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습안내" sheetId="1" state="visible" r:id="rId3"/>
    <sheet name="π추정" sheetId="2" state="visible" r:id="rId4"/>
    <sheet name="기초통계" sheetId="3" state="visible" r:id="rId5"/>
    <sheet name="분산투자" sheetId="4" state="visible" r:id="rId6"/>
    <sheet name="효율적투자선" sheetId="5" state="visible" r:id="rId7"/>
    <sheet name="Solver" sheetId="6" state="visible" r:id="rId8"/>
    <sheet name="주가경로" sheetId="7" state="visible" r:id="rId9"/>
    <sheet name="개별신용" sheetId="8" state="visible" r:id="rId10"/>
    <sheet name="신용포트폴리오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<sst xmlns="http://schemas.openxmlformats.org/spreadsheetml/2006/main" count="1333" uniqueCount="336">
  <si>
    <t xml:space="preserve">학습안내</t>
  </si>
  <si>
    <r>
      <rPr>
        <sz val="11"/>
        <color rgb="FF222222"/>
        <rFont val="WenQuanYi Zen Hei"/>
        <family val="2"/>
      </rPr>
      <t xml:space="preserve">예측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검증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해석</t>
    </r>
  </si>
  <si>
    <r>
      <rPr>
        <sz val="10"/>
        <color rgb="FF666666"/>
        <rFont val="WenQuanYi Zen Hei"/>
        <family val="2"/>
      </rPr>
      <t xml:space="preserve">교육용 가상 자료 </t>
    </r>
    <r>
      <rPr>
        <sz val="10"/>
        <color rgb="FF666666"/>
        <rFont val="Arial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노란색은 조건 입력 </t>
    </r>
    <r>
      <rPr>
        <sz val="10"/>
        <color rgb="FF666666"/>
        <rFont val="Arial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파란색은 고정 난수 </t>
    </r>
    <r>
      <rPr>
        <sz val="10"/>
        <color rgb="FF666666"/>
        <rFont val="Arial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연두색은 답안</t>
    </r>
  </si>
  <si>
    <r>
      <rPr>
        <sz val="11"/>
        <color rgb="FF222222"/>
        <rFont val="Arial"/>
        <family val="0"/>
        <charset val="1"/>
      </rPr>
      <t xml:space="preserve">AI </t>
    </r>
    <r>
      <rPr>
        <sz val="11"/>
        <color rgb="FF222222"/>
        <rFont val="WenQuanYi Zen Hei"/>
        <family val="2"/>
      </rPr>
      <t xml:space="preserve">도움으로 수식 작성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기본 조건과 고정 난수는 제공된다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</si>
  <si>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WenQuanYi Zen Hei"/>
        <family val="2"/>
      </rPr>
      <t xml:space="preserve">학생용</t>
    </r>
    <r>
      <rPr>
        <sz val="11"/>
        <color rgb="FF222222"/>
        <rFont val="Arial"/>
        <family val="0"/>
        <charset val="1"/>
      </rPr>
      <t xml:space="preserve">: </t>
    </r>
    <r>
      <rPr>
        <sz val="11"/>
        <color rgb="FF222222"/>
        <rFont val="WenQuanYi Zen Hei"/>
        <family val="2"/>
      </rPr>
      <t xml:space="preserve">계산모형은 제공된다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각 질문에 예측을 먼저 적고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실험 후 해석을 기록한다</t>
    </r>
    <r>
      <rPr>
        <sz val="11"/>
        <color rgb="FF222222"/>
        <rFont val="Arial"/>
        <family val="0"/>
        <charset val="1"/>
      </rPr>
      <t xml:space="preserve">.</t>
    </r>
  </si>
  <si>
    <t xml:space="preserve">학습 순서</t>
  </si>
  <si>
    <r>
      <rPr>
        <sz val="11"/>
        <color rgb="FF222222"/>
        <rFont val="Arial"/>
        <family val="0"/>
        <charset val="1"/>
      </rPr>
      <t xml:space="preserve">π</t>
    </r>
    <r>
      <rPr>
        <sz val="11"/>
        <color rgb="FF222222"/>
        <rFont val="WenQuanYi Zen Hei"/>
        <family val="2"/>
      </rPr>
      <t xml:space="preserve">의 </t>
    </r>
    <r>
      <rPr>
        <sz val="11"/>
        <color rgb="FF222222"/>
        <rFont val="Arial"/>
        <family val="0"/>
        <charset val="1"/>
      </rPr>
      <t xml:space="preserve">0·1 </t>
    </r>
    <r>
      <rPr>
        <sz val="11"/>
        <color rgb="FF222222"/>
        <rFont val="WenQuanYi Zen Hei"/>
        <family val="2"/>
      </rPr>
      <t xml:space="preserve">평균 → 수익률의 모멘트 → 비중 선택 → 가격 누적 → 부도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손실 → 신용 효율 경계</t>
    </r>
    <r>
      <rPr>
        <sz val="11"/>
        <color rgb="FF222222"/>
        <rFont val="Arial"/>
        <family val="0"/>
        <charset val="1"/>
      </rPr>
      <t xml:space="preserve">.</t>
    </r>
  </si>
  <si>
    <t xml:space="preserve">실습</t>
  </si>
  <si>
    <r>
      <rPr>
        <b val="true"/>
        <sz val="11"/>
        <color rgb="FFFFFFFF"/>
        <rFont val="WenQuanYi Zen Hei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</si>
  <si>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주제</t>
  </si>
  <si>
    <r>
      <rPr>
        <sz val="11"/>
        <color rgb="FF222222"/>
        <rFont val="Arial"/>
        <family val="0"/>
        <charset val="1"/>
      </rPr>
      <t xml:space="preserve">π</t>
    </r>
    <r>
      <rPr>
        <sz val="11"/>
        <color rgb="FF222222"/>
        <rFont val="WenQuanYi Zen Hei"/>
        <family val="2"/>
      </rPr>
      <t xml:space="preserve">추정</t>
    </r>
  </si>
  <si>
    <r>
      <rPr>
        <sz val="11"/>
        <color rgb="FF222222"/>
        <rFont val="WenQuanYi Zen Hei"/>
        <family val="2"/>
      </rPr>
      <t xml:space="preserve">난수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발생 비율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표본오차</t>
    </r>
  </si>
  <si>
    <t xml:space="preserve">기초통계</t>
  </si>
  <si>
    <r>
      <rPr>
        <sz val="11"/>
        <color rgb="FF222222"/>
        <rFont val="WenQuanYi Zen Hei"/>
        <family val="2"/>
      </rPr>
      <t xml:space="preserve">평균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분산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공분산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상관</t>
    </r>
  </si>
  <si>
    <t xml:space="preserve">분산투자</t>
  </si>
  <si>
    <t xml:space="preserve">표본 분산과 공분산 공식의 일치</t>
  </si>
  <si>
    <t xml:space="preserve">효율적투자선</t>
  </si>
  <si>
    <t xml:space="preserve">두 자산 조합과 효율적인 경계</t>
  </si>
  <si>
    <t xml:space="preserve">Solver</t>
  </si>
  <si>
    <r>
      <rPr>
        <sz val="11"/>
        <color rgb="FF222222"/>
        <rFont val="WenQuanYi Zen Hei"/>
        <family val="2"/>
      </rPr>
      <t xml:space="preserve">선택 심화</t>
    </r>
    <r>
      <rPr>
        <sz val="11"/>
        <color rgb="FF222222"/>
        <rFont val="Arial"/>
        <family val="0"/>
        <charset val="1"/>
      </rPr>
      <t xml:space="preserve">: </t>
    </r>
    <r>
      <rPr>
        <sz val="11"/>
        <color rgb="FF222222"/>
        <rFont val="WenQuanYi Zen Hei"/>
        <family val="2"/>
      </rPr>
      <t xml:space="preserve">세 자산 최적화</t>
    </r>
  </si>
  <si>
    <t xml:space="preserve">주가경로</t>
  </si>
  <si>
    <r>
      <rPr>
        <sz val="11"/>
        <color rgb="FF222222"/>
        <rFont val="WenQuanYi Zen Hei"/>
        <family val="2"/>
      </rPr>
      <t xml:space="preserve">로그수익률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가격 누적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만기 분포</t>
    </r>
  </si>
  <si>
    <t xml:space="preserve">개별신용</t>
  </si>
  <si>
    <r>
      <rPr>
        <sz val="11"/>
        <color rgb="FF222222"/>
        <rFont val="Arial"/>
        <family val="0"/>
        <charset val="1"/>
      </rPr>
      <t xml:space="preserve">PD·EAD·LGD</t>
    </r>
    <r>
      <rPr>
        <sz val="11"/>
        <color rgb="FF222222"/>
        <rFont val="WenQuanYi Zen Hei"/>
        <family val="2"/>
      </rPr>
      <t xml:space="preserve">와 기대손실</t>
    </r>
  </si>
  <si>
    <t xml:space="preserve">신용포트폴리오</t>
  </si>
  <si>
    <r>
      <rPr>
        <sz val="11"/>
        <color rgb="FF222222"/>
        <rFont val="WenQuanYi Zen Hei"/>
        <family val="2"/>
      </rPr>
      <t xml:space="preserve">공통 충격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동시 부도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표준편차와 </t>
    </r>
    <r>
      <rPr>
        <sz val="11"/>
        <color rgb="FF222222"/>
        <rFont val="Arial"/>
        <family val="0"/>
        <charset val="1"/>
      </rPr>
      <t xml:space="preserve">ES</t>
    </r>
  </si>
  <si>
    <r>
      <rPr>
        <sz val="11"/>
        <color rgb="FF222222"/>
        <rFont val="WenQuanYi Zen Hei"/>
        <family val="2"/>
      </rPr>
      <t xml:space="preserve">전체 시간</t>
    </r>
    <r>
      <rPr>
        <sz val="11"/>
        <color rgb="FF222222"/>
        <rFont val="Arial"/>
        <family val="0"/>
        <charset val="1"/>
      </rPr>
      <t xml:space="preserve">(</t>
    </r>
    <r>
      <rPr>
        <sz val="11"/>
        <color rgb="FF222222"/>
        <rFont val="WenQuanYi Zen Hei"/>
        <family val="2"/>
      </rPr>
      <t xml:space="preserve">분</t>
    </r>
    <r>
      <rPr>
        <sz val="11"/>
        <color rgb="FF222222"/>
        <rFont val="Arial"/>
        <family val="0"/>
        <charset val="1"/>
      </rPr>
      <t xml:space="preserve">)</t>
    </r>
  </si>
  <si>
    <r>
      <rPr>
        <sz val="11"/>
        <color rgb="FF222222"/>
        <rFont val="WenQuanYi Zen Hei"/>
        <family val="2"/>
      </rPr>
      <t xml:space="preserve">핵심 시간</t>
    </r>
    <r>
      <rPr>
        <sz val="11"/>
        <color rgb="FF222222"/>
        <rFont val="Arial"/>
        <family val="0"/>
        <charset val="1"/>
      </rPr>
      <t xml:space="preserve">(Solver </t>
    </r>
    <r>
      <rPr>
        <sz val="11"/>
        <color rgb="FF222222"/>
        <rFont val="WenQuanYi Zen Hei"/>
        <family val="2"/>
      </rPr>
      <t xml:space="preserve">제외</t>
    </r>
    <r>
      <rPr>
        <sz val="11"/>
        <color rgb="FF222222"/>
        <rFont val="Arial"/>
        <family val="0"/>
        <charset val="1"/>
      </rPr>
      <t xml:space="preserve">)</t>
    </r>
  </si>
  <si>
    <r>
      <rPr>
        <sz val="11"/>
        <color rgb="FF222222"/>
        <rFont val="WenQuanYi Zen Hei"/>
        <family val="2"/>
      </rPr>
      <t xml:space="preserve">수업 흐름</t>
    </r>
    <r>
      <rPr>
        <sz val="11"/>
        <color rgb="FF222222"/>
        <rFont val="Arial"/>
        <family val="0"/>
        <charset val="1"/>
      </rPr>
      <t xml:space="preserve">: </t>
    </r>
    <r>
      <rPr>
        <sz val="11"/>
        <color rgb="FF222222"/>
        <rFont val="WenQuanYi Zen Hei"/>
        <family val="2"/>
      </rPr>
      <t xml:space="preserve">수식 작성 → 복사 → 검산 → 조건 변경 → 해석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기존 시간표는 계산모형 제공 기준이며 수식 작성 시간은 별도이다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</si>
  <si>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WenQuanYi Zen Hei"/>
        <family val="2"/>
      </rPr>
      <t xml:space="preserve">각 시트는 독립적이다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다른 시트의 입력값 변경은 전파되지 않는다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</si>
  <si>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Arial"/>
        <family val="0"/>
        <charset val="1"/>
      </rPr>
      <t xml:space="preserve">AI</t>
    </r>
    <r>
      <rPr>
        <sz val="11"/>
        <color rgb="FF222222"/>
        <rFont val="WenQuanYi Zen Hei"/>
        <family val="2"/>
      </rPr>
      <t xml:space="preserve">에 시트 이름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입력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결과 셀 주소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항목의 정의와 단위를 전달한다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첫 행 수식을 확인한 뒤 필요한 범위에 복사한다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</si>
  <si>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WenQuanYi Zen Hei"/>
        <family val="2"/>
      </rPr>
      <t xml:space="preserve">난수는 고정되어 있다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조건을 바꿀 때 같은 충격을 사용한다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</si>
  <si>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WenQuanYi Zen Hei"/>
        <family val="2"/>
      </rPr>
      <t xml:space="preserve">새 표본 실험</t>
    </r>
    <r>
      <rPr>
        <sz val="11"/>
        <color rgb="FF222222"/>
        <rFont val="Arial"/>
        <family val="0"/>
        <charset val="1"/>
      </rPr>
      <t xml:space="preserve">: π</t>
    </r>
    <r>
      <rPr>
        <sz val="11"/>
        <color rgb="FF222222"/>
        <rFont val="WenQuanYi Zen Hei"/>
        <family val="2"/>
      </rPr>
      <t xml:space="preserve">추정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기초통계는 표본 세트</t>
    </r>
    <r>
      <rPr>
        <sz val="11"/>
        <color rgb="FF222222"/>
        <rFont val="Arial"/>
        <family val="0"/>
        <charset val="1"/>
      </rPr>
      <t xml:space="preserve">(1~3) </t>
    </r>
    <r>
      <rPr>
        <sz val="11"/>
        <color rgb="FF222222"/>
        <rFont val="WenQuanYi Zen Hei"/>
        <family val="2"/>
      </rPr>
      <t xml:space="preserve">입력으로 전환한다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다른 시트는 난수 열을 </t>
    </r>
    <r>
      <rPr>
        <sz val="11"/>
        <color rgb="FF222222"/>
        <rFont val="Arial"/>
        <family val="0"/>
        <charset val="1"/>
      </rPr>
      <t xml:space="preserve">RAND() </t>
    </r>
    <r>
      <rPr>
        <sz val="11"/>
        <color rgb="FF222222"/>
        <rFont val="WenQuanYi Zen Hei"/>
        <family val="2"/>
      </rPr>
      <t xml:space="preserve">등으로 생성해 값 붙여넣기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</si>
  <si>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WenQuanYi Zen Hei"/>
        <family val="2"/>
      </rPr>
      <t xml:space="preserve">정규난수 생성 시 </t>
    </r>
    <r>
      <rPr>
        <sz val="11"/>
        <color rgb="FF222222"/>
        <rFont val="Arial"/>
        <family val="0"/>
        <charset val="1"/>
      </rPr>
      <t xml:space="preserve">RAND()</t>
    </r>
    <r>
      <rPr>
        <sz val="11"/>
        <color rgb="FF222222"/>
        <rFont val="WenQuanYi Zen Hei"/>
        <family val="2"/>
      </rPr>
      <t xml:space="preserve">를 </t>
    </r>
    <r>
      <rPr>
        <sz val="11"/>
        <color rgb="FF222222"/>
        <rFont val="Arial"/>
        <family val="0"/>
        <charset val="1"/>
      </rPr>
      <t xml:space="preserve">MAX(1E-10,MIN(1-1E-10,RAND()))</t>
    </r>
    <r>
      <rPr>
        <sz val="11"/>
        <color rgb="FF222222"/>
        <rFont val="WenQuanYi Zen Hei"/>
        <family val="2"/>
      </rPr>
      <t xml:space="preserve">로 제한하면 끝점 오류를 피한다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</si>
  <si>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Arial"/>
        <family val="0"/>
        <charset val="1"/>
      </rPr>
      <t xml:space="preserve">AI </t>
    </r>
    <r>
      <rPr>
        <sz val="11"/>
        <color rgb="FF222222"/>
        <rFont val="WenQuanYi Zen Hei"/>
        <family val="2"/>
      </rPr>
      <t xml:space="preserve">활용</t>
    </r>
    <r>
      <rPr>
        <sz val="11"/>
        <color rgb="FF222222"/>
        <rFont val="Arial"/>
        <family val="0"/>
        <charset val="1"/>
      </rPr>
      <t xml:space="preserve">: </t>
    </r>
    <r>
      <rPr>
        <sz val="11"/>
        <color rgb="FF222222"/>
        <rFont val="WenQuanYi Zen Hei"/>
        <family val="2"/>
      </rPr>
      <t xml:space="preserve">현재 시트와 수정 범위를 명시하고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수정 전 파일 사본을 저장한다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</si>
  <si>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Arial"/>
        <family val="0"/>
        <charset val="1"/>
      </rPr>
      <t xml:space="preserve">AI </t>
    </r>
    <r>
      <rPr>
        <sz val="11"/>
        <color rgb="FF222222"/>
        <rFont val="WenQuanYi Zen Hei"/>
        <family val="2"/>
      </rPr>
      <t xml:space="preserve">수식은 극단 조건과 이론값으로 검증한다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예상 결과를 먼저 기록한다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</si>
  <si>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Arial"/>
        <family val="0"/>
        <charset val="1"/>
      </rPr>
      <t xml:space="preserve">Solver</t>
    </r>
    <r>
      <rPr>
        <sz val="11"/>
        <color rgb="FF222222"/>
        <rFont val="WenQuanYi Zen Hei"/>
        <family val="2"/>
      </rPr>
      <t xml:space="preserve">는 엑셀 추가 기능이 필요하다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목표수익률별 결과는 실행 후 비중을 값으로 기록한다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</si>
  <si>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WenQuanYi Zen Hei"/>
        <family val="2"/>
      </rPr>
      <t xml:space="preserve">전체 수치는 가상 교육용이며 모형 간 시간 단위와 수익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손실 정의를 구분한다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</si>
  <si>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WenQuanYi Zen Hei"/>
        <family val="2"/>
      </rPr>
      <t xml:space="preserve">학생용 차트는 수식 입력 전에는 비어 있다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차트 전용 범위도 작성 대상이며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제외할 점은 </t>
    </r>
    <r>
      <rPr>
        <sz val="11"/>
        <color rgb="FF222222"/>
        <rFont val="Arial"/>
        <family val="0"/>
        <charset val="1"/>
      </rPr>
      <t xml:space="preserve">NA()</t>
    </r>
    <r>
      <rPr>
        <sz val="11"/>
        <color rgb="FF222222"/>
        <rFont val="WenQuanYi Zen Hei"/>
        <family val="2"/>
      </rPr>
      <t xml:space="preserve">로 처리한다</t>
    </r>
    <r>
      <rPr>
        <sz val="11"/>
        <color rgb="FF222222"/>
        <rFont val="Arial"/>
        <family val="0"/>
        <charset val="1"/>
      </rPr>
      <t xml:space="preserve">.</t>
    </r>
  </si>
  <si>
    <t xml:space="preserve">수식 작성 범위</t>
  </si>
  <si>
    <r>
      <rPr>
        <sz val="11"/>
        <color rgb="FF222222"/>
        <rFont val="Arial"/>
        <family val="0"/>
        <charset val="1"/>
      </rPr>
      <t xml:space="preserve">π</t>
    </r>
    <r>
      <rPr>
        <sz val="11"/>
        <color rgb="FF222222"/>
        <rFont val="WenQuanYi Zen Hei"/>
        <family val="2"/>
      </rPr>
      <t xml:space="preserve">추정</t>
    </r>
    <r>
      <rPr>
        <sz val="11"/>
        <color rgb="FF222222"/>
        <rFont val="Arial"/>
        <family val="0"/>
        <charset val="1"/>
      </rPr>
      <t xml:space="preserve">
</t>
    </r>
    <r>
      <rPr>
        <sz val="11"/>
        <color rgb="FF222222"/>
        <rFont val="WenQuanYi Zen Hei"/>
        <family val="2"/>
      </rPr>
      <t xml:space="preserve">계산</t>
    </r>
    <r>
      <rPr>
        <sz val="11"/>
        <color rgb="FF222222"/>
        <rFont val="Arial"/>
        <family val="0"/>
        <charset val="1"/>
      </rPr>
      <t xml:space="preserve">: B25:I1024, Q25:Q1024
</t>
    </r>
    <r>
      <rPr>
        <sz val="11"/>
        <color rgb="FF222222"/>
        <rFont val="WenQuanYi Zen Hei"/>
        <family val="2"/>
      </rPr>
      <t xml:space="preserve">결과</t>
    </r>
    <r>
      <rPr>
        <sz val="11"/>
        <color rgb="FF222222"/>
        <rFont val="Arial"/>
        <family val="0"/>
        <charset val="1"/>
      </rPr>
      <t xml:space="preserve">: B6:B8, B12:C14, E9</t>
    </r>
  </si>
  <si>
    <r>
      <rPr>
        <sz val="11"/>
        <color rgb="FF222222"/>
        <rFont val="Arial"/>
        <family val="0"/>
        <charset val="1"/>
      </rPr>
      <t xml:space="preserve">S:X</t>
    </r>
    <r>
      <rPr>
        <sz val="11"/>
        <color rgb="FF222222"/>
        <rFont val="WenQuanYi Zen Hei"/>
        <family val="2"/>
      </rPr>
      <t xml:space="preserve">의 표본 세트 </t>
    </r>
    <r>
      <rPr>
        <sz val="11"/>
        <color rgb="FF222222"/>
        <rFont val="Arial"/>
        <family val="0"/>
        <charset val="1"/>
      </rPr>
      <t xml:space="preserve">3</t>
    </r>
    <r>
      <rPr>
        <sz val="11"/>
        <color rgb="FF222222"/>
        <rFont val="WenQuanYi Zen Hei"/>
        <family val="2"/>
      </rPr>
      <t xml:space="preserve">개</t>
    </r>
    <r>
      <rPr>
        <sz val="11"/>
        <color rgb="FF222222"/>
        <rFont val="Arial"/>
        <family val="0"/>
        <charset val="1"/>
      </rPr>
      <t xml:space="preserve">. B:C</t>
    </r>
    <r>
      <rPr>
        <sz val="11"/>
        <color rgb="FF222222"/>
        <rFont val="WenQuanYi Zen Hei"/>
        <family val="2"/>
      </rPr>
      <t xml:space="preserve">에 선택한 표본을 연결한다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</si>
  <si>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WenQuanYi Zen Hei"/>
        <family val="2"/>
      </rPr>
      <t xml:space="preserve">기초통계</t>
    </r>
    <r>
      <rPr>
        <sz val="11"/>
        <color rgb="FF222222"/>
        <rFont val="Arial"/>
        <family val="0"/>
        <charset val="1"/>
      </rPr>
      <t xml:space="preserve">
</t>
    </r>
    <r>
      <rPr>
        <sz val="11"/>
        <color rgb="FF222222"/>
        <rFont val="WenQuanYi Zen Hei"/>
        <family val="2"/>
      </rPr>
      <t xml:space="preserve">계산</t>
    </r>
    <r>
      <rPr>
        <sz val="11"/>
        <color rgb="FF222222"/>
        <rFont val="Arial"/>
        <family val="0"/>
        <charset val="1"/>
      </rPr>
      <t xml:space="preserve">: B25:G1024
</t>
    </r>
    <r>
      <rPr>
        <sz val="11"/>
        <color rgb="FF222222"/>
        <rFont val="WenQuanYi Zen Hei"/>
        <family val="2"/>
      </rPr>
      <t xml:space="preserve">결과</t>
    </r>
    <r>
      <rPr>
        <sz val="11"/>
        <color rgb="FF222222"/>
        <rFont val="Arial"/>
        <family val="0"/>
        <charset val="1"/>
      </rPr>
      <t xml:space="preserve">: B11:E14, B16, G9</t>
    </r>
  </si>
  <si>
    <r>
      <rPr>
        <sz val="11"/>
        <color rgb="FF222222"/>
        <rFont val="Arial"/>
        <family val="0"/>
        <charset val="1"/>
      </rPr>
      <t xml:space="preserve">S:X</t>
    </r>
    <r>
      <rPr>
        <sz val="11"/>
        <color rgb="FF222222"/>
        <rFont val="WenQuanYi Zen Hei"/>
        <family val="2"/>
      </rPr>
      <t xml:space="preserve">의 표준정규 표본 세트 </t>
    </r>
    <r>
      <rPr>
        <sz val="11"/>
        <color rgb="FF222222"/>
        <rFont val="Arial"/>
        <family val="0"/>
        <charset val="1"/>
      </rPr>
      <t xml:space="preserve">3</t>
    </r>
    <r>
      <rPr>
        <sz val="11"/>
        <color rgb="FF222222"/>
        <rFont val="WenQuanYi Zen Hei"/>
        <family val="2"/>
      </rPr>
      <t xml:space="preserve">개</t>
    </r>
    <r>
      <rPr>
        <sz val="11"/>
        <color rgb="FF222222"/>
        <rFont val="Arial"/>
        <family val="0"/>
        <charset val="1"/>
      </rPr>
      <t xml:space="preserve">. D:E</t>
    </r>
    <r>
      <rPr>
        <sz val="11"/>
        <color rgb="FF222222"/>
        <rFont val="WenQuanYi Zen Hei"/>
        <family val="2"/>
      </rPr>
      <t xml:space="preserve">는 상관을 반영한 수익률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</si>
  <si>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분산투자</t>
    </r>
    <r>
      <rPr>
        <sz val="11"/>
        <rFont val="Arial"/>
        <family val="0"/>
        <charset val="1"/>
      </rPr>
      <t xml:space="preserve">
</t>
    </r>
    <r>
      <rPr>
        <sz val="11"/>
        <rFont val="WenQuanYi Zen Hei"/>
        <family val="2"/>
      </rPr>
      <t xml:space="preserve">계산</t>
    </r>
    <r>
      <rPr>
        <sz val="11"/>
        <rFont val="Arial"/>
        <family val="0"/>
        <charset val="1"/>
      </rPr>
      <t xml:space="preserve">: D25:F1024
</t>
    </r>
    <r>
      <rPr>
        <sz val="11"/>
        <rFont val="WenQuanYi Zen Hei"/>
        <family val="2"/>
      </rPr>
      <t xml:space="preserve">결과</t>
    </r>
    <r>
      <rPr>
        <sz val="11"/>
        <rFont val="Arial"/>
        <family val="0"/>
        <charset val="1"/>
      </rPr>
      <t xml:space="preserve">: B12:B16</t>
    </r>
  </si>
  <si>
    <r>
      <rPr>
        <sz val="11"/>
        <rFont val="Arial"/>
        <family val="0"/>
        <charset val="1"/>
      </rPr>
      <t xml:space="preserve">B:C</t>
    </r>
    <r>
      <rPr>
        <sz val="11"/>
        <rFont val="WenQuanYi Zen Hei"/>
        <family val="2"/>
      </rPr>
      <t xml:space="preserve">의 고정 표준정규 난수로 </t>
    </r>
    <r>
      <rPr>
        <sz val="11"/>
        <rFont val="Arial"/>
        <family val="0"/>
        <charset val="1"/>
      </rPr>
      <t xml:space="preserve">A·B</t>
    </r>
    <r>
      <rPr>
        <sz val="11"/>
        <rFont val="WenQuanYi Zen Hei"/>
        <family val="2"/>
      </rPr>
      <t xml:space="preserve">와 혼합 수익률을 만든다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</si>
  <si>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효율적투자선</t>
    </r>
    <r>
      <rPr>
        <sz val="11"/>
        <rFont val="Arial"/>
        <family val="0"/>
        <charset val="1"/>
      </rPr>
      <t xml:space="preserve">
</t>
    </r>
    <r>
      <rPr>
        <sz val="11"/>
        <rFont val="WenQuanYi Zen Hei"/>
        <family val="2"/>
      </rPr>
      <t xml:space="preserve">계산</t>
    </r>
    <r>
      <rPr>
        <sz val="11"/>
        <rFont val="Arial"/>
        <family val="0"/>
        <charset val="1"/>
      </rPr>
      <t xml:space="preserve">: B25:G126, A126
</t>
    </r>
    <r>
      <rPr>
        <sz val="11"/>
        <rFont val="WenQuanYi Zen Hei"/>
        <family val="2"/>
      </rPr>
      <t xml:space="preserve">결과</t>
    </r>
    <r>
      <rPr>
        <sz val="11"/>
        <rFont val="Arial"/>
        <family val="0"/>
        <charset val="1"/>
      </rPr>
      <t xml:space="preserve">: B12:B14</t>
    </r>
  </si>
  <si>
    <r>
      <rPr>
        <sz val="11"/>
        <rFont val="Arial"/>
        <family val="0"/>
        <charset val="1"/>
      </rPr>
      <t xml:space="preserve">A25:A125</t>
    </r>
    <r>
      <rPr>
        <sz val="11"/>
        <rFont val="WenQuanYi Zen Hei"/>
        <family val="2"/>
      </rPr>
      <t xml:space="preserve">는 </t>
    </r>
    <r>
      <rPr>
        <sz val="11"/>
        <rFont val="Arial"/>
        <family val="0"/>
        <charset val="1"/>
      </rPr>
      <t xml:space="preserve">1% </t>
    </r>
    <r>
      <rPr>
        <sz val="11"/>
        <rFont val="WenQuanYi Zen Hei"/>
        <family val="2"/>
      </rPr>
      <t xml:space="preserve">간격 비중</t>
    </r>
    <r>
      <rPr>
        <sz val="11"/>
        <rFont val="Arial"/>
        <family val="0"/>
        <charset val="1"/>
      </rPr>
      <t xml:space="preserve">. A126</t>
    </r>
    <r>
      <rPr>
        <sz val="11"/>
        <rFont val="WenQuanYi Zen Hei"/>
        <family val="2"/>
      </rPr>
      <t xml:space="preserve">은 최소분산 비중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</si>
  <si>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Solver
</t>
    </r>
    <r>
      <rPr>
        <sz val="11"/>
        <rFont val="WenQuanYi Zen Hei"/>
        <family val="2"/>
      </rPr>
      <t xml:space="preserve">계산</t>
    </r>
    <r>
      <rPr>
        <sz val="11"/>
        <rFont val="Arial"/>
        <family val="0"/>
        <charset val="1"/>
      </rPr>
      <t xml:space="preserve">: E33:G37, R33:S37
</t>
    </r>
    <r>
      <rPr>
        <sz val="11"/>
        <rFont val="WenQuanYi Zen Hei"/>
        <family val="2"/>
      </rPr>
      <t xml:space="preserve">결과</t>
    </r>
    <r>
      <rPr>
        <sz val="11"/>
        <rFont val="Arial"/>
        <family val="0"/>
        <charset val="1"/>
      </rPr>
      <t xml:space="preserve">: B21:B25</t>
    </r>
  </si>
  <si>
    <r>
      <rPr>
        <sz val="11"/>
        <rFont val="WenQuanYi Zen Hei"/>
        <family val="2"/>
      </rPr>
      <t xml:space="preserve">변경 셀 </t>
    </r>
    <r>
      <rPr>
        <sz val="11"/>
        <rFont val="Arial"/>
        <family val="0"/>
        <charset val="1"/>
      </rPr>
      <t xml:space="preserve">B8:D8. </t>
    </r>
    <r>
      <rPr>
        <sz val="11"/>
        <rFont val="WenQuanYi Zen Hei"/>
        <family val="2"/>
      </rPr>
      <t xml:space="preserve">목표 </t>
    </r>
    <r>
      <rPr>
        <sz val="11"/>
        <rFont val="Arial"/>
        <family val="0"/>
        <charset val="1"/>
      </rPr>
      <t xml:space="preserve">B23 </t>
    </r>
    <r>
      <rPr>
        <sz val="11"/>
        <rFont val="WenQuanYi Zen Hei"/>
        <family val="2"/>
      </rPr>
      <t xml:space="preserve">최소</t>
    </r>
    <r>
      <rPr>
        <sz val="11"/>
        <rFont val="Arial"/>
        <family val="0"/>
        <charset val="1"/>
      </rPr>
      <t xml:space="preserve">, B21=1, B22≥B10, </t>
    </r>
    <r>
      <rPr>
        <sz val="11"/>
        <rFont val="WenQuanYi Zen Hei"/>
        <family val="2"/>
      </rPr>
      <t xml:space="preserve">비중≥</t>
    </r>
    <r>
      <rPr>
        <sz val="11"/>
        <rFont val="Arial"/>
        <family val="0"/>
        <charset val="1"/>
      </rPr>
      <t xml:space="preserve">0.</t>
    </r>
  </si>
  <si>
    <r>
      <rPr>
        <sz val="11"/>
        <rFont val="WenQuanYi Zen Hei"/>
        <family val="2"/>
      </rPr>
      <t xml:space="preserve">주가경로</t>
    </r>
    <r>
      <rPr>
        <sz val="11"/>
        <rFont val="Arial"/>
        <family val="0"/>
        <charset val="1"/>
      </rPr>
      <t xml:space="preserve">
</t>
    </r>
    <r>
      <rPr>
        <sz val="11"/>
        <rFont val="WenQuanYi Zen Hei"/>
        <family val="2"/>
      </rPr>
      <t xml:space="preserve">계산</t>
    </r>
    <r>
      <rPr>
        <sz val="11"/>
        <rFont val="Arial"/>
        <family val="0"/>
        <charset val="1"/>
      </rPr>
      <t xml:space="preserve">: A26:A37, B25:U37, C70:D1069
</t>
    </r>
    <r>
      <rPr>
        <sz val="11"/>
        <rFont val="WenQuanYi Zen Hei"/>
        <family val="2"/>
      </rPr>
      <t xml:space="preserve">결과</t>
    </r>
    <r>
      <rPr>
        <sz val="11"/>
        <rFont val="Arial"/>
        <family val="0"/>
        <charset val="1"/>
      </rPr>
      <t xml:space="preserve">: B9, B16:C19</t>
    </r>
  </si>
  <si>
    <r>
      <rPr>
        <sz val="11"/>
        <rFont val="Arial"/>
        <family val="0"/>
        <charset val="1"/>
      </rPr>
      <t xml:space="preserve">B45:U56</t>
    </r>
    <r>
      <rPr>
        <sz val="11"/>
        <rFont val="WenQuanYi Zen Hei"/>
        <family val="2"/>
      </rPr>
      <t xml:space="preserve">은 경로 난수</t>
    </r>
    <r>
      <rPr>
        <sz val="11"/>
        <rFont val="Arial"/>
        <family val="0"/>
        <charset val="1"/>
      </rPr>
      <t xml:space="preserve">, B70:B1069</t>
    </r>
    <r>
      <rPr>
        <sz val="11"/>
        <rFont val="WenQuanYi Zen Hei"/>
        <family val="2"/>
      </rPr>
      <t xml:space="preserve">는 만기 난수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차트 보조</t>
    </r>
    <r>
      <rPr>
        <sz val="11"/>
        <rFont val="Arial"/>
        <family val="0"/>
        <charset val="1"/>
      </rPr>
      <t xml:space="preserve">: W25:Y37, W70:Z84.</t>
    </r>
  </si>
  <si>
    <r>
      <rPr>
        <sz val="11"/>
        <rFont val="WenQuanYi Zen Hei"/>
        <family val="2"/>
      </rPr>
      <t xml:space="preserve">개별신용</t>
    </r>
    <r>
      <rPr>
        <sz val="11"/>
        <rFont val="Arial"/>
        <family val="0"/>
        <charset val="1"/>
      </rPr>
      <t xml:space="preserve">
</t>
    </r>
    <r>
      <rPr>
        <sz val="11"/>
        <rFont val="WenQuanYi Zen Hei"/>
        <family val="2"/>
      </rPr>
      <t xml:space="preserve">계산</t>
    </r>
    <r>
      <rPr>
        <sz val="11"/>
        <rFont val="Arial"/>
        <family val="0"/>
        <charset val="1"/>
      </rPr>
      <t xml:space="preserve">: C25:E1024, B1042
</t>
    </r>
    <r>
      <rPr>
        <sz val="11"/>
        <rFont val="WenQuanYi Zen Hei"/>
        <family val="2"/>
      </rPr>
      <t xml:space="preserve">결과</t>
    </r>
    <r>
      <rPr>
        <sz val="11"/>
        <rFont val="Arial"/>
        <family val="0"/>
        <charset val="1"/>
      </rPr>
      <t xml:space="preserve">: B12:C14, A1042</t>
    </r>
  </si>
  <si>
    <r>
      <rPr>
        <sz val="11"/>
        <rFont val="Arial"/>
        <family val="0"/>
        <charset val="1"/>
      </rPr>
      <t xml:space="preserve">B</t>
    </r>
    <r>
      <rPr>
        <sz val="11"/>
        <rFont val="WenQuanYi Zen Hei"/>
        <family val="2"/>
      </rPr>
      <t xml:space="preserve">열 균등난수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부도 시 이자 없음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원금손실은 </t>
    </r>
    <r>
      <rPr>
        <sz val="11"/>
        <rFont val="Arial"/>
        <family val="0"/>
        <charset val="1"/>
      </rPr>
      <t xml:space="preserve">EAD</t>
    </r>
    <r>
      <rPr>
        <sz val="11"/>
        <rFont val="WenQuanYi Zen Hei"/>
        <family val="2"/>
      </rPr>
      <t xml:space="preserve">와 </t>
    </r>
    <r>
      <rPr>
        <sz val="11"/>
        <rFont val="Arial"/>
        <family val="0"/>
        <charset val="1"/>
      </rPr>
      <t xml:space="preserve">LGD </t>
    </r>
    <r>
      <rPr>
        <sz val="11"/>
        <rFont val="WenQuanYi Zen Hei"/>
        <family val="2"/>
      </rPr>
      <t xml:space="preserve">기준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</si>
  <si>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신용포트폴리오</t>
    </r>
    <r>
      <rPr>
        <sz val="11"/>
        <rFont val="Arial"/>
        <family val="0"/>
        <charset val="1"/>
      </rPr>
      <t xml:space="preserve">
</t>
    </r>
    <r>
      <rPr>
        <sz val="11"/>
        <rFont val="WenQuanYi Zen Hei"/>
        <family val="2"/>
      </rPr>
      <t xml:space="preserve">계산</t>
    </r>
    <r>
      <rPr>
        <sz val="11"/>
        <rFont val="Arial"/>
        <family val="0"/>
        <charset val="1"/>
      </rPr>
      <t xml:space="preserve">: AM25:BF1024, C25:H1024, BI25:CC1024
</t>
    </r>
    <r>
      <rPr>
        <sz val="11"/>
        <rFont val="WenQuanYi Zen Hei"/>
        <family val="2"/>
      </rPr>
      <t xml:space="preserve">결과</t>
    </r>
    <r>
      <rPr>
        <sz val="11"/>
        <rFont val="Arial"/>
        <family val="0"/>
        <charset val="1"/>
      </rPr>
      <t xml:space="preserve">: B15:C19, B1042:B1051, B1061:Q1081</t>
    </r>
  </si>
  <si>
    <r>
      <rPr>
        <sz val="11"/>
        <rFont val="Arial"/>
        <family val="0"/>
        <charset val="1"/>
      </rPr>
      <t xml:space="preserve">B: </t>
    </r>
    <r>
      <rPr>
        <sz val="11"/>
        <rFont val="WenQuanYi Zen Hei"/>
        <family val="2"/>
      </rPr>
      <t xml:space="preserve">경기</t>
    </r>
    <r>
      <rPr>
        <sz val="11"/>
        <rFont val="Arial"/>
        <family val="0"/>
        <charset val="1"/>
      </rPr>
      <t xml:space="preserve">, R:AK: </t>
    </r>
    <r>
      <rPr>
        <sz val="11"/>
        <rFont val="WenQuanYi Zen Hei"/>
        <family val="2"/>
      </rPr>
      <t xml:space="preserve">개별 난수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군당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. ES: </t>
    </r>
    <r>
      <rPr>
        <sz val="11"/>
        <rFont val="WenQuanYi Zen Hei"/>
        <family val="2"/>
      </rPr>
      <t xml:space="preserve">최악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개 평균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차트 보조</t>
    </r>
    <r>
      <rPr>
        <sz val="11"/>
        <rFont val="Arial"/>
        <family val="0"/>
        <charset val="1"/>
      </rPr>
      <t xml:space="preserve">: X1061:Y1081, AA1061:AB1081, CE25:CH39.</t>
    </r>
  </si>
  <si>
    <r>
      <rPr>
        <b val="true"/>
        <sz val="16"/>
        <color rgb="FF222222"/>
        <rFont val="Arial"/>
        <family val="0"/>
        <charset val="1"/>
      </rPr>
      <t xml:space="preserve">π</t>
    </r>
    <r>
      <rPr>
        <b val="true"/>
        <sz val="16"/>
        <color rgb="FF222222"/>
        <rFont val="WenQuanYi Zen Hei"/>
        <family val="2"/>
      </rPr>
      <t xml:space="preserve">추정</t>
    </r>
  </si>
  <si>
    <r>
      <rPr>
        <sz val="10"/>
        <color rgb="FF666666"/>
        <rFont val="WenQuanYi Zen Hei"/>
        <family val="2"/>
      </rPr>
      <t xml:space="preserve">노랑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WenQuanYi Zen Hei"/>
        <family val="2"/>
      </rPr>
      <t xml:space="preserve">조건 </t>
    </r>
    <r>
      <rPr>
        <sz val="10"/>
        <color rgb="FF666666"/>
        <rFont val="Arial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파랑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WenQuanYi Zen Hei"/>
        <family val="2"/>
      </rPr>
      <t xml:space="preserve">고정 난수 </t>
    </r>
    <r>
      <rPr>
        <sz val="10"/>
        <color rgb="FF666666"/>
        <rFont val="Arial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주황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WenQuanYi Zen Hei"/>
        <family val="2"/>
      </rPr>
      <t xml:space="preserve">수식 작성 </t>
    </r>
    <r>
      <rPr>
        <sz val="10"/>
        <color rgb="FF666666"/>
        <rFont val="Arial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연두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WenQuanYi Zen Hei"/>
        <family val="2"/>
      </rPr>
      <t xml:space="preserve">해석</t>
    </r>
  </si>
  <si>
    <t xml:space="preserve">측정량</t>
  </si>
  <si>
    <t xml:space="preserve">결과</t>
  </si>
  <si>
    <r>
      <rPr>
        <sz val="11"/>
        <color rgb="FF222222"/>
        <rFont val="WenQuanYi Zen Hei"/>
        <family val="2"/>
      </rPr>
      <t xml:space="preserve">표본 수가 커지면 매번 오차가 작아지는가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</si>
  <si>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Arial"/>
        <family val="0"/>
        <charset val="1"/>
      </rPr>
      <t xml:space="preserve">π </t>
    </r>
    <r>
      <rPr>
        <sz val="11"/>
        <color rgb="FF222222"/>
        <rFont val="WenQuanYi Zen Hei"/>
        <family val="2"/>
      </rPr>
      <t xml:space="preserve">추정</t>
    </r>
  </si>
  <si>
    <t xml:space="preserve">절대오차</t>
  </si>
  <si>
    <r>
      <rPr>
        <sz val="11"/>
        <color rgb="FF222222"/>
        <rFont val="WenQuanYi Zen Hei"/>
        <family val="2"/>
      </rPr>
      <t xml:space="preserve">예측</t>
    </r>
    <r>
      <rPr>
        <sz val="11"/>
        <color rgb="FF222222"/>
        <rFont val="Arial"/>
        <family val="0"/>
        <charset val="1"/>
      </rPr>
      <t xml:space="preserve">:</t>
    </r>
  </si>
  <si>
    <t xml:space="preserve">추정 표준오차</t>
  </si>
  <si>
    <r>
      <rPr>
        <sz val="11"/>
        <color rgb="FF222222"/>
        <rFont val="WenQuanYi Zen Hei"/>
        <family val="2"/>
      </rPr>
      <t xml:space="preserve">관측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해석</t>
    </r>
    <r>
      <rPr>
        <sz val="11"/>
        <color rgb="FF222222"/>
        <rFont val="Arial"/>
        <family val="0"/>
        <charset val="1"/>
      </rPr>
      <t xml:space="preserve">:</t>
    </r>
  </si>
  <si>
    <r>
      <rPr>
        <sz val="11"/>
        <color rgb="FF222222"/>
        <rFont val="WenQuanYi Zen Hei"/>
        <family val="2"/>
      </rPr>
      <t xml:space="preserve">표본 세트</t>
    </r>
    <r>
      <rPr>
        <sz val="11"/>
        <color rgb="FF222222"/>
        <rFont val="Arial"/>
        <family val="0"/>
        <charset val="1"/>
      </rPr>
      <t xml:space="preserve">(1~3)</t>
    </r>
  </si>
  <si>
    <t xml:space="preserve">표본 입력</t>
  </si>
  <si>
    <r>
      <rPr>
        <sz val="11"/>
        <color rgb="FF222222"/>
        <rFont val="WenQuanYi Zen Hei"/>
        <family val="2"/>
      </rPr>
      <t xml:space="preserve">해석</t>
    </r>
    <r>
      <rPr>
        <sz val="11"/>
        <color rgb="FF222222"/>
        <rFont val="Arial"/>
        <family val="0"/>
        <charset val="1"/>
      </rPr>
      <t xml:space="preserve">:</t>
    </r>
  </si>
  <si>
    <t xml:space="preserve">표본 수</t>
  </si>
  <si>
    <r>
      <rPr>
        <b val="true"/>
        <sz val="11"/>
        <color rgb="FFFFFFFF"/>
        <rFont val="Arial"/>
        <family val="0"/>
        <charset val="1"/>
      </rPr>
      <t xml:space="preserve">π </t>
    </r>
    <r>
      <rPr>
        <b val="true"/>
        <sz val="11"/>
        <color rgb="FFFFFFFF"/>
        <rFont val="WenQuanYi Zen Hei"/>
        <family val="2"/>
      </rPr>
      <t xml:space="preserve">추정</t>
    </r>
  </si>
  <si>
    <r>
      <rPr>
        <sz val="11"/>
        <color rgb="FF222222"/>
        <rFont val="WenQuanYi Zen Hei"/>
        <family val="2"/>
      </rPr>
      <t xml:space="preserve">오차를 절반으로 줄이는 데 필요한 표본 수는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</si>
  <si>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WenQuanYi Zen Hei"/>
        <family val="2"/>
      </rPr>
      <t xml:space="preserve">원 안 여부의 평균과 신용위험의 연결은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</si>
  <si>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WenQuanYi Zen Hei"/>
        <family val="2"/>
      </rPr>
      <t xml:space="preserve">실험</t>
    </r>
    <r>
      <rPr>
        <sz val="11"/>
        <color rgb="FF222222"/>
        <rFont val="Arial"/>
        <family val="0"/>
        <charset val="1"/>
      </rPr>
      <t xml:space="preserve">: 100·300·1,000</t>
    </r>
    <r>
      <rPr>
        <sz val="11"/>
        <color rgb="FF222222"/>
        <rFont val="WenQuanYi Zen Hei"/>
        <family val="2"/>
      </rPr>
      <t xml:space="preserve">개의 추정값 비교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표본 세트</t>
    </r>
    <r>
      <rPr>
        <sz val="11"/>
        <color rgb="FF222222"/>
        <rFont val="Arial"/>
        <family val="0"/>
        <charset val="1"/>
      </rPr>
      <t xml:space="preserve">(B9)</t>
    </r>
    <r>
      <rPr>
        <sz val="11"/>
        <color rgb="FF222222"/>
        <rFont val="WenQuanYi Zen Hei"/>
        <family val="2"/>
      </rPr>
      <t xml:space="preserve">를 </t>
    </r>
    <r>
      <rPr>
        <sz val="11"/>
        <color rgb="FF222222"/>
        <rFont val="Arial"/>
        <family val="0"/>
        <charset val="1"/>
      </rPr>
      <t xml:space="preserve">1~3</t>
    </r>
    <r>
      <rPr>
        <sz val="11"/>
        <color rgb="FF222222"/>
        <rFont val="WenQuanYi Zen Hei"/>
        <family val="2"/>
      </rPr>
      <t xml:space="preserve">으로 바꾸면 새 표본으로 전환된다</t>
    </r>
    <r>
      <rPr>
        <sz val="11"/>
        <color rgb="FF222222"/>
        <rFont val="Arial"/>
        <family val="0"/>
        <charset val="1"/>
      </rPr>
      <t xml:space="preserve">.</t>
    </r>
  </si>
  <si>
    <t xml:space="preserve">번호</t>
  </si>
  <si>
    <t xml:space="preserve">x</t>
  </si>
  <si>
    <t xml:space="preserve">y</t>
  </si>
  <si>
    <r>
      <rPr>
        <b val="true"/>
        <sz val="11"/>
        <color rgb="FFFFFFFF"/>
        <rFont val="WenQuanYi Zen Hei"/>
        <family val="2"/>
      </rPr>
      <t xml:space="preserve">원 안</t>
    </r>
    <r>
      <rPr>
        <b val="true"/>
        <sz val="11"/>
        <color rgb="FFFFFFFF"/>
        <rFont val="Arial"/>
        <family val="0"/>
        <charset val="1"/>
      </rPr>
      <t xml:space="preserve">(1/0)</t>
    </r>
  </si>
  <si>
    <r>
      <rPr>
        <b val="true"/>
        <sz val="11"/>
        <color rgb="FFFFFFFF"/>
        <rFont val="WenQuanYi Zen Hei"/>
        <family val="2"/>
      </rPr>
      <t xml:space="preserve">누적 </t>
    </r>
    <r>
      <rPr>
        <b val="true"/>
        <sz val="11"/>
        <color rgb="FFFFFFFF"/>
        <rFont val="Arial"/>
        <family val="0"/>
        <charset val="1"/>
      </rPr>
      <t xml:space="preserve">π</t>
    </r>
  </si>
  <si>
    <r>
      <rPr>
        <sz val="11"/>
        <color rgb="FF222222"/>
        <rFont val="WenQuanYi Zen Hei"/>
        <family val="2"/>
      </rPr>
      <t xml:space="preserve">원 안의 </t>
    </r>
    <r>
      <rPr>
        <sz val="11"/>
        <color rgb="FF222222"/>
        <rFont val="Arial"/>
        <family val="0"/>
        <charset val="1"/>
      </rPr>
      <t xml:space="preserve">y</t>
    </r>
  </si>
  <si>
    <r>
      <rPr>
        <sz val="11"/>
        <color rgb="FF222222"/>
        <rFont val="WenQuanYi Zen Hei"/>
        <family val="2"/>
      </rPr>
      <t xml:space="preserve">원 밖의 </t>
    </r>
    <r>
      <rPr>
        <sz val="11"/>
        <color rgb="FF222222"/>
        <rFont val="Arial"/>
        <family val="0"/>
        <charset val="1"/>
      </rPr>
      <t xml:space="preserve">y</t>
    </r>
  </si>
  <si>
    <r>
      <rPr>
        <sz val="11"/>
        <color rgb="FF222222"/>
        <rFont val="WenQuanYi Zen Hei"/>
        <family val="2"/>
      </rPr>
      <t xml:space="preserve">사분원 경계 </t>
    </r>
    <r>
      <rPr>
        <sz val="11"/>
        <color rgb="FF222222"/>
        <rFont val="Arial"/>
        <family val="0"/>
        <charset val="1"/>
      </rPr>
      <t xml:space="preserve">y</t>
    </r>
  </si>
  <si>
    <t xml:space="preserve">입력</t>
  </si>
  <si>
    <t xml:space="preserve">A</t>
  </si>
  <si>
    <t xml:space="preserve">B</t>
  </si>
  <si>
    <r>
      <rPr>
        <sz val="11"/>
        <color rgb="FF222222"/>
        <rFont val="WenQuanYi Zen Hei"/>
        <family val="2"/>
      </rPr>
      <t xml:space="preserve">평균을 </t>
    </r>
    <r>
      <rPr>
        <sz val="11"/>
        <color rgb="FF222222"/>
        <rFont val="Arial"/>
        <family val="0"/>
        <charset val="1"/>
      </rPr>
      <t xml:space="preserve">5%</t>
    </r>
    <r>
      <rPr>
        <sz val="11"/>
        <color rgb="FF222222"/>
        <rFont val="WenQuanYi Zen Hei"/>
        <family val="2"/>
      </rPr>
      <t xml:space="preserve">에서 </t>
    </r>
    <r>
      <rPr>
        <sz val="11"/>
        <color rgb="FF222222"/>
        <rFont val="Arial"/>
        <family val="0"/>
        <charset val="1"/>
      </rPr>
      <t xml:space="preserve">10%</t>
    </r>
    <r>
      <rPr>
        <sz val="11"/>
        <color rgb="FF222222"/>
        <rFont val="WenQuanYi Zen Hei"/>
        <family val="2"/>
      </rPr>
      <t xml:space="preserve">로 바꾸면 분산은</t>
    </r>
    <r>
      <rPr>
        <sz val="11"/>
        <color rgb="FF222222"/>
        <rFont val="Arial"/>
        <family val="0"/>
        <charset val="1"/>
      </rPr>
      <t xml:space="preserve">?</t>
    </r>
  </si>
  <si>
    <t xml:space="preserve">평균</t>
  </si>
  <si>
    <t xml:space="preserve">표준편차</t>
  </si>
  <si>
    <t xml:space="preserve">상관계수</t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</si>
  <si>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WenQuanYi Zen Hei"/>
        <family val="2"/>
      </rPr>
      <t xml:space="preserve">표본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</si>
  <si>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표본</t>
    </r>
  </si>
  <si>
    <r>
      <rPr>
        <b val="true"/>
        <sz val="11"/>
        <color rgb="FFFFFFFF"/>
        <rFont val="Arial"/>
        <family val="0"/>
        <charset val="1"/>
      </rPr>
      <t xml:space="preserve">A / </t>
    </r>
    <r>
      <rPr>
        <b val="true"/>
        <sz val="11"/>
        <color rgb="FFFFFFFF"/>
        <rFont val="WenQuanYi Zen Hei"/>
        <family val="2"/>
      </rPr>
      <t xml:space="preserve">공동 이론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</si>
  <si>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이론</t>
    </r>
  </si>
  <si>
    <r>
      <rPr>
        <sz val="11"/>
        <color rgb="FF222222"/>
        <rFont val="WenQuanYi Zen Hei"/>
        <family val="2"/>
      </rPr>
      <t xml:space="preserve">표준편차를 두 배로 바꾸면 분산은</t>
    </r>
    <r>
      <rPr>
        <sz val="11"/>
        <color rgb="FF222222"/>
        <rFont val="Arial"/>
        <family val="0"/>
        <charset val="1"/>
      </rPr>
      <t xml:space="preserve">?</t>
    </r>
  </si>
  <si>
    <t xml:space="preserve">분산</t>
  </si>
  <si>
    <t xml:space="preserve">공분산</t>
  </si>
  <si>
    <t xml:space="preserve">상관</t>
  </si>
  <si>
    <r>
      <rPr>
        <sz val="11"/>
        <color rgb="FF222222"/>
        <rFont val="WenQuanYi Zen Hei"/>
        <family val="2"/>
      </rPr>
      <t xml:space="preserve">상관</t>
    </r>
    <r>
      <rPr>
        <sz val="11"/>
        <color rgb="FF222222"/>
        <rFont val="Arial"/>
        <family val="0"/>
        <charset val="1"/>
      </rPr>
      <t xml:space="preserve">(Z1,Z1²)</t>
    </r>
  </si>
  <si>
    <r>
      <rPr>
        <sz val="11"/>
        <color rgb="FF222222"/>
        <rFont val="WenQuanYi Zen Hei"/>
        <family val="2"/>
      </rPr>
      <t xml:space="preserve">상관 </t>
    </r>
    <r>
      <rPr>
        <sz val="11"/>
        <color rgb="FF222222"/>
        <rFont val="Arial"/>
        <family val="0"/>
        <charset val="1"/>
      </rPr>
      <t xml:space="preserve">0</t>
    </r>
    <r>
      <rPr>
        <sz val="11"/>
        <color rgb="FF222222"/>
        <rFont val="WenQuanYi Zen Hei"/>
        <family val="2"/>
      </rPr>
      <t xml:space="preserve">이면 독립인가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</si>
  <si>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WenQuanYi Zen Hei"/>
        <family val="2"/>
      </rPr>
      <t xml:space="preserve">실험</t>
    </r>
    <r>
      <rPr>
        <sz val="11"/>
        <color rgb="FF222222"/>
        <rFont val="Arial"/>
        <family val="0"/>
        <charset val="1"/>
      </rPr>
      <t xml:space="preserve">: </t>
    </r>
    <r>
      <rPr>
        <sz val="11"/>
        <color rgb="FF222222"/>
        <rFont val="WenQuanYi Zen Hei"/>
        <family val="2"/>
      </rPr>
      <t xml:space="preserve">평균만 변경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표준편차만 변경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상관만 변경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표본 세트</t>
    </r>
    <r>
      <rPr>
        <sz val="11"/>
        <color rgb="FF222222"/>
        <rFont val="Arial"/>
        <family val="0"/>
        <charset val="1"/>
      </rPr>
      <t xml:space="preserve">(B9)</t>
    </r>
    <r>
      <rPr>
        <sz val="11"/>
        <color rgb="FF222222"/>
        <rFont val="WenQuanYi Zen Hei"/>
        <family val="2"/>
      </rPr>
      <t xml:space="preserve">로 새 표본 비교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분산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공분산은 소수 수익률의 제곱 단위이다</t>
    </r>
    <r>
      <rPr>
        <sz val="11"/>
        <color rgb="FF222222"/>
        <rFont val="Arial"/>
        <family val="0"/>
        <charset val="1"/>
      </rPr>
      <t xml:space="preserve">.</t>
    </r>
  </si>
  <si>
    <t xml:space="preserve">Z1</t>
  </si>
  <si>
    <t xml:space="preserve">Z2</t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</si>
  <si>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WenQuanYi Zen Hei"/>
        <family val="2"/>
      </rPr>
      <t xml:space="preserve">수익률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</si>
  <si>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수익률</t>
    </r>
  </si>
  <si>
    <t xml:space="preserve">X=Z1</t>
  </si>
  <si>
    <t xml:space="preserve">Y=X²</t>
  </si>
  <si>
    <r>
      <rPr>
        <sz val="11"/>
        <color rgb="FF222222"/>
        <rFont val="WenQuanYi Zen Hei"/>
        <family val="2"/>
      </rPr>
      <t xml:space="preserve">상관을 낮추면 평균과 분산은 어떻게 달라지는가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</si>
  <si>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Arial"/>
        <family val="0"/>
        <charset val="1"/>
      </rPr>
      <t xml:space="preserve">A </t>
    </r>
    <r>
      <rPr>
        <sz val="11"/>
        <color rgb="FF222222"/>
        <rFont val="WenQuanYi Zen Hei"/>
        <family val="2"/>
      </rPr>
      <t xml:space="preserve">비중</t>
    </r>
  </si>
  <si>
    <r>
      <rPr>
        <sz val="11"/>
        <color rgb="FF222222"/>
        <rFont val="WenQuanYi Zen Hei"/>
        <family val="2"/>
      </rPr>
      <t xml:space="preserve">상관 −</t>
    </r>
    <r>
      <rPr>
        <sz val="11"/>
        <color rgb="FF222222"/>
        <rFont val="Arial"/>
        <family val="0"/>
        <charset val="1"/>
      </rPr>
      <t xml:space="preserve">1</t>
    </r>
    <r>
      <rPr>
        <sz val="11"/>
        <color rgb="FF222222"/>
        <rFont val="WenQuanYi Zen Hei"/>
        <family val="2"/>
      </rPr>
      <t xml:space="preserve">이면 항상 위험이 사라지는가</t>
    </r>
    <r>
      <rPr>
        <sz val="11"/>
        <color rgb="FF222222"/>
        <rFont val="Arial"/>
        <family val="0"/>
        <charset val="1"/>
      </rPr>
      <t xml:space="preserve">?</t>
    </r>
  </si>
  <si>
    <t xml:space="preserve">표본 분산</t>
  </si>
  <si>
    <t xml:space="preserve">공식으로 계산한 분산</t>
  </si>
  <si>
    <t xml:space="preserve">두 분산의 차이</t>
  </si>
  <si>
    <r>
      <rPr>
        <sz val="11"/>
        <color rgb="FF222222"/>
        <rFont val="WenQuanYi Zen Hei"/>
        <family val="2"/>
      </rPr>
      <t xml:space="preserve">분산 공식과 직접 계산의 차이가 크다면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</si>
  <si>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WenQuanYi Zen Hei"/>
        <family val="2"/>
      </rPr>
      <t xml:space="preserve">실험</t>
    </r>
    <r>
      <rPr>
        <sz val="11"/>
        <color rgb="FF222222"/>
        <rFont val="Arial"/>
        <family val="0"/>
        <charset val="1"/>
      </rPr>
      <t xml:space="preserve">: A </t>
    </r>
    <r>
      <rPr>
        <sz val="11"/>
        <color rgb="FF222222"/>
        <rFont val="WenQuanYi Zen Hei"/>
        <family val="2"/>
      </rPr>
      <t xml:space="preserve">비중과 상관 변경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두 분산은 같은 표본과 </t>
    </r>
    <r>
      <rPr>
        <sz val="11"/>
        <color rgb="FF222222"/>
        <rFont val="Arial"/>
        <family val="0"/>
        <charset val="1"/>
      </rPr>
      <t xml:space="preserve">n−1 </t>
    </r>
    <r>
      <rPr>
        <sz val="11"/>
        <color rgb="FF222222"/>
        <rFont val="WenQuanYi Zen Hei"/>
        <family val="2"/>
      </rPr>
      <t xml:space="preserve">정의를 사용하므로 반올림 오차를 제외하고 일치한다</t>
    </r>
    <r>
      <rPr>
        <sz val="11"/>
        <color rgb="FF222222"/>
        <rFont val="Arial"/>
        <family val="0"/>
        <charset val="1"/>
      </rPr>
      <t xml:space="preserve">.</t>
    </r>
  </si>
  <si>
    <t xml:space="preserve">혼합 수익률</t>
  </si>
  <si>
    <r>
      <rPr>
        <sz val="11"/>
        <color rgb="FF222222"/>
        <rFont val="WenQuanYi Zen Hei"/>
        <family val="2"/>
      </rPr>
      <t xml:space="preserve">가능한 조합 전체가 효율적인가</t>
    </r>
    <r>
      <rPr>
        <sz val="11"/>
        <color rgb="FF222222"/>
        <rFont val="Arial"/>
        <family val="0"/>
        <charset val="1"/>
      </rPr>
      <t xml:space="preserve">?</t>
    </r>
  </si>
  <si>
    <t xml:space="preserve">기대수익률</t>
  </si>
  <si>
    <r>
      <rPr>
        <sz val="11"/>
        <color rgb="FF222222"/>
        <rFont val="WenQuanYi Zen Hei"/>
        <family val="2"/>
      </rPr>
      <t xml:space="preserve">상관이 낮아질 때 곡선은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</si>
  <si>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WenQuanYi Zen Hei"/>
        <family val="2"/>
      </rPr>
      <t xml:space="preserve">최소분산 </t>
    </r>
    <r>
      <rPr>
        <sz val="11"/>
        <color rgb="FF222222"/>
        <rFont val="Arial"/>
        <family val="0"/>
        <charset val="1"/>
      </rPr>
      <t xml:space="preserve">A </t>
    </r>
    <r>
      <rPr>
        <sz val="11"/>
        <color rgb="FF222222"/>
        <rFont val="WenQuanYi Zen Hei"/>
        <family val="2"/>
      </rPr>
      <t xml:space="preserve">비중</t>
    </r>
  </si>
  <si>
    <t xml:space="preserve">최소분산 수익률</t>
  </si>
  <si>
    <t xml:space="preserve">최소분산 표준편차</t>
  </si>
  <si>
    <r>
      <rPr>
        <sz val="11"/>
        <color rgb="FF222222"/>
        <rFont val="WenQuanYi Zen Hei"/>
        <family val="2"/>
      </rPr>
      <t xml:space="preserve">이 곡선은 미래 결과를 보장하는가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</si>
  <si>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WenQuanYi Zen Hei"/>
        <family val="2"/>
      </rPr>
      <t xml:space="preserve">공매도 금지</t>
    </r>
    <r>
      <rPr>
        <sz val="11"/>
        <color rgb="FF222222"/>
        <rFont val="Arial"/>
        <family val="0"/>
        <charset val="1"/>
      </rPr>
      <t xml:space="preserve">. D</t>
    </r>
    <r>
      <rPr>
        <sz val="11"/>
        <color rgb="FF222222"/>
        <rFont val="WenQuanYi Zen Hei"/>
        <family val="2"/>
      </rPr>
      <t xml:space="preserve">열은 가능한 조합 전체의 위험</t>
    </r>
    <r>
      <rPr>
        <sz val="11"/>
        <color rgb="FF222222"/>
        <rFont val="Arial"/>
        <family val="0"/>
        <charset val="1"/>
      </rPr>
      <t xml:space="preserve">, F</t>
    </r>
    <r>
      <rPr>
        <sz val="11"/>
        <color rgb="FF222222"/>
        <rFont val="WenQuanYi Zen Hei"/>
        <family val="2"/>
      </rPr>
      <t xml:space="preserve">열은 최소분산점부터 기대수익률이 높은 방향의 경계이다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기대수익률이 같은 특수 경우에는 최소분산점만 효율적이다</t>
    </r>
    <r>
      <rPr>
        <sz val="11"/>
        <color rgb="FF222222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</si>
  <si>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WenQuanYi Zen Hei"/>
        <family val="2"/>
      </rPr>
      <t xml:space="preserve">비중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</si>
  <si>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비중</t>
    </r>
  </si>
  <si>
    <t xml:space="preserve">효율 여부</t>
  </si>
  <si>
    <t xml:space="preserve">효율 경계 위험</t>
  </si>
  <si>
    <t xml:space="preserve">효율 경계 수익</t>
  </si>
  <si>
    <t xml:space="preserve">C</t>
  </si>
  <si>
    <r>
      <rPr>
        <sz val="11"/>
        <color rgb="FF222222"/>
        <rFont val="WenQuanYi Zen Hei"/>
        <family val="2"/>
      </rPr>
      <t xml:space="preserve">변경 셀 </t>
    </r>
    <r>
      <rPr>
        <sz val="11"/>
        <color rgb="FF222222"/>
        <rFont val="Arial"/>
        <family val="0"/>
        <charset val="1"/>
      </rPr>
      <t xml:space="preserve">B8:D8</t>
    </r>
    <r>
      <rPr>
        <sz val="11"/>
        <color rgb="FF222222"/>
        <rFont val="WenQuanYi Zen Hei"/>
        <family val="2"/>
      </rPr>
      <t xml:space="preserve">의 독립 자유도는</t>
    </r>
    <r>
      <rPr>
        <sz val="11"/>
        <color rgb="FF222222"/>
        <rFont val="Arial"/>
        <family val="0"/>
        <charset val="1"/>
      </rPr>
      <t xml:space="preserve">? </t>
    </r>
    <r>
      <rPr>
        <sz val="11"/>
        <color rgb="FF222222"/>
        <rFont val="WenQuanYi Zen Hei"/>
        <family val="2"/>
      </rPr>
      <t xml:space="preserve">목표수익률이 </t>
    </r>
    <r>
      <rPr>
        <sz val="11"/>
        <color rgb="FF222222"/>
        <rFont val="Arial"/>
        <family val="0"/>
        <charset val="1"/>
      </rPr>
      <t xml:space="preserve">10%</t>
    </r>
    <r>
      <rPr>
        <sz val="11"/>
        <color rgb="FF222222"/>
        <rFont val="WenQuanYi Zen Hei"/>
        <family val="2"/>
      </rPr>
      <t xml:space="preserve">를 넘으면</t>
    </r>
    <r>
      <rPr>
        <sz val="11"/>
        <color rgb="FF222222"/>
        <rFont val="Arial"/>
        <family val="0"/>
        <charset val="1"/>
      </rPr>
      <t xml:space="preserve">?</t>
    </r>
  </si>
  <si>
    <t xml:space="preserve">투자 비중</t>
  </si>
  <si>
    <t xml:space="preserve">목표수익률</t>
  </si>
  <si>
    <r>
      <rPr>
        <sz val="11"/>
        <color rgb="FF222222"/>
        <rFont val="WenQuanYi Zen Hei"/>
        <family val="2"/>
      </rPr>
      <t xml:space="preserve">목표수익률 </t>
    </r>
    <r>
      <rPr>
        <sz val="11"/>
        <color rgb="FF222222"/>
        <rFont val="Arial"/>
        <family val="0"/>
        <charset val="1"/>
      </rPr>
      <t xml:space="preserve">7%</t>
    </r>
    <r>
      <rPr>
        <sz val="11"/>
        <color rgb="FF222222"/>
        <rFont val="WenQuanYi Zen Hei"/>
        <family val="2"/>
      </rPr>
      <t xml:space="preserve">의 최적 비중과 표준편차는</t>
    </r>
    <r>
      <rPr>
        <sz val="11"/>
        <color rgb="FF222222"/>
        <rFont val="Arial"/>
        <family val="0"/>
        <charset val="1"/>
      </rPr>
      <t xml:space="preserve">? </t>
    </r>
    <r>
      <rPr>
        <sz val="11"/>
        <color rgb="FF222222"/>
        <rFont val="WenQuanYi Zen Hei"/>
        <family val="2"/>
      </rPr>
      <t xml:space="preserve">어떻게 검증하는가</t>
    </r>
    <r>
      <rPr>
        <sz val="11"/>
        <color rgb="FF222222"/>
        <rFont val="Arial"/>
        <family val="0"/>
        <charset val="1"/>
      </rPr>
      <t xml:space="preserve">?</t>
    </r>
  </si>
  <si>
    <t xml:space="preserve">상관행렬</t>
  </si>
  <si>
    <r>
      <rPr>
        <sz val="11"/>
        <color rgb="FF222222"/>
        <rFont val="WenQuanYi Zen Hei"/>
        <family val="2"/>
      </rPr>
      <t xml:space="preserve">상관행렬은 대칭이며 양의 준정부호이어야 한다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기본 행렬은 고정 제공한다</t>
    </r>
    <r>
      <rPr>
        <sz val="11"/>
        <color rgb="FF222222"/>
        <rFont val="Arial"/>
        <family val="0"/>
        <charset val="1"/>
      </rPr>
      <t xml:space="preserve">. Solver </t>
    </r>
    <r>
      <rPr>
        <sz val="11"/>
        <color rgb="FF222222"/>
        <rFont val="WenQuanYi Zen Hei"/>
        <family val="2"/>
      </rPr>
      <t xml:space="preserve">변경 셀은 </t>
    </r>
    <r>
      <rPr>
        <sz val="11"/>
        <color rgb="FF222222"/>
        <rFont val="Arial"/>
        <family val="0"/>
        <charset val="1"/>
      </rPr>
      <t xml:space="preserve">B8:D8</t>
    </r>
    <r>
      <rPr>
        <sz val="11"/>
        <color rgb="FF222222"/>
        <rFont val="WenQuanYi Zen Hei"/>
        <family val="2"/>
      </rPr>
      <t xml:space="preserve">이다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</si>
  <si>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WenQuanYi Zen Hei"/>
        <family val="2"/>
      </rPr>
      <t xml:space="preserve">기록한 결과는 자동으로 다시 최적화되는가</t>
    </r>
    <r>
      <rPr>
        <sz val="11"/>
        <color rgb="FF222222"/>
        <rFont val="Arial"/>
        <family val="0"/>
        <charset val="1"/>
      </rPr>
      <t xml:space="preserve">?</t>
    </r>
  </si>
  <si>
    <t xml:space="preserve">비중 합계</t>
  </si>
  <si>
    <t xml:space="preserve">포트폴리오 분산</t>
  </si>
  <si>
    <t xml:space="preserve">제약 충족 여부</t>
  </si>
  <si>
    <r>
      <rPr>
        <sz val="11"/>
        <color rgb="FF222222"/>
        <rFont val="Arial"/>
        <family val="0"/>
        <charset val="1"/>
      </rPr>
      <t xml:space="preserve">Solver: </t>
    </r>
    <r>
      <rPr>
        <sz val="11"/>
        <color rgb="FF222222"/>
        <rFont val="WenQuanYi Zen Hei"/>
        <family val="2"/>
      </rPr>
      <t xml:space="preserve">목적 </t>
    </r>
    <r>
      <rPr>
        <sz val="11"/>
        <color rgb="FF222222"/>
        <rFont val="Arial"/>
        <family val="0"/>
        <charset val="1"/>
      </rPr>
      <t xml:space="preserve">B23 </t>
    </r>
    <r>
      <rPr>
        <sz val="11"/>
        <color rgb="FF222222"/>
        <rFont val="WenQuanYi Zen Hei"/>
        <family val="2"/>
      </rPr>
      <t xml:space="preserve">최소화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변경 </t>
    </r>
    <r>
      <rPr>
        <sz val="11"/>
        <color rgb="FF222222"/>
        <rFont val="Arial"/>
        <family val="0"/>
        <charset val="1"/>
      </rPr>
      <t xml:space="preserve">B8:D8. </t>
    </r>
    <r>
      <rPr>
        <sz val="11"/>
        <color rgb="FF222222"/>
        <rFont val="WenQuanYi Zen Hei"/>
        <family val="2"/>
      </rPr>
      <t xml:space="preserve">제약 </t>
    </r>
    <r>
      <rPr>
        <sz val="11"/>
        <color rgb="FF222222"/>
        <rFont val="Arial"/>
        <family val="0"/>
        <charset val="1"/>
      </rPr>
      <t xml:space="preserve">B21=1, B22&gt;=B10, B8:D8&gt;=0. </t>
    </r>
    <r>
      <rPr>
        <sz val="11"/>
        <color rgb="FF222222"/>
        <rFont val="WenQuanYi Zen Hei"/>
        <family val="2"/>
      </rPr>
      <t xml:space="preserve">방법 </t>
    </r>
    <r>
      <rPr>
        <sz val="11"/>
        <color rgb="FF222222"/>
        <rFont val="Arial"/>
        <family val="0"/>
        <charset val="1"/>
      </rPr>
      <t xml:space="preserve">GRG </t>
    </r>
    <r>
      <rPr>
        <sz val="11"/>
        <color rgb="FF222222"/>
        <rFont val="WenQuanYi Zen Hei"/>
        <family val="2"/>
      </rPr>
      <t xml:space="preserve">비선형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목표값을 바꾸고 실행한 뒤 각 비중을 아래에 값으로 기록한다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기록하면 </t>
    </r>
    <r>
      <rPr>
        <sz val="11"/>
        <color rgb="FF222222"/>
        <rFont val="Arial"/>
        <family val="0"/>
        <charset val="1"/>
      </rPr>
      <t xml:space="preserve">E:G</t>
    </r>
    <r>
      <rPr>
        <sz val="11"/>
        <color rgb="FF222222"/>
        <rFont val="WenQuanYi Zen Hei"/>
        <family val="2"/>
      </rPr>
      <t xml:space="preserve">열이 자동으로 계산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점검된다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</si>
  <si>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0"/>
        <color rgb="FF222222"/>
        <rFont val="WenQuanYi Zen Hei"/>
        <family val="2"/>
      </rPr>
      <t xml:space="preserve">비중 </t>
    </r>
    <r>
      <rPr>
        <sz val="10"/>
        <color rgb="FF222222"/>
        <rFont val="Arial"/>
        <family val="0"/>
        <charset val="1"/>
      </rPr>
      <t xml:space="preserve">0</t>
    </r>
    <r>
      <rPr>
        <sz val="10"/>
        <color rgb="FF222222"/>
        <rFont val="WenQuanYi Zen Hei"/>
        <family val="2"/>
      </rPr>
      <t xml:space="preserve">은 숫자 </t>
    </r>
    <r>
      <rPr>
        <sz val="10"/>
        <color rgb="FF222222"/>
        <rFont val="Arial"/>
        <family val="0"/>
        <charset val="1"/>
      </rPr>
      <t xml:space="preserve">0</t>
    </r>
    <r>
      <rPr>
        <sz val="10"/>
        <color rgb="FF222222"/>
        <rFont val="WenQuanYi Zen Hei"/>
        <family val="2"/>
      </rPr>
      <t xml:space="preserve">으로 기록한다</t>
    </r>
    <r>
      <rPr>
        <sz val="10"/>
        <color rgb="FF222222"/>
        <rFont val="Arial"/>
        <family val="0"/>
        <charset val="1"/>
      </rPr>
      <t xml:space="preserve">. </t>
    </r>
    <r>
      <rPr>
        <sz val="10"/>
        <color rgb="FF222222"/>
        <rFont val="WenQuanYi Zen Hei"/>
        <family val="2"/>
      </rPr>
      <t xml:space="preserve">빈칸은 미입력이며 차트에서도 제외된다</t>
    </r>
    <r>
      <rPr>
        <sz val="10"/>
        <color rgb="FF222222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</si>
  <si>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WenQuanYi Zen Hei"/>
        <family val="2"/>
      </rPr>
      <t xml:space="preserve">비중 기록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</si>
  <si>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비중 기록</t>
    </r>
  </si>
  <si>
    <r>
      <rPr>
        <b val="true"/>
        <sz val="11"/>
        <color rgb="FFFFFFFF"/>
        <rFont val="Arial"/>
        <family val="0"/>
        <charset val="1"/>
      </rPr>
      <t xml:space="preserve">C </t>
    </r>
    <r>
      <rPr>
        <b val="true"/>
        <sz val="11"/>
        <color rgb="FFFFFFFF"/>
        <rFont val="WenQuanYi Zen Hei"/>
        <family val="2"/>
      </rPr>
      <t xml:space="preserve">비중 기록</t>
    </r>
  </si>
  <si>
    <t xml:space="preserve">현재 조건 수익</t>
  </si>
  <si>
    <t xml:space="preserve">현재 조건 위험</t>
  </si>
  <si>
    <t xml:space="preserve">제약만 점검</t>
  </si>
  <si>
    <r>
      <rPr>
        <sz val="10"/>
        <rFont val="WenQuanYi Zen Hei"/>
        <family val="2"/>
      </rPr>
      <t xml:space="preserve">표준편차</t>
    </r>
    <r>
      <rPr>
        <sz val="10"/>
        <rFont val="Arial"/>
        <family val="2"/>
      </rPr>
      <t xml:space="preserve">(</t>
    </r>
    <r>
      <rPr>
        <sz val="10"/>
        <rFont val="WenQuanYi Zen Hei"/>
        <family val="2"/>
      </rPr>
      <t xml:space="preserve">차트 전용</t>
    </r>
    <r>
      <rPr>
        <sz val="10"/>
        <rFont val="Arial"/>
        <family val="2"/>
      </rPr>
      <t xml:space="preserve">)</t>
    </r>
  </si>
  <si>
    <r>
      <rPr>
        <sz val="10"/>
        <rFont val="WenQuanYi Zen Hei"/>
        <family val="2"/>
      </rPr>
      <t xml:space="preserve">수익률</t>
    </r>
    <r>
      <rPr>
        <sz val="10"/>
        <rFont val="Arial"/>
        <family val="2"/>
      </rPr>
      <t xml:space="preserve">(</t>
    </r>
    <r>
      <rPr>
        <sz val="10"/>
        <rFont val="WenQuanYi Zen Hei"/>
        <family val="2"/>
      </rPr>
      <t xml:space="preserve">차트 전용</t>
    </r>
    <r>
      <rPr>
        <sz val="10"/>
        <rFont val="Arial"/>
        <family val="2"/>
      </rPr>
      <t xml:space="preserve">)</t>
    </r>
  </si>
  <si>
    <t xml:space="preserve">값</t>
  </si>
  <si>
    <r>
      <rPr>
        <sz val="11"/>
        <color rgb="FF222222"/>
        <rFont val="Arial"/>
        <family val="0"/>
        <charset val="1"/>
      </rPr>
      <t xml:space="preserve">μ</t>
    </r>
    <r>
      <rPr>
        <sz val="11"/>
        <color rgb="FF222222"/>
        <rFont val="WenQuanYi Zen Hei"/>
        <family val="2"/>
      </rPr>
      <t xml:space="preserve">와 평균 로그수익률은 같은가</t>
    </r>
    <r>
      <rPr>
        <sz val="11"/>
        <color rgb="FF222222"/>
        <rFont val="Arial"/>
        <family val="0"/>
        <charset val="1"/>
      </rPr>
      <t xml:space="preserve">?</t>
    </r>
  </si>
  <si>
    <t xml:space="preserve">최초 가격</t>
  </si>
  <si>
    <r>
      <rPr>
        <sz val="11"/>
        <color rgb="FF222222"/>
        <rFont val="WenQuanYi Zen Hei"/>
        <family val="2"/>
      </rPr>
      <t xml:space="preserve">연간 드리프트 </t>
    </r>
    <r>
      <rPr>
        <sz val="11"/>
        <color rgb="FF222222"/>
        <rFont val="Arial"/>
        <family val="0"/>
        <charset val="1"/>
      </rPr>
      <t xml:space="preserve">μ</t>
    </r>
  </si>
  <si>
    <r>
      <rPr>
        <sz val="11"/>
        <color rgb="FF222222"/>
        <rFont val="WenQuanYi Zen Hei"/>
        <family val="2"/>
      </rPr>
      <t xml:space="preserve">연간 변동성 </t>
    </r>
    <r>
      <rPr>
        <sz val="11"/>
        <color rgb="FF222222"/>
        <rFont val="Arial"/>
        <family val="0"/>
        <charset val="1"/>
      </rPr>
      <t xml:space="preserve">σ</t>
    </r>
  </si>
  <si>
    <r>
      <rPr>
        <sz val="11"/>
        <color rgb="FF222222"/>
        <rFont val="WenQuanYi Zen Hei"/>
        <family val="2"/>
      </rPr>
      <t xml:space="preserve">단계 간격 </t>
    </r>
    <r>
      <rPr>
        <sz val="11"/>
        <color rgb="FF222222"/>
        <rFont val="Arial"/>
        <family val="0"/>
        <charset val="1"/>
      </rPr>
      <t xml:space="preserve">T/12(</t>
    </r>
    <r>
      <rPr>
        <sz val="11"/>
        <color rgb="FF222222"/>
        <rFont val="WenQuanYi Zen Hei"/>
        <family val="2"/>
      </rPr>
      <t xml:space="preserve">년</t>
    </r>
    <r>
      <rPr>
        <sz val="11"/>
        <color rgb="FF222222"/>
        <rFont val="Arial"/>
        <family val="0"/>
        <charset val="1"/>
      </rPr>
      <t xml:space="preserve">)</t>
    </r>
  </si>
  <si>
    <r>
      <rPr>
        <sz val="11"/>
        <color rgb="FF222222"/>
        <rFont val="WenQuanYi Zen Hei"/>
        <family val="2"/>
      </rPr>
      <t xml:space="preserve">만기 </t>
    </r>
    <r>
      <rPr>
        <sz val="11"/>
        <color rgb="FF222222"/>
        <rFont val="Arial"/>
        <family val="0"/>
        <charset val="1"/>
      </rPr>
      <t xml:space="preserve">T(</t>
    </r>
    <r>
      <rPr>
        <sz val="11"/>
        <color rgb="FF222222"/>
        <rFont val="WenQuanYi Zen Hei"/>
        <family val="2"/>
      </rPr>
      <t xml:space="preserve">년</t>
    </r>
    <r>
      <rPr>
        <sz val="11"/>
        <color rgb="FF222222"/>
        <rFont val="Arial"/>
        <family val="0"/>
        <charset val="1"/>
      </rPr>
      <t xml:space="preserve">)</t>
    </r>
  </si>
  <si>
    <r>
      <rPr>
        <sz val="11"/>
        <color rgb="FF222222"/>
        <rFont val="WenQuanYi Zen Hei"/>
        <family val="2"/>
      </rPr>
      <t xml:space="preserve">월별 </t>
    </r>
    <r>
      <rPr>
        <sz val="11"/>
        <color rgb="FF222222"/>
        <rFont val="Arial"/>
        <family val="0"/>
        <charset val="1"/>
      </rPr>
      <t xml:space="preserve">12</t>
    </r>
    <r>
      <rPr>
        <sz val="11"/>
        <color rgb="FF222222"/>
        <rFont val="WenQuanYi Zen Hei"/>
        <family val="2"/>
      </rPr>
      <t xml:space="preserve">단계</t>
    </r>
    <r>
      <rPr>
        <sz val="11"/>
        <color rgb="FF222222"/>
        <rFont val="Arial"/>
        <family val="0"/>
        <charset val="1"/>
      </rPr>
      <t xml:space="preserve">, 20</t>
    </r>
    <r>
      <rPr>
        <sz val="11"/>
        <color rgb="FF222222"/>
        <rFont val="WenQuanYi Zen Hei"/>
        <family val="2"/>
      </rPr>
      <t xml:space="preserve">개 경로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별도로 만기 </t>
    </r>
    <r>
      <rPr>
        <sz val="11"/>
        <color rgb="FF222222"/>
        <rFont val="Arial"/>
        <family val="0"/>
        <charset val="1"/>
      </rPr>
      <t xml:space="preserve">T(B10) </t>
    </r>
    <r>
      <rPr>
        <sz val="11"/>
        <color rgb="FF222222"/>
        <rFont val="WenQuanYi Zen Hei"/>
        <family val="2"/>
      </rPr>
      <t xml:space="preserve">가격 </t>
    </r>
    <r>
      <rPr>
        <sz val="11"/>
        <color rgb="FF222222"/>
        <rFont val="Arial"/>
        <family val="0"/>
        <charset val="1"/>
      </rPr>
      <t xml:space="preserve">1,000</t>
    </r>
    <r>
      <rPr>
        <sz val="11"/>
        <color rgb="FF222222"/>
        <rFont val="WenQuanYi Zen Hei"/>
        <family val="2"/>
      </rPr>
      <t xml:space="preserve">개를 생성한다</t>
    </r>
    <r>
      <rPr>
        <sz val="11"/>
        <color rgb="FF222222"/>
        <rFont val="Arial"/>
        <family val="0"/>
        <charset val="1"/>
      </rPr>
      <t xml:space="preserve">(</t>
    </r>
    <r>
      <rPr>
        <sz val="11"/>
        <color rgb="FF222222"/>
        <rFont val="WenQuanYi Zen Hei"/>
        <family val="2"/>
      </rPr>
      <t xml:space="preserve">기본 </t>
    </r>
    <r>
      <rPr>
        <sz val="11"/>
        <color rgb="FF222222"/>
        <rFont val="Arial"/>
        <family val="0"/>
        <charset val="1"/>
      </rPr>
      <t xml:space="preserve">1</t>
    </r>
    <r>
      <rPr>
        <sz val="11"/>
        <color rgb="FF222222"/>
        <rFont val="WenQuanYi Zen Hei"/>
        <family val="2"/>
      </rPr>
      <t xml:space="preserve">년</t>
    </r>
    <r>
      <rPr>
        <sz val="11"/>
        <color rgb="FF222222"/>
        <rFont val="Arial"/>
        <family val="0"/>
        <charset val="1"/>
      </rPr>
      <t xml:space="preserve">). μ</t>
    </r>
    <r>
      <rPr>
        <sz val="11"/>
        <color rgb="FF222222"/>
        <rFont val="WenQuanYi Zen Hei"/>
        <family val="2"/>
      </rPr>
      <t xml:space="preserve">는 가격 성장 드리프트이고 평균 로그수익률은 </t>
    </r>
    <r>
      <rPr>
        <sz val="11"/>
        <color rgb="FF222222"/>
        <rFont val="Arial"/>
        <family val="0"/>
        <charset val="1"/>
      </rPr>
      <t xml:space="preserve">μ−σ²/2</t>
    </r>
    <r>
      <rPr>
        <sz val="11"/>
        <color rgb="FF222222"/>
        <rFont val="WenQuanYi Zen Hei"/>
        <family val="2"/>
      </rPr>
      <t xml:space="preserve">이다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</si>
  <si>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WenQuanYi Zen Hei"/>
        <family val="2"/>
      </rPr>
      <t xml:space="preserve">변동성을 높이면 무엇이 달라지는가</t>
    </r>
    <r>
      <rPr>
        <sz val="11"/>
        <color rgb="FF222222"/>
        <rFont val="Arial"/>
        <family val="0"/>
        <charset val="1"/>
      </rPr>
      <t xml:space="preserve">?</t>
    </r>
  </si>
  <si>
    <t xml:space="preserve">표본</t>
  </si>
  <si>
    <t xml:space="preserve">이론</t>
  </si>
  <si>
    <t xml:space="preserve">만기 평균 가격</t>
  </si>
  <si>
    <t xml:space="preserve">최초가격 미만 비율</t>
  </si>
  <si>
    <r>
      <rPr>
        <sz val="11"/>
        <color rgb="FF222222"/>
        <rFont val="WenQuanYi Zen Hei"/>
        <family val="2"/>
      </rPr>
      <t xml:space="preserve">시간간격을 바꾸면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</si>
  <si>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WenQuanYi Zen Hei"/>
        <family val="2"/>
      </rPr>
      <t xml:space="preserve">만기 가격 하위 </t>
    </r>
    <r>
      <rPr>
        <sz val="11"/>
        <color rgb="FF222222"/>
        <rFont val="Arial"/>
        <family val="0"/>
        <charset val="1"/>
      </rPr>
      <t xml:space="preserve">5%</t>
    </r>
  </si>
  <si>
    <t xml:space="preserve">만기 중앙값</t>
  </si>
  <si>
    <r>
      <rPr>
        <b val="true"/>
        <sz val="11"/>
        <color rgb="FFFFFFFF"/>
        <rFont val="WenQuanYi Zen Hei"/>
        <family val="2"/>
      </rPr>
      <t xml:space="preserve">기간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</si>
  <si>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</si>
  <si>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2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</si>
  <si>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3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</si>
  <si>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4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</si>
  <si>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5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</si>
  <si>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6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</si>
  <si>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7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</si>
  <si>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8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</si>
  <si>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10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</si>
  <si>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11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</si>
  <si>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12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</si>
  <si>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13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</si>
  <si>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14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</si>
  <si>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15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</si>
  <si>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16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</si>
  <si>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17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</si>
  <si>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18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</si>
  <si>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19</t>
    </r>
  </si>
  <si>
    <r>
      <rPr>
        <b val="true"/>
        <sz val="11"/>
        <color rgb="FFFFFFFF"/>
        <rFont val="WenQuanYi Zen Hei"/>
        <family val="2"/>
      </rPr>
      <t xml:space="preserve">경로</t>
    </r>
    <r>
      <rPr>
        <b val="true"/>
        <sz val="11"/>
        <color rgb="FFFFFFFF"/>
        <rFont val="Arial"/>
        <family val="0"/>
        <charset val="1"/>
      </rPr>
      <t xml:space="preserve">20</t>
    </r>
  </si>
  <si>
    <r>
      <rPr>
        <sz val="10"/>
        <rFont val="WenQuanYi Zen Hei"/>
        <family val="2"/>
      </rPr>
      <t xml:space="preserve">기간</t>
    </r>
    <r>
      <rPr>
        <sz val="10"/>
        <rFont val="Arial"/>
        <family val="2"/>
      </rPr>
      <t xml:space="preserve">(</t>
    </r>
    <r>
      <rPr>
        <sz val="10"/>
        <rFont val="WenQuanYi Zen Hei"/>
        <family val="2"/>
      </rPr>
      <t xml:space="preserve">년</t>
    </r>
    <r>
      <rPr>
        <sz val="10"/>
        <rFont val="Arial"/>
        <family val="2"/>
      </rPr>
      <t xml:space="preserve">)</t>
    </r>
  </si>
  <si>
    <r>
      <rPr>
        <sz val="10"/>
        <rFont val="WenQuanYi Zen Hei"/>
        <family val="2"/>
      </rPr>
      <t xml:space="preserve">경로</t>
    </r>
    <r>
      <rPr>
        <sz val="10"/>
        <rFont val="Arial"/>
        <family val="2"/>
      </rPr>
      <t xml:space="preserve">1</t>
    </r>
  </si>
  <si>
    <r>
      <rPr>
        <sz val="10"/>
        <rFont val="WenQuanYi Zen Hei"/>
        <family val="2"/>
      </rPr>
      <t xml:space="preserve">경로</t>
    </r>
    <r>
      <rPr>
        <sz val="10"/>
        <rFont val="Arial"/>
        <family val="2"/>
      </rPr>
      <t xml:space="preserve">2</t>
    </r>
  </si>
  <si>
    <r>
      <rPr>
        <sz val="10"/>
        <rFont val="WenQuanYi Zen Hei"/>
        <family val="2"/>
      </rPr>
      <t xml:space="preserve">경로</t>
    </r>
    <r>
      <rPr>
        <sz val="10"/>
        <rFont val="Arial"/>
        <family val="2"/>
      </rPr>
      <t xml:space="preserve">3</t>
    </r>
  </si>
  <si>
    <t xml:space="preserve">단계 충격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</si>
  <si>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</si>
  <si>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</si>
  <si>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</si>
  <si>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</si>
  <si>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</si>
  <si>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Z8</t>
  </si>
  <si>
    <t xml:space="preserve">Z10</t>
  </si>
  <si>
    <t xml:space="preserve">Z11</t>
  </si>
  <si>
    <t xml:space="preserve">Z12</t>
  </si>
  <si>
    <t xml:space="preserve">Z13</t>
  </si>
  <si>
    <t xml:space="preserve">Z14</t>
  </si>
  <si>
    <t xml:space="preserve">Z15</t>
  </si>
  <si>
    <t xml:space="preserve">Z16</t>
  </si>
  <si>
    <t xml:space="preserve">Z17</t>
  </si>
  <si>
    <t xml:space="preserve">Z18</t>
  </si>
  <si>
    <t xml:space="preserve">Z19</t>
  </si>
  <si>
    <t xml:space="preserve">Z20</t>
  </si>
  <si>
    <r>
      <rPr>
        <b val="true"/>
        <sz val="11"/>
        <color rgb="FFFFFFFF"/>
        <rFont val="WenQuanYi Zen Hei"/>
        <family val="2"/>
      </rPr>
      <t xml:space="preserve">만기 </t>
    </r>
    <r>
      <rPr>
        <b val="true"/>
        <sz val="11"/>
        <color rgb="FFFFFFFF"/>
        <rFont val="Arial"/>
        <family val="0"/>
        <charset val="1"/>
      </rPr>
      <t xml:space="preserve">Z</t>
    </r>
  </si>
  <si>
    <t xml:space="preserve">로그수익률</t>
  </si>
  <si>
    <t xml:space="preserve">만기 가격</t>
  </si>
  <si>
    <r>
      <rPr>
        <b val="true"/>
        <sz val="11"/>
        <color rgb="FFFFFFFF"/>
        <rFont val="WenQuanYi Zen Hei"/>
        <family val="2"/>
      </rPr>
      <t xml:space="preserve">구간 상한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가격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</si>
  <si>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빈도</t>
  </si>
  <si>
    <t xml:space="preserve">가격 구간 상한</t>
  </si>
  <si>
    <t xml:space="preserve">시나리오 수</t>
  </si>
  <si>
    <r>
      <rPr>
        <sz val="11"/>
        <color rgb="FF222222"/>
        <rFont val="WenQuanYi Zen Hei"/>
        <family val="2"/>
      </rPr>
      <t xml:space="preserve">기대손실 </t>
    </r>
    <r>
      <rPr>
        <sz val="11"/>
        <color rgb="FF222222"/>
        <rFont val="Arial"/>
        <family val="0"/>
        <charset val="1"/>
      </rPr>
      <t xml:space="preserve">1.2</t>
    </r>
    <r>
      <rPr>
        <sz val="11"/>
        <color rgb="FF222222"/>
        <rFont val="WenQuanYi Zen Hei"/>
        <family val="2"/>
      </rPr>
      <t xml:space="preserve">백만원은 한 번의 결과인가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</si>
  <si>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Arial"/>
        <family val="0"/>
        <charset val="1"/>
      </rPr>
      <t xml:space="preserve">1</t>
    </r>
    <r>
      <rPr>
        <sz val="11"/>
        <color rgb="FF222222"/>
        <rFont val="WenQuanYi Zen Hei"/>
        <family val="2"/>
      </rPr>
      <t xml:space="preserve">년 </t>
    </r>
    <r>
      <rPr>
        <sz val="11"/>
        <color rgb="FF222222"/>
        <rFont val="Arial"/>
        <family val="0"/>
        <charset val="1"/>
      </rPr>
      <t xml:space="preserve">PD</t>
    </r>
  </si>
  <si>
    <r>
      <rPr>
        <sz val="11"/>
        <color rgb="FF222222"/>
        <rFont val="Arial"/>
        <family val="0"/>
        <charset val="1"/>
      </rPr>
      <t xml:space="preserve">EAD (</t>
    </r>
    <r>
      <rPr>
        <sz val="11"/>
        <color rgb="FF222222"/>
        <rFont val="WenQuanYi Zen Hei"/>
        <family val="2"/>
      </rPr>
      <t xml:space="preserve">백만원</t>
    </r>
    <r>
      <rPr>
        <sz val="11"/>
        <color rgb="FF222222"/>
        <rFont val="Arial"/>
        <family val="0"/>
        <charset val="1"/>
      </rPr>
      <t xml:space="preserve">)</t>
    </r>
  </si>
  <si>
    <t xml:space="preserve">LGD</t>
  </si>
  <si>
    <t xml:space="preserve">정상 상환 이자율</t>
  </si>
  <si>
    <r>
      <rPr>
        <sz val="11"/>
        <color rgb="FF222222"/>
        <rFont val="Arial"/>
        <family val="0"/>
        <charset val="1"/>
      </rPr>
      <t xml:space="preserve">PD</t>
    </r>
    <r>
      <rPr>
        <sz val="11"/>
        <color rgb="FF222222"/>
        <rFont val="WenQuanYi Zen Hei"/>
        <family val="2"/>
      </rPr>
      <t xml:space="preserve">가 </t>
    </r>
    <r>
      <rPr>
        <sz val="11"/>
        <color rgb="FF222222"/>
        <rFont val="Arial"/>
        <family val="0"/>
        <charset val="1"/>
      </rPr>
      <t xml:space="preserve">0 </t>
    </r>
    <r>
      <rPr>
        <sz val="11"/>
        <color rgb="FF222222"/>
        <rFont val="WenQuanYi Zen Hei"/>
        <family val="2"/>
      </rPr>
      <t xml:space="preserve">또는 </t>
    </r>
    <r>
      <rPr>
        <sz val="11"/>
        <color rgb="FF222222"/>
        <rFont val="Arial"/>
        <family val="0"/>
        <charset val="1"/>
      </rPr>
      <t xml:space="preserve">1</t>
    </r>
    <r>
      <rPr>
        <sz val="11"/>
        <color rgb="FF222222"/>
        <rFont val="WenQuanYi Zen Hei"/>
        <family val="2"/>
      </rPr>
      <t xml:space="preserve">이면</t>
    </r>
    <r>
      <rPr>
        <sz val="11"/>
        <color rgb="FF222222"/>
        <rFont val="Arial"/>
        <family val="0"/>
        <charset val="1"/>
      </rPr>
      <t xml:space="preserve">?</t>
    </r>
  </si>
  <si>
    <t xml:space="preserve">부도 비율</t>
  </si>
  <si>
    <r>
      <rPr>
        <sz val="11"/>
        <color rgb="FF222222"/>
        <rFont val="WenQuanYi Zen Hei"/>
        <family val="2"/>
      </rPr>
      <t xml:space="preserve">평균 원금손실</t>
    </r>
    <r>
      <rPr>
        <sz val="11"/>
        <color rgb="FF222222"/>
        <rFont val="Arial"/>
        <family val="0"/>
        <charset val="1"/>
      </rPr>
      <t xml:space="preserve">(</t>
    </r>
    <r>
      <rPr>
        <sz val="11"/>
        <color rgb="FF222222"/>
        <rFont val="WenQuanYi Zen Hei"/>
        <family val="2"/>
      </rPr>
      <t xml:space="preserve">백만원</t>
    </r>
    <r>
      <rPr>
        <sz val="11"/>
        <color rgb="FF222222"/>
        <rFont val="Arial"/>
        <family val="0"/>
        <charset val="1"/>
      </rPr>
      <t xml:space="preserve">)</t>
    </r>
  </si>
  <si>
    <t xml:space="preserve">평균 순수익률</t>
  </si>
  <si>
    <r>
      <rPr>
        <sz val="11"/>
        <color rgb="FF222222"/>
        <rFont val="WenQuanYi Zen Hei"/>
        <family val="2"/>
      </rPr>
      <t xml:space="preserve">이자율에서 </t>
    </r>
    <r>
      <rPr>
        <sz val="11"/>
        <color rgb="FF222222"/>
        <rFont val="Arial"/>
        <family val="0"/>
        <charset val="1"/>
      </rPr>
      <t xml:space="preserve">PD×LGD</t>
    </r>
    <r>
      <rPr>
        <sz val="11"/>
        <color rgb="FF222222"/>
        <rFont val="WenQuanYi Zen Hei"/>
        <family val="2"/>
      </rPr>
      <t xml:space="preserve">만 빼도 되는가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</si>
  <si>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WenQuanYi Zen Hei"/>
        <family val="2"/>
      </rPr>
      <t xml:space="preserve">만기 부도 여부만 모형화한다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정상은 이자 수취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WenQuanYi Zen Hei"/>
        <family val="2"/>
      </rPr>
      <t xml:space="preserve">부도는 이자 미수취와 </t>
    </r>
    <r>
      <rPr>
        <sz val="11"/>
        <color rgb="FF222222"/>
        <rFont val="Arial"/>
        <family val="0"/>
        <charset val="1"/>
      </rPr>
      <t xml:space="preserve">LGD </t>
    </r>
    <r>
      <rPr>
        <sz val="11"/>
        <color rgb="FF222222"/>
        <rFont val="WenQuanYi Zen Hei"/>
        <family val="2"/>
      </rPr>
      <t xml:space="preserve">원금손실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조달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WenQuanYi Zen Hei"/>
        <family val="2"/>
      </rPr>
      <t xml:space="preserve">운영비용은 제외한다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원금손실과 투자 순수익률은 구분한다</t>
    </r>
    <r>
      <rPr>
        <sz val="11"/>
        <color rgb="FF222222"/>
        <rFont val="Arial"/>
        <family val="0"/>
        <charset val="1"/>
      </rPr>
      <t xml:space="preserve">.</t>
    </r>
  </si>
  <si>
    <r>
      <rPr>
        <b val="true"/>
        <sz val="11"/>
        <color rgb="FFFFFFFF"/>
        <rFont val="WenQuanYi Zen Hei"/>
        <family val="2"/>
      </rPr>
      <t xml:space="preserve">균등난수 </t>
    </r>
    <r>
      <rPr>
        <b val="true"/>
        <sz val="11"/>
        <color rgb="FFFFFFFF"/>
        <rFont val="Arial"/>
        <family val="0"/>
        <charset val="1"/>
      </rPr>
      <t xml:space="preserve">U</t>
    </r>
  </si>
  <si>
    <r>
      <rPr>
        <b val="true"/>
        <sz val="11"/>
        <color rgb="FFFFFFFF"/>
        <rFont val="WenQuanYi Zen Hei"/>
        <family val="2"/>
      </rPr>
      <t xml:space="preserve">부도</t>
    </r>
    <r>
      <rPr>
        <b val="true"/>
        <sz val="11"/>
        <color rgb="FFFFFFFF"/>
        <rFont val="Arial"/>
        <family val="0"/>
        <charset val="1"/>
      </rPr>
      <t xml:space="preserve">(1/0)</t>
    </r>
  </si>
  <si>
    <r>
      <rPr>
        <b val="true"/>
        <sz val="11"/>
        <color rgb="FFFFFFFF"/>
        <rFont val="WenQuanYi Zen Hei"/>
        <family val="2"/>
      </rPr>
      <t xml:space="preserve">원금손실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백만원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</si>
  <si>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투자 순수익률</t>
  </si>
  <si>
    <r>
      <rPr>
        <b val="true"/>
        <sz val="11"/>
        <color rgb="FFFFFFFF"/>
        <rFont val="WenQuanYi Zen Hei"/>
        <family val="2"/>
      </rPr>
      <t xml:space="preserve">손실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백만원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</si>
  <si>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대출군 </t>
    </r>
    <r>
      <rPr>
        <b val="true"/>
        <sz val="11"/>
        <color rgb="FFFFFFFF"/>
        <rFont val="Arial"/>
        <family val="0"/>
        <charset val="1"/>
      </rPr>
      <t xml:space="preserve">A</t>
    </r>
  </si>
  <si>
    <r>
      <rPr>
        <b val="true"/>
        <sz val="11"/>
        <color rgb="FFFFFFFF"/>
        <rFont val="WenQuanYi Zen Hei"/>
        <family val="2"/>
      </rPr>
      <t xml:space="preserve">대출군 </t>
    </r>
    <r>
      <rPr>
        <b val="true"/>
        <sz val="11"/>
        <color rgb="FFFFFFFF"/>
        <rFont val="Arial"/>
        <family val="0"/>
        <charset val="1"/>
      </rPr>
      <t xml:space="preserve">B</t>
    </r>
  </si>
  <si>
    <r>
      <rPr>
        <sz val="11"/>
        <color rgb="FF222222"/>
        <rFont val="WenQuanYi Zen Hei"/>
        <family val="2"/>
      </rPr>
      <t xml:space="preserve">공통요인 비중을 올리면 평균손실은</t>
    </r>
    <r>
      <rPr>
        <sz val="11"/>
        <color rgb="FF222222"/>
        <rFont val="Arial"/>
        <family val="0"/>
        <charset val="1"/>
      </rPr>
      <t xml:space="preserve">?</t>
    </r>
  </si>
  <si>
    <t xml:space="preserve">정상 이자율</t>
  </si>
  <si>
    <t xml:space="preserve">잠재변수 공통요인 비중</t>
  </si>
  <si>
    <r>
      <rPr>
        <sz val="11"/>
        <color rgb="FF222222"/>
        <rFont val="Arial"/>
        <family val="0"/>
        <charset val="1"/>
      </rPr>
      <t xml:space="preserve">A </t>
    </r>
    <r>
      <rPr>
        <sz val="11"/>
        <color rgb="FF222222"/>
        <rFont val="WenQuanYi Zen Hei"/>
        <family val="2"/>
      </rPr>
      <t xml:space="preserve">배분 비중</t>
    </r>
  </si>
  <si>
    <r>
      <rPr>
        <sz val="11"/>
        <color rgb="FF222222"/>
        <rFont val="WenQuanYi Zen Hei"/>
        <family val="2"/>
      </rPr>
      <t xml:space="preserve">총 </t>
    </r>
    <r>
      <rPr>
        <sz val="11"/>
        <color rgb="FF222222"/>
        <rFont val="Arial"/>
        <family val="0"/>
        <charset val="1"/>
      </rPr>
      <t xml:space="preserve">EAD(</t>
    </r>
    <r>
      <rPr>
        <sz val="11"/>
        <color rgb="FF222222"/>
        <rFont val="WenQuanYi Zen Hei"/>
        <family val="2"/>
      </rPr>
      <t xml:space="preserve">백만원</t>
    </r>
    <r>
      <rPr>
        <sz val="11"/>
        <color rgb="FF222222"/>
        <rFont val="Arial"/>
        <family val="0"/>
        <charset val="1"/>
      </rPr>
      <t xml:space="preserve">)</t>
    </r>
  </si>
  <si>
    <r>
      <rPr>
        <sz val="11"/>
        <color rgb="FF222222"/>
        <rFont val="WenQuanYi Zen Hei"/>
        <family val="2"/>
      </rPr>
      <t xml:space="preserve">비중을 바꾸면 기대수익과 </t>
    </r>
    <r>
      <rPr>
        <sz val="11"/>
        <color rgb="FF222222"/>
        <rFont val="Arial"/>
        <family val="0"/>
        <charset val="1"/>
      </rPr>
      <t xml:space="preserve">ES</t>
    </r>
    <r>
      <rPr>
        <sz val="11"/>
        <color rgb="FF222222"/>
        <rFont val="WenQuanYi Zen Hei"/>
        <family val="2"/>
      </rPr>
      <t xml:space="preserve">는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</si>
  <si>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WenQuanYi Zen Hei"/>
        <family val="2"/>
      </rPr>
      <t xml:space="preserve">차주 수</t>
    </r>
    <r>
      <rPr>
        <sz val="11"/>
        <color rgb="FF222222"/>
        <rFont val="Arial"/>
        <family val="0"/>
        <charset val="1"/>
      </rPr>
      <t xml:space="preserve">/</t>
    </r>
    <r>
      <rPr>
        <sz val="11"/>
        <color rgb="FF222222"/>
        <rFont val="WenQuanYi Zen Hei"/>
        <family val="2"/>
      </rPr>
      <t xml:space="preserve">군</t>
    </r>
    <r>
      <rPr>
        <sz val="11"/>
        <color rgb="FF222222"/>
        <rFont val="Arial"/>
        <family val="0"/>
        <charset val="1"/>
      </rPr>
      <t xml:space="preserve">(</t>
    </r>
    <r>
      <rPr>
        <sz val="11"/>
        <color rgb="FF222222"/>
        <rFont val="WenQuanYi Zen Hei"/>
        <family val="2"/>
      </rPr>
      <t xml:space="preserve">고정</t>
    </r>
    <r>
      <rPr>
        <sz val="11"/>
        <color rgb="FF222222"/>
        <rFont val="Arial"/>
        <family val="0"/>
        <charset val="1"/>
      </rPr>
      <t xml:space="preserve">)</t>
    </r>
  </si>
  <si>
    <r>
      <rPr>
        <sz val="11"/>
        <color rgb="FF222222"/>
        <rFont val="WenQuanYi Zen Hei"/>
        <family val="2"/>
      </rPr>
      <t xml:space="preserve">기대 원금손실</t>
    </r>
    <r>
      <rPr>
        <sz val="11"/>
        <color rgb="FF222222"/>
        <rFont val="Arial"/>
        <family val="0"/>
        <charset val="1"/>
      </rPr>
      <t xml:space="preserve">(</t>
    </r>
    <r>
      <rPr>
        <sz val="11"/>
        <color rgb="FF222222"/>
        <rFont val="WenQuanYi Zen Hei"/>
        <family val="2"/>
      </rPr>
      <t xml:space="preserve">백만원</t>
    </r>
    <r>
      <rPr>
        <sz val="11"/>
        <color rgb="FF222222"/>
        <rFont val="Arial"/>
        <family val="0"/>
        <charset val="1"/>
      </rPr>
      <t xml:space="preserve">)</t>
    </r>
  </si>
  <si>
    <t xml:space="preserve">기대 순수익률</t>
  </si>
  <si>
    <t xml:space="preserve">순수익률 표준편차</t>
  </si>
  <si>
    <r>
      <rPr>
        <sz val="11"/>
        <color rgb="FF222222"/>
        <rFont val="WenQuanYi Zen Hei"/>
        <family val="2"/>
      </rPr>
      <t xml:space="preserve">모든 비중의 점이 효율 경계인가</t>
    </r>
    <r>
      <rPr>
        <sz val="11"/>
        <color rgb="FF222222"/>
        <rFont val="Arial"/>
        <family val="0"/>
        <charset val="1"/>
      </rPr>
      <t xml:space="preserve">?</t>
    </r>
  </si>
  <si>
    <r>
      <rPr>
        <sz val="11"/>
        <color rgb="FF222222"/>
        <rFont val="WenQuanYi Zen Hei"/>
        <family val="2"/>
      </rPr>
      <t xml:space="preserve">원금손실 </t>
    </r>
    <r>
      <rPr>
        <sz val="11"/>
        <color rgb="FF222222"/>
        <rFont val="Arial"/>
        <family val="0"/>
        <charset val="1"/>
      </rPr>
      <t xml:space="preserve">VaR 99%</t>
    </r>
  </si>
  <si>
    <r>
      <rPr>
        <sz val="11"/>
        <color rgb="FF222222"/>
        <rFont val="WenQuanYi Zen Hei"/>
        <family val="2"/>
      </rPr>
      <t xml:space="preserve">원금손실 </t>
    </r>
    <r>
      <rPr>
        <sz val="11"/>
        <color rgb="FF222222"/>
        <rFont val="Arial"/>
        <family val="0"/>
        <charset val="1"/>
      </rPr>
      <t xml:space="preserve">ES 99%</t>
    </r>
  </si>
  <si>
    <r>
      <rPr>
        <sz val="11"/>
        <color rgb="FF222222"/>
        <rFont val="WenQuanYi Zen Hei"/>
        <family val="2"/>
      </rPr>
      <t xml:space="preserve">각 군 </t>
    </r>
    <r>
      <rPr>
        <sz val="11"/>
        <color rgb="FF222222"/>
        <rFont val="Arial"/>
        <family val="0"/>
        <charset val="1"/>
      </rPr>
      <t xml:space="preserve">10</t>
    </r>
    <r>
      <rPr>
        <sz val="11"/>
        <color rgb="FF222222"/>
        <rFont val="WenQuanYi Zen Hei"/>
        <family val="2"/>
      </rPr>
      <t xml:space="preserve">명의 독립 개별충격 </t>
    </r>
    <r>
      <rPr>
        <sz val="11"/>
        <color rgb="FF222222"/>
        <rFont val="Arial"/>
        <family val="0"/>
        <charset val="1"/>
      </rPr>
      <t xml:space="preserve">+ </t>
    </r>
    <r>
      <rPr>
        <sz val="11"/>
        <color rgb="FF222222"/>
        <rFont val="WenQuanYi Zen Hei"/>
        <family val="2"/>
      </rPr>
      <t xml:space="preserve">같은 경기충격</t>
    </r>
    <r>
      <rPr>
        <sz val="11"/>
        <color rgb="FF222222"/>
        <rFont val="Arial"/>
        <family val="0"/>
        <charset val="1"/>
      </rPr>
      <t xml:space="preserve">. </t>
    </r>
    <r>
      <rPr>
        <sz val="11"/>
        <color rgb="FF222222"/>
        <rFont val="WenQuanYi Zen Hei"/>
        <family val="2"/>
      </rPr>
      <t xml:space="preserve">군내 잠재변수 상관은 </t>
    </r>
    <r>
      <rPr>
        <sz val="11"/>
        <color rgb="FF222222"/>
        <rFont val="Arial"/>
        <family val="0"/>
        <charset val="1"/>
      </rPr>
      <t xml:space="preserve">B9 </t>
    </r>
    <r>
      <rPr>
        <sz val="11"/>
        <color rgb="FF222222"/>
        <rFont val="WenQuanYi Zen Hei"/>
        <family val="2"/>
      </rPr>
      <t xml:space="preserve">또는 </t>
    </r>
    <r>
      <rPr>
        <sz val="11"/>
        <color rgb="FF222222"/>
        <rFont val="Arial"/>
        <family val="0"/>
        <charset val="1"/>
      </rPr>
      <t xml:space="preserve">C9, </t>
    </r>
    <r>
      <rPr>
        <sz val="11"/>
        <color rgb="FF222222"/>
        <rFont val="WenQuanYi Zen Hei"/>
        <family val="2"/>
      </rPr>
      <t xml:space="preserve">군간은 √</t>
    </r>
    <r>
      <rPr>
        <sz val="11"/>
        <color rgb="FF222222"/>
        <rFont val="Arial"/>
        <family val="0"/>
        <charset val="1"/>
      </rPr>
      <t xml:space="preserve">(B9·C9). 1,000</t>
    </r>
    <r>
      <rPr>
        <sz val="11"/>
        <color rgb="FF222222"/>
        <rFont val="WenQuanYi Zen Hei"/>
        <family val="2"/>
      </rPr>
      <t xml:space="preserve">개 표본의 </t>
    </r>
    <r>
      <rPr>
        <sz val="11"/>
        <color rgb="FF222222"/>
        <rFont val="Arial"/>
        <family val="0"/>
        <charset val="1"/>
      </rPr>
      <t xml:space="preserve">ES 99%</t>
    </r>
    <r>
      <rPr>
        <sz val="11"/>
        <color rgb="FF222222"/>
        <rFont val="WenQuanYi Zen Hei"/>
        <family val="2"/>
      </rPr>
      <t xml:space="preserve">는 최악 </t>
    </r>
    <r>
      <rPr>
        <sz val="11"/>
        <color rgb="FF222222"/>
        <rFont val="Arial"/>
        <family val="0"/>
        <charset val="1"/>
      </rPr>
      <t xml:space="preserve">10</t>
    </r>
    <r>
      <rPr>
        <sz val="11"/>
        <color rgb="FF222222"/>
        <rFont val="WenQuanYi Zen Hei"/>
        <family val="2"/>
      </rPr>
      <t xml:space="preserve">개 평균이며 꼬리 추정은 불안정할 수 있다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</si>
  <si>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Arial"/>
        <family val="0"/>
        <charset val="1"/>
      </rPr>
      <t xml:space="preserve">VaR 99%</t>
    </r>
    <r>
      <rPr>
        <sz val="11"/>
        <color rgb="FF222222"/>
        <rFont val="WenQuanYi Zen Hei"/>
        <family val="2"/>
      </rPr>
      <t xml:space="preserve">와 </t>
    </r>
    <r>
      <rPr>
        <sz val="11"/>
        <color rgb="FF222222"/>
        <rFont val="Arial"/>
        <family val="0"/>
        <charset val="1"/>
      </rPr>
      <t xml:space="preserve">ES 99%</t>
    </r>
    <r>
      <rPr>
        <sz val="11"/>
        <color rgb="FF222222"/>
        <rFont val="WenQuanYi Zen Hei"/>
        <family val="2"/>
      </rPr>
      <t xml:space="preserve">는 왜 다른가</t>
    </r>
    <r>
      <rPr>
        <sz val="11"/>
        <color rgb="FF222222"/>
        <rFont val="Arial"/>
        <family val="0"/>
        <charset val="1"/>
      </rPr>
      <t xml:space="preserve">? </t>
    </r>
    <r>
      <rPr>
        <sz val="11"/>
        <color rgb="FF222222"/>
        <rFont val="WenQuanYi Zen Hei"/>
        <family val="2"/>
      </rPr>
      <t xml:space="preserve">어느 쪽이 꼬리 손실을 더 반영하는가</t>
    </r>
    <r>
      <rPr>
        <sz val="11"/>
        <color rgb="FF222222"/>
        <rFont val="Arial"/>
        <family val="0"/>
        <charset val="1"/>
      </rPr>
      <t xml:space="preserve">?</t>
    </r>
  </si>
  <si>
    <t xml:space="preserve">시나리오</t>
  </si>
  <si>
    <r>
      <rPr>
        <b val="true"/>
        <sz val="11"/>
        <color rgb="FFFFFFFF"/>
        <rFont val="WenQuanYi Zen Hei"/>
        <family val="2"/>
      </rPr>
      <t xml:space="preserve">경기 </t>
    </r>
    <r>
      <rPr>
        <b val="true"/>
        <sz val="11"/>
        <color rgb="FFFFFFFF"/>
        <rFont val="Arial"/>
        <family val="0"/>
        <charset val="1"/>
      </rPr>
      <t xml:space="preserve">F</t>
    </r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</si>
  <si>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WenQuanYi Zen Hei"/>
        <family val="2"/>
      </rPr>
      <t xml:space="preserve">부도 수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</si>
  <si>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부도 수</t>
    </r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</si>
  <si>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WenQuanYi Zen Hei"/>
        <family val="2"/>
      </rPr>
      <t xml:space="preserve">순수익률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</si>
  <si>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WenQuanYi Zen Hei"/>
        <family val="2"/>
      </rPr>
      <t xml:space="preserve">순수익률</t>
    </r>
  </si>
  <si>
    <t xml:space="preserve">혼합 순수익률</t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</si>
  <si>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1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</si>
  <si>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2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</si>
  <si>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3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</si>
  <si>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4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</si>
  <si>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5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</si>
  <si>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6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</si>
  <si>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7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</si>
  <si>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8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</si>
  <si>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9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</si>
  <si>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10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</si>
  <si>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1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</si>
  <si>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2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</si>
  <si>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3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</si>
  <si>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4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</si>
  <si>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5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</si>
  <si>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6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</si>
  <si>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7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</si>
  <si>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8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</si>
  <si>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9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</si>
  <si>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개별</t>
    </r>
    <r>
      <rPr>
        <sz val="11"/>
        <rFont val="Arial"/>
        <family val="0"/>
        <charset val="1"/>
      </rPr>
      <t xml:space="preserve">Z 10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</si>
  <si>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1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</si>
  <si>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2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</si>
  <si>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3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</si>
  <si>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4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</si>
  <si>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5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</si>
  <si>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6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</si>
  <si>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7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</si>
  <si>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8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</si>
  <si>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9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</si>
  <si>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10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</si>
  <si>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1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</si>
  <si>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2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</si>
  <si>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3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</si>
  <si>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4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</si>
  <si>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5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</si>
  <si>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6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</si>
  <si>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7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</si>
  <si>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8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</si>
  <si>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9</t>
    </r>
  </si>
  <si>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부도 </t>
    </r>
    <r>
      <rPr>
        <sz val="11"/>
        <rFont val="Arial"/>
        <family val="0"/>
        <charset val="1"/>
      </rPr>
      <t xml:space="preserve">10</t>
    </r>
  </si>
  <si>
    <r>
      <rPr>
        <b val="true"/>
        <sz val="11"/>
        <color rgb="FFFFFFFF"/>
        <rFont val="WenQuanYi Zen Hei"/>
        <family val="2"/>
      </rPr>
      <t xml:space="preserve">구간 상한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손실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</si>
  <si>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손실 구간 상한</t>
  </si>
  <si>
    <t xml:space="preserve">최악 순위</t>
  </si>
  <si>
    <t xml:space="preserve">이론 기대수익</t>
  </si>
  <si>
    <t xml:space="preserve">표본 기대수익</t>
  </si>
  <si>
    <t xml:space="preserve">수익 표준편차</t>
  </si>
  <si>
    <r>
      <rPr>
        <b val="true"/>
        <sz val="11"/>
        <color rgb="FFFFFFFF"/>
        <rFont val="WenQuanYi Zen Hei"/>
        <family val="2"/>
      </rPr>
      <t xml:space="preserve">원금손실 </t>
    </r>
    <r>
      <rPr>
        <b val="true"/>
        <sz val="11"/>
        <color rgb="FFFFFFFF"/>
        <rFont val="Arial"/>
        <family val="0"/>
        <charset val="1"/>
      </rPr>
      <t xml:space="preserve">ES99%</t>
    </r>
  </si>
  <si>
    <r>
      <rPr>
        <b val="true"/>
        <sz val="11"/>
        <color rgb="FFFFFFFF"/>
        <rFont val="WenQuanYi Zen Hei"/>
        <family val="2"/>
      </rPr>
      <t xml:space="preserve">최악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</si>
  <si>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WenQuanYi Zen Hei"/>
        <family val="2"/>
      </rPr>
      <t xml:space="preserve">최악</t>
    </r>
    <r>
      <rPr>
        <b val="true"/>
        <sz val="11"/>
        <color rgb="FFFFFFFF"/>
        <rFont val="Arial"/>
        <family val="0"/>
        <charset val="1"/>
      </rPr>
      <t xml:space="preserve">2</t>
    </r>
  </si>
  <si>
    <r>
      <rPr>
        <b val="true"/>
        <sz val="11"/>
        <color rgb="FFFFFFFF"/>
        <rFont val="WenQuanYi Zen Hei"/>
        <family val="2"/>
      </rPr>
      <t xml:space="preserve">최악</t>
    </r>
    <r>
      <rPr>
        <b val="true"/>
        <sz val="11"/>
        <color rgb="FFFFFFFF"/>
        <rFont val="Arial"/>
        <family val="0"/>
        <charset val="1"/>
      </rPr>
      <t xml:space="preserve">3</t>
    </r>
  </si>
  <si>
    <r>
      <rPr>
        <b val="true"/>
        <sz val="11"/>
        <color rgb="FFFFFFFF"/>
        <rFont val="WenQuanYi Zen Hei"/>
        <family val="2"/>
      </rPr>
      <t xml:space="preserve">최악</t>
    </r>
    <r>
      <rPr>
        <b val="true"/>
        <sz val="11"/>
        <color rgb="FFFFFFFF"/>
        <rFont val="Arial"/>
        <family val="0"/>
        <charset val="1"/>
      </rPr>
      <t xml:space="preserve">4</t>
    </r>
  </si>
  <si>
    <r>
      <rPr>
        <b val="true"/>
        <sz val="11"/>
        <color rgb="FFFFFFFF"/>
        <rFont val="WenQuanYi Zen Hei"/>
        <family val="2"/>
      </rPr>
      <t xml:space="preserve">최악</t>
    </r>
    <r>
      <rPr>
        <b val="true"/>
        <sz val="11"/>
        <color rgb="FFFFFFFF"/>
        <rFont val="Arial"/>
        <family val="0"/>
        <charset val="1"/>
      </rPr>
      <t xml:space="preserve">6</t>
    </r>
  </si>
  <si>
    <r>
      <rPr>
        <b val="true"/>
        <sz val="11"/>
        <color rgb="FFFFFFFF"/>
        <rFont val="WenQuanYi Zen Hei"/>
        <family val="2"/>
      </rPr>
      <t xml:space="preserve">최악</t>
    </r>
    <r>
      <rPr>
        <b val="true"/>
        <sz val="11"/>
        <color rgb="FFFFFFFF"/>
        <rFont val="Arial"/>
        <family val="0"/>
        <charset val="1"/>
      </rPr>
      <t xml:space="preserve">7</t>
    </r>
  </si>
  <si>
    <r>
      <rPr>
        <b val="true"/>
        <sz val="11"/>
        <color rgb="FFFFFFFF"/>
        <rFont val="WenQuanYi Zen Hei"/>
        <family val="2"/>
      </rPr>
      <t xml:space="preserve">최악</t>
    </r>
    <r>
      <rPr>
        <b val="true"/>
        <sz val="11"/>
        <color rgb="FFFFFFFF"/>
        <rFont val="Arial"/>
        <family val="0"/>
        <charset val="1"/>
      </rPr>
      <t xml:space="preserve">8</t>
    </r>
  </si>
  <si>
    <r>
      <rPr>
        <b val="true"/>
        <sz val="11"/>
        <color rgb="FFFFFFFF"/>
        <rFont val="WenQuanYi Zen Hei"/>
        <family val="2"/>
      </rPr>
      <t xml:space="preserve">최악</t>
    </r>
    <r>
      <rPr>
        <b val="true"/>
        <sz val="11"/>
        <color rgb="FFFFFFFF"/>
        <rFont val="Arial"/>
        <family val="0"/>
        <charset val="1"/>
      </rPr>
      <t xml:space="preserve">9</t>
    </r>
  </si>
  <si>
    <r>
      <rPr>
        <b val="true"/>
        <sz val="11"/>
        <color rgb="FFFFFFFF"/>
        <rFont val="WenQuanYi Zen Hei"/>
        <family val="2"/>
      </rPr>
      <t xml:space="preserve">최악</t>
    </r>
    <r>
      <rPr>
        <b val="true"/>
        <sz val="11"/>
        <color rgb="FFFFFFFF"/>
        <rFont val="Arial"/>
        <family val="0"/>
        <charset val="1"/>
      </rPr>
      <t xml:space="preserve">10</t>
    </r>
  </si>
  <si>
    <t xml:space="preserve">표준편차 기준</t>
  </si>
  <si>
    <r>
      <rPr>
        <sz val="11"/>
        <rFont val="Arial"/>
        <family val="0"/>
        <charset val="1"/>
      </rPr>
      <t xml:space="preserve">ES </t>
    </r>
    <r>
      <rPr>
        <sz val="11"/>
        <rFont val="WenQuanYi Zen Hei"/>
        <family val="2"/>
      </rPr>
      <t xml:space="preserve">기준</t>
    </r>
  </si>
  <si>
    <t xml:space="preserve">효율 표준편차</t>
  </si>
  <si>
    <t xml:space="preserve">기대수익</t>
  </si>
  <si>
    <r>
      <rPr>
        <sz val="11"/>
        <rFont val="WenQuanYi Zen Hei"/>
        <family val="2"/>
      </rPr>
      <t xml:space="preserve">효율 </t>
    </r>
    <r>
      <rPr>
        <sz val="11"/>
        <rFont val="Arial"/>
        <family val="0"/>
        <charset val="1"/>
      </rPr>
      <t xml:space="preserve">ES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</si>
  <si>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0%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</si>
  <si>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5%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</si>
  <si>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10%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</si>
  <si>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15%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</si>
  <si>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20%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</si>
  <si>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25%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</si>
  <si>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30%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</si>
  <si>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35%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</si>
  <si>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40%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</si>
  <si>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45%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</si>
  <si>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50%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</si>
  <si>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55%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</si>
  <si>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60%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</si>
  <si>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65%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</si>
  <si>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70%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</si>
  <si>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75%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</si>
  <si>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80%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</si>
  <si>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85%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</si>
  <si>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90%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</si>
  <si>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95% </t>
    </r>
    <r>
      <rPr>
        <sz val="11"/>
        <rFont val="WenQuanYi Zen Hei"/>
        <family val="2"/>
      </rPr>
      <t xml:space="preserve">손실</t>
    </r>
  </si>
  <si>
    <r>
      <rPr>
        <sz val="11"/>
        <rFont val="Arial"/>
        <family val="0"/>
        <charset val="1"/>
      </rPr>
      <t xml:space="preserve">A </t>
    </r>
    <r>
      <rPr>
        <sz val="11"/>
        <rFont val="WenQuanYi Zen Hei"/>
        <family val="2"/>
      </rPr>
      <t xml:space="preserve">비중 </t>
    </r>
    <r>
      <rPr>
        <sz val="11"/>
        <rFont val="Arial"/>
        <family val="0"/>
        <charset val="1"/>
      </rPr>
      <t xml:space="preserve">100% </t>
    </r>
    <r>
      <rPr>
        <sz val="11"/>
        <rFont val="WenQuanYi Zen Hei"/>
        <family val="2"/>
      </rPr>
      <t xml:space="preserve">손실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</si>
</sst>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00"/>
    <numFmt numFmtId="167" formatCode="0.00"/>
    <numFmt numFmtId="168" formatCode="0.0"/>
    <numFmt numFmtId="169" formatCode="0.0%"/>
    <numFmt numFmtId="170" formatCode="0.0000000000"/>
    <numFmt numFmtId="171" formatCode="0"/>
    <numFmt numFmtId="172" formatCode="0.000"/>
    <numFmt numFmtId="173" formatCode="#,##0"/>
    <numFmt numFmtId="174" formatCode="#,##0.00"/>
    <numFmt numFmtId="175" formatCode="#,##0.0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22222"/>
      <name val="Arial"/>
      <family val="0"/>
      <charset val="1"/>
    </font>
    <font>
      <b val="true"/>
      <sz val="16"/>
      <color rgb="FF222222"/>
      <name val="WenQuanYi Zen Hei"/>
      <family val="2"/>
    </font>
    <font>
      <sz val="11"/>
      <color rgb="FF222222"/>
      <name val="WenQuanYi Zen Hei"/>
      <family val="2"/>
    </font>
    <font>
      <sz val="10"/>
      <color rgb="FF666666"/>
      <name val="WenQuanYi Zen Hei"/>
      <family val="2"/>
    </font>
    <font>
      <sz val="10"/>
      <color rgb="FF666666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WenQuanYi Zen Hei"/>
      <family val="2"/>
    </font>
    <font>
      <b val="true"/>
      <sz val="16"/>
      <color rgb="FF222222"/>
      <name val="Arial"/>
      <family val="0"/>
      <charset val="1"/>
    </font>
    <font>
      <sz val="11"/>
      <color rgb="FF2456A6"/>
      <name val="Arial"/>
      <family val="0"/>
      <charset val="1"/>
    </font>
    <font>
      <b val="true"/>
      <sz val="9"/>
      <color rgb="FF000000"/>
      <name val="Arial"/>
      <family val="2"/>
    </font>
    <font>
      <sz val="8.25"/>
      <color rgb="FF000000"/>
      <name val="Arial"/>
      <family val="2"/>
    </font>
    <font>
      <b val="true"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222222"/>
      <name val="WenQuanYi Zen Hei"/>
      <family val="2"/>
    </font>
    <font>
      <sz val="10"/>
      <color rgb="FF222222"/>
      <name val="Arial"/>
      <family val="0"/>
      <charset val="1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EAF3E8"/>
        <bgColor rgb="FFFFF2CC"/>
      </patternFill>
    </fill>
    <fill>
      <patternFill patternType="solid">
        <fgColor rgb="FF34495E"/>
        <bgColor rgb="FF345C7B"/>
      </patternFill>
    </fill>
    <fill>
      <patternFill patternType="solid">
        <fgColor rgb="FFFFE2CC"/>
        <bgColor rgb="FFFCE4D6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B36833"/>
      <rgbColor rgb="FF800080"/>
      <rgbColor rgb="FF156082"/>
      <rgbColor rgb="FFCCCCCC"/>
      <rgbColor rgb="FF8B8B8B"/>
      <rgbColor rgb="FF9999FF"/>
      <rgbColor rgb="FFC0504D"/>
      <rgbColor rgb="FFFFF2CC"/>
      <rgbColor rgb="FFEAF3E8"/>
      <rgbColor rgb="FF660066"/>
      <rgbColor rgb="FFFF8080"/>
      <rgbColor rgb="FF2864A0"/>
      <rgbColor rgb="FFD9D9D9"/>
      <rgbColor rgb="FF000080"/>
      <rgbColor rgb="FFFF00FF"/>
      <rgbColor rgb="FFFFFF00"/>
      <rgbColor rgb="FF00FFFF"/>
      <rgbColor rgb="FF800080"/>
      <rgbColor rgb="FF800000"/>
      <rgbColor rgb="FF345C7B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FE2CC"/>
      <rgbColor rgb="FF2456A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548562"/>
      <rgbColor rgb="FF003300"/>
      <rgbColor rgb="FF333300"/>
      <rgbColor rgb="FF993300"/>
      <rgbColor rgb="FF993366"/>
      <rgbColor rgb="FF34495E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표본 수와 누적 π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"누적 π"</c:f>
              <c:strCache>
                <c:ptCount val="1"/>
                <c:pt idx="0">
                  <c:v>누적 π</c:v>
                </c:pt>
              </c:strCache>
            </c:strRef>
          </c:tx>
          <c:spPr>
            <a:solidFill>
              <a:srgbClr val="2864a0"/>
            </a:solidFill>
            <a:ln w="19080">
              <a:solidFill>
                <a:srgbClr val="2864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π추정!$A$25:$A$1024</c:f>
              <c:strCach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strCache>
            </c:strRef>
          </c:cat>
          <c:val>
            <c:numRef>
              <c:f>π추정!$E$25:$E$1024</c:f>
              <c:numCache>
                <c:formatCode>0.0000</c:formatCode>
                <c:ptCount val="10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3.2</c:v>
                </c:pt>
                <c:pt idx="5">
                  <c:v>3.33333333333333</c:v>
                </c:pt>
                <c:pt idx="6">
                  <c:v>3.42857142857143</c:v>
                </c:pt>
                <c:pt idx="7">
                  <c:v>3.5</c:v>
                </c:pt>
                <c:pt idx="8">
                  <c:v>3.55555555555556</c:v>
                </c:pt>
                <c:pt idx="9">
                  <c:v>3.6</c:v>
                </c:pt>
                <c:pt idx="10">
                  <c:v>3.63636363636364</c:v>
                </c:pt>
                <c:pt idx="11">
                  <c:v>3.66666666666667</c:v>
                </c:pt>
                <c:pt idx="12">
                  <c:v>3.38461538461538</c:v>
                </c:pt>
                <c:pt idx="13">
                  <c:v>3.14285714285714</c:v>
                </c:pt>
                <c:pt idx="14">
                  <c:v>2.93333333333333</c:v>
                </c:pt>
                <c:pt idx="15">
                  <c:v>3</c:v>
                </c:pt>
                <c:pt idx="16">
                  <c:v>3.05882352941176</c:v>
                </c:pt>
                <c:pt idx="17">
                  <c:v>3.11111111111111</c:v>
                </c:pt>
                <c:pt idx="18">
                  <c:v>3.15789473684211</c:v>
                </c:pt>
                <c:pt idx="19">
                  <c:v>3.2</c:v>
                </c:pt>
                <c:pt idx="20">
                  <c:v>3.04761904761905</c:v>
                </c:pt>
                <c:pt idx="21">
                  <c:v>3.09090909090909</c:v>
                </c:pt>
                <c:pt idx="22">
                  <c:v>3.1304347826087</c:v>
                </c:pt>
                <c:pt idx="23">
                  <c:v>3.16666666666667</c:v>
                </c:pt>
                <c:pt idx="24">
                  <c:v>3.04</c:v>
                </c:pt>
                <c:pt idx="25">
                  <c:v>2.92307692307692</c:v>
                </c:pt>
                <c:pt idx="26">
                  <c:v>2.81481481481482</c:v>
                </c:pt>
                <c:pt idx="27">
                  <c:v>2.85714285714286</c:v>
                </c:pt>
                <c:pt idx="28">
                  <c:v>2.89655172413793</c:v>
                </c:pt>
                <c:pt idx="29">
                  <c:v>2.93333333333333</c:v>
                </c:pt>
                <c:pt idx="30">
                  <c:v>2.96774193548387</c:v>
                </c:pt>
                <c:pt idx="31">
                  <c:v>3</c:v>
                </c:pt>
                <c:pt idx="32">
                  <c:v>2.90909090909091</c:v>
                </c:pt>
                <c:pt idx="33">
                  <c:v>2.82352941176471</c:v>
                </c:pt>
                <c:pt idx="34">
                  <c:v>2.85714285714286</c:v>
                </c:pt>
                <c:pt idx="35">
                  <c:v>2.88888888888889</c:v>
                </c:pt>
                <c:pt idx="36">
                  <c:v>2.91891891891892</c:v>
                </c:pt>
                <c:pt idx="37">
                  <c:v>2.94736842105263</c:v>
                </c:pt>
                <c:pt idx="38">
                  <c:v>2.97435897435897</c:v>
                </c:pt>
                <c:pt idx="39">
                  <c:v>2.9</c:v>
                </c:pt>
                <c:pt idx="40">
                  <c:v>2.92682926829268</c:v>
                </c:pt>
                <c:pt idx="41">
                  <c:v>2.85714285714286</c:v>
                </c:pt>
                <c:pt idx="42">
                  <c:v>2.88372093023256</c:v>
                </c:pt>
                <c:pt idx="43">
                  <c:v>2.90909090909091</c:v>
                </c:pt>
                <c:pt idx="44">
                  <c:v>2.93333333333333</c:v>
                </c:pt>
                <c:pt idx="45">
                  <c:v>2.95652173913043</c:v>
                </c:pt>
                <c:pt idx="46">
                  <c:v>2.8936170212766</c:v>
                </c:pt>
                <c:pt idx="47">
                  <c:v>2.91666666666667</c:v>
                </c:pt>
                <c:pt idx="48">
                  <c:v>2.93877551020408</c:v>
                </c:pt>
                <c:pt idx="49">
                  <c:v>2.96</c:v>
                </c:pt>
                <c:pt idx="50">
                  <c:v>2.98039215686275</c:v>
                </c:pt>
                <c:pt idx="51">
                  <c:v>3</c:v>
                </c:pt>
                <c:pt idx="52">
                  <c:v>3.0188679245283</c:v>
                </c:pt>
                <c:pt idx="53">
                  <c:v>3.03703703703704</c:v>
                </c:pt>
                <c:pt idx="54">
                  <c:v>3.05454545454545</c:v>
                </c:pt>
                <c:pt idx="55">
                  <c:v>3.07142857142857</c:v>
                </c:pt>
                <c:pt idx="56">
                  <c:v>3.08771929824561</c:v>
                </c:pt>
                <c:pt idx="57">
                  <c:v>3.03448275862069</c:v>
                </c:pt>
                <c:pt idx="58">
                  <c:v>3.05084745762712</c:v>
                </c:pt>
                <c:pt idx="59">
                  <c:v>3.06666666666667</c:v>
                </c:pt>
                <c:pt idx="60">
                  <c:v>3.08196721311475</c:v>
                </c:pt>
                <c:pt idx="61">
                  <c:v>3.09677419354839</c:v>
                </c:pt>
                <c:pt idx="62">
                  <c:v>3.11111111111111</c:v>
                </c:pt>
                <c:pt idx="63">
                  <c:v>3.125</c:v>
                </c:pt>
                <c:pt idx="64">
                  <c:v>3.13846153846154</c:v>
                </c:pt>
                <c:pt idx="65">
                  <c:v>3.15151515151515</c:v>
                </c:pt>
                <c:pt idx="66">
                  <c:v>3.16417910447761</c:v>
                </c:pt>
                <c:pt idx="67">
                  <c:v>3.11764705882353</c:v>
                </c:pt>
                <c:pt idx="68">
                  <c:v>3.1304347826087</c:v>
                </c:pt>
                <c:pt idx="69">
                  <c:v>3.08571428571429</c:v>
                </c:pt>
                <c:pt idx="70">
                  <c:v>3.09859154929577</c:v>
                </c:pt>
                <c:pt idx="71">
                  <c:v>3.11111111111111</c:v>
                </c:pt>
                <c:pt idx="72">
                  <c:v>3.12328767123288</c:v>
                </c:pt>
                <c:pt idx="73">
                  <c:v>3.13513513513514</c:v>
                </c:pt>
                <c:pt idx="74">
                  <c:v>3.14666666666667</c:v>
                </c:pt>
                <c:pt idx="75">
                  <c:v>3.15789473684211</c:v>
                </c:pt>
                <c:pt idx="76">
                  <c:v>3.16883116883117</c:v>
                </c:pt>
                <c:pt idx="77">
                  <c:v>3.17948717948718</c:v>
                </c:pt>
                <c:pt idx="78">
                  <c:v>3.18987341772152</c:v>
                </c:pt>
                <c:pt idx="79">
                  <c:v>3.2</c:v>
                </c:pt>
                <c:pt idx="80">
                  <c:v>3.20987654320988</c:v>
                </c:pt>
                <c:pt idx="81">
                  <c:v>3.21951219512195</c:v>
                </c:pt>
                <c:pt idx="82">
                  <c:v>3.18072289156627</c:v>
                </c:pt>
                <c:pt idx="83">
                  <c:v>3.19047619047619</c:v>
                </c:pt>
                <c:pt idx="84">
                  <c:v>3.2</c:v>
                </c:pt>
                <c:pt idx="85">
                  <c:v>3.2093023255814</c:v>
                </c:pt>
                <c:pt idx="86">
                  <c:v>3.17241379310345</c:v>
                </c:pt>
                <c:pt idx="87">
                  <c:v>3.13636363636364</c:v>
                </c:pt>
                <c:pt idx="88">
                  <c:v>3.10112359550562</c:v>
                </c:pt>
                <c:pt idx="89">
                  <c:v>3.11111111111111</c:v>
                </c:pt>
                <c:pt idx="90">
                  <c:v>3.12087912087912</c:v>
                </c:pt>
                <c:pt idx="91">
                  <c:v>3.1304347826087</c:v>
                </c:pt>
                <c:pt idx="92">
                  <c:v>3.13978494623656</c:v>
                </c:pt>
                <c:pt idx="93">
                  <c:v>3.14893617021277</c:v>
                </c:pt>
                <c:pt idx="94">
                  <c:v>3.11578947368421</c:v>
                </c:pt>
                <c:pt idx="95">
                  <c:v>3.125</c:v>
                </c:pt>
                <c:pt idx="96">
                  <c:v>3.1340206185567</c:v>
                </c:pt>
                <c:pt idx="97">
                  <c:v>3.14285714285714</c:v>
                </c:pt>
                <c:pt idx="98">
                  <c:v>3.11111111111111</c:v>
                </c:pt>
                <c:pt idx="99">
                  <c:v>3.12</c:v>
                </c:pt>
                <c:pt idx="100">
                  <c:v>3.12871287128713</c:v>
                </c:pt>
                <c:pt idx="101">
                  <c:v>3.09803921568627</c:v>
                </c:pt>
                <c:pt idx="102">
                  <c:v>3.10679611650485</c:v>
                </c:pt>
                <c:pt idx="103">
                  <c:v>3.11538461538462</c:v>
                </c:pt>
                <c:pt idx="104">
                  <c:v>3.08571428571429</c:v>
                </c:pt>
                <c:pt idx="105">
                  <c:v>3.09433962264151</c:v>
                </c:pt>
                <c:pt idx="106">
                  <c:v>3.10280373831776</c:v>
                </c:pt>
                <c:pt idx="107">
                  <c:v>3.11111111111111</c:v>
                </c:pt>
                <c:pt idx="108">
                  <c:v>3.11926605504587</c:v>
                </c:pt>
                <c:pt idx="109">
                  <c:v>3.09090909090909</c:v>
                </c:pt>
                <c:pt idx="110">
                  <c:v>3.0990990990991</c:v>
                </c:pt>
                <c:pt idx="111">
                  <c:v>3.10714285714286</c:v>
                </c:pt>
                <c:pt idx="112">
                  <c:v>3.11504424778761</c:v>
                </c:pt>
                <c:pt idx="113">
                  <c:v>3.08771929824561</c:v>
                </c:pt>
                <c:pt idx="114">
                  <c:v>3.09565217391304</c:v>
                </c:pt>
                <c:pt idx="115">
                  <c:v>3.06896551724138</c:v>
                </c:pt>
                <c:pt idx="116">
                  <c:v>3.04273504273504</c:v>
                </c:pt>
                <c:pt idx="117">
                  <c:v>3.05084745762712</c:v>
                </c:pt>
                <c:pt idx="118">
                  <c:v>3.05882352941176</c:v>
                </c:pt>
                <c:pt idx="119">
                  <c:v>3.06666666666667</c:v>
                </c:pt>
                <c:pt idx="120">
                  <c:v>3.07438016528926</c:v>
                </c:pt>
                <c:pt idx="121">
                  <c:v>3.08196721311475</c:v>
                </c:pt>
                <c:pt idx="122">
                  <c:v>3.08943089430894</c:v>
                </c:pt>
                <c:pt idx="123">
                  <c:v>3.09677419354839</c:v>
                </c:pt>
                <c:pt idx="124">
                  <c:v>3.104</c:v>
                </c:pt>
                <c:pt idx="125">
                  <c:v>3.11111111111111</c:v>
                </c:pt>
                <c:pt idx="126">
                  <c:v>3.11811023622047</c:v>
                </c:pt>
                <c:pt idx="127">
                  <c:v>3.125</c:v>
                </c:pt>
                <c:pt idx="128">
                  <c:v>3.13178294573643</c:v>
                </c:pt>
                <c:pt idx="129">
                  <c:v>3.10769230769231</c:v>
                </c:pt>
                <c:pt idx="130">
                  <c:v>3.08396946564885</c:v>
                </c:pt>
                <c:pt idx="131">
                  <c:v>3.09090909090909</c:v>
                </c:pt>
                <c:pt idx="132">
                  <c:v>3.09774436090226</c:v>
                </c:pt>
                <c:pt idx="133">
                  <c:v>3.1044776119403</c:v>
                </c:pt>
                <c:pt idx="134">
                  <c:v>3.11111111111111</c:v>
                </c:pt>
                <c:pt idx="135">
                  <c:v>3.11764705882353</c:v>
                </c:pt>
                <c:pt idx="136">
                  <c:v>3.12408759124088</c:v>
                </c:pt>
                <c:pt idx="137">
                  <c:v>3.1304347826087</c:v>
                </c:pt>
                <c:pt idx="138">
                  <c:v>3.13669064748201</c:v>
                </c:pt>
                <c:pt idx="139">
                  <c:v>3.14285714285714</c:v>
                </c:pt>
                <c:pt idx="140">
                  <c:v>3.14893617021277</c:v>
                </c:pt>
                <c:pt idx="141">
                  <c:v>3.15492957746479</c:v>
                </c:pt>
                <c:pt idx="142">
                  <c:v>3.16083916083916</c:v>
                </c:pt>
                <c:pt idx="143">
                  <c:v>3.13888888888889</c:v>
                </c:pt>
                <c:pt idx="144">
                  <c:v>3.1448275862069</c:v>
                </c:pt>
                <c:pt idx="145">
                  <c:v>3.15068493150685</c:v>
                </c:pt>
                <c:pt idx="146">
                  <c:v>3.15646258503401</c:v>
                </c:pt>
                <c:pt idx="147">
                  <c:v>3.16216216216216</c:v>
                </c:pt>
                <c:pt idx="148">
                  <c:v>3.16778523489933</c:v>
                </c:pt>
                <c:pt idx="149">
                  <c:v>3.17333333333333</c:v>
                </c:pt>
                <c:pt idx="150">
                  <c:v>3.17880794701987</c:v>
                </c:pt>
                <c:pt idx="151">
                  <c:v>3.18421052631579</c:v>
                </c:pt>
                <c:pt idx="152">
                  <c:v>3.18954248366013</c:v>
                </c:pt>
                <c:pt idx="153">
                  <c:v>3.19480519480519</c:v>
                </c:pt>
                <c:pt idx="154">
                  <c:v>3.2</c:v>
                </c:pt>
                <c:pt idx="155">
                  <c:v>3.20512820512821</c:v>
                </c:pt>
                <c:pt idx="156">
                  <c:v>3.21019108280255</c:v>
                </c:pt>
                <c:pt idx="157">
                  <c:v>3.21518987341772</c:v>
                </c:pt>
                <c:pt idx="158">
                  <c:v>3.22012578616352</c:v>
                </c:pt>
                <c:pt idx="159">
                  <c:v>3.225</c:v>
                </c:pt>
                <c:pt idx="160">
                  <c:v>3.20496894409938</c:v>
                </c:pt>
                <c:pt idx="161">
                  <c:v>3.20987654320988</c:v>
                </c:pt>
                <c:pt idx="162">
                  <c:v>3.19018404907975</c:v>
                </c:pt>
                <c:pt idx="163">
                  <c:v>3.19512195121951</c:v>
                </c:pt>
                <c:pt idx="164">
                  <c:v>3.2</c:v>
                </c:pt>
                <c:pt idx="165">
                  <c:v>3.20481927710843</c:v>
                </c:pt>
                <c:pt idx="166">
                  <c:v>3.20958083832335</c:v>
                </c:pt>
                <c:pt idx="167">
                  <c:v>3.21428571428571</c:v>
                </c:pt>
                <c:pt idx="168">
                  <c:v>3.2189349112426</c:v>
                </c:pt>
                <c:pt idx="169">
                  <c:v>3.22352941176471</c:v>
                </c:pt>
                <c:pt idx="170">
                  <c:v>3.2280701754386</c:v>
                </c:pt>
                <c:pt idx="171">
                  <c:v>3.23255813953488</c:v>
                </c:pt>
                <c:pt idx="172">
                  <c:v>3.21387283236994</c:v>
                </c:pt>
                <c:pt idx="173">
                  <c:v>3.19540229885057</c:v>
                </c:pt>
                <c:pt idx="174">
                  <c:v>3.2</c:v>
                </c:pt>
                <c:pt idx="175">
                  <c:v>3.18181818181818</c:v>
                </c:pt>
                <c:pt idx="176">
                  <c:v>3.1638418079096</c:v>
                </c:pt>
                <c:pt idx="177">
                  <c:v>3.14606741573034</c:v>
                </c:pt>
                <c:pt idx="178">
                  <c:v>3.15083798882682</c:v>
                </c:pt>
                <c:pt idx="179">
                  <c:v>3.15555555555556</c:v>
                </c:pt>
                <c:pt idx="180">
                  <c:v>3.16022099447514</c:v>
                </c:pt>
                <c:pt idx="181">
                  <c:v>3.14285714285714</c:v>
                </c:pt>
                <c:pt idx="182">
                  <c:v>3.12568306010929</c:v>
                </c:pt>
                <c:pt idx="183">
                  <c:v>3.10869565217391</c:v>
                </c:pt>
                <c:pt idx="184">
                  <c:v>3.11351351351351</c:v>
                </c:pt>
                <c:pt idx="185">
                  <c:v>3.11827956989247</c:v>
                </c:pt>
                <c:pt idx="186">
                  <c:v>3.10160427807487</c:v>
                </c:pt>
                <c:pt idx="187">
                  <c:v>3.1063829787234</c:v>
                </c:pt>
                <c:pt idx="188">
                  <c:v>3.11111111111111</c:v>
                </c:pt>
                <c:pt idx="189">
                  <c:v>3.11578947368421</c:v>
                </c:pt>
                <c:pt idx="190">
                  <c:v>3.12041884816754</c:v>
                </c:pt>
                <c:pt idx="191">
                  <c:v>3.125</c:v>
                </c:pt>
                <c:pt idx="192">
                  <c:v>3.12953367875648</c:v>
                </c:pt>
                <c:pt idx="193">
                  <c:v>3.1340206185567</c:v>
                </c:pt>
                <c:pt idx="194">
                  <c:v>3.13846153846154</c:v>
                </c:pt>
                <c:pt idx="195">
                  <c:v>3.12244897959184</c:v>
                </c:pt>
                <c:pt idx="196">
                  <c:v>3.10659898477157</c:v>
                </c:pt>
                <c:pt idx="197">
                  <c:v>3.11111111111111</c:v>
                </c:pt>
                <c:pt idx="198">
                  <c:v>3.11557788944724</c:v>
                </c:pt>
                <c:pt idx="199">
                  <c:v>3.12</c:v>
                </c:pt>
                <c:pt idx="200">
                  <c:v>3.12437810945274</c:v>
                </c:pt>
                <c:pt idx="201">
                  <c:v>3.12871287128713</c:v>
                </c:pt>
                <c:pt idx="202">
                  <c:v>3.13300492610837</c:v>
                </c:pt>
                <c:pt idx="203">
                  <c:v>3.13725490196078</c:v>
                </c:pt>
                <c:pt idx="204">
                  <c:v>3.14146341463415</c:v>
                </c:pt>
                <c:pt idx="205">
                  <c:v>3.14563106796117</c:v>
                </c:pt>
                <c:pt idx="206">
                  <c:v>3.14975845410628</c:v>
                </c:pt>
                <c:pt idx="207">
                  <c:v>3.15384615384615</c:v>
                </c:pt>
                <c:pt idx="208">
                  <c:v>3.13875598086124</c:v>
                </c:pt>
                <c:pt idx="209">
                  <c:v>3.14285714285714</c:v>
                </c:pt>
                <c:pt idx="210">
                  <c:v>3.14691943127962</c:v>
                </c:pt>
                <c:pt idx="211">
                  <c:v>3.15094339622642</c:v>
                </c:pt>
                <c:pt idx="212">
                  <c:v>3.15492957746479</c:v>
                </c:pt>
                <c:pt idx="213">
                  <c:v>3.1588785046729</c:v>
                </c:pt>
                <c:pt idx="214">
                  <c:v>3.14418604651163</c:v>
                </c:pt>
                <c:pt idx="215">
                  <c:v>3.14814814814815</c:v>
                </c:pt>
                <c:pt idx="216">
                  <c:v>3.15207373271889</c:v>
                </c:pt>
                <c:pt idx="217">
                  <c:v>3.15596330275229</c:v>
                </c:pt>
                <c:pt idx="218">
                  <c:v>3.15981735159817</c:v>
                </c:pt>
                <c:pt idx="219">
                  <c:v>3.16363636363636</c:v>
                </c:pt>
                <c:pt idx="220">
                  <c:v>3.16742081447964</c:v>
                </c:pt>
                <c:pt idx="221">
                  <c:v>3.17117117117117</c:v>
                </c:pt>
                <c:pt idx="222">
                  <c:v>3.17488789237668</c:v>
                </c:pt>
                <c:pt idx="223">
                  <c:v>3.16071428571429</c:v>
                </c:pt>
                <c:pt idx="224">
                  <c:v>3.16444444444444</c:v>
                </c:pt>
                <c:pt idx="225">
                  <c:v>3.15044247787611</c:v>
                </c:pt>
                <c:pt idx="226">
                  <c:v>3.15418502202643</c:v>
                </c:pt>
                <c:pt idx="227">
                  <c:v>3.15789473684211</c:v>
                </c:pt>
                <c:pt idx="228">
                  <c:v>3.14410480349345</c:v>
                </c:pt>
                <c:pt idx="229">
                  <c:v>3.14782608695652</c:v>
                </c:pt>
                <c:pt idx="230">
                  <c:v>3.15151515151515</c:v>
                </c:pt>
                <c:pt idx="231">
                  <c:v>3.1551724137931</c:v>
                </c:pt>
                <c:pt idx="232">
                  <c:v>3.1587982832618</c:v>
                </c:pt>
                <c:pt idx="233">
                  <c:v>3.16239316239316</c:v>
                </c:pt>
                <c:pt idx="234">
                  <c:v>3.14893617021277</c:v>
                </c:pt>
                <c:pt idx="235">
                  <c:v>3.15254237288136</c:v>
                </c:pt>
                <c:pt idx="236">
                  <c:v>3.15611814345992</c:v>
                </c:pt>
                <c:pt idx="237">
                  <c:v>3.14285714285714</c:v>
                </c:pt>
                <c:pt idx="238">
                  <c:v>3.14644351464435</c:v>
                </c:pt>
                <c:pt idx="239">
                  <c:v>3.15</c:v>
                </c:pt>
                <c:pt idx="240">
                  <c:v>3.15352697095436</c:v>
                </c:pt>
                <c:pt idx="241">
                  <c:v>3.15702479338843</c:v>
                </c:pt>
                <c:pt idx="242">
                  <c:v>3.16049382716049</c:v>
                </c:pt>
                <c:pt idx="243">
                  <c:v>3.16393442622951</c:v>
                </c:pt>
                <c:pt idx="244">
                  <c:v>3.16734693877551</c:v>
                </c:pt>
                <c:pt idx="245">
                  <c:v>3.17073170731707</c:v>
                </c:pt>
                <c:pt idx="246">
                  <c:v>3.15789473684211</c:v>
                </c:pt>
                <c:pt idx="247">
                  <c:v>3.16129032258065</c:v>
                </c:pt>
                <c:pt idx="248">
                  <c:v>3.16465863453815</c:v>
                </c:pt>
                <c:pt idx="249">
                  <c:v>3.152</c:v>
                </c:pt>
                <c:pt idx="250">
                  <c:v>3.15537848605578</c:v>
                </c:pt>
                <c:pt idx="251">
                  <c:v>3.14285714285714</c:v>
                </c:pt>
                <c:pt idx="252">
                  <c:v>3.14624505928854</c:v>
                </c:pt>
                <c:pt idx="253">
                  <c:v>3.1496062992126</c:v>
                </c:pt>
                <c:pt idx="254">
                  <c:v>3.15294117647059</c:v>
                </c:pt>
                <c:pt idx="255">
                  <c:v>3.15625</c:v>
                </c:pt>
                <c:pt idx="256">
                  <c:v>3.15953307392996</c:v>
                </c:pt>
                <c:pt idx="257">
                  <c:v>3.16279069767442</c:v>
                </c:pt>
                <c:pt idx="258">
                  <c:v>3.16602316602317</c:v>
                </c:pt>
                <c:pt idx="259">
                  <c:v>3.15384615384615</c:v>
                </c:pt>
                <c:pt idx="260">
                  <c:v>3.15708812260536</c:v>
                </c:pt>
                <c:pt idx="261">
                  <c:v>3.16030534351145</c:v>
                </c:pt>
                <c:pt idx="262">
                  <c:v>3.16349809885932</c:v>
                </c:pt>
                <c:pt idx="263">
                  <c:v>3.16666666666667</c:v>
                </c:pt>
                <c:pt idx="264">
                  <c:v>3.15471698113208</c:v>
                </c:pt>
                <c:pt idx="265">
                  <c:v>3.15789473684211</c:v>
                </c:pt>
                <c:pt idx="266">
                  <c:v>3.16104868913858</c:v>
                </c:pt>
                <c:pt idx="267">
                  <c:v>3.14925373134328</c:v>
                </c:pt>
                <c:pt idx="268">
                  <c:v>3.13754646840149</c:v>
                </c:pt>
                <c:pt idx="269">
                  <c:v>3.14074074074074</c:v>
                </c:pt>
                <c:pt idx="270">
                  <c:v>3.14391143911439</c:v>
                </c:pt>
                <c:pt idx="271">
                  <c:v>3.14705882352941</c:v>
                </c:pt>
                <c:pt idx="272">
                  <c:v>3.15018315018315</c:v>
                </c:pt>
                <c:pt idx="273">
                  <c:v>3.15328467153285</c:v>
                </c:pt>
                <c:pt idx="274">
                  <c:v>3.15636363636364</c:v>
                </c:pt>
                <c:pt idx="275">
                  <c:v>3.14492753623188</c:v>
                </c:pt>
                <c:pt idx="276">
                  <c:v>3.13357400722022</c:v>
                </c:pt>
                <c:pt idx="277">
                  <c:v>3.13669064748201</c:v>
                </c:pt>
                <c:pt idx="278">
                  <c:v>3.13978494623656</c:v>
                </c:pt>
                <c:pt idx="279">
                  <c:v>3.14285714285714</c:v>
                </c:pt>
                <c:pt idx="280">
                  <c:v>3.14590747330961</c:v>
                </c:pt>
                <c:pt idx="281">
                  <c:v>3.13475177304965</c:v>
                </c:pt>
                <c:pt idx="282">
                  <c:v>3.13780918727915</c:v>
                </c:pt>
                <c:pt idx="283">
                  <c:v>3.14084507042254</c:v>
                </c:pt>
                <c:pt idx="284">
                  <c:v>3.14385964912281</c:v>
                </c:pt>
                <c:pt idx="285">
                  <c:v>3.14685314685315</c:v>
                </c:pt>
                <c:pt idx="286">
                  <c:v>3.13588850174216</c:v>
                </c:pt>
                <c:pt idx="287">
                  <c:v>3.125</c:v>
                </c:pt>
                <c:pt idx="288">
                  <c:v>3.1280276816609</c:v>
                </c:pt>
                <c:pt idx="289">
                  <c:v>3.13103448275862</c:v>
                </c:pt>
                <c:pt idx="290">
                  <c:v>3.1340206185567</c:v>
                </c:pt>
                <c:pt idx="291">
                  <c:v>3.13698630136986</c:v>
                </c:pt>
                <c:pt idx="292">
                  <c:v>3.13993174061433</c:v>
                </c:pt>
                <c:pt idx="293">
                  <c:v>3.14285714285714</c:v>
                </c:pt>
                <c:pt idx="294">
                  <c:v>3.14576271186441</c:v>
                </c:pt>
                <c:pt idx="295">
                  <c:v>3.14864864864865</c:v>
                </c:pt>
                <c:pt idx="296">
                  <c:v>3.15151515151515</c:v>
                </c:pt>
                <c:pt idx="297">
                  <c:v>3.14093959731544</c:v>
                </c:pt>
                <c:pt idx="298">
                  <c:v>3.1438127090301</c:v>
                </c:pt>
                <c:pt idx="299">
                  <c:v>3.14666666666667</c:v>
                </c:pt>
                <c:pt idx="300">
                  <c:v>3.13621262458472</c:v>
                </c:pt>
                <c:pt idx="301">
                  <c:v>3.12582781456954</c:v>
                </c:pt>
                <c:pt idx="302">
                  <c:v>3.12871287128713</c:v>
                </c:pt>
                <c:pt idx="303">
                  <c:v>3.11842105263158</c:v>
                </c:pt>
                <c:pt idx="304">
                  <c:v>3.12131147540984</c:v>
                </c:pt>
                <c:pt idx="305">
                  <c:v>3.12418300653595</c:v>
                </c:pt>
                <c:pt idx="306">
                  <c:v>3.12703583061889</c:v>
                </c:pt>
                <c:pt idx="307">
                  <c:v>3.11688311688312</c:v>
                </c:pt>
                <c:pt idx="308">
                  <c:v>3.11974110032362</c:v>
                </c:pt>
                <c:pt idx="309">
                  <c:v>3.12258064516129</c:v>
                </c:pt>
                <c:pt idx="310">
                  <c:v>3.11254019292605</c:v>
                </c:pt>
                <c:pt idx="311">
                  <c:v>3.11538461538462</c:v>
                </c:pt>
                <c:pt idx="312">
                  <c:v>3.11821086261981</c:v>
                </c:pt>
                <c:pt idx="313">
                  <c:v>3.12101910828026</c:v>
                </c:pt>
                <c:pt idx="314">
                  <c:v>3.12380952380952</c:v>
                </c:pt>
                <c:pt idx="315">
                  <c:v>3.12658227848101</c:v>
                </c:pt>
                <c:pt idx="316">
                  <c:v>3.12933753943218</c:v>
                </c:pt>
                <c:pt idx="317">
                  <c:v>3.11949685534591</c:v>
                </c:pt>
                <c:pt idx="318">
                  <c:v>3.12225705329154</c:v>
                </c:pt>
                <c:pt idx="319">
                  <c:v>3.125</c:v>
                </c:pt>
                <c:pt idx="320">
                  <c:v>3.12772585669782</c:v>
                </c:pt>
                <c:pt idx="321">
                  <c:v>3.1304347826087</c:v>
                </c:pt>
                <c:pt idx="322">
                  <c:v>3.13312693498452</c:v>
                </c:pt>
                <c:pt idx="323">
                  <c:v>3.1358024691358</c:v>
                </c:pt>
                <c:pt idx="324">
                  <c:v>3.13846153846154</c:v>
                </c:pt>
                <c:pt idx="325">
                  <c:v>3.14110429447853</c:v>
                </c:pt>
                <c:pt idx="326">
                  <c:v>3.13149847094801</c:v>
                </c:pt>
                <c:pt idx="327">
                  <c:v>3.1219512195122</c:v>
                </c:pt>
                <c:pt idx="328">
                  <c:v>3.11246200607903</c:v>
                </c:pt>
                <c:pt idx="329">
                  <c:v>3.11515151515152</c:v>
                </c:pt>
                <c:pt idx="330">
                  <c:v>3.1178247734139</c:v>
                </c:pt>
                <c:pt idx="331">
                  <c:v>3.12048192771084</c:v>
                </c:pt>
                <c:pt idx="332">
                  <c:v>3.12312312312312</c:v>
                </c:pt>
                <c:pt idx="333">
                  <c:v>3.11377245508982</c:v>
                </c:pt>
                <c:pt idx="334">
                  <c:v>3.11641791044776</c:v>
                </c:pt>
                <c:pt idx="335">
                  <c:v>3.11904761904762</c:v>
                </c:pt>
                <c:pt idx="336">
                  <c:v>3.12166172106825</c:v>
                </c:pt>
                <c:pt idx="337">
                  <c:v>3.12426035502959</c:v>
                </c:pt>
                <c:pt idx="338">
                  <c:v>3.12684365781711</c:v>
                </c:pt>
                <c:pt idx="339">
                  <c:v>3.12941176470588</c:v>
                </c:pt>
                <c:pt idx="340">
                  <c:v>3.13196480938416</c:v>
                </c:pt>
                <c:pt idx="341">
                  <c:v>3.12280701754386</c:v>
                </c:pt>
                <c:pt idx="342">
                  <c:v>3.12536443148688</c:v>
                </c:pt>
                <c:pt idx="343">
                  <c:v>3.12790697674419</c:v>
                </c:pt>
                <c:pt idx="344">
                  <c:v>3.1304347826087</c:v>
                </c:pt>
                <c:pt idx="345">
                  <c:v>3.12138728323699</c:v>
                </c:pt>
                <c:pt idx="346">
                  <c:v>3.11239193083574</c:v>
                </c:pt>
                <c:pt idx="347">
                  <c:v>3.11494252873563</c:v>
                </c:pt>
                <c:pt idx="348">
                  <c:v>3.11747851002865</c:v>
                </c:pt>
                <c:pt idx="349">
                  <c:v>3.12</c:v>
                </c:pt>
                <c:pt idx="350">
                  <c:v>3.12250712250712</c:v>
                </c:pt>
                <c:pt idx="351">
                  <c:v>3.125</c:v>
                </c:pt>
                <c:pt idx="352">
                  <c:v>3.12747875354108</c:v>
                </c:pt>
                <c:pt idx="353">
                  <c:v>3.12994350282486</c:v>
                </c:pt>
                <c:pt idx="354">
                  <c:v>3.12112676056338</c:v>
                </c:pt>
                <c:pt idx="355">
                  <c:v>3.1123595505618</c:v>
                </c:pt>
                <c:pt idx="356">
                  <c:v>3.11484593837535</c:v>
                </c:pt>
                <c:pt idx="357">
                  <c:v>3.10614525139665</c:v>
                </c:pt>
                <c:pt idx="358">
                  <c:v>3.10863509749304</c:v>
                </c:pt>
                <c:pt idx="359">
                  <c:v>3.11111111111111</c:v>
                </c:pt>
                <c:pt idx="360">
                  <c:v>3.11357340720222</c:v>
                </c:pt>
                <c:pt idx="361">
                  <c:v>3.11602209944751</c:v>
                </c:pt>
                <c:pt idx="362">
                  <c:v>3.11845730027548</c:v>
                </c:pt>
                <c:pt idx="363">
                  <c:v>3.10989010989011</c:v>
                </c:pt>
                <c:pt idx="364">
                  <c:v>3.11232876712329</c:v>
                </c:pt>
                <c:pt idx="365">
                  <c:v>3.11475409836066</c:v>
                </c:pt>
                <c:pt idx="366">
                  <c:v>3.11716621253406</c:v>
                </c:pt>
                <c:pt idx="367">
                  <c:v>3.1195652173913</c:v>
                </c:pt>
                <c:pt idx="368">
                  <c:v>3.1219512195122</c:v>
                </c:pt>
                <c:pt idx="369">
                  <c:v>3.12432432432432</c:v>
                </c:pt>
                <c:pt idx="370">
                  <c:v>3.11590296495957</c:v>
                </c:pt>
                <c:pt idx="371">
                  <c:v>3.10752688172043</c:v>
                </c:pt>
                <c:pt idx="372">
                  <c:v>3.10991957104558</c:v>
                </c:pt>
                <c:pt idx="373">
                  <c:v>3.11229946524064</c:v>
                </c:pt>
                <c:pt idx="374">
                  <c:v>3.11466666666667</c:v>
                </c:pt>
                <c:pt idx="375">
                  <c:v>3.11702127659575</c:v>
                </c:pt>
                <c:pt idx="376">
                  <c:v>3.11936339522546</c:v>
                </c:pt>
                <c:pt idx="377">
                  <c:v>3.11111111111111</c:v>
                </c:pt>
                <c:pt idx="378">
                  <c:v>3.11345646437995</c:v>
                </c:pt>
                <c:pt idx="379">
                  <c:v>3.11578947368421</c:v>
                </c:pt>
                <c:pt idx="380">
                  <c:v>3.11811023622047</c:v>
                </c:pt>
                <c:pt idx="381">
                  <c:v>3.12041884816754</c:v>
                </c:pt>
                <c:pt idx="382">
                  <c:v>3.11227154046997</c:v>
                </c:pt>
                <c:pt idx="383">
                  <c:v>3.10416666666667</c:v>
                </c:pt>
                <c:pt idx="384">
                  <c:v>3.10649350649351</c:v>
                </c:pt>
                <c:pt idx="385">
                  <c:v>3.10880829015544</c:v>
                </c:pt>
                <c:pt idx="386">
                  <c:v>3.11111111111111</c:v>
                </c:pt>
                <c:pt idx="387">
                  <c:v>3.11340206185567</c:v>
                </c:pt>
                <c:pt idx="388">
                  <c:v>3.10539845758355</c:v>
                </c:pt>
                <c:pt idx="389">
                  <c:v>3.10769230769231</c:v>
                </c:pt>
                <c:pt idx="390">
                  <c:v>3.10997442455243</c:v>
                </c:pt>
                <c:pt idx="391">
                  <c:v>3.11224489795918</c:v>
                </c:pt>
                <c:pt idx="392">
                  <c:v>3.11450381679389</c:v>
                </c:pt>
                <c:pt idx="393">
                  <c:v>3.11675126903553</c:v>
                </c:pt>
                <c:pt idx="394">
                  <c:v>3.11898734177215</c:v>
                </c:pt>
                <c:pt idx="395">
                  <c:v>3.12121212121212</c:v>
                </c:pt>
                <c:pt idx="396">
                  <c:v>3.12342569269521</c:v>
                </c:pt>
                <c:pt idx="397">
                  <c:v>3.12562814070352</c:v>
                </c:pt>
                <c:pt idx="398">
                  <c:v>3.11779448621554</c:v>
                </c:pt>
                <c:pt idx="399">
                  <c:v>3.12</c:v>
                </c:pt>
                <c:pt idx="400">
                  <c:v>3.11221945137157</c:v>
                </c:pt>
                <c:pt idx="401">
                  <c:v>3.1044776119403</c:v>
                </c:pt>
                <c:pt idx="402">
                  <c:v>3.10669975186104</c:v>
                </c:pt>
                <c:pt idx="403">
                  <c:v>3.0990099009901</c:v>
                </c:pt>
                <c:pt idx="404">
                  <c:v>3.09135802469136</c:v>
                </c:pt>
                <c:pt idx="405">
                  <c:v>3.0935960591133</c:v>
                </c:pt>
                <c:pt idx="406">
                  <c:v>3.0958230958231</c:v>
                </c:pt>
                <c:pt idx="407">
                  <c:v>3.09803921568627</c:v>
                </c:pt>
                <c:pt idx="408">
                  <c:v>3.10024449877751</c:v>
                </c:pt>
                <c:pt idx="409">
                  <c:v>3.09268292682927</c:v>
                </c:pt>
                <c:pt idx="410">
                  <c:v>3.09489051094891</c:v>
                </c:pt>
                <c:pt idx="411">
                  <c:v>3.09708737864078</c:v>
                </c:pt>
                <c:pt idx="412">
                  <c:v>3.09927360774818</c:v>
                </c:pt>
                <c:pt idx="413">
                  <c:v>3.10144927536232</c:v>
                </c:pt>
                <c:pt idx="414">
                  <c:v>3.09397590361446</c:v>
                </c:pt>
                <c:pt idx="415">
                  <c:v>3.09615384615385</c:v>
                </c:pt>
                <c:pt idx="416">
                  <c:v>3.09832134292566</c:v>
                </c:pt>
                <c:pt idx="417">
                  <c:v>3.10047846889952</c:v>
                </c:pt>
                <c:pt idx="418">
                  <c:v>3.09307875894988</c:v>
                </c:pt>
                <c:pt idx="419">
                  <c:v>3.08571428571429</c:v>
                </c:pt>
                <c:pt idx="420">
                  <c:v>3.08788598574822</c:v>
                </c:pt>
                <c:pt idx="421">
                  <c:v>3.09004739336493</c:v>
                </c:pt>
                <c:pt idx="422">
                  <c:v>3.09219858156028</c:v>
                </c:pt>
                <c:pt idx="423">
                  <c:v>3.09433962264151</c:v>
                </c:pt>
                <c:pt idx="424">
                  <c:v>3.09647058823529</c:v>
                </c:pt>
                <c:pt idx="425">
                  <c:v>3.09859154929577</c:v>
                </c:pt>
                <c:pt idx="426">
                  <c:v>3.10070257611241</c:v>
                </c:pt>
                <c:pt idx="427">
                  <c:v>3.10280373831776</c:v>
                </c:pt>
                <c:pt idx="428">
                  <c:v>3.10489510489511</c:v>
                </c:pt>
                <c:pt idx="429">
                  <c:v>3.10697674418605</c:v>
                </c:pt>
                <c:pt idx="430">
                  <c:v>3.10904872389791</c:v>
                </c:pt>
                <c:pt idx="431">
                  <c:v>3.11111111111111</c:v>
                </c:pt>
                <c:pt idx="432">
                  <c:v>3.10392609699769</c:v>
                </c:pt>
                <c:pt idx="433">
                  <c:v>3.10599078341014</c:v>
                </c:pt>
                <c:pt idx="434">
                  <c:v>3.10804597701149</c:v>
                </c:pt>
                <c:pt idx="435">
                  <c:v>3.11009174311927</c:v>
                </c:pt>
                <c:pt idx="436">
                  <c:v>3.11212814645309</c:v>
                </c:pt>
                <c:pt idx="437">
                  <c:v>3.11415525114155</c:v>
                </c:pt>
                <c:pt idx="438">
                  <c:v>3.11617312072893</c:v>
                </c:pt>
                <c:pt idx="439">
                  <c:v>3.11818181818182</c:v>
                </c:pt>
                <c:pt idx="440">
                  <c:v>3.12018140589569</c:v>
                </c:pt>
                <c:pt idx="441">
                  <c:v>3.12217194570136</c:v>
                </c:pt>
                <c:pt idx="442">
                  <c:v>3.12415349887133</c:v>
                </c:pt>
                <c:pt idx="443">
                  <c:v>3.12612612612613</c:v>
                </c:pt>
                <c:pt idx="444">
                  <c:v>3.12808988764045</c:v>
                </c:pt>
                <c:pt idx="445">
                  <c:v>3.13004484304933</c:v>
                </c:pt>
                <c:pt idx="446">
                  <c:v>3.12304250559284</c:v>
                </c:pt>
                <c:pt idx="447">
                  <c:v>3.11607142857143</c:v>
                </c:pt>
                <c:pt idx="448">
                  <c:v>3.11804008908686</c:v>
                </c:pt>
                <c:pt idx="449">
                  <c:v>3.12</c:v>
                </c:pt>
                <c:pt idx="450">
                  <c:v>3.11308203991131</c:v>
                </c:pt>
                <c:pt idx="451">
                  <c:v>3.10619469026549</c:v>
                </c:pt>
                <c:pt idx="452">
                  <c:v>3.10816777041943</c:v>
                </c:pt>
                <c:pt idx="453">
                  <c:v>3.11013215859031</c:v>
                </c:pt>
                <c:pt idx="454">
                  <c:v>3.11208791208791</c:v>
                </c:pt>
                <c:pt idx="455">
                  <c:v>3.1140350877193</c:v>
                </c:pt>
                <c:pt idx="456">
                  <c:v>3.10722100656455</c:v>
                </c:pt>
                <c:pt idx="457">
                  <c:v>3.10917030567686</c:v>
                </c:pt>
                <c:pt idx="458">
                  <c:v>3.10239651416122</c:v>
                </c:pt>
                <c:pt idx="459">
                  <c:v>3.10434782608696</c:v>
                </c:pt>
                <c:pt idx="460">
                  <c:v>3.10629067245119</c:v>
                </c:pt>
                <c:pt idx="461">
                  <c:v>3.0995670995671</c:v>
                </c:pt>
                <c:pt idx="462">
                  <c:v>3.10151187904968</c:v>
                </c:pt>
                <c:pt idx="463">
                  <c:v>3.10344827586207</c:v>
                </c:pt>
                <c:pt idx="464">
                  <c:v>3.10537634408602</c:v>
                </c:pt>
                <c:pt idx="465">
                  <c:v>3.10729613733906</c:v>
                </c:pt>
                <c:pt idx="466">
                  <c:v>3.10920770877944</c:v>
                </c:pt>
                <c:pt idx="467">
                  <c:v>3.11111111111111</c:v>
                </c:pt>
                <c:pt idx="468">
                  <c:v>3.11300639658849</c:v>
                </c:pt>
                <c:pt idx="469">
                  <c:v>3.1063829787234</c:v>
                </c:pt>
                <c:pt idx="470">
                  <c:v>3.10828025477707</c:v>
                </c:pt>
                <c:pt idx="471">
                  <c:v>3.10169491525424</c:v>
                </c:pt>
                <c:pt idx="472">
                  <c:v>3.10359408033827</c:v>
                </c:pt>
                <c:pt idx="473">
                  <c:v>3.09704641350211</c:v>
                </c:pt>
                <c:pt idx="474">
                  <c:v>3.09894736842105</c:v>
                </c:pt>
                <c:pt idx="475">
                  <c:v>3.10084033613445</c:v>
                </c:pt>
                <c:pt idx="476">
                  <c:v>3.10272536687631</c:v>
                </c:pt>
                <c:pt idx="477">
                  <c:v>3.10460251046025</c:v>
                </c:pt>
                <c:pt idx="478">
                  <c:v>3.09812108559499</c:v>
                </c:pt>
                <c:pt idx="479">
                  <c:v>3.09166666666667</c:v>
                </c:pt>
                <c:pt idx="480">
                  <c:v>3.09355509355509</c:v>
                </c:pt>
                <c:pt idx="481">
                  <c:v>3.0954356846473</c:v>
                </c:pt>
                <c:pt idx="482">
                  <c:v>3.08902691511387</c:v>
                </c:pt>
                <c:pt idx="483">
                  <c:v>3.09090909090909</c:v>
                </c:pt>
                <c:pt idx="484">
                  <c:v>3.09278350515464</c:v>
                </c:pt>
                <c:pt idx="485">
                  <c:v>3.08641975308642</c:v>
                </c:pt>
                <c:pt idx="486">
                  <c:v>3.08829568788501</c:v>
                </c:pt>
                <c:pt idx="487">
                  <c:v>3.09016393442623</c:v>
                </c:pt>
                <c:pt idx="488">
                  <c:v>3.0838445807771</c:v>
                </c:pt>
                <c:pt idx="489">
                  <c:v>3.08571428571429</c:v>
                </c:pt>
                <c:pt idx="490">
                  <c:v>3.08757637474542</c:v>
                </c:pt>
                <c:pt idx="491">
                  <c:v>3.08943089430894</c:v>
                </c:pt>
                <c:pt idx="492">
                  <c:v>3.09127789046653</c:v>
                </c:pt>
                <c:pt idx="493">
                  <c:v>3.09311740890688</c:v>
                </c:pt>
                <c:pt idx="494">
                  <c:v>3.08686868686869</c:v>
                </c:pt>
                <c:pt idx="495">
                  <c:v>3.08870967741936</c:v>
                </c:pt>
                <c:pt idx="496">
                  <c:v>3.08249496981891</c:v>
                </c:pt>
                <c:pt idx="497">
                  <c:v>3.08433734939759</c:v>
                </c:pt>
                <c:pt idx="498">
                  <c:v>3.08617234468938</c:v>
                </c:pt>
                <c:pt idx="499">
                  <c:v>3.088</c:v>
                </c:pt>
                <c:pt idx="500">
                  <c:v>3.08982035928144</c:v>
                </c:pt>
                <c:pt idx="501">
                  <c:v>3.09163346613546</c:v>
                </c:pt>
                <c:pt idx="502">
                  <c:v>3.08548707753479</c:v>
                </c:pt>
                <c:pt idx="503">
                  <c:v>3.08730158730159</c:v>
                </c:pt>
                <c:pt idx="504">
                  <c:v>3.08118811881188</c:v>
                </c:pt>
                <c:pt idx="505">
                  <c:v>3.08300395256917</c:v>
                </c:pt>
                <c:pt idx="506">
                  <c:v>3.08481262327416</c:v>
                </c:pt>
                <c:pt idx="507">
                  <c:v>3.08661417322835</c:v>
                </c:pt>
                <c:pt idx="508">
                  <c:v>3.08840864440079</c:v>
                </c:pt>
                <c:pt idx="509">
                  <c:v>3.09019607843137</c:v>
                </c:pt>
                <c:pt idx="510">
                  <c:v>3.09197651663405</c:v>
                </c:pt>
                <c:pt idx="511">
                  <c:v>3.09375</c:v>
                </c:pt>
                <c:pt idx="512">
                  <c:v>3.08771929824561</c:v>
                </c:pt>
                <c:pt idx="513">
                  <c:v>3.08949416342412</c:v>
                </c:pt>
                <c:pt idx="514">
                  <c:v>3.09126213592233</c:v>
                </c:pt>
                <c:pt idx="515">
                  <c:v>3.09302325581395</c:v>
                </c:pt>
                <c:pt idx="516">
                  <c:v>3.09477756286267</c:v>
                </c:pt>
                <c:pt idx="517">
                  <c:v>3.0965250965251</c:v>
                </c:pt>
                <c:pt idx="518">
                  <c:v>3.09826589595376</c:v>
                </c:pt>
                <c:pt idx="519">
                  <c:v>3.1</c:v>
                </c:pt>
                <c:pt idx="520">
                  <c:v>3.10172744721689</c:v>
                </c:pt>
                <c:pt idx="521">
                  <c:v>3.10344827586207</c:v>
                </c:pt>
                <c:pt idx="522">
                  <c:v>3.10516252390057</c:v>
                </c:pt>
                <c:pt idx="523">
                  <c:v>3.10687022900763</c:v>
                </c:pt>
                <c:pt idx="524">
                  <c:v>3.10857142857143</c:v>
                </c:pt>
                <c:pt idx="525">
                  <c:v>3.11026615969582</c:v>
                </c:pt>
                <c:pt idx="526">
                  <c:v>3.11195445920304</c:v>
                </c:pt>
                <c:pt idx="527">
                  <c:v>3.11363636363636</c:v>
                </c:pt>
                <c:pt idx="528">
                  <c:v>3.11531190926276</c:v>
                </c:pt>
                <c:pt idx="529">
                  <c:v>3.11698113207547</c:v>
                </c:pt>
                <c:pt idx="530">
                  <c:v>3.11864406779661</c:v>
                </c:pt>
                <c:pt idx="531">
                  <c:v>3.1203007518797</c:v>
                </c:pt>
                <c:pt idx="532">
                  <c:v>3.1219512195122</c:v>
                </c:pt>
                <c:pt idx="533">
                  <c:v>3.11610486891386</c:v>
                </c:pt>
                <c:pt idx="534">
                  <c:v>3.11775700934579</c:v>
                </c:pt>
                <c:pt idx="535">
                  <c:v>3.11940298507463</c:v>
                </c:pt>
                <c:pt idx="536">
                  <c:v>3.12104283054004</c:v>
                </c:pt>
                <c:pt idx="537">
                  <c:v>3.12267657992565</c:v>
                </c:pt>
                <c:pt idx="538">
                  <c:v>3.11688311688312</c:v>
                </c:pt>
                <c:pt idx="539">
                  <c:v>3.11851851851852</c:v>
                </c:pt>
                <c:pt idx="540">
                  <c:v>3.12014787430684</c:v>
                </c:pt>
                <c:pt idx="541">
                  <c:v>3.12177121771218</c:v>
                </c:pt>
                <c:pt idx="542">
                  <c:v>3.12338858195212</c:v>
                </c:pt>
                <c:pt idx="543">
                  <c:v>3.11764705882353</c:v>
                </c:pt>
                <c:pt idx="544">
                  <c:v>3.11926605504587</c:v>
                </c:pt>
                <c:pt idx="545">
                  <c:v>3.12087912087912</c:v>
                </c:pt>
                <c:pt idx="546">
                  <c:v>3.11517367458867</c:v>
                </c:pt>
                <c:pt idx="547">
                  <c:v>3.10948905109489</c:v>
                </c:pt>
                <c:pt idx="548">
                  <c:v>3.11111111111111</c:v>
                </c:pt>
                <c:pt idx="549">
                  <c:v>3.11272727272727</c:v>
                </c:pt>
                <c:pt idx="550">
                  <c:v>3.11433756805808</c:v>
                </c:pt>
                <c:pt idx="551">
                  <c:v>3.11594202898551</c:v>
                </c:pt>
                <c:pt idx="552">
                  <c:v>3.11030741410488</c:v>
                </c:pt>
                <c:pt idx="553">
                  <c:v>3.11191335740072</c:v>
                </c:pt>
                <c:pt idx="554">
                  <c:v>3.11351351351351</c:v>
                </c:pt>
                <c:pt idx="555">
                  <c:v>3.11510791366907</c:v>
                </c:pt>
                <c:pt idx="556">
                  <c:v>3.10951526032316</c:v>
                </c:pt>
                <c:pt idx="557">
                  <c:v>3.11111111111111</c:v>
                </c:pt>
                <c:pt idx="558">
                  <c:v>3.11270125223614</c:v>
                </c:pt>
                <c:pt idx="559">
                  <c:v>3.11428571428571</c:v>
                </c:pt>
                <c:pt idx="560">
                  <c:v>3.11586452762923</c:v>
                </c:pt>
                <c:pt idx="561">
                  <c:v>3.11743772241993</c:v>
                </c:pt>
                <c:pt idx="562">
                  <c:v>3.1190053285968</c:v>
                </c:pt>
                <c:pt idx="563">
                  <c:v>3.11347517730496</c:v>
                </c:pt>
                <c:pt idx="564">
                  <c:v>3.11504424778761</c:v>
                </c:pt>
                <c:pt idx="565">
                  <c:v>3.11660777385159</c:v>
                </c:pt>
                <c:pt idx="566">
                  <c:v>3.11816578483245</c:v>
                </c:pt>
                <c:pt idx="567">
                  <c:v>3.11267605633803</c:v>
                </c:pt>
                <c:pt idx="568">
                  <c:v>3.11423550087874</c:v>
                </c:pt>
                <c:pt idx="569">
                  <c:v>3.11578947368421</c:v>
                </c:pt>
                <c:pt idx="570">
                  <c:v>3.11733800350263</c:v>
                </c:pt>
                <c:pt idx="571">
                  <c:v>3.11888111888112</c:v>
                </c:pt>
                <c:pt idx="572">
                  <c:v>3.12041884816754</c:v>
                </c:pt>
                <c:pt idx="573">
                  <c:v>3.1219512195122</c:v>
                </c:pt>
                <c:pt idx="574">
                  <c:v>3.12347826086957</c:v>
                </c:pt>
                <c:pt idx="575">
                  <c:v>3.11805555555556</c:v>
                </c:pt>
                <c:pt idx="576">
                  <c:v>3.11958405545927</c:v>
                </c:pt>
                <c:pt idx="577">
                  <c:v>3.11418685121107</c:v>
                </c:pt>
                <c:pt idx="578">
                  <c:v>3.10880829015544</c:v>
                </c:pt>
                <c:pt idx="579">
                  <c:v>3.11034482758621</c:v>
                </c:pt>
                <c:pt idx="580">
                  <c:v>3.1118760757315</c:v>
                </c:pt>
                <c:pt idx="581">
                  <c:v>3.11340206185567</c:v>
                </c:pt>
                <c:pt idx="582">
                  <c:v>3.10806174957118</c:v>
                </c:pt>
                <c:pt idx="583">
                  <c:v>3.10958904109589</c:v>
                </c:pt>
                <c:pt idx="584">
                  <c:v>3.11111111111111</c:v>
                </c:pt>
                <c:pt idx="585">
                  <c:v>3.11262798634812</c:v>
                </c:pt>
                <c:pt idx="586">
                  <c:v>3.11413969335605</c:v>
                </c:pt>
                <c:pt idx="587">
                  <c:v>3.1156462585034</c:v>
                </c:pt>
                <c:pt idx="588">
                  <c:v>3.11714770797963</c:v>
                </c:pt>
                <c:pt idx="589">
                  <c:v>3.11864406779661</c:v>
                </c:pt>
                <c:pt idx="590">
                  <c:v>3.12013536379019</c:v>
                </c:pt>
                <c:pt idx="591">
                  <c:v>3.12162162162162</c:v>
                </c:pt>
                <c:pt idx="592">
                  <c:v>3.12310286677909</c:v>
                </c:pt>
                <c:pt idx="593">
                  <c:v>3.11784511784512</c:v>
                </c:pt>
                <c:pt idx="594">
                  <c:v>3.11932773109244</c:v>
                </c:pt>
                <c:pt idx="595">
                  <c:v>3.12080536912752</c:v>
                </c:pt>
                <c:pt idx="596">
                  <c:v>3.11557788944724</c:v>
                </c:pt>
                <c:pt idx="597">
                  <c:v>3.11036789297659</c:v>
                </c:pt>
                <c:pt idx="598">
                  <c:v>3.10517529215359</c:v>
                </c:pt>
                <c:pt idx="599">
                  <c:v>3.1</c:v>
                </c:pt>
                <c:pt idx="600">
                  <c:v>3.10149750415973</c:v>
                </c:pt>
                <c:pt idx="601">
                  <c:v>3.10299003322259</c:v>
                </c:pt>
                <c:pt idx="602">
                  <c:v>3.1044776119403</c:v>
                </c:pt>
                <c:pt idx="603">
                  <c:v>3.10596026490066</c:v>
                </c:pt>
                <c:pt idx="604">
                  <c:v>3.10743801652893</c:v>
                </c:pt>
                <c:pt idx="605">
                  <c:v>3.10891089108911</c:v>
                </c:pt>
                <c:pt idx="606">
                  <c:v>3.11037891268534</c:v>
                </c:pt>
                <c:pt idx="607">
                  <c:v>3.11184210526316</c:v>
                </c:pt>
                <c:pt idx="608">
                  <c:v>3.11330049261084</c:v>
                </c:pt>
                <c:pt idx="609">
                  <c:v>3.11475409836066</c:v>
                </c:pt>
                <c:pt idx="610">
                  <c:v>3.11620294599018</c:v>
                </c:pt>
                <c:pt idx="611">
                  <c:v>3.11111111111111</c:v>
                </c:pt>
                <c:pt idx="612">
                  <c:v>3.11256117455139</c:v>
                </c:pt>
                <c:pt idx="613">
                  <c:v>3.11400651465798</c:v>
                </c:pt>
                <c:pt idx="614">
                  <c:v>3.11544715447154</c:v>
                </c:pt>
                <c:pt idx="615">
                  <c:v>3.11038961038961</c:v>
                </c:pt>
                <c:pt idx="616">
                  <c:v>3.10534846029173</c:v>
                </c:pt>
                <c:pt idx="617">
                  <c:v>3.10679611650485</c:v>
                </c:pt>
                <c:pt idx="618">
                  <c:v>3.10823909531502</c:v>
                </c:pt>
                <c:pt idx="619">
                  <c:v>3.10967741935484</c:v>
                </c:pt>
                <c:pt idx="620">
                  <c:v>3.11111111111111</c:v>
                </c:pt>
                <c:pt idx="621">
                  <c:v>3.11254019292605</c:v>
                </c:pt>
                <c:pt idx="622">
                  <c:v>3.1139646869984</c:v>
                </c:pt>
                <c:pt idx="623">
                  <c:v>3.11538461538462</c:v>
                </c:pt>
                <c:pt idx="624">
                  <c:v>3.1104</c:v>
                </c:pt>
                <c:pt idx="625">
                  <c:v>3.11182108626198</c:v>
                </c:pt>
                <c:pt idx="626">
                  <c:v>3.11323763955343</c:v>
                </c:pt>
                <c:pt idx="627">
                  <c:v>3.11464968152866</c:v>
                </c:pt>
                <c:pt idx="628">
                  <c:v>3.11605723370429</c:v>
                </c:pt>
                <c:pt idx="629">
                  <c:v>3.11746031746032</c:v>
                </c:pt>
                <c:pt idx="630">
                  <c:v>3.1188589540412</c:v>
                </c:pt>
                <c:pt idx="631">
                  <c:v>3.12025316455696</c:v>
                </c:pt>
                <c:pt idx="632">
                  <c:v>3.1216429699842</c:v>
                </c:pt>
                <c:pt idx="633">
                  <c:v>3.11671924290221</c:v>
                </c:pt>
                <c:pt idx="634">
                  <c:v>3.11811023622047</c:v>
                </c:pt>
                <c:pt idx="635">
                  <c:v>3.11949685534591</c:v>
                </c:pt>
                <c:pt idx="636">
                  <c:v>3.12087912087912</c:v>
                </c:pt>
                <c:pt idx="637">
                  <c:v>3.12225705329154</c:v>
                </c:pt>
                <c:pt idx="638">
                  <c:v>3.11737089201878</c:v>
                </c:pt>
                <c:pt idx="639">
                  <c:v>3.11875</c:v>
                </c:pt>
                <c:pt idx="640">
                  <c:v>3.11388455538222</c:v>
                </c:pt>
                <c:pt idx="641">
                  <c:v>3.11526479750779</c:v>
                </c:pt>
                <c:pt idx="642">
                  <c:v>3.11664074650078</c:v>
                </c:pt>
                <c:pt idx="643">
                  <c:v>3.11801242236025</c:v>
                </c:pt>
                <c:pt idx="644">
                  <c:v>3.11937984496124</c:v>
                </c:pt>
                <c:pt idx="645">
                  <c:v>3.12074303405573</c:v>
                </c:pt>
                <c:pt idx="646">
                  <c:v>3.12210200927357</c:v>
                </c:pt>
                <c:pt idx="647">
                  <c:v>3.11728395061728</c:v>
                </c:pt>
                <c:pt idx="648">
                  <c:v>3.11248073959938</c:v>
                </c:pt>
                <c:pt idx="649">
                  <c:v>3.11384615384615</c:v>
                </c:pt>
                <c:pt idx="650">
                  <c:v>3.11520737327189</c:v>
                </c:pt>
                <c:pt idx="651">
                  <c:v>3.11656441717791</c:v>
                </c:pt>
                <c:pt idx="652">
                  <c:v>3.11179173047473</c:v>
                </c:pt>
                <c:pt idx="653">
                  <c:v>3.10703363914373</c:v>
                </c:pt>
                <c:pt idx="654">
                  <c:v>3.10839694656489</c:v>
                </c:pt>
                <c:pt idx="655">
                  <c:v>3.10975609756098</c:v>
                </c:pt>
                <c:pt idx="656">
                  <c:v>3.11111111111111</c:v>
                </c:pt>
                <c:pt idx="657">
                  <c:v>3.11246200607903</c:v>
                </c:pt>
                <c:pt idx="658">
                  <c:v>3.10773899848255</c:v>
                </c:pt>
                <c:pt idx="659">
                  <c:v>3.10909090909091</c:v>
                </c:pt>
                <c:pt idx="660">
                  <c:v>3.10438729198185</c:v>
                </c:pt>
                <c:pt idx="661">
                  <c:v>3.10574018126888</c:v>
                </c:pt>
                <c:pt idx="662">
                  <c:v>3.10708898944193</c:v>
                </c:pt>
                <c:pt idx="663">
                  <c:v>3.10843373493976</c:v>
                </c:pt>
                <c:pt idx="664">
                  <c:v>3.10977443609023</c:v>
                </c:pt>
                <c:pt idx="665">
                  <c:v>3.11111111111111</c:v>
                </c:pt>
                <c:pt idx="666">
                  <c:v>3.11244377811094</c:v>
                </c:pt>
                <c:pt idx="667">
                  <c:v>3.10778443113772</c:v>
                </c:pt>
                <c:pt idx="668">
                  <c:v>3.10911808669656</c:v>
                </c:pt>
                <c:pt idx="669">
                  <c:v>3.11044776119403</c:v>
                </c:pt>
                <c:pt idx="670">
                  <c:v>3.10581222056632</c:v>
                </c:pt>
                <c:pt idx="671">
                  <c:v>3.10119047619048</c:v>
                </c:pt>
                <c:pt idx="672">
                  <c:v>3.09658246656761</c:v>
                </c:pt>
                <c:pt idx="673">
                  <c:v>3.09792284866469</c:v>
                </c:pt>
                <c:pt idx="674">
                  <c:v>3.09925925925926</c:v>
                </c:pt>
                <c:pt idx="675">
                  <c:v>3.10059171597633</c:v>
                </c:pt>
                <c:pt idx="676">
                  <c:v>3.10192023633678</c:v>
                </c:pt>
                <c:pt idx="677">
                  <c:v>3.10324483775811</c:v>
                </c:pt>
                <c:pt idx="678">
                  <c:v>3.10456553755523</c:v>
                </c:pt>
                <c:pt idx="679">
                  <c:v>3.10588235294118</c:v>
                </c:pt>
                <c:pt idx="680">
                  <c:v>3.10132158590308</c:v>
                </c:pt>
                <c:pt idx="681">
                  <c:v>3.10263929618768</c:v>
                </c:pt>
                <c:pt idx="682">
                  <c:v>3.09809663250366</c:v>
                </c:pt>
                <c:pt idx="683">
                  <c:v>3.09941520467836</c:v>
                </c:pt>
                <c:pt idx="684">
                  <c:v>3.09489051094891</c:v>
                </c:pt>
                <c:pt idx="685">
                  <c:v>3.09620991253644</c:v>
                </c:pt>
                <c:pt idx="686">
                  <c:v>3.09752547307132</c:v>
                </c:pt>
                <c:pt idx="687">
                  <c:v>3.09302325581395</c:v>
                </c:pt>
                <c:pt idx="688">
                  <c:v>3.08853410740203</c:v>
                </c:pt>
                <c:pt idx="689">
                  <c:v>3.08985507246377</c:v>
                </c:pt>
                <c:pt idx="690">
                  <c:v>3.09117221418234</c:v>
                </c:pt>
                <c:pt idx="691">
                  <c:v>3.08670520231214</c:v>
                </c:pt>
                <c:pt idx="692">
                  <c:v>3.08802308802309</c:v>
                </c:pt>
                <c:pt idx="693">
                  <c:v>3.08933717579251</c:v>
                </c:pt>
                <c:pt idx="694">
                  <c:v>3.09064748201439</c:v>
                </c:pt>
                <c:pt idx="695">
                  <c:v>3.09195402298851</c:v>
                </c:pt>
                <c:pt idx="696">
                  <c:v>3.09325681492109</c:v>
                </c:pt>
                <c:pt idx="697">
                  <c:v>3.0945558739255</c:v>
                </c:pt>
                <c:pt idx="698">
                  <c:v>3.09585121602289</c:v>
                </c:pt>
                <c:pt idx="699">
                  <c:v>3.09142857142857</c:v>
                </c:pt>
                <c:pt idx="700">
                  <c:v>3.09272467902996</c:v>
                </c:pt>
                <c:pt idx="701">
                  <c:v>3.08831908831909</c:v>
                </c:pt>
                <c:pt idx="702">
                  <c:v>3.08392603129445</c:v>
                </c:pt>
                <c:pt idx="703">
                  <c:v>3.08522727272727</c:v>
                </c:pt>
                <c:pt idx="704">
                  <c:v>3.08652482269504</c:v>
                </c:pt>
                <c:pt idx="705">
                  <c:v>3.08781869688385</c:v>
                </c:pt>
                <c:pt idx="706">
                  <c:v>3.08345120226308</c:v>
                </c:pt>
                <c:pt idx="707">
                  <c:v>3.07909604519774</c:v>
                </c:pt>
                <c:pt idx="708">
                  <c:v>3.07475317348378</c:v>
                </c:pt>
                <c:pt idx="709">
                  <c:v>3.07042253521127</c:v>
                </c:pt>
                <c:pt idx="710">
                  <c:v>3.07172995780591</c:v>
                </c:pt>
                <c:pt idx="711">
                  <c:v>3.06741573033708</c:v>
                </c:pt>
                <c:pt idx="712">
                  <c:v>3.06311360448808</c:v>
                </c:pt>
                <c:pt idx="713">
                  <c:v>3.06442577030812</c:v>
                </c:pt>
                <c:pt idx="714">
                  <c:v>3.06573426573427</c:v>
                </c:pt>
                <c:pt idx="715">
                  <c:v>3.06703910614525</c:v>
                </c:pt>
                <c:pt idx="716">
                  <c:v>3.06276150627615</c:v>
                </c:pt>
                <c:pt idx="717">
                  <c:v>3.06406685236769</c:v>
                </c:pt>
                <c:pt idx="718">
                  <c:v>3.05980528511822</c:v>
                </c:pt>
                <c:pt idx="719">
                  <c:v>3.05555555555556</c:v>
                </c:pt>
                <c:pt idx="720">
                  <c:v>3.05686546463246</c:v>
                </c:pt>
                <c:pt idx="721">
                  <c:v>3.05817174515235</c:v>
                </c:pt>
                <c:pt idx="722">
                  <c:v>3.05394190871369</c:v>
                </c:pt>
                <c:pt idx="723">
                  <c:v>3.05524861878453</c:v>
                </c:pt>
                <c:pt idx="724">
                  <c:v>3.05655172413793</c:v>
                </c:pt>
                <c:pt idx="725">
                  <c:v>3.05234159779614</c:v>
                </c:pt>
                <c:pt idx="726">
                  <c:v>3.05364511691884</c:v>
                </c:pt>
                <c:pt idx="727">
                  <c:v>3.05494505494505</c:v>
                </c:pt>
                <c:pt idx="728">
                  <c:v>3.0562414266118</c:v>
                </c:pt>
                <c:pt idx="729">
                  <c:v>3.05753424657534</c:v>
                </c:pt>
                <c:pt idx="730">
                  <c:v>3.05335157318741</c:v>
                </c:pt>
                <c:pt idx="731">
                  <c:v>3.05464480874317</c:v>
                </c:pt>
                <c:pt idx="732">
                  <c:v>3.05593451568895</c:v>
                </c:pt>
                <c:pt idx="733">
                  <c:v>3.05722070844687</c:v>
                </c:pt>
                <c:pt idx="734">
                  <c:v>3.0530612244898</c:v>
                </c:pt>
                <c:pt idx="735">
                  <c:v>3.05434782608696</c:v>
                </c:pt>
                <c:pt idx="736">
                  <c:v>3.05020352781547</c:v>
                </c:pt>
                <c:pt idx="737">
                  <c:v>3.05149051490515</c:v>
                </c:pt>
                <c:pt idx="738">
                  <c:v>3.05277401894452</c:v>
                </c:pt>
                <c:pt idx="739">
                  <c:v>3.05405405405405</c:v>
                </c:pt>
                <c:pt idx="740">
                  <c:v>3.04993252361673</c:v>
                </c:pt>
                <c:pt idx="741">
                  <c:v>3.04582210242588</c:v>
                </c:pt>
                <c:pt idx="742">
                  <c:v>3.04172274562584</c:v>
                </c:pt>
                <c:pt idx="743">
                  <c:v>3.04301075268817</c:v>
                </c:pt>
                <c:pt idx="744">
                  <c:v>3.04429530201342</c:v>
                </c:pt>
                <c:pt idx="745">
                  <c:v>3.0455764075067</c:v>
                </c:pt>
                <c:pt idx="746">
                  <c:v>3.04685408299866</c:v>
                </c:pt>
                <c:pt idx="747">
                  <c:v>3.0427807486631</c:v>
                </c:pt>
                <c:pt idx="748">
                  <c:v>3.04405874499332</c:v>
                </c:pt>
                <c:pt idx="749">
                  <c:v>3.04533333333333</c:v>
                </c:pt>
                <c:pt idx="750">
                  <c:v>3.04660452729694</c:v>
                </c:pt>
                <c:pt idx="751">
                  <c:v>3.04787234042553</c:v>
                </c:pt>
                <c:pt idx="752">
                  <c:v>3.04382470119522</c:v>
                </c:pt>
                <c:pt idx="753">
                  <c:v>3.04509283819629</c:v>
                </c:pt>
                <c:pt idx="754">
                  <c:v>3.04635761589404</c:v>
                </c:pt>
                <c:pt idx="755">
                  <c:v>3.04232804232804</c:v>
                </c:pt>
                <c:pt idx="756">
                  <c:v>3.04359313077939</c:v>
                </c:pt>
                <c:pt idx="757">
                  <c:v>3.04485488126649</c:v>
                </c:pt>
                <c:pt idx="758">
                  <c:v>3.04611330698287</c:v>
                </c:pt>
                <c:pt idx="759">
                  <c:v>3.04736842105263</c:v>
                </c:pt>
                <c:pt idx="760">
                  <c:v>3.04862023653088</c:v>
                </c:pt>
                <c:pt idx="761">
                  <c:v>3.0498687664042</c:v>
                </c:pt>
                <c:pt idx="762">
                  <c:v>3.05111402359109</c:v>
                </c:pt>
                <c:pt idx="763">
                  <c:v>3.04712041884817</c:v>
                </c:pt>
                <c:pt idx="764">
                  <c:v>3.0483660130719</c:v>
                </c:pt>
                <c:pt idx="765">
                  <c:v>3.0443864229765</c:v>
                </c:pt>
                <c:pt idx="766">
                  <c:v>3.04041720990874</c:v>
                </c:pt>
                <c:pt idx="767">
                  <c:v>3.03645833333333</c:v>
                </c:pt>
                <c:pt idx="768">
                  <c:v>3.03771131339402</c:v>
                </c:pt>
                <c:pt idx="769">
                  <c:v>3.03376623376623</c:v>
                </c:pt>
                <c:pt idx="770">
                  <c:v>3.03501945525292</c:v>
                </c:pt>
                <c:pt idx="771">
                  <c:v>3.03626943005181</c:v>
                </c:pt>
                <c:pt idx="772">
                  <c:v>3.03751617076326</c:v>
                </c:pt>
                <c:pt idx="773">
                  <c:v>3.03359173126615</c:v>
                </c:pt>
                <c:pt idx="774">
                  <c:v>3.02967741935484</c:v>
                </c:pt>
                <c:pt idx="775">
                  <c:v>3.03092783505155</c:v>
                </c:pt>
                <c:pt idx="776">
                  <c:v>3.03217503217503</c:v>
                </c:pt>
                <c:pt idx="777">
                  <c:v>3.03341902313625</c:v>
                </c:pt>
                <c:pt idx="778">
                  <c:v>3.03465982028241</c:v>
                </c:pt>
                <c:pt idx="779">
                  <c:v>3.03076923076923</c:v>
                </c:pt>
                <c:pt idx="780">
                  <c:v>3.03201024327785</c:v>
                </c:pt>
                <c:pt idx="781">
                  <c:v>3.03324808184143</c:v>
                </c:pt>
                <c:pt idx="782">
                  <c:v>3.029374201788</c:v>
                </c:pt>
                <c:pt idx="783">
                  <c:v>3.03061224489796</c:v>
                </c:pt>
                <c:pt idx="784">
                  <c:v>3.02675159235669</c:v>
                </c:pt>
                <c:pt idx="785">
                  <c:v>3.02798982188295</c:v>
                </c:pt>
                <c:pt idx="786">
                  <c:v>3.0292249047014</c:v>
                </c:pt>
                <c:pt idx="787">
                  <c:v>3.0253807106599</c:v>
                </c:pt>
                <c:pt idx="788">
                  <c:v>3.02661596958175</c:v>
                </c:pt>
                <c:pt idx="789">
                  <c:v>3.02278481012658</c:v>
                </c:pt>
                <c:pt idx="790">
                  <c:v>3.02402022756005</c:v>
                </c:pt>
                <c:pt idx="791">
                  <c:v>3.02525252525253</c:v>
                </c:pt>
                <c:pt idx="792">
                  <c:v>3.02143757881463</c:v>
                </c:pt>
                <c:pt idx="793">
                  <c:v>3.02267002518892</c:v>
                </c:pt>
                <c:pt idx="794">
                  <c:v>3.02389937106918</c:v>
                </c:pt>
                <c:pt idx="795">
                  <c:v>3.0251256281407</c:v>
                </c:pt>
                <c:pt idx="796">
                  <c:v>3.02132998745295</c:v>
                </c:pt>
                <c:pt idx="797">
                  <c:v>3.02255639097744</c:v>
                </c:pt>
                <c:pt idx="798">
                  <c:v>3.02377972465582</c:v>
                </c:pt>
                <c:pt idx="799">
                  <c:v>3.025</c:v>
                </c:pt>
                <c:pt idx="800">
                  <c:v>3.02621722846442</c:v>
                </c:pt>
                <c:pt idx="801">
                  <c:v>3.02244389027431</c:v>
                </c:pt>
                <c:pt idx="802">
                  <c:v>3.02366127023661</c:v>
                </c:pt>
                <c:pt idx="803">
                  <c:v>3.02487562189055</c:v>
                </c:pt>
                <c:pt idx="804">
                  <c:v>3.02608695652174</c:v>
                </c:pt>
                <c:pt idx="805">
                  <c:v>3.0272952853598</c:v>
                </c:pt>
                <c:pt idx="806">
                  <c:v>3.02850061957869</c:v>
                </c:pt>
                <c:pt idx="807">
                  <c:v>3.02970297029703</c:v>
                </c:pt>
                <c:pt idx="808">
                  <c:v>3.03090234857849</c:v>
                </c:pt>
                <c:pt idx="809">
                  <c:v>3.0320987654321</c:v>
                </c:pt>
                <c:pt idx="810">
                  <c:v>3.03329223181258</c:v>
                </c:pt>
                <c:pt idx="811">
                  <c:v>3.03448275862069</c:v>
                </c:pt>
                <c:pt idx="812">
                  <c:v>3.03567035670357</c:v>
                </c:pt>
                <c:pt idx="813">
                  <c:v>3.03685503685504</c:v>
                </c:pt>
                <c:pt idx="814">
                  <c:v>3.03803680981595</c:v>
                </c:pt>
                <c:pt idx="815">
                  <c:v>3.03921568627451</c:v>
                </c:pt>
                <c:pt idx="816">
                  <c:v>3.04039167686659</c:v>
                </c:pt>
                <c:pt idx="817">
                  <c:v>3.03667481662592</c:v>
                </c:pt>
                <c:pt idx="818">
                  <c:v>3.03785103785104</c:v>
                </c:pt>
                <c:pt idx="819">
                  <c:v>3.03414634146341</c:v>
                </c:pt>
                <c:pt idx="820">
                  <c:v>3.0353227771011</c:v>
                </c:pt>
                <c:pt idx="821">
                  <c:v>3.03649635036496</c:v>
                </c:pt>
                <c:pt idx="822">
                  <c:v>3.03280680437424</c:v>
                </c:pt>
                <c:pt idx="823">
                  <c:v>3.03398058252427</c:v>
                </c:pt>
                <c:pt idx="824">
                  <c:v>3.03515151515152</c:v>
                </c:pt>
                <c:pt idx="825">
                  <c:v>3.0363196125908</c:v>
                </c:pt>
                <c:pt idx="826">
                  <c:v>3.03748488512697</c:v>
                </c:pt>
                <c:pt idx="827">
                  <c:v>3.03381642512077</c:v>
                </c:pt>
                <c:pt idx="828">
                  <c:v>3.03498190591074</c:v>
                </c:pt>
                <c:pt idx="829">
                  <c:v>3.03614457831325</c:v>
                </c:pt>
                <c:pt idx="830">
                  <c:v>3.03730445246691</c:v>
                </c:pt>
                <c:pt idx="831">
                  <c:v>3.03846153846154</c:v>
                </c:pt>
                <c:pt idx="832">
                  <c:v>3.03961584633854</c:v>
                </c:pt>
                <c:pt idx="833">
                  <c:v>3.04076738609113</c:v>
                </c:pt>
                <c:pt idx="834">
                  <c:v>3.04191616766467</c:v>
                </c:pt>
                <c:pt idx="835">
                  <c:v>3.04306220095694</c:v>
                </c:pt>
                <c:pt idx="836">
                  <c:v>3.0442054958184</c:v>
                </c:pt>
                <c:pt idx="837">
                  <c:v>3.04534606205251</c:v>
                </c:pt>
                <c:pt idx="838">
                  <c:v>3.04648390941597</c:v>
                </c:pt>
                <c:pt idx="839">
                  <c:v>3.04761904761905</c:v>
                </c:pt>
                <c:pt idx="840">
                  <c:v>3.0487514863258</c:v>
                </c:pt>
                <c:pt idx="841">
                  <c:v>3.04988123515439</c:v>
                </c:pt>
                <c:pt idx="842">
                  <c:v>3.05100830367734</c:v>
                </c:pt>
                <c:pt idx="843">
                  <c:v>3.0521327014218</c:v>
                </c:pt>
                <c:pt idx="844">
                  <c:v>3.05325443786982</c:v>
                </c:pt>
                <c:pt idx="845">
                  <c:v>3.05437352245863</c:v>
                </c:pt>
                <c:pt idx="846">
                  <c:v>3.05548996458087</c:v>
                </c:pt>
                <c:pt idx="847">
                  <c:v>3.05188679245283</c:v>
                </c:pt>
                <c:pt idx="848">
                  <c:v>3.0530035335689</c:v>
                </c:pt>
                <c:pt idx="849">
                  <c:v>3.05411764705882</c:v>
                </c:pt>
                <c:pt idx="850">
                  <c:v>3.05052878965922</c:v>
                </c:pt>
                <c:pt idx="851">
                  <c:v>3.05164319248826</c:v>
                </c:pt>
                <c:pt idx="852">
                  <c:v>3.05275498241501</c:v>
                </c:pt>
                <c:pt idx="853">
                  <c:v>3.05386416861827</c:v>
                </c:pt>
                <c:pt idx="854">
                  <c:v>3.05029239766082</c:v>
                </c:pt>
                <c:pt idx="855">
                  <c:v>3.04672897196262</c:v>
                </c:pt>
                <c:pt idx="856">
                  <c:v>3.04317386231039</c:v>
                </c:pt>
                <c:pt idx="857">
                  <c:v>3.04428904428904</c:v>
                </c:pt>
                <c:pt idx="858">
                  <c:v>3.0454016298021</c:v>
                </c:pt>
                <c:pt idx="859">
                  <c:v>3.04651162790698</c:v>
                </c:pt>
                <c:pt idx="860">
                  <c:v>3.04761904761905</c:v>
                </c:pt>
                <c:pt idx="861">
                  <c:v>3.04872389791183</c:v>
                </c:pt>
                <c:pt idx="862">
                  <c:v>3.04982618771727</c:v>
                </c:pt>
                <c:pt idx="863">
                  <c:v>3.05092592592593</c:v>
                </c:pt>
                <c:pt idx="864">
                  <c:v>3.05202312138728</c:v>
                </c:pt>
                <c:pt idx="865">
                  <c:v>3.05311778290993</c:v>
                </c:pt>
                <c:pt idx="866">
                  <c:v>3.05420991926182</c:v>
                </c:pt>
                <c:pt idx="867">
                  <c:v>3.05529953917051</c:v>
                </c:pt>
                <c:pt idx="868">
                  <c:v>3.05638665132336</c:v>
                </c:pt>
                <c:pt idx="869">
                  <c:v>3.05287356321839</c:v>
                </c:pt>
                <c:pt idx="870">
                  <c:v>3.05396096440873</c:v>
                </c:pt>
                <c:pt idx="871">
                  <c:v>3.05504587155963</c:v>
                </c:pt>
                <c:pt idx="872">
                  <c:v>3.0561282932417</c:v>
                </c:pt>
                <c:pt idx="873">
                  <c:v>3.05720823798627</c:v>
                </c:pt>
                <c:pt idx="874">
                  <c:v>3.05828571428571</c:v>
                </c:pt>
                <c:pt idx="875">
                  <c:v>3.05936073059361</c:v>
                </c:pt>
                <c:pt idx="876">
                  <c:v>3.06043329532497</c:v>
                </c:pt>
                <c:pt idx="877">
                  <c:v>3.06150341685649</c:v>
                </c:pt>
                <c:pt idx="878">
                  <c:v>3.06257110352674</c:v>
                </c:pt>
                <c:pt idx="879">
                  <c:v>3.05909090909091</c:v>
                </c:pt>
                <c:pt idx="880">
                  <c:v>3.06015891032917</c:v>
                </c:pt>
                <c:pt idx="881">
                  <c:v>3.06122448979592</c:v>
                </c:pt>
                <c:pt idx="882">
                  <c:v>3.06228765571914</c:v>
                </c:pt>
                <c:pt idx="883">
                  <c:v>3.05882352941176</c:v>
                </c:pt>
                <c:pt idx="884">
                  <c:v>3.05988700564972</c:v>
                </c:pt>
                <c:pt idx="885">
                  <c:v>3.06094808126411</c:v>
                </c:pt>
                <c:pt idx="886">
                  <c:v>3.0620067643743</c:v>
                </c:pt>
                <c:pt idx="887">
                  <c:v>3.06306306306306</c:v>
                </c:pt>
                <c:pt idx="888">
                  <c:v>3.06411698537683</c:v>
                </c:pt>
                <c:pt idx="889">
                  <c:v>3.06516853932584</c:v>
                </c:pt>
                <c:pt idx="890">
                  <c:v>3.0662177328844</c:v>
                </c:pt>
                <c:pt idx="891">
                  <c:v>3.06726457399103</c:v>
                </c:pt>
                <c:pt idx="892">
                  <c:v>3.06830907054871</c:v>
                </c:pt>
                <c:pt idx="893">
                  <c:v>3.06487695749441</c:v>
                </c:pt>
                <c:pt idx="894">
                  <c:v>3.0659217877095</c:v>
                </c:pt>
                <c:pt idx="895">
                  <c:v>3.0625</c:v>
                </c:pt>
                <c:pt idx="896">
                  <c:v>3.06354515050167</c:v>
                </c:pt>
                <c:pt idx="897">
                  <c:v>3.06458797327394</c:v>
                </c:pt>
                <c:pt idx="898">
                  <c:v>3.06562847608454</c:v>
                </c:pt>
                <c:pt idx="899">
                  <c:v>3.06666666666667</c:v>
                </c:pt>
                <c:pt idx="900">
                  <c:v>3.0677025527192</c:v>
                </c:pt>
                <c:pt idx="901">
                  <c:v>3.06430155210643</c:v>
                </c:pt>
                <c:pt idx="902">
                  <c:v>3.06533776301218</c:v>
                </c:pt>
                <c:pt idx="903">
                  <c:v>3.06637168141593</c:v>
                </c:pt>
                <c:pt idx="904">
                  <c:v>3.06298342541436</c:v>
                </c:pt>
                <c:pt idx="905">
                  <c:v>3.06401766004415</c:v>
                </c:pt>
                <c:pt idx="906">
                  <c:v>3.0606394707828</c:v>
                </c:pt>
                <c:pt idx="907">
                  <c:v>3.06167400881057</c:v>
                </c:pt>
                <c:pt idx="908">
                  <c:v>3.06270627062706</c:v>
                </c:pt>
                <c:pt idx="909">
                  <c:v>3.06373626373626</c:v>
                </c:pt>
                <c:pt idx="910">
                  <c:v>3.06476399560922</c:v>
                </c:pt>
                <c:pt idx="911">
                  <c:v>3.06578947368421</c:v>
                </c:pt>
                <c:pt idx="912">
                  <c:v>3.06681270536692</c:v>
                </c:pt>
                <c:pt idx="913">
                  <c:v>3.06345733041576</c:v>
                </c:pt>
                <c:pt idx="914">
                  <c:v>3.06448087431694</c:v>
                </c:pt>
                <c:pt idx="915">
                  <c:v>3.06550218340611</c:v>
                </c:pt>
                <c:pt idx="916">
                  <c:v>3.06652126499455</c:v>
                </c:pt>
                <c:pt idx="917">
                  <c:v>3.06318082788671</c:v>
                </c:pt>
                <c:pt idx="918">
                  <c:v>3.06420021762786</c:v>
                </c:pt>
                <c:pt idx="919">
                  <c:v>3.06521739130435</c:v>
                </c:pt>
                <c:pt idx="920">
                  <c:v>3.06623235613464</c:v>
                </c:pt>
                <c:pt idx="921">
                  <c:v>3.06724511930586</c:v>
                </c:pt>
                <c:pt idx="922">
                  <c:v>3.06392199349946</c:v>
                </c:pt>
                <c:pt idx="923">
                  <c:v>3.06060606060606</c:v>
                </c:pt>
                <c:pt idx="924">
                  <c:v>3.0572972972973</c:v>
                </c:pt>
                <c:pt idx="925">
                  <c:v>3.05831533477322</c:v>
                </c:pt>
                <c:pt idx="926">
                  <c:v>3.05933117583603</c:v>
                </c:pt>
                <c:pt idx="927">
                  <c:v>3.06034482758621</c:v>
                </c:pt>
                <c:pt idx="928">
                  <c:v>3.06135629709365</c:v>
                </c:pt>
                <c:pt idx="929">
                  <c:v>3.06236559139785</c:v>
                </c:pt>
                <c:pt idx="930">
                  <c:v>3.05907626208378</c:v>
                </c:pt>
                <c:pt idx="931">
                  <c:v>3.06008583690987</c:v>
                </c:pt>
                <c:pt idx="932">
                  <c:v>3.06109324758842</c:v>
                </c:pt>
                <c:pt idx="933">
                  <c:v>3.05781584582441</c:v>
                </c:pt>
                <c:pt idx="934">
                  <c:v>3.05882352941176</c:v>
                </c:pt>
                <c:pt idx="935">
                  <c:v>3.05982905982906</c:v>
                </c:pt>
                <c:pt idx="936">
                  <c:v>3.06083244397012</c:v>
                </c:pt>
                <c:pt idx="937">
                  <c:v>3.06183368869936</c:v>
                </c:pt>
                <c:pt idx="938">
                  <c:v>3.05857294994675</c:v>
                </c:pt>
                <c:pt idx="939">
                  <c:v>3.05957446808511</c:v>
                </c:pt>
                <c:pt idx="940">
                  <c:v>3.0605738575983</c:v>
                </c:pt>
                <c:pt idx="941">
                  <c:v>3.06157112526539</c:v>
                </c:pt>
                <c:pt idx="942">
                  <c:v>3.06256627783669</c:v>
                </c:pt>
                <c:pt idx="943">
                  <c:v>3.0635593220339</c:v>
                </c:pt>
                <c:pt idx="944">
                  <c:v>3.06455026455026</c:v>
                </c:pt>
                <c:pt idx="945">
                  <c:v>3.06553911205074</c:v>
                </c:pt>
                <c:pt idx="946">
                  <c:v>3.06652587117212</c:v>
                </c:pt>
                <c:pt idx="947">
                  <c:v>3.06751054852321</c:v>
                </c:pt>
                <c:pt idx="948">
                  <c:v>3.06849315068493</c:v>
                </c:pt>
                <c:pt idx="949">
                  <c:v>3.06947368421053</c:v>
                </c:pt>
                <c:pt idx="950">
                  <c:v>3.07045215562566</c:v>
                </c:pt>
                <c:pt idx="951">
                  <c:v>3.07142857142857</c:v>
                </c:pt>
                <c:pt idx="952">
                  <c:v>3.07240293809024</c:v>
                </c:pt>
                <c:pt idx="953">
                  <c:v>3.07337526205451</c:v>
                </c:pt>
                <c:pt idx="954">
                  <c:v>3.07434554973822</c:v>
                </c:pt>
                <c:pt idx="955">
                  <c:v>3.07112970711297</c:v>
                </c:pt>
                <c:pt idx="956">
                  <c:v>3.07210031347962</c:v>
                </c:pt>
                <c:pt idx="957">
                  <c:v>3.06889352818372</c:v>
                </c:pt>
                <c:pt idx="958">
                  <c:v>3.06986444212722</c:v>
                </c:pt>
                <c:pt idx="959">
                  <c:v>3.07083333333333</c:v>
                </c:pt>
                <c:pt idx="960">
                  <c:v>3.06763787721124</c:v>
                </c:pt>
                <c:pt idx="961">
                  <c:v>3.06860706860707</c:v>
                </c:pt>
                <c:pt idx="962">
                  <c:v>3.06957424714434</c:v>
                </c:pt>
                <c:pt idx="963">
                  <c:v>3.07053941908714</c:v>
                </c:pt>
                <c:pt idx="964">
                  <c:v>3.07150259067358</c:v>
                </c:pt>
                <c:pt idx="965">
                  <c:v>3.07246376811594</c:v>
                </c:pt>
                <c:pt idx="966">
                  <c:v>3.07342295760083</c:v>
                </c:pt>
                <c:pt idx="967">
                  <c:v>3.0702479338843</c:v>
                </c:pt>
                <c:pt idx="968">
                  <c:v>3.07120743034056</c:v>
                </c:pt>
                <c:pt idx="969">
                  <c:v>3.0680412371134</c:v>
                </c:pt>
                <c:pt idx="970">
                  <c:v>3.06900102986612</c:v>
                </c:pt>
                <c:pt idx="971">
                  <c:v>3.06995884773663</c:v>
                </c:pt>
                <c:pt idx="972">
                  <c:v>3.06680369989723</c:v>
                </c:pt>
                <c:pt idx="973">
                  <c:v>3.06365503080082</c:v>
                </c:pt>
                <c:pt idx="974">
                  <c:v>3.06461538461538</c:v>
                </c:pt>
                <c:pt idx="975">
                  <c:v>3.0655737704918</c:v>
                </c:pt>
                <c:pt idx="976">
                  <c:v>3.06243602865916</c:v>
                </c:pt>
                <c:pt idx="977">
                  <c:v>3.06339468302659</c:v>
                </c:pt>
                <c:pt idx="978">
                  <c:v>3.06435137895812</c:v>
                </c:pt>
                <c:pt idx="979">
                  <c:v>3.06530612244898</c:v>
                </c:pt>
                <c:pt idx="980">
                  <c:v>3.06625891946993</c:v>
                </c:pt>
                <c:pt idx="981">
                  <c:v>3.06720977596741</c:v>
                </c:pt>
                <c:pt idx="982">
                  <c:v>3.06815869786368</c:v>
                </c:pt>
                <c:pt idx="983">
                  <c:v>3.0650406504065</c:v>
                </c:pt>
                <c:pt idx="984">
                  <c:v>3.06192893401015</c:v>
                </c:pt>
                <c:pt idx="985">
                  <c:v>3.06288032454361</c:v>
                </c:pt>
                <c:pt idx="986">
                  <c:v>3.05977710233029</c:v>
                </c:pt>
                <c:pt idx="987">
                  <c:v>3.06072874493927</c:v>
                </c:pt>
                <c:pt idx="988">
                  <c:v>3.06167846309403</c:v>
                </c:pt>
                <c:pt idx="989">
                  <c:v>3.06262626262626</c:v>
                </c:pt>
                <c:pt idx="990">
                  <c:v>3.0635721493441</c:v>
                </c:pt>
                <c:pt idx="991">
                  <c:v>3.06451612903226</c:v>
                </c:pt>
                <c:pt idx="992">
                  <c:v>3.06545820745217</c:v>
                </c:pt>
                <c:pt idx="993">
                  <c:v>3.06237424547284</c:v>
                </c:pt>
                <c:pt idx="994">
                  <c:v>3.06331658291457</c:v>
                </c:pt>
                <c:pt idx="995">
                  <c:v>3.06425702811245</c:v>
                </c:pt>
                <c:pt idx="996">
                  <c:v>3.06519558676028</c:v>
                </c:pt>
                <c:pt idx="997">
                  <c:v>3.06613226452906</c:v>
                </c:pt>
                <c:pt idx="998">
                  <c:v>3.06706706706707</c:v>
                </c:pt>
                <c:pt idx="999">
                  <c:v>3.068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"원주율 π"</c:f>
              <c:strCache>
                <c:ptCount val="1"/>
                <c:pt idx="0">
                  <c:v>원주율 π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prstDash val="dash"/>
              <a:round/>
            </a:ln>
          </c:spPr>
          <c:marker>
            <c:symbol val="none"/>
          </c:marker>
          <c:cat>
            <c:strRef>
              <c:f>π추정!$A$25:$A$1024</c:f>
              <c:strCach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strCache>
            </c:strRef>
          </c:cat>
          <c:val>
            <c:numRef>
              <c:f>π추정!$Q$25:$Q$1024</c:f>
              <c:numCache>
                <c:formatCode>General</c:formatCode>
                <c:ptCount val="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693673"/>
        <c:axId val="7264739"/>
      </c:lineChart>
      <c:catAx>
        <c:axId val="3469367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표본 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264739"/>
        <c:crosses val="autoZero"/>
        <c:auto val="1"/>
        <c:lblAlgn val="ctr"/>
        <c:lblOffset val="100"/>
        <c:noMultiLvlLbl val="0"/>
      </c:catAx>
      <c:valAx>
        <c:axId val="726473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π 추정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4693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정사각형과 사분원: 점의 위치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"원 안의 y"</c:f>
              <c:strCache>
                <c:ptCount val="1"/>
                <c:pt idx="0">
                  <c:v>원 안의 y</c:v>
                </c:pt>
              </c:strCache>
            </c:strRef>
          </c:tx>
          <c:spPr>
            <a:solidFill>
              <a:srgbClr val="99ccff"/>
            </a:solidFill>
            <a:ln w="3816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π추정!$F$25:$F$1024</c:f>
              <c:numCache>
                <c:formatCode>0.0000</c:formatCode>
                <c:ptCount val="1000"/>
                <c:pt idx="0">
                  <c:v>0.440444641630165</c:v>
                </c:pt>
                <c:pt idx="1">
                  <c:v>0.341909232898615</c:v>
                </c:pt>
                <c:pt idx="2">
                  <c:v>0.230304883676581</c:v>
                </c:pt>
                <c:pt idx="3">
                  <c:v>0.827160034677945</c:v>
                </c:pt>
                <c:pt idx="4">
                  <c:v>0.930491859908216</c:v>
                </c:pt>
                <c:pt idx="5">
                  <c:v>0.602559944032691</c:v>
                </c:pt>
                <c:pt idx="6">
                  <c:v>0.874847132596187</c:v>
                </c:pt>
                <c:pt idx="7">
                  <c:v>0.598807594156824</c:v>
                </c:pt>
                <c:pt idx="8">
                  <c:v>0.0406486958963797</c:v>
                </c:pt>
                <c:pt idx="9">
                  <c:v>0.702202356769703</c:v>
                </c:pt>
                <c:pt idx="10">
                  <c:v>0.210293104755692</c:v>
                </c:pt>
                <c:pt idx="11">
                  <c:v>0.0164241272723302</c:v>
                </c:pt>
                <c:pt idx="12">
                  <c:v>0.64957916631829</c:v>
                </c:pt>
                <c:pt idx="13">
                  <c:v>0.429977172403596</c:v>
                </c:pt>
                <c:pt idx="14">
                  <c:v>0.443218193831854</c:v>
                </c:pt>
                <c:pt idx="15">
                  <c:v>0.254923040396534</c:v>
                </c:pt>
                <c:pt idx="16">
                  <c:v>0.878195823053829</c:v>
                </c:pt>
                <c:pt idx="17">
                  <c:v>0.952527533634566</c:v>
                </c:pt>
                <c:pt idx="18">
                  <c:v>0.515610391157679</c:v>
                </c:pt>
                <c:pt idx="19">
                  <c:v>0.211446743807755</c:v>
                </c:pt>
                <c:pt idx="20">
                  <c:v>0.841612878139131</c:v>
                </c:pt>
                <c:pt idx="21">
                  <c:v>0.894077149569057</c:v>
                </c:pt>
                <c:pt idx="22">
                  <c:v>0.638073410722427</c:v>
                </c:pt>
                <c:pt idx="23">
                  <c:v>0.616694776690565</c:v>
                </c:pt>
                <c:pt idx="24">
                  <c:v>0.463599328766577</c:v>
                </c:pt>
                <c:pt idx="25">
                  <c:v>0.979008420719765</c:v>
                </c:pt>
                <c:pt idx="26">
                  <c:v>0.885529814171605</c:v>
                </c:pt>
                <c:pt idx="27">
                  <c:v>0.708751932135783</c:v>
                </c:pt>
                <c:pt idx="28">
                  <c:v>0.353532082284801</c:v>
                </c:pt>
                <c:pt idx="29">
                  <c:v>0.236940564005636</c:v>
                </c:pt>
                <c:pt idx="30">
                  <c:v>0.85542413580697</c:v>
                </c:pt>
                <c:pt idx="31">
                  <c:v>0.46941638214048</c:v>
                </c:pt>
                <c:pt idx="32">
                  <c:v>0.745849081198685</c:v>
                </c:pt>
                <c:pt idx="33">
                  <c:v>0.770307737751864</c:v>
                </c:pt>
                <c:pt idx="34">
                  <c:v>0.388426007586531</c:v>
                </c:pt>
                <c:pt idx="35">
                  <c:v>0.423027802607976</c:v>
                </c:pt>
                <c:pt idx="36">
                  <c:v>0.502002428169362</c:v>
                </c:pt>
                <c:pt idx="37">
                  <c:v>0.0844371666898951</c:v>
                </c:pt>
                <c:pt idx="38">
                  <c:v>0.351633284124546</c:v>
                </c:pt>
                <c:pt idx="39">
                  <c:v>0.997795498347841</c:v>
                </c:pt>
                <c:pt idx="40">
                  <c:v>0.174911511014216</c:v>
                </c:pt>
                <c:pt idx="41">
                  <c:v>0.980127266957425</c:v>
                </c:pt>
                <c:pt idx="42">
                  <c:v>0.484275167691521</c:v>
                </c:pt>
                <c:pt idx="43">
                  <c:v>0.449626528075896</c:v>
                </c:pt>
                <c:pt idx="44">
                  <c:v>0.135916127706878</c:v>
                </c:pt>
                <c:pt idx="45">
                  <c:v>0.00872577109839767</c:v>
                </c:pt>
                <c:pt idx="46">
                  <c:v>0.305915333214216</c:v>
                </c:pt>
                <c:pt idx="47">
                  <c:v>0.348453829414211</c:v>
                </c:pt>
                <c:pt idx="48">
                  <c:v>0.764229611377232</c:v>
                </c:pt>
                <c:pt idx="49">
                  <c:v>0.48970785306301</c:v>
                </c:pt>
                <c:pt idx="50">
                  <c:v>0.0871550532756373</c:v>
                </c:pt>
                <c:pt idx="51">
                  <c:v>0.627064343891107</c:v>
                </c:pt>
                <c:pt idx="52">
                  <c:v>0.69889195531141</c:v>
                </c:pt>
                <c:pt idx="53">
                  <c:v>0.0907542532077059</c:v>
                </c:pt>
                <c:pt idx="54">
                  <c:v>0.882836323115043</c:v>
                </c:pt>
                <c:pt idx="55">
                  <c:v>0.192427141941153</c:v>
                </c:pt>
                <c:pt idx="56">
                  <c:v>0.153222937951796</c:v>
                </c:pt>
                <c:pt idx="57">
                  <c:v>0.970329403295182</c:v>
                </c:pt>
                <c:pt idx="58">
                  <c:v>0.627744985627942</c:v>
                </c:pt>
                <c:pt idx="59">
                  <c:v>0.0995215479051694</c:v>
                </c:pt>
                <c:pt idx="60">
                  <c:v>0.291775247897022</c:v>
                </c:pt>
                <c:pt idx="61">
                  <c:v>0.482759551494382</c:v>
                </c:pt>
                <c:pt idx="62">
                  <c:v>0.294813856366091</c:v>
                </c:pt>
                <c:pt idx="63">
                  <c:v>0.287665265030228</c:v>
                </c:pt>
                <c:pt idx="64">
                  <c:v>0.66978760890197</c:v>
                </c:pt>
                <c:pt idx="65">
                  <c:v>0.445810887380503</c:v>
                </c:pt>
                <c:pt idx="66">
                  <c:v>0.115825848537497</c:v>
                </c:pt>
                <c:pt idx="67">
                  <c:v>0.879342500469647</c:v>
                </c:pt>
                <c:pt idx="68">
                  <c:v>0.735137904877774</c:v>
                </c:pt>
                <c:pt idx="69">
                  <c:v>0.970767666934989</c:v>
                </c:pt>
                <c:pt idx="70">
                  <c:v>0.86461709800642</c:v>
                </c:pt>
                <c:pt idx="71">
                  <c:v>0.041532090282999</c:v>
                </c:pt>
                <c:pt idx="72">
                  <c:v>0.392796304891817</c:v>
                </c:pt>
                <c:pt idx="73">
                  <c:v>0.855010337545537</c:v>
                </c:pt>
                <c:pt idx="74">
                  <c:v>0.202780088293366</c:v>
                </c:pt>
                <c:pt idx="75">
                  <c:v>0.409535624436103</c:v>
                </c:pt>
                <c:pt idx="76">
                  <c:v>0.631778388167732</c:v>
                </c:pt>
                <c:pt idx="77">
                  <c:v>0.53709366300609</c:v>
                </c:pt>
                <c:pt idx="78">
                  <c:v>0.0878667755750939</c:v>
                </c:pt>
                <c:pt idx="79">
                  <c:v>0.0733055718010292</c:v>
                </c:pt>
                <c:pt idx="80">
                  <c:v>0.2145982690854</c:v>
                </c:pt>
                <c:pt idx="81">
                  <c:v>0.614324848516844</c:v>
                </c:pt>
                <c:pt idx="82">
                  <c:v>0.244091713684611</c:v>
                </c:pt>
                <c:pt idx="83">
                  <c:v>0.126273405156098</c:v>
                </c:pt>
                <c:pt idx="84">
                  <c:v>0.429221722180955</c:v>
                </c:pt>
                <c:pt idx="85">
                  <c:v>0.922841665684246</c:v>
                </c:pt>
                <c:pt idx="86">
                  <c:v>0.695535179111175</c:v>
                </c:pt>
                <c:pt idx="87">
                  <c:v>0.776677726185881</c:v>
                </c:pt>
                <c:pt idx="88">
                  <c:v>0.90351930714678</c:v>
                </c:pt>
                <c:pt idx="89">
                  <c:v>0.180190577520989</c:v>
                </c:pt>
                <c:pt idx="90">
                  <c:v>0.361846296000294</c:v>
                </c:pt>
                <c:pt idx="91">
                  <c:v>0.0213923904811963</c:v>
                </c:pt>
                <c:pt idx="92">
                  <c:v>0.482219493831508</c:v>
                </c:pt>
                <c:pt idx="93">
                  <c:v>0.19040486344602</c:v>
                </c:pt>
                <c:pt idx="94">
                  <c:v>0.716446161153726</c:v>
                </c:pt>
                <c:pt idx="95">
                  <c:v>0.882254632539116</c:v>
                </c:pt>
                <c:pt idx="96">
                  <c:v>0.166361787240021</c:v>
                </c:pt>
                <c:pt idx="97">
                  <c:v>0.611582744284533</c:v>
                </c:pt>
                <c:pt idx="98">
                  <c:v>0.507230969029479</c:v>
                </c:pt>
                <c:pt idx="99">
                  <c:v>0.204893190762959</c:v>
                </c:pt>
                <c:pt idx="100">
                  <c:v>0.115249852533452</c:v>
                </c:pt>
                <c:pt idx="101">
                  <c:v>0.285965507267974</c:v>
                </c:pt>
                <c:pt idx="102">
                  <c:v>0.53977513674181</c:v>
                </c:pt>
                <c:pt idx="103">
                  <c:v>0.0200564324622974</c:v>
                </c:pt>
                <c:pt idx="104">
                  <c:v>0.710904640029185</c:v>
                </c:pt>
                <c:pt idx="105">
                  <c:v>0.132515631034039</c:v>
                </c:pt>
                <c:pt idx="106">
                  <c:v>0.523034429061227</c:v>
                </c:pt>
                <c:pt idx="107">
                  <c:v>0.46744047885295</c:v>
                </c:pt>
                <c:pt idx="108">
                  <c:v>0.685017510200851</c:v>
                </c:pt>
                <c:pt idx="109">
                  <c:v>0.601994910626672</c:v>
                </c:pt>
                <c:pt idx="110">
                  <c:v>0.977549083414488</c:v>
                </c:pt>
                <c:pt idx="111">
                  <c:v>0.282017330056988</c:v>
                </c:pt>
                <c:pt idx="112">
                  <c:v>0.308403358678333</c:v>
                </c:pt>
                <c:pt idx="113">
                  <c:v>0.694542582496069</c:v>
                </c:pt>
                <c:pt idx="114">
                  <c:v>0.2061469348846</c:v>
                </c:pt>
                <c:pt idx="115">
                  <c:v>0.842862990102731</c:v>
                </c:pt>
                <c:pt idx="116">
                  <c:v>0.642953741247766</c:v>
                </c:pt>
                <c:pt idx="117">
                  <c:v>0.539753449498676</c:v>
                </c:pt>
                <c:pt idx="118">
                  <c:v>0.327146541210823</c:v>
                </c:pt>
                <c:pt idx="119">
                  <c:v>0.784485591924749</c:v>
                </c:pt>
                <c:pt idx="120">
                  <c:v>0.85608999885153</c:v>
                </c:pt>
                <c:pt idx="121">
                  <c:v>0.539256005897187</c:v>
                </c:pt>
                <c:pt idx="122">
                  <c:v>0.370060307788663</c:v>
                </c:pt>
                <c:pt idx="123">
                  <c:v>0.170653522363864</c:v>
                </c:pt>
                <c:pt idx="124">
                  <c:v>0.59771638258826</c:v>
                </c:pt>
                <c:pt idx="125">
                  <c:v>0.0717905623605475</c:v>
                </c:pt>
                <c:pt idx="126">
                  <c:v>0.433797612669878</c:v>
                </c:pt>
                <c:pt idx="127">
                  <c:v>0.230723547167145</c:v>
                </c:pt>
                <c:pt idx="128">
                  <c:v>0.439673178712837</c:v>
                </c:pt>
                <c:pt idx="129">
                  <c:v>0.760787370963953</c:v>
                </c:pt>
                <c:pt idx="130">
                  <c:v>0.907367931562476</c:v>
                </c:pt>
                <c:pt idx="131">
                  <c:v>0.658468935987912</c:v>
                </c:pt>
                <c:pt idx="132">
                  <c:v>0.377689833636396</c:v>
                </c:pt>
                <c:pt idx="133">
                  <c:v>0.30444475018885</c:v>
                </c:pt>
                <c:pt idx="134">
                  <c:v>0.753083962830715</c:v>
                </c:pt>
                <c:pt idx="135">
                  <c:v>0.473407587385736</c:v>
                </c:pt>
                <c:pt idx="136">
                  <c:v>0.395838078926317</c:v>
                </c:pt>
                <c:pt idx="137">
                  <c:v>0.868307209922932</c:v>
                </c:pt>
                <c:pt idx="138">
                  <c:v>0.852264752495103</c:v>
                </c:pt>
                <c:pt idx="139">
                  <c:v>0.444630153826438</c:v>
                </c:pt>
                <c:pt idx="140">
                  <c:v>0.0934850563062355</c:v>
                </c:pt>
                <c:pt idx="141">
                  <c:v>0.0403435764601454</c:v>
                </c:pt>
                <c:pt idx="142">
                  <c:v>0.413438819232397</c:v>
                </c:pt>
                <c:pt idx="143">
                  <c:v>0.0771281666820869</c:v>
                </c:pt>
                <c:pt idx="144">
                  <c:v>0.374746442656033</c:v>
                </c:pt>
                <c:pt idx="145">
                  <c:v>0.348525117500685</c:v>
                </c:pt>
                <c:pt idx="146">
                  <c:v>0.443047279375605</c:v>
                </c:pt>
                <c:pt idx="147">
                  <c:v>0.160622161231004</c:v>
                </c:pt>
                <c:pt idx="148">
                  <c:v>0.200439575011842</c:v>
                </c:pt>
                <c:pt idx="149">
                  <c:v>0.340903667150997</c:v>
                </c:pt>
                <c:pt idx="150">
                  <c:v>0.278646971913986</c:v>
                </c:pt>
                <c:pt idx="151">
                  <c:v>0.880889801657759</c:v>
                </c:pt>
                <c:pt idx="152">
                  <c:v>0.402536575566046</c:v>
                </c:pt>
                <c:pt idx="153">
                  <c:v>0.228189750923775</c:v>
                </c:pt>
                <c:pt idx="154">
                  <c:v>0.184613583493046</c:v>
                </c:pt>
                <c:pt idx="155">
                  <c:v>0.493594006053172</c:v>
                </c:pt>
                <c:pt idx="156">
                  <c:v>0.561117476667278</c:v>
                </c:pt>
                <c:pt idx="157">
                  <c:v>0.088830710737966</c:v>
                </c:pt>
                <c:pt idx="158">
                  <c:v>0.0103447734145448</c:v>
                </c:pt>
                <c:pt idx="159">
                  <c:v>0.560611071414314</c:v>
                </c:pt>
                <c:pt idx="160">
                  <c:v>0.94382334582042</c:v>
                </c:pt>
                <c:pt idx="161">
                  <c:v>0.636588829918765</c:v>
                </c:pt>
                <c:pt idx="162">
                  <c:v>0.910963298636489</c:v>
                </c:pt>
                <c:pt idx="163">
                  <c:v>0.748858798644505</c:v>
                </c:pt>
                <c:pt idx="164">
                  <c:v>0.507809410686605</c:v>
                </c:pt>
                <c:pt idx="165">
                  <c:v>0.550619458197616</c:v>
                </c:pt>
                <c:pt idx="166">
                  <c:v>0.130520138773136</c:v>
                </c:pt>
                <c:pt idx="167">
                  <c:v>0.191624617553316</c:v>
                </c:pt>
                <c:pt idx="168">
                  <c:v>0.964198184083216</c:v>
                </c:pt>
                <c:pt idx="169">
                  <c:v>0.368049136712216</c:v>
                </c:pt>
                <c:pt idx="170">
                  <c:v>0.847697621094994</c:v>
                </c:pt>
                <c:pt idx="171">
                  <c:v>0.412393711856566</c:v>
                </c:pt>
                <c:pt idx="172">
                  <c:v>0.905032588983886</c:v>
                </c:pt>
                <c:pt idx="173">
                  <c:v>0.939053723006509</c:v>
                </c:pt>
                <c:pt idx="174">
                  <c:v>0.0840125455288217</c:v>
                </c:pt>
                <c:pt idx="175">
                  <c:v>0.811177144176327</c:v>
                </c:pt>
                <c:pt idx="176">
                  <c:v>0.992729083518498</c:v>
                </c:pt>
                <c:pt idx="177">
                  <c:v>0.444436516030692</c:v>
                </c:pt>
                <c:pt idx="178">
                  <c:v>0.674519309657626</c:v>
                </c:pt>
                <c:pt idx="179">
                  <c:v>0.713339981040917</c:v>
                </c:pt>
                <c:pt idx="180">
                  <c:v>0.212030785973184</c:v>
                </c:pt>
                <c:pt idx="181">
                  <c:v>0.975706381141208</c:v>
                </c:pt>
                <c:pt idx="182">
                  <c:v>0.301013033720665</c:v>
                </c:pt>
                <c:pt idx="183">
                  <c:v>0.980929417884909</c:v>
                </c:pt>
                <c:pt idx="184">
                  <c:v>0.184460599790327</c:v>
                </c:pt>
                <c:pt idx="185">
                  <c:v>0.677655875100754</c:v>
                </c:pt>
                <c:pt idx="186">
                  <c:v>0.587732685613446</c:v>
                </c:pt>
                <c:pt idx="187">
                  <c:v>0.186502904049121</c:v>
                </c:pt>
                <c:pt idx="188">
                  <c:v>0.545274338568561</c:v>
                </c:pt>
                <c:pt idx="189">
                  <c:v>0.453439371078275</c:v>
                </c:pt>
                <c:pt idx="190">
                  <c:v>0.259564205887727</c:v>
                </c:pt>
                <c:pt idx="191">
                  <c:v>0.349456267780624</c:v>
                </c:pt>
                <c:pt idx="192">
                  <c:v>0.382913851062767</c:v>
                </c:pt>
                <c:pt idx="193">
                  <c:v>0.232151183648966</c:v>
                </c:pt>
                <c:pt idx="194">
                  <c:v>0.362743632751517</c:v>
                </c:pt>
                <c:pt idx="195">
                  <c:v>0.234851841232739</c:v>
                </c:pt>
                <c:pt idx="196">
                  <c:v>0.740960146184079</c:v>
                </c:pt>
                <c:pt idx="197">
                  <c:v>0.798903693794273</c:v>
                </c:pt>
                <c:pt idx="198">
                  <c:v>0.548060227069072</c:v>
                </c:pt>
                <c:pt idx="199">
                  <c:v>0.214746585465036</c:v>
                </c:pt>
                <c:pt idx="200">
                  <c:v>0.18258651799988</c:v>
                </c:pt>
                <c:pt idx="201">
                  <c:v>0.18740547390189</c:v>
                </c:pt>
                <c:pt idx="202">
                  <c:v>0.416559597360902</c:v>
                </c:pt>
                <c:pt idx="203">
                  <c:v>0.692020215443336</c:v>
                </c:pt>
                <c:pt idx="204">
                  <c:v>0.417511670733802</c:v>
                </c:pt>
                <c:pt idx="205">
                  <c:v>0.635039412765764</c:v>
                </c:pt>
                <c:pt idx="206">
                  <c:v>0.927746824803762</c:v>
                </c:pt>
                <c:pt idx="207">
                  <c:v>0.0867033250397071</c:v>
                </c:pt>
                <c:pt idx="208">
                  <c:v>0.991452843765728</c:v>
                </c:pt>
                <c:pt idx="209">
                  <c:v>0.100440840586089</c:v>
                </c:pt>
                <c:pt idx="210">
                  <c:v>0.870289588230662</c:v>
                </c:pt>
                <c:pt idx="211">
                  <c:v>0.384805512032472</c:v>
                </c:pt>
                <c:pt idx="212">
                  <c:v>0.0380789366317913</c:v>
                </c:pt>
                <c:pt idx="213">
                  <c:v>0.34357565396931</c:v>
                </c:pt>
                <c:pt idx="214">
                  <c:v>0.395221289130859</c:v>
                </c:pt>
                <c:pt idx="215">
                  <c:v>0.249643503106199</c:v>
                </c:pt>
                <c:pt idx="216">
                  <c:v>0.0934636340243742</c:v>
                </c:pt>
                <c:pt idx="217">
                  <c:v>0.568318440928124</c:v>
                </c:pt>
                <c:pt idx="218">
                  <c:v>0.611644176649861</c:v>
                </c:pt>
                <c:pt idx="219">
                  <c:v>0.69566927885171</c:v>
                </c:pt>
                <c:pt idx="220">
                  <c:v>0.97303853079211</c:v>
                </c:pt>
                <c:pt idx="221">
                  <c:v>0.627530605881475</c:v>
                </c:pt>
                <c:pt idx="222">
                  <c:v>0.244932472589426</c:v>
                </c:pt>
                <c:pt idx="223">
                  <c:v>0.324798198766075</c:v>
                </c:pt>
                <c:pt idx="224">
                  <c:v>0.711046256939881</c:v>
                </c:pt>
                <c:pt idx="225">
                  <c:v>0.790638494654559</c:v>
                </c:pt>
                <c:pt idx="226">
                  <c:v>0.357435496407561</c:v>
                </c:pt>
                <c:pt idx="227">
                  <c:v>0.125237126252614</c:v>
                </c:pt>
                <c:pt idx="228">
                  <c:v>0.56249360262882</c:v>
                </c:pt>
                <c:pt idx="229">
                  <c:v>0.0737115194788203</c:v>
                </c:pt>
                <c:pt idx="230">
                  <c:v>0.131680790218525</c:v>
                </c:pt>
                <c:pt idx="231">
                  <c:v>0.832812553620897</c:v>
                </c:pt>
                <c:pt idx="232">
                  <c:v>0.0676046431763098</c:v>
                </c:pt>
                <c:pt idx="233">
                  <c:v>0.132040283991955</c:v>
                </c:pt>
                <c:pt idx="234">
                  <c:v>0.716077243792824</c:v>
                </c:pt>
                <c:pt idx="235">
                  <c:v>0.854798727086745</c:v>
                </c:pt>
                <c:pt idx="236">
                  <c:v>0.178773864055984</c:v>
                </c:pt>
                <c:pt idx="237">
                  <c:v>0.715214708237909</c:v>
                </c:pt>
                <c:pt idx="238">
                  <c:v>0.133118219557218</c:v>
                </c:pt>
                <c:pt idx="239">
                  <c:v>0.756245771772228</c:v>
                </c:pt>
                <c:pt idx="240">
                  <c:v>0.450019285897724</c:v>
                </c:pt>
                <c:pt idx="241">
                  <c:v>0.684702153666876</c:v>
                </c:pt>
                <c:pt idx="242">
                  <c:v>0.250084677594714</c:v>
                </c:pt>
                <c:pt idx="243">
                  <c:v>0.308807816705667</c:v>
                </c:pt>
                <c:pt idx="244">
                  <c:v>0.288935589487664</c:v>
                </c:pt>
                <c:pt idx="245">
                  <c:v>0.593925548135303</c:v>
                </c:pt>
                <c:pt idx="246">
                  <c:v>0.812248300644569</c:v>
                </c:pt>
                <c:pt idx="247">
                  <c:v>0.10207111982163</c:v>
                </c:pt>
                <c:pt idx="248">
                  <c:v>0.271147240768187</c:v>
                </c:pt>
                <c:pt idx="249">
                  <c:v>0.830841510905884</c:v>
                </c:pt>
                <c:pt idx="250">
                  <c:v>0.538574619102292</c:v>
                </c:pt>
                <c:pt idx="251">
                  <c:v>0.71738219296094</c:v>
                </c:pt>
                <c:pt idx="252">
                  <c:v>0.517261615837924</c:v>
                </c:pt>
                <c:pt idx="253">
                  <c:v>0.323018477647565</c:v>
                </c:pt>
                <c:pt idx="254">
                  <c:v>0.27992613601964</c:v>
                </c:pt>
                <c:pt idx="255">
                  <c:v>0.464175926870666</c:v>
                </c:pt>
                <c:pt idx="256">
                  <c:v>0.13232212595176</c:v>
                </c:pt>
                <c:pt idx="257">
                  <c:v>0.805214825435542</c:v>
                </c:pt>
                <c:pt idx="258">
                  <c:v>0.239765452104621</c:v>
                </c:pt>
                <c:pt idx="259">
                  <c:v>0.678803716204129</c:v>
                </c:pt>
                <c:pt idx="260">
                  <c:v>0.707761342520826</c:v>
                </c:pt>
                <c:pt idx="261">
                  <c:v>0.649456997751258</c:v>
                </c:pt>
                <c:pt idx="262">
                  <c:v>0.257358390721492</c:v>
                </c:pt>
                <c:pt idx="263">
                  <c:v>0.585861584520899</c:v>
                </c:pt>
                <c:pt idx="264">
                  <c:v>0.885854122112505</c:v>
                </c:pt>
                <c:pt idx="265">
                  <c:v>0.257617629482411</c:v>
                </c:pt>
                <c:pt idx="266">
                  <c:v>0.153477122890763</c:v>
                </c:pt>
                <c:pt idx="267">
                  <c:v>0.722018309286796</c:v>
                </c:pt>
                <c:pt idx="268">
                  <c:v>0.986670731450431</c:v>
                </c:pt>
                <c:pt idx="269">
                  <c:v>0.0164936719229445</c:v>
                </c:pt>
                <c:pt idx="270">
                  <c:v>0.13860329228919</c:v>
                </c:pt>
                <c:pt idx="271">
                  <c:v>0.92234354687389</c:v>
                </c:pt>
                <c:pt idx="272">
                  <c:v>0.697529972414486</c:v>
                </c:pt>
                <c:pt idx="273">
                  <c:v>0.815384517773055</c:v>
                </c:pt>
                <c:pt idx="274">
                  <c:v>0.283631140249781</c:v>
                </c:pt>
                <c:pt idx="275">
                  <c:v>0.869135957560502</c:v>
                </c:pt>
                <c:pt idx="276">
                  <c:v>0.824952307040803</c:v>
                </c:pt>
                <c:pt idx="277">
                  <c:v>0.126170126139186</c:v>
                </c:pt>
                <c:pt idx="278">
                  <c:v>0.0530706307617947</c:v>
                </c:pt>
                <c:pt idx="279">
                  <c:v>0.203251330531202</c:v>
                </c:pt>
                <c:pt idx="280">
                  <c:v>0.109112982521765</c:v>
                </c:pt>
                <c:pt idx="281">
                  <c:v>0.645889147534035</c:v>
                </c:pt>
                <c:pt idx="282">
                  <c:v>0.900750575470738</c:v>
                </c:pt>
                <c:pt idx="283">
                  <c:v>0.197930708876811</c:v>
                </c:pt>
                <c:pt idx="284">
                  <c:v>0.100795156206004</c:v>
                </c:pt>
                <c:pt idx="285">
                  <c:v>0.501817048876546</c:v>
                </c:pt>
                <c:pt idx="286">
                  <c:v>0.928021758678369</c:v>
                </c:pt>
                <c:pt idx="287">
                  <c:v>0.995128514594398</c:v>
                </c:pt>
                <c:pt idx="288">
                  <c:v>0.100843020598404</c:v>
                </c:pt>
                <c:pt idx="289">
                  <c:v>0.0190442384919152</c:v>
                </c:pt>
                <c:pt idx="290">
                  <c:v>0.604460062342696</c:v>
                </c:pt>
                <c:pt idx="291">
                  <c:v>0.404340673587285</c:v>
                </c:pt>
                <c:pt idx="292">
                  <c:v>0.162114928360097</c:v>
                </c:pt>
                <c:pt idx="293">
                  <c:v>0.050554191111587</c:v>
                </c:pt>
                <c:pt idx="294">
                  <c:v>0.551069591077976</c:v>
                </c:pt>
                <c:pt idx="295">
                  <c:v>0.263932740665041</c:v>
                </c:pt>
                <c:pt idx="296">
                  <c:v>0.153936517308466</c:v>
                </c:pt>
                <c:pt idx="297">
                  <c:v>0.869801572873257</c:v>
                </c:pt>
                <c:pt idx="298">
                  <c:v>0.385985797154717</c:v>
                </c:pt>
                <c:pt idx="299">
                  <c:v>0.364968024543487</c:v>
                </c:pt>
                <c:pt idx="300">
                  <c:v>0.889053835417144</c:v>
                </c:pt>
                <c:pt idx="301">
                  <c:v>0.625790366320871</c:v>
                </c:pt>
                <c:pt idx="302">
                  <c:v>0.632678605499677</c:v>
                </c:pt>
                <c:pt idx="303">
                  <c:v>0.937535712844692</c:v>
                </c:pt>
                <c:pt idx="304">
                  <c:v>0.313086465816014</c:v>
                </c:pt>
                <c:pt idx="305">
                  <c:v>0.360651995404623</c:v>
                </c:pt>
                <c:pt idx="306">
                  <c:v>0.690655538695864</c:v>
                </c:pt>
                <c:pt idx="307">
                  <c:v>0.699578997096978</c:v>
                </c:pt>
                <c:pt idx="308">
                  <c:v>0.756480651791208</c:v>
                </c:pt>
                <c:pt idx="309">
                  <c:v>0.58972345048096</c:v>
                </c:pt>
                <c:pt idx="310">
                  <c:v>0.868664841982536</c:v>
                </c:pt>
                <c:pt idx="311">
                  <c:v>0.468223197734915</c:v>
                </c:pt>
                <c:pt idx="312">
                  <c:v>0.248962421785109</c:v>
                </c:pt>
                <c:pt idx="313">
                  <c:v>0.444125413312577</c:v>
                </c:pt>
                <c:pt idx="314">
                  <c:v>0.4803986082552</c:v>
                </c:pt>
                <c:pt idx="315">
                  <c:v>0.333603889099322</c:v>
                </c:pt>
                <c:pt idx="316">
                  <c:v>0.89649071439635</c:v>
                </c:pt>
                <c:pt idx="317">
                  <c:v>0.375840382068418</c:v>
                </c:pt>
                <c:pt idx="318">
                  <c:v>0.0026959030656144</c:v>
                </c:pt>
                <c:pt idx="319">
                  <c:v>0.395195024437271</c:v>
                </c:pt>
                <c:pt idx="320">
                  <c:v>0.320710503379814</c:v>
                </c:pt>
                <c:pt idx="321">
                  <c:v>0.425290796323679</c:v>
                </c:pt>
                <c:pt idx="322">
                  <c:v>0.296245889621787</c:v>
                </c:pt>
                <c:pt idx="323">
                  <c:v>0.0606370609020814</c:v>
                </c:pt>
                <c:pt idx="324">
                  <c:v>0.160905922646634</c:v>
                </c:pt>
                <c:pt idx="325">
                  <c:v>0.0514171620598063</c:v>
                </c:pt>
                <c:pt idx="326">
                  <c:v>0.888790953787975</c:v>
                </c:pt>
                <c:pt idx="327">
                  <c:v>0.907065084553324</c:v>
                </c:pt>
                <c:pt idx="328">
                  <c:v>0.638453391264193</c:v>
                </c:pt>
                <c:pt idx="329">
                  <c:v>0.524256176664494</c:v>
                </c:pt>
                <c:pt idx="330">
                  <c:v>0.320829829084687</c:v>
                </c:pt>
                <c:pt idx="331">
                  <c:v>0.104936935356818</c:v>
                </c:pt>
                <c:pt idx="332">
                  <c:v>0.183774738456123</c:v>
                </c:pt>
                <c:pt idx="333">
                  <c:v>0.880018853931688</c:v>
                </c:pt>
                <c:pt idx="334">
                  <c:v>0.55382072168868</c:v>
                </c:pt>
                <c:pt idx="335">
                  <c:v>0.404361332184635</c:v>
                </c:pt>
                <c:pt idx="336">
                  <c:v>0.125790328602307</c:v>
                </c:pt>
                <c:pt idx="337">
                  <c:v>0.438668649061583</c:v>
                </c:pt>
                <c:pt idx="338">
                  <c:v>0.440884435432963</c:v>
                </c:pt>
                <c:pt idx="339">
                  <c:v>0.683925997815095</c:v>
                </c:pt>
                <c:pt idx="340">
                  <c:v>0.443872186238878</c:v>
                </c:pt>
                <c:pt idx="341">
                  <c:v>0.883999583660625</c:v>
                </c:pt>
                <c:pt idx="342">
                  <c:v>0.260007496806793</c:v>
                </c:pt>
                <c:pt idx="343">
                  <c:v>0.0620257839327678</c:v>
                </c:pt>
                <c:pt idx="344">
                  <c:v>0.582297121058218</c:v>
                </c:pt>
                <c:pt idx="345">
                  <c:v>0.906214370741509</c:v>
                </c:pt>
                <c:pt idx="346">
                  <c:v>0.309745279955678</c:v>
                </c:pt>
                <c:pt idx="347">
                  <c:v>0.570690796128474</c:v>
                </c:pt>
                <c:pt idx="348">
                  <c:v>0.327199852908962</c:v>
                </c:pt>
                <c:pt idx="349">
                  <c:v>0.40700253972318</c:v>
                </c:pt>
                <c:pt idx="350">
                  <c:v>0.567425131681375</c:v>
                </c:pt>
                <c:pt idx="351">
                  <c:v>0.391914518899284</c:v>
                </c:pt>
                <c:pt idx="352">
                  <c:v>0.74602613679599</c:v>
                </c:pt>
                <c:pt idx="353">
                  <c:v>0.267118561430834</c:v>
                </c:pt>
                <c:pt idx="354">
                  <c:v>0.409849496441893</c:v>
                </c:pt>
                <c:pt idx="355">
                  <c:v>0.656481940648519</c:v>
                </c:pt>
                <c:pt idx="356">
                  <c:v>0.189485887880437</c:v>
                </c:pt>
                <c:pt idx="357">
                  <c:v>0.676459973095916</c:v>
                </c:pt>
                <c:pt idx="358">
                  <c:v>0.39649904135149</c:v>
                </c:pt>
                <c:pt idx="359">
                  <c:v>0.805297678685747</c:v>
                </c:pt>
                <c:pt idx="360">
                  <c:v>0.356006306479685</c:v>
                </c:pt>
                <c:pt idx="361">
                  <c:v>0.0266455033561215</c:v>
                </c:pt>
                <c:pt idx="362">
                  <c:v>0.115235781180672</c:v>
                </c:pt>
                <c:pt idx="363">
                  <c:v>0.51321410422679</c:v>
                </c:pt>
                <c:pt idx="364">
                  <c:v>0.418685003067367</c:v>
                </c:pt>
                <c:pt idx="365">
                  <c:v>0.366093197255395</c:v>
                </c:pt>
                <c:pt idx="366">
                  <c:v>0.090506203356199</c:v>
                </c:pt>
                <c:pt idx="367">
                  <c:v>0.175359467393719</c:v>
                </c:pt>
                <c:pt idx="368">
                  <c:v>0.214743123273365</c:v>
                </c:pt>
                <c:pt idx="369">
                  <c:v>0.417598541243933</c:v>
                </c:pt>
                <c:pt idx="370">
                  <c:v>0.754044392961077</c:v>
                </c:pt>
                <c:pt idx="371">
                  <c:v>0.955966022214852</c:v>
                </c:pt>
                <c:pt idx="372">
                  <c:v>0.497478472883813</c:v>
                </c:pt>
                <c:pt idx="373">
                  <c:v>0.15841258817818</c:v>
                </c:pt>
                <c:pt idx="374">
                  <c:v>0.478075157734565</c:v>
                </c:pt>
                <c:pt idx="375">
                  <c:v>0.399698151624762</c:v>
                </c:pt>
                <c:pt idx="376">
                  <c:v>0.250718642841093</c:v>
                </c:pt>
                <c:pt idx="377">
                  <c:v>0.962820082320832</c:v>
                </c:pt>
                <c:pt idx="378">
                  <c:v>0.671017153072171</c:v>
                </c:pt>
                <c:pt idx="379">
                  <c:v>0.605480492464267</c:v>
                </c:pt>
                <c:pt idx="380">
                  <c:v>0.0657741342438385</c:v>
                </c:pt>
                <c:pt idx="381">
                  <c:v>0.307217584340833</c:v>
                </c:pt>
                <c:pt idx="382">
                  <c:v>0.935686007025652</c:v>
                </c:pt>
                <c:pt idx="383">
                  <c:v>0.962826060480438</c:v>
                </c:pt>
                <c:pt idx="384">
                  <c:v>0.580891483346932</c:v>
                </c:pt>
                <c:pt idx="385">
                  <c:v>0.0376915963133797</c:v>
                </c:pt>
                <c:pt idx="386">
                  <c:v>0.289997445303015</c:v>
                </c:pt>
                <c:pt idx="387">
                  <c:v>0.450664375326596</c:v>
                </c:pt>
                <c:pt idx="388">
                  <c:v>0.983206386561506</c:v>
                </c:pt>
                <c:pt idx="389">
                  <c:v>0.200096686719917</c:v>
                </c:pt>
                <c:pt idx="390">
                  <c:v>0.45017041626852</c:v>
                </c:pt>
                <c:pt idx="391">
                  <c:v>0.498669585562311</c:v>
                </c:pt>
                <c:pt idx="392">
                  <c:v>0.573196825454943</c:v>
                </c:pt>
                <c:pt idx="393">
                  <c:v>0.43263361544814</c:v>
                </c:pt>
                <c:pt idx="394">
                  <c:v>0.176430215942673</c:v>
                </c:pt>
                <c:pt idx="395">
                  <c:v>0.411088593653403</c:v>
                </c:pt>
                <c:pt idx="396">
                  <c:v>0.391636191750877</c:v>
                </c:pt>
                <c:pt idx="397">
                  <c:v>0.920927458791994</c:v>
                </c:pt>
                <c:pt idx="398">
                  <c:v>0.681211613002233</c:v>
                </c:pt>
                <c:pt idx="399">
                  <c:v>0.353069180971943</c:v>
                </c:pt>
                <c:pt idx="400">
                  <c:v>0.90904641232919</c:v>
                </c:pt>
                <c:pt idx="401">
                  <c:v>0.915605734451674</c:v>
                </c:pt>
                <c:pt idx="402">
                  <c:v>0.0998619737802073</c:v>
                </c:pt>
                <c:pt idx="403">
                  <c:v>0.89948813279625</c:v>
                </c:pt>
                <c:pt idx="404">
                  <c:v>0.777651074226014</c:v>
                </c:pt>
                <c:pt idx="405">
                  <c:v>0.812376526533626</c:v>
                </c:pt>
                <c:pt idx="406">
                  <c:v>0.0238443872658536</c:v>
                </c:pt>
                <c:pt idx="407">
                  <c:v>0.146279363310896</c:v>
                </c:pt>
                <c:pt idx="408">
                  <c:v>0.645828549633734</c:v>
                </c:pt>
                <c:pt idx="409">
                  <c:v>0.794606610550545</c:v>
                </c:pt>
                <c:pt idx="410">
                  <c:v>0.0964407901046798</c:v>
                </c:pt>
                <c:pt idx="411">
                  <c:v>0.3842620406067</c:v>
                </c:pt>
                <c:pt idx="412">
                  <c:v>0.0350651209009811</c:v>
                </c:pt>
                <c:pt idx="413">
                  <c:v>0.0383995784213766</c:v>
                </c:pt>
                <c:pt idx="414">
                  <c:v>0.670955091598444</c:v>
                </c:pt>
                <c:pt idx="415">
                  <c:v>0.335468711680733</c:v>
                </c:pt>
                <c:pt idx="416">
                  <c:v>0.279408105532639</c:v>
                </c:pt>
                <c:pt idx="417">
                  <c:v>0.480173963471316</c:v>
                </c:pt>
                <c:pt idx="418">
                  <c:v>0.531416298705153</c:v>
                </c:pt>
                <c:pt idx="419">
                  <c:v>0.951973427436315</c:v>
                </c:pt>
                <c:pt idx="420">
                  <c:v>0.52741898118984</c:v>
                </c:pt>
                <c:pt idx="421">
                  <c:v>0.146741365431808</c:v>
                </c:pt>
                <c:pt idx="422">
                  <c:v>0.675781641039066</c:v>
                </c:pt>
                <c:pt idx="423">
                  <c:v>0.777219867683016</c:v>
                </c:pt>
                <c:pt idx="424">
                  <c:v>0.806626510689966</c:v>
                </c:pt>
                <c:pt idx="425">
                  <c:v>0.0478845754405484</c:v>
                </c:pt>
                <c:pt idx="426">
                  <c:v>0.16163969587069</c:v>
                </c:pt>
                <c:pt idx="427">
                  <c:v>0.869849466136657</c:v>
                </c:pt>
                <c:pt idx="428">
                  <c:v>0.150479867006652</c:v>
                </c:pt>
                <c:pt idx="429">
                  <c:v>0.631435701041482</c:v>
                </c:pt>
                <c:pt idx="430">
                  <c:v>0.0144135131267831</c:v>
                </c:pt>
                <c:pt idx="431">
                  <c:v>0.290029535419308</c:v>
                </c:pt>
                <c:pt idx="432">
                  <c:v>0.787801758269779</c:v>
                </c:pt>
                <c:pt idx="433">
                  <c:v>0.800854291184805</c:v>
                </c:pt>
                <c:pt idx="434">
                  <c:v>0.198063740390353</c:v>
                </c:pt>
                <c:pt idx="435">
                  <c:v>0.148281392059289</c:v>
                </c:pt>
                <c:pt idx="436">
                  <c:v>0.394741552765481</c:v>
                </c:pt>
                <c:pt idx="437">
                  <c:v>0.495305461226963</c:v>
                </c:pt>
                <c:pt idx="438">
                  <c:v>0.648291747900657</c:v>
                </c:pt>
                <c:pt idx="439">
                  <c:v>0.216808481491171</c:v>
                </c:pt>
                <c:pt idx="440">
                  <c:v>0.40922840393614</c:v>
                </c:pt>
                <c:pt idx="441">
                  <c:v>0.832238017930649</c:v>
                </c:pt>
                <c:pt idx="442">
                  <c:v>0.368242753553204</c:v>
                </c:pt>
                <c:pt idx="443">
                  <c:v>0.103324503055774</c:v>
                </c:pt>
                <c:pt idx="444">
                  <c:v>0.407924375380389</c:v>
                </c:pt>
                <c:pt idx="445">
                  <c:v>0.812462584464811</c:v>
                </c:pt>
                <c:pt idx="446">
                  <c:v>0.586708947899751</c:v>
                </c:pt>
                <c:pt idx="447">
                  <c:v>0.987381535000168</c:v>
                </c:pt>
                <c:pt idx="448">
                  <c:v>0.545677565853111</c:v>
                </c:pt>
                <c:pt idx="449">
                  <c:v>0.587729725404643</c:v>
                </c:pt>
                <c:pt idx="450">
                  <c:v>0.978832619148307</c:v>
                </c:pt>
                <c:pt idx="451">
                  <c:v>0.919198159477674</c:v>
                </c:pt>
                <c:pt idx="452">
                  <c:v>0.0574752342654392</c:v>
                </c:pt>
                <c:pt idx="453">
                  <c:v>0.29080807173159</c:v>
                </c:pt>
                <c:pt idx="454">
                  <c:v>0.949309278163128</c:v>
                </c:pt>
                <c:pt idx="455">
                  <c:v>0.680987587547861</c:v>
                </c:pt>
                <c:pt idx="456">
                  <c:v>0.822896924684756</c:v>
                </c:pt>
                <c:pt idx="457">
                  <c:v>0.428062445833348</c:v>
                </c:pt>
                <c:pt idx="458">
                  <c:v>0.978090783464722</c:v>
                </c:pt>
                <c:pt idx="459">
                  <c:v>0.210785784176551</c:v>
                </c:pt>
                <c:pt idx="460">
                  <c:v>0.993067591334693</c:v>
                </c:pt>
                <c:pt idx="461">
                  <c:v>0.834531986503862</c:v>
                </c:pt>
                <c:pt idx="462">
                  <c:v>0.0285884662298486</c:v>
                </c:pt>
                <c:pt idx="463">
                  <c:v>0.588779593235813</c:v>
                </c:pt>
                <c:pt idx="464">
                  <c:v>0.680110723595135</c:v>
                </c:pt>
                <c:pt idx="465">
                  <c:v>0.191508273943327</c:v>
                </c:pt>
                <c:pt idx="466">
                  <c:v>0.0183762552915141</c:v>
                </c:pt>
                <c:pt idx="467">
                  <c:v>0.586134862503968</c:v>
                </c:pt>
                <c:pt idx="468">
                  <c:v>0.709101471002214</c:v>
                </c:pt>
                <c:pt idx="469">
                  <c:v>0.10661345475819</c:v>
                </c:pt>
                <c:pt idx="470">
                  <c:v>0.352393802138977</c:v>
                </c:pt>
                <c:pt idx="471">
                  <c:v>0.776324568665586</c:v>
                </c:pt>
                <c:pt idx="472">
                  <c:v>0.432519768248312</c:v>
                </c:pt>
                <c:pt idx="473">
                  <c:v>0.756378366961144</c:v>
                </c:pt>
                <c:pt idx="474">
                  <c:v>0.518649605917744</c:v>
                </c:pt>
                <c:pt idx="475">
                  <c:v>0.208956942311488</c:v>
                </c:pt>
                <c:pt idx="476">
                  <c:v>0.607203460182063</c:v>
                </c:pt>
                <c:pt idx="477">
                  <c:v>0.0913206649711356</c:v>
                </c:pt>
                <c:pt idx="478">
                  <c:v>0.746424138429575</c:v>
                </c:pt>
                <c:pt idx="479">
                  <c:v>0.646103592938744</c:v>
                </c:pt>
                <c:pt idx="480">
                  <c:v>0.33380142680835</c:v>
                </c:pt>
                <c:pt idx="481">
                  <c:v>0.60352294461336</c:v>
                </c:pt>
                <c:pt idx="482">
                  <c:v>0.726972969132476</c:v>
                </c:pt>
                <c:pt idx="483">
                  <c:v>0.361127633950673</c:v>
                </c:pt>
                <c:pt idx="484">
                  <c:v>0.0587267082883045</c:v>
                </c:pt>
                <c:pt idx="485">
                  <c:v>0.656710868119262</c:v>
                </c:pt>
                <c:pt idx="486">
                  <c:v>0.396729890140705</c:v>
                </c:pt>
                <c:pt idx="487">
                  <c:v>0.500011807656847</c:v>
                </c:pt>
                <c:pt idx="488">
                  <c:v>0.63860962993931</c:v>
                </c:pt>
                <c:pt idx="489">
                  <c:v>0.378831289126538</c:v>
                </c:pt>
                <c:pt idx="490">
                  <c:v>0.78301004122477</c:v>
                </c:pt>
                <c:pt idx="491">
                  <c:v>0.00518661027308554</c:v>
                </c:pt>
                <c:pt idx="492">
                  <c:v>0.467250927235</c:v>
                </c:pt>
                <c:pt idx="493">
                  <c:v>0.117130377679132</c:v>
                </c:pt>
                <c:pt idx="494">
                  <c:v>0.91221303481143</c:v>
                </c:pt>
                <c:pt idx="495">
                  <c:v>0.101858416921459</c:v>
                </c:pt>
                <c:pt idx="496">
                  <c:v>0.665074870805256</c:v>
                </c:pt>
                <c:pt idx="497">
                  <c:v>0.45573174522724</c:v>
                </c:pt>
                <c:pt idx="498">
                  <c:v>0.780526080983691</c:v>
                </c:pt>
                <c:pt idx="499">
                  <c:v>0.346837606630288</c:v>
                </c:pt>
                <c:pt idx="500">
                  <c:v>0.331082391436212</c:v>
                </c:pt>
                <c:pt idx="501">
                  <c:v>0.795714569627307</c:v>
                </c:pt>
                <c:pt idx="502">
                  <c:v>0.387127112480812</c:v>
                </c:pt>
                <c:pt idx="503">
                  <c:v>0.239866687334143</c:v>
                </c:pt>
                <c:pt idx="504">
                  <c:v>0.85730420507025</c:v>
                </c:pt>
                <c:pt idx="505">
                  <c:v>0.497691720142029</c:v>
                </c:pt>
                <c:pt idx="506">
                  <c:v>0.8298879096983</c:v>
                </c:pt>
                <c:pt idx="507">
                  <c:v>0.397448420873843</c:v>
                </c:pt>
                <c:pt idx="508">
                  <c:v>0.305753937806003</c:v>
                </c:pt>
                <c:pt idx="509">
                  <c:v>0.586887882440351</c:v>
                </c:pt>
                <c:pt idx="510">
                  <c:v>0.463577225687914</c:v>
                </c:pt>
                <c:pt idx="511">
                  <c:v>0.28917394799646</c:v>
                </c:pt>
                <c:pt idx="512">
                  <c:v>0.847881250898354</c:v>
                </c:pt>
                <c:pt idx="513">
                  <c:v>0.0207176835974678</c:v>
                </c:pt>
                <c:pt idx="514">
                  <c:v>0.12056391115766</c:v>
                </c:pt>
                <c:pt idx="515">
                  <c:v>0.536550913355313</c:v>
                </c:pt>
                <c:pt idx="516">
                  <c:v>0.266524965758435</c:v>
                </c:pt>
                <c:pt idx="517">
                  <c:v>0.518863817094825</c:v>
                </c:pt>
                <c:pt idx="518">
                  <c:v>0.394020039471798</c:v>
                </c:pt>
                <c:pt idx="519">
                  <c:v>0.774331590509974</c:v>
                </c:pt>
                <c:pt idx="520">
                  <c:v>0.520366188953631</c:v>
                </c:pt>
                <c:pt idx="521">
                  <c:v>0.955855167820118</c:v>
                </c:pt>
                <c:pt idx="522">
                  <c:v>0.983624031650834</c:v>
                </c:pt>
                <c:pt idx="523">
                  <c:v>0.0743410069262609</c:v>
                </c:pt>
                <c:pt idx="524">
                  <c:v>0.370881437207572</c:v>
                </c:pt>
                <c:pt idx="525">
                  <c:v>0.316144937067293</c:v>
                </c:pt>
                <c:pt idx="526">
                  <c:v>0.103763781371526</c:v>
                </c:pt>
                <c:pt idx="527">
                  <c:v>0.931805068976246</c:v>
                </c:pt>
                <c:pt idx="528">
                  <c:v>0.0717957624001429</c:v>
                </c:pt>
                <c:pt idx="529">
                  <c:v>0.211688767536543</c:v>
                </c:pt>
                <c:pt idx="530">
                  <c:v>0.954239779966883</c:v>
                </c:pt>
                <c:pt idx="531">
                  <c:v>0.814178686938249</c:v>
                </c:pt>
                <c:pt idx="532">
                  <c:v>0.121035876567476</c:v>
                </c:pt>
                <c:pt idx="533">
                  <c:v>0.962022868334316</c:v>
                </c:pt>
                <c:pt idx="534">
                  <c:v>0.253468241426162</c:v>
                </c:pt>
                <c:pt idx="535">
                  <c:v>0.272473899996839</c:v>
                </c:pt>
                <c:pt idx="536">
                  <c:v>0.0751832769019529</c:v>
                </c:pt>
                <c:pt idx="537">
                  <c:v>0.236842139973305</c:v>
                </c:pt>
                <c:pt idx="538">
                  <c:v>0.834184227394871</c:v>
                </c:pt>
                <c:pt idx="539">
                  <c:v>0.615088001242839</c:v>
                </c:pt>
                <c:pt idx="540">
                  <c:v>0.426427370752208</c:v>
                </c:pt>
                <c:pt idx="541">
                  <c:v>0.261078299372457</c:v>
                </c:pt>
                <c:pt idx="542">
                  <c:v>0.301644772174768</c:v>
                </c:pt>
                <c:pt idx="543">
                  <c:v>0.144131662673317</c:v>
                </c:pt>
                <c:pt idx="544">
                  <c:v>0.542018600623123</c:v>
                </c:pt>
                <c:pt idx="545">
                  <c:v>0.582478004856966</c:v>
                </c:pt>
                <c:pt idx="546">
                  <c:v>0.75433200772386</c:v>
                </c:pt>
                <c:pt idx="547">
                  <c:v>0.954257060191594</c:v>
                </c:pt>
                <c:pt idx="548">
                  <c:v>0.666221569175832</c:v>
                </c:pt>
                <c:pt idx="549">
                  <c:v>0.401680981158279</c:v>
                </c:pt>
                <c:pt idx="550">
                  <c:v>0.567156288656406</c:v>
                </c:pt>
                <c:pt idx="551">
                  <c:v>0.293985998607241</c:v>
                </c:pt>
                <c:pt idx="552">
                  <c:v>0.984768164227717</c:v>
                </c:pt>
                <c:pt idx="553">
                  <c:v>0.46479814441409</c:v>
                </c:pt>
                <c:pt idx="554">
                  <c:v>0.237159317242913</c:v>
                </c:pt>
                <c:pt idx="555">
                  <c:v>0.489538036636077</c:v>
                </c:pt>
                <c:pt idx="556">
                  <c:v>0.75181068375241</c:v>
                </c:pt>
                <c:pt idx="557">
                  <c:v>0.518489727168344</c:v>
                </c:pt>
                <c:pt idx="558">
                  <c:v>0.291717268410139</c:v>
                </c:pt>
                <c:pt idx="559">
                  <c:v>0.431158611900173</c:v>
                </c:pt>
                <c:pt idx="560">
                  <c:v>0.479374960879795</c:v>
                </c:pt>
                <c:pt idx="561">
                  <c:v>0.327543403371237</c:v>
                </c:pt>
                <c:pt idx="562">
                  <c:v>0.259243914741091</c:v>
                </c:pt>
                <c:pt idx="563">
                  <c:v>0.62194716592785</c:v>
                </c:pt>
                <c:pt idx="564">
                  <c:v>0.189313488896005</c:v>
                </c:pt>
                <c:pt idx="565">
                  <c:v>0.254952413379215</c:v>
                </c:pt>
                <c:pt idx="566">
                  <c:v>0.702393751475029</c:v>
                </c:pt>
                <c:pt idx="567">
                  <c:v>0.789185269153677</c:v>
                </c:pt>
                <c:pt idx="568">
                  <c:v>0.727758546243422</c:v>
                </c:pt>
                <c:pt idx="569">
                  <c:v>0.404493688954972</c:v>
                </c:pt>
                <c:pt idx="570">
                  <c:v>0.313765121507458</c:v>
                </c:pt>
                <c:pt idx="571">
                  <c:v>0.0581647459184751</c:v>
                </c:pt>
                <c:pt idx="572">
                  <c:v>0.142075321520679</c:v>
                </c:pt>
                <c:pt idx="573">
                  <c:v>0.325805978267454</c:v>
                </c:pt>
                <c:pt idx="574">
                  <c:v>0.0741033403901383</c:v>
                </c:pt>
                <c:pt idx="575">
                  <c:v>0.688515799469315</c:v>
                </c:pt>
                <c:pt idx="576">
                  <c:v>0.120315038482659</c:v>
                </c:pt>
                <c:pt idx="577">
                  <c:v>0.281967970891856</c:v>
                </c:pt>
                <c:pt idx="578">
                  <c:v>0.473003821331076</c:v>
                </c:pt>
                <c:pt idx="579">
                  <c:v>0.373035136959516</c:v>
                </c:pt>
                <c:pt idx="580">
                  <c:v>0.493168081040494</c:v>
                </c:pt>
                <c:pt idx="581">
                  <c:v>0.0795764228096232</c:v>
                </c:pt>
                <c:pt idx="582">
                  <c:v>0.79211520019453</c:v>
                </c:pt>
                <c:pt idx="583">
                  <c:v>0.0990140944486484</c:v>
                </c:pt>
                <c:pt idx="584">
                  <c:v>0.798417118261568</c:v>
                </c:pt>
                <c:pt idx="585">
                  <c:v>0.461324281408452</c:v>
                </c:pt>
                <c:pt idx="586">
                  <c:v>0.450842460501008</c:v>
                </c:pt>
                <c:pt idx="587">
                  <c:v>0.572066761902534</c:v>
                </c:pt>
                <c:pt idx="588">
                  <c:v>0.907890229369514</c:v>
                </c:pt>
                <c:pt idx="589">
                  <c:v>0.0610788104822859</c:v>
                </c:pt>
                <c:pt idx="590">
                  <c:v>0.414550058427267</c:v>
                </c:pt>
                <c:pt idx="591">
                  <c:v>0.202458108193241</c:v>
                </c:pt>
                <c:pt idx="592">
                  <c:v>0.716914028744213</c:v>
                </c:pt>
                <c:pt idx="593">
                  <c:v>0.921459715231322</c:v>
                </c:pt>
                <c:pt idx="594">
                  <c:v>0.665265047806315</c:v>
                </c:pt>
                <c:pt idx="595">
                  <c:v>0.653932106099092</c:v>
                </c:pt>
                <c:pt idx="596">
                  <c:v>0.8962667909218</c:v>
                </c:pt>
                <c:pt idx="597">
                  <c:v>0.573917267262004</c:v>
                </c:pt>
                <c:pt idx="598">
                  <c:v>0.734880205127411</c:v>
                </c:pt>
                <c:pt idx="599">
                  <c:v>0.955039857304655</c:v>
                </c:pt>
                <c:pt idx="600">
                  <c:v>0.706631575594656</c:v>
                </c:pt>
                <c:pt idx="601">
                  <c:v>0.681310429587029</c:v>
                </c:pt>
                <c:pt idx="602">
                  <c:v>0.300857154536061</c:v>
                </c:pt>
                <c:pt idx="603">
                  <c:v>0.172967717400752</c:v>
                </c:pt>
                <c:pt idx="604">
                  <c:v>0.875549352611415</c:v>
                </c:pt>
                <c:pt idx="605">
                  <c:v>0.242984981625341</c:v>
                </c:pt>
                <c:pt idx="606">
                  <c:v>0.844429492834024</c:v>
                </c:pt>
                <c:pt idx="607">
                  <c:v>0.649865420884453</c:v>
                </c:pt>
                <c:pt idx="608">
                  <c:v>0.536872126976959</c:v>
                </c:pt>
                <c:pt idx="609">
                  <c:v>0.362351644202136</c:v>
                </c:pt>
                <c:pt idx="610">
                  <c:v>0.371305914479308</c:v>
                </c:pt>
                <c:pt idx="611">
                  <c:v>0.801674206159078</c:v>
                </c:pt>
                <c:pt idx="612">
                  <c:v>0.232716063852422</c:v>
                </c:pt>
                <c:pt idx="613">
                  <c:v>0.576964204548858</c:v>
                </c:pt>
                <c:pt idx="614">
                  <c:v>0.19487333658617</c:v>
                </c:pt>
                <c:pt idx="615">
                  <c:v>0.479454940534197</c:v>
                </c:pt>
                <c:pt idx="616">
                  <c:v>0.977914613555186</c:v>
                </c:pt>
                <c:pt idx="617">
                  <c:v>0.751097641303204</c:v>
                </c:pt>
                <c:pt idx="618">
                  <c:v>0.781900023925118</c:v>
                </c:pt>
                <c:pt idx="619">
                  <c:v>0.893216245225631</c:v>
                </c:pt>
                <c:pt idx="620">
                  <c:v>0.386971636558883</c:v>
                </c:pt>
                <c:pt idx="621">
                  <c:v>0.530826249509119</c:v>
                </c:pt>
                <c:pt idx="622">
                  <c:v>0.66073871392291</c:v>
                </c:pt>
                <c:pt idx="623">
                  <c:v>0.0982426203554496</c:v>
                </c:pt>
                <c:pt idx="624">
                  <c:v>0.863514528493397</c:v>
                </c:pt>
                <c:pt idx="625">
                  <c:v>0.361601765616797</c:v>
                </c:pt>
                <c:pt idx="626">
                  <c:v>0.392029741662554</c:v>
                </c:pt>
                <c:pt idx="627">
                  <c:v>0.0439225699519739</c:v>
                </c:pt>
                <c:pt idx="628">
                  <c:v>0.85224734514486</c:v>
                </c:pt>
                <c:pt idx="629">
                  <c:v>0.0683314924826846</c:v>
                </c:pt>
                <c:pt idx="630">
                  <c:v>0.601904164883308</c:v>
                </c:pt>
                <c:pt idx="631">
                  <c:v>0.185076726949774</c:v>
                </c:pt>
                <c:pt idx="632">
                  <c:v>0.153403927455656</c:v>
                </c:pt>
                <c:pt idx="633">
                  <c:v>0.997956424369477</c:v>
                </c:pt>
                <c:pt idx="634">
                  <c:v>0.0776868889806792</c:v>
                </c:pt>
                <c:pt idx="635">
                  <c:v>0.65578597818967</c:v>
                </c:pt>
                <c:pt idx="636">
                  <c:v>0.299701026524417</c:v>
                </c:pt>
                <c:pt idx="637">
                  <c:v>0.724529371946119</c:v>
                </c:pt>
                <c:pt idx="638">
                  <c:v>0.926099792006426</c:v>
                </c:pt>
                <c:pt idx="639">
                  <c:v>0.00571958941873163</c:v>
                </c:pt>
                <c:pt idx="640">
                  <c:v>0.995791428606026</c:v>
                </c:pt>
                <c:pt idx="641">
                  <c:v>0.316793087287806</c:v>
                </c:pt>
                <c:pt idx="642">
                  <c:v>0.793964849668555</c:v>
                </c:pt>
                <c:pt idx="643">
                  <c:v>0.49896333029028</c:v>
                </c:pt>
                <c:pt idx="644">
                  <c:v>0.620217080111615</c:v>
                </c:pt>
                <c:pt idx="645">
                  <c:v>0.168258388875984</c:v>
                </c:pt>
                <c:pt idx="646">
                  <c:v>0.151407260331325</c:v>
                </c:pt>
                <c:pt idx="647">
                  <c:v>0.975347599363886</c:v>
                </c:pt>
                <c:pt idx="648">
                  <c:v>0.789862212608568</c:v>
                </c:pt>
                <c:pt idx="649">
                  <c:v>0.389782286598347</c:v>
                </c:pt>
                <c:pt idx="650">
                  <c:v>0.637558570015244</c:v>
                </c:pt>
                <c:pt idx="651">
                  <c:v>0.274275549105369</c:v>
                </c:pt>
                <c:pt idx="652">
                  <c:v>0.986906467820518</c:v>
                </c:pt>
                <c:pt idx="653">
                  <c:v>0.764646106748842</c:v>
                </c:pt>
                <c:pt idx="654">
                  <c:v>0.46875979739707</c:v>
                </c:pt>
                <c:pt idx="655">
                  <c:v>0.221051210886799</c:v>
                </c:pt>
                <c:pt idx="656">
                  <c:v>0.248278022627346</c:v>
                </c:pt>
                <c:pt idx="657">
                  <c:v>0.266133617027663</c:v>
                </c:pt>
                <c:pt idx="658">
                  <c:v>0.909264558809809</c:v>
                </c:pt>
                <c:pt idx="659">
                  <c:v>0.175707619986497</c:v>
                </c:pt>
                <c:pt idx="660">
                  <c:v>0.917606714065187</c:v>
                </c:pt>
                <c:pt idx="661">
                  <c:v>0.137609151541255</c:v>
                </c:pt>
                <c:pt idx="662">
                  <c:v>0.804442193242721</c:v>
                </c:pt>
                <c:pt idx="663">
                  <c:v>0.144334940589033</c:v>
                </c:pt>
                <c:pt idx="664">
                  <c:v>0.459677164326422</c:v>
                </c:pt>
                <c:pt idx="665">
                  <c:v>0.535095735802315</c:v>
                </c:pt>
                <c:pt idx="666">
                  <c:v>0.176480887341313</c:v>
                </c:pt>
                <c:pt idx="667">
                  <c:v>0.452908590785228</c:v>
                </c:pt>
                <c:pt idx="668">
                  <c:v>0.337381905759685</c:v>
                </c:pt>
                <c:pt idx="669">
                  <c:v>0.732353211729787</c:v>
                </c:pt>
                <c:pt idx="670">
                  <c:v>0.882590800407343</c:v>
                </c:pt>
                <c:pt idx="671">
                  <c:v>0.983617367572151</c:v>
                </c:pt>
                <c:pt idx="672">
                  <c:v>0.951174505869858</c:v>
                </c:pt>
                <c:pt idx="673">
                  <c:v>0.888456362648867</c:v>
                </c:pt>
                <c:pt idx="674">
                  <c:v>0.335707189398818</c:v>
                </c:pt>
                <c:pt idx="675">
                  <c:v>0.973691571853124</c:v>
                </c:pt>
                <c:pt idx="676">
                  <c:v>0.641022692318074</c:v>
                </c:pt>
                <c:pt idx="677">
                  <c:v>0.377873038291</c:v>
                </c:pt>
                <c:pt idx="678">
                  <c:v>0.287693533929996</c:v>
                </c:pt>
                <c:pt idx="679">
                  <c:v>0.376731133437715</c:v>
                </c:pt>
                <c:pt idx="680">
                  <c:v>0.750861477921717</c:v>
                </c:pt>
                <c:pt idx="681">
                  <c:v>0.683042279793881</c:v>
                </c:pt>
                <c:pt idx="682">
                  <c:v>0.675044661271386</c:v>
                </c:pt>
                <c:pt idx="683">
                  <c:v>0.786533736041747</c:v>
                </c:pt>
                <c:pt idx="684">
                  <c:v>0.755546285654418</c:v>
                </c:pt>
                <c:pt idx="685">
                  <c:v>0.849452444701456</c:v>
                </c:pt>
                <c:pt idx="686">
                  <c:v>0.527089871349745</c:v>
                </c:pt>
                <c:pt idx="687">
                  <c:v>0.923422942287289</c:v>
                </c:pt>
                <c:pt idx="688">
                  <c:v>0.450306073646061</c:v>
                </c:pt>
                <c:pt idx="689">
                  <c:v>0.503219331963919</c:v>
                </c:pt>
                <c:pt idx="690">
                  <c:v>0.93669606174808</c:v>
                </c:pt>
                <c:pt idx="691">
                  <c:v>0.683076318702661</c:v>
                </c:pt>
                <c:pt idx="692">
                  <c:v>0.202696460182779</c:v>
                </c:pt>
                <c:pt idx="693">
                  <c:v>0.431164306937717</c:v>
                </c:pt>
                <c:pt idx="694">
                  <c:v>0.09347085270565</c:v>
                </c:pt>
                <c:pt idx="695">
                  <c:v>0.747853560722433</c:v>
                </c:pt>
                <c:pt idx="696">
                  <c:v>0.267052848706953</c:v>
                </c:pt>
                <c:pt idx="697">
                  <c:v>0.723392426385544</c:v>
                </c:pt>
                <c:pt idx="698">
                  <c:v>0.379465712117963</c:v>
                </c:pt>
                <c:pt idx="699">
                  <c:v>0.760624617687427</c:v>
                </c:pt>
                <c:pt idx="700">
                  <c:v>0.161443552817218</c:v>
                </c:pt>
                <c:pt idx="701">
                  <c:v>0.478370563476346</c:v>
                </c:pt>
                <c:pt idx="702">
                  <c:v>0.527379080536775</c:v>
                </c:pt>
                <c:pt idx="703">
                  <c:v>0.0610978178447112</c:v>
                </c:pt>
                <c:pt idx="704">
                  <c:v>0.107122921268456</c:v>
                </c:pt>
                <c:pt idx="705">
                  <c:v>0.0705055327853188</c:v>
                </c:pt>
                <c:pt idx="706">
                  <c:v>0.841259496170096</c:v>
                </c:pt>
                <c:pt idx="707">
                  <c:v>0.984647993347608</c:v>
                </c:pt>
                <c:pt idx="708">
                  <c:v>0.530484462971799</c:v>
                </c:pt>
                <c:pt idx="709">
                  <c:v>0.980222215293907</c:v>
                </c:pt>
                <c:pt idx="710">
                  <c:v>0.479708719882183</c:v>
                </c:pt>
                <c:pt idx="711">
                  <c:v>0.723644605255686</c:v>
                </c:pt>
                <c:pt idx="712">
                  <c:v>0.627513971994631</c:v>
                </c:pt>
                <c:pt idx="713">
                  <c:v>0.186541683389805</c:v>
                </c:pt>
                <c:pt idx="714">
                  <c:v>0.801584860193543</c:v>
                </c:pt>
                <c:pt idx="715">
                  <c:v>0.751279868534766</c:v>
                </c:pt>
                <c:pt idx="716">
                  <c:v>0.990742652560584</c:v>
                </c:pt>
                <c:pt idx="717">
                  <c:v>0.12215932586696</c:v>
                </c:pt>
                <c:pt idx="718">
                  <c:v>0.774205498280935</c:v>
                </c:pt>
                <c:pt idx="719">
                  <c:v>0.807896877056919</c:v>
                </c:pt>
                <c:pt idx="720">
                  <c:v>0.298700244049542</c:v>
                </c:pt>
                <c:pt idx="721">
                  <c:v>0.191022972925566</c:v>
                </c:pt>
                <c:pt idx="722">
                  <c:v>0.444050812977366</c:v>
                </c:pt>
                <c:pt idx="723">
                  <c:v>0.449817728600465</c:v>
                </c:pt>
                <c:pt idx="724">
                  <c:v>0.067868145997636</c:v>
                </c:pt>
                <c:pt idx="725">
                  <c:v>0.848411021172069</c:v>
                </c:pt>
                <c:pt idx="726">
                  <c:v>0.469966705772094</c:v>
                </c:pt>
                <c:pt idx="727">
                  <c:v>0.160671649849974</c:v>
                </c:pt>
                <c:pt idx="728">
                  <c:v>0.46713254309725</c:v>
                </c:pt>
                <c:pt idx="729">
                  <c:v>0.243510558619164</c:v>
                </c:pt>
                <c:pt idx="730">
                  <c:v>0.718867925810628</c:v>
                </c:pt>
                <c:pt idx="731">
                  <c:v>0.0252231213962659</c:v>
                </c:pt>
                <c:pt idx="732">
                  <c:v>0.194737530197017</c:v>
                </c:pt>
                <c:pt idx="733">
                  <c:v>0.424495489685796</c:v>
                </c:pt>
                <c:pt idx="734">
                  <c:v>0.923941194894724</c:v>
                </c:pt>
                <c:pt idx="735">
                  <c:v>0.965700002736412</c:v>
                </c:pt>
                <c:pt idx="736">
                  <c:v>0.417738237301819</c:v>
                </c:pt>
                <c:pt idx="737">
                  <c:v>0.106104660197161</c:v>
                </c:pt>
                <c:pt idx="738">
                  <c:v>0.40534833248239</c:v>
                </c:pt>
                <c:pt idx="739">
                  <c:v>0.540621657273732</c:v>
                </c:pt>
                <c:pt idx="740">
                  <c:v>0.773953954572789</c:v>
                </c:pt>
                <c:pt idx="741">
                  <c:v>0.999719982384704</c:v>
                </c:pt>
                <c:pt idx="742">
                  <c:v>0.853429380687885</c:v>
                </c:pt>
                <c:pt idx="743">
                  <c:v>0.306127077317797</c:v>
                </c:pt>
                <c:pt idx="744">
                  <c:v>0.436421257327311</c:v>
                </c:pt>
                <c:pt idx="745">
                  <c:v>0.70594455988612</c:v>
                </c:pt>
                <c:pt idx="746">
                  <c:v>0.174405729281716</c:v>
                </c:pt>
                <c:pt idx="747">
                  <c:v>0.739803009084426</c:v>
                </c:pt>
                <c:pt idx="748">
                  <c:v>0.240347131039016</c:v>
                </c:pt>
                <c:pt idx="749">
                  <c:v>0.169680812745355</c:v>
                </c:pt>
                <c:pt idx="750">
                  <c:v>0.398583240690641</c:v>
                </c:pt>
                <c:pt idx="751">
                  <c:v>0.72701207769569</c:v>
                </c:pt>
                <c:pt idx="752">
                  <c:v>0.872562096337788</c:v>
                </c:pt>
                <c:pt idx="753">
                  <c:v>0.697708602412604</c:v>
                </c:pt>
                <c:pt idx="754">
                  <c:v>0.651055374997668</c:v>
                </c:pt>
                <c:pt idx="755">
                  <c:v>0.60972091217991</c:v>
                </c:pt>
                <c:pt idx="756">
                  <c:v>0.123473334009759</c:v>
                </c:pt>
                <c:pt idx="757">
                  <c:v>0.538763356744312</c:v>
                </c:pt>
                <c:pt idx="758">
                  <c:v>0.184906314942054</c:v>
                </c:pt>
                <c:pt idx="759">
                  <c:v>0.797828270471655</c:v>
                </c:pt>
                <c:pt idx="760">
                  <c:v>0.201517809997313</c:v>
                </c:pt>
                <c:pt idx="761">
                  <c:v>0.0261141950031742</c:v>
                </c:pt>
                <c:pt idx="762">
                  <c:v>0.476914090919308</c:v>
                </c:pt>
                <c:pt idx="763">
                  <c:v>0.942993164411746</c:v>
                </c:pt>
                <c:pt idx="764">
                  <c:v>0.110115400399081</c:v>
                </c:pt>
                <c:pt idx="765">
                  <c:v>0.282642052858137</c:v>
                </c:pt>
                <c:pt idx="766">
                  <c:v>0.385753705981188</c:v>
                </c:pt>
                <c:pt idx="767">
                  <c:v>0.674962984747253</c:v>
                </c:pt>
                <c:pt idx="768">
                  <c:v>0.087122016469948</c:v>
                </c:pt>
                <c:pt idx="769">
                  <c:v>0.488417807384394</c:v>
                </c:pt>
                <c:pt idx="770">
                  <c:v>0.3727002608357</c:v>
                </c:pt>
                <c:pt idx="771">
                  <c:v>0.900401626131497</c:v>
                </c:pt>
                <c:pt idx="772">
                  <c:v>0.106782729621045</c:v>
                </c:pt>
                <c:pt idx="773">
                  <c:v>0.710780402063392</c:v>
                </c:pt>
                <c:pt idx="774">
                  <c:v>0.784832078847103</c:v>
                </c:pt>
                <c:pt idx="775">
                  <c:v>0.664217612124048</c:v>
                </c:pt>
                <c:pt idx="776">
                  <c:v>0.444184896419756</c:v>
                </c:pt>
                <c:pt idx="777">
                  <c:v>0.296914971782826</c:v>
                </c:pt>
                <c:pt idx="778">
                  <c:v>0.200733831035905</c:v>
                </c:pt>
                <c:pt idx="779">
                  <c:v>0.573392220190726</c:v>
                </c:pt>
                <c:pt idx="780">
                  <c:v>0.302211283589713</c:v>
                </c:pt>
                <c:pt idx="781">
                  <c:v>0.828930967836641</c:v>
                </c:pt>
                <c:pt idx="782">
                  <c:v>0.838699661078863</c:v>
                </c:pt>
                <c:pt idx="783">
                  <c:v>0.783307606703602</c:v>
                </c:pt>
                <c:pt idx="784">
                  <c:v>0.5009931930108</c:v>
                </c:pt>
                <c:pt idx="785">
                  <c:v>0.641440282925032</c:v>
                </c:pt>
                <c:pt idx="786">
                  <c:v>0.0274363103089854</c:v>
                </c:pt>
                <c:pt idx="787">
                  <c:v>0.546574931940995</c:v>
                </c:pt>
                <c:pt idx="788">
                  <c:v>0.229863586719148</c:v>
                </c:pt>
                <c:pt idx="789">
                  <c:v>0.901635376154445</c:v>
                </c:pt>
                <c:pt idx="790">
                  <c:v>0.73926624271553</c:v>
                </c:pt>
                <c:pt idx="791">
                  <c:v>0.324362485087477</c:v>
                </c:pt>
                <c:pt idx="792">
                  <c:v>0.861810211907141</c:v>
                </c:pt>
                <c:pt idx="793">
                  <c:v>0.251867398037575</c:v>
                </c:pt>
                <c:pt idx="794">
                  <c:v>0.185830769944005</c:v>
                </c:pt>
                <c:pt idx="795">
                  <c:v>0.460223809233867</c:v>
                </c:pt>
                <c:pt idx="796">
                  <c:v>0.830428725923412</c:v>
                </c:pt>
                <c:pt idx="797">
                  <c:v>0.0147243154933676</c:v>
                </c:pt>
                <c:pt idx="798">
                  <c:v>0.476293176296167</c:v>
                </c:pt>
                <c:pt idx="799">
                  <c:v>0.416425826377235</c:v>
                </c:pt>
                <c:pt idx="800">
                  <c:v>0.569375821272843</c:v>
                </c:pt>
                <c:pt idx="801">
                  <c:v>0.960609036847018</c:v>
                </c:pt>
                <c:pt idx="802">
                  <c:v>0.338041843730025</c:v>
                </c:pt>
                <c:pt idx="803">
                  <c:v>0.572776962420903</c:v>
                </c:pt>
                <c:pt idx="804">
                  <c:v>0.514322350616567</c:v>
                </c:pt>
                <c:pt idx="805">
                  <c:v>0.637817536829971</c:v>
                </c:pt>
                <c:pt idx="806">
                  <c:v>0.899893376859836</c:v>
                </c:pt>
                <c:pt idx="807">
                  <c:v>0.58795527217444</c:v>
                </c:pt>
                <c:pt idx="808">
                  <c:v>0.167406451771967</c:v>
                </c:pt>
                <c:pt idx="809">
                  <c:v>0.265116981579922</c:v>
                </c:pt>
                <c:pt idx="810">
                  <c:v>0.537795727956109</c:v>
                </c:pt>
                <c:pt idx="811">
                  <c:v>0.323336564353667</c:v>
                </c:pt>
                <c:pt idx="812">
                  <c:v>0.224186672712676</c:v>
                </c:pt>
                <c:pt idx="813">
                  <c:v>0.186823853640817</c:v>
                </c:pt>
                <c:pt idx="814">
                  <c:v>0.7830313219456</c:v>
                </c:pt>
                <c:pt idx="815">
                  <c:v>0.329322526580654</c:v>
                </c:pt>
                <c:pt idx="816">
                  <c:v>0.763095096568577</c:v>
                </c:pt>
                <c:pt idx="817">
                  <c:v>0.890382076962851</c:v>
                </c:pt>
                <c:pt idx="818">
                  <c:v>0.292920181411319</c:v>
                </c:pt>
                <c:pt idx="819">
                  <c:v>0.894168850383721</c:v>
                </c:pt>
                <c:pt idx="820">
                  <c:v>0.497390466625802</c:v>
                </c:pt>
                <c:pt idx="821">
                  <c:v>0.586441141902469</c:v>
                </c:pt>
                <c:pt idx="822">
                  <c:v>0.884023051592521</c:v>
                </c:pt>
                <c:pt idx="823">
                  <c:v>0.655313356197439</c:v>
                </c:pt>
                <c:pt idx="824">
                  <c:v>0.0896113113267347</c:v>
                </c:pt>
                <c:pt idx="825">
                  <c:v>0.351434230222367</c:v>
                </c:pt>
                <c:pt idx="826">
                  <c:v>0.627844525384717</c:v>
                </c:pt>
                <c:pt idx="827">
                  <c:v>0.773204118362628</c:v>
                </c:pt>
                <c:pt idx="828">
                  <c:v>0.528529069270007</c:v>
                </c:pt>
                <c:pt idx="829">
                  <c:v>0.832656340091489</c:v>
                </c:pt>
                <c:pt idx="830">
                  <c:v>0.00903616833966225</c:v>
                </c:pt>
                <c:pt idx="831">
                  <c:v>0.667627590126358</c:v>
                </c:pt>
                <c:pt idx="832">
                  <c:v>0.568601214210503</c:v>
                </c:pt>
                <c:pt idx="833">
                  <c:v>0.515842411085032</c:v>
                </c:pt>
                <c:pt idx="834">
                  <c:v>0.146099643665366</c:v>
                </c:pt>
                <c:pt idx="835">
                  <c:v>0.31653672864195</c:v>
                </c:pt>
                <c:pt idx="836">
                  <c:v>0.231924380059354</c:v>
                </c:pt>
                <c:pt idx="837">
                  <c:v>0.55524544918444</c:v>
                </c:pt>
                <c:pt idx="838">
                  <c:v>0.0745898372260854</c:v>
                </c:pt>
                <c:pt idx="839">
                  <c:v>0.117379119968973</c:v>
                </c:pt>
                <c:pt idx="840">
                  <c:v>0.372687485883944</c:v>
                </c:pt>
                <c:pt idx="841">
                  <c:v>0.166214651777409</c:v>
                </c:pt>
                <c:pt idx="842">
                  <c:v>0.0928179825423285</c:v>
                </c:pt>
                <c:pt idx="843">
                  <c:v>0.310925104073249</c:v>
                </c:pt>
                <c:pt idx="844">
                  <c:v>0.304124860907905</c:v>
                </c:pt>
                <c:pt idx="845">
                  <c:v>0.580273532657884</c:v>
                </c:pt>
                <c:pt idx="846">
                  <c:v>0.170054785790853</c:v>
                </c:pt>
                <c:pt idx="847">
                  <c:v>0.967595899826847</c:v>
                </c:pt>
                <c:pt idx="848">
                  <c:v>0.48796936951112</c:v>
                </c:pt>
                <c:pt idx="849">
                  <c:v>0.562698047026061</c:v>
                </c:pt>
                <c:pt idx="850">
                  <c:v>0.417233550804667</c:v>
                </c:pt>
                <c:pt idx="851">
                  <c:v>0.536291730008088</c:v>
                </c:pt>
                <c:pt idx="852">
                  <c:v>0.286405536229722</c:v>
                </c:pt>
                <c:pt idx="853">
                  <c:v>0.492594716488384</c:v>
                </c:pt>
                <c:pt idx="854">
                  <c:v>0.620153304073028</c:v>
                </c:pt>
                <c:pt idx="855">
                  <c:v>0.955719946301542</c:v>
                </c:pt>
                <c:pt idx="856">
                  <c:v>0.776522670756094</c:v>
                </c:pt>
                <c:pt idx="857">
                  <c:v>0.00547875405754894</c:v>
                </c:pt>
                <c:pt idx="858">
                  <c:v>0.835181919741444</c:v>
                </c:pt>
                <c:pt idx="859">
                  <c:v>0.32822315429803</c:v>
                </c:pt>
                <c:pt idx="860">
                  <c:v>0.627267992938869</c:v>
                </c:pt>
                <c:pt idx="861">
                  <c:v>0.198352189152502</c:v>
                </c:pt>
                <c:pt idx="862">
                  <c:v>0.0474592446116731</c:v>
                </c:pt>
                <c:pt idx="863">
                  <c:v>0.156107338494621</c:v>
                </c:pt>
                <c:pt idx="864">
                  <c:v>0.0388997577829286</c:v>
                </c:pt>
                <c:pt idx="865">
                  <c:v>0.397281992598437</c:v>
                </c:pt>
                <c:pt idx="866">
                  <c:v>0.891600223141722</c:v>
                </c:pt>
                <c:pt idx="867">
                  <c:v>0.140469987294637</c:v>
                </c:pt>
                <c:pt idx="868">
                  <c:v>0.744940380449407</c:v>
                </c:pt>
                <c:pt idx="869">
                  <c:v>0.4874782016268</c:v>
                </c:pt>
                <c:pt idx="870">
                  <c:v>0.43489802244585</c:v>
                </c:pt>
                <c:pt idx="871">
                  <c:v>0.542528218007647</c:v>
                </c:pt>
                <c:pt idx="872">
                  <c:v>0.076629561255686</c:v>
                </c:pt>
                <c:pt idx="873">
                  <c:v>0.805872044875287</c:v>
                </c:pt>
                <c:pt idx="874">
                  <c:v>0.023027157294564</c:v>
                </c:pt>
                <c:pt idx="875">
                  <c:v>0.107446901849471</c:v>
                </c:pt>
                <c:pt idx="876">
                  <c:v>0.089877410675399</c:v>
                </c:pt>
                <c:pt idx="877">
                  <c:v>0.596194067387842</c:v>
                </c:pt>
                <c:pt idx="878">
                  <c:v>0.188246615114622</c:v>
                </c:pt>
                <c:pt idx="879">
                  <c:v>0.550666788942181</c:v>
                </c:pt>
                <c:pt idx="880">
                  <c:v>0.754717574338429</c:v>
                </c:pt>
                <c:pt idx="881">
                  <c:v>0.0265522556146607</c:v>
                </c:pt>
                <c:pt idx="882">
                  <c:v>0.620102980989032</c:v>
                </c:pt>
                <c:pt idx="883">
                  <c:v>0.606732633314095</c:v>
                </c:pt>
                <c:pt idx="884">
                  <c:v>0.207260358030908</c:v>
                </c:pt>
                <c:pt idx="885">
                  <c:v>0.769510162412189</c:v>
                </c:pt>
                <c:pt idx="886">
                  <c:v>0.198633562657051</c:v>
                </c:pt>
                <c:pt idx="887">
                  <c:v>0.640621317899786</c:v>
                </c:pt>
                <c:pt idx="888">
                  <c:v>0.0641458526952192</c:v>
                </c:pt>
                <c:pt idx="889">
                  <c:v>0.144665032043122</c:v>
                </c:pt>
                <c:pt idx="890">
                  <c:v>0.0900695155141875</c:v>
                </c:pt>
                <c:pt idx="891">
                  <c:v>0.821569979540072</c:v>
                </c:pt>
                <c:pt idx="892">
                  <c:v>0.799497059429996</c:v>
                </c:pt>
                <c:pt idx="893">
                  <c:v>0.823725925176404</c:v>
                </c:pt>
                <c:pt idx="894">
                  <c:v>0.9050389676122</c:v>
                </c:pt>
                <c:pt idx="895">
                  <c:v>0.859404133982025</c:v>
                </c:pt>
                <c:pt idx="896">
                  <c:v>0.18437301449012</c:v>
                </c:pt>
                <c:pt idx="897">
                  <c:v>0.0980918438872322</c:v>
                </c:pt>
                <c:pt idx="898">
                  <c:v>0.919270144659095</c:v>
                </c:pt>
                <c:pt idx="899">
                  <c:v>0.303365800878964</c:v>
                </c:pt>
                <c:pt idx="900">
                  <c:v>0.788721914286725</c:v>
                </c:pt>
                <c:pt idx="901">
                  <c:v>0.708929856657051</c:v>
                </c:pt>
                <c:pt idx="902">
                  <c:v>0.35679449501913</c:v>
                </c:pt>
                <c:pt idx="903">
                  <c:v>0.403441628790461</c:v>
                </c:pt>
                <c:pt idx="904">
                  <c:v>0.545834240387194</c:v>
                </c:pt>
                <c:pt idx="905">
                  <c:v>0.239753223373555</c:v>
                </c:pt>
                <c:pt idx="906">
                  <c:v>0.735649814712815</c:v>
                </c:pt>
                <c:pt idx="907">
                  <c:v>0.534191020182334</c:v>
                </c:pt>
                <c:pt idx="908">
                  <c:v>0.379295884515159</c:v>
                </c:pt>
                <c:pt idx="909">
                  <c:v>0.0714995203306899</c:v>
                </c:pt>
                <c:pt idx="910">
                  <c:v>0.276083372416906</c:v>
                </c:pt>
                <c:pt idx="911">
                  <c:v>0.181074256426655</c:v>
                </c:pt>
                <c:pt idx="912">
                  <c:v>0.892441273550503</c:v>
                </c:pt>
                <c:pt idx="913">
                  <c:v>0.900108765228652</c:v>
                </c:pt>
                <c:pt idx="914">
                  <c:v>0.371255034464411</c:v>
                </c:pt>
                <c:pt idx="915">
                  <c:v>0.489280622801743</c:v>
                </c:pt>
                <c:pt idx="916">
                  <c:v>0.120306494529359</c:v>
                </c:pt>
                <c:pt idx="917">
                  <c:v>0.816601542173885</c:v>
                </c:pt>
                <c:pt idx="918">
                  <c:v>0.120440389844589</c:v>
                </c:pt>
                <c:pt idx="919">
                  <c:v>0.37505653349217</c:v>
                </c:pt>
                <c:pt idx="920">
                  <c:v>0.34408241964411</c:v>
                </c:pt>
                <c:pt idx="921">
                  <c:v>0.949657126679085</c:v>
                </c:pt>
                <c:pt idx="922">
                  <c:v>0.924733875202946</c:v>
                </c:pt>
                <c:pt idx="923">
                  <c:v>0.199533656588756</c:v>
                </c:pt>
                <c:pt idx="924">
                  <c:v>0.968067831243388</c:v>
                </c:pt>
                <c:pt idx="925">
                  <c:v>0.670691610663198</c:v>
                </c:pt>
                <c:pt idx="926">
                  <c:v>0.145251899841242</c:v>
                </c:pt>
                <c:pt idx="927">
                  <c:v>0.00505703908856958</c:v>
                </c:pt>
                <c:pt idx="928">
                  <c:v>0.459122546832077</c:v>
                </c:pt>
                <c:pt idx="929">
                  <c:v>0.361436027451418</c:v>
                </c:pt>
                <c:pt idx="930">
                  <c:v>0.823835970717482</c:v>
                </c:pt>
                <c:pt idx="931">
                  <c:v>0.314013231894933</c:v>
                </c:pt>
                <c:pt idx="932">
                  <c:v>0.348620544071309</c:v>
                </c:pt>
                <c:pt idx="933">
                  <c:v>0.744014476775192</c:v>
                </c:pt>
                <c:pt idx="934">
                  <c:v>0.466255817445926</c:v>
                </c:pt>
                <c:pt idx="935">
                  <c:v>0.490158414817415</c:v>
                </c:pt>
                <c:pt idx="936">
                  <c:v>0.296903085778467</c:v>
                </c:pt>
                <c:pt idx="937">
                  <c:v>0.773522249772213</c:v>
                </c:pt>
                <c:pt idx="938">
                  <c:v>0.887912517297082</c:v>
                </c:pt>
                <c:pt idx="939">
                  <c:v>0.662446521571837</c:v>
                </c:pt>
                <c:pt idx="940">
                  <c:v>0.220231844927184</c:v>
                </c:pt>
                <c:pt idx="941">
                  <c:v>0.0931039539864287</c:v>
                </c:pt>
                <c:pt idx="942">
                  <c:v>0.122041620197706</c:v>
                </c:pt>
                <c:pt idx="943">
                  <c:v>0.21135736478027</c:v>
                </c:pt>
                <c:pt idx="944">
                  <c:v>0.480242029647343</c:v>
                </c:pt>
                <c:pt idx="945">
                  <c:v>0.0515316383680329</c:v>
                </c:pt>
                <c:pt idx="946">
                  <c:v>0.390416273730807</c:v>
                </c:pt>
                <c:pt idx="947">
                  <c:v>0.817724760971032</c:v>
                </c:pt>
                <c:pt idx="948">
                  <c:v>0.135895508225076</c:v>
                </c:pt>
                <c:pt idx="949">
                  <c:v>0.283282918273471</c:v>
                </c:pt>
                <c:pt idx="950">
                  <c:v>0.136550348135643</c:v>
                </c:pt>
                <c:pt idx="951">
                  <c:v>0.0740646555786952</c:v>
                </c:pt>
                <c:pt idx="952">
                  <c:v>0.257933934102766</c:v>
                </c:pt>
                <c:pt idx="953">
                  <c:v>0.851119100465439</c:v>
                </c:pt>
                <c:pt idx="954">
                  <c:v>0.121401561307721</c:v>
                </c:pt>
                <c:pt idx="955">
                  <c:v>0.658403247944079</c:v>
                </c:pt>
                <c:pt idx="956">
                  <c:v>0.305831870879047</c:v>
                </c:pt>
                <c:pt idx="957">
                  <c:v>0.951163308112882</c:v>
                </c:pt>
                <c:pt idx="958">
                  <c:v>0.581574603798799</c:v>
                </c:pt>
                <c:pt idx="959">
                  <c:v>0.0706051163142547</c:v>
                </c:pt>
                <c:pt idx="960">
                  <c:v>0.5672499173088</c:v>
                </c:pt>
                <c:pt idx="961">
                  <c:v>0.180478605790995</c:v>
                </c:pt>
                <c:pt idx="962">
                  <c:v>0.450024263816886</c:v>
                </c:pt>
                <c:pt idx="963">
                  <c:v>0.931201342842542</c:v>
                </c:pt>
                <c:pt idx="964">
                  <c:v>0.659987832303159</c:v>
                </c:pt>
                <c:pt idx="965">
                  <c:v>0.367146124481224</c:v>
                </c:pt>
                <c:pt idx="966">
                  <c:v>0.639258552226238</c:v>
                </c:pt>
                <c:pt idx="967">
                  <c:v>0.842717638588511</c:v>
                </c:pt>
                <c:pt idx="968">
                  <c:v>0.0964376599295065</c:v>
                </c:pt>
                <c:pt idx="969">
                  <c:v>0.962843186571263</c:v>
                </c:pt>
                <c:pt idx="970">
                  <c:v>0.387041827547364</c:v>
                </c:pt>
                <c:pt idx="971">
                  <c:v>0.813502468517982</c:v>
                </c:pt>
                <c:pt idx="972">
                  <c:v>0.910536854411475</c:v>
                </c:pt>
                <c:pt idx="973">
                  <c:v>0.997921430855058</c:v>
                </c:pt>
                <c:pt idx="974">
                  <c:v>0.664597920957021</c:v>
                </c:pt>
                <c:pt idx="975">
                  <c:v>0.244055176503025</c:v>
                </c:pt>
                <c:pt idx="976">
                  <c:v>0.347221405128948</c:v>
                </c:pt>
                <c:pt idx="977">
                  <c:v>0.598984937532805</c:v>
                </c:pt>
                <c:pt idx="978">
                  <c:v>0.647313261288218</c:v>
                </c:pt>
                <c:pt idx="979">
                  <c:v>0.475854110321961</c:v>
                </c:pt>
                <c:pt idx="980">
                  <c:v>0.614378961618058</c:v>
                </c:pt>
                <c:pt idx="981">
                  <c:v>0.0689683532109484</c:v>
                </c:pt>
                <c:pt idx="982">
                  <c:v>0.247940000030212</c:v>
                </c:pt>
                <c:pt idx="983">
                  <c:v>0.902684746659361</c:v>
                </c:pt>
                <c:pt idx="984">
                  <c:v>0.697301958571188</c:v>
                </c:pt>
                <c:pt idx="985">
                  <c:v>0.529715015902184</c:v>
                </c:pt>
                <c:pt idx="986">
                  <c:v>0.712299136328511</c:v>
                </c:pt>
                <c:pt idx="987">
                  <c:v>0.644467816106044</c:v>
                </c:pt>
                <c:pt idx="988">
                  <c:v>0.235640740836971</c:v>
                </c:pt>
                <c:pt idx="989">
                  <c:v>0.127055080025457</c:v>
                </c:pt>
                <c:pt idx="990">
                  <c:v>0.277483641984873</c:v>
                </c:pt>
                <c:pt idx="991">
                  <c:v>0.78358742815908</c:v>
                </c:pt>
                <c:pt idx="992">
                  <c:v>0.462856688420288</c:v>
                </c:pt>
                <c:pt idx="993">
                  <c:v>0.798383641405962</c:v>
                </c:pt>
                <c:pt idx="994">
                  <c:v>0.892561586457305</c:v>
                </c:pt>
                <c:pt idx="995">
                  <c:v>0.163719196221791</c:v>
                </c:pt>
                <c:pt idx="996">
                  <c:v>0.208175341482274</c:v>
                </c:pt>
                <c:pt idx="997">
                  <c:v>0.602738862275146</c:v>
                </c:pt>
                <c:pt idx="998">
                  <c:v>0.00177926186006516</c:v>
                </c:pt>
                <c:pt idx="999">
                  <c:v>0.751158362603746</c:v>
                </c:pt>
              </c:numCache>
            </c:numRef>
          </c:xVal>
          <c:yVal>
            <c:numRef>
              <c:f>π추정!$G$25:$G$1024</c:f>
              <c:numCache>
                <c:formatCode>0.0000</c:formatCode>
                <c:ptCount val="1000"/>
                <c:pt idx="0">
                  <c:v>0.352983647608198</c:v>
                </c:pt>
                <c:pt idx="1">
                  <c:v>0.701764764380641</c:v>
                </c:pt>
                <c:pt idx="2">
                  <c:v>0.472375957877375</c:v>
                </c:pt>
                <c:pt idx="4">
                  <c:v>0.19898791948799</c:v>
                </c:pt>
                <c:pt idx="5">
                  <c:v>0.326715212431736</c:v>
                </c:pt>
                <c:pt idx="6">
                  <c:v>0.15925886540208</c:v>
                </c:pt>
                <c:pt idx="7">
                  <c:v>0.446538084303029</c:v>
                </c:pt>
                <c:pt idx="8">
                  <c:v>0.00641111808363348</c:v>
                </c:pt>
                <c:pt idx="9">
                  <c:v>0.613776287180372</c:v>
                </c:pt>
                <c:pt idx="10">
                  <c:v>0.366067665279843</c:v>
                </c:pt>
                <c:pt idx="11">
                  <c:v>0.606322172214277</c:v>
                </c:pt>
                <c:pt idx="15">
                  <c:v>0.00969023734796792</c:v>
                </c:pt>
                <c:pt idx="16">
                  <c:v>0.138242872082628</c:v>
                </c:pt>
                <c:pt idx="17">
                  <c:v>0.128797272336669</c:v>
                </c:pt>
                <c:pt idx="18">
                  <c:v>0.622215932817198</c:v>
                </c:pt>
                <c:pt idx="19">
                  <c:v>0.627110800822265</c:v>
                </c:pt>
                <c:pt idx="21">
                  <c:v>0.00326063123065978</c:v>
                </c:pt>
                <c:pt idx="22">
                  <c:v>0.379856944666244</c:v>
                </c:pt>
                <c:pt idx="23">
                  <c:v>0.109045059536584</c:v>
                </c:pt>
                <c:pt idx="27">
                  <c:v>0.545712511171587</c:v>
                </c:pt>
                <c:pt idx="28">
                  <c:v>0.225139304646291</c:v>
                </c:pt>
                <c:pt idx="29">
                  <c:v>0.72817567747552</c:v>
                </c:pt>
                <c:pt idx="30">
                  <c:v>0.0955282939830795</c:v>
                </c:pt>
                <c:pt idx="31">
                  <c:v>0.539356579189189</c:v>
                </c:pt>
                <c:pt idx="34">
                  <c:v>0.0361521678278223</c:v>
                </c:pt>
                <c:pt idx="35">
                  <c:v>0.589010237832554</c:v>
                </c:pt>
                <c:pt idx="36">
                  <c:v>0.827622804441489</c:v>
                </c:pt>
                <c:pt idx="37">
                  <c:v>0.0107586943777278</c:v>
                </c:pt>
                <c:pt idx="38">
                  <c:v>0.628131606266834</c:v>
                </c:pt>
                <c:pt idx="40">
                  <c:v>0.818745134049095</c:v>
                </c:pt>
                <c:pt idx="42">
                  <c:v>0.359375926316716</c:v>
                </c:pt>
                <c:pt idx="43">
                  <c:v>0.832519727875479</c:v>
                </c:pt>
                <c:pt idx="44">
                  <c:v>0.028345487662591</c:v>
                </c:pt>
                <c:pt idx="45">
                  <c:v>0.500011757132597</c:v>
                </c:pt>
                <c:pt idx="47">
                  <c:v>0.346279886667617</c:v>
                </c:pt>
                <c:pt idx="48">
                  <c:v>0.529751883470453</c:v>
                </c:pt>
                <c:pt idx="49">
                  <c:v>0.199993902933784</c:v>
                </c:pt>
                <c:pt idx="50">
                  <c:v>0.000927826971746981</c:v>
                </c:pt>
                <c:pt idx="51">
                  <c:v>0.512889540870674</c:v>
                </c:pt>
                <c:pt idx="52">
                  <c:v>0.367788921692409</c:v>
                </c:pt>
                <c:pt idx="53">
                  <c:v>0.95919475343544</c:v>
                </c:pt>
                <c:pt idx="54">
                  <c:v>0.366607264266349</c:v>
                </c:pt>
                <c:pt idx="55">
                  <c:v>0.0243137936340645</c:v>
                </c:pt>
                <c:pt idx="56">
                  <c:v>0.646668409579434</c:v>
                </c:pt>
                <c:pt idx="58">
                  <c:v>0.458076546550728</c:v>
                </c:pt>
                <c:pt idx="59">
                  <c:v>0.340401048888452</c:v>
                </c:pt>
                <c:pt idx="60">
                  <c:v>0.430379986413755</c:v>
                </c:pt>
                <c:pt idx="61">
                  <c:v>0.57832538348157</c:v>
                </c:pt>
                <c:pt idx="62">
                  <c:v>0.270141963497736</c:v>
                </c:pt>
                <c:pt idx="63">
                  <c:v>0.261148636345752</c:v>
                </c:pt>
                <c:pt idx="64">
                  <c:v>0.455581748508848</c:v>
                </c:pt>
                <c:pt idx="65">
                  <c:v>0.60319122869987</c:v>
                </c:pt>
                <c:pt idx="66">
                  <c:v>0.256411074311473</c:v>
                </c:pt>
                <c:pt idx="68">
                  <c:v>0.656990874209441</c:v>
                </c:pt>
                <c:pt idx="70">
                  <c:v>0.0109333327272907</c:v>
                </c:pt>
                <c:pt idx="71">
                  <c:v>0.43845250562299</c:v>
                </c:pt>
                <c:pt idx="72">
                  <c:v>0.50527424889151</c:v>
                </c:pt>
                <c:pt idx="73">
                  <c:v>0.31797718082089</c:v>
                </c:pt>
                <c:pt idx="74">
                  <c:v>0.762340712011792</c:v>
                </c:pt>
                <c:pt idx="75">
                  <c:v>0.521138700773008</c:v>
                </c:pt>
                <c:pt idx="76">
                  <c:v>0.157439089962281</c:v>
                </c:pt>
                <c:pt idx="77">
                  <c:v>0.0652894080849364</c:v>
                </c:pt>
                <c:pt idx="78">
                  <c:v>0.680488329962827</c:v>
                </c:pt>
                <c:pt idx="79">
                  <c:v>0.192776304786094</c:v>
                </c:pt>
                <c:pt idx="80">
                  <c:v>0.419723571860231</c:v>
                </c:pt>
                <c:pt idx="81">
                  <c:v>0.304351696860977</c:v>
                </c:pt>
                <c:pt idx="83">
                  <c:v>0.475591651280411</c:v>
                </c:pt>
                <c:pt idx="84">
                  <c:v>0.522987451055087</c:v>
                </c:pt>
                <c:pt idx="85">
                  <c:v>0.259447265532799</c:v>
                </c:pt>
                <c:pt idx="89">
                  <c:v>0.956922320765443</c:v>
                </c:pt>
                <c:pt idx="90">
                  <c:v>0.441724086762406</c:v>
                </c:pt>
                <c:pt idx="91">
                  <c:v>0.404639910091646</c:v>
                </c:pt>
                <c:pt idx="92">
                  <c:v>0.638844087370671</c:v>
                </c:pt>
                <c:pt idx="93">
                  <c:v>0.891201682505198</c:v>
                </c:pt>
                <c:pt idx="95">
                  <c:v>0.128101368551143</c:v>
                </c:pt>
                <c:pt idx="96">
                  <c:v>0.589779892587103</c:v>
                </c:pt>
                <c:pt idx="97">
                  <c:v>0.00330440897960216</c:v>
                </c:pt>
                <c:pt idx="99">
                  <c:v>0.074228911777027</c:v>
                </c:pt>
                <c:pt idx="100">
                  <c:v>0.496662441291846</c:v>
                </c:pt>
                <c:pt idx="102">
                  <c:v>0.445359357283451</c:v>
                </c:pt>
                <c:pt idx="103">
                  <c:v>0.669118502293713</c:v>
                </c:pt>
                <c:pt idx="105">
                  <c:v>0.816621130448766</c:v>
                </c:pt>
                <c:pt idx="106">
                  <c:v>0.118907334865071</c:v>
                </c:pt>
                <c:pt idx="107">
                  <c:v>0.598936903406866</c:v>
                </c:pt>
                <c:pt idx="108">
                  <c:v>0.00704126770142466</c:v>
                </c:pt>
                <c:pt idx="110">
                  <c:v>0.123944696621038</c:v>
                </c:pt>
                <c:pt idx="111">
                  <c:v>0.132187304203399</c:v>
                </c:pt>
                <c:pt idx="112">
                  <c:v>0.336478249751963</c:v>
                </c:pt>
                <c:pt idx="114">
                  <c:v>0.962662986130454</c:v>
                </c:pt>
                <c:pt idx="117">
                  <c:v>0.346400980022736</c:v>
                </c:pt>
                <c:pt idx="118">
                  <c:v>0.832383141503669</c:v>
                </c:pt>
                <c:pt idx="119">
                  <c:v>0.11577274010051</c:v>
                </c:pt>
                <c:pt idx="120">
                  <c:v>0.441212540143169</c:v>
                </c:pt>
                <c:pt idx="121">
                  <c:v>0.339090211433359</c:v>
                </c:pt>
                <c:pt idx="122">
                  <c:v>0.869696120382287</c:v>
                </c:pt>
                <c:pt idx="123">
                  <c:v>0.290186907281168</c:v>
                </c:pt>
                <c:pt idx="124">
                  <c:v>0.0976019200170413</c:v>
                </c:pt>
                <c:pt idx="125">
                  <c:v>0.421687387046404</c:v>
                </c:pt>
                <c:pt idx="126">
                  <c:v>0.207103524939157</c:v>
                </c:pt>
                <c:pt idx="127">
                  <c:v>0.348222588305362</c:v>
                </c:pt>
                <c:pt idx="128">
                  <c:v>0.233671182417311</c:v>
                </c:pt>
                <c:pt idx="131">
                  <c:v>0.241549476166256</c:v>
                </c:pt>
                <c:pt idx="132">
                  <c:v>0.406207818188705</c:v>
                </c:pt>
                <c:pt idx="133">
                  <c:v>0.133682292071171</c:v>
                </c:pt>
                <c:pt idx="134">
                  <c:v>0.319104992435314</c:v>
                </c:pt>
                <c:pt idx="135">
                  <c:v>0.000267439638264477</c:v>
                </c:pt>
                <c:pt idx="136">
                  <c:v>0.614199025207199</c:v>
                </c:pt>
                <c:pt idx="137">
                  <c:v>0.29447116528172</c:v>
                </c:pt>
                <c:pt idx="138">
                  <c:v>0.223021107376553</c:v>
                </c:pt>
                <c:pt idx="139">
                  <c:v>0.242672148277052</c:v>
                </c:pt>
                <c:pt idx="140">
                  <c:v>0.449222333380021</c:v>
                </c:pt>
                <c:pt idx="141">
                  <c:v>0.127481520292349</c:v>
                </c:pt>
                <c:pt idx="142">
                  <c:v>0.486457001999952</c:v>
                </c:pt>
                <c:pt idx="144">
                  <c:v>0.0583362296456471</c:v>
                </c:pt>
                <c:pt idx="145">
                  <c:v>0.00708202470559627</c:v>
                </c:pt>
                <c:pt idx="146">
                  <c:v>0.508576876134612</c:v>
                </c:pt>
                <c:pt idx="147">
                  <c:v>0.838797233183868</c:v>
                </c:pt>
                <c:pt idx="148">
                  <c:v>0.919470782973804</c:v>
                </c:pt>
                <c:pt idx="149">
                  <c:v>0.912438709405251</c:v>
                </c:pt>
                <c:pt idx="150">
                  <c:v>0.086799324140884</c:v>
                </c:pt>
                <c:pt idx="151">
                  <c:v>0.332978577469476</c:v>
                </c:pt>
                <c:pt idx="152">
                  <c:v>0.429318269365467</c:v>
                </c:pt>
                <c:pt idx="153">
                  <c:v>0.781030593556352</c:v>
                </c:pt>
                <c:pt idx="154">
                  <c:v>0.16093795991037</c:v>
                </c:pt>
                <c:pt idx="155">
                  <c:v>0.798799852957018</c:v>
                </c:pt>
                <c:pt idx="156">
                  <c:v>0.303723796852864</c:v>
                </c:pt>
                <c:pt idx="157">
                  <c:v>0.174665309605189</c:v>
                </c:pt>
                <c:pt idx="158">
                  <c:v>0.369842041865923</c:v>
                </c:pt>
                <c:pt idx="159">
                  <c:v>0.379520108108409</c:v>
                </c:pt>
                <c:pt idx="161">
                  <c:v>0.2579947282793</c:v>
                </c:pt>
                <c:pt idx="163">
                  <c:v>0.427687942166813</c:v>
                </c:pt>
                <c:pt idx="164">
                  <c:v>0.695197317400016</c:v>
                </c:pt>
                <c:pt idx="165">
                  <c:v>0.0895305835874751</c:v>
                </c:pt>
                <c:pt idx="166">
                  <c:v>0.26986555068288</c:v>
                </c:pt>
                <c:pt idx="167">
                  <c:v>0.202407130156644</c:v>
                </c:pt>
                <c:pt idx="168">
                  <c:v>0.218235311680473</c:v>
                </c:pt>
                <c:pt idx="169">
                  <c:v>0.225160097819753</c:v>
                </c:pt>
                <c:pt idx="170">
                  <c:v>0.118627342046238</c:v>
                </c:pt>
                <c:pt idx="171">
                  <c:v>0.879102247883566</c:v>
                </c:pt>
                <c:pt idx="174">
                  <c:v>0.218220558599569</c:v>
                </c:pt>
                <c:pt idx="178">
                  <c:v>0.489782056421973</c:v>
                </c:pt>
                <c:pt idx="179">
                  <c:v>0.467816329677589</c:v>
                </c:pt>
                <c:pt idx="180">
                  <c:v>0.779896210529842</c:v>
                </c:pt>
                <c:pt idx="184">
                  <c:v>0.515740191214718</c:v>
                </c:pt>
                <c:pt idx="185">
                  <c:v>0.381376279634424</c:v>
                </c:pt>
                <c:pt idx="187">
                  <c:v>0.982236559619196</c:v>
                </c:pt>
                <c:pt idx="188">
                  <c:v>0.00428003037814051</c:v>
                </c:pt>
                <c:pt idx="189">
                  <c:v>0.405018262681551</c:v>
                </c:pt>
                <c:pt idx="190">
                  <c:v>0.345679466263391</c:v>
                </c:pt>
                <c:pt idx="191">
                  <c:v>0.930001740460284</c:v>
                </c:pt>
                <c:pt idx="192">
                  <c:v>0.913814449333586</c:v>
                </c:pt>
                <c:pt idx="193">
                  <c:v>0.684837492299266</c:v>
                </c:pt>
                <c:pt idx="194">
                  <c:v>0.0811799155781046</c:v>
                </c:pt>
                <c:pt idx="197">
                  <c:v>0.406787108746357</c:v>
                </c:pt>
                <c:pt idx="198">
                  <c:v>0.185336344526149</c:v>
                </c:pt>
                <c:pt idx="199">
                  <c:v>0.296045386348851</c:v>
                </c:pt>
                <c:pt idx="200">
                  <c:v>0.0597479470307007</c:v>
                </c:pt>
                <c:pt idx="201">
                  <c:v>0.332320740562864</c:v>
                </c:pt>
                <c:pt idx="202">
                  <c:v>0.099671351374127</c:v>
                </c:pt>
                <c:pt idx="203">
                  <c:v>0.184985014726408</c:v>
                </c:pt>
                <c:pt idx="204">
                  <c:v>0.849602378555574</c:v>
                </c:pt>
                <c:pt idx="205">
                  <c:v>0.214408129570074</c:v>
                </c:pt>
                <c:pt idx="206">
                  <c:v>0.019430678919889</c:v>
                </c:pt>
                <c:pt idx="207">
                  <c:v>0.0879859152482823</c:v>
                </c:pt>
                <c:pt idx="209">
                  <c:v>0.526050755870529</c:v>
                </c:pt>
                <c:pt idx="210">
                  <c:v>0.0127238394925371</c:v>
                </c:pt>
                <c:pt idx="211">
                  <c:v>0.630790046532638</c:v>
                </c:pt>
                <c:pt idx="212">
                  <c:v>0.577871229150333</c:v>
                </c:pt>
                <c:pt idx="213">
                  <c:v>0.501297462848015</c:v>
                </c:pt>
                <c:pt idx="215">
                  <c:v>0.0878820429788902</c:v>
                </c:pt>
                <c:pt idx="216">
                  <c:v>0.791298618190922</c:v>
                </c:pt>
                <c:pt idx="217">
                  <c:v>0.488760082167573</c:v>
                </c:pt>
                <c:pt idx="218">
                  <c:v>0.259012306691147</c:v>
                </c:pt>
                <c:pt idx="219">
                  <c:v>0.142254839767702</c:v>
                </c:pt>
                <c:pt idx="220">
                  <c:v>0.19634093309287</c:v>
                </c:pt>
                <c:pt idx="221">
                  <c:v>0.617629058775492</c:v>
                </c:pt>
                <c:pt idx="222">
                  <c:v>0.459811110631563</c:v>
                </c:pt>
                <c:pt idx="224">
                  <c:v>0.506707051419653</c:v>
                </c:pt>
                <c:pt idx="226">
                  <c:v>0.55553199222777</c:v>
                </c:pt>
                <c:pt idx="227">
                  <c:v>0.563449829001911</c:v>
                </c:pt>
                <c:pt idx="229">
                  <c:v>0.902834680047818</c:v>
                </c:pt>
                <c:pt idx="230">
                  <c:v>0.203212686465122</c:v>
                </c:pt>
                <c:pt idx="231">
                  <c:v>0.551690020714887</c:v>
                </c:pt>
                <c:pt idx="232">
                  <c:v>0.854557243757881</c:v>
                </c:pt>
                <c:pt idx="233">
                  <c:v>0.589585906011052</c:v>
                </c:pt>
                <c:pt idx="235">
                  <c:v>0.0870782613055781</c:v>
                </c:pt>
                <c:pt idx="236">
                  <c:v>0.801941983052529</c:v>
                </c:pt>
                <c:pt idx="238">
                  <c:v>0.840282675460912</c:v>
                </c:pt>
                <c:pt idx="239">
                  <c:v>0.2291333648609</c:v>
                </c:pt>
                <c:pt idx="240">
                  <c:v>0.587733106338419</c:v>
                </c:pt>
                <c:pt idx="241">
                  <c:v>0.0882065539481118</c:v>
                </c:pt>
                <c:pt idx="242">
                  <c:v>0.433847537846305</c:v>
                </c:pt>
                <c:pt idx="243">
                  <c:v>0.566976196249016</c:v>
                </c:pt>
                <c:pt idx="244">
                  <c:v>0.747966151335277</c:v>
                </c:pt>
                <c:pt idx="245">
                  <c:v>0.158884111908264</c:v>
                </c:pt>
                <c:pt idx="247">
                  <c:v>0.16659529611934</c:v>
                </c:pt>
                <c:pt idx="248">
                  <c:v>0.596813862794079</c:v>
                </c:pt>
                <c:pt idx="250">
                  <c:v>0.153735438943841</c:v>
                </c:pt>
                <c:pt idx="252">
                  <c:v>0.126976817497052</c:v>
                </c:pt>
                <c:pt idx="253">
                  <c:v>0.567380510387011</c:v>
                </c:pt>
                <c:pt idx="254">
                  <c:v>0.287432287470438</c:v>
                </c:pt>
                <c:pt idx="255">
                  <c:v>0.670548592810519</c:v>
                </c:pt>
                <c:pt idx="256">
                  <c:v>0.722574049257673</c:v>
                </c:pt>
                <c:pt idx="257">
                  <c:v>0.443182291579433</c:v>
                </c:pt>
                <c:pt idx="258">
                  <c:v>0.825038640410639</c:v>
                </c:pt>
                <c:pt idx="260">
                  <c:v>0.684533673920669</c:v>
                </c:pt>
                <c:pt idx="261">
                  <c:v>0.645056109991856</c:v>
                </c:pt>
                <c:pt idx="262">
                  <c:v>0.711189888999797</c:v>
                </c:pt>
                <c:pt idx="263">
                  <c:v>0.48984884575475</c:v>
                </c:pt>
                <c:pt idx="265">
                  <c:v>0.220588406664319</c:v>
                </c:pt>
                <c:pt idx="266">
                  <c:v>0.743853944004513</c:v>
                </c:pt>
                <c:pt idx="269">
                  <c:v>0.365131735918112</c:v>
                </c:pt>
                <c:pt idx="270">
                  <c:v>0.880971860722639</c:v>
                </c:pt>
                <c:pt idx="271">
                  <c:v>0.128234458272345</c:v>
                </c:pt>
                <c:pt idx="272">
                  <c:v>0.313207419239916</c:v>
                </c:pt>
                <c:pt idx="273">
                  <c:v>0.150320390355773</c:v>
                </c:pt>
                <c:pt idx="274">
                  <c:v>0.359598463983275</c:v>
                </c:pt>
                <c:pt idx="277">
                  <c:v>0.565086025861092</c:v>
                </c:pt>
                <c:pt idx="278">
                  <c:v>0.627542973146774</c:v>
                </c:pt>
                <c:pt idx="279">
                  <c:v>0.156826646183617</c:v>
                </c:pt>
                <c:pt idx="280">
                  <c:v>0.523106237524189</c:v>
                </c:pt>
                <c:pt idx="282">
                  <c:v>0.0875096271047369</c:v>
                </c:pt>
                <c:pt idx="283">
                  <c:v>0.849067370523699</c:v>
                </c:pt>
                <c:pt idx="284">
                  <c:v>0.293257996090688</c:v>
                </c:pt>
                <c:pt idx="285">
                  <c:v>0.259155430016108</c:v>
                </c:pt>
                <c:pt idx="288">
                  <c:v>0.964735755347647</c:v>
                </c:pt>
                <c:pt idx="289">
                  <c:v>0.846949951839633</c:v>
                </c:pt>
                <c:pt idx="290">
                  <c:v>0.121145172626711</c:v>
                </c:pt>
                <c:pt idx="291">
                  <c:v>0.395577072282322</c:v>
                </c:pt>
                <c:pt idx="292">
                  <c:v>0.587002787389793</c:v>
                </c:pt>
                <c:pt idx="293">
                  <c:v>0.950834211078472</c:v>
                </c:pt>
                <c:pt idx="294">
                  <c:v>0.346963264630176</c:v>
                </c:pt>
                <c:pt idx="295">
                  <c:v>0.881029673968442</c:v>
                </c:pt>
                <c:pt idx="296">
                  <c:v>0.417347071343102</c:v>
                </c:pt>
                <c:pt idx="298">
                  <c:v>0.244883152307011</c:v>
                </c:pt>
                <c:pt idx="299">
                  <c:v>0.636927443672903</c:v>
                </c:pt>
                <c:pt idx="302">
                  <c:v>0.591693547205068</c:v>
                </c:pt>
                <c:pt idx="304">
                  <c:v>0.485386596643366</c:v>
                </c:pt>
                <c:pt idx="305">
                  <c:v>0.498525077593513</c:v>
                </c:pt>
                <c:pt idx="306">
                  <c:v>0.646421930403449</c:v>
                </c:pt>
                <c:pt idx="308">
                  <c:v>0.192796956398524</c:v>
                </c:pt>
                <c:pt idx="309">
                  <c:v>0.662286017206498</c:v>
                </c:pt>
                <c:pt idx="311">
                  <c:v>0.454083905671723</c:v>
                </c:pt>
                <c:pt idx="312">
                  <c:v>0.410996054881252</c:v>
                </c:pt>
                <c:pt idx="313">
                  <c:v>0.0894683134974912</c:v>
                </c:pt>
                <c:pt idx="314">
                  <c:v>0.729280183673836</c:v>
                </c:pt>
                <c:pt idx="315">
                  <c:v>0.249377246131189</c:v>
                </c:pt>
                <c:pt idx="316">
                  <c:v>0.442254781373777</c:v>
                </c:pt>
                <c:pt idx="318">
                  <c:v>0.633924488560297</c:v>
                </c:pt>
                <c:pt idx="319">
                  <c:v>0.233925645356067</c:v>
                </c:pt>
                <c:pt idx="320">
                  <c:v>0.886512482189573</c:v>
                </c:pt>
                <c:pt idx="321">
                  <c:v>0.398624869179912</c:v>
                </c:pt>
                <c:pt idx="322">
                  <c:v>0.925296901375987</c:v>
                </c:pt>
                <c:pt idx="323">
                  <c:v>0.139672233839519</c:v>
                </c:pt>
                <c:pt idx="324">
                  <c:v>0.166767585673369</c:v>
                </c:pt>
                <c:pt idx="325">
                  <c:v>0.387551795807667</c:v>
                </c:pt>
                <c:pt idx="329">
                  <c:v>0.748336663586088</c:v>
                </c:pt>
                <c:pt idx="330">
                  <c:v>0.507131385267712</c:v>
                </c:pt>
                <c:pt idx="331">
                  <c:v>0.388199004461058</c:v>
                </c:pt>
                <c:pt idx="332">
                  <c:v>0.882402874180116</c:v>
                </c:pt>
                <c:pt idx="334">
                  <c:v>0.672643047408201</c:v>
                </c:pt>
                <c:pt idx="335">
                  <c:v>0.782328826491721</c:v>
                </c:pt>
                <c:pt idx="336">
                  <c:v>0.382590951048769</c:v>
                </c:pt>
                <c:pt idx="337">
                  <c:v>0.168953428161331</c:v>
                </c:pt>
                <c:pt idx="338">
                  <c:v>0.400763249606825</c:v>
                </c:pt>
                <c:pt idx="339">
                  <c:v>0.157387367566116</c:v>
                </c:pt>
                <c:pt idx="340">
                  <c:v>0.586673464276828</c:v>
                </c:pt>
                <c:pt idx="342">
                  <c:v>0.214496523723938</c:v>
                </c:pt>
                <c:pt idx="343">
                  <c:v>0.703874887083657</c:v>
                </c:pt>
                <c:pt idx="344">
                  <c:v>0.351303627365269</c:v>
                </c:pt>
                <c:pt idx="347">
                  <c:v>0.333299945225008</c:v>
                </c:pt>
                <c:pt idx="348">
                  <c:v>0.571037485846318</c:v>
                </c:pt>
                <c:pt idx="349">
                  <c:v>0.138306923327036</c:v>
                </c:pt>
                <c:pt idx="350">
                  <c:v>0.553186137811281</c:v>
                </c:pt>
                <c:pt idx="351">
                  <c:v>0.750445027952083</c:v>
                </c:pt>
                <c:pt idx="352">
                  <c:v>0.391224542283453</c:v>
                </c:pt>
                <c:pt idx="353">
                  <c:v>0.759339856100269</c:v>
                </c:pt>
                <c:pt idx="356">
                  <c:v>0.2333983812714</c:v>
                </c:pt>
                <c:pt idx="358">
                  <c:v>0.802679785178043</c:v>
                </c:pt>
                <c:pt idx="359">
                  <c:v>0.35448858991731</c:v>
                </c:pt>
                <c:pt idx="360">
                  <c:v>0.633167294436134</c:v>
                </c:pt>
                <c:pt idx="361">
                  <c:v>0.342348044854589</c:v>
                </c:pt>
                <c:pt idx="362">
                  <c:v>0.0745439553866163</c:v>
                </c:pt>
                <c:pt idx="364">
                  <c:v>0.890604905434884</c:v>
                </c:pt>
                <c:pt idx="365">
                  <c:v>0.515035733697005</c:v>
                </c:pt>
                <c:pt idx="366">
                  <c:v>0.0740156738320366</c:v>
                </c:pt>
                <c:pt idx="367">
                  <c:v>0.453337726299651</c:v>
                </c:pt>
                <c:pt idx="368">
                  <c:v>0.533140794956125</c:v>
                </c:pt>
                <c:pt idx="369">
                  <c:v>0.447738254559226</c:v>
                </c:pt>
                <c:pt idx="372">
                  <c:v>0.590951125719585</c:v>
                </c:pt>
                <c:pt idx="373">
                  <c:v>0.949211482075043</c:v>
                </c:pt>
                <c:pt idx="374">
                  <c:v>0.287802324281074</c:v>
                </c:pt>
                <c:pt idx="375">
                  <c:v>0.801707402919419</c:v>
                </c:pt>
                <c:pt idx="376">
                  <c:v>0.684849267476238</c:v>
                </c:pt>
                <c:pt idx="378">
                  <c:v>0.0625916520366445</c:v>
                </c:pt>
                <c:pt idx="379">
                  <c:v>0.652593280305155</c:v>
                </c:pt>
                <c:pt idx="380">
                  <c:v>0.926676422008313</c:v>
                </c:pt>
                <c:pt idx="381">
                  <c:v>0.585449122008868</c:v>
                </c:pt>
                <c:pt idx="384">
                  <c:v>0.632192248129286</c:v>
                </c:pt>
                <c:pt idx="385">
                  <c:v>0.840227725100704</c:v>
                </c:pt>
                <c:pt idx="386">
                  <c:v>0.233517198474146</c:v>
                </c:pt>
                <c:pt idx="387">
                  <c:v>0.355214699287899</c:v>
                </c:pt>
                <c:pt idx="389">
                  <c:v>0.173336666193791</c:v>
                </c:pt>
                <c:pt idx="390">
                  <c:v>0.148013555095531</c:v>
                </c:pt>
                <c:pt idx="391">
                  <c:v>0.227782302652486</c:v>
                </c:pt>
                <c:pt idx="392">
                  <c:v>0.681764585548081</c:v>
                </c:pt>
                <c:pt idx="393">
                  <c:v>0.704628011328168</c:v>
                </c:pt>
                <c:pt idx="394">
                  <c:v>0.741066175163724</c:v>
                </c:pt>
                <c:pt idx="395">
                  <c:v>0.477225127746351</c:v>
                </c:pt>
                <c:pt idx="396">
                  <c:v>0.467948324629106</c:v>
                </c:pt>
                <c:pt idx="397">
                  <c:v>0.014219939825125</c:v>
                </c:pt>
                <c:pt idx="399">
                  <c:v>0.714331519906409</c:v>
                </c:pt>
                <c:pt idx="402">
                  <c:v>0.987780696363188</c:v>
                </c:pt>
                <c:pt idx="405">
                  <c:v>0.273702580598183</c:v>
                </c:pt>
                <c:pt idx="406">
                  <c:v>0.814587891683914</c:v>
                </c:pt>
                <c:pt idx="407">
                  <c:v>0.893089265679009</c:v>
                </c:pt>
                <c:pt idx="408">
                  <c:v>0.00245328771416098</c:v>
                </c:pt>
                <c:pt idx="410">
                  <c:v>0.342023188830353</c:v>
                </c:pt>
                <c:pt idx="411">
                  <c:v>0.00901506387162954</c:v>
                </c:pt>
                <c:pt idx="412">
                  <c:v>0.0062419023597613</c:v>
                </c:pt>
                <c:pt idx="413">
                  <c:v>0.294146038708277</c:v>
                </c:pt>
                <c:pt idx="415">
                  <c:v>0.293184568290599</c:v>
                </c:pt>
                <c:pt idx="416">
                  <c:v>0.0127359122270718</c:v>
                </c:pt>
                <c:pt idx="417">
                  <c:v>0.802421288681217</c:v>
                </c:pt>
                <c:pt idx="420">
                  <c:v>0.315539214410819</c:v>
                </c:pt>
                <c:pt idx="421">
                  <c:v>0.90716957685072</c:v>
                </c:pt>
                <c:pt idx="422">
                  <c:v>0.671924748108722</c:v>
                </c:pt>
                <c:pt idx="423">
                  <c:v>0.13612926856149</c:v>
                </c:pt>
                <c:pt idx="424">
                  <c:v>0.22858041303698</c:v>
                </c:pt>
                <c:pt idx="425">
                  <c:v>0.308809375506826</c:v>
                </c:pt>
                <c:pt idx="426">
                  <c:v>0.550643357099034</c:v>
                </c:pt>
                <c:pt idx="427">
                  <c:v>0.41849531524349</c:v>
                </c:pt>
                <c:pt idx="428">
                  <c:v>0.73650344426278</c:v>
                </c:pt>
                <c:pt idx="429">
                  <c:v>0.746150270220824</c:v>
                </c:pt>
                <c:pt idx="430">
                  <c:v>0.888811555341817</c:v>
                </c:pt>
                <c:pt idx="431">
                  <c:v>0.648318019811995</c:v>
                </c:pt>
                <c:pt idx="433">
                  <c:v>0.224908584845252</c:v>
                </c:pt>
                <c:pt idx="434">
                  <c:v>0.283347448916174</c:v>
                </c:pt>
                <c:pt idx="435">
                  <c:v>0.31999168463517</c:v>
                </c:pt>
                <c:pt idx="436">
                  <c:v>0.418991159298457</c:v>
                </c:pt>
                <c:pt idx="437">
                  <c:v>0.558723006513901</c:v>
                </c:pt>
                <c:pt idx="438">
                  <c:v>0.0575485384324566</c:v>
                </c:pt>
                <c:pt idx="439">
                  <c:v>0.373528287862428</c:v>
                </c:pt>
                <c:pt idx="440">
                  <c:v>0.144936000579037</c:v>
                </c:pt>
                <c:pt idx="441">
                  <c:v>0.222670210641809</c:v>
                </c:pt>
                <c:pt idx="442">
                  <c:v>0.505232344032265</c:v>
                </c:pt>
                <c:pt idx="443">
                  <c:v>0.454323108424433</c:v>
                </c:pt>
                <c:pt idx="444">
                  <c:v>0.556804239400663</c:v>
                </c:pt>
                <c:pt idx="445">
                  <c:v>0.519280485925265</c:v>
                </c:pt>
                <c:pt idx="448">
                  <c:v>0.186175847076811</c:v>
                </c:pt>
                <c:pt idx="449">
                  <c:v>0.0570533593418077</c:v>
                </c:pt>
                <c:pt idx="452">
                  <c:v>0.200189876952209</c:v>
                </c:pt>
                <c:pt idx="453">
                  <c:v>0.541473221150227</c:v>
                </c:pt>
                <c:pt idx="454">
                  <c:v>0.262108676717617</c:v>
                </c:pt>
                <c:pt idx="455">
                  <c:v>0.100037300144322</c:v>
                </c:pt>
                <c:pt idx="457">
                  <c:v>0.878524949890561</c:v>
                </c:pt>
                <c:pt idx="459">
                  <c:v>0.443280669976957</c:v>
                </c:pt>
                <c:pt idx="460">
                  <c:v>0.068340576835908</c:v>
                </c:pt>
                <c:pt idx="462">
                  <c:v>0.452625435427763</c:v>
                </c:pt>
                <c:pt idx="463">
                  <c:v>0.58830503851641</c:v>
                </c:pt>
                <c:pt idx="464">
                  <c:v>0.538066388689913</c:v>
                </c:pt>
                <c:pt idx="465">
                  <c:v>0.545559713733383</c:v>
                </c:pt>
                <c:pt idx="466">
                  <c:v>0.972213304252364</c:v>
                </c:pt>
                <c:pt idx="467">
                  <c:v>0.367883614380844</c:v>
                </c:pt>
                <c:pt idx="468">
                  <c:v>0.361894156434573</c:v>
                </c:pt>
                <c:pt idx="470">
                  <c:v>0.529379577026703</c:v>
                </c:pt>
                <c:pt idx="472">
                  <c:v>0.203117718570866</c:v>
                </c:pt>
                <c:pt idx="474">
                  <c:v>0.47116443014238</c:v>
                </c:pt>
                <c:pt idx="475">
                  <c:v>0.290275226463564</c:v>
                </c:pt>
                <c:pt idx="476">
                  <c:v>0.575433745631017</c:v>
                </c:pt>
                <c:pt idx="477">
                  <c:v>0.76573527615983</c:v>
                </c:pt>
                <c:pt idx="480">
                  <c:v>0.0558323651785031</c:v>
                </c:pt>
                <c:pt idx="481">
                  <c:v>0.265256749582477</c:v>
                </c:pt>
                <c:pt idx="483">
                  <c:v>0.210775940795429</c:v>
                </c:pt>
                <c:pt idx="484">
                  <c:v>0.309987786808051</c:v>
                </c:pt>
                <c:pt idx="486">
                  <c:v>0.0562606534222141</c:v>
                </c:pt>
                <c:pt idx="487">
                  <c:v>0.390014209900983</c:v>
                </c:pt>
                <c:pt idx="489">
                  <c:v>0.387407546979375</c:v>
                </c:pt>
                <c:pt idx="490">
                  <c:v>0.024743857444264</c:v>
                </c:pt>
                <c:pt idx="491">
                  <c:v>0.478339004446752</c:v>
                </c:pt>
                <c:pt idx="492">
                  <c:v>0.0855300348484889</c:v>
                </c:pt>
                <c:pt idx="493">
                  <c:v>0.677780553814955</c:v>
                </c:pt>
                <c:pt idx="495">
                  <c:v>0.117300388519652</c:v>
                </c:pt>
                <c:pt idx="497">
                  <c:v>0.119098568451591</c:v>
                </c:pt>
                <c:pt idx="498">
                  <c:v>0.410823574871756</c:v>
                </c:pt>
                <c:pt idx="499">
                  <c:v>0.103050476987846</c:v>
                </c:pt>
                <c:pt idx="500">
                  <c:v>0.153479557135142</c:v>
                </c:pt>
                <c:pt idx="501">
                  <c:v>0.0298830905230716</c:v>
                </c:pt>
                <c:pt idx="503">
                  <c:v>0.333609060500748</c:v>
                </c:pt>
                <c:pt idx="505">
                  <c:v>0.546343607944436</c:v>
                </c:pt>
                <c:pt idx="506">
                  <c:v>0.408764759660699</c:v>
                </c:pt>
                <c:pt idx="507">
                  <c:v>0.068629230489023</c:v>
                </c:pt>
                <c:pt idx="508">
                  <c:v>0.309200733550824</c:v>
                </c:pt>
                <c:pt idx="509">
                  <c:v>0.788393221911974</c:v>
                </c:pt>
                <c:pt idx="510">
                  <c:v>0.117462371126749</c:v>
                </c:pt>
                <c:pt idx="511">
                  <c:v>0.501663004164584</c:v>
                </c:pt>
                <c:pt idx="513">
                  <c:v>0.338164271903224</c:v>
                </c:pt>
                <c:pt idx="514">
                  <c:v>0.880093901068904</c:v>
                </c:pt>
                <c:pt idx="515">
                  <c:v>0.644926949520595</c:v>
                </c:pt>
                <c:pt idx="516">
                  <c:v>0.704503256478347</c:v>
                </c:pt>
                <c:pt idx="517">
                  <c:v>0.0310239606769756</c:v>
                </c:pt>
                <c:pt idx="518">
                  <c:v>0.442075990722515</c:v>
                </c:pt>
                <c:pt idx="519">
                  <c:v>0.526567810331471</c:v>
                </c:pt>
                <c:pt idx="520">
                  <c:v>0.766542238765396</c:v>
                </c:pt>
                <c:pt idx="521">
                  <c:v>0.0590899792732671</c:v>
                </c:pt>
                <c:pt idx="522">
                  <c:v>0.0271578008541837</c:v>
                </c:pt>
                <c:pt idx="523">
                  <c:v>0.700428131152876</c:v>
                </c:pt>
                <c:pt idx="524">
                  <c:v>0.660142130800523</c:v>
                </c:pt>
                <c:pt idx="525">
                  <c:v>0.387246132013388</c:v>
                </c:pt>
                <c:pt idx="526">
                  <c:v>0.644061636761762</c:v>
                </c:pt>
                <c:pt idx="527">
                  <c:v>0.0683118823217228</c:v>
                </c:pt>
                <c:pt idx="528">
                  <c:v>0.0772832945222035</c:v>
                </c:pt>
                <c:pt idx="529">
                  <c:v>0.481657961499877</c:v>
                </c:pt>
                <c:pt idx="530">
                  <c:v>0.205623573274352</c:v>
                </c:pt>
                <c:pt idx="531">
                  <c:v>0.0147500849561766</c:v>
                </c:pt>
                <c:pt idx="532">
                  <c:v>0.478317673900165</c:v>
                </c:pt>
                <c:pt idx="534">
                  <c:v>0.460434079752304</c:v>
                </c:pt>
                <c:pt idx="535">
                  <c:v>0.854266435955651</c:v>
                </c:pt>
                <c:pt idx="536">
                  <c:v>0.679859419935383</c:v>
                </c:pt>
                <c:pt idx="537">
                  <c:v>0.898913262528367</c:v>
                </c:pt>
                <c:pt idx="539">
                  <c:v>0.59114293300081</c:v>
                </c:pt>
                <c:pt idx="540">
                  <c:v>0.255175515660085</c:v>
                </c:pt>
                <c:pt idx="541">
                  <c:v>0.592137135681696</c:v>
                </c:pt>
                <c:pt idx="542">
                  <c:v>0.500278402701952</c:v>
                </c:pt>
                <c:pt idx="544">
                  <c:v>0.747076401137747</c:v>
                </c:pt>
                <c:pt idx="545">
                  <c:v>0.43690873880405</c:v>
                </c:pt>
                <c:pt idx="548">
                  <c:v>0.693306598463096</c:v>
                </c:pt>
                <c:pt idx="549">
                  <c:v>0.271036680904217</c:v>
                </c:pt>
                <c:pt idx="550">
                  <c:v>0.0572500011185184</c:v>
                </c:pt>
                <c:pt idx="551">
                  <c:v>0.280205913935788</c:v>
                </c:pt>
                <c:pt idx="553">
                  <c:v>0.367205059272237</c:v>
                </c:pt>
                <c:pt idx="554">
                  <c:v>0.848407956422307</c:v>
                </c:pt>
                <c:pt idx="555">
                  <c:v>0.536305862595327</c:v>
                </c:pt>
                <c:pt idx="557">
                  <c:v>0.348989084479399</c:v>
                </c:pt>
                <c:pt idx="558">
                  <c:v>0.922074583009817</c:v>
                </c:pt>
                <c:pt idx="559">
                  <c:v>0.524347332422622</c:v>
                </c:pt>
                <c:pt idx="560">
                  <c:v>0.842632637941279</c:v>
                </c:pt>
                <c:pt idx="561">
                  <c:v>0.419370705378242</c:v>
                </c:pt>
                <c:pt idx="562">
                  <c:v>0.21305861196015</c:v>
                </c:pt>
                <c:pt idx="564">
                  <c:v>0.27097881922964</c:v>
                </c:pt>
                <c:pt idx="565">
                  <c:v>0.901754234102555</c:v>
                </c:pt>
                <c:pt idx="566">
                  <c:v>0.195048168883659</c:v>
                </c:pt>
                <c:pt idx="568">
                  <c:v>0.530060028308071</c:v>
                </c:pt>
                <c:pt idx="569">
                  <c:v>0.0934819710673764</c:v>
                </c:pt>
                <c:pt idx="570">
                  <c:v>0.124751398921944</c:v>
                </c:pt>
                <c:pt idx="571">
                  <c:v>0.909574146498926</c:v>
                </c:pt>
                <c:pt idx="572">
                  <c:v>0.160428404458798</c:v>
                </c:pt>
                <c:pt idx="573">
                  <c:v>0.431849829968996</c:v>
                </c:pt>
                <c:pt idx="574">
                  <c:v>0.0985370917478576</c:v>
                </c:pt>
                <c:pt idx="576">
                  <c:v>0.625304543995298</c:v>
                </c:pt>
                <c:pt idx="579">
                  <c:v>0.547221734304912</c:v>
                </c:pt>
                <c:pt idx="580">
                  <c:v>0.835968125262298</c:v>
                </c:pt>
                <c:pt idx="581">
                  <c:v>0.181051384774037</c:v>
                </c:pt>
                <c:pt idx="583">
                  <c:v>0.671436333213933</c:v>
                </c:pt>
                <c:pt idx="584">
                  <c:v>0.489648533635773</c:v>
                </c:pt>
                <c:pt idx="585">
                  <c:v>0.0353855994762853</c:v>
                </c:pt>
                <c:pt idx="586">
                  <c:v>0.782439636648633</c:v>
                </c:pt>
                <c:pt idx="587">
                  <c:v>0.662730011274107</c:v>
                </c:pt>
                <c:pt idx="588">
                  <c:v>0.21991548652295</c:v>
                </c:pt>
                <c:pt idx="589">
                  <c:v>0.442892223712988</c:v>
                </c:pt>
                <c:pt idx="590">
                  <c:v>0.171877842978574</c:v>
                </c:pt>
                <c:pt idx="591">
                  <c:v>0.818414551322348</c:v>
                </c:pt>
                <c:pt idx="592">
                  <c:v>0.559569658362307</c:v>
                </c:pt>
                <c:pt idx="594">
                  <c:v>0.539574003429152</c:v>
                </c:pt>
                <c:pt idx="595">
                  <c:v>0.574778786976822</c:v>
                </c:pt>
                <c:pt idx="600">
                  <c:v>0.159240891807713</c:v>
                </c:pt>
                <c:pt idx="601">
                  <c:v>0.478682546061464</c:v>
                </c:pt>
                <c:pt idx="602">
                  <c:v>0.491028333664872</c:v>
                </c:pt>
                <c:pt idx="603">
                  <c:v>0.32568068348337</c:v>
                </c:pt>
                <c:pt idx="604">
                  <c:v>0.0220297124469653</c:v>
                </c:pt>
                <c:pt idx="605">
                  <c:v>0.812414117273875</c:v>
                </c:pt>
                <c:pt idx="606">
                  <c:v>0.237433750764467</c:v>
                </c:pt>
                <c:pt idx="607">
                  <c:v>0.475571890478022</c:v>
                </c:pt>
                <c:pt idx="608">
                  <c:v>0.313030520104803</c:v>
                </c:pt>
                <c:pt idx="609">
                  <c:v>0.606439756345935</c:v>
                </c:pt>
                <c:pt idx="610">
                  <c:v>0.213172866613604</c:v>
                </c:pt>
                <c:pt idx="612">
                  <c:v>0.942058149375953</c:v>
                </c:pt>
                <c:pt idx="613">
                  <c:v>0.578450884786435</c:v>
                </c:pt>
                <c:pt idx="614">
                  <c:v>0.776455291197635</c:v>
                </c:pt>
                <c:pt idx="617">
                  <c:v>0.0372644123854116</c:v>
                </c:pt>
                <c:pt idx="618">
                  <c:v>0.373198154033162</c:v>
                </c:pt>
                <c:pt idx="619">
                  <c:v>0.00645838968921453</c:v>
                </c:pt>
                <c:pt idx="620">
                  <c:v>0.199217371293344</c:v>
                </c:pt>
                <c:pt idx="621">
                  <c:v>0.798838362214156</c:v>
                </c:pt>
                <c:pt idx="622">
                  <c:v>0.343666729168035</c:v>
                </c:pt>
                <c:pt idx="623">
                  <c:v>0.533521351520903</c:v>
                </c:pt>
                <c:pt idx="625">
                  <c:v>0.414787495625205</c:v>
                </c:pt>
                <c:pt idx="626">
                  <c:v>0.541615060181357</c:v>
                </c:pt>
                <c:pt idx="627">
                  <c:v>0.451623506029137</c:v>
                </c:pt>
                <c:pt idx="628">
                  <c:v>0.24805144558195</c:v>
                </c:pt>
                <c:pt idx="629">
                  <c:v>0.71339893725235</c:v>
                </c:pt>
                <c:pt idx="630">
                  <c:v>0.765926585183479</c:v>
                </c:pt>
                <c:pt idx="631">
                  <c:v>0.0748002688633278</c:v>
                </c:pt>
                <c:pt idx="632">
                  <c:v>0.908222322934307</c:v>
                </c:pt>
                <c:pt idx="634">
                  <c:v>0.00475476181600243</c:v>
                </c:pt>
                <c:pt idx="635">
                  <c:v>0.391220356454141</c:v>
                </c:pt>
                <c:pt idx="636">
                  <c:v>0.0870497521245852</c:v>
                </c:pt>
                <c:pt idx="637">
                  <c:v>0.488712810096331</c:v>
                </c:pt>
                <c:pt idx="639">
                  <c:v>0.635451411013492</c:v>
                </c:pt>
                <c:pt idx="641">
                  <c:v>0.249491931986995</c:v>
                </c:pt>
                <c:pt idx="642">
                  <c:v>0.577268748194911</c:v>
                </c:pt>
                <c:pt idx="643">
                  <c:v>0.173225625534542</c:v>
                </c:pt>
                <c:pt idx="644">
                  <c:v>0.071146983304061</c:v>
                </c:pt>
                <c:pt idx="645">
                  <c:v>0.53061799344141</c:v>
                </c:pt>
                <c:pt idx="646">
                  <c:v>0.405877195880748</c:v>
                </c:pt>
                <c:pt idx="649">
                  <c:v>0.596474310499616</c:v>
                </c:pt>
                <c:pt idx="650">
                  <c:v>0.414628821075894</c:v>
                </c:pt>
                <c:pt idx="651">
                  <c:v>0.74424881034065</c:v>
                </c:pt>
                <c:pt idx="654">
                  <c:v>0.637636554078199</c:v>
                </c:pt>
                <c:pt idx="655">
                  <c:v>0.502675545518287</c:v>
                </c:pt>
                <c:pt idx="656">
                  <c:v>0.211487980210222</c:v>
                </c:pt>
                <c:pt idx="657">
                  <c:v>0.294757166993804</c:v>
                </c:pt>
                <c:pt idx="659">
                  <c:v>0.962032220442779</c:v>
                </c:pt>
                <c:pt idx="661">
                  <c:v>0.108843404916115</c:v>
                </c:pt>
                <c:pt idx="662">
                  <c:v>0.377581537351944</c:v>
                </c:pt>
                <c:pt idx="663">
                  <c:v>0.352858157013543</c:v>
                </c:pt>
                <c:pt idx="664">
                  <c:v>0.367824634187855</c:v>
                </c:pt>
                <c:pt idx="665">
                  <c:v>0.465510545414872</c:v>
                </c:pt>
                <c:pt idx="666">
                  <c:v>0.0848759958753362</c:v>
                </c:pt>
                <c:pt idx="668">
                  <c:v>0.852558835991658</c:v>
                </c:pt>
                <c:pt idx="669">
                  <c:v>0.465628720936365</c:v>
                </c:pt>
                <c:pt idx="673">
                  <c:v>0.062912302208133</c:v>
                </c:pt>
                <c:pt idx="674">
                  <c:v>0.24530826380942</c:v>
                </c:pt>
                <c:pt idx="675">
                  <c:v>0.199513017316349</c:v>
                </c:pt>
                <c:pt idx="676">
                  <c:v>0.532804939546622</c:v>
                </c:pt>
                <c:pt idx="677">
                  <c:v>0.354935523238964</c:v>
                </c:pt>
                <c:pt idx="678">
                  <c:v>0.315439023659565</c:v>
                </c:pt>
                <c:pt idx="679">
                  <c:v>0.625759610091336</c:v>
                </c:pt>
                <c:pt idx="681">
                  <c:v>0.186648106318899</c:v>
                </c:pt>
                <c:pt idx="683">
                  <c:v>0.302859085728414</c:v>
                </c:pt>
                <c:pt idx="685">
                  <c:v>0.0663908870192245</c:v>
                </c:pt>
                <c:pt idx="686">
                  <c:v>0.503982630209066</c:v>
                </c:pt>
                <c:pt idx="689">
                  <c:v>0.394411439192481</c:v>
                </c:pt>
                <c:pt idx="690">
                  <c:v>0.248055419535376</c:v>
                </c:pt>
                <c:pt idx="692">
                  <c:v>0.561259936192073</c:v>
                </c:pt>
                <c:pt idx="693">
                  <c:v>0.00387969997245818</c:v>
                </c:pt>
                <c:pt idx="694">
                  <c:v>0.806974068866111</c:v>
                </c:pt>
                <c:pt idx="695">
                  <c:v>0.184035704587586</c:v>
                </c:pt>
                <c:pt idx="696">
                  <c:v>0.378868138068356</c:v>
                </c:pt>
                <c:pt idx="697">
                  <c:v>0.0144035947741941</c:v>
                </c:pt>
                <c:pt idx="698">
                  <c:v>0.400337348342873</c:v>
                </c:pt>
                <c:pt idx="700">
                  <c:v>0.0656272765481845</c:v>
                </c:pt>
                <c:pt idx="703">
                  <c:v>0.0811221647309139</c:v>
                </c:pt>
                <c:pt idx="704">
                  <c:v>0.016398572945036</c:v>
                </c:pt>
                <c:pt idx="705">
                  <c:v>0.457833679509349</c:v>
                </c:pt>
                <c:pt idx="710">
                  <c:v>0.392836087034084</c:v>
                </c:pt>
                <c:pt idx="713">
                  <c:v>0.531418612343259</c:v>
                </c:pt>
                <c:pt idx="714">
                  <c:v>0.275287854135968</c:v>
                </c:pt>
                <c:pt idx="715">
                  <c:v>0.359047028352506</c:v>
                </c:pt>
                <c:pt idx="717">
                  <c:v>0.487762898323126</c:v>
                </c:pt>
                <c:pt idx="720">
                  <c:v>0.25960076006595</c:v>
                </c:pt>
                <c:pt idx="721">
                  <c:v>0.749883124721237</c:v>
                </c:pt>
                <c:pt idx="723">
                  <c:v>0.0905728853540495</c:v>
                </c:pt>
                <c:pt idx="724">
                  <c:v>0.461590911843814</c:v>
                </c:pt>
                <c:pt idx="726">
                  <c:v>0.566799492225982</c:v>
                </c:pt>
                <c:pt idx="727">
                  <c:v>0.213840724085458</c:v>
                </c:pt>
                <c:pt idx="728">
                  <c:v>0.0321731470758095</c:v>
                </c:pt>
                <c:pt idx="729">
                  <c:v>0.648459760588594</c:v>
                </c:pt>
                <c:pt idx="731">
                  <c:v>0.752016316284426</c:v>
                </c:pt>
                <c:pt idx="732">
                  <c:v>0.723325386294164</c:v>
                </c:pt>
                <c:pt idx="733">
                  <c:v>0.590843446669169</c:v>
                </c:pt>
                <c:pt idx="735">
                  <c:v>0.0329290229128674</c:v>
                </c:pt>
                <c:pt idx="737">
                  <c:v>0.0953888763906434</c:v>
                </c:pt>
                <c:pt idx="738">
                  <c:v>0.668999447138049</c:v>
                </c:pt>
                <c:pt idx="739">
                  <c:v>0.499947755713947</c:v>
                </c:pt>
                <c:pt idx="743">
                  <c:v>0.409246602212079</c:v>
                </c:pt>
                <c:pt idx="744">
                  <c:v>0.329226938658394</c:v>
                </c:pt>
                <c:pt idx="745">
                  <c:v>0.604418641072698</c:v>
                </c:pt>
                <c:pt idx="746">
                  <c:v>0.932406845153309</c:v>
                </c:pt>
                <c:pt idx="748">
                  <c:v>0.0441669147694483</c:v>
                </c:pt>
                <c:pt idx="749">
                  <c:v>0.190709158894606</c:v>
                </c:pt>
                <c:pt idx="750">
                  <c:v>0.00458478613290936</c:v>
                </c:pt>
                <c:pt idx="751">
                  <c:v>0.0145006153034046</c:v>
                </c:pt>
                <c:pt idx="753">
                  <c:v>0.64730503608007</c:v>
                </c:pt>
                <c:pt idx="754">
                  <c:v>0.183942190022208</c:v>
                </c:pt>
                <c:pt idx="756">
                  <c:v>0.687166791060008</c:v>
                </c:pt>
                <c:pt idx="757">
                  <c:v>0.312259022262879</c:v>
                </c:pt>
                <c:pt idx="758">
                  <c:v>0.419753119931556</c:v>
                </c:pt>
                <c:pt idx="759">
                  <c:v>0.337781028007157</c:v>
                </c:pt>
                <c:pt idx="760">
                  <c:v>0.668559973710217</c:v>
                </c:pt>
                <c:pt idx="761">
                  <c:v>0.966311855358072</c:v>
                </c:pt>
                <c:pt idx="762">
                  <c:v>0.663061658502556</c:v>
                </c:pt>
                <c:pt idx="764">
                  <c:v>0.0727234777295962</c:v>
                </c:pt>
                <c:pt idx="768">
                  <c:v>0.0103388369316235</c:v>
                </c:pt>
                <c:pt idx="770">
                  <c:v>0.137541739852168</c:v>
                </c:pt>
                <c:pt idx="771">
                  <c:v>0.252610727329738</c:v>
                </c:pt>
                <c:pt idx="772">
                  <c:v>0.758896667161025</c:v>
                </c:pt>
                <c:pt idx="775">
                  <c:v>0.0566949780331925</c:v>
                </c:pt>
                <c:pt idx="776">
                  <c:v>0.100587291293778</c:v>
                </c:pt>
                <c:pt idx="777">
                  <c:v>0.629281005007215</c:v>
                </c:pt>
                <c:pt idx="778">
                  <c:v>0.715979235828854</c:v>
                </c:pt>
                <c:pt idx="780">
                  <c:v>0.472691364237107</c:v>
                </c:pt>
                <c:pt idx="781">
                  <c:v>0.555112481233664</c:v>
                </c:pt>
                <c:pt idx="783">
                  <c:v>0.3299225094961</c:v>
                </c:pt>
                <c:pt idx="785">
                  <c:v>0.622809985768981</c:v>
                </c:pt>
                <c:pt idx="786">
                  <c:v>0.660291260690428</c:v>
                </c:pt>
                <c:pt idx="788">
                  <c:v>0.922557886340655</c:v>
                </c:pt>
                <c:pt idx="790">
                  <c:v>0.378530264482833</c:v>
                </c:pt>
                <c:pt idx="791">
                  <c:v>0.701364428852685</c:v>
                </c:pt>
                <c:pt idx="793">
                  <c:v>0.816592691582628</c:v>
                </c:pt>
                <c:pt idx="794">
                  <c:v>0.198215241194703</c:v>
                </c:pt>
                <c:pt idx="795">
                  <c:v>0.271939198602922</c:v>
                </c:pt>
                <c:pt idx="797">
                  <c:v>0.227120794472285</c:v>
                </c:pt>
                <c:pt idx="798">
                  <c:v>0.135148574248888</c:v>
                </c:pt>
                <c:pt idx="799">
                  <c:v>0.434524764423259</c:v>
                </c:pt>
                <c:pt idx="800">
                  <c:v>0.524778375052847</c:v>
                </c:pt>
                <c:pt idx="802">
                  <c:v>0.33580891659949</c:v>
                </c:pt>
                <c:pt idx="803">
                  <c:v>0.809247850556858</c:v>
                </c:pt>
                <c:pt idx="804">
                  <c:v>0.646534237661399</c:v>
                </c:pt>
                <c:pt idx="805">
                  <c:v>0.471366103854962</c:v>
                </c:pt>
                <c:pt idx="806">
                  <c:v>0.258991815731861</c:v>
                </c:pt>
                <c:pt idx="807">
                  <c:v>0.485290357028134</c:v>
                </c:pt>
                <c:pt idx="808">
                  <c:v>0.460009930306114</c:v>
                </c:pt>
                <c:pt idx="809">
                  <c:v>0.0796385166468099</c:v>
                </c:pt>
                <c:pt idx="810">
                  <c:v>0.669950338662602</c:v>
                </c:pt>
                <c:pt idx="811">
                  <c:v>0.0306549846427515</c:v>
                </c:pt>
                <c:pt idx="812">
                  <c:v>0.55727126414422</c:v>
                </c:pt>
                <c:pt idx="813">
                  <c:v>0.2108556778403</c:v>
                </c:pt>
                <c:pt idx="814">
                  <c:v>0.447035696939565</c:v>
                </c:pt>
                <c:pt idx="815">
                  <c:v>0.814430859987624</c:v>
                </c:pt>
                <c:pt idx="816">
                  <c:v>0.101490007364191</c:v>
                </c:pt>
                <c:pt idx="818">
                  <c:v>0.200837871641852</c:v>
                </c:pt>
                <c:pt idx="820">
                  <c:v>0.102334510185756</c:v>
                </c:pt>
                <c:pt idx="821">
                  <c:v>0.177599404123612</c:v>
                </c:pt>
                <c:pt idx="823">
                  <c:v>0.700098739122041</c:v>
                </c:pt>
                <c:pt idx="824">
                  <c:v>0.50386032985989</c:v>
                </c:pt>
                <c:pt idx="825">
                  <c:v>0.297935081762262</c:v>
                </c:pt>
                <c:pt idx="826">
                  <c:v>0.144490192295052</c:v>
                </c:pt>
                <c:pt idx="828">
                  <c:v>0.0849008556688204</c:v>
                </c:pt>
                <c:pt idx="829">
                  <c:v>0.53036498290021</c:v>
                </c:pt>
                <c:pt idx="830">
                  <c:v>0.163979773060419</c:v>
                </c:pt>
                <c:pt idx="831">
                  <c:v>0.0503292727516964</c:v>
                </c:pt>
                <c:pt idx="832">
                  <c:v>0.171957933926024</c:v>
                </c:pt>
                <c:pt idx="833">
                  <c:v>0.825185509514995</c:v>
                </c:pt>
                <c:pt idx="834">
                  <c:v>0.745246289880015</c:v>
                </c:pt>
                <c:pt idx="835">
                  <c:v>0.534116937895306</c:v>
                </c:pt>
                <c:pt idx="836">
                  <c:v>0.164592492976226</c:v>
                </c:pt>
                <c:pt idx="837">
                  <c:v>0.167177926865406</c:v>
                </c:pt>
                <c:pt idx="838">
                  <c:v>0.884682946489193</c:v>
                </c:pt>
                <c:pt idx="839">
                  <c:v>0.715540551696904</c:v>
                </c:pt>
                <c:pt idx="840">
                  <c:v>0.873315168195404</c:v>
                </c:pt>
                <c:pt idx="841">
                  <c:v>0.679123988491483</c:v>
                </c:pt>
                <c:pt idx="842">
                  <c:v>0.088265466154553</c:v>
                </c:pt>
                <c:pt idx="843">
                  <c:v>0.844731721212156</c:v>
                </c:pt>
                <c:pt idx="844">
                  <c:v>0.669976926990785</c:v>
                </c:pt>
                <c:pt idx="845">
                  <c:v>0.0378215612145141</c:v>
                </c:pt>
                <c:pt idx="846">
                  <c:v>0.678192716673948</c:v>
                </c:pt>
                <c:pt idx="848">
                  <c:v>0.450659693800844</c:v>
                </c:pt>
                <c:pt idx="849">
                  <c:v>0.202600250137039</c:v>
                </c:pt>
                <c:pt idx="851">
                  <c:v>0.227765909512527</c:v>
                </c:pt>
                <c:pt idx="852">
                  <c:v>0.411066975095309</c:v>
                </c:pt>
                <c:pt idx="853">
                  <c:v>0.456337023642845</c:v>
                </c:pt>
                <c:pt idx="857">
                  <c:v>0.758971838396974</c:v>
                </c:pt>
                <c:pt idx="858">
                  <c:v>0.420831824303605</c:v>
                </c:pt>
                <c:pt idx="859">
                  <c:v>0.881782124866732</c:v>
                </c:pt>
                <c:pt idx="860">
                  <c:v>0.491820767172612</c:v>
                </c:pt>
                <c:pt idx="861">
                  <c:v>0.413523264345713</c:v>
                </c:pt>
                <c:pt idx="862">
                  <c:v>0.335011441842653</c:v>
                </c:pt>
                <c:pt idx="863">
                  <c:v>0.803481956128962</c:v>
                </c:pt>
                <c:pt idx="864">
                  <c:v>0.855197826051153</c:v>
                </c:pt>
                <c:pt idx="865">
                  <c:v>0.0446041097166017</c:v>
                </c:pt>
                <c:pt idx="866">
                  <c:v>0.0972991721937433</c:v>
                </c:pt>
                <c:pt idx="867">
                  <c:v>0.0414758018450812</c:v>
                </c:pt>
                <c:pt idx="868">
                  <c:v>0.122641745605506</c:v>
                </c:pt>
                <c:pt idx="870">
                  <c:v>0.866685875342228</c:v>
                </c:pt>
                <c:pt idx="871">
                  <c:v>0.017953374539502</c:v>
                </c:pt>
                <c:pt idx="872">
                  <c:v>0.0563233174616471</c:v>
                </c:pt>
                <c:pt idx="873">
                  <c:v>0.401370233041234</c:v>
                </c:pt>
                <c:pt idx="874">
                  <c:v>0.514869930804707</c:v>
                </c:pt>
                <c:pt idx="875">
                  <c:v>0.290175187517889</c:v>
                </c:pt>
                <c:pt idx="876">
                  <c:v>0.432878665276803</c:v>
                </c:pt>
                <c:pt idx="877">
                  <c:v>0.165892943856306</c:v>
                </c:pt>
                <c:pt idx="878">
                  <c:v>0.432897862629034</c:v>
                </c:pt>
                <c:pt idx="880">
                  <c:v>0.506299869739451</c:v>
                </c:pt>
                <c:pt idx="881">
                  <c:v>0.129151189816184</c:v>
                </c:pt>
                <c:pt idx="882">
                  <c:v>0.150304964394309</c:v>
                </c:pt>
                <c:pt idx="884">
                  <c:v>0.283325593569316</c:v>
                </c:pt>
                <c:pt idx="885">
                  <c:v>0.138963345554657</c:v>
                </c:pt>
                <c:pt idx="886">
                  <c:v>0.766755924210884</c:v>
                </c:pt>
                <c:pt idx="887">
                  <c:v>0.435051337932237</c:v>
                </c:pt>
                <c:pt idx="888">
                  <c:v>0.611331706517376</c:v>
                </c:pt>
                <c:pt idx="889">
                  <c:v>0.798335773986764</c:v>
                </c:pt>
                <c:pt idx="890">
                  <c:v>0.19618544972036</c:v>
                </c:pt>
                <c:pt idx="891">
                  <c:v>0.00606813572812825</c:v>
                </c:pt>
                <c:pt idx="892">
                  <c:v>0.0787219103658572</c:v>
                </c:pt>
                <c:pt idx="894">
                  <c:v>0.22343889309559</c:v>
                </c:pt>
                <c:pt idx="896">
                  <c:v>0.727818363928236</c:v>
                </c:pt>
                <c:pt idx="897">
                  <c:v>0.562320591998287</c:v>
                </c:pt>
                <c:pt idx="898">
                  <c:v>0.373412876040675</c:v>
                </c:pt>
                <c:pt idx="899">
                  <c:v>0.195582254906185</c:v>
                </c:pt>
                <c:pt idx="900">
                  <c:v>0.580252308049239</c:v>
                </c:pt>
                <c:pt idx="902">
                  <c:v>0.592695914790966</c:v>
                </c:pt>
                <c:pt idx="903">
                  <c:v>0.913036638055928</c:v>
                </c:pt>
                <c:pt idx="905">
                  <c:v>0.470010062796064</c:v>
                </c:pt>
                <c:pt idx="907">
                  <c:v>0.54374319605995</c:v>
                </c:pt>
                <c:pt idx="908">
                  <c:v>0.718046791502275</c:v>
                </c:pt>
                <c:pt idx="909">
                  <c:v>0.974952638265677</c:v>
                </c:pt>
                <c:pt idx="910">
                  <c:v>0.911346447304823</c:v>
                </c:pt>
                <c:pt idx="911">
                  <c:v>0.862552774255164</c:v>
                </c:pt>
                <c:pt idx="912">
                  <c:v>0.0467308476800099</c:v>
                </c:pt>
                <c:pt idx="914">
                  <c:v>0.522116071195342</c:v>
                </c:pt>
                <c:pt idx="915">
                  <c:v>0.0645432687597349</c:v>
                </c:pt>
                <c:pt idx="916">
                  <c:v>0.403680678107776</c:v>
                </c:pt>
                <c:pt idx="918">
                  <c:v>0.275780261144973</c:v>
                </c:pt>
                <c:pt idx="919">
                  <c:v>0.212285251473077</c:v>
                </c:pt>
                <c:pt idx="920">
                  <c:v>0.0254323087865487</c:v>
                </c:pt>
                <c:pt idx="921">
                  <c:v>0.264659701031633</c:v>
                </c:pt>
                <c:pt idx="925">
                  <c:v>0.189113356289454</c:v>
                </c:pt>
                <c:pt idx="926">
                  <c:v>0.654457439319231</c:v>
                </c:pt>
                <c:pt idx="927">
                  <c:v>0.803863098029979</c:v>
                </c:pt>
                <c:pt idx="928">
                  <c:v>0.193139860057272</c:v>
                </c:pt>
                <c:pt idx="929">
                  <c:v>0.53946776886005</c:v>
                </c:pt>
                <c:pt idx="931">
                  <c:v>0.110694109578617</c:v>
                </c:pt>
                <c:pt idx="932">
                  <c:v>0.846994492807426</c:v>
                </c:pt>
                <c:pt idx="934">
                  <c:v>0.700408377335407</c:v>
                </c:pt>
                <c:pt idx="935">
                  <c:v>0.171298154746182</c:v>
                </c:pt>
                <c:pt idx="936">
                  <c:v>0.844729600124992</c:v>
                </c:pt>
                <c:pt idx="937">
                  <c:v>0.358676290255971</c:v>
                </c:pt>
                <c:pt idx="939">
                  <c:v>0.0321935593383387</c:v>
                </c:pt>
                <c:pt idx="940">
                  <c:v>0.647551618167199</c:v>
                </c:pt>
                <c:pt idx="941">
                  <c:v>0.0948834569426253</c:v>
                </c:pt>
                <c:pt idx="942">
                  <c:v>0.563733783201315</c:v>
                </c:pt>
                <c:pt idx="943">
                  <c:v>0.853485074942</c:v>
                </c:pt>
                <c:pt idx="944">
                  <c:v>0.100272940122522</c:v>
                </c:pt>
                <c:pt idx="945">
                  <c:v>0.93622874666471</c:v>
                </c:pt>
                <c:pt idx="946">
                  <c:v>0.883905968279578</c:v>
                </c:pt>
                <c:pt idx="947">
                  <c:v>0.543629503925331</c:v>
                </c:pt>
                <c:pt idx="948">
                  <c:v>0.706702541210689</c:v>
                </c:pt>
                <c:pt idx="949">
                  <c:v>0.735413346556015</c:v>
                </c:pt>
                <c:pt idx="950">
                  <c:v>0.704104677424766</c:v>
                </c:pt>
                <c:pt idx="951">
                  <c:v>0.706701324437745</c:v>
                </c:pt>
                <c:pt idx="952">
                  <c:v>0.717536603682675</c:v>
                </c:pt>
                <c:pt idx="953">
                  <c:v>0.256576432031579</c:v>
                </c:pt>
                <c:pt idx="954">
                  <c:v>0.169709930778481</c:v>
                </c:pt>
                <c:pt idx="956">
                  <c:v>0.0307491418207064</c:v>
                </c:pt>
                <c:pt idx="958">
                  <c:v>0.703262393013574</c:v>
                </c:pt>
                <c:pt idx="959">
                  <c:v>0.217107181553729</c:v>
                </c:pt>
                <c:pt idx="961">
                  <c:v>0.387178452801891</c:v>
                </c:pt>
                <c:pt idx="962">
                  <c:v>0.873603998334147</c:v>
                </c:pt>
                <c:pt idx="963">
                  <c:v>0.151069178362377</c:v>
                </c:pt>
                <c:pt idx="964">
                  <c:v>0.482438612380065</c:v>
                </c:pt>
                <c:pt idx="965">
                  <c:v>0.138726305332966</c:v>
                </c:pt>
                <c:pt idx="966">
                  <c:v>0.0775185754755512</c:v>
                </c:pt>
                <c:pt idx="968">
                  <c:v>0.131768358522095</c:v>
                </c:pt>
                <c:pt idx="970">
                  <c:v>0.0338724727043882</c:v>
                </c:pt>
                <c:pt idx="971">
                  <c:v>0.432284089853056</c:v>
                </c:pt>
                <c:pt idx="974">
                  <c:v>0.0902551828185096</c:v>
                </c:pt>
                <c:pt idx="975">
                  <c:v>0.178542894427665</c:v>
                </c:pt>
                <c:pt idx="977">
                  <c:v>0.639020988834091</c:v>
                </c:pt>
                <c:pt idx="978">
                  <c:v>0.342119968147017</c:v>
                </c:pt>
                <c:pt idx="979">
                  <c:v>0.298857859452255</c:v>
                </c:pt>
                <c:pt idx="980">
                  <c:v>0.376961495378055</c:v>
                </c:pt>
                <c:pt idx="981">
                  <c:v>0.784002650645562</c:v>
                </c:pt>
                <c:pt idx="982">
                  <c:v>0.564424485550262</c:v>
                </c:pt>
                <c:pt idx="985">
                  <c:v>0.122718779486604</c:v>
                </c:pt>
                <c:pt idx="987">
                  <c:v>0.0274781092302874</c:v>
                </c:pt>
                <c:pt idx="988">
                  <c:v>0.140015855082311</c:v>
                </c:pt>
                <c:pt idx="989">
                  <c:v>0.592953570303507</c:v>
                </c:pt>
                <c:pt idx="990">
                  <c:v>0.695049066678621</c:v>
                </c:pt>
                <c:pt idx="991">
                  <c:v>0.0997306901263073</c:v>
                </c:pt>
                <c:pt idx="992">
                  <c:v>0.765166977071203</c:v>
                </c:pt>
                <c:pt idx="994">
                  <c:v>0.310572041780688</c:v>
                </c:pt>
                <c:pt idx="995">
                  <c:v>0.930965273757465</c:v>
                </c:pt>
                <c:pt idx="996">
                  <c:v>0.296154979267158</c:v>
                </c:pt>
                <c:pt idx="997">
                  <c:v>0.140602734056301</c:v>
                </c:pt>
                <c:pt idx="998">
                  <c:v>0.861721821711399</c:v>
                </c:pt>
                <c:pt idx="999">
                  <c:v>0.109387197648175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"원 밖의 y"</c:f>
              <c:strCache>
                <c:ptCount val="1"/>
                <c:pt idx="0">
                  <c:v>원 밖의 y</c:v>
                </c:pt>
              </c:strCache>
            </c:strRef>
          </c:tx>
          <c:spPr>
            <a:solidFill>
              <a:srgbClr val="99ccff"/>
            </a:solidFill>
            <a:ln w="3816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π추정!$F$25:$F$1024</c:f>
              <c:numCache>
                <c:formatCode>0.0000</c:formatCode>
                <c:ptCount val="1000"/>
                <c:pt idx="0">
                  <c:v>0.440444641630165</c:v>
                </c:pt>
                <c:pt idx="1">
                  <c:v>0.341909232898615</c:v>
                </c:pt>
                <c:pt idx="2">
                  <c:v>0.230304883676581</c:v>
                </c:pt>
                <c:pt idx="3">
                  <c:v>0.827160034677945</c:v>
                </c:pt>
                <c:pt idx="4">
                  <c:v>0.930491859908216</c:v>
                </c:pt>
                <c:pt idx="5">
                  <c:v>0.602559944032691</c:v>
                </c:pt>
                <c:pt idx="6">
                  <c:v>0.874847132596187</c:v>
                </c:pt>
                <c:pt idx="7">
                  <c:v>0.598807594156824</c:v>
                </c:pt>
                <c:pt idx="8">
                  <c:v>0.0406486958963797</c:v>
                </c:pt>
                <c:pt idx="9">
                  <c:v>0.702202356769703</c:v>
                </c:pt>
                <c:pt idx="10">
                  <c:v>0.210293104755692</c:v>
                </c:pt>
                <c:pt idx="11">
                  <c:v>0.0164241272723302</c:v>
                </c:pt>
                <c:pt idx="12">
                  <c:v>0.64957916631829</c:v>
                </c:pt>
                <c:pt idx="13">
                  <c:v>0.429977172403596</c:v>
                </c:pt>
                <c:pt idx="14">
                  <c:v>0.443218193831854</c:v>
                </c:pt>
                <c:pt idx="15">
                  <c:v>0.254923040396534</c:v>
                </c:pt>
                <c:pt idx="16">
                  <c:v>0.878195823053829</c:v>
                </c:pt>
                <c:pt idx="17">
                  <c:v>0.952527533634566</c:v>
                </c:pt>
                <c:pt idx="18">
                  <c:v>0.515610391157679</c:v>
                </c:pt>
                <c:pt idx="19">
                  <c:v>0.211446743807755</c:v>
                </c:pt>
                <c:pt idx="20">
                  <c:v>0.841612878139131</c:v>
                </c:pt>
                <c:pt idx="21">
                  <c:v>0.894077149569057</c:v>
                </c:pt>
                <c:pt idx="22">
                  <c:v>0.638073410722427</c:v>
                </c:pt>
                <c:pt idx="23">
                  <c:v>0.616694776690565</c:v>
                </c:pt>
                <c:pt idx="24">
                  <c:v>0.463599328766577</c:v>
                </c:pt>
                <c:pt idx="25">
                  <c:v>0.979008420719765</c:v>
                </c:pt>
                <c:pt idx="26">
                  <c:v>0.885529814171605</c:v>
                </c:pt>
                <c:pt idx="27">
                  <c:v>0.708751932135783</c:v>
                </c:pt>
                <c:pt idx="28">
                  <c:v>0.353532082284801</c:v>
                </c:pt>
                <c:pt idx="29">
                  <c:v>0.236940564005636</c:v>
                </c:pt>
                <c:pt idx="30">
                  <c:v>0.85542413580697</c:v>
                </c:pt>
                <c:pt idx="31">
                  <c:v>0.46941638214048</c:v>
                </c:pt>
                <c:pt idx="32">
                  <c:v>0.745849081198685</c:v>
                </c:pt>
                <c:pt idx="33">
                  <c:v>0.770307737751864</c:v>
                </c:pt>
                <c:pt idx="34">
                  <c:v>0.388426007586531</c:v>
                </c:pt>
                <c:pt idx="35">
                  <c:v>0.423027802607976</c:v>
                </c:pt>
                <c:pt idx="36">
                  <c:v>0.502002428169362</c:v>
                </c:pt>
                <c:pt idx="37">
                  <c:v>0.0844371666898951</c:v>
                </c:pt>
                <c:pt idx="38">
                  <c:v>0.351633284124546</c:v>
                </c:pt>
                <c:pt idx="39">
                  <c:v>0.997795498347841</c:v>
                </c:pt>
                <c:pt idx="40">
                  <c:v>0.174911511014216</c:v>
                </c:pt>
                <c:pt idx="41">
                  <c:v>0.980127266957425</c:v>
                </c:pt>
                <c:pt idx="42">
                  <c:v>0.484275167691521</c:v>
                </c:pt>
                <c:pt idx="43">
                  <c:v>0.449626528075896</c:v>
                </c:pt>
                <c:pt idx="44">
                  <c:v>0.135916127706878</c:v>
                </c:pt>
                <c:pt idx="45">
                  <c:v>0.00872577109839767</c:v>
                </c:pt>
                <c:pt idx="46">
                  <c:v>0.305915333214216</c:v>
                </c:pt>
                <c:pt idx="47">
                  <c:v>0.348453829414211</c:v>
                </c:pt>
                <c:pt idx="48">
                  <c:v>0.764229611377232</c:v>
                </c:pt>
                <c:pt idx="49">
                  <c:v>0.48970785306301</c:v>
                </c:pt>
                <c:pt idx="50">
                  <c:v>0.0871550532756373</c:v>
                </c:pt>
                <c:pt idx="51">
                  <c:v>0.627064343891107</c:v>
                </c:pt>
                <c:pt idx="52">
                  <c:v>0.69889195531141</c:v>
                </c:pt>
                <c:pt idx="53">
                  <c:v>0.0907542532077059</c:v>
                </c:pt>
                <c:pt idx="54">
                  <c:v>0.882836323115043</c:v>
                </c:pt>
                <c:pt idx="55">
                  <c:v>0.192427141941153</c:v>
                </c:pt>
                <c:pt idx="56">
                  <c:v>0.153222937951796</c:v>
                </c:pt>
                <c:pt idx="57">
                  <c:v>0.970329403295182</c:v>
                </c:pt>
                <c:pt idx="58">
                  <c:v>0.627744985627942</c:v>
                </c:pt>
                <c:pt idx="59">
                  <c:v>0.0995215479051694</c:v>
                </c:pt>
                <c:pt idx="60">
                  <c:v>0.291775247897022</c:v>
                </c:pt>
                <c:pt idx="61">
                  <c:v>0.482759551494382</c:v>
                </c:pt>
                <c:pt idx="62">
                  <c:v>0.294813856366091</c:v>
                </c:pt>
                <c:pt idx="63">
                  <c:v>0.287665265030228</c:v>
                </c:pt>
                <c:pt idx="64">
                  <c:v>0.66978760890197</c:v>
                </c:pt>
                <c:pt idx="65">
                  <c:v>0.445810887380503</c:v>
                </c:pt>
                <c:pt idx="66">
                  <c:v>0.115825848537497</c:v>
                </c:pt>
                <c:pt idx="67">
                  <c:v>0.879342500469647</c:v>
                </c:pt>
                <c:pt idx="68">
                  <c:v>0.735137904877774</c:v>
                </c:pt>
                <c:pt idx="69">
                  <c:v>0.970767666934989</c:v>
                </c:pt>
                <c:pt idx="70">
                  <c:v>0.86461709800642</c:v>
                </c:pt>
                <c:pt idx="71">
                  <c:v>0.041532090282999</c:v>
                </c:pt>
                <c:pt idx="72">
                  <c:v>0.392796304891817</c:v>
                </c:pt>
                <c:pt idx="73">
                  <c:v>0.855010337545537</c:v>
                </c:pt>
                <c:pt idx="74">
                  <c:v>0.202780088293366</c:v>
                </c:pt>
                <c:pt idx="75">
                  <c:v>0.409535624436103</c:v>
                </c:pt>
                <c:pt idx="76">
                  <c:v>0.631778388167732</c:v>
                </c:pt>
                <c:pt idx="77">
                  <c:v>0.53709366300609</c:v>
                </c:pt>
                <c:pt idx="78">
                  <c:v>0.0878667755750939</c:v>
                </c:pt>
                <c:pt idx="79">
                  <c:v>0.0733055718010292</c:v>
                </c:pt>
                <c:pt idx="80">
                  <c:v>0.2145982690854</c:v>
                </c:pt>
                <c:pt idx="81">
                  <c:v>0.614324848516844</c:v>
                </c:pt>
                <c:pt idx="82">
                  <c:v>0.244091713684611</c:v>
                </c:pt>
                <c:pt idx="83">
                  <c:v>0.126273405156098</c:v>
                </c:pt>
                <c:pt idx="84">
                  <c:v>0.429221722180955</c:v>
                </c:pt>
                <c:pt idx="85">
                  <c:v>0.922841665684246</c:v>
                </c:pt>
                <c:pt idx="86">
                  <c:v>0.695535179111175</c:v>
                </c:pt>
                <c:pt idx="87">
                  <c:v>0.776677726185881</c:v>
                </c:pt>
                <c:pt idx="88">
                  <c:v>0.90351930714678</c:v>
                </c:pt>
                <c:pt idx="89">
                  <c:v>0.180190577520989</c:v>
                </c:pt>
                <c:pt idx="90">
                  <c:v>0.361846296000294</c:v>
                </c:pt>
                <c:pt idx="91">
                  <c:v>0.0213923904811963</c:v>
                </c:pt>
                <c:pt idx="92">
                  <c:v>0.482219493831508</c:v>
                </c:pt>
                <c:pt idx="93">
                  <c:v>0.19040486344602</c:v>
                </c:pt>
                <c:pt idx="94">
                  <c:v>0.716446161153726</c:v>
                </c:pt>
                <c:pt idx="95">
                  <c:v>0.882254632539116</c:v>
                </c:pt>
                <c:pt idx="96">
                  <c:v>0.166361787240021</c:v>
                </c:pt>
                <c:pt idx="97">
                  <c:v>0.611582744284533</c:v>
                </c:pt>
                <c:pt idx="98">
                  <c:v>0.507230969029479</c:v>
                </c:pt>
                <c:pt idx="99">
                  <c:v>0.204893190762959</c:v>
                </c:pt>
                <c:pt idx="100">
                  <c:v>0.115249852533452</c:v>
                </c:pt>
                <c:pt idx="101">
                  <c:v>0.285965507267974</c:v>
                </c:pt>
                <c:pt idx="102">
                  <c:v>0.53977513674181</c:v>
                </c:pt>
                <c:pt idx="103">
                  <c:v>0.0200564324622974</c:v>
                </c:pt>
                <c:pt idx="104">
                  <c:v>0.710904640029185</c:v>
                </c:pt>
                <c:pt idx="105">
                  <c:v>0.132515631034039</c:v>
                </c:pt>
                <c:pt idx="106">
                  <c:v>0.523034429061227</c:v>
                </c:pt>
                <c:pt idx="107">
                  <c:v>0.46744047885295</c:v>
                </c:pt>
                <c:pt idx="108">
                  <c:v>0.685017510200851</c:v>
                </c:pt>
                <c:pt idx="109">
                  <c:v>0.601994910626672</c:v>
                </c:pt>
                <c:pt idx="110">
                  <c:v>0.977549083414488</c:v>
                </c:pt>
                <c:pt idx="111">
                  <c:v>0.282017330056988</c:v>
                </c:pt>
                <c:pt idx="112">
                  <c:v>0.308403358678333</c:v>
                </c:pt>
                <c:pt idx="113">
                  <c:v>0.694542582496069</c:v>
                </c:pt>
                <c:pt idx="114">
                  <c:v>0.2061469348846</c:v>
                </c:pt>
                <c:pt idx="115">
                  <c:v>0.842862990102731</c:v>
                </c:pt>
                <c:pt idx="116">
                  <c:v>0.642953741247766</c:v>
                </c:pt>
                <c:pt idx="117">
                  <c:v>0.539753449498676</c:v>
                </c:pt>
                <c:pt idx="118">
                  <c:v>0.327146541210823</c:v>
                </c:pt>
                <c:pt idx="119">
                  <c:v>0.784485591924749</c:v>
                </c:pt>
                <c:pt idx="120">
                  <c:v>0.85608999885153</c:v>
                </c:pt>
                <c:pt idx="121">
                  <c:v>0.539256005897187</c:v>
                </c:pt>
                <c:pt idx="122">
                  <c:v>0.370060307788663</c:v>
                </c:pt>
                <c:pt idx="123">
                  <c:v>0.170653522363864</c:v>
                </c:pt>
                <c:pt idx="124">
                  <c:v>0.59771638258826</c:v>
                </c:pt>
                <c:pt idx="125">
                  <c:v>0.0717905623605475</c:v>
                </c:pt>
                <c:pt idx="126">
                  <c:v>0.433797612669878</c:v>
                </c:pt>
                <c:pt idx="127">
                  <c:v>0.230723547167145</c:v>
                </c:pt>
                <c:pt idx="128">
                  <c:v>0.439673178712837</c:v>
                </c:pt>
                <c:pt idx="129">
                  <c:v>0.760787370963953</c:v>
                </c:pt>
                <c:pt idx="130">
                  <c:v>0.907367931562476</c:v>
                </c:pt>
                <c:pt idx="131">
                  <c:v>0.658468935987912</c:v>
                </c:pt>
                <c:pt idx="132">
                  <c:v>0.377689833636396</c:v>
                </c:pt>
                <c:pt idx="133">
                  <c:v>0.30444475018885</c:v>
                </c:pt>
                <c:pt idx="134">
                  <c:v>0.753083962830715</c:v>
                </c:pt>
                <c:pt idx="135">
                  <c:v>0.473407587385736</c:v>
                </c:pt>
                <c:pt idx="136">
                  <c:v>0.395838078926317</c:v>
                </c:pt>
                <c:pt idx="137">
                  <c:v>0.868307209922932</c:v>
                </c:pt>
                <c:pt idx="138">
                  <c:v>0.852264752495103</c:v>
                </c:pt>
                <c:pt idx="139">
                  <c:v>0.444630153826438</c:v>
                </c:pt>
                <c:pt idx="140">
                  <c:v>0.0934850563062355</c:v>
                </c:pt>
                <c:pt idx="141">
                  <c:v>0.0403435764601454</c:v>
                </c:pt>
                <c:pt idx="142">
                  <c:v>0.413438819232397</c:v>
                </c:pt>
                <c:pt idx="143">
                  <c:v>0.0771281666820869</c:v>
                </c:pt>
                <c:pt idx="144">
                  <c:v>0.374746442656033</c:v>
                </c:pt>
                <c:pt idx="145">
                  <c:v>0.348525117500685</c:v>
                </c:pt>
                <c:pt idx="146">
                  <c:v>0.443047279375605</c:v>
                </c:pt>
                <c:pt idx="147">
                  <c:v>0.160622161231004</c:v>
                </c:pt>
                <c:pt idx="148">
                  <c:v>0.200439575011842</c:v>
                </c:pt>
                <c:pt idx="149">
                  <c:v>0.340903667150997</c:v>
                </c:pt>
                <c:pt idx="150">
                  <c:v>0.278646971913986</c:v>
                </c:pt>
                <c:pt idx="151">
                  <c:v>0.880889801657759</c:v>
                </c:pt>
                <c:pt idx="152">
                  <c:v>0.402536575566046</c:v>
                </c:pt>
                <c:pt idx="153">
                  <c:v>0.228189750923775</c:v>
                </c:pt>
                <c:pt idx="154">
                  <c:v>0.184613583493046</c:v>
                </c:pt>
                <c:pt idx="155">
                  <c:v>0.493594006053172</c:v>
                </c:pt>
                <c:pt idx="156">
                  <c:v>0.561117476667278</c:v>
                </c:pt>
                <c:pt idx="157">
                  <c:v>0.088830710737966</c:v>
                </c:pt>
                <c:pt idx="158">
                  <c:v>0.0103447734145448</c:v>
                </c:pt>
                <c:pt idx="159">
                  <c:v>0.560611071414314</c:v>
                </c:pt>
                <c:pt idx="160">
                  <c:v>0.94382334582042</c:v>
                </c:pt>
                <c:pt idx="161">
                  <c:v>0.636588829918765</c:v>
                </c:pt>
                <c:pt idx="162">
                  <c:v>0.910963298636489</c:v>
                </c:pt>
                <c:pt idx="163">
                  <c:v>0.748858798644505</c:v>
                </c:pt>
                <c:pt idx="164">
                  <c:v>0.507809410686605</c:v>
                </c:pt>
                <c:pt idx="165">
                  <c:v>0.550619458197616</c:v>
                </c:pt>
                <c:pt idx="166">
                  <c:v>0.130520138773136</c:v>
                </c:pt>
                <c:pt idx="167">
                  <c:v>0.191624617553316</c:v>
                </c:pt>
                <c:pt idx="168">
                  <c:v>0.964198184083216</c:v>
                </c:pt>
                <c:pt idx="169">
                  <c:v>0.368049136712216</c:v>
                </c:pt>
                <c:pt idx="170">
                  <c:v>0.847697621094994</c:v>
                </c:pt>
                <c:pt idx="171">
                  <c:v>0.412393711856566</c:v>
                </c:pt>
                <c:pt idx="172">
                  <c:v>0.905032588983886</c:v>
                </c:pt>
                <c:pt idx="173">
                  <c:v>0.939053723006509</c:v>
                </c:pt>
                <c:pt idx="174">
                  <c:v>0.0840125455288217</c:v>
                </c:pt>
                <c:pt idx="175">
                  <c:v>0.811177144176327</c:v>
                </c:pt>
                <c:pt idx="176">
                  <c:v>0.992729083518498</c:v>
                </c:pt>
                <c:pt idx="177">
                  <c:v>0.444436516030692</c:v>
                </c:pt>
                <c:pt idx="178">
                  <c:v>0.674519309657626</c:v>
                </c:pt>
                <c:pt idx="179">
                  <c:v>0.713339981040917</c:v>
                </c:pt>
                <c:pt idx="180">
                  <c:v>0.212030785973184</c:v>
                </c:pt>
                <c:pt idx="181">
                  <c:v>0.975706381141208</c:v>
                </c:pt>
                <c:pt idx="182">
                  <c:v>0.301013033720665</c:v>
                </c:pt>
                <c:pt idx="183">
                  <c:v>0.980929417884909</c:v>
                </c:pt>
                <c:pt idx="184">
                  <c:v>0.184460599790327</c:v>
                </c:pt>
                <c:pt idx="185">
                  <c:v>0.677655875100754</c:v>
                </c:pt>
                <c:pt idx="186">
                  <c:v>0.587732685613446</c:v>
                </c:pt>
                <c:pt idx="187">
                  <c:v>0.186502904049121</c:v>
                </c:pt>
                <c:pt idx="188">
                  <c:v>0.545274338568561</c:v>
                </c:pt>
                <c:pt idx="189">
                  <c:v>0.453439371078275</c:v>
                </c:pt>
                <c:pt idx="190">
                  <c:v>0.259564205887727</c:v>
                </c:pt>
                <c:pt idx="191">
                  <c:v>0.349456267780624</c:v>
                </c:pt>
                <c:pt idx="192">
                  <c:v>0.382913851062767</c:v>
                </c:pt>
                <c:pt idx="193">
                  <c:v>0.232151183648966</c:v>
                </c:pt>
                <c:pt idx="194">
                  <c:v>0.362743632751517</c:v>
                </c:pt>
                <c:pt idx="195">
                  <c:v>0.234851841232739</c:v>
                </c:pt>
                <c:pt idx="196">
                  <c:v>0.740960146184079</c:v>
                </c:pt>
                <c:pt idx="197">
                  <c:v>0.798903693794273</c:v>
                </c:pt>
                <c:pt idx="198">
                  <c:v>0.548060227069072</c:v>
                </c:pt>
                <c:pt idx="199">
                  <c:v>0.214746585465036</c:v>
                </c:pt>
                <c:pt idx="200">
                  <c:v>0.18258651799988</c:v>
                </c:pt>
                <c:pt idx="201">
                  <c:v>0.18740547390189</c:v>
                </c:pt>
                <c:pt idx="202">
                  <c:v>0.416559597360902</c:v>
                </c:pt>
                <c:pt idx="203">
                  <c:v>0.692020215443336</c:v>
                </c:pt>
                <c:pt idx="204">
                  <c:v>0.417511670733802</c:v>
                </c:pt>
                <c:pt idx="205">
                  <c:v>0.635039412765764</c:v>
                </c:pt>
                <c:pt idx="206">
                  <c:v>0.927746824803762</c:v>
                </c:pt>
                <c:pt idx="207">
                  <c:v>0.0867033250397071</c:v>
                </c:pt>
                <c:pt idx="208">
                  <c:v>0.991452843765728</c:v>
                </c:pt>
                <c:pt idx="209">
                  <c:v>0.100440840586089</c:v>
                </c:pt>
                <c:pt idx="210">
                  <c:v>0.870289588230662</c:v>
                </c:pt>
                <c:pt idx="211">
                  <c:v>0.384805512032472</c:v>
                </c:pt>
                <c:pt idx="212">
                  <c:v>0.0380789366317913</c:v>
                </c:pt>
                <c:pt idx="213">
                  <c:v>0.34357565396931</c:v>
                </c:pt>
                <c:pt idx="214">
                  <c:v>0.395221289130859</c:v>
                </c:pt>
                <c:pt idx="215">
                  <c:v>0.249643503106199</c:v>
                </c:pt>
                <c:pt idx="216">
                  <c:v>0.0934636340243742</c:v>
                </c:pt>
                <c:pt idx="217">
                  <c:v>0.568318440928124</c:v>
                </c:pt>
                <c:pt idx="218">
                  <c:v>0.611644176649861</c:v>
                </c:pt>
                <c:pt idx="219">
                  <c:v>0.69566927885171</c:v>
                </c:pt>
                <c:pt idx="220">
                  <c:v>0.97303853079211</c:v>
                </c:pt>
                <c:pt idx="221">
                  <c:v>0.627530605881475</c:v>
                </c:pt>
                <c:pt idx="222">
                  <c:v>0.244932472589426</c:v>
                </c:pt>
                <c:pt idx="223">
                  <c:v>0.324798198766075</c:v>
                </c:pt>
                <c:pt idx="224">
                  <c:v>0.711046256939881</c:v>
                </c:pt>
                <c:pt idx="225">
                  <c:v>0.790638494654559</c:v>
                </c:pt>
                <c:pt idx="226">
                  <c:v>0.357435496407561</c:v>
                </c:pt>
                <c:pt idx="227">
                  <c:v>0.125237126252614</c:v>
                </c:pt>
                <c:pt idx="228">
                  <c:v>0.56249360262882</c:v>
                </c:pt>
                <c:pt idx="229">
                  <c:v>0.0737115194788203</c:v>
                </c:pt>
                <c:pt idx="230">
                  <c:v>0.131680790218525</c:v>
                </c:pt>
                <c:pt idx="231">
                  <c:v>0.832812553620897</c:v>
                </c:pt>
                <c:pt idx="232">
                  <c:v>0.0676046431763098</c:v>
                </c:pt>
                <c:pt idx="233">
                  <c:v>0.132040283991955</c:v>
                </c:pt>
                <c:pt idx="234">
                  <c:v>0.716077243792824</c:v>
                </c:pt>
                <c:pt idx="235">
                  <c:v>0.854798727086745</c:v>
                </c:pt>
                <c:pt idx="236">
                  <c:v>0.178773864055984</c:v>
                </c:pt>
                <c:pt idx="237">
                  <c:v>0.715214708237909</c:v>
                </c:pt>
                <c:pt idx="238">
                  <c:v>0.133118219557218</c:v>
                </c:pt>
                <c:pt idx="239">
                  <c:v>0.756245771772228</c:v>
                </c:pt>
                <c:pt idx="240">
                  <c:v>0.450019285897724</c:v>
                </c:pt>
                <c:pt idx="241">
                  <c:v>0.684702153666876</c:v>
                </c:pt>
                <c:pt idx="242">
                  <c:v>0.250084677594714</c:v>
                </c:pt>
                <c:pt idx="243">
                  <c:v>0.308807816705667</c:v>
                </c:pt>
                <c:pt idx="244">
                  <c:v>0.288935589487664</c:v>
                </c:pt>
                <c:pt idx="245">
                  <c:v>0.593925548135303</c:v>
                </c:pt>
                <c:pt idx="246">
                  <c:v>0.812248300644569</c:v>
                </c:pt>
                <c:pt idx="247">
                  <c:v>0.10207111982163</c:v>
                </c:pt>
                <c:pt idx="248">
                  <c:v>0.271147240768187</c:v>
                </c:pt>
                <c:pt idx="249">
                  <c:v>0.830841510905884</c:v>
                </c:pt>
                <c:pt idx="250">
                  <c:v>0.538574619102292</c:v>
                </c:pt>
                <c:pt idx="251">
                  <c:v>0.71738219296094</c:v>
                </c:pt>
                <c:pt idx="252">
                  <c:v>0.517261615837924</c:v>
                </c:pt>
                <c:pt idx="253">
                  <c:v>0.323018477647565</c:v>
                </c:pt>
                <c:pt idx="254">
                  <c:v>0.27992613601964</c:v>
                </c:pt>
                <c:pt idx="255">
                  <c:v>0.464175926870666</c:v>
                </c:pt>
                <c:pt idx="256">
                  <c:v>0.13232212595176</c:v>
                </c:pt>
                <c:pt idx="257">
                  <c:v>0.805214825435542</c:v>
                </c:pt>
                <c:pt idx="258">
                  <c:v>0.239765452104621</c:v>
                </c:pt>
                <c:pt idx="259">
                  <c:v>0.678803716204129</c:v>
                </c:pt>
                <c:pt idx="260">
                  <c:v>0.707761342520826</c:v>
                </c:pt>
                <c:pt idx="261">
                  <c:v>0.649456997751258</c:v>
                </c:pt>
                <c:pt idx="262">
                  <c:v>0.257358390721492</c:v>
                </c:pt>
                <c:pt idx="263">
                  <c:v>0.585861584520899</c:v>
                </c:pt>
                <c:pt idx="264">
                  <c:v>0.885854122112505</c:v>
                </c:pt>
                <c:pt idx="265">
                  <c:v>0.257617629482411</c:v>
                </c:pt>
                <c:pt idx="266">
                  <c:v>0.153477122890763</c:v>
                </c:pt>
                <c:pt idx="267">
                  <c:v>0.722018309286796</c:v>
                </c:pt>
                <c:pt idx="268">
                  <c:v>0.986670731450431</c:v>
                </c:pt>
                <c:pt idx="269">
                  <c:v>0.0164936719229445</c:v>
                </c:pt>
                <c:pt idx="270">
                  <c:v>0.13860329228919</c:v>
                </c:pt>
                <c:pt idx="271">
                  <c:v>0.92234354687389</c:v>
                </c:pt>
                <c:pt idx="272">
                  <c:v>0.697529972414486</c:v>
                </c:pt>
                <c:pt idx="273">
                  <c:v>0.815384517773055</c:v>
                </c:pt>
                <c:pt idx="274">
                  <c:v>0.283631140249781</c:v>
                </c:pt>
                <c:pt idx="275">
                  <c:v>0.869135957560502</c:v>
                </c:pt>
                <c:pt idx="276">
                  <c:v>0.824952307040803</c:v>
                </c:pt>
                <c:pt idx="277">
                  <c:v>0.126170126139186</c:v>
                </c:pt>
                <c:pt idx="278">
                  <c:v>0.0530706307617947</c:v>
                </c:pt>
                <c:pt idx="279">
                  <c:v>0.203251330531202</c:v>
                </c:pt>
                <c:pt idx="280">
                  <c:v>0.109112982521765</c:v>
                </c:pt>
                <c:pt idx="281">
                  <c:v>0.645889147534035</c:v>
                </c:pt>
                <c:pt idx="282">
                  <c:v>0.900750575470738</c:v>
                </c:pt>
                <c:pt idx="283">
                  <c:v>0.197930708876811</c:v>
                </c:pt>
                <c:pt idx="284">
                  <c:v>0.100795156206004</c:v>
                </c:pt>
                <c:pt idx="285">
                  <c:v>0.501817048876546</c:v>
                </c:pt>
                <c:pt idx="286">
                  <c:v>0.928021758678369</c:v>
                </c:pt>
                <c:pt idx="287">
                  <c:v>0.995128514594398</c:v>
                </c:pt>
                <c:pt idx="288">
                  <c:v>0.100843020598404</c:v>
                </c:pt>
                <c:pt idx="289">
                  <c:v>0.0190442384919152</c:v>
                </c:pt>
                <c:pt idx="290">
                  <c:v>0.604460062342696</c:v>
                </c:pt>
                <c:pt idx="291">
                  <c:v>0.404340673587285</c:v>
                </c:pt>
                <c:pt idx="292">
                  <c:v>0.162114928360097</c:v>
                </c:pt>
                <c:pt idx="293">
                  <c:v>0.050554191111587</c:v>
                </c:pt>
                <c:pt idx="294">
                  <c:v>0.551069591077976</c:v>
                </c:pt>
                <c:pt idx="295">
                  <c:v>0.263932740665041</c:v>
                </c:pt>
                <c:pt idx="296">
                  <c:v>0.153936517308466</c:v>
                </c:pt>
                <c:pt idx="297">
                  <c:v>0.869801572873257</c:v>
                </c:pt>
                <c:pt idx="298">
                  <c:v>0.385985797154717</c:v>
                </c:pt>
                <c:pt idx="299">
                  <c:v>0.364968024543487</c:v>
                </c:pt>
                <c:pt idx="300">
                  <c:v>0.889053835417144</c:v>
                </c:pt>
                <c:pt idx="301">
                  <c:v>0.625790366320871</c:v>
                </c:pt>
                <c:pt idx="302">
                  <c:v>0.632678605499677</c:v>
                </c:pt>
                <c:pt idx="303">
                  <c:v>0.937535712844692</c:v>
                </c:pt>
                <c:pt idx="304">
                  <c:v>0.313086465816014</c:v>
                </c:pt>
                <c:pt idx="305">
                  <c:v>0.360651995404623</c:v>
                </c:pt>
                <c:pt idx="306">
                  <c:v>0.690655538695864</c:v>
                </c:pt>
                <c:pt idx="307">
                  <c:v>0.699578997096978</c:v>
                </c:pt>
                <c:pt idx="308">
                  <c:v>0.756480651791208</c:v>
                </c:pt>
                <c:pt idx="309">
                  <c:v>0.58972345048096</c:v>
                </c:pt>
                <c:pt idx="310">
                  <c:v>0.868664841982536</c:v>
                </c:pt>
                <c:pt idx="311">
                  <c:v>0.468223197734915</c:v>
                </c:pt>
                <c:pt idx="312">
                  <c:v>0.248962421785109</c:v>
                </c:pt>
                <c:pt idx="313">
                  <c:v>0.444125413312577</c:v>
                </c:pt>
                <c:pt idx="314">
                  <c:v>0.4803986082552</c:v>
                </c:pt>
                <c:pt idx="315">
                  <c:v>0.333603889099322</c:v>
                </c:pt>
                <c:pt idx="316">
                  <c:v>0.89649071439635</c:v>
                </c:pt>
                <c:pt idx="317">
                  <c:v>0.375840382068418</c:v>
                </c:pt>
                <c:pt idx="318">
                  <c:v>0.0026959030656144</c:v>
                </c:pt>
                <c:pt idx="319">
                  <c:v>0.395195024437271</c:v>
                </c:pt>
                <c:pt idx="320">
                  <c:v>0.320710503379814</c:v>
                </c:pt>
                <c:pt idx="321">
                  <c:v>0.425290796323679</c:v>
                </c:pt>
                <c:pt idx="322">
                  <c:v>0.296245889621787</c:v>
                </c:pt>
                <c:pt idx="323">
                  <c:v>0.0606370609020814</c:v>
                </c:pt>
                <c:pt idx="324">
                  <c:v>0.160905922646634</c:v>
                </c:pt>
                <c:pt idx="325">
                  <c:v>0.0514171620598063</c:v>
                </c:pt>
                <c:pt idx="326">
                  <c:v>0.888790953787975</c:v>
                </c:pt>
                <c:pt idx="327">
                  <c:v>0.907065084553324</c:v>
                </c:pt>
                <c:pt idx="328">
                  <c:v>0.638453391264193</c:v>
                </c:pt>
                <c:pt idx="329">
                  <c:v>0.524256176664494</c:v>
                </c:pt>
                <c:pt idx="330">
                  <c:v>0.320829829084687</c:v>
                </c:pt>
                <c:pt idx="331">
                  <c:v>0.104936935356818</c:v>
                </c:pt>
                <c:pt idx="332">
                  <c:v>0.183774738456123</c:v>
                </c:pt>
                <c:pt idx="333">
                  <c:v>0.880018853931688</c:v>
                </c:pt>
                <c:pt idx="334">
                  <c:v>0.55382072168868</c:v>
                </c:pt>
                <c:pt idx="335">
                  <c:v>0.404361332184635</c:v>
                </c:pt>
                <c:pt idx="336">
                  <c:v>0.125790328602307</c:v>
                </c:pt>
                <c:pt idx="337">
                  <c:v>0.438668649061583</c:v>
                </c:pt>
                <c:pt idx="338">
                  <c:v>0.440884435432963</c:v>
                </c:pt>
                <c:pt idx="339">
                  <c:v>0.683925997815095</c:v>
                </c:pt>
                <c:pt idx="340">
                  <c:v>0.443872186238878</c:v>
                </c:pt>
                <c:pt idx="341">
                  <c:v>0.883999583660625</c:v>
                </c:pt>
                <c:pt idx="342">
                  <c:v>0.260007496806793</c:v>
                </c:pt>
                <c:pt idx="343">
                  <c:v>0.0620257839327678</c:v>
                </c:pt>
                <c:pt idx="344">
                  <c:v>0.582297121058218</c:v>
                </c:pt>
                <c:pt idx="345">
                  <c:v>0.906214370741509</c:v>
                </c:pt>
                <c:pt idx="346">
                  <c:v>0.309745279955678</c:v>
                </c:pt>
                <c:pt idx="347">
                  <c:v>0.570690796128474</c:v>
                </c:pt>
                <c:pt idx="348">
                  <c:v>0.327199852908962</c:v>
                </c:pt>
                <c:pt idx="349">
                  <c:v>0.40700253972318</c:v>
                </c:pt>
                <c:pt idx="350">
                  <c:v>0.567425131681375</c:v>
                </c:pt>
                <c:pt idx="351">
                  <c:v>0.391914518899284</c:v>
                </c:pt>
                <c:pt idx="352">
                  <c:v>0.74602613679599</c:v>
                </c:pt>
                <c:pt idx="353">
                  <c:v>0.267118561430834</c:v>
                </c:pt>
                <c:pt idx="354">
                  <c:v>0.409849496441893</c:v>
                </c:pt>
                <c:pt idx="355">
                  <c:v>0.656481940648519</c:v>
                </c:pt>
                <c:pt idx="356">
                  <c:v>0.189485887880437</c:v>
                </c:pt>
                <c:pt idx="357">
                  <c:v>0.676459973095916</c:v>
                </c:pt>
                <c:pt idx="358">
                  <c:v>0.39649904135149</c:v>
                </c:pt>
                <c:pt idx="359">
                  <c:v>0.805297678685747</c:v>
                </c:pt>
                <c:pt idx="360">
                  <c:v>0.356006306479685</c:v>
                </c:pt>
                <c:pt idx="361">
                  <c:v>0.0266455033561215</c:v>
                </c:pt>
                <c:pt idx="362">
                  <c:v>0.115235781180672</c:v>
                </c:pt>
                <c:pt idx="363">
                  <c:v>0.51321410422679</c:v>
                </c:pt>
                <c:pt idx="364">
                  <c:v>0.418685003067367</c:v>
                </c:pt>
                <c:pt idx="365">
                  <c:v>0.366093197255395</c:v>
                </c:pt>
                <c:pt idx="366">
                  <c:v>0.090506203356199</c:v>
                </c:pt>
                <c:pt idx="367">
                  <c:v>0.175359467393719</c:v>
                </c:pt>
                <c:pt idx="368">
                  <c:v>0.214743123273365</c:v>
                </c:pt>
                <c:pt idx="369">
                  <c:v>0.417598541243933</c:v>
                </c:pt>
                <c:pt idx="370">
                  <c:v>0.754044392961077</c:v>
                </c:pt>
                <c:pt idx="371">
                  <c:v>0.955966022214852</c:v>
                </c:pt>
                <c:pt idx="372">
                  <c:v>0.497478472883813</c:v>
                </c:pt>
                <c:pt idx="373">
                  <c:v>0.15841258817818</c:v>
                </c:pt>
                <c:pt idx="374">
                  <c:v>0.478075157734565</c:v>
                </c:pt>
                <c:pt idx="375">
                  <c:v>0.399698151624762</c:v>
                </c:pt>
                <c:pt idx="376">
                  <c:v>0.250718642841093</c:v>
                </c:pt>
                <c:pt idx="377">
                  <c:v>0.962820082320832</c:v>
                </c:pt>
                <c:pt idx="378">
                  <c:v>0.671017153072171</c:v>
                </c:pt>
                <c:pt idx="379">
                  <c:v>0.605480492464267</c:v>
                </c:pt>
                <c:pt idx="380">
                  <c:v>0.0657741342438385</c:v>
                </c:pt>
                <c:pt idx="381">
                  <c:v>0.307217584340833</c:v>
                </c:pt>
                <c:pt idx="382">
                  <c:v>0.935686007025652</c:v>
                </c:pt>
                <c:pt idx="383">
                  <c:v>0.962826060480438</c:v>
                </c:pt>
                <c:pt idx="384">
                  <c:v>0.580891483346932</c:v>
                </c:pt>
                <c:pt idx="385">
                  <c:v>0.0376915963133797</c:v>
                </c:pt>
                <c:pt idx="386">
                  <c:v>0.289997445303015</c:v>
                </c:pt>
                <c:pt idx="387">
                  <c:v>0.450664375326596</c:v>
                </c:pt>
                <c:pt idx="388">
                  <c:v>0.983206386561506</c:v>
                </c:pt>
                <c:pt idx="389">
                  <c:v>0.200096686719917</c:v>
                </c:pt>
                <c:pt idx="390">
                  <c:v>0.45017041626852</c:v>
                </c:pt>
                <c:pt idx="391">
                  <c:v>0.498669585562311</c:v>
                </c:pt>
                <c:pt idx="392">
                  <c:v>0.573196825454943</c:v>
                </c:pt>
                <c:pt idx="393">
                  <c:v>0.43263361544814</c:v>
                </c:pt>
                <c:pt idx="394">
                  <c:v>0.176430215942673</c:v>
                </c:pt>
                <c:pt idx="395">
                  <c:v>0.411088593653403</c:v>
                </c:pt>
                <c:pt idx="396">
                  <c:v>0.391636191750877</c:v>
                </c:pt>
                <c:pt idx="397">
                  <c:v>0.920927458791994</c:v>
                </c:pt>
                <c:pt idx="398">
                  <c:v>0.681211613002233</c:v>
                </c:pt>
                <c:pt idx="399">
                  <c:v>0.353069180971943</c:v>
                </c:pt>
                <c:pt idx="400">
                  <c:v>0.90904641232919</c:v>
                </c:pt>
                <c:pt idx="401">
                  <c:v>0.915605734451674</c:v>
                </c:pt>
                <c:pt idx="402">
                  <c:v>0.0998619737802073</c:v>
                </c:pt>
                <c:pt idx="403">
                  <c:v>0.89948813279625</c:v>
                </c:pt>
                <c:pt idx="404">
                  <c:v>0.777651074226014</c:v>
                </c:pt>
                <c:pt idx="405">
                  <c:v>0.812376526533626</c:v>
                </c:pt>
                <c:pt idx="406">
                  <c:v>0.0238443872658536</c:v>
                </c:pt>
                <c:pt idx="407">
                  <c:v>0.146279363310896</c:v>
                </c:pt>
                <c:pt idx="408">
                  <c:v>0.645828549633734</c:v>
                </c:pt>
                <c:pt idx="409">
                  <c:v>0.794606610550545</c:v>
                </c:pt>
                <c:pt idx="410">
                  <c:v>0.0964407901046798</c:v>
                </c:pt>
                <c:pt idx="411">
                  <c:v>0.3842620406067</c:v>
                </c:pt>
                <c:pt idx="412">
                  <c:v>0.0350651209009811</c:v>
                </c:pt>
                <c:pt idx="413">
                  <c:v>0.0383995784213766</c:v>
                </c:pt>
                <c:pt idx="414">
                  <c:v>0.670955091598444</c:v>
                </c:pt>
                <c:pt idx="415">
                  <c:v>0.335468711680733</c:v>
                </c:pt>
                <c:pt idx="416">
                  <c:v>0.279408105532639</c:v>
                </c:pt>
                <c:pt idx="417">
                  <c:v>0.480173963471316</c:v>
                </c:pt>
                <c:pt idx="418">
                  <c:v>0.531416298705153</c:v>
                </c:pt>
                <c:pt idx="419">
                  <c:v>0.951973427436315</c:v>
                </c:pt>
                <c:pt idx="420">
                  <c:v>0.52741898118984</c:v>
                </c:pt>
                <c:pt idx="421">
                  <c:v>0.146741365431808</c:v>
                </c:pt>
                <c:pt idx="422">
                  <c:v>0.675781641039066</c:v>
                </c:pt>
                <c:pt idx="423">
                  <c:v>0.777219867683016</c:v>
                </c:pt>
                <c:pt idx="424">
                  <c:v>0.806626510689966</c:v>
                </c:pt>
                <c:pt idx="425">
                  <c:v>0.0478845754405484</c:v>
                </c:pt>
                <c:pt idx="426">
                  <c:v>0.16163969587069</c:v>
                </c:pt>
                <c:pt idx="427">
                  <c:v>0.869849466136657</c:v>
                </c:pt>
                <c:pt idx="428">
                  <c:v>0.150479867006652</c:v>
                </c:pt>
                <c:pt idx="429">
                  <c:v>0.631435701041482</c:v>
                </c:pt>
                <c:pt idx="430">
                  <c:v>0.0144135131267831</c:v>
                </c:pt>
                <c:pt idx="431">
                  <c:v>0.290029535419308</c:v>
                </c:pt>
                <c:pt idx="432">
                  <c:v>0.787801758269779</c:v>
                </c:pt>
                <c:pt idx="433">
                  <c:v>0.800854291184805</c:v>
                </c:pt>
                <c:pt idx="434">
                  <c:v>0.198063740390353</c:v>
                </c:pt>
                <c:pt idx="435">
                  <c:v>0.148281392059289</c:v>
                </c:pt>
                <c:pt idx="436">
                  <c:v>0.394741552765481</c:v>
                </c:pt>
                <c:pt idx="437">
                  <c:v>0.495305461226963</c:v>
                </c:pt>
                <c:pt idx="438">
                  <c:v>0.648291747900657</c:v>
                </c:pt>
                <c:pt idx="439">
                  <c:v>0.216808481491171</c:v>
                </c:pt>
                <c:pt idx="440">
                  <c:v>0.40922840393614</c:v>
                </c:pt>
                <c:pt idx="441">
                  <c:v>0.832238017930649</c:v>
                </c:pt>
                <c:pt idx="442">
                  <c:v>0.368242753553204</c:v>
                </c:pt>
                <c:pt idx="443">
                  <c:v>0.103324503055774</c:v>
                </c:pt>
                <c:pt idx="444">
                  <c:v>0.407924375380389</c:v>
                </c:pt>
                <c:pt idx="445">
                  <c:v>0.812462584464811</c:v>
                </c:pt>
                <c:pt idx="446">
                  <c:v>0.586708947899751</c:v>
                </c:pt>
                <c:pt idx="447">
                  <c:v>0.987381535000168</c:v>
                </c:pt>
                <c:pt idx="448">
                  <c:v>0.545677565853111</c:v>
                </c:pt>
                <c:pt idx="449">
                  <c:v>0.587729725404643</c:v>
                </c:pt>
                <c:pt idx="450">
                  <c:v>0.978832619148307</c:v>
                </c:pt>
                <c:pt idx="451">
                  <c:v>0.919198159477674</c:v>
                </c:pt>
                <c:pt idx="452">
                  <c:v>0.0574752342654392</c:v>
                </c:pt>
                <c:pt idx="453">
                  <c:v>0.29080807173159</c:v>
                </c:pt>
                <c:pt idx="454">
                  <c:v>0.949309278163128</c:v>
                </c:pt>
                <c:pt idx="455">
                  <c:v>0.680987587547861</c:v>
                </c:pt>
                <c:pt idx="456">
                  <c:v>0.822896924684756</c:v>
                </c:pt>
                <c:pt idx="457">
                  <c:v>0.428062445833348</c:v>
                </c:pt>
                <c:pt idx="458">
                  <c:v>0.978090783464722</c:v>
                </c:pt>
                <c:pt idx="459">
                  <c:v>0.210785784176551</c:v>
                </c:pt>
                <c:pt idx="460">
                  <c:v>0.993067591334693</c:v>
                </c:pt>
                <c:pt idx="461">
                  <c:v>0.834531986503862</c:v>
                </c:pt>
                <c:pt idx="462">
                  <c:v>0.0285884662298486</c:v>
                </c:pt>
                <c:pt idx="463">
                  <c:v>0.588779593235813</c:v>
                </c:pt>
                <c:pt idx="464">
                  <c:v>0.680110723595135</c:v>
                </c:pt>
                <c:pt idx="465">
                  <c:v>0.191508273943327</c:v>
                </c:pt>
                <c:pt idx="466">
                  <c:v>0.0183762552915141</c:v>
                </c:pt>
                <c:pt idx="467">
                  <c:v>0.586134862503968</c:v>
                </c:pt>
                <c:pt idx="468">
                  <c:v>0.709101471002214</c:v>
                </c:pt>
                <c:pt idx="469">
                  <c:v>0.10661345475819</c:v>
                </c:pt>
                <c:pt idx="470">
                  <c:v>0.352393802138977</c:v>
                </c:pt>
                <c:pt idx="471">
                  <c:v>0.776324568665586</c:v>
                </c:pt>
                <c:pt idx="472">
                  <c:v>0.432519768248312</c:v>
                </c:pt>
                <c:pt idx="473">
                  <c:v>0.756378366961144</c:v>
                </c:pt>
                <c:pt idx="474">
                  <c:v>0.518649605917744</c:v>
                </c:pt>
                <c:pt idx="475">
                  <c:v>0.208956942311488</c:v>
                </c:pt>
                <c:pt idx="476">
                  <c:v>0.607203460182063</c:v>
                </c:pt>
                <c:pt idx="477">
                  <c:v>0.0913206649711356</c:v>
                </c:pt>
                <c:pt idx="478">
                  <c:v>0.746424138429575</c:v>
                </c:pt>
                <c:pt idx="479">
                  <c:v>0.646103592938744</c:v>
                </c:pt>
                <c:pt idx="480">
                  <c:v>0.33380142680835</c:v>
                </c:pt>
                <c:pt idx="481">
                  <c:v>0.60352294461336</c:v>
                </c:pt>
                <c:pt idx="482">
                  <c:v>0.726972969132476</c:v>
                </c:pt>
                <c:pt idx="483">
                  <c:v>0.361127633950673</c:v>
                </c:pt>
                <c:pt idx="484">
                  <c:v>0.0587267082883045</c:v>
                </c:pt>
                <c:pt idx="485">
                  <c:v>0.656710868119262</c:v>
                </c:pt>
                <c:pt idx="486">
                  <c:v>0.396729890140705</c:v>
                </c:pt>
                <c:pt idx="487">
                  <c:v>0.500011807656847</c:v>
                </c:pt>
                <c:pt idx="488">
                  <c:v>0.63860962993931</c:v>
                </c:pt>
                <c:pt idx="489">
                  <c:v>0.378831289126538</c:v>
                </c:pt>
                <c:pt idx="490">
                  <c:v>0.78301004122477</c:v>
                </c:pt>
                <c:pt idx="491">
                  <c:v>0.00518661027308554</c:v>
                </c:pt>
                <c:pt idx="492">
                  <c:v>0.467250927235</c:v>
                </c:pt>
                <c:pt idx="493">
                  <c:v>0.117130377679132</c:v>
                </c:pt>
                <c:pt idx="494">
                  <c:v>0.91221303481143</c:v>
                </c:pt>
                <c:pt idx="495">
                  <c:v>0.101858416921459</c:v>
                </c:pt>
                <c:pt idx="496">
                  <c:v>0.665074870805256</c:v>
                </c:pt>
                <c:pt idx="497">
                  <c:v>0.45573174522724</c:v>
                </c:pt>
                <c:pt idx="498">
                  <c:v>0.780526080983691</c:v>
                </c:pt>
                <c:pt idx="499">
                  <c:v>0.346837606630288</c:v>
                </c:pt>
                <c:pt idx="500">
                  <c:v>0.331082391436212</c:v>
                </c:pt>
                <c:pt idx="501">
                  <c:v>0.795714569627307</c:v>
                </c:pt>
                <c:pt idx="502">
                  <c:v>0.387127112480812</c:v>
                </c:pt>
                <c:pt idx="503">
                  <c:v>0.239866687334143</c:v>
                </c:pt>
                <c:pt idx="504">
                  <c:v>0.85730420507025</c:v>
                </c:pt>
                <c:pt idx="505">
                  <c:v>0.497691720142029</c:v>
                </c:pt>
                <c:pt idx="506">
                  <c:v>0.8298879096983</c:v>
                </c:pt>
                <c:pt idx="507">
                  <c:v>0.397448420873843</c:v>
                </c:pt>
                <c:pt idx="508">
                  <c:v>0.305753937806003</c:v>
                </c:pt>
                <c:pt idx="509">
                  <c:v>0.586887882440351</c:v>
                </c:pt>
                <c:pt idx="510">
                  <c:v>0.463577225687914</c:v>
                </c:pt>
                <c:pt idx="511">
                  <c:v>0.28917394799646</c:v>
                </c:pt>
                <c:pt idx="512">
                  <c:v>0.847881250898354</c:v>
                </c:pt>
                <c:pt idx="513">
                  <c:v>0.0207176835974678</c:v>
                </c:pt>
                <c:pt idx="514">
                  <c:v>0.12056391115766</c:v>
                </c:pt>
                <c:pt idx="515">
                  <c:v>0.536550913355313</c:v>
                </c:pt>
                <c:pt idx="516">
                  <c:v>0.266524965758435</c:v>
                </c:pt>
                <c:pt idx="517">
                  <c:v>0.518863817094825</c:v>
                </c:pt>
                <c:pt idx="518">
                  <c:v>0.394020039471798</c:v>
                </c:pt>
                <c:pt idx="519">
                  <c:v>0.774331590509974</c:v>
                </c:pt>
                <c:pt idx="520">
                  <c:v>0.520366188953631</c:v>
                </c:pt>
                <c:pt idx="521">
                  <c:v>0.955855167820118</c:v>
                </c:pt>
                <c:pt idx="522">
                  <c:v>0.983624031650834</c:v>
                </c:pt>
                <c:pt idx="523">
                  <c:v>0.0743410069262609</c:v>
                </c:pt>
                <c:pt idx="524">
                  <c:v>0.370881437207572</c:v>
                </c:pt>
                <c:pt idx="525">
                  <c:v>0.316144937067293</c:v>
                </c:pt>
                <c:pt idx="526">
                  <c:v>0.103763781371526</c:v>
                </c:pt>
                <c:pt idx="527">
                  <c:v>0.931805068976246</c:v>
                </c:pt>
                <c:pt idx="528">
                  <c:v>0.0717957624001429</c:v>
                </c:pt>
                <c:pt idx="529">
                  <c:v>0.211688767536543</c:v>
                </c:pt>
                <c:pt idx="530">
                  <c:v>0.954239779966883</c:v>
                </c:pt>
                <c:pt idx="531">
                  <c:v>0.814178686938249</c:v>
                </c:pt>
                <c:pt idx="532">
                  <c:v>0.121035876567476</c:v>
                </c:pt>
                <c:pt idx="533">
                  <c:v>0.962022868334316</c:v>
                </c:pt>
                <c:pt idx="534">
                  <c:v>0.253468241426162</c:v>
                </c:pt>
                <c:pt idx="535">
                  <c:v>0.272473899996839</c:v>
                </c:pt>
                <c:pt idx="536">
                  <c:v>0.0751832769019529</c:v>
                </c:pt>
                <c:pt idx="537">
                  <c:v>0.236842139973305</c:v>
                </c:pt>
                <c:pt idx="538">
                  <c:v>0.834184227394871</c:v>
                </c:pt>
                <c:pt idx="539">
                  <c:v>0.615088001242839</c:v>
                </c:pt>
                <c:pt idx="540">
                  <c:v>0.426427370752208</c:v>
                </c:pt>
                <c:pt idx="541">
                  <c:v>0.261078299372457</c:v>
                </c:pt>
                <c:pt idx="542">
                  <c:v>0.301644772174768</c:v>
                </c:pt>
                <c:pt idx="543">
                  <c:v>0.144131662673317</c:v>
                </c:pt>
                <c:pt idx="544">
                  <c:v>0.542018600623123</c:v>
                </c:pt>
                <c:pt idx="545">
                  <c:v>0.582478004856966</c:v>
                </c:pt>
                <c:pt idx="546">
                  <c:v>0.75433200772386</c:v>
                </c:pt>
                <c:pt idx="547">
                  <c:v>0.954257060191594</c:v>
                </c:pt>
                <c:pt idx="548">
                  <c:v>0.666221569175832</c:v>
                </c:pt>
                <c:pt idx="549">
                  <c:v>0.401680981158279</c:v>
                </c:pt>
                <c:pt idx="550">
                  <c:v>0.567156288656406</c:v>
                </c:pt>
                <c:pt idx="551">
                  <c:v>0.293985998607241</c:v>
                </c:pt>
                <c:pt idx="552">
                  <c:v>0.984768164227717</c:v>
                </c:pt>
                <c:pt idx="553">
                  <c:v>0.46479814441409</c:v>
                </c:pt>
                <c:pt idx="554">
                  <c:v>0.237159317242913</c:v>
                </c:pt>
                <c:pt idx="555">
                  <c:v>0.489538036636077</c:v>
                </c:pt>
                <c:pt idx="556">
                  <c:v>0.75181068375241</c:v>
                </c:pt>
                <c:pt idx="557">
                  <c:v>0.518489727168344</c:v>
                </c:pt>
                <c:pt idx="558">
                  <c:v>0.291717268410139</c:v>
                </c:pt>
                <c:pt idx="559">
                  <c:v>0.431158611900173</c:v>
                </c:pt>
                <c:pt idx="560">
                  <c:v>0.479374960879795</c:v>
                </c:pt>
                <c:pt idx="561">
                  <c:v>0.327543403371237</c:v>
                </c:pt>
                <c:pt idx="562">
                  <c:v>0.259243914741091</c:v>
                </c:pt>
                <c:pt idx="563">
                  <c:v>0.62194716592785</c:v>
                </c:pt>
                <c:pt idx="564">
                  <c:v>0.189313488896005</c:v>
                </c:pt>
                <c:pt idx="565">
                  <c:v>0.254952413379215</c:v>
                </c:pt>
                <c:pt idx="566">
                  <c:v>0.702393751475029</c:v>
                </c:pt>
                <c:pt idx="567">
                  <c:v>0.789185269153677</c:v>
                </c:pt>
                <c:pt idx="568">
                  <c:v>0.727758546243422</c:v>
                </c:pt>
                <c:pt idx="569">
                  <c:v>0.404493688954972</c:v>
                </c:pt>
                <c:pt idx="570">
                  <c:v>0.313765121507458</c:v>
                </c:pt>
                <c:pt idx="571">
                  <c:v>0.0581647459184751</c:v>
                </c:pt>
                <c:pt idx="572">
                  <c:v>0.142075321520679</c:v>
                </c:pt>
                <c:pt idx="573">
                  <c:v>0.325805978267454</c:v>
                </c:pt>
                <c:pt idx="574">
                  <c:v>0.0741033403901383</c:v>
                </c:pt>
                <c:pt idx="575">
                  <c:v>0.688515799469315</c:v>
                </c:pt>
                <c:pt idx="576">
                  <c:v>0.120315038482659</c:v>
                </c:pt>
                <c:pt idx="577">
                  <c:v>0.281967970891856</c:v>
                </c:pt>
                <c:pt idx="578">
                  <c:v>0.473003821331076</c:v>
                </c:pt>
                <c:pt idx="579">
                  <c:v>0.373035136959516</c:v>
                </c:pt>
                <c:pt idx="580">
                  <c:v>0.493168081040494</c:v>
                </c:pt>
                <c:pt idx="581">
                  <c:v>0.0795764228096232</c:v>
                </c:pt>
                <c:pt idx="582">
                  <c:v>0.79211520019453</c:v>
                </c:pt>
                <c:pt idx="583">
                  <c:v>0.0990140944486484</c:v>
                </c:pt>
                <c:pt idx="584">
                  <c:v>0.798417118261568</c:v>
                </c:pt>
                <c:pt idx="585">
                  <c:v>0.461324281408452</c:v>
                </c:pt>
                <c:pt idx="586">
                  <c:v>0.450842460501008</c:v>
                </c:pt>
                <c:pt idx="587">
                  <c:v>0.572066761902534</c:v>
                </c:pt>
                <c:pt idx="588">
                  <c:v>0.907890229369514</c:v>
                </c:pt>
                <c:pt idx="589">
                  <c:v>0.0610788104822859</c:v>
                </c:pt>
                <c:pt idx="590">
                  <c:v>0.414550058427267</c:v>
                </c:pt>
                <c:pt idx="591">
                  <c:v>0.202458108193241</c:v>
                </c:pt>
                <c:pt idx="592">
                  <c:v>0.716914028744213</c:v>
                </c:pt>
                <c:pt idx="593">
                  <c:v>0.921459715231322</c:v>
                </c:pt>
                <c:pt idx="594">
                  <c:v>0.665265047806315</c:v>
                </c:pt>
                <c:pt idx="595">
                  <c:v>0.653932106099092</c:v>
                </c:pt>
                <c:pt idx="596">
                  <c:v>0.8962667909218</c:v>
                </c:pt>
                <c:pt idx="597">
                  <c:v>0.573917267262004</c:v>
                </c:pt>
                <c:pt idx="598">
                  <c:v>0.734880205127411</c:v>
                </c:pt>
                <c:pt idx="599">
                  <c:v>0.955039857304655</c:v>
                </c:pt>
                <c:pt idx="600">
                  <c:v>0.706631575594656</c:v>
                </c:pt>
                <c:pt idx="601">
                  <c:v>0.681310429587029</c:v>
                </c:pt>
                <c:pt idx="602">
                  <c:v>0.300857154536061</c:v>
                </c:pt>
                <c:pt idx="603">
                  <c:v>0.172967717400752</c:v>
                </c:pt>
                <c:pt idx="604">
                  <c:v>0.875549352611415</c:v>
                </c:pt>
                <c:pt idx="605">
                  <c:v>0.242984981625341</c:v>
                </c:pt>
                <c:pt idx="606">
                  <c:v>0.844429492834024</c:v>
                </c:pt>
                <c:pt idx="607">
                  <c:v>0.649865420884453</c:v>
                </c:pt>
                <c:pt idx="608">
                  <c:v>0.536872126976959</c:v>
                </c:pt>
                <c:pt idx="609">
                  <c:v>0.362351644202136</c:v>
                </c:pt>
                <c:pt idx="610">
                  <c:v>0.371305914479308</c:v>
                </c:pt>
                <c:pt idx="611">
                  <c:v>0.801674206159078</c:v>
                </c:pt>
                <c:pt idx="612">
                  <c:v>0.232716063852422</c:v>
                </c:pt>
                <c:pt idx="613">
                  <c:v>0.576964204548858</c:v>
                </c:pt>
                <c:pt idx="614">
                  <c:v>0.19487333658617</c:v>
                </c:pt>
                <c:pt idx="615">
                  <c:v>0.479454940534197</c:v>
                </c:pt>
                <c:pt idx="616">
                  <c:v>0.977914613555186</c:v>
                </c:pt>
                <c:pt idx="617">
                  <c:v>0.751097641303204</c:v>
                </c:pt>
                <c:pt idx="618">
                  <c:v>0.781900023925118</c:v>
                </c:pt>
                <c:pt idx="619">
                  <c:v>0.893216245225631</c:v>
                </c:pt>
                <c:pt idx="620">
                  <c:v>0.386971636558883</c:v>
                </c:pt>
                <c:pt idx="621">
                  <c:v>0.530826249509119</c:v>
                </c:pt>
                <c:pt idx="622">
                  <c:v>0.66073871392291</c:v>
                </c:pt>
                <c:pt idx="623">
                  <c:v>0.0982426203554496</c:v>
                </c:pt>
                <c:pt idx="624">
                  <c:v>0.863514528493397</c:v>
                </c:pt>
                <c:pt idx="625">
                  <c:v>0.361601765616797</c:v>
                </c:pt>
                <c:pt idx="626">
                  <c:v>0.392029741662554</c:v>
                </c:pt>
                <c:pt idx="627">
                  <c:v>0.0439225699519739</c:v>
                </c:pt>
                <c:pt idx="628">
                  <c:v>0.85224734514486</c:v>
                </c:pt>
                <c:pt idx="629">
                  <c:v>0.0683314924826846</c:v>
                </c:pt>
                <c:pt idx="630">
                  <c:v>0.601904164883308</c:v>
                </c:pt>
                <c:pt idx="631">
                  <c:v>0.185076726949774</c:v>
                </c:pt>
                <c:pt idx="632">
                  <c:v>0.153403927455656</c:v>
                </c:pt>
                <c:pt idx="633">
                  <c:v>0.997956424369477</c:v>
                </c:pt>
                <c:pt idx="634">
                  <c:v>0.0776868889806792</c:v>
                </c:pt>
                <c:pt idx="635">
                  <c:v>0.65578597818967</c:v>
                </c:pt>
                <c:pt idx="636">
                  <c:v>0.299701026524417</c:v>
                </c:pt>
                <c:pt idx="637">
                  <c:v>0.724529371946119</c:v>
                </c:pt>
                <c:pt idx="638">
                  <c:v>0.926099792006426</c:v>
                </c:pt>
                <c:pt idx="639">
                  <c:v>0.00571958941873163</c:v>
                </c:pt>
                <c:pt idx="640">
                  <c:v>0.995791428606026</c:v>
                </c:pt>
                <c:pt idx="641">
                  <c:v>0.316793087287806</c:v>
                </c:pt>
                <c:pt idx="642">
                  <c:v>0.793964849668555</c:v>
                </c:pt>
                <c:pt idx="643">
                  <c:v>0.49896333029028</c:v>
                </c:pt>
                <c:pt idx="644">
                  <c:v>0.620217080111615</c:v>
                </c:pt>
                <c:pt idx="645">
                  <c:v>0.168258388875984</c:v>
                </c:pt>
                <c:pt idx="646">
                  <c:v>0.151407260331325</c:v>
                </c:pt>
                <c:pt idx="647">
                  <c:v>0.975347599363886</c:v>
                </c:pt>
                <c:pt idx="648">
                  <c:v>0.789862212608568</c:v>
                </c:pt>
                <c:pt idx="649">
                  <c:v>0.389782286598347</c:v>
                </c:pt>
                <c:pt idx="650">
                  <c:v>0.637558570015244</c:v>
                </c:pt>
                <c:pt idx="651">
                  <c:v>0.274275549105369</c:v>
                </c:pt>
                <c:pt idx="652">
                  <c:v>0.986906467820518</c:v>
                </c:pt>
                <c:pt idx="653">
                  <c:v>0.764646106748842</c:v>
                </c:pt>
                <c:pt idx="654">
                  <c:v>0.46875979739707</c:v>
                </c:pt>
                <c:pt idx="655">
                  <c:v>0.221051210886799</c:v>
                </c:pt>
                <c:pt idx="656">
                  <c:v>0.248278022627346</c:v>
                </c:pt>
                <c:pt idx="657">
                  <c:v>0.266133617027663</c:v>
                </c:pt>
                <c:pt idx="658">
                  <c:v>0.909264558809809</c:v>
                </c:pt>
                <c:pt idx="659">
                  <c:v>0.175707619986497</c:v>
                </c:pt>
                <c:pt idx="660">
                  <c:v>0.917606714065187</c:v>
                </c:pt>
                <c:pt idx="661">
                  <c:v>0.137609151541255</c:v>
                </c:pt>
                <c:pt idx="662">
                  <c:v>0.804442193242721</c:v>
                </c:pt>
                <c:pt idx="663">
                  <c:v>0.144334940589033</c:v>
                </c:pt>
                <c:pt idx="664">
                  <c:v>0.459677164326422</c:v>
                </c:pt>
                <c:pt idx="665">
                  <c:v>0.535095735802315</c:v>
                </c:pt>
                <c:pt idx="666">
                  <c:v>0.176480887341313</c:v>
                </c:pt>
                <c:pt idx="667">
                  <c:v>0.452908590785228</c:v>
                </c:pt>
                <c:pt idx="668">
                  <c:v>0.337381905759685</c:v>
                </c:pt>
                <c:pt idx="669">
                  <c:v>0.732353211729787</c:v>
                </c:pt>
                <c:pt idx="670">
                  <c:v>0.882590800407343</c:v>
                </c:pt>
                <c:pt idx="671">
                  <c:v>0.983617367572151</c:v>
                </c:pt>
                <c:pt idx="672">
                  <c:v>0.951174505869858</c:v>
                </c:pt>
                <c:pt idx="673">
                  <c:v>0.888456362648867</c:v>
                </c:pt>
                <c:pt idx="674">
                  <c:v>0.335707189398818</c:v>
                </c:pt>
                <c:pt idx="675">
                  <c:v>0.973691571853124</c:v>
                </c:pt>
                <c:pt idx="676">
                  <c:v>0.641022692318074</c:v>
                </c:pt>
                <c:pt idx="677">
                  <c:v>0.377873038291</c:v>
                </c:pt>
                <c:pt idx="678">
                  <c:v>0.287693533929996</c:v>
                </c:pt>
                <c:pt idx="679">
                  <c:v>0.376731133437715</c:v>
                </c:pt>
                <c:pt idx="680">
                  <c:v>0.750861477921717</c:v>
                </c:pt>
                <c:pt idx="681">
                  <c:v>0.683042279793881</c:v>
                </c:pt>
                <c:pt idx="682">
                  <c:v>0.675044661271386</c:v>
                </c:pt>
                <c:pt idx="683">
                  <c:v>0.786533736041747</c:v>
                </c:pt>
                <c:pt idx="684">
                  <c:v>0.755546285654418</c:v>
                </c:pt>
                <c:pt idx="685">
                  <c:v>0.849452444701456</c:v>
                </c:pt>
                <c:pt idx="686">
                  <c:v>0.527089871349745</c:v>
                </c:pt>
                <c:pt idx="687">
                  <c:v>0.923422942287289</c:v>
                </c:pt>
                <c:pt idx="688">
                  <c:v>0.450306073646061</c:v>
                </c:pt>
                <c:pt idx="689">
                  <c:v>0.503219331963919</c:v>
                </c:pt>
                <c:pt idx="690">
                  <c:v>0.93669606174808</c:v>
                </c:pt>
                <c:pt idx="691">
                  <c:v>0.683076318702661</c:v>
                </c:pt>
                <c:pt idx="692">
                  <c:v>0.202696460182779</c:v>
                </c:pt>
                <c:pt idx="693">
                  <c:v>0.431164306937717</c:v>
                </c:pt>
                <c:pt idx="694">
                  <c:v>0.09347085270565</c:v>
                </c:pt>
                <c:pt idx="695">
                  <c:v>0.747853560722433</c:v>
                </c:pt>
                <c:pt idx="696">
                  <c:v>0.267052848706953</c:v>
                </c:pt>
                <c:pt idx="697">
                  <c:v>0.723392426385544</c:v>
                </c:pt>
                <c:pt idx="698">
                  <c:v>0.379465712117963</c:v>
                </c:pt>
                <c:pt idx="699">
                  <c:v>0.760624617687427</c:v>
                </c:pt>
                <c:pt idx="700">
                  <c:v>0.161443552817218</c:v>
                </c:pt>
                <c:pt idx="701">
                  <c:v>0.478370563476346</c:v>
                </c:pt>
                <c:pt idx="702">
                  <c:v>0.527379080536775</c:v>
                </c:pt>
                <c:pt idx="703">
                  <c:v>0.0610978178447112</c:v>
                </c:pt>
                <c:pt idx="704">
                  <c:v>0.107122921268456</c:v>
                </c:pt>
                <c:pt idx="705">
                  <c:v>0.0705055327853188</c:v>
                </c:pt>
                <c:pt idx="706">
                  <c:v>0.841259496170096</c:v>
                </c:pt>
                <c:pt idx="707">
                  <c:v>0.984647993347608</c:v>
                </c:pt>
                <c:pt idx="708">
                  <c:v>0.530484462971799</c:v>
                </c:pt>
                <c:pt idx="709">
                  <c:v>0.980222215293907</c:v>
                </c:pt>
                <c:pt idx="710">
                  <c:v>0.479708719882183</c:v>
                </c:pt>
                <c:pt idx="711">
                  <c:v>0.723644605255686</c:v>
                </c:pt>
                <c:pt idx="712">
                  <c:v>0.627513971994631</c:v>
                </c:pt>
                <c:pt idx="713">
                  <c:v>0.186541683389805</c:v>
                </c:pt>
                <c:pt idx="714">
                  <c:v>0.801584860193543</c:v>
                </c:pt>
                <c:pt idx="715">
                  <c:v>0.751279868534766</c:v>
                </c:pt>
                <c:pt idx="716">
                  <c:v>0.990742652560584</c:v>
                </c:pt>
                <c:pt idx="717">
                  <c:v>0.12215932586696</c:v>
                </c:pt>
                <c:pt idx="718">
                  <c:v>0.774205498280935</c:v>
                </c:pt>
                <c:pt idx="719">
                  <c:v>0.807896877056919</c:v>
                </c:pt>
                <c:pt idx="720">
                  <c:v>0.298700244049542</c:v>
                </c:pt>
                <c:pt idx="721">
                  <c:v>0.191022972925566</c:v>
                </c:pt>
                <c:pt idx="722">
                  <c:v>0.444050812977366</c:v>
                </c:pt>
                <c:pt idx="723">
                  <c:v>0.449817728600465</c:v>
                </c:pt>
                <c:pt idx="724">
                  <c:v>0.067868145997636</c:v>
                </c:pt>
                <c:pt idx="725">
                  <c:v>0.848411021172069</c:v>
                </c:pt>
                <c:pt idx="726">
                  <c:v>0.469966705772094</c:v>
                </c:pt>
                <c:pt idx="727">
                  <c:v>0.160671649849974</c:v>
                </c:pt>
                <c:pt idx="728">
                  <c:v>0.46713254309725</c:v>
                </c:pt>
                <c:pt idx="729">
                  <c:v>0.243510558619164</c:v>
                </c:pt>
                <c:pt idx="730">
                  <c:v>0.718867925810628</c:v>
                </c:pt>
                <c:pt idx="731">
                  <c:v>0.0252231213962659</c:v>
                </c:pt>
                <c:pt idx="732">
                  <c:v>0.194737530197017</c:v>
                </c:pt>
                <c:pt idx="733">
                  <c:v>0.424495489685796</c:v>
                </c:pt>
                <c:pt idx="734">
                  <c:v>0.923941194894724</c:v>
                </c:pt>
                <c:pt idx="735">
                  <c:v>0.965700002736412</c:v>
                </c:pt>
                <c:pt idx="736">
                  <c:v>0.417738237301819</c:v>
                </c:pt>
                <c:pt idx="737">
                  <c:v>0.106104660197161</c:v>
                </c:pt>
                <c:pt idx="738">
                  <c:v>0.40534833248239</c:v>
                </c:pt>
                <c:pt idx="739">
                  <c:v>0.540621657273732</c:v>
                </c:pt>
                <c:pt idx="740">
                  <c:v>0.773953954572789</c:v>
                </c:pt>
                <c:pt idx="741">
                  <c:v>0.999719982384704</c:v>
                </c:pt>
                <c:pt idx="742">
                  <c:v>0.853429380687885</c:v>
                </c:pt>
                <c:pt idx="743">
                  <c:v>0.306127077317797</c:v>
                </c:pt>
                <c:pt idx="744">
                  <c:v>0.436421257327311</c:v>
                </c:pt>
                <c:pt idx="745">
                  <c:v>0.70594455988612</c:v>
                </c:pt>
                <c:pt idx="746">
                  <c:v>0.174405729281716</c:v>
                </c:pt>
                <c:pt idx="747">
                  <c:v>0.739803009084426</c:v>
                </c:pt>
                <c:pt idx="748">
                  <c:v>0.240347131039016</c:v>
                </c:pt>
                <c:pt idx="749">
                  <c:v>0.169680812745355</c:v>
                </c:pt>
                <c:pt idx="750">
                  <c:v>0.398583240690641</c:v>
                </c:pt>
                <c:pt idx="751">
                  <c:v>0.72701207769569</c:v>
                </c:pt>
                <c:pt idx="752">
                  <c:v>0.872562096337788</c:v>
                </c:pt>
                <c:pt idx="753">
                  <c:v>0.697708602412604</c:v>
                </c:pt>
                <c:pt idx="754">
                  <c:v>0.651055374997668</c:v>
                </c:pt>
                <c:pt idx="755">
                  <c:v>0.60972091217991</c:v>
                </c:pt>
                <c:pt idx="756">
                  <c:v>0.123473334009759</c:v>
                </c:pt>
                <c:pt idx="757">
                  <c:v>0.538763356744312</c:v>
                </c:pt>
                <c:pt idx="758">
                  <c:v>0.184906314942054</c:v>
                </c:pt>
                <c:pt idx="759">
                  <c:v>0.797828270471655</c:v>
                </c:pt>
                <c:pt idx="760">
                  <c:v>0.201517809997313</c:v>
                </c:pt>
                <c:pt idx="761">
                  <c:v>0.0261141950031742</c:v>
                </c:pt>
                <c:pt idx="762">
                  <c:v>0.476914090919308</c:v>
                </c:pt>
                <c:pt idx="763">
                  <c:v>0.942993164411746</c:v>
                </c:pt>
                <c:pt idx="764">
                  <c:v>0.110115400399081</c:v>
                </c:pt>
                <c:pt idx="765">
                  <c:v>0.282642052858137</c:v>
                </c:pt>
                <c:pt idx="766">
                  <c:v>0.385753705981188</c:v>
                </c:pt>
                <c:pt idx="767">
                  <c:v>0.674962984747253</c:v>
                </c:pt>
                <c:pt idx="768">
                  <c:v>0.087122016469948</c:v>
                </c:pt>
                <c:pt idx="769">
                  <c:v>0.488417807384394</c:v>
                </c:pt>
                <c:pt idx="770">
                  <c:v>0.3727002608357</c:v>
                </c:pt>
                <c:pt idx="771">
                  <c:v>0.900401626131497</c:v>
                </c:pt>
                <c:pt idx="772">
                  <c:v>0.106782729621045</c:v>
                </c:pt>
                <c:pt idx="773">
                  <c:v>0.710780402063392</c:v>
                </c:pt>
                <c:pt idx="774">
                  <c:v>0.784832078847103</c:v>
                </c:pt>
                <c:pt idx="775">
                  <c:v>0.664217612124048</c:v>
                </c:pt>
                <c:pt idx="776">
                  <c:v>0.444184896419756</c:v>
                </c:pt>
                <c:pt idx="777">
                  <c:v>0.296914971782826</c:v>
                </c:pt>
                <c:pt idx="778">
                  <c:v>0.200733831035905</c:v>
                </c:pt>
                <c:pt idx="779">
                  <c:v>0.573392220190726</c:v>
                </c:pt>
                <c:pt idx="780">
                  <c:v>0.302211283589713</c:v>
                </c:pt>
                <c:pt idx="781">
                  <c:v>0.828930967836641</c:v>
                </c:pt>
                <c:pt idx="782">
                  <c:v>0.838699661078863</c:v>
                </c:pt>
                <c:pt idx="783">
                  <c:v>0.783307606703602</c:v>
                </c:pt>
                <c:pt idx="784">
                  <c:v>0.5009931930108</c:v>
                </c:pt>
                <c:pt idx="785">
                  <c:v>0.641440282925032</c:v>
                </c:pt>
                <c:pt idx="786">
                  <c:v>0.0274363103089854</c:v>
                </c:pt>
                <c:pt idx="787">
                  <c:v>0.546574931940995</c:v>
                </c:pt>
                <c:pt idx="788">
                  <c:v>0.229863586719148</c:v>
                </c:pt>
                <c:pt idx="789">
                  <c:v>0.901635376154445</c:v>
                </c:pt>
                <c:pt idx="790">
                  <c:v>0.73926624271553</c:v>
                </c:pt>
                <c:pt idx="791">
                  <c:v>0.324362485087477</c:v>
                </c:pt>
                <c:pt idx="792">
                  <c:v>0.861810211907141</c:v>
                </c:pt>
                <c:pt idx="793">
                  <c:v>0.251867398037575</c:v>
                </c:pt>
                <c:pt idx="794">
                  <c:v>0.185830769944005</c:v>
                </c:pt>
                <c:pt idx="795">
                  <c:v>0.460223809233867</c:v>
                </c:pt>
                <c:pt idx="796">
                  <c:v>0.830428725923412</c:v>
                </c:pt>
                <c:pt idx="797">
                  <c:v>0.0147243154933676</c:v>
                </c:pt>
                <c:pt idx="798">
                  <c:v>0.476293176296167</c:v>
                </c:pt>
                <c:pt idx="799">
                  <c:v>0.416425826377235</c:v>
                </c:pt>
                <c:pt idx="800">
                  <c:v>0.569375821272843</c:v>
                </c:pt>
                <c:pt idx="801">
                  <c:v>0.960609036847018</c:v>
                </c:pt>
                <c:pt idx="802">
                  <c:v>0.338041843730025</c:v>
                </c:pt>
                <c:pt idx="803">
                  <c:v>0.572776962420903</c:v>
                </c:pt>
                <c:pt idx="804">
                  <c:v>0.514322350616567</c:v>
                </c:pt>
                <c:pt idx="805">
                  <c:v>0.637817536829971</c:v>
                </c:pt>
                <c:pt idx="806">
                  <c:v>0.899893376859836</c:v>
                </c:pt>
                <c:pt idx="807">
                  <c:v>0.58795527217444</c:v>
                </c:pt>
                <c:pt idx="808">
                  <c:v>0.167406451771967</c:v>
                </c:pt>
                <c:pt idx="809">
                  <c:v>0.265116981579922</c:v>
                </c:pt>
                <c:pt idx="810">
                  <c:v>0.537795727956109</c:v>
                </c:pt>
                <c:pt idx="811">
                  <c:v>0.323336564353667</c:v>
                </c:pt>
                <c:pt idx="812">
                  <c:v>0.224186672712676</c:v>
                </c:pt>
                <c:pt idx="813">
                  <c:v>0.186823853640817</c:v>
                </c:pt>
                <c:pt idx="814">
                  <c:v>0.7830313219456</c:v>
                </c:pt>
                <c:pt idx="815">
                  <c:v>0.329322526580654</c:v>
                </c:pt>
                <c:pt idx="816">
                  <c:v>0.763095096568577</c:v>
                </c:pt>
                <c:pt idx="817">
                  <c:v>0.890382076962851</c:v>
                </c:pt>
                <c:pt idx="818">
                  <c:v>0.292920181411319</c:v>
                </c:pt>
                <c:pt idx="819">
                  <c:v>0.894168850383721</c:v>
                </c:pt>
                <c:pt idx="820">
                  <c:v>0.497390466625802</c:v>
                </c:pt>
                <c:pt idx="821">
                  <c:v>0.586441141902469</c:v>
                </c:pt>
                <c:pt idx="822">
                  <c:v>0.884023051592521</c:v>
                </c:pt>
                <c:pt idx="823">
                  <c:v>0.655313356197439</c:v>
                </c:pt>
                <c:pt idx="824">
                  <c:v>0.0896113113267347</c:v>
                </c:pt>
                <c:pt idx="825">
                  <c:v>0.351434230222367</c:v>
                </c:pt>
                <c:pt idx="826">
                  <c:v>0.627844525384717</c:v>
                </c:pt>
                <c:pt idx="827">
                  <c:v>0.773204118362628</c:v>
                </c:pt>
                <c:pt idx="828">
                  <c:v>0.528529069270007</c:v>
                </c:pt>
                <c:pt idx="829">
                  <c:v>0.832656340091489</c:v>
                </c:pt>
                <c:pt idx="830">
                  <c:v>0.00903616833966225</c:v>
                </c:pt>
                <c:pt idx="831">
                  <c:v>0.667627590126358</c:v>
                </c:pt>
                <c:pt idx="832">
                  <c:v>0.568601214210503</c:v>
                </c:pt>
                <c:pt idx="833">
                  <c:v>0.515842411085032</c:v>
                </c:pt>
                <c:pt idx="834">
                  <c:v>0.146099643665366</c:v>
                </c:pt>
                <c:pt idx="835">
                  <c:v>0.31653672864195</c:v>
                </c:pt>
                <c:pt idx="836">
                  <c:v>0.231924380059354</c:v>
                </c:pt>
                <c:pt idx="837">
                  <c:v>0.55524544918444</c:v>
                </c:pt>
                <c:pt idx="838">
                  <c:v>0.0745898372260854</c:v>
                </c:pt>
                <c:pt idx="839">
                  <c:v>0.117379119968973</c:v>
                </c:pt>
                <c:pt idx="840">
                  <c:v>0.372687485883944</c:v>
                </c:pt>
                <c:pt idx="841">
                  <c:v>0.166214651777409</c:v>
                </c:pt>
                <c:pt idx="842">
                  <c:v>0.0928179825423285</c:v>
                </c:pt>
                <c:pt idx="843">
                  <c:v>0.310925104073249</c:v>
                </c:pt>
                <c:pt idx="844">
                  <c:v>0.304124860907905</c:v>
                </c:pt>
                <c:pt idx="845">
                  <c:v>0.580273532657884</c:v>
                </c:pt>
                <c:pt idx="846">
                  <c:v>0.170054785790853</c:v>
                </c:pt>
                <c:pt idx="847">
                  <c:v>0.967595899826847</c:v>
                </c:pt>
                <c:pt idx="848">
                  <c:v>0.48796936951112</c:v>
                </c:pt>
                <c:pt idx="849">
                  <c:v>0.562698047026061</c:v>
                </c:pt>
                <c:pt idx="850">
                  <c:v>0.417233550804667</c:v>
                </c:pt>
                <c:pt idx="851">
                  <c:v>0.536291730008088</c:v>
                </c:pt>
                <c:pt idx="852">
                  <c:v>0.286405536229722</c:v>
                </c:pt>
                <c:pt idx="853">
                  <c:v>0.492594716488384</c:v>
                </c:pt>
                <c:pt idx="854">
                  <c:v>0.620153304073028</c:v>
                </c:pt>
                <c:pt idx="855">
                  <c:v>0.955719946301542</c:v>
                </c:pt>
                <c:pt idx="856">
                  <c:v>0.776522670756094</c:v>
                </c:pt>
                <c:pt idx="857">
                  <c:v>0.00547875405754894</c:v>
                </c:pt>
                <c:pt idx="858">
                  <c:v>0.835181919741444</c:v>
                </c:pt>
                <c:pt idx="859">
                  <c:v>0.32822315429803</c:v>
                </c:pt>
                <c:pt idx="860">
                  <c:v>0.627267992938869</c:v>
                </c:pt>
                <c:pt idx="861">
                  <c:v>0.198352189152502</c:v>
                </c:pt>
                <c:pt idx="862">
                  <c:v>0.0474592446116731</c:v>
                </c:pt>
                <c:pt idx="863">
                  <c:v>0.156107338494621</c:v>
                </c:pt>
                <c:pt idx="864">
                  <c:v>0.0388997577829286</c:v>
                </c:pt>
                <c:pt idx="865">
                  <c:v>0.397281992598437</c:v>
                </c:pt>
                <c:pt idx="866">
                  <c:v>0.891600223141722</c:v>
                </c:pt>
                <c:pt idx="867">
                  <c:v>0.140469987294637</c:v>
                </c:pt>
                <c:pt idx="868">
                  <c:v>0.744940380449407</c:v>
                </c:pt>
                <c:pt idx="869">
                  <c:v>0.4874782016268</c:v>
                </c:pt>
                <c:pt idx="870">
                  <c:v>0.43489802244585</c:v>
                </c:pt>
                <c:pt idx="871">
                  <c:v>0.542528218007647</c:v>
                </c:pt>
                <c:pt idx="872">
                  <c:v>0.076629561255686</c:v>
                </c:pt>
                <c:pt idx="873">
                  <c:v>0.805872044875287</c:v>
                </c:pt>
                <c:pt idx="874">
                  <c:v>0.023027157294564</c:v>
                </c:pt>
                <c:pt idx="875">
                  <c:v>0.107446901849471</c:v>
                </c:pt>
                <c:pt idx="876">
                  <c:v>0.089877410675399</c:v>
                </c:pt>
                <c:pt idx="877">
                  <c:v>0.596194067387842</c:v>
                </c:pt>
                <c:pt idx="878">
                  <c:v>0.188246615114622</c:v>
                </c:pt>
                <c:pt idx="879">
                  <c:v>0.550666788942181</c:v>
                </c:pt>
                <c:pt idx="880">
                  <c:v>0.754717574338429</c:v>
                </c:pt>
                <c:pt idx="881">
                  <c:v>0.0265522556146607</c:v>
                </c:pt>
                <c:pt idx="882">
                  <c:v>0.620102980989032</c:v>
                </c:pt>
                <c:pt idx="883">
                  <c:v>0.606732633314095</c:v>
                </c:pt>
                <c:pt idx="884">
                  <c:v>0.207260358030908</c:v>
                </c:pt>
                <c:pt idx="885">
                  <c:v>0.769510162412189</c:v>
                </c:pt>
                <c:pt idx="886">
                  <c:v>0.198633562657051</c:v>
                </c:pt>
                <c:pt idx="887">
                  <c:v>0.640621317899786</c:v>
                </c:pt>
                <c:pt idx="888">
                  <c:v>0.0641458526952192</c:v>
                </c:pt>
                <c:pt idx="889">
                  <c:v>0.144665032043122</c:v>
                </c:pt>
                <c:pt idx="890">
                  <c:v>0.0900695155141875</c:v>
                </c:pt>
                <c:pt idx="891">
                  <c:v>0.821569979540072</c:v>
                </c:pt>
                <c:pt idx="892">
                  <c:v>0.799497059429996</c:v>
                </c:pt>
                <c:pt idx="893">
                  <c:v>0.823725925176404</c:v>
                </c:pt>
                <c:pt idx="894">
                  <c:v>0.9050389676122</c:v>
                </c:pt>
                <c:pt idx="895">
                  <c:v>0.859404133982025</c:v>
                </c:pt>
                <c:pt idx="896">
                  <c:v>0.18437301449012</c:v>
                </c:pt>
                <c:pt idx="897">
                  <c:v>0.0980918438872322</c:v>
                </c:pt>
                <c:pt idx="898">
                  <c:v>0.919270144659095</c:v>
                </c:pt>
                <c:pt idx="899">
                  <c:v>0.303365800878964</c:v>
                </c:pt>
                <c:pt idx="900">
                  <c:v>0.788721914286725</c:v>
                </c:pt>
                <c:pt idx="901">
                  <c:v>0.708929856657051</c:v>
                </c:pt>
                <c:pt idx="902">
                  <c:v>0.35679449501913</c:v>
                </c:pt>
                <c:pt idx="903">
                  <c:v>0.403441628790461</c:v>
                </c:pt>
                <c:pt idx="904">
                  <c:v>0.545834240387194</c:v>
                </c:pt>
                <c:pt idx="905">
                  <c:v>0.239753223373555</c:v>
                </c:pt>
                <c:pt idx="906">
                  <c:v>0.735649814712815</c:v>
                </c:pt>
                <c:pt idx="907">
                  <c:v>0.534191020182334</c:v>
                </c:pt>
                <c:pt idx="908">
                  <c:v>0.379295884515159</c:v>
                </c:pt>
                <c:pt idx="909">
                  <c:v>0.0714995203306899</c:v>
                </c:pt>
                <c:pt idx="910">
                  <c:v>0.276083372416906</c:v>
                </c:pt>
                <c:pt idx="911">
                  <c:v>0.181074256426655</c:v>
                </c:pt>
                <c:pt idx="912">
                  <c:v>0.892441273550503</c:v>
                </c:pt>
                <c:pt idx="913">
                  <c:v>0.900108765228652</c:v>
                </c:pt>
                <c:pt idx="914">
                  <c:v>0.371255034464411</c:v>
                </c:pt>
                <c:pt idx="915">
                  <c:v>0.489280622801743</c:v>
                </c:pt>
                <c:pt idx="916">
                  <c:v>0.120306494529359</c:v>
                </c:pt>
                <c:pt idx="917">
                  <c:v>0.816601542173885</c:v>
                </c:pt>
                <c:pt idx="918">
                  <c:v>0.120440389844589</c:v>
                </c:pt>
                <c:pt idx="919">
                  <c:v>0.37505653349217</c:v>
                </c:pt>
                <c:pt idx="920">
                  <c:v>0.34408241964411</c:v>
                </c:pt>
                <c:pt idx="921">
                  <c:v>0.949657126679085</c:v>
                </c:pt>
                <c:pt idx="922">
                  <c:v>0.924733875202946</c:v>
                </c:pt>
                <c:pt idx="923">
                  <c:v>0.199533656588756</c:v>
                </c:pt>
                <c:pt idx="924">
                  <c:v>0.968067831243388</c:v>
                </c:pt>
                <c:pt idx="925">
                  <c:v>0.670691610663198</c:v>
                </c:pt>
                <c:pt idx="926">
                  <c:v>0.145251899841242</c:v>
                </c:pt>
                <c:pt idx="927">
                  <c:v>0.00505703908856958</c:v>
                </c:pt>
                <c:pt idx="928">
                  <c:v>0.459122546832077</c:v>
                </c:pt>
                <c:pt idx="929">
                  <c:v>0.361436027451418</c:v>
                </c:pt>
                <c:pt idx="930">
                  <c:v>0.823835970717482</c:v>
                </c:pt>
                <c:pt idx="931">
                  <c:v>0.314013231894933</c:v>
                </c:pt>
                <c:pt idx="932">
                  <c:v>0.348620544071309</c:v>
                </c:pt>
                <c:pt idx="933">
                  <c:v>0.744014476775192</c:v>
                </c:pt>
                <c:pt idx="934">
                  <c:v>0.466255817445926</c:v>
                </c:pt>
                <c:pt idx="935">
                  <c:v>0.490158414817415</c:v>
                </c:pt>
                <c:pt idx="936">
                  <c:v>0.296903085778467</c:v>
                </c:pt>
                <c:pt idx="937">
                  <c:v>0.773522249772213</c:v>
                </c:pt>
                <c:pt idx="938">
                  <c:v>0.887912517297082</c:v>
                </c:pt>
                <c:pt idx="939">
                  <c:v>0.662446521571837</c:v>
                </c:pt>
                <c:pt idx="940">
                  <c:v>0.220231844927184</c:v>
                </c:pt>
                <c:pt idx="941">
                  <c:v>0.0931039539864287</c:v>
                </c:pt>
                <c:pt idx="942">
                  <c:v>0.122041620197706</c:v>
                </c:pt>
                <c:pt idx="943">
                  <c:v>0.21135736478027</c:v>
                </c:pt>
                <c:pt idx="944">
                  <c:v>0.480242029647343</c:v>
                </c:pt>
                <c:pt idx="945">
                  <c:v>0.0515316383680329</c:v>
                </c:pt>
                <c:pt idx="946">
                  <c:v>0.390416273730807</c:v>
                </c:pt>
                <c:pt idx="947">
                  <c:v>0.817724760971032</c:v>
                </c:pt>
                <c:pt idx="948">
                  <c:v>0.135895508225076</c:v>
                </c:pt>
                <c:pt idx="949">
                  <c:v>0.283282918273471</c:v>
                </c:pt>
                <c:pt idx="950">
                  <c:v>0.136550348135643</c:v>
                </c:pt>
                <c:pt idx="951">
                  <c:v>0.0740646555786952</c:v>
                </c:pt>
                <c:pt idx="952">
                  <c:v>0.257933934102766</c:v>
                </c:pt>
                <c:pt idx="953">
                  <c:v>0.851119100465439</c:v>
                </c:pt>
                <c:pt idx="954">
                  <c:v>0.121401561307721</c:v>
                </c:pt>
                <c:pt idx="955">
                  <c:v>0.658403247944079</c:v>
                </c:pt>
                <c:pt idx="956">
                  <c:v>0.305831870879047</c:v>
                </c:pt>
                <c:pt idx="957">
                  <c:v>0.951163308112882</c:v>
                </c:pt>
                <c:pt idx="958">
                  <c:v>0.581574603798799</c:v>
                </c:pt>
                <c:pt idx="959">
                  <c:v>0.0706051163142547</c:v>
                </c:pt>
                <c:pt idx="960">
                  <c:v>0.5672499173088</c:v>
                </c:pt>
                <c:pt idx="961">
                  <c:v>0.180478605790995</c:v>
                </c:pt>
                <c:pt idx="962">
                  <c:v>0.450024263816886</c:v>
                </c:pt>
                <c:pt idx="963">
                  <c:v>0.931201342842542</c:v>
                </c:pt>
                <c:pt idx="964">
                  <c:v>0.659987832303159</c:v>
                </c:pt>
                <c:pt idx="965">
                  <c:v>0.367146124481224</c:v>
                </c:pt>
                <c:pt idx="966">
                  <c:v>0.639258552226238</c:v>
                </c:pt>
                <c:pt idx="967">
                  <c:v>0.842717638588511</c:v>
                </c:pt>
                <c:pt idx="968">
                  <c:v>0.0964376599295065</c:v>
                </c:pt>
                <c:pt idx="969">
                  <c:v>0.962843186571263</c:v>
                </c:pt>
                <c:pt idx="970">
                  <c:v>0.387041827547364</c:v>
                </c:pt>
                <c:pt idx="971">
                  <c:v>0.813502468517982</c:v>
                </c:pt>
                <c:pt idx="972">
                  <c:v>0.910536854411475</c:v>
                </c:pt>
                <c:pt idx="973">
                  <c:v>0.997921430855058</c:v>
                </c:pt>
                <c:pt idx="974">
                  <c:v>0.664597920957021</c:v>
                </c:pt>
                <c:pt idx="975">
                  <c:v>0.244055176503025</c:v>
                </c:pt>
                <c:pt idx="976">
                  <c:v>0.347221405128948</c:v>
                </c:pt>
                <c:pt idx="977">
                  <c:v>0.598984937532805</c:v>
                </c:pt>
                <c:pt idx="978">
                  <c:v>0.647313261288218</c:v>
                </c:pt>
                <c:pt idx="979">
                  <c:v>0.475854110321961</c:v>
                </c:pt>
                <c:pt idx="980">
                  <c:v>0.614378961618058</c:v>
                </c:pt>
                <c:pt idx="981">
                  <c:v>0.0689683532109484</c:v>
                </c:pt>
                <c:pt idx="982">
                  <c:v>0.247940000030212</c:v>
                </c:pt>
                <c:pt idx="983">
                  <c:v>0.902684746659361</c:v>
                </c:pt>
                <c:pt idx="984">
                  <c:v>0.697301958571188</c:v>
                </c:pt>
                <c:pt idx="985">
                  <c:v>0.529715015902184</c:v>
                </c:pt>
                <c:pt idx="986">
                  <c:v>0.712299136328511</c:v>
                </c:pt>
                <c:pt idx="987">
                  <c:v>0.644467816106044</c:v>
                </c:pt>
                <c:pt idx="988">
                  <c:v>0.235640740836971</c:v>
                </c:pt>
                <c:pt idx="989">
                  <c:v>0.127055080025457</c:v>
                </c:pt>
                <c:pt idx="990">
                  <c:v>0.277483641984873</c:v>
                </c:pt>
                <c:pt idx="991">
                  <c:v>0.78358742815908</c:v>
                </c:pt>
                <c:pt idx="992">
                  <c:v>0.462856688420288</c:v>
                </c:pt>
                <c:pt idx="993">
                  <c:v>0.798383641405962</c:v>
                </c:pt>
                <c:pt idx="994">
                  <c:v>0.892561586457305</c:v>
                </c:pt>
                <c:pt idx="995">
                  <c:v>0.163719196221791</c:v>
                </c:pt>
                <c:pt idx="996">
                  <c:v>0.208175341482274</c:v>
                </c:pt>
                <c:pt idx="997">
                  <c:v>0.602738862275146</c:v>
                </c:pt>
                <c:pt idx="998">
                  <c:v>0.00177926186006516</c:v>
                </c:pt>
                <c:pt idx="999">
                  <c:v>0.751158362603746</c:v>
                </c:pt>
              </c:numCache>
            </c:numRef>
          </c:xVal>
          <c:yVal>
            <c:numRef>
              <c:f>π추정!$H$25:$H$1024</c:f>
              <c:numCache>
                <c:formatCode>0.0000</c:formatCode>
                <c:ptCount val="1000"/>
                <c:pt idx="3">
                  <c:v>0.792596503277309</c:v>
                </c:pt>
                <c:pt idx="12">
                  <c:v>0.997690148302354</c:v>
                </c:pt>
                <c:pt idx="13">
                  <c:v>0.988769292947836</c:v>
                </c:pt>
                <c:pt idx="14">
                  <c:v>0.999962162808515</c:v>
                </c:pt>
                <c:pt idx="20">
                  <c:v>0.911858733394183</c:v>
                </c:pt>
                <c:pt idx="24">
                  <c:v>0.908589383237995</c:v>
                </c:pt>
                <c:pt idx="25">
                  <c:v>0.227372763794847</c:v>
                </c:pt>
                <c:pt idx="26">
                  <c:v>0.749808187247254</c:v>
                </c:pt>
                <c:pt idx="32">
                  <c:v>0.677756437682547</c:v>
                </c:pt>
                <c:pt idx="33">
                  <c:v>0.723055618000217</c:v>
                </c:pt>
                <c:pt idx="39">
                  <c:v>0.787761637126096</c:v>
                </c:pt>
                <c:pt idx="41">
                  <c:v>0.574906503898092</c:v>
                </c:pt>
                <c:pt idx="46">
                  <c:v>0.95589258952532</c:v>
                </c:pt>
                <c:pt idx="57">
                  <c:v>0.785894109052606</c:v>
                </c:pt>
                <c:pt idx="67">
                  <c:v>0.811468436499126</c:v>
                </c:pt>
                <c:pt idx="69">
                  <c:v>0.286679159966297</c:v>
                </c:pt>
                <c:pt idx="82">
                  <c:v>0.995595073909499</c:v>
                </c:pt>
                <c:pt idx="86">
                  <c:v>0.929884225712158</c:v>
                </c:pt>
                <c:pt idx="87">
                  <c:v>0.728053749655373</c:v>
                </c:pt>
                <c:pt idx="88">
                  <c:v>0.710602691047825</c:v>
                </c:pt>
                <c:pt idx="94">
                  <c:v>0.782268602983095</c:v>
                </c:pt>
                <c:pt idx="98">
                  <c:v>0.864597989828326</c:v>
                </c:pt>
                <c:pt idx="101">
                  <c:v>0.971859421697445</c:v>
                </c:pt>
                <c:pt idx="104">
                  <c:v>0.781818775110878</c:v>
                </c:pt>
                <c:pt idx="109">
                  <c:v>0.814485058304854</c:v>
                </c:pt>
                <c:pt idx="113">
                  <c:v>0.728003466618247</c:v>
                </c:pt>
                <c:pt idx="115">
                  <c:v>0.754474944551475</c:v>
                </c:pt>
                <c:pt idx="116">
                  <c:v>0.812024633982219</c:v>
                </c:pt>
                <c:pt idx="129">
                  <c:v>0.834527971339412</c:v>
                </c:pt>
                <c:pt idx="130">
                  <c:v>0.842158226878382</c:v>
                </c:pt>
                <c:pt idx="143">
                  <c:v>0.997520697419532</c:v>
                </c:pt>
                <c:pt idx="160">
                  <c:v>0.790575930499472</c:v>
                </c:pt>
                <c:pt idx="162">
                  <c:v>0.420537097961642</c:v>
                </c:pt>
                <c:pt idx="172">
                  <c:v>0.606052599498071</c:v>
                </c:pt>
                <c:pt idx="173">
                  <c:v>0.634161606547423</c:v>
                </c:pt>
                <c:pt idx="175">
                  <c:v>0.871784296934493</c:v>
                </c:pt>
                <c:pt idx="176">
                  <c:v>0.613617824041285</c:v>
                </c:pt>
                <c:pt idx="177">
                  <c:v>0.927720183623023</c:v>
                </c:pt>
                <c:pt idx="181">
                  <c:v>0.899943266180344</c:v>
                </c:pt>
                <c:pt idx="182">
                  <c:v>0.955828086123802</c:v>
                </c:pt>
                <c:pt idx="183">
                  <c:v>0.775179074262269</c:v>
                </c:pt>
                <c:pt idx="186">
                  <c:v>0.984394917846657</c:v>
                </c:pt>
                <c:pt idx="195">
                  <c:v>0.996902122278698</c:v>
                </c:pt>
                <c:pt idx="196">
                  <c:v>0.92320125142578</c:v>
                </c:pt>
                <c:pt idx="208">
                  <c:v>0.280643345438875</c:v>
                </c:pt>
                <c:pt idx="214">
                  <c:v>0.952164739952423</c:v>
                </c:pt>
                <c:pt idx="223">
                  <c:v>0.957675297860988</c:v>
                </c:pt>
                <c:pt idx="225">
                  <c:v>0.77618907589931</c:v>
                </c:pt>
                <c:pt idx="228">
                  <c:v>0.899789932765998</c:v>
                </c:pt>
                <c:pt idx="234">
                  <c:v>0.710098447860219</c:v>
                </c:pt>
                <c:pt idx="237">
                  <c:v>0.998103901860304</c:v>
                </c:pt>
                <c:pt idx="246">
                  <c:v>0.838504598126747</c:v>
                </c:pt>
                <c:pt idx="249">
                  <c:v>0.701814813655801</c:v>
                </c:pt>
                <c:pt idx="251">
                  <c:v>0.830612505902536</c:v>
                </c:pt>
                <c:pt idx="259">
                  <c:v>0.991588874836452</c:v>
                </c:pt>
                <c:pt idx="264">
                  <c:v>0.568483514362015</c:v>
                </c:pt>
                <c:pt idx="267">
                  <c:v>0.762139800121076</c:v>
                </c:pt>
                <c:pt idx="268">
                  <c:v>0.335141725488938</c:v>
                </c:pt>
                <c:pt idx="275">
                  <c:v>0.765632591326721</c:v>
                </c:pt>
                <c:pt idx="276">
                  <c:v>0.974751289584674</c:v>
                </c:pt>
                <c:pt idx="281">
                  <c:v>0.869173286599107</c:v>
                </c:pt>
                <c:pt idx="286">
                  <c:v>0.653738309280016</c:v>
                </c:pt>
                <c:pt idx="287">
                  <c:v>0.526629437808879</c:v>
                </c:pt>
                <c:pt idx="297">
                  <c:v>0.698961055022664</c:v>
                </c:pt>
                <c:pt idx="300">
                  <c:v>0.571271918364801</c:v>
                </c:pt>
                <c:pt idx="301">
                  <c:v>0.945374444243498</c:v>
                </c:pt>
                <c:pt idx="303">
                  <c:v>0.868297007982619</c:v>
                </c:pt>
                <c:pt idx="307">
                  <c:v>0.966017044265755</c:v>
                </c:pt>
                <c:pt idx="310">
                  <c:v>0.581975177512504</c:v>
                </c:pt>
                <c:pt idx="317">
                  <c:v>0.947836630162783</c:v>
                </c:pt>
                <c:pt idx="326">
                  <c:v>0.998228125856258</c:v>
                </c:pt>
                <c:pt idx="327">
                  <c:v>0.745740317855962</c:v>
                </c:pt>
                <c:pt idx="328">
                  <c:v>0.866968227201141</c:v>
                </c:pt>
                <c:pt idx="333">
                  <c:v>0.618714839336462</c:v>
                </c:pt>
                <c:pt idx="341">
                  <c:v>0.642866898444481</c:v>
                </c:pt>
                <c:pt idx="345">
                  <c:v>0.711332706850953</c:v>
                </c:pt>
                <c:pt idx="346">
                  <c:v>0.997992421151139</c:v>
                </c:pt>
                <c:pt idx="354">
                  <c:v>0.968939139158465</c:v>
                </c:pt>
                <c:pt idx="355">
                  <c:v>0.838132172008045</c:v>
                </c:pt>
                <c:pt idx="357">
                  <c:v>0.77259167667944</c:v>
                </c:pt>
                <c:pt idx="363">
                  <c:v>0.94271229498554</c:v>
                </c:pt>
                <c:pt idx="370">
                  <c:v>0.979067734093405</c:v>
                </c:pt>
                <c:pt idx="371">
                  <c:v>0.579001373727806</c:v>
                </c:pt>
                <c:pt idx="377">
                  <c:v>0.333399279159494</c:v>
                </c:pt>
                <c:pt idx="382">
                  <c:v>0.986718569532968</c:v>
                </c:pt>
                <c:pt idx="383">
                  <c:v>0.284195398096927</c:v>
                </c:pt>
                <c:pt idx="388">
                  <c:v>0.846465486683883</c:v>
                </c:pt>
                <c:pt idx="398">
                  <c:v>0.996006738976575</c:v>
                </c:pt>
                <c:pt idx="400">
                  <c:v>0.715356440865435</c:v>
                </c:pt>
                <c:pt idx="401">
                  <c:v>0.8710123692872</c:v>
                </c:pt>
                <c:pt idx="403">
                  <c:v>0.720116875250824</c:v>
                </c:pt>
                <c:pt idx="404">
                  <c:v>0.890200253226794</c:v>
                </c:pt>
                <c:pt idx="409">
                  <c:v>0.804300842923112</c:v>
                </c:pt>
                <c:pt idx="414">
                  <c:v>0.759717096225359</c:v>
                </c:pt>
                <c:pt idx="418">
                  <c:v>0.950476391823031</c:v>
                </c:pt>
                <c:pt idx="419">
                  <c:v>0.805177628179081</c:v>
                </c:pt>
                <c:pt idx="432">
                  <c:v>0.957558201276697</c:v>
                </c:pt>
                <c:pt idx="446">
                  <c:v>0.947377030388452</c:v>
                </c:pt>
                <c:pt idx="447">
                  <c:v>0.485420351033099</c:v>
                </c:pt>
                <c:pt idx="450">
                  <c:v>0.601262031705119</c:v>
                </c:pt>
                <c:pt idx="451">
                  <c:v>0.552278771181591</c:v>
                </c:pt>
                <c:pt idx="456">
                  <c:v>0.739435089402832</c:v>
                </c:pt>
                <c:pt idx="458">
                  <c:v>0.797220813692547</c:v>
                </c:pt>
                <c:pt idx="461">
                  <c:v>0.5907095373841</c:v>
                </c:pt>
                <c:pt idx="469">
                  <c:v>0.996655572322197</c:v>
                </c:pt>
                <c:pt idx="471">
                  <c:v>0.888532281969674</c:v>
                </c:pt>
                <c:pt idx="473">
                  <c:v>0.937140194815584</c:v>
                </c:pt>
                <c:pt idx="478">
                  <c:v>0.874893684522249</c:v>
                </c:pt>
                <c:pt idx="479">
                  <c:v>0.818910558824427</c:v>
                </c:pt>
                <c:pt idx="482">
                  <c:v>0.91731943062041</c:v>
                </c:pt>
                <c:pt idx="485">
                  <c:v>0.893630411592312</c:v>
                </c:pt>
                <c:pt idx="488">
                  <c:v>0.930148927145638</c:v>
                </c:pt>
                <c:pt idx="494">
                  <c:v>0.637643691734411</c:v>
                </c:pt>
                <c:pt idx="496">
                  <c:v>0.985201315605082</c:v>
                </c:pt>
                <c:pt idx="502">
                  <c:v>0.992776319966652</c:v>
                </c:pt>
                <c:pt idx="504">
                  <c:v>0.517818754189648</c:v>
                </c:pt>
                <c:pt idx="512">
                  <c:v>0.775025779032148</c:v>
                </c:pt>
                <c:pt idx="533">
                  <c:v>0.350788373616524</c:v>
                </c:pt>
                <c:pt idx="538">
                  <c:v>0.73697864508722</c:v>
                </c:pt>
                <c:pt idx="543">
                  <c:v>0.991685499553569</c:v>
                </c:pt>
                <c:pt idx="546">
                  <c:v>0.721030755550601</c:v>
                </c:pt>
                <c:pt idx="547">
                  <c:v>0.96898960985709</c:v>
                </c:pt>
                <c:pt idx="552">
                  <c:v>0.464435336762108</c:v>
                </c:pt>
                <c:pt idx="556">
                  <c:v>0.91424717719201</c:v>
                </c:pt>
                <c:pt idx="563">
                  <c:v>0.842240250785835</c:v>
                </c:pt>
                <c:pt idx="567">
                  <c:v>0.846012220834382</c:v>
                </c:pt>
                <c:pt idx="575">
                  <c:v>0.996985857491382</c:v>
                </c:pt>
                <c:pt idx="577">
                  <c:v>0.972622962784953</c:v>
                </c:pt>
                <c:pt idx="578">
                  <c:v>0.921575306565501</c:v>
                </c:pt>
                <c:pt idx="582">
                  <c:v>0.789477997110225</c:v>
                </c:pt>
                <c:pt idx="593">
                  <c:v>0.968369612586685</c:v>
                </c:pt>
                <c:pt idx="596">
                  <c:v>0.716033305623569</c:v>
                </c:pt>
                <c:pt idx="597">
                  <c:v>0.875163484481163</c:v>
                </c:pt>
                <c:pt idx="598">
                  <c:v>0.709313899860717</c:v>
                </c:pt>
                <c:pt idx="599">
                  <c:v>0.954354227636941</c:v>
                </c:pt>
                <c:pt idx="611">
                  <c:v>0.993881135364063</c:v>
                </c:pt>
                <c:pt idx="615">
                  <c:v>0.970766880665906</c:v>
                </c:pt>
                <c:pt idx="616">
                  <c:v>0.558002141886391</c:v>
                </c:pt>
                <c:pt idx="624">
                  <c:v>0.756414668285288</c:v>
                </c:pt>
                <c:pt idx="633">
                  <c:v>0.653147800010629</c:v>
                </c:pt>
                <c:pt idx="638">
                  <c:v>0.492163692251779</c:v>
                </c:pt>
                <c:pt idx="640">
                  <c:v>0.963574641966261</c:v>
                </c:pt>
                <c:pt idx="647">
                  <c:v>0.698705368791707</c:v>
                </c:pt>
                <c:pt idx="648">
                  <c:v>0.635316474013962</c:v>
                </c:pt>
                <c:pt idx="652">
                  <c:v>0.72422314400319</c:v>
                </c:pt>
                <c:pt idx="653">
                  <c:v>0.796710312482901</c:v>
                </c:pt>
                <c:pt idx="658">
                  <c:v>0.825627094716765</c:v>
                </c:pt>
                <c:pt idx="660">
                  <c:v>0.551603551604785</c:v>
                </c:pt>
                <c:pt idx="667">
                  <c:v>0.907950977911241</c:v>
                </c:pt>
                <c:pt idx="670">
                  <c:v>0.687922228709795</c:v>
                </c:pt>
                <c:pt idx="671">
                  <c:v>0.934632231597789</c:v>
                </c:pt>
                <c:pt idx="672">
                  <c:v>0.980257222079672</c:v>
                </c:pt>
                <c:pt idx="680">
                  <c:v>0.937411842518486</c:v>
                </c:pt>
                <c:pt idx="682">
                  <c:v>0.950676950276829</c:v>
                </c:pt>
                <c:pt idx="684">
                  <c:v>0.91700311715249</c:v>
                </c:pt>
                <c:pt idx="687">
                  <c:v>0.808884945814498</c:v>
                </c:pt>
                <c:pt idx="688">
                  <c:v>0.95310990663711</c:v>
                </c:pt>
                <c:pt idx="691">
                  <c:v>0.84526274271775</c:v>
                </c:pt>
                <c:pt idx="699">
                  <c:v>0.927630360354669</c:v>
                </c:pt>
                <c:pt idx="701">
                  <c:v>0.998044662293978</c:v>
                </c:pt>
                <c:pt idx="702">
                  <c:v>0.899904672638513</c:v>
                </c:pt>
                <c:pt idx="706">
                  <c:v>0.698736725957133</c:v>
                </c:pt>
                <c:pt idx="707">
                  <c:v>0.437001123209484</c:v>
                </c:pt>
                <c:pt idx="708">
                  <c:v>0.886602330603637</c:v>
                </c:pt>
                <c:pt idx="709">
                  <c:v>0.618786286679097</c:v>
                </c:pt>
                <c:pt idx="711">
                  <c:v>0.772437417064793</c:v>
                </c:pt>
                <c:pt idx="712">
                  <c:v>0.930108559899963</c:v>
                </c:pt>
                <c:pt idx="716">
                  <c:v>0.149627603241242</c:v>
                </c:pt>
                <c:pt idx="718">
                  <c:v>0.642900270060636</c:v>
                </c:pt>
                <c:pt idx="719">
                  <c:v>0.785157364909537</c:v>
                </c:pt>
                <c:pt idx="722">
                  <c:v>0.91534534713719</c:v>
                </c:pt>
                <c:pt idx="725">
                  <c:v>0.590890634921379</c:v>
                </c:pt>
                <c:pt idx="730">
                  <c:v>0.870084131718613</c:v>
                </c:pt>
                <c:pt idx="734">
                  <c:v>0.453306336537935</c:v>
                </c:pt>
                <c:pt idx="736">
                  <c:v>0.975319007062353</c:v>
                </c:pt>
                <c:pt idx="740">
                  <c:v>0.942109468975104</c:v>
                </c:pt>
                <c:pt idx="741">
                  <c:v>0.139553096261807</c:v>
                </c:pt>
                <c:pt idx="742">
                  <c:v>0.775763698504306</c:v>
                </c:pt>
                <c:pt idx="747">
                  <c:v>0.839570450712927</c:v>
                </c:pt>
                <c:pt idx="752">
                  <c:v>0.659280852996744</c:v>
                </c:pt>
                <c:pt idx="755">
                  <c:v>0.937220460851677</c:v>
                </c:pt>
                <c:pt idx="763">
                  <c:v>0.93286665820051</c:v>
                </c:pt>
                <c:pt idx="765">
                  <c:v>0.998907886561938</c:v>
                </c:pt>
                <c:pt idx="766">
                  <c:v>0.92332253290806</c:v>
                </c:pt>
                <c:pt idx="767">
                  <c:v>0.998060618643649</c:v>
                </c:pt>
                <c:pt idx="769">
                  <c:v>0.886710705352016</c:v>
                </c:pt>
                <c:pt idx="773">
                  <c:v>0.984618764487095</c:v>
                </c:pt>
                <c:pt idx="774">
                  <c:v>0.851917170570232</c:v>
                </c:pt>
                <c:pt idx="779">
                  <c:v>0.921187165309675</c:v>
                </c:pt>
                <c:pt idx="782">
                  <c:v>0.789231490925886</c:v>
                </c:pt>
                <c:pt idx="784">
                  <c:v>0.930470497929491</c:v>
                </c:pt>
                <c:pt idx="787">
                  <c:v>0.874463281710632</c:v>
                </c:pt>
                <c:pt idx="789">
                  <c:v>0.860367674496956</c:v>
                </c:pt>
                <c:pt idx="792">
                  <c:v>0.878848930471577</c:v>
                </c:pt>
                <c:pt idx="796">
                  <c:v>0.610891863354482</c:v>
                </c:pt>
                <c:pt idx="801">
                  <c:v>0.992931978893466</c:v>
                </c:pt>
                <c:pt idx="817">
                  <c:v>0.462530786287971</c:v>
                </c:pt>
                <c:pt idx="819">
                  <c:v>0.641559160430916</c:v>
                </c:pt>
                <c:pt idx="822">
                  <c:v>0.705826238379814</c:v>
                </c:pt>
                <c:pt idx="827">
                  <c:v>0.820991749991663</c:v>
                </c:pt>
                <c:pt idx="847">
                  <c:v>0.801033479277976</c:v>
                </c:pt>
                <c:pt idx="850">
                  <c:v>0.912027335376479</c:v>
                </c:pt>
                <c:pt idx="854">
                  <c:v>0.914336354122497</c:v>
                </c:pt>
                <c:pt idx="855">
                  <c:v>0.979491771315225</c:v>
                </c:pt>
                <c:pt idx="856">
                  <c:v>0.634414484375157</c:v>
                </c:pt>
                <c:pt idx="869">
                  <c:v>0.889437046018429</c:v>
                </c:pt>
                <c:pt idx="879">
                  <c:v>0.872738179867156</c:v>
                </c:pt>
                <c:pt idx="883">
                  <c:v>0.872341341455467</c:v>
                </c:pt>
                <c:pt idx="893">
                  <c:v>0.631478451308794</c:v>
                </c:pt>
                <c:pt idx="895">
                  <c:v>0.901990627055056</c:v>
                </c:pt>
                <c:pt idx="901">
                  <c:v>0.70552627381403</c:v>
                </c:pt>
                <c:pt idx="904">
                  <c:v>0.974854690604843</c:v>
                </c:pt>
                <c:pt idx="906">
                  <c:v>0.743709045113064</c:v>
                </c:pt>
                <c:pt idx="913">
                  <c:v>0.778316417825408</c:v>
                </c:pt>
                <c:pt idx="917">
                  <c:v>0.917861182359047</c:v>
                </c:pt>
                <c:pt idx="922">
                  <c:v>0.889496381045319</c:v>
                </c:pt>
                <c:pt idx="923">
                  <c:v>0.995607595075853</c:v>
                </c:pt>
                <c:pt idx="924">
                  <c:v>0.342674597748555</c:v>
                </c:pt>
                <c:pt idx="930">
                  <c:v>0.805032713920809</c:v>
                </c:pt>
                <c:pt idx="933">
                  <c:v>0.932828422752209</c:v>
                </c:pt>
                <c:pt idx="938">
                  <c:v>0.818728121579625</c:v>
                </c:pt>
                <c:pt idx="955">
                  <c:v>0.902158315409906</c:v>
                </c:pt>
                <c:pt idx="957">
                  <c:v>0.341310791787691</c:v>
                </c:pt>
                <c:pt idx="960">
                  <c:v>0.904482626938261</c:v>
                </c:pt>
                <c:pt idx="967">
                  <c:v>0.813245737110265</c:v>
                </c:pt>
                <c:pt idx="969">
                  <c:v>0.791001727920957</c:v>
                </c:pt>
                <c:pt idx="972">
                  <c:v>0.593463457771577</c:v>
                </c:pt>
                <c:pt idx="973">
                  <c:v>0.405568212387152</c:v>
                </c:pt>
                <c:pt idx="976">
                  <c:v>0.945246459566988</c:v>
                </c:pt>
                <c:pt idx="983">
                  <c:v>0.563807369326241</c:v>
                </c:pt>
                <c:pt idx="984">
                  <c:v>0.778464903705753</c:v>
                </c:pt>
                <c:pt idx="986">
                  <c:v>0.955771411419846</c:v>
                </c:pt>
                <c:pt idx="993">
                  <c:v>0.76658545632381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"사분원 경계 y"</c:f>
              <c:strCache>
                <c:ptCount val="1"/>
                <c:pt idx="0">
                  <c:v>사분원 경계 y</c:v>
                </c:pt>
              </c:strCache>
            </c:strRef>
          </c:tx>
          <c:spPr>
            <a:solidFill>
              <a:srgbClr val="99ccff"/>
            </a:solidFill>
            <a:ln w="3816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π추정!$F$25:$F$1024</c:f>
              <c:numCache>
                <c:formatCode>0.0000</c:formatCode>
                <c:ptCount val="1000"/>
                <c:pt idx="0">
                  <c:v>0.440444641630165</c:v>
                </c:pt>
                <c:pt idx="1">
                  <c:v>0.341909232898615</c:v>
                </c:pt>
                <c:pt idx="2">
                  <c:v>0.230304883676581</c:v>
                </c:pt>
                <c:pt idx="3">
                  <c:v>0.827160034677945</c:v>
                </c:pt>
                <c:pt idx="4">
                  <c:v>0.930491859908216</c:v>
                </c:pt>
                <c:pt idx="5">
                  <c:v>0.602559944032691</c:v>
                </c:pt>
                <c:pt idx="6">
                  <c:v>0.874847132596187</c:v>
                </c:pt>
                <c:pt idx="7">
                  <c:v>0.598807594156824</c:v>
                </c:pt>
                <c:pt idx="8">
                  <c:v>0.0406486958963797</c:v>
                </c:pt>
                <c:pt idx="9">
                  <c:v>0.702202356769703</c:v>
                </c:pt>
                <c:pt idx="10">
                  <c:v>0.210293104755692</c:v>
                </c:pt>
                <c:pt idx="11">
                  <c:v>0.0164241272723302</c:v>
                </c:pt>
                <c:pt idx="12">
                  <c:v>0.64957916631829</c:v>
                </c:pt>
                <c:pt idx="13">
                  <c:v>0.429977172403596</c:v>
                </c:pt>
                <c:pt idx="14">
                  <c:v>0.443218193831854</c:v>
                </c:pt>
                <c:pt idx="15">
                  <c:v>0.254923040396534</c:v>
                </c:pt>
                <c:pt idx="16">
                  <c:v>0.878195823053829</c:v>
                </c:pt>
                <c:pt idx="17">
                  <c:v>0.952527533634566</c:v>
                </c:pt>
                <c:pt idx="18">
                  <c:v>0.515610391157679</c:v>
                </c:pt>
                <c:pt idx="19">
                  <c:v>0.211446743807755</c:v>
                </c:pt>
                <c:pt idx="20">
                  <c:v>0.841612878139131</c:v>
                </c:pt>
                <c:pt idx="21">
                  <c:v>0.894077149569057</c:v>
                </c:pt>
                <c:pt idx="22">
                  <c:v>0.638073410722427</c:v>
                </c:pt>
                <c:pt idx="23">
                  <c:v>0.616694776690565</c:v>
                </c:pt>
                <c:pt idx="24">
                  <c:v>0.463599328766577</c:v>
                </c:pt>
                <c:pt idx="25">
                  <c:v>0.979008420719765</c:v>
                </c:pt>
                <c:pt idx="26">
                  <c:v>0.885529814171605</c:v>
                </c:pt>
                <c:pt idx="27">
                  <c:v>0.708751932135783</c:v>
                </c:pt>
                <c:pt idx="28">
                  <c:v>0.353532082284801</c:v>
                </c:pt>
                <c:pt idx="29">
                  <c:v>0.236940564005636</c:v>
                </c:pt>
                <c:pt idx="30">
                  <c:v>0.85542413580697</c:v>
                </c:pt>
                <c:pt idx="31">
                  <c:v>0.46941638214048</c:v>
                </c:pt>
                <c:pt idx="32">
                  <c:v>0.745849081198685</c:v>
                </c:pt>
                <c:pt idx="33">
                  <c:v>0.770307737751864</c:v>
                </c:pt>
                <c:pt idx="34">
                  <c:v>0.388426007586531</c:v>
                </c:pt>
                <c:pt idx="35">
                  <c:v>0.423027802607976</c:v>
                </c:pt>
                <c:pt idx="36">
                  <c:v>0.502002428169362</c:v>
                </c:pt>
                <c:pt idx="37">
                  <c:v>0.0844371666898951</c:v>
                </c:pt>
                <c:pt idx="38">
                  <c:v>0.351633284124546</c:v>
                </c:pt>
                <c:pt idx="39">
                  <c:v>0.997795498347841</c:v>
                </c:pt>
                <c:pt idx="40">
                  <c:v>0.174911511014216</c:v>
                </c:pt>
                <c:pt idx="41">
                  <c:v>0.980127266957425</c:v>
                </c:pt>
                <c:pt idx="42">
                  <c:v>0.484275167691521</c:v>
                </c:pt>
                <c:pt idx="43">
                  <c:v>0.449626528075896</c:v>
                </c:pt>
                <c:pt idx="44">
                  <c:v>0.135916127706878</c:v>
                </c:pt>
                <c:pt idx="45">
                  <c:v>0.00872577109839767</c:v>
                </c:pt>
                <c:pt idx="46">
                  <c:v>0.305915333214216</c:v>
                </c:pt>
                <c:pt idx="47">
                  <c:v>0.348453829414211</c:v>
                </c:pt>
                <c:pt idx="48">
                  <c:v>0.764229611377232</c:v>
                </c:pt>
                <c:pt idx="49">
                  <c:v>0.48970785306301</c:v>
                </c:pt>
                <c:pt idx="50">
                  <c:v>0.0871550532756373</c:v>
                </c:pt>
                <c:pt idx="51">
                  <c:v>0.627064343891107</c:v>
                </c:pt>
                <c:pt idx="52">
                  <c:v>0.69889195531141</c:v>
                </c:pt>
                <c:pt idx="53">
                  <c:v>0.0907542532077059</c:v>
                </c:pt>
                <c:pt idx="54">
                  <c:v>0.882836323115043</c:v>
                </c:pt>
                <c:pt idx="55">
                  <c:v>0.192427141941153</c:v>
                </c:pt>
                <c:pt idx="56">
                  <c:v>0.153222937951796</c:v>
                </c:pt>
                <c:pt idx="57">
                  <c:v>0.970329403295182</c:v>
                </c:pt>
                <c:pt idx="58">
                  <c:v>0.627744985627942</c:v>
                </c:pt>
                <c:pt idx="59">
                  <c:v>0.0995215479051694</c:v>
                </c:pt>
                <c:pt idx="60">
                  <c:v>0.291775247897022</c:v>
                </c:pt>
                <c:pt idx="61">
                  <c:v>0.482759551494382</c:v>
                </c:pt>
                <c:pt idx="62">
                  <c:v>0.294813856366091</c:v>
                </c:pt>
                <c:pt idx="63">
                  <c:v>0.287665265030228</c:v>
                </c:pt>
                <c:pt idx="64">
                  <c:v>0.66978760890197</c:v>
                </c:pt>
                <c:pt idx="65">
                  <c:v>0.445810887380503</c:v>
                </c:pt>
                <c:pt idx="66">
                  <c:v>0.115825848537497</c:v>
                </c:pt>
                <c:pt idx="67">
                  <c:v>0.879342500469647</c:v>
                </c:pt>
                <c:pt idx="68">
                  <c:v>0.735137904877774</c:v>
                </c:pt>
                <c:pt idx="69">
                  <c:v>0.970767666934989</c:v>
                </c:pt>
                <c:pt idx="70">
                  <c:v>0.86461709800642</c:v>
                </c:pt>
                <c:pt idx="71">
                  <c:v>0.041532090282999</c:v>
                </c:pt>
                <c:pt idx="72">
                  <c:v>0.392796304891817</c:v>
                </c:pt>
                <c:pt idx="73">
                  <c:v>0.855010337545537</c:v>
                </c:pt>
                <c:pt idx="74">
                  <c:v>0.202780088293366</c:v>
                </c:pt>
                <c:pt idx="75">
                  <c:v>0.409535624436103</c:v>
                </c:pt>
                <c:pt idx="76">
                  <c:v>0.631778388167732</c:v>
                </c:pt>
                <c:pt idx="77">
                  <c:v>0.53709366300609</c:v>
                </c:pt>
                <c:pt idx="78">
                  <c:v>0.0878667755750939</c:v>
                </c:pt>
                <c:pt idx="79">
                  <c:v>0.0733055718010292</c:v>
                </c:pt>
                <c:pt idx="80">
                  <c:v>0.2145982690854</c:v>
                </c:pt>
                <c:pt idx="81">
                  <c:v>0.614324848516844</c:v>
                </c:pt>
                <c:pt idx="82">
                  <c:v>0.244091713684611</c:v>
                </c:pt>
                <c:pt idx="83">
                  <c:v>0.126273405156098</c:v>
                </c:pt>
                <c:pt idx="84">
                  <c:v>0.429221722180955</c:v>
                </c:pt>
                <c:pt idx="85">
                  <c:v>0.922841665684246</c:v>
                </c:pt>
                <c:pt idx="86">
                  <c:v>0.695535179111175</c:v>
                </c:pt>
                <c:pt idx="87">
                  <c:v>0.776677726185881</c:v>
                </c:pt>
                <c:pt idx="88">
                  <c:v>0.90351930714678</c:v>
                </c:pt>
                <c:pt idx="89">
                  <c:v>0.180190577520989</c:v>
                </c:pt>
                <c:pt idx="90">
                  <c:v>0.361846296000294</c:v>
                </c:pt>
                <c:pt idx="91">
                  <c:v>0.0213923904811963</c:v>
                </c:pt>
                <c:pt idx="92">
                  <c:v>0.482219493831508</c:v>
                </c:pt>
                <c:pt idx="93">
                  <c:v>0.19040486344602</c:v>
                </c:pt>
                <c:pt idx="94">
                  <c:v>0.716446161153726</c:v>
                </c:pt>
                <c:pt idx="95">
                  <c:v>0.882254632539116</c:v>
                </c:pt>
                <c:pt idx="96">
                  <c:v>0.166361787240021</c:v>
                </c:pt>
                <c:pt idx="97">
                  <c:v>0.611582744284533</c:v>
                </c:pt>
                <c:pt idx="98">
                  <c:v>0.507230969029479</c:v>
                </c:pt>
                <c:pt idx="99">
                  <c:v>0.204893190762959</c:v>
                </c:pt>
                <c:pt idx="100">
                  <c:v>0.115249852533452</c:v>
                </c:pt>
                <c:pt idx="101">
                  <c:v>0.285965507267974</c:v>
                </c:pt>
                <c:pt idx="102">
                  <c:v>0.53977513674181</c:v>
                </c:pt>
                <c:pt idx="103">
                  <c:v>0.0200564324622974</c:v>
                </c:pt>
                <c:pt idx="104">
                  <c:v>0.710904640029185</c:v>
                </c:pt>
                <c:pt idx="105">
                  <c:v>0.132515631034039</c:v>
                </c:pt>
                <c:pt idx="106">
                  <c:v>0.523034429061227</c:v>
                </c:pt>
                <c:pt idx="107">
                  <c:v>0.46744047885295</c:v>
                </c:pt>
                <c:pt idx="108">
                  <c:v>0.685017510200851</c:v>
                </c:pt>
                <c:pt idx="109">
                  <c:v>0.601994910626672</c:v>
                </c:pt>
                <c:pt idx="110">
                  <c:v>0.977549083414488</c:v>
                </c:pt>
                <c:pt idx="111">
                  <c:v>0.282017330056988</c:v>
                </c:pt>
                <c:pt idx="112">
                  <c:v>0.308403358678333</c:v>
                </c:pt>
                <c:pt idx="113">
                  <c:v>0.694542582496069</c:v>
                </c:pt>
                <c:pt idx="114">
                  <c:v>0.2061469348846</c:v>
                </c:pt>
                <c:pt idx="115">
                  <c:v>0.842862990102731</c:v>
                </c:pt>
                <c:pt idx="116">
                  <c:v>0.642953741247766</c:v>
                </c:pt>
                <c:pt idx="117">
                  <c:v>0.539753449498676</c:v>
                </c:pt>
                <c:pt idx="118">
                  <c:v>0.327146541210823</c:v>
                </c:pt>
                <c:pt idx="119">
                  <c:v>0.784485591924749</c:v>
                </c:pt>
                <c:pt idx="120">
                  <c:v>0.85608999885153</c:v>
                </c:pt>
                <c:pt idx="121">
                  <c:v>0.539256005897187</c:v>
                </c:pt>
                <c:pt idx="122">
                  <c:v>0.370060307788663</c:v>
                </c:pt>
                <c:pt idx="123">
                  <c:v>0.170653522363864</c:v>
                </c:pt>
                <c:pt idx="124">
                  <c:v>0.59771638258826</c:v>
                </c:pt>
                <c:pt idx="125">
                  <c:v>0.0717905623605475</c:v>
                </c:pt>
                <c:pt idx="126">
                  <c:v>0.433797612669878</c:v>
                </c:pt>
                <c:pt idx="127">
                  <c:v>0.230723547167145</c:v>
                </c:pt>
                <c:pt idx="128">
                  <c:v>0.439673178712837</c:v>
                </c:pt>
                <c:pt idx="129">
                  <c:v>0.760787370963953</c:v>
                </c:pt>
                <c:pt idx="130">
                  <c:v>0.907367931562476</c:v>
                </c:pt>
                <c:pt idx="131">
                  <c:v>0.658468935987912</c:v>
                </c:pt>
                <c:pt idx="132">
                  <c:v>0.377689833636396</c:v>
                </c:pt>
                <c:pt idx="133">
                  <c:v>0.30444475018885</c:v>
                </c:pt>
                <c:pt idx="134">
                  <c:v>0.753083962830715</c:v>
                </c:pt>
                <c:pt idx="135">
                  <c:v>0.473407587385736</c:v>
                </c:pt>
                <c:pt idx="136">
                  <c:v>0.395838078926317</c:v>
                </c:pt>
                <c:pt idx="137">
                  <c:v>0.868307209922932</c:v>
                </c:pt>
                <c:pt idx="138">
                  <c:v>0.852264752495103</c:v>
                </c:pt>
                <c:pt idx="139">
                  <c:v>0.444630153826438</c:v>
                </c:pt>
                <c:pt idx="140">
                  <c:v>0.0934850563062355</c:v>
                </c:pt>
                <c:pt idx="141">
                  <c:v>0.0403435764601454</c:v>
                </c:pt>
                <c:pt idx="142">
                  <c:v>0.413438819232397</c:v>
                </c:pt>
                <c:pt idx="143">
                  <c:v>0.0771281666820869</c:v>
                </c:pt>
                <c:pt idx="144">
                  <c:v>0.374746442656033</c:v>
                </c:pt>
                <c:pt idx="145">
                  <c:v>0.348525117500685</c:v>
                </c:pt>
                <c:pt idx="146">
                  <c:v>0.443047279375605</c:v>
                </c:pt>
                <c:pt idx="147">
                  <c:v>0.160622161231004</c:v>
                </c:pt>
                <c:pt idx="148">
                  <c:v>0.200439575011842</c:v>
                </c:pt>
                <c:pt idx="149">
                  <c:v>0.340903667150997</c:v>
                </c:pt>
                <c:pt idx="150">
                  <c:v>0.278646971913986</c:v>
                </c:pt>
                <c:pt idx="151">
                  <c:v>0.880889801657759</c:v>
                </c:pt>
                <c:pt idx="152">
                  <c:v>0.402536575566046</c:v>
                </c:pt>
                <c:pt idx="153">
                  <c:v>0.228189750923775</c:v>
                </c:pt>
                <c:pt idx="154">
                  <c:v>0.184613583493046</c:v>
                </c:pt>
                <c:pt idx="155">
                  <c:v>0.493594006053172</c:v>
                </c:pt>
                <c:pt idx="156">
                  <c:v>0.561117476667278</c:v>
                </c:pt>
                <c:pt idx="157">
                  <c:v>0.088830710737966</c:v>
                </c:pt>
                <c:pt idx="158">
                  <c:v>0.0103447734145448</c:v>
                </c:pt>
                <c:pt idx="159">
                  <c:v>0.560611071414314</c:v>
                </c:pt>
                <c:pt idx="160">
                  <c:v>0.94382334582042</c:v>
                </c:pt>
                <c:pt idx="161">
                  <c:v>0.636588829918765</c:v>
                </c:pt>
                <c:pt idx="162">
                  <c:v>0.910963298636489</c:v>
                </c:pt>
                <c:pt idx="163">
                  <c:v>0.748858798644505</c:v>
                </c:pt>
                <c:pt idx="164">
                  <c:v>0.507809410686605</c:v>
                </c:pt>
                <c:pt idx="165">
                  <c:v>0.550619458197616</c:v>
                </c:pt>
                <c:pt idx="166">
                  <c:v>0.130520138773136</c:v>
                </c:pt>
                <c:pt idx="167">
                  <c:v>0.191624617553316</c:v>
                </c:pt>
                <c:pt idx="168">
                  <c:v>0.964198184083216</c:v>
                </c:pt>
                <c:pt idx="169">
                  <c:v>0.368049136712216</c:v>
                </c:pt>
                <c:pt idx="170">
                  <c:v>0.847697621094994</c:v>
                </c:pt>
                <c:pt idx="171">
                  <c:v>0.412393711856566</c:v>
                </c:pt>
                <c:pt idx="172">
                  <c:v>0.905032588983886</c:v>
                </c:pt>
                <c:pt idx="173">
                  <c:v>0.939053723006509</c:v>
                </c:pt>
                <c:pt idx="174">
                  <c:v>0.0840125455288217</c:v>
                </c:pt>
                <c:pt idx="175">
                  <c:v>0.811177144176327</c:v>
                </c:pt>
                <c:pt idx="176">
                  <c:v>0.992729083518498</c:v>
                </c:pt>
                <c:pt idx="177">
                  <c:v>0.444436516030692</c:v>
                </c:pt>
                <c:pt idx="178">
                  <c:v>0.674519309657626</c:v>
                </c:pt>
                <c:pt idx="179">
                  <c:v>0.713339981040917</c:v>
                </c:pt>
                <c:pt idx="180">
                  <c:v>0.212030785973184</c:v>
                </c:pt>
                <c:pt idx="181">
                  <c:v>0.975706381141208</c:v>
                </c:pt>
                <c:pt idx="182">
                  <c:v>0.301013033720665</c:v>
                </c:pt>
                <c:pt idx="183">
                  <c:v>0.980929417884909</c:v>
                </c:pt>
                <c:pt idx="184">
                  <c:v>0.184460599790327</c:v>
                </c:pt>
                <c:pt idx="185">
                  <c:v>0.677655875100754</c:v>
                </c:pt>
                <c:pt idx="186">
                  <c:v>0.587732685613446</c:v>
                </c:pt>
                <c:pt idx="187">
                  <c:v>0.186502904049121</c:v>
                </c:pt>
                <c:pt idx="188">
                  <c:v>0.545274338568561</c:v>
                </c:pt>
                <c:pt idx="189">
                  <c:v>0.453439371078275</c:v>
                </c:pt>
                <c:pt idx="190">
                  <c:v>0.259564205887727</c:v>
                </c:pt>
                <c:pt idx="191">
                  <c:v>0.349456267780624</c:v>
                </c:pt>
                <c:pt idx="192">
                  <c:v>0.382913851062767</c:v>
                </c:pt>
                <c:pt idx="193">
                  <c:v>0.232151183648966</c:v>
                </c:pt>
                <c:pt idx="194">
                  <c:v>0.362743632751517</c:v>
                </c:pt>
                <c:pt idx="195">
                  <c:v>0.234851841232739</c:v>
                </c:pt>
                <c:pt idx="196">
                  <c:v>0.740960146184079</c:v>
                </c:pt>
                <c:pt idx="197">
                  <c:v>0.798903693794273</c:v>
                </c:pt>
                <c:pt idx="198">
                  <c:v>0.548060227069072</c:v>
                </c:pt>
                <c:pt idx="199">
                  <c:v>0.214746585465036</c:v>
                </c:pt>
                <c:pt idx="200">
                  <c:v>0.18258651799988</c:v>
                </c:pt>
                <c:pt idx="201">
                  <c:v>0.18740547390189</c:v>
                </c:pt>
                <c:pt idx="202">
                  <c:v>0.416559597360902</c:v>
                </c:pt>
                <c:pt idx="203">
                  <c:v>0.692020215443336</c:v>
                </c:pt>
                <c:pt idx="204">
                  <c:v>0.417511670733802</c:v>
                </c:pt>
                <c:pt idx="205">
                  <c:v>0.635039412765764</c:v>
                </c:pt>
                <c:pt idx="206">
                  <c:v>0.927746824803762</c:v>
                </c:pt>
                <c:pt idx="207">
                  <c:v>0.0867033250397071</c:v>
                </c:pt>
                <c:pt idx="208">
                  <c:v>0.991452843765728</c:v>
                </c:pt>
                <c:pt idx="209">
                  <c:v>0.100440840586089</c:v>
                </c:pt>
                <c:pt idx="210">
                  <c:v>0.870289588230662</c:v>
                </c:pt>
                <c:pt idx="211">
                  <c:v>0.384805512032472</c:v>
                </c:pt>
                <c:pt idx="212">
                  <c:v>0.0380789366317913</c:v>
                </c:pt>
                <c:pt idx="213">
                  <c:v>0.34357565396931</c:v>
                </c:pt>
                <c:pt idx="214">
                  <c:v>0.395221289130859</c:v>
                </c:pt>
                <c:pt idx="215">
                  <c:v>0.249643503106199</c:v>
                </c:pt>
                <c:pt idx="216">
                  <c:v>0.0934636340243742</c:v>
                </c:pt>
                <c:pt idx="217">
                  <c:v>0.568318440928124</c:v>
                </c:pt>
                <c:pt idx="218">
                  <c:v>0.611644176649861</c:v>
                </c:pt>
                <c:pt idx="219">
                  <c:v>0.69566927885171</c:v>
                </c:pt>
                <c:pt idx="220">
                  <c:v>0.97303853079211</c:v>
                </c:pt>
                <c:pt idx="221">
                  <c:v>0.627530605881475</c:v>
                </c:pt>
                <c:pt idx="222">
                  <c:v>0.244932472589426</c:v>
                </c:pt>
                <c:pt idx="223">
                  <c:v>0.324798198766075</c:v>
                </c:pt>
                <c:pt idx="224">
                  <c:v>0.711046256939881</c:v>
                </c:pt>
                <c:pt idx="225">
                  <c:v>0.790638494654559</c:v>
                </c:pt>
                <c:pt idx="226">
                  <c:v>0.357435496407561</c:v>
                </c:pt>
                <c:pt idx="227">
                  <c:v>0.125237126252614</c:v>
                </c:pt>
                <c:pt idx="228">
                  <c:v>0.56249360262882</c:v>
                </c:pt>
                <c:pt idx="229">
                  <c:v>0.0737115194788203</c:v>
                </c:pt>
                <c:pt idx="230">
                  <c:v>0.131680790218525</c:v>
                </c:pt>
                <c:pt idx="231">
                  <c:v>0.832812553620897</c:v>
                </c:pt>
                <c:pt idx="232">
                  <c:v>0.0676046431763098</c:v>
                </c:pt>
                <c:pt idx="233">
                  <c:v>0.132040283991955</c:v>
                </c:pt>
                <c:pt idx="234">
                  <c:v>0.716077243792824</c:v>
                </c:pt>
                <c:pt idx="235">
                  <c:v>0.854798727086745</c:v>
                </c:pt>
                <c:pt idx="236">
                  <c:v>0.178773864055984</c:v>
                </c:pt>
                <c:pt idx="237">
                  <c:v>0.715214708237909</c:v>
                </c:pt>
                <c:pt idx="238">
                  <c:v>0.133118219557218</c:v>
                </c:pt>
                <c:pt idx="239">
                  <c:v>0.756245771772228</c:v>
                </c:pt>
                <c:pt idx="240">
                  <c:v>0.450019285897724</c:v>
                </c:pt>
                <c:pt idx="241">
                  <c:v>0.684702153666876</c:v>
                </c:pt>
                <c:pt idx="242">
                  <c:v>0.250084677594714</c:v>
                </c:pt>
                <c:pt idx="243">
                  <c:v>0.308807816705667</c:v>
                </c:pt>
                <c:pt idx="244">
                  <c:v>0.288935589487664</c:v>
                </c:pt>
                <c:pt idx="245">
                  <c:v>0.593925548135303</c:v>
                </c:pt>
                <c:pt idx="246">
                  <c:v>0.812248300644569</c:v>
                </c:pt>
                <c:pt idx="247">
                  <c:v>0.10207111982163</c:v>
                </c:pt>
                <c:pt idx="248">
                  <c:v>0.271147240768187</c:v>
                </c:pt>
                <c:pt idx="249">
                  <c:v>0.830841510905884</c:v>
                </c:pt>
                <c:pt idx="250">
                  <c:v>0.538574619102292</c:v>
                </c:pt>
                <c:pt idx="251">
                  <c:v>0.71738219296094</c:v>
                </c:pt>
                <c:pt idx="252">
                  <c:v>0.517261615837924</c:v>
                </c:pt>
                <c:pt idx="253">
                  <c:v>0.323018477647565</c:v>
                </c:pt>
                <c:pt idx="254">
                  <c:v>0.27992613601964</c:v>
                </c:pt>
                <c:pt idx="255">
                  <c:v>0.464175926870666</c:v>
                </c:pt>
                <c:pt idx="256">
                  <c:v>0.13232212595176</c:v>
                </c:pt>
                <c:pt idx="257">
                  <c:v>0.805214825435542</c:v>
                </c:pt>
                <c:pt idx="258">
                  <c:v>0.239765452104621</c:v>
                </c:pt>
                <c:pt idx="259">
                  <c:v>0.678803716204129</c:v>
                </c:pt>
                <c:pt idx="260">
                  <c:v>0.707761342520826</c:v>
                </c:pt>
                <c:pt idx="261">
                  <c:v>0.649456997751258</c:v>
                </c:pt>
                <c:pt idx="262">
                  <c:v>0.257358390721492</c:v>
                </c:pt>
                <c:pt idx="263">
                  <c:v>0.585861584520899</c:v>
                </c:pt>
                <c:pt idx="264">
                  <c:v>0.885854122112505</c:v>
                </c:pt>
                <c:pt idx="265">
                  <c:v>0.257617629482411</c:v>
                </c:pt>
                <c:pt idx="266">
                  <c:v>0.153477122890763</c:v>
                </c:pt>
                <c:pt idx="267">
                  <c:v>0.722018309286796</c:v>
                </c:pt>
                <c:pt idx="268">
                  <c:v>0.986670731450431</c:v>
                </c:pt>
                <c:pt idx="269">
                  <c:v>0.0164936719229445</c:v>
                </c:pt>
                <c:pt idx="270">
                  <c:v>0.13860329228919</c:v>
                </c:pt>
                <c:pt idx="271">
                  <c:v>0.92234354687389</c:v>
                </c:pt>
                <c:pt idx="272">
                  <c:v>0.697529972414486</c:v>
                </c:pt>
                <c:pt idx="273">
                  <c:v>0.815384517773055</c:v>
                </c:pt>
                <c:pt idx="274">
                  <c:v>0.283631140249781</c:v>
                </c:pt>
                <c:pt idx="275">
                  <c:v>0.869135957560502</c:v>
                </c:pt>
                <c:pt idx="276">
                  <c:v>0.824952307040803</c:v>
                </c:pt>
                <c:pt idx="277">
                  <c:v>0.126170126139186</c:v>
                </c:pt>
                <c:pt idx="278">
                  <c:v>0.0530706307617947</c:v>
                </c:pt>
                <c:pt idx="279">
                  <c:v>0.203251330531202</c:v>
                </c:pt>
                <c:pt idx="280">
                  <c:v>0.109112982521765</c:v>
                </c:pt>
                <c:pt idx="281">
                  <c:v>0.645889147534035</c:v>
                </c:pt>
                <c:pt idx="282">
                  <c:v>0.900750575470738</c:v>
                </c:pt>
                <c:pt idx="283">
                  <c:v>0.197930708876811</c:v>
                </c:pt>
                <c:pt idx="284">
                  <c:v>0.100795156206004</c:v>
                </c:pt>
                <c:pt idx="285">
                  <c:v>0.501817048876546</c:v>
                </c:pt>
                <c:pt idx="286">
                  <c:v>0.928021758678369</c:v>
                </c:pt>
                <c:pt idx="287">
                  <c:v>0.995128514594398</c:v>
                </c:pt>
                <c:pt idx="288">
                  <c:v>0.100843020598404</c:v>
                </c:pt>
                <c:pt idx="289">
                  <c:v>0.0190442384919152</c:v>
                </c:pt>
                <c:pt idx="290">
                  <c:v>0.604460062342696</c:v>
                </c:pt>
                <c:pt idx="291">
                  <c:v>0.404340673587285</c:v>
                </c:pt>
                <c:pt idx="292">
                  <c:v>0.162114928360097</c:v>
                </c:pt>
                <c:pt idx="293">
                  <c:v>0.050554191111587</c:v>
                </c:pt>
                <c:pt idx="294">
                  <c:v>0.551069591077976</c:v>
                </c:pt>
                <c:pt idx="295">
                  <c:v>0.263932740665041</c:v>
                </c:pt>
                <c:pt idx="296">
                  <c:v>0.153936517308466</c:v>
                </c:pt>
                <c:pt idx="297">
                  <c:v>0.869801572873257</c:v>
                </c:pt>
                <c:pt idx="298">
                  <c:v>0.385985797154717</c:v>
                </c:pt>
                <c:pt idx="299">
                  <c:v>0.364968024543487</c:v>
                </c:pt>
                <c:pt idx="300">
                  <c:v>0.889053835417144</c:v>
                </c:pt>
                <c:pt idx="301">
                  <c:v>0.625790366320871</c:v>
                </c:pt>
                <c:pt idx="302">
                  <c:v>0.632678605499677</c:v>
                </c:pt>
                <c:pt idx="303">
                  <c:v>0.937535712844692</c:v>
                </c:pt>
                <c:pt idx="304">
                  <c:v>0.313086465816014</c:v>
                </c:pt>
                <c:pt idx="305">
                  <c:v>0.360651995404623</c:v>
                </c:pt>
                <c:pt idx="306">
                  <c:v>0.690655538695864</c:v>
                </c:pt>
                <c:pt idx="307">
                  <c:v>0.699578997096978</c:v>
                </c:pt>
                <c:pt idx="308">
                  <c:v>0.756480651791208</c:v>
                </c:pt>
                <c:pt idx="309">
                  <c:v>0.58972345048096</c:v>
                </c:pt>
                <c:pt idx="310">
                  <c:v>0.868664841982536</c:v>
                </c:pt>
                <c:pt idx="311">
                  <c:v>0.468223197734915</c:v>
                </c:pt>
                <c:pt idx="312">
                  <c:v>0.248962421785109</c:v>
                </c:pt>
                <c:pt idx="313">
                  <c:v>0.444125413312577</c:v>
                </c:pt>
                <c:pt idx="314">
                  <c:v>0.4803986082552</c:v>
                </c:pt>
                <c:pt idx="315">
                  <c:v>0.333603889099322</c:v>
                </c:pt>
                <c:pt idx="316">
                  <c:v>0.89649071439635</c:v>
                </c:pt>
                <c:pt idx="317">
                  <c:v>0.375840382068418</c:v>
                </c:pt>
                <c:pt idx="318">
                  <c:v>0.0026959030656144</c:v>
                </c:pt>
                <c:pt idx="319">
                  <c:v>0.395195024437271</c:v>
                </c:pt>
                <c:pt idx="320">
                  <c:v>0.320710503379814</c:v>
                </c:pt>
                <c:pt idx="321">
                  <c:v>0.425290796323679</c:v>
                </c:pt>
                <c:pt idx="322">
                  <c:v>0.296245889621787</c:v>
                </c:pt>
                <c:pt idx="323">
                  <c:v>0.0606370609020814</c:v>
                </c:pt>
                <c:pt idx="324">
                  <c:v>0.160905922646634</c:v>
                </c:pt>
                <c:pt idx="325">
                  <c:v>0.0514171620598063</c:v>
                </c:pt>
                <c:pt idx="326">
                  <c:v>0.888790953787975</c:v>
                </c:pt>
                <c:pt idx="327">
                  <c:v>0.907065084553324</c:v>
                </c:pt>
                <c:pt idx="328">
                  <c:v>0.638453391264193</c:v>
                </c:pt>
                <c:pt idx="329">
                  <c:v>0.524256176664494</c:v>
                </c:pt>
                <c:pt idx="330">
                  <c:v>0.320829829084687</c:v>
                </c:pt>
                <c:pt idx="331">
                  <c:v>0.104936935356818</c:v>
                </c:pt>
                <c:pt idx="332">
                  <c:v>0.183774738456123</c:v>
                </c:pt>
                <c:pt idx="333">
                  <c:v>0.880018853931688</c:v>
                </c:pt>
                <c:pt idx="334">
                  <c:v>0.55382072168868</c:v>
                </c:pt>
                <c:pt idx="335">
                  <c:v>0.404361332184635</c:v>
                </c:pt>
                <c:pt idx="336">
                  <c:v>0.125790328602307</c:v>
                </c:pt>
                <c:pt idx="337">
                  <c:v>0.438668649061583</c:v>
                </c:pt>
                <c:pt idx="338">
                  <c:v>0.440884435432963</c:v>
                </c:pt>
                <c:pt idx="339">
                  <c:v>0.683925997815095</c:v>
                </c:pt>
                <c:pt idx="340">
                  <c:v>0.443872186238878</c:v>
                </c:pt>
                <c:pt idx="341">
                  <c:v>0.883999583660625</c:v>
                </c:pt>
                <c:pt idx="342">
                  <c:v>0.260007496806793</c:v>
                </c:pt>
                <c:pt idx="343">
                  <c:v>0.0620257839327678</c:v>
                </c:pt>
                <c:pt idx="344">
                  <c:v>0.582297121058218</c:v>
                </c:pt>
                <c:pt idx="345">
                  <c:v>0.906214370741509</c:v>
                </c:pt>
                <c:pt idx="346">
                  <c:v>0.309745279955678</c:v>
                </c:pt>
                <c:pt idx="347">
                  <c:v>0.570690796128474</c:v>
                </c:pt>
                <c:pt idx="348">
                  <c:v>0.327199852908962</c:v>
                </c:pt>
                <c:pt idx="349">
                  <c:v>0.40700253972318</c:v>
                </c:pt>
                <c:pt idx="350">
                  <c:v>0.567425131681375</c:v>
                </c:pt>
                <c:pt idx="351">
                  <c:v>0.391914518899284</c:v>
                </c:pt>
                <c:pt idx="352">
                  <c:v>0.74602613679599</c:v>
                </c:pt>
                <c:pt idx="353">
                  <c:v>0.267118561430834</c:v>
                </c:pt>
                <c:pt idx="354">
                  <c:v>0.409849496441893</c:v>
                </c:pt>
                <c:pt idx="355">
                  <c:v>0.656481940648519</c:v>
                </c:pt>
                <c:pt idx="356">
                  <c:v>0.189485887880437</c:v>
                </c:pt>
                <c:pt idx="357">
                  <c:v>0.676459973095916</c:v>
                </c:pt>
                <c:pt idx="358">
                  <c:v>0.39649904135149</c:v>
                </c:pt>
                <c:pt idx="359">
                  <c:v>0.805297678685747</c:v>
                </c:pt>
                <c:pt idx="360">
                  <c:v>0.356006306479685</c:v>
                </c:pt>
                <c:pt idx="361">
                  <c:v>0.0266455033561215</c:v>
                </c:pt>
                <c:pt idx="362">
                  <c:v>0.115235781180672</c:v>
                </c:pt>
                <c:pt idx="363">
                  <c:v>0.51321410422679</c:v>
                </c:pt>
                <c:pt idx="364">
                  <c:v>0.418685003067367</c:v>
                </c:pt>
                <c:pt idx="365">
                  <c:v>0.366093197255395</c:v>
                </c:pt>
                <c:pt idx="366">
                  <c:v>0.090506203356199</c:v>
                </c:pt>
                <c:pt idx="367">
                  <c:v>0.175359467393719</c:v>
                </c:pt>
                <c:pt idx="368">
                  <c:v>0.214743123273365</c:v>
                </c:pt>
                <c:pt idx="369">
                  <c:v>0.417598541243933</c:v>
                </c:pt>
                <c:pt idx="370">
                  <c:v>0.754044392961077</c:v>
                </c:pt>
                <c:pt idx="371">
                  <c:v>0.955966022214852</c:v>
                </c:pt>
                <c:pt idx="372">
                  <c:v>0.497478472883813</c:v>
                </c:pt>
                <c:pt idx="373">
                  <c:v>0.15841258817818</c:v>
                </c:pt>
                <c:pt idx="374">
                  <c:v>0.478075157734565</c:v>
                </c:pt>
                <c:pt idx="375">
                  <c:v>0.399698151624762</c:v>
                </c:pt>
                <c:pt idx="376">
                  <c:v>0.250718642841093</c:v>
                </c:pt>
                <c:pt idx="377">
                  <c:v>0.962820082320832</c:v>
                </c:pt>
                <c:pt idx="378">
                  <c:v>0.671017153072171</c:v>
                </c:pt>
                <c:pt idx="379">
                  <c:v>0.605480492464267</c:v>
                </c:pt>
                <c:pt idx="380">
                  <c:v>0.0657741342438385</c:v>
                </c:pt>
                <c:pt idx="381">
                  <c:v>0.307217584340833</c:v>
                </c:pt>
                <c:pt idx="382">
                  <c:v>0.935686007025652</c:v>
                </c:pt>
                <c:pt idx="383">
                  <c:v>0.962826060480438</c:v>
                </c:pt>
                <c:pt idx="384">
                  <c:v>0.580891483346932</c:v>
                </c:pt>
                <c:pt idx="385">
                  <c:v>0.0376915963133797</c:v>
                </c:pt>
                <c:pt idx="386">
                  <c:v>0.289997445303015</c:v>
                </c:pt>
                <c:pt idx="387">
                  <c:v>0.450664375326596</c:v>
                </c:pt>
                <c:pt idx="388">
                  <c:v>0.983206386561506</c:v>
                </c:pt>
                <c:pt idx="389">
                  <c:v>0.200096686719917</c:v>
                </c:pt>
                <c:pt idx="390">
                  <c:v>0.45017041626852</c:v>
                </c:pt>
                <c:pt idx="391">
                  <c:v>0.498669585562311</c:v>
                </c:pt>
                <c:pt idx="392">
                  <c:v>0.573196825454943</c:v>
                </c:pt>
                <c:pt idx="393">
                  <c:v>0.43263361544814</c:v>
                </c:pt>
                <c:pt idx="394">
                  <c:v>0.176430215942673</c:v>
                </c:pt>
                <c:pt idx="395">
                  <c:v>0.411088593653403</c:v>
                </c:pt>
                <c:pt idx="396">
                  <c:v>0.391636191750877</c:v>
                </c:pt>
                <c:pt idx="397">
                  <c:v>0.920927458791994</c:v>
                </c:pt>
                <c:pt idx="398">
                  <c:v>0.681211613002233</c:v>
                </c:pt>
                <c:pt idx="399">
                  <c:v>0.353069180971943</c:v>
                </c:pt>
                <c:pt idx="400">
                  <c:v>0.90904641232919</c:v>
                </c:pt>
                <c:pt idx="401">
                  <c:v>0.915605734451674</c:v>
                </c:pt>
                <c:pt idx="402">
                  <c:v>0.0998619737802073</c:v>
                </c:pt>
                <c:pt idx="403">
                  <c:v>0.89948813279625</c:v>
                </c:pt>
                <c:pt idx="404">
                  <c:v>0.777651074226014</c:v>
                </c:pt>
                <c:pt idx="405">
                  <c:v>0.812376526533626</c:v>
                </c:pt>
                <c:pt idx="406">
                  <c:v>0.0238443872658536</c:v>
                </c:pt>
                <c:pt idx="407">
                  <c:v>0.146279363310896</c:v>
                </c:pt>
                <c:pt idx="408">
                  <c:v>0.645828549633734</c:v>
                </c:pt>
                <c:pt idx="409">
                  <c:v>0.794606610550545</c:v>
                </c:pt>
                <c:pt idx="410">
                  <c:v>0.0964407901046798</c:v>
                </c:pt>
                <c:pt idx="411">
                  <c:v>0.3842620406067</c:v>
                </c:pt>
                <c:pt idx="412">
                  <c:v>0.0350651209009811</c:v>
                </c:pt>
                <c:pt idx="413">
                  <c:v>0.0383995784213766</c:v>
                </c:pt>
                <c:pt idx="414">
                  <c:v>0.670955091598444</c:v>
                </c:pt>
                <c:pt idx="415">
                  <c:v>0.335468711680733</c:v>
                </c:pt>
                <c:pt idx="416">
                  <c:v>0.279408105532639</c:v>
                </c:pt>
                <c:pt idx="417">
                  <c:v>0.480173963471316</c:v>
                </c:pt>
                <c:pt idx="418">
                  <c:v>0.531416298705153</c:v>
                </c:pt>
                <c:pt idx="419">
                  <c:v>0.951973427436315</c:v>
                </c:pt>
                <c:pt idx="420">
                  <c:v>0.52741898118984</c:v>
                </c:pt>
                <c:pt idx="421">
                  <c:v>0.146741365431808</c:v>
                </c:pt>
                <c:pt idx="422">
                  <c:v>0.675781641039066</c:v>
                </c:pt>
                <c:pt idx="423">
                  <c:v>0.777219867683016</c:v>
                </c:pt>
                <c:pt idx="424">
                  <c:v>0.806626510689966</c:v>
                </c:pt>
                <c:pt idx="425">
                  <c:v>0.0478845754405484</c:v>
                </c:pt>
                <c:pt idx="426">
                  <c:v>0.16163969587069</c:v>
                </c:pt>
                <c:pt idx="427">
                  <c:v>0.869849466136657</c:v>
                </c:pt>
                <c:pt idx="428">
                  <c:v>0.150479867006652</c:v>
                </c:pt>
                <c:pt idx="429">
                  <c:v>0.631435701041482</c:v>
                </c:pt>
                <c:pt idx="430">
                  <c:v>0.0144135131267831</c:v>
                </c:pt>
                <c:pt idx="431">
                  <c:v>0.290029535419308</c:v>
                </c:pt>
                <c:pt idx="432">
                  <c:v>0.787801758269779</c:v>
                </c:pt>
                <c:pt idx="433">
                  <c:v>0.800854291184805</c:v>
                </c:pt>
                <c:pt idx="434">
                  <c:v>0.198063740390353</c:v>
                </c:pt>
                <c:pt idx="435">
                  <c:v>0.148281392059289</c:v>
                </c:pt>
                <c:pt idx="436">
                  <c:v>0.394741552765481</c:v>
                </c:pt>
                <c:pt idx="437">
                  <c:v>0.495305461226963</c:v>
                </c:pt>
                <c:pt idx="438">
                  <c:v>0.648291747900657</c:v>
                </c:pt>
                <c:pt idx="439">
                  <c:v>0.216808481491171</c:v>
                </c:pt>
                <c:pt idx="440">
                  <c:v>0.40922840393614</c:v>
                </c:pt>
                <c:pt idx="441">
                  <c:v>0.832238017930649</c:v>
                </c:pt>
                <c:pt idx="442">
                  <c:v>0.368242753553204</c:v>
                </c:pt>
                <c:pt idx="443">
                  <c:v>0.103324503055774</c:v>
                </c:pt>
                <c:pt idx="444">
                  <c:v>0.407924375380389</c:v>
                </c:pt>
                <c:pt idx="445">
                  <c:v>0.812462584464811</c:v>
                </c:pt>
                <c:pt idx="446">
                  <c:v>0.586708947899751</c:v>
                </c:pt>
                <c:pt idx="447">
                  <c:v>0.987381535000168</c:v>
                </c:pt>
                <c:pt idx="448">
                  <c:v>0.545677565853111</c:v>
                </c:pt>
                <c:pt idx="449">
                  <c:v>0.587729725404643</c:v>
                </c:pt>
                <c:pt idx="450">
                  <c:v>0.978832619148307</c:v>
                </c:pt>
                <c:pt idx="451">
                  <c:v>0.919198159477674</c:v>
                </c:pt>
                <c:pt idx="452">
                  <c:v>0.0574752342654392</c:v>
                </c:pt>
                <c:pt idx="453">
                  <c:v>0.29080807173159</c:v>
                </c:pt>
                <c:pt idx="454">
                  <c:v>0.949309278163128</c:v>
                </c:pt>
                <c:pt idx="455">
                  <c:v>0.680987587547861</c:v>
                </c:pt>
                <c:pt idx="456">
                  <c:v>0.822896924684756</c:v>
                </c:pt>
                <c:pt idx="457">
                  <c:v>0.428062445833348</c:v>
                </c:pt>
                <c:pt idx="458">
                  <c:v>0.978090783464722</c:v>
                </c:pt>
                <c:pt idx="459">
                  <c:v>0.210785784176551</c:v>
                </c:pt>
                <c:pt idx="460">
                  <c:v>0.993067591334693</c:v>
                </c:pt>
                <c:pt idx="461">
                  <c:v>0.834531986503862</c:v>
                </c:pt>
                <c:pt idx="462">
                  <c:v>0.0285884662298486</c:v>
                </c:pt>
                <c:pt idx="463">
                  <c:v>0.588779593235813</c:v>
                </c:pt>
                <c:pt idx="464">
                  <c:v>0.680110723595135</c:v>
                </c:pt>
                <c:pt idx="465">
                  <c:v>0.191508273943327</c:v>
                </c:pt>
                <c:pt idx="466">
                  <c:v>0.0183762552915141</c:v>
                </c:pt>
                <c:pt idx="467">
                  <c:v>0.586134862503968</c:v>
                </c:pt>
                <c:pt idx="468">
                  <c:v>0.709101471002214</c:v>
                </c:pt>
                <c:pt idx="469">
                  <c:v>0.10661345475819</c:v>
                </c:pt>
                <c:pt idx="470">
                  <c:v>0.352393802138977</c:v>
                </c:pt>
                <c:pt idx="471">
                  <c:v>0.776324568665586</c:v>
                </c:pt>
                <c:pt idx="472">
                  <c:v>0.432519768248312</c:v>
                </c:pt>
                <c:pt idx="473">
                  <c:v>0.756378366961144</c:v>
                </c:pt>
                <c:pt idx="474">
                  <c:v>0.518649605917744</c:v>
                </c:pt>
                <c:pt idx="475">
                  <c:v>0.208956942311488</c:v>
                </c:pt>
                <c:pt idx="476">
                  <c:v>0.607203460182063</c:v>
                </c:pt>
                <c:pt idx="477">
                  <c:v>0.0913206649711356</c:v>
                </c:pt>
                <c:pt idx="478">
                  <c:v>0.746424138429575</c:v>
                </c:pt>
                <c:pt idx="479">
                  <c:v>0.646103592938744</c:v>
                </c:pt>
                <c:pt idx="480">
                  <c:v>0.33380142680835</c:v>
                </c:pt>
                <c:pt idx="481">
                  <c:v>0.60352294461336</c:v>
                </c:pt>
                <c:pt idx="482">
                  <c:v>0.726972969132476</c:v>
                </c:pt>
                <c:pt idx="483">
                  <c:v>0.361127633950673</c:v>
                </c:pt>
                <c:pt idx="484">
                  <c:v>0.0587267082883045</c:v>
                </c:pt>
                <c:pt idx="485">
                  <c:v>0.656710868119262</c:v>
                </c:pt>
                <c:pt idx="486">
                  <c:v>0.396729890140705</c:v>
                </c:pt>
                <c:pt idx="487">
                  <c:v>0.500011807656847</c:v>
                </c:pt>
                <c:pt idx="488">
                  <c:v>0.63860962993931</c:v>
                </c:pt>
                <c:pt idx="489">
                  <c:v>0.378831289126538</c:v>
                </c:pt>
                <c:pt idx="490">
                  <c:v>0.78301004122477</c:v>
                </c:pt>
                <c:pt idx="491">
                  <c:v>0.00518661027308554</c:v>
                </c:pt>
                <c:pt idx="492">
                  <c:v>0.467250927235</c:v>
                </c:pt>
                <c:pt idx="493">
                  <c:v>0.117130377679132</c:v>
                </c:pt>
                <c:pt idx="494">
                  <c:v>0.91221303481143</c:v>
                </c:pt>
                <c:pt idx="495">
                  <c:v>0.101858416921459</c:v>
                </c:pt>
                <c:pt idx="496">
                  <c:v>0.665074870805256</c:v>
                </c:pt>
                <c:pt idx="497">
                  <c:v>0.45573174522724</c:v>
                </c:pt>
                <c:pt idx="498">
                  <c:v>0.780526080983691</c:v>
                </c:pt>
                <c:pt idx="499">
                  <c:v>0.346837606630288</c:v>
                </c:pt>
                <c:pt idx="500">
                  <c:v>0.331082391436212</c:v>
                </c:pt>
                <c:pt idx="501">
                  <c:v>0.795714569627307</c:v>
                </c:pt>
                <c:pt idx="502">
                  <c:v>0.387127112480812</c:v>
                </c:pt>
                <c:pt idx="503">
                  <c:v>0.239866687334143</c:v>
                </c:pt>
                <c:pt idx="504">
                  <c:v>0.85730420507025</c:v>
                </c:pt>
                <c:pt idx="505">
                  <c:v>0.497691720142029</c:v>
                </c:pt>
                <c:pt idx="506">
                  <c:v>0.8298879096983</c:v>
                </c:pt>
                <c:pt idx="507">
                  <c:v>0.397448420873843</c:v>
                </c:pt>
                <c:pt idx="508">
                  <c:v>0.305753937806003</c:v>
                </c:pt>
                <c:pt idx="509">
                  <c:v>0.586887882440351</c:v>
                </c:pt>
                <c:pt idx="510">
                  <c:v>0.463577225687914</c:v>
                </c:pt>
                <c:pt idx="511">
                  <c:v>0.28917394799646</c:v>
                </c:pt>
                <c:pt idx="512">
                  <c:v>0.847881250898354</c:v>
                </c:pt>
                <c:pt idx="513">
                  <c:v>0.0207176835974678</c:v>
                </c:pt>
                <c:pt idx="514">
                  <c:v>0.12056391115766</c:v>
                </c:pt>
                <c:pt idx="515">
                  <c:v>0.536550913355313</c:v>
                </c:pt>
                <c:pt idx="516">
                  <c:v>0.266524965758435</c:v>
                </c:pt>
                <c:pt idx="517">
                  <c:v>0.518863817094825</c:v>
                </c:pt>
                <c:pt idx="518">
                  <c:v>0.394020039471798</c:v>
                </c:pt>
                <c:pt idx="519">
                  <c:v>0.774331590509974</c:v>
                </c:pt>
                <c:pt idx="520">
                  <c:v>0.520366188953631</c:v>
                </c:pt>
                <c:pt idx="521">
                  <c:v>0.955855167820118</c:v>
                </c:pt>
                <c:pt idx="522">
                  <c:v>0.983624031650834</c:v>
                </c:pt>
                <c:pt idx="523">
                  <c:v>0.0743410069262609</c:v>
                </c:pt>
                <c:pt idx="524">
                  <c:v>0.370881437207572</c:v>
                </c:pt>
                <c:pt idx="525">
                  <c:v>0.316144937067293</c:v>
                </c:pt>
                <c:pt idx="526">
                  <c:v>0.103763781371526</c:v>
                </c:pt>
                <c:pt idx="527">
                  <c:v>0.931805068976246</c:v>
                </c:pt>
                <c:pt idx="528">
                  <c:v>0.0717957624001429</c:v>
                </c:pt>
                <c:pt idx="529">
                  <c:v>0.211688767536543</c:v>
                </c:pt>
                <c:pt idx="530">
                  <c:v>0.954239779966883</c:v>
                </c:pt>
                <c:pt idx="531">
                  <c:v>0.814178686938249</c:v>
                </c:pt>
                <c:pt idx="532">
                  <c:v>0.121035876567476</c:v>
                </c:pt>
                <c:pt idx="533">
                  <c:v>0.962022868334316</c:v>
                </c:pt>
                <c:pt idx="534">
                  <c:v>0.253468241426162</c:v>
                </c:pt>
                <c:pt idx="535">
                  <c:v>0.272473899996839</c:v>
                </c:pt>
                <c:pt idx="536">
                  <c:v>0.0751832769019529</c:v>
                </c:pt>
                <c:pt idx="537">
                  <c:v>0.236842139973305</c:v>
                </c:pt>
                <c:pt idx="538">
                  <c:v>0.834184227394871</c:v>
                </c:pt>
                <c:pt idx="539">
                  <c:v>0.615088001242839</c:v>
                </c:pt>
                <c:pt idx="540">
                  <c:v>0.426427370752208</c:v>
                </c:pt>
                <c:pt idx="541">
                  <c:v>0.261078299372457</c:v>
                </c:pt>
                <c:pt idx="542">
                  <c:v>0.301644772174768</c:v>
                </c:pt>
                <c:pt idx="543">
                  <c:v>0.144131662673317</c:v>
                </c:pt>
                <c:pt idx="544">
                  <c:v>0.542018600623123</c:v>
                </c:pt>
                <c:pt idx="545">
                  <c:v>0.582478004856966</c:v>
                </c:pt>
                <c:pt idx="546">
                  <c:v>0.75433200772386</c:v>
                </c:pt>
                <c:pt idx="547">
                  <c:v>0.954257060191594</c:v>
                </c:pt>
                <c:pt idx="548">
                  <c:v>0.666221569175832</c:v>
                </c:pt>
                <c:pt idx="549">
                  <c:v>0.401680981158279</c:v>
                </c:pt>
                <c:pt idx="550">
                  <c:v>0.567156288656406</c:v>
                </c:pt>
                <c:pt idx="551">
                  <c:v>0.293985998607241</c:v>
                </c:pt>
                <c:pt idx="552">
                  <c:v>0.984768164227717</c:v>
                </c:pt>
                <c:pt idx="553">
                  <c:v>0.46479814441409</c:v>
                </c:pt>
                <c:pt idx="554">
                  <c:v>0.237159317242913</c:v>
                </c:pt>
                <c:pt idx="555">
                  <c:v>0.489538036636077</c:v>
                </c:pt>
                <c:pt idx="556">
                  <c:v>0.75181068375241</c:v>
                </c:pt>
                <c:pt idx="557">
                  <c:v>0.518489727168344</c:v>
                </c:pt>
                <c:pt idx="558">
                  <c:v>0.291717268410139</c:v>
                </c:pt>
                <c:pt idx="559">
                  <c:v>0.431158611900173</c:v>
                </c:pt>
                <c:pt idx="560">
                  <c:v>0.479374960879795</c:v>
                </c:pt>
                <c:pt idx="561">
                  <c:v>0.327543403371237</c:v>
                </c:pt>
                <c:pt idx="562">
                  <c:v>0.259243914741091</c:v>
                </c:pt>
                <c:pt idx="563">
                  <c:v>0.62194716592785</c:v>
                </c:pt>
                <c:pt idx="564">
                  <c:v>0.189313488896005</c:v>
                </c:pt>
                <c:pt idx="565">
                  <c:v>0.254952413379215</c:v>
                </c:pt>
                <c:pt idx="566">
                  <c:v>0.702393751475029</c:v>
                </c:pt>
                <c:pt idx="567">
                  <c:v>0.789185269153677</c:v>
                </c:pt>
                <c:pt idx="568">
                  <c:v>0.727758546243422</c:v>
                </c:pt>
                <c:pt idx="569">
                  <c:v>0.404493688954972</c:v>
                </c:pt>
                <c:pt idx="570">
                  <c:v>0.313765121507458</c:v>
                </c:pt>
                <c:pt idx="571">
                  <c:v>0.0581647459184751</c:v>
                </c:pt>
                <c:pt idx="572">
                  <c:v>0.142075321520679</c:v>
                </c:pt>
                <c:pt idx="573">
                  <c:v>0.325805978267454</c:v>
                </c:pt>
                <c:pt idx="574">
                  <c:v>0.0741033403901383</c:v>
                </c:pt>
                <c:pt idx="575">
                  <c:v>0.688515799469315</c:v>
                </c:pt>
                <c:pt idx="576">
                  <c:v>0.120315038482659</c:v>
                </c:pt>
                <c:pt idx="577">
                  <c:v>0.281967970891856</c:v>
                </c:pt>
                <c:pt idx="578">
                  <c:v>0.473003821331076</c:v>
                </c:pt>
                <c:pt idx="579">
                  <c:v>0.373035136959516</c:v>
                </c:pt>
                <c:pt idx="580">
                  <c:v>0.493168081040494</c:v>
                </c:pt>
                <c:pt idx="581">
                  <c:v>0.0795764228096232</c:v>
                </c:pt>
                <c:pt idx="582">
                  <c:v>0.79211520019453</c:v>
                </c:pt>
                <c:pt idx="583">
                  <c:v>0.0990140944486484</c:v>
                </c:pt>
                <c:pt idx="584">
                  <c:v>0.798417118261568</c:v>
                </c:pt>
                <c:pt idx="585">
                  <c:v>0.461324281408452</c:v>
                </c:pt>
                <c:pt idx="586">
                  <c:v>0.450842460501008</c:v>
                </c:pt>
                <c:pt idx="587">
                  <c:v>0.572066761902534</c:v>
                </c:pt>
                <c:pt idx="588">
                  <c:v>0.907890229369514</c:v>
                </c:pt>
                <c:pt idx="589">
                  <c:v>0.0610788104822859</c:v>
                </c:pt>
                <c:pt idx="590">
                  <c:v>0.414550058427267</c:v>
                </c:pt>
                <c:pt idx="591">
                  <c:v>0.202458108193241</c:v>
                </c:pt>
                <c:pt idx="592">
                  <c:v>0.716914028744213</c:v>
                </c:pt>
                <c:pt idx="593">
                  <c:v>0.921459715231322</c:v>
                </c:pt>
                <c:pt idx="594">
                  <c:v>0.665265047806315</c:v>
                </c:pt>
                <c:pt idx="595">
                  <c:v>0.653932106099092</c:v>
                </c:pt>
                <c:pt idx="596">
                  <c:v>0.8962667909218</c:v>
                </c:pt>
                <c:pt idx="597">
                  <c:v>0.573917267262004</c:v>
                </c:pt>
                <c:pt idx="598">
                  <c:v>0.734880205127411</c:v>
                </c:pt>
                <c:pt idx="599">
                  <c:v>0.955039857304655</c:v>
                </c:pt>
                <c:pt idx="600">
                  <c:v>0.706631575594656</c:v>
                </c:pt>
                <c:pt idx="601">
                  <c:v>0.681310429587029</c:v>
                </c:pt>
                <c:pt idx="602">
                  <c:v>0.300857154536061</c:v>
                </c:pt>
                <c:pt idx="603">
                  <c:v>0.172967717400752</c:v>
                </c:pt>
                <c:pt idx="604">
                  <c:v>0.875549352611415</c:v>
                </c:pt>
                <c:pt idx="605">
                  <c:v>0.242984981625341</c:v>
                </c:pt>
                <c:pt idx="606">
                  <c:v>0.844429492834024</c:v>
                </c:pt>
                <c:pt idx="607">
                  <c:v>0.649865420884453</c:v>
                </c:pt>
                <c:pt idx="608">
                  <c:v>0.536872126976959</c:v>
                </c:pt>
                <c:pt idx="609">
                  <c:v>0.362351644202136</c:v>
                </c:pt>
                <c:pt idx="610">
                  <c:v>0.371305914479308</c:v>
                </c:pt>
                <c:pt idx="611">
                  <c:v>0.801674206159078</c:v>
                </c:pt>
                <c:pt idx="612">
                  <c:v>0.232716063852422</c:v>
                </c:pt>
                <c:pt idx="613">
                  <c:v>0.576964204548858</c:v>
                </c:pt>
                <c:pt idx="614">
                  <c:v>0.19487333658617</c:v>
                </c:pt>
                <c:pt idx="615">
                  <c:v>0.479454940534197</c:v>
                </c:pt>
                <c:pt idx="616">
                  <c:v>0.977914613555186</c:v>
                </c:pt>
                <c:pt idx="617">
                  <c:v>0.751097641303204</c:v>
                </c:pt>
                <c:pt idx="618">
                  <c:v>0.781900023925118</c:v>
                </c:pt>
                <c:pt idx="619">
                  <c:v>0.893216245225631</c:v>
                </c:pt>
                <c:pt idx="620">
                  <c:v>0.386971636558883</c:v>
                </c:pt>
                <c:pt idx="621">
                  <c:v>0.530826249509119</c:v>
                </c:pt>
                <c:pt idx="622">
                  <c:v>0.66073871392291</c:v>
                </c:pt>
                <c:pt idx="623">
                  <c:v>0.0982426203554496</c:v>
                </c:pt>
                <c:pt idx="624">
                  <c:v>0.863514528493397</c:v>
                </c:pt>
                <c:pt idx="625">
                  <c:v>0.361601765616797</c:v>
                </c:pt>
                <c:pt idx="626">
                  <c:v>0.392029741662554</c:v>
                </c:pt>
                <c:pt idx="627">
                  <c:v>0.0439225699519739</c:v>
                </c:pt>
                <c:pt idx="628">
                  <c:v>0.85224734514486</c:v>
                </c:pt>
                <c:pt idx="629">
                  <c:v>0.0683314924826846</c:v>
                </c:pt>
                <c:pt idx="630">
                  <c:v>0.601904164883308</c:v>
                </c:pt>
                <c:pt idx="631">
                  <c:v>0.185076726949774</c:v>
                </c:pt>
                <c:pt idx="632">
                  <c:v>0.153403927455656</c:v>
                </c:pt>
                <c:pt idx="633">
                  <c:v>0.997956424369477</c:v>
                </c:pt>
                <c:pt idx="634">
                  <c:v>0.0776868889806792</c:v>
                </c:pt>
                <c:pt idx="635">
                  <c:v>0.65578597818967</c:v>
                </c:pt>
                <c:pt idx="636">
                  <c:v>0.299701026524417</c:v>
                </c:pt>
                <c:pt idx="637">
                  <c:v>0.724529371946119</c:v>
                </c:pt>
                <c:pt idx="638">
                  <c:v>0.926099792006426</c:v>
                </c:pt>
                <c:pt idx="639">
                  <c:v>0.00571958941873163</c:v>
                </c:pt>
                <c:pt idx="640">
                  <c:v>0.995791428606026</c:v>
                </c:pt>
                <c:pt idx="641">
                  <c:v>0.316793087287806</c:v>
                </c:pt>
                <c:pt idx="642">
                  <c:v>0.793964849668555</c:v>
                </c:pt>
                <c:pt idx="643">
                  <c:v>0.49896333029028</c:v>
                </c:pt>
                <c:pt idx="644">
                  <c:v>0.620217080111615</c:v>
                </c:pt>
                <c:pt idx="645">
                  <c:v>0.168258388875984</c:v>
                </c:pt>
                <c:pt idx="646">
                  <c:v>0.151407260331325</c:v>
                </c:pt>
                <c:pt idx="647">
                  <c:v>0.975347599363886</c:v>
                </c:pt>
                <c:pt idx="648">
                  <c:v>0.789862212608568</c:v>
                </c:pt>
                <c:pt idx="649">
                  <c:v>0.389782286598347</c:v>
                </c:pt>
                <c:pt idx="650">
                  <c:v>0.637558570015244</c:v>
                </c:pt>
                <c:pt idx="651">
                  <c:v>0.274275549105369</c:v>
                </c:pt>
                <c:pt idx="652">
                  <c:v>0.986906467820518</c:v>
                </c:pt>
                <c:pt idx="653">
                  <c:v>0.764646106748842</c:v>
                </c:pt>
                <c:pt idx="654">
                  <c:v>0.46875979739707</c:v>
                </c:pt>
                <c:pt idx="655">
                  <c:v>0.221051210886799</c:v>
                </c:pt>
                <c:pt idx="656">
                  <c:v>0.248278022627346</c:v>
                </c:pt>
                <c:pt idx="657">
                  <c:v>0.266133617027663</c:v>
                </c:pt>
                <c:pt idx="658">
                  <c:v>0.909264558809809</c:v>
                </c:pt>
                <c:pt idx="659">
                  <c:v>0.175707619986497</c:v>
                </c:pt>
                <c:pt idx="660">
                  <c:v>0.917606714065187</c:v>
                </c:pt>
                <c:pt idx="661">
                  <c:v>0.137609151541255</c:v>
                </c:pt>
                <c:pt idx="662">
                  <c:v>0.804442193242721</c:v>
                </c:pt>
                <c:pt idx="663">
                  <c:v>0.144334940589033</c:v>
                </c:pt>
                <c:pt idx="664">
                  <c:v>0.459677164326422</c:v>
                </c:pt>
                <c:pt idx="665">
                  <c:v>0.535095735802315</c:v>
                </c:pt>
                <c:pt idx="666">
                  <c:v>0.176480887341313</c:v>
                </c:pt>
                <c:pt idx="667">
                  <c:v>0.452908590785228</c:v>
                </c:pt>
                <c:pt idx="668">
                  <c:v>0.337381905759685</c:v>
                </c:pt>
                <c:pt idx="669">
                  <c:v>0.732353211729787</c:v>
                </c:pt>
                <c:pt idx="670">
                  <c:v>0.882590800407343</c:v>
                </c:pt>
                <c:pt idx="671">
                  <c:v>0.983617367572151</c:v>
                </c:pt>
                <c:pt idx="672">
                  <c:v>0.951174505869858</c:v>
                </c:pt>
                <c:pt idx="673">
                  <c:v>0.888456362648867</c:v>
                </c:pt>
                <c:pt idx="674">
                  <c:v>0.335707189398818</c:v>
                </c:pt>
                <c:pt idx="675">
                  <c:v>0.973691571853124</c:v>
                </c:pt>
                <c:pt idx="676">
                  <c:v>0.641022692318074</c:v>
                </c:pt>
                <c:pt idx="677">
                  <c:v>0.377873038291</c:v>
                </c:pt>
                <c:pt idx="678">
                  <c:v>0.287693533929996</c:v>
                </c:pt>
                <c:pt idx="679">
                  <c:v>0.376731133437715</c:v>
                </c:pt>
                <c:pt idx="680">
                  <c:v>0.750861477921717</c:v>
                </c:pt>
                <c:pt idx="681">
                  <c:v>0.683042279793881</c:v>
                </c:pt>
                <c:pt idx="682">
                  <c:v>0.675044661271386</c:v>
                </c:pt>
                <c:pt idx="683">
                  <c:v>0.786533736041747</c:v>
                </c:pt>
                <c:pt idx="684">
                  <c:v>0.755546285654418</c:v>
                </c:pt>
                <c:pt idx="685">
                  <c:v>0.849452444701456</c:v>
                </c:pt>
                <c:pt idx="686">
                  <c:v>0.527089871349745</c:v>
                </c:pt>
                <c:pt idx="687">
                  <c:v>0.923422942287289</c:v>
                </c:pt>
                <c:pt idx="688">
                  <c:v>0.450306073646061</c:v>
                </c:pt>
                <c:pt idx="689">
                  <c:v>0.503219331963919</c:v>
                </c:pt>
                <c:pt idx="690">
                  <c:v>0.93669606174808</c:v>
                </c:pt>
                <c:pt idx="691">
                  <c:v>0.683076318702661</c:v>
                </c:pt>
                <c:pt idx="692">
                  <c:v>0.202696460182779</c:v>
                </c:pt>
                <c:pt idx="693">
                  <c:v>0.431164306937717</c:v>
                </c:pt>
                <c:pt idx="694">
                  <c:v>0.09347085270565</c:v>
                </c:pt>
                <c:pt idx="695">
                  <c:v>0.747853560722433</c:v>
                </c:pt>
                <c:pt idx="696">
                  <c:v>0.267052848706953</c:v>
                </c:pt>
                <c:pt idx="697">
                  <c:v>0.723392426385544</c:v>
                </c:pt>
                <c:pt idx="698">
                  <c:v>0.379465712117963</c:v>
                </c:pt>
                <c:pt idx="699">
                  <c:v>0.760624617687427</c:v>
                </c:pt>
                <c:pt idx="700">
                  <c:v>0.161443552817218</c:v>
                </c:pt>
                <c:pt idx="701">
                  <c:v>0.478370563476346</c:v>
                </c:pt>
                <c:pt idx="702">
                  <c:v>0.527379080536775</c:v>
                </c:pt>
                <c:pt idx="703">
                  <c:v>0.0610978178447112</c:v>
                </c:pt>
                <c:pt idx="704">
                  <c:v>0.107122921268456</c:v>
                </c:pt>
                <c:pt idx="705">
                  <c:v>0.0705055327853188</c:v>
                </c:pt>
                <c:pt idx="706">
                  <c:v>0.841259496170096</c:v>
                </c:pt>
                <c:pt idx="707">
                  <c:v>0.984647993347608</c:v>
                </c:pt>
                <c:pt idx="708">
                  <c:v>0.530484462971799</c:v>
                </c:pt>
                <c:pt idx="709">
                  <c:v>0.980222215293907</c:v>
                </c:pt>
                <c:pt idx="710">
                  <c:v>0.479708719882183</c:v>
                </c:pt>
                <c:pt idx="711">
                  <c:v>0.723644605255686</c:v>
                </c:pt>
                <c:pt idx="712">
                  <c:v>0.627513971994631</c:v>
                </c:pt>
                <c:pt idx="713">
                  <c:v>0.186541683389805</c:v>
                </c:pt>
                <c:pt idx="714">
                  <c:v>0.801584860193543</c:v>
                </c:pt>
                <c:pt idx="715">
                  <c:v>0.751279868534766</c:v>
                </c:pt>
                <c:pt idx="716">
                  <c:v>0.990742652560584</c:v>
                </c:pt>
                <c:pt idx="717">
                  <c:v>0.12215932586696</c:v>
                </c:pt>
                <c:pt idx="718">
                  <c:v>0.774205498280935</c:v>
                </c:pt>
                <c:pt idx="719">
                  <c:v>0.807896877056919</c:v>
                </c:pt>
                <c:pt idx="720">
                  <c:v>0.298700244049542</c:v>
                </c:pt>
                <c:pt idx="721">
                  <c:v>0.191022972925566</c:v>
                </c:pt>
                <c:pt idx="722">
                  <c:v>0.444050812977366</c:v>
                </c:pt>
                <c:pt idx="723">
                  <c:v>0.449817728600465</c:v>
                </c:pt>
                <c:pt idx="724">
                  <c:v>0.067868145997636</c:v>
                </c:pt>
                <c:pt idx="725">
                  <c:v>0.848411021172069</c:v>
                </c:pt>
                <c:pt idx="726">
                  <c:v>0.469966705772094</c:v>
                </c:pt>
                <c:pt idx="727">
                  <c:v>0.160671649849974</c:v>
                </c:pt>
                <c:pt idx="728">
                  <c:v>0.46713254309725</c:v>
                </c:pt>
                <c:pt idx="729">
                  <c:v>0.243510558619164</c:v>
                </c:pt>
                <c:pt idx="730">
                  <c:v>0.718867925810628</c:v>
                </c:pt>
                <c:pt idx="731">
                  <c:v>0.0252231213962659</c:v>
                </c:pt>
                <c:pt idx="732">
                  <c:v>0.194737530197017</c:v>
                </c:pt>
                <c:pt idx="733">
                  <c:v>0.424495489685796</c:v>
                </c:pt>
                <c:pt idx="734">
                  <c:v>0.923941194894724</c:v>
                </c:pt>
                <c:pt idx="735">
                  <c:v>0.965700002736412</c:v>
                </c:pt>
                <c:pt idx="736">
                  <c:v>0.417738237301819</c:v>
                </c:pt>
                <c:pt idx="737">
                  <c:v>0.106104660197161</c:v>
                </c:pt>
                <c:pt idx="738">
                  <c:v>0.40534833248239</c:v>
                </c:pt>
                <c:pt idx="739">
                  <c:v>0.540621657273732</c:v>
                </c:pt>
                <c:pt idx="740">
                  <c:v>0.773953954572789</c:v>
                </c:pt>
                <c:pt idx="741">
                  <c:v>0.999719982384704</c:v>
                </c:pt>
                <c:pt idx="742">
                  <c:v>0.853429380687885</c:v>
                </c:pt>
                <c:pt idx="743">
                  <c:v>0.306127077317797</c:v>
                </c:pt>
                <c:pt idx="744">
                  <c:v>0.436421257327311</c:v>
                </c:pt>
                <c:pt idx="745">
                  <c:v>0.70594455988612</c:v>
                </c:pt>
                <c:pt idx="746">
                  <c:v>0.174405729281716</c:v>
                </c:pt>
                <c:pt idx="747">
                  <c:v>0.739803009084426</c:v>
                </c:pt>
                <c:pt idx="748">
                  <c:v>0.240347131039016</c:v>
                </c:pt>
                <c:pt idx="749">
                  <c:v>0.169680812745355</c:v>
                </c:pt>
                <c:pt idx="750">
                  <c:v>0.398583240690641</c:v>
                </c:pt>
                <c:pt idx="751">
                  <c:v>0.72701207769569</c:v>
                </c:pt>
                <c:pt idx="752">
                  <c:v>0.872562096337788</c:v>
                </c:pt>
                <c:pt idx="753">
                  <c:v>0.697708602412604</c:v>
                </c:pt>
                <c:pt idx="754">
                  <c:v>0.651055374997668</c:v>
                </c:pt>
                <c:pt idx="755">
                  <c:v>0.60972091217991</c:v>
                </c:pt>
                <c:pt idx="756">
                  <c:v>0.123473334009759</c:v>
                </c:pt>
                <c:pt idx="757">
                  <c:v>0.538763356744312</c:v>
                </c:pt>
                <c:pt idx="758">
                  <c:v>0.184906314942054</c:v>
                </c:pt>
                <c:pt idx="759">
                  <c:v>0.797828270471655</c:v>
                </c:pt>
                <c:pt idx="760">
                  <c:v>0.201517809997313</c:v>
                </c:pt>
                <c:pt idx="761">
                  <c:v>0.0261141950031742</c:v>
                </c:pt>
                <c:pt idx="762">
                  <c:v>0.476914090919308</c:v>
                </c:pt>
                <c:pt idx="763">
                  <c:v>0.942993164411746</c:v>
                </c:pt>
                <c:pt idx="764">
                  <c:v>0.110115400399081</c:v>
                </c:pt>
                <c:pt idx="765">
                  <c:v>0.282642052858137</c:v>
                </c:pt>
                <c:pt idx="766">
                  <c:v>0.385753705981188</c:v>
                </c:pt>
                <c:pt idx="767">
                  <c:v>0.674962984747253</c:v>
                </c:pt>
                <c:pt idx="768">
                  <c:v>0.087122016469948</c:v>
                </c:pt>
                <c:pt idx="769">
                  <c:v>0.488417807384394</c:v>
                </c:pt>
                <c:pt idx="770">
                  <c:v>0.3727002608357</c:v>
                </c:pt>
                <c:pt idx="771">
                  <c:v>0.900401626131497</c:v>
                </c:pt>
                <c:pt idx="772">
                  <c:v>0.106782729621045</c:v>
                </c:pt>
                <c:pt idx="773">
                  <c:v>0.710780402063392</c:v>
                </c:pt>
                <c:pt idx="774">
                  <c:v>0.784832078847103</c:v>
                </c:pt>
                <c:pt idx="775">
                  <c:v>0.664217612124048</c:v>
                </c:pt>
                <c:pt idx="776">
                  <c:v>0.444184896419756</c:v>
                </c:pt>
                <c:pt idx="777">
                  <c:v>0.296914971782826</c:v>
                </c:pt>
                <c:pt idx="778">
                  <c:v>0.200733831035905</c:v>
                </c:pt>
                <c:pt idx="779">
                  <c:v>0.573392220190726</c:v>
                </c:pt>
                <c:pt idx="780">
                  <c:v>0.302211283589713</c:v>
                </c:pt>
                <c:pt idx="781">
                  <c:v>0.828930967836641</c:v>
                </c:pt>
                <c:pt idx="782">
                  <c:v>0.838699661078863</c:v>
                </c:pt>
                <c:pt idx="783">
                  <c:v>0.783307606703602</c:v>
                </c:pt>
                <c:pt idx="784">
                  <c:v>0.5009931930108</c:v>
                </c:pt>
                <c:pt idx="785">
                  <c:v>0.641440282925032</c:v>
                </c:pt>
                <c:pt idx="786">
                  <c:v>0.0274363103089854</c:v>
                </c:pt>
                <c:pt idx="787">
                  <c:v>0.546574931940995</c:v>
                </c:pt>
                <c:pt idx="788">
                  <c:v>0.229863586719148</c:v>
                </c:pt>
                <c:pt idx="789">
                  <c:v>0.901635376154445</c:v>
                </c:pt>
                <c:pt idx="790">
                  <c:v>0.73926624271553</c:v>
                </c:pt>
                <c:pt idx="791">
                  <c:v>0.324362485087477</c:v>
                </c:pt>
                <c:pt idx="792">
                  <c:v>0.861810211907141</c:v>
                </c:pt>
                <c:pt idx="793">
                  <c:v>0.251867398037575</c:v>
                </c:pt>
                <c:pt idx="794">
                  <c:v>0.185830769944005</c:v>
                </c:pt>
                <c:pt idx="795">
                  <c:v>0.460223809233867</c:v>
                </c:pt>
                <c:pt idx="796">
                  <c:v>0.830428725923412</c:v>
                </c:pt>
                <c:pt idx="797">
                  <c:v>0.0147243154933676</c:v>
                </c:pt>
                <c:pt idx="798">
                  <c:v>0.476293176296167</c:v>
                </c:pt>
                <c:pt idx="799">
                  <c:v>0.416425826377235</c:v>
                </c:pt>
                <c:pt idx="800">
                  <c:v>0.569375821272843</c:v>
                </c:pt>
                <c:pt idx="801">
                  <c:v>0.960609036847018</c:v>
                </c:pt>
                <c:pt idx="802">
                  <c:v>0.338041843730025</c:v>
                </c:pt>
                <c:pt idx="803">
                  <c:v>0.572776962420903</c:v>
                </c:pt>
                <c:pt idx="804">
                  <c:v>0.514322350616567</c:v>
                </c:pt>
                <c:pt idx="805">
                  <c:v>0.637817536829971</c:v>
                </c:pt>
                <c:pt idx="806">
                  <c:v>0.899893376859836</c:v>
                </c:pt>
                <c:pt idx="807">
                  <c:v>0.58795527217444</c:v>
                </c:pt>
                <c:pt idx="808">
                  <c:v>0.167406451771967</c:v>
                </c:pt>
                <c:pt idx="809">
                  <c:v>0.265116981579922</c:v>
                </c:pt>
                <c:pt idx="810">
                  <c:v>0.537795727956109</c:v>
                </c:pt>
                <c:pt idx="811">
                  <c:v>0.323336564353667</c:v>
                </c:pt>
                <c:pt idx="812">
                  <c:v>0.224186672712676</c:v>
                </c:pt>
                <c:pt idx="813">
                  <c:v>0.186823853640817</c:v>
                </c:pt>
                <c:pt idx="814">
                  <c:v>0.7830313219456</c:v>
                </c:pt>
                <c:pt idx="815">
                  <c:v>0.329322526580654</c:v>
                </c:pt>
                <c:pt idx="816">
                  <c:v>0.763095096568577</c:v>
                </c:pt>
                <c:pt idx="817">
                  <c:v>0.890382076962851</c:v>
                </c:pt>
                <c:pt idx="818">
                  <c:v>0.292920181411319</c:v>
                </c:pt>
                <c:pt idx="819">
                  <c:v>0.894168850383721</c:v>
                </c:pt>
                <c:pt idx="820">
                  <c:v>0.497390466625802</c:v>
                </c:pt>
                <c:pt idx="821">
                  <c:v>0.586441141902469</c:v>
                </c:pt>
                <c:pt idx="822">
                  <c:v>0.884023051592521</c:v>
                </c:pt>
                <c:pt idx="823">
                  <c:v>0.655313356197439</c:v>
                </c:pt>
                <c:pt idx="824">
                  <c:v>0.0896113113267347</c:v>
                </c:pt>
                <c:pt idx="825">
                  <c:v>0.351434230222367</c:v>
                </c:pt>
                <c:pt idx="826">
                  <c:v>0.627844525384717</c:v>
                </c:pt>
                <c:pt idx="827">
                  <c:v>0.773204118362628</c:v>
                </c:pt>
                <c:pt idx="828">
                  <c:v>0.528529069270007</c:v>
                </c:pt>
                <c:pt idx="829">
                  <c:v>0.832656340091489</c:v>
                </c:pt>
                <c:pt idx="830">
                  <c:v>0.00903616833966225</c:v>
                </c:pt>
                <c:pt idx="831">
                  <c:v>0.667627590126358</c:v>
                </c:pt>
                <c:pt idx="832">
                  <c:v>0.568601214210503</c:v>
                </c:pt>
                <c:pt idx="833">
                  <c:v>0.515842411085032</c:v>
                </c:pt>
                <c:pt idx="834">
                  <c:v>0.146099643665366</c:v>
                </c:pt>
                <c:pt idx="835">
                  <c:v>0.31653672864195</c:v>
                </c:pt>
                <c:pt idx="836">
                  <c:v>0.231924380059354</c:v>
                </c:pt>
                <c:pt idx="837">
                  <c:v>0.55524544918444</c:v>
                </c:pt>
                <c:pt idx="838">
                  <c:v>0.0745898372260854</c:v>
                </c:pt>
                <c:pt idx="839">
                  <c:v>0.117379119968973</c:v>
                </c:pt>
                <c:pt idx="840">
                  <c:v>0.372687485883944</c:v>
                </c:pt>
                <c:pt idx="841">
                  <c:v>0.166214651777409</c:v>
                </c:pt>
                <c:pt idx="842">
                  <c:v>0.0928179825423285</c:v>
                </c:pt>
                <c:pt idx="843">
                  <c:v>0.310925104073249</c:v>
                </c:pt>
                <c:pt idx="844">
                  <c:v>0.304124860907905</c:v>
                </c:pt>
                <c:pt idx="845">
                  <c:v>0.580273532657884</c:v>
                </c:pt>
                <c:pt idx="846">
                  <c:v>0.170054785790853</c:v>
                </c:pt>
                <c:pt idx="847">
                  <c:v>0.967595899826847</c:v>
                </c:pt>
                <c:pt idx="848">
                  <c:v>0.48796936951112</c:v>
                </c:pt>
                <c:pt idx="849">
                  <c:v>0.562698047026061</c:v>
                </c:pt>
                <c:pt idx="850">
                  <c:v>0.417233550804667</c:v>
                </c:pt>
                <c:pt idx="851">
                  <c:v>0.536291730008088</c:v>
                </c:pt>
                <c:pt idx="852">
                  <c:v>0.286405536229722</c:v>
                </c:pt>
                <c:pt idx="853">
                  <c:v>0.492594716488384</c:v>
                </c:pt>
                <c:pt idx="854">
                  <c:v>0.620153304073028</c:v>
                </c:pt>
                <c:pt idx="855">
                  <c:v>0.955719946301542</c:v>
                </c:pt>
                <c:pt idx="856">
                  <c:v>0.776522670756094</c:v>
                </c:pt>
                <c:pt idx="857">
                  <c:v>0.00547875405754894</c:v>
                </c:pt>
                <c:pt idx="858">
                  <c:v>0.835181919741444</c:v>
                </c:pt>
                <c:pt idx="859">
                  <c:v>0.32822315429803</c:v>
                </c:pt>
                <c:pt idx="860">
                  <c:v>0.627267992938869</c:v>
                </c:pt>
                <c:pt idx="861">
                  <c:v>0.198352189152502</c:v>
                </c:pt>
                <c:pt idx="862">
                  <c:v>0.0474592446116731</c:v>
                </c:pt>
                <c:pt idx="863">
                  <c:v>0.156107338494621</c:v>
                </c:pt>
                <c:pt idx="864">
                  <c:v>0.0388997577829286</c:v>
                </c:pt>
                <c:pt idx="865">
                  <c:v>0.397281992598437</c:v>
                </c:pt>
                <c:pt idx="866">
                  <c:v>0.891600223141722</c:v>
                </c:pt>
                <c:pt idx="867">
                  <c:v>0.140469987294637</c:v>
                </c:pt>
                <c:pt idx="868">
                  <c:v>0.744940380449407</c:v>
                </c:pt>
                <c:pt idx="869">
                  <c:v>0.4874782016268</c:v>
                </c:pt>
                <c:pt idx="870">
                  <c:v>0.43489802244585</c:v>
                </c:pt>
                <c:pt idx="871">
                  <c:v>0.542528218007647</c:v>
                </c:pt>
                <c:pt idx="872">
                  <c:v>0.076629561255686</c:v>
                </c:pt>
                <c:pt idx="873">
                  <c:v>0.805872044875287</c:v>
                </c:pt>
                <c:pt idx="874">
                  <c:v>0.023027157294564</c:v>
                </c:pt>
                <c:pt idx="875">
                  <c:v>0.107446901849471</c:v>
                </c:pt>
                <c:pt idx="876">
                  <c:v>0.089877410675399</c:v>
                </c:pt>
                <c:pt idx="877">
                  <c:v>0.596194067387842</c:v>
                </c:pt>
                <c:pt idx="878">
                  <c:v>0.188246615114622</c:v>
                </c:pt>
                <c:pt idx="879">
                  <c:v>0.550666788942181</c:v>
                </c:pt>
                <c:pt idx="880">
                  <c:v>0.754717574338429</c:v>
                </c:pt>
                <c:pt idx="881">
                  <c:v>0.0265522556146607</c:v>
                </c:pt>
                <c:pt idx="882">
                  <c:v>0.620102980989032</c:v>
                </c:pt>
                <c:pt idx="883">
                  <c:v>0.606732633314095</c:v>
                </c:pt>
                <c:pt idx="884">
                  <c:v>0.207260358030908</c:v>
                </c:pt>
                <c:pt idx="885">
                  <c:v>0.769510162412189</c:v>
                </c:pt>
                <c:pt idx="886">
                  <c:v>0.198633562657051</c:v>
                </c:pt>
                <c:pt idx="887">
                  <c:v>0.640621317899786</c:v>
                </c:pt>
                <c:pt idx="888">
                  <c:v>0.0641458526952192</c:v>
                </c:pt>
                <c:pt idx="889">
                  <c:v>0.144665032043122</c:v>
                </c:pt>
                <c:pt idx="890">
                  <c:v>0.0900695155141875</c:v>
                </c:pt>
                <c:pt idx="891">
                  <c:v>0.821569979540072</c:v>
                </c:pt>
                <c:pt idx="892">
                  <c:v>0.799497059429996</c:v>
                </c:pt>
                <c:pt idx="893">
                  <c:v>0.823725925176404</c:v>
                </c:pt>
                <c:pt idx="894">
                  <c:v>0.9050389676122</c:v>
                </c:pt>
                <c:pt idx="895">
                  <c:v>0.859404133982025</c:v>
                </c:pt>
                <c:pt idx="896">
                  <c:v>0.18437301449012</c:v>
                </c:pt>
                <c:pt idx="897">
                  <c:v>0.0980918438872322</c:v>
                </c:pt>
                <c:pt idx="898">
                  <c:v>0.919270144659095</c:v>
                </c:pt>
                <c:pt idx="899">
                  <c:v>0.303365800878964</c:v>
                </c:pt>
                <c:pt idx="900">
                  <c:v>0.788721914286725</c:v>
                </c:pt>
                <c:pt idx="901">
                  <c:v>0.708929856657051</c:v>
                </c:pt>
                <c:pt idx="902">
                  <c:v>0.35679449501913</c:v>
                </c:pt>
                <c:pt idx="903">
                  <c:v>0.403441628790461</c:v>
                </c:pt>
                <c:pt idx="904">
                  <c:v>0.545834240387194</c:v>
                </c:pt>
                <c:pt idx="905">
                  <c:v>0.239753223373555</c:v>
                </c:pt>
                <c:pt idx="906">
                  <c:v>0.735649814712815</c:v>
                </c:pt>
                <c:pt idx="907">
                  <c:v>0.534191020182334</c:v>
                </c:pt>
                <c:pt idx="908">
                  <c:v>0.379295884515159</c:v>
                </c:pt>
                <c:pt idx="909">
                  <c:v>0.0714995203306899</c:v>
                </c:pt>
                <c:pt idx="910">
                  <c:v>0.276083372416906</c:v>
                </c:pt>
                <c:pt idx="911">
                  <c:v>0.181074256426655</c:v>
                </c:pt>
                <c:pt idx="912">
                  <c:v>0.892441273550503</c:v>
                </c:pt>
                <c:pt idx="913">
                  <c:v>0.900108765228652</c:v>
                </c:pt>
                <c:pt idx="914">
                  <c:v>0.371255034464411</c:v>
                </c:pt>
                <c:pt idx="915">
                  <c:v>0.489280622801743</c:v>
                </c:pt>
                <c:pt idx="916">
                  <c:v>0.120306494529359</c:v>
                </c:pt>
                <c:pt idx="917">
                  <c:v>0.816601542173885</c:v>
                </c:pt>
                <c:pt idx="918">
                  <c:v>0.120440389844589</c:v>
                </c:pt>
                <c:pt idx="919">
                  <c:v>0.37505653349217</c:v>
                </c:pt>
                <c:pt idx="920">
                  <c:v>0.34408241964411</c:v>
                </c:pt>
                <c:pt idx="921">
                  <c:v>0.949657126679085</c:v>
                </c:pt>
                <c:pt idx="922">
                  <c:v>0.924733875202946</c:v>
                </c:pt>
                <c:pt idx="923">
                  <c:v>0.199533656588756</c:v>
                </c:pt>
                <c:pt idx="924">
                  <c:v>0.968067831243388</c:v>
                </c:pt>
                <c:pt idx="925">
                  <c:v>0.670691610663198</c:v>
                </c:pt>
                <c:pt idx="926">
                  <c:v>0.145251899841242</c:v>
                </c:pt>
                <c:pt idx="927">
                  <c:v>0.00505703908856958</c:v>
                </c:pt>
                <c:pt idx="928">
                  <c:v>0.459122546832077</c:v>
                </c:pt>
                <c:pt idx="929">
                  <c:v>0.361436027451418</c:v>
                </c:pt>
                <c:pt idx="930">
                  <c:v>0.823835970717482</c:v>
                </c:pt>
                <c:pt idx="931">
                  <c:v>0.314013231894933</c:v>
                </c:pt>
                <c:pt idx="932">
                  <c:v>0.348620544071309</c:v>
                </c:pt>
                <c:pt idx="933">
                  <c:v>0.744014476775192</c:v>
                </c:pt>
                <c:pt idx="934">
                  <c:v>0.466255817445926</c:v>
                </c:pt>
                <c:pt idx="935">
                  <c:v>0.490158414817415</c:v>
                </c:pt>
                <c:pt idx="936">
                  <c:v>0.296903085778467</c:v>
                </c:pt>
                <c:pt idx="937">
                  <c:v>0.773522249772213</c:v>
                </c:pt>
                <c:pt idx="938">
                  <c:v>0.887912517297082</c:v>
                </c:pt>
                <c:pt idx="939">
                  <c:v>0.662446521571837</c:v>
                </c:pt>
                <c:pt idx="940">
                  <c:v>0.220231844927184</c:v>
                </c:pt>
                <c:pt idx="941">
                  <c:v>0.0931039539864287</c:v>
                </c:pt>
                <c:pt idx="942">
                  <c:v>0.122041620197706</c:v>
                </c:pt>
                <c:pt idx="943">
                  <c:v>0.21135736478027</c:v>
                </c:pt>
                <c:pt idx="944">
                  <c:v>0.480242029647343</c:v>
                </c:pt>
                <c:pt idx="945">
                  <c:v>0.0515316383680329</c:v>
                </c:pt>
                <c:pt idx="946">
                  <c:v>0.390416273730807</c:v>
                </c:pt>
                <c:pt idx="947">
                  <c:v>0.817724760971032</c:v>
                </c:pt>
                <c:pt idx="948">
                  <c:v>0.135895508225076</c:v>
                </c:pt>
                <c:pt idx="949">
                  <c:v>0.283282918273471</c:v>
                </c:pt>
                <c:pt idx="950">
                  <c:v>0.136550348135643</c:v>
                </c:pt>
                <c:pt idx="951">
                  <c:v>0.0740646555786952</c:v>
                </c:pt>
                <c:pt idx="952">
                  <c:v>0.257933934102766</c:v>
                </c:pt>
                <c:pt idx="953">
                  <c:v>0.851119100465439</c:v>
                </c:pt>
                <c:pt idx="954">
                  <c:v>0.121401561307721</c:v>
                </c:pt>
                <c:pt idx="955">
                  <c:v>0.658403247944079</c:v>
                </c:pt>
                <c:pt idx="956">
                  <c:v>0.305831870879047</c:v>
                </c:pt>
                <c:pt idx="957">
                  <c:v>0.951163308112882</c:v>
                </c:pt>
                <c:pt idx="958">
                  <c:v>0.581574603798799</c:v>
                </c:pt>
                <c:pt idx="959">
                  <c:v>0.0706051163142547</c:v>
                </c:pt>
                <c:pt idx="960">
                  <c:v>0.5672499173088</c:v>
                </c:pt>
                <c:pt idx="961">
                  <c:v>0.180478605790995</c:v>
                </c:pt>
                <c:pt idx="962">
                  <c:v>0.450024263816886</c:v>
                </c:pt>
                <c:pt idx="963">
                  <c:v>0.931201342842542</c:v>
                </c:pt>
                <c:pt idx="964">
                  <c:v>0.659987832303159</c:v>
                </c:pt>
                <c:pt idx="965">
                  <c:v>0.367146124481224</c:v>
                </c:pt>
                <c:pt idx="966">
                  <c:v>0.639258552226238</c:v>
                </c:pt>
                <c:pt idx="967">
                  <c:v>0.842717638588511</c:v>
                </c:pt>
                <c:pt idx="968">
                  <c:v>0.0964376599295065</c:v>
                </c:pt>
                <c:pt idx="969">
                  <c:v>0.962843186571263</c:v>
                </c:pt>
                <c:pt idx="970">
                  <c:v>0.387041827547364</c:v>
                </c:pt>
                <c:pt idx="971">
                  <c:v>0.813502468517982</c:v>
                </c:pt>
                <c:pt idx="972">
                  <c:v>0.910536854411475</c:v>
                </c:pt>
                <c:pt idx="973">
                  <c:v>0.997921430855058</c:v>
                </c:pt>
                <c:pt idx="974">
                  <c:v>0.664597920957021</c:v>
                </c:pt>
                <c:pt idx="975">
                  <c:v>0.244055176503025</c:v>
                </c:pt>
                <c:pt idx="976">
                  <c:v>0.347221405128948</c:v>
                </c:pt>
                <c:pt idx="977">
                  <c:v>0.598984937532805</c:v>
                </c:pt>
                <c:pt idx="978">
                  <c:v>0.647313261288218</c:v>
                </c:pt>
                <c:pt idx="979">
                  <c:v>0.475854110321961</c:v>
                </c:pt>
                <c:pt idx="980">
                  <c:v>0.614378961618058</c:v>
                </c:pt>
                <c:pt idx="981">
                  <c:v>0.0689683532109484</c:v>
                </c:pt>
                <c:pt idx="982">
                  <c:v>0.247940000030212</c:v>
                </c:pt>
                <c:pt idx="983">
                  <c:v>0.902684746659361</c:v>
                </c:pt>
                <c:pt idx="984">
                  <c:v>0.697301958571188</c:v>
                </c:pt>
                <c:pt idx="985">
                  <c:v>0.529715015902184</c:v>
                </c:pt>
                <c:pt idx="986">
                  <c:v>0.712299136328511</c:v>
                </c:pt>
                <c:pt idx="987">
                  <c:v>0.644467816106044</c:v>
                </c:pt>
                <c:pt idx="988">
                  <c:v>0.235640740836971</c:v>
                </c:pt>
                <c:pt idx="989">
                  <c:v>0.127055080025457</c:v>
                </c:pt>
                <c:pt idx="990">
                  <c:v>0.277483641984873</c:v>
                </c:pt>
                <c:pt idx="991">
                  <c:v>0.78358742815908</c:v>
                </c:pt>
                <c:pt idx="992">
                  <c:v>0.462856688420288</c:v>
                </c:pt>
                <c:pt idx="993">
                  <c:v>0.798383641405962</c:v>
                </c:pt>
                <c:pt idx="994">
                  <c:v>0.892561586457305</c:v>
                </c:pt>
                <c:pt idx="995">
                  <c:v>0.163719196221791</c:v>
                </c:pt>
                <c:pt idx="996">
                  <c:v>0.208175341482274</c:v>
                </c:pt>
                <c:pt idx="997">
                  <c:v>0.602738862275146</c:v>
                </c:pt>
                <c:pt idx="998">
                  <c:v>0.00177926186006516</c:v>
                </c:pt>
                <c:pt idx="999">
                  <c:v>0.751158362603746</c:v>
                </c:pt>
              </c:numCache>
            </c:numRef>
          </c:xVal>
          <c:yVal>
            <c:numRef>
              <c:f>π추정!$I$25:$I$1024</c:f>
              <c:numCache>
                <c:formatCode>General</c:formatCode>
                <c:ptCount val="1000"/>
                <c:pt idx="0">
                  <c:v>0.897779771246421</c:v>
                </c:pt>
                <c:pt idx="1">
                  <c:v>0.93973298146797</c:v>
                </c:pt>
                <c:pt idx="2">
                  <c:v>0.973118523384853</c:v>
                </c:pt>
                <c:pt idx="3">
                  <c:v>0.561966437638033</c:v>
                </c:pt>
                <c:pt idx="4">
                  <c:v>0.366312569596717</c:v>
                </c:pt>
                <c:pt idx="5">
                  <c:v>0.79807362683359</c:v>
                </c:pt>
                <c:pt idx="6">
                  <c:v>0.484399106717002</c:v>
                </c:pt>
                <c:pt idx="7">
                  <c:v>0.800892917424119</c:v>
                </c:pt>
                <c:pt idx="8">
                  <c:v>0.99917350021001</c:v>
                </c:pt>
                <c:pt idx="9">
                  <c:v>0.711977422498126</c:v>
                </c:pt>
                <c:pt idx="10">
                  <c:v>0.97763838411358</c:v>
                </c:pt>
                <c:pt idx="11">
                  <c:v>0.999865114924679</c:v>
                </c:pt>
                <c:pt idx="12">
                  <c:v>0.760293960705486</c:v>
                </c:pt>
                <c:pt idx="13">
                  <c:v>0.902839759432319</c:v>
                </c:pt>
                <c:pt idx="14">
                  <c:v>0.896413761974028</c:v>
                </c:pt>
                <c:pt idx="15">
                  <c:v>0.966961345388215</c:v>
                </c:pt>
                <c:pt idx="16">
                  <c:v>0.478301261101</c:v>
                </c:pt>
                <c:pt idx="17">
                  <c:v>0.304452455513256</c:v>
                </c:pt>
                <c:pt idx="18">
                  <c:v>0.856823158259757</c:v>
                </c:pt>
                <c:pt idx="19">
                  <c:v>0.977389520372046</c:v>
                </c:pt>
                <c:pt idx="20">
                  <c:v>0.540081256247954</c:v>
                </c:pt>
                <c:pt idx="21">
                  <c:v>0.447912994473782</c:v>
                </c:pt>
                <c:pt idx="22">
                  <c:v>0.769975533721072</c:v>
                </c:pt>
                <c:pt idx="23">
                  <c:v>0.787202357975746</c:v>
                </c:pt>
                <c:pt idx="24">
                  <c:v>0.886044955048659</c:v>
                </c:pt>
                <c:pt idx="25">
                  <c:v>0.203819803159044</c:v>
                </c:pt>
                <c:pt idx="26">
                  <c:v>0.464582552635377</c:v>
                </c:pt>
                <c:pt idx="27">
                  <c:v>0.705457793701221</c:v>
                </c:pt>
                <c:pt idx="28">
                  <c:v>0.935422400199703</c:v>
                </c:pt>
                <c:pt idx="29">
                  <c:v>0.971524147475857</c:v>
                </c:pt>
                <c:pt idx="30">
                  <c:v>0.517928130032438</c:v>
                </c:pt>
                <c:pt idx="31">
                  <c:v>0.882976930716847</c:v>
                </c:pt>
                <c:pt idx="32">
                  <c:v>0.666114966109513</c:v>
                </c:pt>
                <c:pt idx="33">
                  <c:v>0.637672321149041</c:v>
                </c:pt>
                <c:pt idx="34">
                  <c:v>0.921479916563778</c:v>
                </c:pt>
                <c:pt idx="35">
                  <c:v>0.906116702318563</c:v>
                </c:pt>
                <c:pt idx="36">
                  <c:v>0.864866210527423</c:v>
                </c:pt>
                <c:pt idx="37">
                  <c:v>0.996428805726422</c:v>
                </c:pt>
                <c:pt idx="38">
                  <c:v>0.936137828258097</c:v>
                </c:pt>
                <c:pt idx="39">
                  <c:v>0.0663637210890348</c:v>
                </c:pt>
                <c:pt idx="40">
                  <c:v>0.984584157558268</c:v>
                </c:pt>
                <c:pt idx="41">
                  <c:v>0.198369706776436</c:v>
                </c:pt>
                <c:pt idx="42">
                  <c:v>0.874915745633457</c:v>
                </c:pt>
                <c:pt idx="43">
                  <c:v>0.89321665079107</c:v>
                </c:pt>
                <c:pt idx="44">
                  <c:v>0.990720347135945</c:v>
                </c:pt>
                <c:pt idx="45">
                  <c:v>0.999961929734697</c:v>
                </c:pt>
                <c:pt idx="46">
                  <c:v>0.952058721353066</c:v>
                </c:pt>
                <c:pt idx="47">
                  <c:v>0.937325945851587</c:v>
                </c:pt>
                <c:pt idx="48">
                  <c:v>0.6449442620058</c:v>
                </c:pt>
                <c:pt idx="49">
                  <c:v>0.871886585886271</c:v>
                </c:pt>
                <c:pt idx="50">
                  <c:v>0.996194758412491</c:v>
                </c:pt>
                <c:pt idx="51">
                  <c:v>0.778967463133356</c:v>
                </c:pt>
                <c:pt idx="52">
                  <c:v>0.715227260946473</c:v>
                </c:pt>
                <c:pt idx="53">
                  <c:v>0.995873318010234</c:v>
                </c:pt>
                <c:pt idx="54">
                  <c:v>0.469680770937784</c:v>
                </c:pt>
                <c:pt idx="55">
                  <c:v>0.981311263078316</c:v>
                </c:pt>
                <c:pt idx="56">
                  <c:v>0.988191647042931</c:v>
                </c:pt>
                <c:pt idx="57">
                  <c:v>0.241786784379992</c:v>
                </c:pt>
                <c:pt idx="58">
                  <c:v>0.778419060030634</c:v>
                </c:pt>
                <c:pt idx="59">
                  <c:v>0.995035407160247</c:v>
                </c:pt>
                <c:pt idx="60">
                  <c:v>0.956486907759135</c:v>
                </c:pt>
                <c:pt idx="61">
                  <c:v>0.875752942011012</c:v>
                </c:pt>
                <c:pt idx="62">
                  <c:v>0.955554702826873</c:v>
                </c:pt>
                <c:pt idx="63">
                  <c:v>0.957731014061406</c:v>
                </c:pt>
                <c:pt idx="64">
                  <c:v>0.742552731434867</c:v>
                </c:pt>
                <c:pt idx="65">
                  <c:v>0.895127171240494</c:v>
                </c:pt>
                <c:pt idx="66">
                  <c:v>0.993269536838098</c:v>
                </c:pt>
                <c:pt idx="67">
                  <c:v>0.476189843305995</c:v>
                </c:pt>
                <c:pt idx="68">
                  <c:v>0.677917591460729</c:v>
                </c:pt>
                <c:pt idx="69">
                  <c:v>0.24002111747427</c:v>
                </c:pt>
                <c:pt idx="70">
                  <c:v>0.502431362312264</c:v>
                </c:pt>
                <c:pt idx="71">
                  <c:v>0.99913717050099</c:v>
                </c:pt>
                <c:pt idx="72">
                  <c:v>0.919625501420733</c:v>
                </c:pt>
                <c:pt idx="73">
                  <c:v>0.518610955042668</c:v>
                </c:pt>
                <c:pt idx="74">
                  <c:v>0.979224303105134</c:v>
                </c:pt>
                <c:pt idx="75">
                  <c:v>0.912294125991027</c:v>
                </c:pt>
                <c:pt idx="76">
                  <c:v>0.775149061951431</c:v>
                </c:pt>
                <c:pt idx="77">
                  <c:v>0.843522612120565</c:v>
                </c:pt>
                <c:pt idx="78">
                  <c:v>0.99613223507225</c:v>
                </c:pt>
                <c:pt idx="79">
                  <c:v>0.997309527249652</c:v>
                </c:pt>
                <c:pt idx="80">
                  <c:v>0.976702402426425</c:v>
                </c:pt>
                <c:pt idx="81">
                  <c:v>0.789053217783665</c:v>
                </c:pt>
                <c:pt idx="82">
                  <c:v>0.969752151485373</c:v>
                </c:pt>
                <c:pt idx="83">
                  <c:v>0.991995477383987</c:v>
                </c:pt>
                <c:pt idx="84">
                  <c:v>0.903199154787035</c:v>
                </c:pt>
                <c:pt idx="85">
                  <c:v>0.385179516689462</c:v>
                </c:pt>
                <c:pt idx="86">
                  <c:v>0.718492042140193</c:v>
                </c:pt>
                <c:pt idx="87">
                  <c:v>0.629898174030319</c:v>
                </c:pt>
                <c:pt idx="88">
                  <c:v>0.428547385493136</c:v>
                </c:pt>
                <c:pt idx="89">
                  <c:v>0.983631717551164</c:v>
                </c:pt>
                <c:pt idx="90">
                  <c:v>0.932237769064774</c:v>
                </c:pt>
                <c:pt idx="91">
                  <c:v>0.999771156630106</c:v>
                </c:pt>
                <c:pt idx="92">
                  <c:v>0.876050432206323</c:v>
                </c:pt>
                <c:pt idx="93">
                  <c:v>0.981705652411201</c:v>
                </c:pt>
                <c:pt idx="94">
                  <c:v>0.697642385587407</c:v>
                </c:pt>
                <c:pt idx="95">
                  <c:v>0.470772517638052</c:v>
                </c:pt>
                <c:pt idx="96">
                  <c:v>0.986064782733014</c:v>
                </c:pt>
                <c:pt idx="97">
                  <c:v>0.791180476815119</c:v>
                </c:pt>
                <c:pt idx="98">
                  <c:v>0.861810155461988</c:v>
                </c:pt>
                <c:pt idx="99">
                  <c:v>0.978784338033141</c:v>
                </c:pt>
                <c:pt idx="100">
                  <c:v>0.993336534861684</c:v>
                </c:pt>
                <c:pt idx="101">
                  <c:v>0.958239911845134</c:v>
                </c:pt>
                <c:pt idx="102">
                  <c:v>0.841809243092139</c:v>
                </c:pt>
                <c:pt idx="103">
                  <c:v>0.999798849527686</c:v>
                </c:pt>
                <c:pt idx="104">
                  <c:v>0.703288413657566</c:v>
                </c:pt>
                <c:pt idx="105">
                  <c:v>0.991180915641363</c:v>
                </c:pt>
                <c:pt idx="106">
                  <c:v>0.852311554548334</c:v>
                </c:pt>
                <c:pt idx="107">
                  <c:v>0.884024546452034</c:v>
                </c:pt>
                <c:pt idx="108">
                  <c:v>0.728526602615325</c:v>
                </c:pt>
                <c:pt idx="109">
                  <c:v>0.798499923343506</c:v>
                </c:pt>
                <c:pt idx="110">
                  <c:v>0.210707829744163</c:v>
                </c:pt>
                <c:pt idx="111">
                  <c:v>0.959409310746737</c:v>
                </c:pt>
                <c:pt idx="112">
                  <c:v>0.951255679802188</c:v>
                </c:pt>
                <c:pt idx="113">
                  <c:v>0.719451597468301</c:v>
                </c:pt>
                <c:pt idx="114">
                  <c:v>0.978521047927782</c:v>
                </c:pt>
                <c:pt idx="115">
                  <c:v>0.538128218842948</c:v>
                </c:pt>
                <c:pt idx="116">
                  <c:v>0.765905011483475</c:v>
                </c:pt>
                <c:pt idx="117">
                  <c:v>0.841823148739853</c:v>
                </c:pt>
                <c:pt idx="118">
                  <c:v>0.944973618982983</c:v>
                </c:pt>
                <c:pt idx="119">
                  <c:v>0.620147043903682</c:v>
                </c:pt>
                <c:pt idx="120">
                  <c:v>0.516826773558014</c:v>
                </c:pt>
                <c:pt idx="121">
                  <c:v>0.842141888344128</c:v>
                </c:pt>
                <c:pt idx="122">
                  <c:v>0.929007733336682</c:v>
                </c:pt>
                <c:pt idx="123">
                  <c:v>0.985331099328955</c:v>
                </c:pt>
                <c:pt idx="124">
                  <c:v>0.801707631238224</c:v>
                </c:pt>
                <c:pt idx="125">
                  <c:v>0.99741972867793</c:v>
                </c:pt>
                <c:pt idx="126">
                  <c:v>0.901010339142629</c:v>
                </c:pt>
                <c:pt idx="127">
                  <c:v>0.973019344505858</c:v>
                </c:pt>
                <c:pt idx="128">
                  <c:v>0.898157834637403</c:v>
                </c:pt>
                <c:pt idx="129">
                  <c:v>0.649001214314547</c:v>
                </c:pt>
                <c:pt idx="130">
                  <c:v>0.420337289295197</c:v>
                </c:pt>
                <c:pt idx="131">
                  <c:v>0.75260790610978</c:v>
                </c:pt>
                <c:pt idx="132">
                  <c:v>0.925932173308451</c:v>
                </c:pt>
                <c:pt idx="133">
                  <c:v>0.952529996421346</c:v>
                </c:pt>
                <c:pt idx="134">
                  <c:v>0.657924421896</c:v>
                </c:pt>
                <c:pt idx="135">
                  <c:v>0.88084349132273</c:v>
                </c:pt>
                <c:pt idx="136">
                  <c:v>0.91832032280241</c:v>
                </c:pt>
                <c:pt idx="137">
                  <c:v>0.496026802900663</c:v>
                </c:pt>
                <c:pt idx="138">
                  <c:v>0.523110687765469</c:v>
                </c:pt>
                <c:pt idx="139">
                  <c:v>0.89571425483146</c:v>
                </c:pt>
                <c:pt idx="140">
                  <c:v>0.995620682914643</c:v>
                </c:pt>
                <c:pt idx="141">
                  <c:v>0.999185866512535</c:v>
                </c:pt>
                <c:pt idx="142">
                  <c:v>0.910531901007165</c:v>
                </c:pt>
                <c:pt idx="143">
                  <c:v>0.99702118628656</c:v>
                </c:pt>
                <c:pt idx="144">
                  <c:v>0.927127339536835</c:v>
                </c:pt>
                <c:pt idx="145">
                  <c:v>0.937299441198561</c:v>
                </c:pt>
                <c:pt idx="146">
                  <c:v>0.896498247760627</c:v>
                </c:pt>
                <c:pt idx="147">
                  <c:v>0.987015968118795</c:v>
                </c:pt>
                <c:pt idx="148">
                  <c:v>0.979706066516418</c:v>
                </c:pt>
                <c:pt idx="149">
                  <c:v>0.940098234081419</c:v>
                </c:pt>
                <c:pt idx="150">
                  <c:v>0.960393599022383</c:v>
                </c:pt>
                <c:pt idx="151">
                  <c:v>0.473321410180603</c:v>
                </c:pt>
                <c:pt idx="152">
                  <c:v>0.915403902838283</c:v>
                </c:pt>
                <c:pt idx="153">
                  <c:v>0.973616678972451</c:v>
                </c:pt>
                <c:pt idx="154">
                  <c:v>0.98281118470938</c:v>
                </c:pt>
                <c:pt idx="155">
                  <c:v>0.869692449770826</c:v>
                </c:pt>
                <c:pt idx="156">
                  <c:v>0.827736176192963</c:v>
                </c:pt>
                <c:pt idx="157">
                  <c:v>0.996046738275764</c:v>
                </c:pt>
                <c:pt idx="158">
                  <c:v>0.999946491399916</c:v>
                </c:pt>
                <c:pt idx="159">
                  <c:v>0.828079239329</c:v>
                </c:pt>
                <c:pt idx="160">
                  <c:v>0.330450437863757</c:v>
                </c:pt>
                <c:pt idx="161">
                  <c:v>0.771203385380704</c:v>
                </c:pt>
                <c:pt idx="162">
                  <c:v>0.412487416216941</c:v>
                </c:pt>
                <c:pt idx="163">
                  <c:v>0.66272958262983</c:v>
                </c:pt>
                <c:pt idx="164">
                  <c:v>0.86146944369381</c:v>
                </c:pt>
                <c:pt idx="165">
                  <c:v>0.834756378983811</c:v>
                </c:pt>
                <c:pt idx="166">
                  <c:v>0.991445658306415</c:v>
                </c:pt>
                <c:pt idx="167">
                  <c:v>0.981468290851796</c:v>
                </c:pt>
                <c:pt idx="168">
                  <c:v>0.265182695156809</c:v>
                </c:pt>
                <c:pt idx="169">
                  <c:v>0.929806341646148</c:v>
                </c:pt>
                <c:pt idx="170">
                  <c:v>0.530479729292164</c:v>
                </c:pt>
                <c:pt idx="171">
                  <c:v>0.911005722496387</c:v>
                </c:pt>
                <c:pt idx="172">
                  <c:v>0.425342230300642</c:v>
                </c:pt>
                <c:pt idx="173">
                  <c:v>0.343770425295159</c:v>
                </c:pt>
                <c:pt idx="174">
                  <c:v>0.996464696912925</c:v>
                </c:pt>
                <c:pt idx="175">
                  <c:v>0.584800513650543</c:v>
                </c:pt>
                <c:pt idx="176">
                  <c:v>0.120370123936647</c:v>
                </c:pt>
                <c:pt idx="177">
                  <c:v>0.895810350028677</c:v>
                </c:pt>
                <c:pt idx="178">
                  <c:v>0.73825720511147</c:v>
                </c:pt>
                <c:pt idx="179">
                  <c:v>0.700818144348834</c:v>
                </c:pt>
                <c:pt idx="180">
                  <c:v>0.977262987020175</c:v>
                </c:pt>
                <c:pt idx="181">
                  <c:v>0.219082308277797</c:v>
                </c:pt>
                <c:pt idx="182">
                  <c:v>0.953620025759884</c:v>
                </c:pt>
                <c:pt idx="183">
                  <c:v>0.194364289744732</c:v>
                </c:pt>
                <c:pt idx="184">
                  <c:v>0.98283990920444</c:v>
                </c:pt>
                <c:pt idx="185">
                  <c:v>0.735379164065335</c:v>
                </c:pt>
                <c:pt idx="186">
                  <c:v>0.809055183693675</c:v>
                </c:pt>
                <c:pt idx="187">
                  <c:v>0.98245440951794</c:v>
                </c:pt>
                <c:pt idx="188">
                  <c:v>0.838257654721159</c:v>
                </c:pt>
                <c:pt idx="189">
                  <c:v>0.891287123634207</c:v>
                </c:pt>
                <c:pt idx="190">
                  <c:v>0.965725852932329</c:v>
                </c:pt>
                <c:pt idx="191">
                  <c:v>0.936952675917432</c:v>
                </c:pt>
                <c:pt idx="192">
                  <c:v>0.923784056294695</c:v>
                </c:pt>
                <c:pt idx="193">
                  <c:v>0.97267971497836</c:v>
                </c:pt>
                <c:pt idx="194">
                  <c:v>0.931888972409392</c:v>
                </c:pt>
                <c:pt idx="195">
                  <c:v>0.972031178856724</c:v>
                </c:pt>
                <c:pt idx="196">
                  <c:v>0.671549001761501</c:v>
                </c:pt>
                <c:pt idx="197">
                  <c:v>0.601458966216206</c:v>
                </c:pt>
                <c:pt idx="198">
                  <c:v>0.836438872545386</c:v>
                </c:pt>
                <c:pt idx="199">
                  <c:v>0.976669802968797</c:v>
                </c:pt>
                <c:pt idx="200">
                  <c:v>0.983189790144649</c:v>
                </c:pt>
                <c:pt idx="201">
                  <c:v>0.98228264178474</c:v>
                </c:pt>
                <c:pt idx="202">
                  <c:v>0.90910841039258</c:v>
                </c:pt>
                <c:pt idx="203">
                  <c:v>0.721878120888672</c:v>
                </c:pt>
                <c:pt idx="204">
                  <c:v>0.908671560466745</c:v>
                </c:pt>
                <c:pt idx="205">
                  <c:v>0.772479737102608</c:v>
                </c:pt>
                <c:pt idx="206">
                  <c:v>0.37321016742117</c:v>
                </c:pt>
                <c:pt idx="207">
                  <c:v>0.996234175998324</c:v>
                </c:pt>
                <c:pt idx="208">
                  <c:v>0.130465545600555</c:v>
                </c:pt>
                <c:pt idx="209">
                  <c:v>0.994943032310071</c:v>
                </c:pt>
                <c:pt idx="210">
                  <c:v>0.492540386788033</c:v>
                </c:pt>
                <c:pt idx="211">
                  <c:v>0.922997680338053</c:v>
                </c:pt>
                <c:pt idx="212">
                  <c:v>0.999274734287319</c:v>
                </c:pt>
                <c:pt idx="213">
                  <c:v>0.939125002329062</c:v>
                </c:pt>
                <c:pt idx="214">
                  <c:v>0.918585941879007</c:v>
                </c:pt>
                <c:pt idx="215">
                  <c:v>0.968337813656404</c:v>
                </c:pt>
                <c:pt idx="216">
                  <c:v>0.995622694154245</c:v>
                </c:pt>
                <c:pt idx="217">
                  <c:v>0.822808695688753</c:v>
                </c:pt>
                <c:pt idx="218">
                  <c:v>0.791132985768078</c:v>
                </c:pt>
                <c:pt idx="219">
                  <c:v>0.718362202834992</c:v>
                </c:pt>
                <c:pt idx="220">
                  <c:v>0.230642618771841</c:v>
                </c:pt>
                <c:pt idx="221">
                  <c:v>0.77859189482169</c:v>
                </c:pt>
                <c:pt idx="222">
                  <c:v>0.969540140412572</c:v>
                </c:pt>
                <c:pt idx="223">
                  <c:v>0.945783342038922</c:v>
                </c:pt>
                <c:pt idx="224">
                  <c:v>0.703145234280789</c:v>
                </c:pt>
                <c:pt idx="225">
                  <c:v>0.612283243907894</c:v>
                </c:pt>
                <c:pt idx="226">
                  <c:v>0.933937827645867</c:v>
                </c:pt>
                <c:pt idx="227">
                  <c:v>0.992126837762182</c:v>
                </c:pt>
                <c:pt idx="228">
                  <c:v>0.826801637033727</c:v>
                </c:pt>
                <c:pt idx="229">
                  <c:v>0.997279605675421</c:v>
                </c:pt>
                <c:pt idx="230">
                  <c:v>0.991292171606043</c:v>
                </c:pt>
                <c:pt idx="231">
                  <c:v>0.553555101621727</c:v>
                </c:pt>
                <c:pt idx="232">
                  <c:v>0.997712189071079</c:v>
                </c:pt>
                <c:pt idx="233">
                  <c:v>0.991244351007018</c:v>
                </c:pt>
                <c:pt idx="234">
                  <c:v>0.698021046188489</c:v>
                </c:pt>
                <c:pt idx="235">
                  <c:v>0.518959667190891</c:v>
                </c:pt>
                <c:pt idx="236">
                  <c:v>0.983890189772463</c:v>
                </c:pt>
                <c:pt idx="237">
                  <c:v>0.698904801185514</c:v>
                </c:pt>
                <c:pt idx="238">
                  <c:v>0.991100166290934</c:v>
                </c:pt>
                <c:pt idx="239">
                  <c:v>0.654287652853565</c:v>
                </c:pt>
                <c:pt idx="240">
                  <c:v>0.893018836486724</c:v>
                </c:pt>
                <c:pt idx="241">
                  <c:v>0.728822996868198</c:v>
                </c:pt>
                <c:pt idx="242">
                  <c:v>0.968223968941251</c:v>
                </c:pt>
                <c:pt idx="243">
                  <c:v>0.951124456809665</c:v>
                </c:pt>
                <c:pt idx="244">
                  <c:v>0.957348539001035</c:v>
                </c:pt>
                <c:pt idx="245">
                  <c:v>0.804520007999913</c:v>
                </c:pt>
                <c:pt idx="246">
                  <c:v>0.583311836070562</c:v>
                </c:pt>
                <c:pt idx="247">
                  <c:v>0.994777103927487</c:v>
                </c:pt>
                <c:pt idx="248">
                  <c:v>0.962537881760401</c:v>
                </c:pt>
                <c:pt idx="249">
                  <c:v>0.55650910482725</c:v>
                </c:pt>
                <c:pt idx="250">
                  <c:v>0.84257781816211</c:v>
                </c:pt>
                <c:pt idx="251">
                  <c:v>0.696679832650948</c:v>
                </c:pt>
                <c:pt idx="252">
                  <c:v>0.855827331171855</c:v>
                </c:pt>
                <c:pt idx="253">
                  <c:v>0.946392657990461</c:v>
                </c:pt>
                <c:pt idx="254">
                  <c:v>0.960021540577666</c:v>
                </c:pt>
                <c:pt idx="255">
                  <c:v>0.885743026455054</c:v>
                </c:pt>
                <c:pt idx="256">
                  <c:v>0.991206767018671</c:v>
                </c:pt>
                <c:pt idx="257">
                  <c:v>0.592983207939998</c:v>
                </c:pt>
                <c:pt idx="258">
                  <c:v>0.970830844162394</c:v>
                </c:pt>
                <c:pt idx="259">
                  <c:v>0.734319763364343</c:v>
                </c:pt>
                <c:pt idx="260">
                  <c:v>0.70645161337003</c:v>
                </c:pt>
                <c:pt idx="261">
                  <c:v>0.760398321981264</c:v>
                </c:pt>
                <c:pt idx="262">
                  <c:v>0.966316024251509</c:v>
                </c:pt>
                <c:pt idx="263">
                  <c:v>0.810411132563381</c:v>
                </c:pt>
                <c:pt idx="264">
                  <c:v>0.463963871800685</c:v>
                </c:pt>
                <c:pt idx="265">
                  <c:v>0.96624694409859</c:v>
                </c:pt>
                <c:pt idx="266">
                  <c:v>0.988152201206461</c:v>
                </c:pt>
                <c:pt idx="267">
                  <c:v>0.691873948819174</c:v>
                </c:pt>
                <c:pt idx="268">
                  <c:v>0.162729430955409</c:v>
                </c:pt>
                <c:pt idx="269">
                  <c:v>0.999863970141188</c:v>
                </c:pt>
                <c:pt idx="270">
                  <c:v>0.990347982966895</c:v>
                </c:pt>
                <c:pt idx="271">
                  <c:v>0.386370782461734</c:v>
                </c:pt>
                <c:pt idx="272">
                  <c:v>0.716555606762969</c:v>
                </c:pt>
                <c:pt idx="273">
                  <c:v>0.57891975970423</c:v>
                </c:pt>
                <c:pt idx="274">
                  <c:v>0.958933457691726</c:v>
                </c:pt>
                <c:pt idx="275">
                  <c:v>0.494573237524423</c:v>
                </c:pt>
                <c:pt idx="276">
                  <c:v>0.56520234527827</c:v>
                </c:pt>
                <c:pt idx="277">
                  <c:v>0.992008618546241</c:v>
                </c:pt>
                <c:pt idx="278">
                  <c:v>0.998590761098131</c:v>
                </c:pt>
                <c:pt idx="279">
                  <c:v>0.979126598881522</c:v>
                </c:pt>
                <c:pt idx="280">
                  <c:v>0.99402935421707</c:v>
                </c:pt>
                <c:pt idx="281">
                  <c:v>0.763431207835884</c:v>
                </c:pt>
                <c:pt idx="282">
                  <c:v>0.43433673663315</c:v>
                </c:pt>
                <c:pt idx="283">
                  <c:v>0.980216014194587</c:v>
                </c:pt>
                <c:pt idx="284">
                  <c:v>0.99490719993646</c:v>
                </c:pt>
                <c:pt idx="285">
                  <c:v>0.864973785415971</c:v>
                </c:pt>
                <c:pt idx="286">
                  <c:v>0.372525992944797</c:v>
                </c:pt>
                <c:pt idx="287">
                  <c:v>0.0985862030973207</c:v>
                </c:pt>
                <c:pt idx="288">
                  <c:v>0.994902349578384</c:v>
                </c:pt>
                <c:pt idx="289">
                  <c:v>0.999818642044778</c:v>
                </c:pt>
                <c:pt idx="290">
                  <c:v>0.796635445503565</c:v>
                </c:pt>
                <c:pt idx="291">
                  <c:v>0.91460845156984</c:v>
                </c:pt>
                <c:pt idx="292">
                  <c:v>0.986771883467907</c:v>
                </c:pt>
                <c:pt idx="293">
                  <c:v>0.998721319368448</c:v>
                </c:pt>
                <c:pt idx="294">
                  <c:v>0.83445928947382</c:v>
                </c:pt>
                <c:pt idx="295">
                  <c:v>0.964541086944999</c:v>
                </c:pt>
                <c:pt idx="296">
                  <c:v>0.988080739939273</c:v>
                </c:pt>
                <c:pt idx="297">
                  <c:v>0.493401686080629</c:v>
                </c:pt>
                <c:pt idx="298">
                  <c:v>0.922504723237143</c:v>
                </c:pt>
                <c:pt idx="299">
                  <c:v>0.931020054059431</c:v>
                </c:pt>
                <c:pt idx="300">
                  <c:v>0.45780266243226</c:v>
                </c:pt>
                <c:pt idx="301">
                  <c:v>0.779991293169347</c:v>
                </c:pt>
                <c:pt idx="302">
                  <c:v>0.774414476971462</c:v>
                </c:pt>
                <c:pt idx="303">
                  <c:v>0.347889044295441</c:v>
                </c:pt>
                <c:pt idx="304">
                  <c:v>0.949724625837847</c:v>
                </c:pt>
                <c:pt idx="305">
                  <c:v>0.93270045470701</c:v>
                </c:pt>
                <c:pt idx="306">
                  <c:v>0.723183881781615</c:v>
                </c:pt>
                <c:pt idx="307">
                  <c:v>0.714555265057075</c:v>
                </c:pt>
                <c:pt idx="308">
                  <c:v>0.654016072788391</c:v>
                </c:pt>
                <c:pt idx="309">
                  <c:v>0.807605257506927</c:v>
                </c:pt>
                <c:pt idx="310">
                  <c:v>0.495400234460437</c:v>
                </c:pt>
                <c:pt idx="311">
                  <c:v>0.88361022917511</c:v>
                </c:pt>
                <c:pt idx="312">
                  <c:v>0.968513145258697</c:v>
                </c:pt>
                <c:pt idx="313">
                  <c:v>0.895964629463648</c:v>
                </c:pt>
                <c:pt idx="314">
                  <c:v>0.877050270615355</c:v>
                </c:pt>
                <c:pt idx="315">
                  <c:v>0.942713341996286</c:v>
                </c:pt>
                <c:pt idx="316">
                  <c:v>0.443062522677242</c:v>
                </c:pt>
                <c:pt idx="317">
                  <c:v>0.926684416188524</c:v>
                </c:pt>
                <c:pt idx="318">
                  <c:v>0.999996366046728</c:v>
                </c:pt>
                <c:pt idx="319">
                  <c:v>0.918597241809502</c:v>
                </c:pt>
                <c:pt idx="320">
                  <c:v>0.947177265891589</c:v>
                </c:pt>
                <c:pt idx="321">
                  <c:v>0.905056759856734</c:v>
                </c:pt>
                <c:pt idx="322">
                  <c:v>0.955111707017664</c:v>
                </c:pt>
                <c:pt idx="323">
                  <c:v>0.998159880402512</c:v>
                </c:pt>
                <c:pt idx="324">
                  <c:v>0.986969748298921</c:v>
                </c:pt>
                <c:pt idx="325">
                  <c:v>0.998677262906148</c:v>
                </c:pt>
                <c:pt idx="326">
                  <c:v>0.458312819441767</c:v>
                </c:pt>
                <c:pt idx="327">
                  <c:v>0.420990418399602</c:v>
                </c:pt>
                <c:pt idx="328">
                  <c:v>0.769660488256512</c:v>
                </c:pt>
                <c:pt idx="329">
                  <c:v>0.851560603380128</c:v>
                </c:pt>
                <c:pt idx="330">
                  <c:v>0.947136854297989</c:v>
                </c:pt>
                <c:pt idx="331">
                  <c:v>0.994478878407138</c:v>
                </c:pt>
                <c:pt idx="332">
                  <c:v>0.982968384794437</c:v>
                </c:pt>
                <c:pt idx="333">
                  <c:v>0.474938750498166</c:v>
                </c:pt>
                <c:pt idx="334">
                  <c:v>0.832635939788951</c:v>
                </c:pt>
                <c:pt idx="335">
                  <c:v>0.914599318299477</c:v>
                </c:pt>
                <c:pt idx="336">
                  <c:v>0.992056849797492</c:v>
                </c:pt>
                <c:pt idx="337">
                  <c:v>0.898648883786368</c:v>
                </c:pt>
                <c:pt idx="338">
                  <c:v>0.897563877722894</c:v>
                </c:pt>
                <c:pt idx="339">
                  <c:v>0.729551389219859</c:v>
                </c:pt>
                <c:pt idx="340">
                  <c:v>0.896090108350449</c:v>
                </c:pt>
                <c:pt idx="341">
                  <c:v>0.467487685493256</c:v>
                </c:pt>
                <c:pt idx="342">
                  <c:v>0.965606597742717</c:v>
                </c:pt>
                <c:pt idx="343">
                  <c:v>0.998074547379867</c:v>
                </c:pt>
                <c:pt idx="344">
                  <c:v>0.81297605303435</c:v>
                </c:pt>
                <c:pt idx="345">
                  <c:v>0.422818535853824</c:v>
                </c:pt>
                <c:pt idx="346">
                  <c:v>0.950819573602258</c:v>
                </c:pt>
                <c:pt idx="347">
                  <c:v>0.821165035309132</c:v>
                </c:pt>
                <c:pt idx="348">
                  <c:v>0.944955160976622</c:v>
                </c:pt>
                <c:pt idx="349">
                  <c:v>0.913427026455251</c:v>
                </c:pt>
                <c:pt idx="350">
                  <c:v>0.823424993509654</c:v>
                </c:pt>
                <c:pt idx="351">
                  <c:v>0.920001635800688</c:v>
                </c:pt>
                <c:pt idx="352">
                  <c:v>0.665916663868123</c:v>
                </c:pt>
                <c:pt idx="353">
                  <c:v>0.963663672729818</c:v>
                </c:pt>
                <c:pt idx="354">
                  <c:v>0.912153161627107</c:v>
                </c:pt>
                <c:pt idx="355">
                  <c:v>0.75434174059398</c:v>
                </c:pt>
                <c:pt idx="356">
                  <c:v>0.981883444352823</c:v>
                </c:pt>
                <c:pt idx="357">
                  <c:v>0.736479398760802</c:v>
                </c:pt>
                <c:pt idx="358">
                  <c:v>0.918035135606121</c:v>
                </c:pt>
                <c:pt idx="359">
                  <c:v>0.592870684638183</c:v>
                </c:pt>
                <c:pt idx="360">
                  <c:v>0.934483552421707</c:v>
                </c:pt>
                <c:pt idx="361">
                  <c:v>0.999644945543616</c:v>
                </c:pt>
                <c:pt idx="362">
                  <c:v>0.993338167360784</c:v>
                </c:pt>
                <c:pt idx="363">
                  <c:v>0.858260614978162</c:v>
                </c:pt>
                <c:pt idx="364">
                  <c:v>0.908131525830085</c:v>
                </c:pt>
                <c:pt idx="365">
                  <c:v>0.930578191729917</c:v>
                </c:pt>
                <c:pt idx="366">
                  <c:v>0.995895891724655</c:v>
                </c:pt>
                <c:pt idx="367">
                  <c:v>0.98450447291792</c:v>
                </c:pt>
                <c:pt idx="368">
                  <c:v>0.97667056421641</c:v>
                </c:pt>
                <c:pt idx="369">
                  <c:v>0.908631640628335</c:v>
                </c:pt>
                <c:pt idx="370">
                  <c:v>0.656823456831408</c:v>
                </c:pt>
                <c:pt idx="371">
                  <c:v>0.293477366027966</c:v>
                </c:pt>
                <c:pt idx="372">
                  <c:v>0.867476321876966</c:v>
                </c:pt>
                <c:pt idx="373">
                  <c:v>0.98737300545776</c:v>
                </c:pt>
                <c:pt idx="374">
                  <c:v>0.878318930433058</c:v>
                </c:pt>
                <c:pt idx="375">
                  <c:v>0.916646817257197</c:v>
                </c:pt>
                <c:pt idx="376">
                  <c:v>0.968059999241741</c:v>
                </c:pt>
                <c:pt idx="377">
                  <c:v>0.270143460183116</c:v>
                </c:pt>
                <c:pt idx="378">
                  <c:v>0.741441825285652</c:v>
                </c:pt>
                <c:pt idx="379">
                  <c:v>0.795860146787882</c:v>
                </c:pt>
                <c:pt idx="380">
                  <c:v>0.997834537017272</c:v>
                </c:pt>
                <c:pt idx="381">
                  <c:v>0.951639299247243</c:v>
                </c:pt>
                <c:pt idx="382">
                  <c:v>0.352833808267281</c:v>
                </c:pt>
                <c:pt idx="383">
                  <c:v>0.270122152478688</c:v>
                </c:pt>
                <c:pt idx="384">
                  <c:v>0.813981009959693</c:v>
                </c:pt>
                <c:pt idx="385">
                  <c:v>0.999289419321224</c:v>
                </c:pt>
                <c:pt idx="386">
                  <c:v>0.957027419522411</c:v>
                </c:pt>
                <c:pt idx="387">
                  <c:v>0.89269346408019</c:v>
                </c:pt>
                <c:pt idx="388">
                  <c:v>0.182497127168258</c:v>
                </c:pt>
                <c:pt idx="389">
                  <c:v>0.979776156049795</c:v>
                </c:pt>
                <c:pt idx="390">
                  <c:v>0.892942661270379</c:v>
                </c:pt>
                <c:pt idx="391">
                  <c:v>0.866792157575917</c:v>
                </c:pt>
                <c:pt idx="392">
                  <c:v>0.819417719657304</c:v>
                </c:pt>
                <c:pt idx="393">
                  <c:v>0.901569828013489</c:v>
                </c:pt>
                <c:pt idx="394">
                  <c:v>0.984313150832814</c:v>
                </c:pt>
                <c:pt idx="395">
                  <c:v>0.911595397184555</c:v>
                </c:pt>
                <c:pt idx="396">
                  <c:v>0.920120151562214</c:v>
                </c:pt>
                <c:pt idx="397">
                  <c:v>0.389734031928084</c:v>
                </c:pt>
                <c:pt idx="398">
                  <c:v>0.732086564766009</c:v>
                </c:pt>
                <c:pt idx="399">
                  <c:v>0.93559721752889</c:v>
                </c:pt>
                <c:pt idx="400">
                  <c:v>0.416694876656084</c:v>
                </c:pt>
                <c:pt idx="401">
                  <c:v>0.402077279934108</c:v>
                </c:pt>
                <c:pt idx="402">
                  <c:v>0.995001299593484</c:v>
                </c:pt>
                <c:pt idx="403">
                  <c:v>0.436945189879366</c:v>
                </c:pt>
                <c:pt idx="404">
                  <c:v>0.628696116383047</c:v>
                </c:pt>
                <c:pt idx="405">
                  <c:v>0.583133243038982</c:v>
                </c:pt>
                <c:pt idx="406">
                  <c:v>0.999715682179647</c:v>
                </c:pt>
                <c:pt idx="407">
                  <c:v>0.989243320861637</c:v>
                </c:pt>
                <c:pt idx="408">
                  <c:v>0.763482471624587</c:v>
                </c:pt>
                <c:pt idx="409">
                  <c:v>0.607124644920114</c:v>
                </c:pt>
                <c:pt idx="410">
                  <c:v>0.99533872325153</c:v>
                </c:pt>
                <c:pt idx="411">
                  <c:v>0.923224070390701</c:v>
                </c:pt>
                <c:pt idx="412">
                  <c:v>0.999385029553775</c:v>
                </c:pt>
                <c:pt idx="413">
                  <c:v>0.999262464209009</c:v>
                </c:pt>
                <c:pt idx="414">
                  <c:v>0.741497987224594</c:v>
                </c:pt>
                <c:pt idx="415">
                  <c:v>0.942051348644685</c:v>
                </c:pt>
                <c:pt idx="416">
                  <c:v>0.960172437931157</c:v>
                </c:pt>
                <c:pt idx="417">
                  <c:v>0.877173280945246</c:v>
                </c:pt>
                <c:pt idx="418">
                  <c:v>0.847110805898801</c:v>
                </c:pt>
                <c:pt idx="419">
                  <c:v>0.306180654932927</c:v>
                </c:pt>
                <c:pt idx="420">
                  <c:v>0.849605330892334</c:v>
                </c:pt>
                <c:pt idx="421">
                  <c:v>0.98917489437976</c:v>
                </c:pt>
                <c:pt idx="422">
                  <c:v>0.737101874664925</c:v>
                </c:pt>
                <c:pt idx="423">
                  <c:v>0.629229113502225</c:v>
                </c:pt>
                <c:pt idx="424">
                  <c:v>0.591061479249096</c:v>
                </c:pt>
                <c:pt idx="425">
                  <c:v>0.99885287577044</c:v>
                </c:pt>
                <c:pt idx="426">
                  <c:v>0.9868498410188</c:v>
                </c:pt>
                <c:pt idx="427">
                  <c:v>0.493317247075118</c:v>
                </c:pt>
                <c:pt idx="428">
                  <c:v>0.988613073768327</c:v>
                </c:pt>
                <c:pt idx="429">
                  <c:v>0.775428240039175</c:v>
                </c:pt>
                <c:pt idx="430">
                  <c:v>0.999896119924137</c:v>
                </c:pt>
                <c:pt idx="431">
                  <c:v>0.957017695021602</c:v>
                </c:pt>
                <c:pt idx="432">
                  <c:v>0.61592888361161</c:v>
                </c:pt>
                <c:pt idx="433">
                  <c:v>0.598859252488331</c:v>
                </c:pt>
                <c:pt idx="434">
                  <c:v>0.980189142330491</c:v>
                </c:pt>
                <c:pt idx="435">
                  <c:v>0.988945210195671</c:v>
                </c:pt>
                <c:pt idx="436">
                  <c:v>0.918792199858214</c:v>
                </c:pt>
                <c:pt idx="437">
                  <c:v>0.868718884380181</c:v>
                </c:pt>
                <c:pt idx="438">
                  <c:v>0.761392020974682</c:v>
                </c:pt>
                <c:pt idx="439">
                  <c:v>0.976214158037821</c:v>
                </c:pt>
                <c:pt idx="440">
                  <c:v>0.912431977416333</c:v>
                </c:pt>
                <c:pt idx="441">
                  <c:v>0.5544185075472</c:v>
                </c:pt>
                <c:pt idx="442">
                  <c:v>0.929729678162182</c:v>
                </c:pt>
                <c:pt idx="443">
                  <c:v>0.994647699976367</c:v>
                </c:pt>
                <c:pt idx="444">
                  <c:v>0.913015719454227</c:v>
                </c:pt>
                <c:pt idx="445">
                  <c:v>0.583013335048831</c:v>
                </c:pt>
                <c:pt idx="446">
                  <c:v>0.809797882470908</c:v>
                </c:pt>
                <c:pt idx="447">
                  <c:v>0.158359415068105</c:v>
                </c:pt>
                <c:pt idx="448">
                  <c:v>0.837995223211101</c:v>
                </c:pt>
                <c:pt idx="449">
                  <c:v>0.809057334109137</c:v>
                </c:pt>
                <c:pt idx="450">
                  <c:v>0.20466241396814</c:v>
                </c:pt>
                <c:pt idx="451">
                  <c:v>0.393795306743056</c:v>
                </c:pt>
                <c:pt idx="452">
                  <c:v>0.998346932406833</c:v>
                </c:pt>
                <c:pt idx="453">
                  <c:v>0.956781409422108</c:v>
                </c:pt>
                <c:pt idx="454">
                  <c:v>0.31434359289383</c:v>
                </c:pt>
                <c:pt idx="455">
                  <c:v>0.732294958063856</c:v>
                </c:pt>
                <c:pt idx="456">
                  <c:v>0.568190682204814</c:v>
                </c:pt>
                <c:pt idx="457">
                  <c:v>0.903749159040921</c:v>
                </c:pt>
                <c:pt idx="458">
                  <c:v>0.208178815688258</c:v>
                </c:pt>
                <c:pt idx="459">
                  <c:v>0.977532277313172</c:v>
                </c:pt>
                <c:pt idx="460">
                  <c:v>0.117544710815548</c:v>
                </c:pt>
                <c:pt idx="461">
                  <c:v>0.550959493521909</c:v>
                </c:pt>
                <c:pt idx="462">
                  <c:v>0.999591266267681</c:v>
                </c:pt>
                <c:pt idx="463">
                  <c:v>0.808293628942521</c:v>
                </c:pt>
                <c:pt idx="464">
                  <c:v>0.733109407694992</c:v>
                </c:pt>
                <c:pt idx="465">
                  <c:v>0.981490998945608</c:v>
                </c:pt>
                <c:pt idx="466">
                  <c:v>0.99983114236428</c:v>
                </c:pt>
                <c:pt idx="467">
                  <c:v>0.810213504551396</c:v>
                </c:pt>
                <c:pt idx="468">
                  <c:v>0.705106448575318</c:v>
                </c:pt>
                <c:pt idx="469">
                  <c:v>0.994300543731383</c:v>
                </c:pt>
                <c:pt idx="470">
                  <c:v>0.935851808896064</c:v>
                </c:pt>
                <c:pt idx="471">
                  <c:v>0.630333375354813</c:v>
                </c:pt>
                <c:pt idx="472">
                  <c:v>0.901624450685776</c:v>
                </c:pt>
                <c:pt idx="473">
                  <c:v>0.654134363868153</c:v>
                </c:pt>
                <c:pt idx="474">
                  <c:v>0.854986892461732</c:v>
                </c:pt>
                <c:pt idx="475">
                  <c:v>0.977924841825707</c:v>
                </c:pt>
                <c:pt idx="476">
                  <c:v>0.794546385016589</c:v>
                </c:pt>
                <c:pt idx="477">
                  <c:v>0.995821538303541</c:v>
                </c:pt>
                <c:pt idx="478">
                  <c:v>0.665470514425446</c:v>
                </c:pt>
                <c:pt idx="479">
                  <c:v>0.763249727934211</c:v>
                </c:pt>
                <c:pt idx="480">
                  <c:v>0.942643414797298</c:v>
                </c:pt>
                <c:pt idx="481">
                  <c:v>0.797345631031625</c:v>
                </c:pt>
                <c:pt idx="482">
                  <c:v>0.68666607761758</c:v>
                </c:pt>
                <c:pt idx="483">
                  <c:v>0.932516397709546</c:v>
                </c:pt>
                <c:pt idx="484">
                  <c:v>0.998274097497085</c:v>
                </c:pt>
                <c:pt idx="485">
                  <c:v>0.754142450531758</c:v>
                </c:pt>
                <c:pt idx="486">
                  <c:v>0.917935397655491</c:v>
                </c:pt>
                <c:pt idx="487">
                  <c:v>0.866018586523253</c:v>
                </c:pt>
                <c:pt idx="488">
                  <c:v>0.769530857437684</c:v>
                </c:pt>
                <c:pt idx="489">
                  <c:v>0.925465749976046</c:v>
                </c:pt>
                <c:pt idx="490">
                  <c:v>0.622009063713049</c:v>
                </c:pt>
                <c:pt idx="491">
                  <c:v>0.999986549446479</c:v>
                </c:pt>
                <c:pt idx="492">
                  <c:v>0.884124748549679</c:v>
                </c:pt>
                <c:pt idx="493">
                  <c:v>0.993116546345264</c:v>
                </c:pt>
                <c:pt idx="494">
                  <c:v>0.409716217789974</c:v>
                </c:pt>
                <c:pt idx="495">
                  <c:v>0.994798905760483</c:v>
                </c:pt>
                <c:pt idx="496">
                  <c:v>0.746776684306207</c:v>
                </c:pt>
                <c:pt idx="497">
                  <c:v>0.890117170035571</c:v>
                </c:pt>
                <c:pt idx="498">
                  <c:v>0.625123217377375</c:v>
                </c:pt>
                <c:pt idx="499">
                  <c:v>0.937925196711856</c:v>
                </c:pt>
                <c:pt idx="500">
                  <c:v>0.943601849341596</c:v>
                </c:pt>
                <c:pt idx="501">
                  <c:v>0.605671795350278</c:v>
                </c:pt>
                <c:pt idx="502">
                  <c:v>0.922026354711333</c:v>
                </c:pt>
                <c:pt idx="503">
                  <c:v>0.970805836564318</c:v>
                </c:pt>
                <c:pt idx="504">
                  <c:v>0.51481015915468</c:v>
                </c:pt>
                <c:pt idx="505">
                  <c:v>0.867353994457896</c:v>
                </c:pt>
                <c:pt idx="506">
                  <c:v>0.557930154532434</c:v>
                </c:pt>
                <c:pt idx="507">
                  <c:v>0.917624516207413</c:v>
                </c:pt>
                <c:pt idx="508">
                  <c:v>0.952110565804268</c:v>
                </c:pt>
                <c:pt idx="509">
                  <c:v>0.809668211951464</c:v>
                </c:pt>
                <c:pt idx="510">
                  <c:v>0.886056519542347</c:v>
                </c:pt>
                <c:pt idx="511">
                  <c:v>0.957276568082673</c:v>
                </c:pt>
                <c:pt idx="512">
                  <c:v>0.530186178973993</c:v>
                </c:pt>
                <c:pt idx="513">
                  <c:v>0.999785365759249</c:v>
                </c:pt>
                <c:pt idx="514">
                  <c:v>0.992705567288896</c:v>
                </c:pt>
                <c:pt idx="515">
                  <c:v>0.843867950201677</c:v>
                </c:pt>
                <c:pt idx="516">
                  <c:v>0.963828015066726</c:v>
                </c:pt>
                <c:pt idx="517">
                  <c:v>0.854856911599706</c:v>
                </c:pt>
                <c:pt idx="518">
                  <c:v>0.919101848814724</c:v>
                </c:pt>
                <c:pt idx="519">
                  <c:v>0.632780047045018</c:v>
                </c:pt>
                <c:pt idx="520">
                  <c:v>0.853943223753122</c:v>
                </c:pt>
                <c:pt idx="521">
                  <c:v>0.293838217649735</c:v>
                </c:pt>
                <c:pt idx="522">
                  <c:v>0.180232528581717</c:v>
                </c:pt>
                <c:pt idx="523">
                  <c:v>0.997232878864907</c:v>
                </c:pt>
                <c:pt idx="524">
                  <c:v>0.928680224584785</c:v>
                </c:pt>
                <c:pt idx="525">
                  <c:v>0.948710903682844</c:v>
                </c:pt>
                <c:pt idx="526">
                  <c:v>0.994601969470945</c:v>
                </c:pt>
                <c:pt idx="527">
                  <c:v>0.362959107104607</c:v>
                </c:pt>
                <c:pt idx="528">
                  <c:v>0.997419354384796</c:v>
                </c:pt>
                <c:pt idx="529">
                  <c:v>0.977337130011369</c:v>
                </c:pt>
                <c:pt idx="530">
                  <c:v>0.299042542673704</c:v>
                </c:pt>
                <c:pt idx="531">
                  <c:v>0.580614386435188</c:v>
                </c:pt>
                <c:pt idx="532">
                  <c:v>0.992648133319931</c:v>
                </c:pt>
                <c:pt idx="533">
                  <c:v>0.27296886416186</c:v>
                </c:pt>
                <c:pt idx="534">
                  <c:v>0.967343708610507</c:v>
                </c:pt>
                <c:pt idx="535">
                  <c:v>0.962163174217613</c:v>
                </c:pt>
                <c:pt idx="536">
                  <c:v>0.997169732229315</c:v>
                </c:pt>
                <c:pt idx="537">
                  <c:v>0.971548146379203</c:v>
                </c:pt>
                <c:pt idx="538">
                  <c:v>0.551485879026491</c:v>
                </c:pt>
                <c:pt idx="539">
                  <c:v>0.788458464807811</c:v>
                </c:pt>
                <c:pt idx="540">
                  <c:v>0.904521805968966</c:v>
                </c:pt>
                <c:pt idx="541">
                  <c:v>0.965317627310714</c:v>
                </c:pt>
                <c:pt idx="542">
                  <c:v>0.953420385464687</c:v>
                </c:pt>
                <c:pt idx="543">
                  <c:v>0.989558519651579</c:v>
                </c:pt>
                <c:pt idx="544">
                  <c:v>0.840366489442881</c:v>
                </c:pt>
                <c:pt idx="545">
                  <c:v>0.812846463889613</c:v>
                </c:pt>
                <c:pt idx="546">
                  <c:v>0.656493124201076</c:v>
                </c:pt>
                <c:pt idx="547">
                  <c:v>0.29898739618</c:v>
                </c:pt>
                <c:pt idx="548">
                  <c:v>0.745753860710685</c:v>
                </c:pt>
                <c:pt idx="549">
                  <c:v>0.915779662023416</c:v>
                </c:pt>
                <c:pt idx="550">
                  <c:v>0.823610189493483</c:v>
                </c:pt>
                <c:pt idx="551">
                  <c:v>0.955809726160444</c:v>
                </c:pt>
                <c:pt idx="552">
                  <c:v>0.173872547354587</c:v>
                </c:pt>
                <c:pt idx="553">
                  <c:v>0.885416673069363</c:v>
                </c:pt>
                <c:pt idx="554">
                  <c:v>0.971470770659043</c:v>
                </c:pt>
                <c:pt idx="555">
                  <c:v>0.871981944014035</c:v>
                </c:pt>
                <c:pt idx="556">
                  <c:v>0.65937902286601</c:v>
                </c:pt>
                <c:pt idx="557">
                  <c:v>0.855083857186473</c:v>
                </c:pt>
                <c:pt idx="558">
                  <c:v>0.956504592415179</c:v>
                </c:pt>
                <c:pt idx="559">
                  <c:v>0.902276150291204</c:v>
                </c:pt>
                <c:pt idx="560">
                  <c:v>0.877610190734756</c:v>
                </c:pt>
                <c:pt idx="561">
                  <c:v>0.944836133362811</c:v>
                </c:pt>
                <c:pt idx="562">
                  <c:v>0.96581188265092</c:v>
                </c:pt>
                <c:pt idx="563">
                  <c:v>0.783059207719516</c:v>
                </c:pt>
                <c:pt idx="564">
                  <c:v>0.981916698565628</c:v>
                </c:pt>
                <c:pt idx="565">
                  <c:v>0.96695360121989</c:v>
                </c:pt>
                <c:pt idx="566">
                  <c:v>0.711788604775909</c:v>
                </c:pt>
                <c:pt idx="567">
                  <c:v>0.614155201028892</c:v>
                </c:pt>
                <c:pt idx="568">
                  <c:v>0.685833433400313</c:v>
                </c:pt>
                <c:pt idx="569">
                  <c:v>0.914540789465182</c:v>
                </c:pt>
                <c:pt idx="570">
                  <c:v>0.949500631134814</c:v>
                </c:pt>
                <c:pt idx="571">
                  <c:v>0.998306998038299</c:v>
                </c:pt>
                <c:pt idx="572">
                  <c:v>0.98985584961387</c:v>
                </c:pt>
                <c:pt idx="573">
                  <c:v>0.945436652835708</c:v>
                </c:pt>
                <c:pt idx="574">
                  <c:v>0.997250567782753</c:v>
                </c:pt>
                <c:pt idx="575">
                  <c:v>0.725221341302868</c:v>
                </c:pt>
                <c:pt idx="576">
                  <c:v>0.992735761174602</c:v>
                </c:pt>
                <c:pt idx="577">
                  <c:v>0.959423818440594</c:v>
                </c:pt>
                <c:pt idx="578">
                  <c:v>0.881060375346775</c:v>
                </c:pt>
                <c:pt idx="579">
                  <c:v>0.92781721615499</c:v>
                </c:pt>
                <c:pt idx="580">
                  <c:v>0.869934045685555</c:v>
                </c:pt>
                <c:pt idx="581">
                  <c:v>0.996828768110564</c:v>
                </c:pt>
                <c:pt idx="582">
                  <c:v>0.610371616001907</c:v>
                </c:pt>
                <c:pt idx="583">
                  <c:v>0.995086031004613</c:v>
                </c:pt>
                <c:pt idx="584">
                  <c:v>0.60210472948391</c:v>
                </c:pt>
                <c:pt idx="585">
                  <c:v>0.887231597376342</c:v>
                </c:pt>
                <c:pt idx="586">
                  <c:v>0.892603537865158</c:v>
                </c:pt>
                <c:pt idx="587">
                  <c:v>0.820207059178565</c:v>
                </c:pt>
                <c:pt idx="588">
                  <c:v>0.419207981096939</c:v>
                </c:pt>
                <c:pt idx="589">
                  <c:v>0.998132946510668</c:v>
                </c:pt>
                <c:pt idx="590">
                  <c:v>0.910026510085256</c:v>
                </c:pt>
                <c:pt idx="591">
                  <c:v>0.979290924305343</c:v>
                </c:pt>
                <c:pt idx="592">
                  <c:v>0.69716158484941</c:v>
                </c:pt>
                <c:pt idx="593">
                  <c:v>0.388473928605011</c:v>
                </c:pt>
                <c:pt idx="594">
                  <c:v>0.746607270368606</c:v>
                </c:pt>
                <c:pt idx="595">
                  <c:v>0.756553237130611</c:v>
                </c:pt>
                <c:pt idx="596">
                  <c:v>0.443515320469021</c:v>
                </c:pt>
                <c:pt idx="597">
                  <c:v>0.818913286214428</c:v>
                </c:pt>
                <c:pt idx="598">
                  <c:v>0.678196936082651</c:v>
                </c:pt>
                <c:pt idx="599">
                  <c:v>0.296477437521819</c:v>
                </c:pt>
                <c:pt idx="600">
                  <c:v>0.707581667634637</c:v>
                </c:pt>
                <c:pt idx="601">
                  <c:v>0.731994602805197</c:v>
                </c:pt>
                <c:pt idx="602">
                  <c:v>0.953669215485361</c:v>
                </c:pt>
                <c:pt idx="603">
                  <c:v>0.984927494152323</c:v>
                </c:pt>
                <c:pt idx="604">
                  <c:v>0.483128690042034</c:v>
                </c:pt>
                <c:pt idx="605">
                  <c:v>0.970030050413147</c:v>
                </c:pt>
                <c:pt idx="606">
                  <c:v>0.535666716935141</c:v>
                </c:pt>
                <c:pt idx="607">
                  <c:v>0.760049297571331</c:v>
                </c:pt>
                <c:pt idx="608">
                  <c:v>0.843663629223896</c:v>
                </c:pt>
                <c:pt idx="609">
                  <c:v>0.932041461494074</c:v>
                </c:pt>
                <c:pt idx="610">
                  <c:v>0.928510591147287</c:v>
                </c:pt>
                <c:pt idx="611">
                  <c:v>0.597761212508149</c:v>
                </c:pt>
                <c:pt idx="612">
                  <c:v>0.972544720629872</c:v>
                </c:pt>
                <c:pt idx="613">
                  <c:v>0.816769432991529</c:v>
                </c:pt>
                <c:pt idx="614">
                  <c:v>0.98082841653766</c:v>
                </c:pt>
                <c:pt idx="615">
                  <c:v>0.877566498903274</c:v>
                </c:pt>
                <c:pt idx="616">
                  <c:v>0.209004805196465</c:v>
                </c:pt>
                <c:pt idx="617">
                  <c:v>0.660191133861069</c:v>
                </c:pt>
                <c:pt idx="618">
                  <c:v>0.623403843897276</c:v>
                </c:pt>
                <c:pt idx="619">
                  <c:v>0.449627333761</c:v>
                </c:pt>
                <c:pt idx="620">
                  <c:v>0.922091618278216</c:v>
                </c:pt>
                <c:pt idx="621">
                  <c:v>0.847480674016867</c:v>
                </c:pt>
                <c:pt idx="622">
                  <c:v>0.750615981660062</c:v>
                </c:pt>
                <c:pt idx="623">
                  <c:v>0.995162493036034</c:v>
                </c:pt>
                <c:pt idx="624">
                  <c:v>0.504323962429733</c:v>
                </c:pt>
                <c:pt idx="625">
                  <c:v>0.932332646163812</c:v>
                </c:pt>
                <c:pt idx="626">
                  <c:v>0.919952543152086</c:v>
                </c:pt>
                <c:pt idx="627">
                  <c:v>0.999034938252319</c:v>
                </c:pt>
                <c:pt idx="628">
                  <c:v>0.523139047188735</c:v>
                </c:pt>
                <c:pt idx="629">
                  <c:v>0.997662672016493</c:v>
                </c:pt>
                <c:pt idx="630">
                  <c:v>0.798568329134162</c:v>
                </c:pt>
                <c:pt idx="631">
                  <c:v>0.982724073757003</c:v>
                </c:pt>
                <c:pt idx="632">
                  <c:v>0.988163566946879</c:v>
                </c:pt>
                <c:pt idx="633">
                  <c:v>0.0638981616299633</c:v>
                </c:pt>
                <c:pt idx="634">
                  <c:v>0.996977806814426</c:v>
                </c:pt>
                <c:pt idx="635">
                  <c:v>0.754946852970339</c:v>
                </c:pt>
                <c:pt idx="636">
                  <c:v>0.954033172746216</c:v>
                </c:pt>
                <c:pt idx="637">
                  <c:v>0.689243925752968</c:v>
                </c:pt>
                <c:pt idx="638">
                  <c:v>0.377278644036017</c:v>
                </c:pt>
                <c:pt idx="639">
                  <c:v>0.999983643014665</c:v>
                </c:pt>
                <c:pt idx="640">
                  <c:v>0.0916484081409498</c:v>
                </c:pt>
                <c:pt idx="641">
                  <c:v>0.948494670436614</c:v>
                </c:pt>
                <c:pt idx="642">
                  <c:v>0.607963664613922</c:v>
                </c:pt>
                <c:pt idx="643">
                  <c:v>0.866623098599173</c:v>
                </c:pt>
                <c:pt idx="644">
                  <c:v>0.784430222223636</c:v>
                </c:pt>
                <c:pt idx="645">
                  <c:v>0.985742925195438</c:v>
                </c:pt>
                <c:pt idx="646">
                  <c:v>0.988471467225515</c:v>
                </c:pt>
                <c:pt idx="647">
                  <c:v>0.220674104541301</c:v>
                </c:pt>
                <c:pt idx="648">
                  <c:v>0.613284342775109</c:v>
                </c:pt>
                <c:pt idx="649">
                  <c:v>0.920907036054218</c:v>
                </c:pt>
                <c:pt idx="650">
                  <c:v>0.770401888497242</c:v>
                </c:pt>
                <c:pt idx="651">
                  <c:v>0.961651144211324</c:v>
                </c:pt>
                <c:pt idx="652">
                  <c:v>0.161293594956618</c:v>
                </c:pt>
                <c:pt idx="653">
                  <c:v>0.644450410376034</c:v>
                </c:pt>
                <c:pt idx="654">
                  <c:v>0.88332567739439</c:v>
                </c:pt>
                <c:pt idx="655">
                  <c:v>0.975262201751652</c:v>
                </c:pt>
                <c:pt idx="656">
                  <c:v>0.968688816638375</c:v>
                </c:pt>
                <c:pt idx="657">
                  <c:v>0.963936148242078</c:v>
                </c:pt>
                <c:pt idx="658">
                  <c:v>0.416218646978247</c:v>
                </c:pt>
                <c:pt idx="659">
                  <c:v>0.984442396628</c:v>
                </c:pt>
                <c:pt idx="660">
                  <c:v>0.397489519739189</c:v>
                </c:pt>
                <c:pt idx="661">
                  <c:v>0.990486608396144</c:v>
                </c:pt>
                <c:pt idx="662">
                  <c:v>0.594030940045079</c:v>
                </c:pt>
                <c:pt idx="663">
                  <c:v>0.989528890394394</c:v>
                </c:pt>
                <c:pt idx="664">
                  <c:v>0.888086090757433</c:v>
                </c:pt>
                <c:pt idx="665">
                  <c:v>0.844791426049163</c:v>
                </c:pt>
                <c:pt idx="666">
                  <c:v>0.984304067045963</c:v>
                </c:pt>
                <c:pt idx="667">
                  <c:v>0.891556957458658</c:v>
                </c:pt>
                <c:pt idx="668">
                  <c:v>0.941367860969326</c:v>
                </c:pt>
                <c:pt idx="669">
                  <c:v>0.680924939526425</c:v>
                </c:pt>
                <c:pt idx="670">
                  <c:v>0.47014197753054</c:v>
                </c:pt>
                <c:pt idx="671">
                  <c:v>0.180268894184304</c:v>
                </c:pt>
                <c:pt idx="672">
                  <c:v>0.308653623635349</c:v>
                </c:pt>
                <c:pt idx="673">
                  <c:v>0.458961100387326</c:v>
                </c:pt>
                <c:pt idx="674">
                  <c:v>0.941966391643538</c:v>
                </c:pt>
                <c:pt idx="675">
                  <c:v>0.227869969285541</c:v>
                </c:pt>
                <c:pt idx="676">
                  <c:v>0.767521926679158</c:v>
                </c:pt>
                <c:pt idx="677">
                  <c:v>0.925857422572573</c:v>
                </c:pt>
                <c:pt idx="678">
                  <c:v>0.957722522725069</c:v>
                </c:pt>
                <c:pt idx="679">
                  <c:v>0.926322650645408</c:v>
                </c:pt>
                <c:pt idx="680">
                  <c:v>0.66045971941763</c:v>
                </c:pt>
                <c:pt idx="681">
                  <c:v>0.730378835957052</c:v>
                </c:pt>
                <c:pt idx="682">
                  <c:v>0.73777686687033</c:v>
                </c:pt>
                <c:pt idx="683">
                  <c:v>0.617547311603096</c:v>
                </c:pt>
                <c:pt idx="684">
                  <c:v>0.655095268059396</c:v>
                </c:pt>
                <c:pt idx="685">
                  <c:v>0.5276651819011</c:v>
                </c:pt>
                <c:pt idx="686">
                  <c:v>0.849809547793216</c:v>
                </c:pt>
                <c:pt idx="687">
                  <c:v>0.383783884051281</c:v>
                </c:pt>
                <c:pt idx="688">
                  <c:v>0.89287425768552</c:v>
                </c:pt>
                <c:pt idx="689">
                  <c:v>0.864158726124887</c:v>
                </c:pt>
                <c:pt idx="690">
                  <c:v>0.350143524723273</c:v>
                </c:pt>
                <c:pt idx="691">
                  <c:v>0.730347001655803</c:v>
                </c:pt>
                <c:pt idx="692">
                  <c:v>0.979241617288283</c:v>
                </c:pt>
                <c:pt idx="693">
                  <c:v>0.902273428857859</c:v>
                </c:pt>
                <c:pt idx="694">
                  <c:v>0.995622016477377</c:v>
                </c:pt>
                <c:pt idx="695">
                  <c:v>0.663863729778016</c:v>
                </c:pt>
                <c:pt idx="696">
                  <c:v>0.963681885269979</c:v>
                </c:pt>
                <c:pt idx="697">
                  <c:v>0.690437106077038</c:v>
                </c:pt>
                <c:pt idx="698">
                  <c:v>0.92520580052592</c:v>
                </c:pt>
                <c:pt idx="699">
                  <c:v>0.649191952328321</c:v>
                </c:pt>
                <c:pt idx="700">
                  <c:v>0.98688194798251</c:v>
                </c:pt>
                <c:pt idx="701">
                  <c:v>0.878158074608053</c:v>
                </c:pt>
                <c:pt idx="702">
                  <c:v>0.849630099167976</c:v>
                </c:pt>
                <c:pt idx="703">
                  <c:v>0.998131783210321</c:v>
                </c:pt>
                <c:pt idx="704">
                  <c:v>0.994245784370702</c:v>
                </c:pt>
                <c:pt idx="705">
                  <c:v>0.997511388329305</c:v>
                </c:pt>
                <c:pt idx="706">
                  <c:v>0.540631538206602</c:v>
                </c:pt>
                <c:pt idx="707">
                  <c:v>0.174551795168454</c:v>
                </c:pt>
                <c:pt idx="708">
                  <c:v>0.847694658792611</c:v>
                </c:pt>
                <c:pt idx="709">
                  <c:v>0.197899996574801</c:v>
                </c:pt>
                <c:pt idx="710">
                  <c:v>0.877427799918032</c:v>
                </c:pt>
                <c:pt idx="711">
                  <c:v>0.690172793787427</c:v>
                </c:pt>
                <c:pt idx="712">
                  <c:v>0.77860530113243</c:v>
                </c:pt>
                <c:pt idx="713">
                  <c:v>0.982447047101317</c:v>
                </c:pt>
                <c:pt idx="714">
                  <c:v>0.597881018187146</c:v>
                </c:pt>
                <c:pt idx="715">
                  <c:v>0.659983756720106</c:v>
                </c:pt>
                <c:pt idx="716">
                  <c:v>0.135753439725178</c:v>
                </c:pt>
                <c:pt idx="717">
                  <c:v>0.99251050327124</c:v>
                </c:pt>
                <c:pt idx="718">
                  <c:v>0.632934314468389</c:v>
                </c:pt>
                <c:pt idx="719">
                  <c:v>0.589323880427119</c:v>
                </c:pt>
                <c:pt idx="720">
                  <c:v>0.954346983127596</c:v>
                </c:pt>
                <c:pt idx="721">
                  <c:v>0.981585566221651</c:v>
                </c:pt>
                <c:pt idx="722">
                  <c:v>0.89600160462699</c:v>
                </c:pt>
                <c:pt idx="723">
                  <c:v>0.893120378804962</c:v>
                </c:pt>
                <c:pt idx="724">
                  <c:v>0.997694299251451</c:v>
                </c:pt>
                <c:pt idx="725">
                  <c:v>0.529338019750865</c:v>
                </c:pt>
                <c:pt idx="726">
                  <c:v>0.882684142525358</c:v>
                </c:pt>
                <c:pt idx="727">
                  <c:v>0.98700791330895</c:v>
                </c:pt>
                <c:pt idx="728">
                  <c:v>0.884187303222284</c:v>
                </c:pt>
                <c:pt idx="729">
                  <c:v>0.969898246127388</c:v>
                </c:pt>
                <c:pt idx="730">
                  <c:v>0.695146678939579</c:v>
                </c:pt>
                <c:pt idx="731">
                  <c:v>0.999681846462678</c:v>
                </c:pt>
                <c:pt idx="732">
                  <c:v>0.980855389103188</c:v>
                </c:pt>
                <c:pt idx="733">
                  <c:v>0.905430052094813</c:v>
                </c:pt>
                <c:pt idx="734">
                  <c:v>0.38253453226671</c:v>
                </c:pt>
                <c:pt idx="735">
                  <c:v>0.25966036415844</c:v>
                </c:pt>
                <c:pt idx="736">
                  <c:v>0.908567424628447</c:v>
                </c:pt>
                <c:pt idx="737">
                  <c:v>0.994354967345387</c:v>
                </c:pt>
                <c:pt idx="738">
                  <c:v>0.914162310180061</c:v>
                </c:pt>
                <c:pt idx="739">
                  <c:v>0.841265846024075</c:v>
                </c:pt>
                <c:pt idx="740">
                  <c:v>0.633241878116996</c:v>
                </c:pt>
                <c:pt idx="741">
                  <c:v>0.0236634067861555</c:v>
                </c:pt>
                <c:pt idx="742">
                  <c:v>0.521208492043916</c:v>
                </c:pt>
                <c:pt idx="743">
                  <c:v>0.951990657797052</c:v>
                </c:pt>
                <c:pt idx="744">
                  <c:v>0.899742455457588</c:v>
                </c:pt>
                <c:pt idx="745">
                  <c:v>0.708267095358236</c:v>
                </c:pt>
                <c:pt idx="746">
                  <c:v>0.984673875754665</c:v>
                </c:pt>
                <c:pt idx="747">
                  <c:v>0.672823533885096</c:v>
                </c:pt>
                <c:pt idx="748">
                  <c:v>0.970687002386101</c:v>
                </c:pt>
                <c:pt idx="749">
                  <c:v>0.985499072443032</c:v>
                </c:pt>
                <c:pt idx="750">
                  <c:v>0.91713216072742</c:v>
                </c:pt>
                <c:pt idx="751">
                  <c:v>0.686624671042773</c:v>
                </c:pt>
                <c:pt idx="752">
                  <c:v>0.488503211897942</c:v>
                </c:pt>
                <c:pt idx="753">
                  <c:v>0.716381676286776</c:v>
                </c:pt>
                <c:pt idx="754">
                  <c:v>0.759030235686726</c:v>
                </c:pt>
                <c:pt idx="755">
                  <c:v>0.792616180285578</c:v>
                </c:pt>
                <c:pt idx="756">
                  <c:v>0.992347890504391</c:v>
                </c:pt>
                <c:pt idx="757">
                  <c:v>0.842457147533097</c:v>
                </c:pt>
                <c:pt idx="758">
                  <c:v>0.982756152203867</c:v>
                </c:pt>
                <c:pt idx="759">
                  <c:v>0.602884774095521</c:v>
                </c:pt>
                <c:pt idx="760">
                  <c:v>0.979484850446339</c:v>
                </c:pt>
                <c:pt idx="761">
                  <c:v>0.999658966257661</c:v>
                </c:pt>
                <c:pt idx="762">
                  <c:v>0.87894991318198</c:v>
                </c:pt>
                <c:pt idx="763">
                  <c:v>0.33281209694469</c:v>
                </c:pt>
                <c:pt idx="764">
                  <c:v>0.993918808854602</c:v>
                </c:pt>
                <c:pt idx="765">
                  <c:v>0.959225453142346</c:v>
                </c:pt>
                <c:pt idx="766">
                  <c:v>0.922601798351694</c:v>
                </c:pt>
                <c:pt idx="767">
                  <c:v>0.737851590240937</c:v>
                </c:pt>
                <c:pt idx="768">
                  <c:v>0.996197648183437</c:v>
                </c:pt>
                <c:pt idx="769">
                  <c:v>0.872609904499038</c:v>
                </c:pt>
                <c:pt idx="770">
                  <c:v>0.92795178515535</c:v>
                </c:pt>
                <c:pt idx="771">
                  <c:v>0.435059664482649</c:v>
                </c:pt>
                <c:pt idx="772">
                  <c:v>0.994282378730851</c:v>
                </c:pt>
                <c:pt idx="773">
                  <c:v>0.703413974870135</c:v>
                </c:pt>
                <c:pt idx="774">
                  <c:v>0.619708486316377</c:v>
                </c:pt>
                <c:pt idx="775">
                  <c:v>0.747539272375858</c:v>
                </c:pt>
                <c:pt idx="776">
                  <c:v>0.895935141510015</c:v>
                </c:pt>
                <c:pt idx="777">
                  <c:v>0.954903921623115</c:v>
                </c:pt>
                <c:pt idx="778">
                  <c:v>0.979645818180045</c:v>
                </c:pt>
                <c:pt idx="779">
                  <c:v>0.819281002968304</c:v>
                </c:pt>
                <c:pt idx="780">
                  <c:v>0.9532409664251</c:v>
                </c:pt>
                <c:pt idx="781">
                  <c:v>0.55935091897789</c:v>
                </c:pt>
                <c:pt idx="782">
                  <c:v>0.544594232898404</c:v>
                </c:pt>
                <c:pt idx="783">
                  <c:v>0.621634292233203</c:v>
                </c:pt>
                <c:pt idx="784">
                  <c:v>0.865451223672856</c:v>
                </c:pt>
                <c:pt idx="785">
                  <c:v>0.767172968398297</c:v>
                </c:pt>
                <c:pt idx="786">
                  <c:v>0.999623553582362</c:v>
                </c:pt>
                <c:pt idx="787">
                  <c:v>0.837410200423721</c:v>
                </c:pt>
                <c:pt idx="788">
                  <c:v>0.973222858085757</c:v>
                </c:pt>
                <c:pt idx="789">
                  <c:v>0.432496992436748</c:v>
                </c:pt>
                <c:pt idx="790">
                  <c:v>0.673413262700745</c:v>
                </c:pt>
                <c:pt idx="791">
                  <c:v>0.945932861395499</c:v>
                </c:pt>
                <c:pt idx="792">
                  <c:v>0.507230873126399</c:v>
                </c:pt>
                <c:pt idx="793">
                  <c:v>0.967761754671976</c:v>
                </c:pt>
                <c:pt idx="794">
                  <c:v>0.982581765016031</c:v>
                </c:pt>
                <c:pt idx="795">
                  <c:v>0.887802931631941</c:v>
                </c:pt>
                <c:pt idx="796">
                  <c:v>0.557124879323496</c:v>
                </c:pt>
                <c:pt idx="797">
                  <c:v>0.999891591390413</c:v>
                </c:pt>
                <c:pt idx="798">
                  <c:v>0.879286534761967</c:v>
                </c:pt>
                <c:pt idx="799">
                  <c:v>0.909169693250956</c:v>
                </c:pt>
                <c:pt idx="800">
                  <c:v>0.822077352899273</c:v>
                </c:pt>
                <c:pt idx="801">
                  <c:v>0.277903361490726</c:v>
                </c:pt>
                <c:pt idx="802">
                  <c:v>0.941131081139926</c:v>
                </c:pt>
                <c:pt idx="803">
                  <c:v>0.819711260944903</c:v>
                </c:pt>
                <c:pt idx="804">
                  <c:v>0.85759694475683</c:v>
                </c:pt>
                <c:pt idx="805">
                  <c:v>0.770187502957656</c:v>
                </c:pt>
                <c:pt idx="806">
                  <c:v>0.436109974987733</c:v>
                </c:pt>
                <c:pt idx="807">
                  <c:v>0.808893440400081</c:v>
                </c:pt>
                <c:pt idx="808">
                  <c:v>0.985887965189311</c:v>
                </c:pt>
                <c:pt idx="809">
                  <c:v>0.964216254829772</c:v>
                </c:pt>
                <c:pt idx="810">
                  <c:v>0.843075177544778</c:v>
                </c:pt>
                <c:pt idx="811">
                  <c:v>0.946284030379868</c:v>
                </c:pt>
                <c:pt idx="812">
                  <c:v>0.974546220442119</c:v>
                </c:pt>
                <c:pt idx="813">
                  <c:v>0.982393428169588</c:v>
                </c:pt>
                <c:pt idx="814">
                  <c:v>0.621982273744297</c:v>
                </c:pt>
                <c:pt idx="815">
                  <c:v>0.944217492681922</c:v>
                </c:pt>
                <c:pt idx="816">
                  <c:v>0.64628621646527</c:v>
                </c:pt>
                <c:pt idx="817">
                  <c:v>0.455213968396533</c:v>
                </c:pt>
                <c:pt idx="818">
                  <c:v>0.956136897793386</c:v>
                </c:pt>
                <c:pt idx="819">
                  <c:v>0.447729904075498</c:v>
                </c:pt>
                <c:pt idx="820">
                  <c:v>0.86752678558634</c:v>
                </c:pt>
                <c:pt idx="821">
                  <c:v>0.809991843838028</c:v>
                </c:pt>
                <c:pt idx="822">
                  <c:v>0.46744330592388</c:v>
                </c:pt>
                <c:pt idx="823">
                  <c:v>0.755357137511289</c:v>
                </c:pt>
                <c:pt idx="824">
                  <c:v>0.995976813426047</c:v>
                </c:pt>
                <c:pt idx="825">
                  <c:v>0.936212572991846</c:v>
                </c:pt>
                <c:pt idx="826">
                  <c:v>0.778338777104443</c:v>
                </c:pt>
                <c:pt idx="827">
                  <c:v>0.634157229200355</c:v>
                </c:pt>
                <c:pt idx="828">
                  <c:v>0.848915203619643</c:v>
                </c:pt>
                <c:pt idx="829">
                  <c:v>0.553790049843301</c:v>
                </c:pt>
                <c:pt idx="830">
                  <c:v>0.999959172997447</c:v>
                </c:pt>
                <c:pt idx="831">
                  <c:v>0.744495400188659</c:v>
                </c:pt>
                <c:pt idx="832">
                  <c:v>0.82261331085653</c:v>
                </c:pt>
                <c:pt idx="833">
                  <c:v>0.856683492852513</c:v>
                </c:pt>
                <c:pt idx="834">
                  <c:v>0.989269879315474</c:v>
                </c:pt>
                <c:pt idx="835">
                  <c:v>0.948580254601925</c:v>
                </c:pt>
                <c:pt idx="836">
                  <c:v>0.972733818644178</c:v>
                </c:pt>
                <c:pt idx="837">
                  <c:v>0.831686534194206</c:v>
                </c:pt>
                <c:pt idx="838">
                  <c:v>0.997214298023542</c:v>
                </c:pt>
                <c:pt idx="839">
                  <c:v>0.993087177540476</c:v>
                </c:pt>
                <c:pt idx="840">
                  <c:v>0.927956915953271</c:v>
                </c:pt>
                <c:pt idx="841">
                  <c:v>0.986089595084805</c:v>
                </c:pt>
                <c:pt idx="842">
                  <c:v>0.995683093216296</c:v>
                </c:pt>
                <c:pt idx="843">
                  <c:v>0.950434416283964</c:v>
                </c:pt>
                <c:pt idx="844">
                  <c:v>0.952632179268446</c:v>
                </c:pt>
                <c:pt idx="845">
                  <c:v>0.8144216520309</c:v>
                </c:pt>
                <c:pt idx="846">
                  <c:v>0.985434609616299</c:v>
                </c:pt>
                <c:pt idx="847">
                  <c:v>0.252503811136138</c:v>
                </c:pt>
                <c:pt idx="848">
                  <c:v>0.872860753166804</c:v>
                </c:pt>
                <c:pt idx="849">
                  <c:v>0.826662511471917</c:v>
                </c:pt>
                <c:pt idx="850">
                  <c:v>0.908799298020707</c:v>
                </c:pt>
                <c:pt idx="851">
                  <c:v>0.84403268913291</c:v>
                </c:pt>
                <c:pt idx="852">
                  <c:v>0.95810848488935</c:v>
                </c:pt>
                <c:pt idx="853">
                  <c:v>0.870258838098028</c:v>
                </c:pt>
                <c:pt idx="854">
                  <c:v>0.78448064313105</c:v>
                </c:pt>
                <c:pt idx="855">
                  <c:v>0.294277733172894</c:v>
                </c:pt>
                <c:pt idx="856">
                  <c:v>0.630089312559595</c:v>
                </c:pt>
                <c:pt idx="857">
                  <c:v>0.999984991514361</c:v>
                </c:pt>
                <c:pt idx="858">
                  <c:v>0.549973782045104</c:v>
                </c:pt>
                <c:pt idx="859">
                  <c:v>0.944600212249951</c:v>
                </c:pt>
                <c:pt idx="860">
                  <c:v>0.77880348293677</c:v>
                </c:pt>
                <c:pt idx="861">
                  <c:v>0.98013081221764</c:v>
                </c:pt>
                <c:pt idx="862">
                  <c:v>0.998873175183361</c:v>
                </c:pt>
                <c:pt idx="863">
                  <c:v>0.987740096821085</c:v>
                </c:pt>
                <c:pt idx="864">
                  <c:v>0.999243117987024</c:v>
                </c:pt>
                <c:pt idx="865">
                  <c:v>0.917696582949406</c:v>
                </c:pt>
                <c:pt idx="866">
                  <c:v>0.452823411600627</c:v>
                </c:pt>
                <c:pt idx="867">
                  <c:v>0.990084937098553</c:v>
                </c:pt>
                <c:pt idx="868">
                  <c:v>0.667131043780675</c:v>
                </c:pt>
                <c:pt idx="869">
                  <c:v>0.873135157314548</c:v>
                </c:pt>
                <c:pt idx="870">
                  <c:v>0.900479711083314</c:v>
                </c:pt>
                <c:pt idx="871">
                  <c:v>0.840037578126983</c:v>
                </c:pt>
                <c:pt idx="872">
                  <c:v>0.997059632289745</c:v>
                </c:pt>
                <c:pt idx="873">
                  <c:v>0.592089729085486</c:v>
                </c:pt>
                <c:pt idx="874">
                  <c:v>0.999734839858515</c:v>
                </c:pt>
                <c:pt idx="875">
                  <c:v>0.994210824364204</c:v>
                </c:pt>
                <c:pt idx="876">
                  <c:v>0.995952835755934</c:v>
                </c:pt>
                <c:pt idx="877">
                  <c:v>0.802840354000434</c:v>
                </c:pt>
                <c:pt idx="878">
                  <c:v>0.982121790766241</c:v>
                </c:pt>
                <c:pt idx="879">
                  <c:v>0.834725156896633</c:v>
                </c:pt>
                <c:pt idx="880">
                  <c:v>0.656049832699253</c:v>
                </c:pt>
                <c:pt idx="881">
                  <c:v>0.999647426706923</c:v>
                </c:pt>
                <c:pt idx="882">
                  <c:v>0.784520422276257</c:v>
                </c:pt>
                <c:pt idx="883">
                  <c:v>0.794905976623489</c:v>
                </c:pt>
                <c:pt idx="884">
                  <c:v>0.978285819169889</c:v>
                </c:pt>
                <c:pt idx="885">
                  <c:v>0.638634566825479</c:v>
                </c:pt>
                <c:pt idx="886">
                  <c:v>0.980073827722263</c:v>
                </c:pt>
                <c:pt idx="887">
                  <c:v>0.767856970439379</c:v>
                </c:pt>
                <c:pt idx="888">
                  <c:v>0.997940534091087</c:v>
                </c:pt>
                <c:pt idx="889">
                  <c:v>0.98948068627132</c:v>
                </c:pt>
                <c:pt idx="890">
                  <c:v>0.995935481030292</c:v>
                </c:pt>
                <c:pt idx="891">
                  <c:v>0.570107681686999</c:v>
                </c:pt>
                <c:pt idx="892">
                  <c:v>0.600670002549478</c:v>
                </c:pt>
                <c:pt idx="893">
                  <c:v>0.566988183467942</c:v>
                </c:pt>
                <c:pt idx="894">
                  <c:v>0.425328657750032</c:v>
                </c:pt>
                <c:pt idx="895">
                  <c:v>0.511296914223629</c:v>
                </c:pt>
                <c:pt idx="896">
                  <c:v>0.982856343281065</c:v>
                </c:pt>
                <c:pt idx="897">
                  <c:v>0.995177366182935</c:v>
                </c:pt>
                <c:pt idx="898">
                  <c:v>0.39362723627621</c:v>
                </c:pt>
                <c:pt idx="899">
                  <c:v>0.952874173675131</c:v>
                </c:pt>
                <c:pt idx="900">
                  <c:v>0.614750145932381</c:v>
                </c:pt>
                <c:pt idx="901">
                  <c:v>0.705278993264519</c:v>
                </c:pt>
                <c:pt idx="902">
                  <c:v>0.934182898753795</c:v>
                </c:pt>
                <c:pt idx="903">
                  <c:v>0.91500538367755</c:v>
                </c:pt>
                <c:pt idx="904">
                  <c:v>0.837893180555216</c:v>
                </c:pt>
                <c:pt idx="905">
                  <c:v>0.970833864202311</c:v>
                </c:pt>
                <c:pt idx="906">
                  <c:v>0.677362052460131</c:v>
                </c:pt>
                <c:pt idx="907">
                  <c:v>0.845363799767034</c:v>
                </c:pt>
                <c:pt idx="908">
                  <c:v>0.925275435743251</c:v>
                </c:pt>
                <c:pt idx="909">
                  <c:v>0.997440634119385</c:v>
                </c:pt>
                <c:pt idx="910">
                  <c:v>0.961133690739695</c:v>
                </c:pt>
                <c:pt idx="911">
                  <c:v>0.983469426906365</c:v>
                </c:pt>
                <c:pt idx="912">
                  <c:v>0.451163577057763</c:v>
                </c:pt>
                <c:pt idx="913">
                  <c:v>0.435665250804505</c:v>
                </c:pt>
                <c:pt idx="914">
                  <c:v>0.92853093614851</c:v>
                </c:pt>
                <c:pt idx="915">
                  <c:v>0.872126408355313</c:v>
                </c:pt>
                <c:pt idx="916">
                  <c:v>0.992736796625398</c:v>
                </c:pt>
                <c:pt idx="917">
                  <c:v>0.577201802941773</c:v>
                </c:pt>
                <c:pt idx="918">
                  <c:v>0.992720561131925</c:v>
                </c:pt>
                <c:pt idx="919">
                  <c:v>0.927001939957429</c:v>
                </c:pt>
                <c:pt idx="920">
                  <c:v>0.938939448788821</c:v>
                </c:pt>
                <c:pt idx="921">
                  <c:v>0.313291145338683</c:v>
                </c:pt>
                <c:pt idx="922">
                  <c:v>0.380614319294666</c:v>
                </c:pt>
                <c:pt idx="923">
                  <c:v>0.979890973470172</c:v>
                </c:pt>
                <c:pt idx="924">
                  <c:v>0.250688400433132</c:v>
                </c:pt>
                <c:pt idx="925">
                  <c:v>0.741736316615282</c:v>
                </c:pt>
                <c:pt idx="926">
                  <c:v>0.989394706672979</c:v>
                </c:pt>
                <c:pt idx="927">
                  <c:v>0.999987213096076</c:v>
                </c:pt>
                <c:pt idx="928">
                  <c:v>0.888372943639341</c:v>
                </c:pt>
                <c:pt idx="929">
                  <c:v>0.932396910151539</c:v>
                </c:pt>
                <c:pt idx="930">
                  <c:v>0.566828275011033</c:v>
                </c:pt>
                <c:pt idx="931">
                  <c:v>0.949418606408627</c:v>
                </c:pt>
                <c:pt idx="932">
                  <c:v>0.937263952284213</c:v>
                </c:pt>
                <c:pt idx="933">
                  <c:v>0.66816349671988</c:v>
                </c:pt>
                <c:pt idx="934">
                  <c:v>0.884649937940331</c:v>
                </c:pt>
                <c:pt idx="935">
                  <c:v>0.871633368099041</c:v>
                </c:pt>
                <c:pt idx="936">
                  <c:v>0.954907617340664</c:v>
                </c:pt>
                <c:pt idx="937">
                  <c:v>0.633769144963159</c:v>
                </c:pt>
                <c:pt idx="938">
                  <c:v>0.460012349428969</c:v>
                </c:pt>
                <c:pt idx="939">
                  <c:v>0.749109208365091</c:v>
                </c:pt>
                <c:pt idx="940">
                  <c:v>0.975447555986466</c:v>
                </c:pt>
                <c:pt idx="941">
                  <c:v>0.995656393416972</c:v>
                </c:pt>
                <c:pt idx="942">
                  <c:v>0.992524983534177</c:v>
                </c:pt>
                <c:pt idx="943">
                  <c:v>0.977408852197043</c:v>
                </c:pt>
                <c:pt idx="944">
                  <c:v>0.877136017365722</c:v>
                </c:pt>
                <c:pt idx="945">
                  <c:v>0.99867136248473</c:v>
                </c:pt>
                <c:pt idx="946">
                  <c:v>0.920638437827876</c:v>
                </c:pt>
                <c:pt idx="947">
                  <c:v>0.575609429470078</c:v>
                </c:pt>
                <c:pt idx="948">
                  <c:v>0.990723175687461</c:v>
                </c:pt>
                <c:pt idx="949">
                  <c:v>0.959036385240136</c:v>
                </c:pt>
                <c:pt idx="950">
                  <c:v>0.990633132104936</c:v>
                </c:pt>
                <c:pt idx="951">
                  <c:v>0.997253441605497</c:v>
                </c:pt>
                <c:pt idx="952">
                  <c:v>0.966162556528802</c:v>
                </c:pt>
                <c:pt idx="953">
                  <c:v>0.524972643880518</c:v>
                </c:pt>
                <c:pt idx="954">
                  <c:v>0.992603476173667</c:v>
                </c:pt>
                <c:pt idx="955">
                  <c:v>0.752665372590428</c:v>
                </c:pt>
                <c:pt idx="956">
                  <c:v>0.952085535419283</c:v>
                </c:pt>
                <c:pt idx="957">
                  <c:v>0.308688129508989</c:v>
                </c:pt>
                <c:pt idx="958">
                  <c:v>0.813493073244185</c:v>
                </c:pt>
                <c:pt idx="959">
                  <c:v>0.997504344627256</c:v>
                </c:pt>
                <c:pt idx="960">
                  <c:v>0.823545706875556</c:v>
                </c:pt>
                <c:pt idx="961">
                  <c:v>0.983578910332943</c:v>
                </c:pt>
                <c:pt idx="962">
                  <c:v>0.893016327944831</c:v>
                </c:pt>
                <c:pt idx="963">
                  <c:v>0.364505225049309</c:v>
                </c:pt>
                <c:pt idx="964">
                  <c:v>0.751276288200138</c:v>
                </c:pt>
                <c:pt idx="965">
                  <c:v>0.93016327775204</c:v>
                </c:pt>
                <c:pt idx="966">
                  <c:v>0.768991874733156</c:v>
                </c:pt>
                <c:pt idx="967">
                  <c:v>0.538355813205174</c:v>
                </c:pt>
                <c:pt idx="968">
                  <c:v>0.995339026536848</c:v>
                </c:pt>
                <c:pt idx="969">
                  <c:v>0.270061100629647</c:v>
                </c:pt>
                <c:pt idx="970">
                  <c:v>0.922062158278278</c:v>
                </c:pt>
                <c:pt idx="971">
                  <c:v>0.581561461683243</c:v>
                </c:pt>
                <c:pt idx="972">
                  <c:v>0.413427909989705</c:v>
                </c:pt>
                <c:pt idx="973">
                  <c:v>0.0644423606038248</c:v>
                </c:pt>
                <c:pt idx="974">
                  <c:v>0.747201180044307</c:v>
                </c:pt>
                <c:pt idx="975">
                  <c:v>0.96976134735412</c:v>
                </c:pt>
                <c:pt idx="976">
                  <c:v>0.937783181668491</c:v>
                </c:pt>
                <c:pt idx="977">
                  <c:v>0.800760291603437</c:v>
                </c:pt>
                <c:pt idx="978">
                  <c:v>0.762224075820497</c:v>
                </c:pt>
                <c:pt idx="979">
                  <c:v>0.879524226891843</c:v>
                </c:pt>
                <c:pt idx="980">
                  <c:v>0.78901108453628</c:v>
                </c:pt>
                <c:pt idx="981">
                  <c:v>0.997618848185704</c:v>
                </c:pt>
                <c:pt idx="982">
                  <c:v>0.968775390059542</c:v>
                </c:pt>
                <c:pt idx="983">
                  <c:v>0.430302507718147</c:v>
                </c:pt>
                <c:pt idx="984">
                  <c:v>0.716777495861013</c:v>
                </c:pt>
                <c:pt idx="985">
                  <c:v>0.848175690483846</c:v>
                </c:pt>
                <c:pt idx="986">
                  <c:v>0.701876014966787</c:v>
                </c:pt>
                <c:pt idx="987">
                  <c:v>0.764631436708893</c:v>
                </c:pt>
                <c:pt idx="988">
                  <c:v>0.971840234430435</c:v>
                </c:pt>
                <c:pt idx="989">
                  <c:v>0.991895663182234</c:v>
                </c:pt>
                <c:pt idx="990">
                  <c:v>0.960730361980307</c:v>
                </c:pt>
                <c:pt idx="991">
                  <c:v>0.62128153234346</c:v>
                </c:pt>
                <c:pt idx="992">
                  <c:v>0.886433125500511</c:v>
                </c:pt>
                <c:pt idx="993">
                  <c:v>0.602149118686855</c:v>
                </c:pt>
                <c:pt idx="994">
                  <c:v>0.450925508682775</c:v>
                </c:pt>
                <c:pt idx="995">
                  <c:v>0.986506981621768</c:v>
                </c:pt>
                <c:pt idx="996">
                  <c:v>0.978091522915284</c:v>
                </c:pt>
                <c:pt idx="997">
                  <c:v>0.797938508848434</c:v>
                </c:pt>
                <c:pt idx="998">
                  <c:v>0.999998417112364</c:v>
                </c:pt>
                <c:pt idx="999">
                  <c:v>0.660122044996574</c:v>
                </c:pt>
              </c:numCache>
            </c:numRef>
          </c:yVal>
          <c:smooth val="1"/>
        </c:ser>
        <c:axId val="19996362"/>
        <c:axId val="16488572"/>
      </c:scatterChart>
      <c:valAx>
        <c:axId val="1999636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6488572"/>
        <c:crosses val="autoZero"/>
        <c:crossBetween val="midCat"/>
      </c:valAx>
      <c:valAx>
        <c:axId val="1648857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99963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수익률의 공동 움직임 (첫 300개)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"B 수익률"</c:f>
              <c:strCache>
                <c:ptCount val="1"/>
                <c:pt idx="0">
                  <c:v>B 수익률</c:v>
                </c:pt>
              </c:strCache>
            </c:strRef>
          </c:tx>
          <c:spPr>
            <a:solidFill>
              <a:srgbClr val="99ccff"/>
            </a:solidFill>
            <a:ln w="3816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기초통계!$D$25:$D$324</c:f>
              <c:numCache>
                <c:formatCode>0.0%</c:formatCode>
                <c:ptCount val="300"/>
                <c:pt idx="0">
                  <c:v>0.0232874613638315</c:v>
                </c:pt>
                <c:pt idx="1">
                  <c:v>0.175234695672616</c:v>
                </c:pt>
                <c:pt idx="2">
                  <c:v>0.0527275461493422</c:v>
                </c:pt>
                <c:pt idx="3">
                  <c:v>-0.153555242955872</c:v>
                </c:pt>
                <c:pt idx="4">
                  <c:v>0.131393321151946</c:v>
                </c:pt>
                <c:pt idx="5">
                  <c:v>0.0471296269492799</c:v>
                </c:pt>
                <c:pt idx="6">
                  <c:v>0.160434557146061</c:v>
                </c:pt>
                <c:pt idx="7">
                  <c:v>-0.011081420218875</c:v>
                </c:pt>
                <c:pt idx="8">
                  <c:v>-0.0129813221721826</c:v>
                </c:pt>
                <c:pt idx="9">
                  <c:v>0.0324426768779852</c:v>
                </c:pt>
                <c:pt idx="10">
                  <c:v>0.162817676000354</c:v>
                </c:pt>
                <c:pt idx="11">
                  <c:v>0.080662847310858</c:v>
                </c:pt>
                <c:pt idx="12">
                  <c:v>0.180520841950183</c:v>
                </c:pt>
                <c:pt idx="13">
                  <c:v>0.146912367250945</c:v>
                </c:pt>
                <c:pt idx="14">
                  <c:v>0.00414845624614539</c:v>
                </c:pt>
                <c:pt idx="15">
                  <c:v>0.014461413210904</c:v>
                </c:pt>
                <c:pt idx="16">
                  <c:v>0.223705460672819</c:v>
                </c:pt>
                <c:pt idx="17">
                  <c:v>-0.00703208775847335</c:v>
                </c:pt>
                <c:pt idx="18">
                  <c:v>0.0272516794791073</c:v>
                </c:pt>
                <c:pt idx="19">
                  <c:v>0.0736755322450964</c:v>
                </c:pt>
                <c:pt idx="20">
                  <c:v>-0.0338497227081905</c:v>
                </c:pt>
                <c:pt idx="21">
                  <c:v>0.105932769192561</c:v>
                </c:pt>
                <c:pt idx="22">
                  <c:v>0.0827103468962567</c:v>
                </c:pt>
                <c:pt idx="23">
                  <c:v>0.272502060491757</c:v>
                </c:pt>
                <c:pt idx="24">
                  <c:v>0.0317119547673816</c:v>
                </c:pt>
                <c:pt idx="25">
                  <c:v>0.173330453620805</c:v>
                </c:pt>
                <c:pt idx="26">
                  <c:v>0.0911672606509816</c:v>
                </c:pt>
                <c:pt idx="27">
                  <c:v>0.0792916004055168</c:v>
                </c:pt>
                <c:pt idx="28">
                  <c:v>0.0758596729702777</c:v>
                </c:pt>
                <c:pt idx="29">
                  <c:v>-0.00454200987143578</c:v>
                </c:pt>
                <c:pt idx="30">
                  <c:v>0.217769040256352</c:v>
                </c:pt>
                <c:pt idx="31">
                  <c:v>-0.184377387233296</c:v>
                </c:pt>
                <c:pt idx="32">
                  <c:v>0.197373446178058</c:v>
                </c:pt>
                <c:pt idx="33">
                  <c:v>0.0673775671502867</c:v>
                </c:pt>
                <c:pt idx="34">
                  <c:v>0.115642210992086</c:v>
                </c:pt>
                <c:pt idx="35">
                  <c:v>-4.14083753325287E-005</c:v>
                </c:pt>
                <c:pt idx="36">
                  <c:v>0.0567902499928281</c:v>
                </c:pt>
                <c:pt idx="37">
                  <c:v>0.171103503685031</c:v>
                </c:pt>
                <c:pt idx="38">
                  <c:v>0.121470549391736</c:v>
                </c:pt>
                <c:pt idx="39">
                  <c:v>0.017980614471731</c:v>
                </c:pt>
                <c:pt idx="40">
                  <c:v>0.0797677250849997</c:v>
                </c:pt>
                <c:pt idx="41">
                  <c:v>0.0403877621378446</c:v>
                </c:pt>
                <c:pt idx="42">
                  <c:v>0.0268056709616071</c:v>
                </c:pt>
                <c:pt idx="43">
                  <c:v>-0.0241998472643843</c:v>
                </c:pt>
                <c:pt idx="44">
                  <c:v>0.237033133641499</c:v>
                </c:pt>
                <c:pt idx="45">
                  <c:v>0.100780705248366</c:v>
                </c:pt>
                <c:pt idx="46">
                  <c:v>0.0205993550767382</c:v>
                </c:pt>
                <c:pt idx="47">
                  <c:v>0.085852607749845</c:v>
                </c:pt>
                <c:pt idx="48">
                  <c:v>-0.00430618324963487</c:v>
                </c:pt>
                <c:pt idx="49">
                  <c:v>0.118007049687591</c:v>
                </c:pt>
                <c:pt idx="50">
                  <c:v>0.0442966339220177</c:v>
                </c:pt>
                <c:pt idx="51">
                  <c:v>-0.00414402240380437</c:v>
                </c:pt>
                <c:pt idx="52">
                  <c:v>0.0166712146149786</c:v>
                </c:pt>
                <c:pt idx="53">
                  <c:v>0.22914409445519</c:v>
                </c:pt>
                <c:pt idx="54">
                  <c:v>0.148298562292908</c:v>
                </c:pt>
                <c:pt idx="55">
                  <c:v>-0.0135021621842056</c:v>
                </c:pt>
                <c:pt idx="56">
                  <c:v>0.0236782937810886</c:v>
                </c:pt>
                <c:pt idx="57">
                  <c:v>0.0190212803435984</c:v>
                </c:pt>
                <c:pt idx="58">
                  <c:v>-0.171768949267944</c:v>
                </c:pt>
                <c:pt idx="59">
                  <c:v>-0.000114331349909139</c:v>
                </c:pt>
                <c:pt idx="60">
                  <c:v>-0.0250139520371831</c:v>
                </c:pt>
                <c:pt idx="61">
                  <c:v>0.138787097136671</c:v>
                </c:pt>
                <c:pt idx="62">
                  <c:v>0.0228671935093913</c:v>
                </c:pt>
                <c:pt idx="63">
                  <c:v>-0.038077494515252</c:v>
                </c:pt>
                <c:pt idx="64">
                  <c:v>-0.0844924408260897</c:v>
                </c:pt>
                <c:pt idx="65">
                  <c:v>0.197164993462599</c:v>
                </c:pt>
                <c:pt idx="66">
                  <c:v>0.275020582060072</c:v>
                </c:pt>
                <c:pt idx="67">
                  <c:v>0.152059326827399</c:v>
                </c:pt>
                <c:pt idx="68">
                  <c:v>0.0218581600406129</c:v>
                </c:pt>
                <c:pt idx="69">
                  <c:v>0.0378781192480774</c:v>
                </c:pt>
                <c:pt idx="70">
                  <c:v>0.127288881565993</c:v>
                </c:pt>
                <c:pt idx="71">
                  <c:v>0.0681860584306188</c:v>
                </c:pt>
                <c:pt idx="72">
                  <c:v>0.0169382417554741</c:v>
                </c:pt>
                <c:pt idx="73">
                  <c:v>0.16558217893175</c:v>
                </c:pt>
                <c:pt idx="74">
                  <c:v>-0.140520839533831</c:v>
                </c:pt>
                <c:pt idx="75">
                  <c:v>-0.00940190083716681</c:v>
                </c:pt>
                <c:pt idx="76">
                  <c:v>-0.0331798857089475</c:v>
                </c:pt>
                <c:pt idx="77">
                  <c:v>0.186569743243518</c:v>
                </c:pt>
                <c:pt idx="78">
                  <c:v>0.0605685927072557</c:v>
                </c:pt>
                <c:pt idx="79">
                  <c:v>0.0775114644324133</c:v>
                </c:pt>
                <c:pt idx="80">
                  <c:v>0.0949897018229236</c:v>
                </c:pt>
                <c:pt idx="81">
                  <c:v>0.0533135749801667</c:v>
                </c:pt>
                <c:pt idx="82">
                  <c:v>0.269778800615572</c:v>
                </c:pt>
                <c:pt idx="83">
                  <c:v>0.00883085004147704</c:v>
                </c:pt>
                <c:pt idx="84">
                  <c:v>0.0235156821367623</c:v>
                </c:pt>
                <c:pt idx="85">
                  <c:v>0.0350584339982935</c:v>
                </c:pt>
                <c:pt idx="86">
                  <c:v>0.0964946043003069</c:v>
                </c:pt>
                <c:pt idx="87">
                  <c:v>0.172361688502707</c:v>
                </c:pt>
                <c:pt idx="88">
                  <c:v>-0.016176826778103</c:v>
                </c:pt>
                <c:pt idx="89">
                  <c:v>0.0478261763704326</c:v>
                </c:pt>
                <c:pt idx="90">
                  <c:v>0.179027888727887</c:v>
                </c:pt>
                <c:pt idx="91">
                  <c:v>0.0656204070630187</c:v>
                </c:pt>
                <c:pt idx="92">
                  <c:v>0.139710499267634</c:v>
                </c:pt>
                <c:pt idx="93">
                  <c:v>0.131277747208535</c:v>
                </c:pt>
                <c:pt idx="94">
                  <c:v>0.0599151496929748</c:v>
                </c:pt>
                <c:pt idx="95">
                  <c:v>0.0116954944847347</c:v>
                </c:pt>
                <c:pt idx="96">
                  <c:v>0.0179008080395893</c:v>
                </c:pt>
                <c:pt idx="97">
                  <c:v>-0.037355918076789</c:v>
                </c:pt>
                <c:pt idx="98">
                  <c:v>-0.174465082288985</c:v>
                </c:pt>
                <c:pt idx="99">
                  <c:v>-0.0913429631272876</c:v>
                </c:pt>
                <c:pt idx="100">
                  <c:v>0.162415932327488</c:v>
                </c:pt>
                <c:pt idx="101">
                  <c:v>-0.0362740246388257</c:v>
                </c:pt>
                <c:pt idx="102">
                  <c:v>-0.00248728307406667</c:v>
                </c:pt>
                <c:pt idx="103">
                  <c:v>0.0510660136218608</c:v>
                </c:pt>
                <c:pt idx="104">
                  <c:v>0.0233836992053459</c:v>
                </c:pt>
                <c:pt idx="105">
                  <c:v>-0.0342810301707935</c:v>
                </c:pt>
                <c:pt idx="106">
                  <c:v>0.190096812323935</c:v>
                </c:pt>
                <c:pt idx="107">
                  <c:v>0.154174923917338</c:v>
                </c:pt>
                <c:pt idx="108">
                  <c:v>-0.0270648995996929</c:v>
                </c:pt>
                <c:pt idx="109">
                  <c:v>-0.0583578328155302</c:v>
                </c:pt>
                <c:pt idx="110">
                  <c:v>0.0167743644523241</c:v>
                </c:pt>
                <c:pt idx="111">
                  <c:v>0.0656150571894657</c:v>
                </c:pt>
                <c:pt idx="112">
                  <c:v>0.0943838394141944</c:v>
                </c:pt>
                <c:pt idx="113">
                  <c:v>-0.102728847781961</c:v>
                </c:pt>
                <c:pt idx="114">
                  <c:v>0.184142344223432</c:v>
                </c:pt>
                <c:pt idx="115">
                  <c:v>0.000262963933477328</c:v>
                </c:pt>
                <c:pt idx="116">
                  <c:v>0.173886861310445</c:v>
                </c:pt>
                <c:pt idx="117">
                  <c:v>0.0532312690373155</c:v>
                </c:pt>
                <c:pt idx="118">
                  <c:v>0.00540048851013868</c:v>
                </c:pt>
                <c:pt idx="119">
                  <c:v>0.231531426521626</c:v>
                </c:pt>
                <c:pt idx="120">
                  <c:v>0.14088940359579</c:v>
                </c:pt>
                <c:pt idx="121">
                  <c:v>0.0506271560412952</c:v>
                </c:pt>
                <c:pt idx="122">
                  <c:v>-0.0283291030114719</c:v>
                </c:pt>
                <c:pt idx="123">
                  <c:v>0.17425330124303</c:v>
                </c:pt>
                <c:pt idx="124">
                  <c:v>0.0723300646463428</c:v>
                </c:pt>
                <c:pt idx="125">
                  <c:v>0.00278547678899532</c:v>
                </c:pt>
                <c:pt idx="126">
                  <c:v>0.0879231072689876</c:v>
                </c:pt>
                <c:pt idx="127">
                  <c:v>0.107463358340317</c:v>
                </c:pt>
                <c:pt idx="128">
                  <c:v>0.117267694730461</c:v>
                </c:pt>
                <c:pt idx="129">
                  <c:v>0.01260414419786</c:v>
                </c:pt>
                <c:pt idx="130">
                  <c:v>0.218247647316736</c:v>
                </c:pt>
                <c:pt idx="131">
                  <c:v>-0.062425007024535</c:v>
                </c:pt>
                <c:pt idx="132">
                  <c:v>0.134976518911404</c:v>
                </c:pt>
                <c:pt idx="133">
                  <c:v>0.147821323329601</c:v>
                </c:pt>
                <c:pt idx="134">
                  <c:v>0.0685782476548534</c:v>
                </c:pt>
                <c:pt idx="135">
                  <c:v>0.156041148854124</c:v>
                </c:pt>
                <c:pt idx="136">
                  <c:v>-0.0526226752448148</c:v>
                </c:pt>
                <c:pt idx="137">
                  <c:v>0.0788090099486713</c:v>
                </c:pt>
                <c:pt idx="138">
                  <c:v>0.00951051564789139</c:v>
                </c:pt>
                <c:pt idx="139">
                  <c:v>-0.0736270635649769</c:v>
                </c:pt>
                <c:pt idx="140">
                  <c:v>0.246087774708407</c:v>
                </c:pt>
                <c:pt idx="141">
                  <c:v>0.0491875200456312</c:v>
                </c:pt>
                <c:pt idx="142">
                  <c:v>0.144243103976453</c:v>
                </c:pt>
                <c:pt idx="143">
                  <c:v>0.0115214341243011</c:v>
                </c:pt>
                <c:pt idx="144">
                  <c:v>0.135193777027883</c:v>
                </c:pt>
                <c:pt idx="145">
                  <c:v>0.0250530404063356</c:v>
                </c:pt>
                <c:pt idx="146">
                  <c:v>-0.0109580736310728</c:v>
                </c:pt>
                <c:pt idx="147">
                  <c:v>0.0648559188135767</c:v>
                </c:pt>
                <c:pt idx="148">
                  <c:v>0.143674015713899</c:v>
                </c:pt>
                <c:pt idx="149">
                  <c:v>-0.0599765103195106</c:v>
                </c:pt>
                <c:pt idx="150">
                  <c:v>0.016976909594069</c:v>
                </c:pt>
                <c:pt idx="151">
                  <c:v>-0.0546715567026469</c:v>
                </c:pt>
                <c:pt idx="152">
                  <c:v>0.0116268041246541</c:v>
                </c:pt>
                <c:pt idx="153">
                  <c:v>-0.134893469031987</c:v>
                </c:pt>
                <c:pt idx="154">
                  <c:v>-0.00198630073404119</c:v>
                </c:pt>
                <c:pt idx="155">
                  <c:v>0.0714008654019795</c:v>
                </c:pt>
                <c:pt idx="156">
                  <c:v>0.176770374021838</c:v>
                </c:pt>
                <c:pt idx="157">
                  <c:v>-0.000451444839392155</c:v>
                </c:pt>
                <c:pt idx="158">
                  <c:v>0.189953728958276</c:v>
                </c:pt>
                <c:pt idx="159">
                  <c:v>0.125145667228917</c:v>
                </c:pt>
                <c:pt idx="160">
                  <c:v>0.0202485119892425</c:v>
                </c:pt>
                <c:pt idx="161">
                  <c:v>0.167325229977727</c:v>
                </c:pt>
                <c:pt idx="162">
                  <c:v>0.0497273564017093</c:v>
                </c:pt>
                <c:pt idx="163">
                  <c:v>0.192979841982945</c:v>
                </c:pt>
                <c:pt idx="164">
                  <c:v>0.010814326345284</c:v>
                </c:pt>
                <c:pt idx="165">
                  <c:v>-0.0195882574567234</c:v>
                </c:pt>
                <c:pt idx="166">
                  <c:v>0.126803898004148</c:v>
                </c:pt>
                <c:pt idx="167">
                  <c:v>-0.0879300264126569</c:v>
                </c:pt>
                <c:pt idx="168">
                  <c:v>0.173586911108501</c:v>
                </c:pt>
                <c:pt idx="169">
                  <c:v>0.129437977902983</c:v>
                </c:pt>
                <c:pt idx="170">
                  <c:v>-0.0259896718787229</c:v>
                </c:pt>
                <c:pt idx="171">
                  <c:v>0.150675599816112</c:v>
                </c:pt>
                <c:pt idx="172">
                  <c:v>2.84990788375628E-005</c:v>
                </c:pt>
                <c:pt idx="173">
                  <c:v>0.0637173267327224</c:v>
                </c:pt>
                <c:pt idx="174">
                  <c:v>0.0618925410472198</c:v>
                </c:pt>
                <c:pt idx="175">
                  <c:v>0.120800686033014</c:v>
                </c:pt>
                <c:pt idx="176">
                  <c:v>0.115059340683207</c:v>
                </c:pt>
                <c:pt idx="177">
                  <c:v>0.0610144234318487</c:v>
                </c:pt>
                <c:pt idx="178">
                  <c:v>0.224730801721985</c:v>
                </c:pt>
                <c:pt idx="179">
                  <c:v>0.0164949706973576</c:v>
                </c:pt>
                <c:pt idx="180">
                  <c:v>-0.0250710392624586</c:v>
                </c:pt>
                <c:pt idx="181">
                  <c:v>-0.0234067834466718</c:v>
                </c:pt>
                <c:pt idx="182">
                  <c:v>-0.000579102582698429</c:v>
                </c:pt>
                <c:pt idx="183">
                  <c:v>-0.0435947779026274</c:v>
                </c:pt>
                <c:pt idx="184">
                  <c:v>-0.0144818163483936</c:v>
                </c:pt>
                <c:pt idx="185">
                  <c:v>-0.0443706532933782</c:v>
                </c:pt>
                <c:pt idx="186">
                  <c:v>-0.0272331392981608</c:v>
                </c:pt>
                <c:pt idx="187">
                  <c:v>0.0716046735318429</c:v>
                </c:pt>
                <c:pt idx="188">
                  <c:v>0.10823973105259</c:v>
                </c:pt>
                <c:pt idx="189">
                  <c:v>0.0718764221091518</c:v>
                </c:pt>
                <c:pt idx="190">
                  <c:v>0.200421060819805</c:v>
                </c:pt>
                <c:pt idx="191">
                  <c:v>-0.0844903107621558</c:v>
                </c:pt>
                <c:pt idx="192">
                  <c:v>0.0622748628499813</c:v>
                </c:pt>
                <c:pt idx="193">
                  <c:v>-0.0301594351248204</c:v>
                </c:pt>
                <c:pt idx="194">
                  <c:v>0.0117857787786265</c:v>
                </c:pt>
                <c:pt idx="195">
                  <c:v>0.238098258553868</c:v>
                </c:pt>
                <c:pt idx="196">
                  <c:v>-0.0899204824956472</c:v>
                </c:pt>
                <c:pt idx="197">
                  <c:v>-0.00768603008593377</c:v>
                </c:pt>
                <c:pt idx="198">
                  <c:v>0.00874870844167749</c:v>
                </c:pt>
                <c:pt idx="199">
                  <c:v>0.0164962955973503</c:v>
                </c:pt>
                <c:pt idx="200">
                  <c:v>0.00811369055603458</c:v>
                </c:pt>
                <c:pt idx="201">
                  <c:v>0.0325710852720083</c:v>
                </c:pt>
                <c:pt idx="202">
                  <c:v>-0.0454037575711386</c:v>
                </c:pt>
                <c:pt idx="203">
                  <c:v>0.00987478236716968</c:v>
                </c:pt>
                <c:pt idx="204">
                  <c:v>0.00296220709946413</c:v>
                </c:pt>
                <c:pt idx="205">
                  <c:v>-0.0650162497989222</c:v>
                </c:pt>
                <c:pt idx="206">
                  <c:v>-0.0273222567343906</c:v>
                </c:pt>
                <c:pt idx="207">
                  <c:v>0.0532064160638776</c:v>
                </c:pt>
                <c:pt idx="208">
                  <c:v>0.0835708838730358</c:v>
                </c:pt>
                <c:pt idx="209">
                  <c:v>0.0103779155231993</c:v>
                </c:pt>
                <c:pt idx="210">
                  <c:v>0.144480635091445</c:v>
                </c:pt>
                <c:pt idx="211">
                  <c:v>0.0303795084685215</c:v>
                </c:pt>
                <c:pt idx="212">
                  <c:v>0.0289974673260397</c:v>
                </c:pt>
                <c:pt idx="213">
                  <c:v>-0.115529340024274</c:v>
                </c:pt>
                <c:pt idx="214">
                  <c:v>0.0149797380625583</c:v>
                </c:pt>
                <c:pt idx="215">
                  <c:v>0.176439696384267</c:v>
                </c:pt>
                <c:pt idx="216">
                  <c:v>0.0805541343711705</c:v>
                </c:pt>
                <c:pt idx="217">
                  <c:v>-0.00261376398500229</c:v>
                </c:pt>
                <c:pt idx="218">
                  <c:v>0.0452573104503619</c:v>
                </c:pt>
                <c:pt idx="219">
                  <c:v>0.0316906638802948</c:v>
                </c:pt>
                <c:pt idx="220">
                  <c:v>0.0388423623632312</c:v>
                </c:pt>
                <c:pt idx="221">
                  <c:v>0.0390853394375424</c:v>
                </c:pt>
                <c:pt idx="222">
                  <c:v>0.0611442015862659</c:v>
                </c:pt>
                <c:pt idx="223">
                  <c:v>0.01125760864625</c:v>
                </c:pt>
                <c:pt idx="224">
                  <c:v>0.0445150106897775</c:v>
                </c:pt>
                <c:pt idx="225">
                  <c:v>0.178745566607225</c:v>
                </c:pt>
                <c:pt idx="226">
                  <c:v>0.0543966561045893</c:v>
                </c:pt>
                <c:pt idx="227">
                  <c:v>0.157277045814255</c:v>
                </c:pt>
                <c:pt idx="228">
                  <c:v>0.105025959098595</c:v>
                </c:pt>
                <c:pt idx="229">
                  <c:v>0.112142101607264</c:v>
                </c:pt>
                <c:pt idx="230">
                  <c:v>0.18934507694905</c:v>
                </c:pt>
                <c:pt idx="231">
                  <c:v>0.317537184241435</c:v>
                </c:pt>
                <c:pt idx="232">
                  <c:v>0.0259299336770556</c:v>
                </c:pt>
                <c:pt idx="233">
                  <c:v>0.0171187559086093</c:v>
                </c:pt>
                <c:pt idx="234">
                  <c:v>0.0149730217669611</c:v>
                </c:pt>
                <c:pt idx="235">
                  <c:v>0.221508871815336</c:v>
                </c:pt>
                <c:pt idx="236">
                  <c:v>0.162156396006757</c:v>
                </c:pt>
                <c:pt idx="237">
                  <c:v>0.00742664669445908</c:v>
                </c:pt>
                <c:pt idx="238">
                  <c:v>0.0102335550542923</c:v>
                </c:pt>
                <c:pt idx="239">
                  <c:v>0.0948801479857483</c:v>
                </c:pt>
                <c:pt idx="240">
                  <c:v>-0.194321936798327</c:v>
                </c:pt>
                <c:pt idx="241">
                  <c:v>0.00450036682225688</c:v>
                </c:pt>
                <c:pt idx="242">
                  <c:v>-0.0543845184997751</c:v>
                </c:pt>
                <c:pt idx="243">
                  <c:v>0.0519734536582179</c:v>
                </c:pt>
                <c:pt idx="244">
                  <c:v>0.0700948983245328</c:v>
                </c:pt>
                <c:pt idx="245">
                  <c:v>-0.0334021241156576</c:v>
                </c:pt>
                <c:pt idx="246">
                  <c:v>-0.0411082463439315</c:v>
                </c:pt>
                <c:pt idx="247">
                  <c:v>-0.014725781487216</c:v>
                </c:pt>
                <c:pt idx="248">
                  <c:v>0.126065781201897</c:v>
                </c:pt>
                <c:pt idx="249">
                  <c:v>0.136333834268883</c:v>
                </c:pt>
                <c:pt idx="250">
                  <c:v>0.0664208817269544</c:v>
                </c:pt>
                <c:pt idx="251">
                  <c:v>0.106627478501883</c:v>
                </c:pt>
                <c:pt idx="252">
                  <c:v>0.173835994474628</c:v>
                </c:pt>
                <c:pt idx="253">
                  <c:v>0.0368372654422853</c:v>
                </c:pt>
                <c:pt idx="254">
                  <c:v>0.132140389063915</c:v>
                </c:pt>
                <c:pt idx="255">
                  <c:v>0.144134201784977</c:v>
                </c:pt>
                <c:pt idx="256">
                  <c:v>-0.12823748240719</c:v>
                </c:pt>
                <c:pt idx="257">
                  <c:v>0.0855021518792798</c:v>
                </c:pt>
                <c:pt idx="258">
                  <c:v>0.171211798447799</c:v>
                </c:pt>
                <c:pt idx="259">
                  <c:v>-0.161763666587941</c:v>
                </c:pt>
                <c:pt idx="260">
                  <c:v>-0.0185451034384284</c:v>
                </c:pt>
                <c:pt idx="261">
                  <c:v>0.0209038702100561</c:v>
                </c:pt>
                <c:pt idx="262">
                  <c:v>0.378533097290302</c:v>
                </c:pt>
                <c:pt idx="263">
                  <c:v>0.0281963213092217</c:v>
                </c:pt>
                <c:pt idx="264">
                  <c:v>-0.0200367248924828</c:v>
                </c:pt>
                <c:pt idx="265">
                  <c:v>-0.0460000123345925</c:v>
                </c:pt>
                <c:pt idx="266">
                  <c:v>0.108165925889665</c:v>
                </c:pt>
                <c:pt idx="267">
                  <c:v>0.0846215097439506</c:v>
                </c:pt>
                <c:pt idx="268">
                  <c:v>0.0628184459008821</c:v>
                </c:pt>
                <c:pt idx="269">
                  <c:v>0.15195394765311</c:v>
                </c:pt>
                <c:pt idx="270">
                  <c:v>0.154788148822415</c:v>
                </c:pt>
                <c:pt idx="271">
                  <c:v>0.117784061928765</c:v>
                </c:pt>
                <c:pt idx="272">
                  <c:v>0.0775071116611796</c:v>
                </c:pt>
                <c:pt idx="273">
                  <c:v>0.090176415130225</c:v>
                </c:pt>
                <c:pt idx="274">
                  <c:v>0.121393045753132</c:v>
                </c:pt>
                <c:pt idx="275">
                  <c:v>-0.0402707679383951</c:v>
                </c:pt>
                <c:pt idx="276">
                  <c:v>0.25418427084061</c:v>
                </c:pt>
                <c:pt idx="277">
                  <c:v>0.00939168942911538</c:v>
                </c:pt>
                <c:pt idx="278">
                  <c:v>0.154376228787254</c:v>
                </c:pt>
                <c:pt idx="279">
                  <c:v>0.0230304189325823</c:v>
                </c:pt>
                <c:pt idx="280">
                  <c:v>0.0244344795498272</c:v>
                </c:pt>
                <c:pt idx="281">
                  <c:v>-0.0224957907785465</c:v>
                </c:pt>
                <c:pt idx="282">
                  <c:v>0.16181593025218</c:v>
                </c:pt>
                <c:pt idx="283">
                  <c:v>0.0581157032218166</c:v>
                </c:pt>
                <c:pt idx="284">
                  <c:v>0.140966670855868</c:v>
                </c:pt>
                <c:pt idx="285">
                  <c:v>0.0395173355486148</c:v>
                </c:pt>
                <c:pt idx="286">
                  <c:v>-0.124518829268885</c:v>
                </c:pt>
                <c:pt idx="287">
                  <c:v>0.0758820438942922</c:v>
                </c:pt>
                <c:pt idx="288">
                  <c:v>0.0900914440346655</c:v>
                </c:pt>
                <c:pt idx="289">
                  <c:v>-0.13677461750081</c:v>
                </c:pt>
                <c:pt idx="290">
                  <c:v>0.0145465539476698</c:v>
                </c:pt>
                <c:pt idx="291">
                  <c:v>0.111824624292697</c:v>
                </c:pt>
                <c:pt idx="292">
                  <c:v>0.0144909089484041</c:v>
                </c:pt>
                <c:pt idx="293">
                  <c:v>-0.0165746201431693</c:v>
                </c:pt>
                <c:pt idx="294">
                  <c:v>0.116581084224863</c:v>
                </c:pt>
                <c:pt idx="295">
                  <c:v>-0.031615016074903</c:v>
                </c:pt>
                <c:pt idx="296">
                  <c:v>-0.0653878609615898</c:v>
                </c:pt>
                <c:pt idx="297">
                  <c:v>0.169291167432397</c:v>
                </c:pt>
                <c:pt idx="298">
                  <c:v>0.142326126234587</c:v>
                </c:pt>
                <c:pt idx="299">
                  <c:v>0.0597880756058991</c:v>
                </c:pt>
              </c:numCache>
            </c:numRef>
          </c:xVal>
          <c:yVal>
            <c:numRef>
              <c:f>기초통계!$E$25:$E$324</c:f>
              <c:numCache>
                <c:formatCode>0.0%</c:formatCode>
                <c:ptCount val="300"/>
                <c:pt idx="0">
                  <c:v>0.0315998255766381</c:v>
                </c:pt>
                <c:pt idx="1">
                  <c:v>0.0679939036014859</c:v>
                </c:pt>
                <c:pt idx="2">
                  <c:v>0.169757877154886</c:v>
                </c:pt>
                <c:pt idx="3">
                  <c:v>-0.204971988766052</c:v>
                </c:pt>
                <c:pt idx="4">
                  <c:v>0.108163585063494</c:v>
                </c:pt>
                <c:pt idx="5">
                  <c:v>-0.0310881829173365</c:v>
                </c:pt>
                <c:pt idx="6">
                  <c:v>-0.0248751265872613</c:v>
                </c:pt>
                <c:pt idx="7">
                  <c:v>-0.0404126322928765</c:v>
                </c:pt>
                <c:pt idx="8">
                  <c:v>-0.0167003308927866</c:v>
                </c:pt>
                <c:pt idx="9">
                  <c:v>0.084336212162821</c:v>
                </c:pt>
                <c:pt idx="10">
                  <c:v>0.0945640780148066</c:v>
                </c:pt>
                <c:pt idx="11">
                  <c:v>-0.030181531351968</c:v>
                </c:pt>
                <c:pt idx="12">
                  <c:v>0.0542497143030919</c:v>
                </c:pt>
                <c:pt idx="13">
                  <c:v>0.0431175252141146</c:v>
                </c:pt>
                <c:pt idx="14">
                  <c:v>0.0964499441274657</c:v>
                </c:pt>
                <c:pt idx="15">
                  <c:v>-0.0245506137582273</c:v>
                </c:pt>
                <c:pt idx="16">
                  <c:v>0.0815402030027856</c:v>
                </c:pt>
                <c:pt idx="17">
                  <c:v>0.0840216437120615</c:v>
                </c:pt>
                <c:pt idx="18">
                  <c:v>-0.103006937332344</c:v>
                </c:pt>
                <c:pt idx="19">
                  <c:v>0.0458216497235062</c:v>
                </c:pt>
                <c:pt idx="20">
                  <c:v>0.085780126516593</c:v>
                </c:pt>
                <c:pt idx="21">
                  <c:v>0.129766287796143</c:v>
                </c:pt>
                <c:pt idx="22">
                  <c:v>-0.025247787748169</c:v>
                </c:pt>
                <c:pt idx="23">
                  <c:v>0.176545766446464</c:v>
                </c:pt>
                <c:pt idx="24">
                  <c:v>0.154224915934845</c:v>
                </c:pt>
                <c:pt idx="25">
                  <c:v>-0.00303221843092512</c:v>
                </c:pt>
                <c:pt idx="26">
                  <c:v>-0.00217515174413833</c:v>
                </c:pt>
                <c:pt idx="27">
                  <c:v>-0.0164629808770376</c:v>
                </c:pt>
                <c:pt idx="28">
                  <c:v>0.142465707369673</c:v>
                </c:pt>
                <c:pt idx="29">
                  <c:v>-0.0327851901268751</c:v>
                </c:pt>
                <c:pt idx="30">
                  <c:v>0.26876308795212</c:v>
                </c:pt>
                <c:pt idx="31">
                  <c:v>0.0137709437189259</c:v>
                </c:pt>
                <c:pt idx="32">
                  <c:v>0.0914484851011038</c:v>
                </c:pt>
                <c:pt idx="33">
                  <c:v>-0.0307886988275409</c:v>
                </c:pt>
                <c:pt idx="34">
                  <c:v>0.254200710104712</c:v>
                </c:pt>
                <c:pt idx="35">
                  <c:v>0.0375087661892428</c:v>
                </c:pt>
                <c:pt idx="36">
                  <c:v>0.119162964329473</c:v>
                </c:pt>
                <c:pt idx="37">
                  <c:v>0.27374604749104</c:v>
                </c:pt>
                <c:pt idx="38">
                  <c:v>0.278007571842457</c:v>
                </c:pt>
                <c:pt idx="39">
                  <c:v>-0.0578344479720586</c:v>
                </c:pt>
                <c:pt idx="40">
                  <c:v>0.0824861064072354</c:v>
                </c:pt>
                <c:pt idx="41">
                  <c:v>0.0273273339222123</c:v>
                </c:pt>
                <c:pt idx="42">
                  <c:v>0.0335053294012385</c:v>
                </c:pt>
                <c:pt idx="43">
                  <c:v>0.0541190351993406</c:v>
                </c:pt>
                <c:pt idx="44">
                  <c:v>0.0629587959689258</c:v>
                </c:pt>
                <c:pt idx="45">
                  <c:v>-0.0204508147933931</c:v>
                </c:pt>
                <c:pt idx="46">
                  <c:v>0.0455540663614007</c:v>
                </c:pt>
                <c:pt idx="47">
                  <c:v>-0.00960343927311077</c:v>
                </c:pt>
                <c:pt idx="48">
                  <c:v>0.0965476178923146</c:v>
                </c:pt>
                <c:pt idx="49">
                  <c:v>0.0342724984264839</c:v>
                </c:pt>
                <c:pt idx="50">
                  <c:v>0.0726946352151326</c:v>
                </c:pt>
                <c:pt idx="51">
                  <c:v>0.0422286793000481</c:v>
                </c:pt>
                <c:pt idx="52">
                  <c:v>0.000722477240435948</c:v>
                </c:pt>
                <c:pt idx="53">
                  <c:v>0.100341451604298</c:v>
                </c:pt>
                <c:pt idx="54">
                  <c:v>0.228944599344244</c:v>
                </c:pt>
                <c:pt idx="55">
                  <c:v>0.00129095183204854</c:v>
                </c:pt>
                <c:pt idx="56">
                  <c:v>0.15108895121349</c:v>
                </c:pt>
                <c:pt idx="57">
                  <c:v>-0.0621360407819938</c:v>
                </c:pt>
                <c:pt idx="58">
                  <c:v>-0.118883196898961</c:v>
                </c:pt>
                <c:pt idx="59">
                  <c:v>0.0364125172863628</c:v>
                </c:pt>
                <c:pt idx="60">
                  <c:v>-0.0280582935325317</c:v>
                </c:pt>
                <c:pt idx="61">
                  <c:v>-0.0667013382435496</c:v>
                </c:pt>
                <c:pt idx="62">
                  <c:v>0.046922216953162</c:v>
                </c:pt>
                <c:pt idx="63">
                  <c:v>0.108704036340003</c:v>
                </c:pt>
                <c:pt idx="64">
                  <c:v>0.0510313014930756</c:v>
                </c:pt>
                <c:pt idx="65">
                  <c:v>0.101938860186186</c:v>
                </c:pt>
                <c:pt idx="66">
                  <c:v>0.31459551597253</c:v>
                </c:pt>
                <c:pt idx="67">
                  <c:v>0.323852259603785</c:v>
                </c:pt>
                <c:pt idx="68">
                  <c:v>0.0671260305796754</c:v>
                </c:pt>
                <c:pt idx="69">
                  <c:v>-0.0483942927258246</c:v>
                </c:pt>
                <c:pt idx="70">
                  <c:v>0.0790131835856491</c:v>
                </c:pt>
                <c:pt idx="71">
                  <c:v>-0.0450774925631674</c:v>
                </c:pt>
                <c:pt idx="72">
                  <c:v>0.0288174788853089</c:v>
                </c:pt>
                <c:pt idx="73">
                  <c:v>0.194907571967902</c:v>
                </c:pt>
                <c:pt idx="74">
                  <c:v>-0.228516309633452</c:v>
                </c:pt>
                <c:pt idx="75">
                  <c:v>-0.184320575653853</c:v>
                </c:pt>
                <c:pt idx="76">
                  <c:v>0.000608268092881135</c:v>
                </c:pt>
                <c:pt idx="77">
                  <c:v>0.227036716722088</c:v>
                </c:pt>
                <c:pt idx="78">
                  <c:v>0.0970737458394512</c:v>
                </c:pt>
                <c:pt idx="79">
                  <c:v>-0.0309345341151353</c:v>
                </c:pt>
                <c:pt idx="80">
                  <c:v>0.120096055402645</c:v>
                </c:pt>
                <c:pt idx="81">
                  <c:v>-0.00124497017977665</c:v>
                </c:pt>
                <c:pt idx="82">
                  <c:v>0.280884272503867</c:v>
                </c:pt>
                <c:pt idx="83">
                  <c:v>0.0108051300439746</c:v>
                </c:pt>
                <c:pt idx="84">
                  <c:v>0.093868025930151</c:v>
                </c:pt>
                <c:pt idx="85">
                  <c:v>-0.0827295698937939</c:v>
                </c:pt>
                <c:pt idx="86">
                  <c:v>0.111491687154303</c:v>
                </c:pt>
                <c:pt idx="87">
                  <c:v>0.236603082090759</c:v>
                </c:pt>
                <c:pt idx="88">
                  <c:v>-0.0118647050514288</c:v>
                </c:pt>
                <c:pt idx="89">
                  <c:v>0.073272324743519</c:v>
                </c:pt>
                <c:pt idx="90">
                  <c:v>0.236343650424581</c:v>
                </c:pt>
                <c:pt idx="91">
                  <c:v>0.0254838425073795</c:v>
                </c:pt>
                <c:pt idx="92">
                  <c:v>0.0816726206748113</c:v>
                </c:pt>
                <c:pt idx="93">
                  <c:v>0.193498236775411</c:v>
                </c:pt>
                <c:pt idx="94">
                  <c:v>0.0970248339657895</c:v>
                </c:pt>
                <c:pt idx="95">
                  <c:v>0.0187365555744935</c:v>
                </c:pt>
                <c:pt idx="96">
                  <c:v>0.00916189826887352</c:v>
                </c:pt>
                <c:pt idx="97">
                  <c:v>0.0110429042914246</c:v>
                </c:pt>
                <c:pt idx="98">
                  <c:v>-0.0853561164620071</c:v>
                </c:pt>
                <c:pt idx="99">
                  <c:v>-0.0366734304468991</c:v>
                </c:pt>
                <c:pt idx="100">
                  <c:v>0.0891599823243824</c:v>
                </c:pt>
                <c:pt idx="101">
                  <c:v>0.188054137270581</c:v>
                </c:pt>
                <c:pt idx="102">
                  <c:v>0.0217837491812662</c:v>
                </c:pt>
                <c:pt idx="103">
                  <c:v>-0.0183523062216308</c:v>
                </c:pt>
                <c:pt idx="104">
                  <c:v>-0.0306021523580201</c:v>
                </c:pt>
                <c:pt idx="105">
                  <c:v>0.105053140870055</c:v>
                </c:pt>
                <c:pt idx="106">
                  <c:v>0.185394656024939</c:v>
                </c:pt>
                <c:pt idx="107">
                  <c:v>0.0239862273913017</c:v>
                </c:pt>
                <c:pt idx="108">
                  <c:v>-0.0529098899164084</c:v>
                </c:pt>
                <c:pt idx="109">
                  <c:v>0.0444856213699276</c:v>
                </c:pt>
                <c:pt idx="110">
                  <c:v>0.0114441323865545</c:v>
                </c:pt>
                <c:pt idx="111">
                  <c:v>0.0412112870589451</c:v>
                </c:pt>
                <c:pt idx="112">
                  <c:v>0.150742824316651</c:v>
                </c:pt>
                <c:pt idx="113">
                  <c:v>-0.00542164719871398</c:v>
                </c:pt>
                <c:pt idx="114">
                  <c:v>0.130543875583769</c:v>
                </c:pt>
                <c:pt idx="115">
                  <c:v>0.0115118975521545</c:v>
                </c:pt>
                <c:pt idx="116">
                  <c:v>0.103547997013886</c:v>
                </c:pt>
                <c:pt idx="117">
                  <c:v>-0.112821788869224</c:v>
                </c:pt>
                <c:pt idx="118">
                  <c:v>0.152471978727833</c:v>
                </c:pt>
                <c:pt idx="119">
                  <c:v>0.0466556601927517</c:v>
                </c:pt>
                <c:pt idx="120">
                  <c:v>0.210185709865627</c:v>
                </c:pt>
                <c:pt idx="121">
                  <c:v>-0.0182803399953506</c:v>
                </c:pt>
                <c:pt idx="122">
                  <c:v>0.000706710050386819</c:v>
                </c:pt>
                <c:pt idx="123">
                  <c:v>0.0252022787077868</c:v>
                </c:pt>
                <c:pt idx="124">
                  <c:v>0.0900579564225604</c:v>
                </c:pt>
                <c:pt idx="125">
                  <c:v>0.0950170946977931</c:v>
                </c:pt>
                <c:pt idx="126">
                  <c:v>0.0507447982386451</c:v>
                </c:pt>
                <c:pt idx="127">
                  <c:v>0.206561610324385</c:v>
                </c:pt>
                <c:pt idx="128">
                  <c:v>0.058726150321384</c:v>
                </c:pt>
                <c:pt idx="129">
                  <c:v>0.00748077360638359</c:v>
                </c:pt>
                <c:pt idx="130">
                  <c:v>0.102786083326075</c:v>
                </c:pt>
                <c:pt idx="131">
                  <c:v>0.0222040077025277</c:v>
                </c:pt>
                <c:pt idx="132">
                  <c:v>0.12206002406771</c:v>
                </c:pt>
                <c:pt idx="133">
                  <c:v>0.0426974745254583</c:v>
                </c:pt>
                <c:pt idx="134">
                  <c:v>0.121007107285804</c:v>
                </c:pt>
                <c:pt idx="135">
                  <c:v>0.204321361706778</c:v>
                </c:pt>
                <c:pt idx="136">
                  <c:v>-0.0775287988269021</c:v>
                </c:pt>
                <c:pt idx="137">
                  <c:v>-0.0161576172738338</c:v>
                </c:pt>
                <c:pt idx="138">
                  <c:v>0.0133657437603344</c:v>
                </c:pt>
                <c:pt idx="139">
                  <c:v>0.162872519779872</c:v>
                </c:pt>
                <c:pt idx="140">
                  <c:v>0.298670562504089</c:v>
                </c:pt>
                <c:pt idx="141">
                  <c:v>-0.0331380805336261</c:v>
                </c:pt>
                <c:pt idx="142">
                  <c:v>-0.0719457487553178</c:v>
                </c:pt>
                <c:pt idx="143">
                  <c:v>-0.0470351233556255</c:v>
                </c:pt>
                <c:pt idx="144">
                  <c:v>0.129820158022757</c:v>
                </c:pt>
                <c:pt idx="145">
                  <c:v>0.10159257119484</c:v>
                </c:pt>
                <c:pt idx="146">
                  <c:v>-0.0289553803141485</c:v>
                </c:pt>
                <c:pt idx="147">
                  <c:v>0.163351201718143</c:v>
                </c:pt>
                <c:pt idx="148">
                  <c:v>0.0525807234061216</c:v>
                </c:pt>
                <c:pt idx="149">
                  <c:v>-0.113527630122252</c:v>
                </c:pt>
                <c:pt idx="150">
                  <c:v>0.212923539107802</c:v>
                </c:pt>
                <c:pt idx="151">
                  <c:v>0.0654437449528035</c:v>
                </c:pt>
                <c:pt idx="152">
                  <c:v>-0.00697640147319721</c:v>
                </c:pt>
                <c:pt idx="153">
                  <c:v>-0.148735964590962</c:v>
                </c:pt>
                <c:pt idx="154">
                  <c:v>-0.0590123495353218</c:v>
                </c:pt>
                <c:pt idx="155">
                  <c:v>0.0578253784991457</c:v>
                </c:pt>
                <c:pt idx="156">
                  <c:v>0.278877906899913</c:v>
                </c:pt>
                <c:pt idx="157">
                  <c:v>-0.0377970689280425</c:v>
                </c:pt>
                <c:pt idx="158">
                  <c:v>0.0567986279464715</c:v>
                </c:pt>
                <c:pt idx="159">
                  <c:v>0.078984350573202</c:v>
                </c:pt>
                <c:pt idx="160">
                  <c:v>-0.0330664619156313</c:v>
                </c:pt>
                <c:pt idx="161">
                  <c:v>0.168459353133996</c:v>
                </c:pt>
                <c:pt idx="162">
                  <c:v>0.0319029069678686</c:v>
                </c:pt>
                <c:pt idx="163">
                  <c:v>0.0846623859322289</c:v>
                </c:pt>
                <c:pt idx="164">
                  <c:v>0.0798039892194366</c:v>
                </c:pt>
                <c:pt idx="165">
                  <c:v>0.118734312688283</c:v>
                </c:pt>
                <c:pt idx="166">
                  <c:v>0.164655776187307</c:v>
                </c:pt>
                <c:pt idx="167">
                  <c:v>0.0470098865701369</c:v>
                </c:pt>
                <c:pt idx="168">
                  <c:v>0.0567004475618174</c:v>
                </c:pt>
                <c:pt idx="169">
                  <c:v>-0.039637255092256</c:v>
                </c:pt>
                <c:pt idx="170">
                  <c:v>-0.0777616181275655</c:v>
                </c:pt>
                <c:pt idx="171">
                  <c:v>0.174773031870117</c:v>
                </c:pt>
                <c:pt idx="172">
                  <c:v>-0.0949054235905625</c:v>
                </c:pt>
                <c:pt idx="173">
                  <c:v>0.0616266258166133</c:v>
                </c:pt>
                <c:pt idx="174">
                  <c:v>0.0458444233745363</c:v>
                </c:pt>
                <c:pt idx="175">
                  <c:v>0.130200290618424</c:v>
                </c:pt>
                <c:pt idx="176">
                  <c:v>0.125263647702909</c:v>
                </c:pt>
                <c:pt idx="177">
                  <c:v>0.134481725986147</c:v>
                </c:pt>
                <c:pt idx="178">
                  <c:v>0.0571476983855968</c:v>
                </c:pt>
                <c:pt idx="179">
                  <c:v>-0.0591193986156159</c:v>
                </c:pt>
                <c:pt idx="180">
                  <c:v>0.141562206240336</c:v>
                </c:pt>
                <c:pt idx="181">
                  <c:v>0.0264671819420426</c:v>
                </c:pt>
                <c:pt idx="182">
                  <c:v>-0.101426248327674</c:v>
                </c:pt>
                <c:pt idx="183">
                  <c:v>-0.0806153721657285</c:v>
                </c:pt>
                <c:pt idx="184">
                  <c:v>0.102233434979881</c:v>
                </c:pt>
                <c:pt idx="185">
                  <c:v>-0.0506146090242753</c:v>
                </c:pt>
                <c:pt idx="186">
                  <c:v>-0.073746371437148</c:v>
                </c:pt>
                <c:pt idx="187">
                  <c:v>0.056724103298884</c:v>
                </c:pt>
                <c:pt idx="188">
                  <c:v>0.0320118339246867</c:v>
                </c:pt>
                <c:pt idx="189">
                  <c:v>0.105668667907813</c:v>
                </c:pt>
                <c:pt idx="190">
                  <c:v>0.250872306927908</c:v>
                </c:pt>
                <c:pt idx="191">
                  <c:v>-0.0602090548958693</c:v>
                </c:pt>
                <c:pt idx="192">
                  <c:v>0.0811383366665162</c:v>
                </c:pt>
                <c:pt idx="193">
                  <c:v>-0.209694605568216</c:v>
                </c:pt>
                <c:pt idx="194">
                  <c:v>0.0972722285969355</c:v>
                </c:pt>
                <c:pt idx="195">
                  <c:v>0.0418878687988627</c:v>
                </c:pt>
                <c:pt idx="196">
                  <c:v>0.0105709824952473</c:v>
                </c:pt>
                <c:pt idx="197">
                  <c:v>-0.0835164390092201</c:v>
                </c:pt>
                <c:pt idx="198">
                  <c:v>0.123451282619917</c:v>
                </c:pt>
                <c:pt idx="199">
                  <c:v>-0.0473474043994856</c:v>
                </c:pt>
                <c:pt idx="200">
                  <c:v>-0.0280021893331436</c:v>
                </c:pt>
                <c:pt idx="201">
                  <c:v>0.10848226968305</c:v>
                </c:pt>
                <c:pt idx="202">
                  <c:v>-0.130091838718706</c:v>
                </c:pt>
                <c:pt idx="203">
                  <c:v>0.0314426655493925</c:v>
                </c:pt>
                <c:pt idx="204">
                  <c:v>0.15816697100712</c:v>
                </c:pt>
                <c:pt idx="205">
                  <c:v>0.0893818223133313</c:v>
                </c:pt>
                <c:pt idx="206">
                  <c:v>-0.08934795600563</c:v>
                </c:pt>
                <c:pt idx="207">
                  <c:v>-0.110800125067128</c:v>
                </c:pt>
                <c:pt idx="208">
                  <c:v>0.111326495635173</c:v>
                </c:pt>
                <c:pt idx="209">
                  <c:v>0.0211895436909863</c:v>
                </c:pt>
                <c:pt idx="210">
                  <c:v>-0.0987124186166033</c:v>
                </c:pt>
                <c:pt idx="211">
                  <c:v>0.00506379156664634</c:v>
                </c:pt>
                <c:pt idx="212">
                  <c:v>0.257538126463464</c:v>
                </c:pt>
                <c:pt idx="213">
                  <c:v>0.0557229617208958</c:v>
                </c:pt>
                <c:pt idx="214">
                  <c:v>-0.109498259838021</c:v>
                </c:pt>
                <c:pt idx="215">
                  <c:v>0.179525844902629</c:v>
                </c:pt>
                <c:pt idx="216">
                  <c:v>0.0556164775666065</c:v>
                </c:pt>
                <c:pt idx="217">
                  <c:v>0.0180832333779208</c:v>
                </c:pt>
                <c:pt idx="218">
                  <c:v>0.0115371538932348</c:v>
                </c:pt>
                <c:pt idx="219">
                  <c:v>0.0657571981557176</c:v>
                </c:pt>
                <c:pt idx="220">
                  <c:v>0.10889673749154</c:v>
                </c:pt>
                <c:pt idx="221">
                  <c:v>0.0170843952500853</c:v>
                </c:pt>
                <c:pt idx="222">
                  <c:v>0.0124201631670193</c:v>
                </c:pt>
                <c:pt idx="223">
                  <c:v>-0.0982565662036608</c:v>
                </c:pt>
                <c:pt idx="224">
                  <c:v>-0.0650759414678175</c:v>
                </c:pt>
                <c:pt idx="225">
                  <c:v>0.248488716468221</c:v>
                </c:pt>
                <c:pt idx="226">
                  <c:v>0.0389885583912869</c:v>
                </c:pt>
                <c:pt idx="227">
                  <c:v>0.0493644800289542</c:v>
                </c:pt>
                <c:pt idx="228">
                  <c:v>0.126592141639312</c:v>
                </c:pt>
                <c:pt idx="229">
                  <c:v>0.0399356178612696</c:v>
                </c:pt>
                <c:pt idx="230">
                  <c:v>0.183043903795173</c:v>
                </c:pt>
                <c:pt idx="231">
                  <c:v>0.322311770747817</c:v>
                </c:pt>
                <c:pt idx="232">
                  <c:v>0.0841338955010476</c:v>
                </c:pt>
                <c:pt idx="233">
                  <c:v>-0.0653797113406164</c:v>
                </c:pt>
                <c:pt idx="234">
                  <c:v>-0.0623903738747985</c:v>
                </c:pt>
                <c:pt idx="235">
                  <c:v>0.166880239860051</c:v>
                </c:pt>
                <c:pt idx="236">
                  <c:v>0.173641731726638</c:v>
                </c:pt>
                <c:pt idx="237">
                  <c:v>0.126102106396354</c:v>
                </c:pt>
                <c:pt idx="238">
                  <c:v>-0.117466684572512</c:v>
                </c:pt>
                <c:pt idx="239">
                  <c:v>0.204963027060082</c:v>
                </c:pt>
                <c:pt idx="240">
                  <c:v>-0.00929559632747823</c:v>
                </c:pt>
                <c:pt idx="241">
                  <c:v>0.123555035670699</c:v>
                </c:pt>
                <c:pt idx="242">
                  <c:v>-0.0351182362260729</c:v>
                </c:pt>
                <c:pt idx="243">
                  <c:v>-0.00830298071643596</c:v>
                </c:pt>
                <c:pt idx="244">
                  <c:v>-0.0204495332718912</c:v>
                </c:pt>
                <c:pt idx="245">
                  <c:v>0.12615316959969</c:v>
                </c:pt>
                <c:pt idx="246">
                  <c:v>0.0325813073971575</c:v>
                </c:pt>
                <c:pt idx="247">
                  <c:v>-0.0389012926748929</c:v>
                </c:pt>
                <c:pt idx="248">
                  <c:v>0.0229477795773544</c:v>
                </c:pt>
                <c:pt idx="249">
                  <c:v>0.228047769576864</c:v>
                </c:pt>
                <c:pt idx="250">
                  <c:v>0.114865106376249</c:v>
                </c:pt>
                <c:pt idx="251">
                  <c:v>0.0878095400404407</c:v>
                </c:pt>
                <c:pt idx="252">
                  <c:v>0.0678164866341257</c:v>
                </c:pt>
                <c:pt idx="253">
                  <c:v>0.0565963247582013</c:v>
                </c:pt>
                <c:pt idx="254">
                  <c:v>0.0163925752723355</c:v>
                </c:pt>
                <c:pt idx="255">
                  <c:v>0.00853957192430031</c:v>
                </c:pt>
                <c:pt idx="256">
                  <c:v>-0.0180600143723825</c:v>
                </c:pt>
                <c:pt idx="257">
                  <c:v>0.0629937927154639</c:v>
                </c:pt>
                <c:pt idx="258">
                  <c:v>0.091110827598176</c:v>
                </c:pt>
                <c:pt idx="259">
                  <c:v>-0.0469413571895779</c:v>
                </c:pt>
                <c:pt idx="260">
                  <c:v>0.0464966929691673</c:v>
                </c:pt>
                <c:pt idx="261">
                  <c:v>0.0444307060880134</c:v>
                </c:pt>
                <c:pt idx="262">
                  <c:v>0.0404081161199369</c:v>
                </c:pt>
                <c:pt idx="263">
                  <c:v>0.0317720098462703</c:v>
                </c:pt>
                <c:pt idx="264">
                  <c:v>-0.0113533228296246</c:v>
                </c:pt>
                <c:pt idx="265">
                  <c:v>-0.0107726348398575</c:v>
                </c:pt>
                <c:pt idx="266">
                  <c:v>0.0568793230269005</c:v>
                </c:pt>
                <c:pt idx="267">
                  <c:v>-0.0874112129053269</c:v>
                </c:pt>
                <c:pt idx="268">
                  <c:v>-0.0551904199816553</c:v>
                </c:pt>
                <c:pt idx="269">
                  <c:v>0.174729801878269</c:v>
                </c:pt>
                <c:pt idx="270">
                  <c:v>0.101293662917351</c:v>
                </c:pt>
                <c:pt idx="271">
                  <c:v>0.00913885843669236</c:v>
                </c:pt>
                <c:pt idx="272">
                  <c:v>0.0435459345946022</c:v>
                </c:pt>
                <c:pt idx="273">
                  <c:v>0.0652302549842899</c:v>
                </c:pt>
                <c:pt idx="274">
                  <c:v>0.159620535709771</c:v>
                </c:pt>
                <c:pt idx="275">
                  <c:v>0.119196675975317</c:v>
                </c:pt>
                <c:pt idx="276">
                  <c:v>0.296499571282941</c:v>
                </c:pt>
                <c:pt idx="277">
                  <c:v>0.108788167424852</c:v>
                </c:pt>
                <c:pt idx="278">
                  <c:v>0.0881814764138448</c:v>
                </c:pt>
                <c:pt idx="279">
                  <c:v>0.113366986117398</c:v>
                </c:pt>
                <c:pt idx="280">
                  <c:v>0.0778759561196284</c:v>
                </c:pt>
                <c:pt idx="281">
                  <c:v>0.101346324729752</c:v>
                </c:pt>
                <c:pt idx="282">
                  <c:v>0.242886756364916</c:v>
                </c:pt>
                <c:pt idx="283">
                  <c:v>0.0401774860116926</c:v>
                </c:pt>
                <c:pt idx="284">
                  <c:v>0.0801029271557373</c:v>
                </c:pt>
                <c:pt idx="285">
                  <c:v>0.0911871821053226</c:v>
                </c:pt>
                <c:pt idx="286">
                  <c:v>-0.0852276834178231</c:v>
                </c:pt>
                <c:pt idx="287">
                  <c:v>0.255880461326872</c:v>
                </c:pt>
                <c:pt idx="288">
                  <c:v>0.0301298245622143</c:v>
                </c:pt>
                <c:pt idx="289">
                  <c:v>0.125017247794611</c:v>
                </c:pt>
                <c:pt idx="290">
                  <c:v>-0.0157994648623872</c:v>
                </c:pt>
                <c:pt idx="291">
                  <c:v>-0.0281019745973377</c:v>
                </c:pt>
                <c:pt idx="292">
                  <c:v>-0.044568997128946</c:v>
                </c:pt>
                <c:pt idx="293">
                  <c:v>-0.0328822661964351</c:v>
                </c:pt>
                <c:pt idx="294">
                  <c:v>0.0983663486871505</c:v>
                </c:pt>
                <c:pt idx="295">
                  <c:v>0.105139148443824</c:v>
                </c:pt>
                <c:pt idx="296">
                  <c:v>0.129125824776682</c:v>
                </c:pt>
                <c:pt idx="297">
                  <c:v>0.153378776178563</c:v>
                </c:pt>
                <c:pt idx="298">
                  <c:v>0.022460056913107</c:v>
                </c:pt>
                <c:pt idx="299">
                  <c:v>0.12197118758155</c:v>
                </c:pt>
              </c:numCache>
            </c:numRef>
          </c:yVal>
          <c:smooth val="1"/>
        </c:ser>
        <c:axId val="79716080"/>
        <c:axId val="72541940"/>
      </c:scatterChart>
      <c:valAx>
        <c:axId val="7971608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 수익률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2541940"/>
        <c:crosses val="autoZero"/>
        <c:crossBetween val="midCat"/>
      </c:valAx>
      <c:valAx>
        <c:axId val="7254194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B 수익률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97160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무상관과 비선형 의존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"Y=X²"</c:f>
              <c:strCache>
                <c:ptCount val="1"/>
                <c:pt idx="0">
                  <c:v>Y=X²</c:v>
                </c:pt>
              </c:strCache>
            </c:strRef>
          </c:tx>
          <c:spPr>
            <a:solidFill>
              <a:srgbClr val="99ccff"/>
            </a:solidFill>
            <a:ln w="3816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기초통계!$F$25:$F$1024</c:f>
              <c:numCache>
                <c:formatCode>0.0000</c:formatCode>
                <c:ptCount val="1000"/>
                <c:pt idx="0">
                  <c:v>-0.267125386361685</c:v>
                </c:pt>
                <c:pt idx="1">
                  <c:v>1.25234695672616</c:v>
                </c:pt>
                <c:pt idx="2">
                  <c:v>0.0272754614934222</c:v>
                </c:pt>
                <c:pt idx="3">
                  <c:v>-2.03555242955872</c:v>
                </c:pt>
                <c:pt idx="4">
                  <c:v>0.813933211519465</c:v>
                </c:pt>
                <c:pt idx="5">
                  <c:v>-0.0287037305072008</c:v>
                </c:pt>
                <c:pt idx="6">
                  <c:v>1.10434557146061</c:v>
                </c:pt>
                <c:pt idx="7">
                  <c:v>-0.61081420218875</c:v>
                </c:pt>
                <c:pt idx="8">
                  <c:v>-0.629813221721826</c:v>
                </c:pt>
                <c:pt idx="9">
                  <c:v>-0.175573231220148</c:v>
                </c:pt>
                <c:pt idx="10">
                  <c:v>1.12817676000354</c:v>
                </c:pt>
                <c:pt idx="11">
                  <c:v>0.30662847310858</c:v>
                </c:pt>
                <c:pt idx="12">
                  <c:v>1.30520841950183</c:v>
                </c:pt>
                <c:pt idx="13">
                  <c:v>0.969123672509455</c:v>
                </c:pt>
                <c:pt idx="14">
                  <c:v>-0.458515437538546</c:v>
                </c:pt>
                <c:pt idx="15">
                  <c:v>-0.35538586789096</c:v>
                </c:pt>
                <c:pt idx="16">
                  <c:v>1.73705460672819</c:v>
                </c:pt>
                <c:pt idx="17">
                  <c:v>-0.570320877584734</c:v>
                </c:pt>
                <c:pt idx="18">
                  <c:v>-0.227483205208927</c:v>
                </c:pt>
                <c:pt idx="19">
                  <c:v>0.236755322450964</c:v>
                </c:pt>
                <c:pt idx="20">
                  <c:v>-0.838497227081905</c:v>
                </c:pt>
                <c:pt idx="21">
                  <c:v>0.559327691925612</c:v>
                </c:pt>
                <c:pt idx="22">
                  <c:v>0.327103468962567</c:v>
                </c:pt>
                <c:pt idx="23">
                  <c:v>2.22502060491757</c:v>
                </c:pt>
                <c:pt idx="24">
                  <c:v>-0.182880452326184</c:v>
                </c:pt>
                <c:pt idx="25">
                  <c:v>1.23330453620805</c:v>
                </c:pt>
                <c:pt idx="26">
                  <c:v>0.411672606509816</c:v>
                </c:pt>
                <c:pt idx="27">
                  <c:v>0.292916004055167</c:v>
                </c:pt>
                <c:pt idx="28">
                  <c:v>0.258596729702776</c:v>
                </c:pt>
                <c:pt idx="29">
                  <c:v>-0.545420098714358</c:v>
                </c:pt>
                <c:pt idx="30">
                  <c:v>1.67769040256352</c:v>
                </c:pt>
                <c:pt idx="31">
                  <c:v>-2.34377387233296</c:v>
                </c:pt>
                <c:pt idx="32">
                  <c:v>1.47373446178058</c:v>
                </c:pt>
                <c:pt idx="33">
                  <c:v>0.173775671502867</c:v>
                </c:pt>
                <c:pt idx="34">
                  <c:v>0.656422109920856</c:v>
                </c:pt>
                <c:pt idx="35">
                  <c:v>-0.500414083753325</c:v>
                </c:pt>
                <c:pt idx="36">
                  <c:v>0.0679024999282805</c:v>
                </c:pt>
                <c:pt idx="37">
                  <c:v>1.21103503685031</c:v>
                </c:pt>
                <c:pt idx="38">
                  <c:v>0.714705493917359</c:v>
                </c:pt>
                <c:pt idx="39">
                  <c:v>-0.32019385528269</c:v>
                </c:pt>
                <c:pt idx="40">
                  <c:v>0.297677250849997</c:v>
                </c:pt>
                <c:pt idx="41">
                  <c:v>-0.0961223786215538</c:v>
                </c:pt>
                <c:pt idx="42">
                  <c:v>-0.231943290383929</c:v>
                </c:pt>
                <c:pt idx="43">
                  <c:v>-0.741998472643843</c:v>
                </c:pt>
                <c:pt idx="44">
                  <c:v>1.87033133641499</c:v>
                </c:pt>
                <c:pt idx="45">
                  <c:v>0.50780705248366</c:v>
                </c:pt>
                <c:pt idx="46">
                  <c:v>-0.294006449232619</c:v>
                </c:pt>
                <c:pt idx="47">
                  <c:v>0.358526077498451</c:v>
                </c:pt>
                <c:pt idx="48">
                  <c:v>-0.543061832496349</c:v>
                </c:pt>
                <c:pt idx="49">
                  <c:v>0.680070496875906</c:v>
                </c:pt>
                <c:pt idx="50">
                  <c:v>-0.0570336607798228</c:v>
                </c:pt>
                <c:pt idx="51">
                  <c:v>-0.541440224038044</c:v>
                </c:pt>
                <c:pt idx="52">
                  <c:v>-0.333287853850215</c:v>
                </c:pt>
                <c:pt idx="53">
                  <c:v>1.7914409445519</c:v>
                </c:pt>
                <c:pt idx="54">
                  <c:v>0.982985622929084</c:v>
                </c:pt>
                <c:pt idx="55">
                  <c:v>-0.635021621842056</c:v>
                </c:pt>
                <c:pt idx="56">
                  <c:v>-0.263217062189114</c:v>
                </c:pt>
                <c:pt idx="57">
                  <c:v>-0.309787196564016</c:v>
                </c:pt>
                <c:pt idx="58">
                  <c:v>-2.21768949267944</c:v>
                </c:pt>
                <c:pt idx="59">
                  <c:v>-0.501143313499091</c:v>
                </c:pt>
                <c:pt idx="60">
                  <c:v>-0.750139520371831</c:v>
                </c:pt>
                <c:pt idx="61">
                  <c:v>0.88787097136671</c:v>
                </c:pt>
                <c:pt idx="62">
                  <c:v>-0.271328064906087</c:v>
                </c:pt>
                <c:pt idx="63">
                  <c:v>-0.88077494515252</c:v>
                </c:pt>
                <c:pt idx="64">
                  <c:v>-1.3449244082609</c:v>
                </c:pt>
                <c:pt idx="65">
                  <c:v>1.47164993462599</c:v>
                </c:pt>
                <c:pt idx="66">
                  <c:v>2.25020582060072</c:v>
                </c:pt>
                <c:pt idx="67">
                  <c:v>1.02059326827399</c:v>
                </c:pt>
                <c:pt idx="68">
                  <c:v>-0.281418399593871</c:v>
                </c:pt>
                <c:pt idx="69">
                  <c:v>-0.121218807519226</c:v>
                </c:pt>
                <c:pt idx="70">
                  <c:v>0.772888815659932</c:v>
                </c:pt>
                <c:pt idx="71">
                  <c:v>0.181860584306188</c:v>
                </c:pt>
                <c:pt idx="72">
                  <c:v>-0.330617582445259</c:v>
                </c:pt>
                <c:pt idx="73">
                  <c:v>1.1558217893175</c:v>
                </c:pt>
                <c:pt idx="74">
                  <c:v>-1.90520839533831</c:v>
                </c:pt>
                <c:pt idx="75">
                  <c:v>-0.594019008371668</c:v>
                </c:pt>
                <c:pt idx="76">
                  <c:v>-0.831798857089475</c:v>
                </c:pt>
                <c:pt idx="77">
                  <c:v>1.36569743243518</c:v>
                </c:pt>
                <c:pt idx="78">
                  <c:v>0.105685927072557</c:v>
                </c:pt>
                <c:pt idx="79">
                  <c:v>0.275114644324133</c:v>
                </c:pt>
                <c:pt idx="80">
                  <c:v>0.449897018229236</c:v>
                </c:pt>
                <c:pt idx="81">
                  <c:v>0.0331357498016665</c:v>
                </c:pt>
                <c:pt idx="82">
                  <c:v>2.19778800615572</c:v>
                </c:pt>
                <c:pt idx="83">
                  <c:v>-0.41169149958523</c:v>
                </c:pt>
                <c:pt idx="84">
                  <c:v>-0.264843178632377</c:v>
                </c:pt>
                <c:pt idx="85">
                  <c:v>-0.149415660017065</c:v>
                </c:pt>
                <c:pt idx="86">
                  <c:v>0.464946043003069</c:v>
                </c:pt>
                <c:pt idx="87">
                  <c:v>1.22361688502707</c:v>
                </c:pt>
                <c:pt idx="88">
                  <c:v>-0.66176826778103</c:v>
                </c:pt>
                <c:pt idx="89">
                  <c:v>-0.0217382362956743</c:v>
                </c:pt>
                <c:pt idx="90">
                  <c:v>1.29027888727887</c:v>
                </c:pt>
                <c:pt idx="91">
                  <c:v>0.156204070630187</c:v>
                </c:pt>
                <c:pt idx="92">
                  <c:v>0.897104992676336</c:v>
                </c:pt>
                <c:pt idx="93">
                  <c:v>0.812777472085349</c:v>
                </c:pt>
                <c:pt idx="94">
                  <c:v>0.099151496929748</c:v>
                </c:pt>
                <c:pt idx="95">
                  <c:v>-0.383045055152653</c:v>
                </c:pt>
                <c:pt idx="96">
                  <c:v>-0.320991919604107</c:v>
                </c:pt>
                <c:pt idx="97">
                  <c:v>-0.87355918076789</c:v>
                </c:pt>
                <c:pt idx="98">
                  <c:v>-2.24465082288985</c:v>
                </c:pt>
                <c:pt idx="99">
                  <c:v>-1.41342963127288</c:v>
                </c:pt>
                <c:pt idx="100">
                  <c:v>1.12415932327488</c:v>
                </c:pt>
                <c:pt idx="101">
                  <c:v>-0.862740246388257</c:v>
                </c:pt>
                <c:pt idx="102">
                  <c:v>-0.524872830740667</c:v>
                </c:pt>
                <c:pt idx="103">
                  <c:v>0.0106601362186078</c:v>
                </c:pt>
                <c:pt idx="104">
                  <c:v>-0.266163007946541</c:v>
                </c:pt>
                <c:pt idx="105">
                  <c:v>-0.842810301707935</c:v>
                </c:pt>
                <c:pt idx="106">
                  <c:v>1.40096812323935</c:v>
                </c:pt>
                <c:pt idx="107">
                  <c:v>1.04174923917338</c:v>
                </c:pt>
                <c:pt idx="108">
                  <c:v>-0.770648995996929</c:v>
                </c:pt>
                <c:pt idx="109">
                  <c:v>-1.0835783281553</c:v>
                </c:pt>
                <c:pt idx="110">
                  <c:v>-0.332256355476759</c:v>
                </c:pt>
                <c:pt idx="111">
                  <c:v>0.156150571894657</c:v>
                </c:pt>
                <c:pt idx="112">
                  <c:v>0.443838394141944</c:v>
                </c:pt>
                <c:pt idx="113">
                  <c:v>-1.52728847781961</c:v>
                </c:pt>
                <c:pt idx="114">
                  <c:v>1.34142344223432</c:v>
                </c:pt>
                <c:pt idx="115">
                  <c:v>-0.497370360665227</c:v>
                </c:pt>
                <c:pt idx="116">
                  <c:v>1.23886861310445</c:v>
                </c:pt>
                <c:pt idx="117">
                  <c:v>0.0323126903731552</c:v>
                </c:pt>
                <c:pt idx="118">
                  <c:v>-0.445995114898613</c:v>
                </c:pt>
                <c:pt idx="119">
                  <c:v>1.81531426521626</c:v>
                </c:pt>
                <c:pt idx="120">
                  <c:v>0.908894035957895</c:v>
                </c:pt>
                <c:pt idx="121">
                  <c:v>0.00627156041295241</c:v>
                </c:pt>
                <c:pt idx="122">
                  <c:v>-0.783291030114719</c:v>
                </c:pt>
                <c:pt idx="123">
                  <c:v>1.2425330124303</c:v>
                </c:pt>
                <c:pt idx="124">
                  <c:v>0.223300646463428</c:v>
                </c:pt>
                <c:pt idx="125">
                  <c:v>-0.472145232110047</c:v>
                </c:pt>
                <c:pt idx="126">
                  <c:v>0.379231072689876</c:v>
                </c:pt>
                <c:pt idx="127">
                  <c:v>0.574633583403168</c:v>
                </c:pt>
                <c:pt idx="128">
                  <c:v>0.672676947304609</c:v>
                </c:pt>
                <c:pt idx="129">
                  <c:v>-0.3739585580214</c:v>
                </c:pt>
                <c:pt idx="130">
                  <c:v>1.68247647316736</c:v>
                </c:pt>
                <c:pt idx="131">
                  <c:v>-1.12425007024535</c:v>
                </c:pt>
                <c:pt idx="132">
                  <c:v>0.849765189114044</c:v>
                </c:pt>
                <c:pt idx="133">
                  <c:v>0.978213233296011</c:v>
                </c:pt>
                <c:pt idx="134">
                  <c:v>0.185782476548534</c:v>
                </c:pt>
                <c:pt idx="135">
                  <c:v>1.06041148854124</c:v>
                </c:pt>
                <c:pt idx="136">
                  <c:v>-1.02622675244815</c:v>
                </c:pt>
                <c:pt idx="137">
                  <c:v>0.288090099486712</c:v>
                </c:pt>
                <c:pt idx="138">
                  <c:v>-0.404894843521086</c:v>
                </c:pt>
                <c:pt idx="139">
                  <c:v>-1.23627063564977</c:v>
                </c:pt>
                <c:pt idx="140">
                  <c:v>1.96087774708407</c:v>
                </c:pt>
                <c:pt idx="141">
                  <c:v>-0.00812479954368818</c:v>
                </c:pt>
                <c:pt idx="142">
                  <c:v>0.94243103976453</c:v>
                </c:pt>
                <c:pt idx="143">
                  <c:v>-0.384785658756989</c:v>
                </c:pt>
                <c:pt idx="144">
                  <c:v>0.85193777027883</c:v>
                </c:pt>
                <c:pt idx="145">
                  <c:v>-0.249469595936644</c:v>
                </c:pt>
                <c:pt idx="146">
                  <c:v>-0.609580736310728</c:v>
                </c:pt>
                <c:pt idx="147">
                  <c:v>0.148559188135767</c:v>
                </c:pt>
                <c:pt idx="148">
                  <c:v>0.93674015713899</c:v>
                </c:pt>
                <c:pt idx="149">
                  <c:v>-1.09976510319511</c:v>
                </c:pt>
                <c:pt idx="150">
                  <c:v>-0.330230904059311</c:v>
                </c:pt>
                <c:pt idx="151">
                  <c:v>-1.04671556702647</c:v>
                </c:pt>
                <c:pt idx="152">
                  <c:v>-0.383731958753459</c:v>
                </c:pt>
                <c:pt idx="153">
                  <c:v>-1.84893469031987</c:v>
                </c:pt>
                <c:pt idx="154">
                  <c:v>-0.519863007340412</c:v>
                </c:pt>
                <c:pt idx="155">
                  <c:v>0.214008654019795</c:v>
                </c:pt>
                <c:pt idx="156">
                  <c:v>1.26770374021838</c:v>
                </c:pt>
                <c:pt idx="157">
                  <c:v>-0.504514448393922</c:v>
                </c:pt>
                <c:pt idx="158">
                  <c:v>1.39953728958276</c:v>
                </c:pt>
                <c:pt idx="159">
                  <c:v>0.751456672289169</c:v>
                </c:pt>
                <c:pt idx="160">
                  <c:v>-0.297514880107575</c:v>
                </c:pt>
                <c:pt idx="161">
                  <c:v>1.17325229977727</c:v>
                </c:pt>
                <c:pt idx="162">
                  <c:v>-0.00272643598290753</c:v>
                </c:pt>
                <c:pt idx="163">
                  <c:v>1.42979841982945</c:v>
                </c:pt>
                <c:pt idx="164">
                  <c:v>-0.39185673654716</c:v>
                </c:pt>
                <c:pt idx="165">
                  <c:v>-0.695882574567234</c:v>
                </c:pt>
                <c:pt idx="166">
                  <c:v>0.768038980041481</c:v>
                </c:pt>
                <c:pt idx="167">
                  <c:v>-1.37930026412657</c:v>
                </c:pt>
                <c:pt idx="168">
                  <c:v>1.23586911108501</c:v>
                </c:pt>
                <c:pt idx="169">
                  <c:v>0.79437977902983</c:v>
                </c:pt>
                <c:pt idx="170">
                  <c:v>-0.759896718787229</c:v>
                </c:pt>
                <c:pt idx="171">
                  <c:v>1.00675599816112</c:v>
                </c:pt>
                <c:pt idx="172">
                  <c:v>-0.499715009211624</c:v>
                </c:pt>
                <c:pt idx="173">
                  <c:v>0.137173267327224</c:v>
                </c:pt>
                <c:pt idx="174">
                  <c:v>0.118925410472198</c:v>
                </c:pt>
                <c:pt idx="175">
                  <c:v>0.708006860330137</c:v>
                </c:pt>
                <c:pt idx="176">
                  <c:v>0.650593406832071</c:v>
                </c:pt>
                <c:pt idx="177">
                  <c:v>0.110144234318487</c:v>
                </c:pt>
                <c:pt idx="178">
                  <c:v>1.74730801721985</c:v>
                </c:pt>
                <c:pt idx="179">
                  <c:v>-0.335050293026424</c:v>
                </c:pt>
                <c:pt idx="180">
                  <c:v>-0.750710392624586</c:v>
                </c:pt>
                <c:pt idx="181">
                  <c:v>-0.734067834466718</c:v>
                </c:pt>
                <c:pt idx="182">
                  <c:v>-0.505791025826984</c:v>
                </c:pt>
                <c:pt idx="183">
                  <c:v>-0.935947779026274</c:v>
                </c:pt>
                <c:pt idx="184">
                  <c:v>-0.644818163483936</c:v>
                </c:pt>
                <c:pt idx="185">
                  <c:v>-0.943706532933782</c:v>
                </c:pt>
                <c:pt idx="186">
                  <c:v>-0.772331392981608</c:v>
                </c:pt>
                <c:pt idx="187">
                  <c:v>0.216046735318429</c:v>
                </c:pt>
                <c:pt idx="188">
                  <c:v>0.582397310525902</c:v>
                </c:pt>
                <c:pt idx="189">
                  <c:v>0.218764221091518</c:v>
                </c:pt>
                <c:pt idx="190">
                  <c:v>1.50421060819805</c:v>
                </c:pt>
                <c:pt idx="191">
                  <c:v>-1.34490310762156</c:v>
                </c:pt>
                <c:pt idx="192">
                  <c:v>0.122748628499813</c:v>
                </c:pt>
                <c:pt idx="193">
                  <c:v>-0.801594351248204</c:v>
                </c:pt>
                <c:pt idx="194">
                  <c:v>-0.382142212213735</c:v>
                </c:pt>
                <c:pt idx="195">
                  <c:v>1.88098258553868</c:v>
                </c:pt>
                <c:pt idx="196">
                  <c:v>-1.39920482495647</c:v>
                </c:pt>
                <c:pt idx="197">
                  <c:v>-0.576860300859338</c:v>
                </c:pt>
                <c:pt idx="198">
                  <c:v>-0.412512915583225</c:v>
                </c:pt>
                <c:pt idx="199">
                  <c:v>-0.335037044026497</c:v>
                </c:pt>
                <c:pt idx="200">
                  <c:v>-0.418863094439654</c:v>
                </c:pt>
                <c:pt idx="201">
                  <c:v>-0.174289147279917</c:v>
                </c:pt>
                <c:pt idx="202">
                  <c:v>-0.954037575711386</c:v>
                </c:pt>
                <c:pt idx="203">
                  <c:v>-0.401252176328303</c:v>
                </c:pt>
                <c:pt idx="204">
                  <c:v>-0.470377929005359</c:v>
                </c:pt>
                <c:pt idx="205">
                  <c:v>-1.15016249798922</c:v>
                </c:pt>
                <c:pt idx="206">
                  <c:v>-0.773222567343906</c:v>
                </c:pt>
                <c:pt idx="207">
                  <c:v>0.0320641606387755</c:v>
                </c:pt>
                <c:pt idx="208">
                  <c:v>0.335708838730358</c:v>
                </c:pt>
                <c:pt idx="209">
                  <c:v>-0.396220844768007</c:v>
                </c:pt>
                <c:pt idx="210">
                  <c:v>0.944806350914449</c:v>
                </c:pt>
                <c:pt idx="211">
                  <c:v>-0.196204915314785</c:v>
                </c:pt>
                <c:pt idx="212">
                  <c:v>-0.210025326739603</c:v>
                </c:pt>
                <c:pt idx="213">
                  <c:v>-1.65529340024274</c:v>
                </c:pt>
                <c:pt idx="214">
                  <c:v>-0.350202619374417</c:v>
                </c:pt>
                <c:pt idx="215">
                  <c:v>1.26439696384267</c:v>
                </c:pt>
                <c:pt idx="216">
                  <c:v>0.305541343711705</c:v>
                </c:pt>
                <c:pt idx="217">
                  <c:v>-0.526137639850023</c:v>
                </c:pt>
                <c:pt idx="218">
                  <c:v>-0.047426895496381</c:v>
                </c:pt>
                <c:pt idx="219">
                  <c:v>-0.183093361197052</c:v>
                </c:pt>
                <c:pt idx="220">
                  <c:v>-0.111576376367688</c:v>
                </c:pt>
                <c:pt idx="221">
                  <c:v>-0.109146605624576</c:v>
                </c:pt>
                <c:pt idx="222">
                  <c:v>0.111442015862659</c:v>
                </c:pt>
                <c:pt idx="223">
                  <c:v>-0.3874239135375</c:v>
                </c:pt>
                <c:pt idx="224">
                  <c:v>-0.0548498931022253</c:v>
                </c:pt>
                <c:pt idx="225">
                  <c:v>1.28745566607225</c:v>
                </c:pt>
                <c:pt idx="226">
                  <c:v>0.0439665610458931</c:v>
                </c:pt>
                <c:pt idx="227">
                  <c:v>1.07277045814255</c:v>
                </c:pt>
                <c:pt idx="228">
                  <c:v>0.550259590985953</c:v>
                </c:pt>
                <c:pt idx="229">
                  <c:v>0.621421016072643</c:v>
                </c:pt>
                <c:pt idx="230">
                  <c:v>1.3934507694905</c:v>
                </c:pt>
                <c:pt idx="231">
                  <c:v>2.67537184241435</c:v>
                </c:pt>
                <c:pt idx="232">
                  <c:v>-0.240700663229444</c:v>
                </c:pt>
                <c:pt idx="233">
                  <c:v>-0.328812440913907</c:v>
                </c:pt>
                <c:pt idx="234">
                  <c:v>-0.350269782330389</c:v>
                </c:pt>
                <c:pt idx="235">
                  <c:v>1.71508871815336</c:v>
                </c:pt>
                <c:pt idx="236">
                  <c:v>1.12156396006757</c:v>
                </c:pt>
                <c:pt idx="237">
                  <c:v>-0.425733533055409</c:v>
                </c:pt>
                <c:pt idx="238">
                  <c:v>-0.397664449457077</c:v>
                </c:pt>
                <c:pt idx="239">
                  <c:v>0.448801479857483</c:v>
                </c:pt>
                <c:pt idx="240">
                  <c:v>-2.44321936798327</c:v>
                </c:pt>
                <c:pt idx="241">
                  <c:v>-0.454996331777431</c:v>
                </c:pt>
                <c:pt idx="242">
                  <c:v>-1.04384518499775</c:v>
                </c:pt>
                <c:pt idx="243">
                  <c:v>0.0197345365821786</c:v>
                </c:pt>
                <c:pt idx="244">
                  <c:v>0.200948983245328</c:v>
                </c:pt>
                <c:pt idx="245">
                  <c:v>-0.834021241156576</c:v>
                </c:pt>
                <c:pt idx="246">
                  <c:v>-0.911082463439315</c:v>
                </c:pt>
                <c:pt idx="247">
                  <c:v>-0.64725781487216</c:v>
                </c:pt>
                <c:pt idx="248">
                  <c:v>0.760657812018967</c:v>
                </c:pt>
                <c:pt idx="249">
                  <c:v>0.863338342688831</c:v>
                </c:pt>
                <c:pt idx="250">
                  <c:v>0.164208817269544</c:v>
                </c:pt>
                <c:pt idx="251">
                  <c:v>0.566274785018834</c:v>
                </c:pt>
                <c:pt idx="252">
                  <c:v>1.23835994474628</c:v>
                </c:pt>
                <c:pt idx="253">
                  <c:v>-0.131627345577147</c:v>
                </c:pt>
                <c:pt idx="254">
                  <c:v>0.821403890639145</c:v>
                </c:pt>
                <c:pt idx="255">
                  <c:v>0.941342017849766</c:v>
                </c:pt>
                <c:pt idx="256">
                  <c:v>-1.7823748240719</c:v>
                </c:pt>
                <c:pt idx="257">
                  <c:v>0.355021518792798</c:v>
                </c:pt>
                <c:pt idx="258">
                  <c:v>1.21211798447799</c:v>
                </c:pt>
                <c:pt idx="259">
                  <c:v>-2.11763666587941</c:v>
                </c:pt>
                <c:pt idx="260">
                  <c:v>-0.685451034384284</c:v>
                </c:pt>
                <c:pt idx="261">
                  <c:v>-0.290961297899439</c:v>
                </c:pt>
                <c:pt idx="262">
                  <c:v>3.28533097290302</c:v>
                </c:pt>
                <c:pt idx="263">
                  <c:v>-0.218036786907783</c:v>
                </c:pt>
                <c:pt idx="264">
                  <c:v>-0.700367248924828</c:v>
                </c:pt>
                <c:pt idx="265">
                  <c:v>-0.960000123345925</c:v>
                </c:pt>
                <c:pt idx="266">
                  <c:v>0.581659258896653</c:v>
                </c:pt>
                <c:pt idx="267">
                  <c:v>0.346215097439506</c:v>
                </c:pt>
                <c:pt idx="268">
                  <c:v>0.128184459008821</c:v>
                </c:pt>
                <c:pt idx="269">
                  <c:v>1.0195394765311</c:v>
                </c:pt>
                <c:pt idx="270">
                  <c:v>1.04788148822415</c:v>
                </c:pt>
                <c:pt idx="271">
                  <c:v>0.677840619287649</c:v>
                </c:pt>
                <c:pt idx="272">
                  <c:v>0.275071116611796</c:v>
                </c:pt>
                <c:pt idx="273">
                  <c:v>0.40176415130225</c:v>
                </c:pt>
                <c:pt idx="274">
                  <c:v>0.713930457531321</c:v>
                </c:pt>
                <c:pt idx="275">
                  <c:v>-0.902707679383951</c:v>
                </c:pt>
                <c:pt idx="276">
                  <c:v>2.0418427084061</c:v>
                </c:pt>
                <c:pt idx="277">
                  <c:v>-0.406083105708846</c:v>
                </c:pt>
                <c:pt idx="278">
                  <c:v>1.04376228787254</c:v>
                </c:pt>
                <c:pt idx="279">
                  <c:v>-0.269695810674177</c:v>
                </c:pt>
                <c:pt idx="280">
                  <c:v>-0.255655204501728</c:v>
                </c:pt>
                <c:pt idx="281">
                  <c:v>-0.724957907785465</c:v>
                </c:pt>
                <c:pt idx="282">
                  <c:v>1.1181593025218</c:v>
                </c:pt>
                <c:pt idx="283">
                  <c:v>0.0811570322181662</c:v>
                </c:pt>
                <c:pt idx="284">
                  <c:v>0.909666708558675</c:v>
                </c:pt>
                <c:pt idx="285">
                  <c:v>-0.104826644513852</c:v>
                </c:pt>
                <c:pt idx="286">
                  <c:v>-1.74518829268885</c:v>
                </c:pt>
                <c:pt idx="287">
                  <c:v>0.258820438942922</c:v>
                </c:pt>
                <c:pt idx="288">
                  <c:v>0.400914440346655</c:v>
                </c:pt>
                <c:pt idx="289">
                  <c:v>-1.8677461750081</c:v>
                </c:pt>
                <c:pt idx="290">
                  <c:v>-0.354534460523302</c:v>
                </c:pt>
                <c:pt idx="291">
                  <c:v>0.618246242926971</c:v>
                </c:pt>
                <c:pt idx="292">
                  <c:v>-0.355090910515959</c:v>
                </c:pt>
                <c:pt idx="293">
                  <c:v>-0.665746201431693</c:v>
                </c:pt>
                <c:pt idx="294">
                  <c:v>0.66581084224863</c:v>
                </c:pt>
                <c:pt idx="295">
                  <c:v>-0.81615016074903</c:v>
                </c:pt>
                <c:pt idx="296">
                  <c:v>-1.1538786096159</c:v>
                </c:pt>
                <c:pt idx="297">
                  <c:v>1.19291167432397</c:v>
                </c:pt>
                <c:pt idx="298">
                  <c:v>0.923261262345873</c:v>
                </c:pt>
                <c:pt idx="299">
                  <c:v>0.0978807560589913</c:v>
                </c:pt>
                <c:pt idx="300">
                  <c:v>-0.355551783157558</c:v>
                </c:pt>
                <c:pt idx="301">
                  <c:v>0.832230063262838</c:v>
                </c:pt>
                <c:pt idx="302">
                  <c:v>0.382847080005002</c:v>
                </c:pt>
                <c:pt idx="303">
                  <c:v>1.80149432074515</c:v>
                </c:pt>
                <c:pt idx="304">
                  <c:v>-0.878598912797904</c:v>
                </c:pt>
                <c:pt idx="305">
                  <c:v>0.821608457644403</c:v>
                </c:pt>
                <c:pt idx="306">
                  <c:v>-0.38118417998594</c:v>
                </c:pt>
                <c:pt idx="307">
                  <c:v>0.0429085030614475</c:v>
                </c:pt>
                <c:pt idx="308">
                  <c:v>-0.423148091775831</c:v>
                </c:pt>
                <c:pt idx="309">
                  <c:v>-0.538697983956721</c:v>
                </c:pt>
                <c:pt idx="310">
                  <c:v>1.71978718321511</c:v>
                </c:pt>
                <c:pt idx="311">
                  <c:v>0.196696516329199</c:v>
                </c:pt>
                <c:pt idx="312">
                  <c:v>0.841045690168314</c:v>
                </c:pt>
                <c:pt idx="313">
                  <c:v>0.412935938096896</c:v>
                </c:pt>
                <c:pt idx="314">
                  <c:v>2.12555992189842</c:v>
                </c:pt>
                <c:pt idx="315">
                  <c:v>1.37158795917839</c:v>
                </c:pt>
                <c:pt idx="316">
                  <c:v>0.184419097214506</c:v>
                </c:pt>
                <c:pt idx="317">
                  <c:v>-0.557436986935932</c:v>
                </c:pt>
                <c:pt idx="318">
                  <c:v>-2.16623170850243</c:v>
                </c:pt>
                <c:pt idx="319">
                  <c:v>0.339343515699747</c:v>
                </c:pt>
                <c:pt idx="320">
                  <c:v>1.70329012036099</c:v>
                </c:pt>
                <c:pt idx="321">
                  <c:v>1.81319624453916</c:v>
                </c:pt>
                <c:pt idx="322">
                  <c:v>-0.402158463702746</c:v>
                </c:pt>
                <c:pt idx="323">
                  <c:v>-0.850005142576383</c:v>
                </c:pt>
                <c:pt idx="324">
                  <c:v>0.430543626825203</c:v>
                </c:pt>
                <c:pt idx="325">
                  <c:v>-0.0117844950097529</c:v>
                </c:pt>
                <c:pt idx="326">
                  <c:v>-0.87788558292932</c:v>
                </c:pt>
                <c:pt idx="327">
                  <c:v>0.512071369136609</c:v>
                </c:pt>
                <c:pt idx="328">
                  <c:v>-0.471981269095269</c:v>
                </c:pt>
                <c:pt idx="329">
                  <c:v>-0.0744702837720078</c:v>
                </c:pt>
                <c:pt idx="330">
                  <c:v>0.457136226232165</c:v>
                </c:pt>
                <c:pt idx="331">
                  <c:v>0.0999702008983081</c:v>
                </c:pt>
                <c:pt idx="332">
                  <c:v>-1.0106922461447</c:v>
                </c:pt>
                <c:pt idx="333">
                  <c:v>-2.71275056040896</c:v>
                </c:pt>
                <c:pt idx="334">
                  <c:v>0.472806101036269</c:v>
                </c:pt>
                <c:pt idx="335">
                  <c:v>-0.00947750867556565</c:v>
                </c:pt>
                <c:pt idx="336">
                  <c:v>-0.89353271207793</c:v>
                </c:pt>
                <c:pt idx="337">
                  <c:v>-0.291314852900985</c:v>
                </c:pt>
                <c:pt idx="338">
                  <c:v>1.041056842887</c:v>
                </c:pt>
                <c:pt idx="339">
                  <c:v>-0.62855020677666</c:v>
                </c:pt>
                <c:pt idx="340">
                  <c:v>-0.786156830438584</c:v>
                </c:pt>
                <c:pt idx="341">
                  <c:v>0.0750899962896418</c:v>
                </c:pt>
                <c:pt idx="342">
                  <c:v>1.68655336649392</c:v>
                </c:pt>
                <c:pt idx="343">
                  <c:v>1.58309411877864</c:v>
                </c:pt>
                <c:pt idx="344">
                  <c:v>0.0138361609661896</c:v>
                </c:pt>
                <c:pt idx="345">
                  <c:v>-0.853186506318774</c:v>
                </c:pt>
                <c:pt idx="346">
                  <c:v>-0.274051690620031</c:v>
                </c:pt>
                <c:pt idx="347">
                  <c:v>0.358947440625659</c:v>
                </c:pt>
                <c:pt idx="348">
                  <c:v>-1.4708684216141</c:v>
                </c:pt>
                <c:pt idx="349">
                  <c:v>1.22622391903008</c:v>
                </c:pt>
                <c:pt idx="350">
                  <c:v>-1.78274813504257</c:v>
                </c:pt>
                <c:pt idx="351">
                  <c:v>-0.44978982072147</c:v>
                </c:pt>
                <c:pt idx="352">
                  <c:v>0.0525297053426012</c:v>
                </c:pt>
                <c:pt idx="353">
                  <c:v>0.0959272845355149</c:v>
                </c:pt>
                <c:pt idx="354">
                  <c:v>0.460334772487028</c:v>
                </c:pt>
                <c:pt idx="355">
                  <c:v>-1.14425997644558</c:v>
                </c:pt>
                <c:pt idx="356">
                  <c:v>-0.681622507441971</c:v>
                </c:pt>
                <c:pt idx="357">
                  <c:v>1.0474812813925</c:v>
                </c:pt>
                <c:pt idx="358">
                  <c:v>0.454767485334023</c:v>
                </c:pt>
                <c:pt idx="359">
                  <c:v>-0.111591141258529</c:v>
                </c:pt>
                <c:pt idx="360">
                  <c:v>-1.72200161690483</c:v>
                </c:pt>
                <c:pt idx="361">
                  <c:v>-0.131390490319099</c:v>
                </c:pt>
                <c:pt idx="362">
                  <c:v>-1.14552805420836</c:v>
                </c:pt>
                <c:pt idx="363">
                  <c:v>0.25859914838037</c:v>
                </c:pt>
                <c:pt idx="364">
                  <c:v>1.26903379566237</c:v>
                </c:pt>
                <c:pt idx="365">
                  <c:v>0.487872062010398</c:v>
                </c:pt>
                <c:pt idx="366">
                  <c:v>-0.0233791130914332</c:v>
                </c:pt>
                <c:pt idx="367">
                  <c:v>-0.457534187145824</c:v>
                </c:pt>
                <c:pt idx="368">
                  <c:v>0.388606455931094</c:v>
                </c:pt>
                <c:pt idx="369">
                  <c:v>0.817934399211144</c:v>
                </c:pt>
                <c:pt idx="370">
                  <c:v>1.44381894666764</c:v>
                </c:pt>
                <c:pt idx="371">
                  <c:v>1.75958754695033</c:v>
                </c:pt>
                <c:pt idx="372">
                  <c:v>0.525898194332632</c:v>
                </c:pt>
                <c:pt idx="373">
                  <c:v>-0.396652483754327</c:v>
                </c:pt>
                <c:pt idx="374">
                  <c:v>1.38235884429621</c:v>
                </c:pt>
                <c:pt idx="375">
                  <c:v>-0.460403632592687</c:v>
                </c:pt>
                <c:pt idx="376">
                  <c:v>-1.06582737780443</c:v>
                </c:pt>
                <c:pt idx="377">
                  <c:v>-0.630945042880412</c:v>
                </c:pt>
                <c:pt idx="378">
                  <c:v>2.25521315977225</c:v>
                </c:pt>
                <c:pt idx="379">
                  <c:v>-1.10508591428818</c:v>
                </c:pt>
                <c:pt idx="380">
                  <c:v>-0.883000453761119</c:v>
                </c:pt>
                <c:pt idx="381">
                  <c:v>-1.58263483361649</c:v>
                </c:pt>
                <c:pt idx="382">
                  <c:v>-0.229080016596318</c:v>
                </c:pt>
                <c:pt idx="383">
                  <c:v>-0.422968274488028</c:v>
                </c:pt>
                <c:pt idx="384">
                  <c:v>0.250450225808297</c:v>
                </c:pt>
                <c:pt idx="385">
                  <c:v>-0.175921329716271</c:v>
                </c:pt>
                <c:pt idx="386">
                  <c:v>-1.27669875591233</c:v>
                </c:pt>
                <c:pt idx="387">
                  <c:v>0.650771478723865</c:v>
                </c:pt>
                <c:pt idx="388">
                  <c:v>0.697406608198715</c:v>
                </c:pt>
                <c:pt idx="389">
                  <c:v>0.0854759618474857</c:v>
                </c:pt>
                <c:pt idx="390">
                  <c:v>0.538010038401761</c:v>
                </c:pt>
                <c:pt idx="391">
                  <c:v>0.612987631871155</c:v>
                </c:pt>
                <c:pt idx="392">
                  <c:v>-1.74106190361595</c:v>
                </c:pt>
                <c:pt idx="393">
                  <c:v>-0.453577789206473</c:v>
                </c:pt>
                <c:pt idx="394">
                  <c:v>1.11597839771394</c:v>
                </c:pt>
                <c:pt idx="395">
                  <c:v>1.03141701542219</c:v>
                </c:pt>
                <c:pt idx="396">
                  <c:v>0.300617045150584</c:v>
                </c:pt>
                <c:pt idx="397">
                  <c:v>0.783409694020985</c:v>
                </c:pt>
                <c:pt idx="398">
                  <c:v>-0.683150733783947</c:v>
                </c:pt>
                <c:pt idx="399">
                  <c:v>-0.093128198173155</c:v>
                </c:pt>
                <c:pt idx="400">
                  <c:v>0.755982174424988</c:v>
                </c:pt>
                <c:pt idx="401">
                  <c:v>-0.350496150607975</c:v>
                </c:pt>
                <c:pt idx="402">
                  <c:v>-0.961323992703831</c:v>
                </c:pt>
                <c:pt idx="403">
                  <c:v>0.443355460007843</c:v>
                </c:pt>
                <c:pt idx="404">
                  <c:v>0.0715693604716108</c:v>
                </c:pt>
                <c:pt idx="405">
                  <c:v>-1.33550237432499</c:v>
                </c:pt>
                <c:pt idx="406">
                  <c:v>0.535400107806158</c:v>
                </c:pt>
                <c:pt idx="407">
                  <c:v>0.914952160307221</c:v>
                </c:pt>
                <c:pt idx="408">
                  <c:v>1.43901723100427</c:v>
                </c:pt>
                <c:pt idx="409">
                  <c:v>0.37983482690773</c:v>
                </c:pt>
                <c:pt idx="410">
                  <c:v>1.68719483425641</c:v>
                </c:pt>
                <c:pt idx="411">
                  <c:v>-1.71632160179235</c:v>
                </c:pt>
                <c:pt idx="412">
                  <c:v>-0.939409814619634</c:v>
                </c:pt>
                <c:pt idx="413">
                  <c:v>2.81097953466672</c:v>
                </c:pt>
                <c:pt idx="414">
                  <c:v>1.31189626595549</c:v>
                </c:pt>
                <c:pt idx="415">
                  <c:v>1.34846342845352</c:v>
                </c:pt>
                <c:pt idx="416">
                  <c:v>1.18813599269148</c:v>
                </c:pt>
                <c:pt idx="417">
                  <c:v>1.1150816326495</c:v>
                </c:pt>
                <c:pt idx="418">
                  <c:v>1.21078580039113</c:v>
                </c:pt>
                <c:pt idx="419">
                  <c:v>-2.29734769871313</c:v>
                </c:pt>
                <c:pt idx="420">
                  <c:v>1.31172965202294</c:v>
                </c:pt>
                <c:pt idx="421">
                  <c:v>-1.47457739147489</c:v>
                </c:pt>
                <c:pt idx="422">
                  <c:v>1.16900163274523</c:v>
                </c:pt>
                <c:pt idx="423">
                  <c:v>-0.330165607217855</c:v>
                </c:pt>
                <c:pt idx="424">
                  <c:v>1.33536902566021</c:v>
                </c:pt>
                <c:pt idx="425">
                  <c:v>-0.839900492980566</c:v>
                </c:pt>
                <c:pt idx="426">
                  <c:v>0.682956108598514</c:v>
                </c:pt>
                <c:pt idx="427">
                  <c:v>-1.2664295312733</c:v>
                </c:pt>
                <c:pt idx="428">
                  <c:v>-0.52902373780001</c:v>
                </c:pt>
                <c:pt idx="429">
                  <c:v>-0.25953726624818</c:v>
                </c:pt>
                <c:pt idx="430">
                  <c:v>1.48742244220274</c:v>
                </c:pt>
                <c:pt idx="431">
                  <c:v>-0.0303856273392584</c:v>
                </c:pt>
                <c:pt idx="432">
                  <c:v>0.639738092572697</c:v>
                </c:pt>
                <c:pt idx="433">
                  <c:v>-0.523160698358384</c:v>
                </c:pt>
                <c:pt idx="434">
                  <c:v>-0.819498496695059</c:v>
                </c:pt>
                <c:pt idx="435">
                  <c:v>0.301105256496508</c:v>
                </c:pt>
                <c:pt idx="436">
                  <c:v>0.782689623814019</c:v>
                </c:pt>
                <c:pt idx="437">
                  <c:v>-0.0620880844954821</c:v>
                </c:pt>
                <c:pt idx="438">
                  <c:v>0.997955563065356</c:v>
                </c:pt>
                <c:pt idx="439">
                  <c:v>0.84228808696433</c:v>
                </c:pt>
                <c:pt idx="440">
                  <c:v>0.305675186166462</c:v>
                </c:pt>
                <c:pt idx="441">
                  <c:v>-1.34365456114121</c:v>
                </c:pt>
                <c:pt idx="442">
                  <c:v>-0.837587544373099</c:v>
                </c:pt>
                <c:pt idx="443">
                  <c:v>1.29926956625378</c:v>
                </c:pt>
                <c:pt idx="444">
                  <c:v>0.27052584812006</c:v>
                </c:pt>
                <c:pt idx="445">
                  <c:v>1.05229641069764</c:v>
                </c:pt>
                <c:pt idx="446">
                  <c:v>-1.10833039961235</c:v>
                </c:pt>
                <c:pt idx="447">
                  <c:v>-0.503547160483646</c:v>
                </c:pt>
                <c:pt idx="448">
                  <c:v>0.36329807488324</c:v>
                </c:pt>
                <c:pt idx="449">
                  <c:v>-0.787475426634915</c:v>
                </c:pt>
                <c:pt idx="450">
                  <c:v>-1.23205530481871</c:v>
                </c:pt>
                <c:pt idx="451">
                  <c:v>0.523359891943649</c:v>
                </c:pt>
                <c:pt idx="452">
                  <c:v>0.105783381905827</c:v>
                </c:pt>
                <c:pt idx="453">
                  <c:v>1.23856687706238</c:v>
                </c:pt>
                <c:pt idx="454">
                  <c:v>0.261562915912151</c:v>
                </c:pt>
                <c:pt idx="455">
                  <c:v>1.52066993658588</c:v>
                </c:pt>
                <c:pt idx="456">
                  <c:v>0.124627170648068</c:v>
                </c:pt>
                <c:pt idx="457">
                  <c:v>-1.73036759877259</c:v>
                </c:pt>
                <c:pt idx="458">
                  <c:v>-0.787557189357319</c:v>
                </c:pt>
                <c:pt idx="459">
                  <c:v>-0.695451525027642</c:v>
                </c:pt>
                <c:pt idx="460">
                  <c:v>0.670244033870573</c:v>
                </c:pt>
                <c:pt idx="461">
                  <c:v>0.831183685988995</c:v>
                </c:pt>
                <c:pt idx="462">
                  <c:v>-0.68785607273816</c:v>
                </c:pt>
                <c:pt idx="463">
                  <c:v>-1.19532271572087</c:v>
                </c:pt>
                <c:pt idx="464">
                  <c:v>0.0967447421734091</c:v>
                </c:pt>
                <c:pt idx="465">
                  <c:v>-0.885181986683809</c:v>
                </c:pt>
                <c:pt idx="466">
                  <c:v>0.370660989271103</c:v>
                </c:pt>
                <c:pt idx="467">
                  <c:v>-0.390339125993401</c:v>
                </c:pt>
                <c:pt idx="468">
                  <c:v>0.206407631364979</c:v>
                </c:pt>
                <c:pt idx="469">
                  <c:v>0.604663016792044</c:v>
                </c:pt>
                <c:pt idx="470">
                  <c:v>-0.210705839154626</c:v>
                </c:pt>
                <c:pt idx="471">
                  <c:v>0.142912086498842</c:v>
                </c:pt>
                <c:pt idx="472">
                  <c:v>-0.909626930896127</c:v>
                </c:pt>
                <c:pt idx="473">
                  <c:v>-0.154048598204368</c:v>
                </c:pt>
                <c:pt idx="474">
                  <c:v>-0.0398397913504542</c:v>
                </c:pt>
                <c:pt idx="475">
                  <c:v>0.686673360668383</c:v>
                </c:pt>
                <c:pt idx="476">
                  <c:v>-0.564433301279945</c:v>
                </c:pt>
                <c:pt idx="477">
                  <c:v>-0.346629414130815</c:v>
                </c:pt>
                <c:pt idx="478">
                  <c:v>1.85027385797297</c:v>
                </c:pt>
                <c:pt idx="479">
                  <c:v>-0.324401588635215</c:v>
                </c:pt>
                <c:pt idx="480">
                  <c:v>-1.13971967971102</c:v>
                </c:pt>
                <c:pt idx="481">
                  <c:v>0.773498699198684</c:v>
                </c:pt>
                <c:pt idx="482">
                  <c:v>0.80142703156739</c:v>
                </c:pt>
                <c:pt idx="483">
                  <c:v>0.0137686859663336</c:v>
                </c:pt>
                <c:pt idx="484">
                  <c:v>0.448365613766039</c:v>
                </c:pt>
                <c:pt idx="485">
                  <c:v>0.924687941999973</c:v>
                </c:pt>
                <c:pt idx="486">
                  <c:v>-0.877309149215047</c:v>
                </c:pt>
                <c:pt idx="487">
                  <c:v>0.19462233190869</c:v>
                </c:pt>
                <c:pt idx="488">
                  <c:v>0.796646762149914</c:v>
                </c:pt>
                <c:pt idx="489">
                  <c:v>1.35787282359722</c:v>
                </c:pt>
                <c:pt idx="490">
                  <c:v>-0.654738006354761</c:v>
                </c:pt>
                <c:pt idx="491">
                  <c:v>-0.330257613843146</c:v>
                </c:pt>
                <c:pt idx="492">
                  <c:v>1.33012300631912</c:v>
                </c:pt>
                <c:pt idx="493">
                  <c:v>-0.831191923821818</c:v>
                </c:pt>
                <c:pt idx="494">
                  <c:v>0.746698395005738</c:v>
                </c:pt>
                <c:pt idx="495">
                  <c:v>-0.655125049163198</c:v>
                </c:pt>
                <c:pt idx="496">
                  <c:v>0.940717668886744</c:v>
                </c:pt>
                <c:pt idx="497">
                  <c:v>1.0162442398304</c:v>
                </c:pt>
                <c:pt idx="498">
                  <c:v>0.647047286794721</c:v>
                </c:pt>
                <c:pt idx="499">
                  <c:v>-0.84575059954374</c:v>
                </c:pt>
                <c:pt idx="500">
                  <c:v>-0.280440201963338</c:v>
                </c:pt>
                <c:pt idx="501">
                  <c:v>1.27879825799401</c:v>
                </c:pt>
                <c:pt idx="502">
                  <c:v>0.297758574923449</c:v>
                </c:pt>
                <c:pt idx="503">
                  <c:v>0.149760075360935</c:v>
                </c:pt>
                <c:pt idx="504">
                  <c:v>0.970312692104355</c:v>
                </c:pt>
                <c:pt idx="505">
                  <c:v>0.492926112626388</c:v>
                </c:pt>
                <c:pt idx="506">
                  <c:v>-0.372381530131537</c:v>
                </c:pt>
                <c:pt idx="507">
                  <c:v>-0.354073295471633</c:v>
                </c:pt>
                <c:pt idx="508">
                  <c:v>-1.14519943372469</c:v>
                </c:pt>
                <c:pt idx="509">
                  <c:v>0.0615542392603363</c:v>
                </c:pt>
                <c:pt idx="510">
                  <c:v>1.81911328712668</c:v>
                </c:pt>
                <c:pt idx="511">
                  <c:v>0.793007547234929</c:v>
                </c:pt>
                <c:pt idx="512">
                  <c:v>-0.662224446720815</c:v>
                </c:pt>
                <c:pt idx="513">
                  <c:v>0.785981570345469</c:v>
                </c:pt>
                <c:pt idx="514">
                  <c:v>-0.502693452215697</c:v>
                </c:pt>
                <c:pt idx="515">
                  <c:v>0.261892768046847</c:v>
                </c:pt>
                <c:pt idx="516">
                  <c:v>-0.674133835528251</c:v>
                </c:pt>
                <c:pt idx="517">
                  <c:v>-1.00111884260216</c:v>
                </c:pt>
                <c:pt idx="518">
                  <c:v>0.104445106177628</c:v>
                </c:pt>
                <c:pt idx="519">
                  <c:v>1.74276180463283</c:v>
                </c:pt>
                <c:pt idx="520">
                  <c:v>-0.460387587832595</c:v>
                </c:pt>
                <c:pt idx="521">
                  <c:v>-0.973092166581757</c:v>
                </c:pt>
                <c:pt idx="522">
                  <c:v>0.407089822631767</c:v>
                </c:pt>
                <c:pt idx="523">
                  <c:v>0.888669669849737</c:v>
                </c:pt>
                <c:pt idx="524">
                  <c:v>-0.85656824517312</c:v>
                </c:pt>
                <c:pt idx="525">
                  <c:v>0.813277811640958</c:v>
                </c:pt>
                <c:pt idx="526">
                  <c:v>2.52673705860955</c:v>
                </c:pt>
                <c:pt idx="527">
                  <c:v>-2.09536787923924</c:v>
                </c:pt>
                <c:pt idx="528">
                  <c:v>-0.168008146289108</c:v>
                </c:pt>
                <c:pt idx="529">
                  <c:v>-0.0460796152170942</c:v>
                </c:pt>
                <c:pt idx="530">
                  <c:v>-0.524189724039628</c:v>
                </c:pt>
                <c:pt idx="531">
                  <c:v>-0.0251542805532286</c:v>
                </c:pt>
                <c:pt idx="532">
                  <c:v>0.237572515753193</c:v>
                </c:pt>
                <c:pt idx="533">
                  <c:v>-0.345402156155883</c:v>
                </c:pt>
                <c:pt idx="534">
                  <c:v>0.0300531380612281</c:v>
                </c:pt>
                <c:pt idx="535">
                  <c:v>-0.00590544422625666</c:v>
                </c:pt>
                <c:pt idx="536">
                  <c:v>1.00426622638039</c:v>
                </c:pt>
                <c:pt idx="537">
                  <c:v>0.34288697870472</c:v>
                </c:pt>
                <c:pt idx="538">
                  <c:v>0.32620520749058</c:v>
                </c:pt>
                <c:pt idx="539">
                  <c:v>-0.357671007926145</c:v>
                </c:pt>
                <c:pt idx="540">
                  <c:v>0.0262145571129807</c:v>
                </c:pt>
                <c:pt idx="541">
                  <c:v>1.09367715492151</c:v>
                </c:pt>
                <c:pt idx="542">
                  <c:v>-0.986715938888382</c:v>
                </c:pt>
                <c:pt idx="543">
                  <c:v>0.411222700436789</c:v>
                </c:pt>
                <c:pt idx="544">
                  <c:v>0.281518001477453</c:v>
                </c:pt>
                <c:pt idx="545">
                  <c:v>-1.5175753583075</c:v>
                </c:pt>
                <c:pt idx="546">
                  <c:v>0.24809307245818</c:v>
                </c:pt>
                <c:pt idx="547">
                  <c:v>-1.72743935109885</c:v>
                </c:pt>
                <c:pt idx="548">
                  <c:v>-1.11776458757617</c:v>
                </c:pt>
                <c:pt idx="549">
                  <c:v>0.345820049255039</c:v>
                </c:pt>
                <c:pt idx="550">
                  <c:v>0.844289808470741</c:v>
                </c:pt>
                <c:pt idx="551">
                  <c:v>0.179252329279674</c:v>
                </c:pt>
                <c:pt idx="552">
                  <c:v>-0.323426257089375</c:v>
                </c:pt>
                <c:pt idx="553">
                  <c:v>0.341561395698112</c:v>
                </c:pt>
                <c:pt idx="554">
                  <c:v>-0.729239304545689</c:v>
                </c:pt>
                <c:pt idx="555">
                  <c:v>1.99488974414131</c:v>
                </c:pt>
                <c:pt idx="556">
                  <c:v>-2.50799490574249</c:v>
                </c:pt>
                <c:pt idx="557">
                  <c:v>0.191902766529971</c:v>
                </c:pt>
                <c:pt idx="558">
                  <c:v>0.358085484992809</c:v>
                </c:pt>
                <c:pt idx="559">
                  <c:v>-0.778180742550779</c:v>
                </c:pt>
                <c:pt idx="560">
                  <c:v>-0.0785563435487433</c:v>
                </c:pt>
                <c:pt idx="561">
                  <c:v>-1.07570950890913</c:v>
                </c:pt>
                <c:pt idx="562">
                  <c:v>0.414667131878487</c:v>
                </c:pt>
                <c:pt idx="563">
                  <c:v>0.213231821702821</c:v>
                </c:pt>
                <c:pt idx="564">
                  <c:v>0.81703203725247</c:v>
                </c:pt>
                <c:pt idx="565">
                  <c:v>0.185451432393482</c:v>
                </c:pt>
                <c:pt idx="566">
                  <c:v>0.457176463345035</c:v>
                </c:pt>
                <c:pt idx="567">
                  <c:v>0.702279645622036</c:v>
                </c:pt>
                <c:pt idx="568">
                  <c:v>-0.645917426505283</c:v>
                </c:pt>
                <c:pt idx="569">
                  <c:v>1.39625028683885</c:v>
                </c:pt>
                <c:pt idx="570">
                  <c:v>-0.259932974134715</c:v>
                </c:pt>
                <c:pt idx="571">
                  <c:v>-1.24553220359998</c:v>
                </c:pt>
                <c:pt idx="572">
                  <c:v>-0.564072426585232</c:v>
                </c:pt>
                <c:pt idx="573">
                  <c:v>-1.04197827735625</c:v>
                </c:pt>
                <c:pt idx="574">
                  <c:v>-0.466362165518384</c:v>
                </c:pt>
                <c:pt idx="575">
                  <c:v>-0.680908915498531</c:v>
                </c:pt>
                <c:pt idx="576">
                  <c:v>-1.01735545968517</c:v>
                </c:pt>
                <c:pt idx="577">
                  <c:v>-0.987759580745666</c:v>
                </c:pt>
                <c:pt idx="578">
                  <c:v>2.02301589208679</c:v>
                </c:pt>
                <c:pt idx="579">
                  <c:v>-0.405872054615731</c:v>
                </c:pt>
                <c:pt idx="580">
                  <c:v>-0.818356210115113</c:v>
                </c:pt>
                <c:pt idx="581">
                  <c:v>-1.57802439901296</c:v>
                </c:pt>
                <c:pt idx="582">
                  <c:v>-0.809591329842674</c:v>
                </c:pt>
                <c:pt idx="583">
                  <c:v>0.544800729179454</c:v>
                </c:pt>
                <c:pt idx="584">
                  <c:v>0.748704113224927</c:v>
                </c:pt>
                <c:pt idx="585">
                  <c:v>-0.608334221313782</c:v>
                </c:pt>
                <c:pt idx="586">
                  <c:v>0.692439088735164</c:v>
                </c:pt>
                <c:pt idx="587">
                  <c:v>0.21970301470243</c:v>
                </c:pt>
                <c:pt idx="588">
                  <c:v>-1.64911066863235</c:v>
                </c:pt>
                <c:pt idx="589">
                  <c:v>-0.90377283795082</c:v>
                </c:pt>
                <c:pt idx="590">
                  <c:v>1.6586134290346</c:v>
                </c:pt>
                <c:pt idx="591">
                  <c:v>1.23306079981648</c:v>
                </c:pt>
                <c:pt idx="592">
                  <c:v>0.409013844164338</c:v>
                </c:pt>
                <c:pt idx="593">
                  <c:v>-0.280295519374695</c:v>
                </c:pt>
                <c:pt idx="594">
                  <c:v>-0.00167747505859969</c:v>
                </c:pt>
                <c:pt idx="595">
                  <c:v>-0.146581235316975</c:v>
                </c:pt>
                <c:pt idx="596">
                  <c:v>0.669742275228565</c:v>
                </c:pt>
                <c:pt idx="597">
                  <c:v>-0.184236261214054</c:v>
                </c:pt>
                <c:pt idx="598">
                  <c:v>1.03997283205414</c:v>
                </c:pt>
                <c:pt idx="599">
                  <c:v>-0.475754533440504</c:v>
                </c:pt>
                <c:pt idx="600">
                  <c:v>0.490323377434493</c:v>
                </c:pt>
                <c:pt idx="601">
                  <c:v>-0.969177844361752</c:v>
                </c:pt>
                <c:pt idx="602">
                  <c:v>1.04514400867199</c:v>
                </c:pt>
                <c:pt idx="603">
                  <c:v>-0.743416809187744</c:v>
                </c:pt>
                <c:pt idx="604">
                  <c:v>-2.3327782171548</c:v>
                </c:pt>
                <c:pt idx="605">
                  <c:v>2.44472084274836</c:v>
                </c:pt>
                <c:pt idx="606">
                  <c:v>-1.08016615125401</c:v>
                </c:pt>
                <c:pt idx="607">
                  <c:v>0.0262544892374392</c:v>
                </c:pt>
                <c:pt idx="608">
                  <c:v>0.685223007747823</c:v>
                </c:pt>
                <c:pt idx="609">
                  <c:v>-0.145739211126555</c:v>
                </c:pt>
                <c:pt idx="610">
                  <c:v>0.339704850711773</c:v>
                </c:pt>
                <c:pt idx="611">
                  <c:v>0.596968268298421</c:v>
                </c:pt>
                <c:pt idx="612">
                  <c:v>-0.725196588353515</c:v>
                </c:pt>
                <c:pt idx="613">
                  <c:v>-0.337175118151532</c:v>
                </c:pt>
                <c:pt idx="614">
                  <c:v>1.83780551970314</c:v>
                </c:pt>
                <c:pt idx="615">
                  <c:v>0.521076052334163</c:v>
                </c:pt>
                <c:pt idx="616">
                  <c:v>-0.825363597742939</c:v>
                </c:pt>
                <c:pt idx="617">
                  <c:v>-1.07022093140515</c:v>
                </c:pt>
                <c:pt idx="618">
                  <c:v>0.416703407805964</c:v>
                </c:pt>
                <c:pt idx="619">
                  <c:v>2.39071370906185</c:v>
                </c:pt>
                <c:pt idx="620">
                  <c:v>-0.13286830199113</c:v>
                </c:pt>
                <c:pt idx="621">
                  <c:v>-1.53418599866208</c:v>
                </c:pt>
                <c:pt idx="622">
                  <c:v>-0.734090333385305</c:v>
                </c:pt>
                <c:pt idx="623">
                  <c:v>-0.518214591281193</c:v>
                </c:pt>
                <c:pt idx="624">
                  <c:v>0.150439436692184</c:v>
                </c:pt>
                <c:pt idx="625">
                  <c:v>-1.64074061902908</c:v>
                </c:pt>
                <c:pt idx="626">
                  <c:v>0.00323269286154315</c:v>
                </c:pt>
                <c:pt idx="627">
                  <c:v>-0.281033166811155</c:v>
                </c:pt>
                <c:pt idx="628">
                  <c:v>-0.566987210299331</c:v>
                </c:pt>
                <c:pt idx="629">
                  <c:v>0.0747169155620658</c:v>
                </c:pt>
                <c:pt idx="630">
                  <c:v>-0.339392699305736</c:v>
                </c:pt>
                <c:pt idx="631">
                  <c:v>-1.06114301905196</c:v>
                </c:pt>
                <c:pt idx="632">
                  <c:v>0.184352818462525</c:v>
                </c:pt>
                <c:pt idx="633">
                  <c:v>0.888449018261689</c:v>
                </c:pt>
                <c:pt idx="634">
                  <c:v>0.0265300466366669</c:v>
                </c:pt>
                <c:pt idx="635">
                  <c:v>-1.11315396388743</c:v>
                </c:pt>
                <c:pt idx="636">
                  <c:v>-0.124326331407058</c:v>
                </c:pt>
                <c:pt idx="637">
                  <c:v>-0.188460847984208</c:v>
                </c:pt>
                <c:pt idx="638">
                  <c:v>-0.715635413393549</c:v>
                </c:pt>
                <c:pt idx="639">
                  <c:v>-0.23394194240739</c:v>
                </c:pt>
                <c:pt idx="640">
                  <c:v>-0.165585687389144</c:v>
                </c:pt>
                <c:pt idx="641">
                  <c:v>0.725234616283274</c:v>
                </c:pt>
                <c:pt idx="642">
                  <c:v>2.36451601873834</c:v>
                </c:pt>
                <c:pt idx="643">
                  <c:v>0.934248395131633</c:v>
                </c:pt>
                <c:pt idx="644">
                  <c:v>-0.290065673139719</c:v>
                </c:pt>
                <c:pt idx="645">
                  <c:v>-2.7763049597065</c:v>
                </c:pt>
                <c:pt idx="646">
                  <c:v>-0.83538018360328</c:v>
                </c:pt>
                <c:pt idx="647">
                  <c:v>-0.238679697331829</c:v>
                </c:pt>
                <c:pt idx="648">
                  <c:v>-1.46654189513463</c:v>
                </c:pt>
                <c:pt idx="649">
                  <c:v>0.283258615947542</c:v>
                </c:pt>
                <c:pt idx="650">
                  <c:v>1.04104943040374</c:v>
                </c:pt>
                <c:pt idx="651">
                  <c:v>-0.00749262381945655</c:v>
                </c:pt>
                <c:pt idx="652">
                  <c:v>-0.0883459762179883</c:v>
                </c:pt>
                <c:pt idx="653">
                  <c:v>0.794859968932591</c:v>
                </c:pt>
                <c:pt idx="654">
                  <c:v>0.848373964924057</c:v>
                </c:pt>
                <c:pt idx="655">
                  <c:v>-1.12001952856875</c:v>
                </c:pt>
                <c:pt idx="656">
                  <c:v>2.28268256922699</c:v>
                </c:pt>
                <c:pt idx="657">
                  <c:v>-0.635120424419342</c:v>
                </c:pt>
                <c:pt idx="658">
                  <c:v>-1.19109724113443</c:v>
                </c:pt>
                <c:pt idx="659">
                  <c:v>-0.535901418834375</c:v>
                </c:pt>
                <c:pt idx="660">
                  <c:v>1.50777111057076</c:v>
                </c:pt>
                <c:pt idx="661">
                  <c:v>0.195961936399036</c:v>
                </c:pt>
                <c:pt idx="662">
                  <c:v>-0.174434205683007</c:v>
                </c:pt>
                <c:pt idx="663">
                  <c:v>-0.415907699087499</c:v>
                </c:pt>
                <c:pt idx="664">
                  <c:v>0.622513293457874</c:v>
                </c:pt>
                <c:pt idx="665">
                  <c:v>2.25051101965705</c:v>
                </c:pt>
                <c:pt idx="666">
                  <c:v>0.456560576997681</c:v>
                </c:pt>
                <c:pt idx="667">
                  <c:v>-1.4574737396536</c:v>
                </c:pt>
                <c:pt idx="668">
                  <c:v>2.08476981789511</c:v>
                </c:pt>
                <c:pt idx="669">
                  <c:v>-0.165333002135019</c:v>
                </c:pt>
                <c:pt idx="670">
                  <c:v>0.358424953863006</c:v>
                </c:pt>
                <c:pt idx="671">
                  <c:v>0.273596017303555</c:v>
                </c:pt>
                <c:pt idx="672">
                  <c:v>-0.552274742032105</c:v>
                </c:pt>
                <c:pt idx="673">
                  <c:v>0.30956397280701</c:v>
                </c:pt>
                <c:pt idx="674">
                  <c:v>-0.114753767963007</c:v>
                </c:pt>
                <c:pt idx="675">
                  <c:v>-0.723566413130979</c:v>
                </c:pt>
                <c:pt idx="676">
                  <c:v>-0.320046127290317</c:v>
                </c:pt>
                <c:pt idx="677">
                  <c:v>1.61095797748117</c:v>
                </c:pt>
                <c:pt idx="678">
                  <c:v>0.66783649265395</c:v>
                </c:pt>
                <c:pt idx="679">
                  <c:v>-1.14769754240376</c:v>
                </c:pt>
                <c:pt idx="680">
                  <c:v>-0.18826972435582</c:v>
                </c:pt>
                <c:pt idx="681">
                  <c:v>-0.6952293263421</c:v>
                </c:pt>
                <c:pt idx="682">
                  <c:v>0.640961030988957</c:v>
                </c:pt>
                <c:pt idx="683">
                  <c:v>0.346163187488227</c:v>
                </c:pt>
                <c:pt idx="684">
                  <c:v>-0.437133623028351</c:v>
                </c:pt>
                <c:pt idx="685">
                  <c:v>0.921952123901563</c:v>
                </c:pt>
                <c:pt idx="686">
                  <c:v>1.783008833714</c:v>
                </c:pt>
                <c:pt idx="687">
                  <c:v>0.419294695780984</c:v>
                </c:pt>
                <c:pt idx="688">
                  <c:v>0.637855783033976</c:v>
                </c:pt>
                <c:pt idx="689">
                  <c:v>-0.783427464373883</c:v>
                </c:pt>
                <c:pt idx="690">
                  <c:v>-0.068333615519732</c:v>
                </c:pt>
                <c:pt idx="691">
                  <c:v>0.784775807650453</c:v>
                </c:pt>
                <c:pt idx="692">
                  <c:v>0.128612255991497</c:v>
                </c:pt>
                <c:pt idx="693">
                  <c:v>2.92073576101592</c:v>
                </c:pt>
                <c:pt idx="694">
                  <c:v>-1.46342072314323</c:v>
                </c:pt>
                <c:pt idx="695">
                  <c:v>1.01943265637961</c:v>
                </c:pt>
                <c:pt idx="696">
                  <c:v>-2.42695284117995</c:v>
                </c:pt>
                <c:pt idx="697">
                  <c:v>0.597601920451453</c:v>
                </c:pt>
                <c:pt idx="698">
                  <c:v>-0.370638797905275</c:v>
                </c:pt>
                <c:pt idx="699">
                  <c:v>-0.66533274886999</c:v>
                </c:pt>
                <c:pt idx="700">
                  <c:v>0.110898283626842</c:v>
                </c:pt>
                <c:pt idx="701">
                  <c:v>0.406614358126457</c:v>
                </c:pt>
                <c:pt idx="702">
                  <c:v>0.669064419924227</c:v>
                </c:pt>
                <c:pt idx="703">
                  <c:v>1.18115209847684</c:v>
                </c:pt>
                <c:pt idx="704">
                  <c:v>0.740480235161788</c:v>
                </c:pt>
                <c:pt idx="705">
                  <c:v>1.01940416160293</c:v>
                </c:pt>
                <c:pt idx="706">
                  <c:v>-0.0536427443887816</c:v>
                </c:pt>
                <c:pt idx="707">
                  <c:v>0.53733058674527</c:v>
                </c:pt>
                <c:pt idx="708">
                  <c:v>1.66717237881432</c:v>
                </c:pt>
                <c:pt idx="709">
                  <c:v>0.186720003358122</c:v>
                </c:pt>
                <c:pt idx="710">
                  <c:v>-1.34940449268716</c:v>
                </c:pt>
                <c:pt idx="711">
                  <c:v>-0.00760073144955269</c:v>
                </c:pt>
                <c:pt idx="712">
                  <c:v>0.699997395048711</c:v>
                </c:pt>
                <c:pt idx="713">
                  <c:v>-0.435403687688516</c:v>
                </c:pt>
                <c:pt idx="714">
                  <c:v>-1.38287644659201</c:v>
                </c:pt>
                <c:pt idx="715">
                  <c:v>-0.674542404002338</c:v>
                </c:pt>
                <c:pt idx="716">
                  <c:v>-0.880077451572944</c:v>
                </c:pt>
                <c:pt idx="717">
                  <c:v>-0.475087253797543</c:v>
                </c:pt>
                <c:pt idx="718">
                  <c:v>-0.219449905967907</c:v>
                </c:pt>
                <c:pt idx="719">
                  <c:v>0.329959926981021</c:v>
                </c:pt>
                <c:pt idx="720">
                  <c:v>0.989907597588336</c:v>
                </c:pt>
                <c:pt idx="721">
                  <c:v>-0.839664174317857</c:v>
                </c:pt>
                <c:pt idx="722">
                  <c:v>0.592656720653978</c:v>
                </c:pt>
                <c:pt idx="723">
                  <c:v>0.521805038934359</c:v>
                </c:pt>
                <c:pt idx="724">
                  <c:v>0.818919053347458</c:v>
                </c:pt>
                <c:pt idx="725">
                  <c:v>-0.0629580977187101</c:v>
                </c:pt>
                <c:pt idx="726">
                  <c:v>-0.913873366219338</c:v>
                </c:pt>
                <c:pt idx="727">
                  <c:v>-0.465173142407166</c:v>
                </c:pt>
                <c:pt idx="728">
                  <c:v>1.56568408823953</c:v>
                </c:pt>
                <c:pt idx="729">
                  <c:v>1.26435403010272</c:v>
                </c:pt>
                <c:pt idx="730">
                  <c:v>0.305337269287304</c:v>
                </c:pt>
                <c:pt idx="731">
                  <c:v>-0.0368105817500934</c:v>
                </c:pt>
                <c:pt idx="732">
                  <c:v>-1.66611481194956</c:v>
                </c:pt>
                <c:pt idx="733">
                  <c:v>-0.311974489205877</c:v>
                </c:pt>
                <c:pt idx="734">
                  <c:v>0.25485128087804</c:v>
                </c:pt>
                <c:pt idx="735">
                  <c:v>-1.1240568043236</c:v>
                </c:pt>
                <c:pt idx="736">
                  <c:v>-1.69934947337076</c:v>
                </c:pt>
                <c:pt idx="737">
                  <c:v>0.345678091848616</c:v>
                </c:pt>
                <c:pt idx="738">
                  <c:v>-2.06300618461815</c:v>
                </c:pt>
                <c:pt idx="739">
                  <c:v>-0.0697166982780319</c:v>
                </c:pt>
                <c:pt idx="740">
                  <c:v>0.696201349414437</c:v>
                </c:pt>
                <c:pt idx="741">
                  <c:v>0.539610497576485</c:v>
                </c:pt>
                <c:pt idx="742">
                  <c:v>-0.862799697220349</c:v>
                </c:pt>
                <c:pt idx="743">
                  <c:v>0.119184766770354</c:v>
                </c:pt>
                <c:pt idx="744">
                  <c:v>0.068355638293983</c:v>
                </c:pt>
                <c:pt idx="745">
                  <c:v>0.252395272088241</c:v>
                </c:pt>
                <c:pt idx="746">
                  <c:v>-1.14376258484027</c:v>
                </c:pt>
                <c:pt idx="747">
                  <c:v>-1.21632039397789</c:v>
                </c:pt>
                <c:pt idx="748">
                  <c:v>-1.69862000848944</c:v>
                </c:pt>
                <c:pt idx="749">
                  <c:v>-0.680473420236215</c:v>
                </c:pt>
                <c:pt idx="750">
                  <c:v>0.969974668954569</c:v>
                </c:pt>
                <c:pt idx="751">
                  <c:v>0.272512344549682</c:v>
                </c:pt>
                <c:pt idx="752">
                  <c:v>-0.492510605717636</c:v>
                </c:pt>
                <c:pt idx="753">
                  <c:v>-0.451532716432804</c:v>
                </c:pt>
                <c:pt idx="754">
                  <c:v>0.465221115270142</c:v>
                </c:pt>
                <c:pt idx="755">
                  <c:v>1.14841786785501</c:v>
                </c:pt>
                <c:pt idx="756">
                  <c:v>-0.307338981098795</c:v>
                </c:pt>
                <c:pt idx="757">
                  <c:v>1.68101959324403</c:v>
                </c:pt>
                <c:pt idx="758">
                  <c:v>0.598368423781276</c:v>
                </c:pt>
                <c:pt idx="759">
                  <c:v>-0.15432695795091</c:v>
                </c:pt>
                <c:pt idx="760">
                  <c:v>-1.82506959305165</c:v>
                </c:pt>
                <c:pt idx="761">
                  <c:v>1.1587017299757</c:v>
                </c:pt>
                <c:pt idx="762">
                  <c:v>-0.773714650922206</c:v>
                </c:pt>
                <c:pt idx="763">
                  <c:v>1.92936617443851</c:v>
                </c:pt>
                <c:pt idx="764">
                  <c:v>0.0820115940451603</c:v>
                </c:pt>
                <c:pt idx="765">
                  <c:v>0.383443645135992</c:v>
                </c:pt>
                <c:pt idx="766">
                  <c:v>-0.37419733359943</c:v>
                </c:pt>
                <c:pt idx="767">
                  <c:v>1.18657338898304</c:v>
                </c:pt>
                <c:pt idx="768">
                  <c:v>0.595910565413954</c:v>
                </c:pt>
                <c:pt idx="769">
                  <c:v>0.032117296375222</c:v>
                </c:pt>
                <c:pt idx="770">
                  <c:v>-0.967169507735424</c:v>
                </c:pt>
                <c:pt idx="771">
                  <c:v>-0.990381572640342</c:v>
                </c:pt>
                <c:pt idx="772">
                  <c:v>1.49528137927967</c:v>
                </c:pt>
                <c:pt idx="773">
                  <c:v>1.23711566414403</c:v>
                </c:pt>
                <c:pt idx="774">
                  <c:v>0.88074977931974</c:v>
                </c:pt>
                <c:pt idx="775">
                  <c:v>2.90020921196021</c:v>
                </c:pt>
                <c:pt idx="776">
                  <c:v>0.331505873869275</c:v>
                </c:pt>
                <c:pt idx="777">
                  <c:v>-0.232352858296646</c:v>
                </c:pt>
                <c:pt idx="778">
                  <c:v>-0.635858815741234</c:v>
                </c:pt>
                <c:pt idx="779">
                  <c:v>0.870395210435923</c:v>
                </c:pt>
                <c:pt idx="780">
                  <c:v>0.226140863994602</c:v>
                </c:pt>
                <c:pt idx="781">
                  <c:v>-0.876377532331331</c:v>
                </c:pt>
                <c:pt idx="782">
                  <c:v>0.419268106213251</c:v>
                </c:pt>
                <c:pt idx="783">
                  <c:v>-0.10991611082204</c:v>
                </c:pt>
                <c:pt idx="784">
                  <c:v>0.0653403850992428</c:v>
                </c:pt>
                <c:pt idx="785">
                  <c:v>0.845104360709421</c:v>
                </c:pt>
                <c:pt idx="786">
                  <c:v>0.75081306072636</c:v>
                </c:pt>
                <c:pt idx="787">
                  <c:v>-1.11489832574617</c:v>
                </c:pt>
                <c:pt idx="788">
                  <c:v>-2.00644637821897</c:v>
                </c:pt>
                <c:pt idx="789">
                  <c:v>0.483598164043234</c:v>
                </c:pt>
                <c:pt idx="790">
                  <c:v>-0.524904558898412</c:v>
                </c:pt>
                <c:pt idx="791">
                  <c:v>0.730978250241992</c:v>
                </c:pt>
                <c:pt idx="792">
                  <c:v>-1.40173809710801</c:v>
                </c:pt>
                <c:pt idx="793">
                  <c:v>0.796205006062266</c:v>
                </c:pt>
                <c:pt idx="794">
                  <c:v>0.393333409579897</c:v>
                </c:pt>
                <c:pt idx="795">
                  <c:v>-1.1671236556086</c:v>
                </c:pt>
                <c:pt idx="796">
                  <c:v>0.990288783103384</c:v>
                </c:pt>
                <c:pt idx="797">
                  <c:v>0.992484957824808</c:v>
                </c:pt>
                <c:pt idx="798">
                  <c:v>2.18405186610383</c:v>
                </c:pt>
                <c:pt idx="799">
                  <c:v>-1.97311212236958</c:v>
                </c:pt>
                <c:pt idx="800">
                  <c:v>1.55390227857465</c:v>
                </c:pt>
                <c:pt idx="801">
                  <c:v>-1.69995196797907</c:v>
                </c:pt>
                <c:pt idx="802">
                  <c:v>-0.978460353687266</c:v>
                </c:pt>
                <c:pt idx="803">
                  <c:v>-1.02572860086043</c:v>
                </c:pt>
                <c:pt idx="804">
                  <c:v>1.39353724834491</c:v>
                </c:pt>
                <c:pt idx="805">
                  <c:v>0.911569058107145</c:v>
                </c:pt>
                <c:pt idx="806">
                  <c:v>1.90765512694329</c:v>
                </c:pt>
                <c:pt idx="807">
                  <c:v>-0.405050287492073</c:v>
                </c:pt>
                <c:pt idx="808">
                  <c:v>-0.0281065506240592</c:v>
                </c:pt>
                <c:pt idx="809">
                  <c:v>0.120651173326867</c:v>
                </c:pt>
                <c:pt idx="810">
                  <c:v>-0.921233427129144</c:v>
                </c:pt>
                <c:pt idx="811">
                  <c:v>-0.743292938602045</c:v>
                </c:pt>
                <c:pt idx="812">
                  <c:v>-0.388264376395885</c:v>
                </c:pt>
                <c:pt idx="813">
                  <c:v>-0.327807984486554</c:v>
                </c:pt>
                <c:pt idx="814">
                  <c:v>0.627297996441603</c:v>
                </c:pt>
                <c:pt idx="815">
                  <c:v>0.831102575263646</c:v>
                </c:pt>
                <c:pt idx="816">
                  <c:v>0.0783252566328889</c:v>
                </c:pt>
                <c:pt idx="817">
                  <c:v>0.3496731048655</c:v>
                </c:pt>
                <c:pt idx="818">
                  <c:v>0.458704220167967</c:v>
                </c:pt>
                <c:pt idx="819">
                  <c:v>-1.01575424915942</c:v>
                </c:pt>
                <c:pt idx="820">
                  <c:v>-0.162165764831373</c:v>
                </c:pt>
                <c:pt idx="821">
                  <c:v>1.1658126575929</c:v>
                </c:pt>
                <c:pt idx="822">
                  <c:v>1.2055179886291</c:v>
                </c:pt>
                <c:pt idx="823">
                  <c:v>0.142111089525008</c:v>
                </c:pt>
                <c:pt idx="824">
                  <c:v>-0.480896789446355</c:v>
                </c:pt>
                <c:pt idx="825">
                  <c:v>0.376291153131862</c:v>
                </c:pt>
                <c:pt idx="826">
                  <c:v>-0.362095222531769</c:v>
                </c:pt>
                <c:pt idx="827">
                  <c:v>-1.14111222326792</c:v>
                </c:pt>
                <c:pt idx="828">
                  <c:v>1.22524306013413</c:v>
                </c:pt>
                <c:pt idx="829">
                  <c:v>0.536047517518242</c:v>
                </c:pt>
                <c:pt idx="830">
                  <c:v>-1.00217001905775</c:v>
                </c:pt>
                <c:pt idx="831">
                  <c:v>0.0686722856049875</c:v>
                </c:pt>
                <c:pt idx="832">
                  <c:v>-1.65497015537071</c:v>
                </c:pt>
                <c:pt idx="833">
                  <c:v>0.517770574676742</c:v>
                </c:pt>
                <c:pt idx="834">
                  <c:v>1.02585120163907</c:v>
                </c:pt>
                <c:pt idx="835">
                  <c:v>0.870117156345353</c:v>
                </c:pt>
                <c:pt idx="836">
                  <c:v>-0.702692855189219</c:v>
                </c:pt>
                <c:pt idx="837">
                  <c:v>-0.225726964208127</c:v>
                </c:pt>
                <c:pt idx="838">
                  <c:v>0.619911098404167</c:v>
                </c:pt>
                <c:pt idx="839">
                  <c:v>-0.824161171615796</c:v>
                </c:pt>
                <c:pt idx="840">
                  <c:v>0.88253518022985</c:v>
                </c:pt>
                <c:pt idx="841">
                  <c:v>-1.98525529606636</c:v>
                </c:pt>
                <c:pt idx="842">
                  <c:v>-0.223675178743818</c:v>
                </c:pt>
                <c:pt idx="843">
                  <c:v>-0.65136887180646</c:v>
                </c:pt>
                <c:pt idx="844">
                  <c:v>0.61070547959324</c:v>
                </c:pt>
                <c:pt idx="845">
                  <c:v>-1.37061774233543</c:v>
                </c:pt>
                <c:pt idx="846">
                  <c:v>0.443992101172541</c:v>
                </c:pt>
                <c:pt idx="847">
                  <c:v>0.366856425695721</c:v>
                </c:pt>
                <c:pt idx="848">
                  <c:v>0.192791475843892</c:v>
                </c:pt>
                <c:pt idx="849">
                  <c:v>-1.34378674497579</c:v>
                </c:pt>
                <c:pt idx="850">
                  <c:v>-0.585817921697383</c:v>
                </c:pt>
                <c:pt idx="851">
                  <c:v>-1.19419923840356</c:v>
                </c:pt>
                <c:pt idx="852">
                  <c:v>-0.269758345818874</c:v>
                </c:pt>
                <c:pt idx="853">
                  <c:v>-0.474464433910932</c:v>
                </c:pt>
                <c:pt idx="854">
                  <c:v>-0.415616266394612</c:v>
                </c:pt>
                <c:pt idx="855">
                  <c:v>1.42536439556444</c:v>
                </c:pt>
                <c:pt idx="856">
                  <c:v>0.43569724874532</c:v>
                </c:pt>
                <c:pt idx="857">
                  <c:v>-0.0043693034050225</c:v>
                </c:pt>
                <c:pt idx="858">
                  <c:v>0.323042719605421</c:v>
                </c:pt>
                <c:pt idx="859">
                  <c:v>-1.32951061146745</c:v>
                </c:pt>
                <c:pt idx="860">
                  <c:v>-1.23031249912313</c:v>
                </c:pt>
                <c:pt idx="861">
                  <c:v>0.876247421372325</c:v>
                </c:pt>
                <c:pt idx="862">
                  <c:v>0.0237067209172939</c:v>
                </c:pt>
                <c:pt idx="863">
                  <c:v>0.579386861920095</c:v>
                </c:pt>
                <c:pt idx="864">
                  <c:v>0.00555811719292637</c:v>
                </c:pt>
                <c:pt idx="865">
                  <c:v>0.274791330251831</c:v>
                </c:pt>
                <c:pt idx="866">
                  <c:v>0.576443949108923</c:v>
                </c:pt>
                <c:pt idx="867">
                  <c:v>-0.929516194340374</c:v>
                </c:pt>
                <c:pt idx="868">
                  <c:v>-0.150060072676135</c:v>
                </c:pt>
                <c:pt idx="869">
                  <c:v>0.719128660565747</c:v>
                </c:pt>
                <c:pt idx="870">
                  <c:v>0.726986065853372</c:v>
                </c:pt>
                <c:pt idx="871">
                  <c:v>1.35338671939552</c:v>
                </c:pt>
                <c:pt idx="872">
                  <c:v>0.40569703978884</c:v>
                </c:pt>
                <c:pt idx="873">
                  <c:v>0.697134649948077</c:v>
                </c:pt>
                <c:pt idx="874">
                  <c:v>-1.51266988114236</c:v>
                </c:pt>
                <c:pt idx="875">
                  <c:v>1.16621460926635</c:v>
                </c:pt>
                <c:pt idx="876">
                  <c:v>-0.0175002381523069</c:v>
                </c:pt>
                <c:pt idx="877">
                  <c:v>-0.0916755030220683</c:v>
                </c:pt>
                <c:pt idx="878">
                  <c:v>0.241352665230383</c:v>
                </c:pt>
                <c:pt idx="879">
                  <c:v>-1.03097145709933</c:v>
                </c:pt>
                <c:pt idx="880">
                  <c:v>0.120702251841222</c:v>
                </c:pt>
                <c:pt idx="881">
                  <c:v>0.200356692515329</c:v>
                </c:pt>
                <c:pt idx="882">
                  <c:v>1.12548334230704</c:v>
                </c:pt>
                <c:pt idx="883">
                  <c:v>-0.277600349182453</c:v>
                </c:pt>
                <c:pt idx="884">
                  <c:v>-0.0509470717091757</c:v>
                </c:pt>
                <c:pt idx="885">
                  <c:v>0.404714882138804</c:v>
                </c:pt>
                <c:pt idx="886">
                  <c:v>-0.606984573207784</c:v>
                </c:pt>
                <c:pt idx="887">
                  <c:v>-1.6793134673209</c:v>
                </c:pt>
                <c:pt idx="888">
                  <c:v>-0.276509703808405</c:v>
                </c:pt>
                <c:pt idx="889">
                  <c:v>0.112349228386577</c:v>
                </c:pt>
                <c:pt idx="890">
                  <c:v>-1.51610954108638</c:v>
                </c:pt>
                <c:pt idx="891">
                  <c:v>0.849718096887535</c:v>
                </c:pt>
                <c:pt idx="892">
                  <c:v>-0.44062134947506</c:v>
                </c:pt>
                <c:pt idx="893">
                  <c:v>-0.0625032385713</c:v>
                </c:pt>
                <c:pt idx="894">
                  <c:v>1.38820057141262</c:v>
                </c:pt>
                <c:pt idx="895">
                  <c:v>-0.2168178938686</c:v>
                </c:pt>
                <c:pt idx="896">
                  <c:v>0.0892572240072705</c:v>
                </c:pt>
                <c:pt idx="897">
                  <c:v>-0.16063722840549</c:v>
                </c:pt>
                <c:pt idx="898">
                  <c:v>0.522350875816426</c:v>
                </c:pt>
                <c:pt idx="899">
                  <c:v>-0.71126352218778</c:v>
                </c:pt>
                <c:pt idx="900">
                  <c:v>1.63819771865789</c:v>
                </c:pt>
                <c:pt idx="901">
                  <c:v>0.542688007559702</c:v>
                </c:pt>
                <c:pt idx="902">
                  <c:v>-1.10666498215731</c:v>
                </c:pt>
                <c:pt idx="903">
                  <c:v>-0.586831847367787</c:v>
                </c:pt>
                <c:pt idx="904">
                  <c:v>1.02759093445178</c:v>
                </c:pt>
                <c:pt idx="905">
                  <c:v>-0.594023461573265</c:v>
                </c:pt>
                <c:pt idx="906">
                  <c:v>1.61761152772896</c:v>
                </c:pt>
                <c:pt idx="907">
                  <c:v>-1.44885774306377</c:v>
                </c:pt>
                <c:pt idx="908">
                  <c:v>-0.556220829541222</c:v>
                </c:pt>
                <c:pt idx="909">
                  <c:v>-0.740372218563704</c:v>
                </c:pt>
                <c:pt idx="910">
                  <c:v>-0.252096755303545</c:v>
                </c:pt>
                <c:pt idx="911">
                  <c:v>-2.12206763679117</c:v>
                </c:pt>
                <c:pt idx="912">
                  <c:v>-0.816561060775365</c:v>
                </c:pt>
                <c:pt idx="913">
                  <c:v>0.241841185486753</c:v>
                </c:pt>
                <c:pt idx="914">
                  <c:v>-1.24986243413288</c:v>
                </c:pt>
                <c:pt idx="915">
                  <c:v>-0.3587070062223</c:v>
                </c:pt>
                <c:pt idx="916">
                  <c:v>0.417994591659197</c:v>
                </c:pt>
                <c:pt idx="917">
                  <c:v>0.542587559668288</c:v>
                </c:pt>
                <c:pt idx="918">
                  <c:v>-0.772278128350855</c:v>
                </c:pt>
                <c:pt idx="919">
                  <c:v>0.116025893969892</c:v>
                </c:pt>
                <c:pt idx="920">
                  <c:v>0.85199125747457</c:v>
                </c:pt>
                <c:pt idx="921">
                  <c:v>1.84079687487761</c:v>
                </c:pt>
                <c:pt idx="922">
                  <c:v>-0.332584100750639</c:v>
                </c:pt>
                <c:pt idx="923">
                  <c:v>-0.686893999169623</c:v>
                </c:pt>
                <c:pt idx="924">
                  <c:v>-0.422344847071895</c:v>
                </c:pt>
                <c:pt idx="925">
                  <c:v>0.241735519299978</c:v>
                </c:pt>
                <c:pt idx="926">
                  <c:v>0.0636706782723094</c:v>
                </c:pt>
                <c:pt idx="927">
                  <c:v>-0.257958680155223</c:v>
                </c:pt>
                <c:pt idx="928">
                  <c:v>-1.41620366819447</c:v>
                </c:pt>
                <c:pt idx="929">
                  <c:v>1.72030859442454</c:v>
                </c:pt>
                <c:pt idx="930">
                  <c:v>-0.321918414976646</c:v>
                </c:pt>
                <c:pt idx="931">
                  <c:v>-0.513424637647071</c:v>
                </c:pt>
                <c:pt idx="932">
                  <c:v>-1.12028867285473</c:v>
                </c:pt>
                <c:pt idx="933">
                  <c:v>-0.137265748096264</c:v>
                </c:pt>
                <c:pt idx="934">
                  <c:v>0.825742865098448</c:v>
                </c:pt>
                <c:pt idx="935">
                  <c:v>0.422014373320621</c:v>
                </c:pt>
                <c:pt idx="936">
                  <c:v>0.656552683432684</c:v>
                </c:pt>
                <c:pt idx="937">
                  <c:v>0.206896899333068</c:v>
                </c:pt>
                <c:pt idx="938">
                  <c:v>0.717801511308388</c:v>
                </c:pt>
                <c:pt idx="939">
                  <c:v>-0.432067423632039</c:v>
                </c:pt>
                <c:pt idx="940">
                  <c:v>-0.806960524241371</c:v>
                </c:pt>
                <c:pt idx="941">
                  <c:v>0.983766041503331</c:v>
                </c:pt>
                <c:pt idx="942">
                  <c:v>-0.69748972393922</c:v>
                </c:pt>
                <c:pt idx="943">
                  <c:v>-0.15337795986538</c:v>
                </c:pt>
                <c:pt idx="944">
                  <c:v>-0.263727751212399</c:v>
                </c:pt>
                <c:pt idx="945">
                  <c:v>-0.610047529303003</c:v>
                </c:pt>
                <c:pt idx="946">
                  <c:v>-0.392132740981566</c:v>
                </c:pt>
                <c:pt idx="947">
                  <c:v>1.29943514629017</c:v>
                </c:pt>
                <c:pt idx="948">
                  <c:v>-0.466714353397657</c:v>
                </c:pt>
                <c:pt idx="949">
                  <c:v>-0.425300960354946</c:v>
                </c:pt>
                <c:pt idx="950">
                  <c:v>-0.970289186836172</c:v>
                </c:pt>
                <c:pt idx="951">
                  <c:v>0.877279412355665</c:v>
                </c:pt>
                <c:pt idx="952">
                  <c:v>-1.3468881187864</c:v>
                </c:pt>
                <c:pt idx="953">
                  <c:v>-0.782880303699463</c:v>
                </c:pt>
                <c:pt idx="954">
                  <c:v>0.248485836698949</c:v>
                </c:pt>
                <c:pt idx="955">
                  <c:v>3.08250030099839</c:v>
                </c:pt>
                <c:pt idx="956">
                  <c:v>-0.903730859502231</c:v>
                </c:pt>
                <c:pt idx="957">
                  <c:v>0.507021944562702</c:v>
                </c:pt>
                <c:pt idx="958">
                  <c:v>-0.749392578853924</c:v>
                </c:pt>
                <c:pt idx="959">
                  <c:v>0.319312619467852</c:v>
                </c:pt>
                <c:pt idx="960">
                  <c:v>-0.993105265682818</c:v>
                </c:pt>
                <c:pt idx="961">
                  <c:v>0.956629054254154</c:v>
                </c:pt>
                <c:pt idx="962">
                  <c:v>-1.52212397447819</c:v>
                </c:pt>
                <c:pt idx="963">
                  <c:v>-0.305535014843828</c:v>
                </c:pt>
                <c:pt idx="964">
                  <c:v>-0.965070042917456</c:v>
                </c:pt>
                <c:pt idx="965">
                  <c:v>-0.363619061497412</c:v>
                </c:pt>
                <c:pt idx="966">
                  <c:v>1.02485814347336</c:v>
                </c:pt>
                <c:pt idx="967">
                  <c:v>-0.0665120377541258</c:v>
                </c:pt>
                <c:pt idx="968">
                  <c:v>-0.94372197047761</c:v>
                </c:pt>
                <c:pt idx="969">
                  <c:v>-0.0307986768979297</c:v>
                </c:pt>
                <c:pt idx="970">
                  <c:v>1.30885977051207</c:v>
                </c:pt>
                <c:pt idx="971">
                  <c:v>0.432535161126202</c:v>
                </c:pt>
                <c:pt idx="972">
                  <c:v>-0.980158711551885</c:v>
                </c:pt>
                <c:pt idx="973">
                  <c:v>1.54820617516309</c:v>
                </c:pt>
                <c:pt idx="974">
                  <c:v>1.26099820451557</c:v>
                </c:pt>
                <c:pt idx="975">
                  <c:v>-1.91656208931236</c:v>
                </c:pt>
                <c:pt idx="976">
                  <c:v>-2.63646358562311</c:v>
                </c:pt>
                <c:pt idx="977">
                  <c:v>1.2463396740653</c:v>
                </c:pt>
                <c:pt idx="978">
                  <c:v>0.324429725564259</c:v>
                </c:pt>
                <c:pt idx="979">
                  <c:v>0.783948003416523</c:v>
                </c:pt>
                <c:pt idx="980">
                  <c:v>2.52805225753563</c:v>
                </c:pt>
                <c:pt idx="981">
                  <c:v>1.07573006054255</c:v>
                </c:pt>
                <c:pt idx="982">
                  <c:v>3.2882858458295</c:v>
                </c:pt>
                <c:pt idx="983">
                  <c:v>-0.394225740105234</c:v>
                </c:pt>
                <c:pt idx="984">
                  <c:v>0.10063345327549</c:v>
                </c:pt>
                <c:pt idx="985">
                  <c:v>-0.248522454335945</c:v>
                </c:pt>
                <c:pt idx="986">
                  <c:v>-0.55915252448651</c:v>
                </c:pt>
                <c:pt idx="987">
                  <c:v>0.232334904343459</c:v>
                </c:pt>
                <c:pt idx="988">
                  <c:v>-0.126243123690996</c:v>
                </c:pt>
                <c:pt idx="989">
                  <c:v>0.610853371258644</c:v>
                </c:pt>
                <c:pt idx="990">
                  <c:v>0.801513273491438</c:v>
                </c:pt>
                <c:pt idx="991">
                  <c:v>-1.54113869367434</c:v>
                </c:pt>
                <c:pt idx="992">
                  <c:v>0.011414957898923</c:v>
                </c:pt>
                <c:pt idx="993">
                  <c:v>-0.549835443273843</c:v>
                </c:pt>
                <c:pt idx="994">
                  <c:v>-0.134632021130987</c:v>
                </c:pt>
                <c:pt idx="995">
                  <c:v>0.55843677391333</c:v>
                </c:pt>
                <c:pt idx="996">
                  <c:v>-0.0297717374152351</c:v>
                </c:pt>
                <c:pt idx="997">
                  <c:v>0.496845182028946</c:v>
                </c:pt>
                <c:pt idx="998">
                  <c:v>2.08993687311091</c:v>
                </c:pt>
                <c:pt idx="999">
                  <c:v>1.02330308403909</c:v>
                </c:pt>
              </c:numCache>
            </c:numRef>
          </c:xVal>
          <c:yVal>
            <c:numRef>
              <c:f>기초통계!$G$25:$G$1024</c:f>
              <c:numCache>
                <c:formatCode>0.0000</c:formatCode>
                <c:ptCount val="1000"/>
                <c:pt idx="0">
                  <c:v>0.0713559720388793</c:v>
                </c:pt>
                <c:pt idx="1">
                  <c:v>1.56837290002127</c:v>
                </c:pt>
                <c:pt idx="2">
                  <c:v>0.000743950799679155</c:v>
                </c:pt>
                <c:pt idx="3">
                  <c:v>4.14347369348243</c:v>
                </c:pt>
                <c:pt idx="4">
                  <c:v>0.662487272814389</c:v>
                </c:pt>
                <c:pt idx="5">
                  <c:v>0.00082390414503001</c:v>
                </c:pt>
                <c:pt idx="6">
                  <c:v>1.21957914120467</c:v>
                </c:pt>
                <c:pt idx="7">
                  <c:v>0.373093989595479</c:v>
                </c:pt>
                <c:pt idx="8">
                  <c:v>0.396664694255626</c:v>
                </c:pt>
                <c:pt idx="9">
                  <c:v>0.0308259595210836</c:v>
                </c:pt>
                <c:pt idx="10">
                  <c:v>1.27278280181208</c:v>
                </c:pt>
                <c:pt idx="11">
                  <c:v>0.0940210205208993</c:v>
                </c:pt>
                <c:pt idx="12">
                  <c:v>1.70356901833847</c:v>
                </c:pt>
                <c:pt idx="13">
                  <c:v>0.939200692618213</c:v>
                </c:pt>
                <c:pt idx="14">
                  <c:v>0.210236406461164</c:v>
                </c:pt>
                <c:pt idx="15">
                  <c:v>0.126299115096611</c:v>
                </c:pt>
                <c:pt idx="16">
                  <c:v>3.01735870675563</c:v>
                </c:pt>
                <c:pt idx="17">
                  <c:v>0.325265903409021</c:v>
                </c:pt>
                <c:pt idx="18">
                  <c:v>0.051748608652127</c:v>
                </c:pt>
                <c:pt idx="19">
                  <c:v>0.0560530827088599</c:v>
                </c:pt>
                <c:pt idx="20">
                  <c:v>0.703077599824044</c:v>
                </c:pt>
                <c:pt idx="21">
                  <c:v>0.312847466954832</c:v>
                </c:pt>
                <c:pt idx="22">
                  <c:v>0.106996679407345</c:v>
                </c:pt>
                <c:pt idx="23">
                  <c:v>4.95071669230776</c:v>
                </c:pt>
                <c:pt idx="24">
                  <c:v>0.0334452598430295</c:v>
                </c:pt>
                <c:pt idx="25">
                  <c:v>1.52104007903136</c:v>
                </c:pt>
                <c:pt idx="26">
                  <c:v>0.169474334950586</c:v>
                </c:pt>
                <c:pt idx="27">
                  <c:v>0.0857997854316468</c:v>
                </c:pt>
                <c:pt idx="28">
                  <c:v>0.0668722686129708</c:v>
                </c:pt>
                <c:pt idx="29">
                  <c:v>0.29748308408158</c:v>
                </c:pt>
                <c:pt idx="30">
                  <c:v>2.81464508685376</c:v>
                </c:pt>
                <c:pt idx="31">
                  <c:v>5.49327596463062</c:v>
                </c:pt>
                <c:pt idx="32">
                  <c:v>2.17189326383969</c:v>
                </c:pt>
                <c:pt idx="33">
                  <c:v>0.0301979840062722</c:v>
                </c:pt>
                <c:pt idx="34">
                  <c:v>0.430889986392949</c:v>
                </c:pt>
                <c:pt idx="35">
                  <c:v>0.25041425521868</c:v>
                </c:pt>
                <c:pt idx="36">
                  <c:v>0.00461074949651013</c:v>
                </c:pt>
                <c:pt idx="37">
                  <c:v>1.46660586047903</c:v>
                </c:pt>
                <c:pt idx="38">
                  <c:v>0.510803943035656</c:v>
                </c:pt>
                <c:pt idx="39">
                  <c:v>0.102524104960792</c:v>
                </c:pt>
                <c:pt idx="40">
                  <c:v>0.088611745673612</c:v>
                </c:pt>
                <c:pt idx="41">
                  <c:v>0.00923951167186534</c:v>
                </c:pt>
                <c:pt idx="42">
                  <c:v>0.0537976899541235</c:v>
                </c:pt>
                <c:pt idx="43">
                  <c:v>0.550561733405796</c:v>
                </c:pt>
                <c:pt idx="44">
                  <c:v>3.49813930797587</c:v>
                </c:pt>
                <c:pt idx="45">
                  <c:v>0.257868002552142</c:v>
                </c:pt>
                <c:pt idx="46">
                  <c:v>0.0864397921903723</c:v>
                </c:pt>
                <c:pt idx="47">
                  <c:v>0.128540948246425</c:v>
                </c:pt>
                <c:pt idx="48">
                  <c:v>0.294916153914292</c:v>
                </c:pt>
                <c:pt idx="49">
                  <c:v>0.462495880721041</c:v>
                </c:pt>
                <c:pt idx="50">
                  <c:v>0.00325283846194789</c:v>
                </c:pt>
                <c:pt idx="51">
                  <c:v>0.293157516206367</c:v>
                </c:pt>
                <c:pt idx="52">
                  <c:v>0.111080793524082</c:v>
                </c:pt>
                <c:pt idx="53">
                  <c:v>3.20926065781699</c:v>
                </c:pt>
                <c:pt idx="54">
                  <c:v>0.96626073488528</c:v>
                </c:pt>
                <c:pt idx="55">
                  <c:v>0.403252460206914</c:v>
                </c:pt>
                <c:pt idx="56">
                  <c:v>0.069283221827468</c:v>
                </c:pt>
                <c:pt idx="57">
                  <c:v>0.0959681071549921</c:v>
                </c:pt>
                <c:pt idx="58">
                  <c:v>4.91814668594078</c:v>
                </c:pt>
                <c:pt idx="59">
                  <c:v>0.251144620664849</c:v>
                </c:pt>
                <c:pt idx="60">
                  <c:v>0.562709300023681</c:v>
                </c:pt>
                <c:pt idx="61">
                  <c:v>0.788314861795664</c:v>
                </c:pt>
                <c:pt idx="62">
                  <c:v>0.0736189188056818</c:v>
                </c:pt>
                <c:pt idx="63">
                  <c:v>0.775764504008424</c:v>
                </c:pt>
                <c:pt idx="64">
                  <c:v>1.80882166393592</c:v>
                </c:pt>
                <c:pt idx="65">
                  <c:v>2.16575353008469</c:v>
                </c:pt>
                <c:pt idx="66">
                  <c:v>5.06342623506534</c:v>
                </c:pt>
                <c:pt idx="67">
                  <c:v>1.04161061924618</c:v>
                </c:pt>
                <c:pt idx="68">
                  <c:v>0.0791963156299755</c:v>
                </c:pt>
                <c:pt idx="69">
                  <c:v>0.0146939992963831</c:v>
                </c:pt>
                <c:pt idx="70">
                  <c:v>0.597357121372212</c:v>
                </c:pt>
                <c:pt idx="71">
                  <c:v>0.0330732721241883</c:v>
                </c:pt>
                <c:pt idx="72">
                  <c:v>0.109307985821948</c:v>
                </c:pt>
                <c:pt idx="73">
                  <c:v>1.3359240086611</c:v>
                </c:pt>
                <c:pt idx="74">
                  <c:v>3.62981902966757</c:v>
                </c:pt>
                <c:pt idx="75">
                  <c:v>0.35285858230686</c:v>
                </c:pt>
                <c:pt idx="76">
                  <c:v>0.691889338655357</c:v>
                </c:pt>
                <c:pt idx="77">
                  <c:v>1.86512947696004</c:v>
                </c:pt>
                <c:pt idx="78">
                  <c:v>0.0111695151811857</c:v>
                </c:pt>
                <c:pt idx="79">
                  <c:v>0.075688067521594</c:v>
                </c:pt>
                <c:pt idx="80">
                  <c:v>0.202407327011557</c:v>
                </c:pt>
                <c:pt idx="81">
                  <c:v>0.00109797791491864</c:v>
                </c:pt>
                <c:pt idx="82">
                  <c:v>4.83027212000193</c:v>
                </c:pt>
                <c:pt idx="83">
                  <c:v>0.169489890830735</c:v>
                </c:pt>
                <c:pt idx="84">
                  <c:v>0.0701419092681012</c:v>
                </c:pt>
                <c:pt idx="85">
                  <c:v>0.0223250394583353</c:v>
                </c:pt>
                <c:pt idx="86">
                  <c:v>0.216174822904212</c:v>
                </c:pt>
                <c:pt idx="87">
                  <c:v>1.49723828132335</c:v>
                </c:pt>
                <c:pt idx="88">
                  <c:v>0.437937240241906</c:v>
                </c:pt>
                <c:pt idx="89">
                  <c:v>0.000472550917246573</c:v>
                </c:pt>
                <c:pt idx="90">
                  <c:v>1.66481960695759</c:v>
                </c:pt>
                <c:pt idx="91">
                  <c:v>0.0243997116814404</c:v>
                </c:pt>
                <c:pt idx="92">
                  <c:v>0.804797367884809</c:v>
                </c:pt>
                <c:pt idx="93">
                  <c:v>0.66060721912945</c:v>
                </c:pt>
                <c:pt idx="94">
                  <c:v>0.00983101934340982</c:v>
                </c:pt>
                <c:pt idx="95">
                  <c:v>0.146723514276899</c:v>
                </c:pt>
                <c:pt idx="96">
                  <c:v>0.10303581245113</c:v>
                </c:pt>
                <c:pt idx="97">
                  <c:v>0.763105642303867</c:v>
                </c:pt>
                <c:pt idx="98">
                  <c:v>5.03845731670007</c:v>
                </c:pt>
                <c:pt idx="99">
                  <c:v>1.99778332256018</c:v>
                </c:pt>
                <c:pt idx="100">
                  <c:v>1.26373418410584</c:v>
                </c:pt>
                <c:pt idx="101">
                  <c:v>0.74432073273807</c:v>
                </c:pt>
                <c:pt idx="102">
                  <c:v>0.275491488449721</c:v>
                </c:pt>
                <c:pt idx="103">
                  <c:v>0.000113638504199273</c:v>
                </c:pt>
                <c:pt idx="104">
                  <c:v>0.0708427467991504</c:v>
                </c:pt>
                <c:pt idx="105">
                  <c:v>0.710329204665021</c:v>
                </c:pt>
                <c:pt idx="106">
                  <c:v>1.96271168233278</c:v>
                </c:pt>
                <c:pt idx="107">
                  <c:v>1.08524147731832</c:v>
                </c:pt>
                <c:pt idx="108">
                  <c:v>0.593899875031075</c:v>
                </c:pt>
                <c:pt idx="109">
                  <c:v>1.17414199324784</c:v>
                </c:pt>
                <c:pt idx="110">
                  <c:v>0.110394285754698</c:v>
                </c:pt>
                <c:pt idx="111">
                  <c:v>0.0243830011030283</c:v>
                </c:pt>
                <c:pt idx="112">
                  <c:v>0.196992520114499</c:v>
                </c:pt>
                <c:pt idx="113">
                  <c:v>2.33261009448055</c:v>
                </c:pt>
                <c:pt idx="114">
                  <c:v>1.79941685137576</c:v>
                </c:pt>
                <c:pt idx="115">
                  <c:v>0.247377275668258</c:v>
                </c:pt>
                <c:pt idx="116">
                  <c:v>1.53479544053535</c:v>
                </c:pt>
                <c:pt idx="117">
                  <c:v>0.0010441099591514</c:v>
                </c:pt>
                <c:pt idx="118">
                  <c:v>0.198911642513427</c:v>
                </c:pt>
                <c:pt idx="119">
                  <c:v>3.29536588149766</c:v>
                </c:pt>
                <c:pt idx="120">
                  <c:v>0.826088368599832</c:v>
                </c:pt>
                <c:pt idx="121">
                  <c:v>3.93324700133119E-005</c:v>
                </c:pt>
                <c:pt idx="122">
                  <c:v>0.613544837858178</c:v>
                </c:pt>
                <c:pt idx="123">
                  <c:v>1.54388828697912</c:v>
                </c:pt>
                <c:pt idx="124">
                  <c:v>0.049863178710985</c:v>
                </c:pt>
                <c:pt idx="125">
                  <c:v>0.22292112020425</c:v>
                </c:pt>
                <c:pt idx="126">
                  <c:v>0.143816206493514</c:v>
                </c:pt>
                <c:pt idx="127">
                  <c:v>0.330203755174766</c:v>
                </c:pt>
                <c:pt idx="128">
                  <c:v>0.452494275435047</c:v>
                </c:pt>
                <c:pt idx="129">
                  <c:v>0.139845003117445</c:v>
                </c:pt>
                <c:pt idx="130">
                  <c:v>2.83072708276167</c:v>
                </c:pt>
                <c:pt idx="131">
                  <c:v>1.26393822044667</c:v>
                </c:pt>
                <c:pt idx="132">
                  <c:v>0.722100876630028</c:v>
                </c:pt>
                <c:pt idx="133">
                  <c:v>0.956901129795435</c:v>
                </c:pt>
                <c:pt idx="134">
                  <c:v>0.0345151285925065</c:v>
                </c:pt>
                <c:pt idx="135">
                  <c:v>1.12447252503025</c:v>
                </c:pt>
                <c:pt idx="136">
                  <c:v>1.05314134744027</c:v>
                </c:pt>
                <c:pt idx="137">
                  <c:v>0.0829959054222639</c:v>
                </c:pt>
                <c:pt idx="138">
                  <c:v>0.163939834309965</c:v>
                </c:pt>
                <c:pt idx="139">
                  <c:v>1.52836508456988</c:v>
                </c:pt>
                <c:pt idx="140">
                  <c:v>3.84504153900948</c:v>
                </c:pt>
                <c:pt idx="141">
                  <c:v>6.60123676251157E-005</c:v>
                </c:pt>
                <c:pt idx="142">
                  <c:v>0.888176264711654</c:v>
                </c:pt>
                <c:pt idx="143">
                  <c:v>0.14806000318505</c:v>
                </c:pt>
                <c:pt idx="144">
                  <c:v>0.725797964427665</c:v>
                </c:pt>
                <c:pt idx="145">
                  <c:v>0.0622350792967925</c:v>
                </c:pt>
                <c:pt idx="146">
                  <c:v>0.371588674081129</c:v>
                </c:pt>
                <c:pt idx="147">
                  <c:v>0.0220698323795583</c:v>
                </c:pt>
                <c:pt idx="148">
                  <c:v>0.877482121996779</c:v>
                </c:pt>
                <c:pt idx="149">
                  <c:v>1.20948328220574</c:v>
                </c:pt>
                <c:pt idx="150">
                  <c:v>0.10905244999583</c:v>
                </c:pt>
                <c:pt idx="151">
                  <c:v>1.09561347825554</c:v>
                </c:pt>
                <c:pt idx="152">
                  <c:v>0.147250216168766</c:v>
                </c:pt>
                <c:pt idx="153">
                  <c:v>3.41855948906823</c:v>
                </c:pt>
                <c:pt idx="154">
                  <c:v>0.270257546401017</c:v>
                </c:pt>
                <c:pt idx="155">
                  <c:v>0.0457997039953645</c:v>
                </c:pt>
                <c:pt idx="156">
                  <c:v>1.60707277296367</c:v>
                </c:pt>
                <c:pt idx="157">
                  <c:v>0.254534828638223</c:v>
                </c:pt>
                <c:pt idx="158">
                  <c:v>1.95870462493265</c:v>
                </c:pt>
                <c:pt idx="159">
                  <c:v>0.564687130327912</c:v>
                </c:pt>
                <c:pt idx="160">
                  <c:v>0.0885151038854248</c:v>
                </c:pt>
                <c:pt idx="161">
                  <c:v>1.37652095893265</c:v>
                </c:pt>
                <c:pt idx="162">
                  <c:v>7.43345316889296E-006</c:v>
                </c:pt>
                <c:pt idx="163">
                  <c:v>2.04432352134679</c:v>
                </c:pt>
                <c:pt idx="164">
                  <c:v>0.153551701977391</c:v>
                </c:pt>
                <c:pt idx="165">
                  <c:v>0.484252557586322</c:v>
                </c:pt>
                <c:pt idx="166">
                  <c:v>0.589883874863158</c:v>
                </c:pt>
                <c:pt idx="167">
                  <c:v>1.90246921861962</c:v>
                </c:pt>
                <c:pt idx="168">
                  <c:v>1.52737245973405</c:v>
                </c:pt>
                <c:pt idx="169">
                  <c:v>0.631039233331482</c:v>
                </c:pt>
                <c:pt idx="170">
                  <c:v>0.577443023223597</c:v>
                </c:pt>
                <c:pt idx="171">
                  <c:v>1.01355763983339</c:v>
                </c:pt>
                <c:pt idx="172">
                  <c:v>0.249715090431374</c:v>
                </c:pt>
                <c:pt idx="173">
                  <c:v>0.0188165052692261</c:v>
                </c:pt>
                <c:pt idx="174">
                  <c:v>0.0141432532559808</c:v>
                </c:pt>
                <c:pt idx="175">
                  <c:v>0.501273714274538</c:v>
                </c:pt>
                <c:pt idx="176">
                  <c:v>0.423271781013361</c:v>
                </c:pt>
                <c:pt idx="177">
                  <c:v>0.0121317523536058</c:v>
                </c:pt>
                <c:pt idx="178">
                  <c:v>3.05308530704076</c:v>
                </c:pt>
                <c:pt idx="179">
                  <c:v>0.112258698857093</c:v>
                </c:pt>
                <c:pt idx="180">
                  <c:v>0.56356609359456</c:v>
                </c:pt>
                <c:pt idx="181">
                  <c:v>0.538855585598656</c:v>
                </c:pt>
                <c:pt idx="182">
                  <c:v>0.255824561807113</c:v>
                </c:pt>
                <c:pt idx="183">
                  <c:v>0.875998245064215</c:v>
                </c:pt>
                <c:pt idx="184">
                  <c:v>0.415790463958796</c:v>
                </c:pt>
                <c:pt idx="185">
                  <c:v>0.890582020301899</c:v>
                </c:pt>
                <c:pt idx="186">
                  <c:v>0.596495780584911</c:v>
                </c:pt>
                <c:pt idx="187">
                  <c:v>0.0466761918417515</c:v>
                </c:pt>
                <c:pt idx="188">
                  <c:v>0.339186627307803</c:v>
                </c:pt>
                <c:pt idx="189">
                  <c:v>0.0478577844297787</c:v>
                </c:pt>
                <c:pt idx="190">
                  <c:v>2.26264955381556</c:v>
                </c:pt>
                <c:pt idx="191">
                  <c:v>1.80876436889012</c:v>
                </c:pt>
                <c:pt idx="192">
                  <c:v>0.0150672257985851</c:v>
                </c:pt>
                <c:pt idx="193">
                  <c:v>0.642553503953029</c:v>
                </c:pt>
                <c:pt idx="194">
                  <c:v>0.146032670355608</c:v>
                </c:pt>
                <c:pt idx="195">
                  <c:v>3.53809548709978</c:v>
                </c:pt>
                <c:pt idx="196">
                  <c:v>1.95777414218147</c:v>
                </c:pt>
                <c:pt idx="197">
                  <c:v>0.332767806707526</c:v>
                </c:pt>
                <c:pt idx="198">
                  <c:v>0.170166905522973</c:v>
                </c:pt>
                <c:pt idx="199">
                  <c:v>0.112249820870013</c:v>
                </c:pt>
                <c:pt idx="200">
                  <c:v>0.175446291883563</c:v>
                </c:pt>
                <c:pt idx="201">
                  <c:v>0.0303767068595607</c:v>
                </c:pt>
                <c:pt idx="202">
                  <c:v>0.910187695869259</c:v>
                </c:pt>
                <c:pt idx="203">
                  <c:v>0.1610033090082</c:v>
                </c:pt>
                <c:pt idx="204">
                  <c:v>0.22125539609537</c:v>
                </c:pt>
                <c:pt idx="205">
                  <c:v>1.32287377178081</c:v>
                </c:pt>
                <c:pt idx="206">
                  <c:v>0.597873138649901</c:v>
                </c:pt>
                <c:pt idx="207">
                  <c:v>0.0010281103974692</c:v>
                </c:pt>
                <c:pt idx="208">
                  <c:v>0.112700424401685</c:v>
                </c:pt>
                <c:pt idx="209">
                  <c:v>0.156990957828673</c:v>
                </c:pt>
                <c:pt idx="210">
                  <c:v>0.892659040728276</c:v>
                </c:pt>
                <c:pt idx="211">
                  <c:v>0.038496368793682</c:v>
                </c:pt>
                <c:pt idx="212">
                  <c:v>0.0441106378720768</c:v>
                </c:pt>
                <c:pt idx="213">
                  <c:v>2.73999624088716</c:v>
                </c:pt>
                <c:pt idx="214">
                  <c:v>0.122641874616703</c:v>
                </c:pt>
                <c:pt idx="215">
                  <c:v>1.59869968217455</c:v>
                </c:pt>
                <c:pt idx="216">
                  <c:v>0.0933555127171543</c:v>
                </c:pt>
                <c:pt idx="217">
                  <c:v>0.276820816066952</c:v>
                </c:pt>
                <c:pt idx="218">
                  <c:v>0.00224931041642465</c:v>
                </c:pt>
                <c:pt idx="219">
                  <c:v>0.0335231789144341</c:v>
                </c:pt>
                <c:pt idx="220">
                  <c:v>0.0124492877633441</c:v>
                </c:pt>
                <c:pt idx="221">
                  <c:v>0.0119129815193668</c:v>
                </c:pt>
                <c:pt idx="222">
                  <c:v>0.0124193228995332</c:v>
                </c:pt>
                <c:pt idx="223">
                  <c:v>0.150097288780712</c:v>
                </c:pt>
                <c:pt idx="224">
                  <c:v>0.00300851077332554</c:v>
                </c:pt>
                <c:pt idx="225">
                  <c:v>1.65754209210153</c:v>
                </c:pt>
                <c:pt idx="226">
                  <c:v>0.00193305849020225</c:v>
                </c:pt>
                <c:pt idx="227">
                  <c:v>1.15083645586338</c:v>
                </c:pt>
                <c:pt idx="228">
                  <c:v>0.302785617472028</c:v>
                </c:pt>
                <c:pt idx="229">
                  <c:v>0.386164079216756</c:v>
                </c:pt>
                <c:pt idx="230">
                  <c:v>1.94170504699367</c:v>
                </c:pt>
                <c:pt idx="231">
                  <c:v>7.15761449518357</c:v>
                </c:pt>
                <c:pt idx="232">
                  <c:v>0.057936809279094</c:v>
                </c:pt>
                <c:pt idx="233">
                  <c:v>0.108117621299762</c:v>
                </c:pt>
                <c:pt idx="234">
                  <c:v>0.122688920413778</c:v>
                </c:pt>
                <c:pt idx="235">
                  <c:v>2.94152931113692</c:v>
                </c:pt>
                <c:pt idx="236">
                  <c:v>1.25790571652245</c:v>
                </c:pt>
                <c:pt idx="237">
                  <c:v>0.181249041167841</c:v>
                </c:pt>
                <c:pt idx="238">
                  <c:v>0.158137014362</c:v>
                </c:pt>
                <c:pt idx="239">
                  <c:v>0.201422768322266</c:v>
                </c:pt>
                <c:pt idx="240">
                  <c:v>5.96932088008859</c:v>
                </c:pt>
                <c:pt idx="241">
                  <c:v>0.207021661930918</c:v>
                </c:pt>
                <c:pt idx="242">
                  <c:v>1.08961277024299</c:v>
                </c:pt>
                <c:pt idx="243">
                  <c:v>0.000389451934113345</c:v>
                </c:pt>
                <c:pt idx="244">
                  <c:v>0.040380493867331</c:v>
                </c:pt>
                <c:pt idx="245">
                  <c:v>0.695591430700356</c:v>
                </c:pt>
                <c:pt idx="246">
                  <c:v>0.83007125518665</c:v>
                </c:pt>
                <c:pt idx="247">
                  <c:v>0.418942678913083</c:v>
                </c:pt>
                <c:pt idx="248">
                  <c:v>0.578600306985483</c:v>
                </c:pt>
                <c:pt idx="249">
                  <c:v>0.745353093956698</c:v>
                </c:pt>
                <c:pt idx="250">
                  <c:v>0.0269645356690626</c:v>
                </c:pt>
                <c:pt idx="251">
                  <c:v>0.320667132148127</c:v>
                </c:pt>
                <c:pt idx="252">
                  <c:v>1.53353535275201</c:v>
                </c:pt>
                <c:pt idx="253">
                  <c:v>0.0173257581036856</c:v>
                </c:pt>
                <c:pt idx="254">
                  <c:v>0.674704351557124</c:v>
                </c:pt>
                <c:pt idx="255">
                  <c:v>0.886124794569469</c:v>
                </c:pt>
                <c:pt idx="256">
                  <c:v>3.17686001348534</c:v>
                </c:pt>
                <c:pt idx="257">
                  <c:v>0.126040278805945</c:v>
                </c:pt>
                <c:pt idx="258">
                  <c:v>1.46923000829499</c:v>
                </c:pt>
                <c:pt idx="259">
                  <c:v>4.48438504867687</c:v>
                </c:pt>
                <c:pt idx="260">
                  <c:v>0.469843120538485</c:v>
                </c:pt>
                <c:pt idx="261">
                  <c:v>0.0846584768753259</c:v>
                </c:pt>
                <c:pt idx="262">
                  <c:v>10.7933996015159</c:v>
                </c:pt>
                <c:pt idx="263">
                  <c:v>0.0475400404450699</c:v>
                </c:pt>
                <c:pt idx="264">
                  <c:v>0.490514283366532</c:v>
                </c:pt>
                <c:pt idx="265">
                  <c:v>0.921600236824192</c:v>
                </c:pt>
                <c:pt idx="266">
                  <c:v>0.338327493460204</c:v>
                </c:pt>
                <c:pt idx="267">
                  <c:v>0.119864893695047</c:v>
                </c:pt>
                <c:pt idx="268">
                  <c:v>0.016431255531384</c:v>
                </c:pt>
                <c:pt idx="269">
                  <c:v>1.03946074420531</c:v>
                </c:pt>
                <c:pt idx="270">
                  <c:v>1.09805561336286</c:v>
                </c:pt>
                <c:pt idx="271">
                  <c:v>0.459467905156264</c:v>
                </c:pt>
                <c:pt idx="272">
                  <c:v>0.0756641191940602</c:v>
                </c:pt>
                <c:pt idx="273">
                  <c:v>0.161414433271617</c:v>
                </c:pt>
                <c:pt idx="274">
                  <c:v>0.509696698190882</c:v>
                </c:pt>
                <c:pt idx="275">
                  <c:v>0.814881154418757</c:v>
                </c:pt>
                <c:pt idx="276">
                  <c:v>4.16912164587114</c:v>
                </c:pt>
                <c:pt idx="277">
                  <c:v>0.164903488742142</c:v>
                </c:pt>
                <c:pt idx="278">
                  <c:v>1.08943971358491</c:v>
                </c:pt>
                <c:pt idx="279">
                  <c:v>0.0727358302952017</c:v>
                </c:pt>
                <c:pt idx="280">
                  <c:v>0.0653595835888204</c:v>
                </c:pt>
                <c:pt idx="281">
                  <c:v>0.525563968060679</c:v>
                </c:pt>
                <c:pt idx="282">
                  <c:v>1.25028022581605</c:v>
                </c:pt>
                <c:pt idx="283">
                  <c:v>0.00658646387846047</c:v>
                </c:pt>
                <c:pt idx="284">
                  <c:v>0.827493520659973</c:v>
                </c:pt>
                <c:pt idx="285">
                  <c:v>0.0109886254000336</c:v>
                </c:pt>
                <c:pt idx="286">
                  <c:v>3.04568217693824</c:v>
                </c:pt>
                <c:pt idx="287">
                  <c:v>0.066988019614607</c:v>
                </c:pt>
                <c:pt idx="288">
                  <c:v>0.160732388478471</c:v>
                </c:pt>
                <c:pt idx="289">
                  <c:v>3.48847577425738</c:v>
                </c:pt>
                <c:pt idx="290">
                  <c:v>0.125694683698549</c:v>
                </c:pt>
                <c:pt idx="291">
                  <c:v>0.382228416893315</c:v>
                </c:pt>
                <c:pt idx="292">
                  <c:v>0.126089554731053</c:v>
                </c:pt>
                <c:pt idx="293">
                  <c:v>0.443218004720728</c:v>
                </c:pt>
                <c:pt idx="294">
                  <c:v>0.44330407765583</c:v>
                </c:pt>
                <c:pt idx="295">
                  <c:v>0.666101084890668</c:v>
                </c:pt>
                <c:pt idx="296">
                  <c:v>1.33143584572912</c:v>
                </c:pt>
                <c:pt idx="297">
                  <c:v>1.42303826273841</c:v>
                </c:pt>
                <c:pt idx="298">
                  <c:v>0.852411358548494</c:v>
                </c:pt>
                <c:pt idx="299">
                  <c:v>0.00958064240667975</c:v>
                </c:pt>
                <c:pt idx="300">
                  <c:v>0.126417070506519</c:v>
                </c:pt>
                <c:pt idx="301">
                  <c:v>0.692606878198468</c:v>
                </c:pt>
                <c:pt idx="302">
                  <c:v>0.146571886668356</c:v>
                </c:pt>
                <c:pt idx="303">
                  <c:v>3.24538178767702</c:v>
                </c:pt>
                <c:pt idx="304">
                  <c:v>0.771936049569659</c:v>
                </c:pt>
                <c:pt idx="305">
                  <c:v>0.675040457672815</c:v>
                </c:pt>
                <c:pt idx="306">
                  <c:v>0.145301379071553</c:v>
                </c:pt>
                <c:pt idx="307">
                  <c:v>0.00184113963497425</c:v>
                </c:pt>
                <c:pt idx="308">
                  <c:v>0.179054307573527</c:v>
                </c:pt>
                <c:pt idx="309">
                  <c:v>0.290195517919036</c:v>
                </c:pt>
                <c:pt idx="310">
                  <c:v>2.95766795555095</c:v>
                </c:pt>
                <c:pt idx="311">
                  <c:v>0.0386895195360427</c:v>
                </c:pt>
                <c:pt idx="312">
                  <c:v>0.707357852950696</c:v>
                </c:pt>
                <c:pt idx="313">
                  <c:v>0.170516088971964</c:v>
                </c:pt>
                <c:pt idx="314">
                  <c:v>4.51800498158082</c:v>
                </c:pt>
                <c:pt idx="315">
                  <c:v>1.88125352976315</c:v>
                </c:pt>
                <c:pt idx="316">
                  <c:v>0.0340104034174133</c:v>
                </c:pt>
                <c:pt idx="317">
                  <c:v>0.310735994404211</c:v>
                </c:pt>
                <c:pt idx="318">
                  <c:v>4.69255981492138</c:v>
                </c:pt>
                <c:pt idx="319">
                  <c:v>0.115154021647464</c:v>
                </c:pt>
                <c:pt idx="320">
                  <c:v>2.90119723411937</c:v>
                </c:pt>
                <c:pt idx="321">
                  <c:v>3.28768062121091</c:v>
                </c:pt>
                <c:pt idx="322">
                  <c:v>0.161731429927753</c:v>
                </c:pt>
                <c:pt idx="323">
                  <c:v>0.722508742406296</c:v>
                </c:pt>
                <c:pt idx="324">
                  <c:v>0.1853678145998</c:v>
                </c:pt>
                <c:pt idx="325">
                  <c:v>0.00013887432263489</c:v>
                </c:pt>
                <c:pt idx="326">
                  <c:v>0.770683096715152</c:v>
                </c:pt>
                <c:pt idx="327">
                  <c:v>0.262217087089441</c:v>
                </c:pt>
                <c:pt idx="328">
                  <c:v>0.222766318376781</c:v>
                </c:pt>
                <c:pt idx="329">
                  <c:v>0.00554582316508337</c:v>
                </c:pt>
                <c:pt idx="330">
                  <c:v>0.208973529333785</c:v>
                </c:pt>
                <c:pt idx="331">
                  <c:v>0.00999404106764808</c:v>
                </c:pt>
                <c:pt idx="332">
                  <c:v>1.02149881641702</c:v>
                </c:pt>
                <c:pt idx="333">
                  <c:v>7.35901560299911</c:v>
                </c:pt>
                <c:pt idx="334">
                  <c:v>0.223545609177118</c:v>
                </c:pt>
                <c:pt idx="335">
                  <c:v>8.98231706954221E-005</c:v>
                </c:pt>
                <c:pt idx="336">
                  <c:v>0.798400707553341</c:v>
                </c:pt>
                <c:pt idx="337">
                  <c:v>0.0848643435207223</c:v>
                </c:pt>
                <c:pt idx="338">
                  <c:v>1.08379935012184</c:v>
                </c:pt>
                <c:pt idx="339">
                  <c:v>0.395075362438982</c:v>
                </c:pt>
                <c:pt idx="340">
                  <c:v>0.61804256204524</c:v>
                </c:pt>
                <c:pt idx="341">
                  <c:v>0.00563850754277842</c:v>
                </c:pt>
                <c:pt idx="342">
                  <c:v>2.84446225803196</c:v>
                </c:pt>
                <c:pt idx="343">
                  <c:v>2.50618698891152</c:v>
                </c:pt>
                <c:pt idx="344">
                  <c:v>0.000191439350282308</c:v>
                </c:pt>
                <c:pt idx="345">
                  <c:v>0.727927214564435</c:v>
                </c:pt>
                <c:pt idx="346">
                  <c:v>0.0751043291316973</c:v>
                </c:pt>
                <c:pt idx="347">
                  <c:v>0.128843265131711</c:v>
                </c:pt>
                <c:pt idx="348">
                  <c:v>2.16345391370156</c:v>
                </c:pt>
                <c:pt idx="349">
                  <c:v>1.50362509960148</c:v>
                </c:pt>
                <c:pt idx="350">
                  <c:v>3.17819091299776</c:v>
                </c:pt>
                <c:pt idx="351">
                  <c:v>0.202310882824652</c:v>
                </c:pt>
                <c:pt idx="352">
                  <c:v>0.0027593699433805</c:v>
                </c:pt>
                <c:pt idx="353">
                  <c:v>0.00920204391835763</c:v>
                </c:pt>
                <c:pt idx="354">
                  <c:v>0.211908102760683</c:v>
                </c:pt>
                <c:pt idx="355">
                  <c:v>1.30933089369524</c:v>
                </c:pt>
                <c:pt idx="356">
                  <c:v>0.464609242651479</c:v>
                </c:pt>
                <c:pt idx="357">
                  <c:v>1.09721703486767</c:v>
                </c:pt>
                <c:pt idx="358">
                  <c:v>0.206813465717031</c:v>
                </c:pt>
                <c:pt idx="359">
                  <c:v>0.012452582807381</c:v>
                </c:pt>
                <c:pt idx="360">
                  <c:v>2.96528956862285</c:v>
                </c:pt>
                <c:pt idx="361">
                  <c:v>0.0172634609462933</c:v>
                </c:pt>
                <c:pt idx="362">
                  <c:v>1.31223452297838</c:v>
                </c:pt>
                <c:pt idx="363">
                  <c:v>0.0668735195430525</c:v>
                </c:pt>
                <c:pt idx="364">
                  <c:v>1.61044677453324</c:v>
                </c:pt>
                <c:pt idx="365">
                  <c:v>0.238019148890278</c:v>
                </c:pt>
                <c:pt idx="366">
                  <c:v>0.000546582928942025</c:v>
                </c:pt>
                <c:pt idx="367">
                  <c:v>0.209337532407189</c:v>
                </c:pt>
                <c:pt idx="368">
                  <c:v>0.151014977591325</c:v>
                </c:pt>
                <c:pt idx="369">
                  <c:v>0.669016681412895</c:v>
                </c:pt>
                <c:pt idx="370">
                  <c:v>2.08461315075647</c:v>
                </c:pt>
                <c:pt idx="371">
                  <c:v>3.09614833538268</c:v>
                </c:pt>
                <c:pt idx="372">
                  <c:v>0.276568910802323</c:v>
                </c:pt>
                <c:pt idx="373">
                  <c:v>0.157333192868477</c:v>
                </c:pt>
                <c:pt idx="374">
                  <c:v>1.91091597440397</c:v>
                </c:pt>
                <c:pt idx="375">
                  <c:v>0.211971504904542</c:v>
                </c:pt>
                <c:pt idx="376">
                  <c:v>1.13598799927747</c:v>
                </c:pt>
                <c:pt idx="377">
                  <c:v>0.398091647135365</c:v>
                </c:pt>
                <c:pt idx="378">
                  <c:v>5.08598639600994</c:v>
                </c:pt>
                <c:pt idx="379">
                  <c:v>1.22121487795815</c:v>
                </c:pt>
                <c:pt idx="380">
                  <c:v>0.779689801342342</c:v>
                </c:pt>
                <c:pt idx="381">
                  <c:v>2.50473301657629</c:v>
                </c:pt>
                <c:pt idx="382">
                  <c:v>0.0524776540037692</c:v>
                </c:pt>
                <c:pt idx="383">
                  <c:v>0.17890216122338</c:v>
                </c:pt>
                <c:pt idx="384">
                  <c:v>0.0627253156074268</c:v>
                </c:pt>
                <c:pt idx="385">
                  <c:v>0.0309483142491409</c:v>
                </c:pt>
                <c:pt idx="386">
                  <c:v>1.62995971334809</c:v>
                </c:pt>
                <c:pt idx="387">
                  <c:v>0.423503517520446</c:v>
                </c:pt>
                <c:pt idx="388">
                  <c:v>0.486375977159235</c:v>
                </c:pt>
                <c:pt idx="389">
                  <c:v>0.00730614005375283</c:v>
                </c:pt>
                <c:pt idx="390">
                  <c:v>0.289454801421064</c:v>
                </c:pt>
                <c:pt idx="391">
                  <c:v>0.375753836827006</c:v>
                </c:pt>
                <c:pt idx="392">
                  <c:v>3.03129655222279</c:v>
                </c:pt>
                <c:pt idx="393">
                  <c:v>0.205732810861432</c:v>
                </c:pt>
                <c:pt idx="394">
                  <c:v>1.24540778416418</c:v>
                </c:pt>
                <c:pt idx="395">
                  <c:v>1.06382105970242</c:v>
                </c:pt>
                <c:pt idx="396">
                  <c:v>0.0903706078350682</c:v>
                </c:pt>
                <c:pt idx="397">
                  <c:v>0.613730748686053</c:v>
                </c:pt>
                <c:pt idx="398">
                  <c:v>0.466694925069546</c:v>
                </c:pt>
                <c:pt idx="399">
                  <c:v>0.00867286129497843</c:v>
                </c:pt>
                <c:pt idx="400">
                  <c:v>0.571509048048333</c:v>
                </c:pt>
                <c:pt idx="401">
                  <c:v>0.122847551591009</c:v>
                </c:pt>
                <c:pt idx="402">
                  <c:v>0.924143818948035</c:v>
                </c:pt>
                <c:pt idx="403">
                  <c:v>0.196564063918766</c:v>
                </c:pt>
                <c:pt idx="404">
                  <c:v>0.00512217335831537</c:v>
                </c:pt>
                <c:pt idx="405">
                  <c:v>1.78356659182769</c:v>
                </c:pt>
                <c:pt idx="406">
                  <c:v>0.286653275438845</c:v>
                </c:pt>
                <c:pt idx="407">
                  <c:v>0.83713745565085</c:v>
                </c:pt>
                <c:pt idx="408">
                  <c:v>2.0707705911272</c:v>
                </c:pt>
                <c:pt idx="409">
                  <c:v>0.144274495732025</c:v>
                </c:pt>
                <c:pt idx="410">
                  <c:v>2.84662640874151</c:v>
                </c:pt>
                <c:pt idx="411">
                  <c:v>2.94575984077907</c:v>
                </c:pt>
                <c:pt idx="412">
                  <c:v>0.882490799803695</c:v>
                </c:pt>
                <c:pt idx="413">
                  <c:v>7.9016059443151</c:v>
                </c:pt>
                <c:pt idx="414">
                  <c:v>1.72107181262795</c:v>
                </c:pt>
                <c:pt idx="415">
                  <c:v>1.81835361787661</c:v>
                </c:pt>
                <c:pt idx="416">
                  <c:v>1.41166713712896</c:v>
                </c:pt>
                <c:pt idx="417">
                  <c:v>1.24340704747227</c:v>
                </c:pt>
                <c:pt idx="418">
                  <c:v>1.46600225442878</c:v>
                </c:pt>
                <c:pt idx="419">
                  <c:v>5.27780644878251</c:v>
                </c:pt>
                <c:pt idx="420">
                  <c:v>1.72063467999623</c:v>
                </c:pt>
                <c:pt idx="421">
                  <c:v>2.1743784834489</c:v>
                </c:pt>
                <c:pt idx="422">
                  <c:v>1.36656481736102</c:v>
                </c:pt>
                <c:pt idx="423">
                  <c:v>0.109009328189535</c:v>
                </c:pt>
                <c:pt idx="424">
                  <c:v>1.78321043469269</c:v>
                </c:pt>
                <c:pt idx="425">
                  <c:v>0.705432838108998</c:v>
                </c:pt>
                <c:pt idx="426">
                  <c:v>0.466429046272026</c:v>
                </c:pt>
                <c:pt idx="427">
                  <c:v>1.6038437576811</c:v>
                </c:pt>
                <c:pt idx="428">
                  <c:v>0.279866115155894</c:v>
                </c:pt>
                <c:pt idx="429">
                  <c:v>0.0673595925715789</c:v>
                </c:pt>
                <c:pt idx="430">
                  <c:v>2.21242552156838</c:v>
                </c:pt>
                <c:pt idx="431">
                  <c:v>0.000923286348800287</c:v>
                </c:pt>
                <c:pt idx="432">
                  <c:v>0.409264827088553</c:v>
                </c:pt>
                <c:pt idx="433">
                  <c:v>0.273697116306832</c:v>
                </c:pt>
                <c:pt idx="434">
                  <c:v>0.671577786085461</c:v>
                </c:pt>
                <c:pt idx="435">
                  <c:v>0.0906643754898281</c:v>
                </c:pt>
                <c:pt idx="436">
                  <c:v>0.61260304722613</c:v>
                </c:pt>
                <c:pt idx="437">
                  <c:v>0.00385493023631813</c:v>
                </c:pt>
                <c:pt idx="438">
                  <c:v>0.995915305853091</c:v>
                </c:pt>
                <c:pt idx="439">
                  <c:v>0.70944922144203</c:v>
                </c:pt>
                <c:pt idx="440">
                  <c:v>0.0934373194379014</c:v>
                </c:pt>
                <c:pt idx="441">
                  <c:v>1.80540757967558</c:v>
                </c:pt>
                <c:pt idx="442">
                  <c:v>0.701552894488958</c:v>
                </c:pt>
                <c:pt idx="443">
                  <c:v>1.68810140579329</c:v>
                </c:pt>
                <c:pt idx="444">
                  <c:v>0.0731842345010776</c:v>
                </c:pt>
                <c:pt idx="445">
                  <c:v>1.10732773596713</c:v>
                </c:pt>
                <c:pt idx="446">
                  <c:v>1.22839627470488</c:v>
                </c:pt>
                <c:pt idx="447">
                  <c:v>0.253559742831143</c:v>
                </c:pt>
                <c:pt idx="448">
                  <c:v>0.131985491213868</c:v>
                </c:pt>
                <c:pt idx="449">
                  <c:v>0.620117547553841</c:v>
                </c:pt>
                <c:pt idx="450">
                  <c:v>1.51796027413193</c:v>
                </c:pt>
                <c:pt idx="451">
                  <c:v>0.273905576495268</c:v>
                </c:pt>
                <c:pt idx="452">
                  <c:v>0.011190123887434</c:v>
                </c:pt>
                <c:pt idx="453">
                  <c:v>1.53404790895605</c:v>
                </c:pt>
                <c:pt idx="454">
                  <c:v>0.0684151589804669</c:v>
                </c:pt>
                <c:pt idx="455">
                  <c:v>2.31243705603611</c:v>
                </c:pt>
                <c:pt idx="456">
                  <c:v>0.0155319316637427</c:v>
                </c:pt>
                <c:pt idx="457">
                  <c:v>2.994172026882</c:v>
                </c:pt>
                <c:pt idx="458">
                  <c:v>0.620246326508399</c:v>
                </c:pt>
                <c:pt idx="459">
                  <c:v>0.483652823663272</c:v>
                </c:pt>
                <c:pt idx="460">
                  <c:v>0.449227064939098</c:v>
                </c:pt>
                <c:pt idx="461">
                  <c:v>0.690866319854253</c:v>
                </c:pt>
                <c:pt idx="462">
                  <c:v>0.473145976802765</c:v>
                </c:pt>
                <c:pt idx="463">
                  <c:v>1.42879639471832</c:v>
                </c:pt>
                <c:pt idx="464">
                  <c:v>0.0093595451381994</c:v>
                </c:pt>
                <c:pt idx="465">
                  <c:v>0.783547149549496</c:v>
                </c:pt>
                <c:pt idx="466">
                  <c:v>0.137389568967433</c:v>
                </c:pt>
                <c:pt idx="467">
                  <c:v>0.152364633281292</c:v>
                </c:pt>
                <c:pt idx="468">
                  <c:v>0.042604110285701</c:v>
                </c:pt>
                <c:pt idx="469">
                  <c:v>0.365617363876055</c:v>
                </c:pt>
                <c:pt idx="470">
                  <c:v>0.0443969506538551</c:v>
                </c:pt>
                <c:pt idx="471">
                  <c:v>0.0204238644674524</c:v>
                </c:pt>
                <c:pt idx="472">
                  <c:v>0.827421153411507</c:v>
                </c:pt>
                <c:pt idx="473">
                  <c:v>0.0237309706087308</c:v>
                </c:pt>
                <c:pt idx="474">
                  <c:v>0.00158720897484772</c:v>
                </c:pt>
                <c:pt idx="475">
                  <c:v>0.471520304251611</c:v>
                </c:pt>
                <c:pt idx="476">
                  <c:v>0.318584951593777</c:v>
                </c:pt>
                <c:pt idx="477">
                  <c:v>0.120151950740672</c:v>
                </c:pt>
                <c:pt idx="478">
                  <c:v>3.42351334949819</c:v>
                </c:pt>
                <c:pt idx="479">
                  <c:v>0.105236390709051</c:v>
                </c:pt>
                <c:pt idx="480">
                  <c:v>1.29896094832058</c:v>
                </c:pt>
                <c:pt idx="481">
                  <c:v>0.598300237662056</c:v>
                </c:pt>
                <c:pt idx="482">
                  <c:v>0.642285286926918</c:v>
                </c:pt>
                <c:pt idx="483">
                  <c:v>0.000189576713239513</c:v>
                </c:pt>
                <c:pt idx="484">
                  <c:v>0.201031723607797</c:v>
                </c:pt>
                <c:pt idx="485">
                  <c:v>0.855047790080145</c:v>
                </c:pt>
                <c:pt idx="486">
                  <c:v>0.769671343296429</c:v>
                </c:pt>
                <c:pt idx="487">
                  <c:v>0.0378778520775762</c:v>
                </c:pt>
                <c:pt idx="488">
                  <c:v>0.634646063643941</c:v>
                </c:pt>
                <c:pt idx="489">
                  <c:v>1.8438186050639</c:v>
                </c:pt>
                <c:pt idx="490">
                  <c:v>0.428681856965407</c:v>
                </c:pt>
                <c:pt idx="491">
                  <c:v>0.109070091501369</c:v>
                </c:pt>
                <c:pt idx="492">
                  <c:v>1.76922721193941</c:v>
                </c:pt>
                <c:pt idx="493">
                  <c:v>0.690880014226615</c:v>
                </c:pt>
                <c:pt idx="494">
                  <c:v>0.557558493104146</c:v>
                </c:pt>
                <c:pt idx="495">
                  <c:v>0.429188830041082</c:v>
                </c:pt>
                <c:pt idx="496">
                  <c:v>0.88494973255571</c:v>
                </c:pt>
                <c:pt idx="497">
                  <c:v>1.03275235498848</c:v>
                </c:pt>
                <c:pt idx="498">
                  <c:v>0.41867019134841</c:v>
                </c:pt>
                <c:pt idx="499">
                  <c:v>0.715294076628596</c:v>
                </c:pt>
                <c:pt idx="500">
                  <c:v>0.0786467068772377</c:v>
                </c:pt>
                <c:pt idx="501">
                  <c:v>1.6353249846485</c:v>
                </c:pt>
                <c:pt idx="502">
                  <c:v>0.088660168940443</c:v>
                </c:pt>
                <c:pt idx="503">
                  <c:v>0.0224280801721129</c:v>
                </c:pt>
                <c:pt idx="504">
                  <c:v>0.941506720458802</c:v>
                </c:pt>
                <c:pt idx="505">
                  <c:v>0.242976152508962</c:v>
                </c:pt>
                <c:pt idx="506">
                  <c:v>0.138668003983105</c:v>
                </c:pt>
                <c:pt idx="507">
                  <c:v>0.125367898566142</c:v>
                </c:pt>
                <c:pt idx="508">
                  <c:v>1.31148174300335</c:v>
                </c:pt>
                <c:pt idx="509">
                  <c:v>0.00378892437091873</c:v>
                </c:pt>
                <c:pt idx="510">
                  <c:v>3.30917315140085</c:v>
                </c:pt>
                <c:pt idx="511">
                  <c:v>0.628860969971558</c:v>
                </c:pt>
                <c:pt idx="512">
                  <c:v>0.438541217834689</c:v>
                </c:pt>
                <c:pt idx="513">
                  <c:v>0.61776702892273</c:v>
                </c:pt>
                <c:pt idx="514">
                  <c:v>0.252700706900536</c:v>
                </c:pt>
                <c:pt idx="515">
                  <c:v>0.0685878219552397</c:v>
                </c:pt>
                <c:pt idx="516">
                  <c:v>0.45445642820403</c:v>
                </c:pt>
                <c:pt idx="517">
                  <c:v>1.0022389370131</c:v>
                </c:pt>
                <c:pt idx="518">
                  <c:v>0.010908780204456</c:v>
                </c:pt>
                <c:pt idx="519">
                  <c:v>3.03721870768708</c:v>
                </c:pt>
                <c:pt idx="520">
                  <c:v>0.211956731030315</c:v>
                </c:pt>
                <c:pt idx="521">
                  <c:v>0.946908364662777</c:v>
                </c:pt>
                <c:pt idx="522">
                  <c:v>0.165722123690364</c:v>
                </c:pt>
                <c:pt idx="523">
                  <c:v>0.78973378211084</c:v>
                </c:pt>
                <c:pt idx="524">
                  <c:v>0.733709158638958</c:v>
                </c:pt>
                <c:pt idx="525">
                  <c:v>0.661420798907506</c:v>
                </c:pt>
                <c:pt idx="526">
                  <c:v>6.38440016335084</c:v>
                </c:pt>
                <c:pt idx="527">
                  <c:v>4.39056654934755</c:v>
                </c:pt>
                <c:pt idx="528">
                  <c:v>0.0282267372195025</c:v>
                </c:pt>
                <c:pt idx="529">
                  <c:v>0.00212333093855546</c:v>
                </c:pt>
                <c:pt idx="530">
                  <c:v>0.274774866788741</c:v>
                </c:pt>
                <c:pt idx="531">
                  <c:v>0.000632737830150535</c:v>
                </c:pt>
                <c:pt idx="532">
                  <c:v>0.0564407002413013</c:v>
                </c:pt>
                <c:pt idx="533">
                  <c:v>0.119302649477133</c:v>
                </c:pt>
                <c:pt idx="534">
                  <c:v>0.000903191107327236</c:v>
                </c:pt>
                <c:pt idx="535">
                  <c:v>3.48742715094281E-005</c:v>
                </c:pt>
                <c:pt idx="536">
                  <c:v>1.00855065344832</c:v>
                </c:pt>
                <c:pt idx="537">
                  <c:v>0.117571480165251</c:v>
                </c:pt>
                <c:pt idx="538">
                  <c:v>0.106409837393972</c:v>
                </c:pt>
                <c:pt idx="539">
                  <c:v>0.127928549910904</c:v>
                </c:pt>
                <c:pt idx="540">
                  <c:v>0.000687203004629728</c:v>
                </c:pt>
                <c:pt idx="541">
                  <c:v>1.19612971919722</c:v>
                </c:pt>
                <c:pt idx="542">
                  <c:v>0.973608344056381</c:v>
                </c:pt>
                <c:pt idx="543">
                  <c:v>0.169104109354525</c:v>
                </c:pt>
                <c:pt idx="544">
                  <c:v>0.0792523851558594</c:v>
                </c:pt>
                <c:pt idx="545">
                  <c:v>2.30303496814212</c:v>
                </c:pt>
                <c:pt idx="546">
                  <c:v>0.0615501726017395</c:v>
                </c:pt>
                <c:pt idx="547">
                  <c:v>2.9840467117248</c:v>
                </c:pt>
                <c:pt idx="548">
                  <c:v>1.24939767323932</c:v>
                </c:pt>
                <c:pt idx="549">
                  <c:v>0.119591506466758</c:v>
                </c:pt>
                <c:pt idx="550">
                  <c:v>0.71282528068756</c:v>
                </c:pt>
                <c:pt idx="551">
                  <c:v>0.0321313975521887</c:v>
                </c:pt>
                <c:pt idx="552">
                  <c:v>0.104604543774842</c:v>
                </c:pt>
                <c:pt idx="553">
                  <c:v>0.116664187031242</c:v>
                </c:pt>
                <c:pt idx="554">
                  <c:v>0.53178996329428</c:v>
                </c:pt>
                <c:pt idx="555">
                  <c:v>3.97958509128017</c:v>
                </c:pt>
                <c:pt idx="556">
                  <c:v>6.29003844723027</c:v>
                </c:pt>
                <c:pt idx="557">
                  <c:v>0.0368266718018565</c:v>
                </c:pt>
                <c:pt idx="558">
                  <c:v>0.128225214562535</c:v>
                </c:pt>
                <c:pt idx="559">
                  <c:v>0.605565268076882</c:v>
                </c:pt>
                <c:pt idx="560">
                  <c:v>0.00617109911174819</c:v>
                </c:pt>
                <c:pt idx="561">
                  <c:v>1.15715094755752</c:v>
                </c:pt>
                <c:pt idx="562">
                  <c:v>0.17194883026033</c:v>
                </c:pt>
                <c:pt idx="563">
                  <c:v>0.0454678097867036</c:v>
                </c:pt>
                <c:pt idx="564">
                  <c:v>0.667541349896921</c:v>
                </c:pt>
                <c:pt idx="565">
                  <c:v>0.0343922337767941</c:v>
                </c:pt>
                <c:pt idx="566">
                  <c:v>0.209010318636674</c:v>
                </c:pt>
                <c:pt idx="567">
                  <c:v>0.493196700655013</c:v>
                </c:pt>
                <c:pt idx="568">
                  <c:v>0.417209321863208</c:v>
                </c:pt>
                <c:pt idx="569">
                  <c:v>1.94951486349756</c:v>
                </c:pt>
                <c:pt idx="570">
                  <c:v>0.0675651510425182</c:v>
                </c:pt>
                <c:pt idx="571">
                  <c:v>1.55135047020462</c:v>
                </c:pt>
                <c:pt idx="572">
                  <c:v>0.318177702433752</c:v>
                </c:pt>
                <c:pt idx="573">
                  <c:v>1.08571873048229</c:v>
                </c:pt>
                <c:pt idx="574">
                  <c:v>0.217493669426996</c:v>
                </c:pt>
                <c:pt idx="575">
                  <c:v>0.463636951205386</c:v>
                </c:pt>
                <c:pt idx="576">
                  <c:v>1.03501213135122</c:v>
                </c:pt>
                <c:pt idx="577">
                  <c:v>0.975668989354855</c:v>
                </c:pt>
                <c:pt idx="578">
                  <c:v>4.09259329963572</c:v>
                </c:pt>
                <c:pt idx="579">
                  <c:v>0.164732124717995</c:v>
                </c:pt>
                <c:pt idx="580">
                  <c:v>0.669706886633971</c:v>
                </c:pt>
                <c:pt idx="581">
                  <c:v>2.4901610038802</c:v>
                </c:pt>
                <c:pt idx="582">
                  <c:v>0.65543812135643</c:v>
                </c:pt>
                <c:pt idx="583">
                  <c:v>0.296807834514465</c:v>
                </c:pt>
                <c:pt idx="584">
                  <c:v>0.560557849159925</c:v>
                </c:pt>
                <c:pt idx="585">
                  <c:v>0.370070524821446</c:v>
                </c:pt>
                <c:pt idx="586">
                  <c:v>0.479471891608384</c:v>
                </c:pt>
                <c:pt idx="587">
                  <c:v>0.0482694146693363</c:v>
                </c:pt>
                <c:pt idx="588">
                  <c:v>2.71956599739703</c:v>
                </c:pt>
                <c:pt idx="589">
                  <c:v>0.816805342617679</c:v>
                </c:pt>
                <c:pt idx="590">
                  <c:v>2.75099850697393</c:v>
                </c:pt>
                <c:pt idx="591">
                  <c:v>1.52043893604406</c:v>
                </c:pt>
                <c:pt idx="592">
                  <c:v>0.167292324718089</c:v>
                </c:pt>
                <c:pt idx="593">
                  <c:v>0.0785655781815302</c:v>
                </c:pt>
                <c:pt idx="594">
                  <c:v>2.81392257222403E-006</c:v>
                </c:pt>
                <c:pt idx="595">
                  <c:v>0.0214860585470504</c:v>
                </c:pt>
                <c:pt idx="596">
                  <c:v>0.448554715228335</c:v>
                </c:pt>
                <c:pt idx="597">
                  <c:v>0.0339429999461331</c:v>
                </c:pt>
                <c:pt idx="598">
                  <c:v>1.0815434914107</c:v>
                </c:pt>
                <c:pt idx="599">
                  <c:v>0.226342376089192</c:v>
                </c:pt>
                <c:pt idx="600">
                  <c:v>0.240417014458768</c:v>
                </c:pt>
                <c:pt idx="601">
                  <c:v>0.939305694001692</c:v>
                </c:pt>
                <c:pt idx="602">
                  <c:v>1.09232599886296</c:v>
                </c:pt>
                <c:pt idx="603">
                  <c:v>0.552668552182886</c:v>
                </c:pt>
                <c:pt idx="604">
                  <c:v>5.44185421043191</c:v>
                </c:pt>
                <c:pt idx="605">
                  <c:v>5.97665999896825</c:v>
                </c:pt>
                <c:pt idx="606">
                  <c:v>1.1667589143149</c:v>
                </c:pt>
                <c:pt idx="607">
                  <c:v>0.000689298205118812</c:v>
                </c:pt>
                <c:pt idx="608">
                  <c:v>0.469530570346974</c:v>
                </c:pt>
                <c:pt idx="609">
                  <c:v>0.0212399176597906</c:v>
                </c:pt>
                <c:pt idx="610">
                  <c:v>0.115399385597108</c:v>
                </c:pt>
                <c:pt idx="611">
                  <c:v>0.356371113355216</c:v>
                </c:pt>
                <c:pt idx="612">
                  <c:v>0.525910091759578</c:v>
                </c:pt>
                <c:pt idx="613">
                  <c:v>0.1136870603005</c:v>
                </c:pt>
                <c:pt idx="614">
                  <c:v>3.37752912825132</c:v>
                </c:pt>
                <c:pt idx="615">
                  <c:v>0.271520252316156</c:v>
                </c:pt>
                <c:pt idx="616">
                  <c:v>0.681225068479167</c:v>
                </c:pt>
                <c:pt idx="617">
                  <c:v>1.1453728420177</c:v>
                </c:pt>
                <c:pt idx="618">
                  <c:v>0.173641730077103</c:v>
                </c:pt>
                <c:pt idx="619">
                  <c:v>5.71551203869625</c:v>
                </c:pt>
                <c:pt idx="620">
                  <c:v>0.0176539856740062</c:v>
                </c:pt>
                <c:pt idx="621">
                  <c:v>2.35372667849076</c:v>
                </c:pt>
                <c:pt idx="622">
                  <c:v>0.538888617569749</c:v>
                </c:pt>
                <c:pt idx="623">
                  <c:v>0.268546362616734</c:v>
                </c:pt>
                <c:pt idx="624">
                  <c:v>0.0226320241122618</c:v>
                </c:pt>
                <c:pt idx="625">
                  <c:v>2.69202977893192</c:v>
                </c:pt>
                <c:pt idx="626">
                  <c:v>1.0450303137072E-005</c:v>
                </c:pt>
                <c:pt idx="627">
                  <c:v>0.0789796408479067</c:v>
                </c:pt>
                <c:pt idx="628">
                  <c:v>0.321474496643018</c:v>
                </c:pt>
                <c:pt idx="629">
                  <c:v>0.00558261747110886</c:v>
                </c:pt>
                <c:pt idx="630">
                  <c:v>0.115187404342034</c:v>
                </c:pt>
                <c:pt idx="631">
                  <c:v>1.12602450688271</c:v>
                </c:pt>
                <c:pt idx="632">
                  <c:v>0.0339859616750768</c:v>
                </c:pt>
                <c:pt idx="633">
                  <c:v>0.78934165805016</c:v>
                </c:pt>
                <c:pt idx="634">
                  <c:v>0.00070384337454372</c:v>
                </c:pt>
                <c:pt idx="635">
                  <c:v>1.23911174731829</c:v>
                </c:pt>
                <c:pt idx="636">
                  <c:v>0.0154570366811375</c:v>
                </c:pt>
                <c:pt idx="637">
                  <c:v>0.0355174912229267</c:v>
                </c:pt>
                <c:pt idx="638">
                  <c:v>0.512134044902956</c:v>
                </c:pt>
                <c:pt idx="639">
                  <c:v>0.0547288324173424</c:v>
                </c:pt>
                <c:pt idx="640">
                  <c:v>0.0274186198681354</c:v>
                </c:pt>
                <c:pt idx="641">
                  <c:v>0.525965248655547</c:v>
                </c:pt>
                <c:pt idx="642">
                  <c:v>5.59093600287022</c:v>
                </c:pt>
                <c:pt idx="643">
                  <c:v>0.872820063806031</c:v>
                </c:pt>
                <c:pt idx="644">
                  <c:v>0.0841380947339982</c:v>
                </c:pt>
                <c:pt idx="645">
                  <c:v>7.70786922929089</c:v>
                </c:pt>
                <c:pt idx="646">
                  <c:v>0.697860051157049</c:v>
                </c:pt>
                <c:pt idx="647">
                  <c:v>0.0569679979184135</c:v>
                </c:pt>
                <c:pt idx="648">
                  <c:v>2.15074513018508</c:v>
                </c:pt>
                <c:pt idx="649">
                  <c:v>0.0802354435085172</c:v>
                </c:pt>
                <c:pt idx="650">
                  <c:v>1.08378391654395</c:v>
                </c:pt>
                <c:pt idx="651">
                  <c:v>5.61394116998877E-005</c:v>
                </c:pt>
                <c:pt idx="652">
                  <c:v>0.00780501151390935</c:v>
                </c:pt>
                <c:pt idx="653">
                  <c:v>0.631802370211519</c:v>
                </c:pt>
                <c:pt idx="654">
                  <c:v>0.719738384360966</c:v>
                </c:pt>
                <c:pt idx="655">
                  <c:v>1.25444374437536</c:v>
                </c:pt>
                <c:pt idx="656">
                  <c:v>5.21063971185271</c:v>
                </c:pt>
                <c:pt idx="657">
                  <c:v>0.403377953514604</c:v>
                </c:pt>
                <c:pt idx="658">
                  <c:v>1.41871263783806</c:v>
                </c:pt>
                <c:pt idx="659">
                  <c:v>0.287190330708696</c:v>
                </c:pt>
                <c:pt idx="660">
                  <c:v>2.27337372187178</c:v>
                </c:pt>
                <c:pt idx="661">
                  <c:v>0.0384010805172599</c:v>
                </c:pt>
                <c:pt idx="662">
                  <c:v>0.0304272921122617</c:v>
                </c:pt>
                <c:pt idx="663">
                  <c:v>0.172979214160258</c:v>
                </c:pt>
                <c:pt idx="664">
                  <c:v>0.387522800531769</c:v>
                </c:pt>
                <c:pt idx="665">
                  <c:v>5.06479984959782</c:v>
                </c:pt>
                <c:pt idx="666">
                  <c:v>0.208447560468456</c:v>
                </c:pt>
                <c:pt idx="667">
                  <c:v>2.12422970177986</c:v>
                </c:pt>
                <c:pt idx="668">
                  <c:v>4.3462651936064</c:v>
                </c:pt>
                <c:pt idx="669">
                  <c:v>0.0273350015949783</c:v>
                </c:pt>
                <c:pt idx="670">
                  <c:v>0.128468447551698</c:v>
                </c:pt>
                <c:pt idx="671">
                  <c:v>0.0748547806843673</c:v>
                </c:pt>
                <c:pt idx="672">
                  <c:v>0.305007390686629</c:v>
                </c:pt>
                <c:pt idx="673">
                  <c:v>0.0958298532600595</c:v>
                </c:pt>
                <c:pt idx="674">
                  <c:v>0.0131684272617078</c:v>
                </c:pt>
                <c:pt idx="675">
                  <c:v>0.52354835421123</c:v>
                </c:pt>
                <c:pt idx="676">
                  <c:v>0.10242952359353</c:v>
                </c:pt>
                <c:pt idx="677">
                  <c:v>2.59518560521023</c:v>
                </c:pt>
                <c:pt idx="678">
                  <c:v>0.446005580920329</c:v>
                </c:pt>
                <c:pt idx="679">
                  <c:v>1.31720964883964</c:v>
                </c:pt>
                <c:pt idx="680">
                  <c:v>0.0354454891090164</c:v>
                </c:pt>
                <c:pt idx="681">
                  <c:v>0.48334381620609</c:v>
                </c:pt>
                <c:pt idx="682">
                  <c:v>0.410831043246426</c:v>
                </c:pt>
                <c:pt idx="683">
                  <c:v>0.119828952372009</c:v>
                </c:pt>
                <c:pt idx="684">
                  <c:v>0.191085804381892</c:v>
                </c:pt>
                <c:pt idx="685">
                  <c:v>0.849995718766603</c:v>
                </c:pt>
                <c:pt idx="686">
                  <c:v>3.17912050110215</c:v>
                </c:pt>
                <c:pt idx="687">
                  <c:v>0.175808041910068</c:v>
                </c:pt>
                <c:pt idx="688">
                  <c:v>0.406859999949887</c:v>
                </c:pt>
                <c:pt idx="689">
                  <c:v>0.613758591935291</c:v>
                </c:pt>
                <c:pt idx="690">
                  <c:v>0.00466948300999855</c:v>
                </c:pt>
                <c:pt idx="691">
                  <c:v>0.615873068273421</c:v>
                </c:pt>
                <c:pt idx="692">
                  <c:v>0.0165411123912224</c:v>
                </c:pt>
                <c:pt idx="693">
                  <c:v>8.53069738567724</c:v>
                </c:pt>
                <c:pt idx="694">
                  <c:v>2.14160021292505</c:v>
                </c:pt>
                <c:pt idx="695">
                  <c:v>1.03924294089318</c:v>
                </c:pt>
                <c:pt idx="696">
                  <c:v>5.89010009331144</c:v>
                </c:pt>
                <c:pt idx="697">
                  <c:v>0.357128055327265</c:v>
                </c:pt>
                <c:pt idx="698">
                  <c:v>0.137373118512667</c:v>
                </c:pt>
                <c:pt idx="699">
                  <c:v>0.442667666718897</c:v>
                </c:pt>
                <c:pt idx="700">
                  <c:v>0.0122984293113795</c:v>
                </c:pt>
                <c:pt idx="701">
                  <c:v>0.16533523623459</c:v>
                </c:pt>
                <c:pt idx="702">
                  <c:v>0.447647198008542</c:v>
                </c:pt>
                <c:pt idx="703">
                  <c:v>1.39512027973624</c:v>
                </c:pt>
                <c:pt idx="704">
                  <c:v>0.548310978665257</c:v>
                </c:pt>
                <c:pt idx="705">
                  <c:v>1.03918484469337</c:v>
                </c:pt>
                <c:pt idx="706">
                  <c:v>0.00287754402556016</c:v>
                </c:pt>
                <c:pt idx="707">
                  <c:v>0.288724159452016</c:v>
                </c:pt>
                <c:pt idx="708">
                  <c:v>2.77946374068139</c:v>
                </c:pt>
                <c:pt idx="709">
                  <c:v>0.0348643596540572</c:v>
                </c:pt>
                <c:pt idx="710">
                  <c:v>1.82089248488429</c:v>
                </c:pt>
                <c:pt idx="711">
                  <c:v>5.77711185682193E-005</c:v>
                </c:pt>
                <c:pt idx="712">
                  <c:v>0.489996353074981</c:v>
                </c:pt>
                <c:pt idx="713">
                  <c:v>0.189576371252758</c:v>
                </c:pt>
                <c:pt idx="714">
                  <c:v>1.91234726653894</c:v>
                </c:pt>
                <c:pt idx="715">
                  <c:v>0.455007454797253</c:v>
                </c:pt>
                <c:pt idx="716">
                  <c:v>0.774536320767127</c:v>
                </c:pt>
                <c:pt idx="717">
                  <c:v>0.225707898720891</c:v>
                </c:pt>
                <c:pt idx="718">
                  <c:v>0.0481582612293233</c:v>
                </c:pt>
                <c:pt idx="719">
                  <c:v>0.108873553413321</c:v>
                </c:pt>
                <c:pt idx="720">
                  <c:v>0.97991705176311</c:v>
                </c:pt>
                <c:pt idx="721">
                  <c:v>0.705035925632888</c:v>
                </c:pt>
                <c:pt idx="722">
                  <c:v>0.351241988536327</c:v>
                </c:pt>
                <c:pt idx="723">
                  <c:v>0.272280498657288</c:v>
                </c:pt>
                <c:pt idx="724">
                  <c:v>0.670628415935497</c:v>
                </c:pt>
                <c:pt idx="725">
                  <c:v>0.00396372206835865</c:v>
                </c:pt>
                <c:pt idx="726">
                  <c:v>0.835164529485065</c:v>
                </c:pt>
                <c:pt idx="727">
                  <c:v>0.216386052416958</c:v>
                </c:pt>
                <c:pt idx="728">
                  <c:v>2.45136666416644</c:v>
                </c:pt>
                <c:pt idx="729">
                  <c:v>1.598591113437</c:v>
                </c:pt>
                <c:pt idx="730">
                  <c:v>0.0932308480158277</c:v>
                </c:pt>
                <c:pt idx="731">
                  <c:v>0.00135501892878031</c:v>
                </c:pt>
                <c:pt idx="732">
                  <c:v>2.7759385665977</c:v>
                </c:pt>
                <c:pt idx="733">
                  <c:v>0.0973280819152678</c:v>
                </c:pt>
                <c:pt idx="734">
                  <c:v>0.0649491753651775</c:v>
                </c:pt>
                <c:pt idx="735">
                  <c:v>1.26350369934619</c:v>
                </c:pt>
                <c:pt idx="736">
                  <c:v>2.88778863264549</c:v>
                </c:pt>
                <c:pt idx="737">
                  <c:v>0.1194933431841</c:v>
                </c:pt>
                <c:pt idx="738">
                  <c:v>4.25599451777275</c:v>
                </c:pt>
                <c:pt idx="739">
                  <c:v>0.00486041801879013</c:v>
                </c:pt>
                <c:pt idx="740">
                  <c:v>0.484696318926483</c:v>
                </c:pt>
                <c:pt idx="741">
                  <c:v>0.291179489094742</c:v>
                </c:pt>
                <c:pt idx="742">
                  <c:v>0.744423317523526</c:v>
                </c:pt>
                <c:pt idx="743">
                  <c:v>0.0142050086301037</c:v>
                </c:pt>
                <c:pt idx="744">
                  <c:v>0.00467249328657783</c:v>
                </c:pt>
                <c:pt idx="745">
                  <c:v>0.0637033733724974</c:v>
                </c:pt>
                <c:pt idx="746">
                  <c:v>1.30819285048049</c:v>
                </c:pt>
                <c:pt idx="747">
                  <c:v>1.47943530080653</c:v>
                </c:pt>
                <c:pt idx="748">
                  <c:v>2.88530993324067</c:v>
                </c:pt>
                <c:pt idx="749">
                  <c:v>0.463044075647972</c:v>
                </c:pt>
                <c:pt idx="750">
                  <c:v>0.940850858413527</c:v>
                </c:pt>
                <c:pt idx="751">
                  <c:v>0.0742629779319647</c:v>
                </c:pt>
                <c:pt idx="752">
                  <c:v>0.242566696744353</c:v>
                </c:pt>
                <c:pt idx="753">
                  <c:v>0.203881794009187</c:v>
                </c:pt>
                <c:pt idx="754">
                  <c:v>0.216430686093195</c:v>
                </c:pt>
                <c:pt idx="755">
                  <c:v>1.31886359920864</c:v>
                </c:pt>
                <c:pt idx="756">
                  <c:v>0.0944572493028452</c:v>
                </c:pt>
                <c:pt idx="757">
                  <c:v>2.82582687287032</c:v>
                </c:pt>
                <c:pt idx="758">
                  <c:v>0.358044770578489</c:v>
                </c:pt>
                <c:pt idx="759">
                  <c:v>0.0238168099503821</c:v>
                </c:pt>
                <c:pt idx="760">
                  <c:v>3.33087901948173</c:v>
                </c:pt>
                <c:pt idx="761">
                  <c:v>1.34258969904869</c:v>
                </c:pt>
                <c:pt idx="762">
                  <c:v>0.598634361051671</c:v>
                </c:pt>
                <c:pt idx="763">
                  <c:v>3.72245383506751</c:v>
                </c:pt>
                <c:pt idx="764">
                  <c:v>0.00672590155782817</c:v>
                </c:pt>
                <c:pt idx="765">
                  <c:v>0.147029028995176</c:v>
                </c:pt>
                <c:pt idx="766">
                  <c:v>0.140023644472923</c:v>
                </c:pt>
                <c:pt idx="767">
                  <c:v>1.40795640744271</c:v>
                </c:pt>
                <c:pt idx="768">
                  <c:v>0.355109401971978</c:v>
                </c:pt>
                <c:pt idx="769">
                  <c:v>0.00103152072645385</c:v>
                </c:pt>
                <c:pt idx="770">
                  <c:v>0.935416856693182</c:v>
                </c:pt>
                <c:pt idx="771">
                  <c:v>0.980855659425557</c:v>
                </c:pt>
                <c:pt idx="772">
                  <c:v>2.23586640322053</c:v>
                </c:pt>
                <c:pt idx="773">
                  <c:v>1.53045516647053</c:v>
                </c:pt>
                <c:pt idx="774">
                  <c:v>0.77572017377177</c:v>
                </c:pt>
                <c:pt idx="775">
                  <c:v>8.41121347313887</c:v>
                </c:pt>
                <c:pt idx="776">
                  <c:v>0.109896144409832</c:v>
                </c:pt>
                <c:pt idx="777">
                  <c:v>0.0539878507586213</c:v>
                </c:pt>
                <c:pt idx="778">
                  <c:v>0.404316433555844</c:v>
                </c:pt>
                <c:pt idx="779">
                  <c:v>0.757587822349794</c:v>
                </c:pt>
                <c:pt idx="780">
                  <c:v>0.0511396903682249</c:v>
                </c:pt>
                <c:pt idx="781">
                  <c:v>0.768037579175154</c:v>
                </c:pt>
                <c:pt idx="782">
                  <c:v>0.175785744887646</c:v>
                </c:pt>
                <c:pt idx="783">
                  <c:v>0.0120815514182429</c:v>
                </c:pt>
                <c:pt idx="784">
                  <c:v>0.00426936592491735</c:v>
                </c:pt>
                <c:pt idx="785">
                  <c:v>0.714201380490078</c:v>
                </c:pt>
                <c:pt idx="786">
                  <c:v>0.563720252157285</c:v>
                </c:pt>
                <c:pt idx="787">
                  <c:v>1.2429982767516</c:v>
                </c:pt>
                <c:pt idx="788">
                  <c:v>4.02582706866801</c:v>
                </c:pt>
                <c:pt idx="789">
                  <c:v>0.233867184265987</c:v>
                </c:pt>
                <c:pt idx="790">
                  <c:v>0.275524795952337</c:v>
                </c:pt>
                <c:pt idx="791">
                  <c:v>0.534329202326844</c:v>
                </c:pt>
                <c:pt idx="792">
                  <c:v>1.96486969288397</c:v>
                </c:pt>
                <c:pt idx="793">
                  <c:v>0.633942411678612</c:v>
                </c:pt>
                <c:pt idx="794">
                  <c:v>0.154711171091747</c:v>
                </c:pt>
                <c:pt idx="795">
                  <c:v>1.36217762748117</c:v>
                </c:pt>
                <c:pt idx="796">
                  <c:v>0.98067187394038</c:v>
                </c:pt>
                <c:pt idx="797">
                  <c:v>0.985026391508512</c:v>
                </c:pt>
                <c:pt idx="798">
                  <c:v>4.77008255383162</c:v>
                </c:pt>
                <c:pt idx="799">
                  <c:v>3.89317144744177</c:v>
                </c:pt>
                <c:pt idx="800">
                  <c:v>2.41461229135949</c:v>
                </c:pt>
                <c:pt idx="801">
                  <c:v>2.8898366934359</c:v>
                </c:pt>
                <c:pt idx="802">
                  <c:v>0.957384663737809</c:v>
                </c:pt>
                <c:pt idx="803">
                  <c:v>1.05211916262309</c:v>
                </c:pt>
                <c:pt idx="804">
                  <c:v>1.9419460625247</c:v>
                </c:pt>
                <c:pt idx="805">
                  <c:v>0.830958147698348</c:v>
                </c:pt>
                <c:pt idx="806">
                  <c:v>3.63914808335303</c:v>
                </c:pt>
                <c:pt idx="807">
                  <c:v>0.164065735397411</c:v>
                </c:pt>
                <c:pt idx="808">
                  <c:v>0.000789978187982801</c:v>
                </c:pt>
                <c:pt idx="809">
                  <c:v>0.0145567056251496</c:v>
                </c:pt>
                <c:pt idx="810">
                  <c:v>0.848671027260108</c:v>
                </c:pt>
                <c:pt idx="811">
                  <c:v>0.552484392575664</c:v>
                </c:pt>
                <c:pt idx="812">
                  <c:v>0.150749225978086</c:v>
                </c:pt>
                <c:pt idx="813">
                  <c:v>0.107458074693137</c:v>
                </c:pt>
                <c:pt idx="814">
                  <c:v>0.393502776339649</c:v>
                </c:pt>
                <c:pt idx="815">
                  <c:v>0.690731490609864</c:v>
                </c:pt>
                <c:pt idx="816">
                  <c:v>0.0061348458266079</c:v>
                </c:pt>
                <c:pt idx="817">
                  <c:v>0.122271280266279</c:v>
                </c:pt>
                <c:pt idx="818">
                  <c:v>0.210409561599903</c:v>
                </c:pt>
                <c:pt idx="819">
                  <c:v>1.03175669468542</c:v>
                </c:pt>
                <c:pt idx="820">
                  <c:v>0.0262977352833442</c:v>
                </c:pt>
                <c:pt idx="821">
                  <c:v>1.35911915260382</c:v>
                </c:pt>
                <c:pt idx="822">
                  <c:v>1.45327362090836</c:v>
                </c:pt>
                <c:pt idx="823">
                  <c:v>0.0201955617659848</c:v>
                </c:pt>
                <c:pt idx="824">
                  <c:v>0.231261722099812</c:v>
                </c:pt>
                <c:pt idx="825">
                  <c:v>0.141595031925306</c:v>
                </c:pt>
                <c:pt idx="826">
                  <c:v>0.131112950180331</c:v>
                </c:pt>
                <c:pt idx="827">
                  <c:v>1.30213710609146</c:v>
                </c:pt>
                <c:pt idx="828">
                  <c:v>1.50122055640684</c:v>
                </c:pt>
                <c:pt idx="829">
                  <c:v>0.28734694103747</c:v>
                </c:pt>
                <c:pt idx="830">
                  <c:v>1.0043447470982</c:v>
                </c:pt>
                <c:pt idx="831">
                  <c:v>0.00471588281021297</c:v>
                </c:pt>
                <c:pt idx="832">
                  <c:v>2.73892621516775</c:v>
                </c:pt>
                <c:pt idx="833">
                  <c:v>0.268086368001083</c:v>
                </c:pt>
                <c:pt idx="834">
                  <c:v>1.05237068790432</c:v>
                </c:pt>
                <c:pt idx="835">
                  <c:v>0.757103865766524</c:v>
                </c:pt>
                <c:pt idx="836">
                  <c:v>0.493777248733976</c:v>
                </c:pt>
                <c:pt idx="837">
                  <c:v>0.0509526623706172</c:v>
                </c:pt>
                <c:pt idx="838">
                  <c:v>0.384289769924661</c:v>
                </c:pt>
                <c:pt idx="839">
                  <c:v>0.679241636799121</c:v>
                </c:pt>
                <c:pt idx="840">
                  <c:v>0.778868344343334</c:v>
                </c:pt>
                <c:pt idx="841">
                  <c:v>3.94123859055954</c:v>
                </c:pt>
                <c:pt idx="842">
                  <c:v>0.050030585586079</c:v>
                </c:pt>
                <c:pt idx="843">
                  <c:v>0.42428140715842</c:v>
                </c:pt>
                <c:pt idx="844">
                  <c:v>0.37296118280521</c:v>
                </c:pt>
                <c:pt idx="845">
                  <c:v>1.87859299560467</c:v>
                </c:pt>
                <c:pt idx="846">
                  <c:v>0.197128985903608</c:v>
                </c:pt>
                <c:pt idx="847">
                  <c:v>0.13458363707424</c:v>
                </c:pt>
                <c:pt idx="848">
                  <c:v>0.0371685531580661</c:v>
                </c:pt>
                <c:pt idx="849">
                  <c:v>1.80576281597262</c:v>
                </c:pt>
                <c:pt idx="850">
                  <c:v>0.343182637381841</c:v>
                </c:pt>
                <c:pt idx="851">
                  <c:v>1.42611182100365</c:v>
                </c:pt>
                <c:pt idx="852">
                  <c:v>0.0727695651389353</c:v>
                </c:pt>
                <c:pt idx="853">
                  <c:v>0.225116499046421</c:v>
                </c:pt>
                <c:pt idx="854">
                  <c:v>0.172736880891797</c:v>
                </c:pt>
                <c:pt idx="855">
                  <c:v>2.03166366014278</c:v>
                </c:pt>
                <c:pt idx="856">
                  <c:v>0.189832092564241</c:v>
                </c:pt>
                <c:pt idx="857">
                  <c:v>1.90908122451412E-005</c:v>
                </c:pt>
                <c:pt idx="858">
                  <c:v>0.104356598690067</c:v>
                </c:pt>
                <c:pt idx="859">
                  <c:v>1.76759846600456</c:v>
                </c:pt>
                <c:pt idx="860">
                  <c:v>1.51366884549861</c:v>
                </c:pt>
                <c:pt idx="861">
                  <c:v>0.767809543461648</c:v>
                </c:pt>
                <c:pt idx="862">
                  <c:v>0.000562008616650462</c:v>
                </c:pt>
                <c:pt idx="863">
                  <c:v>0.335689135765616</c:v>
                </c:pt>
                <c:pt idx="864">
                  <c:v>3.08926667303037E-005</c:v>
                </c:pt>
                <c:pt idx="865">
                  <c:v>0.0755102751815709</c:v>
                </c:pt>
                <c:pt idx="866">
                  <c:v>0.332287626464291</c:v>
                </c:pt>
                <c:pt idx="867">
                  <c:v>0.864000355541012</c:v>
                </c:pt>
                <c:pt idx="868">
                  <c:v>0.022518025411567</c:v>
                </c:pt>
                <c:pt idx="869">
                  <c:v>0.517146030447085</c:v>
                </c:pt>
                <c:pt idx="870">
                  <c:v>0.528508739944963</c:v>
                </c:pt>
                <c:pt idx="871">
                  <c:v>1.83165561223618</c:v>
                </c:pt>
                <c:pt idx="872">
                  <c:v>0.164590088093428</c:v>
                </c:pt>
                <c:pt idx="873">
                  <c:v>0.485996720158228</c:v>
                </c:pt>
                <c:pt idx="874">
                  <c:v>2.28817016931524</c:v>
                </c:pt>
                <c:pt idx="875">
                  <c:v>1.36005651486626</c:v>
                </c:pt>
                <c:pt idx="876">
                  <c:v>0.000306258335387457</c:v>
                </c:pt>
                <c:pt idx="877">
                  <c:v>0.00840439785434926</c:v>
                </c:pt>
                <c:pt idx="878">
                  <c:v>0.0582511090138092</c:v>
                </c:pt>
                <c:pt idx="879">
                  <c:v>1.06290214535352</c:v>
                </c:pt>
                <c:pt idx="880">
                  <c:v>0.0145690335995418</c:v>
                </c:pt>
                <c:pt idx="881">
                  <c:v>0.0401428042356822</c:v>
                </c:pt>
                <c:pt idx="882">
                  <c:v>1.26671275381062</c:v>
                </c:pt>
                <c:pt idx="883">
                  <c:v>0.0770619538662197</c:v>
                </c:pt>
                <c:pt idx="884">
                  <c:v>0.00259560411573989</c:v>
                </c:pt>
                <c:pt idx="885">
                  <c:v>0.163794135824626</c:v>
                </c:pt>
                <c:pt idx="886">
                  <c:v>0.368430272112236</c:v>
                </c:pt>
                <c:pt idx="887">
                  <c:v>2.82009372152535</c:v>
                </c:pt>
                <c:pt idx="888">
                  <c:v>0.0764576163002118</c:v>
                </c:pt>
                <c:pt idx="889">
                  <c:v>0.0126223491190593</c:v>
                </c:pt>
                <c:pt idx="890">
                  <c:v>2.29858814057314</c:v>
                </c:pt>
                <c:pt idx="891">
                  <c:v>0.722020844178174</c:v>
                </c:pt>
                <c:pt idx="892">
                  <c:v>0.194147173613223</c:v>
                </c:pt>
                <c:pt idx="893">
                  <c:v>0.00390665483190084</c:v>
                </c:pt>
                <c:pt idx="894">
                  <c:v>1.92710082647032</c:v>
                </c:pt>
                <c:pt idx="895">
                  <c:v>0.0470099991016155</c:v>
                </c:pt>
                <c:pt idx="896">
                  <c:v>0.00796685203748407</c:v>
                </c:pt>
                <c:pt idx="897">
                  <c:v>0.0258043191497977</c:v>
                </c:pt>
                <c:pt idx="898">
                  <c:v>0.272850437466187</c:v>
                </c:pt>
                <c:pt idx="899">
                  <c:v>0.505895797994967</c:v>
                </c:pt>
                <c:pt idx="900">
                  <c:v>2.68369176541592</c:v>
                </c:pt>
                <c:pt idx="901">
                  <c:v>0.294510273549119</c:v>
                </c:pt>
                <c:pt idx="902">
                  <c:v>1.22470738273323</c:v>
                </c:pt>
                <c:pt idx="903">
                  <c:v>0.34437161708509</c:v>
                </c:pt>
                <c:pt idx="904">
                  <c:v>1.05594312856749</c:v>
                </c:pt>
                <c:pt idx="905">
                  <c:v>0.352863872899485</c:v>
                </c:pt>
                <c:pt idx="906">
                  <c:v>2.61666705464161</c:v>
                </c:pt>
                <c:pt idx="907">
                  <c:v>2.09918875963584</c:v>
                </c:pt>
                <c:pt idx="908">
                  <c:v>0.309381611215526</c:v>
                </c:pt>
                <c:pt idx="909">
                  <c:v>0.548151022020941</c:v>
                </c:pt>
                <c:pt idx="910">
                  <c:v>0.0635527740345756</c:v>
                </c:pt>
                <c:pt idx="911">
                  <c:v>4.50317105511647</c:v>
                </c:pt>
                <c:pt idx="912">
                  <c:v>0.666771965974589</c:v>
                </c:pt>
                <c:pt idx="913">
                  <c:v>0.0584871589976382</c:v>
                </c:pt>
                <c:pt idx="914">
                  <c:v>1.56215610425657</c:v>
                </c:pt>
                <c:pt idx="915">
                  <c:v>0.128670716312965</c:v>
                </c:pt>
                <c:pt idx="916">
                  <c:v>0.174719478656339</c:v>
                </c:pt>
                <c:pt idx="917">
                  <c:v>0.294401259906788</c:v>
                </c:pt>
                <c:pt idx="918">
                  <c:v>0.5964135075291</c:v>
                </c:pt>
                <c:pt idx="919">
                  <c:v>0.0134620080715126</c:v>
                </c:pt>
                <c:pt idx="920">
                  <c:v>0.725889102813099</c:v>
                </c:pt>
                <c:pt idx="921">
                  <c:v>3.38853313455917</c:v>
                </c:pt>
                <c:pt idx="922">
                  <c:v>0.110612184072111</c:v>
                </c:pt>
                <c:pt idx="923">
                  <c:v>0.471823366095238</c:v>
                </c:pt>
                <c:pt idx="924">
                  <c:v>0.178375169848183</c:v>
                </c:pt>
                <c:pt idx="925">
                  <c:v>0.0584360612912301</c:v>
                </c:pt>
                <c:pt idx="926">
                  <c:v>0.00405395527165593</c:v>
                </c:pt>
                <c:pt idx="927">
                  <c:v>0.0665426806674246</c:v>
                </c:pt>
                <c:pt idx="928">
                  <c:v>2.00563282980747</c:v>
                </c:pt>
                <c:pt idx="929">
                  <c:v>2.95946166005093</c:v>
                </c:pt>
                <c:pt idx="930">
                  <c:v>0.103631465901076</c:v>
                </c:pt>
                <c:pt idx="931">
                  <c:v>0.263604858543026</c:v>
                </c:pt>
                <c:pt idx="932">
                  <c:v>1.25504671052661</c:v>
                </c:pt>
                <c:pt idx="933">
                  <c:v>0.0188418856004269</c:v>
                </c:pt>
                <c:pt idx="934">
                  <c:v>0.681851279260993</c:v>
                </c:pt>
                <c:pt idx="935">
                  <c:v>0.178096131289197</c:v>
                </c:pt>
                <c:pt idx="936">
                  <c:v>0.431061426122657</c:v>
                </c:pt>
                <c:pt idx="937">
                  <c:v>0.0428063269536379</c:v>
                </c:pt>
                <c:pt idx="938">
                  <c:v>0.515239009636605</c:v>
                </c:pt>
                <c:pt idx="939">
                  <c:v>0.186682258564028</c:v>
                </c:pt>
                <c:pt idx="940">
                  <c:v>0.651185287683908</c:v>
                </c:pt>
                <c:pt idx="941">
                  <c:v>0.967795624415133</c:v>
                </c:pt>
                <c:pt idx="942">
                  <c:v>0.486491915000809</c:v>
                </c:pt>
                <c:pt idx="943">
                  <c:v>0.0235247985724662</c:v>
                </c:pt>
                <c:pt idx="944">
                  <c:v>0.0695523267595488</c:v>
                </c:pt>
                <c:pt idx="945">
                  <c:v>0.372157988008699</c:v>
                </c:pt>
                <c:pt idx="946">
                  <c:v>0.153768086549716</c:v>
                </c:pt>
                <c:pt idx="947">
                  <c:v>1.68853169941415</c:v>
                </c:pt>
                <c:pt idx="948">
                  <c:v>0.217822287667393</c:v>
                </c:pt>
                <c:pt idx="949">
                  <c:v>0.18088090687884</c:v>
                </c:pt>
                <c:pt idx="950">
                  <c:v>0.9414611060912</c:v>
                </c:pt>
                <c:pt idx="951">
                  <c:v>0.769619167343101</c:v>
                </c:pt>
                <c:pt idx="952">
                  <c:v>1.81410760452797</c:v>
                </c:pt>
                <c:pt idx="953">
                  <c:v>0.612901569920564</c:v>
                </c:pt>
                <c:pt idx="954">
                  <c:v>0.0617452110399768</c:v>
                </c:pt>
                <c:pt idx="955">
                  <c:v>9.50180810565519</c:v>
                </c:pt>
                <c:pt idx="956">
                  <c:v>0.816729466416641</c:v>
                </c:pt>
                <c:pt idx="957">
                  <c:v>0.257071252268143</c:v>
                </c:pt>
                <c:pt idx="958">
                  <c:v>0.561589237241335</c:v>
                </c:pt>
                <c:pt idx="959">
                  <c:v>0.101960548951421</c:v>
                </c:pt>
                <c:pt idx="960">
                  <c:v>0.98625806872694</c:v>
                </c:pt>
                <c:pt idx="961">
                  <c:v>0.915139147443197</c:v>
                </c:pt>
                <c:pt idx="962">
                  <c:v>2.31686139368127</c:v>
                </c:pt>
                <c:pt idx="963">
                  <c:v>0.0933516452956181</c:v>
                </c:pt>
                <c:pt idx="964">
                  <c:v>0.931360187736701</c:v>
                </c:pt>
                <c:pt idx="965">
                  <c:v>0.132218821884259</c:v>
                </c:pt>
                <c:pt idx="966">
                  <c:v>1.05033421424367</c:v>
                </c:pt>
                <c:pt idx="967">
                  <c:v>0.00442385116620625</c:v>
                </c:pt>
                <c:pt idx="968">
                  <c:v>0.890611157562143</c:v>
                </c:pt>
                <c:pt idx="969">
                  <c:v>0.000948558498663071</c:v>
                </c:pt>
                <c:pt idx="970">
                  <c:v>1.7131138988649</c:v>
                </c:pt>
                <c:pt idx="971">
                  <c:v>0.18708666561047</c:v>
                </c:pt>
                <c:pt idx="972">
                  <c:v>0.960711099831051</c:v>
                </c:pt>
                <c:pt idx="973">
                  <c:v>2.39694236081313</c:v>
                </c:pt>
                <c:pt idx="974">
                  <c:v>1.59011647179148</c:v>
                </c:pt>
                <c:pt idx="975">
                  <c:v>3.67321024218936</c:v>
                </c:pt>
                <c:pt idx="976">
                  <c:v>6.95094023831667</c:v>
                </c:pt>
                <c:pt idx="977">
                  <c:v>1.5533625831492</c:v>
                </c:pt>
                <c:pt idx="978">
                  <c:v>0.105254646829701</c:v>
                </c:pt>
                <c:pt idx="979">
                  <c:v>0.614574472060753</c:v>
                </c:pt>
                <c:pt idx="980">
                  <c:v>6.39104821683101</c:v>
                </c:pt>
                <c:pt idx="981">
                  <c:v>1.15719516315488</c:v>
                </c:pt>
                <c:pt idx="982">
                  <c:v>10.8128238038826</c:v>
                </c:pt>
                <c:pt idx="983">
                  <c:v>0.155413934161519</c:v>
                </c:pt>
                <c:pt idx="984">
                  <c:v>0.0101270919181502</c:v>
                </c:pt>
                <c:pt idx="985">
                  <c:v>0.061763410309162</c:v>
                </c:pt>
                <c:pt idx="986">
                  <c:v>0.312651545639637</c:v>
                </c:pt>
                <c:pt idx="987">
                  <c:v>0.0539795077762843</c:v>
                </c:pt>
                <c:pt idx="988">
                  <c:v>0.0159373262792602</c:v>
                </c:pt>
                <c:pt idx="989">
                  <c:v>0.37314184117805</c:v>
                </c:pt>
                <c:pt idx="990">
                  <c:v>0.642423527582961</c:v>
                </c:pt>
                <c:pt idx="991">
                  <c:v>2.37510847314024</c:v>
                </c:pt>
                <c:pt idx="992">
                  <c:v>0.000130301263834185</c:v>
                </c:pt>
                <c:pt idx="993">
                  <c:v>0.302319014680143</c:v>
                </c:pt>
                <c:pt idx="994">
                  <c:v>0.0181257811138144</c:v>
                </c:pt>
                <c:pt idx="995">
                  <c:v>0.311851630458728</c:v>
                </c:pt>
                <c:pt idx="996">
                  <c:v>0.000886356348721708</c:v>
                </c:pt>
                <c:pt idx="997">
                  <c:v>0.246855134905377</c:v>
                </c:pt>
                <c:pt idx="998">
                  <c:v>4.36783613358859</c:v>
                </c:pt>
                <c:pt idx="999">
                  <c:v>1.04714920180391</c:v>
                </c:pt>
              </c:numCache>
            </c:numRef>
          </c:yVal>
          <c:smooth val="1"/>
        </c:ser>
        <c:axId val="93253414"/>
        <c:axId val="98384169"/>
      </c:scatterChart>
      <c:valAx>
        <c:axId val="9325341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X=Z1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384169"/>
        <c:crosses val="autoZero"/>
        <c:crossBetween val="midCat"/>
      </c:valAx>
      <c:valAx>
        <c:axId val="9838416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Y=X²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253414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혼합 수익률 (첫 100개)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"혼합 수익률"</c:f>
              <c:strCache>
                <c:ptCount val="1"/>
                <c:pt idx="0">
                  <c:v>혼합 수익률</c:v>
                </c:pt>
              </c:strCache>
            </c:strRef>
          </c:tx>
          <c:spPr>
            <a:solidFill>
              <a:srgbClr val="2864a0"/>
            </a:solidFill>
            <a:ln w="19080">
              <a:solidFill>
                <a:srgbClr val="2864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분산투자!$A$25:$A$124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분산투자!$F$25:$F$124</c:f>
              <c:numCache>
                <c:formatCode>0.0%</c:formatCode>
                <c:ptCount val="100"/>
                <c:pt idx="0">
                  <c:v>0.0455946957489169</c:v>
                </c:pt>
                <c:pt idx="1">
                  <c:v>0.107178622941483</c:v>
                </c:pt>
                <c:pt idx="2">
                  <c:v>0.205856920460741</c:v>
                </c:pt>
                <c:pt idx="3">
                  <c:v>-0.245808311587525</c:v>
                </c:pt>
                <c:pt idx="4">
                  <c:v>0.146736894008921</c:v>
                </c:pt>
                <c:pt idx="5">
                  <c:v>-0.0221263393604548</c:v>
                </c:pt>
                <c:pt idx="6">
                  <c:v>0.00012143501070648</c:v>
                </c:pt>
                <c:pt idx="7">
                  <c:v>-0.0404943416389453</c:v>
                </c:pt>
                <c:pt idx="8">
                  <c:v>-0.0139221195743734</c:v>
                </c:pt>
                <c:pt idx="9">
                  <c:v>0.106488785142783</c:v>
                </c:pt>
                <c:pt idx="10">
                  <c:v>0.135571557028756</c:v>
                </c:pt>
                <c:pt idx="11">
                  <c:v>-0.016596579965433</c:v>
                </c:pt>
                <c:pt idx="12">
                  <c:v>0.0923388543047213</c:v>
                </c:pt>
                <c:pt idx="13">
                  <c:v>0.0752301120765621</c:v>
                </c:pt>
                <c:pt idx="14">
                  <c:v>0.116393582150507</c:v>
                </c:pt>
                <c:pt idx="15">
                  <c:v>-0.0191177414305807</c:v>
                </c:pt>
                <c:pt idx="16">
                  <c:v>0.129014841411499</c:v>
                </c:pt>
                <c:pt idx="17">
                  <c:v>0.100830855329921</c:v>
                </c:pt>
                <c:pt idx="18">
                  <c:v>-0.106163019733939</c:v>
                </c:pt>
                <c:pt idx="19">
                  <c:v>0.0684527053491104</c:v>
                </c:pt>
                <c:pt idx="20">
                  <c:v>0.099218352272878</c:v>
                </c:pt>
                <c:pt idx="21">
                  <c:v>0.167757838942679</c:v>
                </c:pt>
                <c:pt idx="22">
                  <c:v>-0.0107396772344924</c:v>
                </c:pt>
                <c:pt idx="23">
                  <c:v>0.243055461038459</c:v>
                </c:pt>
                <c:pt idx="24">
                  <c:v>0.185460680697875</c:v>
                </c:pt>
                <c:pt idx="25">
                  <c:v>0.0265659714306988</c:v>
                </c:pt>
                <c:pt idx="26">
                  <c:v>0.0164999173479928</c:v>
                </c:pt>
                <c:pt idx="27">
                  <c:v>-0.00125999030061644</c:v>
                </c:pt>
                <c:pt idx="28">
                  <c:v>0.178086336919246</c:v>
                </c:pt>
                <c:pt idx="29">
                  <c:v>-0.030986537791146</c:v>
                </c:pt>
                <c:pt idx="30">
                  <c:v>0.340036008091512</c:v>
                </c:pt>
                <c:pt idx="31">
                  <c:v>-0.00246879736348657</c:v>
                </c:pt>
                <c:pt idx="32">
                  <c:v>0.136688009613012</c:v>
                </c:pt>
                <c:pt idx="33">
                  <c:v>-0.0190679183075002</c:v>
                </c:pt>
                <c:pt idx="34">
                  <c:v>0.309843436615835</c:v>
                </c:pt>
                <c:pt idx="35">
                  <c:v>0.0491464916863686</c:v>
                </c:pt>
                <c:pt idx="36">
                  <c:v>0.149160991277209</c:v>
                </c:pt>
                <c:pt idx="37">
                  <c:v>0.339405721545976</c:v>
                </c:pt>
                <c:pt idx="38">
                  <c:v>0.337560656808884</c:v>
                </c:pt>
                <c:pt idx="39">
                  <c:v>-0.056301421211097</c:v>
                </c:pt>
                <c:pt idx="40">
                  <c:v>0.110752073160866</c:v>
                </c:pt>
                <c:pt idx="41">
                  <c:v>0.0430577428663668</c:v>
                </c:pt>
                <c:pt idx="42">
                  <c:v>0.0482230740575046</c:v>
                </c:pt>
                <c:pt idx="43">
                  <c:v>0.0646940354000925</c:v>
                </c:pt>
                <c:pt idx="44">
                  <c:v>0.109782479874495</c:v>
                </c:pt>
                <c:pt idx="45">
                  <c:v>-0.00288540936262902</c:v>
                </c:pt>
                <c:pt idx="46">
                  <c:v>0.0610210651516194</c:v>
                </c:pt>
                <c:pt idx="47">
                  <c:v>0.00738193402709055</c:v>
                </c:pt>
                <c:pt idx="48">
                  <c:v>0.115368506089774</c:v>
                </c:pt>
                <c:pt idx="49">
                  <c:v>0.0613407011572362</c:v>
                </c:pt>
                <c:pt idx="50">
                  <c:v>0.0949100035403573</c:v>
                </c:pt>
                <c:pt idx="51">
                  <c:v>0.0539354229341559</c:v>
                </c:pt>
                <c:pt idx="52">
                  <c:v>0.00977230554867332</c:v>
                </c:pt>
                <c:pt idx="53">
                  <c:v>0.15101651380628</c:v>
                </c:pt>
                <c:pt idx="54">
                  <c:v>0.285655633067313</c:v>
                </c:pt>
                <c:pt idx="55">
                  <c:v>0.0063627368479028</c:v>
                </c:pt>
                <c:pt idx="56">
                  <c:v>0.180833703864347</c:v>
                </c:pt>
                <c:pt idx="57">
                  <c:v>-0.0610283413300407</c:v>
                </c:pt>
                <c:pt idx="58">
                  <c:v>-0.150856328189527</c:v>
                </c:pt>
                <c:pt idx="59">
                  <c:v>0.0478964330150753</c:v>
                </c:pt>
                <c:pt idx="60">
                  <c:v>-0.0283883449862776</c:v>
                </c:pt>
                <c:pt idx="61">
                  <c:v>-0.0501070910109915</c:v>
                </c:pt>
                <c:pt idx="62">
                  <c:v>0.0628735546047751</c:v>
                </c:pt>
                <c:pt idx="63">
                  <c:v>0.124585944239108</c:v>
                </c:pt>
                <c:pt idx="64">
                  <c:v>0.0531024894096265</c:v>
                </c:pt>
                <c:pt idx="65">
                  <c:v>0.14852851595088</c:v>
                </c:pt>
                <c:pt idx="66">
                  <c:v>0.399579197642241</c:v>
                </c:pt>
                <c:pt idx="67">
                  <c:v>0.393536518807341</c:v>
                </c:pt>
                <c:pt idx="68">
                  <c:v>0.085596032497023</c:v>
                </c:pt>
                <c:pt idx="69">
                  <c:v>-0.0429485798483861</c:v>
                </c:pt>
                <c:pt idx="70">
                  <c:v>0.113205693455241</c:v>
                </c:pt>
                <c:pt idx="71">
                  <c:v>-0.0351252508574499</c:v>
                </c:pt>
                <c:pt idx="72">
                  <c:v>0.041594037074435</c:v>
                </c:pt>
                <c:pt idx="73">
                  <c:v>0.24946857410071</c:v>
                </c:pt>
                <c:pt idx="74">
                  <c:v>-0.270694959540886</c:v>
                </c:pt>
                <c:pt idx="75">
                  <c:v>-0.203082009894352</c:v>
                </c:pt>
                <c:pt idx="76">
                  <c:v>0.00294736329251701</c:v>
                </c:pt>
                <c:pt idx="77">
                  <c:v>0.288637487689649</c:v>
                </c:pt>
                <c:pt idx="78">
                  <c:v>0.124677379876644</c:v>
                </c:pt>
                <c:pt idx="79">
                  <c:v>-0.0178717819937141</c:v>
                </c:pt>
                <c:pt idx="80">
                  <c:v>0.155347406457428</c:v>
                </c:pt>
                <c:pt idx="81">
                  <c:v>0.012467995950044</c:v>
                </c:pt>
                <c:pt idx="82">
                  <c:v>0.360735231820738</c:v>
                </c:pt>
                <c:pt idx="83">
                  <c:v>0.0201264497843112</c:v>
                </c:pt>
                <c:pt idx="84">
                  <c:v>0.116073775880653</c:v>
                </c:pt>
                <c:pt idx="85">
                  <c:v>-0.0821732363855129</c:v>
                </c:pt>
                <c:pt idx="86">
                  <c:v>0.145814805376204</c:v>
                </c:pt>
                <c:pt idx="87">
                  <c:v>0.297552245772432</c:v>
                </c:pt>
                <c:pt idx="88">
                  <c:v>-0.00888043629966238</c:v>
                </c:pt>
                <c:pt idx="89">
                  <c:v>0.0960376536271478</c:v>
                </c:pt>
                <c:pt idx="90">
                  <c:v>0.298154100198226</c:v>
                </c:pt>
                <c:pt idx="91">
                  <c:v>0.0443611823981183</c:v>
                </c:pt>
                <c:pt idx="92">
                  <c:v>0.117882907358097</c:v>
                </c:pt>
                <c:pt idx="93">
                  <c:v>0.243266508176927</c:v>
                </c:pt>
                <c:pt idx="94">
                  <c:v>0.124534275487787</c:v>
                </c:pt>
                <c:pt idx="95">
                  <c:v>0.0294845969287485</c:v>
                </c:pt>
                <c:pt idx="96">
                  <c:v>0.0194855728085796</c:v>
                </c:pt>
                <c:pt idx="97">
                  <c:v>0.0141919045039597</c:v>
                </c:pt>
                <c:pt idx="98">
                  <c:v>-0.113286896661957</c:v>
                </c:pt>
                <c:pt idx="99">
                  <c:v>-0.0470442126971818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850819"/>
        <c:axId val="32816497"/>
      </c:lineChart>
      <c:catAx>
        <c:axId val="2285081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시나리오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2816497"/>
        <c:crosses val="autoZero"/>
        <c:auto val="1"/>
        <c:lblAlgn val="ctr"/>
        <c:lblOffset val="100"/>
        <c:noMultiLvlLbl val="0"/>
      </c:catAx>
      <c:valAx>
        <c:axId val="3281649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수익률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28508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가능한 조합: 위험과 수익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"기대수익률"</c:f>
              <c:strCache>
                <c:ptCount val="1"/>
                <c:pt idx="0">
                  <c:v>기대수익률</c:v>
                </c:pt>
              </c:strCache>
            </c:strRef>
          </c:tx>
          <c:spPr>
            <a:solidFill>
              <a:srgbClr val="99ccff"/>
            </a:solidFill>
            <a:ln w="3816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효율적투자선!$D$25:$D$125</c:f>
              <c:numCache>
                <c:formatCode>0.0%</c:formatCode>
                <c:ptCount val="101"/>
                <c:pt idx="0">
                  <c:v>0.2</c:v>
                </c:pt>
                <c:pt idx="1">
                  <c:v>0.19820242178137</c:v>
                </c:pt>
                <c:pt idx="2">
                  <c:v>0.196409775724122</c:v>
                </c:pt>
                <c:pt idx="3">
                  <c:v>0.194622198117275</c:v>
                </c:pt>
                <c:pt idx="4">
                  <c:v>0.192839829910732</c:v>
                </c:pt>
                <c:pt idx="5">
                  <c:v>0.191062816895387</c:v>
                </c:pt>
                <c:pt idx="6">
                  <c:v>0.189291309890338</c:v>
                </c:pt>
                <c:pt idx="7">
                  <c:v>0.187525464937432</c:v>
                </c:pt>
                <c:pt idx="8">
                  <c:v>0.18576544350336</c:v>
                </c:pt>
                <c:pt idx="9">
                  <c:v>0.184011412689539</c:v>
                </c:pt>
                <c:pt idx="10">
                  <c:v>0.182263545449988</c:v>
                </c:pt>
                <c:pt idx="11">
                  <c:v>0.180522020817406</c:v>
                </c:pt>
                <c:pt idx="12">
                  <c:v>0.178787024137659</c:v>
                </c:pt>
                <c:pt idx="13">
                  <c:v>0.177058747312862</c:v>
                </c:pt>
                <c:pt idx="14">
                  <c:v>0.175337389053219</c:v>
                </c:pt>
                <c:pt idx="15">
                  <c:v>0.173623155137787</c:v>
                </c:pt>
                <c:pt idx="16">
                  <c:v>0.171916258684279</c:v>
                </c:pt>
                <c:pt idx="17">
                  <c:v>0.170216920428023</c:v>
                </c:pt>
                <c:pt idx="18">
                  <c:v>0.168525369010129</c:v>
                </c:pt>
                <c:pt idx="19">
                  <c:v>0.166841841274903</c:v>
                </c:pt>
                <c:pt idx="20">
                  <c:v>0.165166582576501</c:v>
                </c:pt>
                <c:pt idx="21">
                  <c:v>0.16349984709473</c:v>
                </c:pt>
                <c:pt idx="22">
                  <c:v>0.161841898159902</c:v>
                </c:pt>
                <c:pt idx="23">
                  <c:v>0.160193008586517</c:v>
                </c:pt>
                <c:pt idx="24">
                  <c:v>0.15855346101552</c:v>
                </c:pt>
                <c:pt idx="25">
                  <c:v>0.156923548264752</c:v>
                </c:pt>
                <c:pt idx="26">
                  <c:v>0.15530357368715</c:v>
                </c:pt>
                <c:pt idx="27">
                  <c:v>0.153693851536098</c:v>
                </c:pt>
                <c:pt idx="28">
                  <c:v>0.152094707337238</c:v>
                </c:pt>
                <c:pt idx="29">
                  <c:v>0.150506478265887</c:v>
                </c:pt>
                <c:pt idx="30">
                  <c:v>0.148929513529052</c:v>
                </c:pt>
                <c:pt idx="31">
                  <c:v>0.147364174750853</c:v>
                </c:pt>
                <c:pt idx="32">
                  <c:v>0.145810836359991</c:v>
                </c:pt>
                <c:pt idx="33">
                  <c:v>0.144269885977636</c:v>
                </c:pt>
                <c:pt idx="34">
                  <c:v>0.142741724803927</c:v>
                </c:pt>
                <c:pt idx="35">
                  <c:v>0.141226768000971</c:v>
                </c:pt>
                <c:pt idx="36">
                  <c:v>0.139725445069966</c:v>
                </c:pt>
                <c:pt idx="37">
                  <c:v>0.138238200219766</c:v>
                </c:pt>
                <c:pt idx="38">
                  <c:v>0.136765492723859</c:v>
                </c:pt>
                <c:pt idx="39">
                  <c:v>0.13530779726239</c:v>
                </c:pt>
                <c:pt idx="40">
                  <c:v>0.133865604245452</c:v>
                </c:pt>
                <c:pt idx="41">
                  <c:v>0.132439420113499</c:v>
                </c:pt>
                <c:pt idx="42">
                  <c:v>0.131029767610265</c:v>
                </c:pt>
                <c:pt idx="43">
                  <c:v>0.129637186023147</c:v>
                </c:pt>
                <c:pt idx="44">
                  <c:v>0.128262231385549</c:v>
                </c:pt>
                <c:pt idx="45">
                  <c:v>0.126905476635171</c:v>
                </c:pt>
                <c:pt idx="46">
                  <c:v>0.125567511721783</c:v>
                </c:pt>
                <c:pt idx="47">
                  <c:v>0.124248943657481</c:v>
                </c:pt>
                <c:pt idx="48">
                  <c:v>0.122950396502004</c:v>
                </c:pt>
                <c:pt idx="49">
                  <c:v>0.121672511275144</c:v>
                </c:pt>
                <c:pt idx="50">
                  <c:v>0.120415945787923</c:v>
                </c:pt>
                <c:pt idx="51">
                  <c:v>0.119181374383752</c:v>
                </c:pt>
                <c:pt idx="52">
                  <c:v>0.117969487580476</c:v>
                </c:pt>
                <c:pt idx="53">
                  <c:v>0.116780991603942</c:v>
                </c:pt>
                <c:pt idx="54">
                  <c:v>0.11561660780355</c:v>
                </c:pt>
                <c:pt idx="55">
                  <c:v>0.114477071940192</c:v>
                </c:pt>
                <c:pt idx="56">
                  <c:v>0.113363133337077</c:v>
                </c:pt>
                <c:pt idx="57">
                  <c:v>0.112275553884183</c:v>
                </c:pt>
                <c:pt idx="58">
                  <c:v>0.111215106887509</c:v>
                </c:pt>
                <c:pt idx="59">
                  <c:v>0.110182575754971</c:v>
                </c:pt>
                <c:pt idx="60">
                  <c:v>0.109178752511649</c:v>
                </c:pt>
                <c:pt idx="61">
                  <c:v>0.108204436138266</c:v>
                </c:pt>
                <c:pt idx="62">
                  <c:v>0.107260430728205</c:v>
                </c:pt>
                <c:pt idx="63">
                  <c:v>0.10634754346011</c:v>
                </c:pt>
                <c:pt idx="64">
                  <c:v>0.105466582385133</c:v>
                </c:pt>
                <c:pt idx="65">
                  <c:v>0.104618354030256</c:v>
                </c:pt>
                <c:pt idx="66">
                  <c:v>0.103803660821765</c:v>
                </c:pt>
                <c:pt idx="67">
                  <c:v>0.103023298335862</c:v>
                </c:pt>
                <c:pt idx="68">
                  <c:v>0.102278052386619</c:v>
                </c:pt>
                <c:pt idx="69">
                  <c:v>0.101568695964849</c:v>
                </c:pt>
                <c:pt idx="70">
                  <c:v>0.100895986045036</c:v>
                </c:pt>
                <c:pt idx="71">
                  <c:v>0.100260660281089</c:v>
                </c:pt>
                <c:pt idx="72">
                  <c:v>0.0996634336153436</c:v>
                </c:pt>
                <c:pt idx="73">
                  <c:v>0.0991049948287169</c:v>
                </c:pt>
                <c:pt idx="74">
                  <c:v>0.0985860030633153</c:v>
                </c:pt>
                <c:pt idx="75">
                  <c:v>0.0981070843517429</c:v>
                </c:pt>
                <c:pt idx="76">
                  <c:v>0.0976688281899604</c:v>
                </c:pt>
                <c:pt idx="77">
                  <c:v>0.0972717841925396</c:v>
                </c:pt>
                <c:pt idx="78">
                  <c:v>0.0969164588705138</c:v>
                </c:pt>
                <c:pt idx="79">
                  <c:v>0.0966033125726028</c:v>
                </c:pt>
                <c:pt idx="80">
                  <c:v>0.0963327566303384</c:v>
                </c:pt>
                <c:pt idx="81">
                  <c:v>0.0961051507464611</c:v>
                </c:pt>
                <c:pt idx="82">
                  <c:v>0.0959208006638811</c:v>
                </c:pt>
                <c:pt idx="83">
                  <c:v>0.0957799561494993</c:v>
                </c:pt>
                <c:pt idx="84">
                  <c:v>0.0956828093233053</c:v>
                </c:pt>
                <c:pt idx="85">
                  <c:v>0.0956294933584823</c:v>
                </c:pt>
                <c:pt idx="86">
                  <c:v>0.0956200815728579</c:v>
                </c:pt>
                <c:pt idx="87">
                  <c:v>0.0956545869260853</c:v>
                </c:pt>
                <c:pt idx="88">
                  <c:v>0.0957329619305702</c:v>
                </c:pt>
                <c:pt idx="89">
                  <c:v>0.0958550989775714</c:v>
                </c:pt>
                <c:pt idx="90">
                  <c:v>0.0960208310732624</c:v>
                </c:pt>
                <c:pt idx="91">
                  <c:v>0.096229932973062</c:v>
                </c:pt>
                <c:pt idx="92">
                  <c:v>0.0964821226963835</c:v>
                </c:pt>
                <c:pt idx="93">
                  <c:v>0.0967770633983074</c:v>
                </c:pt>
                <c:pt idx="94">
                  <c:v>0.0971143655696726</c:v>
                </c:pt>
                <c:pt idx="95">
                  <c:v>0.0974935895328508</c:v>
                </c:pt>
                <c:pt idx="96">
                  <c:v>0.0979142481970832</c:v>
                </c:pt>
                <c:pt idx="97">
                  <c:v>0.0983758100347845</c:v>
                </c:pt>
                <c:pt idx="98">
                  <c:v>0.0988777022386746</c:v>
                </c:pt>
                <c:pt idx="99">
                  <c:v>0.0994193140189571</c:v>
                </c:pt>
                <c:pt idx="100">
                  <c:v>0.1</c:v>
                </c:pt>
              </c:numCache>
            </c:numRef>
          </c:xVal>
          <c:yVal>
            <c:numRef>
              <c:f>효율적투자선!$C$25:$C$125</c:f>
              <c:numCache>
                <c:formatCode>0.0%</c:formatCode>
                <c:ptCount val="101"/>
                <c:pt idx="0">
                  <c:v>0.09</c:v>
                </c:pt>
                <c:pt idx="1">
                  <c:v>0.0896</c:v>
                </c:pt>
                <c:pt idx="2">
                  <c:v>0.0892</c:v>
                </c:pt>
                <c:pt idx="3">
                  <c:v>0.0888</c:v>
                </c:pt>
                <c:pt idx="4">
                  <c:v>0.0884</c:v>
                </c:pt>
                <c:pt idx="5">
                  <c:v>0.088</c:v>
                </c:pt>
                <c:pt idx="6">
                  <c:v>0.0876</c:v>
                </c:pt>
                <c:pt idx="7">
                  <c:v>0.0872</c:v>
                </c:pt>
                <c:pt idx="8">
                  <c:v>0.0868</c:v>
                </c:pt>
                <c:pt idx="9">
                  <c:v>0.0864</c:v>
                </c:pt>
                <c:pt idx="10">
                  <c:v>0.086</c:v>
                </c:pt>
                <c:pt idx="11">
                  <c:v>0.0856</c:v>
                </c:pt>
                <c:pt idx="12">
                  <c:v>0.0852</c:v>
                </c:pt>
                <c:pt idx="13">
                  <c:v>0.0848</c:v>
                </c:pt>
                <c:pt idx="14">
                  <c:v>0.0844</c:v>
                </c:pt>
                <c:pt idx="15">
                  <c:v>0.084</c:v>
                </c:pt>
                <c:pt idx="16">
                  <c:v>0.0836</c:v>
                </c:pt>
                <c:pt idx="17">
                  <c:v>0.0832</c:v>
                </c:pt>
                <c:pt idx="18">
                  <c:v>0.0828</c:v>
                </c:pt>
                <c:pt idx="19">
                  <c:v>0.0824</c:v>
                </c:pt>
                <c:pt idx="20">
                  <c:v>0.082</c:v>
                </c:pt>
                <c:pt idx="21">
                  <c:v>0.0816</c:v>
                </c:pt>
                <c:pt idx="22">
                  <c:v>0.0812</c:v>
                </c:pt>
                <c:pt idx="23">
                  <c:v>0.0808</c:v>
                </c:pt>
                <c:pt idx="24">
                  <c:v>0.0804</c:v>
                </c:pt>
                <c:pt idx="25">
                  <c:v>0.08</c:v>
                </c:pt>
                <c:pt idx="26">
                  <c:v>0.0796</c:v>
                </c:pt>
                <c:pt idx="27">
                  <c:v>0.0792</c:v>
                </c:pt>
                <c:pt idx="28">
                  <c:v>0.0788</c:v>
                </c:pt>
                <c:pt idx="29">
                  <c:v>0.0784</c:v>
                </c:pt>
                <c:pt idx="30">
                  <c:v>0.078</c:v>
                </c:pt>
                <c:pt idx="31">
                  <c:v>0.0776</c:v>
                </c:pt>
                <c:pt idx="32">
                  <c:v>0.0772</c:v>
                </c:pt>
                <c:pt idx="33">
                  <c:v>0.0768</c:v>
                </c:pt>
                <c:pt idx="34">
                  <c:v>0.0764</c:v>
                </c:pt>
                <c:pt idx="35">
                  <c:v>0.076</c:v>
                </c:pt>
                <c:pt idx="36">
                  <c:v>0.0756</c:v>
                </c:pt>
                <c:pt idx="37">
                  <c:v>0.0752</c:v>
                </c:pt>
                <c:pt idx="38">
                  <c:v>0.0748</c:v>
                </c:pt>
                <c:pt idx="39">
                  <c:v>0.0744</c:v>
                </c:pt>
                <c:pt idx="40">
                  <c:v>0.074</c:v>
                </c:pt>
                <c:pt idx="41">
                  <c:v>0.0736</c:v>
                </c:pt>
                <c:pt idx="42">
                  <c:v>0.0732</c:v>
                </c:pt>
                <c:pt idx="43">
                  <c:v>0.0728</c:v>
                </c:pt>
                <c:pt idx="44">
                  <c:v>0.0724</c:v>
                </c:pt>
                <c:pt idx="45">
                  <c:v>0.072</c:v>
                </c:pt>
                <c:pt idx="46">
                  <c:v>0.0716</c:v>
                </c:pt>
                <c:pt idx="47">
                  <c:v>0.0712</c:v>
                </c:pt>
                <c:pt idx="48">
                  <c:v>0.0708</c:v>
                </c:pt>
                <c:pt idx="49">
                  <c:v>0.0704</c:v>
                </c:pt>
                <c:pt idx="50">
                  <c:v>0.07</c:v>
                </c:pt>
                <c:pt idx="51">
                  <c:v>0.0696</c:v>
                </c:pt>
                <c:pt idx="52">
                  <c:v>0.0692</c:v>
                </c:pt>
                <c:pt idx="53">
                  <c:v>0.0688</c:v>
                </c:pt>
                <c:pt idx="54">
                  <c:v>0.0684</c:v>
                </c:pt>
                <c:pt idx="55">
                  <c:v>0.068</c:v>
                </c:pt>
                <c:pt idx="56">
                  <c:v>0.0676</c:v>
                </c:pt>
                <c:pt idx="57">
                  <c:v>0.0672</c:v>
                </c:pt>
                <c:pt idx="58">
                  <c:v>0.0668</c:v>
                </c:pt>
                <c:pt idx="59">
                  <c:v>0.0664</c:v>
                </c:pt>
                <c:pt idx="60">
                  <c:v>0.066</c:v>
                </c:pt>
                <c:pt idx="61">
                  <c:v>0.0656</c:v>
                </c:pt>
                <c:pt idx="62">
                  <c:v>0.0652</c:v>
                </c:pt>
                <c:pt idx="63">
                  <c:v>0.0648</c:v>
                </c:pt>
                <c:pt idx="64">
                  <c:v>0.0644</c:v>
                </c:pt>
                <c:pt idx="65">
                  <c:v>0.064</c:v>
                </c:pt>
                <c:pt idx="66">
                  <c:v>0.0636</c:v>
                </c:pt>
                <c:pt idx="67">
                  <c:v>0.0632</c:v>
                </c:pt>
                <c:pt idx="68">
                  <c:v>0.0628</c:v>
                </c:pt>
                <c:pt idx="69">
                  <c:v>0.0624</c:v>
                </c:pt>
                <c:pt idx="70">
                  <c:v>0.062</c:v>
                </c:pt>
                <c:pt idx="71">
                  <c:v>0.0616</c:v>
                </c:pt>
                <c:pt idx="72">
                  <c:v>0.0612</c:v>
                </c:pt>
                <c:pt idx="73">
                  <c:v>0.0608</c:v>
                </c:pt>
                <c:pt idx="74">
                  <c:v>0.0604</c:v>
                </c:pt>
                <c:pt idx="75">
                  <c:v>0.06</c:v>
                </c:pt>
                <c:pt idx="76">
                  <c:v>0.0596</c:v>
                </c:pt>
                <c:pt idx="77">
                  <c:v>0.0592</c:v>
                </c:pt>
                <c:pt idx="78">
                  <c:v>0.0588</c:v>
                </c:pt>
                <c:pt idx="79">
                  <c:v>0.0584</c:v>
                </c:pt>
                <c:pt idx="80">
                  <c:v>0.058</c:v>
                </c:pt>
                <c:pt idx="81">
                  <c:v>0.0576</c:v>
                </c:pt>
                <c:pt idx="82">
                  <c:v>0.0572</c:v>
                </c:pt>
                <c:pt idx="83">
                  <c:v>0.0568</c:v>
                </c:pt>
                <c:pt idx="84">
                  <c:v>0.0564</c:v>
                </c:pt>
                <c:pt idx="85">
                  <c:v>0.056</c:v>
                </c:pt>
                <c:pt idx="86">
                  <c:v>0.0556</c:v>
                </c:pt>
                <c:pt idx="87">
                  <c:v>0.0552</c:v>
                </c:pt>
                <c:pt idx="88">
                  <c:v>0.0548</c:v>
                </c:pt>
                <c:pt idx="89">
                  <c:v>0.0544</c:v>
                </c:pt>
                <c:pt idx="90">
                  <c:v>0.054</c:v>
                </c:pt>
                <c:pt idx="91">
                  <c:v>0.0536</c:v>
                </c:pt>
                <c:pt idx="92">
                  <c:v>0.0532</c:v>
                </c:pt>
                <c:pt idx="93">
                  <c:v>0.0528</c:v>
                </c:pt>
                <c:pt idx="94">
                  <c:v>0.0524</c:v>
                </c:pt>
                <c:pt idx="95">
                  <c:v>0.052</c:v>
                </c:pt>
                <c:pt idx="96">
                  <c:v>0.0516</c:v>
                </c:pt>
                <c:pt idx="97">
                  <c:v>0.0512</c:v>
                </c:pt>
                <c:pt idx="98">
                  <c:v>0.0508</c:v>
                </c:pt>
                <c:pt idx="99">
                  <c:v>0.0504</c:v>
                </c:pt>
                <c:pt idx="100">
                  <c:v>0.05</c:v>
                </c:pt>
              </c:numCache>
            </c:numRef>
          </c:yVal>
          <c:smooth val="1"/>
        </c:ser>
        <c:axId val="43027105"/>
        <c:axId val="22490215"/>
      </c:scatterChart>
      <c:valAx>
        <c:axId val="4302710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표준편차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2490215"/>
        <c:crosses val="autoZero"/>
        <c:crossBetween val="midCat"/>
      </c:valAx>
      <c:valAx>
        <c:axId val="2249021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기대수익률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30271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효율적인 경계 (1% 비중 간격)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"효율 경계 수익"</c:f>
              <c:strCache>
                <c:ptCount val="1"/>
                <c:pt idx="0">
                  <c:v>효율 경계 수익</c:v>
                </c:pt>
              </c:strCache>
            </c:strRef>
          </c:tx>
          <c:spPr>
            <a:solidFill>
              <a:srgbClr val="99ccff"/>
            </a:solidFill>
            <a:ln w="3816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효율적투자선!$F$25:$F$126</c:f>
              <c:numCache>
                <c:formatCode>0.0%</c:formatCode>
                <c:ptCount val="102"/>
                <c:pt idx="0">
                  <c:v>0.2</c:v>
                </c:pt>
                <c:pt idx="1">
                  <c:v>0.19820242178137</c:v>
                </c:pt>
                <c:pt idx="2">
                  <c:v>0.196409775724122</c:v>
                </c:pt>
                <c:pt idx="3">
                  <c:v>0.194622198117275</c:v>
                </c:pt>
                <c:pt idx="4">
                  <c:v>0.192839829910732</c:v>
                </c:pt>
                <c:pt idx="5">
                  <c:v>0.191062816895387</c:v>
                </c:pt>
                <c:pt idx="6">
                  <c:v>0.189291309890338</c:v>
                </c:pt>
                <c:pt idx="7">
                  <c:v>0.187525464937432</c:v>
                </c:pt>
                <c:pt idx="8">
                  <c:v>0.18576544350336</c:v>
                </c:pt>
                <c:pt idx="9">
                  <c:v>0.184011412689539</c:v>
                </c:pt>
                <c:pt idx="10">
                  <c:v>0.182263545449988</c:v>
                </c:pt>
                <c:pt idx="11">
                  <c:v>0.180522020817406</c:v>
                </c:pt>
                <c:pt idx="12">
                  <c:v>0.178787024137659</c:v>
                </c:pt>
                <c:pt idx="13">
                  <c:v>0.177058747312862</c:v>
                </c:pt>
                <c:pt idx="14">
                  <c:v>0.175337389053219</c:v>
                </c:pt>
                <c:pt idx="15">
                  <c:v>0.173623155137787</c:v>
                </c:pt>
                <c:pt idx="16">
                  <c:v>0.171916258684279</c:v>
                </c:pt>
                <c:pt idx="17">
                  <c:v>0.170216920428023</c:v>
                </c:pt>
                <c:pt idx="18">
                  <c:v>0.168525369010129</c:v>
                </c:pt>
                <c:pt idx="19">
                  <c:v>0.166841841274903</c:v>
                </c:pt>
                <c:pt idx="20">
                  <c:v>0.165166582576501</c:v>
                </c:pt>
                <c:pt idx="21">
                  <c:v>0.16349984709473</c:v>
                </c:pt>
                <c:pt idx="22">
                  <c:v>0.161841898159902</c:v>
                </c:pt>
                <c:pt idx="23">
                  <c:v>0.160193008586517</c:v>
                </c:pt>
                <c:pt idx="24">
                  <c:v>0.15855346101552</c:v>
                </c:pt>
                <c:pt idx="25">
                  <c:v>0.156923548264752</c:v>
                </c:pt>
                <c:pt idx="26">
                  <c:v>0.15530357368715</c:v>
                </c:pt>
                <c:pt idx="27">
                  <c:v>0.153693851536098</c:v>
                </c:pt>
                <c:pt idx="28">
                  <c:v>0.152094707337238</c:v>
                </c:pt>
                <c:pt idx="29">
                  <c:v>0.150506478265887</c:v>
                </c:pt>
                <c:pt idx="30">
                  <c:v>0.148929513529052</c:v>
                </c:pt>
                <c:pt idx="31">
                  <c:v>0.147364174750853</c:v>
                </c:pt>
                <c:pt idx="32">
                  <c:v>0.145810836359991</c:v>
                </c:pt>
                <c:pt idx="33">
                  <c:v>0.144269885977636</c:v>
                </c:pt>
                <c:pt idx="34">
                  <c:v>0.142741724803927</c:v>
                </c:pt>
                <c:pt idx="35">
                  <c:v>0.141226768000971</c:v>
                </c:pt>
                <c:pt idx="36">
                  <c:v>0.139725445069966</c:v>
                </c:pt>
                <c:pt idx="37">
                  <c:v>0.138238200219766</c:v>
                </c:pt>
                <c:pt idx="38">
                  <c:v>0.136765492723859</c:v>
                </c:pt>
                <c:pt idx="39">
                  <c:v>0.13530779726239</c:v>
                </c:pt>
                <c:pt idx="40">
                  <c:v>0.133865604245452</c:v>
                </c:pt>
                <c:pt idx="41">
                  <c:v>0.132439420113499</c:v>
                </c:pt>
                <c:pt idx="42">
                  <c:v>0.131029767610265</c:v>
                </c:pt>
                <c:pt idx="43">
                  <c:v>0.129637186023147</c:v>
                </c:pt>
                <c:pt idx="44">
                  <c:v>0.128262231385549</c:v>
                </c:pt>
                <c:pt idx="45">
                  <c:v>0.126905476635171</c:v>
                </c:pt>
                <c:pt idx="46">
                  <c:v>0.125567511721783</c:v>
                </c:pt>
                <c:pt idx="47">
                  <c:v>0.124248943657481</c:v>
                </c:pt>
                <c:pt idx="48">
                  <c:v>0.122950396502004</c:v>
                </c:pt>
                <c:pt idx="49">
                  <c:v>0.121672511275144</c:v>
                </c:pt>
                <c:pt idx="50">
                  <c:v>0.120415945787923</c:v>
                </c:pt>
                <c:pt idx="51">
                  <c:v>0.119181374383752</c:v>
                </c:pt>
                <c:pt idx="52">
                  <c:v>0.117969487580476</c:v>
                </c:pt>
                <c:pt idx="53">
                  <c:v>0.116780991603942</c:v>
                </c:pt>
                <c:pt idx="54">
                  <c:v>0.11561660780355</c:v>
                </c:pt>
                <c:pt idx="55">
                  <c:v>0.114477071940192</c:v>
                </c:pt>
                <c:pt idx="56">
                  <c:v>0.113363133337077</c:v>
                </c:pt>
                <c:pt idx="57">
                  <c:v>0.112275553884183</c:v>
                </c:pt>
                <c:pt idx="58">
                  <c:v>0.111215106887509</c:v>
                </c:pt>
                <c:pt idx="59">
                  <c:v>0.110182575754971</c:v>
                </c:pt>
                <c:pt idx="60">
                  <c:v>0.109178752511649</c:v>
                </c:pt>
                <c:pt idx="61">
                  <c:v>0.108204436138266</c:v>
                </c:pt>
                <c:pt idx="62">
                  <c:v>0.107260430728205</c:v>
                </c:pt>
                <c:pt idx="63">
                  <c:v>0.10634754346011</c:v>
                </c:pt>
                <c:pt idx="64">
                  <c:v>0.105466582385133</c:v>
                </c:pt>
                <c:pt idx="65">
                  <c:v>0.104618354030256</c:v>
                </c:pt>
                <c:pt idx="66">
                  <c:v>0.103803660821765</c:v>
                </c:pt>
                <c:pt idx="67">
                  <c:v>0.103023298335862</c:v>
                </c:pt>
                <c:pt idx="68">
                  <c:v>0.102278052386619</c:v>
                </c:pt>
                <c:pt idx="69">
                  <c:v>0.101568695964849</c:v>
                </c:pt>
                <c:pt idx="70">
                  <c:v>0.100895986045036</c:v>
                </c:pt>
                <c:pt idx="71">
                  <c:v>0.100260660281089</c:v>
                </c:pt>
                <c:pt idx="72">
                  <c:v>0.0996634336153436</c:v>
                </c:pt>
                <c:pt idx="73">
                  <c:v>0.0991049948287169</c:v>
                </c:pt>
                <c:pt idx="74">
                  <c:v>0.0985860030633153</c:v>
                </c:pt>
                <c:pt idx="75">
                  <c:v>0.0981070843517429</c:v>
                </c:pt>
                <c:pt idx="76">
                  <c:v>0.0976688281899604</c:v>
                </c:pt>
                <c:pt idx="77">
                  <c:v>0.0972717841925396</c:v>
                </c:pt>
                <c:pt idx="78">
                  <c:v>0.0969164588705138</c:v>
                </c:pt>
                <c:pt idx="79">
                  <c:v>0.0966033125726028</c:v>
                </c:pt>
                <c:pt idx="80">
                  <c:v>0.0963327566303384</c:v>
                </c:pt>
                <c:pt idx="81">
                  <c:v>0.0961051507464611</c:v>
                </c:pt>
                <c:pt idx="82">
                  <c:v>0.0959208006638811</c:v>
                </c:pt>
                <c:pt idx="83">
                  <c:v>0.0957799561494993</c:v>
                </c:pt>
                <c:pt idx="84">
                  <c:v>0.0956828093233053</c:v>
                </c:pt>
                <c:pt idx="85">
                  <c:v>0.0956294933584823</c:v>
                </c:pt>
                <c:pt idx="101">
                  <c:v>0.0956182887467515</c:v>
                </c:pt>
              </c:numCache>
            </c:numRef>
          </c:xVal>
          <c:yVal>
            <c:numRef>
              <c:f>효율적투자선!$G$25:$G$126</c:f>
              <c:numCache>
                <c:formatCode>0.0%</c:formatCode>
                <c:ptCount val="102"/>
                <c:pt idx="0">
                  <c:v>0.09</c:v>
                </c:pt>
                <c:pt idx="1">
                  <c:v>0.0896</c:v>
                </c:pt>
                <c:pt idx="2">
                  <c:v>0.0892</c:v>
                </c:pt>
                <c:pt idx="3">
                  <c:v>0.0888</c:v>
                </c:pt>
                <c:pt idx="4">
                  <c:v>0.0884</c:v>
                </c:pt>
                <c:pt idx="5">
                  <c:v>0.088</c:v>
                </c:pt>
                <c:pt idx="6">
                  <c:v>0.0876</c:v>
                </c:pt>
                <c:pt idx="7">
                  <c:v>0.0872</c:v>
                </c:pt>
                <c:pt idx="8">
                  <c:v>0.0868</c:v>
                </c:pt>
                <c:pt idx="9">
                  <c:v>0.0864</c:v>
                </c:pt>
                <c:pt idx="10">
                  <c:v>0.086</c:v>
                </c:pt>
                <c:pt idx="11">
                  <c:v>0.0856</c:v>
                </c:pt>
                <c:pt idx="12">
                  <c:v>0.0852</c:v>
                </c:pt>
                <c:pt idx="13">
                  <c:v>0.0848</c:v>
                </c:pt>
                <c:pt idx="14">
                  <c:v>0.0844</c:v>
                </c:pt>
                <c:pt idx="15">
                  <c:v>0.084</c:v>
                </c:pt>
                <c:pt idx="16">
                  <c:v>0.0836</c:v>
                </c:pt>
                <c:pt idx="17">
                  <c:v>0.0832</c:v>
                </c:pt>
                <c:pt idx="18">
                  <c:v>0.0828</c:v>
                </c:pt>
                <c:pt idx="19">
                  <c:v>0.0824</c:v>
                </c:pt>
                <c:pt idx="20">
                  <c:v>0.082</c:v>
                </c:pt>
                <c:pt idx="21">
                  <c:v>0.0816</c:v>
                </c:pt>
                <c:pt idx="22">
                  <c:v>0.0812</c:v>
                </c:pt>
                <c:pt idx="23">
                  <c:v>0.0808</c:v>
                </c:pt>
                <c:pt idx="24">
                  <c:v>0.0804</c:v>
                </c:pt>
                <c:pt idx="25">
                  <c:v>0.08</c:v>
                </c:pt>
                <c:pt idx="26">
                  <c:v>0.0796</c:v>
                </c:pt>
                <c:pt idx="27">
                  <c:v>0.0792</c:v>
                </c:pt>
                <c:pt idx="28">
                  <c:v>0.0788</c:v>
                </c:pt>
                <c:pt idx="29">
                  <c:v>0.0784</c:v>
                </c:pt>
                <c:pt idx="30">
                  <c:v>0.078</c:v>
                </c:pt>
                <c:pt idx="31">
                  <c:v>0.0776</c:v>
                </c:pt>
                <c:pt idx="32">
                  <c:v>0.0772</c:v>
                </c:pt>
                <c:pt idx="33">
                  <c:v>0.0768</c:v>
                </c:pt>
                <c:pt idx="34">
                  <c:v>0.0764</c:v>
                </c:pt>
                <c:pt idx="35">
                  <c:v>0.076</c:v>
                </c:pt>
                <c:pt idx="36">
                  <c:v>0.0756</c:v>
                </c:pt>
                <c:pt idx="37">
                  <c:v>0.0752</c:v>
                </c:pt>
                <c:pt idx="38">
                  <c:v>0.0748</c:v>
                </c:pt>
                <c:pt idx="39">
                  <c:v>0.0744</c:v>
                </c:pt>
                <c:pt idx="40">
                  <c:v>0.074</c:v>
                </c:pt>
                <c:pt idx="41">
                  <c:v>0.0736</c:v>
                </c:pt>
                <c:pt idx="42">
                  <c:v>0.0732</c:v>
                </c:pt>
                <c:pt idx="43">
                  <c:v>0.0728</c:v>
                </c:pt>
                <c:pt idx="44">
                  <c:v>0.0724</c:v>
                </c:pt>
                <c:pt idx="45">
                  <c:v>0.072</c:v>
                </c:pt>
                <c:pt idx="46">
                  <c:v>0.0716</c:v>
                </c:pt>
                <c:pt idx="47">
                  <c:v>0.0712</c:v>
                </c:pt>
                <c:pt idx="48">
                  <c:v>0.0708</c:v>
                </c:pt>
                <c:pt idx="49">
                  <c:v>0.0704</c:v>
                </c:pt>
                <c:pt idx="50">
                  <c:v>0.07</c:v>
                </c:pt>
                <c:pt idx="51">
                  <c:v>0.0696</c:v>
                </c:pt>
                <c:pt idx="52">
                  <c:v>0.0692</c:v>
                </c:pt>
                <c:pt idx="53">
                  <c:v>0.0688</c:v>
                </c:pt>
                <c:pt idx="54">
                  <c:v>0.0684</c:v>
                </c:pt>
                <c:pt idx="55">
                  <c:v>0.068</c:v>
                </c:pt>
                <c:pt idx="56">
                  <c:v>0.0676</c:v>
                </c:pt>
                <c:pt idx="57">
                  <c:v>0.0672</c:v>
                </c:pt>
                <c:pt idx="58">
                  <c:v>0.0668</c:v>
                </c:pt>
                <c:pt idx="59">
                  <c:v>0.0664</c:v>
                </c:pt>
                <c:pt idx="60">
                  <c:v>0.066</c:v>
                </c:pt>
                <c:pt idx="61">
                  <c:v>0.0656</c:v>
                </c:pt>
                <c:pt idx="62">
                  <c:v>0.0652</c:v>
                </c:pt>
                <c:pt idx="63">
                  <c:v>0.0648</c:v>
                </c:pt>
                <c:pt idx="64">
                  <c:v>0.0644</c:v>
                </c:pt>
                <c:pt idx="65">
                  <c:v>0.064</c:v>
                </c:pt>
                <c:pt idx="66">
                  <c:v>0.0636</c:v>
                </c:pt>
                <c:pt idx="67">
                  <c:v>0.0632</c:v>
                </c:pt>
                <c:pt idx="68">
                  <c:v>0.0628</c:v>
                </c:pt>
                <c:pt idx="69">
                  <c:v>0.0624</c:v>
                </c:pt>
                <c:pt idx="70">
                  <c:v>0.062</c:v>
                </c:pt>
                <c:pt idx="71">
                  <c:v>0.0616</c:v>
                </c:pt>
                <c:pt idx="72">
                  <c:v>0.0612</c:v>
                </c:pt>
                <c:pt idx="73">
                  <c:v>0.0608</c:v>
                </c:pt>
                <c:pt idx="74">
                  <c:v>0.0604</c:v>
                </c:pt>
                <c:pt idx="75">
                  <c:v>0.06</c:v>
                </c:pt>
                <c:pt idx="76">
                  <c:v>0.0596</c:v>
                </c:pt>
                <c:pt idx="77">
                  <c:v>0.0592</c:v>
                </c:pt>
                <c:pt idx="78">
                  <c:v>0.0588</c:v>
                </c:pt>
                <c:pt idx="79">
                  <c:v>0.0584</c:v>
                </c:pt>
                <c:pt idx="80">
                  <c:v>0.058</c:v>
                </c:pt>
                <c:pt idx="81">
                  <c:v>0.0576</c:v>
                </c:pt>
                <c:pt idx="82">
                  <c:v>0.0572</c:v>
                </c:pt>
                <c:pt idx="83">
                  <c:v>0.0568</c:v>
                </c:pt>
                <c:pt idx="84">
                  <c:v>0.0564</c:v>
                </c:pt>
                <c:pt idx="85">
                  <c:v>0.056</c:v>
                </c:pt>
                <c:pt idx="101">
                  <c:v>0.0557142857142857</c:v>
                </c:pt>
              </c:numCache>
            </c:numRef>
          </c:yVal>
          <c:smooth val="1"/>
        </c:ser>
        <c:axId val="74720245"/>
        <c:axId val="91127252"/>
      </c:scatterChart>
      <c:valAx>
        <c:axId val="7472024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표준편차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1127252"/>
        <c:crosses val="autoZero"/>
        <c:crossBetween val="midCat"/>
      </c:valAx>
      <c:valAx>
        <c:axId val="9112725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기대수익률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4720245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Solver 기록 후 표시되는 위험·수익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"수익률(차트 전용)"</c:f>
              <c:strCache>
                <c:ptCount val="1"/>
                <c:pt idx="0">
                  <c:v>수익률(차트 전용)</c:v>
                </c:pt>
              </c:strCache>
            </c:strRef>
          </c:tx>
          <c:spPr>
            <a:solidFill>
              <a:srgbClr val="99ccff"/>
            </a:solidFill>
            <a:ln w="3816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Solver!$R$33:$R$37</c:f>
              <c:numCache>
                <c:formatCode>General</c:formatCode>
                <c:ptCount val="5"/>
              </c:numCache>
            </c:numRef>
          </c:xVal>
          <c:yVal>
            <c:numRef>
              <c:f>Solver!$S$33:$S$37</c:f>
              <c:numCache>
                <c:formatCode>General</c:formatCode>
                <c:ptCount val="5"/>
              </c:numCache>
            </c:numRef>
          </c:yVal>
          <c:smooth val="1"/>
        </c:ser>
        <c:axId val="62883147"/>
        <c:axId val="41179036"/>
      </c:scatterChart>
      <c:valAx>
        <c:axId val="6288314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표준편차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1179036"/>
        <c:crosses val="autoZero"/>
        <c:crossBetween val="midCat"/>
      </c:valAx>
      <c:valAx>
        <c:axId val="4117903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기대수익률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883147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동일한 만기 T의 가격 경로 (3개)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"경로1"</c:f>
              <c:strCache>
                <c:ptCount val="1"/>
                <c:pt idx="0">
                  <c:v>경로1</c:v>
                </c:pt>
              </c:strCache>
            </c:strRef>
          </c:tx>
          <c:spPr>
            <a:solidFill>
              <a:srgbClr val="2864a0"/>
            </a:solidFill>
            <a:ln w="19080">
              <a:solidFill>
                <a:srgbClr val="2864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주가경로!$V$25:$V$37</c:f>
              <c:strCache>
                <c:ptCount val="13"/>
                <c:pt idx="0">
                  <c:v>0.00</c:v>
                </c:pt>
                <c:pt idx="1">
                  <c:v>0.08</c:v>
                </c:pt>
                <c:pt idx="2">
                  <c:v>0.17</c:v>
                </c:pt>
                <c:pt idx="3">
                  <c:v>0.25</c:v>
                </c:pt>
                <c:pt idx="4">
                  <c:v>0.33</c:v>
                </c:pt>
                <c:pt idx="5">
                  <c:v>0.42</c:v>
                </c:pt>
                <c:pt idx="6">
                  <c:v>0.50</c:v>
                </c:pt>
                <c:pt idx="7">
                  <c:v>0.58</c:v>
                </c:pt>
                <c:pt idx="8">
                  <c:v>0.67</c:v>
                </c:pt>
                <c:pt idx="9">
                  <c:v>0.75</c:v>
                </c:pt>
                <c:pt idx="10">
                  <c:v>0.83</c:v>
                </c:pt>
                <c:pt idx="11">
                  <c:v>0.92</c:v>
                </c:pt>
                <c:pt idx="12">
                  <c:v>1.00</c:v>
                </c:pt>
              </c:strCache>
            </c:strRef>
          </c:cat>
          <c:val>
            <c:numRef>
              <c:f>주가경로!$W$25:$W$37</c:f>
              <c:numCache>
                <c:formatCode>0.00</c:formatCode>
                <c:ptCount val="13"/>
                <c:pt idx="0">
                  <c:v>100</c:v>
                </c:pt>
                <c:pt idx="1">
                  <c:v>100.925731497165</c:v>
                </c:pt>
                <c:pt idx="2">
                  <c:v>103.875911300348</c:v>
                </c:pt>
                <c:pt idx="3">
                  <c:v>97.791708169432</c:v>
                </c:pt>
                <c:pt idx="4">
                  <c:v>98.6175732746679</c:v>
                </c:pt>
                <c:pt idx="5">
                  <c:v>97.7658900722661</c:v>
                </c:pt>
                <c:pt idx="6">
                  <c:v>105.081904592984</c:v>
                </c:pt>
                <c:pt idx="7">
                  <c:v>93.330262666417</c:v>
                </c:pt>
                <c:pt idx="8">
                  <c:v>92.4262373954542</c:v>
                </c:pt>
                <c:pt idx="9">
                  <c:v>86.8934078173627</c:v>
                </c:pt>
                <c:pt idx="10">
                  <c:v>86.7283347484618</c:v>
                </c:pt>
                <c:pt idx="11">
                  <c:v>79.6918696680201</c:v>
                </c:pt>
                <c:pt idx="12">
                  <c:v>84.5159173067803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"경로2"</c:f>
              <c:strCache>
                <c:ptCount val="1"/>
                <c:pt idx="0">
                  <c:v>경로2</c:v>
                </c:pt>
              </c:strCache>
            </c:strRef>
          </c:tx>
          <c:spPr>
            <a:solidFill>
              <a:srgbClr val="b36833"/>
            </a:solidFill>
            <a:ln w="19080">
              <a:solidFill>
                <a:srgbClr val="b368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주가경로!$V$25:$V$37</c:f>
              <c:strCache>
                <c:ptCount val="13"/>
                <c:pt idx="0">
                  <c:v>0.00</c:v>
                </c:pt>
                <c:pt idx="1">
                  <c:v>0.08</c:v>
                </c:pt>
                <c:pt idx="2">
                  <c:v>0.17</c:v>
                </c:pt>
                <c:pt idx="3">
                  <c:v>0.25</c:v>
                </c:pt>
                <c:pt idx="4">
                  <c:v>0.33</c:v>
                </c:pt>
                <c:pt idx="5">
                  <c:v>0.42</c:v>
                </c:pt>
                <c:pt idx="6">
                  <c:v>0.50</c:v>
                </c:pt>
                <c:pt idx="7">
                  <c:v>0.58</c:v>
                </c:pt>
                <c:pt idx="8">
                  <c:v>0.67</c:v>
                </c:pt>
                <c:pt idx="9">
                  <c:v>0.75</c:v>
                </c:pt>
                <c:pt idx="10">
                  <c:v>0.83</c:v>
                </c:pt>
                <c:pt idx="11">
                  <c:v>0.92</c:v>
                </c:pt>
                <c:pt idx="12">
                  <c:v>1.00</c:v>
                </c:pt>
              </c:strCache>
            </c:strRef>
          </c:cat>
          <c:val>
            <c:numRef>
              <c:f>주가경로!$X$25:$X$37</c:f>
              <c:numCache>
                <c:formatCode>0.00</c:formatCode>
                <c:ptCount val="13"/>
                <c:pt idx="0">
                  <c:v>100</c:v>
                </c:pt>
                <c:pt idx="1">
                  <c:v>93.9996050792009</c:v>
                </c:pt>
                <c:pt idx="2">
                  <c:v>84.8492287959132</c:v>
                </c:pt>
                <c:pt idx="3">
                  <c:v>77.6208177753651</c:v>
                </c:pt>
                <c:pt idx="4">
                  <c:v>84.9795317563338</c:v>
                </c:pt>
                <c:pt idx="5">
                  <c:v>86.7081365834332</c:v>
                </c:pt>
                <c:pt idx="6">
                  <c:v>100.333416938258</c:v>
                </c:pt>
                <c:pt idx="7">
                  <c:v>106.754427738841</c:v>
                </c:pt>
                <c:pt idx="8">
                  <c:v>109.163098878896</c:v>
                </c:pt>
                <c:pt idx="9">
                  <c:v>118.41035660977</c:v>
                </c:pt>
                <c:pt idx="10">
                  <c:v>116.449610540645</c:v>
                </c:pt>
                <c:pt idx="11">
                  <c:v>106.284313874315</c:v>
                </c:pt>
                <c:pt idx="12">
                  <c:v>98.2974318514791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"경로3"</c:f>
              <c:strCache>
                <c:ptCount val="1"/>
                <c:pt idx="0">
                  <c:v>경로3</c:v>
                </c:pt>
              </c:strCache>
            </c:strRef>
          </c:tx>
          <c:spPr>
            <a:solidFill>
              <a:srgbClr val="548562"/>
            </a:solidFill>
            <a:ln w="19080">
              <a:solidFill>
                <a:srgbClr val="54856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주가경로!$V$25:$V$37</c:f>
              <c:strCache>
                <c:ptCount val="13"/>
                <c:pt idx="0">
                  <c:v>0.00</c:v>
                </c:pt>
                <c:pt idx="1">
                  <c:v>0.08</c:v>
                </c:pt>
                <c:pt idx="2">
                  <c:v>0.17</c:v>
                </c:pt>
                <c:pt idx="3">
                  <c:v>0.25</c:v>
                </c:pt>
                <c:pt idx="4">
                  <c:v>0.33</c:v>
                </c:pt>
                <c:pt idx="5">
                  <c:v>0.42</c:v>
                </c:pt>
                <c:pt idx="6">
                  <c:v>0.50</c:v>
                </c:pt>
                <c:pt idx="7">
                  <c:v>0.58</c:v>
                </c:pt>
                <c:pt idx="8">
                  <c:v>0.67</c:v>
                </c:pt>
                <c:pt idx="9">
                  <c:v>0.75</c:v>
                </c:pt>
                <c:pt idx="10">
                  <c:v>0.83</c:v>
                </c:pt>
                <c:pt idx="11">
                  <c:v>0.92</c:v>
                </c:pt>
                <c:pt idx="12">
                  <c:v>1.00</c:v>
                </c:pt>
              </c:strCache>
            </c:strRef>
          </c:cat>
          <c:val>
            <c:numRef>
              <c:f>주가경로!$Y$25:$Y$37</c:f>
              <c:numCache>
                <c:formatCode>0.00</c:formatCode>
                <c:ptCount val="13"/>
                <c:pt idx="0">
                  <c:v>100</c:v>
                </c:pt>
                <c:pt idx="1">
                  <c:v>103.003121715014</c:v>
                </c:pt>
                <c:pt idx="2">
                  <c:v>103.659689438484</c:v>
                </c:pt>
                <c:pt idx="3">
                  <c:v>101.598057377865</c:v>
                </c:pt>
                <c:pt idx="4">
                  <c:v>104.850170538177</c:v>
                </c:pt>
                <c:pt idx="5">
                  <c:v>98.3399639859924</c:v>
                </c:pt>
                <c:pt idx="6">
                  <c:v>101.472332398204</c:v>
                </c:pt>
                <c:pt idx="7">
                  <c:v>87.65708053168</c:v>
                </c:pt>
                <c:pt idx="8">
                  <c:v>96.7543665276502</c:v>
                </c:pt>
                <c:pt idx="9">
                  <c:v>102.813563588011</c:v>
                </c:pt>
                <c:pt idx="10">
                  <c:v>98.3444218745208</c:v>
                </c:pt>
                <c:pt idx="11">
                  <c:v>93.6877038882925</c:v>
                </c:pt>
                <c:pt idx="12">
                  <c:v>99.8364362376929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006573"/>
        <c:axId val="74606968"/>
      </c:lineChart>
      <c:catAx>
        <c:axId val="7400657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기간(년)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4606968"/>
        <c:crosses val="autoZero"/>
        <c:auto val="1"/>
        <c:lblAlgn val="ctr"/>
        <c:lblOffset val="100"/>
        <c:noMultiLvlLbl val="0"/>
      </c:catAx>
      <c:valAx>
        <c:axId val="7460696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가격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40065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같은 만기 T의 가격 분포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"시나리오 수"</c:f>
              <c:strCache>
                <c:ptCount val="1"/>
                <c:pt idx="0">
                  <c:v>시나리오 수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주가경로!$Y$70:$Y$84</c:f>
              <c:strCache>
                <c:ptCount val="15"/>
                <c:pt idx="0">
                  <c:v>63.0</c:v>
                </c:pt>
                <c:pt idx="1">
                  <c:v>74.0</c:v>
                </c:pt>
                <c:pt idx="2">
                  <c:v>86.0</c:v>
                </c:pt>
                <c:pt idx="3">
                  <c:v>98.0</c:v>
                </c:pt>
                <c:pt idx="4">
                  <c:v>110.0</c:v>
                </c:pt>
                <c:pt idx="5">
                  <c:v>122.0</c:v>
                </c:pt>
                <c:pt idx="6">
                  <c:v>134.0</c:v>
                </c:pt>
                <c:pt idx="7">
                  <c:v>145.0</c:v>
                </c:pt>
                <c:pt idx="8">
                  <c:v>157.0</c:v>
                </c:pt>
                <c:pt idx="9">
                  <c:v>169.0</c:v>
                </c:pt>
                <c:pt idx="10">
                  <c:v>181.0</c:v>
                </c:pt>
                <c:pt idx="11">
                  <c:v>193.0</c:v>
                </c:pt>
                <c:pt idx="12">
                  <c:v>205.0</c:v>
                </c:pt>
                <c:pt idx="13">
                  <c:v>217.0</c:v>
                </c:pt>
                <c:pt idx="14">
                  <c:v>229.0</c:v>
                </c:pt>
              </c:strCache>
            </c:strRef>
          </c:cat>
          <c:val>
            <c:numRef>
              <c:f>주가경로!$Z$70:$Z$84</c:f>
              <c:numCache>
                <c:formatCode>General</c:formatCode>
                <c:ptCount val="15"/>
                <c:pt idx="0">
                  <c:v>7</c:v>
                </c:pt>
                <c:pt idx="1">
                  <c:v>37</c:v>
                </c:pt>
                <c:pt idx="2">
                  <c:v>101</c:v>
                </c:pt>
                <c:pt idx="3">
                  <c:v>224</c:v>
                </c:pt>
                <c:pt idx="4">
                  <c:v>216</c:v>
                </c:pt>
                <c:pt idx="5">
                  <c:v>199</c:v>
                </c:pt>
                <c:pt idx="6">
                  <c:v>109</c:v>
                </c:pt>
                <c:pt idx="7">
                  <c:v>46</c:v>
                </c:pt>
                <c:pt idx="8">
                  <c:v>42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</c:ser>
        <c:gapWidth val="150"/>
        <c:overlap val="0"/>
        <c:axId val="90786702"/>
        <c:axId val="4177509"/>
      </c:barChart>
      <c:catAx>
        <c:axId val="9078670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가격 구간 상한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177509"/>
        <c:crosses val="autoZero"/>
        <c:auto val="1"/>
        <c:lblAlgn val="ctr"/>
        <c:lblOffset val="100"/>
        <c:noMultiLvlLbl val="0"/>
      </c:catAx>
      <c:valAx>
        <c:axId val="417750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시나리오 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07867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원금손실 분포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"시나리오 수"</c:f>
              <c:strCache>
                <c:ptCount val="1"/>
                <c:pt idx="0">
                  <c:v>시나리오 수</c:v>
                </c:pt>
              </c:strCache>
            </c:strRef>
          </c:tx>
          <c:spPr>
            <a:solidFill>
              <a:srgbClr val="2864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개별신용!$A$1041:$A$1042</c:f>
              <c:strCache>
                <c:ptCount val="2"/>
                <c:pt idx="0">
                  <c:v>0</c:v>
                </c:pt>
                <c:pt idx="1">
                  <c:v>60</c:v>
                </c:pt>
              </c:strCache>
            </c:strRef>
          </c:cat>
          <c:val>
            <c:numRef>
              <c:f>개별신용!$B$1041:$B$1042</c:f>
              <c:numCache>
                <c:formatCode>General</c:formatCode>
                <c:ptCount val="2"/>
                <c:pt idx="0">
                  <c:v>982</c:v>
                </c:pt>
                <c:pt idx="1">
                  <c:v>18</c:v>
                </c:pt>
              </c:numCache>
            </c:numRef>
          </c:val>
        </c:ser>
        <c:gapWidth val="150"/>
        <c:overlap val="0"/>
        <c:axId val="36319405"/>
        <c:axId val="82008415"/>
      </c:barChart>
      <c:catAx>
        <c:axId val="3631940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손실(백만원)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2008415"/>
        <c:crosses val="autoZero"/>
        <c:auto val="1"/>
        <c:lblAlgn val="ctr"/>
        <c:lblOffset val="100"/>
        <c:noMultiLvlLbl val="0"/>
      </c:catAx>
      <c:valAx>
        <c:axId val="8200841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시나리오 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63194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신용 효율 경계: 표준편차 (5% 격자)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"기대수익"</c:f>
              <c:strCache>
                <c:ptCount val="1"/>
                <c:pt idx="0">
                  <c:v>기대수익</c:v>
                </c:pt>
              </c:strCache>
            </c:strRef>
          </c:tx>
          <c:spPr>
            <a:solidFill>
              <a:srgbClr val="99ccff"/>
            </a:solidFill>
            <a:ln w="3816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신용포트폴리오!$X$1061:$X$1081</c:f>
              <c:numCache>
                <c:formatCode>0.0%</c:formatCode>
                <c:ptCount val="21"/>
                <c:pt idx="0">
                  <c:v>0.0599931876012478</c:v>
                </c:pt>
                <c:pt idx="1">
                  <c:v>0.0571906470894015</c:v>
                </c:pt>
                <c:pt idx="2">
                  <c:v>0.0544011823897732</c:v>
                </c:pt>
                <c:pt idx="3">
                  <c:v>0.0516269130518301</c:v>
                </c:pt>
                <c:pt idx="4">
                  <c:v>0.0488704269683829</c:v>
                </c:pt>
                <c:pt idx="5">
                  <c:v>0.046134911811315</c:v>
                </c:pt>
                <c:pt idx="6">
                  <c:v>0.0434243309511907</c:v>
                </c:pt>
                <c:pt idx="7">
                  <c:v>0.0407436611540276</c:v>
                </c:pt>
                <c:pt idx="8">
                  <c:v>0.038099216591222</c:v>
                </c:pt>
                <c:pt idx="9">
                  <c:v>0.0354990937975948</c:v>
                </c:pt>
                <c:pt idx="10">
                  <c:v>0.0329537856852741</c:v>
                </c:pt>
                <c:pt idx="11">
                  <c:v>0.030477028997041</c:v>
                </c:pt>
                <c:pt idx="12">
                  <c:v>0.0280869645376094</c:v>
                </c:pt>
                <c:pt idx="13">
                  <c:v>0.0258076894033994</c:v>
                </c:pt>
                <c:pt idx="14">
                  <c:v>0.0236712285845644</c:v>
                </c:pt>
                <c:pt idx="15">
                  <c:v>0.02171976675791</c:v>
                </c:pt>
                <c:pt idx="16">
                  <c:v>0.0200075097972807</c:v>
                </c:pt>
                <c:pt idx="17">
                  <c:v>0.0186006344922293</c:v>
                </c:pt>
                <c:pt idx="18">
                  <c:v>0.0175726416253701</c:v>
                </c:pt>
                <c:pt idx="19">
                  <c:v>0.0169924347528194</c:v>
                </c:pt>
                <c:pt idx="20">
                  <c:v>0.0169061799031867</c:v>
                </c:pt>
              </c:numCache>
            </c:numRef>
          </c:xVal>
          <c:yVal>
            <c:numRef>
              <c:f>신용포트폴리오!$Y$1061:$Y$1081</c:f>
              <c:numCache>
                <c:formatCode>0.0%</c:formatCode>
                <c:ptCount val="21"/>
                <c:pt idx="0">
                  <c:v>0.0555</c:v>
                </c:pt>
                <c:pt idx="1">
                  <c:v>0.055</c:v>
                </c:pt>
                <c:pt idx="2">
                  <c:v>0.0545</c:v>
                </c:pt>
                <c:pt idx="3">
                  <c:v>0.054</c:v>
                </c:pt>
                <c:pt idx="4">
                  <c:v>0.0535</c:v>
                </c:pt>
                <c:pt idx="5">
                  <c:v>0.053</c:v>
                </c:pt>
                <c:pt idx="6">
                  <c:v>0.0525</c:v>
                </c:pt>
                <c:pt idx="7">
                  <c:v>0.052</c:v>
                </c:pt>
                <c:pt idx="8">
                  <c:v>0.0515</c:v>
                </c:pt>
                <c:pt idx="9">
                  <c:v>0.051</c:v>
                </c:pt>
                <c:pt idx="10">
                  <c:v>0.0505</c:v>
                </c:pt>
                <c:pt idx="11">
                  <c:v>0.05</c:v>
                </c:pt>
                <c:pt idx="12">
                  <c:v>0.0495</c:v>
                </c:pt>
                <c:pt idx="13">
                  <c:v>0.049</c:v>
                </c:pt>
                <c:pt idx="14">
                  <c:v>0.0485</c:v>
                </c:pt>
                <c:pt idx="15">
                  <c:v>0.048</c:v>
                </c:pt>
                <c:pt idx="16">
                  <c:v>0.0475</c:v>
                </c:pt>
                <c:pt idx="17">
                  <c:v>0.047</c:v>
                </c:pt>
                <c:pt idx="18">
                  <c:v>0.0465</c:v>
                </c:pt>
                <c:pt idx="19">
                  <c:v>0.046</c:v>
                </c:pt>
                <c:pt idx="20">
                  <c:v>0.0455</c:v>
                </c:pt>
              </c:numCache>
            </c:numRef>
          </c:yVal>
          <c:smooth val="1"/>
        </c:ser>
        <c:axId val="58701958"/>
        <c:axId val="91673862"/>
      </c:scatterChart>
      <c:valAx>
        <c:axId val="5870195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수익 표준편차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1673862"/>
        <c:crosses val="autoZero"/>
        <c:crossBetween val="midCat"/>
      </c:valAx>
      <c:valAx>
        <c:axId val="9167386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기대수익률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8701958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신용 효율 경계: ES (5% 격자)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"기대수익"</c:f>
              <c:strCache>
                <c:ptCount val="1"/>
                <c:pt idx="0">
                  <c:v>기대수익</c:v>
                </c:pt>
              </c:strCache>
            </c:strRef>
          </c:tx>
          <c:spPr>
            <a:solidFill>
              <a:srgbClr val="99ccff"/>
            </a:solidFill>
            <a:ln w="3816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신용포트폴리오!$AA$1061:$AA$1081</c:f>
              <c:numCache>
                <c:formatCode>#,##0.0</c:formatCode>
                <c:ptCount val="21"/>
                <c:pt idx="0">
                  <c:v>2400</c:v>
                </c:pt>
                <c:pt idx="1">
                  <c:v>2304</c:v>
                </c:pt>
                <c:pt idx="2">
                  <c:v>2208</c:v>
                </c:pt>
                <c:pt idx="3">
                  <c:v>2112</c:v>
                </c:pt>
                <c:pt idx="4">
                  <c:v>2016</c:v>
                </c:pt>
                <c:pt idx="5">
                  <c:v>1920</c:v>
                </c:pt>
                <c:pt idx="6">
                  <c:v>1824</c:v>
                </c:pt>
                <c:pt idx="7">
                  <c:v>1728</c:v>
                </c:pt>
                <c:pt idx="8">
                  <c:v>1632</c:v>
                </c:pt>
                <c:pt idx="9">
                  <c:v>1539</c:v>
                </c:pt>
                <c:pt idx="10">
                  <c:v>1450</c:v>
                </c:pt>
                <c:pt idx="11">
                  <c:v>1361</c:v>
                </c:pt>
                <c:pt idx="12">
                  <c:v>1272</c:v>
                </c:pt>
                <c:pt idx="13">
                  <c:v>1213</c:v>
                </c:pt>
                <c:pt idx="14">
                  <c:v>1154</c:v>
                </c:pt>
                <c:pt idx="15">
                  <c:v>1095</c:v>
                </c:pt>
                <c:pt idx="16">
                  <c:v>1052</c:v>
                </c:pt>
                <c:pt idx="17">
                  <c:v>1023</c:v>
                </c:pt>
                <c:pt idx="18">
                  <c:v>1002</c:v>
                </c:pt>
                <c:pt idx="19">
                  <c:v>981</c:v>
                </c:pt>
                <c:pt idx="20">
                  <c:v>960</c:v>
                </c:pt>
              </c:numCache>
            </c:numRef>
          </c:xVal>
          <c:yVal>
            <c:numRef>
              <c:f>신용포트폴리오!$AB$1061:$AB$1081</c:f>
              <c:numCache>
                <c:formatCode>0.0%</c:formatCode>
                <c:ptCount val="21"/>
                <c:pt idx="0">
                  <c:v>0.0555</c:v>
                </c:pt>
                <c:pt idx="1">
                  <c:v>0.055</c:v>
                </c:pt>
                <c:pt idx="2">
                  <c:v>0.0545</c:v>
                </c:pt>
                <c:pt idx="3">
                  <c:v>0.054</c:v>
                </c:pt>
                <c:pt idx="4">
                  <c:v>0.0535</c:v>
                </c:pt>
                <c:pt idx="5">
                  <c:v>0.053</c:v>
                </c:pt>
                <c:pt idx="6">
                  <c:v>0.0525</c:v>
                </c:pt>
                <c:pt idx="7">
                  <c:v>0.052</c:v>
                </c:pt>
                <c:pt idx="8">
                  <c:v>0.0515</c:v>
                </c:pt>
                <c:pt idx="9">
                  <c:v>0.051</c:v>
                </c:pt>
                <c:pt idx="10">
                  <c:v>0.0505</c:v>
                </c:pt>
                <c:pt idx="11">
                  <c:v>0.05</c:v>
                </c:pt>
                <c:pt idx="12">
                  <c:v>0.0495</c:v>
                </c:pt>
                <c:pt idx="13">
                  <c:v>0.049</c:v>
                </c:pt>
                <c:pt idx="14">
                  <c:v>0.0485</c:v>
                </c:pt>
                <c:pt idx="15">
                  <c:v>0.048</c:v>
                </c:pt>
                <c:pt idx="16">
                  <c:v>0.0475</c:v>
                </c:pt>
                <c:pt idx="17">
                  <c:v>0.047</c:v>
                </c:pt>
                <c:pt idx="18">
                  <c:v>0.0465</c:v>
                </c:pt>
                <c:pt idx="19">
                  <c:v>0.046</c:v>
                </c:pt>
                <c:pt idx="20">
                  <c:v>0.0455</c:v>
                </c:pt>
              </c:numCache>
            </c:numRef>
          </c:yVal>
          <c:smooth val="1"/>
        </c:ser>
        <c:axId val="96021801"/>
        <c:axId val="22050299"/>
      </c:scatterChart>
      <c:valAx>
        <c:axId val="9602180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원금손실 ES (백만원)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2050299"/>
        <c:crosses val="autoZero"/>
        <c:crossBetween val="midCat"/>
      </c:valAx>
      <c:valAx>
        <c:axId val="2205029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기대수익률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602180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900" spc="-1" strike="noStrike">
                <a:solidFill>
                  <a:srgbClr val="000000"/>
                </a:solidFill>
                <a:latin typeface="Arial"/>
                <a:ea typeface="Arial"/>
              </a:rPr>
              <a:t>원금손실 분포: 1,000개 시나리오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"시나리오 수"</c:f>
              <c:strCache>
                <c:ptCount val="1"/>
                <c:pt idx="0">
                  <c:v>시나리오 수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신용포트폴리오!$CG$25:$CG$39</c:f>
              <c:strCache>
                <c:ptCount val="15"/>
                <c:pt idx="0">
                  <c:v>120.0</c:v>
                </c:pt>
                <c:pt idx="1">
                  <c:v>240.0</c:v>
                </c:pt>
                <c:pt idx="2">
                  <c:v>360.0</c:v>
                </c:pt>
                <c:pt idx="3">
                  <c:v>480.0</c:v>
                </c:pt>
                <c:pt idx="4">
                  <c:v>600.0</c:v>
                </c:pt>
                <c:pt idx="5">
                  <c:v>720.0</c:v>
                </c:pt>
                <c:pt idx="6">
                  <c:v>840.0</c:v>
                </c:pt>
                <c:pt idx="7">
                  <c:v>960.0</c:v>
                </c:pt>
                <c:pt idx="8">
                  <c:v>1,080.0</c:v>
                </c:pt>
                <c:pt idx="9">
                  <c:v>1,200.0</c:v>
                </c:pt>
                <c:pt idx="10">
                  <c:v>1,320.0</c:v>
                </c:pt>
                <c:pt idx="11">
                  <c:v>1,440.0</c:v>
                </c:pt>
                <c:pt idx="12">
                  <c:v>1,560.0</c:v>
                </c:pt>
                <c:pt idx="13">
                  <c:v>1,680.0</c:v>
                </c:pt>
                <c:pt idx="14">
                  <c:v>1,800.0</c:v>
                </c:pt>
              </c:strCache>
            </c:strRef>
          </c:cat>
          <c:val>
            <c:numRef>
              <c:f>신용포트폴리오!$CH$25:$CH$39</c:f>
              <c:numCache>
                <c:formatCode>General</c:formatCode>
                <c:ptCount val="15"/>
                <c:pt idx="0">
                  <c:v>611</c:v>
                </c:pt>
                <c:pt idx="1">
                  <c:v>44</c:v>
                </c:pt>
                <c:pt idx="2">
                  <c:v>190</c:v>
                </c:pt>
                <c:pt idx="3">
                  <c:v>1</c:v>
                </c:pt>
                <c:pt idx="4">
                  <c:v>92</c:v>
                </c:pt>
                <c:pt idx="5">
                  <c:v>3</c:v>
                </c:pt>
                <c:pt idx="6">
                  <c:v>10</c:v>
                </c:pt>
                <c:pt idx="7">
                  <c:v>28</c:v>
                </c:pt>
                <c:pt idx="8">
                  <c:v>2</c:v>
                </c:pt>
                <c:pt idx="9">
                  <c:v>11</c:v>
                </c:pt>
                <c:pt idx="10">
                  <c:v>1</c:v>
                </c:pt>
                <c:pt idx="11">
                  <c:v>4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</c:ser>
        <c:gapWidth val="150"/>
        <c:overlap val="0"/>
        <c:axId val="53877747"/>
        <c:axId val="22981790"/>
      </c:barChart>
      <c:catAx>
        <c:axId val="5387774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손실 구간 상한(백만원)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2981790"/>
        <c:crosses val="autoZero"/>
        <c:auto val="1"/>
        <c:lblAlgn val="ctr"/>
        <c:lblOffset val="100"/>
        <c:noMultiLvlLbl val="0"/>
      </c:catAx>
      <c:valAx>
        <c:axId val="2298179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시나리오 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3877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24</xdr:row>
      <xdr:rowOff>0</xdr:rowOff>
    </xdr:from>
    <xdr:to>
      <xdr:col>15</xdr:col>
      <xdr:colOff>845280</xdr:colOff>
      <xdr:row>39</xdr:row>
      <xdr:rowOff>291960</xdr:rowOff>
    </xdr:to>
    <xdr:graphicFrame>
      <xdr:nvGraphicFramePr>
        <xdr:cNvPr id="0" name="Chart"/>
        <xdr:cNvGraphicFramePr/>
      </xdr:nvGraphicFramePr>
      <xdr:xfrm>
        <a:off x="9586080" y="7569360"/>
        <a:ext cx="5920200" cy="46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41</xdr:row>
      <xdr:rowOff>0</xdr:rowOff>
    </xdr:from>
    <xdr:to>
      <xdr:col>15</xdr:col>
      <xdr:colOff>845280</xdr:colOff>
      <xdr:row>56</xdr:row>
      <xdr:rowOff>190080</xdr:rowOff>
    </xdr:to>
    <xdr:graphicFrame>
      <xdr:nvGraphicFramePr>
        <xdr:cNvPr id="1" name="Chart"/>
        <xdr:cNvGraphicFramePr/>
      </xdr:nvGraphicFramePr>
      <xdr:xfrm>
        <a:off x="9586080" y="12534840"/>
        <a:ext cx="5920200" cy="345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24</xdr:row>
      <xdr:rowOff>0</xdr:rowOff>
    </xdr:from>
    <xdr:to>
      <xdr:col>15</xdr:col>
      <xdr:colOff>845280</xdr:colOff>
      <xdr:row>39</xdr:row>
      <xdr:rowOff>291600</xdr:rowOff>
    </xdr:to>
    <xdr:graphicFrame>
      <xdr:nvGraphicFramePr>
        <xdr:cNvPr id="2" name="Chart"/>
        <xdr:cNvGraphicFramePr/>
      </xdr:nvGraphicFramePr>
      <xdr:xfrm>
        <a:off x="9586080" y="7632720"/>
        <a:ext cx="5920200" cy="46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41</xdr:row>
      <xdr:rowOff>0</xdr:rowOff>
    </xdr:from>
    <xdr:to>
      <xdr:col>15</xdr:col>
      <xdr:colOff>845280</xdr:colOff>
      <xdr:row>56</xdr:row>
      <xdr:rowOff>190080</xdr:rowOff>
    </xdr:to>
    <xdr:graphicFrame>
      <xdr:nvGraphicFramePr>
        <xdr:cNvPr id="3" name="Chart"/>
        <xdr:cNvGraphicFramePr/>
      </xdr:nvGraphicFramePr>
      <xdr:xfrm>
        <a:off x="9586080" y="12598560"/>
        <a:ext cx="5920200" cy="345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24</xdr:row>
      <xdr:rowOff>0</xdr:rowOff>
    </xdr:from>
    <xdr:to>
      <xdr:col>15</xdr:col>
      <xdr:colOff>845640</xdr:colOff>
      <xdr:row>39</xdr:row>
      <xdr:rowOff>291960</xdr:rowOff>
    </xdr:to>
    <xdr:graphicFrame>
      <xdr:nvGraphicFramePr>
        <xdr:cNvPr id="4" name="Chart"/>
        <xdr:cNvGraphicFramePr/>
      </xdr:nvGraphicFramePr>
      <xdr:xfrm>
        <a:off x="9374400" y="7569360"/>
        <a:ext cx="5920560" cy="46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24</xdr:row>
      <xdr:rowOff>0</xdr:rowOff>
    </xdr:from>
    <xdr:to>
      <xdr:col>15</xdr:col>
      <xdr:colOff>845640</xdr:colOff>
      <xdr:row>39</xdr:row>
      <xdr:rowOff>291960</xdr:rowOff>
    </xdr:to>
    <xdr:graphicFrame>
      <xdr:nvGraphicFramePr>
        <xdr:cNvPr id="5" name="Chart"/>
        <xdr:cNvGraphicFramePr/>
      </xdr:nvGraphicFramePr>
      <xdr:xfrm>
        <a:off x="9374400" y="7569360"/>
        <a:ext cx="5920560" cy="46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41</xdr:row>
      <xdr:rowOff>0</xdr:rowOff>
    </xdr:from>
    <xdr:to>
      <xdr:col>15</xdr:col>
      <xdr:colOff>845640</xdr:colOff>
      <xdr:row>56</xdr:row>
      <xdr:rowOff>190080</xdr:rowOff>
    </xdr:to>
    <xdr:graphicFrame>
      <xdr:nvGraphicFramePr>
        <xdr:cNvPr id="6" name="Chart"/>
        <xdr:cNvGraphicFramePr/>
      </xdr:nvGraphicFramePr>
      <xdr:xfrm>
        <a:off x="9374400" y="12534840"/>
        <a:ext cx="5920560" cy="345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23</xdr:row>
      <xdr:rowOff>0</xdr:rowOff>
    </xdr:from>
    <xdr:to>
      <xdr:col>15</xdr:col>
      <xdr:colOff>845640</xdr:colOff>
      <xdr:row>38</xdr:row>
      <xdr:rowOff>291600</xdr:rowOff>
    </xdr:to>
    <xdr:graphicFrame>
      <xdr:nvGraphicFramePr>
        <xdr:cNvPr id="7" name="Chart"/>
        <xdr:cNvGraphicFramePr/>
      </xdr:nvGraphicFramePr>
      <xdr:xfrm>
        <a:off x="9374400" y="7213680"/>
        <a:ext cx="5920560" cy="47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57</xdr:row>
      <xdr:rowOff>0</xdr:rowOff>
    </xdr:from>
    <xdr:to>
      <xdr:col>15</xdr:col>
      <xdr:colOff>845640</xdr:colOff>
      <xdr:row>72</xdr:row>
      <xdr:rowOff>190080</xdr:rowOff>
    </xdr:to>
    <xdr:graphicFrame>
      <xdr:nvGraphicFramePr>
        <xdr:cNvPr id="8" name="Chart"/>
        <xdr:cNvGraphicFramePr/>
      </xdr:nvGraphicFramePr>
      <xdr:xfrm>
        <a:off x="9374400" y="16052760"/>
        <a:ext cx="5920560" cy="321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74</xdr:row>
      <xdr:rowOff>0</xdr:rowOff>
    </xdr:from>
    <xdr:to>
      <xdr:col>15</xdr:col>
      <xdr:colOff>845640</xdr:colOff>
      <xdr:row>89</xdr:row>
      <xdr:rowOff>190080</xdr:rowOff>
    </xdr:to>
    <xdr:graphicFrame>
      <xdr:nvGraphicFramePr>
        <xdr:cNvPr id="9" name="Chart"/>
        <xdr:cNvGraphicFramePr/>
      </xdr:nvGraphicFramePr>
      <xdr:xfrm>
        <a:off x="9374400" y="19456560"/>
        <a:ext cx="592056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24</xdr:row>
      <xdr:rowOff>0</xdr:rowOff>
    </xdr:from>
    <xdr:to>
      <xdr:col>15</xdr:col>
      <xdr:colOff>845640</xdr:colOff>
      <xdr:row>39</xdr:row>
      <xdr:rowOff>291960</xdr:rowOff>
    </xdr:to>
    <xdr:graphicFrame>
      <xdr:nvGraphicFramePr>
        <xdr:cNvPr id="10" name="Chart"/>
        <xdr:cNvGraphicFramePr/>
      </xdr:nvGraphicFramePr>
      <xdr:xfrm>
        <a:off x="9374400" y="7569360"/>
        <a:ext cx="5920560" cy="46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31</xdr:row>
      <xdr:rowOff>0</xdr:rowOff>
    </xdr:from>
    <xdr:to>
      <xdr:col>15</xdr:col>
      <xdr:colOff>845640</xdr:colOff>
      <xdr:row>46</xdr:row>
      <xdr:rowOff>190080</xdr:rowOff>
    </xdr:to>
    <xdr:graphicFrame>
      <xdr:nvGraphicFramePr>
        <xdr:cNvPr id="11" name="Chart"/>
        <xdr:cNvGraphicFramePr/>
      </xdr:nvGraphicFramePr>
      <xdr:xfrm>
        <a:off x="9374400" y="9613800"/>
        <a:ext cx="5920560" cy="447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48</xdr:row>
      <xdr:rowOff>0</xdr:rowOff>
    </xdr:from>
    <xdr:to>
      <xdr:col>15</xdr:col>
      <xdr:colOff>845640</xdr:colOff>
      <xdr:row>63</xdr:row>
      <xdr:rowOff>190080</xdr:rowOff>
    </xdr:to>
    <xdr:graphicFrame>
      <xdr:nvGraphicFramePr>
        <xdr:cNvPr id="12" name="Chart"/>
        <xdr:cNvGraphicFramePr/>
      </xdr:nvGraphicFramePr>
      <xdr:xfrm>
        <a:off x="9374400" y="14274720"/>
        <a:ext cx="592056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65</xdr:row>
      <xdr:rowOff>0</xdr:rowOff>
    </xdr:from>
    <xdr:to>
      <xdr:col>15</xdr:col>
      <xdr:colOff>845640</xdr:colOff>
      <xdr:row>80</xdr:row>
      <xdr:rowOff>190080</xdr:rowOff>
    </xdr:to>
    <xdr:graphicFrame>
      <xdr:nvGraphicFramePr>
        <xdr:cNvPr id="13" name="Chart"/>
        <xdr:cNvGraphicFramePr/>
      </xdr:nvGraphicFramePr>
      <xdr:xfrm>
        <a:off x="9374400" y="17513280"/>
        <a:ext cx="592056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5C7B"/>
    <pageSetUpPr fitToPage="false"/>
  </sheetPr>
  <dimension ref="A1:P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5"/>
    <col collapsed="false" customWidth="true" hidden="false" outlineLevel="0" max="9" min="9" style="0" width="3"/>
    <col collapsed="false" customWidth="true" hidden="false" outlineLevel="0" max="16" min="10" style="0" width="12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3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1"/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</row>
    <row r="3" customFormat="false" ht="23" hidden="false" customHeight="true" outlineLevel="0" collapsed="false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1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</row>
    <row r="4" customFormat="false" ht="23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5" hidden="false" customHeight="true" outlineLevel="0" collapsed="false">
      <c r="A5" s="5" t="s">
        <v>3</v>
      </c>
      <c r="B5" s="5" t="s">
        <v>4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  <c r="I5" s="1"/>
      <c r="J5" s="3" t="s">
        <v>5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</row>
    <row r="6" customFormat="false" ht="25" hidden="false" customHeight="true" outlineLevel="0" collapsed="false">
      <c r="A6" s="5" t="s">
        <v>4</v>
      </c>
      <c r="B6" s="5" t="s">
        <v>4</v>
      </c>
      <c r="C6" s="5" t="s">
        <v>4</v>
      </c>
      <c r="D6" s="5" t="s">
        <v>4</v>
      </c>
      <c r="E6" s="5" t="s">
        <v>4</v>
      </c>
      <c r="F6" s="5" t="s">
        <v>4</v>
      </c>
      <c r="G6" s="5" t="s">
        <v>4</v>
      </c>
      <c r="H6" s="5" t="s">
        <v>4</v>
      </c>
      <c r="I6" s="1"/>
      <c r="J6" s="3" t="s">
        <v>5</v>
      </c>
      <c r="K6" s="3" t="s">
        <v>5</v>
      </c>
      <c r="L6" s="3" t="s">
        <v>5</v>
      </c>
      <c r="M6" s="3" t="s">
        <v>5</v>
      </c>
      <c r="N6" s="3" t="s">
        <v>5</v>
      </c>
      <c r="O6" s="3" t="s">
        <v>5</v>
      </c>
      <c r="P6" s="3" t="s">
        <v>5</v>
      </c>
    </row>
    <row r="7" customFormat="false" ht="26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  <c r="O7" s="6" t="s">
        <v>6</v>
      </c>
      <c r="P7" s="6" t="s">
        <v>6</v>
      </c>
    </row>
    <row r="8" customFormat="false" ht="26" hidden="false" customHeight="true" outlineLevel="0" collapsed="false">
      <c r="A8" s="7" t="s">
        <v>7</v>
      </c>
      <c r="B8" s="7" t="s">
        <v>8</v>
      </c>
      <c r="C8" s="7" t="s">
        <v>9</v>
      </c>
      <c r="D8" s="1"/>
      <c r="E8" s="1"/>
      <c r="F8" s="1"/>
      <c r="G8" s="1"/>
      <c r="H8" s="1"/>
      <c r="I8" s="1"/>
      <c r="J8" s="6"/>
      <c r="K8" s="6"/>
      <c r="L8" s="6"/>
      <c r="M8" s="6"/>
      <c r="N8" s="6"/>
      <c r="O8" s="6"/>
      <c r="P8" s="6"/>
    </row>
    <row r="9" customFormat="false" ht="26" hidden="false" customHeight="true" outlineLevel="0" collapsed="false">
      <c r="A9" s="1" t="s">
        <v>10</v>
      </c>
      <c r="B9" s="1" t="n">
        <v>30</v>
      </c>
      <c r="C9" s="3" t="s">
        <v>11</v>
      </c>
      <c r="D9" s="3"/>
      <c r="E9" s="3"/>
      <c r="F9" s="3"/>
      <c r="G9" s="3"/>
      <c r="H9" s="3"/>
      <c r="I9" s="1"/>
      <c r="J9" s="6"/>
      <c r="K9" s="6"/>
      <c r="L9" s="6"/>
      <c r="M9" s="6"/>
      <c r="N9" s="6"/>
      <c r="O9" s="6"/>
      <c r="P9" s="6"/>
    </row>
    <row r="10" customFormat="false" ht="30" hidden="false" customHeight="true" outlineLevel="0" collapsed="false">
      <c r="A10" s="8" t="s">
        <v>12</v>
      </c>
      <c r="B10" s="1" t="n">
        <v>45</v>
      </c>
      <c r="C10" s="3" t="s">
        <v>13</v>
      </c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</row>
    <row r="11" customFormat="false" ht="30" hidden="false" customHeight="true" outlineLevel="0" collapsed="false">
      <c r="A11" s="8" t="s">
        <v>14</v>
      </c>
      <c r="B11" s="1" t="n">
        <v>35</v>
      </c>
      <c r="C11" s="3" t="s">
        <v>15</v>
      </c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</row>
    <row r="12" customFormat="false" ht="30" hidden="false" customHeight="true" outlineLevel="0" collapsed="false">
      <c r="A12" s="8" t="s">
        <v>16</v>
      </c>
      <c r="B12" s="1" t="n">
        <v>45</v>
      </c>
      <c r="C12" s="3" t="s">
        <v>17</v>
      </c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</row>
    <row r="13" customFormat="false" ht="30" hidden="false" customHeight="true" outlineLevel="0" collapsed="false">
      <c r="A13" s="1" t="s">
        <v>18</v>
      </c>
      <c r="B13" s="1" t="n">
        <v>45</v>
      </c>
      <c r="C13" s="3" t="s">
        <v>19</v>
      </c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</row>
    <row r="14" customFormat="false" ht="30" hidden="false" customHeight="true" outlineLevel="0" collapsed="false">
      <c r="A14" s="8" t="s">
        <v>20</v>
      </c>
      <c r="B14" s="1" t="n">
        <v>55</v>
      </c>
      <c r="C14" s="3" t="s">
        <v>21</v>
      </c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</row>
    <row r="15" customFormat="false" ht="30" hidden="false" customHeight="true" outlineLevel="0" collapsed="false">
      <c r="A15" s="8" t="s">
        <v>22</v>
      </c>
      <c r="B15" s="1" t="n">
        <v>40</v>
      </c>
      <c r="C15" s="5" t="s">
        <v>23</v>
      </c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</row>
    <row r="16" customFormat="false" ht="30" hidden="false" customHeight="true" outlineLevel="0" collapsed="false">
      <c r="A16" s="8" t="s">
        <v>24</v>
      </c>
      <c r="B16" s="1" t="n">
        <v>65</v>
      </c>
      <c r="C16" s="3" t="s">
        <v>25</v>
      </c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</row>
    <row r="17" customFormat="false" ht="23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23" hidden="false" customHeight="true" outlineLevel="0" collapsed="false">
      <c r="A18" s="8" t="s">
        <v>26</v>
      </c>
      <c r="B18" s="9" t="n">
        <f aca="false">SUM(B9:B16)</f>
        <v>360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23" hidden="false" customHeight="true" outlineLevel="0" collapsed="false">
      <c r="A19" s="8" t="s">
        <v>27</v>
      </c>
      <c r="B19" s="9" t="n">
        <f aca="false">B18-B13</f>
        <v>315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23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23" hidden="false" customHeight="true" outlineLevel="0" collapsed="false">
      <c r="A21" s="3" t="s">
        <v>28</v>
      </c>
      <c r="B21" s="3" t="s">
        <v>29</v>
      </c>
      <c r="C21" s="3" t="s">
        <v>29</v>
      </c>
      <c r="D21" s="3" t="s">
        <v>29</v>
      </c>
      <c r="E21" s="3" t="s">
        <v>29</v>
      </c>
      <c r="F21" s="3" t="s">
        <v>29</v>
      </c>
      <c r="G21" s="3" t="s">
        <v>29</v>
      </c>
      <c r="H21" s="3" t="s">
        <v>29</v>
      </c>
      <c r="I21" s="1"/>
      <c r="J21" s="1"/>
      <c r="K21" s="1"/>
      <c r="L21" s="1"/>
      <c r="M21" s="1"/>
      <c r="N21" s="1"/>
      <c r="O21" s="1"/>
      <c r="P21" s="1"/>
    </row>
    <row r="22" customFormat="false" ht="23" hidden="false" customHeight="true" outlineLevel="0" collapsed="false">
      <c r="A22" s="3" t="s">
        <v>29</v>
      </c>
      <c r="B22" s="3" t="s">
        <v>29</v>
      </c>
      <c r="C22" s="3" t="s">
        <v>29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  <c r="I22" s="1"/>
      <c r="J22" s="1"/>
      <c r="K22" s="1"/>
      <c r="L22" s="1"/>
      <c r="M22" s="1"/>
      <c r="N22" s="1"/>
      <c r="O22" s="1"/>
      <c r="P22" s="1"/>
    </row>
    <row r="23" customFormat="false" ht="23" hidden="false" customHeight="true" outlineLevel="0" collapsed="false">
      <c r="A23" s="5" t="s">
        <v>30</v>
      </c>
      <c r="B23" s="5" t="s">
        <v>31</v>
      </c>
      <c r="C23" s="5" t="s">
        <v>31</v>
      </c>
      <c r="D23" s="5" t="s">
        <v>31</v>
      </c>
      <c r="E23" s="5" t="s">
        <v>31</v>
      </c>
      <c r="F23" s="5" t="s">
        <v>31</v>
      </c>
      <c r="G23" s="5" t="s">
        <v>31</v>
      </c>
      <c r="H23" s="5" t="s">
        <v>31</v>
      </c>
      <c r="I23" s="1"/>
      <c r="J23" s="1"/>
      <c r="K23" s="1"/>
      <c r="L23" s="1"/>
      <c r="M23" s="1"/>
      <c r="N23" s="1"/>
      <c r="O23" s="1"/>
      <c r="P23" s="1"/>
    </row>
    <row r="24" customFormat="false" ht="23" hidden="false" customHeight="true" outlineLevel="0" collapsed="false">
      <c r="A24" s="5" t="s">
        <v>31</v>
      </c>
      <c r="B24" s="5" t="s">
        <v>31</v>
      </c>
      <c r="C24" s="5" t="s">
        <v>31</v>
      </c>
      <c r="D24" s="5" t="s">
        <v>31</v>
      </c>
      <c r="E24" s="5" t="s">
        <v>31</v>
      </c>
      <c r="F24" s="5" t="s">
        <v>31</v>
      </c>
      <c r="G24" s="5" t="s">
        <v>31</v>
      </c>
      <c r="H24" s="5" t="s">
        <v>31</v>
      </c>
      <c r="I24" s="1"/>
      <c r="J24" s="1"/>
      <c r="K24" s="1"/>
      <c r="L24" s="1"/>
      <c r="M24" s="1"/>
      <c r="N24" s="1"/>
      <c r="O24" s="1"/>
      <c r="P24" s="1"/>
    </row>
    <row r="25" customFormat="false" ht="23" hidden="false" customHeight="true" outlineLevel="0" collapsed="false">
      <c r="A25" s="5"/>
      <c r="B25" s="5" t="s">
        <v>32</v>
      </c>
      <c r="C25" s="5" t="s">
        <v>32</v>
      </c>
      <c r="D25" s="5" t="s">
        <v>32</v>
      </c>
      <c r="E25" s="5" t="s">
        <v>32</v>
      </c>
      <c r="F25" s="5" t="s">
        <v>32</v>
      </c>
      <c r="G25" s="5" t="s">
        <v>32</v>
      </c>
      <c r="H25" s="5" t="s">
        <v>32</v>
      </c>
      <c r="I25" s="1"/>
      <c r="J25" s="1"/>
      <c r="K25" s="1"/>
      <c r="L25" s="1"/>
      <c r="M25" s="1"/>
      <c r="N25" s="1"/>
      <c r="O25" s="1"/>
      <c r="P25" s="1"/>
    </row>
    <row r="26" customFormat="false" ht="23" hidden="false" customHeight="true" outlineLevel="0" collapsed="false">
      <c r="A26" s="5" t="s">
        <v>32</v>
      </c>
      <c r="B26" s="5" t="s">
        <v>32</v>
      </c>
      <c r="C26" s="5" t="s">
        <v>32</v>
      </c>
      <c r="D26" s="5" t="s">
        <v>32</v>
      </c>
      <c r="E26" s="5" t="s">
        <v>32</v>
      </c>
      <c r="F26" s="5" t="s">
        <v>32</v>
      </c>
      <c r="G26" s="5" t="s">
        <v>32</v>
      </c>
      <c r="H26" s="5" t="s">
        <v>32</v>
      </c>
      <c r="I26" s="1"/>
      <c r="J26" s="1"/>
      <c r="K26" s="1"/>
      <c r="L26" s="1"/>
      <c r="M26" s="1"/>
      <c r="N26" s="1"/>
      <c r="O26" s="1"/>
      <c r="P26" s="1"/>
    </row>
    <row r="27" customFormat="false" ht="23" hidden="false" customHeight="true" outlineLevel="0" collapsed="false">
      <c r="A27" s="5"/>
      <c r="B27" s="5" t="s">
        <v>33</v>
      </c>
      <c r="C27" s="5" t="s">
        <v>33</v>
      </c>
      <c r="D27" s="5" t="s">
        <v>33</v>
      </c>
      <c r="E27" s="5" t="s">
        <v>33</v>
      </c>
      <c r="F27" s="5" t="s">
        <v>33</v>
      </c>
      <c r="G27" s="5" t="s">
        <v>33</v>
      </c>
      <c r="H27" s="5" t="s">
        <v>33</v>
      </c>
      <c r="I27" s="1"/>
      <c r="J27" s="1"/>
      <c r="K27" s="1"/>
      <c r="L27" s="1"/>
      <c r="M27" s="1"/>
      <c r="N27" s="1"/>
      <c r="O27" s="1"/>
      <c r="P27" s="1"/>
    </row>
    <row r="28" customFormat="false" ht="23" hidden="false" customHeight="true" outlineLevel="0" collapsed="false">
      <c r="A28" s="5" t="s">
        <v>33</v>
      </c>
      <c r="B28" s="5" t="s">
        <v>33</v>
      </c>
      <c r="C28" s="5" t="s">
        <v>33</v>
      </c>
      <c r="D28" s="5" t="s">
        <v>33</v>
      </c>
      <c r="E28" s="5" t="s">
        <v>33</v>
      </c>
      <c r="F28" s="5" t="s">
        <v>33</v>
      </c>
      <c r="G28" s="5" t="s">
        <v>33</v>
      </c>
      <c r="H28" s="5" t="s">
        <v>33</v>
      </c>
      <c r="I28" s="1"/>
      <c r="J28" s="1"/>
      <c r="K28" s="1"/>
      <c r="L28" s="1"/>
      <c r="M28" s="1"/>
      <c r="N28" s="1"/>
      <c r="O28" s="1"/>
      <c r="P28" s="1"/>
    </row>
    <row r="29" customFormat="false" ht="23" hidden="false" customHeight="true" outlineLevel="0" collapsed="false">
      <c r="A29" s="5"/>
      <c r="B29" s="5" t="s">
        <v>34</v>
      </c>
      <c r="C29" s="5" t="s">
        <v>34</v>
      </c>
      <c r="D29" s="5" t="s">
        <v>34</v>
      </c>
      <c r="E29" s="5" t="s">
        <v>34</v>
      </c>
      <c r="F29" s="5" t="s">
        <v>34</v>
      </c>
      <c r="G29" s="5" t="s">
        <v>34</v>
      </c>
      <c r="H29" s="5" t="s">
        <v>34</v>
      </c>
      <c r="I29" s="1"/>
      <c r="J29" s="1"/>
      <c r="K29" s="1"/>
      <c r="L29" s="1"/>
      <c r="M29" s="1"/>
      <c r="N29" s="1"/>
      <c r="O29" s="1"/>
      <c r="P29" s="1"/>
    </row>
    <row r="30" customFormat="false" ht="23" hidden="false" customHeight="true" outlineLevel="0" collapsed="false">
      <c r="A30" s="5" t="s">
        <v>34</v>
      </c>
      <c r="B30" s="5" t="s">
        <v>34</v>
      </c>
      <c r="C30" s="5" t="s">
        <v>34</v>
      </c>
      <c r="D30" s="5" t="s">
        <v>34</v>
      </c>
      <c r="E30" s="5" t="s">
        <v>34</v>
      </c>
      <c r="F30" s="5" t="s">
        <v>34</v>
      </c>
      <c r="G30" s="5" t="s">
        <v>34</v>
      </c>
      <c r="H30" s="5" t="s">
        <v>34</v>
      </c>
      <c r="I30" s="1"/>
      <c r="J30" s="1"/>
      <c r="K30" s="1"/>
      <c r="L30" s="1"/>
      <c r="M30" s="1"/>
      <c r="N30" s="1"/>
      <c r="O30" s="1"/>
      <c r="P30" s="1"/>
    </row>
    <row r="31" customFormat="false" ht="23" hidden="false" customHeight="true" outlineLevel="0" collapsed="false">
      <c r="A31" s="5"/>
      <c r="B31" s="5" t="s">
        <v>35</v>
      </c>
      <c r="C31" s="5" t="s">
        <v>35</v>
      </c>
      <c r="D31" s="5" t="s">
        <v>35</v>
      </c>
      <c r="E31" s="5" t="s">
        <v>35</v>
      </c>
      <c r="F31" s="5" t="s">
        <v>35</v>
      </c>
      <c r="G31" s="5" t="s">
        <v>35</v>
      </c>
      <c r="H31" s="5" t="s">
        <v>35</v>
      </c>
      <c r="I31" s="1"/>
      <c r="J31" s="1"/>
      <c r="K31" s="1"/>
      <c r="L31" s="1"/>
      <c r="M31" s="1"/>
      <c r="N31" s="1"/>
      <c r="O31" s="1"/>
      <c r="P31" s="1"/>
    </row>
    <row r="32" customFormat="false" ht="23" hidden="false" customHeight="true" outlineLevel="0" collapsed="false">
      <c r="A32" s="5" t="s">
        <v>35</v>
      </c>
      <c r="B32" s="5" t="s">
        <v>35</v>
      </c>
      <c r="C32" s="5" t="s">
        <v>35</v>
      </c>
      <c r="D32" s="5" t="s">
        <v>35</v>
      </c>
      <c r="E32" s="5" t="s">
        <v>35</v>
      </c>
      <c r="F32" s="5" t="s">
        <v>35</v>
      </c>
      <c r="G32" s="5" t="s">
        <v>35</v>
      </c>
      <c r="H32" s="5" t="s">
        <v>35</v>
      </c>
      <c r="I32" s="1"/>
      <c r="J32" s="1"/>
      <c r="K32" s="1"/>
      <c r="L32" s="1"/>
      <c r="M32" s="1"/>
      <c r="N32" s="1"/>
      <c r="O32" s="1"/>
      <c r="P32" s="1"/>
    </row>
    <row r="33" customFormat="false" ht="23" hidden="false" customHeight="true" outlineLevel="0" collapsed="false">
      <c r="A33" s="5"/>
      <c r="B33" s="5" t="s">
        <v>36</v>
      </c>
      <c r="C33" s="5" t="s">
        <v>36</v>
      </c>
      <c r="D33" s="5" t="s">
        <v>36</v>
      </c>
      <c r="E33" s="5" t="s">
        <v>36</v>
      </c>
      <c r="F33" s="5" t="s">
        <v>36</v>
      </c>
      <c r="G33" s="5" t="s">
        <v>36</v>
      </c>
      <c r="H33" s="5" t="s">
        <v>36</v>
      </c>
      <c r="I33" s="1"/>
      <c r="J33" s="1"/>
      <c r="K33" s="1"/>
      <c r="L33" s="1"/>
      <c r="M33" s="1"/>
      <c r="N33" s="1"/>
      <c r="O33" s="1"/>
      <c r="P33" s="1"/>
    </row>
    <row r="34" customFormat="false" ht="23" hidden="false" customHeight="true" outlineLevel="0" collapsed="false">
      <c r="A34" s="5" t="s">
        <v>36</v>
      </c>
      <c r="B34" s="5" t="s">
        <v>36</v>
      </c>
      <c r="C34" s="5" t="s">
        <v>36</v>
      </c>
      <c r="D34" s="5" t="s">
        <v>36</v>
      </c>
      <c r="E34" s="5" t="s">
        <v>36</v>
      </c>
      <c r="F34" s="5" t="s">
        <v>36</v>
      </c>
      <c r="G34" s="5" t="s">
        <v>36</v>
      </c>
      <c r="H34" s="5" t="s">
        <v>36</v>
      </c>
      <c r="I34" s="1"/>
      <c r="J34" s="1"/>
      <c r="K34" s="1"/>
      <c r="L34" s="1"/>
      <c r="M34" s="1"/>
      <c r="N34" s="1"/>
      <c r="O34" s="1"/>
      <c r="P34" s="1"/>
    </row>
    <row r="35" customFormat="false" ht="23" hidden="false" customHeight="true" outlineLevel="0" collapsed="false">
      <c r="A35" s="5"/>
      <c r="B35" s="5" t="s">
        <v>37</v>
      </c>
      <c r="C35" s="5" t="s">
        <v>37</v>
      </c>
      <c r="D35" s="5" t="s">
        <v>37</v>
      </c>
      <c r="E35" s="5" t="s">
        <v>37</v>
      </c>
      <c r="F35" s="5" t="s">
        <v>37</v>
      </c>
      <c r="G35" s="5" t="s">
        <v>37</v>
      </c>
      <c r="H35" s="5" t="s">
        <v>37</v>
      </c>
      <c r="I35" s="1"/>
      <c r="J35" s="1"/>
      <c r="K35" s="1"/>
      <c r="L35" s="1"/>
      <c r="M35" s="1"/>
      <c r="N35" s="1"/>
      <c r="O35" s="1"/>
      <c r="P35" s="1"/>
    </row>
    <row r="36" customFormat="false" ht="23" hidden="false" customHeight="true" outlineLevel="0" collapsed="false">
      <c r="A36" s="5" t="s">
        <v>37</v>
      </c>
      <c r="B36" s="5" t="s">
        <v>37</v>
      </c>
      <c r="C36" s="5" t="s">
        <v>37</v>
      </c>
      <c r="D36" s="5" t="s">
        <v>37</v>
      </c>
      <c r="E36" s="5" t="s">
        <v>37</v>
      </c>
      <c r="F36" s="5" t="s">
        <v>37</v>
      </c>
      <c r="G36" s="5" t="s">
        <v>37</v>
      </c>
      <c r="H36" s="5" t="s">
        <v>37</v>
      </c>
      <c r="I36" s="1"/>
      <c r="J36" s="1"/>
      <c r="K36" s="1"/>
      <c r="L36" s="1"/>
      <c r="M36" s="1"/>
      <c r="N36" s="1"/>
      <c r="O36" s="1"/>
      <c r="P36" s="1"/>
    </row>
    <row r="37" customFormat="false" ht="23" hidden="false" customHeight="true" outlineLevel="0" collapsed="false">
      <c r="A37" s="3" t="s">
        <v>38</v>
      </c>
      <c r="B37" s="3"/>
      <c r="C37" s="3"/>
      <c r="D37" s="3"/>
      <c r="E37" s="3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</row>
    <row r="38" customFormat="false" ht="23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</row>
    <row r="39" customFormat="false" ht="23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23" hidden="false" customHeight="true" outlineLevel="0" collapsed="false">
      <c r="A40" s="10" t="s">
        <v>39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customFormat="false" ht="23" hidden="false" customHeight="true" outlineLevel="0" collapsed="false">
      <c r="A41" s="5" t="s">
        <v>40</v>
      </c>
      <c r="B41" s="5"/>
      <c r="C41" s="5"/>
      <c r="D41" s="5"/>
      <c r="E41" s="5"/>
      <c r="F41" s="5"/>
      <c r="G41" s="5"/>
      <c r="H41" s="5"/>
      <c r="I41" s="5"/>
      <c r="J41" s="5" t="s">
        <v>41</v>
      </c>
      <c r="K41" s="5"/>
      <c r="L41" s="5"/>
      <c r="M41" s="5"/>
      <c r="N41" s="5"/>
      <c r="O41" s="5"/>
      <c r="P41" s="5"/>
    </row>
    <row r="42" customFormat="false" ht="23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customFormat="false" ht="23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customFormat="false" ht="23" hidden="false" customHeight="true" outlineLevel="0" collapsed="false">
      <c r="A44" s="3" t="s">
        <v>42</v>
      </c>
      <c r="B44" s="3"/>
      <c r="C44" s="3"/>
      <c r="D44" s="3"/>
      <c r="E44" s="3"/>
      <c r="F44" s="3"/>
      <c r="G44" s="3"/>
      <c r="H44" s="3"/>
      <c r="I44" s="5"/>
      <c r="J44" s="5" t="s">
        <v>43</v>
      </c>
      <c r="K44" s="5"/>
      <c r="L44" s="5"/>
      <c r="M44" s="5"/>
      <c r="N44" s="5"/>
      <c r="O44" s="5"/>
      <c r="P44" s="5"/>
    </row>
    <row r="45" customFormat="false" ht="23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5"/>
      <c r="J45" s="5"/>
      <c r="K45" s="5"/>
      <c r="L45" s="5"/>
      <c r="M45" s="5"/>
      <c r="N45" s="5"/>
      <c r="O45" s="5"/>
      <c r="P45" s="5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11"/>
      <c r="J46" s="5"/>
      <c r="K46" s="5"/>
      <c r="L46" s="5"/>
      <c r="M46" s="5"/>
      <c r="N46" s="5"/>
      <c r="O46" s="5"/>
      <c r="P46" s="5"/>
    </row>
    <row r="47" customFormat="false" ht="15" hidden="false" customHeight="true" outlineLevel="0" collapsed="false">
      <c r="A47" s="12" t="s">
        <v>44</v>
      </c>
      <c r="B47" s="12"/>
      <c r="C47" s="12"/>
      <c r="D47" s="12"/>
      <c r="E47" s="12"/>
      <c r="F47" s="12"/>
      <c r="G47" s="12"/>
      <c r="H47" s="12"/>
      <c r="I47" s="11"/>
      <c r="J47" s="11" t="s">
        <v>45</v>
      </c>
      <c r="K47" s="11"/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1"/>
      <c r="J48" s="11"/>
      <c r="K48" s="11"/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1"/>
      <c r="J49" s="11"/>
      <c r="K49" s="11"/>
      <c r="L49" s="11"/>
      <c r="M49" s="11"/>
      <c r="N49" s="11"/>
      <c r="O49" s="11"/>
      <c r="P49" s="11"/>
    </row>
    <row r="50" customFormat="false" ht="15" hidden="false" customHeight="true" outlineLevel="0" collapsed="false">
      <c r="A50" s="12" t="s">
        <v>46</v>
      </c>
      <c r="B50" s="12"/>
      <c r="C50" s="12"/>
      <c r="D50" s="12"/>
      <c r="E50" s="12"/>
      <c r="F50" s="12"/>
      <c r="G50" s="12"/>
      <c r="H50" s="12"/>
      <c r="I50" s="11"/>
      <c r="J50" s="11" t="s">
        <v>47</v>
      </c>
      <c r="K50" s="11"/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1"/>
      <c r="J51" s="11"/>
      <c r="K51" s="11"/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1"/>
      <c r="J52" s="11"/>
      <c r="K52" s="11"/>
      <c r="L52" s="11"/>
      <c r="M52" s="11"/>
      <c r="N52" s="11"/>
      <c r="O52" s="11"/>
      <c r="P52" s="11"/>
    </row>
    <row r="53" customFormat="false" ht="15" hidden="false" customHeight="true" outlineLevel="0" collapsed="false">
      <c r="A53" s="11" t="s">
        <v>48</v>
      </c>
      <c r="B53" s="11"/>
      <c r="C53" s="11"/>
      <c r="D53" s="11"/>
      <c r="E53" s="11"/>
      <c r="F53" s="11"/>
      <c r="G53" s="11"/>
      <c r="H53" s="11"/>
      <c r="I53" s="11"/>
      <c r="J53" s="12" t="s">
        <v>49</v>
      </c>
      <c r="K53" s="12"/>
      <c r="L53" s="12"/>
      <c r="M53" s="12"/>
      <c r="N53" s="12"/>
      <c r="O53" s="12"/>
      <c r="P53" s="12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2"/>
      <c r="K54" s="12"/>
      <c r="L54" s="12"/>
      <c r="M54" s="12"/>
      <c r="N54" s="12"/>
      <c r="O54" s="12"/>
      <c r="P54" s="12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2"/>
      <c r="K55" s="12"/>
      <c r="L55" s="12"/>
      <c r="M55" s="12"/>
      <c r="N55" s="12"/>
      <c r="O55" s="12"/>
      <c r="P55" s="12"/>
    </row>
    <row r="56" customFormat="false" ht="15" hidden="false" customHeight="true" outlineLevel="0" collapsed="false">
      <c r="A56" s="12" t="s">
        <v>50</v>
      </c>
      <c r="B56" s="12"/>
      <c r="C56" s="12"/>
      <c r="D56" s="12"/>
      <c r="E56" s="12"/>
      <c r="F56" s="12"/>
      <c r="G56" s="12"/>
      <c r="H56" s="12"/>
      <c r="I56" s="11"/>
      <c r="J56" s="11" t="s">
        <v>51</v>
      </c>
      <c r="K56" s="11"/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1"/>
      <c r="J57" s="11"/>
      <c r="K57" s="11"/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1"/>
      <c r="J58" s="11"/>
      <c r="K58" s="11"/>
      <c r="L58" s="11"/>
      <c r="M58" s="11"/>
      <c r="N58" s="11"/>
      <c r="O58" s="11"/>
      <c r="P58" s="11"/>
    </row>
    <row r="59" customFormat="false" ht="15" hidden="false" customHeight="true" outlineLevel="0" collapsed="false">
      <c r="A59" s="12" t="s">
        <v>52</v>
      </c>
      <c r="B59" s="12"/>
      <c r="C59" s="12"/>
      <c r="D59" s="12"/>
      <c r="E59" s="12"/>
      <c r="F59" s="12"/>
      <c r="G59" s="12"/>
      <c r="H59" s="12"/>
      <c r="I59" s="11"/>
      <c r="J59" s="11" t="s">
        <v>53</v>
      </c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1"/>
      <c r="J60" s="11"/>
      <c r="K60" s="11"/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1"/>
      <c r="J61" s="11"/>
      <c r="K61" s="11"/>
      <c r="L61" s="11"/>
      <c r="M61" s="11"/>
      <c r="N61" s="11"/>
      <c r="O61" s="11"/>
      <c r="P61" s="11"/>
    </row>
    <row r="62" customFormat="false" ht="15" hidden="false" customHeight="true" outlineLevel="0" collapsed="false">
      <c r="A62" s="12" t="s">
        <v>54</v>
      </c>
      <c r="B62" s="12"/>
      <c r="C62" s="12"/>
      <c r="D62" s="12"/>
      <c r="E62" s="12"/>
      <c r="F62" s="12"/>
      <c r="G62" s="12"/>
      <c r="H62" s="12"/>
      <c r="I62" s="11"/>
      <c r="J62" s="11" t="s">
        <v>55</v>
      </c>
      <c r="K62" s="11"/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1"/>
      <c r="J63" s="11"/>
      <c r="K63" s="11"/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1"/>
      <c r="J64" s="11"/>
      <c r="K64" s="11"/>
      <c r="L64" s="11"/>
      <c r="M64" s="11"/>
      <c r="N64" s="11"/>
      <c r="O64" s="11"/>
      <c r="P64" s="11"/>
    </row>
  </sheetData>
  <mergeCells count="40">
    <mergeCell ref="A2:H2"/>
    <mergeCell ref="J2:P3"/>
    <mergeCell ref="A3:H3"/>
    <mergeCell ref="A5:H6"/>
    <mergeCell ref="J5:P6"/>
    <mergeCell ref="J7:P9"/>
    <mergeCell ref="C9:H9"/>
    <mergeCell ref="C10:H10"/>
    <mergeCell ref="C11:H11"/>
    <mergeCell ref="C12:H12"/>
    <mergeCell ref="C13:H13"/>
    <mergeCell ref="C14:H14"/>
    <mergeCell ref="C15:H15"/>
    <mergeCell ref="C16:H16"/>
    <mergeCell ref="A21:H22"/>
    <mergeCell ref="A23:H24"/>
    <mergeCell ref="A25:H26"/>
    <mergeCell ref="A27:H28"/>
    <mergeCell ref="A29:H30"/>
    <mergeCell ref="A31:H32"/>
    <mergeCell ref="A33:H34"/>
    <mergeCell ref="A35:H36"/>
    <mergeCell ref="A37:H38"/>
    <mergeCell ref="A40:P40"/>
    <mergeCell ref="A41:H43"/>
    <mergeCell ref="J41:P43"/>
    <mergeCell ref="A44:H46"/>
    <mergeCell ref="J44:P46"/>
    <mergeCell ref="A47:H49"/>
    <mergeCell ref="J47:P49"/>
    <mergeCell ref="A50:H52"/>
    <mergeCell ref="J50:P52"/>
    <mergeCell ref="A53:H55"/>
    <mergeCell ref="J53:P55"/>
    <mergeCell ref="A56:H58"/>
    <mergeCell ref="J56:P58"/>
    <mergeCell ref="A59:H61"/>
    <mergeCell ref="J59:P61"/>
    <mergeCell ref="A62:H64"/>
    <mergeCell ref="J62:P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5C7B"/>
    <pageSetUpPr fitToPage="false"/>
  </sheetPr>
  <dimension ref="A1:X10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  <col collapsed="false" customWidth="true" hidden="false" outlineLevel="0" max="5" min="5" style="0" width="18"/>
    <col collapsed="false" customWidth="true" hidden="false" outlineLevel="0" max="8" min="6" style="0" width="15"/>
    <col collapsed="false" customWidth="true" hidden="false" outlineLevel="0" max="9" min="9" style="0" width="3"/>
    <col collapsed="false" customWidth="true" hidden="false" outlineLevel="0" max="16" min="10" style="0" width="12"/>
    <col collapsed="false" customWidth="true" hidden="true" outlineLevel="0" max="17" min="17" style="0" width="10"/>
    <col collapsed="false" customWidth="true" hidden="true" outlineLevel="0" max="24" min="19" style="0" width="12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3" hidden="false" customHeight="true" outlineLevel="0" collapsed="false">
      <c r="A2" s="13" t="s">
        <v>56</v>
      </c>
      <c r="B2" s="13"/>
      <c r="C2" s="13"/>
      <c r="D2" s="13"/>
      <c r="E2" s="13"/>
      <c r="F2" s="13"/>
      <c r="G2" s="13"/>
      <c r="H2" s="13"/>
      <c r="I2" s="1"/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</row>
    <row r="3" customFormat="false" ht="23" hidden="false" customHeight="true" outlineLevel="0" collapsed="false">
      <c r="A3" s="4" t="s">
        <v>57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1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</row>
    <row r="4" customFormat="false" ht="23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5" hidden="false" customHeight="true" outlineLevel="0" collapsed="false">
      <c r="A5" s="7" t="s">
        <v>58</v>
      </c>
      <c r="B5" s="7" t="s">
        <v>59</v>
      </c>
      <c r="C5" s="1"/>
      <c r="D5" s="1"/>
      <c r="E5" s="1"/>
      <c r="F5" s="1"/>
      <c r="G5" s="1"/>
      <c r="H5" s="1"/>
      <c r="I5" s="1"/>
      <c r="J5" s="3"/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</row>
    <row r="6" customFormat="false" ht="25" hidden="false" customHeight="true" outlineLevel="0" collapsed="false">
      <c r="A6" s="1" t="s">
        <v>61</v>
      </c>
      <c r="B6" s="14" t="n">
        <f aca="false">4*AVERAGE(D25:D1024)</f>
        <v>3.068</v>
      </c>
      <c r="C6" s="1"/>
      <c r="D6" s="1"/>
      <c r="E6" s="1"/>
      <c r="F6" s="1"/>
      <c r="G6" s="1"/>
      <c r="H6" s="1"/>
      <c r="I6" s="1"/>
      <c r="J6" s="3" t="s">
        <v>60</v>
      </c>
      <c r="K6" s="3" t="s">
        <v>60</v>
      </c>
      <c r="L6" s="3" t="s">
        <v>60</v>
      </c>
      <c r="M6" s="3" t="s">
        <v>60</v>
      </c>
      <c r="N6" s="3" t="s">
        <v>60</v>
      </c>
      <c r="O6" s="3" t="s">
        <v>60</v>
      </c>
      <c r="P6" s="3" t="s">
        <v>60</v>
      </c>
    </row>
    <row r="7" customFormat="false" ht="26" hidden="false" customHeight="true" outlineLevel="0" collapsed="false">
      <c r="A7" s="8" t="s">
        <v>62</v>
      </c>
      <c r="B7" s="14" t="n">
        <f aca="false">ABS(B6-PI())</f>
        <v>0.0735926535897931</v>
      </c>
      <c r="C7" s="1"/>
      <c r="D7" s="1"/>
      <c r="E7" s="1"/>
      <c r="F7" s="1"/>
      <c r="G7" s="1"/>
      <c r="H7" s="1"/>
      <c r="I7" s="1"/>
      <c r="J7" s="15" t="s">
        <v>63</v>
      </c>
      <c r="K7" s="6"/>
      <c r="L7" s="6"/>
      <c r="M7" s="6"/>
      <c r="N7" s="6"/>
      <c r="O7" s="6"/>
      <c r="P7" s="6"/>
    </row>
    <row r="8" customFormat="false" ht="26" hidden="false" customHeight="true" outlineLevel="0" collapsed="false">
      <c r="A8" s="8" t="s">
        <v>64</v>
      </c>
      <c r="B8" s="14" t="n">
        <f aca="false">4*_xlfn.STDEV.S(D25:D1024)/SQRT(COUNT(D25:D1024))</f>
        <v>0.0534998900768803</v>
      </c>
      <c r="C8" s="1"/>
      <c r="D8" s="1"/>
      <c r="E8" s="1"/>
      <c r="F8" s="1"/>
      <c r="G8" s="1"/>
      <c r="H8" s="1"/>
      <c r="I8" s="1"/>
      <c r="J8" s="15" t="s">
        <v>65</v>
      </c>
      <c r="K8" s="6"/>
      <c r="L8" s="6"/>
      <c r="M8" s="6"/>
      <c r="N8" s="6"/>
      <c r="O8" s="6"/>
      <c r="P8" s="6"/>
    </row>
    <row r="9" customFormat="false" ht="26" hidden="false" customHeight="true" outlineLevel="0" collapsed="false">
      <c r="A9" s="8" t="s">
        <v>66</v>
      </c>
      <c r="B9" s="16" t="n">
        <v>1</v>
      </c>
      <c r="C9" s="1"/>
      <c r="D9" s="8" t="s">
        <v>67</v>
      </c>
      <c r="E9" s="9" t="n">
        <f aca="false">MIN(3,MAX(1,ROUND(B9,0)))</f>
        <v>1</v>
      </c>
      <c r="F9" s="1"/>
      <c r="G9" s="1"/>
      <c r="H9" s="1"/>
      <c r="I9" s="1"/>
      <c r="J9" s="15" t="s">
        <v>68</v>
      </c>
      <c r="K9" s="6"/>
      <c r="L9" s="6"/>
      <c r="M9" s="6"/>
      <c r="N9" s="6"/>
      <c r="O9" s="6"/>
      <c r="P9" s="6"/>
    </row>
    <row r="10" customFormat="false" ht="23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25" hidden="false" customHeight="true" outlineLevel="0" collapsed="false">
      <c r="A11" s="7" t="s">
        <v>69</v>
      </c>
      <c r="B11" s="17" t="s">
        <v>70</v>
      </c>
      <c r="C11" s="7" t="s">
        <v>62</v>
      </c>
      <c r="D11" s="1"/>
      <c r="E11" s="1"/>
      <c r="F11" s="1"/>
      <c r="G11" s="1"/>
      <c r="H11" s="1"/>
      <c r="I11" s="1"/>
      <c r="J11" s="3"/>
      <c r="K11" s="3" t="s">
        <v>71</v>
      </c>
      <c r="L11" s="3" t="s">
        <v>71</v>
      </c>
      <c r="M11" s="3" t="s">
        <v>71</v>
      </c>
      <c r="N11" s="3" t="s">
        <v>71</v>
      </c>
      <c r="O11" s="3" t="s">
        <v>71</v>
      </c>
      <c r="P11" s="3" t="s">
        <v>71</v>
      </c>
    </row>
    <row r="12" customFormat="false" ht="25" hidden="false" customHeight="true" outlineLevel="0" collapsed="false">
      <c r="A12" s="1" t="n">
        <v>100</v>
      </c>
      <c r="B12" s="14" t="n">
        <f aca="false">4*AVERAGE(D25:D124)</f>
        <v>3.12</v>
      </c>
      <c r="C12" s="14" t="n">
        <f aca="false">ABS(B12-PI())</f>
        <v>0.021592653589793</v>
      </c>
      <c r="D12" s="1"/>
      <c r="E12" s="1"/>
      <c r="F12" s="1"/>
      <c r="G12" s="1"/>
      <c r="H12" s="1"/>
      <c r="I12" s="1"/>
      <c r="J12" s="3" t="s">
        <v>71</v>
      </c>
      <c r="K12" s="3" t="s">
        <v>71</v>
      </c>
      <c r="L12" s="3" t="s">
        <v>71</v>
      </c>
      <c r="M12" s="3" t="s">
        <v>71</v>
      </c>
      <c r="N12" s="3" t="s">
        <v>71</v>
      </c>
      <c r="O12" s="3" t="s">
        <v>71</v>
      </c>
      <c r="P12" s="3" t="s">
        <v>71</v>
      </c>
    </row>
    <row r="13" customFormat="false" ht="26" hidden="false" customHeight="true" outlineLevel="0" collapsed="false">
      <c r="A13" s="1" t="n">
        <v>300</v>
      </c>
      <c r="B13" s="14" t="n">
        <f aca="false">4*AVERAGE(D25:D324)</f>
        <v>3.14666666666667</v>
      </c>
      <c r="C13" s="14" t="n">
        <f aca="false">ABS(B13-PI())</f>
        <v>0.00507401307687339</v>
      </c>
      <c r="D13" s="1"/>
      <c r="E13" s="1"/>
      <c r="F13" s="1"/>
      <c r="G13" s="1"/>
      <c r="H13" s="1"/>
      <c r="I13" s="1"/>
      <c r="J13" s="15" t="s">
        <v>63</v>
      </c>
      <c r="K13" s="6"/>
      <c r="L13" s="6"/>
      <c r="M13" s="6"/>
      <c r="N13" s="6"/>
      <c r="O13" s="6"/>
      <c r="P13" s="6"/>
    </row>
    <row r="14" customFormat="false" ht="26" hidden="false" customHeight="true" outlineLevel="0" collapsed="false">
      <c r="A14" s="1" t="n">
        <v>1000</v>
      </c>
      <c r="B14" s="14" t="n">
        <f aca="false">4*AVERAGE(D25:D1024)</f>
        <v>3.068</v>
      </c>
      <c r="C14" s="14" t="n">
        <f aca="false">ABS(B14-PI())</f>
        <v>0.0735926535897931</v>
      </c>
      <c r="D14" s="1"/>
      <c r="E14" s="1"/>
      <c r="F14" s="1"/>
      <c r="G14" s="1"/>
      <c r="H14" s="1"/>
      <c r="I14" s="1"/>
      <c r="J14" s="15" t="s">
        <v>65</v>
      </c>
      <c r="K14" s="6"/>
      <c r="L14" s="6"/>
      <c r="M14" s="6"/>
      <c r="N14" s="6"/>
      <c r="O14" s="6"/>
      <c r="P14" s="6"/>
    </row>
    <row r="15" customFormat="false" ht="26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5" t="s">
        <v>68</v>
      </c>
      <c r="K15" s="6"/>
      <c r="L15" s="6"/>
      <c r="M15" s="6"/>
      <c r="N15" s="6"/>
      <c r="O15" s="6"/>
      <c r="P15" s="6"/>
    </row>
    <row r="16" customFormat="false" ht="23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3"/>
      <c r="K17" s="3" t="s">
        <v>72</v>
      </c>
      <c r="L17" s="3" t="s">
        <v>72</v>
      </c>
      <c r="M17" s="3" t="s">
        <v>72</v>
      </c>
      <c r="N17" s="3" t="s">
        <v>72</v>
      </c>
      <c r="O17" s="3" t="s">
        <v>72</v>
      </c>
      <c r="P17" s="3" t="s">
        <v>72</v>
      </c>
    </row>
    <row r="18" customFormat="false" ht="25" hidden="false" customHeight="true" outlineLevel="0" collapsed="false">
      <c r="A18" s="5"/>
      <c r="B18" s="5" t="s">
        <v>73</v>
      </c>
      <c r="C18" s="5" t="s">
        <v>73</v>
      </c>
      <c r="D18" s="5" t="s">
        <v>73</v>
      </c>
      <c r="E18" s="5" t="s">
        <v>73</v>
      </c>
      <c r="F18" s="5" t="s">
        <v>73</v>
      </c>
      <c r="G18" s="5" t="s">
        <v>73</v>
      </c>
      <c r="H18" s="5" t="s">
        <v>73</v>
      </c>
      <c r="I18" s="1"/>
      <c r="J18" s="3" t="s">
        <v>72</v>
      </c>
      <c r="K18" s="3" t="s">
        <v>72</v>
      </c>
      <c r="L18" s="3" t="s">
        <v>72</v>
      </c>
      <c r="M18" s="3" t="s">
        <v>72</v>
      </c>
      <c r="N18" s="3" t="s">
        <v>72</v>
      </c>
      <c r="O18" s="3" t="s">
        <v>72</v>
      </c>
      <c r="P18" s="3" t="s">
        <v>72</v>
      </c>
    </row>
    <row r="19" customFormat="false" ht="26" hidden="false" customHeight="true" outlineLevel="0" collapsed="false">
      <c r="A19" s="5" t="s">
        <v>73</v>
      </c>
      <c r="B19" s="5" t="s">
        <v>73</v>
      </c>
      <c r="C19" s="5" t="s">
        <v>73</v>
      </c>
      <c r="D19" s="5" t="s">
        <v>73</v>
      </c>
      <c r="E19" s="5" t="s">
        <v>73</v>
      </c>
      <c r="F19" s="5" t="s">
        <v>73</v>
      </c>
      <c r="G19" s="5" t="s">
        <v>73</v>
      </c>
      <c r="H19" s="5" t="s">
        <v>73</v>
      </c>
      <c r="I19" s="1"/>
      <c r="J19" s="15" t="s">
        <v>63</v>
      </c>
      <c r="K19" s="6"/>
      <c r="L19" s="6"/>
      <c r="M19" s="6"/>
      <c r="N19" s="6"/>
      <c r="O19" s="6"/>
      <c r="P19" s="6"/>
    </row>
    <row r="20" customFormat="false" ht="26" hidden="false" customHeight="true" outlineLevel="0" collapsed="false">
      <c r="A20" s="5" t="s">
        <v>73</v>
      </c>
      <c r="B20" s="5" t="s">
        <v>73</v>
      </c>
      <c r="C20" s="5" t="s">
        <v>73</v>
      </c>
      <c r="D20" s="5" t="s">
        <v>73</v>
      </c>
      <c r="E20" s="5" t="s">
        <v>73</v>
      </c>
      <c r="F20" s="5" t="s">
        <v>73</v>
      </c>
      <c r="G20" s="5" t="s">
        <v>73</v>
      </c>
      <c r="H20" s="5" t="s">
        <v>73</v>
      </c>
      <c r="I20" s="1"/>
      <c r="J20" s="15" t="s">
        <v>65</v>
      </c>
      <c r="K20" s="6"/>
      <c r="L20" s="6"/>
      <c r="M20" s="6"/>
      <c r="N20" s="6"/>
      <c r="O20" s="6"/>
      <c r="P20" s="6"/>
    </row>
    <row r="21" customFormat="false" ht="26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5" t="s">
        <v>68</v>
      </c>
      <c r="K21" s="6"/>
      <c r="L21" s="6"/>
      <c r="M21" s="6"/>
      <c r="N21" s="6"/>
      <c r="O21" s="6"/>
      <c r="P21" s="6"/>
    </row>
    <row r="22" customFormat="false" ht="23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3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S23" s="0" t="n">
        <v>1</v>
      </c>
      <c r="T23" s="0" t="n">
        <v>2</v>
      </c>
      <c r="U23" s="0" t="n">
        <v>3</v>
      </c>
    </row>
    <row r="24" customFormat="false" ht="28" hidden="false" customHeight="true" outlineLevel="0" collapsed="false">
      <c r="A24" s="7" t="s">
        <v>74</v>
      </c>
      <c r="B24" s="17" t="s">
        <v>75</v>
      </c>
      <c r="C24" s="17" t="s">
        <v>76</v>
      </c>
      <c r="D24" s="7" t="s">
        <v>77</v>
      </c>
      <c r="E24" s="7" t="s">
        <v>78</v>
      </c>
      <c r="F24" s="1" t="s">
        <v>75</v>
      </c>
      <c r="G24" s="8" t="s">
        <v>79</v>
      </c>
      <c r="H24" s="8" t="s">
        <v>80</v>
      </c>
      <c r="I24" s="8" t="s">
        <v>81</v>
      </c>
      <c r="J24" s="1"/>
      <c r="K24" s="1"/>
      <c r="L24" s="1"/>
      <c r="M24" s="1"/>
      <c r="N24" s="1"/>
      <c r="O24" s="1"/>
      <c r="P24" s="1"/>
    </row>
    <row r="25" customFormat="false" ht="23" hidden="false" customHeight="true" outlineLevel="0" collapsed="false">
      <c r="A25" s="1" t="n">
        <v>1</v>
      </c>
      <c r="B25" s="18" t="n">
        <f aca="false">CHOOSE($E$9,S25,U25,W25)</f>
        <v>0.440444641630165</v>
      </c>
      <c r="C25" s="18" t="n">
        <f aca="false">CHOOSE($E$9,T25,V25,X25)</f>
        <v>0.352983647608198</v>
      </c>
      <c r="D25" s="9" t="n">
        <f aca="false">IF(B25^2+C25^2&lt;=1,1,0)</f>
        <v>1</v>
      </c>
      <c r="E25" s="14" t="n">
        <f aca="false">4*AVERAGE($D$25:D25)</f>
        <v>4</v>
      </c>
      <c r="F25" s="14" t="n">
        <f aca="false">B25</f>
        <v>0.440444641630165</v>
      </c>
      <c r="G25" s="14" t="n">
        <f aca="false">IF(D25=1,C25,"")</f>
        <v>0.352983647608198</v>
      </c>
      <c r="H25" s="9" t="str">
        <f aca="false">IF(D25=0,C25,"")</f>
        <v/>
      </c>
      <c r="I25" s="9" t="n">
        <f aca="false">SQRT(1-F25^2)</f>
        <v>0.897779771246421</v>
      </c>
      <c r="J25" s="1"/>
      <c r="K25" s="1"/>
      <c r="L25" s="1"/>
      <c r="M25" s="1"/>
      <c r="N25" s="1"/>
      <c r="O25" s="1"/>
      <c r="P25" s="1"/>
      <c r="Q25" s="19" t="n">
        <f aca="false">PI()</f>
        <v>3.14159265358979</v>
      </c>
      <c r="S25" s="20" t="n">
        <v>0.440444641630165</v>
      </c>
      <c r="T25" s="20" t="n">
        <v>0.352983647608198</v>
      </c>
      <c r="U25" s="20" t="n">
        <v>0.610580593691718</v>
      </c>
      <c r="V25" s="20" t="n">
        <v>0.412519740603533</v>
      </c>
      <c r="W25" s="20" t="n">
        <v>0.908910678031019</v>
      </c>
      <c r="X25" s="20" t="n">
        <v>0.27957937183782</v>
      </c>
    </row>
    <row r="26" customFormat="false" ht="23" hidden="false" customHeight="true" outlineLevel="0" collapsed="false">
      <c r="A26" s="1" t="n">
        <v>2</v>
      </c>
      <c r="B26" s="18" t="n">
        <f aca="false">CHOOSE($E$9,S26,U26,W26)</f>
        <v>0.341909232898615</v>
      </c>
      <c r="C26" s="18" t="n">
        <f aca="false">CHOOSE($E$9,T26,V26,X26)</f>
        <v>0.701764764380641</v>
      </c>
      <c r="D26" s="9" t="n">
        <f aca="false">IF(B26^2+C26^2&lt;=1,1,0)</f>
        <v>1</v>
      </c>
      <c r="E26" s="14" t="n">
        <f aca="false">4*AVERAGE($D$25:D26)</f>
        <v>4</v>
      </c>
      <c r="F26" s="14" t="n">
        <f aca="false">B26</f>
        <v>0.341909232898615</v>
      </c>
      <c r="G26" s="14" t="n">
        <f aca="false">IF(D26=1,C26,"")</f>
        <v>0.701764764380641</v>
      </c>
      <c r="H26" s="9" t="str">
        <f aca="false">IF(D26=0,C26,"")</f>
        <v/>
      </c>
      <c r="I26" s="9" t="n">
        <f aca="false">SQRT(1-F26^2)</f>
        <v>0.93973298146797</v>
      </c>
      <c r="J26" s="1"/>
      <c r="K26" s="1"/>
      <c r="L26" s="1"/>
      <c r="M26" s="1"/>
      <c r="N26" s="1"/>
      <c r="O26" s="1"/>
      <c r="P26" s="1"/>
      <c r="Q26" s="19" t="n">
        <f aca="false">PI()</f>
        <v>3.14159265358979</v>
      </c>
      <c r="S26" s="20" t="n">
        <v>0.341909232898615</v>
      </c>
      <c r="T26" s="20" t="n">
        <v>0.701764764380641</v>
      </c>
      <c r="U26" s="20" t="n">
        <v>0.8919163756988</v>
      </c>
      <c r="V26" s="20" t="n">
        <v>0.652094396972738</v>
      </c>
      <c r="W26" s="20" t="n">
        <v>0.240915160470288</v>
      </c>
      <c r="X26" s="20" t="n">
        <v>0.698770463854318</v>
      </c>
    </row>
    <row r="27" customFormat="false" ht="23" hidden="false" customHeight="true" outlineLevel="0" collapsed="false">
      <c r="A27" s="1" t="n">
        <v>3</v>
      </c>
      <c r="B27" s="18" t="n">
        <f aca="false">CHOOSE($E$9,S27,U27,W27)</f>
        <v>0.230304883676581</v>
      </c>
      <c r="C27" s="18" t="n">
        <f aca="false">CHOOSE($E$9,T27,V27,X27)</f>
        <v>0.472375957877375</v>
      </c>
      <c r="D27" s="9" t="n">
        <f aca="false">IF(B27^2+C27^2&lt;=1,1,0)</f>
        <v>1</v>
      </c>
      <c r="E27" s="14" t="n">
        <f aca="false">4*AVERAGE($D$25:D27)</f>
        <v>4</v>
      </c>
      <c r="F27" s="14" t="n">
        <f aca="false">B27</f>
        <v>0.230304883676581</v>
      </c>
      <c r="G27" s="14" t="n">
        <f aca="false">IF(D27=1,C27,"")</f>
        <v>0.472375957877375</v>
      </c>
      <c r="H27" s="9" t="str">
        <f aca="false">IF(D27=0,C27,"")</f>
        <v/>
      </c>
      <c r="I27" s="9" t="n">
        <f aca="false">SQRT(1-F27^2)</f>
        <v>0.973118523384853</v>
      </c>
      <c r="J27" s="1"/>
      <c r="K27" s="1"/>
      <c r="L27" s="1"/>
      <c r="M27" s="1"/>
      <c r="N27" s="1"/>
      <c r="O27" s="1"/>
      <c r="P27" s="1"/>
      <c r="Q27" s="19" t="n">
        <f aca="false">PI()</f>
        <v>3.14159265358979</v>
      </c>
      <c r="S27" s="20" t="n">
        <v>0.230304883676581</v>
      </c>
      <c r="T27" s="20" t="n">
        <v>0.472375957877375</v>
      </c>
      <c r="U27" s="20" t="n">
        <v>0.611377947495207</v>
      </c>
      <c r="V27" s="20" t="n">
        <v>0.756125346830768</v>
      </c>
      <c r="W27" s="20" t="n">
        <v>0.951694532140291</v>
      </c>
      <c r="X27" s="20" t="n">
        <v>0.299080609705573</v>
      </c>
    </row>
    <row r="28" customFormat="false" ht="23" hidden="false" customHeight="true" outlineLevel="0" collapsed="false">
      <c r="A28" s="1" t="n">
        <v>4</v>
      </c>
      <c r="B28" s="18" t="n">
        <f aca="false">CHOOSE($E$9,S28,U28,W28)</f>
        <v>0.827160034677945</v>
      </c>
      <c r="C28" s="18" t="n">
        <f aca="false">CHOOSE($E$9,T28,V28,X28)</f>
        <v>0.792596503277309</v>
      </c>
      <c r="D28" s="9" t="n">
        <f aca="false">IF(B28^2+C28^2&lt;=1,1,0)</f>
        <v>0</v>
      </c>
      <c r="E28" s="14" t="n">
        <f aca="false">4*AVERAGE($D$25:D28)</f>
        <v>3</v>
      </c>
      <c r="F28" s="14" t="n">
        <f aca="false">B28</f>
        <v>0.827160034677945</v>
      </c>
      <c r="G28" s="9" t="str">
        <f aca="false">IF(D28=1,C28,"")</f>
        <v/>
      </c>
      <c r="H28" s="14" t="n">
        <f aca="false">IF(D28=0,C28,"")</f>
        <v>0.792596503277309</v>
      </c>
      <c r="I28" s="9" t="n">
        <f aca="false">SQRT(1-F28^2)</f>
        <v>0.561966437638033</v>
      </c>
      <c r="J28" s="1"/>
      <c r="K28" s="1"/>
      <c r="L28" s="1"/>
      <c r="M28" s="1"/>
      <c r="N28" s="1"/>
      <c r="O28" s="1"/>
      <c r="P28" s="1"/>
      <c r="Q28" s="19" t="n">
        <f aca="false">PI()</f>
        <v>3.14159265358979</v>
      </c>
      <c r="S28" s="20" t="n">
        <v>0.827160034677945</v>
      </c>
      <c r="T28" s="20" t="n">
        <v>0.792596503277309</v>
      </c>
      <c r="U28" s="20" t="n">
        <v>0.422781284132537</v>
      </c>
      <c r="V28" s="20" t="n">
        <v>0.994128917114001</v>
      </c>
      <c r="W28" s="20" t="n">
        <v>0.490660619079227</v>
      </c>
      <c r="X28" s="20" t="n">
        <v>0.309897161100733</v>
      </c>
    </row>
    <row r="29" customFormat="false" ht="23" hidden="false" customHeight="true" outlineLevel="0" collapsed="false">
      <c r="A29" s="1" t="n">
        <v>5</v>
      </c>
      <c r="B29" s="18" t="n">
        <f aca="false">CHOOSE($E$9,S29,U29,W29)</f>
        <v>0.930491859908216</v>
      </c>
      <c r="C29" s="18" t="n">
        <f aca="false">CHOOSE($E$9,T29,V29,X29)</f>
        <v>0.19898791948799</v>
      </c>
      <c r="D29" s="9" t="n">
        <f aca="false">IF(B29^2+C29^2&lt;=1,1,0)</f>
        <v>1</v>
      </c>
      <c r="E29" s="14" t="n">
        <f aca="false">4*AVERAGE($D$25:D29)</f>
        <v>3.2</v>
      </c>
      <c r="F29" s="14" t="n">
        <f aca="false">B29</f>
        <v>0.930491859908216</v>
      </c>
      <c r="G29" s="14" t="n">
        <f aca="false">IF(D29=1,C29,"")</f>
        <v>0.19898791948799</v>
      </c>
      <c r="H29" s="9" t="str">
        <f aca="false">IF(D29=0,C29,"")</f>
        <v/>
      </c>
      <c r="I29" s="9" t="n">
        <f aca="false">SQRT(1-F29^2)</f>
        <v>0.366312569596717</v>
      </c>
      <c r="J29" s="1"/>
      <c r="K29" s="1"/>
      <c r="L29" s="1"/>
      <c r="M29" s="1"/>
      <c r="N29" s="1"/>
      <c r="O29" s="1"/>
      <c r="P29" s="1"/>
      <c r="Q29" s="19" t="n">
        <f aca="false">PI()</f>
        <v>3.14159265358979</v>
      </c>
      <c r="S29" s="20" t="n">
        <v>0.930491859908216</v>
      </c>
      <c r="T29" s="20" t="n">
        <v>0.19898791948799</v>
      </c>
      <c r="U29" s="20" t="n">
        <v>0.139132343151976</v>
      </c>
      <c r="V29" s="20" t="n">
        <v>0.111111063291837</v>
      </c>
      <c r="W29" s="20" t="n">
        <v>0.118763589086055</v>
      </c>
      <c r="X29" s="20" t="n">
        <v>0.965186451975289</v>
      </c>
    </row>
    <row r="30" customFormat="false" ht="23" hidden="false" customHeight="true" outlineLevel="0" collapsed="false">
      <c r="A30" s="1" t="n">
        <v>6</v>
      </c>
      <c r="B30" s="18" t="n">
        <f aca="false">CHOOSE($E$9,S30,U30,W30)</f>
        <v>0.602559944032691</v>
      </c>
      <c r="C30" s="18" t="n">
        <f aca="false">CHOOSE($E$9,T30,V30,X30)</f>
        <v>0.326715212431736</v>
      </c>
      <c r="D30" s="9" t="n">
        <f aca="false">IF(B30^2+C30^2&lt;=1,1,0)</f>
        <v>1</v>
      </c>
      <c r="E30" s="14" t="n">
        <f aca="false">4*AVERAGE($D$25:D30)</f>
        <v>3.33333333333333</v>
      </c>
      <c r="F30" s="14" t="n">
        <f aca="false">B30</f>
        <v>0.602559944032691</v>
      </c>
      <c r="G30" s="14" t="n">
        <f aca="false">IF(D30=1,C30,"")</f>
        <v>0.326715212431736</v>
      </c>
      <c r="H30" s="9" t="str">
        <f aca="false">IF(D30=0,C30,"")</f>
        <v/>
      </c>
      <c r="I30" s="9" t="n">
        <f aca="false">SQRT(1-F30^2)</f>
        <v>0.79807362683359</v>
      </c>
      <c r="J30" s="1"/>
      <c r="K30" s="1"/>
      <c r="L30" s="1"/>
      <c r="M30" s="1"/>
      <c r="N30" s="1"/>
      <c r="O30" s="1"/>
      <c r="P30" s="1"/>
      <c r="Q30" s="19" t="n">
        <f aca="false">PI()</f>
        <v>3.14159265358979</v>
      </c>
      <c r="S30" s="20" t="n">
        <v>0.602559944032691</v>
      </c>
      <c r="T30" s="20" t="n">
        <v>0.326715212431736</v>
      </c>
      <c r="U30" s="20" t="n">
        <v>0.940197725571199</v>
      </c>
      <c r="V30" s="20" t="n">
        <v>0.154720839437348</v>
      </c>
      <c r="W30" s="20" t="n">
        <v>0.223897984101468</v>
      </c>
      <c r="X30" s="20" t="n">
        <v>0.195758989259657</v>
      </c>
    </row>
    <row r="31" customFormat="false" ht="23" hidden="false" customHeight="true" outlineLevel="0" collapsed="false">
      <c r="A31" s="1" t="n">
        <v>7</v>
      </c>
      <c r="B31" s="18" t="n">
        <f aca="false">CHOOSE($E$9,S31,U31,W31)</f>
        <v>0.874847132596187</v>
      </c>
      <c r="C31" s="18" t="n">
        <f aca="false">CHOOSE($E$9,T31,V31,X31)</f>
        <v>0.15925886540208</v>
      </c>
      <c r="D31" s="9" t="n">
        <f aca="false">IF(B31^2+C31^2&lt;=1,1,0)</f>
        <v>1</v>
      </c>
      <c r="E31" s="14" t="n">
        <f aca="false">4*AVERAGE($D$25:D31)</f>
        <v>3.42857142857143</v>
      </c>
      <c r="F31" s="14" t="n">
        <f aca="false">B31</f>
        <v>0.874847132596187</v>
      </c>
      <c r="G31" s="14" t="n">
        <f aca="false">IF(D31=1,C31,"")</f>
        <v>0.15925886540208</v>
      </c>
      <c r="H31" s="9" t="str">
        <f aca="false">IF(D31=0,C31,"")</f>
        <v/>
      </c>
      <c r="I31" s="9" t="n">
        <f aca="false">SQRT(1-F31^2)</f>
        <v>0.484399106717002</v>
      </c>
      <c r="J31" s="1"/>
      <c r="K31" s="1"/>
      <c r="L31" s="1"/>
      <c r="M31" s="1"/>
      <c r="N31" s="1"/>
      <c r="O31" s="1"/>
      <c r="P31" s="1"/>
      <c r="Q31" s="19" t="n">
        <f aca="false">PI()</f>
        <v>3.14159265358979</v>
      </c>
      <c r="S31" s="20" t="n">
        <v>0.874847132596187</v>
      </c>
      <c r="T31" s="20" t="n">
        <v>0.15925886540208</v>
      </c>
      <c r="U31" s="20" t="n">
        <v>0.479006577142201</v>
      </c>
      <c r="V31" s="20" t="n">
        <v>0.854595987061405</v>
      </c>
      <c r="W31" s="20" t="n">
        <v>0.878760297169513</v>
      </c>
      <c r="X31" s="20" t="n">
        <v>0.898147539471073</v>
      </c>
    </row>
    <row r="32" customFormat="false" ht="23" hidden="false" customHeight="true" outlineLevel="0" collapsed="false">
      <c r="A32" s="1" t="n">
        <v>8</v>
      </c>
      <c r="B32" s="18" t="n">
        <f aca="false">CHOOSE($E$9,S32,U32,W32)</f>
        <v>0.598807594156824</v>
      </c>
      <c r="C32" s="18" t="n">
        <f aca="false">CHOOSE($E$9,T32,V32,X32)</f>
        <v>0.446538084303029</v>
      </c>
      <c r="D32" s="9" t="n">
        <f aca="false">IF(B32^2+C32^2&lt;=1,1,0)</f>
        <v>1</v>
      </c>
      <c r="E32" s="14" t="n">
        <f aca="false">4*AVERAGE($D$25:D32)</f>
        <v>3.5</v>
      </c>
      <c r="F32" s="14" t="n">
        <f aca="false">B32</f>
        <v>0.598807594156824</v>
      </c>
      <c r="G32" s="14" t="n">
        <f aca="false">IF(D32=1,C32,"")</f>
        <v>0.446538084303029</v>
      </c>
      <c r="H32" s="9" t="str">
        <f aca="false">IF(D32=0,C32,"")</f>
        <v/>
      </c>
      <c r="I32" s="9" t="n">
        <f aca="false">SQRT(1-F32^2)</f>
        <v>0.800892917424119</v>
      </c>
      <c r="J32" s="1"/>
      <c r="K32" s="1"/>
      <c r="L32" s="1"/>
      <c r="M32" s="1"/>
      <c r="N32" s="1"/>
      <c r="O32" s="1"/>
      <c r="P32" s="1"/>
      <c r="Q32" s="19" t="n">
        <f aca="false">PI()</f>
        <v>3.14159265358979</v>
      </c>
      <c r="S32" s="20" t="n">
        <v>0.598807594156824</v>
      </c>
      <c r="T32" s="20" t="n">
        <v>0.446538084303029</v>
      </c>
      <c r="U32" s="20" t="n">
        <v>0.70301315688333</v>
      </c>
      <c r="V32" s="20" t="n">
        <v>0.206527910883732</v>
      </c>
      <c r="W32" s="20" t="n">
        <v>0.066989105623864</v>
      </c>
      <c r="X32" s="20" t="n">
        <v>0.573697385290994</v>
      </c>
    </row>
    <row r="33" customFormat="false" ht="23" hidden="false" customHeight="true" outlineLevel="0" collapsed="false">
      <c r="A33" s="1" t="n">
        <v>9</v>
      </c>
      <c r="B33" s="18" t="n">
        <f aca="false">CHOOSE($E$9,S33,U33,W33)</f>
        <v>0.0406486958963797</v>
      </c>
      <c r="C33" s="18" t="n">
        <f aca="false">CHOOSE($E$9,T33,V33,X33)</f>
        <v>0.00641111808363348</v>
      </c>
      <c r="D33" s="9" t="n">
        <f aca="false">IF(B33^2+C33^2&lt;=1,1,0)</f>
        <v>1</v>
      </c>
      <c r="E33" s="14" t="n">
        <f aca="false">4*AVERAGE($D$25:D33)</f>
        <v>3.55555555555556</v>
      </c>
      <c r="F33" s="14" t="n">
        <f aca="false">B33</f>
        <v>0.0406486958963797</v>
      </c>
      <c r="G33" s="14" t="n">
        <f aca="false">IF(D33=1,C33,"")</f>
        <v>0.00641111808363348</v>
      </c>
      <c r="H33" s="9" t="str">
        <f aca="false">IF(D33=0,C33,"")</f>
        <v/>
      </c>
      <c r="I33" s="9" t="n">
        <f aca="false">SQRT(1-F33^2)</f>
        <v>0.99917350021001</v>
      </c>
      <c r="J33" s="1"/>
      <c r="K33" s="1"/>
      <c r="L33" s="1"/>
      <c r="M33" s="1"/>
      <c r="N33" s="1"/>
      <c r="O33" s="1"/>
      <c r="P33" s="1"/>
      <c r="Q33" s="19" t="n">
        <f aca="false">PI()</f>
        <v>3.14159265358979</v>
      </c>
      <c r="S33" s="20" t="n">
        <v>0.0406486958963797</v>
      </c>
      <c r="T33" s="20" t="n">
        <v>0.00641111808363348</v>
      </c>
      <c r="U33" s="20" t="n">
        <v>0.967087119733053</v>
      </c>
      <c r="V33" s="20" t="n">
        <v>0.470604445501324</v>
      </c>
      <c r="W33" s="20" t="n">
        <v>0.387325182310331</v>
      </c>
      <c r="X33" s="20" t="n">
        <v>0.409349434527676</v>
      </c>
    </row>
    <row r="34" customFormat="false" ht="23" hidden="false" customHeight="true" outlineLevel="0" collapsed="false">
      <c r="A34" s="1" t="n">
        <v>10</v>
      </c>
      <c r="B34" s="18" t="n">
        <f aca="false">CHOOSE($E$9,S34,U34,W34)</f>
        <v>0.702202356769703</v>
      </c>
      <c r="C34" s="18" t="n">
        <f aca="false">CHOOSE($E$9,T34,V34,X34)</f>
        <v>0.613776287180372</v>
      </c>
      <c r="D34" s="9" t="n">
        <f aca="false">IF(B34^2+C34^2&lt;=1,1,0)</f>
        <v>1</v>
      </c>
      <c r="E34" s="14" t="n">
        <f aca="false">4*AVERAGE($D$25:D34)</f>
        <v>3.6</v>
      </c>
      <c r="F34" s="14" t="n">
        <f aca="false">B34</f>
        <v>0.702202356769703</v>
      </c>
      <c r="G34" s="14" t="n">
        <f aca="false">IF(D34=1,C34,"")</f>
        <v>0.613776287180372</v>
      </c>
      <c r="H34" s="9" t="str">
        <f aca="false">IF(D34=0,C34,"")</f>
        <v/>
      </c>
      <c r="I34" s="9" t="n">
        <f aca="false">SQRT(1-F34^2)</f>
        <v>0.711977422498126</v>
      </c>
      <c r="J34" s="1"/>
      <c r="K34" s="1"/>
      <c r="L34" s="1"/>
      <c r="M34" s="1"/>
      <c r="N34" s="1"/>
      <c r="O34" s="1"/>
      <c r="P34" s="1"/>
      <c r="Q34" s="19" t="n">
        <f aca="false">PI()</f>
        <v>3.14159265358979</v>
      </c>
      <c r="S34" s="20" t="n">
        <v>0.702202356769703</v>
      </c>
      <c r="T34" s="20" t="n">
        <v>0.613776287180372</v>
      </c>
      <c r="U34" s="20" t="n">
        <v>0.613856656796027</v>
      </c>
      <c r="V34" s="20" t="n">
        <v>0.368680195832216</v>
      </c>
      <c r="W34" s="20" t="n">
        <v>0.231060135157274</v>
      </c>
      <c r="X34" s="20" t="n">
        <v>0.965753112360176</v>
      </c>
    </row>
    <row r="35" customFormat="false" ht="23" hidden="false" customHeight="true" outlineLevel="0" collapsed="false">
      <c r="A35" s="1" t="n">
        <v>11</v>
      </c>
      <c r="B35" s="18" t="n">
        <f aca="false">CHOOSE($E$9,S35,U35,W35)</f>
        <v>0.210293104755692</v>
      </c>
      <c r="C35" s="18" t="n">
        <f aca="false">CHOOSE($E$9,T35,V35,X35)</f>
        <v>0.366067665279843</v>
      </c>
      <c r="D35" s="9" t="n">
        <f aca="false">IF(B35^2+C35^2&lt;=1,1,0)</f>
        <v>1</v>
      </c>
      <c r="E35" s="14" t="n">
        <f aca="false">4*AVERAGE($D$25:D35)</f>
        <v>3.63636363636364</v>
      </c>
      <c r="F35" s="14" t="n">
        <f aca="false">B35</f>
        <v>0.210293104755692</v>
      </c>
      <c r="G35" s="14" t="n">
        <f aca="false">IF(D35=1,C35,"")</f>
        <v>0.366067665279843</v>
      </c>
      <c r="H35" s="9" t="str">
        <f aca="false">IF(D35=0,C35,"")</f>
        <v/>
      </c>
      <c r="I35" s="9" t="n">
        <f aca="false">SQRT(1-F35^2)</f>
        <v>0.97763838411358</v>
      </c>
      <c r="J35" s="1"/>
      <c r="K35" s="1"/>
      <c r="L35" s="1"/>
      <c r="M35" s="1"/>
      <c r="N35" s="1"/>
      <c r="O35" s="1"/>
      <c r="P35" s="1"/>
      <c r="Q35" s="19" t="n">
        <f aca="false">PI()</f>
        <v>3.14159265358979</v>
      </c>
      <c r="S35" s="20" t="n">
        <v>0.210293104755692</v>
      </c>
      <c r="T35" s="20" t="n">
        <v>0.366067665279843</v>
      </c>
      <c r="U35" s="20" t="n">
        <v>0.562115925701751</v>
      </c>
      <c r="V35" s="20" t="n">
        <v>0.714911188764832</v>
      </c>
      <c r="W35" s="20" t="n">
        <v>0.00252387040757118</v>
      </c>
      <c r="X35" s="20" t="n">
        <v>0.404881964452329</v>
      </c>
    </row>
    <row r="36" customFormat="false" ht="23" hidden="false" customHeight="true" outlineLevel="0" collapsed="false">
      <c r="A36" s="1" t="n">
        <v>12</v>
      </c>
      <c r="B36" s="18" t="n">
        <f aca="false">CHOOSE($E$9,S36,U36,W36)</f>
        <v>0.0164241272723302</v>
      </c>
      <c r="C36" s="18" t="n">
        <f aca="false">CHOOSE($E$9,T36,V36,X36)</f>
        <v>0.606322172214277</v>
      </c>
      <c r="D36" s="9" t="n">
        <f aca="false">IF(B36^2+C36^2&lt;=1,1,0)</f>
        <v>1</v>
      </c>
      <c r="E36" s="14" t="n">
        <f aca="false">4*AVERAGE($D$25:D36)</f>
        <v>3.66666666666667</v>
      </c>
      <c r="F36" s="14" t="n">
        <f aca="false">B36</f>
        <v>0.0164241272723302</v>
      </c>
      <c r="G36" s="14" t="n">
        <f aca="false">IF(D36=1,C36,"")</f>
        <v>0.606322172214277</v>
      </c>
      <c r="H36" s="9" t="str">
        <f aca="false">IF(D36=0,C36,"")</f>
        <v/>
      </c>
      <c r="I36" s="9" t="n">
        <f aca="false">SQRT(1-F36^2)</f>
        <v>0.999865114924679</v>
      </c>
      <c r="J36" s="1"/>
      <c r="K36" s="1"/>
      <c r="L36" s="1"/>
      <c r="M36" s="1"/>
      <c r="N36" s="1"/>
      <c r="O36" s="1"/>
      <c r="P36" s="1"/>
      <c r="Q36" s="19" t="n">
        <f aca="false">PI()</f>
        <v>3.14159265358979</v>
      </c>
      <c r="S36" s="20" t="n">
        <v>0.0164241272723302</v>
      </c>
      <c r="T36" s="20" t="n">
        <v>0.606322172214277</v>
      </c>
      <c r="U36" s="20" t="n">
        <v>0.247782957367454</v>
      </c>
      <c r="V36" s="20" t="n">
        <v>0.60360622335555</v>
      </c>
      <c r="W36" s="20" t="n">
        <v>0.115193725889423</v>
      </c>
      <c r="X36" s="20" t="n">
        <v>0.371301866331432</v>
      </c>
    </row>
    <row r="37" customFormat="false" ht="23" hidden="false" customHeight="true" outlineLevel="0" collapsed="false">
      <c r="A37" s="1" t="n">
        <v>13</v>
      </c>
      <c r="B37" s="18" t="n">
        <f aca="false">CHOOSE($E$9,S37,U37,W37)</f>
        <v>0.64957916631829</v>
      </c>
      <c r="C37" s="18" t="n">
        <f aca="false">CHOOSE($E$9,T37,V37,X37)</f>
        <v>0.997690148302354</v>
      </c>
      <c r="D37" s="9" t="n">
        <f aca="false">IF(B37^2+C37^2&lt;=1,1,0)</f>
        <v>0</v>
      </c>
      <c r="E37" s="14" t="n">
        <f aca="false">4*AVERAGE($D$25:D37)</f>
        <v>3.38461538461538</v>
      </c>
      <c r="F37" s="14" t="n">
        <f aca="false">B37</f>
        <v>0.64957916631829</v>
      </c>
      <c r="G37" s="9" t="str">
        <f aca="false">IF(D37=1,C37,"")</f>
        <v/>
      </c>
      <c r="H37" s="14" t="n">
        <f aca="false">IF(D37=0,C37,"")</f>
        <v>0.997690148302354</v>
      </c>
      <c r="I37" s="9" t="n">
        <f aca="false">SQRT(1-F37^2)</f>
        <v>0.760293960705486</v>
      </c>
      <c r="J37" s="1"/>
      <c r="K37" s="1"/>
      <c r="L37" s="1"/>
      <c r="M37" s="1"/>
      <c r="N37" s="1"/>
      <c r="O37" s="1"/>
      <c r="P37" s="1"/>
      <c r="Q37" s="19" t="n">
        <f aca="false">PI()</f>
        <v>3.14159265358979</v>
      </c>
      <c r="S37" s="20" t="n">
        <v>0.64957916631829</v>
      </c>
      <c r="T37" s="20" t="n">
        <v>0.997690148302354</v>
      </c>
      <c r="U37" s="20" t="n">
        <v>0.802595811049807</v>
      </c>
      <c r="V37" s="20" t="n">
        <v>0.281021020958122</v>
      </c>
      <c r="W37" s="20" t="n">
        <v>0.816002967973135</v>
      </c>
      <c r="X37" s="20" t="n">
        <v>0.932981304014204</v>
      </c>
    </row>
    <row r="38" customFormat="false" ht="23" hidden="false" customHeight="true" outlineLevel="0" collapsed="false">
      <c r="A38" s="1" t="n">
        <v>14</v>
      </c>
      <c r="B38" s="18" t="n">
        <f aca="false">CHOOSE($E$9,S38,U38,W38)</f>
        <v>0.429977172403596</v>
      </c>
      <c r="C38" s="18" t="n">
        <f aca="false">CHOOSE($E$9,T38,V38,X38)</f>
        <v>0.988769292947836</v>
      </c>
      <c r="D38" s="9" t="n">
        <f aca="false">IF(B38^2+C38^2&lt;=1,1,0)</f>
        <v>0</v>
      </c>
      <c r="E38" s="14" t="n">
        <f aca="false">4*AVERAGE($D$25:D38)</f>
        <v>3.14285714285714</v>
      </c>
      <c r="F38" s="14" t="n">
        <f aca="false">B38</f>
        <v>0.429977172403596</v>
      </c>
      <c r="G38" s="9" t="str">
        <f aca="false">IF(D38=1,C38,"")</f>
        <v/>
      </c>
      <c r="H38" s="14" t="n">
        <f aca="false">IF(D38=0,C38,"")</f>
        <v>0.988769292947836</v>
      </c>
      <c r="I38" s="9" t="n">
        <f aca="false">SQRT(1-F38^2)</f>
        <v>0.902839759432319</v>
      </c>
      <c r="J38" s="1"/>
      <c r="K38" s="1"/>
      <c r="L38" s="1"/>
      <c r="M38" s="1"/>
      <c r="N38" s="1"/>
      <c r="O38" s="1"/>
      <c r="P38" s="1"/>
      <c r="Q38" s="19" t="n">
        <f aca="false">PI()</f>
        <v>3.14159265358979</v>
      </c>
      <c r="S38" s="20" t="n">
        <v>0.429977172403596</v>
      </c>
      <c r="T38" s="20" t="n">
        <v>0.988769292947836</v>
      </c>
      <c r="U38" s="20" t="n">
        <v>0.748577613738636</v>
      </c>
      <c r="V38" s="20" t="n">
        <v>0.455477388375584</v>
      </c>
      <c r="W38" s="20" t="n">
        <v>0.622570664562881</v>
      </c>
      <c r="X38" s="20" t="n">
        <v>0.807736603241343</v>
      </c>
    </row>
    <row r="39" customFormat="false" ht="23" hidden="false" customHeight="true" outlineLevel="0" collapsed="false">
      <c r="A39" s="1" t="n">
        <v>15</v>
      </c>
      <c r="B39" s="18" t="n">
        <f aca="false">CHOOSE($E$9,S39,U39,W39)</f>
        <v>0.443218193831854</v>
      </c>
      <c r="C39" s="18" t="n">
        <f aca="false">CHOOSE($E$9,T39,V39,X39)</f>
        <v>0.999962162808515</v>
      </c>
      <c r="D39" s="9" t="n">
        <f aca="false">IF(B39^2+C39^2&lt;=1,1,0)</f>
        <v>0</v>
      </c>
      <c r="E39" s="14" t="n">
        <f aca="false">4*AVERAGE($D$25:D39)</f>
        <v>2.93333333333333</v>
      </c>
      <c r="F39" s="14" t="n">
        <f aca="false">B39</f>
        <v>0.443218193831854</v>
      </c>
      <c r="G39" s="9" t="str">
        <f aca="false">IF(D39=1,C39,"")</f>
        <v/>
      </c>
      <c r="H39" s="14" t="n">
        <f aca="false">IF(D39=0,C39,"")</f>
        <v>0.999962162808515</v>
      </c>
      <c r="I39" s="9" t="n">
        <f aca="false">SQRT(1-F39^2)</f>
        <v>0.896413761974028</v>
      </c>
      <c r="J39" s="1"/>
      <c r="K39" s="1"/>
      <c r="L39" s="1"/>
      <c r="M39" s="1"/>
      <c r="N39" s="1"/>
      <c r="O39" s="1"/>
      <c r="P39" s="1"/>
      <c r="Q39" s="19" t="n">
        <f aca="false">PI()</f>
        <v>3.14159265358979</v>
      </c>
      <c r="S39" s="20" t="n">
        <v>0.443218193831854</v>
      </c>
      <c r="T39" s="20" t="n">
        <v>0.999962162808515</v>
      </c>
      <c r="U39" s="20" t="n">
        <v>0.987929200640072</v>
      </c>
      <c r="V39" s="20" t="n">
        <v>0.840992481369533</v>
      </c>
      <c r="W39" s="20" t="n">
        <v>0.999852226346516</v>
      </c>
      <c r="X39" s="20" t="n">
        <v>0.0834156715302121</v>
      </c>
    </row>
    <row r="40" customFormat="false" ht="23" hidden="false" customHeight="true" outlineLevel="0" collapsed="false">
      <c r="A40" s="1" t="n">
        <v>16</v>
      </c>
      <c r="B40" s="18" t="n">
        <f aca="false">CHOOSE($E$9,S40,U40,W40)</f>
        <v>0.254923040396534</v>
      </c>
      <c r="C40" s="18" t="n">
        <f aca="false">CHOOSE($E$9,T40,V40,X40)</f>
        <v>0.00969023734796792</v>
      </c>
      <c r="D40" s="9" t="n">
        <f aca="false">IF(B40^2+C40^2&lt;=1,1,0)</f>
        <v>1</v>
      </c>
      <c r="E40" s="14" t="n">
        <f aca="false">4*AVERAGE($D$25:D40)</f>
        <v>3</v>
      </c>
      <c r="F40" s="14" t="n">
        <f aca="false">B40</f>
        <v>0.254923040396534</v>
      </c>
      <c r="G40" s="14" t="n">
        <f aca="false">IF(D40=1,C40,"")</f>
        <v>0.00969023734796792</v>
      </c>
      <c r="H40" s="9" t="str">
        <f aca="false">IF(D40=0,C40,"")</f>
        <v/>
      </c>
      <c r="I40" s="9" t="n">
        <f aca="false">SQRT(1-F40^2)</f>
        <v>0.966961345388215</v>
      </c>
      <c r="J40" s="1"/>
      <c r="K40" s="1"/>
      <c r="L40" s="1"/>
      <c r="M40" s="1"/>
      <c r="N40" s="1"/>
      <c r="O40" s="1"/>
      <c r="P40" s="1"/>
      <c r="Q40" s="19" t="n">
        <f aca="false">PI()</f>
        <v>3.14159265358979</v>
      </c>
      <c r="S40" s="20" t="n">
        <v>0.254923040396534</v>
      </c>
      <c r="T40" s="20" t="n">
        <v>0.00969023734796792</v>
      </c>
      <c r="U40" s="20" t="n">
        <v>0.0973404238797108</v>
      </c>
      <c r="V40" s="20" t="n">
        <v>0.935352912125212</v>
      </c>
      <c r="W40" s="20" t="n">
        <v>0.99503816542582</v>
      </c>
      <c r="X40" s="20" t="n">
        <v>0.327875052107582</v>
      </c>
    </row>
    <row r="41" customFormat="false" ht="23" hidden="false" customHeight="true" outlineLevel="0" collapsed="false">
      <c r="A41" s="1" t="n">
        <v>17</v>
      </c>
      <c r="B41" s="18" t="n">
        <f aca="false">CHOOSE($E$9,S41,U41,W41)</f>
        <v>0.878195823053829</v>
      </c>
      <c r="C41" s="18" t="n">
        <f aca="false">CHOOSE($E$9,T41,V41,X41)</f>
        <v>0.138242872082628</v>
      </c>
      <c r="D41" s="9" t="n">
        <f aca="false">IF(B41^2+C41^2&lt;=1,1,0)</f>
        <v>1</v>
      </c>
      <c r="E41" s="14" t="n">
        <f aca="false">4*AVERAGE($D$25:D41)</f>
        <v>3.05882352941176</v>
      </c>
      <c r="F41" s="14" t="n">
        <f aca="false">B41</f>
        <v>0.878195823053829</v>
      </c>
      <c r="G41" s="14" t="n">
        <f aca="false">IF(D41=1,C41,"")</f>
        <v>0.138242872082628</v>
      </c>
      <c r="H41" s="9" t="str">
        <f aca="false">IF(D41=0,C41,"")</f>
        <v/>
      </c>
      <c r="I41" s="9" t="n">
        <f aca="false">SQRT(1-F41^2)</f>
        <v>0.478301261101</v>
      </c>
      <c r="J41" s="1"/>
      <c r="K41" s="1"/>
      <c r="L41" s="1"/>
      <c r="M41" s="1"/>
      <c r="N41" s="1"/>
      <c r="O41" s="1"/>
      <c r="P41" s="1"/>
      <c r="Q41" s="19" t="n">
        <f aca="false">PI()</f>
        <v>3.14159265358979</v>
      </c>
      <c r="S41" s="20" t="n">
        <v>0.878195823053829</v>
      </c>
      <c r="T41" s="20" t="n">
        <v>0.138242872082628</v>
      </c>
      <c r="U41" s="20" t="n">
        <v>0.0439706557070922</v>
      </c>
      <c r="V41" s="20" t="n">
        <v>0.0495669063581382</v>
      </c>
      <c r="W41" s="20" t="n">
        <v>0.327538735207145</v>
      </c>
      <c r="X41" s="20" t="n">
        <v>0.673976450586988</v>
      </c>
    </row>
    <row r="42" customFormat="false" ht="23" hidden="false" customHeight="true" outlineLevel="0" collapsed="false">
      <c r="A42" s="1" t="n">
        <v>18</v>
      </c>
      <c r="B42" s="18" t="n">
        <f aca="false">CHOOSE($E$9,S42,U42,W42)</f>
        <v>0.952527533634566</v>
      </c>
      <c r="C42" s="18" t="n">
        <f aca="false">CHOOSE($E$9,T42,V42,X42)</f>
        <v>0.128797272336669</v>
      </c>
      <c r="D42" s="9" t="n">
        <f aca="false">IF(B42^2+C42^2&lt;=1,1,0)</f>
        <v>1</v>
      </c>
      <c r="E42" s="14" t="n">
        <f aca="false">4*AVERAGE($D$25:D42)</f>
        <v>3.11111111111111</v>
      </c>
      <c r="F42" s="14" t="n">
        <f aca="false">B42</f>
        <v>0.952527533634566</v>
      </c>
      <c r="G42" s="14" t="n">
        <f aca="false">IF(D42=1,C42,"")</f>
        <v>0.128797272336669</v>
      </c>
      <c r="H42" s="9" t="str">
        <f aca="false">IF(D42=0,C42,"")</f>
        <v/>
      </c>
      <c r="I42" s="9" t="n">
        <f aca="false">SQRT(1-F42^2)</f>
        <v>0.304452455513256</v>
      </c>
      <c r="J42" s="1"/>
      <c r="K42" s="1"/>
      <c r="L42" s="1"/>
      <c r="M42" s="1"/>
      <c r="N42" s="1"/>
      <c r="O42" s="1"/>
      <c r="P42" s="1"/>
      <c r="Q42" s="19" t="n">
        <f aca="false">PI()</f>
        <v>3.14159265358979</v>
      </c>
      <c r="S42" s="20" t="n">
        <v>0.952527533634566</v>
      </c>
      <c r="T42" s="20" t="n">
        <v>0.128797272336669</v>
      </c>
      <c r="U42" s="20" t="n">
        <v>0.320867139027284</v>
      </c>
      <c r="V42" s="20" t="n">
        <v>0.992850563058989</v>
      </c>
      <c r="W42" s="20" t="n">
        <v>0.516406291237964</v>
      </c>
      <c r="X42" s="20" t="n">
        <v>0.838047267566953</v>
      </c>
    </row>
    <row r="43" customFormat="false" ht="23" hidden="false" customHeight="true" outlineLevel="0" collapsed="false">
      <c r="A43" s="1" t="n">
        <v>19</v>
      </c>
      <c r="B43" s="18" t="n">
        <f aca="false">CHOOSE($E$9,S43,U43,W43)</f>
        <v>0.515610391157679</v>
      </c>
      <c r="C43" s="18" t="n">
        <f aca="false">CHOOSE($E$9,T43,V43,X43)</f>
        <v>0.622215932817198</v>
      </c>
      <c r="D43" s="9" t="n">
        <f aca="false">IF(B43^2+C43^2&lt;=1,1,0)</f>
        <v>1</v>
      </c>
      <c r="E43" s="14" t="n">
        <f aca="false">4*AVERAGE($D$25:D43)</f>
        <v>3.15789473684211</v>
      </c>
      <c r="F43" s="14" t="n">
        <f aca="false">B43</f>
        <v>0.515610391157679</v>
      </c>
      <c r="G43" s="14" t="n">
        <f aca="false">IF(D43=1,C43,"")</f>
        <v>0.622215932817198</v>
      </c>
      <c r="H43" s="9" t="str">
        <f aca="false">IF(D43=0,C43,"")</f>
        <v/>
      </c>
      <c r="I43" s="9" t="n">
        <f aca="false">SQRT(1-F43^2)</f>
        <v>0.856823158259757</v>
      </c>
      <c r="J43" s="1"/>
      <c r="K43" s="1"/>
      <c r="L43" s="1"/>
      <c r="M43" s="1"/>
      <c r="N43" s="1"/>
      <c r="O43" s="1"/>
      <c r="P43" s="1"/>
      <c r="Q43" s="19" t="n">
        <f aca="false">PI()</f>
        <v>3.14159265358979</v>
      </c>
      <c r="S43" s="20" t="n">
        <v>0.515610391157679</v>
      </c>
      <c r="T43" s="20" t="n">
        <v>0.622215932817198</v>
      </c>
      <c r="U43" s="20" t="n">
        <v>0.271611308152052</v>
      </c>
      <c r="V43" s="20" t="n">
        <v>0.120516838596052</v>
      </c>
      <c r="W43" s="20" t="n">
        <v>0.798029957179909</v>
      </c>
      <c r="X43" s="20" t="n">
        <v>0.734273606697691</v>
      </c>
    </row>
    <row r="44" customFormat="false" ht="23" hidden="false" customHeight="true" outlineLevel="0" collapsed="false">
      <c r="A44" s="1" t="n">
        <v>20</v>
      </c>
      <c r="B44" s="18" t="n">
        <f aca="false">CHOOSE($E$9,S44,U44,W44)</f>
        <v>0.211446743807755</v>
      </c>
      <c r="C44" s="18" t="n">
        <f aca="false">CHOOSE($E$9,T44,V44,X44)</f>
        <v>0.627110800822265</v>
      </c>
      <c r="D44" s="9" t="n">
        <f aca="false">IF(B44^2+C44^2&lt;=1,1,0)</f>
        <v>1</v>
      </c>
      <c r="E44" s="14" t="n">
        <f aca="false">4*AVERAGE($D$25:D44)</f>
        <v>3.2</v>
      </c>
      <c r="F44" s="14" t="n">
        <f aca="false">B44</f>
        <v>0.211446743807755</v>
      </c>
      <c r="G44" s="14" t="n">
        <f aca="false">IF(D44=1,C44,"")</f>
        <v>0.627110800822265</v>
      </c>
      <c r="H44" s="9" t="str">
        <f aca="false">IF(D44=0,C44,"")</f>
        <v/>
      </c>
      <c r="I44" s="9" t="n">
        <f aca="false">SQRT(1-F44^2)</f>
        <v>0.977389520372046</v>
      </c>
      <c r="J44" s="1"/>
      <c r="K44" s="1"/>
      <c r="L44" s="1"/>
      <c r="M44" s="1"/>
      <c r="N44" s="1"/>
      <c r="O44" s="1"/>
      <c r="P44" s="1"/>
      <c r="Q44" s="19" t="n">
        <f aca="false">PI()</f>
        <v>3.14159265358979</v>
      </c>
      <c r="S44" s="20" t="n">
        <v>0.211446743807755</v>
      </c>
      <c r="T44" s="20" t="n">
        <v>0.627110800822265</v>
      </c>
      <c r="U44" s="20" t="n">
        <v>0.704498556274325</v>
      </c>
      <c r="V44" s="20" t="n">
        <v>0.802902245784728</v>
      </c>
      <c r="W44" s="20" t="n">
        <v>0.596691713253632</v>
      </c>
      <c r="X44" s="20" t="n">
        <v>0.184675677781487</v>
      </c>
    </row>
    <row r="45" customFormat="false" ht="23" hidden="false" customHeight="true" outlineLevel="0" collapsed="false">
      <c r="A45" s="1" t="n">
        <v>21</v>
      </c>
      <c r="B45" s="18" t="n">
        <f aca="false">CHOOSE($E$9,S45,U45,W45)</f>
        <v>0.841612878139131</v>
      </c>
      <c r="C45" s="18" t="n">
        <f aca="false">CHOOSE($E$9,T45,V45,X45)</f>
        <v>0.911858733394183</v>
      </c>
      <c r="D45" s="9" t="n">
        <f aca="false">IF(B45^2+C45^2&lt;=1,1,0)</f>
        <v>0</v>
      </c>
      <c r="E45" s="14" t="n">
        <f aca="false">4*AVERAGE($D$25:D45)</f>
        <v>3.04761904761905</v>
      </c>
      <c r="F45" s="14" t="n">
        <f aca="false">B45</f>
        <v>0.841612878139131</v>
      </c>
      <c r="G45" s="9" t="str">
        <f aca="false">IF(D45=1,C45,"")</f>
        <v/>
      </c>
      <c r="H45" s="14" t="n">
        <f aca="false">IF(D45=0,C45,"")</f>
        <v>0.911858733394183</v>
      </c>
      <c r="I45" s="9" t="n">
        <f aca="false">SQRT(1-F45^2)</f>
        <v>0.540081256247954</v>
      </c>
      <c r="J45" s="1"/>
      <c r="K45" s="1"/>
      <c r="L45" s="1"/>
      <c r="M45" s="1"/>
      <c r="N45" s="1"/>
      <c r="O45" s="1"/>
      <c r="P45" s="1"/>
      <c r="Q45" s="19" t="n">
        <f aca="false">PI()</f>
        <v>3.14159265358979</v>
      </c>
      <c r="S45" s="20" t="n">
        <v>0.841612878139131</v>
      </c>
      <c r="T45" s="20" t="n">
        <v>0.911858733394183</v>
      </c>
      <c r="U45" s="20" t="n">
        <v>0.0800879308927955</v>
      </c>
      <c r="V45" s="20" t="n">
        <v>0.172053893343148</v>
      </c>
      <c r="W45" s="20" t="n">
        <v>0.130905503255548</v>
      </c>
      <c r="X45" s="20" t="n">
        <v>0.48893685805558</v>
      </c>
    </row>
    <row r="46" customFormat="false" ht="15" hidden="false" customHeight="false" outlineLevel="0" collapsed="false">
      <c r="A46" s="21" t="n">
        <v>22</v>
      </c>
      <c r="B46" s="18" t="n">
        <f aca="false">CHOOSE($E$9,S46,U46,W46)</f>
        <v>0.894077149569057</v>
      </c>
      <c r="C46" s="18" t="n">
        <f aca="false">CHOOSE($E$9,T46,V46,X46)</f>
        <v>0.00326063123065978</v>
      </c>
      <c r="D46" s="9" t="n">
        <f aca="false">IF(B46^2+C46^2&lt;=1,1,0)</f>
        <v>1</v>
      </c>
      <c r="E46" s="14" t="n">
        <f aca="false">4*AVERAGE($D$25:D46)</f>
        <v>3.09090909090909</v>
      </c>
      <c r="F46" s="14" t="n">
        <f aca="false">B46</f>
        <v>0.894077149569057</v>
      </c>
      <c r="G46" s="14" t="n">
        <f aca="false">IF(D46=1,C46,"")</f>
        <v>0.00326063123065978</v>
      </c>
      <c r="H46" s="9" t="str">
        <f aca="false">IF(D46=0,C46,"")</f>
        <v/>
      </c>
      <c r="I46" s="9" t="n">
        <f aca="false">SQRT(1-F46^2)</f>
        <v>0.447912994473782</v>
      </c>
      <c r="J46" s="21"/>
      <c r="K46" s="21"/>
      <c r="L46" s="21"/>
      <c r="M46" s="21"/>
      <c r="N46" s="21"/>
      <c r="O46" s="21"/>
      <c r="P46" s="21"/>
      <c r="Q46" s="19" t="n">
        <f aca="false">PI()</f>
        <v>3.14159265358979</v>
      </c>
      <c r="S46" s="20" t="n">
        <v>0.894077149569057</v>
      </c>
      <c r="T46" s="20" t="n">
        <v>0.00326063123065978</v>
      </c>
      <c r="U46" s="20" t="n">
        <v>0.238197569653148</v>
      </c>
      <c r="V46" s="20" t="n">
        <v>0.0404689092396534</v>
      </c>
      <c r="W46" s="20" t="n">
        <v>0.176359879810615</v>
      </c>
      <c r="X46" s="20" t="n">
        <v>0.117987576854783</v>
      </c>
    </row>
    <row r="47" customFormat="false" ht="15" hidden="false" customHeight="false" outlineLevel="0" collapsed="false">
      <c r="A47" s="21" t="n">
        <v>23</v>
      </c>
      <c r="B47" s="18" t="n">
        <f aca="false">CHOOSE($E$9,S47,U47,W47)</f>
        <v>0.638073410722427</v>
      </c>
      <c r="C47" s="18" t="n">
        <f aca="false">CHOOSE($E$9,T47,V47,X47)</f>
        <v>0.379856944666244</v>
      </c>
      <c r="D47" s="9" t="n">
        <f aca="false">IF(B47^2+C47^2&lt;=1,1,0)</f>
        <v>1</v>
      </c>
      <c r="E47" s="14" t="n">
        <f aca="false">4*AVERAGE($D$25:D47)</f>
        <v>3.1304347826087</v>
      </c>
      <c r="F47" s="14" t="n">
        <f aca="false">B47</f>
        <v>0.638073410722427</v>
      </c>
      <c r="G47" s="14" t="n">
        <f aca="false">IF(D47=1,C47,"")</f>
        <v>0.379856944666244</v>
      </c>
      <c r="H47" s="9" t="str">
        <f aca="false">IF(D47=0,C47,"")</f>
        <v/>
      </c>
      <c r="I47" s="9" t="n">
        <f aca="false">SQRT(1-F47^2)</f>
        <v>0.769975533721072</v>
      </c>
      <c r="J47" s="21"/>
      <c r="K47" s="21"/>
      <c r="L47" s="21"/>
      <c r="M47" s="21"/>
      <c r="N47" s="21"/>
      <c r="O47" s="21"/>
      <c r="P47" s="21"/>
      <c r="Q47" s="19" t="n">
        <f aca="false">PI()</f>
        <v>3.14159265358979</v>
      </c>
      <c r="S47" s="20" t="n">
        <v>0.638073410722427</v>
      </c>
      <c r="T47" s="20" t="n">
        <v>0.379856944666244</v>
      </c>
      <c r="U47" s="20" t="n">
        <v>0.648544988423755</v>
      </c>
      <c r="V47" s="20" t="n">
        <v>0.30293112090239</v>
      </c>
      <c r="W47" s="20" t="n">
        <v>0.0102491319269025</v>
      </c>
      <c r="X47" s="20" t="n">
        <v>0.419057777068558</v>
      </c>
    </row>
    <row r="48" customFormat="false" ht="15" hidden="false" customHeight="false" outlineLevel="0" collapsed="false">
      <c r="A48" s="21" t="n">
        <v>24</v>
      </c>
      <c r="B48" s="18" t="n">
        <f aca="false">CHOOSE($E$9,S48,U48,W48)</f>
        <v>0.616694776690565</v>
      </c>
      <c r="C48" s="18" t="n">
        <f aca="false">CHOOSE($E$9,T48,V48,X48)</f>
        <v>0.109045059536584</v>
      </c>
      <c r="D48" s="9" t="n">
        <f aca="false">IF(B48^2+C48^2&lt;=1,1,0)</f>
        <v>1</v>
      </c>
      <c r="E48" s="14" t="n">
        <f aca="false">4*AVERAGE($D$25:D48)</f>
        <v>3.16666666666667</v>
      </c>
      <c r="F48" s="14" t="n">
        <f aca="false">B48</f>
        <v>0.616694776690565</v>
      </c>
      <c r="G48" s="14" t="n">
        <f aca="false">IF(D48=1,C48,"")</f>
        <v>0.109045059536584</v>
      </c>
      <c r="H48" s="9" t="str">
        <f aca="false">IF(D48=0,C48,"")</f>
        <v/>
      </c>
      <c r="I48" s="9" t="n">
        <f aca="false">SQRT(1-F48^2)</f>
        <v>0.787202357975746</v>
      </c>
      <c r="J48" s="21"/>
      <c r="K48" s="21"/>
      <c r="L48" s="21"/>
      <c r="M48" s="21"/>
      <c r="N48" s="21"/>
      <c r="O48" s="21"/>
      <c r="P48" s="21"/>
      <c r="Q48" s="19" t="n">
        <f aca="false">PI()</f>
        <v>3.14159265358979</v>
      </c>
      <c r="S48" s="20" t="n">
        <v>0.616694776690565</v>
      </c>
      <c r="T48" s="20" t="n">
        <v>0.109045059536584</v>
      </c>
      <c r="U48" s="20" t="n">
        <v>0.529280620742193</v>
      </c>
      <c r="V48" s="20" t="n">
        <v>0.265059184464066</v>
      </c>
      <c r="W48" s="20" t="n">
        <v>0.161856765987905</v>
      </c>
      <c r="X48" s="20" t="n">
        <v>0.0733548394025961</v>
      </c>
    </row>
    <row r="49" customFormat="false" ht="15" hidden="false" customHeight="false" outlineLevel="0" collapsed="false">
      <c r="A49" s="21" t="n">
        <v>25</v>
      </c>
      <c r="B49" s="18" t="n">
        <f aca="false">CHOOSE($E$9,S49,U49,W49)</f>
        <v>0.463599328766577</v>
      </c>
      <c r="C49" s="18" t="n">
        <f aca="false">CHOOSE($E$9,T49,V49,X49)</f>
        <v>0.908589383237995</v>
      </c>
      <c r="D49" s="9" t="n">
        <f aca="false">IF(B49^2+C49^2&lt;=1,1,0)</f>
        <v>0</v>
      </c>
      <c r="E49" s="14" t="n">
        <f aca="false">4*AVERAGE($D$25:D49)</f>
        <v>3.04</v>
      </c>
      <c r="F49" s="14" t="n">
        <f aca="false">B49</f>
        <v>0.463599328766577</v>
      </c>
      <c r="G49" s="9" t="str">
        <f aca="false">IF(D49=1,C49,"")</f>
        <v/>
      </c>
      <c r="H49" s="14" t="n">
        <f aca="false">IF(D49=0,C49,"")</f>
        <v>0.908589383237995</v>
      </c>
      <c r="I49" s="9" t="n">
        <f aca="false">SQRT(1-F49^2)</f>
        <v>0.886044955048659</v>
      </c>
      <c r="J49" s="21"/>
      <c r="K49" s="21"/>
      <c r="L49" s="21"/>
      <c r="M49" s="21"/>
      <c r="N49" s="21"/>
      <c r="O49" s="21"/>
      <c r="P49" s="21"/>
      <c r="Q49" s="19" t="n">
        <f aca="false">PI()</f>
        <v>3.14159265358979</v>
      </c>
      <c r="S49" s="20" t="n">
        <v>0.463599328766577</v>
      </c>
      <c r="T49" s="20" t="n">
        <v>0.908589383237995</v>
      </c>
      <c r="U49" s="20" t="n">
        <v>0.610041343499004</v>
      </c>
      <c r="V49" s="20" t="n">
        <v>0.35986105375454</v>
      </c>
      <c r="W49" s="20" t="n">
        <v>0.861199453502263</v>
      </c>
      <c r="X49" s="20" t="n">
        <v>0.0484627461854446</v>
      </c>
    </row>
    <row r="50" customFormat="false" ht="15" hidden="false" customHeight="false" outlineLevel="0" collapsed="false">
      <c r="A50" s="21" t="n">
        <v>26</v>
      </c>
      <c r="B50" s="18" t="n">
        <f aca="false">CHOOSE($E$9,S50,U50,W50)</f>
        <v>0.979008420719765</v>
      </c>
      <c r="C50" s="18" t="n">
        <f aca="false">CHOOSE($E$9,T50,V50,X50)</f>
        <v>0.227372763794847</v>
      </c>
      <c r="D50" s="9" t="n">
        <f aca="false">IF(B50^2+C50^2&lt;=1,1,0)</f>
        <v>0</v>
      </c>
      <c r="E50" s="14" t="n">
        <f aca="false">4*AVERAGE($D$25:D50)</f>
        <v>2.92307692307692</v>
      </c>
      <c r="F50" s="14" t="n">
        <f aca="false">B50</f>
        <v>0.979008420719765</v>
      </c>
      <c r="G50" s="9" t="str">
        <f aca="false">IF(D50=1,C50,"")</f>
        <v/>
      </c>
      <c r="H50" s="14" t="n">
        <f aca="false">IF(D50=0,C50,"")</f>
        <v>0.227372763794847</v>
      </c>
      <c r="I50" s="9" t="n">
        <f aca="false">SQRT(1-F50^2)</f>
        <v>0.203819803159044</v>
      </c>
      <c r="J50" s="21"/>
      <c r="K50" s="21"/>
      <c r="L50" s="21"/>
      <c r="M50" s="21"/>
      <c r="N50" s="21"/>
      <c r="O50" s="21"/>
      <c r="P50" s="21"/>
      <c r="Q50" s="19" t="n">
        <f aca="false">PI()</f>
        <v>3.14159265358979</v>
      </c>
      <c r="S50" s="20" t="n">
        <v>0.979008420719765</v>
      </c>
      <c r="T50" s="20" t="n">
        <v>0.227372763794847</v>
      </c>
      <c r="U50" s="20" t="n">
        <v>0.499708248010823</v>
      </c>
      <c r="V50" s="20" t="n">
        <v>0.826140475990456</v>
      </c>
      <c r="W50" s="20" t="n">
        <v>0.974664248875524</v>
      </c>
      <c r="X50" s="20" t="n">
        <v>0.0366149960225136</v>
      </c>
    </row>
    <row r="51" customFormat="false" ht="15" hidden="false" customHeight="false" outlineLevel="0" collapsed="false">
      <c r="A51" s="21" t="n">
        <v>27</v>
      </c>
      <c r="B51" s="18" t="n">
        <f aca="false">CHOOSE($E$9,S51,U51,W51)</f>
        <v>0.885529814171605</v>
      </c>
      <c r="C51" s="18" t="n">
        <f aca="false">CHOOSE($E$9,T51,V51,X51)</f>
        <v>0.749808187247254</v>
      </c>
      <c r="D51" s="9" t="n">
        <f aca="false">IF(B51^2+C51^2&lt;=1,1,0)</f>
        <v>0</v>
      </c>
      <c r="E51" s="14" t="n">
        <f aca="false">4*AVERAGE($D$25:D51)</f>
        <v>2.81481481481482</v>
      </c>
      <c r="F51" s="14" t="n">
        <f aca="false">B51</f>
        <v>0.885529814171605</v>
      </c>
      <c r="G51" s="9" t="str">
        <f aca="false">IF(D51=1,C51,"")</f>
        <v/>
      </c>
      <c r="H51" s="14" t="n">
        <f aca="false">IF(D51=0,C51,"")</f>
        <v>0.749808187247254</v>
      </c>
      <c r="I51" s="9" t="n">
        <f aca="false">SQRT(1-F51^2)</f>
        <v>0.464582552635377</v>
      </c>
      <c r="J51" s="21"/>
      <c r="K51" s="21"/>
      <c r="L51" s="21"/>
      <c r="M51" s="21"/>
      <c r="N51" s="21"/>
      <c r="O51" s="21"/>
      <c r="P51" s="21"/>
      <c r="Q51" s="19" t="n">
        <f aca="false">PI()</f>
        <v>3.14159265358979</v>
      </c>
      <c r="S51" s="20" t="n">
        <v>0.885529814171605</v>
      </c>
      <c r="T51" s="20" t="n">
        <v>0.749808187247254</v>
      </c>
      <c r="U51" s="20" t="n">
        <v>0.596645925911437</v>
      </c>
      <c r="V51" s="20" t="n">
        <v>0.806455886136074</v>
      </c>
      <c r="W51" s="20" t="n">
        <v>0.769678649639674</v>
      </c>
      <c r="X51" s="20" t="n">
        <v>0.492256861579477</v>
      </c>
    </row>
    <row r="52" customFormat="false" ht="15" hidden="false" customHeight="false" outlineLevel="0" collapsed="false">
      <c r="A52" s="21" t="n">
        <v>28</v>
      </c>
      <c r="B52" s="18" t="n">
        <f aca="false">CHOOSE($E$9,S52,U52,W52)</f>
        <v>0.708751932135783</v>
      </c>
      <c r="C52" s="18" t="n">
        <f aca="false">CHOOSE($E$9,T52,V52,X52)</f>
        <v>0.545712511171587</v>
      </c>
      <c r="D52" s="9" t="n">
        <f aca="false">IF(B52^2+C52^2&lt;=1,1,0)</f>
        <v>1</v>
      </c>
      <c r="E52" s="14" t="n">
        <f aca="false">4*AVERAGE($D$25:D52)</f>
        <v>2.85714285714286</v>
      </c>
      <c r="F52" s="14" t="n">
        <f aca="false">B52</f>
        <v>0.708751932135783</v>
      </c>
      <c r="G52" s="14" t="n">
        <f aca="false">IF(D52=1,C52,"")</f>
        <v>0.545712511171587</v>
      </c>
      <c r="H52" s="9" t="str">
        <f aca="false">IF(D52=0,C52,"")</f>
        <v/>
      </c>
      <c r="I52" s="9" t="n">
        <f aca="false">SQRT(1-F52^2)</f>
        <v>0.705457793701221</v>
      </c>
      <c r="J52" s="21"/>
      <c r="K52" s="21"/>
      <c r="L52" s="21"/>
      <c r="M52" s="21"/>
      <c r="N52" s="21"/>
      <c r="O52" s="21"/>
      <c r="P52" s="21"/>
      <c r="Q52" s="19" t="n">
        <f aca="false">PI()</f>
        <v>3.14159265358979</v>
      </c>
      <c r="S52" s="20" t="n">
        <v>0.708751932135783</v>
      </c>
      <c r="T52" s="20" t="n">
        <v>0.545712511171587</v>
      </c>
      <c r="U52" s="20" t="n">
        <v>0.491235744856178</v>
      </c>
      <c r="V52" s="20" t="n">
        <v>0.798609459720477</v>
      </c>
      <c r="W52" s="20" t="n">
        <v>0.835985644215427</v>
      </c>
      <c r="X52" s="20" t="n">
        <v>0.728254716624965</v>
      </c>
    </row>
    <row r="53" customFormat="false" ht="15" hidden="false" customHeight="false" outlineLevel="0" collapsed="false">
      <c r="A53" s="21" t="n">
        <v>29</v>
      </c>
      <c r="B53" s="18" t="n">
        <f aca="false">CHOOSE($E$9,S53,U53,W53)</f>
        <v>0.353532082284801</v>
      </c>
      <c r="C53" s="18" t="n">
        <f aca="false">CHOOSE($E$9,T53,V53,X53)</f>
        <v>0.225139304646291</v>
      </c>
      <c r="D53" s="9" t="n">
        <f aca="false">IF(B53^2+C53^2&lt;=1,1,0)</f>
        <v>1</v>
      </c>
      <c r="E53" s="14" t="n">
        <f aca="false">4*AVERAGE($D$25:D53)</f>
        <v>2.89655172413793</v>
      </c>
      <c r="F53" s="14" t="n">
        <f aca="false">B53</f>
        <v>0.353532082284801</v>
      </c>
      <c r="G53" s="14" t="n">
        <f aca="false">IF(D53=1,C53,"")</f>
        <v>0.225139304646291</v>
      </c>
      <c r="H53" s="9" t="str">
        <f aca="false">IF(D53=0,C53,"")</f>
        <v/>
      </c>
      <c r="I53" s="9" t="n">
        <f aca="false">SQRT(1-F53^2)</f>
        <v>0.935422400199703</v>
      </c>
      <c r="J53" s="21"/>
      <c r="K53" s="21"/>
      <c r="L53" s="21"/>
      <c r="M53" s="21"/>
      <c r="N53" s="21"/>
      <c r="O53" s="21"/>
      <c r="P53" s="21"/>
      <c r="Q53" s="19" t="n">
        <f aca="false">PI()</f>
        <v>3.14159265358979</v>
      </c>
      <c r="S53" s="20" t="n">
        <v>0.353532082284801</v>
      </c>
      <c r="T53" s="20" t="n">
        <v>0.225139304646291</v>
      </c>
      <c r="U53" s="20" t="n">
        <v>0.0674383692702048</v>
      </c>
      <c r="V53" s="20" t="n">
        <v>0.183236832945545</v>
      </c>
      <c r="W53" s="20" t="n">
        <v>0.25682354695822</v>
      </c>
      <c r="X53" s="20" t="n">
        <v>0.878581660991855</v>
      </c>
    </row>
    <row r="54" customFormat="false" ht="15" hidden="false" customHeight="false" outlineLevel="0" collapsed="false">
      <c r="A54" s="21" t="n">
        <v>30</v>
      </c>
      <c r="B54" s="18" t="n">
        <f aca="false">CHOOSE($E$9,S54,U54,W54)</f>
        <v>0.236940564005636</v>
      </c>
      <c r="C54" s="18" t="n">
        <f aca="false">CHOOSE($E$9,T54,V54,X54)</f>
        <v>0.72817567747552</v>
      </c>
      <c r="D54" s="9" t="n">
        <f aca="false">IF(B54^2+C54^2&lt;=1,1,0)</f>
        <v>1</v>
      </c>
      <c r="E54" s="14" t="n">
        <f aca="false">4*AVERAGE($D$25:D54)</f>
        <v>2.93333333333333</v>
      </c>
      <c r="F54" s="14" t="n">
        <f aca="false">B54</f>
        <v>0.236940564005636</v>
      </c>
      <c r="G54" s="14" t="n">
        <f aca="false">IF(D54=1,C54,"")</f>
        <v>0.72817567747552</v>
      </c>
      <c r="H54" s="9" t="str">
        <f aca="false">IF(D54=0,C54,"")</f>
        <v/>
      </c>
      <c r="I54" s="9" t="n">
        <f aca="false">SQRT(1-F54^2)</f>
        <v>0.971524147475857</v>
      </c>
      <c r="J54" s="21"/>
      <c r="K54" s="21"/>
      <c r="L54" s="21"/>
      <c r="M54" s="21"/>
      <c r="N54" s="21"/>
      <c r="O54" s="21"/>
      <c r="P54" s="21"/>
      <c r="Q54" s="19" t="n">
        <f aca="false">PI()</f>
        <v>3.14159265358979</v>
      </c>
      <c r="S54" s="20" t="n">
        <v>0.236940564005636</v>
      </c>
      <c r="T54" s="20" t="n">
        <v>0.72817567747552</v>
      </c>
      <c r="U54" s="20" t="n">
        <v>0.254439126360749</v>
      </c>
      <c r="V54" s="20" t="n">
        <v>0.496210094742128</v>
      </c>
      <c r="W54" s="20" t="n">
        <v>0.856953750533193</v>
      </c>
      <c r="X54" s="20" t="n">
        <v>0.385712150775465</v>
      </c>
    </row>
    <row r="55" customFormat="false" ht="15" hidden="false" customHeight="false" outlineLevel="0" collapsed="false">
      <c r="A55" s="21" t="n">
        <v>31</v>
      </c>
      <c r="B55" s="18" t="n">
        <f aca="false">CHOOSE($E$9,S55,U55,W55)</f>
        <v>0.85542413580697</v>
      </c>
      <c r="C55" s="18" t="n">
        <f aca="false">CHOOSE($E$9,T55,V55,X55)</f>
        <v>0.0955282939830795</v>
      </c>
      <c r="D55" s="9" t="n">
        <f aca="false">IF(B55^2+C55^2&lt;=1,1,0)</f>
        <v>1</v>
      </c>
      <c r="E55" s="14" t="n">
        <f aca="false">4*AVERAGE($D$25:D55)</f>
        <v>2.96774193548387</v>
      </c>
      <c r="F55" s="14" t="n">
        <f aca="false">B55</f>
        <v>0.85542413580697</v>
      </c>
      <c r="G55" s="14" t="n">
        <f aca="false">IF(D55=1,C55,"")</f>
        <v>0.0955282939830795</v>
      </c>
      <c r="H55" s="9" t="str">
        <f aca="false">IF(D55=0,C55,"")</f>
        <v/>
      </c>
      <c r="I55" s="9" t="n">
        <f aca="false">SQRT(1-F55^2)</f>
        <v>0.517928130032438</v>
      </c>
      <c r="J55" s="21"/>
      <c r="K55" s="21"/>
      <c r="L55" s="21"/>
      <c r="M55" s="21"/>
      <c r="N55" s="21"/>
      <c r="O55" s="21"/>
      <c r="P55" s="21"/>
      <c r="Q55" s="19" t="n">
        <f aca="false">PI()</f>
        <v>3.14159265358979</v>
      </c>
      <c r="S55" s="20" t="n">
        <v>0.85542413580697</v>
      </c>
      <c r="T55" s="20" t="n">
        <v>0.0955282939830795</v>
      </c>
      <c r="U55" s="20" t="n">
        <v>0.370061137843404</v>
      </c>
      <c r="V55" s="20" t="n">
        <v>0.777045310587337</v>
      </c>
      <c r="W55" s="20" t="n">
        <v>0.502960311314355</v>
      </c>
      <c r="X55" s="20" t="n">
        <v>0.0491848619251406</v>
      </c>
    </row>
    <row r="56" customFormat="false" ht="15" hidden="false" customHeight="false" outlineLevel="0" collapsed="false">
      <c r="A56" s="21" t="n">
        <v>32</v>
      </c>
      <c r="B56" s="18" t="n">
        <f aca="false">CHOOSE($E$9,S56,U56,W56)</f>
        <v>0.46941638214048</v>
      </c>
      <c r="C56" s="18" t="n">
        <f aca="false">CHOOSE($E$9,T56,V56,X56)</f>
        <v>0.539356579189189</v>
      </c>
      <c r="D56" s="9" t="n">
        <f aca="false">IF(B56^2+C56^2&lt;=1,1,0)</f>
        <v>1</v>
      </c>
      <c r="E56" s="14" t="n">
        <f aca="false">4*AVERAGE($D$25:D56)</f>
        <v>3</v>
      </c>
      <c r="F56" s="14" t="n">
        <f aca="false">B56</f>
        <v>0.46941638214048</v>
      </c>
      <c r="G56" s="14" t="n">
        <f aca="false">IF(D56=1,C56,"")</f>
        <v>0.539356579189189</v>
      </c>
      <c r="H56" s="9" t="str">
        <f aca="false">IF(D56=0,C56,"")</f>
        <v/>
      </c>
      <c r="I56" s="9" t="n">
        <f aca="false">SQRT(1-F56^2)</f>
        <v>0.882976930716847</v>
      </c>
      <c r="J56" s="21"/>
      <c r="K56" s="21"/>
      <c r="L56" s="21"/>
      <c r="M56" s="21"/>
      <c r="N56" s="21"/>
      <c r="O56" s="21"/>
      <c r="P56" s="21"/>
      <c r="Q56" s="19" t="n">
        <f aca="false">PI()</f>
        <v>3.14159265358979</v>
      </c>
      <c r="S56" s="20" t="n">
        <v>0.46941638214048</v>
      </c>
      <c r="T56" s="20" t="n">
        <v>0.539356579189189</v>
      </c>
      <c r="U56" s="20" t="n">
        <v>0.746360086462094</v>
      </c>
      <c r="V56" s="20" t="n">
        <v>0.386108836683643</v>
      </c>
      <c r="W56" s="20" t="n">
        <v>0.332563634712602</v>
      </c>
      <c r="X56" s="20" t="n">
        <v>0.66289384312333</v>
      </c>
    </row>
    <row r="57" customFormat="false" ht="15" hidden="false" customHeight="false" outlineLevel="0" collapsed="false">
      <c r="A57" s="21" t="n">
        <v>33</v>
      </c>
      <c r="B57" s="18" t="n">
        <f aca="false">CHOOSE($E$9,S57,U57,W57)</f>
        <v>0.745849081198685</v>
      </c>
      <c r="C57" s="18" t="n">
        <f aca="false">CHOOSE($E$9,T57,V57,X57)</f>
        <v>0.677756437682547</v>
      </c>
      <c r="D57" s="9" t="n">
        <f aca="false">IF(B57^2+C57^2&lt;=1,1,0)</f>
        <v>0</v>
      </c>
      <c r="E57" s="14" t="n">
        <f aca="false">4*AVERAGE($D$25:D57)</f>
        <v>2.90909090909091</v>
      </c>
      <c r="F57" s="14" t="n">
        <f aca="false">B57</f>
        <v>0.745849081198685</v>
      </c>
      <c r="G57" s="9" t="str">
        <f aca="false">IF(D57=1,C57,"")</f>
        <v/>
      </c>
      <c r="H57" s="14" t="n">
        <f aca="false">IF(D57=0,C57,"")</f>
        <v>0.677756437682547</v>
      </c>
      <c r="I57" s="9" t="n">
        <f aca="false">SQRT(1-F57^2)</f>
        <v>0.666114966109513</v>
      </c>
      <c r="J57" s="21"/>
      <c r="K57" s="21"/>
      <c r="L57" s="21"/>
      <c r="M57" s="21"/>
      <c r="N57" s="21"/>
      <c r="O57" s="21"/>
      <c r="P57" s="21"/>
      <c r="Q57" s="19" t="n">
        <f aca="false">PI()</f>
        <v>3.14159265358979</v>
      </c>
      <c r="S57" s="20" t="n">
        <v>0.745849081198685</v>
      </c>
      <c r="T57" s="20" t="n">
        <v>0.677756437682547</v>
      </c>
      <c r="U57" s="20" t="n">
        <v>0.97771082733869</v>
      </c>
      <c r="V57" s="20" t="n">
        <v>0.460534360790202</v>
      </c>
      <c r="W57" s="20" t="n">
        <v>0.598667842657915</v>
      </c>
      <c r="X57" s="20" t="n">
        <v>0.26689886306352</v>
      </c>
    </row>
    <row r="58" customFormat="false" ht="15" hidden="false" customHeight="false" outlineLevel="0" collapsed="false">
      <c r="A58" s="21" t="n">
        <v>34</v>
      </c>
      <c r="B58" s="18" t="n">
        <f aca="false">CHOOSE($E$9,S58,U58,W58)</f>
        <v>0.770307737751864</v>
      </c>
      <c r="C58" s="18" t="n">
        <f aca="false">CHOOSE($E$9,T58,V58,X58)</f>
        <v>0.723055618000217</v>
      </c>
      <c r="D58" s="9" t="n">
        <f aca="false">IF(B58^2+C58^2&lt;=1,1,0)</f>
        <v>0</v>
      </c>
      <c r="E58" s="14" t="n">
        <f aca="false">4*AVERAGE($D$25:D58)</f>
        <v>2.82352941176471</v>
      </c>
      <c r="F58" s="14" t="n">
        <f aca="false">B58</f>
        <v>0.770307737751864</v>
      </c>
      <c r="G58" s="9" t="str">
        <f aca="false">IF(D58=1,C58,"")</f>
        <v/>
      </c>
      <c r="H58" s="14" t="n">
        <f aca="false">IF(D58=0,C58,"")</f>
        <v>0.723055618000217</v>
      </c>
      <c r="I58" s="9" t="n">
        <f aca="false">SQRT(1-F58^2)</f>
        <v>0.637672321149041</v>
      </c>
      <c r="J58" s="21"/>
      <c r="K58" s="21"/>
      <c r="L58" s="21"/>
      <c r="M58" s="21"/>
      <c r="N58" s="21"/>
      <c r="O58" s="21"/>
      <c r="P58" s="21"/>
      <c r="Q58" s="19" t="n">
        <f aca="false">PI()</f>
        <v>3.14159265358979</v>
      </c>
      <c r="S58" s="20" t="n">
        <v>0.770307737751864</v>
      </c>
      <c r="T58" s="20" t="n">
        <v>0.723055618000217</v>
      </c>
      <c r="U58" s="20" t="n">
        <v>0.332756739597681</v>
      </c>
      <c r="V58" s="20" t="n">
        <v>0.861644061453405</v>
      </c>
      <c r="W58" s="20" t="n">
        <v>0.450471024860771</v>
      </c>
      <c r="X58" s="20" t="n">
        <v>0.302242497523748</v>
      </c>
    </row>
    <row r="59" customFormat="false" ht="15" hidden="false" customHeight="false" outlineLevel="0" collapsed="false">
      <c r="A59" s="21" t="n">
        <v>35</v>
      </c>
      <c r="B59" s="18" t="n">
        <f aca="false">CHOOSE($E$9,S59,U59,W59)</f>
        <v>0.388426007586531</v>
      </c>
      <c r="C59" s="18" t="n">
        <f aca="false">CHOOSE($E$9,T59,V59,X59)</f>
        <v>0.0361521678278223</v>
      </c>
      <c r="D59" s="9" t="n">
        <f aca="false">IF(B59^2+C59^2&lt;=1,1,0)</f>
        <v>1</v>
      </c>
      <c r="E59" s="14" t="n">
        <f aca="false">4*AVERAGE($D$25:D59)</f>
        <v>2.85714285714286</v>
      </c>
      <c r="F59" s="14" t="n">
        <f aca="false">B59</f>
        <v>0.388426007586531</v>
      </c>
      <c r="G59" s="14" t="n">
        <f aca="false">IF(D59=1,C59,"")</f>
        <v>0.0361521678278223</v>
      </c>
      <c r="H59" s="9" t="str">
        <f aca="false">IF(D59=0,C59,"")</f>
        <v/>
      </c>
      <c r="I59" s="9" t="n">
        <f aca="false">SQRT(1-F59^2)</f>
        <v>0.921479916563778</v>
      </c>
      <c r="J59" s="21"/>
      <c r="K59" s="21"/>
      <c r="L59" s="21"/>
      <c r="M59" s="21"/>
      <c r="N59" s="21"/>
      <c r="O59" s="21"/>
      <c r="P59" s="21"/>
      <c r="Q59" s="19" t="n">
        <f aca="false">PI()</f>
        <v>3.14159265358979</v>
      </c>
      <c r="S59" s="20" t="n">
        <v>0.388426007586531</v>
      </c>
      <c r="T59" s="20" t="n">
        <v>0.0361521678278223</v>
      </c>
      <c r="U59" s="20" t="n">
        <v>0.599201750888799</v>
      </c>
      <c r="V59" s="20" t="n">
        <v>0.845327258591358</v>
      </c>
      <c r="W59" s="20" t="n">
        <v>0.629137794939107</v>
      </c>
      <c r="X59" s="20" t="n">
        <v>0.920373078032171</v>
      </c>
    </row>
    <row r="60" customFormat="false" ht="15" hidden="false" customHeight="false" outlineLevel="0" collapsed="false">
      <c r="A60" s="21" t="n">
        <v>36</v>
      </c>
      <c r="B60" s="18" t="n">
        <f aca="false">CHOOSE($E$9,S60,U60,W60)</f>
        <v>0.423027802607976</v>
      </c>
      <c r="C60" s="18" t="n">
        <f aca="false">CHOOSE($E$9,T60,V60,X60)</f>
        <v>0.589010237832554</v>
      </c>
      <c r="D60" s="9" t="n">
        <f aca="false">IF(B60^2+C60^2&lt;=1,1,0)</f>
        <v>1</v>
      </c>
      <c r="E60" s="14" t="n">
        <f aca="false">4*AVERAGE($D$25:D60)</f>
        <v>2.88888888888889</v>
      </c>
      <c r="F60" s="14" t="n">
        <f aca="false">B60</f>
        <v>0.423027802607976</v>
      </c>
      <c r="G60" s="14" t="n">
        <f aca="false">IF(D60=1,C60,"")</f>
        <v>0.589010237832554</v>
      </c>
      <c r="H60" s="9" t="str">
        <f aca="false">IF(D60=0,C60,"")</f>
        <v/>
      </c>
      <c r="I60" s="9" t="n">
        <f aca="false">SQRT(1-F60^2)</f>
        <v>0.906116702318563</v>
      </c>
      <c r="J60" s="21"/>
      <c r="K60" s="21"/>
      <c r="L60" s="21"/>
      <c r="M60" s="21"/>
      <c r="N60" s="21"/>
      <c r="O60" s="21"/>
      <c r="P60" s="21"/>
      <c r="Q60" s="19" t="n">
        <f aca="false">PI()</f>
        <v>3.14159265358979</v>
      </c>
      <c r="S60" s="20" t="n">
        <v>0.423027802607976</v>
      </c>
      <c r="T60" s="20" t="n">
        <v>0.589010237832554</v>
      </c>
      <c r="U60" s="20" t="n">
        <v>0.112194299660381</v>
      </c>
      <c r="V60" s="20" t="n">
        <v>0.90635791299637</v>
      </c>
      <c r="W60" s="20" t="n">
        <v>0.0875186668200667</v>
      </c>
      <c r="X60" s="20" t="n">
        <v>0.87381424959225</v>
      </c>
    </row>
    <row r="61" customFormat="false" ht="15" hidden="false" customHeight="false" outlineLevel="0" collapsed="false">
      <c r="A61" s="21" t="n">
        <v>37</v>
      </c>
      <c r="B61" s="18" t="n">
        <f aca="false">CHOOSE($E$9,S61,U61,W61)</f>
        <v>0.502002428169362</v>
      </c>
      <c r="C61" s="18" t="n">
        <f aca="false">CHOOSE($E$9,T61,V61,X61)</f>
        <v>0.827622804441489</v>
      </c>
      <c r="D61" s="9" t="n">
        <f aca="false">IF(B61^2+C61^2&lt;=1,1,0)</f>
        <v>1</v>
      </c>
      <c r="E61" s="14" t="n">
        <f aca="false">4*AVERAGE($D$25:D61)</f>
        <v>2.91891891891892</v>
      </c>
      <c r="F61" s="14" t="n">
        <f aca="false">B61</f>
        <v>0.502002428169362</v>
      </c>
      <c r="G61" s="14" t="n">
        <f aca="false">IF(D61=1,C61,"")</f>
        <v>0.827622804441489</v>
      </c>
      <c r="H61" s="9" t="str">
        <f aca="false">IF(D61=0,C61,"")</f>
        <v/>
      </c>
      <c r="I61" s="9" t="n">
        <f aca="false">SQRT(1-F61^2)</f>
        <v>0.864866210527423</v>
      </c>
      <c r="J61" s="21"/>
      <c r="K61" s="21"/>
      <c r="L61" s="21"/>
      <c r="M61" s="21"/>
      <c r="N61" s="21"/>
      <c r="O61" s="21"/>
      <c r="P61" s="21"/>
      <c r="Q61" s="19" t="n">
        <f aca="false">PI()</f>
        <v>3.14159265358979</v>
      </c>
      <c r="S61" s="20" t="n">
        <v>0.502002428169362</v>
      </c>
      <c r="T61" s="20" t="n">
        <v>0.827622804441489</v>
      </c>
      <c r="U61" s="20" t="n">
        <v>0.58216150919012</v>
      </c>
      <c r="V61" s="20" t="n">
        <v>0.619831331894927</v>
      </c>
      <c r="W61" s="20" t="n">
        <v>0.546743130016674</v>
      </c>
      <c r="X61" s="20" t="n">
        <v>0.125654984244935</v>
      </c>
    </row>
    <row r="62" customFormat="false" ht="15" hidden="false" customHeight="false" outlineLevel="0" collapsed="false">
      <c r="A62" s="21" t="n">
        <v>38</v>
      </c>
      <c r="B62" s="18" t="n">
        <f aca="false">CHOOSE($E$9,S62,U62,W62)</f>
        <v>0.0844371666898951</v>
      </c>
      <c r="C62" s="18" t="n">
        <f aca="false">CHOOSE($E$9,T62,V62,X62)</f>
        <v>0.0107586943777278</v>
      </c>
      <c r="D62" s="9" t="n">
        <f aca="false">IF(B62^2+C62^2&lt;=1,1,0)</f>
        <v>1</v>
      </c>
      <c r="E62" s="14" t="n">
        <f aca="false">4*AVERAGE($D$25:D62)</f>
        <v>2.94736842105263</v>
      </c>
      <c r="F62" s="14" t="n">
        <f aca="false">B62</f>
        <v>0.0844371666898951</v>
      </c>
      <c r="G62" s="14" t="n">
        <f aca="false">IF(D62=1,C62,"")</f>
        <v>0.0107586943777278</v>
      </c>
      <c r="H62" s="9" t="str">
        <f aca="false">IF(D62=0,C62,"")</f>
        <v/>
      </c>
      <c r="I62" s="9" t="n">
        <f aca="false">SQRT(1-F62^2)</f>
        <v>0.996428805726422</v>
      </c>
      <c r="J62" s="21"/>
      <c r="K62" s="21"/>
      <c r="L62" s="21"/>
      <c r="M62" s="21"/>
      <c r="N62" s="21"/>
      <c r="O62" s="21"/>
      <c r="P62" s="21"/>
      <c r="Q62" s="19" t="n">
        <f aca="false">PI()</f>
        <v>3.14159265358979</v>
      </c>
      <c r="S62" s="20" t="n">
        <v>0.0844371666898951</v>
      </c>
      <c r="T62" s="20" t="n">
        <v>0.0107586943777278</v>
      </c>
      <c r="U62" s="20" t="n">
        <v>0.257383880138613</v>
      </c>
      <c r="V62" s="20" t="n">
        <v>0.958024490189489</v>
      </c>
      <c r="W62" s="20" t="n">
        <v>0.705864487646495</v>
      </c>
      <c r="X62" s="20" t="n">
        <v>0.11248706368684</v>
      </c>
    </row>
    <row r="63" customFormat="false" ht="15" hidden="false" customHeight="false" outlineLevel="0" collapsed="false">
      <c r="A63" s="21" t="n">
        <v>39</v>
      </c>
      <c r="B63" s="18" t="n">
        <f aca="false">CHOOSE($E$9,S63,U63,W63)</f>
        <v>0.351633284124546</v>
      </c>
      <c r="C63" s="18" t="n">
        <f aca="false">CHOOSE($E$9,T63,V63,X63)</f>
        <v>0.628131606266834</v>
      </c>
      <c r="D63" s="9" t="n">
        <f aca="false">IF(B63^2+C63^2&lt;=1,1,0)</f>
        <v>1</v>
      </c>
      <c r="E63" s="14" t="n">
        <f aca="false">4*AVERAGE($D$25:D63)</f>
        <v>2.97435897435897</v>
      </c>
      <c r="F63" s="14" t="n">
        <f aca="false">B63</f>
        <v>0.351633284124546</v>
      </c>
      <c r="G63" s="14" t="n">
        <f aca="false">IF(D63=1,C63,"")</f>
        <v>0.628131606266834</v>
      </c>
      <c r="H63" s="9" t="str">
        <f aca="false">IF(D63=0,C63,"")</f>
        <v/>
      </c>
      <c r="I63" s="9" t="n">
        <f aca="false">SQRT(1-F63^2)</f>
        <v>0.936137828258097</v>
      </c>
      <c r="J63" s="21"/>
      <c r="K63" s="21"/>
      <c r="L63" s="21"/>
      <c r="M63" s="21"/>
      <c r="N63" s="21"/>
      <c r="O63" s="21"/>
      <c r="P63" s="21"/>
      <c r="Q63" s="19" t="n">
        <f aca="false">PI()</f>
        <v>3.14159265358979</v>
      </c>
      <c r="S63" s="20" t="n">
        <v>0.351633284124546</v>
      </c>
      <c r="T63" s="20" t="n">
        <v>0.628131606266834</v>
      </c>
      <c r="U63" s="20" t="n">
        <v>0.33931994938576</v>
      </c>
      <c r="V63" s="20" t="n">
        <v>0.506392509082173</v>
      </c>
      <c r="W63" s="20" t="n">
        <v>0.431831541370364</v>
      </c>
      <c r="X63" s="20" t="n">
        <v>0.287313793124423</v>
      </c>
    </row>
    <row r="64" customFormat="false" ht="15" hidden="false" customHeight="false" outlineLevel="0" collapsed="false">
      <c r="A64" s="21" t="n">
        <v>40</v>
      </c>
      <c r="B64" s="18" t="n">
        <f aca="false">CHOOSE($E$9,S64,U64,W64)</f>
        <v>0.997795498347841</v>
      </c>
      <c r="C64" s="18" t="n">
        <f aca="false">CHOOSE($E$9,T64,V64,X64)</f>
        <v>0.787761637126096</v>
      </c>
      <c r="D64" s="9" t="n">
        <f aca="false">IF(B64^2+C64^2&lt;=1,1,0)</f>
        <v>0</v>
      </c>
      <c r="E64" s="14" t="n">
        <f aca="false">4*AVERAGE($D$25:D64)</f>
        <v>2.9</v>
      </c>
      <c r="F64" s="14" t="n">
        <f aca="false">B64</f>
        <v>0.997795498347841</v>
      </c>
      <c r="G64" s="9" t="str">
        <f aca="false">IF(D64=1,C64,"")</f>
        <v/>
      </c>
      <c r="H64" s="14" t="n">
        <f aca="false">IF(D64=0,C64,"")</f>
        <v>0.787761637126096</v>
      </c>
      <c r="I64" s="9" t="n">
        <f aca="false">SQRT(1-F64^2)</f>
        <v>0.0663637210890348</v>
      </c>
      <c r="J64" s="21"/>
      <c r="K64" s="21"/>
      <c r="L64" s="21"/>
      <c r="M64" s="21"/>
      <c r="N64" s="21"/>
      <c r="O64" s="21"/>
      <c r="P64" s="21"/>
      <c r="Q64" s="19" t="n">
        <f aca="false">PI()</f>
        <v>3.14159265358979</v>
      </c>
      <c r="S64" s="20" t="n">
        <v>0.997795498347841</v>
      </c>
      <c r="T64" s="20" t="n">
        <v>0.787761637126096</v>
      </c>
      <c r="U64" s="20" t="n">
        <v>0.779239840287067</v>
      </c>
      <c r="V64" s="20" t="n">
        <v>0.681422750389022</v>
      </c>
      <c r="W64" s="20" t="n">
        <v>0.246531174548966</v>
      </c>
      <c r="X64" s="20" t="n">
        <v>0.0879292150064097</v>
      </c>
    </row>
    <row r="65" customFormat="false" ht="15" hidden="false" customHeight="false" outlineLevel="0" collapsed="false">
      <c r="A65" s="21" t="n">
        <v>41</v>
      </c>
      <c r="B65" s="18" t="n">
        <f aca="false">CHOOSE($E$9,S65,U65,W65)</f>
        <v>0.174911511014216</v>
      </c>
      <c r="C65" s="18" t="n">
        <f aca="false">CHOOSE($E$9,T65,V65,X65)</f>
        <v>0.818745134049095</v>
      </c>
      <c r="D65" s="9" t="n">
        <f aca="false">IF(B65^2+C65^2&lt;=1,1,0)</f>
        <v>1</v>
      </c>
      <c r="E65" s="14" t="n">
        <f aca="false">4*AVERAGE($D$25:D65)</f>
        <v>2.92682926829268</v>
      </c>
      <c r="F65" s="14" t="n">
        <f aca="false">B65</f>
        <v>0.174911511014216</v>
      </c>
      <c r="G65" s="14" t="n">
        <f aca="false">IF(D65=1,C65,"")</f>
        <v>0.818745134049095</v>
      </c>
      <c r="H65" s="9" t="str">
        <f aca="false">IF(D65=0,C65,"")</f>
        <v/>
      </c>
      <c r="I65" s="9" t="n">
        <f aca="false">SQRT(1-F65^2)</f>
        <v>0.984584157558268</v>
      </c>
      <c r="J65" s="21"/>
      <c r="K65" s="21"/>
      <c r="L65" s="21"/>
      <c r="M65" s="21"/>
      <c r="N65" s="21"/>
      <c r="O65" s="21"/>
      <c r="P65" s="21"/>
      <c r="Q65" s="19" t="n">
        <f aca="false">PI()</f>
        <v>3.14159265358979</v>
      </c>
      <c r="S65" s="20" t="n">
        <v>0.174911511014216</v>
      </c>
      <c r="T65" s="20" t="n">
        <v>0.818745134049095</v>
      </c>
      <c r="U65" s="20" t="n">
        <v>0.356748358723625</v>
      </c>
      <c r="V65" s="20" t="n">
        <v>0.30167972009781</v>
      </c>
      <c r="W65" s="20" t="n">
        <v>0.418127151882492</v>
      </c>
      <c r="X65" s="20" t="n">
        <v>0.731724317463349</v>
      </c>
    </row>
    <row r="66" customFormat="false" ht="15" hidden="false" customHeight="false" outlineLevel="0" collapsed="false">
      <c r="A66" s="21" t="n">
        <v>42</v>
      </c>
      <c r="B66" s="18" t="n">
        <f aca="false">CHOOSE($E$9,S66,U66,W66)</f>
        <v>0.980127266957425</v>
      </c>
      <c r="C66" s="18" t="n">
        <f aca="false">CHOOSE($E$9,T66,V66,X66)</f>
        <v>0.574906503898092</v>
      </c>
      <c r="D66" s="9" t="n">
        <f aca="false">IF(B66^2+C66^2&lt;=1,1,0)</f>
        <v>0</v>
      </c>
      <c r="E66" s="14" t="n">
        <f aca="false">4*AVERAGE($D$25:D66)</f>
        <v>2.85714285714286</v>
      </c>
      <c r="F66" s="14" t="n">
        <f aca="false">B66</f>
        <v>0.980127266957425</v>
      </c>
      <c r="G66" s="9" t="str">
        <f aca="false">IF(D66=1,C66,"")</f>
        <v/>
      </c>
      <c r="H66" s="14" t="n">
        <f aca="false">IF(D66=0,C66,"")</f>
        <v>0.574906503898092</v>
      </c>
      <c r="I66" s="9" t="n">
        <f aca="false">SQRT(1-F66^2)</f>
        <v>0.198369706776436</v>
      </c>
      <c r="J66" s="21"/>
      <c r="K66" s="21"/>
      <c r="L66" s="21"/>
      <c r="M66" s="21"/>
      <c r="N66" s="21"/>
      <c r="O66" s="21"/>
      <c r="P66" s="21"/>
      <c r="Q66" s="19" t="n">
        <f aca="false">PI()</f>
        <v>3.14159265358979</v>
      </c>
      <c r="S66" s="20" t="n">
        <v>0.980127266957425</v>
      </c>
      <c r="T66" s="20" t="n">
        <v>0.574906503898092</v>
      </c>
      <c r="U66" s="20" t="n">
        <v>0.504556949939179</v>
      </c>
      <c r="V66" s="20" t="n">
        <v>0.661505633770592</v>
      </c>
      <c r="W66" s="20" t="n">
        <v>0.200684083557609</v>
      </c>
      <c r="X66" s="20" t="n">
        <v>0.50041088307508</v>
      </c>
    </row>
    <row r="67" customFormat="false" ht="15" hidden="false" customHeight="false" outlineLevel="0" collapsed="false">
      <c r="A67" s="21" t="n">
        <v>43</v>
      </c>
      <c r="B67" s="18" t="n">
        <f aca="false">CHOOSE($E$9,S67,U67,W67)</f>
        <v>0.484275167691521</v>
      </c>
      <c r="C67" s="18" t="n">
        <f aca="false">CHOOSE($E$9,T67,V67,X67)</f>
        <v>0.359375926316716</v>
      </c>
      <c r="D67" s="9" t="n">
        <f aca="false">IF(B67^2+C67^2&lt;=1,1,0)</f>
        <v>1</v>
      </c>
      <c r="E67" s="14" t="n">
        <f aca="false">4*AVERAGE($D$25:D67)</f>
        <v>2.88372093023256</v>
      </c>
      <c r="F67" s="14" t="n">
        <f aca="false">B67</f>
        <v>0.484275167691521</v>
      </c>
      <c r="G67" s="14" t="n">
        <f aca="false">IF(D67=1,C67,"")</f>
        <v>0.359375926316716</v>
      </c>
      <c r="H67" s="9" t="str">
        <f aca="false">IF(D67=0,C67,"")</f>
        <v/>
      </c>
      <c r="I67" s="9" t="n">
        <f aca="false">SQRT(1-F67^2)</f>
        <v>0.874915745633457</v>
      </c>
      <c r="J67" s="21"/>
      <c r="K67" s="21"/>
      <c r="L67" s="21"/>
      <c r="M67" s="21"/>
      <c r="N67" s="21"/>
      <c r="O67" s="21"/>
      <c r="P67" s="21"/>
      <c r="Q67" s="19" t="n">
        <f aca="false">PI()</f>
        <v>3.14159265358979</v>
      </c>
      <c r="S67" s="20" t="n">
        <v>0.484275167691521</v>
      </c>
      <c r="T67" s="20" t="n">
        <v>0.359375926316716</v>
      </c>
      <c r="U67" s="20" t="n">
        <v>0.723074498991561</v>
      </c>
      <c r="V67" s="20" t="n">
        <v>0.929472299246891</v>
      </c>
      <c r="W67" s="20" t="n">
        <v>0.964659386701379</v>
      </c>
      <c r="X67" s="20" t="n">
        <v>0.137394863699021</v>
      </c>
    </row>
    <row r="68" customFormat="false" ht="15" hidden="false" customHeight="false" outlineLevel="0" collapsed="false">
      <c r="A68" s="21" t="n">
        <v>44</v>
      </c>
      <c r="B68" s="18" t="n">
        <f aca="false">CHOOSE($E$9,S68,U68,W68)</f>
        <v>0.449626528075896</v>
      </c>
      <c r="C68" s="18" t="n">
        <f aca="false">CHOOSE($E$9,T68,V68,X68)</f>
        <v>0.832519727875479</v>
      </c>
      <c r="D68" s="9" t="n">
        <f aca="false">IF(B68^2+C68^2&lt;=1,1,0)</f>
        <v>1</v>
      </c>
      <c r="E68" s="14" t="n">
        <f aca="false">4*AVERAGE($D$25:D68)</f>
        <v>2.90909090909091</v>
      </c>
      <c r="F68" s="14" t="n">
        <f aca="false">B68</f>
        <v>0.449626528075896</v>
      </c>
      <c r="G68" s="14" t="n">
        <f aca="false">IF(D68=1,C68,"")</f>
        <v>0.832519727875479</v>
      </c>
      <c r="H68" s="9" t="str">
        <f aca="false">IF(D68=0,C68,"")</f>
        <v/>
      </c>
      <c r="I68" s="9" t="n">
        <f aca="false">SQRT(1-F68^2)</f>
        <v>0.89321665079107</v>
      </c>
      <c r="J68" s="21"/>
      <c r="K68" s="21"/>
      <c r="L68" s="21"/>
      <c r="M68" s="21"/>
      <c r="N68" s="21"/>
      <c r="O68" s="21"/>
      <c r="P68" s="21"/>
      <c r="Q68" s="19" t="n">
        <f aca="false">PI()</f>
        <v>3.14159265358979</v>
      </c>
      <c r="S68" s="20" t="n">
        <v>0.449626528075896</v>
      </c>
      <c r="T68" s="20" t="n">
        <v>0.832519727875479</v>
      </c>
      <c r="U68" s="20" t="n">
        <v>0.120974833235506</v>
      </c>
      <c r="V68" s="20" t="n">
        <v>0.296182655233191</v>
      </c>
      <c r="W68" s="20" t="n">
        <v>0.338865402741893</v>
      </c>
      <c r="X68" s="20" t="n">
        <v>0.644454327971749</v>
      </c>
    </row>
    <row r="69" customFormat="false" ht="15" hidden="false" customHeight="false" outlineLevel="0" collapsed="false">
      <c r="A69" s="21" t="n">
        <v>45</v>
      </c>
      <c r="B69" s="18" t="n">
        <f aca="false">CHOOSE($E$9,S69,U69,W69)</f>
        <v>0.135916127706878</v>
      </c>
      <c r="C69" s="18" t="n">
        <f aca="false">CHOOSE($E$9,T69,V69,X69)</f>
        <v>0.028345487662591</v>
      </c>
      <c r="D69" s="9" t="n">
        <f aca="false">IF(B69^2+C69^2&lt;=1,1,0)</f>
        <v>1</v>
      </c>
      <c r="E69" s="14" t="n">
        <f aca="false">4*AVERAGE($D$25:D69)</f>
        <v>2.93333333333333</v>
      </c>
      <c r="F69" s="14" t="n">
        <f aca="false">B69</f>
        <v>0.135916127706878</v>
      </c>
      <c r="G69" s="14" t="n">
        <f aca="false">IF(D69=1,C69,"")</f>
        <v>0.028345487662591</v>
      </c>
      <c r="H69" s="9" t="str">
        <f aca="false">IF(D69=0,C69,"")</f>
        <v/>
      </c>
      <c r="I69" s="9" t="n">
        <f aca="false">SQRT(1-F69^2)</f>
        <v>0.990720347135945</v>
      </c>
      <c r="J69" s="21"/>
      <c r="K69" s="21"/>
      <c r="L69" s="21"/>
      <c r="M69" s="21"/>
      <c r="N69" s="21"/>
      <c r="O69" s="21"/>
      <c r="P69" s="21"/>
      <c r="Q69" s="19" t="n">
        <f aca="false">PI()</f>
        <v>3.14159265358979</v>
      </c>
      <c r="S69" s="20" t="n">
        <v>0.135916127706878</v>
      </c>
      <c r="T69" s="20" t="n">
        <v>0.028345487662591</v>
      </c>
      <c r="U69" s="20" t="n">
        <v>0.859015922684608</v>
      </c>
      <c r="V69" s="20" t="n">
        <v>0.0830802953701042</v>
      </c>
      <c r="W69" s="20" t="n">
        <v>0.518301496580452</v>
      </c>
      <c r="X69" s="20" t="n">
        <v>0.695955737697954</v>
      </c>
    </row>
    <row r="70" customFormat="false" ht="15" hidden="false" customHeight="false" outlineLevel="0" collapsed="false">
      <c r="A70" s="21" t="n">
        <v>46</v>
      </c>
      <c r="B70" s="18" t="n">
        <f aca="false">CHOOSE($E$9,S70,U70,W70)</f>
        <v>0.00872577109839767</v>
      </c>
      <c r="C70" s="18" t="n">
        <f aca="false">CHOOSE($E$9,T70,V70,X70)</f>
        <v>0.500011757132597</v>
      </c>
      <c r="D70" s="9" t="n">
        <f aca="false">IF(B70^2+C70^2&lt;=1,1,0)</f>
        <v>1</v>
      </c>
      <c r="E70" s="14" t="n">
        <f aca="false">4*AVERAGE($D$25:D70)</f>
        <v>2.95652173913043</v>
      </c>
      <c r="F70" s="14" t="n">
        <f aca="false">B70</f>
        <v>0.00872577109839767</v>
      </c>
      <c r="G70" s="14" t="n">
        <f aca="false">IF(D70=1,C70,"")</f>
        <v>0.500011757132597</v>
      </c>
      <c r="H70" s="9" t="str">
        <f aca="false">IF(D70=0,C70,"")</f>
        <v/>
      </c>
      <c r="I70" s="9" t="n">
        <f aca="false">SQRT(1-F70^2)</f>
        <v>0.999961929734697</v>
      </c>
      <c r="J70" s="21"/>
      <c r="K70" s="21"/>
      <c r="L70" s="21"/>
      <c r="M70" s="21"/>
      <c r="N70" s="21"/>
      <c r="O70" s="21"/>
      <c r="P70" s="21"/>
      <c r="Q70" s="19" t="n">
        <f aca="false">PI()</f>
        <v>3.14159265358979</v>
      </c>
      <c r="S70" s="20" t="n">
        <v>0.00872577109839767</v>
      </c>
      <c r="T70" s="20" t="n">
        <v>0.500011757132597</v>
      </c>
      <c r="U70" s="20" t="n">
        <v>0.921749304026312</v>
      </c>
      <c r="V70" s="20" t="n">
        <v>0.197115682110491</v>
      </c>
      <c r="W70" s="20" t="n">
        <v>0.264807264804119</v>
      </c>
      <c r="X70" s="20" t="n">
        <v>0.154341650126966</v>
      </c>
    </row>
    <row r="71" customFormat="false" ht="15" hidden="false" customHeight="false" outlineLevel="0" collapsed="false">
      <c r="A71" s="21" t="n">
        <v>47</v>
      </c>
      <c r="B71" s="18" t="n">
        <f aca="false">CHOOSE($E$9,S71,U71,W71)</f>
        <v>0.305915333214216</v>
      </c>
      <c r="C71" s="18" t="n">
        <f aca="false">CHOOSE($E$9,T71,V71,X71)</f>
        <v>0.95589258952532</v>
      </c>
      <c r="D71" s="9" t="n">
        <f aca="false">IF(B71^2+C71^2&lt;=1,1,0)</f>
        <v>0</v>
      </c>
      <c r="E71" s="14" t="n">
        <f aca="false">4*AVERAGE($D$25:D71)</f>
        <v>2.8936170212766</v>
      </c>
      <c r="F71" s="14" t="n">
        <f aca="false">B71</f>
        <v>0.305915333214216</v>
      </c>
      <c r="G71" s="9" t="str">
        <f aca="false">IF(D71=1,C71,"")</f>
        <v/>
      </c>
      <c r="H71" s="14" t="n">
        <f aca="false">IF(D71=0,C71,"")</f>
        <v>0.95589258952532</v>
      </c>
      <c r="I71" s="9" t="n">
        <f aca="false">SQRT(1-F71^2)</f>
        <v>0.952058721353066</v>
      </c>
      <c r="J71" s="21"/>
      <c r="K71" s="21"/>
      <c r="L71" s="21"/>
      <c r="M71" s="21"/>
      <c r="N71" s="21"/>
      <c r="O71" s="21"/>
      <c r="P71" s="21"/>
      <c r="Q71" s="19" t="n">
        <f aca="false">PI()</f>
        <v>3.14159265358979</v>
      </c>
      <c r="S71" s="20" t="n">
        <v>0.305915333214216</v>
      </c>
      <c r="T71" s="20" t="n">
        <v>0.95589258952532</v>
      </c>
      <c r="U71" s="20" t="n">
        <v>0.990723303438843</v>
      </c>
      <c r="V71" s="20" t="n">
        <v>0.700192227034097</v>
      </c>
      <c r="W71" s="20" t="n">
        <v>0.94006044734793</v>
      </c>
      <c r="X71" s="20" t="n">
        <v>0.486349846637597</v>
      </c>
    </row>
    <row r="72" customFormat="false" ht="15" hidden="false" customHeight="false" outlineLevel="0" collapsed="false">
      <c r="A72" s="21" t="n">
        <v>48</v>
      </c>
      <c r="B72" s="18" t="n">
        <f aca="false">CHOOSE($E$9,S72,U72,W72)</f>
        <v>0.348453829414211</v>
      </c>
      <c r="C72" s="18" t="n">
        <f aca="false">CHOOSE($E$9,T72,V72,X72)</f>
        <v>0.346279886667617</v>
      </c>
      <c r="D72" s="9" t="n">
        <f aca="false">IF(B72^2+C72^2&lt;=1,1,0)</f>
        <v>1</v>
      </c>
      <c r="E72" s="14" t="n">
        <f aca="false">4*AVERAGE($D$25:D72)</f>
        <v>2.91666666666667</v>
      </c>
      <c r="F72" s="14" t="n">
        <f aca="false">B72</f>
        <v>0.348453829414211</v>
      </c>
      <c r="G72" s="14" t="n">
        <f aca="false">IF(D72=1,C72,"")</f>
        <v>0.346279886667617</v>
      </c>
      <c r="H72" s="9" t="str">
        <f aca="false">IF(D72=0,C72,"")</f>
        <v/>
      </c>
      <c r="I72" s="9" t="n">
        <f aca="false">SQRT(1-F72^2)</f>
        <v>0.937325945851587</v>
      </c>
      <c r="J72" s="21"/>
      <c r="K72" s="21"/>
      <c r="L72" s="21"/>
      <c r="M72" s="21"/>
      <c r="N72" s="21"/>
      <c r="O72" s="21"/>
      <c r="P72" s="21"/>
      <c r="Q72" s="19" t="n">
        <f aca="false">PI()</f>
        <v>3.14159265358979</v>
      </c>
      <c r="S72" s="20" t="n">
        <v>0.348453829414211</v>
      </c>
      <c r="T72" s="20" t="n">
        <v>0.346279886667617</v>
      </c>
      <c r="U72" s="20" t="n">
        <v>0.00785899187280681</v>
      </c>
      <c r="V72" s="20" t="n">
        <v>0.924777934254465</v>
      </c>
      <c r="W72" s="20" t="n">
        <v>0.779875613222481</v>
      </c>
      <c r="X72" s="20" t="n">
        <v>0.598633973463532</v>
      </c>
    </row>
    <row r="73" customFormat="false" ht="15" hidden="false" customHeight="false" outlineLevel="0" collapsed="false">
      <c r="A73" s="21" t="n">
        <v>49</v>
      </c>
      <c r="B73" s="18" t="n">
        <f aca="false">CHOOSE($E$9,S73,U73,W73)</f>
        <v>0.764229611377232</v>
      </c>
      <c r="C73" s="18" t="n">
        <f aca="false">CHOOSE($E$9,T73,V73,X73)</f>
        <v>0.529751883470453</v>
      </c>
      <c r="D73" s="9" t="n">
        <f aca="false">IF(B73^2+C73^2&lt;=1,1,0)</f>
        <v>1</v>
      </c>
      <c r="E73" s="14" t="n">
        <f aca="false">4*AVERAGE($D$25:D73)</f>
        <v>2.93877551020408</v>
      </c>
      <c r="F73" s="14" t="n">
        <f aca="false">B73</f>
        <v>0.764229611377232</v>
      </c>
      <c r="G73" s="14" t="n">
        <f aca="false">IF(D73=1,C73,"")</f>
        <v>0.529751883470453</v>
      </c>
      <c r="H73" s="9" t="str">
        <f aca="false">IF(D73=0,C73,"")</f>
        <v/>
      </c>
      <c r="I73" s="9" t="n">
        <f aca="false">SQRT(1-F73^2)</f>
        <v>0.6449442620058</v>
      </c>
      <c r="J73" s="21"/>
      <c r="K73" s="21"/>
      <c r="L73" s="21"/>
      <c r="M73" s="21"/>
      <c r="N73" s="21"/>
      <c r="O73" s="21"/>
      <c r="P73" s="21"/>
      <c r="Q73" s="19" t="n">
        <f aca="false">PI()</f>
        <v>3.14159265358979</v>
      </c>
      <c r="S73" s="20" t="n">
        <v>0.764229611377232</v>
      </c>
      <c r="T73" s="20" t="n">
        <v>0.529751883470453</v>
      </c>
      <c r="U73" s="20" t="n">
        <v>0.470079066042839</v>
      </c>
      <c r="V73" s="20" t="n">
        <v>0.132591324264754</v>
      </c>
      <c r="W73" s="20" t="n">
        <v>0.702620157573544</v>
      </c>
      <c r="X73" s="20" t="n">
        <v>0.500399889723296</v>
      </c>
    </row>
    <row r="74" customFormat="false" ht="15" hidden="false" customHeight="false" outlineLevel="0" collapsed="false">
      <c r="A74" s="21" t="n">
        <v>50</v>
      </c>
      <c r="B74" s="18" t="n">
        <f aca="false">CHOOSE($E$9,S74,U74,W74)</f>
        <v>0.48970785306301</v>
      </c>
      <c r="C74" s="18" t="n">
        <f aca="false">CHOOSE($E$9,T74,V74,X74)</f>
        <v>0.199993902933784</v>
      </c>
      <c r="D74" s="9" t="n">
        <f aca="false">IF(B74^2+C74^2&lt;=1,1,0)</f>
        <v>1</v>
      </c>
      <c r="E74" s="14" t="n">
        <f aca="false">4*AVERAGE($D$25:D74)</f>
        <v>2.96</v>
      </c>
      <c r="F74" s="14" t="n">
        <f aca="false">B74</f>
        <v>0.48970785306301</v>
      </c>
      <c r="G74" s="14" t="n">
        <f aca="false">IF(D74=1,C74,"")</f>
        <v>0.199993902933784</v>
      </c>
      <c r="H74" s="9" t="str">
        <f aca="false">IF(D74=0,C74,"")</f>
        <v/>
      </c>
      <c r="I74" s="9" t="n">
        <f aca="false">SQRT(1-F74^2)</f>
        <v>0.871886585886271</v>
      </c>
      <c r="J74" s="21"/>
      <c r="K74" s="21"/>
      <c r="L74" s="21"/>
      <c r="M74" s="21"/>
      <c r="N74" s="21"/>
      <c r="O74" s="21"/>
      <c r="P74" s="21"/>
      <c r="Q74" s="19" t="n">
        <f aca="false">PI()</f>
        <v>3.14159265358979</v>
      </c>
      <c r="S74" s="20" t="n">
        <v>0.48970785306301</v>
      </c>
      <c r="T74" s="20" t="n">
        <v>0.199993902933784</v>
      </c>
      <c r="U74" s="20" t="n">
        <v>0.203790430581962</v>
      </c>
      <c r="V74" s="20" t="n">
        <v>0.410356312302285</v>
      </c>
      <c r="W74" s="20" t="n">
        <v>0.752742250571693</v>
      </c>
      <c r="X74" s="20" t="n">
        <v>0.636968740172706</v>
      </c>
    </row>
    <row r="75" customFormat="false" ht="15" hidden="false" customHeight="false" outlineLevel="0" collapsed="false">
      <c r="A75" s="21" t="n">
        <v>51</v>
      </c>
      <c r="B75" s="18" t="n">
        <f aca="false">CHOOSE($E$9,S75,U75,W75)</f>
        <v>0.0871550532756373</v>
      </c>
      <c r="C75" s="18" t="n">
        <f aca="false">CHOOSE($E$9,T75,V75,X75)</f>
        <v>0.000927826971746981</v>
      </c>
      <c r="D75" s="9" t="n">
        <f aca="false">IF(B75^2+C75^2&lt;=1,1,0)</f>
        <v>1</v>
      </c>
      <c r="E75" s="14" t="n">
        <f aca="false">4*AVERAGE($D$25:D75)</f>
        <v>2.98039215686275</v>
      </c>
      <c r="F75" s="14" t="n">
        <f aca="false">B75</f>
        <v>0.0871550532756373</v>
      </c>
      <c r="G75" s="14" t="n">
        <f aca="false">IF(D75=1,C75,"")</f>
        <v>0.000927826971746981</v>
      </c>
      <c r="H75" s="9" t="str">
        <f aca="false">IF(D75=0,C75,"")</f>
        <v/>
      </c>
      <c r="I75" s="9" t="n">
        <f aca="false">SQRT(1-F75^2)</f>
        <v>0.996194758412491</v>
      </c>
      <c r="J75" s="21"/>
      <c r="K75" s="21"/>
      <c r="L75" s="21"/>
      <c r="M75" s="21"/>
      <c r="N75" s="21"/>
      <c r="O75" s="21"/>
      <c r="P75" s="21"/>
      <c r="Q75" s="19" t="n">
        <f aca="false">PI()</f>
        <v>3.14159265358979</v>
      </c>
      <c r="S75" s="20" t="n">
        <v>0.0871550532756373</v>
      </c>
      <c r="T75" s="20" t="n">
        <v>0.000927826971746981</v>
      </c>
      <c r="U75" s="20" t="n">
        <v>0.178771312483319</v>
      </c>
      <c r="V75" s="20" t="n">
        <v>0.572068950876224</v>
      </c>
      <c r="W75" s="20" t="n">
        <v>0.372872077713398</v>
      </c>
      <c r="X75" s="20" t="n">
        <v>0.613396001387889</v>
      </c>
    </row>
    <row r="76" customFormat="false" ht="15" hidden="false" customHeight="false" outlineLevel="0" collapsed="false">
      <c r="A76" s="21" t="n">
        <v>52</v>
      </c>
      <c r="B76" s="18" t="n">
        <f aca="false">CHOOSE($E$9,S76,U76,W76)</f>
        <v>0.627064343891107</v>
      </c>
      <c r="C76" s="18" t="n">
        <f aca="false">CHOOSE($E$9,T76,V76,X76)</f>
        <v>0.512889540870674</v>
      </c>
      <c r="D76" s="9" t="n">
        <f aca="false">IF(B76^2+C76^2&lt;=1,1,0)</f>
        <v>1</v>
      </c>
      <c r="E76" s="14" t="n">
        <f aca="false">4*AVERAGE($D$25:D76)</f>
        <v>3</v>
      </c>
      <c r="F76" s="14" t="n">
        <f aca="false">B76</f>
        <v>0.627064343891107</v>
      </c>
      <c r="G76" s="14" t="n">
        <f aca="false">IF(D76=1,C76,"")</f>
        <v>0.512889540870674</v>
      </c>
      <c r="H76" s="9" t="str">
        <f aca="false">IF(D76=0,C76,"")</f>
        <v/>
      </c>
      <c r="I76" s="9" t="n">
        <f aca="false">SQRT(1-F76^2)</f>
        <v>0.778967463133356</v>
      </c>
      <c r="J76" s="21"/>
      <c r="K76" s="21"/>
      <c r="L76" s="21"/>
      <c r="M76" s="21"/>
      <c r="N76" s="21"/>
      <c r="O76" s="21"/>
      <c r="P76" s="21"/>
      <c r="Q76" s="19" t="n">
        <f aca="false">PI()</f>
        <v>3.14159265358979</v>
      </c>
      <c r="S76" s="20" t="n">
        <v>0.627064343891107</v>
      </c>
      <c r="T76" s="20" t="n">
        <v>0.512889540870674</v>
      </c>
      <c r="U76" s="20" t="n">
        <v>0.252501456295358</v>
      </c>
      <c r="V76" s="20" t="n">
        <v>0.267657097238757</v>
      </c>
      <c r="W76" s="20" t="n">
        <v>0.678777512205388</v>
      </c>
      <c r="X76" s="20" t="n">
        <v>0.791927817004139</v>
      </c>
    </row>
    <row r="77" customFormat="false" ht="15" hidden="false" customHeight="false" outlineLevel="0" collapsed="false">
      <c r="A77" s="21" t="n">
        <v>53</v>
      </c>
      <c r="B77" s="18" t="n">
        <f aca="false">CHOOSE($E$9,S77,U77,W77)</f>
        <v>0.69889195531141</v>
      </c>
      <c r="C77" s="18" t="n">
        <f aca="false">CHOOSE($E$9,T77,V77,X77)</f>
        <v>0.367788921692409</v>
      </c>
      <c r="D77" s="9" t="n">
        <f aca="false">IF(B77^2+C77^2&lt;=1,1,0)</f>
        <v>1</v>
      </c>
      <c r="E77" s="14" t="n">
        <f aca="false">4*AVERAGE($D$25:D77)</f>
        <v>3.0188679245283</v>
      </c>
      <c r="F77" s="14" t="n">
        <f aca="false">B77</f>
        <v>0.69889195531141</v>
      </c>
      <c r="G77" s="14" t="n">
        <f aca="false">IF(D77=1,C77,"")</f>
        <v>0.367788921692409</v>
      </c>
      <c r="H77" s="9" t="str">
        <f aca="false">IF(D77=0,C77,"")</f>
        <v/>
      </c>
      <c r="I77" s="9" t="n">
        <f aca="false">SQRT(1-F77^2)</f>
        <v>0.715227260946473</v>
      </c>
      <c r="J77" s="21"/>
      <c r="K77" s="21"/>
      <c r="L77" s="21"/>
      <c r="M77" s="21"/>
      <c r="N77" s="21"/>
      <c r="O77" s="21"/>
      <c r="P77" s="21"/>
      <c r="Q77" s="19" t="n">
        <f aca="false">PI()</f>
        <v>3.14159265358979</v>
      </c>
      <c r="S77" s="20" t="n">
        <v>0.69889195531141</v>
      </c>
      <c r="T77" s="20" t="n">
        <v>0.367788921692409</v>
      </c>
      <c r="U77" s="20" t="n">
        <v>0.28584645671914</v>
      </c>
      <c r="V77" s="20" t="n">
        <v>0.26098115945451</v>
      </c>
      <c r="W77" s="20" t="n">
        <v>0.289821862148187</v>
      </c>
      <c r="X77" s="20" t="n">
        <v>0.631928618593918</v>
      </c>
    </row>
    <row r="78" customFormat="false" ht="15" hidden="false" customHeight="false" outlineLevel="0" collapsed="false">
      <c r="A78" s="21" t="n">
        <v>54</v>
      </c>
      <c r="B78" s="18" t="n">
        <f aca="false">CHOOSE($E$9,S78,U78,W78)</f>
        <v>0.0907542532077059</v>
      </c>
      <c r="C78" s="18" t="n">
        <f aca="false">CHOOSE($E$9,T78,V78,X78)</f>
        <v>0.95919475343544</v>
      </c>
      <c r="D78" s="9" t="n">
        <f aca="false">IF(B78^2+C78^2&lt;=1,1,0)</f>
        <v>1</v>
      </c>
      <c r="E78" s="14" t="n">
        <f aca="false">4*AVERAGE($D$25:D78)</f>
        <v>3.03703703703704</v>
      </c>
      <c r="F78" s="14" t="n">
        <f aca="false">B78</f>
        <v>0.0907542532077059</v>
      </c>
      <c r="G78" s="14" t="n">
        <f aca="false">IF(D78=1,C78,"")</f>
        <v>0.95919475343544</v>
      </c>
      <c r="H78" s="9" t="str">
        <f aca="false">IF(D78=0,C78,"")</f>
        <v/>
      </c>
      <c r="I78" s="9" t="n">
        <f aca="false">SQRT(1-F78^2)</f>
        <v>0.995873318010234</v>
      </c>
      <c r="J78" s="21"/>
      <c r="K78" s="21"/>
      <c r="L78" s="21"/>
      <c r="M78" s="21"/>
      <c r="N78" s="21"/>
      <c r="O78" s="21"/>
      <c r="P78" s="21"/>
      <c r="Q78" s="19" t="n">
        <f aca="false">PI()</f>
        <v>3.14159265358979</v>
      </c>
      <c r="S78" s="20" t="n">
        <v>0.0907542532077059</v>
      </c>
      <c r="T78" s="20" t="n">
        <v>0.95919475343544</v>
      </c>
      <c r="U78" s="20" t="n">
        <v>0.276852529851135</v>
      </c>
      <c r="V78" s="20" t="n">
        <v>0.606594653309999</v>
      </c>
      <c r="W78" s="20" t="n">
        <v>0.0209351964651842</v>
      </c>
      <c r="X78" s="20" t="n">
        <v>0.000395876029631537</v>
      </c>
    </row>
    <row r="79" customFormat="false" ht="15" hidden="false" customHeight="false" outlineLevel="0" collapsed="false">
      <c r="A79" s="21" t="n">
        <v>55</v>
      </c>
      <c r="B79" s="18" t="n">
        <f aca="false">CHOOSE($E$9,S79,U79,W79)</f>
        <v>0.882836323115043</v>
      </c>
      <c r="C79" s="18" t="n">
        <f aca="false">CHOOSE($E$9,T79,V79,X79)</f>
        <v>0.366607264266349</v>
      </c>
      <c r="D79" s="9" t="n">
        <f aca="false">IF(B79^2+C79^2&lt;=1,1,0)</f>
        <v>1</v>
      </c>
      <c r="E79" s="14" t="n">
        <f aca="false">4*AVERAGE($D$25:D79)</f>
        <v>3.05454545454545</v>
      </c>
      <c r="F79" s="14" t="n">
        <f aca="false">B79</f>
        <v>0.882836323115043</v>
      </c>
      <c r="G79" s="14" t="n">
        <f aca="false">IF(D79=1,C79,"")</f>
        <v>0.366607264266349</v>
      </c>
      <c r="H79" s="9" t="str">
        <f aca="false">IF(D79=0,C79,"")</f>
        <v/>
      </c>
      <c r="I79" s="9" t="n">
        <f aca="false">SQRT(1-F79^2)</f>
        <v>0.469680770937784</v>
      </c>
      <c r="J79" s="21"/>
      <c r="K79" s="21"/>
      <c r="L79" s="21"/>
      <c r="M79" s="21"/>
      <c r="N79" s="21"/>
      <c r="O79" s="21"/>
      <c r="P79" s="21"/>
      <c r="Q79" s="19" t="n">
        <f aca="false">PI()</f>
        <v>3.14159265358979</v>
      </c>
      <c r="S79" s="20" t="n">
        <v>0.882836323115043</v>
      </c>
      <c r="T79" s="20" t="n">
        <v>0.366607264266349</v>
      </c>
      <c r="U79" s="20" t="n">
        <v>0.733884681130455</v>
      </c>
      <c r="V79" s="20" t="n">
        <v>0.958435054413946</v>
      </c>
      <c r="W79" s="20" t="n">
        <v>0.272217063948106</v>
      </c>
      <c r="X79" s="20" t="n">
        <v>0.38498048599573</v>
      </c>
    </row>
    <row r="80" customFormat="false" ht="15" hidden="false" customHeight="false" outlineLevel="0" collapsed="false">
      <c r="A80" s="21" t="n">
        <v>56</v>
      </c>
      <c r="B80" s="18" t="n">
        <f aca="false">CHOOSE($E$9,S80,U80,W80)</f>
        <v>0.192427141941153</v>
      </c>
      <c r="C80" s="18" t="n">
        <f aca="false">CHOOSE($E$9,T80,V80,X80)</f>
        <v>0.0243137936340645</v>
      </c>
      <c r="D80" s="9" t="n">
        <f aca="false">IF(B80^2+C80^2&lt;=1,1,0)</f>
        <v>1</v>
      </c>
      <c r="E80" s="14" t="n">
        <f aca="false">4*AVERAGE($D$25:D80)</f>
        <v>3.07142857142857</v>
      </c>
      <c r="F80" s="14" t="n">
        <f aca="false">B80</f>
        <v>0.192427141941153</v>
      </c>
      <c r="G80" s="14" t="n">
        <f aca="false">IF(D80=1,C80,"")</f>
        <v>0.0243137936340645</v>
      </c>
      <c r="H80" s="9" t="str">
        <f aca="false">IF(D80=0,C80,"")</f>
        <v/>
      </c>
      <c r="I80" s="9" t="n">
        <f aca="false">SQRT(1-F80^2)</f>
        <v>0.981311263078316</v>
      </c>
      <c r="J80" s="21"/>
      <c r="K80" s="21"/>
      <c r="L80" s="21"/>
      <c r="M80" s="21"/>
      <c r="N80" s="21"/>
      <c r="O80" s="21"/>
      <c r="P80" s="21"/>
      <c r="Q80" s="19" t="n">
        <f aca="false">PI()</f>
        <v>3.14159265358979</v>
      </c>
      <c r="S80" s="20" t="n">
        <v>0.192427141941153</v>
      </c>
      <c r="T80" s="20" t="n">
        <v>0.0243137936340645</v>
      </c>
      <c r="U80" s="20" t="n">
        <v>0.975368702137109</v>
      </c>
      <c r="V80" s="20" t="n">
        <v>0.655578020627888</v>
      </c>
      <c r="W80" s="20" t="n">
        <v>0.450412227194674</v>
      </c>
      <c r="X80" s="20" t="n">
        <v>0.78907699675621</v>
      </c>
    </row>
    <row r="81" customFormat="false" ht="15" hidden="false" customHeight="false" outlineLevel="0" collapsed="false">
      <c r="A81" s="21" t="n">
        <v>57</v>
      </c>
      <c r="B81" s="18" t="n">
        <f aca="false">CHOOSE($E$9,S81,U81,W81)</f>
        <v>0.153222937951796</v>
      </c>
      <c r="C81" s="18" t="n">
        <f aca="false">CHOOSE($E$9,T81,V81,X81)</f>
        <v>0.646668409579434</v>
      </c>
      <c r="D81" s="9" t="n">
        <f aca="false">IF(B81^2+C81^2&lt;=1,1,0)</f>
        <v>1</v>
      </c>
      <c r="E81" s="14" t="n">
        <f aca="false">4*AVERAGE($D$25:D81)</f>
        <v>3.08771929824561</v>
      </c>
      <c r="F81" s="14" t="n">
        <f aca="false">B81</f>
        <v>0.153222937951796</v>
      </c>
      <c r="G81" s="14" t="n">
        <f aca="false">IF(D81=1,C81,"")</f>
        <v>0.646668409579434</v>
      </c>
      <c r="H81" s="9" t="str">
        <f aca="false">IF(D81=0,C81,"")</f>
        <v/>
      </c>
      <c r="I81" s="9" t="n">
        <f aca="false">SQRT(1-F81^2)</f>
        <v>0.988191647042931</v>
      </c>
      <c r="J81" s="21"/>
      <c r="K81" s="21"/>
      <c r="L81" s="21"/>
      <c r="M81" s="21"/>
      <c r="N81" s="21"/>
      <c r="O81" s="21"/>
      <c r="P81" s="21"/>
      <c r="Q81" s="19" t="n">
        <f aca="false">PI()</f>
        <v>3.14159265358979</v>
      </c>
      <c r="S81" s="20" t="n">
        <v>0.153222937951796</v>
      </c>
      <c r="T81" s="20" t="n">
        <v>0.646668409579434</v>
      </c>
      <c r="U81" s="20" t="n">
        <v>0.773412811745271</v>
      </c>
      <c r="V81" s="20" t="n">
        <v>0.0661424906001554</v>
      </c>
      <c r="W81" s="20" t="n">
        <v>0.899007445764864</v>
      </c>
      <c r="X81" s="20" t="n">
        <v>0.446100098805479</v>
      </c>
    </row>
    <row r="82" customFormat="false" ht="15" hidden="false" customHeight="false" outlineLevel="0" collapsed="false">
      <c r="A82" s="21" t="n">
        <v>58</v>
      </c>
      <c r="B82" s="18" t="n">
        <f aca="false">CHOOSE($E$9,S82,U82,W82)</f>
        <v>0.970329403295182</v>
      </c>
      <c r="C82" s="18" t="n">
        <f aca="false">CHOOSE($E$9,T82,V82,X82)</f>
        <v>0.785894109052606</v>
      </c>
      <c r="D82" s="9" t="n">
        <f aca="false">IF(B82^2+C82^2&lt;=1,1,0)</f>
        <v>0</v>
      </c>
      <c r="E82" s="14" t="n">
        <f aca="false">4*AVERAGE($D$25:D82)</f>
        <v>3.03448275862069</v>
      </c>
      <c r="F82" s="14" t="n">
        <f aca="false">B82</f>
        <v>0.970329403295182</v>
      </c>
      <c r="G82" s="9" t="str">
        <f aca="false">IF(D82=1,C82,"")</f>
        <v/>
      </c>
      <c r="H82" s="14" t="n">
        <f aca="false">IF(D82=0,C82,"")</f>
        <v>0.785894109052606</v>
      </c>
      <c r="I82" s="9" t="n">
        <f aca="false">SQRT(1-F82^2)</f>
        <v>0.241786784379992</v>
      </c>
      <c r="J82" s="21"/>
      <c r="K82" s="21"/>
      <c r="L82" s="21"/>
      <c r="M82" s="21"/>
      <c r="N82" s="21"/>
      <c r="O82" s="21"/>
      <c r="P82" s="21"/>
      <c r="Q82" s="19" t="n">
        <f aca="false">PI()</f>
        <v>3.14159265358979</v>
      </c>
      <c r="S82" s="20" t="n">
        <v>0.970329403295182</v>
      </c>
      <c r="T82" s="20" t="n">
        <v>0.785894109052606</v>
      </c>
      <c r="U82" s="20" t="n">
        <v>0.962101723872741</v>
      </c>
      <c r="V82" s="20" t="n">
        <v>0.184326279096355</v>
      </c>
      <c r="W82" s="20" t="n">
        <v>0.207967607296858</v>
      </c>
      <c r="X82" s="20" t="n">
        <v>0.548816548781656</v>
      </c>
    </row>
    <row r="83" customFormat="false" ht="15" hidden="false" customHeight="false" outlineLevel="0" collapsed="false">
      <c r="A83" s="21" t="n">
        <v>59</v>
      </c>
      <c r="B83" s="18" t="n">
        <f aca="false">CHOOSE($E$9,S83,U83,W83)</f>
        <v>0.627744985627942</v>
      </c>
      <c r="C83" s="18" t="n">
        <f aca="false">CHOOSE($E$9,T83,V83,X83)</f>
        <v>0.458076546550728</v>
      </c>
      <c r="D83" s="9" t="n">
        <f aca="false">IF(B83^2+C83^2&lt;=1,1,0)</f>
        <v>1</v>
      </c>
      <c r="E83" s="14" t="n">
        <f aca="false">4*AVERAGE($D$25:D83)</f>
        <v>3.05084745762712</v>
      </c>
      <c r="F83" s="14" t="n">
        <f aca="false">B83</f>
        <v>0.627744985627942</v>
      </c>
      <c r="G83" s="14" t="n">
        <f aca="false">IF(D83=1,C83,"")</f>
        <v>0.458076546550728</v>
      </c>
      <c r="H83" s="9" t="str">
        <f aca="false">IF(D83=0,C83,"")</f>
        <v/>
      </c>
      <c r="I83" s="9" t="n">
        <f aca="false">SQRT(1-F83^2)</f>
        <v>0.778419060030634</v>
      </c>
      <c r="J83" s="21"/>
      <c r="K83" s="21"/>
      <c r="L83" s="21"/>
      <c r="M83" s="21"/>
      <c r="N83" s="21"/>
      <c r="O83" s="21"/>
      <c r="P83" s="21"/>
      <c r="Q83" s="19" t="n">
        <f aca="false">PI()</f>
        <v>3.14159265358979</v>
      </c>
      <c r="S83" s="20" t="n">
        <v>0.627744985627942</v>
      </c>
      <c r="T83" s="20" t="n">
        <v>0.458076546550728</v>
      </c>
      <c r="U83" s="20" t="n">
        <v>0.383248171814117</v>
      </c>
      <c r="V83" s="20" t="n">
        <v>0.760316186900928</v>
      </c>
      <c r="W83" s="20" t="n">
        <v>0.266369306493407</v>
      </c>
      <c r="X83" s="20" t="n">
        <v>0.496560149050675</v>
      </c>
    </row>
    <row r="84" customFormat="false" ht="15" hidden="false" customHeight="false" outlineLevel="0" collapsed="false">
      <c r="A84" s="21" t="n">
        <v>60</v>
      </c>
      <c r="B84" s="18" t="n">
        <f aca="false">CHOOSE($E$9,S84,U84,W84)</f>
        <v>0.0995215479051694</v>
      </c>
      <c r="C84" s="18" t="n">
        <f aca="false">CHOOSE($E$9,T84,V84,X84)</f>
        <v>0.340401048888452</v>
      </c>
      <c r="D84" s="9" t="n">
        <f aca="false">IF(B84^2+C84^2&lt;=1,1,0)</f>
        <v>1</v>
      </c>
      <c r="E84" s="14" t="n">
        <f aca="false">4*AVERAGE($D$25:D84)</f>
        <v>3.06666666666667</v>
      </c>
      <c r="F84" s="14" t="n">
        <f aca="false">B84</f>
        <v>0.0995215479051694</v>
      </c>
      <c r="G84" s="14" t="n">
        <f aca="false">IF(D84=1,C84,"")</f>
        <v>0.340401048888452</v>
      </c>
      <c r="H84" s="9" t="str">
        <f aca="false">IF(D84=0,C84,"")</f>
        <v/>
      </c>
      <c r="I84" s="9" t="n">
        <f aca="false">SQRT(1-F84^2)</f>
        <v>0.995035407160247</v>
      </c>
      <c r="J84" s="21"/>
      <c r="K84" s="21"/>
      <c r="L84" s="21"/>
      <c r="M84" s="21"/>
      <c r="N84" s="21"/>
      <c r="O84" s="21"/>
      <c r="P84" s="21"/>
      <c r="Q84" s="19" t="n">
        <f aca="false">PI()</f>
        <v>3.14159265358979</v>
      </c>
      <c r="S84" s="20" t="n">
        <v>0.0995215479051694</v>
      </c>
      <c r="T84" s="20" t="n">
        <v>0.340401048888452</v>
      </c>
      <c r="U84" s="20" t="n">
        <v>0.241137295637967</v>
      </c>
      <c r="V84" s="20" t="n">
        <v>0.436408394514838</v>
      </c>
      <c r="W84" s="20" t="n">
        <v>0.467886596352106</v>
      </c>
      <c r="X84" s="20" t="n">
        <v>0.194677459409558</v>
      </c>
    </row>
    <row r="85" customFormat="false" ht="15" hidden="false" customHeight="false" outlineLevel="0" collapsed="false">
      <c r="A85" s="21" t="n">
        <v>61</v>
      </c>
      <c r="B85" s="18" t="n">
        <f aca="false">CHOOSE($E$9,S85,U85,W85)</f>
        <v>0.291775247897022</v>
      </c>
      <c r="C85" s="18" t="n">
        <f aca="false">CHOOSE($E$9,T85,V85,X85)</f>
        <v>0.430379986413755</v>
      </c>
      <c r="D85" s="9" t="n">
        <f aca="false">IF(B85^2+C85^2&lt;=1,1,0)</f>
        <v>1</v>
      </c>
      <c r="E85" s="14" t="n">
        <f aca="false">4*AVERAGE($D$25:D85)</f>
        <v>3.08196721311475</v>
      </c>
      <c r="F85" s="14" t="n">
        <f aca="false">B85</f>
        <v>0.291775247897022</v>
      </c>
      <c r="G85" s="14" t="n">
        <f aca="false">IF(D85=1,C85,"")</f>
        <v>0.430379986413755</v>
      </c>
      <c r="H85" s="9" t="str">
        <f aca="false">IF(D85=0,C85,"")</f>
        <v/>
      </c>
      <c r="I85" s="9" t="n">
        <f aca="false">SQRT(1-F85^2)</f>
        <v>0.956486907759135</v>
      </c>
      <c r="J85" s="21"/>
      <c r="K85" s="21"/>
      <c r="L85" s="21"/>
      <c r="M85" s="21"/>
      <c r="N85" s="21"/>
      <c r="O85" s="21"/>
      <c r="P85" s="21"/>
      <c r="Q85" s="19" t="n">
        <f aca="false">PI()</f>
        <v>3.14159265358979</v>
      </c>
      <c r="S85" s="20" t="n">
        <v>0.291775247897022</v>
      </c>
      <c r="T85" s="20" t="n">
        <v>0.430379986413755</v>
      </c>
      <c r="U85" s="20" t="n">
        <v>0.200717649873864</v>
      </c>
      <c r="V85" s="20" t="n">
        <v>0.356188868646486</v>
      </c>
      <c r="W85" s="20" t="n">
        <v>0.559925851085389</v>
      </c>
      <c r="X85" s="20" t="n">
        <v>0.409408109774363</v>
      </c>
    </row>
    <row r="86" customFormat="false" ht="15" hidden="false" customHeight="false" outlineLevel="0" collapsed="false">
      <c r="A86" s="21" t="n">
        <v>62</v>
      </c>
      <c r="B86" s="18" t="n">
        <f aca="false">CHOOSE($E$9,S86,U86,W86)</f>
        <v>0.482759551494382</v>
      </c>
      <c r="C86" s="18" t="n">
        <f aca="false">CHOOSE($E$9,T86,V86,X86)</f>
        <v>0.57832538348157</v>
      </c>
      <c r="D86" s="9" t="n">
        <f aca="false">IF(B86^2+C86^2&lt;=1,1,0)</f>
        <v>1</v>
      </c>
      <c r="E86" s="14" t="n">
        <f aca="false">4*AVERAGE($D$25:D86)</f>
        <v>3.09677419354839</v>
      </c>
      <c r="F86" s="14" t="n">
        <f aca="false">B86</f>
        <v>0.482759551494382</v>
      </c>
      <c r="G86" s="14" t="n">
        <f aca="false">IF(D86=1,C86,"")</f>
        <v>0.57832538348157</v>
      </c>
      <c r="H86" s="9" t="str">
        <f aca="false">IF(D86=0,C86,"")</f>
        <v/>
      </c>
      <c r="I86" s="9" t="n">
        <f aca="false">SQRT(1-F86^2)</f>
        <v>0.875752942011012</v>
      </c>
      <c r="J86" s="21"/>
      <c r="K86" s="21"/>
      <c r="L86" s="21"/>
      <c r="M86" s="21"/>
      <c r="N86" s="21"/>
      <c r="O86" s="21"/>
      <c r="P86" s="21"/>
      <c r="Q86" s="19" t="n">
        <f aca="false">PI()</f>
        <v>3.14159265358979</v>
      </c>
      <c r="S86" s="20" t="n">
        <v>0.482759551494382</v>
      </c>
      <c r="T86" s="20" t="n">
        <v>0.57832538348157</v>
      </c>
      <c r="U86" s="20" t="n">
        <v>0.0158369091514698</v>
      </c>
      <c r="V86" s="20" t="n">
        <v>0.930812679728426</v>
      </c>
      <c r="W86" s="20" t="n">
        <v>0.100079321670861</v>
      </c>
      <c r="X86" s="20" t="n">
        <v>0.611712289737124</v>
      </c>
    </row>
    <row r="87" customFormat="false" ht="15" hidden="false" customHeight="false" outlineLevel="0" collapsed="false">
      <c r="A87" s="21" t="n">
        <v>63</v>
      </c>
      <c r="B87" s="18" t="n">
        <f aca="false">CHOOSE($E$9,S87,U87,W87)</f>
        <v>0.294813856366091</v>
      </c>
      <c r="C87" s="18" t="n">
        <f aca="false">CHOOSE($E$9,T87,V87,X87)</f>
        <v>0.270141963497736</v>
      </c>
      <c r="D87" s="9" t="n">
        <f aca="false">IF(B87^2+C87^2&lt;=1,1,0)</f>
        <v>1</v>
      </c>
      <c r="E87" s="14" t="n">
        <f aca="false">4*AVERAGE($D$25:D87)</f>
        <v>3.11111111111111</v>
      </c>
      <c r="F87" s="14" t="n">
        <f aca="false">B87</f>
        <v>0.294813856366091</v>
      </c>
      <c r="G87" s="14" t="n">
        <f aca="false">IF(D87=1,C87,"")</f>
        <v>0.270141963497736</v>
      </c>
      <c r="H87" s="9" t="str">
        <f aca="false">IF(D87=0,C87,"")</f>
        <v/>
      </c>
      <c r="I87" s="9" t="n">
        <f aca="false">SQRT(1-F87^2)</f>
        <v>0.955554702826873</v>
      </c>
      <c r="J87" s="21"/>
      <c r="K87" s="21"/>
      <c r="L87" s="21"/>
      <c r="M87" s="21"/>
      <c r="N87" s="21"/>
      <c r="O87" s="21"/>
      <c r="P87" s="21"/>
      <c r="Q87" s="19" t="n">
        <f aca="false">PI()</f>
        <v>3.14159265358979</v>
      </c>
      <c r="S87" s="20" t="n">
        <v>0.294813856366091</v>
      </c>
      <c r="T87" s="20" t="n">
        <v>0.270141963497736</v>
      </c>
      <c r="U87" s="20" t="n">
        <v>0.239667094999991</v>
      </c>
      <c r="V87" s="20" t="n">
        <v>0.49931564355683</v>
      </c>
      <c r="W87" s="20" t="n">
        <v>0.790513601669132</v>
      </c>
      <c r="X87" s="20" t="n">
        <v>0.461731609773836</v>
      </c>
    </row>
    <row r="88" customFormat="false" ht="15" hidden="false" customHeight="false" outlineLevel="0" collapsed="false">
      <c r="A88" s="21" t="n">
        <v>64</v>
      </c>
      <c r="B88" s="18" t="n">
        <f aca="false">CHOOSE($E$9,S88,U88,W88)</f>
        <v>0.287665265030228</v>
      </c>
      <c r="C88" s="18" t="n">
        <f aca="false">CHOOSE($E$9,T88,V88,X88)</f>
        <v>0.261148636345752</v>
      </c>
      <c r="D88" s="9" t="n">
        <f aca="false">IF(B88^2+C88^2&lt;=1,1,0)</f>
        <v>1</v>
      </c>
      <c r="E88" s="14" t="n">
        <f aca="false">4*AVERAGE($D$25:D88)</f>
        <v>3.125</v>
      </c>
      <c r="F88" s="14" t="n">
        <f aca="false">B88</f>
        <v>0.287665265030228</v>
      </c>
      <c r="G88" s="14" t="n">
        <f aca="false">IF(D88=1,C88,"")</f>
        <v>0.261148636345752</v>
      </c>
      <c r="H88" s="9" t="str">
        <f aca="false">IF(D88=0,C88,"")</f>
        <v/>
      </c>
      <c r="I88" s="9" t="n">
        <f aca="false">SQRT(1-F88^2)</f>
        <v>0.957731014061406</v>
      </c>
      <c r="J88" s="21"/>
      <c r="K88" s="21"/>
      <c r="L88" s="21"/>
      <c r="M88" s="21"/>
      <c r="N88" s="21"/>
      <c r="O88" s="21"/>
      <c r="P88" s="21"/>
      <c r="Q88" s="19" t="n">
        <f aca="false">PI()</f>
        <v>3.14159265358979</v>
      </c>
      <c r="S88" s="20" t="n">
        <v>0.287665265030228</v>
      </c>
      <c r="T88" s="20" t="n">
        <v>0.261148636345752</v>
      </c>
      <c r="U88" s="20" t="n">
        <v>0.207653120274782</v>
      </c>
      <c r="V88" s="20" t="n">
        <v>0.596275668386145</v>
      </c>
      <c r="W88" s="20" t="n">
        <v>0.579778595866765</v>
      </c>
      <c r="X88" s="20" t="n">
        <v>0.463799622662108</v>
      </c>
    </row>
    <row r="89" customFormat="false" ht="15" hidden="false" customHeight="false" outlineLevel="0" collapsed="false">
      <c r="A89" s="21" t="n">
        <v>65</v>
      </c>
      <c r="B89" s="18" t="n">
        <f aca="false">CHOOSE($E$9,S89,U89,W89)</f>
        <v>0.66978760890197</v>
      </c>
      <c r="C89" s="18" t="n">
        <f aca="false">CHOOSE($E$9,T89,V89,X89)</f>
        <v>0.455581748508848</v>
      </c>
      <c r="D89" s="9" t="n">
        <f aca="false">IF(B89^2+C89^2&lt;=1,1,0)</f>
        <v>1</v>
      </c>
      <c r="E89" s="14" t="n">
        <f aca="false">4*AVERAGE($D$25:D89)</f>
        <v>3.13846153846154</v>
      </c>
      <c r="F89" s="14" t="n">
        <f aca="false">B89</f>
        <v>0.66978760890197</v>
      </c>
      <c r="G89" s="14" t="n">
        <f aca="false">IF(D89=1,C89,"")</f>
        <v>0.455581748508848</v>
      </c>
      <c r="H89" s="9" t="str">
        <f aca="false">IF(D89=0,C89,"")</f>
        <v/>
      </c>
      <c r="I89" s="9" t="n">
        <f aca="false">SQRT(1-F89^2)</f>
        <v>0.742552731434867</v>
      </c>
      <c r="J89" s="21"/>
      <c r="K89" s="21"/>
      <c r="L89" s="21"/>
      <c r="M89" s="21"/>
      <c r="N89" s="21"/>
      <c r="O89" s="21"/>
      <c r="P89" s="21"/>
      <c r="Q89" s="19" t="n">
        <f aca="false">PI()</f>
        <v>3.14159265358979</v>
      </c>
      <c r="S89" s="20" t="n">
        <v>0.66978760890197</v>
      </c>
      <c r="T89" s="20" t="n">
        <v>0.455581748508848</v>
      </c>
      <c r="U89" s="20" t="n">
        <v>0.695766791044845</v>
      </c>
      <c r="V89" s="20" t="n">
        <v>0.366379013972929</v>
      </c>
      <c r="W89" s="20" t="n">
        <v>0.117512978926556</v>
      </c>
      <c r="X89" s="20" t="n">
        <v>0.318490309449366</v>
      </c>
    </row>
    <row r="90" customFormat="false" ht="15" hidden="false" customHeight="false" outlineLevel="0" collapsed="false">
      <c r="A90" s="21" t="n">
        <v>66</v>
      </c>
      <c r="B90" s="18" t="n">
        <f aca="false">CHOOSE($E$9,S90,U90,W90)</f>
        <v>0.445810887380503</v>
      </c>
      <c r="C90" s="18" t="n">
        <f aca="false">CHOOSE($E$9,T90,V90,X90)</f>
        <v>0.60319122869987</v>
      </c>
      <c r="D90" s="9" t="n">
        <f aca="false">IF(B90^2+C90^2&lt;=1,1,0)</f>
        <v>1</v>
      </c>
      <c r="E90" s="14" t="n">
        <f aca="false">4*AVERAGE($D$25:D90)</f>
        <v>3.15151515151515</v>
      </c>
      <c r="F90" s="14" t="n">
        <f aca="false">B90</f>
        <v>0.445810887380503</v>
      </c>
      <c r="G90" s="14" t="n">
        <f aca="false">IF(D90=1,C90,"")</f>
        <v>0.60319122869987</v>
      </c>
      <c r="H90" s="9" t="str">
        <f aca="false">IF(D90=0,C90,"")</f>
        <v/>
      </c>
      <c r="I90" s="9" t="n">
        <f aca="false">SQRT(1-F90^2)</f>
        <v>0.895127171240494</v>
      </c>
      <c r="J90" s="21"/>
      <c r="K90" s="21"/>
      <c r="L90" s="21"/>
      <c r="M90" s="21"/>
      <c r="N90" s="21"/>
      <c r="O90" s="21"/>
      <c r="P90" s="21"/>
      <c r="Q90" s="19" t="n">
        <f aca="false">PI()</f>
        <v>3.14159265358979</v>
      </c>
      <c r="S90" s="20" t="n">
        <v>0.445810887380503</v>
      </c>
      <c r="T90" s="20" t="n">
        <v>0.60319122869987</v>
      </c>
      <c r="U90" s="20" t="n">
        <v>0.540669856659143</v>
      </c>
      <c r="V90" s="20" t="n">
        <v>0.237854668187504</v>
      </c>
      <c r="W90" s="20" t="n">
        <v>0.417123092920685</v>
      </c>
      <c r="X90" s="20" t="n">
        <v>0.0758029761755409</v>
      </c>
    </row>
    <row r="91" customFormat="false" ht="15" hidden="false" customHeight="false" outlineLevel="0" collapsed="false">
      <c r="A91" s="21" t="n">
        <v>67</v>
      </c>
      <c r="B91" s="18" t="n">
        <f aca="false">CHOOSE($E$9,S91,U91,W91)</f>
        <v>0.115825848537497</v>
      </c>
      <c r="C91" s="18" t="n">
        <f aca="false">CHOOSE($E$9,T91,V91,X91)</f>
        <v>0.256411074311473</v>
      </c>
      <c r="D91" s="9" t="n">
        <f aca="false">IF(B91^2+C91^2&lt;=1,1,0)</f>
        <v>1</v>
      </c>
      <c r="E91" s="14" t="n">
        <f aca="false">4*AVERAGE($D$25:D91)</f>
        <v>3.16417910447761</v>
      </c>
      <c r="F91" s="14" t="n">
        <f aca="false">B91</f>
        <v>0.115825848537497</v>
      </c>
      <c r="G91" s="14" t="n">
        <f aca="false">IF(D91=1,C91,"")</f>
        <v>0.256411074311473</v>
      </c>
      <c r="H91" s="9" t="str">
        <f aca="false">IF(D91=0,C91,"")</f>
        <v/>
      </c>
      <c r="I91" s="9" t="n">
        <f aca="false">SQRT(1-F91^2)</f>
        <v>0.993269536838098</v>
      </c>
      <c r="J91" s="21"/>
      <c r="K91" s="21"/>
      <c r="L91" s="21"/>
      <c r="M91" s="21"/>
      <c r="N91" s="21"/>
      <c r="O91" s="21"/>
      <c r="P91" s="21"/>
      <c r="Q91" s="19" t="n">
        <f aca="false">PI()</f>
        <v>3.14159265358979</v>
      </c>
      <c r="S91" s="20" t="n">
        <v>0.115825848537497</v>
      </c>
      <c r="T91" s="20" t="n">
        <v>0.256411074311473</v>
      </c>
      <c r="U91" s="20" t="n">
        <v>0.314284558867999</v>
      </c>
      <c r="V91" s="20" t="n">
        <v>0.755473434228601</v>
      </c>
      <c r="W91" s="20" t="n">
        <v>0.983893507973635</v>
      </c>
      <c r="X91" s="20" t="n">
        <v>0.964512294927689</v>
      </c>
    </row>
    <row r="92" customFormat="false" ht="15" hidden="false" customHeight="false" outlineLevel="0" collapsed="false">
      <c r="A92" s="21" t="n">
        <v>68</v>
      </c>
      <c r="B92" s="18" t="n">
        <f aca="false">CHOOSE($E$9,S92,U92,W92)</f>
        <v>0.879342500469647</v>
      </c>
      <c r="C92" s="18" t="n">
        <f aca="false">CHOOSE($E$9,T92,V92,X92)</f>
        <v>0.811468436499126</v>
      </c>
      <c r="D92" s="9" t="n">
        <f aca="false">IF(B92^2+C92^2&lt;=1,1,0)</f>
        <v>0</v>
      </c>
      <c r="E92" s="14" t="n">
        <f aca="false">4*AVERAGE($D$25:D92)</f>
        <v>3.11764705882353</v>
      </c>
      <c r="F92" s="14" t="n">
        <f aca="false">B92</f>
        <v>0.879342500469647</v>
      </c>
      <c r="G92" s="9" t="str">
        <f aca="false">IF(D92=1,C92,"")</f>
        <v/>
      </c>
      <c r="H92" s="14" t="n">
        <f aca="false">IF(D92=0,C92,"")</f>
        <v>0.811468436499126</v>
      </c>
      <c r="I92" s="9" t="n">
        <f aca="false">SQRT(1-F92^2)</f>
        <v>0.476189843305995</v>
      </c>
      <c r="J92" s="21"/>
      <c r="K92" s="21"/>
      <c r="L92" s="21"/>
      <c r="M92" s="21"/>
      <c r="N92" s="21"/>
      <c r="O92" s="21"/>
      <c r="P92" s="21"/>
      <c r="Q92" s="19" t="n">
        <f aca="false">PI()</f>
        <v>3.14159265358979</v>
      </c>
      <c r="S92" s="20" t="n">
        <v>0.879342500469647</v>
      </c>
      <c r="T92" s="20" t="n">
        <v>0.811468436499126</v>
      </c>
      <c r="U92" s="20" t="n">
        <v>0.116914413452312</v>
      </c>
      <c r="V92" s="20" t="n">
        <v>0.522010881993914</v>
      </c>
      <c r="W92" s="20" t="n">
        <v>0.650923392432558</v>
      </c>
      <c r="X92" s="20" t="n">
        <v>0.368039254086462</v>
      </c>
    </row>
    <row r="93" customFormat="false" ht="15" hidden="false" customHeight="false" outlineLevel="0" collapsed="false">
      <c r="A93" s="21" t="n">
        <v>69</v>
      </c>
      <c r="B93" s="18" t="n">
        <f aca="false">CHOOSE($E$9,S93,U93,W93)</f>
        <v>0.735137904877774</v>
      </c>
      <c r="C93" s="18" t="n">
        <f aca="false">CHOOSE($E$9,T93,V93,X93)</f>
        <v>0.656990874209441</v>
      </c>
      <c r="D93" s="9" t="n">
        <f aca="false">IF(B93^2+C93^2&lt;=1,1,0)</f>
        <v>1</v>
      </c>
      <c r="E93" s="14" t="n">
        <f aca="false">4*AVERAGE($D$25:D93)</f>
        <v>3.1304347826087</v>
      </c>
      <c r="F93" s="14" t="n">
        <f aca="false">B93</f>
        <v>0.735137904877774</v>
      </c>
      <c r="G93" s="14" t="n">
        <f aca="false">IF(D93=1,C93,"")</f>
        <v>0.656990874209441</v>
      </c>
      <c r="H93" s="9" t="str">
        <f aca="false">IF(D93=0,C93,"")</f>
        <v/>
      </c>
      <c r="I93" s="9" t="n">
        <f aca="false">SQRT(1-F93^2)</f>
        <v>0.677917591460729</v>
      </c>
      <c r="J93" s="21"/>
      <c r="K93" s="21"/>
      <c r="L93" s="21"/>
      <c r="M93" s="21"/>
      <c r="N93" s="21"/>
      <c r="O93" s="21"/>
      <c r="P93" s="21"/>
      <c r="Q93" s="19" t="n">
        <f aca="false">PI()</f>
        <v>3.14159265358979</v>
      </c>
      <c r="S93" s="20" t="n">
        <v>0.735137904877774</v>
      </c>
      <c r="T93" s="20" t="n">
        <v>0.656990874209441</v>
      </c>
      <c r="U93" s="20" t="n">
        <v>0.713426275961696</v>
      </c>
      <c r="V93" s="20" t="n">
        <v>0.149549394084178</v>
      </c>
      <c r="W93" s="20" t="n">
        <v>0.297025429338825</v>
      </c>
      <c r="X93" s="20" t="n">
        <v>0.316928970483381</v>
      </c>
    </row>
    <row r="94" customFormat="false" ht="15" hidden="false" customHeight="false" outlineLevel="0" collapsed="false">
      <c r="A94" s="21" t="n">
        <v>70</v>
      </c>
      <c r="B94" s="18" t="n">
        <f aca="false">CHOOSE($E$9,S94,U94,W94)</f>
        <v>0.970767666934989</v>
      </c>
      <c r="C94" s="18" t="n">
        <f aca="false">CHOOSE($E$9,T94,V94,X94)</f>
        <v>0.286679159966297</v>
      </c>
      <c r="D94" s="9" t="n">
        <f aca="false">IF(B94^2+C94^2&lt;=1,1,0)</f>
        <v>0</v>
      </c>
      <c r="E94" s="14" t="n">
        <f aca="false">4*AVERAGE($D$25:D94)</f>
        <v>3.08571428571429</v>
      </c>
      <c r="F94" s="14" t="n">
        <f aca="false">B94</f>
        <v>0.970767666934989</v>
      </c>
      <c r="G94" s="9" t="str">
        <f aca="false">IF(D94=1,C94,"")</f>
        <v/>
      </c>
      <c r="H94" s="14" t="n">
        <f aca="false">IF(D94=0,C94,"")</f>
        <v>0.286679159966297</v>
      </c>
      <c r="I94" s="9" t="n">
        <f aca="false">SQRT(1-F94^2)</f>
        <v>0.24002111747427</v>
      </c>
      <c r="J94" s="21"/>
      <c r="K94" s="21"/>
      <c r="L94" s="21"/>
      <c r="M94" s="21"/>
      <c r="N94" s="21"/>
      <c r="O94" s="21"/>
      <c r="P94" s="21"/>
      <c r="Q94" s="19" t="n">
        <f aca="false">PI()</f>
        <v>3.14159265358979</v>
      </c>
      <c r="S94" s="20" t="n">
        <v>0.970767666934989</v>
      </c>
      <c r="T94" s="20" t="n">
        <v>0.286679159966297</v>
      </c>
      <c r="U94" s="20" t="n">
        <v>0.78211748740332</v>
      </c>
      <c r="V94" s="20" t="n">
        <v>0.50915428771409</v>
      </c>
      <c r="W94" s="20" t="n">
        <v>0.132203441068671</v>
      </c>
      <c r="X94" s="20" t="n">
        <v>0.514209315977533</v>
      </c>
    </row>
    <row r="95" customFormat="false" ht="15" hidden="false" customHeight="false" outlineLevel="0" collapsed="false">
      <c r="A95" s="21" t="n">
        <v>71</v>
      </c>
      <c r="B95" s="18" t="n">
        <f aca="false">CHOOSE($E$9,S95,U95,W95)</f>
        <v>0.86461709800642</v>
      </c>
      <c r="C95" s="18" t="n">
        <f aca="false">CHOOSE($E$9,T95,V95,X95)</f>
        <v>0.0109333327272907</v>
      </c>
      <c r="D95" s="9" t="n">
        <f aca="false">IF(B95^2+C95^2&lt;=1,1,0)</f>
        <v>1</v>
      </c>
      <c r="E95" s="14" t="n">
        <f aca="false">4*AVERAGE($D$25:D95)</f>
        <v>3.09859154929577</v>
      </c>
      <c r="F95" s="14" t="n">
        <f aca="false">B95</f>
        <v>0.86461709800642</v>
      </c>
      <c r="G95" s="14" t="n">
        <f aca="false">IF(D95=1,C95,"")</f>
        <v>0.0109333327272907</v>
      </c>
      <c r="H95" s="9" t="str">
        <f aca="false">IF(D95=0,C95,"")</f>
        <v/>
      </c>
      <c r="I95" s="9" t="n">
        <f aca="false">SQRT(1-F95^2)</f>
        <v>0.502431362312264</v>
      </c>
      <c r="J95" s="21"/>
      <c r="K95" s="21"/>
      <c r="L95" s="21"/>
      <c r="M95" s="21"/>
      <c r="N95" s="21"/>
      <c r="O95" s="21"/>
      <c r="P95" s="21"/>
      <c r="Q95" s="19" t="n">
        <f aca="false">PI()</f>
        <v>3.14159265358979</v>
      </c>
      <c r="S95" s="20" t="n">
        <v>0.86461709800642</v>
      </c>
      <c r="T95" s="20" t="n">
        <v>0.0109333327272907</v>
      </c>
      <c r="U95" s="20" t="n">
        <v>0.48839790333974</v>
      </c>
      <c r="V95" s="20" t="n">
        <v>0.243303783271172</v>
      </c>
      <c r="W95" s="20" t="n">
        <v>0.0701835651510013</v>
      </c>
      <c r="X95" s="20" t="n">
        <v>0.98098347932136</v>
      </c>
    </row>
    <row r="96" customFormat="false" ht="15" hidden="false" customHeight="false" outlineLevel="0" collapsed="false">
      <c r="A96" s="21" t="n">
        <v>72</v>
      </c>
      <c r="B96" s="18" t="n">
        <f aca="false">CHOOSE($E$9,S96,U96,W96)</f>
        <v>0.041532090282999</v>
      </c>
      <c r="C96" s="18" t="n">
        <f aca="false">CHOOSE($E$9,T96,V96,X96)</f>
        <v>0.43845250562299</v>
      </c>
      <c r="D96" s="9" t="n">
        <f aca="false">IF(B96^2+C96^2&lt;=1,1,0)</f>
        <v>1</v>
      </c>
      <c r="E96" s="14" t="n">
        <f aca="false">4*AVERAGE($D$25:D96)</f>
        <v>3.11111111111111</v>
      </c>
      <c r="F96" s="14" t="n">
        <f aca="false">B96</f>
        <v>0.041532090282999</v>
      </c>
      <c r="G96" s="14" t="n">
        <f aca="false">IF(D96=1,C96,"")</f>
        <v>0.43845250562299</v>
      </c>
      <c r="H96" s="9" t="str">
        <f aca="false">IF(D96=0,C96,"")</f>
        <v/>
      </c>
      <c r="I96" s="9" t="n">
        <f aca="false">SQRT(1-F96^2)</f>
        <v>0.99913717050099</v>
      </c>
      <c r="J96" s="21"/>
      <c r="K96" s="21"/>
      <c r="L96" s="21"/>
      <c r="M96" s="21"/>
      <c r="N96" s="21"/>
      <c r="O96" s="21"/>
      <c r="P96" s="21"/>
      <c r="Q96" s="19" t="n">
        <f aca="false">PI()</f>
        <v>3.14159265358979</v>
      </c>
      <c r="S96" s="20" t="n">
        <v>0.041532090282999</v>
      </c>
      <c r="T96" s="20" t="n">
        <v>0.43845250562299</v>
      </c>
      <c r="U96" s="20" t="n">
        <v>0.832689370579945</v>
      </c>
      <c r="V96" s="20" t="n">
        <v>0.707083557540899</v>
      </c>
      <c r="W96" s="20" t="n">
        <v>0.0670615246928165</v>
      </c>
      <c r="X96" s="20" t="n">
        <v>0.709606929009786</v>
      </c>
    </row>
    <row r="97" customFormat="false" ht="15" hidden="false" customHeight="false" outlineLevel="0" collapsed="false">
      <c r="A97" s="21" t="n">
        <v>73</v>
      </c>
      <c r="B97" s="18" t="n">
        <f aca="false">CHOOSE($E$9,S97,U97,W97)</f>
        <v>0.392796304891817</v>
      </c>
      <c r="C97" s="18" t="n">
        <f aca="false">CHOOSE($E$9,T97,V97,X97)</f>
        <v>0.50527424889151</v>
      </c>
      <c r="D97" s="9" t="n">
        <f aca="false">IF(B97^2+C97^2&lt;=1,1,0)</f>
        <v>1</v>
      </c>
      <c r="E97" s="14" t="n">
        <f aca="false">4*AVERAGE($D$25:D97)</f>
        <v>3.12328767123288</v>
      </c>
      <c r="F97" s="14" t="n">
        <f aca="false">B97</f>
        <v>0.392796304891817</v>
      </c>
      <c r="G97" s="14" t="n">
        <f aca="false">IF(D97=1,C97,"")</f>
        <v>0.50527424889151</v>
      </c>
      <c r="H97" s="9" t="str">
        <f aca="false">IF(D97=0,C97,"")</f>
        <v/>
      </c>
      <c r="I97" s="9" t="n">
        <f aca="false">SQRT(1-F97^2)</f>
        <v>0.919625501420733</v>
      </c>
      <c r="J97" s="21"/>
      <c r="K97" s="21"/>
      <c r="L97" s="21"/>
      <c r="M97" s="21"/>
      <c r="N97" s="21"/>
      <c r="O97" s="21"/>
      <c r="P97" s="21"/>
      <c r="Q97" s="19" t="n">
        <f aca="false">PI()</f>
        <v>3.14159265358979</v>
      </c>
      <c r="S97" s="20" t="n">
        <v>0.392796304891817</v>
      </c>
      <c r="T97" s="20" t="n">
        <v>0.50527424889151</v>
      </c>
      <c r="U97" s="20" t="n">
        <v>0.748108250281688</v>
      </c>
      <c r="V97" s="20" t="n">
        <v>0.33286838964975</v>
      </c>
      <c r="W97" s="20" t="n">
        <v>0.896266948107438</v>
      </c>
      <c r="X97" s="20" t="n">
        <v>0.378654057107792</v>
      </c>
    </row>
    <row r="98" customFormat="false" ht="15" hidden="false" customHeight="false" outlineLevel="0" collapsed="false">
      <c r="A98" s="21" t="n">
        <v>74</v>
      </c>
      <c r="B98" s="18" t="n">
        <f aca="false">CHOOSE($E$9,S98,U98,W98)</f>
        <v>0.855010337545537</v>
      </c>
      <c r="C98" s="18" t="n">
        <f aca="false">CHOOSE($E$9,T98,V98,X98)</f>
        <v>0.31797718082089</v>
      </c>
      <c r="D98" s="9" t="n">
        <f aca="false">IF(B98^2+C98^2&lt;=1,1,0)</f>
        <v>1</v>
      </c>
      <c r="E98" s="14" t="n">
        <f aca="false">4*AVERAGE($D$25:D98)</f>
        <v>3.13513513513514</v>
      </c>
      <c r="F98" s="14" t="n">
        <f aca="false">B98</f>
        <v>0.855010337545537</v>
      </c>
      <c r="G98" s="14" t="n">
        <f aca="false">IF(D98=1,C98,"")</f>
        <v>0.31797718082089</v>
      </c>
      <c r="H98" s="9" t="str">
        <f aca="false">IF(D98=0,C98,"")</f>
        <v/>
      </c>
      <c r="I98" s="9" t="n">
        <f aca="false">SQRT(1-F98^2)</f>
        <v>0.518610955042668</v>
      </c>
      <c r="J98" s="21"/>
      <c r="K98" s="21"/>
      <c r="L98" s="21"/>
      <c r="M98" s="21"/>
      <c r="N98" s="21"/>
      <c r="O98" s="21"/>
      <c r="P98" s="21"/>
      <c r="Q98" s="19" t="n">
        <f aca="false">PI()</f>
        <v>3.14159265358979</v>
      </c>
      <c r="S98" s="20" t="n">
        <v>0.855010337545537</v>
      </c>
      <c r="T98" s="20" t="n">
        <v>0.31797718082089</v>
      </c>
      <c r="U98" s="20" t="n">
        <v>0.684471000714154</v>
      </c>
      <c r="V98" s="20" t="n">
        <v>0.971530363117959</v>
      </c>
      <c r="W98" s="20" t="n">
        <v>0.331943710509536</v>
      </c>
      <c r="X98" s="20" t="n">
        <v>0.376821077467182</v>
      </c>
    </row>
    <row r="99" customFormat="false" ht="15" hidden="false" customHeight="false" outlineLevel="0" collapsed="false">
      <c r="A99" s="21" t="n">
        <v>75</v>
      </c>
      <c r="B99" s="18" t="n">
        <f aca="false">CHOOSE($E$9,S99,U99,W99)</f>
        <v>0.202780088293366</v>
      </c>
      <c r="C99" s="18" t="n">
        <f aca="false">CHOOSE($E$9,T99,V99,X99)</f>
        <v>0.762340712011792</v>
      </c>
      <c r="D99" s="9" t="n">
        <f aca="false">IF(B99^2+C99^2&lt;=1,1,0)</f>
        <v>1</v>
      </c>
      <c r="E99" s="14" t="n">
        <f aca="false">4*AVERAGE($D$25:D99)</f>
        <v>3.14666666666667</v>
      </c>
      <c r="F99" s="14" t="n">
        <f aca="false">B99</f>
        <v>0.202780088293366</v>
      </c>
      <c r="G99" s="14" t="n">
        <f aca="false">IF(D99=1,C99,"")</f>
        <v>0.762340712011792</v>
      </c>
      <c r="H99" s="9" t="str">
        <f aca="false">IF(D99=0,C99,"")</f>
        <v/>
      </c>
      <c r="I99" s="9" t="n">
        <f aca="false">SQRT(1-F99^2)</f>
        <v>0.979224303105134</v>
      </c>
      <c r="J99" s="21"/>
      <c r="K99" s="21"/>
      <c r="L99" s="21"/>
      <c r="M99" s="21"/>
      <c r="N99" s="21"/>
      <c r="O99" s="21"/>
      <c r="P99" s="21"/>
      <c r="Q99" s="19" t="n">
        <f aca="false">PI()</f>
        <v>3.14159265358979</v>
      </c>
      <c r="S99" s="20" t="n">
        <v>0.202780088293366</v>
      </c>
      <c r="T99" s="20" t="n">
        <v>0.762340712011792</v>
      </c>
      <c r="U99" s="20" t="n">
        <v>0.774350716702444</v>
      </c>
      <c r="V99" s="20" t="n">
        <v>0.075458073467841</v>
      </c>
      <c r="W99" s="20" t="n">
        <v>0.00351250196226782</v>
      </c>
      <c r="X99" s="20" t="n">
        <v>0.0441671172758041</v>
      </c>
    </row>
    <row r="100" customFormat="false" ht="15" hidden="false" customHeight="false" outlineLevel="0" collapsed="false">
      <c r="A100" s="21" t="n">
        <v>76</v>
      </c>
      <c r="B100" s="18" t="n">
        <f aca="false">CHOOSE($E$9,S100,U100,W100)</f>
        <v>0.409535624436103</v>
      </c>
      <c r="C100" s="18" t="n">
        <f aca="false">CHOOSE($E$9,T100,V100,X100)</f>
        <v>0.521138700773008</v>
      </c>
      <c r="D100" s="9" t="n">
        <f aca="false">IF(B100^2+C100^2&lt;=1,1,0)</f>
        <v>1</v>
      </c>
      <c r="E100" s="14" t="n">
        <f aca="false">4*AVERAGE($D$25:D100)</f>
        <v>3.15789473684211</v>
      </c>
      <c r="F100" s="14" t="n">
        <f aca="false">B100</f>
        <v>0.409535624436103</v>
      </c>
      <c r="G100" s="14" t="n">
        <f aca="false">IF(D100=1,C100,"")</f>
        <v>0.521138700773008</v>
      </c>
      <c r="H100" s="9" t="str">
        <f aca="false">IF(D100=0,C100,"")</f>
        <v/>
      </c>
      <c r="I100" s="9" t="n">
        <f aca="false">SQRT(1-F100^2)</f>
        <v>0.912294125991027</v>
      </c>
      <c r="J100" s="21"/>
      <c r="K100" s="21"/>
      <c r="L100" s="21"/>
      <c r="M100" s="21"/>
      <c r="N100" s="21"/>
      <c r="O100" s="21"/>
      <c r="P100" s="21"/>
      <c r="Q100" s="19" t="n">
        <f aca="false">PI()</f>
        <v>3.14159265358979</v>
      </c>
      <c r="S100" s="20" t="n">
        <v>0.409535624436103</v>
      </c>
      <c r="T100" s="20" t="n">
        <v>0.521138700773008</v>
      </c>
      <c r="U100" s="20" t="n">
        <v>0.410669734370002</v>
      </c>
      <c r="V100" s="20" t="n">
        <v>0.159452230468932</v>
      </c>
      <c r="W100" s="20" t="n">
        <v>0.933061226028281</v>
      </c>
      <c r="X100" s="20" t="n">
        <v>0.909506626216718</v>
      </c>
    </row>
    <row r="101" customFormat="false" ht="15" hidden="false" customHeight="false" outlineLevel="0" collapsed="false">
      <c r="A101" s="21" t="n">
        <v>77</v>
      </c>
      <c r="B101" s="18" t="n">
        <f aca="false">CHOOSE($E$9,S101,U101,W101)</f>
        <v>0.631778388167732</v>
      </c>
      <c r="C101" s="18" t="n">
        <f aca="false">CHOOSE($E$9,T101,V101,X101)</f>
        <v>0.157439089962281</v>
      </c>
      <c r="D101" s="9" t="n">
        <f aca="false">IF(B101^2+C101^2&lt;=1,1,0)</f>
        <v>1</v>
      </c>
      <c r="E101" s="14" t="n">
        <f aca="false">4*AVERAGE($D$25:D101)</f>
        <v>3.16883116883117</v>
      </c>
      <c r="F101" s="14" t="n">
        <f aca="false">B101</f>
        <v>0.631778388167732</v>
      </c>
      <c r="G101" s="14" t="n">
        <f aca="false">IF(D101=1,C101,"")</f>
        <v>0.157439089962281</v>
      </c>
      <c r="H101" s="9" t="str">
        <f aca="false">IF(D101=0,C101,"")</f>
        <v/>
      </c>
      <c r="I101" s="9" t="n">
        <f aca="false">SQRT(1-F101^2)</f>
        <v>0.775149061951431</v>
      </c>
      <c r="J101" s="21"/>
      <c r="K101" s="21"/>
      <c r="L101" s="21"/>
      <c r="M101" s="21"/>
      <c r="N101" s="21"/>
      <c r="O101" s="21"/>
      <c r="P101" s="21"/>
      <c r="Q101" s="19" t="n">
        <f aca="false">PI()</f>
        <v>3.14159265358979</v>
      </c>
      <c r="S101" s="20" t="n">
        <v>0.631778388167732</v>
      </c>
      <c r="T101" s="20" t="n">
        <v>0.157439089962281</v>
      </c>
      <c r="U101" s="20" t="n">
        <v>0.735352279164746</v>
      </c>
      <c r="V101" s="20" t="n">
        <v>0.419911942290531</v>
      </c>
      <c r="W101" s="20" t="n">
        <v>0.0918411647734708</v>
      </c>
      <c r="X101" s="20" t="n">
        <v>0.939612578847832</v>
      </c>
    </row>
    <row r="102" customFormat="false" ht="15" hidden="false" customHeight="false" outlineLevel="0" collapsed="false">
      <c r="A102" s="21" t="n">
        <v>78</v>
      </c>
      <c r="B102" s="18" t="n">
        <f aca="false">CHOOSE($E$9,S102,U102,W102)</f>
        <v>0.53709366300609</v>
      </c>
      <c r="C102" s="18" t="n">
        <f aca="false">CHOOSE($E$9,T102,V102,X102)</f>
        <v>0.0652894080849364</v>
      </c>
      <c r="D102" s="9" t="n">
        <f aca="false">IF(B102^2+C102^2&lt;=1,1,0)</f>
        <v>1</v>
      </c>
      <c r="E102" s="14" t="n">
        <f aca="false">4*AVERAGE($D$25:D102)</f>
        <v>3.17948717948718</v>
      </c>
      <c r="F102" s="14" t="n">
        <f aca="false">B102</f>
        <v>0.53709366300609</v>
      </c>
      <c r="G102" s="14" t="n">
        <f aca="false">IF(D102=1,C102,"")</f>
        <v>0.0652894080849364</v>
      </c>
      <c r="H102" s="9" t="str">
        <f aca="false">IF(D102=0,C102,"")</f>
        <v/>
      </c>
      <c r="I102" s="9" t="n">
        <f aca="false">SQRT(1-F102^2)</f>
        <v>0.843522612120565</v>
      </c>
      <c r="J102" s="21"/>
      <c r="K102" s="21"/>
      <c r="L102" s="21"/>
      <c r="M102" s="21"/>
      <c r="N102" s="21"/>
      <c r="O102" s="21"/>
      <c r="P102" s="21"/>
      <c r="Q102" s="19" t="n">
        <f aca="false">PI()</f>
        <v>3.14159265358979</v>
      </c>
      <c r="S102" s="20" t="n">
        <v>0.53709366300609</v>
      </c>
      <c r="T102" s="20" t="n">
        <v>0.0652894080849364</v>
      </c>
      <c r="U102" s="20" t="n">
        <v>0.426975610631143</v>
      </c>
      <c r="V102" s="20" t="n">
        <v>0.10570279723605</v>
      </c>
      <c r="W102" s="20" t="n">
        <v>0.720624400670303</v>
      </c>
      <c r="X102" s="20" t="n">
        <v>0.0140538981329225</v>
      </c>
    </row>
    <row r="103" customFormat="false" ht="15" hidden="false" customHeight="false" outlineLevel="0" collapsed="false">
      <c r="A103" s="21" t="n">
        <v>79</v>
      </c>
      <c r="B103" s="18" t="n">
        <f aca="false">CHOOSE($E$9,S103,U103,W103)</f>
        <v>0.0878667755750939</v>
      </c>
      <c r="C103" s="18" t="n">
        <f aca="false">CHOOSE($E$9,T103,V103,X103)</f>
        <v>0.680488329962827</v>
      </c>
      <c r="D103" s="9" t="n">
        <f aca="false">IF(B103^2+C103^2&lt;=1,1,0)</f>
        <v>1</v>
      </c>
      <c r="E103" s="14" t="n">
        <f aca="false">4*AVERAGE($D$25:D103)</f>
        <v>3.18987341772152</v>
      </c>
      <c r="F103" s="14" t="n">
        <f aca="false">B103</f>
        <v>0.0878667755750939</v>
      </c>
      <c r="G103" s="14" t="n">
        <f aca="false">IF(D103=1,C103,"")</f>
        <v>0.680488329962827</v>
      </c>
      <c r="H103" s="9" t="str">
        <f aca="false">IF(D103=0,C103,"")</f>
        <v/>
      </c>
      <c r="I103" s="9" t="n">
        <f aca="false">SQRT(1-F103^2)</f>
        <v>0.99613223507225</v>
      </c>
      <c r="J103" s="21"/>
      <c r="K103" s="21"/>
      <c r="L103" s="21"/>
      <c r="M103" s="21"/>
      <c r="N103" s="21"/>
      <c r="O103" s="21"/>
      <c r="P103" s="21"/>
      <c r="Q103" s="19" t="n">
        <f aca="false">PI()</f>
        <v>3.14159265358979</v>
      </c>
      <c r="S103" s="20" t="n">
        <v>0.0878667755750939</v>
      </c>
      <c r="T103" s="20" t="n">
        <v>0.680488329962827</v>
      </c>
      <c r="U103" s="20" t="n">
        <v>0.588666680865206</v>
      </c>
      <c r="V103" s="20" t="n">
        <v>0.350239468833095</v>
      </c>
      <c r="W103" s="20" t="n">
        <v>0.518313235073158</v>
      </c>
      <c r="X103" s="20" t="n">
        <v>0.358275967693548</v>
      </c>
    </row>
    <row r="104" customFormat="false" ht="15" hidden="false" customHeight="false" outlineLevel="0" collapsed="false">
      <c r="A104" s="21" t="n">
        <v>80</v>
      </c>
      <c r="B104" s="18" t="n">
        <f aca="false">CHOOSE($E$9,S104,U104,W104)</f>
        <v>0.0733055718010292</v>
      </c>
      <c r="C104" s="18" t="n">
        <f aca="false">CHOOSE($E$9,T104,V104,X104)</f>
        <v>0.192776304786094</v>
      </c>
      <c r="D104" s="9" t="n">
        <f aca="false">IF(B104^2+C104^2&lt;=1,1,0)</f>
        <v>1</v>
      </c>
      <c r="E104" s="14" t="n">
        <f aca="false">4*AVERAGE($D$25:D104)</f>
        <v>3.2</v>
      </c>
      <c r="F104" s="14" t="n">
        <f aca="false">B104</f>
        <v>0.0733055718010292</v>
      </c>
      <c r="G104" s="14" t="n">
        <f aca="false">IF(D104=1,C104,"")</f>
        <v>0.192776304786094</v>
      </c>
      <c r="H104" s="9" t="str">
        <f aca="false">IF(D104=0,C104,"")</f>
        <v/>
      </c>
      <c r="I104" s="9" t="n">
        <f aca="false">SQRT(1-F104^2)</f>
        <v>0.997309527249652</v>
      </c>
      <c r="J104" s="21"/>
      <c r="K104" s="21"/>
      <c r="L104" s="21"/>
      <c r="M104" s="21"/>
      <c r="N104" s="21"/>
      <c r="O104" s="21"/>
      <c r="P104" s="21"/>
      <c r="Q104" s="19" t="n">
        <f aca="false">PI()</f>
        <v>3.14159265358979</v>
      </c>
      <c r="S104" s="20" t="n">
        <v>0.0733055718010292</v>
      </c>
      <c r="T104" s="20" t="n">
        <v>0.192776304786094</v>
      </c>
      <c r="U104" s="20" t="n">
        <v>0.489355644205571</v>
      </c>
      <c r="V104" s="20" t="n">
        <v>0.958216696727285</v>
      </c>
      <c r="W104" s="20" t="n">
        <v>0.798034616004493</v>
      </c>
      <c r="X104" s="20" t="n">
        <v>0.681508505067496</v>
      </c>
    </row>
    <row r="105" customFormat="false" ht="15" hidden="false" customHeight="false" outlineLevel="0" collapsed="false">
      <c r="A105" s="21" t="n">
        <v>81</v>
      </c>
      <c r="B105" s="18" t="n">
        <f aca="false">CHOOSE($E$9,S105,U105,W105)</f>
        <v>0.2145982690854</v>
      </c>
      <c r="C105" s="18" t="n">
        <f aca="false">CHOOSE($E$9,T105,V105,X105)</f>
        <v>0.419723571860231</v>
      </c>
      <c r="D105" s="9" t="n">
        <f aca="false">IF(B105^2+C105^2&lt;=1,1,0)</f>
        <v>1</v>
      </c>
      <c r="E105" s="14" t="n">
        <f aca="false">4*AVERAGE($D$25:D105)</f>
        <v>3.20987654320988</v>
      </c>
      <c r="F105" s="14" t="n">
        <f aca="false">B105</f>
        <v>0.2145982690854</v>
      </c>
      <c r="G105" s="14" t="n">
        <f aca="false">IF(D105=1,C105,"")</f>
        <v>0.419723571860231</v>
      </c>
      <c r="H105" s="9" t="str">
        <f aca="false">IF(D105=0,C105,"")</f>
        <v/>
      </c>
      <c r="I105" s="9" t="n">
        <f aca="false">SQRT(1-F105^2)</f>
        <v>0.976702402426425</v>
      </c>
      <c r="J105" s="21"/>
      <c r="K105" s="21"/>
      <c r="L105" s="21"/>
      <c r="M105" s="21"/>
      <c r="N105" s="21"/>
      <c r="O105" s="21"/>
      <c r="P105" s="21"/>
      <c r="Q105" s="19" t="n">
        <f aca="false">PI()</f>
        <v>3.14159265358979</v>
      </c>
      <c r="S105" s="20" t="n">
        <v>0.2145982690854</v>
      </c>
      <c r="T105" s="20" t="n">
        <v>0.419723571860231</v>
      </c>
      <c r="U105" s="20" t="n">
        <v>0.751264014442032</v>
      </c>
      <c r="V105" s="20" t="n">
        <v>0.497276695360429</v>
      </c>
      <c r="W105" s="20" t="n">
        <v>0.483167127861369</v>
      </c>
      <c r="X105" s="20" t="n">
        <v>0.627602353249698</v>
      </c>
    </row>
    <row r="106" customFormat="false" ht="15" hidden="false" customHeight="false" outlineLevel="0" collapsed="false">
      <c r="A106" s="21" t="n">
        <v>82</v>
      </c>
      <c r="B106" s="18" t="n">
        <f aca="false">CHOOSE($E$9,S106,U106,W106)</f>
        <v>0.614324848516844</v>
      </c>
      <c r="C106" s="18" t="n">
        <f aca="false">CHOOSE($E$9,T106,V106,X106)</f>
        <v>0.304351696860977</v>
      </c>
      <c r="D106" s="9" t="n">
        <f aca="false">IF(B106^2+C106^2&lt;=1,1,0)</f>
        <v>1</v>
      </c>
      <c r="E106" s="14" t="n">
        <f aca="false">4*AVERAGE($D$25:D106)</f>
        <v>3.21951219512195</v>
      </c>
      <c r="F106" s="14" t="n">
        <f aca="false">B106</f>
        <v>0.614324848516844</v>
      </c>
      <c r="G106" s="14" t="n">
        <f aca="false">IF(D106=1,C106,"")</f>
        <v>0.304351696860977</v>
      </c>
      <c r="H106" s="9" t="str">
        <f aca="false">IF(D106=0,C106,"")</f>
        <v/>
      </c>
      <c r="I106" s="9" t="n">
        <f aca="false">SQRT(1-F106^2)</f>
        <v>0.789053217783665</v>
      </c>
      <c r="J106" s="21"/>
      <c r="K106" s="21"/>
      <c r="L106" s="21"/>
      <c r="M106" s="21"/>
      <c r="N106" s="21"/>
      <c r="O106" s="21"/>
      <c r="P106" s="21"/>
      <c r="Q106" s="19" t="n">
        <f aca="false">PI()</f>
        <v>3.14159265358979</v>
      </c>
      <c r="S106" s="20" t="n">
        <v>0.614324848516844</v>
      </c>
      <c r="T106" s="20" t="n">
        <v>0.304351696860977</v>
      </c>
      <c r="U106" s="20" t="n">
        <v>0.752266314874496</v>
      </c>
      <c r="V106" s="20" t="n">
        <v>0.152324292627691</v>
      </c>
      <c r="W106" s="20" t="n">
        <v>0.440390614588883</v>
      </c>
      <c r="X106" s="20" t="n">
        <v>0.233991130494324</v>
      </c>
    </row>
    <row r="107" customFormat="false" ht="15" hidden="false" customHeight="false" outlineLevel="0" collapsed="false">
      <c r="A107" s="21" t="n">
        <v>83</v>
      </c>
      <c r="B107" s="18" t="n">
        <f aca="false">CHOOSE($E$9,S107,U107,W107)</f>
        <v>0.244091713684611</v>
      </c>
      <c r="C107" s="18" t="n">
        <f aca="false">CHOOSE($E$9,T107,V107,X107)</f>
        <v>0.995595073909499</v>
      </c>
      <c r="D107" s="9" t="n">
        <f aca="false">IF(B107^2+C107^2&lt;=1,1,0)</f>
        <v>0</v>
      </c>
      <c r="E107" s="14" t="n">
        <f aca="false">4*AVERAGE($D$25:D107)</f>
        <v>3.18072289156627</v>
      </c>
      <c r="F107" s="14" t="n">
        <f aca="false">B107</f>
        <v>0.244091713684611</v>
      </c>
      <c r="G107" s="9" t="str">
        <f aca="false">IF(D107=1,C107,"")</f>
        <v/>
      </c>
      <c r="H107" s="14" t="n">
        <f aca="false">IF(D107=0,C107,"")</f>
        <v>0.995595073909499</v>
      </c>
      <c r="I107" s="9" t="n">
        <f aca="false">SQRT(1-F107^2)</f>
        <v>0.969752151485373</v>
      </c>
      <c r="J107" s="21"/>
      <c r="K107" s="21"/>
      <c r="L107" s="21"/>
      <c r="M107" s="21"/>
      <c r="N107" s="21"/>
      <c r="O107" s="21"/>
      <c r="P107" s="21"/>
      <c r="Q107" s="19" t="n">
        <f aca="false">PI()</f>
        <v>3.14159265358979</v>
      </c>
      <c r="S107" s="20" t="n">
        <v>0.244091713684611</v>
      </c>
      <c r="T107" s="20" t="n">
        <v>0.995595073909499</v>
      </c>
      <c r="U107" s="20" t="n">
        <v>0.445443679210012</v>
      </c>
      <c r="V107" s="20" t="n">
        <v>0.0330859633922817</v>
      </c>
      <c r="W107" s="20" t="n">
        <v>0.0259363789290681</v>
      </c>
      <c r="X107" s="20" t="n">
        <v>0.375129631669993</v>
      </c>
    </row>
    <row r="108" customFormat="false" ht="15" hidden="false" customHeight="false" outlineLevel="0" collapsed="false">
      <c r="A108" s="21" t="n">
        <v>84</v>
      </c>
      <c r="B108" s="18" t="n">
        <f aca="false">CHOOSE($E$9,S108,U108,W108)</f>
        <v>0.126273405156098</v>
      </c>
      <c r="C108" s="18" t="n">
        <f aca="false">CHOOSE($E$9,T108,V108,X108)</f>
        <v>0.475591651280411</v>
      </c>
      <c r="D108" s="9" t="n">
        <f aca="false">IF(B108^2+C108^2&lt;=1,1,0)</f>
        <v>1</v>
      </c>
      <c r="E108" s="14" t="n">
        <f aca="false">4*AVERAGE($D$25:D108)</f>
        <v>3.19047619047619</v>
      </c>
      <c r="F108" s="14" t="n">
        <f aca="false">B108</f>
        <v>0.126273405156098</v>
      </c>
      <c r="G108" s="14" t="n">
        <f aca="false">IF(D108=1,C108,"")</f>
        <v>0.475591651280411</v>
      </c>
      <c r="H108" s="9" t="str">
        <f aca="false">IF(D108=0,C108,"")</f>
        <v/>
      </c>
      <c r="I108" s="9" t="n">
        <f aca="false">SQRT(1-F108^2)</f>
        <v>0.991995477383987</v>
      </c>
      <c r="J108" s="21"/>
      <c r="K108" s="21"/>
      <c r="L108" s="21"/>
      <c r="M108" s="21"/>
      <c r="N108" s="21"/>
      <c r="O108" s="21"/>
      <c r="P108" s="21"/>
      <c r="Q108" s="19" t="n">
        <f aca="false">PI()</f>
        <v>3.14159265358979</v>
      </c>
      <c r="S108" s="20" t="n">
        <v>0.126273405156098</v>
      </c>
      <c r="T108" s="20" t="n">
        <v>0.475591651280411</v>
      </c>
      <c r="U108" s="20" t="n">
        <v>0.721619382239927</v>
      </c>
      <c r="V108" s="20" t="n">
        <v>0.915305612440015</v>
      </c>
      <c r="W108" s="20" t="n">
        <v>0.867013006569947</v>
      </c>
      <c r="X108" s="20" t="n">
        <v>0.00751150642689158</v>
      </c>
    </row>
    <row r="109" customFormat="false" ht="15" hidden="false" customHeight="false" outlineLevel="0" collapsed="false">
      <c r="A109" s="21" t="n">
        <v>85</v>
      </c>
      <c r="B109" s="18" t="n">
        <f aca="false">CHOOSE($E$9,S109,U109,W109)</f>
        <v>0.429221722180955</v>
      </c>
      <c r="C109" s="18" t="n">
        <f aca="false">CHOOSE($E$9,T109,V109,X109)</f>
        <v>0.522987451055087</v>
      </c>
      <c r="D109" s="9" t="n">
        <f aca="false">IF(B109^2+C109^2&lt;=1,1,0)</f>
        <v>1</v>
      </c>
      <c r="E109" s="14" t="n">
        <f aca="false">4*AVERAGE($D$25:D109)</f>
        <v>3.2</v>
      </c>
      <c r="F109" s="14" t="n">
        <f aca="false">B109</f>
        <v>0.429221722180955</v>
      </c>
      <c r="G109" s="14" t="n">
        <f aca="false">IF(D109=1,C109,"")</f>
        <v>0.522987451055087</v>
      </c>
      <c r="H109" s="9" t="str">
        <f aca="false">IF(D109=0,C109,"")</f>
        <v/>
      </c>
      <c r="I109" s="9" t="n">
        <f aca="false">SQRT(1-F109^2)</f>
        <v>0.903199154787035</v>
      </c>
      <c r="J109" s="21"/>
      <c r="K109" s="21"/>
      <c r="L109" s="21"/>
      <c r="M109" s="21"/>
      <c r="N109" s="21"/>
      <c r="O109" s="21"/>
      <c r="P109" s="21"/>
      <c r="Q109" s="19" t="n">
        <f aca="false">PI()</f>
        <v>3.14159265358979</v>
      </c>
      <c r="S109" s="20" t="n">
        <v>0.429221722180955</v>
      </c>
      <c r="T109" s="20" t="n">
        <v>0.522987451055087</v>
      </c>
      <c r="U109" s="20" t="n">
        <v>0.99600232343206</v>
      </c>
      <c r="V109" s="20" t="n">
        <v>0.164182084644134</v>
      </c>
      <c r="W109" s="20" t="n">
        <v>0.354465968736319</v>
      </c>
      <c r="X109" s="20" t="n">
        <v>0.663951505983584</v>
      </c>
    </row>
    <row r="110" customFormat="false" ht="15" hidden="false" customHeight="false" outlineLevel="0" collapsed="false">
      <c r="A110" s="21" t="n">
        <v>86</v>
      </c>
      <c r="B110" s="18" t="n">
        <f aca="false">CHOOSE($E$9,S110,U110,W110)</f>
        <v>0.922841665684246</v>
      </c>
      <c r="C110" s="18" t="n">
        <f aca="false">CHOOSE($E$9,T110,V110,X110)</f>
        <v>0.259447265532799</v>
      </c>
      <c r="D110" s="9" t="n">
        <f aca="false">IF(B110^2+C110^2&lt;=1,1,0)</f>
        <v>1</v>
      </c>
      <c r="E110" s="14" t="n">
        <f aca="false">4*AVERAGE($D$25:D110)</f>
        <v>3.2093023255814</v>
      </c>
      <c r="F110" s="14" t="n">
        <f aca="false">B110</f>
        <v>0.922841665684246</v>
      </c>
      <c r="G110" s="14" t="n">
        <f aca="false">IF(D110=1,C110,"")</f>
        <v>0.259447265532799</v>
      </c>
      <c r="H110" s="9" t="str">
        <f aca="false">IF(D110=0,C110,"")</f>
        <v/>
      </c>
      <c r="I110" s="9" t="n">
        <f aca="false">SQRT(1-F110^2)</f>
        <v>0.385179516689462</v>
      </c>
      <c r="J110" s="21"/>
      <c r="K110" s="21"/>
      <c r="L110" s="21"/>
      <c r="M110" s="21"/>
      <c r="N110" s="21"/>
      <c r="O110" s="21"/>
      <c r="P110" s="21"/>
      <c r="Q110" s="19" t="n">
        <f aca="false">PI()</f>
        <v>3.14159265358979</v>
      </c>
      <c r="S110" s="20" t="n">
        <v>0.922841665684246</v>
      </c>
      <c r="T110" s="20" t="n">
        <v>0.259447265532799</v>
      </c>
      <c r="U110" s="20" t="n">
        <v>0.435289239968021</v>
      </c>
      <c r="V110" s="20" t="n">
        <v>0.00642638572478715</v>
      </c>
      <c r="W110" s="20" t="n">
        <v>0.917649786605702</v>
      </c>
      <c r="X110" s="20" t="n">
        <v>0.243909017150129</v>
      </c>
    </row>
    <row r="111" customFormat="false" ht="15" hidden="false" customHeight="false" outlineLevel="0" collapsed="false">
      <c r="A111" s="21" t="n">
        <v>87</v>
      </c>
      <c r="B111" s="18" t="n">
        <f aca="false">CHOOSE($E$9,S111,U111,W111)</f>
        <v>0.695535179111175</v>
      </c>
      <c r="C111" s="18" t="n">
        <f aca="false">CHOOSE($E$9,T111,V111,X111)</f>
        <v>0.929884225712158</v>
      </c>
      <c r="D111" s="9" t="n">
        <f aca="false">IF(B111^2+C111^2&lt;=1,1,0)</f>
        <v>0</v>
      </c>
      <c r="E111" s="14" t="n">
        <f aca="false">4*AVERAGE($D$25:D111)</f>
        <v>3.17241379310345</v>
      </c>
      <c r="F111" s="14" t="n">
        <f aca="false">B111</f>
        <v>0.695535179111175</v>
      </c>
      <c r="G111" s="9" t="str">
        <f aca="false">IF(D111=1,C111,"")</f>
        <v/>
      </c>
      <c r="H111" s="14" t="n">
        <f aca="false">IF(D111=0,C111,"")</f>
        <v>0.929884225712158</v>
      </c>
      <c r="I111" s="9" t="n">
        <f aca="false">SQRT(1-F111^2)</f>
        <v>0.718492042140193</v>
      </c>
      <c r="J111" s="21"/>
      <c r="K111" s="21"/>
      <c r="L111" s="21"/>
      <c r="M111" s="21"/>
      <c r="N111" s="21"/>
      <c r="O111" s="21"/>
      <c r="P111" s="21"/>
      <c r="Q111" s="19" t="n">
        <f aca="false">PI()</f>
        <v>3.14159265358979</v>
      </c>
      <c r="S111" s="20" t="n">
        <v>0.695535179111175</v>
      </c>
      <c r="T111" s="20" t="n">
        <v>0.929884225712158</v>
      </c>
      <c r="U111" s="20" t="n">
        <v>0.508614588400293</v>
      </c>
      <c r="V111" s="20" t="n">
        <v>0.653788643084298</v>
      </c>
      <c r="W111" s="20" t="n">
        <v>0.989800001584668</v>
      </c>
      <c r="X111" s="20" t="n">
        <v>0.197271925721296</v>
      </c>
    </row>
    <row r="112" customFormat="false" ht="15" hidden="false" customHeight="false" outlineLevel="0" collapsed="false">
      <c r="A112" s="21" t="n">
        <v>88</v>
      </c>
      <c r="B112" s="18" t="n">
        <f aca="false">CHOOSE($E$9,S112,U112,W112)</f>
        <v>0.776677726185881</v>
      </c>
      <c r="C112" s="18" t="n">
        <f aca="false">CHOOSE($E$9,T112,V112,X112)</f>
        <v>0.728053749655373</v>
      </c>
      <c r="D112" s="9" t="n">
        <f aca="false">IF(B112^2+C112^2&lt;=1,1,0)</f>
        <v>0</v>
      </c>
      <c r="E112" s="14" t="n">
        <f aca="false">4*AVERAGE($D$25:D112)</f>
        <v>3.13636363636364</v>
      </c>
      <c r="F112" s="14" t="n">
        <f aca="false">B112</f>
        <v>0.776677726185881</v>
      </c>
      <c r="G112" s="9" t="str">
        <f aca="false">IF(D112=1,C112,"")</f>
        <v/>
      </c>
      <c r="H112" s="14" t="n">
        <f aca="false">IF(D112=0,C112,"")</f>
        <v>0.728053749655373</v>
      </c>
      <c r="I112" s="9" t="n">
        <f aca="false">SQRT(1-F112^2)</f>
        <v>0.629898174030319</v>
      </c>
      <c r="J112" s="21"/>
      <c r="K112" s="21"/>
      <c r="L112" s="21"/>
      <c r="M112" s="21"/>
      <c r="N112" s="21"/>
      <c r="O112" s="21"/>
      <c r="P112" s="21"/>
      <c r="Q112" s="19" t="n">
        <f aca="false">PI()</f>
        <v>3.14159265358979</v>
      </c>
      <c r="S112" s="20" t="n">
        <v>0.776677726185881</v>
      </c>
      <c r="T112" s="20" t="n">
        <v>0.728053749655373</v>
      </c>
      <c r="U112" s="20" t="n">
        <v>0.920934035411277</v>
      </c>
      <c r="V112" s="20" t="n">
        <v>0.924823091778433</v>
      </c>
      <c r="W112" s="20" t="n">
        <v>0.398637549089138</v>
      </c>
      <c r="X112" s="20" t="n">
        <v>0.000562782292648612</v>
      </c>
    </row>
    <row r="113" customFormat="false" ht="15" hidden="false" customHeight="false" outlineLevel="0" collapsed="false">
      <c r="A113" s="21" t="n">
        <v>89</v>
      </c>
      <c r="B113" s="18" t="n">
        <f aca="false">CHOOSE($E$9,S113,U113,W113)</f>
        <v>0.90351930714678</v>
      </c>
      <c r="C113" s="18" t="n">
        <f aca="false">CHOOSE($E$9,T113,V113,X113)</f>
        <v>0.710602691047825</v>
      </c>
      <c r="D113" s="9" t="n">
        <f aca="false">IF(B113^2+C113^2&lt;=1,1,0)</f>
        <v>0</v>
      </c>
      <c r="E113" s="14" t="n">
        <f aca="false">4*AVERAGE($D$25:D113)</f>
        <v>3.10112359550562</v>
      </c>
      <c r="F113" s="14" t="n">
        <f aca="false">B113</f>
        <v>0.90351930714678</v>
      </c>
      <c r="G113" s="9" t="str">
        <f aca="false">IF(D113=1,C113,"")</f>
        <v/>
      </c>
      <c r="H113" s="14" t="n">
        <f aca="false">IF(D113=0,C113,"")</f>
        <v>0.710602691047825</v>
      </c>
      <c r="I113" s="9" t="n">
        <f aca="false">SQRT(1-F113^2)</f>
        <v>0.428547385493136</v>
      </c>
      <c r="J113" s="21"/>
      <c r="K113" s="21"/>
      <c r="L113" s="21"/>
      <c r="M113" s="21"/>
      <c r="N113" s="21"/>
      <c r="O113" s="21"/>
      <c r="P113" s="21"/>
      <c r="Q113" s="19" t="n">
        <f aca="false">PI()</f>
        <v>3.14159265358979</v>
      </c>
      <c r="S113" s="20" t="n">
        <v>0.90351930714678</v>
      </c>
      <c r="T113" s="20" t="n">
        <v>0.710602691047825</v>
      </c>
      <c r="U113" s="20" t="n">
        <v>0.0975704919869085</v>
      </c>
      <c r="V113" s="20" t="n">
        <v>0.309804109392354</v>
      </c>
      <c r="W113" s="20" t="n">
        <v>0.167485461516243</v>
      </c>
      <c r="X113" s="20" t="n">
        <v>0.836884439219405</v>
      </c>
    </row>
    <row r="114" customFormat="false" ht="15" hidden="false" customHeight="false" outlineLevel="0" collapsed="false">
      <c r="A114" s="21" t="n">
        <v>90</v>
      </c>
      <c r="B114" s="18" t="n">
        <f aca="false">CHOOSE($E$9,S114,U114,W114)</f>
        <v>0.180190577520989</v>
      </c>
      <c r="C114" s="18" t="n">
        <f aca="false">CHOOSE($E$9,T114,V114,X114)</f>
        <v>0.956922320765443</v>
      </c>
      <c r="D114" s="9" t="n">
        <f aca="false">IF(B114^2+C114^2&lt;=1,1,0)</f>
        <v>1</v>
      </c>
      <c r="E114" s="14" t="n">
        <f aca="false">4*AVERAGE($D$25:D114)</f>
        <v>3.11111111111111</v>
      </c>
      <c r="F114" s="14" t="n">
        <f aca="false">B114</f>
        <v>0.180190577520989</v>
      </c>
      <c r="G114" s="14" t="n">
        <f aca="false">IF(D114=1,C114,"")</f>
        <v>0.956922320765443</v>
      </c>
      <c r="H114" s="9" t="str">
        <f aca="false">IF(D114=0,C114,"")</f>
        <v/>
      </c>
      <c r="I114" s="9" t="n">
        <f aca="false">SQRT(1-F114^2)</f>
        <v>0.983631717551164</v>
      </c>
      <c r="J114" s="21"/>
      <c r="K114" s="21"/>
      <c r="L114" s="21"/>
      <c r="M114" s="21"/>
      <c r="N114" s="21"/>
      <c r="O114" s="21"/>
      <c r="P114" s="21"/>
      <c r="Q114" s="19" t="n">
        <f aca="false">PI()</f>
        <v>3.14159265358979</v>
      </c>
      <c r="S114" s="20" t="n">
        <v>0.180190577520989</v>
      </c>
      <c r="T114" s="20" t="n">
        <v>0.956922320765443</v>
      </c>
      <c r="U114" s="20" t="n">
        <v>0.790410950173622</v>
      </c>
      <c r="V114" s="20" t="n">
        <v>0.141146651103246</v>
      </c>
      <c r="W114" s="20" t="n">
        <v>0.0930405309023521</v>
      </c>
      <c r="X114" s="20" t="n">
        <v>0.911152935539402</v>
      </c>
    </row>
    <row r="115" customFormat="false" ht="15" hidden="false" customHeight="false" outlineLevel="0" collapsed="false">
      <c r="A115" s="21" t="n">
        <v>91</v>
      </c>
      <c r="B115" s="18" t="n">
        <f aca="false">CHOOSE($E$9,S115,U115,W115)</f>
        <v>0.361846296000294</v>
      </c>
      <c r="C115" s="18" t="n">
        <f aca="false">CHOOSE($E$9,T115,V115,X115)</f>
        <v>0.441724086762406</v>
      </c>
      <c r="D115" s="9" t="n">
        <f aca="false">IF(B115^2+C115^2&lt;=1,1,0)</f>
        <v>1</v>
      </c>
      <c r="E115" s="14" t="n">
        <f aca="false">4*AVERAGE($D$25:D115)</f>
        <v>3.12087912087912</v>
      </c>
      <c r="F115" s="14" t="n">
        <f aca="false">B115</f>
        <v>0.361846296000294</v>
      </c>
      <c r="G115" s="14" t="n">
        <f aca="false">IF(D115=1,C115,"")</f>
        <v>0.441724086762406</v>
      </c>
      <c r="H115" s="9" t="str">
        <f aca="false">IF(D115=0,C115,"")</f>
        <v/>
      </c>
      <c r="I115" s="9" t="n">
        <f aca="false">SQRT(1-F115^2)</f>
        <v>0.932237769064774</v>
      </c>
      <c r="J115" s="21"/>
      <c r="K115" s="21"/>
      <c r="L115" s="21"/>
      <c r="M115" s="21"/>
      <c r="N115" s="21"/>
      <c r="O115" s="21"/>
      <c r="P115" s="21"/>
      <c r="Q115" s="19" t="n">
        <f aca="false">PI()</f>
        <v>3.14159265358979</v>
      </c>
      <c r="S115" s="20" t="n">
        <v>0.361846296000294</v>
      </c>
      <c r="T115" s="20" t="n">
        <v>0.441724086762406</v>
      </c>
      <c r="U115" s="20" t="n">
        <v>0.467779334012802</v>
      </c>
      <c r="V115" s="20" t="n">
        <v>0.442136959704344</v>
      </c>
      <c r="W115" s="20" t="n">
        <v>0.0869247384544355</v>
      </c>
      <c r="X115" s="20" t="n">
        <v>0.0319703796086287</v>
      </c>
    </row>
    <row r="116" customFormat="false" ht="15" hidden="false" customHeight="false" outlineLevel="0" collapsed="false">
      <c r="A116" s="21" t="n">
        <v>92</v>
      </c>
      <c r="B116" s="18" t="n">
        <f aca="false">CHOOSE($E$9,S116,U116,W116)</f>
        <v>0.0213923904811963</v>
      </c>
      <c r="C116" s="18" t="n">
        <f aca="false">CHOOSE($E$9,T116,V116,X116)</f>
        <v>0.404639910091646</v>
      </c>
      <c r="D116" s="9" t="n">
        <f aca="false">IF(B116^2+C116^2&lt;=1,1,0)</f>
        <v>1</v>
      </c>
      <c r="E116" s="14" t="n">
        <f aca="false">4*AVERAGE($D$25:D116)</f>
        <v>3.1304347826087</v>
      </c>
      <c r="F116" s="14" t="n">
        <f aca="false">B116</f>
        <v>0.0213923904811963</v>
      </c>
      <c r="G116" s="14" t="n">
        <f aca="false">IF(D116=1,C116,"")</f>
        <v>0.404639910091646</v>
      </c>
      <c r="H116" s="9" t="str">
        <f aca="false">IF(D116=0,C116,"")</f>
        <v/>
      </c>
      <c r="I116" s="9" t="n">
        <f aca="false">SQRT(1-F116^2)</f>
        <v>0.999771156630106</v>
      </c>
      <c r="J116" s="21"/>
      <c r="K116" s="21"/>
      <c r="L116" s="21"/>
      <c r="M116" s="21"/>
      <c r="N116" s="21"/>
      <c r="O116" s="21"/>
      <c r="P116" s="21"/>
      <c r="Q116" s="19" t="n">
        <f aca="false">PI()</f>
        <v>3.14159265358979</v>
      </c>
      <c r="S116" s="20" t="n">
        <v>0.0213923904811963</v>
      </c>
      <c r="T116" s="20" t="n">
        <v>0.404639910091646</v>
      </c>
      <c r="U116" s="20" t="n">
        <v>0.721660980840416</v>
      </c>
      <c r="V116" s="20" t="n">
        <v>0.44760781558466</v>
      </c>
      <c r="W116" s="20" t="n">
        <v>0.237499585658413</v>
      </c>
      <c r="X116" s="20" t="n">
        <v>0.658179429513478</v>
      </c>
    </row>
    <row r="117" customFormat="false" ht="15" hidden="false" customHeight="false" outlineLevel="0" collapsed="false">
      <c r="A117" s="21" t="n">
        <v>93</v>
      </c>
      <c r="B117" s="18" t="n">
        <f aca="false">CHOOSE($E$9,S117,U117,W117)</f>
        <v>0.482219493831508</v>
      </c>
      <c r="C117" s="18" t="n">
        <f aca="false">CHOOSE($E$9,T117,V117,X117)</f>
        <v>0.638844087370671</v>
      </c>
      <c r="D117" s="9" t="n">
        <f aca="false">IF(B117^2+C117^2&lt;=1,1,0)</f>
        <v>1</v>
      </c>
      <c r="E117" s="14" t="n">
        <f aca="false">4*AVERAGE($D$25:D117)</f>
        <v>3.13978494623656</v>
      </c>
      <c r="F117" s="14" t="n">
        <f aca="false">B117</f>
        <v>0.482219493831508</v>
      </c>
      <c r="G117" s="14" t="n">
        <f aca="false">IF(D117=1,C117,"")</f>
        <v>0.638844087370671</v>
      </c>
      <c r="H117" s="9" t="str">
        <f aca="false">IF(D117=0,C117,"")</f>
        <v/>
      </c>
      <c r="I117" s="9" t="n">
        <f aca="false">SQRT(1-F117^2)</f>
        <v>0.876050432206323</v>
      </c>
      <c r="J117" s="21"/>
      <c r="K117" s="21"/>
      <c r="L117" s="21"/>
      <c r="M117" s="21"/>
      <c r="N117" s="21"/>
      <c r="O117" s="21"/>
      <c r="P117" s="21"/>
      <c r="Q117" s="19" t="n">
        <f aca="false">PI()</f>
        <v>3.14159265358979</v>
      </c>
      <c r="S117" s="20" t="n">
        <v>0.482219493831508</v>
      </c>
      <c r="T117" s="20" t="n">
        <v>0.638844087370671</v>
      </c>
      <c r="U117" s="20" t="n">
        <v>0.065848932304562</v>
      </c>
      <c r="V117" s="20" t="n">
        <v>0.606762297340499</v>
      </c>
      <c r="W117" s="20" t="n">
        <v>0.254196191595723</v>
      </c>
      <c r="X117" s="20" t="n">
        <v>0.320236031267509</v>
      </c>
    </row>
    <row r="118" customFormat="false" ht="15" hidden="false" customHeight="false" outlineLevel="0" collapsed="false">
      <c r="A118" s="21" t="n">
        <v>94</v>
      </c>
      <c r="B118" s="18" t="n">
        <f aca="false">CHOOSE($E$9,S118,U118,W118)</f>
        <v>0.19040486344602</v>
      </c>
      <c r="C118" s="18" t="n">
        <f aca="false">CHOOSE($E$9,T118,V118,X118)</f>
        <v>0.891201682505198</v>
      </c>
      <c r="D118" s="9" t="n">
        <f aca="false">IF(B118^2+C118^2&lt;=1,1,0)</f>
        <v>1</v>
      </c>
      <c r="E118" s="14" t="n">
        <f aca="false">4*AVERAGE($D$25:D118)</f>
        <v>3.14893617021277</v>
      </c>
      <c r="F118" s="14" t="n">
        <f aca="false">B118</f>
        <v>0.19040486344602</v>
      </c>
      <c r="G118" s="14" t="n">
        <f aca="false">IF(D118=1,C118,"")</f>
        <v>0.891201682505198</v>
      </c>
      <c r="H118" s="9" t="str">
        <f aca="false">IF(D118=0,C118,"")</f>
        <v/>
      </c>
      <c r="I118" s="9" t="n">
        <f aca="false">SQRT(1-F118^2)</f>
        <v>0.981705652411201</v>
      </c>
      <c r="J118" s="21"/>
      <c r="K118" s="21"/>
      <c r="L118" s="21"/>
      <c r="M118" s="21"/>
      <c r="N118" s="21"/>
      <c r="O118" s="21"/>
      <c r="P118" s="21"/>
      <c r="Q118" s="19" t="n">
        <f aca="false">PI()</f>
        <v>3.14159265358979</v>
      </c>
      <c r="S118" s="20" t="n">
        <v>0.19040486344602</v>
      </c>
      <c r="T118" s="20" t="n">
        <v>0.891201682505198</v>
      </c>
      <c r="U118" s="20" t="n">
        <v>0.24672918916915</v>
      </c>
      <c r="V118" s="20" t="n">
        <v>0.490654470363165</v>
      </c>
      <c r="W118" s="20" t="n">
        <v>0.841739623770789</v>
      </c>
      <c r="X118" s="20" t="n">
        <v>0.81387240117331</v>
      </c>
    </row>
    <row r="119" customFormat="false" ht="15" hidden="false" customHeight="false" outlineLevel="0" collapsed="false">
      <c r="A119" s="21" t="n">
        <v>95</v>
      </c>
      <c r="B119" s="18" t="n">
        <f aca="false">CHOOSE($E$9,S119,U119,W119)</f>
        <v>0.716446161153726</v>
      </c>
      <c r="C119" s="18" t="n">
        <f aca="false">CHOOSE($E$9,T119,V119,X119)</f>
        <v>0.782268602983095</v>
      </c>
      <c r="D119" s="9" t="n">
        <f aca="false">IF(B119^2+C119^2&lt;=1,1,0)</f>
        <v>0</v>
      </c>
      <c r="E119" s="14" t="n">
        <f aca="false">4*AVERAGE($D$25:D119)</f>
        <v>3.11578947368421</v>
      </c>
      <c r="F119" s="14" t="n">
        <f aca="false">B119</f>
        <v>0.716446161153726</v>
      </c>
      <c r="G119" s="9" t="str">
        <f aca="false">IF(D119=1,C119,"")</f>
        <v/>
      </c>
      <c r="H119" s="14" t="n">
        <f aca="false">IF(D119=0,C119,"")</f>
        <v>0.782268602983095</v>
      </c>
      <c r="I119" s="9" t="n">
        <f aca="false">SQRT(1-F119^2)</f>
        <v>0.697642385587407</v>
      </c>
      <c r="J119" s="21"/>
      <c r="K119" s="21"/>
      <c r="L119" s="21"/>
      <c r="M119" s="21"/>
      <c r="N119" s="21"/>
      <c r="O119" s="21"/>
      <c r="P119" s="21"/>
      <c r="Q119" s="19" t="n">
        <f aca="false">PI()</f>
        <v>3.14159265358979</v>
      </c>
      <c r="S119" s="20" t="n">
        <v>0.716446161153726</v>
      </c>
      <c r="T119" s="20" t="n">
        <v>0.782268602983095</v>
      </c>
      <c r="U119" s="20" t="n">
        <v>0.855268373460695</v>
      </c>
      <c r="V119" s="20" t="n">
        <v>0.434555615022464</v>
      </c>
      <c r="W119" s="20" t="n">
        <v>0.475039421665509</v>
      </c>
      <c r="X119" s="20" t="n">
        <v>0.299218266534493</v>
      </c>
    </row>
    <row r="120" customFormat="false" ht="15" hidden="false" customHeight="false" outlineLevel="0" collapsed="false">
      <c r="A120" s="21" t="n">
        <v>96</v>
      </c>
      <c r="B120" s="18" t="n">
        <f aca="false">CHOOSE($E$9,S120,U120,W120)</f>
        <v>0.882254632539116</v>
      </c>
      <c r="C120" s="18" t="n">
        <f aca="false">CHOOSE($E$9,T120,V120,X120)</f>
        <v>0.128101368551143</v>
      </c>
      <c r="D120" s="9" t="n">
        <f aca="false">IF(B120^2+C120^2&lt;=1,1,0)</f>
        <v>1</v>
      </c>
      <c r="E120" s="14" t="n">
        <f aca="false">4*AVERAGE($D$25:D120)</f>
        <v>3.125</v>
      </c>
      <c r="F120" s="14" t="n">
        <f aca="false">B120</f>
        <v>0.882254632539116</v>
      </c>
      <c r="G120" s="14" t="n">
        <f aca="false">IF(D120=1,C120,"")</f>
        <v>0.128101368551143</v>
      </c>
      <c r="H120" s="9" t="str">
        <f aca="false">IF(D120=0,C120,"")</f>
        <v/>
      </c>
      <c r="I120" s="9" t="n">
        <f aca="false">SQRT(1-F120^2)</f>
        <v>0.470772517638052</v>
      </c>
      <c r="J120" s="21"/>
      <c r="K120" s="21"/>
      <c r="L120" s="21"/>
      <c r="M120" s="21"/>
      <c r="N120" s="21"/>
      <c r="O120" s="21"/>
      <c r="P120" s="21"/>
      <c r="Q120" s="19" t="n">
        <f aca="false">PI()</f>
        <v>3.14159265358979</v>
      </c>
      <c r="S120" s="20" t="n">
        <v>0.882254632539116</v>
      </c>
      <c r="T120" s="20" t="n">
        <v>0.128101368551143</v>
      </c>
      <c r="U120" s="20" t="n">
        <v>0.0320591540892427</v>
      </c>
      <c r="V120" s="20" t="n">
        <v>0.696734295865924</v>
      </c>
      <c r="W120" s="20" t="n">
        <v>0.306694452509461</v>
      </c>
      <c r="X120" s="20" t="n">
        <v>0.683156252825217</v>
      </c>
    </row>
    <row r="121" customFormat="false" ht="15" hidden="false" customHeight="false" outlineLevel="0" collapsed="false">
      <c r="A121" s="21" t="n">
        <v>97</v>
      </c>
      <c r="B121" s="18" t="n">
        <f aca="false">CHOOSE($E$9,S121,U121,W121)</f>
        <v>0.166361787240021</v>
      </c>
      <c r="C121" s="18" t="n">
        <f aca="false">CHOOSE($E$9,T121,V121,X121)</f>
        <v>0.589779892587103</v>
      </c>
      <c r="D121" s="9" t="n">
        <f aca="false">IF(B121^2+C121^2&lt;=1,1,0)</f>
        <v>1</v>
      </c>
      <c r="E121" s="14" t="n">
        <f aca="false">4*AVERAGE($D$25:D121)</f>
        <v>3.1340206185567</v>
      </c>
      <c r="F121" s="14" t="n">
        <f aca="false">B121</f>
        <v>0.166361787240021</v>
      </c>
      <c r="G121" s="14" t="n">
        <f aca="false">IF(D121=1,C121,"")</f>
        <v>0.589779892587103</v>
      </c>
      <c r="H121" s="9" t="str">
        <f aca="false">IF(D121=0,C121,"")</f>
        <v/>
      </c>
      <c r="I121" s="9" t="n">
        <f aca="false">SQRT(1-F121^2)</f>
        <v>0.986064782733014</v>
      </c>
      <c r="J121" s="21"/>
      <c r="K121" s="21"/>
      <c r="L121" s="21"/>
      <c r="M121" s="21"/>
      <c r="N121" s="21"/>
      <c r="O121" s="21"/>
      <c r="P121" s="21"/>
      <c r="Q121" s="19" t="n">
        <f aca="false">PI()</f>
        <v>3.14159265358979</v>
      </c>
      <c r="S121" s="20" t="n">
        <v>0.166361787240021</v>
      </c>
      <c r="T121" s="20" t="n">
        <v>0.589779892587103</v>
      </c>
      <c r="U121" s="20" t="n">
        <v>0.666321678419971</v>
      </c>
      <c r="V121" s="20" t="n">
        <v>0.515040679515698</v>
      </c>
      <c r="W121" s="20" t="n">
        <v>0.336186622132911</v>
      </c>
      <c r="X121" s="20" t="n">
        <v>0.517999236074553</v>
      </c>
    </row>
    <row r="122" customFormat="false" ht="15" hidden="false" customHeight="false" outlineLevel="0" collapsed="false">
      <c r="A122" s="21" t="n">
        <v>98</v>
      </c>
      <c r="B122" s="18" t="n">
        <f aca="false">CHOOSE($E$9,S122,U122,W122)</f>
        <v>0.611582744284533</v>
      </c>
      <c r="C122" s="18" t="n">
        <f aca="false">CHOOSE($E$9,T122,V122,X122)</f>
        <v>0.00330440897960216</v>
      </c>
      <c r="D122" s="9" t="n">
        <f aca="false">IF(B122^2+C122^2&lt;=1,1,0)</f>
        <v>1</v>
      </c>
      <c r="E122" s="14" t="n">
        <f aca="false">4*AVERAGE($D$25:D122)</f>
        <v>3.14285714285714</v>
      </c>
      <c r="F122" s="14" t="n">
        <f aca="false">B122</f>
        <v>0.611582744284533</v>
      </c>
      <c r="G122" s="14" t="n">
        <f aca="false">IF(D122=1,C122,"")</f>
        <v>0.00330440897960216</v>
      </c>
      <c r="H122" s="9" t="str">
        <f aca="false">IF(D122=0,C122,"")</f>
        <v/>
      </c>
      <c r="I122" s="9" t="n">
        <f aca="false">SQRT(1-F122^2)</f>
        <v>0.791180476815119</v>
      </c>
      <c r="J122" s="21"/>
      <c r="K122" s="21"/>
      <c r="L122" s="21"/>
      <c r="M122" s="21"/>
      <c r="N122" s="21"/>
      <c r="O122" s="21"/>
      <c r="P122" s="21"/>
      <c r="Q122" s="19" t="n">
        <f aca="false">PI()</f>
        <v>3.14159265358979</v>
      </c>
      <c r="S122" s="20" t="n">
        <v>0.611582744284533</v>
      </c>
      <c r="T122" s="20" t="n">
        <v>0.00330440897960216</v>
      </c>
      <c r="U122" s="20" t="n">
        <v>0.576243260614615</v>
      </c>
      <c r="V122" s="20" t="n">
        <v>0.00181642676352645</v>
      </c>
      <c r="W122" s="20" t="n">
        <v>0.951601760317618</v>
      </c>
      <c r="X122" s="20" t="n">
        <v>0.698023402416193</v>
      </c>
    </row>
    <row r="123" customFormat="false" ht="15" hidden="false" customHeight="false" outlineLevel="0" collapsed="false">
      <c r="A123" s="21" t="n">
        <v>99</v>
      </c>
      <c r="B123" s="18" t="n">
        <f aca="false">CHOOSE($E$9,S123,U123,W123)</f>
        <v>0.507230969029479</v>
      </c>
      <c r="C123" s="18" t="n">
        <f aca="false">CHOOSE($E$9,T123,V123,X123)</f>
        <v>0.864597989828326</v>
      </c>
      <c r="D123" s="9" t="n">
        <f aca="false">IF(B123^2+C123^2&lt;=1,1,0)</f>
        <v>0</v>
      </c>
      <c r="E123" s="14" t="n">
        <f aca="false">4*AVERAGE($D$25:D123)</f>
        <v>3.11111111111111</v>
      </c>
      <c r="F123" s="14" t="n">
        <f aca="false">B123</f>
        <v>0.507230969029479</v>
      </c>
      <c r="G123" s="9" t="str">
        <f aca="false">IF(D123=1,C123,"")</f>
        <v/>
      </c>
      <c r="H123" s="14" t="n">
        <f aca="false">IF(D123=0,C123,"")</f>
        <v>0.864597989828326</v>
      </c>
      <c r="I123" s="9" t="n">
        <f aca="false">SQRT(1-F123^2)</f>
        <v>0.861810155461988</v>
      </c>
      <c r="J123" s="21"/>
      <c r="K123" s="21"/>
      <c r="L123" s="21"/>
      <c r="M123" s="21"/>
      <c r="N123" s="21"/>
      <c r="O123" s="21"/>
      <c r="P123" s="21"/>
      <c r="Q123" s="19" t="n">
        <f aca="false">PI()</f>
        <v>3.14159265358979</v>
      </c>
      <c r="S123" s="20" t="n">
        <v>0.507230969029479</v>
      </c>
      <c r="T123" s="20" t="n">
        <v>0.864597989828326</v>
      </c>
      <c r="U123" s="20" t="n">
        <v>0.58562193417185</v>
      </c>
      <c r="V123" s="20" t="n">
        <v>0.406802494199148</v>
      </c>
      <c r="W123" s="20" t="n">
        <v>0.424814347379519</v>
      </c>
      <c r="X123" s="20" t="n">
        <v>0.777932275377182</v>
      </c>
    </row>
    <row r="124" customFormat="false" ht="15" hidden="false" customHeight="false" outlineLevel="0" collapsed="false">
      <c r="A124" s="21" t="n">
        <v>100</v>
      </c>
      <c r="B124" s="18" t="n">
        <f aca="false">CHOOSE($E$9,S124,U124,W124)</f>
        <v>0.204893190762959</v>
      </c>
      <c r="C124" s="18" t="n">
        <f aca="false">CHOOSE($E$9,T124,V124,X124)</f>
        <v>0.074228911777027</v>
      </c>
      <c r="D124" s="9" t="n">
        <f aca="false">IF(B124^2+C124^2&lt;=1,1,0)</f>
        <v>1</v>
      </c>
      <c r="E124" s="14" t="n">
        <f aca="false">4*AVERAGE($D$25:D124)</f>
        <v>3.12</v>
      </c>
      <c r="F124" s="14" t="n">
        <f aca="false">B124</f>
        <v>0.204893190762959</v>
      </c>
      <c r="G124" s="14" t="n">
        <f aca="false">IF(D124=1,C124,"")</f>
        <v>0.074228911777027</v>
      </c>
      <c r="H124" s="9" t="str">
        <f aca="false">IF(D124=0,C124,"")</f>
        <v/>
      </c>
      <c r="I124" s="9" t="n">
        <f aca="false">SQRT(1-F124^2)</f>
        <v>0.978784338033141</v>
      </c>
      <c r="J124" s="21"/>
      <c r="K124" s="21"/>
      <c r="L124" s="21"/>
      <c r="M124" s="21"/>
      <c r="N124" s="21"/>
      <c r="O124" s="21"/>
      <c r="P124" s="21"/>
      <c r="Q124" s="19" t="n">
        <f aca="false">PI()</f>
        <v>3.14159265358979</v>
      </c>
      <c r="S124" s="20" t="n">
        <v>0.204893190762959</v>
      </c>
      <c r="T124" s="20" t="n">
        <v>0.074228911777027</v>
      </c>
      <c r="U124" s="20" t="n">
        <v>0.793197804873418</v>
      </c>
      <c r="V124" s="20" t="n">
        <v>0.618371792895525</v>
      </c>
      <c r="W124" s="20" t="n">
        <v>0.129934499013605</v>
      </c>
      <c r="X124" s="20" t="n">
        <v>0.683488279597719</v>
      </c>
    </row>
    <row r="125" customFormat="false" ht="15" hidden="false" customHeight="false" outlineLevel="0" collapsed="false">
      <c r="A125" s="21" t="n">
        <v>101</v>
      </c>
      <c r="B125" s="18" t="n">
        <f aca="false">CHOOSE($E$9,S125,U125,W125)</f>
        <v>0.115249852533452</v>
      </c>
      <c r="C125" s="18" t="n">
        <f aca="false">CHOOSE($E$9,T125,V125,X125)</f>
        <v>0.496662441291846</v>
      </c>
      <c r="D125" s="9" t="n">
        <f aca="false">IF(B125^2+C125^2&lt;=1,1,0)</f>
        <v>1</v>
      </c>
      <c r="E125" s="14" t="n">
        <f aca="false">4*AVERAGE($D$25:D125)</f>
        <v>3.12871287128713</v>
      </c>
      <c r="F125" s="14" t="n">
        <f aca="false">B125</f>
        <v>0.115249852533452</v>
      </c>
      <c r="G125" s="14" t="n">
        <f aca="false">IF(D125=1,C125,"")</f>
        <v>0.496662441291846</v>
      </c>
      <c r="H125" s="9" t="str">
        <f aca="false">IF(D125=0,C125,"")</f>
        <v/>
      </c>
      <c r="I125" s="9" t="n">
        <f aca="false">SQRT(1-F125^2)</f>
        <v>0.993336534861684</v>
      </c>
      <c r="J125" s="21"/>
      <c r="K125" s="21"/>
      <c r="L125" s="21"/>
      <c r="M125" s="21"/>
      <c r="N125" s="21"/>
      <c r="O125" s="21"/>
      <c r="P125" s="21"/>
      <c r="Q125" s="19" t="n">
        <f aca="false">PI()</f>
        <v>3.14159265358979</v>
      </c>
      <c r="S125" s="20" t="n">
        <v>0.115249852533452</v>
      </c>
      <c r="T125" s="20" t="n">
        <v>0.496662441291846</v>
      </c>
      <c r="U125" s="20" t="n">
        <v>0.353180307845159</v>
      </c>
      <c r="V125" s="20" t="n">
        <v>0.241275373134447</v>
      </c>
      <c r="W125" s="20" t="n">
        <v>0.532373802129457</v>
      </c>
      <c r="X125" s="20" t="n">
        <v>0.602077291799128</v>
      </c>
    </row>
    <row r="126" customFormat="false" ht="15" hidden="false" customHeight="false" outlineLevel="0" collapsed="false">
      <c r="A126" s="21" t="n">
        <v>102</v>
      </c>
      <c r="B126" s="18" t="n">
        <f aca="false">CHOOSE($E$9,S126,U126,W126)</f>
        <v>0.285965507267974</v>
      </c>
      <c r="C126" s="18" t="n">
        <f aca="false">CHOOSE($E$9,T126,V126,X126)</f>
        <v>0.971859421697445</v>
      </c>
      <c r="D126" s="9" t="n">
        <f aca="false">IF(B126^2+C126^2&lt;=1,1,0)</f>
        <v>0</v>
      </c>
      <c r="E126" s="14" t="n">
        <f aca="false">4*AVERAGE($D$25:D126)</f>
        <v>3.09803921568627</v>
      </c>
      <c r="F126" s="14" t="n">
        <f aca="false">B126</f>
        <v>0.285965507267974</v>
      </c>
      <c r="G126" s="9" t="str">
        <f aca="false">IF(D126=1,C126,"")</f>
        <v/>
      </c>
      <c r="H126" s="14" t="n">
        <f aca="false">IF(D126=0,C126,"")</f>
        <v>0.971859421697445</v>
      </c>
      <c r="I126" s="9" t="n">
        <f aca="false">SQRT(1-F126^2)</f>
        <v>0.958239911845134</v>
      </c>
      <c r="J126" s="21"/>
      <c r="K126" s="21"/>
      <c r="L126" s="21"/>
      <c r="M126" s="21"/>
      <c r="N126" s="21"/>
      <c r="O126" s="21"/>
      <c r="P126" s="21"/>
      <c r="Q126" s="19" t="n">
        <f aca="false">PI()</f>
        <v>3.14159265358979</v>
      </c>
      <c r="S126" s="20" t="n">
        <v>0.285965507267974</v>
      </c>
      <c r="T126" s="20" t="n">
        <v>0.971859421697445</v>
      </c>
      <c r="U126" s="20" t="n">
        <v>0.815022190193579</v>
      </c>
      <c r="V126" s="20" t="n">
        <v>0.525478470258588</v>
      </c>
      <c r="W126" s="20" t="n">
        <v>0.493614630122358</v>
      </c>
      <c r="X126" s="20" t="n">
        <v>0.397441313168944</v>
      </c>
    </row>
    <row r="127" customFormat="false" ht="15" hidden="false" customHeight="false" outlineLevel="0" collapsed="false">
      <c r="A127" s="21" t="n">
        <v>103</v>
      </c>
      <c r="B127" s="18" t="n">
        <f aca="false">CHOOSE($E$9,S127,U127,W127)</f>
        <v>0.53977513674181</v>
      </c>
      <c r="C127" s="18" t="n">
        <f aca="false">CHOOSE($E$9,T127,V127,X127)</f>
        <v>0.445359357283451</v>
      </c>
      <c r="D127" s="9" t="n">
        <f aca="false">IF(B127^2+C127^2&lt;=1,1,0)</f>
        <v>1</v>
      </c>
      <c r="E127" s="14" t="n">
        <f aca="false">4*AVERAGE($D$25:D127)</f>
        <v>3.10679611650485</v>
      </c>
      <c r="F127" s="14" t="n">
        <f aca="false">B127</f>
        <v>0.53977513674181</v>
      </c>
      <c r="G127" s="14" t="n">
        <f aca="false">IF(D127=1,C127,"")</f>
        <v>0.445359357283451</v>
      </c>
      <c r="H127" s="9" t="str">
        <f aca="false">IF(D127=0,C127,"")</f>
        <v/>
      </c>
      <c r="I127" s="9" t="n">
        <f aca="false">SQRT(1-F127^2)</f>
        <v>0.841809243092139</v>
      </c>
      <c r="J127" s="21"/>
      <c r="K127" s="21"/>
      <c r="L127" s="21"/>
      <c r="M127" s="21"/>
      <c r="N127" s="21"/>
      <c r="O127" s="21"/>
      <c r="P127" s="21"/>
      <c r="Q127" s="19" t="n">
        <f aca="false">PI()</f>
        <v>3.14159265358979</v>
      </c>
      <c r="S127" s="20" t="n">
        <v>0.53977513674181</v>
      </c>
      <c r="T127" s="20" t="n">
        <v>0.445359357283451</v>
      </c>
      <c r="U127" s="20" t="n">
        <v>0.344105499669899</v>
      </c>
      <c r="V127" s="20" t="n">
        <v>0.772176389077863</v>
      </c>
      <c r="W127" s="20" t="n">
        <v>0.80590560928779</v>
      </c>
      <c r="X127" s="20" t="n">
        <v>0.338219124488679</v>
      </c>
    </row>
    <row r="128" customFormat="false" ht="15" hidden="false" customHeight="false" outlineLevel="0" collapsed="false">
      <c r="A128" s="21" t="n">
        <v>104</v>
      </c>
      <c r="B128" s="18" t="n">
        <f aca="false">CHOOSE($E$9,S128,U128,W128)</f>
        <v>0.0200564324622974</v>
      </c>
      <c r="C128" s="18" t="n">
        <f aca="false">CHOOSE($E$9,T128,V128,X128)</f>
        <v>0.669118502293713</v>
      </c>
      <c r="D128" s="9" t="n">
        <f aca="false">IF(B128^2+C128^2&lt;=1,1,0)</f>
        <v>1</v>
      </c>
      <c r="E128" s="14" t="n">
        <f aca="false">4*AVERAGE($D$25:D128)</f>
        <v>3.11538461538462</v>
      </c>
      <c r="F128" s="14" t="n">
        <f aca="false">B128</f>
        <v>0.0200564324622974</v>
      </c>
      <c r="G128" s="14" t="n">
        <f aca="false">IF(D128=1,C128,"")</f>
        <v>0.669118502293713</v>
      </c>
      <c r="H128" s="9" t="str">
        <f aca="false">IF(D128=0,C128,"")</f>
        <v/>
      </c>
      <c r="I128" s="9" t="n">
        <f aca="false">SQRT(1-F128^2)</f>
        <v>0.999798849527686</v>
      </c>
      <c r="J128" s="21"/>
      <c r="K128" s="21"/>
      <c r="L128" s="21"/>
      <c r="M128" s="21"/>
      <c r="N128" s="21"/>
      <c r="O128" s="21"/>
      <c r="P128" s="21"/>
      <c r="Q128" s="19" t="n">
        <f aca="false">PI()</f>
        <v>3.14159265358979</v>
      </c>
      <c r="S128" s="20" t="n">
        <v>0.0200564324622974</v>
      </c>
      <c r="T128" s="20" t="n">
        <v>0.669118502293713</v>
      </c>
      <c r="U128" s="20" t="n">
        <v>0.277938577631872</v>
      </c>
      <c r="V128" s="20" t="n">
        <v>0.118770337131041</v>
      </c>
      <c r="W128" s="20" t="n">
        <v>0.993558879045067</v>
      </c>
      <c r="X128" s="20" t="n">
        <v>0.865520899027359</v>
      </c>
    </row>
    <row r="129" customFormat="false" ht="15" hidden="false" customHeight="false" outlineLevel="0" collapsed="false">
      <c r="A129" s="21" t="n">
        <v>105</v>
      </c>
      <c r="B129" s="18" t="n">
        <f aca="false">CHOOSE($E$9,S129,U129,W129)</f>
        <v>0.710904640029185</v>
      </c>
      <c r="C129" s="18" t="n">
        <f aca="false">CHOOSE($E$9,T129,V129,X129)</f>
        <v>0.781818775110878</v>
      </c>
      <c r="D129" s="9" t="n">
        <f aca="false">IF(B129^2+C129^2&lt;=1,1,0)</f>
        <v>0</v>
      </c>
      <c r="E129" s="14" t="n">
        <f aca="false">4*AVERAGE($D$25:D129)</f>
        <v>3.08571428571429</v>
      </c>
      <c r="F129" s="14" t="n">
        <f aca="false">B129</f>
        <v>0.710904640029185</v>
      </c>
      <c r="G129" s="9" t="str">
        <f aca="false">IF(D129=1,C129,"")</f>
        <v/>
      </c>
      <c r="H129" s="14" t="n">
        <f aca="false">IF(D129=0,C129,"")</f>
        <v>0.781818775110878</v>
      </c>
      <c r="I129" s="9" t="n">
        <f aca="false">SQRT(1-F129^2)</f>
        <v>0.703288413657566</v>
      </c>
      <c r="J129" s="21"/>
      <c r="K129" s="21"/>
      <c r="L129" s="21"/>
      <c r="M129" s="21"/>
      <c r="N129" s="21"/>
      <c r="O129" s="21"/>
      <c r="P129" s="21"/>
      <c r="Q129" s="19" t="n">
        <f aca="false">PI()</f>
        <v>3.14159265358979</v>
      </c>
      <c r="S129" s="20" t="n">
        <v>0.710904640029185</v>
      </c>
      <c r="T129" s="20" t="n">
        <v>0.781818775110878</v>
      </c>
      <c r="U129" s="20" t="n">
        <v>0.955742614196593</v>
      </c>
      <c r="V129" s="20" t="n">
        <v>0.777418482362643</v>
      </c>
      <c r="W129" s="20" t="n">
        <v>0.433938628333407</v>
      </c>
      <c r="X129" s="20" t="n">
        <v>0.86150645819102</v>
      </c>
    </row>
    <row r="130" customFormat="false" ht="15" hidden="false" customHeight="false" outlineLevel="0" collapsed="false">
      <c r="A130" s="21" t="n">
        <v>106</v>
      </c>
      <c r="B130" s="18" t="n">
        <f aca="false">CHOOSE($E$9,S130,U130,W130)</f>
        <v>0.132515631034039</v>
      </c>
      <c r="C130" s="18" t="n">
        <f aca="false">CHOOSE($E$9,T130,V130,X130)</f>
        <v>0.816621130448766</v>
      </c>
      <c r="D130" s="9" t="n">
        <f aca="false">IF(B130^2+C130^2&lt;=1,1,0)</f>
        <v>1</v>
      </c>
      <c r="E130" s="14" t="n">
        <f aca="false">4*AVERAGE($D$25:D130)</f>
        <v>3.09433962264151</v>
      </c>
      <c r="F130" s="14" t="n">
        <f aca="false">B130</f>
        <v>0.132515631034039</v>
      </c>
      <c r="G130" s="14" t="n">
        <f aca="false">IF(D130=1,C130,"")</f>
        <v>0.816621130448766</v>
      </c>
      <c r="H130" s="9" t="str">
        <f aca="false">IF(D130=0,C130,"")</f>
        <v/>
      </c>
      <c r="I130" s="9" t="n">
        <f aca="false">SQRT(1-F130^2)</f>
        <v>0.991180915641363</v>
      </c>
      <c r="J130" s="21"/>
      <c r="K130" s="21"/>
      <c r="L130" s="21"/>
      <c r="M130" s="21"/>
      <c r="N130" s="21"/>
      <c r="O130" s="21"/>
      <c r="P130" s="21"/>
      <c r="Q130" s="19" t="n">
        <f aca="false">PI()</f>
        <v>3.14159265358979</v>
      </c>
      <c r="S130" s="20" t="n">
        <v>0.132515631034039</v>
      </c>
      <c r="T130" s="20" t="n">
        <v>0.816621130448766</v>
      </c>
      <c r="U130" s="20" t="n">
        <v>0.710490945419943</v>
      </c>
      <c r="V130" s="20" t="n">
        <v>0.618558555538772</v>
      </c>
      <c r="W130" s="20" t="n">
        <v>0.919927258703785</v>
      </c>
      <c r="X130" s="20" t="n">
        <v>0.279679193243247</v>
      </c>
    </row>
    <row r="131" customFormat="false" ht="15" hidden="false" customHeight="false" outlineLevel="0" collapsed="false">
      <c r="A131" s="21" t="n">
        <v>107</v>
      </c>
      <c r="B131" s="18" t="n">
        <f aca="false">CHOOSE($E$9,S131,U131,W131)</f>
        <v>0.523034429061227</v>
      </c>
      <c r="C131" s="18" t="n">
        <f aca="false">CHOOSE($E$9,T131,V131,X131)</f>
        <v>0.118907334865071</v>
      </c>
      <c r="D131" s="9" t="n">
        <f aca="false">IF(B131^2+C131^2&lt;=1,1,0)</f>
        <v>1</v>
      </c>
      <c r="E131" s="14" t="n">
        <f aca="false">4*AVERAGE($D$25:D131)</f>
        <v>3.10280373831776</v>
      </c>
      <c r="F131" s="14" t="n">
        <f aca="false">B131</f>
        <v>0.523034429061227</v>
      </c>
      <c r="G131" s="14" t="n">
        <f aca="false">IF(D131=1,C131,"")</f>
        <v>0.118907334865071</v>
      </c>
      <c r="H131" s="9" t="str">
        <f aca="false">IF(D131=0,C131,"")</f>
        <v/>
      </c>
      <c r="I131" s="9" t="n">
        <f aca="false">SQRT(1-F131^2)</f>
        <v>0.852311554548334</v>
      </c>
      <c r="J131" s="21"/>
      <c r="K131" s="21"/>
      <c r="L131" s="21"/>
      <c r="M131" s="21"/>
      <c r="N131" s="21"/>
      <c r="O131" s="21"/>
      <c r="P131" s="21"/>
      <c r="Q131" s="19" t="n">
        <f aca="false">PI()</f>
        <v>3.14159265358979</v>
      </c>
      <c r="S131" s="20" t="n">
        <v>0.523034429061227</v>
      </c>
      <c r="T131" s="20" t="n">
        <v>0.118907334865071</v>
      </c>
      <c r="U131" s="20" t="n">
        <v>0.647920238149867</v>
      </c>
      <c r="V131" s="20" t="n">
        <v>0.546476540365025</v>
      </c>
      <c r="W131" s="20" t="n">
        <v>0.457907328056175</v>
      </c>
      <c r="X131" s="20" t="n">
        <v>0.00308449970071523</v>
      </c>
    </row>
    <row r="132" customFormat="false" ht="15" hidden="false" customHeight="false" outlineLevel="0" collapsed="false">
      <c r="A132" s="21" t="n">
        <v>108</v>
      </c>
      <c r="B132" s="18" t="n">
        <f aca="false">CHOOSE($E$9,S132,U132,W132)</f>
        <v>0.46744047885295</v>
      </c>
      <c r="C132" s="18" t="n">
        <f aca="false">CHOOSE($E$9,T132,V132,X132)</f>
        <v>0.598936903406866</v>
      </c>
      <c r="D132" s="9" t="n">
        <f aca="false">IF(B132^2+C132^2&lt;=1,1,0)</f>
        <v>1</v>
      </c>
      <c r="E132" s="14" t="n">
        <f aca="false">4*AVERAGE($D$25:D132)</f>
        <v>3.11111111111111</v>
      </c>
      <c r="F132" s="14" t="n">
        <f aca="false">B132</f>
        <v>0.46744047885295</v>
      </c>
      <c r="G132" s="14" t="n">
        <f aca="false">IF(D132=1,C132,"")</f>
        <v>0.598936903406866</v>
      </c>
      <c r="H132" s="9" t="str">
        <f aca="false">IF(D132=0,C132,"")</f>
        <v/>
      </c>
      <c r="I132" s="9" t="n">
        <f aca="false">SQRT(1-F132^2)</f>
        <v>0.884024546452034</v>
      </c>
      <c r="J132" s="21"/>
      <c r="K132" s="21"/>
      <c r="L132" s="21"/>
      <c r="M132" s="21"/>
      <c r="N132" s="21"/>
      <c r="O132" s="21"/>
      <c r="P132" s="21"/>
      <c r="Q132" s="19" t="n">
        <f aca="false">PI()</f>
        <v>3.14159265358979</v>
      </c>
      <c r="S132" s="20" t="n">
        <v>0.46744047885295</v>
      </c>
      <c r="T132" s="20" t="n">
        <v>0.598936903406866</v>
      </c>
      <c r="U132" s="20" t="n">
        <v>0.207820983890692</v>
      </c>
      <c r="V132" s="20" t="n">
        <v>0.272696223397266</v>
      </c>
      <c r="W132" s="20" t="n">
        <v>0.545357856336452</v>
      </c>
      <c r="X132" s="20" t="n">
        <v>0.0437988994564256</v>
      </c>
    </row>
    <row r="133" customFormat="false" ht="15" hidden="false" customHeight="false" outlineLevel="0" collapsed="false">
      <c r="A133" s="21" t="n">
        <v>109</v>
      </c>
      <c r="B133" s="18" t="n">
        <f aca="false">CHOOSE($E$9,S133,U133,W133)</f>
        <v>0.685017510200851</v>
      </c>
      <c r="C133" s="18" t="n">
        <f aca="false">CHOOSE($E$9,T133,V133,X133)</f>
        <v>0.00704126770142466</v>
      </c>
      <c r="D133" s="9" t="n">
        <f aca="false">IF(B133^2+C133^2&lt;=1,1,0)</f>
        <v>1</v>
      </c>
      <c r="E133" s="14" t="n">
        <f aca="false">4*AVERAGE($D$25:D133)</f>
        <v>3.11926605504587</v>
      </c>
      <c r="F133" s="14" t="n">
        <f aca="false">B133</f>
        <v>0.685017510200851</v>
      </c>
      <c r="G133" s="14" t="n">
        <f aca="false">IF(D133=1,C133,"")</f>
        <v>0.00704126770142466</v>
      </c>
      <c r="H133" s="9" t="str">
        <f aca="false">IF(D133=0,C133,"")</f>
        <v/>
      </c>
      <c r="I133" s="9" t="n">
        <f aca="false">SQRT(1-F133^2)</f>
        <v>0.728526602615325</v>
      </c>
      <c r="J133" s="21"/>
      <c r="K133" s="21"/>
      <c r="L133" s="21"/>
      <c r="M133" s="21"/>
      <c r="N133" s="21"/>
      <c r="O133" s="21"/>
      <c r="P133" s="21"/>
      <c r="Q133" s="19" t="n">
        <f aca="false">PI()</f>
        <v>3.14159265358979</v>
      </c>
      <c r="S133" s="20" t="n">
        <v>0.685017510200851</v>
      </c>
      <c r="T133" s="20" t="n">
        <v>0.00704126770142466</v>
      </c>
      <c r="U133" s="20" t="n">
        <v>0.0798668202659574</v>
      </c>
      <c r="V133" s="20" t="n">
        <v>0.799917312819819</v>
      </c>
      <c r="W133" s="20" t="n">
        <v>0.0427395531514078</v>
      </c>
      <c r="X133" s="20" t="n">
        <v>0.841191910193739</v>
      </c>
    </row>
    <row r="134" customFormat="false" ht="15" hidden="false" customHeight="false" outlineLevel="0" collapsed="false">
      <c r="A134" s="21" t="n">
        <v>110</v>
      </c>
      <c r="B134" s="18" t="n">
        <f aca="false">CHOOSE($E$9,S134,U134,W134)</f>
        <v>0.601994910626672</v>
      </c>
      <c r="C134" s="18" t="n">
        <f aca="false">CHOOSE($E$9,T134,V134,X134)</f>
        <v>0.814485058304854</v>
      </c>
      <c r="D134" s="9" t="n">
        <f aca="false">IF(B134^2+C134^2&lt;=1,1,0)</f>
        <v>0</v>
      </c>
      <c r="E134" s="14" t="n">
        <f aca="false">4*AVERAGE($D$25:D134)</f>
        <v>3.09090909090909</v>
      </c>
      <c r="F134" s="14" t="n">
        <f aca="false">B134</f>
        <v>0.601994910626672</v>
      </c>
      <c r="G134" s="9" t="str">
        <f aca="false">IF(D134=1,C134,"")</f>
        <v/>
      </c>
      <c r="H134" s="14" t="n">
        <f aca="false">IF(D134=0,C134,"")</f>
        <v>0.814485058304854</v>
      </c>
      <c r="I134" s="9" t="n">
        <f aca="false">SQRT(1-F134^2)</f>
        <v>0.798499923343506</v>
      </c>
      <c r="J134" s="21"/>
      <c r="K134" s="21"/>
      <c r="L134" s="21"/>
      <c r="M134" s="21"/>
      <c r="N134" s="21"/>
      <c r="O134" s="21"/>
      <c r="P134" s="21"/>
      <c r="Q134" s="19" t="n">
        <f aca="false">PI()</f>
        <v>3.14159265358979</v>
      </c>
      <c r="S134" s="20" t="n">
        <v>0.601994910626672</v>
      </c>
      <c r="T134" s="20" t="n">
        <v>0.814485058304854</v>
      </c>
      <c r="U134" s="20" t="n">
        <v>0.419215735260455</v>
      </c>
      <c r="V134" s="20" t="n">
        <v>0.731345368702238</v>
      </c>
      <c r="W134" s="20" t="n">
        <v>0.744559939580996</v>
      </c>
      <c r="X134" s="20" t="n">
        <v>0.0337541581384698</v>
      </c>
    </row>
    <row r="135" customFormat="false" ht="15" hidden="false" customHeight="false" outlineLevel="0" collapsed="false">
      <c r="A135" s="21" t="n">
        <v>111</v>
      </c>
      <c r="B135" s="18" t="n">
        <f aca="false">CHOOSE($E$9,S135,U135,W135)</f>
        <v>0.977549083414488</v>
      </c>
      <c r="C135" s="18" t="n">
        <f aca="false">CHOOSE($E$9,T135,V135,X135)</f>
        <v>0.123944696621038</v>
      </c>
      <c r="D135" s="9" t="n">
        <f aca="false">IF(B135^2+C135^2&lt;=1,1,0)</f>
        <v>1</v>
      </c>
      <c r="E135" s="14" t="n">
        <f aca="false">4*AVERAGE($D$25:D135)</f>
        <v>3.0990990990991</v>
      </c>
      <c r="F135" s="14" t="n">
        <f aca="false">B135</f>
        <v>0.977549083414488</v>
      </c>
      <c r="G135" s="14" t="n">
        <f aca="false">IF(D135=1,C135,"")</f>
        <v>0.123944696621038</v>
      </c>
      <c r="H135" s="9" t="str">
        <f aca="false">IF(D135=0,C135,"")</f>
        <v/>
      </c>
      <c r="I135" s="9" t="n">
        <f aca="false">SQRT(1-F135^2)</f>
        <v>0.210707829744163</v>
      </c>
      <c r="J135" s="21"/>
      <c r="K135" s="21"/>
      <c r="L135" s="21"/>
      <c r="M135" s="21"/>
      <c r="N135" s="21"/>
      <c r="O135" s="21"/>
      <c r="P135" s="21"/>
      <c r="Q135" s="19" t="n">
        <f aca="false">PI()</f>
        <v>3.14159265358979</v>
      </c>
      <c r="S135" s="20" t="n">
        <v>0.977549083414488</v>
      </c>
      <c r="T135" s="20" t="n">
        <v>0.123944696621038</v>
      </c>
      <c r="U135" s="20" t="n">
        <v>0.0253587994142762</v>
      </c>
      <c r="V135" s="20" t="n">
        <v>0.324232005076399</v>
      </c>
      <c r="W135" s="20" t="n">
        <v>0.50416953857547</v>
      </c>
      <c r="X135" s="20" t="n">
        <v>0.830908480251595</v>
      </c>
    </row>
    <row r="136" customFormat="false" ht="15" hidden="false" customHeight="false" outlineLevel="0" collapsed="false">
      <c r="A136" s="21" t="n">
        <v>112</v>
      </c>
      <c r="B136" s="18" t="n">
        <f aca="false">CHOOSE($E$9,S136,U136,W136)</f>
        <v>0.282017330056988</v>
      </c>
      <c r="C136" s="18" t="n">
        <f aca="false">CHOOSE($E$9,T136,V136,X136)</f>
        <v>0.132187304203399</v>
      </c>
      <c r="D136" s="9" t="n">
        <f aca="false">IF(B136^2+C136^2&lt;=1,1,0)</f>
        <v>1</v>
      </c>
      <c r="E136" s="14" t="n">
        <f aca="false">4*AVERAGE($D$25:D136)</f>
        <v>3.10714285714286</v>
      </c>
      <c r="F136" s="14" t="n">
        <f aca="false">B136</f>
        <v>0.282017330056988</v>
      </c>
      <c r="G136" s="14" t="n">
        <f aca="false">IF(D136=1,C136,"")</f>
        <v>0.132187304203399</v>
      </c>
      <c r="H136" s="9" t="str">
        <f aca="false">IF(D136=0,C136,"")</f>
        <v/>
      </c>
      <c r="I136" s="9" t="n">
        <f aca="false">SQRT(1-F136^2)</f>
        <v>0.959409310746737</v>
      </c>
      <c r="J136" s="21"/>
      <c r="K136" s="21"/>
      <c r="L136" s="21"/>
      <c r="M136" s="21"/>
      <c r="N136" s="21"/>
      <c r="O136" s="21"/>
      <c r="P136" s="21"/>
      <c r="Q136" s="19" t="n">
        <f aca="false">PI()</f>
        <v>3.14159265358979</v>
      </c>
      <c r="S136" s="20" t="n">
        <v>0.282017330056988</v>
      </c>
      <c r="T136" s="20" t="n">
        <v>0.132187304203399</v>
      </c>
      <c r="U136" s="20" t="n">
        <v>0.581331487150468</v>
      </c>
      <c r="V136" s="20" t="n">
        <v>0.491991525335673</v>
      </c>
      <c r="W136" s="20" t="n">
        <v>0.698648008401843</v>
      </c>
      <c r="X136" s="20" t="n">
        <v>0.0294056401210027</v>
      </c>
    </row>
    <row r="137" customFormat="false" ht="15" hidden="false" customHeight="false" outlineLevel="0" collapsed="false">
      <c r="A137" s="21" t="n">
        <v>113</v>
      </c>
      <c r="B137" s="18" t="n">
        <f aca="false">CHOOSE($E$9,S137,U137,W137)</f>
        <v>0.308403358678333</v>
      </c>
      <c r="C137" s="18" t="n">
        <f aca="false">CHOOSE($E$9,T137,V137,X137)</f>
        <v>0.336478249751963</v>
      </c>
      <c r="D137" s="9" t="n">
        <f aca="false">IF(B137^2+C137^2&lt;=1,1,0)</f>
        <v>1</v>
      </c>
      <c r="E137" s="14" t="n">
        <f aca="false">4*AVERAGE($D$25:D137)</f>
        <v>3.11504424778761</v>
      </c>
      <c r="F137" s="14" t="n">
        <f aca="false">B137</f>
        <v>0.308403358678333</v>
      </c>
      <c r="G137" s="14" t="n">
        <f aca="false">IF(D137=1,C137,"")</f>
        <v>0.336478249751963</v>
      </c>
      <c r="H137" s="9" t="str">
        <f aca="false">IF(D137=0,C137,"")</f>
        <v/>
      </c>
      <c r="I137" s="9" t="n">
        <f aca="false">SQRT(1-F137^2)</f>
        <v>0.951255679802188</v>
      </c>
      <c r="J137" s="21"/>
      <c r="K137" s="21"/>
      <c r="L137" s="21"/>
      <c r="M137" s="21"/>
      <c r="N137" s="21"/>
      <c r="O137" s="21"/>
      <c r="P137" s="21"/>
      <c r="Q137" s="19" t="n">
        <f aca="false">PI()</f>
        <v>3.14159265358979</v>
      </c>
      <c r="S137" s="20" t="n">
        <v>0.308403358678333</v>
      </c>
      <c r="T137" s="20" t="n">
        <v>0.336478249751963</v>
      </c>
      <c r="U137" s="20" t="n">
        <v>0.866194193519088</v>
      </c>
      <c r="V137" s="20" t="n">
        <v>0.525306388083088</v>
      </c>
      <c r="W137" s="20" t="n">
        <v>0.651439410951123</v>
      </c>
      <c r="X137" s="20" t="n">
        <v>0.666002865028136</v>
      </c>
    </row>
    <row r="138" customFormat="false" ht="15" hidden="false" customHeight="false" outlineLevel="0" collapsed="false">
      <c r="A138" s="21" t="n">
        <v>114</v>
      </c>
      <c r="B138" s="18" t="n">
        <f aca="false">CHOOSE($E$9,S138,U138,W138)</f>
        <v>0.694542582496069</v>
      </c>
      <c r="C138" s="18" t="n">
        <f aca="false">CHOOSE($E$9,T138,V138,X138)</f>
        <v>0.728003466618247</v>
      </c>
      <c r="D138" s="9" t="n">
        <f aca="false">IF(B138^2+C138^2&lt;=1,1,0)</f>
        <v>0</v>
      </c>
      <c r="E138" s="14" t="n">
        <f aca="false">4*AVERAGE($D$25:D138)</f>
        <v>3.08771929824561</v>
      </c>
      <c r="F138" s="14" t="n">
        <f aca="false">B138</f>
        <v>0.694542582496069</v>
      </c>
      <c r="G138" s="9" t="str">
        <f aca="false">IF(D138=1,C138,"")</f>
        <v/>
      </c>
      <c r="H138" s="14" t="n">
        <f aca="false">IF(D138=0,C138,"")</f>
        <v>0.728003466618247</v>
      </c>
      <c r="I138" s="9" t="n">
        <f aca="false">SQRT(1-F138^2)</f>
        <v>0.719451597468301</v>
      </c>
      <c r="J138" s="21"/>
      <c r="K138" s="21"/>
      <c r="L138" s="21"/>
      <c r="M138" s="21"/>
      <c r="N138" s="21"/>
      <c r="O138" s="21"/>
      <c r="P138" s="21"/>
      <c r="Q138" s="19" t="n">
        <f aca="false">PI()</f>
        <v>3.14159265358979</v>
      </c>
      <c r="S138" s="20" t="n">
        <v>0.694542582496069</v>
      </c>
      <c r="T138" s="20" t="n">
        <v>0.728003466618247</v>
      </c>
      <c r="U138" s="20" t="n">
        <v>0.3651011274297</v>
      </c>
      <c r="V138" s="20" t="n">
        <v>0.426443658219311</v>
      </c>
      <c r="W138" s="20" t="n">
        <v>0.0145225518958626</v>
      </c>
      <c r="X138" s="20" t="n">
        <v>0.604037781654838</v>
      </c>
    </row>
    <row r="139" customFormat="false" ht="15" hidden="false" customHeight="false" outlineLevel="0" collapsed="false">
      <c r="A139" s="21" t="n">
        <v>115</v>
      </c>
      <c r="B139" s="18" t="n">
        <f aca="false">CHOOSE($E$9,S139,U139,W139)</f>
        <v>0.2061469348846</v>
      </c>
      <c r="C139" s="18" t="n">
        <f aca="false">CHOOSE($E$9,T139,V139,X139)</f>
        <v>0.962662986130454</v>
      </c>
      <c r="D139" s="9" t="n">
        <f aca="false">IF(B139^2+C139^2&lt;=1,1,0)</f>
        <v>1</v>
      </c>
      <c r="E139" s="14" t="n">
        <f aca="false">4*AVERAGE($D$25:D139)</f>
        <v>3.09565217391304</v>
      </c>
      <c r="F139" s="14" t="n">
        <f aca="false">B139</f>
        <v>0.2061469348846</v>
      </c>
      <c r="G139" s="14" t="n">
        <f aca="false">IF(D139=1,C139,"")</f>
        <v>0.962662986130454</v>
      </c>
      <c r="H139" s="9" t="str">
        <f aca="false">IF(D139=0,C139,"")</f>
        <v/>
      </c>
      <c r="I139" s="9" t="n">
        <f aca="false">SQRT(1-F139^2)</f>
        <v>0.978521047927782</v>
      </c>
      <c r="J139" s="21"/>
      <c r="K139" s="21"/>
      <c r="L139" s="21"/>
      <c r="M139" s="21"/>
      <c r="N139" s="21"/>
      <c r="O139" s="21"/>
      <c r="P139" s="21"/>
      <c r="Q139" s="19" t="n">
        <f aca="false">PI()</f>
        <v>3.14159265358979</v>
      </c>
      <c r="S139" s="20" t="n">
        <v>0.2061469348846</v>
      </c>
      <c r="T139" s="20" t="n">
        <v>0.962662986130454</v>
      </c>
      <c r="U139" s="20" t="n">
        <v>0.00945455421145047</v>
      </c>
      <c r="V139" s="20" t="n">
        <v>0.899577220143216</v>
      </c>
      <c r="W139" s="20" t="n">
        <v>0.82541334603965</v>
      </c>
      <c r="X139" s="20" t="n">
        <v>0.623830796014893</v>
      </c>
    </row>
    <row r="140" customFormat="false" ht="15" hidden="false" customHeight="false" outlineLevel="0" collapsed="false">
      <c r="A140" s="21" t="n">
        <v>116</v>
      </c>
      <c r="B140" s="18" t="n">
        <f aca="false">CHOOSE($E$9,S140,U140,W140)</f>
        <v>0.842862990102731</v>
      </c>
      <c r="C140" s="18" t="n">
        <f aca="false">CHOOSE($E$9,T140,V140,X140)</f>
        <v>0.754474944551475</v>
      </c>
      <c r="D140" s="9" t="n">
        <f aca="false">IF(B140^2+C140^2&lt;=1,1,0)</f>
        <v>0</v>
      </c>
      <c r="E140" s="14" t="n">
        <f aca="false">4*AVERAGE($D$25:D140)</f>
        <v>3.06896551724138</v>
      </c>
      <c r="F140" s="14" t="n">
        <f aca="false">B140</f>
        <v>0.842862990102731</v>
      </c>
      <c r="G140" s="9" t="str">
        <f aca="false">IF(D140=1,C140,"")</f>
        <v/>
      </c>
      <c r="H140" s="14" t="n">
        <f aca="false">IF(D140=0,C140,"")</f>
        <v>0.754474944551475</v>
      </c>
      <c r="I140" s="9" t="n">
        <f aca="false">SQRT(1-F140^2)</f>
        <v>0.538128218842948</v>
      </c>
      <c r="J140" s="21"/>
      <c r="K140" s="21"/>
      <c r="L140" s="21"/>
      <c r="M140" s="21"/>
      <c r="N140" s="21"/>
      <c r="O140" s="21"/>
      <c r="P140" s="21"/>
      <c r="Q140" s="19" t="n">
        <f aca="false">PI()</f>
        <v>3.14159265358979</v>
      </c>
      <c r="S140" s="20" t="n">
        <v>0.842862990102731</v>
      </c>
      <c r="T140" s="20" t="n">
        <v>0.754474944551475</v>
      </c>
      <c r="U140" s="20" t="n">
        <v>0.258224480005164</v>
      </c>
      <c r="V140" s="20" t="n">
        <v>0.0984215290818068</v>
      </c>
      <c r="W140" s="20" t="n">
        <v>0.433044288941217</v>
      </c>
      <c r="X140" s="20" t="n">
        <v>0.518528019275475</v>
      </c>
    </row>
    <row r="141" customFormat="false" ht="15" hidden="false" customHeight="false" outlineLevel="0" collapsed="false">
      <c r="A141" s="21" t="n">
        <v>117</v>
      </c>
      <c r="B141" s="18" t="n">
        <f aca="false">CHOOSE($E$9,S141,U141,W141)</f>
        <v>0.642953741247766</v>
      </c>
      <c r="C141" s="18" t="n">
        <f aca="false">CHOOSE($E$9,T141,V141,X141)</f>
        <v>0.812024633982219</v>
      </c>
      <c r="D141" s="9" t="n">
        <f aca="false">IF(B141^2+C141^2&lt;=1,1,0)</f>
        <v>0</v>
      </c>
      <c r="E141" s="14" t="n">
        <f aca="false">4*AVERAGE($D$25:D141)</f>
        <v>3.04273504273504</v>
      </c>
      <c r="F141" s="14" t="n">
        <f aca="false">B141</f>
        <v>0.642953741247766</v>
      </c>
      <c r="G141" s="9" t="str">
        <f aca="false">IF(D141=1,C141,"")</f>
        <v/>
      </c>
      <c r="H141" s="14" t="n">
        <f aca="false">IF(D141=0,C141,"")</f>
        <v>0.812024633982219</v>
      </c>
      <c r="I141" s="9" t="n">
        <f aca="false">SQRT(1-F141^2)</f>
        <v>0.765905011483475</v>
      </c>
      <c r="J141" s="21"/>
      <c r="K141" s="21"/>
      <c r="L141" s="21"/>
      <c r="M141" s="21"/>
      <c r="N141" s="21"/>
      <c r="O141" s="21"/>
      <c r="P141" s="21"/>
      <c r="Q141" s="19" t="n">
        <f aca="false">PI()</f>
        <v>3.14159265358979</v>
      </c>
      <c r="S141" s="20" t="n">
        <v>0.642953741247766</v>
      </c>
      <c r="T141" s="20" t="n">
        <v>0.812024633982219</v>
      </c>
      <c r="U141" s="20" t="n">
        <v>0.516472959574676</v>
      </c>
      <c r="V141" s="20" t="n">
        <v>0.465918755188497</v>
      </c>
      <c r="W141" s="20" t="n">
        <v>0.898345498898193</v>
      </c>
      <c r="X141" s="20" t="n">
        <v>0.490456272124035</v>
      </c>
    </row>
    <row r="142" customFormat="false" ht="15" hidden="false" customHeight="false" outlineLevel="0" collapsed="false">
      <c r="A142" s="21" t="n">
        <v>118</v>
      </c>
      <c r="B142" s="18" t="n">
        <f aca="false">CHOOSE($E$9,S142,U142,W142)</f>
        <v>0.539753449498676</v>
      </c>
      <c r="C142" s="18" t="n">
        <f aca="false">CHOOSE($E$9,T142,V142,X142)</f>
        <v>0.346400980022736</v>
      </c>
      <c r="D142" s="9" t="n">
        <f aca="false">IF(B142^2+C142^2&lt;=1,1,0)</f>
        <v>1</v>
      </c>
      <c r="E142" s="14" t="n">
        <f aca="false">4*AVERAGE($D$25:D142)</f>
        <v>3.05084745762712</v>
      </c>
      <c r="F142" s="14" t="n">
        <f aca="false">B142</f>
        <v>0.539753449498676</v>
      </c>
      <c r="G142" s="14" t="n">
        <f aca="false">IF(D142=1,C142,"")</f>
        <v>0.346400980022736</v>
      </c>
      <c r="H142" s="9" t="str">
        <f aca="false">IF(D142=0,C142,"")</f>
        <v/>
      </c>
      <c r="I142" s="9" t="n">
        <f aca="false">SQRT(1-F142^2)</f>
        <v>0.841823148739853</v>
      </c>
      <c r="J142" s="21"/>
      <c r="K142" s="21"/>
      <c r="L142" s="21"/>
      <c r="M142" s="21"/>
      <c r="N142" s="21"/>
      <c r="O142" s="21"/>
      <c r="P142" s="21"/>
      <c r="Q142" s="19" t="n">
        <f aca="false">PI()</f>
        <v>3.14159265358979</v>
      </c>
      <c r="S142" s="20" t="n">
        <v>0.539753449498676</v>
      </c>
      <c r="T142" s="20" t="n">
        <v>0.346400980022736</v>
      </c>
      <c r="U142" s="20" t="n">
        <v>0.57071292822726</v>
      </c>
      <c r="V142" s="20" t="n">
        <v>0.178630088925287</v>
      </c>
      <c r="W142" s="20" t="n">
        <v>0.702447057034394</v>
      </c>
      <c r="X142" s="20" t="n">
        <v>0.0461604084051651</v>
      </c>
    </row>
    <row r="143" customFormat="false" ht="15" hidden="false" customHeight="false" outlineLevel="0" collapsed="false">
      <c r="A143" s="21" t="n">
        <v>119</v>
      </c>
      <c r="B143" s="18" t="n">
        <f aca="false">CHOOSE($E$9,S143,U143,W143)</f>
        <v>0.327146541210823</v>
      </c>
      <c r="C143" s="18" t="n">
        <f aca="false">CHOOSE($E$9,T143,V143,X143)</f>
        <v>0.832383141503669</v>
      </c>
      <c r="D143" s="9" t="n">
        <f aca="false">IF(B143^2+C143^2&lt;=1,1,0)</f>
        <v>1</v>
      </c>
      <c r="E143" s="14" t="n">
        <f aca="false">4*AVERAGE($D$25:D143)</f>
        <v>3.05882352941176</v>
      </c>
      <c r="F143" s="14" t="n">
        <f aca="false">B143</f>
        <v>0.327146541210823</v>
      </c>
      <c r="G143" s="14" t="n">
        <f aca="false">IF(D143=1,C143,"")</f>
        <v>0.832383141503669</v>
      </c>
      <c r="H143" s="9" t="str">
        <f aca="false">IF(D143=0,C143,"")</f>
        <v/>
      </c>
      <c r="I143" s="9" t="n">
        <f aca="false">SQRT(1-F143^2)</f>
        <v>0.944973618982983</v>
      </c>
      <c r="J143" s="21"/>
      <c r="K143" s="21"/>
      <c r="L143" s="21"/>
      <c r="M143" s="21"/>
      <c r="N143" s="21"/>
      <c r="O143" s="21"/>
      <c r="P143" s="21"/>
      <c r="Q143" s="19" t="n">
        <f aca="false">PI()</f>
        <v>3.14159265358979</v>
      </c>
      <c r="S143" s="20" t="n">
        <v>0.327146541210823</v>
      </c>
      <c r="T143" s="20" t="n">
        <v>0.832383141503669</v>
      </c>
      <c r="U143" s="20" t="n">
        <v>0.515422739272962</v>
      </c>
      <c r="V143" s="20" t="n">
        <v>0.59228362233939</v>
      </c>
      <c r="W143" s="20" t="n">
        <v>0.316100182259138</v>
      </c>
      <c r="X143" s="20" t="n">
        <v>0.900866451926081</v>
      </c>
    </row>
    <row r="144" customFormat="false" ht="15" hidden="false" customHeight="false" outlineLevel="0" collapsed="false">
      <c r="A144" s="21" t="n">
        <v>120</v>
      </c>
      <c r="B144" s="18" t="n">
        <f aca="false">CHOOSE($E$9,S144,U144,W144)</f>
        <v>0.784485591924749</v>
      </c>
      <c r="C144" s="18" t="n">
        <f aca="false">CHOOSE($E$9,T144,V144,X144)</f>
        <v>0.11577274010051</v>
      </c>
      <c r="D144" s="9" t="n">
        <f aca="false">IF(B144^2+C144^2&lt;=1,1,0)</f>
        <v>1</v>
      </c>
      <c r="E144" s="14" t="n">
        <f aca="false">4*AVERAGE($D$25:D144)</f>
        <v>3.06666666666667</v>
      </c>
      <c r="F144" s="14" t="n">
        <f aca="false">B144</f>
        <v>0.784485591924749</v>
      </c>
      <c r="G144" s="14" t="n">
        <f aca="false">IF(D144=1,C144,"")</f>
        <v>0.11577274010051</v>
      </c>
      <c r="H144" s="9" t="str">
        <f aca="false">IF(D144=0,C144,"")</f>
        <v/>
      </c>
      <c r="I144" s="9" t="n">
        <f aca="false">SQRT(1-F144^2)</f>
        <v>0.620147043903682</v>
      </c>
      <c r="J144" s="21"/>
      <c r="K144" s="21"/>
      <c r="L144" s="21"/>
      <c r="M144" s="21"/>
      <c r="N144" s="21"/>
      <c r="O144" s="21"/>
      <c r="P144" s="21"/>
      <c r="Q144" s="19" t="n">
        <f aca="false">PI()</f>
        <v>3.14159265358979</v>
      </c>
      <c r="S144" s="20" t="n">
        <v>0.784485591924749</v>
      </c>
      <c r="T144" s="20" t="n">
        <v>0.11577274010051</v>
      </c>
      <c r="U144" s="20" t="n">
        <v>0.915397837348209</v>
      </c>
      <c r="V144" s="20" t="n">
        <v>0.00974235925358824</v>
      </c>
      <c r="W144" s="20" t="n">
        <v>0.453835059681621</v>
      </c>
      <c r="X144" s="20" t="n">
        <v>0.993381766640872</v>
      </c>
    </row>
    <row r="145" customFormat="false" ht="15" hidden="false" customHeight="false" outlineLevel="0" collapsed="false">
      <c r="A145" s="21" t="n">
        <v>121</v>
      </c>
      <c r="B145" s="18" t="n">
        <f aca="false">CHOOSE($E$9,S145,U145,W145)</f>
        <v>0.85608999885153</v>
      </c>
      <c r="C145" s="18" t="n">
        <f aca="false">CHOOSE($E$9,T145,V145,X145)</f>
        <v>0.441212540143169</v>
      </c>
      <c r="D145" s="9" t="n">
        <f aca="false">IF(B145^2+C145^2&lt;=1,1,0)</f>
        <v>1</v>
      </c>
      <c r="E145" s="14" t="n">
        <f aca="false">4*AVERAGE($D$25:D145)</f>
        <v>3.07438016528926</v>
      </c>
      <c r="F145" s="14" t="n">
        <f aca="false">B145</f>
        <v>0.85608999885153</v>
      </c>
      <c r="G145" s="14" t="n">
        <f aca="false">IF(D145=1,C145,"")</f>
        <v>0.441212540143169</v>
      </c>
      <c r="H145" s="9" t="str">
        <f aca="false">IF(D145=0,C145,"")</f>
        <v/>
      </c>
      <c r="I145" s="9" t="n">
        <f aca="false">SQRT(1-F145^2)</f>
        <v>0.516826773558014</v>
      </c>
      <c r="J145" s="21"/>
      <c r="K145" s="21"/>
      <c r="L145" s="21"/>
      <c r="M145" s="21"/>
      <c r="N145" s="21"/>
      <c r="O145" s="21"/>
      <c r="P145" s="21"/>
      <c r="Q145" s="19" t="n">
        <f aca="false">PI()</f>
        <v>3.14159265358979</v>
      </c>
      <c r="S145" s="20" t="n">
        <v>0.85608999885153</v>
      </c>
      <c r="T145" s="20" t="n">
        <v>0.441212540143169</v>
      </c>
      <c r="U145" s="20" t="n">
        <v>0.40233187318208</v>
      </c>
      <c r="V145" s="20" t="n">
        <v>0.110744402628961</v>
      </c>
      <c r="W145" s="20" t="n">
        <v>0.139304609943141</v>
      </c>
      <c r="X145" s="20" t="n">
        <v>0.44754672229831</v>
      </c>
    </row>
    <row r="146" customFormat="false" ht="15" hidden="false" customHeight="false" outlineLevel="0" collapsed="false">
      <c r="A146" s="21" t="n">
        <v>122</v>
      </c>
      <c r="B146" s="18" t="n">
        <f aca="false">CHOOSE($E$9,S146,U146,W146)</f>
        <v>0.539256005897187</v>
      </c>
      <c r="C146" s="18" t="n">
        <f aca="false">CHOOSE($E$9,T146,V146,X146)</f>
        <v>0.339090211433359</v>
      </c>
      <c r="D146" s="9" t="n">
        <f aca="false">IF(B146^2+C146^2&lt;=1,1,0)</f>
        <v>1</v>
      </c>
      <c r="E146" s="14" t="n">
        <f aca="false">4*AVERAGE($D$25:D146)</f>
        <v>3.08196721311475</v>
      </c>
      <c r="F146" s="14" t="n">
        <f aca="false">B146</f>
        <v>0.539256005897187</v>
      </c>
      <c r="G146" s="14" t="n">
        <f aca="false">IF(D146=1,C146,"")</f>
        <v>0.339090211433359</v>
      </c>
      <c r="H146" s="9" t="str">
        <f aca="false">IF(D146=0,C146,"")</f>
        <v/>
      </c>
      <c r="I146" s="9" t="n">
        <f aca="false">SQRT(1-F146^2)</f>
        <v>0.842141888344128</v>
      </c>
      <c r="J146" s="21"/>
      <c r="K146" s="21"/>
      <c r="L146" s="21"/>
      <c r="M146" s="21"/>
      <c r="N146" s="21"/>
      <c r="O146" s="21"/>
      <c r="P146" s="21"/>
      <c r="Q146" s="19" t="n">
        <f aca="false">PI()</f>
        <v>3.14159265358979</v>
      </c>
      <c r="S146" s="20" t="n">
        <v>0.539256005897187</v>
      </c>
      <c r="T146" s="20" t="n">
        <v>0.339090211433359</v>
      </c>
      <c r="U146" s="20" t="n">
        <v>0.137779754880341</v>
      </c>
      <c r="V146" s="20" t="n">
        <v>0.59255206876426</v>
      </c>
      <c r="W146" s="20" t="n">
        <v>0.390754394780512</v>
      </c>
      <c r="X146" s="20" t="n">
        <v>0.00558962195603663</v>
      </c>
    </row>
    <row r="147" customFormat="false" ht="15" hidden="false" customHeight="false" outlineLevel="0" collapsed="false">
      <c r="A147" s="21" t="n">
        <v>123</v>
      </c>
      <c r="B147" s="18" t="n">
        <f aca="false">CHOOSE($E$9,S147,U147,W147)</f>
        <v>0.370060307788663</v>
      </c>
      <c r="C147" s="18" t="n">
        <f aca="false">CHOOSE($E$9,T147,V147,X147)</f>
        <v>0.869696120382287</v>
      </c>
      <c r="D147" s="9" t="n">
        <f aca="false">IF(B147^2+C147^2&lt;=1,1,0)</f>
        <v>1</v>
      </c>
      <c r="E147" s="14" t="n">
        <f aca="false">4*AVERAGE($D$25:D147)</f>
        <v>3.08943089430894</v>
      </c>
      <c r="F147" s="14" t="n">
        <f aca="false">B147</f>
        <v>0.370060307788663</v>
      </c>
      <c r="G147" s="14" t="n">
        <f aca="false">IF(D147=1,C147,"")</f>
        <v>0.869696120382287</v>
      </c>
      <c r="H147" s="9" t="str">
        <f aca="false">IF(D147=0,C147,"")</f>
        <v/>
      </c>
      <c r="I147" s="9" t="n">
        <f aca="false">SQRT(1-F147^2)</f>
        <v>0.929007733336682</v>
      </c>
      <c r="J147" s="21"/>
      <c r="K147" s="21"/>
      <c r="L147" s="21"/>
      <c r="M147" s="21"/>
      <c r="N147" s="21"/>
      <c r="O147" s="21"/>
      <c r="P147" s="21"/>
      <c r="Q147" s="19" t="n">
        <f aca="false">PI()</f>
        <v>3.14159265358979</v>
      </c>
      <c r="S147" s="20" t="n">
        <v>0.370060307788663</v>
      </c>
      <c r="T147" s="20" t="n">
        <v>0.869696120382287</v>
      </c>
      <c r="U147" s="20" t="n">
        <v>0.833075865787545</v>
      </c>
      <c r="V147" s="20" t="n">
        <v>0.818955596471547</v>
      </c>
      <c r="W147" s="20" t="n">
        <v>0.782648661828216</v>
      </c>
      <c r="X147" s="20" t="n">
        <v>0.0996586606118913</v>
      </c>
    </row>
    <row r="148" customFormat="false" ht="15" hidden="false" customHeight="false" outlineLevel="0" collapsed="false">
      <c r="A148" s="21" t="n">
        <v>124</v>
      </c>
      <c r="B148" s="18" t="n">
        <f aca="false">CHOOSE($E$9,S148,U148,W148)</f>
        <v>0.170653522363864</v>
      </c>
      <c r="C148" s="18" t="n">
        <f aca="false">CHOOSE($E$9,T148,V148,X148)</f>
        <v>0.290186907281168</v>
      </c>
      <c r="D148" s="9" t="n">
        <f aca="false">IF(B148^2+C148^2&lt;=1,1,0)</f>
        <v>1</v>
      </c>
      <c r="E148" s="14" t="n">
        <f aca="false">4*AVERAGE($D$25:D148)</f>
        <v>3.09677419354839</v>
      </c>
      <c r="F148" s="14" t="n">
        <f aca="false">B148</f>
        <v>0.170653522363864</v>
      </c>
      <c r="G148" s="14" t="n">
        <f aca="false">IF(D148=1,C148,"")</f>
        <v>0.290186907281168</v>
      </c>
      <c r="H148" s="9" t="str">
        <f aca="false">IF(D148=0,C148,"")</f>
        <v/>
      </c>
      <c r="I148" s="9" t="n">
        <f aca="false">SQRT(1-F148^2)</f>
        <v>0.985331099328955</v>
      </c>
      <c r="J148" s="21"/>
      <c r="K148" s="21"/>
      <c r="L148" s="21"/>
      <c r="M148" s="21"/>
      <c r="N148" s="21"/>
      <c r="O148" s="21"/>
      <c r="P148" s="21"/>
      <c r="Q148" s="19" t="n">
        <f aca="false">PI()</f>
        <v>3.14159265358979</v>
      </c>
      <c r="S148" s="20" t="n">
        <v>0.170653522363864</v>
      </c>
      <c r="T148" s="20" t="n">
        <v>0.290186907281168</v>
      </c>
      <c r="U148" s="20" t="n">
        <v>0.100012357801932</v>
      </c>
      <c r="V148" s="20" t="n">
        <v>0.38017549053506</v>
      </c>
      <c r="W148" s="20" t="n">
        <v>0.100659434909118</v>
      </c>
      <c r="X148" s="20" t="n">
        <v>0.805706119293703</v>
      </c>
    </row>
    <row r="149" customFormat="false" ht="15" hidden="false" customHeight="false" outlineLevel="0" collapsed="false">
      <c r="A149" s="21" t="n">
        <v>125</v>
      </c>
      <c r="B149" s="18" t="n">
        <f aca="false">CHOOSE($E$9,S149,U149,W149)</f>
        <v>0.59771638258826</v>
      </c>
      <c r="C149" s="18" t="n">
        <f aca="false">CHOOSE($E$9,T149,V149,X149)</f>
        <v>0.0976019200170413</v>
      </c>
      <c r="D149" s="9" t="n">
        <f aca="false">IF(B149^2+C149^2&lt;=1,1,0)</f>
        <v>1</v>
      </c>
      <c r="E149" s="14" t="n">
        <f aca="false">4*AVERAGE($D$25:D149)</f>
        <v>3.104</v>
      </c>
      <c r="F149" s="14" t="n">
        <f aca="false">B149</f>
        <v>0.59771638258826</v>
      </c>
      <c r="G149" s="14" t="n">
        <f aca="false">IF(D149=1,C149,"")</f>
        <v>0.0976019200170413</v>
      </c>
      <c r="H149" s="9" t="str">
        <f aca="false">IF(D149=0,C149,"")</f>
        <v/>
      </c>
      <c r="I149" s="9" t="n">
        <f aca="false">SQRT(1-F149^2)</f>
        <v>0.801707631238224</v>
      </c>
      <c r="J149" s="21"/>
      <c r="K149" s="21"/>
      <c r="L149" s="21"/>
      <c r="M149" s="21"/>
      <c r="N149" s="21"/>
      <c r="O149" s="21"/>
      <c r="P149" s="21"/>
      <c r="Q149" s="19" t="n">
        <f aca="false">PI()</f>
        <v>3.14159265358979</v>
      </c>
      <c r="S149" s="20" t="n">
        <v>0.59771638258826</v>
      </c>
      <c r="T149" s="20" t="n">
        <v>0.0976019200170413</v>
      </c>
      <c r="U149" s="20" t="n">
        <v>0.418270178478952</v>
      </c>
      <c r="V149" s="20" t="n">
        <v>0.336283359393334</v>
      </c>
      <c r="W149" s="20" t="n">
        <v>0.451543665330901</v>
      </c>
      <c r="X149" s="20" t="n">
        <v>0.280580337230499</v>
      </c>
    </row>
    <row r="150" customFormat="false" ht="15" hidden="false" customHeight="false" outlineLevel="0" collapsed="false">
      <c r="A150" s="21" t="n">
        <v>126</v>
      </c>
      <c r="B150" s="18" t="n">
        <f aca="false">CHOOSE($E$9,S150,U150,W150)</f>
        <v>0.0717905623605475</v>
      </c>
      <c r="C150" s="18" t="n">
        <f aca="false">CHOOSE($E$9,T150,V150,X150)</f>
        <v>0.421687387046404</v>
      </c>
      <c r="D150" s="9" t="n">
        <f aca="false">IF(B150^2+C150^2&lt;=1,1,0)</f>
        <v>1</v>
      </c>
      <c r="E150" s="14" t="n">
        <f aca="false">4*AVERAGE($D$25:D150)</f>
        <v>3.11111111111111</v>
      </c>
      <c r="F150" s="14" t="n">
        <f aca="false">B150</f>
        <v>0.0717905623605475</v>
      </c>
      <c r="G150" s="14" t="n">
        <f aca="false">IF(D150=1,C150,"")</f>
        <v>0.421687387046404</v>
      </c>
      <c r="H150" s="9" t="str">
        <f aca="false">IF(D150=0,C150,"")</f>
        <v/>
      </c>
      <c r="I150" s="9" t="n">
        <f aca="false">SQRT(1-F150^2)</f>
        <v>0.99741972867793</v>
      </c>
      <c r="J150" s="21"/>
      <c r="K150" s="21"/>
      <c r="L150" s="21"/>
      <c r="M150" s="21"/>
      <c r="N150" s="21"/>
      <c r="O150" s="21"/>
      <c r="P150" s="21"/>
      <c r="Q150" s="19" t="n">
        <f aca="false">PI()</f>
        <v>3.14159265358979</v>
      </c>
      <c r="S150" s="20" t="n">
        <v>0.0717905623605475</v>
      </c>
      <c r="T150" s="20" t="n">
        <v>0.421687387046404</v>
      </c>
      <c r="U150" s="20" t="n">
        <v>0.284905819154656</v>
      </c>
      <c r="V150" s="20" t="n">
        <v>0.977510034532663</v>
      </c>
      <c r="W150" s="20" t="n">
        <v>0.221781451407651</v>
      </c>
      <c r="X150" s="20" t="n">
        <v>0.877446562885073</v>
      </c>
    </row>
    <row r="151" customFormat="false" ht="15" hidden="false" customHeight="false" outlineLevel="0" collapsed="false">
      <c r="A151" s="21" t="n">
        <v>127</v>
      </c>
      <c r="B151" s="18" t="n">
        <f aca="false">CHOOSE($E$9,S151,U151,W151)</f>
        <v>0.433797612669878</v>
      </c>
      <c r="C151" s="18" t="n">
        <f aca="false">CHOOSE($E$9,T151,V151,X151)</f>
        <v>0.207103524939157</v>
      </c>
      <c r="D151" s="9" t="n">
        <f aca="false">IF(B151^2+C151^2&lt;=1,1,0)</f>
        <v>1</v>
      </c>
      <c r="E151" s="14" t="n">
        <f aca="false">4*AVERAGE($D$25:D151)</f>
        <v>3.11811023622047</v>
      </c>
      <c r="F151" s="14" t="n">
        <f aca="false">B151</f>
        <v>0.433797612669878</v>
      </c>
      <c r="G151" s="14" t="n">
        <f aca="false">IF(D151=1,C151,"")</f>
        <v>0.207103524939157</v>
      </c>
      <c r="H151" s="9" t="str">
        <f aca="false">IF(D151=0,C151,"")</f>
        <v/>
      </c>
      <c r="I151" s="9" t="n">
        <f aca="false">SQRT(1-F151^2)</f>
        <v>0.901010339142629</v>
      </c>
      <c r="J151" s="21"/>
      <c r="K151" s="21"/>
      <c r="L151" s="21"/>
      <c r="M151" s="21"/>
      <c r="N151" s="21"/>
      <c r="O151" s="21"/>
      <c r="P151" s="21"/>
      <c r="Q151" s="19" t="n">
        <f aca="false">PI()</f>
        <v>3.14159265358979</v>
      </c>
      <c r="S151" s="20" t="n">
        <v>0.433797612669878</v>
      </c>
      <c r="T151" s="20" t="n">
        <v>0.207103524939157</v>
      </c>
      <c r="U151" s="20" t="n">
        <v>0.708299173671492</v>
      </c>
      <c r="V151" s="20" t="n">
        <v>0.335142993486437</v>
      </c>
      <c r="W151" s="20" t="n">
        <v>0.23689584767134</v>
      </c>
      <c r="X151" s="20" t="n">
        <v>0.179138352692084</v>
      </c>
    </row>
    <row r="152" customFormat="false" ht="15" hidden="false" customHeight="false" outlineLevel="0" collapsed="false">
      <c r="A152" s="21" t="n">
        <v>128</v>
      </c>
      <c r="B152" s="18" t="n">
        <f aca="false">CHOOSE($E$9,S152,U152,W152)</f>
        <v>0.230723547167145</v>
      </c>
      <c r="C152" s="18" t="n">
        <f aca="false">CHOOSE($E$9,T152,V152,X152)</f>
        <v>0.348222588305362</v>
      </c>
      <c r="D152" s="9" t="n">
        <f aca="false">IF(B152^2+C152^2&lt;=1,1,0)</f>
        <v>1</v>
      </c>
      <c r="E152" s="14" t="n">
        <f aca="false">4*AVERAGE($D$25:D152)</f>
        <v>3.125</v>
      </c>
      <c r="F152" s="14" t="n">
        <f aca="false">B152</f>
        <v>0.230723547167145</v>
      </c>
      <c r="G152" s="14" t="n">
        <f aca="false">IF(D152=1,C152,"")</f>
        <v>0.348222588305362</v>
      </c>
      <c r="H152" s="9" t="str">
        <f aca="false">IF(D152=0,C152,"")</f>
        <v/>
      </c>
      <c r="I152" s="9" t="n">
        <f aca="false">SQRT(1-F152^2)</f>
        <v>0.973019344505858</v>
      </c>
      <c r="J152" s="21"/>
      <c r="K152" s="21"/>
      <c r="L152" s="21"/>
      <c r="M152" s="21"/>
      <c r="N152" s="21"/>
      <c r="O152" s="21"/>
      <c r="P152" s="21"/>
      <c r="Q152" s="19" t="n">
        <f aca="false">PI()</f>
        <v>3.14159265358979</v>
      </c>
      <c r="S152" s="20" t="n">
        <v>0.230723547167145</v>
      </c>
      <c r="T152" s="20" t="n">
        <v>0.348222588305362</v>
      </c>
      <c r="U152" s="20" t="n">
        <v>0.701551154664503</v>
      </c>
      <c r="V152" s="20" t="n">
        <v>0.520723960788898</v>
      </c>
      <c r="W152" s="20" t="n">
        <v>0.581811525589476</v>
      </c>
      <c r="X152" s="20" t="n">
        <v>0.48150265814419</v>
      </c>
    </row>
    <row r="153" customFormat="false" ht="15" hidden="false" customHeight="false" outlineLevel="0" collapsed="false">
      <c r="A153" s="21" t="n">
        <v>129</v>
      </c>
      <c r="B153" s="18" t="n">
        <f aca="false">CHOOSE($E$9,S153,U153,W153)</f>
        <v>0.439673178712837</v>
      </c>
      <c r="C153" s="18" t="n">
        <f aca="false">CHOOSE($E$9,T153,V153,X153)</f>
        <v>0.233671182417311</v>
      </c>
      <c r="D153" s="9" t="n">
        <f aca="false">IF(B153^2+C153^2&lt;=1,1,0)</f>
        <v>1</v>
      </c>
      <c r="E153" s="14" t="n">
        <f aca="false">4*AVERAGE($D$25:D153)</f>
        <v>3.13178294573643</v>
      </c>
      <c r="F153" s="14" t="n">
        <f aca="false">B153</f>
        <v>0.439673178712837</v>
      </c>
      <c r="G153" s="14" t="n">
        <f aca="false">IF(D153=1,C153,"")</f>
        <v>0.233671182417311</v>
      </c>
      <c r="H153" s="9" t="str">
        <f aca="false">IF(D153=0,C153,"")</f>
        <v/>
      </c>
      <c r="I153" s="9" t="n">
        <f aca="false">SQRT(1-F153^2)</f>
        <v>0.898157834637403</v>
      </c>
      <c r="J153" s="21"/>
      <c r="K153" s="21"/>
      <c r="L153" s="21"/>
      <c r="M153" s="21"/>
      <c r="N153" s="21"/>
      <c r="O153" s="21"/>
      <c r="P153" s="21"/>
      <c r="Q153" s="19" t="n">
        <f aca="false">PI()</f>
        <v>3.14159265358979</v>
      </c>
      <c r="S153" s="20" t="n">
        <v>0.439673178712837</v>
      </c>
      <c r="T153" s="20" t="n">
        <v>0.233671182417311</v>
      </c>
      <c r="U153" s="20" t="n">
        <v>0.344416367714383</v>
      </c>
      <c r="V153" s="20" t="n">
        <v>0.466190309434219</v>
      </c>
      <c r="W153" s="20" t="n">
        <v>0.862452920095487</v>
      </c>
      <c r="X153" s="20" t="n">
        <v>0.499405255985609</v>
      </c>
    </row>
    <row r="154" customFormat="false" ht="15" hidden="false" customHeight="false" outlineLevel="0" collapsed="false">
      <c r="A154" s="21" t="n">
        <v>130</v>
      </c>
      <c r="B154" s="18" t="n">
        <f aca="false">CHOOSE($E$9,S154,U154,W154)</f>
        <v>0.760787370963953</v>
      </c>
      <c r="C154" s="18" t="n">
        <f aca="false">CHOOSE($E$9,T154,V154,X154)</f>
        <v>0.834527971339412</v>
      </c>
      <c r="D154" s="9" t="n">
        <f aca="false">IF(B154^2+C154^2&lt;=1,1,0)</f>
        <v>0</v>
      </c>
      <c r="E154" s="14" t="n">
        <f aca="false">4*AVERAGE($D$25:D154)</f>
        <v>3.10769230769231</v>
      </c>
      <c r="F154" s="14" t="n">
        <f aca="false">B154</f>
        <v>0.760787370963953</v>
      </c>
      <c r="G154" s="9" t="str">
        <f aca="false">IF(D154=1,C154,"")</f>
        <v/>
      </c>
      <c r="H154" s="14" t="n">
        <f aca="false">IF(D154=0,C154,"")</f>
        <v>0.834527971339412</v>
      </c>
      <c r="I154" s="9" t="n">
        <f aca="false">SQRT(1-F154^2)</f>
        <v>0.649001214314547</v>
      </c>
      <c r="J154" s="21"/>
      <c r="K154" s="21"/>
      <c r="L154" s="21"/>
      <c r="M154" s="21"/>
      <c r="N154" s="21"/>
      <c r="O154" s="21"/>
      <c r="P154" s="21"/>
      <c r="Q154" s="19" t="n">
        <f aca="false">PI()</f>
        <v>3.14159265358979</v>
      </c>
      <c r="S154" s="20" t="n">
        <v>0.760787370963953</v>
      </c>
      <c r="T154" s="20" t="n">
        <v>0.834527971339412</v>
      </c>
      <c r="U154" s="20" t="n">
        <v>0.890441983151756</v>
      </c>
      <c r="V154" s="20" t="n">
        <v>0.522798951765031</v>
      </c>
      <c r="W154" s="20" t="n">
        <v>0.722787887334178</v>
      </c>
      <c r="X154" s="20" t="n">
        <v>0.339029494098258</v>
      </c>
    </row>
    <row r="155" customFormat="false" ht="15" hidden="false" customHeight="false" outlineLevel="0" collapsed="false">
      <c r="A155" s="21" t="n">
        <v>131</v>
      </c>
      <c r="B155" s="18" t="n">
        <f aca="false">CHOOSE($E$9,S155,U155,W155)</f>
        <v>0.907367931562476</v>
      </c>
      <c r="C155" s="18" t="n">
        <f aca="false">CHOOSE($E$9,T155,V155,X155)</f>
        <v>0.842158226878382</v>
      </c>
      <c r="D155" s="9" t="n">
        <f aca="false">IF(B155^2+C155^2&lt;=1,1,0)</f>
        <v>0</v>
      </c>
      <c r="E155" s="14" t="n">
        <f aca="false">4*AVERAGE($D$25:D155)</f>
        <v>3.08396946564885</v>
      </c>
      <c r="F155" s="14" t="n">
        <f aca="false">B155</f>
        <v>0.907367931562476</v>
      </c>
      <c r="G155" s="9" t="str">
        <f aca="false">IF(D155=1,C155,"")</f>
        <v/>
      </c>
      <c r="H155" s="14" t="n">
        <f aca="false">IF(D155=0,C155,"")</f>
        <v>0.842158226878382</v>
      </c>
      <c r="I155" s="9" t="n">
        <f aca="false">SQRT(1-F155^2)</f>
        <v>0.420337289295197</v>
      </c>
      <c r="J155" s="21"/>
      <c r="K155" s="21"/>
      <c r="L155" s="21"/>
      <c r="M155" s="21"/>
      <c r="N155" s="21"/>
      <c r="O155" s="21"/>
      <c r="P155" s="21"/>
      <c r="Q155" s="19" t="n">
        <f aca="false">PI()</f>
        <v>3.14159265358979</v>
      </c>
      <c r="S155" s="20" t="n">
        <v>0.907367931562476</v>
      </c>
      <c r="T155" s="20" t="n">
        <v>0.842158226878382</v>
      </c>
      <c r="U155" s="20" t="n">
        <v>0.90272792413044</v>
      </c>
      <c r="V155" s="20" t="n">
        <v>0.387004503335103</v>
      </c>
      <c r="W155" s="20" t="n">
        <v>0.0619868546921432</v>
      </c>
      <c r="X155" s="20" t="n">
        <v>0.300262561456315</v>
      </c>
    </row>
    <row r="156" customFormat="false" ht="15" hidden="false" customHeight="false" outlineLevel="0" collapsed="false">
      <c r="A156" s="21" t="n">
        <v>132</v>
      </c>
      <c r="B156" s="18" t="n">
        <f aca="false">CHOOSE($E$9,S156,U156,W156)</f>
        <v>0.658468935987912</v>
      </c>
      <c r="C156" s="18" t="n">
        <f aca="false">CHOOSE($E$9,T156,V156,X156)</f>
        <v>0.241549476166256</v>
      </c>
      <c r="D156" s="9" t="n">
        <f aca="false">IF(B156^2+C156^2&lt;=1,1,0)</f>
        <v>1</v>
      </c>
      <c r="E156" s="14" t="n">
        <f aca="false">4*AVERAGE($D$25:D156)</f>
        <v>3.09090909090909</v>
      </c>
      <c r="F156" s="14" t="n">
        <f aca="false">B156</f>
        <v>0.658468935987912</v>
      </c>
      <c r="G156" s="14" t="n">
        <f aca="false">IF(D156=1,C156,"")</f>
        <v>0.241549476166256</v>
      </c>
      <c r="H156" s="9" t="str">
        <f aca="false">IF(D156=0,C156,"")</f>
        <v/>
      </c>
      <c r="I156" s="9" t="n">
        <f aca="false">SQRT(1-F156^2)</f>
        <v>0.75260790610978</v>
      </c>
      <c r="J156" s="21"/>
      <c r="K156" s="21"/>
      <c r="L156" s="21"/>
      <c r="M156" s="21"/>
      <c r="N156" s="21"/>
      <c r="O156" s="21"/>
      <c r="P156" s="21"/>
      <c r="Q156" s="19" t="n">
        <f aca="false">PI()</f>
        <v>3.14159265358979</v>
      </c>
      <c r="S156" s="20" t="n">
        <v>0.658468935987912</v>
      </c>
      <c r="T156" s="20" t="n">
        <v>0.241549476166256</v>
      </c>
      <c r="U156" s="20" t="n">
        <v>0.0250698686050919</v>
      </c>
      <c r="V156" s="20" t="n">
        <v>0.228621313972372</v>
      </c>
      <c r="W156" s="20" t="n">
        <v>0.688381209221003</v>
      </c>
      <c r="X156" s="20" t="n">
        <v>0.293455050534107</v>
      </c>
    </row>
    <row r="157" customFormat="false" ht="15" hidden="false" customHeight="false" outlineLevel="0" collapsed="false">
      <c r="A157" s="21" t="n">
        <v>133</v>
      </c>
      <c r="B157" s="18" t="n">
        <f aca="false">CHOOSE($E$9,S157,U157,W157)</f>
        <v>0.377689833636396</v>
      </c>
      <c r="C157" s="18" t="n">
        <f aca="false">CHOOSE($E$9,T157,V157,X157)</f>
        <v>0.406207818188705</v>
      </c>
      <c r="D157" s="9" t="n">
        <f aca="false">IF(B157^2+C157^2&lt;=1,1,0)</f>
        <v>1</v>
      </c>
      <c r="E157" s="14" t="n">
        <f aca="false">4*AVERAGE($D$25:D157)</f>
        <v>3.09774436090226</v>
      </c>
      <c r="F157" s="14" t="n">
        <f aca="false">B157</f>
        <v>0.377689833636396</v>
      </c>
      <c r="G157" s="14" t="n">
        <f aca="false">IF(D157=1,C157,"")</f>
        <v>0.406207818188705</v>
      </c>
      <c r="H157" s="9" t="str">
        <f aca="false">IF(D157=0,C157,"")</f>
        <v/>
      </c>
      <c r="I157" s="9" t="n">
        <f aca="false">SQRT(1-F157^2)</f>
        <v>0.925932173308451</v>
      </c>
      <c r="J157" s="21"/>
      <c r="K157" s="21"/>
      <c r="L157" s="21"/>
      <c r="M157" s="21"/>
      <c r="N157" s="21"/>
      <c r="O157" s="21"/>
      <c r="P157" s="21"/>
      <c r="Q157" s="19" t="n">
        <f aca="false">PI()</f>
        <v>3.14159265358979</v>
      </c>
      <c r="S157" s="20" t="n">
        <v>0.377689833636396</v>
      </c>
      <c r="T157" s="20" t="n">
        <v>0.406207818188705</v>
      </c>
      <c r="U157" s="20" t="n">
        <v>0.0632551930423854</v>
      </c>
      <c r="V157" s="20" t="n">
        <v>0.445525539024141</v>
      </c>
      <c r="W157" s="20" t="n">
        <v>0.237097767000435</v>
      </c>
      <c r="X157" s="20" t="n">
        <v>0.25954650150801</v>
      </c>
    </row>
    <row r="158" customFormat="false" ht="15" hidden="false" customHeight="false" outlineLevel="0" collapsed="false">
      <c r="A158" s="21" t="n">
        <v>134</v>
      </c>
      <c r="B158" s="18" t="n">
        <f aca="false">CHOOSE($E$9,S158,U158,W158)</f>
        <v>0.30444475018885</v>
      </c>
      <c r="C158" s="18" t="n">
        <f aca="false">CHOOSE($E$9,T158,V158,X158)</f>
        <v>0.133682292071171</v>
      </c>
      <c r="D158" s="9" t="n">
        <f aca="false">IF(B158^2+C158^2&lt;=1,1,0)</f>
        <v>1</v>
      </c>
      <c r="E158" s="14" t="n">
        <f aca="false">4*AVERAGE($D$25:D158)</f>
        <v>3.1044776119403</v>
      </c>
      <c r="F158" s="14" t="n">
        <f aca="false">B158</f>
        <v>0.30444475018885</v>
      </c>
      <c r="G158" s="14" t="n">
        <f aca="false">IF(D158=1,C158,"")</f>
        <v>0.133682292071171</v>
      </c>
      <c r="H158" s="9" t="str">
        <f aca="false">IF(D158=0,C158,"")</f>
        <v/>
      </c>
      <c r="I158" s="9" t="n">
        <f aca="false">SQRT(1-F158^2)</f>
        <v>0.952529996421346</v>
      </c>
      <c r="J158" s="21"/>
      <c r="K158" s="21"/>
      <c r="L158" s="21"/>
      <c r="M158" s="21"/>
      <c r="N158" s="21"/>
      <c r="O158" s="21"/>
      <c r="P158" s="21"/>
      <c r="Q158" s="19" t="n">
        <f aca="false">PI()</f>
        <v>3.14159265358979</v>
      </c>
      <c r="S158" s="20" t="n">
        <v>0.30444475018885</v>
      </c>
      <c r="T158" s="20" t="n">
        <v>0.133682292071171</v>
      </c>
      <c r="U158" s="20" t="n">
        <v>0.082301766270046</v>
      </c>
      <c r="V158" s="20" t="n">
        <v>0.64078535031198</v>
      </c>
      <c r="W158" s="20" t="n">
        <v>0.796253639113158</v>
      </c>
      <c r="X158" s="20" t="n">
        <v>0.279371654302654</v>
      </c>
    </row>
    <row r="159" customFormat="false" ht="15" hidden="false" customHeight="false" outlineLevel="0" collapsed="false">
      <c r="A159" s="21" t="n">
        <v>135</v>
      </c>
      <c r="B159" s="18" t="n">
        <f aca="false">CHOOSE($E$9,S159,U159,W159)</f>
        <v>0.753083962830715</v>
      </c>
      <c r="C159" s="18" t="n">
        <f aca="false">CHOOSE($E$9,T159,V159,X159)</f>
        <v>0.319104992435314</v>
      </c>
      <c r="D159" s="9" t="n">
        <f aca="false">IF(B159^2+C159^2&lt;=1,1,0)</f>
        <v>1</v>
      </c>
      <c r="E159" s="14" t="n">
        <f aca="false">4*AVERAGE($D$25:D159)</f>
        <v>3.11111111111111</v>
      </c>
      <c r="F159" s="14" t="n">
        <f aca="false">B159</f>
        <v>0.753083962830715</v>
      </c>
      <c r="G159" s="14" t="n">
        <f aca="false">IF(D159=1,C159,"")</f>
        <v>0.319104992435314</v>
      </c>
      <c r="H159" s="9" t="str">
        <f aca="false">IF(D159=0,C159,"")</f>
        <v/>
      </c>
      <c r="I159" s="9" t="n">
        <f aca="false">SQRT(1-F159^2)</f>
        <v>0.657924421896</v>
      </c>
      <c r="J159" s="21"/>
      <c r="K159" s="21"/>
      <c r="L159" s="21"/>
      <c r="M159" s="21"/>
      <c r="N159" s="21"/>
      <c r="O159" s="21"/>
      <c r="P159" s="21"/>
      <c r="Q159" s="19" t="n">
        <f aca="false">PI()</f>
        <v>3.14159265358979</v>
      </c>
      <c r="S159" s="20" t="n">
        <v>0.753083962830715</v>
      </c>
      <c r="T159" s="20" t="n">
        <v>0.319104992435314</v>
      </c>
      <c r="U159" s="20" t="n">
        <v>0.178972975995507</v>
      </c>
      <c r="V159" s="20" t="n">
        <v>0.946878332489778</v>
      </c>
      <c r="W159" s="20" t="n">
        <v>0.291134386503018</v>
      </c>
      <c r="X159" s="20" t="n">
        <v>0.396333841500105</v>
      </c>
    </row>
    <row r="160" customFormat="false" ht="15" hidden="false" customHeight="false" outlineLevel="0" collapsed="false">
      <c r="A160" s="21" t="n">
        <v>136</v>
      </c>
      <c r="B160" s="18" t="n">
        <f aca="false">CHOOSE($E$9,S160,U160,W160)</f>
        <v>0.473407587385736</v>
      </c>
      <c r="C160" s="18" t="n">
        <f aca="false">CHOOSE($E$9,T160,V160,X160)</f>
        <v>0.000267439638264477</v>
      </c>
      <c r="D160" s="9" t="n">
        <f aca="false">IF(B160^2+C160^2&lt;=1,1,0)</f>
        <v>1</v>
      </c>
      <c r="E160" s="14" t="n">
        <f aca="false">4*AVERAGE($D$25:D160)</f>
        <v>3.11764705882353</v>
      </c>
      <c r="F160" s="14" t="n">
        <f aca="false">B160</f>
        <v>0.473407587385736</v>
      </c>
      <c r="G160" s="14" t="n">
        <f aca="false">IF(D160=1,C160,"")</f>
        <v>0.000267439638264477</v>
      </c>
      <c r="H160" s="9" t="str">
        <f aca="false">IF(D160=0,C160,"")</f>
        <v/>
      </c>
      <c r="I160" s="9" t="n">
        <f aca="false">SQRT(1-F160^2)</f>
        <v>0.88084349132273</v>
      </c>
      <c r="J160" s="21"/>
      <c r="K160" s="21"/>
      <c r="L160" s="21"/>
      <c r="M160" s="21"/>
      <c r="N160" s="21"/>
      <c r="O160" s="21"/>
      <c r="P160" s="21"/>
      <c r="Q160" s="19" t="n">
        <f aca="false">PI()</f>
        <v>3.14159265358979</v>
      </c>
      <c r="S160" s="20" t="n">
        <v>0.473407587385736</v>
      </c>
      <c r="T160" s="20" t="n">
        <v>0.000267439638264477</v>
      </c>
      <c r="U160" s="20" t="n">
        <v>0.323115794442985</v>
      </c>
      <c r="V160" s="20" t="n">
        <v>0.0726494867158919</v>
      </c>
      <c r="W160" s="20" t="n">
        <v>0.591402478581085</v>
      </c>
      <c r="X160" s="20" t="n">
        <v>0.527896130298255</v>
      </c>
    </row>
    <row r="161" customFormat="false" ht="15" hidden="false" customHeight="false" outlineLevel="0" collapsed="false">
      <c r="A161" s="21" t="n">
        <v>137</v>
      </c>
      <c r="B161" s="18" t="n">
        <f aca="false">CHOOSE($E$9,S161,U161,W161)</f>
        <v>0.395838078926317</v>
      </c>
      <c r="C161" s="18" t="n">
        <f aca="false">CHOOSE($E$9,T161,V161,X161)</f>
        <v>0.614199025207199</v>
      </c>
      <c r="D161" s="9" t="n">
        <f aca="false">IF(B161^2+C161^2&lt;=1,1,0)</f>
        <v>1</v>
      </c>
      <c r="E161" s="14" t="n">
        <f aca="false">4*AVERAGE($D$25:D161)</f>
        <v>3.12408759124088</v>
      </c>
      <c r="F161" s="14" t="n">
        <f aca="false">B161</f>
        <v>0.395838078926317</v>
      </c>
      <c r="G161" s="14" t="n">
        <f aca="false">IF(D161=1,C161,"")</f>
        <v>0.614199025207199</v>
      </c>
      <c r="H161" s="9" t="str">
        <f aca="false">IF(D161=0,C161,"")</f>
        <v/>
      </c>
      <c r="I161" s="9" t="n">
        <f aca="false">SQRT(1-F161^2)</f>
        <v>0.91832032280241</v>
      </c>
      <c r="J161" s="21"/>
      <c r="K161" s="21"/>
      <c r="L161" s="21"/>
      <c r="M161" s="21"/>
      <c r="N161" s="21"/>
      <c r="O161" s="21"/>
      <c r="P161" s="21"/>
      <c r="Q161" s="19" t="n">
        <f aca="false">PI()</f>
        <v>3.14159265358979</v>
      </c>
      <c r="S161" s="20" t="n">
        <v>0.395838078926317</v>
      </c>
      <c r="T161" s="20" t="n">
        <v>0.614199025207199</v>
      </c>
      <c r="U161" s="20" t="n">
        <v>0.703558541305368</v>
      </c>
      <c r="V161" s="20" t="n">
        <v>0.00303649453537636</v>
      </c>
      <c r="W161" s="20" t="n">
        <v>0.0948652826026795</v>
      </c>
      <c r="X161" s="20" t="n">
        <v>0.372296409144144</v>
      </c>
    </row>
    <row r="162" customFormat="false" ht="15" hidden="false" customHeight="false" outlineLevel="0" collapsed="false">
      <c r="A162" s="21" t="n">
        <v>138</v>
      </c>
      <c r="B162" s="18" t="n">
        <f aca="false">CHOOSE($E$9,S162,U162,W162)</f>
        <v>0.868307209922932</v>
      </c>
      <c r="C162" s="18" t="n">
        <f aca="false">CHOOSE($E$9,T162,V162,X162)</f>
        <v>0.29447116528172</v>
      </c>
      <c r="D162" s="9" t="n">
        <f aca="false">IF(B162^2+C162^2&lt;=1,1,0)</f>
        <v>1</v>
      </c>
      <c r="E162" s="14" t="n">
        <f aca="false">4*AVERAGE($D$25:D162)</f>
        <v>3.1304347826087</v>
      </c>
      <c r="F162" s="14" t="n">
        <f aca="false">B162</f>
        <v>0.868307209922932</v>
      </c>
      <c r="G162" s="14" t="n">
        <f aca="false">IF(D162=1,C162,"")</f>
        <v>0.29447116528172</v>
      </c>
      <c r="H162" s="9" t="str">
        <f aca="false">IF(D162=0,C162,"")</f>
        <v/>
      </c>
      <c r="I162" s="9" t="n">
        <f aca="false">SQRT(1-F162^2)</f>
        <v>0.496026802900663</v>
      </c>
      <c r="J162" s="21"/>
      <c r="K162" s="21"/>
      <c r="L162" s="21"/>
      <c r="M162" s="21"/>
      <c r="N162" s="21"/>
      <c r="O162" s="21"/>
      <c r="P162" s="21"/>
      <c r="Q162" s="19" t="n">
        <f aca="false">PI()</f>
        <v>3.14159265358979</v>
      </c>
      <c r="S162" s="20" t="n">
        <v>0.868307209922932</v>
      </c>
      <c r="T162" s="20" t="n">
        <v>0.29447116528172</v>
      </c>
      <c r="U162" s="20" t="n">
        <v>0.70845885807705</v>
      </c>
      <c r="V162" s="20" t="n">
        <v>0.17030890472671</v>
      </c>
      <c r="W162" s="20" t="n">
        <v>0.379807817246247</v>
      </c>
      <c r="X162" s="20" t="n">
        <v>0.838264237225205</v>
      </c>
    </row>
    <row r="163" customFormat="false" ht="15" hidden="false" customHeight="false" outlineLevel="0" collapsed="false">
      <c r="A163" s="21" t="n">
        <v>139</v>
      </c>
      <c r="B163" s="18" t="n">
        <f aca="false">CHOOSE($E$9,S163,U163,W163)</f>
        <v>0.852264752495103</v>
      </c>
      <c r="C163" s="18" t="n">
        <f aca="false">CHOOSE($E$9,T163,V163,X163)</f>
        <v>0.223021107376553</v>
      </c>
      <c r="D163" s="9" t="n">
        <f aca="false">IF(B163^2+C163^2&lt;=1,1,0)</f>
        <v>1</v>
      </c>
      <c r="E163" s="14" t="n">
        <f aca="false">4*AVERAGE($D$25:D163)</f>
        <v>3.13669064748201</v>
      </c>
      <c r="F163" s="14" t="n">
        <f aca="false">B163</f>
        <v>0.852264752495103</v>
      </c>
      <c r="G163" s="14" t="n">
        <f aca="false">IF(D163=1,C163,"")</f>
        <v>0.223021107376553</v>
      </c>
      <c r="H163" s="9" t="str">
        <f aca="false">IF(D163=0,C163,"")</f>
        <v/>
      </c>
      <c r="I163" s="9" t="n">
        <f aca="false">SQRT(1-F163^2)</f>
        <v>0.523110687765469</v>
      </c>
      <c r="J163" s="21"/>
      <c r="K163" s="21"/>
      <c r="L163" s="21"/>
      <c r="M163" s="21"/>
      <c r="N163" s="21"/>
      <c r="O163" s="21"/>
      <c r="P163" s="21"/>
      <c r="Q163" s="19" t="n">
        <f aca="false">PI()</f>
        <v>3.14159265358979</v>
      </c>
      <c r="S163" s="20" t="n">
        <v>0.852264752495103</v>
      </c>
      <c r="T163" s="20" t="n">
        <v>0.223021107376553</v>
      </c>
      <c r="U163" s="20" t="n">
        <v>0.619451243494766</v>
      </c>
      <c r="V163" s="20" t="n">
        <v>0.749815271142853</v>
      </c>
      <c r="W163" s="20" t="n">
        <v>0.199005936737157</v>
      </c>
      <c r="X163" s="20" t="n">
        <v>0.768639704404597</v>
      </c>
    </row>
    <row r="164" customFormat="false" ht="15" hidden="false" customHeight="false" outlineLevel="0" collapsed="false">
      <c r="A164" s="21" t="n">
        <v>140</v>
      </c>
      <c r="B164" s="18" t="n">
        <f aca="false">CHOOSE($E$9,S164,U164,W164)</f>
        <v>0.444630153826438</v>
      </c>
      <c r="C164" s="18" t="n">
        <f aca="false">CHOOSE($E$9,T164,V164,X164)</f>
        <v>0.242672148277052</v>
      </c>
      <c r="D164" s="9" t="n">
        <f aca="false">IF(B164^2+C164^2&lt;=1,1,0)</f>
        <v>1</v>
      </c>
      <c r="E164" s="14" t="n">
        <f aca="false">4*AVERAGE($D$25:D164)</f>
        <v>3.14285714285714</v>
      </c>
      <c r="F164" s="14" t="n">
        <f aca="false">B164</f>
        <v>0.444630153826438</v>
      </c>
      <c r="G164" s="14" t="n">
        <f aca="false">IF(D164=1,C164,"")</f>
        <v>0.242672148277052</v>
      </c>
      <c r="H164" s="9" t="str">
        <f aca="false">IF(D164=0,C164,"")</f>
        <v/>
      </c>
      <c r="I164" s="9" t="n">
        <f aca="false">SQRT(1-F164^2)</f>
        <v>0.89571425483146</v>
      </c>
      <c r="J164" s="21"/>
      <c r="K164" s="21"/>
      <c r="L164" s="21"/>
      <c r="M164" s="21"/>
      <c r="N164" s="21"/>
      <c r="O164" s="21"/>
      <c r="P164" s="21"/>
      <c r="Q164" s="19" t="n">
        <f aca="false">PI()</f>
        <v>3.14159265358979</v>
      </c>
      <c r="S164" s="20" t="n">
        <v>0.444630153826438</v>
      </c>
      <c r="T164" s="20" t="n">
        <v>0.242672148277052</v>
      </c>
      <c r="U164" s="20" t="n">
        <v>0.510858114606282</v>
      </c>
      <c r="V164" s="20" t="n">
        <v>0.983049613689948</v>
      </c>
      <c r="W164" s="20" t="n">
        <v>0.125854359166671</v>
      </c>
      <c r="X164" s="20" t="n">
        <v>0.095243858911448</v>
      </c>
    </row>
    <row r="165" customFormat="false" ht="15" hidden="false" customHeight="false" outlineLevel="0" collapsed="false">
      <c r="A165" s="21" t="n">
        <v>141</v>
      </c>
      <c r="B165" s="18" t="n">
        <f aca="false">CHOOSE($E$9,S165,U165,W165)</f>
        <v>0.0934850563062355</v>
      </c>
      <c r="C165" s="18" t="n">
        <f aca="false">CHOOSE($E$9,T165,V165,X165)</f>
        <v>0.449222333380021</v>
      </c>
      <c r="D165" s="9" t="n">
        <f aca="false">IF(B165^2+C165^2&lt;=1,1,0)</f>
        <v>1</v>
      </c>
      <c r="E165" s="14" t="n">
        <f aca="false">4*AVERAGE($D$25:D165)</f>
        <v>3.14893617021277</v>
      </c>
      <c r="F165" s="14" t="n">
        <f aca="false">B165</f>
        <v>0.0934850563062355</v>
      </c>
      <c r="G165" s="14" t="n">
        <f aca="false">IF(D165=1,C165,"")</f>
        <v>0.449222333380021</v>
      </c>
      <c r="H165" s="9" t="str">
        <f aca="false">IF(D165=0,C165,"")</f>
        <v/>
      </c>
      <c r="I165" s="9" t="n">
        <f aca="false">SQRT(1-F165^2)</f>
        <v>0.995620682914643</v>
      </c>
      <c r="J165" s="21"/>
      <c r="K165" s="21"/>
      <c r="L165" s="21"/>
      <c r="M165" s="21"/>
      <c r="N165" s="21"/>
      <c r="O165" s="21"/>
      <c r="P165" s="21"/>
      <c r="Q165" s="19" t="n">
        <f aca="false">PI()</f>
        <v>3.14159265358979</v>
      </c>
      <c r="S165" s="20" t="n">
        <v>0.0934850563062355</v>
      </c>
      <c r="T165" s="20" t="n">
        <v>0.449222333380021</v>
      </c>
      <c r="U165" s="20" t="n">
        <v>0.739949316160248</v>
      </c>
      <c r="V165" s="20" t="n">
        <v>0.325285117285423</v>
      </c>
      <c r="W165" s="20" t="n">
        <v>0.98962352336692</v>
      </c>
      <c r="X165" s="20" t="n">
        <v>0.138141805317794</v>
      </c>
    </row>
    <row r="166" customFormat="false" ht="15" hidden="false" customHeight="false" outlineLevel="0" collapsed="false">
      <c r="A166" s="21" t="n">
        <v>142</v>
      </c>
      <c r="B166" s="18" t="n">
        <f aca="false">CHOOSE($E$9,S166,U166,W166)</f>
        <v>0.0403435764601454</v>
      </c>
      <c r="C166" s="18" t="n">
        <f aca="false">CHOOSE($E$9,T166,V166,X166)</f>
        <v>0.127481520292349</v>
      </c>
      <c r="D166" s="9" t="n">
        <f aca="false">IF(B166^2+C166^2&lt;=1,1,0)</f>
        <v>1</v>
      </c>
      <c r="E166" s="14" t="n">
        <f aca="false">4*AVERAGE($D$25:D166)</f>
        <v>3.15492957746479</v>
      </c>
      <c r="F166" s="14" t="n">
        <f aca="false">B166</f>
        <v>0.0403435764601454</v>
      </c>
      <c r="G166" s="14" t="n">
        <f aca="false">IF(D166=1,C166,"")</f>
        <v>0.127481520292349</v>
      </c>
      <c r="H166" s="9" t="str">
        <f aca="false">IF(D166=0,C166,"")</f>
        <v/>
      </c>
      <c r="I166" s="9" t="n">
        <f aca="false">SQRT(1-F166^2)</f>
        <v>0.999185866512535</v>
      </c>
      <c r="J166" s="21"/>
      <c r="K166" s="21"/>
      <c r="L166" s="21"/>
      <c r="M166" s="21"/>
      <c r="N166" s="21"/>
      <c r="O166" s="21"/>
      <c r="P166" s="21"/>
      <c r="Q166" s="19" t="n">
        <f aca="false">PI()</f>
        <v>3.14159265358979</v>
      </c>
      <c r="S166" s="20" t="n">
        <v>0.0403435764601454</v>
      </c>
      <c r="T166" s="20" t="n">
        <v>0.127481520292349</v>
      </c>
      <c r="U166" s="20" t="n">
        <v>0.449583301073986</v>
      </c>
      <c r="V166" s="20" t="n">
        <v>0.350133620312558</v>
      </c>
      <c r="W166" s="20" t="n">
        <v>0.138222704350112</v>
      </c>
      <c r="X166" s="20" t="n">
        <v>0.695056907027383</v>
      </c>
    </row>
    <row r="167" customFormat="false" ht="15" hidden="false" customHeight="false" outlineLevel="0" collapsed="false">
      <c r="A167" s="21" t="n">
        <v>143</v>
      </c>
      <c r="B167" s="18" t="n">
        <f aca="false">CHOOSE($E$9,S167,U167,W167)</f>
        <v>0.413438819232397</v>
      </c>
      <c r="C167" s="18" t="n">
        <f aca="false">CHOOSE($E$9,T167,V167,X167)</f>
        <v>0.486457001999952</v>
      </c>
      <c r="D167" s="9" t="n">
        <f aca="false">IF(B167^2+C167^2&lt;=1,1,0)</f>
        <v>1</v>
      </c>
      <c r="E167" s="14" t="n">
        <f aca="false">4*AVERAGE($D$25:D167)</f>
        <v>3.16083916083916</v>
      </c>
      <c r="F167" s="14" t="n">
        <f aca="false">B167</f>
        <v>0.413438819232397</v>
      </c>
      <c r="G167" s="14" t="n">
        <f aca="false">IF(D167=1,C167,"")</f>
        <v>0.486457001999952</v>
      </c>
      <c r="H167" s="9" t="str">
        <f aca="false">IF(D167=0,C167,"")</f>
        <v/>
      </c>
      <c r="I167" s="9" t="n">
        <f aca="false">SQRT(1-F167^2)</f>
        <v>0.910531901007165</v>
      </c>
      <c r="J167" s="21"/>
      <c r="K167" s="21"/>
      <c r="L167" s="21"/>
      <c r="M167" s="21"/>
      <c r="N167" s="21"/>
      <c r="O167" s="21"/>
      <c r="P167" s="21"/>
      <c r="Q167" s="19" t="n">
        <f aca="false">PI()</f>
        <v>3.14159265358979</v>
      </c>
      <c r="S167" s="20" t="n">
        <v>0.413438819232397</v>
      </c>
      <c r="T167" s="20" t="n">
        <v>0.486457001999952</v>
      </c>
      <c r="U167" s="20" t="n">
        <v>0.833369963504617</v>
      </c>
      <c r="V167" s="20" t="n">
        <v>0.00179654411621244</v>
      </c>
      <c r="W167" s="20" t="n">
        <v>0.982291762703654</v>
      </c>
      <c r="X167" s="20" t="n">
        <v>0.143680999747468</v>
      </c>
    </row>
    <row r="168" customFormat="false" ht="15" hidden="false" customHeight="false" outlineLevel="0" collapsed="false">
      <c r="A168" s="21" t="n">
        <v>144</v>
      </c>
      <c r="B168" s="18" t="n">
        <f aca="false">CHOOSE($E$9,S168,U168,W168)</f>
        <v>0.0771281666820869</v>
      </c>
      <c r="C168" s="18" t="n">
        <f aca="false">CHOOSE($E$9,T168,V168,X168)</f>
        <v>0.997520697419532</v>
      </c>
      <c r="D168" s="9" t="n">
        <f aca="false">IF(B168^2+C168^2&lt;=1,1,0)</f>
        <v>0</v>
      </c>
      <c r="E168" s="14" t="n">
        <f aca="false">4*AVERAGE($D$25:D168)</f>
        <v>3.13888888888889</v>
      </c>
      <c r="F168" s="14" t="n">
        <f aca="false">B168</f>
        <v>0.0771281666820869</v>
      </c>
      <c r="G168" s="9" t="str">
        <f aca="false">IF(D168=1,C168,"")</f>
        <v/>
      </c>
      <c r="H168" s="14" t="n">
        <f aca="false">IF(D168=0,C168,"")</f>
        <v>0.997520697419532</v>
      </c>
      <c r="I168" s="9" t="n">
        <f aca="false">SQRT(1-F168^2)</f>
        <v>0.99702118628656</v>
      </c>
      <c r="J168" s="21"/>
      <c r="K168" s="21"/>
      <c r="L168" s="21"/>
      <c r="M168" s="21"/>
      <c r="N168" s="21"/>
      <c r="O168" s="21"/>
      <c r="P168" s="21"/>
      <c r="Q168" s="19" t="n">
        <f aca="false">PI()</f>
        <v>3.14159265358979</v>
      </c>
      <c r="S168" s="20" t="n">
        <v>0.0771281666820869</v>
      </c>
      <c r="T168" s="20" t="n">
        <v>0.997520697419532</v>
      </c>
      <c r="U168" s="20" t="n">
        <v>0.765021598134844</v>
      </c>
      <c r="V168" s="20" t="n">
        <v>0.34819386298572</v>
      </c>
      <c r="W168" s="20" t="n">
        <v>0.464524128877978</v>
      </c>
      <c r="X168" s="20" t="n">
        <v>0.177301323995363</v>
      </c>
    </row>
    <row r="169" customFormat="false" ht="15" hidden="false" customHeight="false" outlineLevel="0" collapsed="false">
      <c r="A169" s="21" t="n">
        <v>145</v>
      </c>
      <c r="B169" s="18" t="n">
        <f aca="false">CHOOSE($E$9,S169,U169,W169)</f>
        <v>0.374746442656033</v>
      </c>
      <c r="C169" s="18" t="n">
        <f aca="false">CHOOSE($E$9,T169,V169,X169)</f>
        <v>0.0583362296456471</v>
      </c>
      <c r="D169" s="9" t="n">
        <f aca="false">IF(B169^2+C169^2&lt;=1,1,0)</f>
        <v>1</v>
      </c>
      <c r="E169" s="14" t="n">
        <f aca="false">4*AVERAGE($D$25:D169)</f>
        <v>3.1448275862069</v>
      </c>
      <c r="F169" s="14" t="n">
        <f aca="false">B169</f>
        <v>0.374746442656033</v>
      </c>
      <c r="G169" s="14" t="n">
        <f aca="false">IF(D169=1,C169,"")</f>
        <v>0.0583362296456471</v>
      </c>
      <c r="H169" s="9" t="str">
        <f aca="false">IF(D169=0,C169,"")</f>
        <v/>
      </c>
      <c r="I169" s="9" t="n">
        <f aca="false">SQRT(1-F169^2)</f>
        <v>0.927127339536835</v>
      </c>
      <c r="J169" s="21"/>
      <c r="K169" s="21"/>
      <c r="L169" s="21"/>
      <c r="M169" s="21"/>
      <c r="N169" s="21"/>
      <c r="O169" s="21"/>
      <c r="P169" s="21"/>
      <c r="Q169" s="19" t="n">
        <f aca="false">PI()</f>
        <v>3.14159265358979</v>
      </c>
      <c r="S169" s="20" t="n">
        <v>0.374746442656033</v>
      </c>
      <c r="T169" s="20" t="n">
        <v>0.0583362296456471</v>
      </c>
      <c r="U169" s="20" t="n">
        <v>0.375208469985341</v>
      </c>
      <c r="V169" s="20" t="n">
        <v>0.736322052169659</v>
      </c>
      <c r="W169" s="20" t="n">
        <v>0.769067796542763</v>
      </c>
      <c r="X169" s="20" t="n">
        <v>0.258230801176159</v>
      </c>
    </row>
    <row r="170" customFormat="false" ht="15" hidden="false" customHeight="false" outlineLevel="0" collapsed="false">
      <c r="A170" s="21" t="n">
        <v>146</v>
      </c>
      <c r="B170" s="18" t="n">
        <f aca="false">CHOOSE($E$9,S170,U170,W170)</f>
        <v>0.348525117500685</v>
      </c>
      <c r="C170" s="18" t="n">
        <f aca="false">CHOOSE($E$9,T170,V170,X170)</f>
        <v>0.00708202470559627</v>
      </c>
      <c r="D170" s="9" t="n">
        <f aca="false">IF(B170^2+C170^2&lt;=1,1,0)</f>
        <v>1</v>
      </c>
      <c r="E170" s="14" t="n">
        <f aca="false">4*AVERAGE($D$25:D170)</f>
        <v>3.15068493150685</v>
      </c>
      <c r="F170" s="14" t="n">
        <f aca="false">B170</f>
        <v>0.348525117500685</v>
      </c>
      <c r="G170" s="14" t="n">
        <f aca="false">IF(D170=1,C170,"")</f>
        <v>0.00708202470559627</v>
      </c>
      <c r="H170" s="9" t="str">
        <f aca="false">IF(D170=0,C170,"")</f>
        <v/>
      </c>
      <c r="I170" s="9" t="n">
        <f aca="false">SQRT(1-F170^2)</f>
        <v>0.937299441198561</v>
      </c>
      <c r="J170" s="21"/>
      <c r="K170" s="21"/>
      <c r="L170" s="21"/>
      <c r="M170" s="21"/>
      <c r="N170" s="21"/>
      <c r="O170" s="21"/>
      <c r="P170" s="21"/>
      <c r="Q170" s="19" t="n">
        <f aca="false">PI()</f>
        <v>3.14159265358979</v>
      </c>
      <c r="S170" s="20" t="n">
        <v>0.348525117500685</v>
      </c>
      <c r="T170" s="20" t="n">
        <v>0.00708202470559627</v>
      </c>
      <c r="U170" s="20" t="n">
        <v>0.347659823183827</v>
      </c>
      <c r="V170" s="20" t="n">
        <v>0.289765913123341</v>
      </c>
      <c r="W170" s="20" t="n">
        <v>0.400825137729879</v>
      </c>
      <c r="X170" s="20" t="n">
        <v>0.179482901360815</v>
      </c>
    </row>
    <row r="171" customFormat="false" ht="15" hidden="false" customHeight="false" outlineLevel="0" collapsed="false">
      <c r="A171" s="21" t="n">
        <v>147</v>
      </c>
      <c r="B171" s="18" t="n">
        <f aca="false">CHOOSE($E$9,S171,U171,W171)</f>
        <v>0.443047279375605</v>
      </c>
      <c r="C171" s="18" t="n">
        <f aca="false">CHOOSE($E$9,T171,V171,X171)</f>
        <v>0.508576876134612</v>
      </c>
      <c r="D171" s="9" t="n">
        <f aca="false">IF(B171^2+C171^2&lt;=1,1,0)</f>
        <v>1</v>
      </c>
      <c r="E171" s="14" t="n">
        <f aca="false">4*AVERAGE($D$25:D171)</f>
        <v>3.15646258503401</v>
      </c>
      <c r="F171" s="14" t="n">
        <f aca="false">B171</f>
        <v>0.443047279375605</v>
      </c>
      <c r="G171" s="14" t="n">
        <f aca="false">IF(D171=1,C171,"")</f>
        <v>0.508576876134612</v>
      </c>
      <c r="H171" s="9" t="str">
        <f aca="false">IF(D171=0,C171,"")</f>
        <v/>
      </c>
      <c r="I171" s="9" t="n">
        <f aca="false">SQRT(1-F171^2)</f>
        <v>0.896498247760627</v>
      </c>
      <c r="J171" s="21"/>
      <c r="K171" s="21"/>
      <c r="L171" s="21"/>
      <c r="M171" s="21"/>
      <c r="N171" s="21"/>
      <c r="O171" s="21"/>
      <c r="P171" s="21"/>
      <c r="Q171" s="19" t="n">
        <f aca="false">PI()</f>
        <v>3.14159265358979</v>
      </c>
      <c r="S171" s="20" t="n">
        <v>0.443047279375605</v>
      </c>
      <c r="T171" s="20" t="n">
        <v>0.508576876134612</v>
      </c>
      <c r="U171" s="20" t="n">
        <v>0.266493649894892</v>
      </c>
      <c r="V171" s="20" t="n">
        <v>0.00586839068844369</v>
      </c>
      <c r="W171" s="20" t="n">
        <v>0.932359541825439</v>
      </c>
      <c r="X171" s="20" t="n">
        <v>0.393165394182001</v>
      </c>
    </row>
    <row r="172" customFormat="false" ht="15" hidden="false" customHeight="false" outlineLevel="0" collapsed="false">
      <c r="A172" s="21" t="n">
        <v>148</v>
      </c>
      <c r="B172" s="18" t="n">
        <f aca="false">CHOOSE($E$9,S172,U172,W172)</f>
        <v>0.160622161231004</v>
      </c>
      <c r="C172" s="18" t="n">
        <f aca="false">CHOOSE($E$9,T172,V172,X172)</f>
        <v>0.838797233183868</v>
      </c>
      <c r="D172" s="9" t="n">
        <f aca="false">IF(B172^2+C172^2&lt;=1,1,0)</f>
        <v>1</v>
      </c>
      <c r="E172" s="14" t="n">
        <f aca="false">4*AVERAGE($D$25:D172)</f>
        <v>3.16216216216216</v>
      </c>
      <c r="F172" s="14" t="n">
        <f aca="false">B172</f>
        <v>0.160622161231004</v>
      </c>
      <c r="G172" s="14" t="n">
        <f aca="false">IF(D172=1,C172,"")</f>
        <v>0.838797233183868</v>
      </c>
      <c r="H172" s="9" t="str">
        <f aca="false">IF(D172=0,C172,"")</f>
        <v/>
      </c>
      <c r="I172" s="9" t="n">
        <f aca="false">SQRT(1-F172^2)</f>
        <v>0.987015968118795</v>
      </c>
      <c r="J172" s="21"/>
      <c r="K172" s="21"/>
      <c r="L172" s="21"/>
      <c r="M172" s="21"/>
      <c r="N172" s="21"/>
      <c r="O172" s="21"/>
      <c r="P172" s="21"/>
      <c r="Q172" s="19" t="n">
        <f aca="false">PI()</f>
        <v>3.14159265358979</v>
      </c>
      <c r="S172" s="20" t="n">
        <v>0.160622161231004</v>
      </c>
      <c r="T172" s="20" t="n">
        <v>0.838797233183868</v>
      </c>
      <c r="U172" s="20" t="n">
        <v>0.402151726025494</v>
      </c>
      <c r="V172" s="20" t="n">
        <v>0.485180961252657</v>
      </c>
      <c r="W172" s="20" t="n">
        <v>0.958036259821353</v>
      </c>
      <c r="X172" s="20" t="n">
        <v>0.0640235139588165</v>
      </c>
    </row>
    <row r="173" customFormat="false" ht="15" hidden="false" customHeight="false" outlineLevel="0" collapsed="false">
      <c r="A173" s="21" t="n">
        <v>149</v>
      </c>
      <c r="B173" s="18" t="n">
        <f aca="false">CHOOSE($E$9,S173,U173,W173)</f>
        <v>0.200439575011842</v>
      </c>
      <c r="C173" s="18" t="n">
        <f aca="false">CHOOSE($E$9,T173,V173,X173)</f>
        <v>0.919470782973804</v>
      </c>
      <c r="D173" s="9" t="n">
        <f aca="false">IF(B173^2+C173^2&lt;=1,1,0)</f>
        <v>1</v>
      </c>
      <c r="E173" s="14" t="n">
        <f aca="false">4*AVERAGE($D$25:D173)</f>
        <v>3.16778523489933</v>
      </c>
      <c r="F173" s="14" t="n">
        <f aca="false">B173</f>
        <v>0.200439575011842</v>
      </c>
      <c r="G173" s="14" t="n">
        <f aca="false">IF(D173=1,C173,"")</f>
        <v>0.919470782973804</v>
      </c>
      <c r="H173" s="9" t="str">
        <f aca="false">IF(D173=0,C173,"")</f>
        <v/>
      </c>
      <c r="I173" s="9" t="n">
        <f aca="false">SQRT(1-F173^2)</f>
        <v>0.979706066516418</v>
      </c>
      <c r="J173" s="21"/>
      <c r="K173" s="21"/>
      <c r="L173" s="21"/>
      <c r="M173" s="21"/>
      <c r="N173" s="21"/>
      <c r="O173" s="21"/>
      <c r="P173" s="21"/>
      <c r="Q173" s="19" t="n">
        <f aca="false">PI()</f>
        <v>3.14159265358979</v>
      </c>
      <c r="S173" s="20" t="n">
        <v>0.200439575011842</v>
      </c>
      <c r="T173" s="20" t="n">
        <v>0.919470782973804</v>
      </c>
      <c r="U173" s="20" t="n">
        <v>0.244802961975761</v>
      </c>
      <c r="V173" s="20" t="n">
        <v>0.26904884121525</v>
      </c>
      <c r="W173" s="20" t="n">
        <v>0.283715082555822</v>
      </c>
      <c r="X173" s="20" t="n">
        <v>0.941942345443075</v>
      </c>
    </row>
    <row r="174" customFormat="false" ht="15" hidden="false" customHeight="false" outlineLevel="0" collapsed="false">
      <c r="A174" s="21" t="n">
        <v>150</v>
      </c>
      <c r="B174" s="18" t="n">
        <f aca="false">CHOOSE($E$9,S174,U174,W174)</f>
        <v>0.340903667150997</v>
      </c>
      <c r="C174" s="18" t="n">
        <f aca="false">CHOOSE($E$9,T174,V174,X174)</f>
        <v>0.912438709405251</v>
      </c>
      <c r="D174" s="9" t="n">
        <f aca="false">IF(B174^2+C174^2&lt;=1,1,0)</f>
        <v>1</v>
      </c>
      <c r="E174" s="14" t="n">
        <f aca="false">4*AVERAGE($D$25:D174)</f>
        <v>3.17333333333333</v>
      </c>
      <c r="F174" s="14" t="n">
        <f aca="false">B174</f>
        <v>0.340903667150997</v>
      </c>
      <c r="G174" s="14" t="n">
        <f aca="false">IF(D174=1,C174,"")</f>
        <v>0.912438709405251</v>
      </c>
      <c r="H174" s="9" t="str">
        <f aca="false">IF(D174=0,C174,"")</f>
        <v/>
      </c>
      <c r="I174" s="9" t="n">
        <f aca="false">SQRT(1-F174^2)</f>
        <v>0.940098234081419</v>
      </c>
      <c r="J174" s="21"/>
      <c r="K174" s="21"/>
      <c r="L174" s="21"/>
      <c r="M174" s="21"/>
      <c r="N174" s="21"/>
      <c r="O174" s="21"/>
      <c r="P174" s="21"/>
      <c r="Q174" s="19" t="n">
        <f aca="false">PI()</f>
        <v>3.14159265358979</v>
      </c>
      <c r="S174" s="20" t="n">
        <v>0.340903667150997</v>
      </c>
      <c r="T174" s="20" t="n">
        <v>0.912438709405251</v>
      </c>
      <c r="U174" s="20" t="n">
        <v>0.635473909316208</v>
      </c>
      <c r="V174" s="20" t="n">
        <v>0.678037478562173</v>
      </c>
      <c r="W174" s="20" t="n">
        <v>0.874054536463932</v>
      </c>
      <c r="X174" s="20" t="n">
        <v>0.0939877127992286</v>
      </c>
    </row>
    <row r="175" customFormat="false" ht="15" hidden="false" customHeight="false" outlineLevel="0" collapsed="false">
      <c r="A175" s="21" t="n">
        <v>151</v>
      </c>
      <c r="B175" s="18" t="n">
        <f aca="false">CHOOSE($E$9,S175,U175,W175)</f>
        <v>0.278646971913986</v>
      </c>
      <c r="C175" s="18" t="n">
        <f aca="false">CHOOSE($E$9,T175,V175,X175)</f>
        <v>0.086799324140884</v>
      </c>
      <c r="D175" s="9" t="n">
        <f aca="false">IF(B175^2+C175^2&lt;=1,1,0)</f>
        <v>1</v>
      </c>
      <c r="E175" s="14" t="n">
        <f aca="false">4*AVERAGE($D$25:D175)</f>
        <v>3.17880794701987</v>
      </c>
      <c r="F175" s="14" t="n">
        <f aca="false">B175</f>
        <v>0.278646971913986</v>
      </c>
      <c r="G175" s="14" t="n">
        <f aca="false">IF(D175=1,C175,"")</f>
        <v>0.086799324140884</v>
      </c>
      <c r="H175" s="9" t="str">
        <f aca="false">IF(D175=0,C175,"")</f>
        <v/>
      </c>
      <c r="I175" s="9" t="n">
        <f aca="false">SQRT(1-F175^2)</f>
        <v>0.960393599022383</v>
      </c>
      <c r="J175" s="21"/>
      <c r="K175" s="21"/>
      <c r="L175" s="21"/>
      <c r="M175" s="21"/>
      <c r="N175" s="21"/>
      <c r="O175" s="21"/>
      <c r="P175" s="21"/>
      <c r="Q175" s="19" t="n">
        <f aca="false">PI()</f>
        <v>3.14159265358979</v>
      </c>
      <c r="S175" s="20" t="n">
        <v>0.278646971913986</v>
      </c>
      <c r="T175" s="20" t="n">
        <v>0.086799324140884</v>
      </c>
      <c r="U175" s="20" t="n">
        <v>0.881684964103136</v>
      </c>
      <c r="V175" s="20" t="n">
        <v>0.0362090599740451</v>
      </c>
      <c r="W175" s="20" t="n">
        <v>0.559697276389569</v>
      </c>
      <c r="X175" s="20" t="n">
        <v>0.824613913361095</v>
      </c>
    </row>
    <row r="176" customFormat="false" ht="15" hidden="false" customHeight="false" outlineLevel="0" collapsed="false">
      <c r="A176" s="21" t="n">
        <v>152</v>
      </c>
      <c r="B176" s="18" t="n">
        <f aca="false">CHOOSE($E$9,S176,U176,W176)</f>
        <v>0.880889801657759</v>
      </c>
      <c r="C176" s="18" t="n">
        <f aca="false">CHOOSE($E$9,T176,V176,X176)</f>
        <v>0.332978577469476</v>
      </c>
      <c r="D176" s="9" t="n">
        <f aca="false">IF(B176^2+C176^2&lt;=1,1,0)</f>
        <v>1</v>
      </c>
      <c r="E176" s="14" t="n">
        <f aca="false">4*AVERAGE($D$25:D176)</f>
        <v>3.18421052631579</v>
      </c>
      <c r="F176" s="14" t="n">
        <f aca="false">B176</f>
        <v>0.880889801657759</v>
      </c>
      <c r="G176" s="14" t="n">
        <f aca="false">IF(D176=1,C176,"")</f>
        <v>0.332978577469476</v>
      </c>
      <c r="H176" s="9" t="str">
        <f aca="false">IF(D176=0,C176,"")</f>
        <v/>
      </c>
      <c r="I176" s="9" t="n">
        <f aca="false">SQRT(1-F176^2)</f>
        <v>0.473321410180603</v>
      </c>
      <c r="J176" s="21"/>
      <c r="K176" s="21"/>
      <c r="L176" s="21"/>
      <c r="M176" s="21"/>
      <c r="N176" s="21"/>
      <c r="O176" s="21"/>
      <c r="P176" s="21"/>
      <c r="Q176" s="19" t="n">
        <f aca="false">PI()</f>
        <v>3.14159265358979</v>
      </c>
      <c r="S176" s="20" t="n">
        <v>0.880889801657759</v>
      </c>
      <c r="T176" s="20" t="n">
        <v>0.332978577469476</v>
      </c>
      <c r="U176" s="20" t="n">
        <v>0.0510381436823696</v>
      </c>
      <c r="V176" s="20" t="n">
        <v>0.0330256403693734</v>
      </c>
      <c r="W176" s="20" t="n">
        <v>0.690893350299484</v>
      </c>
      <c r="X176" s="20" t="n">
        <v>0.0167028937544248</v>
      </c>
    </row>
    <row r="177" customFormat="false" ht="15" hidden="false" customHeight="false" outlineLevel="0" collapsed="false">
      <c r="A177" s="21" t="n">
        <v>153</v>
      </c>
      <c r="B177" s="18" t="n">
        <f aca="false">CHOOSE($E$9,S177,U177,W177)</f>
        <v>0.402536575566046</v>
      </c>
      <c r="C177" s="18" t="n">
        <f aca="false">CHOOSE($E$9,T177,V177,X177)</f>
        <v>0.429318269365467</v>
      </c>
      <c r="D177" s="9" t="n">
        <f aca="false">IF(B177^2+C177^2&lt;=1,1,0)</f>
        <v>1</v>
      </c>
      <c r="E177" s="14" t="n">
        <f aca="false">4*AVERAGE($D$25:D177)</f>
        <v>3.18954248366013</v>
      </c>
      <c r="F177" s="14" t="n">
        <f aca="false">B177</f>
        <v>0.402536575566046</v>
      </c>
      <c r="G177" s="14" t="n">
        <f aca="false">IF(D177=1,C177,"")</f>
        <v>0.429318269365467</v>
      </c>
      <c r="H177" s="9" t="str">
        <f aca="false">IF(D177=0,C177,"")</f>
        <v/>
      </c>
      <c r="I177" s="9" t="n">
        <f aca="false">SQRT(1-F177^2)</f>
        <v>0.915403902838283</v>
      </c>
      <c r="J177" s="21"/>
      <c r="K177" s="21"/>
      <c r="L177" s="21"/>
      <c r="M177" s="21"/>
      <c r="N177" s="21"/>
      <c r="O177" s="21"/>
      <c r="P177" s="21"/>
      <c r="Q177" s="19" t="n">
        <f aca="false">PI()</f>
        <v>3.14159265358979</v>
      </c>
      <c r="S177" s="20" t="n">
        <v>0.402536575566046</v>
      </c>
      <c r="T177" s="20" t="n">
        <v>0.429318269365467</v>
      </c>
      <c r="U177" s="20" t="n">
        <v>0.894443626478784</v>
      </c>
      <c r="V177" s="20" t="n">
        <v>0.141624965560391</v>
      </c>
      <c r="W177" s="20" t="n">
        <v>0.437663458650321</v>
      </c>
      <c r="X177" s="20" t="n">
        <v>0.905932466268746</v>
      </c>
    </row>
    <row r="178" customFormat="false" ht="15" hidden="false" customHeight="false" outlineLevel="0" collapsed="false">
      <c r="A178" s="21" t="n">
        <v>154</v>
      </c>
      <c r="B178" s="18" t="n">
        <f aca="false">CHOOSE($E$9,S178,U178,W178)</f>
        <v>0.228189750923775</v>
      </c>
      <c r="C178" s="18" t="n">
        <f aca="false">CHOOSE($E$9,T178,V178,X178)</f>
        <v>0.781030593556352</v>
      </c>
      <c r="D178" s="9" t="n">
        <f aca="false">IF(B178^2+C178^2&lt;=1,1,0)</f>
        <v>1</v>
      </c>
      <c r="E178" s="14" t="n">
        <f aca="false">4*AVERAGE($D$25:D178)</f>
        <v>3.19480519480519</v>
      </c>
      <c r="F178" s="14" t="n">
        <f aca="false">B178</f>
        <v>0.228189750923775</v>
      </c>
      <c r="G178" s="14" t="n">
        <f aca="false">IF(D178=1,C178,"")</f>
        <v>0.781030593556352</v>
      </c>
      <c r="H178" s="9" t="str">
        <f aca="false">IF(D178=0,C178,"")</f>
        <v/>
      </c>
      <c r="I178" s="9" t="n">
        <f aca="false">SQRT(1-F178^2)</f>
        <v>0.973616678972451</v>
      </c>
      <c r="J178" s="21"/>
      <c r="K178" s="21"/>
      <c r="L178" s="21"/>
      <c r="M178" s="21"/>
      <c r="N178" s="21"/>
      <c r="O178" s="21"/>
      <c r="P178" s="21"/>
      <c r="Q178" s="19" t="n">
        <f aca="false">PI()</f>
        <v>3.14159265358979</v>
      </c>
      <c r="S178" s="20" t="n">
        <v>0.228189750923775</v>
      </c>
      <c r="T178" s="20" t="n">
        <v>0.781030593556352</v>
      </c>
      <c r="U178" s="20" t="n">
        <v>0.380189657510195</v>
      </c>
      <c r="V178" s="20" t="n">
        <v>0.384574142087583</v>
      </c>
      <c r="W178" s="20" t="n">
        <v>0.0994190414748118</v>
      </c>
      <c r="X178" s="20" t="n">
        <v>0.0673817865843674</v>
      </c>
    </row>
    <row r="179" customFormat="false" ht="15" hidden="false" customHeight="false" outlineLevel="0" collapsed="false">
      <c r="A179" s="21" t="n">
        <v>155</v>
      </c>
      <c r="B179" s="18" t="n">
        <f aca="false">CHOOSE($E$9,S179,U179,W179)</f>
        <v>0.184613583493046</v>
      </c>
      <c r="C179" s="18" t="n">
        <f aca="false">CHOOSE($E$9,T179,V179,X179)</f>
        <v>0.16093795991037</v>
      </c>
      <c r="D179" s="9" t="n">
        <f aca="false">IF(B179^2+C179^2&lt;=1,1,0)</f>
        <v>1</v>
      </c>
      <c r="E179" s="14" t="n">
        <f aca="false">4*AVERAGE($D$25:D179)</f>
        <v>3.2</v>
      </c>
      <c r="F179" s="14" t="n">
        <f aca="false">B179</f>
        <v>0.184613583493046</v>
      </c>
      <c r="G179" s="14" t="n">
        <f aca="false">IF(D179=1,C179,"")</f>
        <v>0.16093795991037</v>
      </c>
      <c r="H179" s="9" t="str">
        <f aca="false">IF(D179=0,C179,"")</f>
        <v/>
      </c>
      <c r="I179" s="9" t="n">
        <f aca="false">SQRT(1-F179^2)</f>
        <v>0.98281118470938</v>
      </c>
      <c r="J179" s="21"/>
      <c r="K179" s="21"/>
      <c r="L179" s="21"/>
      <c r="M179" s="21"/>
      <c r="N179" s="21"/>
      <c r="O179" s="21"/>
      <c r="P179" s="21"/>
      <c r="Q179" s="19" t="n">
        <f aca="false">PI()</f>
        <v>3.14159265358979</v>
      </c>
      <c r="S179" s="20" t="n">
        <v>0.184613583493046</v>
      </c>
      <c r="T179" s="20" t="n">
        <v>0.16093795991037</v>
      </c>
      <c r="U179" s="20" t="n">
        <v>0.0390649070311706</v>
      </c>
      <c r="V179" s="20" t="n">
        <v>0.969329550542237</v>
      </c>
      <c r="W179" s="20" t="n">
        <v>0.730132488618805</v>
      </c>
      <c r="X179" s="20" t="n">
        <v>0.827949385840272</v>
      </c>
    </row>
    <row r="180" customFormat="false" ht="15" hidden="false" customHeight="false" outlineLevel="0" collapsed="false">
      <c r="A180" s="21" t="n">
        <v>156</v>
      </c>
      <c r="B180" s="18" t="n">
        <f aca="false">CHOOSE($E$9,S180,U180,W180)</f>
        <v>0.493594006053172</v>
      </c>
      <c r="C180" s="18" t="n">
        <f aca="false">CHOOSE($E$9,T180,V180,X180)</f>
        <v>0.798799852957018</v>
      </c>
      <c r="D180" s="9" t="n">
        <f aca="false">IF(B180^2+C180^2&lt;=1,1,0)</f>
        <v>1</v>
      </c>
      <c r="E180" s="14" t="n">
        <f aca="false">4*AVERAGE($D$25:D180)</f>
        <v>3.20512820512821</v>
      </c>
      <c r="F180" s="14" t="n">
        <f aca="false">B180</f>
        <v>0.493594006053172</v>
      </c>
      <c r="G180" s="14" t="n">
        <f aca="false">IF(D180=1,C180,"")</f>
        <v>0.798799852957018</v>
      </c>
      <c r="H180" s="9" t="str">
        <f aca="false">IF(D180=0,C180,"")</f>
        <v/>
      </c>
      <c r="I180" s="9" t="n">
        <f aca="false">SQRT(1-F180^2)</f>
        <v>0.869692449770826</v>
      </c>
      <c r="J180" s="21"/>
      <c r="K180" s="21"/>
      <c r="L180" s="21"/>
      <c r="M180" s="21"/>
      <c r="N180" s="21"/>
      <c r="O180" s="21"/>
      <c r="P180" s="21"/>
      <c r="Q180" s="19" t="n">
        <f aca="false">PI()</f>
        <v>3.14159265358979</v>
      </c>
      <c r="S180" s="20" t="n">
        <v>0.493594006053172</v>
      </c>
      <c r="T180" s="20" t="n">
        <v>0.798799852957018</v>
      </c>
      <c r="U180" s="20" t="n">
        <v>0.890846146868404</v>
      </c>
      <c r="V180" s="20" t="n">
        <v>0.923810186417607</v>
      </c>
      <c r="W180" s="20" t="n">
        <v>0.753099513688602</v>
      </c>
      <c r="X180" s="20" t="n">
        <v>0.847731491482081</v>
      </c>
    </row>
    <row r="181" customFormat="false" ht="15" hidden="false" customHeight="false" outlineLevel="0" collapsed="false">
      <c r="A181" s="21" t="n">
        <v>157</v>
      </c>
      <c r="B181" s="18" t="n">
        <f aca="false">CHOOSE($E$9,S181,U181,W181)</f>
        <v>0.561117476667278</v>
      </c>
      <c r="C181" s="18" t="n">
        <f aca="false">CHOOSE($E$9,T181,V181,X181)</f>
        <v>0.303723796852864</v>
      </c>
      <c r="D181" s="9" t="n">
        <f aca="false">IF(B181^2+C181^2&lt;=1,1,0)</f>
        <v>1</v>
      </c>
      <c r="E181" s="14" t="n">
        <f aca="false">4*AVERAGE($D$25:D181)</f>
        <v>3.21019108280255</v>
      </c>
      <c r="F181" s="14" t="n">
        <f aca="false">B181</f>
        <v>0.561117476667278</v>
      </c>
      <c r="G181" s="14" t="n">
        <f aca="false">IF(D181=1,C181,"")</f>
        <v>0.303723796852864</v>
      </c>
      <c r="H181" s="9" t="str">
        <f aca="false">IF(D181=0,C181,"")</f>
        <v/>
      </c>
      <c r="I181" s="9" t="n">
        <f aca="false">SQRT(1-F181^2)</f>
        <v>0.827736176192963</v>
      </c>
      <c r="J181" s="21"/>
      <c r="K181" s="21"/>
      <c r="L181" s="21"/>
      <c r="M181" s="21"/>
      <c r="N181" s="21"/>
      <c r="O181" s="21"/>
      <c r="P181" s="21"/>
      <c r="Q181" s="19" t="n">
        <f aca="false">PI()</f>
        <v>3.14159265358979</v>
      </c>
      <c r="S181" s="20" t="n">
        <v>0.561117476667278</v>
      </c>
      <c r="T181" s="20" t="n">
        <v>0.303723796852864</v>
      </c>
      <c r="U181" s="20" t="n">
        <v>0.884530090932801</v>
      </c>
      <c r="V181" s="20" t="n">
        <v>0.668127596988955</v>
      </c>
      <c r="W181" s="20" t="n">
        <v>0.832930256555956</v>
      </c>
      <c r="X181" s="20" t="n">
        <v>0.111138989304469</v>
      </c>
    </row>
    <row r="182" customFormat="false" ht="15" hidden="false" customHeight="false" outlineLevel="0" collapsed="false">
      <c r="A182" s="21" t="n">
        <v>158</v>
      </c>
      <c r="B182" s="18" t="n">
        <f aca="false">CHOOSE($E$9,S182,U182,W182)</f>
        <v>0.088830710737966</v>
      </c>
      <c r="C182" s="18" t="n">
        <f aca="false">CHOOSE($E$9,T182,V182,X182)</f>
        <v>0.174665309605189</v>
      </c>
      <c r="D182" s="9" t="n">
        <f aca="false">IF(B182^2+C182^2&lt;=1,1,0)</f>
        <v>1</v>
      </c>
      <c r="E182" s="14" t="n">
        <f aca="false">4*AVERAGE($D$25:D182)</f>
        <v>3.21518987341772</v>
      </c>
      <c r="F182" s="14" t="n">
        <f aca="false">B182</f>
        <v>0.088830710737966</v>
      </c>
      <c r="G182" s="14" t="n">
        <f aca="false">IF(D182=1,C182,"")</f>
        <v>0.174665309605189</v>
      </c>
      <c r="H182" s="9" t="str">
        <f aca="false">IF(D182=0,C182,"")</f>
        <v/>
      </c>
      <c r="I182" s="9" t="n">
        <f aca="false">SQRT(1-F182^2)</f>
        <v>0.996046738275764</v>
      </c>
      <c r="J182" s="21"/>
      <c r="K182" s="21"/>
      <c r="L182" s="21"/>
      <c r="M182" s="21"/>
      <c r="N182" s="21"/>
      <c r="O182" s="21"/>
      <c r="P182" s="21"/>
      <c r="Q182" s="19" t="n">
        <f aca="false">PI()</f>
        <v>3.14159265358979</v>
      </c>
      <c r="S182" s="20" t="n">
        <v>0.088830710737966</v>
      </c>
      <c r="T182" s="20" t="n">
        <v>0.174665309605189</v>
      </c>
      <c r="U182" s="20" t="n">
        <v>0.614397117814395</v>
      </c>
      <c r="V182" s="20" t="n">
        <v>0.242775689902857</v>
      </c>
      <c r="W182" s="20" t="n">
        <v>0.789277353066023</v>
      </c>
      <c r="X182" s="20" t="n">
        <v>0.646896324275098</v>
      </c>
    </row>
    <row r="183" customFormat="false" ht="15" hidden="false" customHeight="false" outlineLevel="0" collapsed="false">
      <c r="A183" s="21" t="n">
        <v>159</v>
      </c>
      <c r="B183" s="18" t="n">
        <f aca="false">CHOOSE($E$9,S183,U183,W183)</f>
        <v>0.0103447734145448</v>
      </c>
      <c r="C183" s="18" t="n">
        <f aca="false">CHOOSE($E$9,T183,V183,X183)</f>
        <v>0.369842041865923</v>
      </c>
      <c r="D183" s="9" t="n">
        <f aca="false">IF(B183^2+C183^2&lt;=1,1,0)</f>
        <v>1</v>
      </c>
      <c r="E183" s="14" t="n">
        <f aca="false">4*AVERAGE($D$25:D183)</f>
        <v>3.22012578616352</v>
      </c>
      <c r="F183" s="14" t="n">
        <f aca="false">B183</f>
        <v>0.0103447734145448</v>
      </c>
      <c r="G183" s="14" t="n">
        <f aca="false">IF(D183=1,C183,"")</f>
        <v>0.369842041865923</v>
      </c>
      <c r="H183" s="9" t="str">
        <f aca="false">IF(D183=0,C183,"")</f>
        <v/>
      </c>
      <c r="I183" s="9" t="n">
        <f aca="false">SQRT(1-F183^2)</f>
        <v>0.999946491399916</v>
      </c>
      <c r="J183" s="21"/>
      <c r="K183" s="21"/>
      <c r="L183" s="21"/>
      <c r="M183" s="21"/>
      <c r="N183" s="21"/>
      <c r="O183" s="21"/>
      <c r="P183" s="21"/>
      <c r="Q183" s="19" t="n">
        <f aca="false">PI()</f>
        <v>3.14159265358979</v>
      </c>
      <c r="S183" s="20" t="n">
        <v>0.0103447734145448</v>
      </c>
      <c r="T183" s="20" t="n">
        <v>0.369842041865923</v>
      </c>
      <c r="U183" s="20" t="n">
        <v>0.63451081492012</v>
      </c>
      <c r="V183" s="20" t="n">
        <v>0.664667511203415</v>
      </c>
      <c r="W183" s="20" t="n">
        <v>0.793080803253616</v>
      </c>
      <c r="X183" s="20" t="n">
        <v>0.0711677461047162</v>
      </c>
    </row>
    <row r="184" customFormat="false" ht="15" hidden="false" customHeight="false" outlineLevel="0" collapsed="false">
      <c r="A184" s="21" t="n">
        <v>160</v>
      </c>
      <c r="B184" s="18" t="n">
        <f aca="false">CHOOSE($E$9,S184,U184,W184)</f>
        <v>0.560611071414314</v>
      </c>
      <c r="C184" s="18" t="n">
        <f aca="false">CHOOSE($E$9,T184,V184,X184)</f>
        <v>0.379520108108409</v>
      </c>
      <c r="D184" s="9" t="n">
        <f aca="false">IF(B184^2+C184^2&lt;=1,1,0)</f>
        <v>1</v>
      </c>
      <c r="E184" s="14" t="n">
        <f aca="false">4*AVERAGE($D$25:D184)</f>
        <v>3.225</v>
      </c>
      <c r="F184" s="14" t="n">
        <f aca="false">B184</f>
        <v>0.560611071414314</v>
      </c>
      <c r="G184" s="14" t="n">
        <f aca="false">IF(D184=1,C184,"")</f>
        <v>0.379520108108409</v>
      </c>
      <c r="H184" s="9" t="str">
        <f aca="false">IF(D184=0,C184,"")</f>
        <v/>
      </c>
      <c r="I184" s="9" t="n">
        <f aca="false">SQRT(1-F184^2)</f>
        <v>0.828079239329</v>
      </c>
      <c r="J184" s="21"/>
      <c r="K184" s="21"/>
      <c r="L184" s="21"/>
      <c r="M184" s="21"/>
      <c r="N184" s="21"/>
      <c r="O184" s="21"/>
      <c r="P184" s="21"/>
      <c r="Q184" s="19" t="n">
        <f aca="false">PI()</f>
        <v>3.14159265358979</v>
      </c>
      <c r="S184" s="20" t="n">
        <v>0.560611071414314</v>
      </c>
      <c r="T184" s="20" t="n">
        <v>0.379520108108409</v>
      </c>
      <c r="U184" s="20" t="n">
        <v>0.916702363998244</v>
      </c>
      <c r="V184" s="20" t="n">
        <v>0.424420700530333</v>
      </c>
      <c r="W184" s="20" t="n">
        <v>0.668450407439707</v>
      </c>
      <c r="X184" s="20" t="n">
        <v>0.204019521024628</v>
      </c>
    </row>
    <row r="185" customFormat="false" ht="15" hidden="false" customHeight="false" outlineLevel="0" collapsed="false">
      <c r="A185" s="21" t="n">
        <v>161</v>
      </c>
      <c r="B185" s="18" t="n">
        <f aca="false">CHOOSE($E$9,S185,U185,W185)</f>
        <v>0.94382334582042</v>
      </c>
      <c r="C185" s="18" t="n">
        <f aca="false">CHOOSE($E$9,T185,V185,X185)</f>
        <v>0.790575930499472</v>
      </c>
      <c r="D185" s="9" t="n">
        <f aca="false">IF(B185^2+C185^2&lt;=1,1,0)</f>
        <v>0</v>
      </c>
      <c r="E185" s="14" t="n">
        <f aca="false">4*AVERAGE($D$25:D185)</f>
        <v>3.20496894409938</v>
      </c>
      <c r="F185" s="14" t="n">
        <f aca="false">B185</f>
        <v>0.94382334582042</v>
      </c>
      <c r="G185" s="9" t="str">
        <f aca="false">IF(D185=1,C185,"")</f>
        <v/>
      </c>
      <c r="H185" s="14" t="n">
        <f aca="false">IF(D185=0,C185,"")</f>
        <v>0.790575930499472</v>
      </c>
      <c r="I185" s="9" t="n">
        <f aca="false">SQRT(1-F185^2)</f>
        <v>0.330450437863757</v>
      </c>
      <c r="J185" s="21"/>
      <c r="K185" s="21"/>
      <c r="L185" s="21"/>
      <c r="M185" s="21"/>
      <c r="N185" s="21"/>
      <c r="O185" s="21"/>
      <c r="P185" s="21"/>
      <c r="Q185" s="19" t="n">
        <f aca="false">PI()</f>
        <v>3.14159265358979</v>
      </c>
      <c r="S185" s="20" t="n">
        <v>0.94382334582042</v>
      </c>
      <c r="T185" s="20" t="n">
        <v>0.790575930499472</v>
      </c>
      <c r="U185" s="20" t="n">
        <v>0.0175448414716533</v>
      </c>
      <c r="V185" s="20" t="n">
        <v>0.200157569337163</v>
      </c>
      <c r="W185" s="20" t="n">
        <v>0.984471154544277</v>
      </c>
      <c r="X185" s="20" t="n">
        <v>0.918744768167122</v>
      </c>
    </row>
    <row r="186" customFormat="false" ht="15" hidden="false" customHeight="false" outlineLevel="0" collapsed="false">
      <c r="A186" s="21" t="n">
        <v>162</v>
      </c>
      <c r="B186" s="18" t="n">
        <f aca="false">CHOOSE($E$9,S186,U186,W186)</f>
        <v>0.636588829918765</v>
      </c>
      <c r="C186" s="18" t="n">
        <f aca="false">CHOOSE($E$9,T186,V186,X186)</f>
        <v>0.2579947282793</v>
      </c>
      <c r="D186" s="9" t="n">
        <f aca="false">IF(B186^2+C186^2&lt;=1,1,0)</f>
        <v>1</v>
      </c>
      <c r="E186" s="14" t="n">
        <f aca="false">4*AVERAGE($D$25:D186)</f>
        <v>3.20987654320988</v>
      </c>
      <c r="F186" s="14" t="n">
        <f aca="false">B186</f>
        <v>0.636588829918765</v>
      </c>
      <c r="G186" s="14" t="n">
        <f aca="false">IF(D186=1,C186,"")</f>
        <v>0.2579947282793</v>
      </c>
      <c r="H186" s="9" t="str">
        <f aca="false">IF(D186=0,C186,"")</f>
        <v/>
      </c>
      <c r="I186" s="9" t="n">
        <f aca="false">SQRT(1-F186^2)</f>
        <v>0.771203385380704</v>
      </c>
      <c r="J186" s="21"/>
      <c r="K186" s="21"/>
      <c r="L186" s="21"/>
      <c r="M186" s="21"/>
      <c r="N186" s="21"/>
      <c r="O186" s="21"/>
      <c r="P186" s="21"/>
      <c r="Q186" s="19" t="n">
        <f aca="false">PI()</f>
        <v>3.14159265358979</v>
      </c>
      <c r="S186" s="20" t="n">
        <v>0.636588829918765</v>
      </c>
      <c r="T186" s="20" t="n">
        <v>0.2579947282793</v>
      </c>
      <c r="U186" s="20" t="n">
        <v>0.968955487093459</v>
      </c>
      <c r="V186" s="20" t="n">
        <v>0.959141079491994</v>
      </c>
      <c r="W186" s="20" t="n">
        <v>0.191326137828569</v>
      </c>
      <c r="X186" s="20" t="n">
        <v>0.729556415646046</v>
      </c>
    </row>
    <row r="187" customFormat="false" ht="15" hidden="false" customHeight="false" outlineLevel="0" collapsed="false">
      <c r="A187" s="21" t="n">
        <v>163</v>
      </c>
      <c r="B187" s="18" t="n">
        <f aca="false">CHOOSE($E$9,S187,U187,W187)</f>
        <v>0.910963298636489</v>
      </c>
      <c r="C187" s="18" t="n">
        <f aca="false">CHOOSE($E$9,T187,V187,X187)</f>
        <v>0.420537097961642</v>
      </c>
      <c r="D187" s="9" t="n">
        <f aca="false">IF(B187^2+C187^2&lt;=1,1,0)</f>
        <v>0</v>
      </c>
      <c r="E187" s="14" t="n">
        <f aca="false">4*AVERAGE($D$25:D187)</f>
        <v>3.19018404907975</v>
      </c>
      <c r="F187" s="14" t="n">
        <f aca="false">B187</f>
        <v>0.910963298636489</v>
      </c>
      <c r="G187" s="9" t="str">
        <f aca="false">IF(D187=1,C187,"")</f>
        <v/>
      </c>
      <c r="H187" s="14" t="n">
        <f aca="false">IF(D187=0,C187,"")</f>
        <v>0.420537097961642</v>
      </c>
      <c r="I187" s="9" t="n">
        <f aca="false">SQRT(1-F187^2)</f>
        <v>0.412487416216941</v>
      </c>
      <c r="J187" s="21"/>
      <c r="K187" s="21"/>
      <c r="L187" s="21"/>
      <c r="M187" s="21"/>
      <c r="N187" s="21"/>
      <c r="O187" s="21"/>
      <c r="P187" s="21"/>
      <c r="Q187" s="19" t="n">
        <f aca="false">PI()</f>
        <v>3.14159265358979</v>
      </c>
      <c r="S187" s="20" t="n">
        <v>0.910963298636489</v>
      </c>
      <c r="T187" s="20" t="n">
        <v>0.420537097961642</v>
      </c>
      <c r="U187" s="20" t="n">
        <v>0.73395920086881</v>
      </c>
      <c r="V187" s="20" t="n">
        <v>0.619998264857926</v>
      </c>
      <c r="W187" s="20" t="n">
        <v>0.318356193363873</v>
      </c>
      <c r="X187" s="20" t="n">
        <v>0.955229897399615</v>
      </c>
    </row>
    <row r="188" customFormat="false" ht="15" hidden="false" customHeight="false" outlineLevel="0" collapsed="false">
      <c r="A188" s="21" t="n">
        <v>164</v>
      </c>
      <c r="B188" s="18" t="n">
        <f aca="false">CHOOSE($E$9,S188,U188,W188)</f>
        <v>0.748858798644505</v>
      </c>
      <c r="C188" s="18" t="n">
        <f aca="false">CHOOSE($E$9,T188,V188,X188)</f>
        <v>0.427687942166813</v>
      </c>
      <c r="D188" s="9" t="n">
        <f aca="false">IF(B188^2+C188^2&lt;=1,1,0)</f>
        <v>1</v>
      </c>
      <c r="E188" s="14" t="n">
        <f aca="false">4*AVERAGE($D$25:D188)</f>
        <v>3.19512195121951</v>
      </c>
      <c r="F188" s="14" t="n">
        <f aca="false">B188</f>
        <v>0.748858798644505</v>
      </c>
      <c r="G188" s="14" t="n">
        <f aca="false">IF(D188=1,C188,"")</f>
        <v>0.427687942166813</v>
      </c>
      <c r="H188" s="9" t="str">
        <f aca="false">IF(D188=0,C188,"")</f>
        <v/>
      </c>
      <c r="I188" s="9" t="n">
        <f aca="false">SQRT(1-F188^2)</f>
        <v>0.66272958262983</v>
      </c>
      <c r="J188" s="21"/>
      <c r="K188" s="21"/>
      <c r="L188" s="21"/>
      <c r="M188" s="21"/>
      <c r="N188" s="21"/>
      <c r="O188" s="21"/>
      <c r="P188" s="21"/>
      <c r="Q188" s="19" t="n">
        <f aca="false">PI()</f>
        <v>3.14159265358979</v>
      </c>
      <c r="S188" s="20" t="n">
        <v>0.748858798644505</v>
      </c>
      <c r="T188" s="20" t="n">
        <v>0.427687942166813</v>
      </c>
      <c r="U188" s="20" t="n">
        <v>0.411234390058687</v>
      </c>
      <c r="V188" s="20" t="n">
        <v>0.394113980883072</v>
      </c>
      <c r="W188" s="20" t="n">
        <v>0.134387958866245</v>
      </c>
      <c r="X188" s="20" t="n">
        <v>0.320180702556908</v>
      </c>
    </row>
    <row r="189" customFormat="false" ht="15" hidden="false" customHeight="false" outlineLevel="0" collapsed="false">
      <c r="A189" s="21" t="n">
        <v>165</v>
      </c>
      <c r="B189" s="18" t="n">
        <f aca="false">CHOOSE($E$9,S189,U189,W189)</f>
        <v>0.507809410686605</v>
      </c>
      <c r="C189" s="18" t="n">
        <f aca="false">CHOOSE($E$9,T189,V189,X189)</f>
        <v>0.695197317400016</v>
      </c>
      <c r="D189" s="9" t="n">
        <f aca="false">IF(B189^2+C189^2&lt;=1,1,0)</f>
        <v>1</v>
      </c>
      <c r="E189" s="14" t="n">
        <f aca="false">4*AVERAGE($D$25:D189)</f>
        <v>3.2</v>
      </c>
      <c r="F189" s="14" t="n">
        <f aca="false">B189</f>
        <v>0.507809410686605</v>
      </c>
      <c r="G189" s="14" t="n">
        <f aca="false">IF(D189=1,C189,"")</f>
        <v>0.695197317400016</v>
      </c>
      <c r="H189" s="9" t="str">
        <f aca="false">IF(D189=0,C189,"")</f>
        <v/>
      </c>
      <c r="I189" s="9" t="n">
        <f aca="false">SQRT(1-F189^2)</f>
        <v>0.86146944369381</v>
      </c>
      <c r="J189" s="21"/>
      <c r="K189" s="21"/>
      <c r="L189" s="21"/>
      <c r="M189" s="21"/>
      <c r="N189" s="21"/>
      <c r="O189" s="21"/>
      <c r="P189" s="21"/>
      <c r="Q189" s="19" t="n">
        <f aca="false">PI()</f>
        <v>3.14159265358979</v>
      </c>
      <c r="S189" s="20" t="n">
        <v>0.507809410686605</v>
      </c>
      <c r="T189" s="20" t="n">
        <v>0.695197317400016</v>
      </c>
      <c r="U189" s="20" t="n">
        <v>0.332366122983037</v>
      </c>
      <c r="V189" s="20" t="n">
        <v>0.449024680986092</v>
      </c>
      <c r="W189" s="20" t="n">
        <v>0.131058368099048</v>
      </c>
      <c r="X189" s="20" t="n">
        <v>0.104042404451717</v>
      </c>
    </row>
    <row r="190" customFormat="false" ht="15" hidden="false" customHeight="false" outlineLevel="0" collapsed="false">
      <c r="A190" s="21" t="n">
        <v>166</v>
      </c>
      <c r="B190" s="18" t="n">
        <f aca="false">CHOOSE($E$9,S190,U190,W190)</f>
        <v>0.550619458197616</v>
      </c>
      <c r="C190" s="18" t="n">
        <f aca="false">CHOOSE($E$9,T190,V190,X190)</f>
        <v>0.0895305835874751</v>
      </c>
      <c r="D190" s="9" t="n">
        <f aca="false">IF(B190^2+C190^2&lt;=1,1,0)</f>
        <v>1</v>
      </c>
      <c r="E190" s="14" t="n">
        <f aca="false">4*AVERAGE($D$25:D190)</f>
        <v>3.20481927710843</v>
      </c>
      <c r="F190" s="14" t="n">
        <f aca="false">B190</f>
        <v>0.550619458197616</v>
      </c>
      <c r="G190" s="14" t="n">
        <f aca="false">IF(D190=1,C190,"")</f>
        <v>0.0895305835874751</v>
      </c>
      <c r="H190" s="9" t="str">
        <f aca="false">IF(D190=0,C190,"")</f>
        <v/>
      </c>
      <c r="I190" s="9" t="n">
        <f aca="false">SQRT(1-F190^2)</f>
        <v>0.834756378983811</v>
      </c>
      <c r="J190" s="21"/>
      <c r="K190" s="21"/>
      <c r="L190" s="21"/>
      <c r="M190" s="21"/>
      <c r="N190" s="21"/>
      <c r="O190" s="21"/>
      <c r="P190" s="21"/>
      <c r="Q190" s="19" t="n">
        <f aca="false">PI()</f>
        <v>3.14159265358979</v>
      </c>
      <c r="S190" s="20" t="n">
        <v>0.550619458197616</v>
      </c>
      <c r="T190" s="20" t="n">
        <v>0.0895305835874751</v>
      </c>
      <c r="U190" s="20" t="n">
        <v>0.882884362173281</v>
      </c>
      <c r="V190" s="20" t="n">
        <v>0.016583440614073</v>
      </c>
      <c r="W190" s="20" t="n">
        <v>0.0505939706174413</v>
      </c>
      <c r="X190" s="20" t="n">
        <v>0.434263907606703</v>
      </c>
    </row>
    <row r="191" customFormat="false" ht="15" hidden="false" customHeight="false" outlineLevel="0" collapsed="false">
      <c r="A191" s="21" t="n">
        <v>167</v>
      </c>
      <c r="B191" s="18" t="n">
        <f aca="false">CHOOSE($E$9,S191,U191,W191)</f>
        <v>0.130520138773136</v>
      </c>
      <c r="C191" s="18" t="n">
        <f aca="false">CHOOSE($E$9,T191,V191,X191)</f>
        <v>0.26986555068288</v>
      </c>
      <c r="D191" s="9" t="n">
        <f aca="false">IF(B191^2+C191^2&lt;=1,1,0)</f>
        <v>1</v>
      </c>
      <c r="E191" s="14" t="n">
        <f aca="false">4*AVERAGE($D$25:D191)</f>
        <v>3.20958083832335</v>
      </c>
      <c r="F191" s="14" t="n">
        <f aca="false">B191</f>
        <v>0.130520138773136</v>
      </c>
      <c r="G191" s="14" t="n">
        <f aca="false">IF(D191=1,C191,"")</f>
        <v>0.26986555068288</v>
      </c>
      <c r="H191" s="9" t="str">
        <f aca="false">IF(D191=0,C191,"")</f>
        <v/>
      </c>
      <c r="I191" s="9" t="n">
        <f aca="false">SQRT(1-F191^2)</f>
        <v>0.991445658306415</v>
      </c>
      <c r="J191" s="21"/>
      <c r="K191" s="21"/>
      <c r="L191" s="21"/>
      <c r="M191" s="21"/>
      <c r="N191" s="21"/>
      <c r="O191" s="21"/>
      <c r="P191" s="21"/>
      <c r="Q191" s="19" t="n">
        <f aca="false">PI()</f>
        <v>3.14159265358979</v>
      </c>
      <c r="S191" s="20" t="n">
        <v>0.130520138773136</v>
      </c>
      <c r="T191" s="20" t="n">
        <v>0.26986555068288</v>
      </c>
      <c r="U191" s="20" t="n">
        <v>0.828832264933914</v>
      </c>
      <c r="V191" s="20" t="n">
        <v>0.54442349798481</v>
      </c>
      <c r="W191" s="20" t="n">
        <v>0.815227829245311</v>
      </c>
      <c r="X191" s="20" t="n">
        <v>0.151331817635506</v>
      </c>
    </row>
    <row r="192" customFormat="false" ht="15" hidden="false" customHeight="false" outlineLevel="0" collapsed="false">
      <c r="A192" s="21" t="n">
        <v>168</v>
      </c>
      <c r="B192" s="18" t="n">
        <f aca="false">CHOOSE($E$9,S192,U192,W192)</f>
        <v>0.191624617553316</v>
      </c>
      <c r="C192" s="18" t="n">
        <f aca="false">CHOOSE($E$9,T192,V192,X192)</f>
        <v>0.202407130156644</v>
      </c>
      <c r="D192" s="9" t="n">
        <f aca="false">IF(B192^2+C192^2&lt;=1,1,0)</f>
        <v>1</v>
      </c>
      <c r="E192" s="14" t="n">
        <f aca="false">4*AVERAGE($D$25:D192)</f>
        <v>3.21428571428571</v>
      </c>
      <c r="F192" s="14" t="n">
        <f aca="false">B192</f>
        <v>0.191624617553316</v>
      </c>
      <c r="G192" s="14" t="n">
        <f aca="false">IF(D192=1,C192,"")</f>
        <v>0.202407130156644</v>
      </c>
      <c r="H192" s="9" t="str">
        <f aca="false">IF(D192=0,C192,"")</f>
        <v/>
      </c>
      <c r="I192" s="9" t="n">
        <f aca="false">SQRT(1-F192^2)</f>
        <v>0.981468290851796</v>
      </c>
      <c r="J192" s="21"/>
      <c r="K192" s="21"/>
      <c r="L192" s="21"/>
      <c r="M192" s="21"/>
      <c r="N192" s="21"/>
      <c r="O192" s="21"/>
      <c r="P192" s="21"/>
      <c r="Q192" s="19" t="n">
        <f aca="false">PI()</f>
        <v>3.14159265358979</v>
      </c>
      <c r="S192" s="20" t="n">
        <v>0.191624617553316</v>
      </c>
      <c r="T192" s="20" t="n">
        <v>0.202407130156644</v>
      </c>
      <c r="U192" s="20" t="n">
        <v>0.420885296675339</v>
      </c>
      <c r="V192" s="20" t="n">
        <v>0.723739720666581</v>
      </c>
      <c r="W192" s="20" t="n">
        <v>0.747732668864661</v>
      </c>
      <c r="X192" s="20" t="n">
        <v>0.0338796820547926</v>
      </c>
    </row>
    <row r="193" customFormat="false" ht="15" hidden="false" customHeight="false" outlineLevel="0" collapsed="false">
      <c r="A193" s="21" t="n">
        <v>169</v>
      </c>
      <c r="B193" s="18" t="n">
        <f aca="false">CHOOSE($E$9,S193,U193,W193)</f>
        <v>0.964198184083216</v>
      </c>
      <c r="C193" s="18" t="n">
        <f aca="false">CHOOSE($E$9,T193,V193,X193)</f>
        <v>0.218235311680473</v>
      </c>
      <c r="D193" s="9" t="n">
        <f aca="false">IF(B193^2+C193^2&lt;=1,1,0)</f>
        <v>1</v>
      </c>
      <c r="E193" s="14" t="n">
        <f aca="false">4*AVERAGE($D$25:D193)</f>
        <v>3.2189349112426</v>
      </c>
      <c r="F193" s="14" t="n">
        <f aca="false">B193</f>
        <v>0.964198184083216</v>
      </c>
      <c r="G193" s="14" t="n">
        <f aca="false">IF(D193=1,C193,"")</f>
        <v>0.218235311680473</v>
      </c>
      <c r="H193" s="9" t="str">
        <f aca="false">IF(D193=0,C193,"")</f>
        <v/>
      </c>
      <c r="I193" s="9" t="n">
        <f aca="false">SQRT(1-F193^2)</f>
        <v>0.265182695156809</v>
      </c>
      <c r="J193" s="21"/>
      <c r="K193" s="21"/>
      <c r="L193" s="21"/>
      <c r="M193" s="21"/>
      <c r="N193" s="21"/>
      <c r="O193" s="21"/>
      <c r="P193" s="21"/>
      <c r="Q193" s="19" t="n">
        <f aca="false">PI()</f>
        <v>3.14159265358979</v>
      </c>
      <c r="S193" s="20" t="n">
        <v>0.964198184083216</v>
      </c>
      <c r="T193" s="20" t="n">
        <v>0.218235311680473</v>
      </c>
      <c r="U193" s="20" t="n">
        <v>0.421515335121118</v>
      </c>
      <c r="V193" s="20" t="n">
        <v>0.734834694511665</v>
      </c>
      <c r="W193" s="20" t="n">
        <v>0.846130301442876</v>
      </c>
      <c r="X193" s="20" t="n">
        <v>0.0596873194667437</v>
      </c>
    </row>
    <row r="194" customFormat="false" ht="15" hidden="false" customHeight="false" outlineLevel="0" collapsed="false">
      <c r="A194" s="21" t="n">
        <v>170</v>
      </c>
      <c r="B194" s="18" t="n">
        <f aca="false">CHOOSE($E$9,S194,U194,W194)</f>
        <v>0.368049136712216</v>
      </c>
      <c r="C194" s="18" t="n">
        <f aca="false">CHOOSE($E$9,T194,V194,X194)</f>
        <v>0.225160097819753</v>
      </c>
      <c r="D194" s="9" t="n">
        <f aca="false">IF(B194^2+C194^2&lt;=1,1,0)</f>
        <v>1</v>
      </c>
      <c r="E194" s="14" t="n">
        <f aca="false">4*AVERAGE($D$25:D194)</f>
        <v>3.22352941176471</v>
      </c>
      <c r="F194" s="14" t="n">
        <f aca="false">B194</f>
        <v>0.368049136712216</v>
      </c>
      <c r="G194" s="14" t="n">
        <f aca="false">IF(D194=1,C194,"")</f>
        <v>0.225160097819753</v>
      </c>
      <c r="H194" s="9" t="str">
        <f aca="false">IF(D194=0,C194,"")</f>
        <v/>
      </c>
      <c r="I194" s="9" t="n">
        <f aca="false">SQRT(1-F194^2)</f>
        <v>0.929806341646148</v>
      </c>
      <c r="J194" s="21"/>
      <c r="K194" s="21"/>
      <c r="L194" s="21"/>
      <c r="M194" s="21"/>
      <c r="N194" s="21"/>
      <c r="O194" s="21"/>
      <c r="P194" s="21"/>
      <c r="Q194" s="19" t="n">
        <f aca="false">PI()</f>
        <v>3.14159265358979</v>
      </c>
      <c r="S194" s="20" t="n">
        <v>0.368049136712216</v>
      </c>
      <c r="T194" s="20" t="n">
        <v>0.225160097819753</v>
      </c>
      <c r="U194" s="20" t="n">
        <v>0.558730893287608</v>
      </c>
      <c r="V194" s="20" t="n">
        <v>0.0914736668790945</v>
      </c>
      <c r="W194" s="20" t="n">
        <v>0.137328062608645</v>
      </c>
      <c r="X194" s="20" t="n">
        <v>0.114224823043672</v>
      </c>
    </row>
    <row r="195" customFormat="false" ht="15" hidden="false" customHeight="false" outlineLevel="0" collapsed="false">
      <c r="A195" s="21" t="n">
        <v>171</v>
      </c>
      <c r="B195" s="18" t="n">
        <f aca="false">CHOOSE($E$9,S195,U195,W195)</f>
        <v>0.847697621094994</v>
      </c>
      <c r="C195" s="18" t="n">
        <f aca="false">CHOOSE($E$9,T195,V195,X195)</f>
        <v>0.118627342046238</v>
      </c>
      <c r="D195" s="9" t="n">
        <f aca="false">IF(B195^2+C195^2&lt;=1,1,0)</f>
        <v>1</v>
      </c>
      <c r="E195" s="14" t="n">
        <f aca="false">4*AVERAGE($D$25:D195)</f>
        <v>3.2280701754386</v>
      </c>
      <c r="F195" s="14" t="n">
        <f aca="false">B195</f>
        <v>0.847697621094994</v>
      </c>
      <c r="G195" s="14" t="n">
        <f aca="false">IF(D195=1,C195,"")</f>
        <v>0.118627342046238</v>
      </c>
      <c r="H195" s="9" t="str">
        <f aca="false">IF(D195=0,C195,"")</f>
        <v/>
      </c>
      <c r="I195" s="9" t="n">
        <f aca="false">SQRT(1-F195^2)</f>
        <v>0.530479729292164</v>
      </c>
      <c r="J195" s="21"/>
      <c r="K195" s="21"/>
      <c r="L195" s="21"/>
      <c r="M195" s="21"/>
      <c r="N195" s="21"/>
      <c r="O195" s="21"/>
      <c r="P195" s="21"/>
      <c r="Q195" s="19" t="n">
        <f aca="false">PI()</f>
        <v>3.14159265358979</v>
      </c>
      <c r="S195" s="20" t="n">
        <v>0.847697621094994</v>
      </c>
      <c r="T195" s="20" t="n">
        <v>0.118627342046238</v>
      </c>
      <c r="U195" s="20" t="n">
        <v>0.808168382326013</v>
      </c>
      <c r="V195" s="20" t="n">
        <v>0.938513017751118</v>
      </c>
      <c r="W195" s="20" t="n">
        <v>0.972458040002964</v>
      </c>
      <c r="X195" s="20" t="n">
        <v>0.289662850269448</v>
      </c>
    </row>
    <row r="196" customFormat="false" ht="15" hidden="false" customHeight="false" outlineLevel="0" collapsed="false">
      <c r="A196" s="21" t="n">
        <v>172</v>
      </c>
      <c r="B196" s="18" t="n">
        <f aca="false">CHOOSE($E$9,S196,U196,W196)</f>
        <v>0.412393711856566</v>
      </c>
      <c r="C196" s="18" t="n">
        <f aca="false">CHOOSE($E$9,T196,V196,X196)</f>
        <v>0.879102247883566</v>
      </c>
      <c r="D196" s="9" t="n">
        <f aca="false">IF(B196^2+C196^2&lt;=1,1,0)</f>
        <v>1</v>
      </c>
      <c r="E196" s="14" t="n">
        <f aca="false">4*AVERAGE($D$25:D196)</f>
        <v>3.23255813953488</v>
      </c>
      <c r="F196" s="14" t="n">
        <f aca="false">B196</f>
        <v>0.412393711856566</v>
      </c>
      <c r="G196" s="14" t="n">
        <f aca="false">IF(D196=1,C196,"")</f>
        <v>0.879102247883566</v>
      </c>
      <c r="H196" s="9" t="str">
        <f aca="false">IF(D196=0,C196,"")</f>
        <v/>
      </c>
      <c r="I196" s="9" t="n">
        <f aca="false">SQRT(1-F196^2)</f>
        <v>0.911005722496387</v>
      </c>
      <c r="J196" s="21"/>
      <c r="K196" s="21"/>
      <c r="L196" s="21"/>
      <c r="M196" s="21"/>
      <c r="N196" s="21"/>
      <c r="O196" s="21"/>
      <c r="P196" s="21"/>
      <c r="Q196" s="19" t="n">
        <f aca="false">PI()</f>
        <v>3.14159265358979</v>
      </c>
      <c r="S196" s="20" t="n">
        <v>0.412393711856566</v>
      </c>
      <c r="T196" s="20" t="n">
        <v>0.879102247883566</v>
      </c>
      <c r="U196" s="20" t="n">
        <v>0.875626353402745</v>
      </c>
      <c r="V196" s="20" t="n">
        <v>0.120289188557086</v>
      </c>
      <c r="W196" s="20" t="n">
        <v>0.564166779385491</v>
      </c>
      <c r="X196" s="20" t="n">
        <v>0.260756442093076</v>
      </c>
    </row>
    <row r="197" customFormat="false" ht="15" hidden="false" customHeight="false" outlineLevel="0" collapsed="false">
      <c r="A197" s="21" t="n">
        <v>173</v>
      </c>
      <c r="B197" s="18" t="n">
        <f aca="false">CHOOSE($E$9,S197,U197,W197)</f>
        <v>0.905032588983886</v>
      </c>
      <c r="C197" s="18" t="n">
        <f aca="false">CHOOSE($E$9,T197,V197,X197)</f>
        <v>0.606052599498071</v>
      </c>
      <c r="D197" s="9" t="n">
        <f aca="false">IF(B197^2+C197^2&lt;=1,1,0)</f>
        <v>0</v>
      </c>
      <c r="E197" s="14" t="n">
        <f aca="false">4*AVERAGE($D$25:D197)</f>
        <v>3.21387283236994</v>
      </c>
      <c r="F197" s="14" t="n">
        <f aca="false">B197</f>
        <v>0.905032588983886</v>
      </c>
      <c r="G197" s="9" t="str">
        <f aca="false">IF(D197=1,C197,"")</f>
        <v/>
      </c>
      <c r="H197" s="14" t="n">
        <f aca="false">IF(D197=0,C197,"")</f>
        <v>0.606052599498071</v>
      </c>
      <c r="I197" s="9" t="n">
        <f aca="false">SQRT(1-F197^2)</f>
        <v>0.425342230300642</v>
      </c>
      <c r="J197" s="21"/>
      <c r="K197" s="21"/>
      <c r="L197" s="21"/>
      <c r="M197" s="21"/>
      <c r="N197" s="21"/>
      <c r="O197" s="21"/>
      <c r="P197" s="21"/>
      <c r="Q197" s="19" t="n">
        <f aca="false">PI()</f>
        <v>3.14159265358979</v>
      </c>
      <c r="S197" s="20" t="n">
        <v>0.905032588983886</v>
      </c>
      <c r="T197" s="20" t="n">
        <v>0.606052599498071</v>
      </c>
      <c r="U197" s="20" t="n">
        <v>0.101059737801785</v>
      </c>
      <c r="V197" s="20" t="n">
        <v>0.612446068251116</v>
      </c>
      <c r="W197" s="20" t="n">
        <v>0.124369903115735</v>
      </c>
      <c r="X197" s="20" t="n">
        <v>0.824300152979185</v>
      </c>
    </row>
    <row r="198" customFormat="false" ht="15" hidden="false" customHeight="false" outlineLevel="0" collapsed="false">
      <c r="A198" s="21" t="n">
        <v>174</v>
      </c>
      <c r="B198" s="18" t="n">
        <f aca="false">CHOOSE($E$9,S198,U198,W198)</f>
        <v>0.939053723006509</v>
      </c>
      <c r="C198" s="18" t="n">
        <f aca="false">CHOOSE($E$9,T198,V198,X198)</f>
        <v>0.634161606547423</v>
      </c>
      <c r="D198" s="9" t="n">
        <f aca="false">IF(B198^2+C198^2&lt;=1,1,0)</f>
        <v>0</v>
      </c>
      <c r="E198" s="14" t="n">
        <f aca="false">4*AVERAGE($D$25:D198)</f>
        <v>3.19540229885057</v>
      </c>
      <c r="F198" s="14" t="n">
        <f aca="false">B198</f>
        <v>0.939053723006509</v>
      </c>
      <c r="G198" s="9" t="str">
        <f aca="false">IF(D198=1,C198,"")</f>
        <v/>
      </c>
      <c r="H198" s="14" t="n">
        <f aca="false">IF(D198=0,C198,"")</f>
        <v>0.634161606547423</v>
      </c>
      <c r="I198" s="9" t="n">
        <f aca="false">SQRT(1-F198^2)</f>
        <v>0.343770425295159</v>
      </c>
      <c r="J198" s="21"/>
      <c r="K198" s="21"/>
      <c r="L198" s="21"/>
      <c r="M198" s="21"/>
      <c r="N198" s="21"/>
      <c r="O198" s="21"/>
      <c r="P198" s="21"/>
      <c r="Q198" s="19" t="n">
        <f aca="false">PI()</f>
        <v>3.14159265358979</v>
      </c>
      <c r="S198" s="20" t="n">
        <v>0.939053723006509</v>
      </c>
      <c r="T198" s="20" t="n">
        <v>0.634161606547423</v>
      </c>
      <c r="U198" s="20" t="n">
        <v>0.835553301154102</v>
      </c>
      <c r="V198" s="20" t="n">
        <v>0.792800520657681</v>
      </c>
      <c r="W198" s="20" t="n">
        <v>0.268750985758078</v>
      </c>
      <c r="X198" s="20" t="n">
        <v>0.0678720982791905</v>
      </c>
    </row>
    <row r="199" customFormat="false" ht="15" hidden="false" customHeight="false" outlineLevel="0" collapsed="false">
      <c r="A199" s="21" t="n">
        <v>175</v>
      </c>
      <c r="B199" s="18" t="n">
        <f aca="false">CHOOSE($E$9,S199,U199,W199)</f>
        <v>0.0840125455288217</v>
      </c>
      <c r="C199" s="18" t="n">
        <f aca="false">CHOOSE($E$9,T199,V199,X199)</f>
        <v>0.218220558599569</v>
      </c>
      <c r="D199" s="9" t="n">
        <f aca="false">IF(B199^2+C199^2&lt;=1,1,0)</f>
        <v>1</v>
      </c>
      <c r="E199" s="14" t="n">
        <f aca="false">4*AVERAGE($D$25:D199)</f>
        <v>3.2</v>
      </c>
      <c r="F199" s="14" t="n">
        <f aca="false">B199</f>
        <v>0.0840125455288217</v>
      </c>
      <c r="G199" s="14" t="n">
        <f aca="false">IF(D199=1,C199,"")</f>
        <v>0.218220558599569</v>
      </c>
      <c r="H199" s="9" t="str">
        <f aca="false">IF(D199=0,C199,"")</f>
        <v/>
      </c>
      <c r="I199" s="9" t="n">
        <f aca="false">SQRT(1-F199^2)</f>
        <v>0.996464696912925</v>
      </c>
      <c r="J199" s="21"/>
      <c r="K199" s="21"/>
      <c r="L199" s="21"/>
      <c r="M199" s="21"/>
      <c r="N199" s="21"/>
      <c r="O199" s="21"/>
      <c r="P199" s="21"/>
      <c r="Q199" s="19" t="n">
        <f aca="false">PI()</f>
        <v>3.14159265358979</v>
      </c>
      <c r="S199" s="20" t="n">
        <v>0.0840125455288217</v>
      </c>
      <c r="T199" s="20" t="n">
        <v>0.218220558599569</v>
      </c>
      <c r="U199" s="20" t="n">
        <v>0.51660308447827</v>
      </c>
      <c r="V199" s="20" t="n">
        <v>0.697151500057133</v>
      </c>
      <c r="W199" s="20" t="n">
        <v>0.595823421765075</v>
      </c>
      <c r="X199" s="20" t="n">
        <v>0.539272910243396</v>
      </c>
    </row>
    <row r="200" customFormat="false" ht="15" hidden="false" customHeight="false" outlineLevel="0" collapsed="false">
      <c r="A200" s="21" t="n">
        <v>176</v>
      </c>
      <c r="B200" s="18" t="n">
        <f aca="false">CHOOSE($E$9,S200,U200,W200)</f>
        <v>0.811177144176327</v>
      </c>
      <c r="C200" s="18" t="n">
        <f aca="false">CHOOSE($E$9,T200,V200,X200)</f>
        <v>0.871784296934493</v>
      </c>
      <c r="D200" s="9" t="n">
        <f aca="false">IF(B200^2+C200^2&lt;=1,1,0)</f>
        <v>0</v>
      </c>
      <c r="E200" s="14" t="n">
        <f aca="false">4*AVERAGE($D$25:D200)</f>
        <v>3.18181818181818</v>
      </c>
      <c r="F200" s="14" t="n">
        <f aca="false">B200</f>
        <v>0.811177144176327</v>
      </c>
      <c r="G200" s="9" t="str">
        <f aca="false">IF(D200=1,C200,"")</f>
        <v/>
      </c>
      <c r="H200" s="14" t="n">
        <f aca="false">IF(D200=0,C200,"")</f>
        <v>0.871784296934493</v>
      </c>
      <c r="I200" s="9" t="n">
        <f aca="false">SQRT(1-F200^2)</f>
        <v>0.584800513650543</v>
      </c>
      <c r="J200" s="21"/>
      <c r="K200" s="21"/>
      <c r="L200" s="21"/>
      <c r="M200" s="21"/>
      <c r="N200" s="21"/>
      <c r="O200" s="21"/>
      <c r="P200" s="21"/>
      <c r="Q200" s="19" t="n">
        <f aca="false">PI()</f>
        <v>3.14159265358979</v>
      </c>
      <c r="S200" s="20" t="n">
        <v>0.811177144176327</v>
      </c>
      <c r="T200" s="20" t="n">
        <v>0.871784296934493</v>
      </c>
      <c r="U200" s="20" t="n">
        <v>0.284816250714128</v>
      </c>
      <c r="V200" s="20" t="n">
        <v>0.462379700018495</v>
      </c>
      <c r="W200" s="20" t="n">
        <v>0.895991623068777</v>
      </c>
      <c r="X200" s="20" t="n">
        <v>0.810533438407327</v>
      </c>
    </row>
    <row r="201" customFormat="false" ht="15" hidden="false" customHeight="false" outlineLevel="0" collapsed="false">
      <c r="A201" s="21" t="n">
        <v>177</v>
      </c>
      <c r="B201" s="18" t="n">
        <f aca="false">CHOOSE($E$9,S201,U201,W201)</f>
        <v>0.992729083518498</v>
      </c>
      <c r="C201" s="18" t="n">
        <f aca="false">CHOOSE($E$9,T201,V201,X201)</f>
        <v>0.613617824041285</v>
      </c>
      <c r="D201" s="9" t="n">
        <f aca="false">IF(B201^2+C201^2&lt;=1,1,0)</f>
        <v>0</v>
      </c>
      <c r="E201" s="14" t="n">
        <f aca="false">4*AVERAGE($D$25:D201)</f>
        <v>3.1638418079096</v>
      </c>
      <c r="F201" s="14" t="n">
        <f aca="false">B201</f>
        <v>0.992729083518498</v>
      </c>
      <c r="G201" s="9" t="str">
        <f aca="false">IF(D201=1,C201,"")</f>
        <v/>
      </c>
      <c r="H201" s="14" t="n">
        <f aca="false">IF(D201=0,C201,"")</f>
        <v>0.613617824041285</v>
      </c>
      <c r="I201" s="9" t="n">
        <f aca="false">SQRT(1-F201^2)</f>
        <v>0.120370123936647</v>
      </c>
      <c r="J201" s="21"/>
      <c r="K201" s="21"/>
      <c r="L201" s="21"/>
      <c r="M201" s="21"/>
      <c r="N201" s="21"/>
      <c r="O201" s="21"/>
      <c r="P201" s="21"/>
      <c r="Q201" s="19" t="n">
        <f aca="false">PI()</f>
        <v>3.14159265358979</v>
      </c>
      <c r="S201" s="20" t="n">
        <v>0.992729083518498</v>
      </c>
      <c r="T201" s="20" t="n">
        <v>0.613617824041285</v>
      </c>
      <c r="U201" s="20" t="n">
        <v>0.369464147956956</v>
      </c>
      <c r="V201" s="20" t="n">
        <v>0.442929665189625</v>
      </c>
      <c r="W201" s="20" t="n">
        <v>0.43197843194863</v>
      </c>
      <c r="X201" s="20" t="n">
        <v>0.192212973945635</v>
      </c>
    </row>
    <row r="202" customFormat="false" ht="15" hidden="false" customHeight="false" outlineLevel="0" collapsed="false">
      <c r="A202" s="21" t="n">
        <v>178</v>
      </c>
      <c r="B202" s="18" t="n">
        <f aca="false">CHOOSE($E$9,S202,U202,W202)</f>
        <v>0.444436516030692</v>
      </c>
      <c r="C202" s="18" t="n">
        <f aca="false">CHOOSE($E$9,T202,V202,X202)</f>
        <v>0.927720183623023</v>
      </c>
      <c r="D202" s="9" t="n">
        <f aca="false">IF(B202^2+C202^2&lt;=1,1,0)</f>
        <v>0</v>
      </c>
      <c r="E202" s="14" t="n">
        <f aca="false">4*AVERAGE($D$25:D202)</f>
        <v>3.14606741573034</v>
      </c>
      <c r="F202" s="14" t="n">
        <f aca="false">B202</f>
        <v>0.444436516030692</v>
      </c>
      <c r="G202" s="9" t="str">
        <f aca="false">IF(D202=1,C202,"")</f>
        <v/>
      </c>
      <c r="H202" s="14" t="n">
        <f aca="false">IF(D202=0,C202,"")</f>
        <v>0.927720183623023</v>
      </c>
      <c r="I202" s="9" t="n">
        <f aca="false">SQRT(1-F202^2)</f>
        <v>0.895810350028677</v>
      </c>
      <c r="J202" s="21"/>
      <c r="K202" s="21"/>
      <c r="L202" s="21"/>
      <c r="M202" s="21"/>
      <c r="N202" s="21"/>
      <c r="O202" s="21"/>
      <c r="P202" s="21"/>
      <c r="Q202" s="19" t="n">
        <f aca="false">PI()</f>
        <v>3.14159265358979</v>
      </c>
      <c r="S202" s="20" t="n">
        <v>0.444436516030692</v>
      </c>
      <c r="T202" s="20" t="n">
        <v>0.927720183623023</v>
      </c>
      <c r="U202" s="20" t="n">
        <v>0.207095056118061</v>
      </c>
      <c r="V202" s="20" t="n">
        <v>0.92270346967958</v>
      </c>
      <c r="W202" s="20" t="n">
        <v>0.551316656838129</v>
      </c>
      <c r="X202" s="20" t="n">
        <v>0.371983292542045</v>
      </c>
    </row>
    <row r="203" customFormat="false" ht="15" hidden="false" customHeight="false" outlineLevel="0" collapsed="false">
      <c r="A203" s="21" t="n">
        <v>179</v>
      </c>
      <c r="B203" s="18" t="n">
        <f aca="false">CHOOSE($E$9,S203,U203,W203)</f>
        <v>0.674519309657626</v>
      </c>
      <c r="C203" s="18" t="n">
        <f aca="false">CHOOSE($E$9,T203,V203,X203)</f>
        <v>0.489782056421973</v>
      </c>
      <c r="D203" s="9" t="n">
        <f aca="false">IF(B203^2+C203^2&lt;=1,1,0)</f>
        <v>1</v>
      </c>
      <c r="E203" s="14" t="n">
        <f aca="false">4*AVERAGE($D$25:D203)</f>
        <v>3.15083798882682</v>
      </c>
      <c r="F203" s="14" t="n">
        <f aca="false">B203</f>
        <v>0.674519309657626</v>
      </c>
      <c r="G203" s="14" t="n">
        <f aca="false">IF(D203=1,C203,"")</f>
        <v>0.489782056421973</v>
      </c>
      <c r="H203" s="9" t="str">
        <f aca="false">IF(D203=0,C203,"")</f>
        <v/>
      </c>
      <c r="I203" s="9" t="n">
        <f aca="false">SQRT(1-F203^2)</f>
        <v>0.73825720511147</v>
      </c>
      <c r="J203" s="21"/>
      <c r="K203" s="21"/>
      <c r="L203" s="21"/>
      <c r="M203" s="21"/>
      <c r="N203" s="21"/>
      <c r="O203" s="21"/>
      <c r="P203" s="21"/>
      <c r="Q203" s="19" t="n">
        <f aca="false">PI()</f>
        <v>3.14159265358979</v>
      </c>
      <c r="S203" s="20" t="n">
        <v>0.674519309657626</v>
      </c>
      <c r="T203" s="20" t="n">
        <v>0.489782056421973</v>
      </c>
      <c r="U203" s="20" t="n">
        <v>0.209665133895806</v>
      </c>
      <c r="V203" s="20" t="n">
        <v>0.294482888652934</v>
      </c>
      <c r="W203" s="20" t="n">
        <v>0.508345790841312</v>
      </c>
      <c r="X203" s="20" t="n">
        <v>0.517362740734687</v>
      </c>
    </row>
    <row r="204" customFormat="false" ht="15" hidden="false" customHeight="false" outlineLevel="0" collapsed="false">
      <c r="A204" s="21" t="n">
        <v>180</v>
      </c>
      <c r="B204" s="18" t="n">
        <f aca="false">CHOOSE($E$9,S204,U204,W204)</f>
        <v>0.713339981040917</v>
      </c>
      <c r="C204" s="18" t="n">
        <f aca="false">CHOOSE($E$9,T204,V204,X204)</f>
        <v>0.467816329677589</v>
      </c>
      <c r="D204" s="9" t="n">
        <f aca="false">IF(B204^2+C204^2&lt;=1,1,0)</f>
        <v>1</v>
      </c>
      <c r="E204" s="14" t="n">
        <f aca="false">4*AVERAGE($D$25:D204)</f>
        <v>3.15555555555556</v>
      </c>
      <c r="F204" s="14" t="n">
        <f aca="false">B204</f>
        <v>0.713339981040917</v>
      </c>
      <c r="G204" s="14" t="n">
        <f aca="false">IF(D204=1,C204,"")</f>
        <v>0.467816329677589</v>
      </c>
      <c r="H204" s="9" t="str">
        <f aca="false">IF(D204=0,C204,"")</f>
        <v/>
      </c>
      <c r="I204" s="9" t="n">
        <f aca="false">SQRT(1-F204^2)</f>
        <v>0.700818144348834</v>
      </c>
      <c r="J204" s="21"/>
      <c r="K204" s="21"/>
      <c r="L204" s="21"/>
      <c r="M204" s="21"/>
      <c r="N204" s="21"/>
      <c r="O204" s="21"/>
      <c r="P204" s="21"/>
      <c r="Q204" s="19" t="n">
        <f aca="false">PI()</f>
        <v>3.14159265358979</v>
      </c>
      <c r="S204" s="20" t="n">
        <v>0.713339981040917</v>
      </c>
      <c r="T204" s="20" t="n">
        <v>0.467816329677589</v>
      </c>
      <c r="U204" s="20" t="n">
        <v>0.0393352519219292</v>
      </c>
      <c r="V204" s="20" t="n">
        <v>0.280284241097367</v>
      </c>
      <c r="W204" s="20" t="n">
        <v>0.455681819164882</v>
      </c>
      <c r="X204" s="20" t="n">
        <v>0.391386173065634</v>
      </c>
    </row>
    <row r="205" customFormat="false" ht="15" hidden="false" customHeight="false" outlineLevel="0" collapsed="false">
      <c r="A205" s="21" t="n">
        <v>181</v>
      </c>
      <c r="B205" s="18" t="n">
        <f aca="false">CHOOSE($E$9,S205,U205,W205)</f>
        <v>0.212030785973184</v>
      </c>
      <c r="C205" s="18" t="n">
        <f aca="false">CHOOSE($E$9,T205,V205,X205)</f>
        <v>0.779896210529842</v>
      </c>
      <c r="D205" s="9" t="n">
        <f aca="false">IF(B205^2+C205^2&lt;=1,1,0)</f>
        <v>1</v>
      </c>
      <c r="E205" s="14" t="n">
        <f aca="false">4*AVERAGE($D$25:D205)</f>
        <v>3.16022099447514</v>
      </c>
      <c r="F205" s="14" t="n">
        <f aca="false">B205</f>
        <v>0.212030785973184</v>
      </c>
      <c r="G205" s="14" t="n">
        <f aca="false">IF(D205=1,C205,"")</f>
        <v>0.779896210529842</v>
      </c>
      <c r="H205" s="9" t="str">
        <f aca="false">IF(D205=0,C205,"")</f>
        <v/>
      </c>
      <c r="I205" s="9" t="n">
        <f aca="false">SQRT(1-F205^2)</f>
        <v>0.977262987020175</v>
      </c>
      <c r="J205" s="21"/>
      <c r="K205" s="21"/>
      <c r="L205" s="21"/>
      <c r="M205" s="21"/>
      <c r="N205" s="21"/>
      <c r="O205" s="21"/>
      <c r="P205" s="21"/>
      <c r="Q205" s="19" t="n">
        <f aca="false">PI()</f>
        <v>3.14159265358979</v>
      </c>
      <c r="S205" s="20" t="n">
        <v>0.212030785973184</v>
      </c>
      <c r="T205" s="20" t="n">
        <v>0.779896210529842</v>
      </c>
      <c r="U205" s="20" t="n">
        <v>0.455829556906513</v>
      </c>
      <c r="V205" s="20" t="n">
        <v>0.405198481985508</v>
      </c>
      <c r="W205" s="20" t="n">
        <v>0.207466172250919</v>
      </c>
      <c r="X205" s="20" t="n">
        <v>0.640205944283867</v>
      </c>
    </row>
    <row r="206" customFormat="false" ht="15" hidden="false" customHeight="false" outlineLevel="0" collapsed="false">
      <c r="A206" s="21" t="n">
        <v>182</v>
      </c>
      <c r="B206" s="18" t="n">
        <f aca="false">CHOOSE($E$9,S206,U206,W206)</f>
        <v>0.975706381141208</v>
      </c>
      <c r="C206" s="18" t="n">
        <f aca="false">CHOOSE($E$9,T206,V206,X206)</f>
        <v>0.899943266180344</v>
      </c>
      <c r="D206" s="9" t="n">
        <f aca="false">IF(B206^2+C206^2&lt;=1,1,0)</f>
        <v>0</v>
      </c>
      <c r="E206" s="14" t="n">
        <f aca="false">4*AVERAGE($D$25:D206)</f>
        <v>3.14285714285714</v>
      </c>
      <c r="F206" s="14" t="n">
        <f aca="false">B206</f>
        <v>0.975706381141208</v>
      </c>
      <c r="G206" s="9" t="str">
        <f aca="false">IF(D206=1,C206,"")</f>
        <v/>
      </c>
      <c r="H206" s="14" t="n">
        <f aca="false">IF(D206=0,C206,"")</f>
        <v>0.899943266180344</v>
      </c>
      <c r="I206" s="9" t="n">
        <f aca="false">SQRT(1-F206^2)</f>
        <v>0.219082308277797</v>
      </c>
      <c r="J206" s="21"/>
      <c r="K206" s="21"/>
      <c r="L206" s="21"/>
      <c r="M206" s="21"/>
      <c r="N206" s="21"/>
      <c r="O206" s="21"/>
      <c r="P206" s="21"/>
      <c r="Q206" s="19" t="n">
        <f aca="false">PI()</f>
        <v>3.14159265358979</v>
      </c>
      <c r="S206" s="20" t="n">
        <v>0.975706381141208</v>
      </c>
      <c r="T206" s="20" t="n">
        <v>0.899943266180344</v>
      </c>
      <c r="U206" s="20" t="n">
        <v>0.0441142961917433</v>
      </c>
      <c r="V206" s="20" t="n">
        <v>0.824520544011104</v>
      </c>
      <c r="W206" s="20" t="n">
        <v>0.11472552335594</v>
      </c>
      <c r="X206" s="20" t="n">
        <v>0.534929946705206</v>
      </c>
    </row>
    <row r="207" customFormat="false" ht="15" hidden="false" customHeight="false" outlineLevel="0" collapsed="false">
      <c r="A207" s="21" t="n">
        <v>183</v>
      </c>
      <c r="B207" s="18" t="n">
        <f aca="false">CHOOSE($E$9,S207,U207,W207)</f>
        <v>0.301013033720665</v>
      </c>
      <c r="C207" s="18" t="n">
        <f aca="false">CHOOSE($E$9,T207,V207,X207)</f>
        <v>0.955828086123802</v>
      </c>
      <c r="D207" s="9" t="n">
        <f aca="false">IF(B207^2+C207^2&lt;=1,1,0)</f>
        <v>0</v>
      </c>
      <c r="E207" s="14" t="n">
        <f aca="false">4*AVERAGE($D$25:D207)</f>
        <v>3.12568306010929</v>
      </c>
      <c r="F207" s="14" t="n">
        <f aca="false">B207</f>
        <v>0.301013033720665</v>
      </c>
      <c r="G207" s="9" t="str">
        <f aca="false">IF(D207=1,C207,"")</f>
        <v/>
      </c>
      <c r="H207" s="14" t="n">
        <f aca="false">IF(D207=0,C207,"")</f>
        <v>0.955828086123802</v>
      </c>
      <c r="I207" s="9" t="n">
        <f aca="false">SQRT(1-F207^2)</f>
        <v>0.953620025759884</v>
      </c>
      <c r="J207" s="21"/>
      <c r="K207" s="21"/>
      <c r="L207" s="21"/>
      <c r="M207" s="21"/>
      <c r="N207" s="21"/>
      <c r="O207" s="21"/>
      <c r="P207" s="21"/>
      <c r="Q207" s="19" t="n">
        <f aca="false">PI()</f>
        <v>3.14159265358979</v>
      </c>
      <c r="S207" s="20" t="n">
        <v>0.301013033720665</v>
      </c>
      <c r="T207" s="20" t="n">
        <v>0.955828086123802</v>
      </c>
      <c r="U207" s="20" t="n">
        <v>0.286350730738675</v>
      </c>
      <c r="V207" s="20" t="n">
        <v>0.392954473928331</v>
      </c>
      <c r="W207" s="20" t="n">
        <v>0.459591323075333</v>
      </c>
      <c r="X207" s="20" t="n">
        <v>0.787706981147471</v>
      </c>
    </row>
    <row r="208" customFormat="false" ht="15" hidden="false" customHeight="false" outlineLevel="0" collapsed="false">
      <c r="A208" s="21" t="n">
        <v>184</v>
      </c>
      <c r="B208" s="18" t="n">
        <f aca="false">CHOOSE($E$9,S208,U208,W208)</f>
        <v>0.980929417884909</v>
      </c>
      <c r="C208" s="18" t="n">
        <f aca="false">CHOOSE($E$9,T208,V208,X208)</f>
        <v>0.775179074262269</v>
      </c>
      <c r="D208" s="9" t="n">
        <f aca="false">IF(B208^2+C208^2&lt;=1,1,0)</f>
        <v>0</v>
      </c>
      <c r="E208" s="14" t="n">
        <f aca="false">4*AVERAGE($D$25:D208)</f>
        <v>3.10869565217391</v>
      </c>
      <c r="F208" s="14" t="n">
        <f aca="false">B208</f>
        <v>0.980929417884909</v>
      </c>
      <c r="G208" s="9" t="str">
        <f aca="false">IF(D208=1,C208,"")</f>
        <v/>
      </c>
      <c r="H208" s="14" t="n">
        <f aca="false">IF(D208=0,C208,"")</f>
        <v>0.775179074262269</v>
      </c>
      <c r="I208" s="9" t="n">
        <f aca="false">SQRT(1-F208^2)</f>
        <v>0.194364289744732</v>
      </c>
      <c r="J208" s="21"/>
      <c r="K208" s="21"/>
      <c r="L208" s="21"/>
      <c r="M208" s="21"/>
      <c r="N208" s="21"/>
      <c r="O208" s="21"/>
      <c r="P208" s="21"/>
      <c r="Q208" s="19" t="n">
        <f aca="false">PI()</f>
        <v>3.14159265358979</v>
      </c>
      <c r="S208" s="20" t="n">
        <v>0.980929417884909</v>
      </c>
      <c r="T208" s="20" t="n">
        <v>0.775179074262269</v>
      </c>
      <c r="U208" s="20" t="n">
        <v>0.284831467211282</v>
      </c>
      <c r="V208" s="20" t="n">
        <v>0.488921191708306</v>
      </c>
      <c r="W208" s="20" t="n">
        <v>0.291056412148005</v>
      </c>
      <c r="X208" s="20" t="n">
        <v>0.690121630210275</v>
      </c>
    </row>
    <row r="209" customFormat="false" ht="15" hidden="false" customHeight="false" outlineLevel="0" collapsed="false">
      <c r="A209" s="21" t="n">
        <v>185</v>
      </c>
      <c r="B209" s="18" t="n">
        <f aca="false">CHOOSE($E$9,S209,U209,W209)</f>
        <v>0.184460599790327</v>
      </c>
      <c r="C209" s="18" t="n">
        <f aca="false">CHOOSE($E$9,T209,V209,X209)</f>
        <v>0.515740191214718</v>
      </c>
      <c r="D209" s="9" t="n">
        <f aca="false">IF(B209^2+C209^2&lt;=1,1,0)</f>
        <v>1</v>
      </c>
      <c r="E209" s="14" t="n">
        <f aca="false">4*AVERAGE($D$25:D209)</f>
        <v>3.11351351351351</v>
      </c>
      <c r="F209" s="14" t="n">
        <f aca="false">B209</f>
        <v>0.184460599790327</v>
      </c>
      <c r="G209" s="14" t="n">
        <f aca="false">IF(D209=1,C209,"")</f>
        <v>0.515740191214718</v>
      </c>
      <c r="H209" s="9" t="str">
        <f aca="false">IF(D209=0,C209,"")</f>
        <v/>
      </c>
      <c r="I209" s="9" t="n">
        <f aca="false">SQRT(1-F209^2)</f>
        <v>0.98283990920444</v>
      </c>
      <c r="J209" s="21"/>
      <c r="K209" s="21"/>
      <c r="L209" s="21"/>
      <c r="M209" s="21"/>
      <c r="N209" s="21"/>
      <c r="O209" s="21"/>
      <c r="P209" s="21"/>
      <c r="Q209" s="19" t="n">
        <f aca="false">PI()</f>
        <v>3.14159265358979</v>
      </c>
      <c r="S209" s="20" t="n">
        <v>0.184460599790327</v>
      </c>
      <c r="T209" s="20" t="n">
        <v>0.515740191214718</v>
      </c>
      <c r="U209" s="20" t="n">
        <v>0.0463326001073553</v>
      </c>
      <c r="V209" s="20" t="n">
        <v>0.30551961025462</v>
      </c>
      <c r="W209" s="20" t="n">
        <v>0.380797127377855</v>
      </c>
      <c r="X209" s="20" t="n">
        <v>0.518805381954028</v>
      </c>
    </row>
    <row r="210" customFormat="false" ht="15" hidden="false" customHeight="false" outlineLevel="0" collapsed="false">
      <c r="A210" s="21" t="n">
        <v>186</v>
      </c>
      <c r="B210" s="18" t="n">
        <f aca="false">CHOOSE($E$9,S210,U210,W210)</f>
        <v>0.677655875100754</v>
      </c>
      <c r="C210" s="18" t="n">
        <f aca="false">CHOOSE($E$9,T210,V210,X210)</f>
        <v>0.381376279634424</v>
      </c>
      <c r="D210" s="9" t="n">
        <f aca="false">IF(B210^2+C210^2&lt;=1,1,0)</f>
        <v>1</v>
      </c>
      <c r="E210" s="14" t="n">
        <f aca="false">4*AVERAGE($D$25:D210)</f>
        <v>3.11827956989247</v>
      </c>
      <c r="F210" s="14" t="n">
        <f aca="false">B210</f>
        <v>0.677655875100754</v>
      </c>
      <c r="G210" s="14" t="n">
        <f aca="false">IF(D210=1,C210,"")</f>
        <v>0.381376279634424</v>
      </c>
      <c r="H210" s="9" t="str">
        <f aca="false">IF(D210=0,C210,"")</f>
        <v/>
      </c>
      <c r="I210" s="9" t="n">
        <f aca="false">SQRT(1-F210^2)</f>
        <v>0.735379164065335</v>
      </c>
      <c r="J210" s="21"/>
      <c r="K210" s="21"/>
      <c r="L210" s="21"/>
      <c r="M210" s="21"/>
      <c r="N210" s="21"/>
      <c r="O210" s="21"/>
      <c r="P210" s="21"/>
      <c r="Q210" s="19" t="n">
        <f aca="false">PI()</f>
        <v>3.14159265358979</v>
      </c>
      <c r="S210" s="20" t="n">
        <v>0.677655875100754</v>
      </c>
      <c r="T210" s="20" t="n">
        <v>0.381376279634424</v>
      </c>
      <c r="U210" s="20" t="n">
        <v>0.88261538011158</v>
      </c>
      <c r="V210" s="20" t="n">
        <v>0.592984948427863</v>
      </c>
      <c r="W210" s="20" t="n">
        <v>0.095939094256761</v>
      </c>
      <c r="X210" s="20" t="n">
        <v>0.44329351225675</v>
      </c>
    </row>
    <row r="211" customFormat="false" ht="15" hidden="false" customHeight="false" outlineLevel="0" collapsed="false">
      <c r="A211" s="21" t="n">
        <v>187</v>
      </c>
      <c r="B211" s="18" t="n">
        <f aca="false">CHOOSE($E$9,S211,U211,W211)</f>
        <v>0.587732685613446</v>
      </c>
      <c r="C211" s="18" t="n">
        <f aca="false">CHOOSE($E$9,T211,V211,X211)</f>
        <v>0.984394917846657</v>
      </c>
      <c r="D211" s="9" t="n">
        <f aca="false">IF(B211^2+C211^2&lt;=1,1,0)</f>
        <v>0</v>
      </c>
      <c r="E211" s="14" t="n">
        <f aca="false">4*AVERAGE($D$25:D211)</f>
        <v>3.10160427807487</v>
      </c>
      <c r="F211" s="14" t="n">
        <f aca="false">B211</f>
        <v>0.587732685613446</v>
      </c>
      <c r="G211" s="9" t="str">
        <f aca="false">IF(D211=1,C211,"")</f>
        <v/>
      </c>
      <c r="H211" s="14" t="n">
        <f aca="false">IF(D211=0,C211,"")</f>
        <v>0.984394917846657</v>
      </c>
      <c r="I211" s="9" t="n">
        <f aca="false">SQRT(1-F211^2)</f>
        <v>0.809055183693675</v>
      </c>
      <c r="J211" s="21"/>
      <c r="K211" s="21"/>
      <c r="L211" s="21"/>
      <c r="M211" s="21"/>
      <c r="N211" s="21"/>
      <c r="O211" s="21"/>
      <c r="P211" s="21"/>
      <c r="Q211" s="19" t="n">
        <f aca="false">PI()</f>
        <v>3.14159265358979</v>
      </c>
      <c r="S211" s="20" t="n">
        <v>0.587732685613446</v>
      </c>
      <c r="T211" s="20" t="n">
        <v>0.984394917846657</v>
      </c>
      <c r="U211" s="20" t="n">
        <v>0.404228828914704</v>
      </c>
      <c r="V211" s="20" t="n">
        <v>0.312902597827649</v>
      </c>
      <c r="W211" s="20" t="n">
        <v>0.438992365521321</v>
      </c>
      <c r="X211" s="20" t="n">
        <v>0.748036684694016</v>
      </c>
    </row>
    <row r="212" customFormat="false" ht="15" hidden="false" customHeight="false" outlineLevel="0" collapsed="false">
      <c r="A212" s="21" t="n">
        <v>188</v>
      </c>
      <c r="B212" s="18" t="n">
        <f aca="false">CHOOSE($E$9,S212,U212,W212)</f>
        <v>0.186502904049121</v>
      </c>
      <c r="C212" s="18" t="n">
        <f aca="false">CHOOSE($E$9,T212,V212,X212)</f>
        <v>0.982236559619196</v>
      </c>
      <c r="D212" s="9" t="n">
        <f aca="false">IF(B212^2+C212^2&lt;=1,1,0)</f>
        <v>1</v>
      </c>
      <c r="E212" s="14" t="n">
        <f aca="false">4*AVERAGE($D$25:D212)</f>
        <v>3.1063829787234</v>
      </c>
      <c r="F212" s="14" t="n">
        <f aca="false">B212</f>
        <v>0.186502904049121</v>
      </c>
      <c r="G212" s="14" t="n">
        <f aca="false">IF(D212=1,C212,"")</f>
        <v>0.982236559619196</v>
      </c>
      <c r="H212" s="9" t="str">
        <f aca="false">IF(D212=0,C212,"")</f>
        <v/>
      </c>
      <c r="I212" s="9" t="n">
        <f aca="false">SQRT(1-F212^2)</f>
        <v>0.98245440951794</v>
      </c>
      <c r="J212" s="21"/>
      <c r="K212" s="21"/>
      <c r="L212" s="21"/>
      <c r="M212" s="21"/>
      <c r="N212" s="21"/>
      <c r="O212" s="21"/>
      <c r="P212" s="21"/>
      <c r="Q212" s="19" t="n">
        <f aca="false">PI()</f>
        <v>3.14159265358979</v>
      </c>
      <c r="S212" s="20" t="n">
        <v>0.186502904049121</v>
      </c>
      <c r="T212" s="20" t="n">
        <v>0.982236559619196</v>
      </c>
      <c r="U212" s="20" t="n">
        <v>0.186573346352835</v>
      </c>
      <c r="V212" s="20" t="n">
        <v>0.829148762653026</v>
      </c>
      <c r="W212" s="20" t="n">
        <v>0.552987085856592</v>
      </c>
      <c r="X212" s="20" t="n">
        <v>0.0664676573841641</v>
      </c>
    </row>
    <row r="213" customFormat="false" ht="15" hidden="false" customHeight="false" outlineLevel="0" collapsed="false">
      <c r="A213" s="21" t="n">
        <v>189</v>
      </c>
      <c r="B213" s="18" t="n">
        <f aca="false">CHOOSE($E$9,S213,U213,W213)</f>
        <v>0.545274338568561</v>
      </c>
      <c r="C213" s="18" t="n">
        <f aca="false">CHOOSE($E$9,T213,V213,X213)</f>
        <v>0.00428003037814051</v>
      </c>
      <c r="D213" s="9" t="n">
        <f aca="false">IF(B213^2+C213^2&lt;=1,1,0)</f>
        <v>1</v>
      </c>
      <c r="E213" s="14" t="n">
        <f aca="false">4*AVERAGE($D$25:D213)</f>
        <v>3.11111111111111</v>
      </c>
      <c r="F213" s="14" t="n">
        <f aca="false">B213</f>
        <v>0.545274338568561</v>
      </c>
      <c r="G213" s="14" t="n">
        <f aca="false">IF(D213=1,C213,"")</f>
        <v>0.00428003037814051</v>
      </c>
      <c r="H213" s="9" t="str">
        <f aca="false">IF(D213=0,C213,"")</f>
        <v/>
      </c>
      <c r="I213" s="9" t="n">
        <f aca="false">SQRT(1-F213^2)</f>
        <v>0.838257654721159</v>
      </c>
      <c r="J213" s="21"/>
      <c r="K213" s="21"/>
      <c r="L213" s="21"/>
      <c r="M213" s="21"/>
      <c r="N213" s="21"/>
      <c r="O213" s="21"/>
      <c r="P213" s="21"/>
      <c r="Q213" s="19" t="n">
        <f aca="false">PI()</f>
        <v>3.14159265358979</v>
      </c>
      <c r="S213" s="20" t="n">
        <v>0.545274338568561</v>
      </c>
      <c r="T213" s="20" t="n">
        <v>0.00428003037814051</v>
      </c>
      <c r="U213" s="20" t="n">
        <v>0.232229619639451</v>
      </c>
      <c r="V213" s="20" t="n">
        <v>0.360003082092585</v>
      </c>
      <c r="W213" s="20" t="n">
        <v>0.662029863124503</v>
      </c>
      <c r="X213" s="20" t="n">
        <v>0.744731924271405</v>
      </c>
    </row>
    <row r="214" customFormat="false" ht="15" hidden="false" customHeight="false" outlineLevel="0" collapsed="false">
      <c r="A214" s="21" t="n">
        <v>190</v>
      </c>
      <c r="B214" s="18" t="n">
        <f aca="false">CHOOSE($E$9,S214,U214,W214)</f>
        <v>0.453439371078275</v>
      </c>
      <c r="C214" s="18" t="n">
        <f aca="false">CHOOSE($E$9,T214,V214,X214)</f>
        <v>0.405018262681551</v>
      </c>
      <c r="D214" s="9" t="n">
        <f aca="false">IF(B214^2+C214^2&lt;=1,1,0)</f>
        <v>1</v>
      </c>
      <c r="E214" s="14" t="n">
        <f aca="false">4*AVERAGE($D$25:D214)</f>
        <v>3.11578947368421</v>
      </c>
      <c r="F214" s="14" t="n">
        <f aca="false">B214</f>
        <v>0.453439371078275</v>
      </c>
      <c r="G214" s="14" t="n">
        <f aca="false">IF(D214=1,C214,"")</f>
        <v>0.405018262681551</v>
      </c>
      <c r="H214" s="9" t="str">
        <f aca="false">IF(D214=0,C214,"")</f>
        <v/>
      </c>
      <c r="I214" s="9" t="n">
        <f aca="false">SQRT(1-F214^2)</f>
        <v>0.891287123634207</v>
      </c>
      <c r="J214" s="21"/>
      <c r="K214" s="21"/>
      <c r="L214" s="21"/>
      <c r="M214" s="21"/>
      <c r="N214" s="21"/>
      <c r="O214" s="21"/>
      <c r="P214" s="21"/>
      <c r="Q214" s="19" t="n">
        <f aca="false">PI()</f>
        <v>3.14159265358979</v>
      </c>
      <c r="S214" s="20" t="n">
        <v>0.453439371078275</v>
      </c>
      <c r="T214" s="20" t="n">
        <v>0.405018262681551</v>
      </c>
      <c r="U214" s="20" t="n">
        <v>0.906712952373061</v>
      </c>
      <c r="V214" s="20" t="n">
        <v>0.997165599142426</v>
      </c>
      <c r="W214" s="20" t="n">
        <v>0.372281870390042</v>
      </c>
      <c r="X214" s="20" t="n">
        <v>0.636754344178499</v>
      </c>
    </row>
    <row r="215" customFormat="false" ht="15" hidden="false" customHeight="false" outlineLevel="0" collapsed="false">
      <c r="A215" s="21" t="n">
        <v>191</v>
      </c>
      <c r="B215" s="18" t="n">
        <f aca="false">CHOOSE($E$9,S215,U215,W215)</f>
        <v>0.259564205887727</v>
      </c>
      <c r="C215" s="18" t="n">
        <f aca="false">CHOOSE($E$9,T215,V215,X215)</f>
        <v>0.345679466263391</v>
      </c>
      <c r="D215" s="9" t="n">
        <f aca="false">IF(B215^2+C215^2&lt;=1,1,0)</f>
        <v>1</v>
      </c>
      <c r="E215" s="14" t="n">
        <f aca="false">4*AVERAGE($D$25:D215)</f>
        <v>3.12041884816754</v>
      </c>
      <c r="F215" s="14" t="n">
        <f aca="false">B215</f>
        <v>0.259564205887727</v>
      </c>
      <c r="G215" s="14" t="n">
        <f aca="false">IF(D215=1,C215,"")</f>
        <v>0.345679466263391</v>
      </c>
      <c r="H215" s="9" t="str">
        <f aca="false">IF(D215=0,C215,"")</f>
        <v/>
      </c>
      <c r="I215" s="9" t="n">
        <f aca="false">SQRT(1-F215^2)</f>
        <v>0.965725852932329</v>
      </c>
      <c r="J215" s="21"/>
      <c r="K215" s="21"/>
      <c r="L215" s="21"/>
      <c r="M215" s="21"/>
      <c r="N215" s="21"/>
      <c r="O215" s="21"/>
      <c r="P215" s="21"/>
      <c r="Q215" s="19" t="n">
        <f aca="false">PI()</f>
        <v>3.14159265358979</v>
      </c>
      <c r="S215" s="20" t="n">
        <v>0.259564205887727</v>
      </c>
      <c r="T215" s="20" t="n">
        <v>0.345679466263391</v>
      </c>
      <c r="U215" s="20" t="n">
        <v>0.41836475005354</v>
      </c>
      <c r="V215" s="20" t="n">
        <v>0.36398790790467</v>
      </c>
      <c r="W215" s="20" t="n">
        <v>0.691078444209787</v>
      </c>
      <c r="X215" s="20" t="n">
        <v>0.397682088001608</v>
      </c>
    </row>
    <row r="216" customFormat="false" ht="15" hidden="false" customHeight="false" outlineLevel="0" collapsed="false">
      <c r="A216" s="21" t="n">
        <v>192</v>
      </c>
      <c r="B216" s="18" t="n">
        <f aca="false">CHOOSE($E$9,S216,U216,W216)</f>
        <v>0.349456267780624</v>
      </c>
      <c r="C216" s="18" t="n">
        <f aca="false">CHOOSE($E$9,T216,V216,X216)</f>
        <v>0.930001740460284</v>
      </c>
      <c r="D216" s="9" t="n">
        <f aca="false">IF(B216^2+C216^2&lt;=1,1,0)</f>
        <v>1</v>
      </c>
      <c r="E216" s="14" t="n">
        <f aca="false">4*AVERAGE($D$25:D216)</f>
        <v>3.125</v>
      </c>
      <c r="F216" s="14" t="n">
        <f aca="false">B216</f>
        <v>0.349456267780624</v>
      </c>
      <c r="G216" s="14" t="n">
        <f aca="false">IF(D216=1,C216,"")</f>
        <v>0.930001740460284</v>
      </c>
      <c r="H216" s="9" t="str">
        <f aca="false">IF(D216=0,C216,"")</f>
        <v/>
      </c>
      <c r="I216" s="9" t="n">
        <f aca="false">SQRT(1-F216^2)</f>
        <v>0.936952675917432</v>
      </c>
      <c r="J216" s="21"/>
      <c r="K216" s="21"/>
      <c r="L216" s="21"/>
      <c r="M216" s="21"/>
      <c r="N216" s="21"/>
      <c r="O216" s="21"/>
      <c r="P216" s="21"/>
      <c r="Q216" s="19" t="n">
        <f aca="false">PI()</f>
        <v>3.14159265358979</v>
      </c>
      <c r="S216" s="20" t="n">
        <v>0.349456267780624</v>
      </c>
      <c r="T216" s="20" t="n">
        <v>0.930001740460284</v>
      </c>
      <c r="U216" s="20" t="n">
        <v>0.565493113513709</v>
      </c>
      <c r="V216" s="20" t="n">
        <v>0.249641293452008</v>
      </c>
      <c r="W216" s="20" t="n">
        <v>0.208281003852271</v>
      </c>
      <c r="X216" s="20" t="n">
        <v>0.368868617187116</v>
      </c>
    </row>
    <row r="217" customFormat="false" ht="15" hidden="false" customHeight="false" outlineLevel="0" collapsed="false">
      <c r="A217" s="21" t="n">
        <v>193</v>
      </c>
      <c r="B217" s="18" t="n">
        <f aca="false">CHOOSE($E$9,S217,U217,W217)</f>
        <v>0.382913851062767</v>
      </c>
      <c r="C217" s="18" t="n">
        <f aca="false">CHOOSE($E$9,T217,V217,X217)</f>
        <v>0.913814449333586</v>
      </c>
      <c r="D217" s="9" t="n">
        <f aca="false">IF(B217^2+C217^2&lt;=1,1,0)</f>
        <v>1</v>
      </c>
      <c r="E217" s="14" t="n">
        <f aca="false">4*AVERAGE($D$25:D217)</f>
        <v>3.12953367875648</v>
      </c>
      <c r="F217" s="14" t="n">
        <f aca="false">B217</f>
        <v>0.382913851062767</v>
      </c>
      <c r="G217" s="14" t="n">
        <f aca="false">IF(D217=1,C217,"")</f>
        <v>0.913814449333586</v>
      </c>
      <c r="H217" s="9" t="str">
        <f aca="false">IF(D217=0,C217,"")</f>
        <v/>
      </c>
      <c r="I217" s="9" t="n">
        <f aca="false">SQRT(1-F217^2)</f>
        <v>0.923784056294695</v>
      </c>
      <c r="J217" s="21"/>
      <c r="K217" s="21"/>
      <c r="L217" s="21"/>
      <c r="M217" s="21"/>
      <c r="N217" s="21"/>
      <c r="O217" s="21"/>
      <c r="P217" s="21"/>
      <c r="Q217" s="19" t="n">
        <f aca="false">PI()</f>
        <v>3.14159265358979</v>
      </c>
      <c r="S217" s="20" t="n">
        <v>0.382913851062767</v>
      </c>
      <c r="T217" s="20" t="n">
        <v>0.913814449333586</v>
      </c>
      <c r="U217" s="20" t="n">
        <v>0.940256032549309</v>
      </c>
      <c r="V217" s="20" t="n">
        <v>0.627645218360393</v>
      </c>
      <c r="W217" s="20" t="n">
        <v>0.868586005862373</v>
      </c>
      <c r="X217" s="20" t="n">
        <v>0.606181888054962</v>
      </c>
    </row>
    <row r="218" customFormat="false" ht="15" hidden="false" customHeight="false" outlineLevel="0" collapsed="false">
      <c r="A218" s="21" t="n">
        <v>194</v>
      </c>
      <c r="B218" s="18" t="n">
        <f aca="false">CHOOSE($E$9,S218,U218,W218)</f>
        <v>0.232151183648966</v>
      </c>
      <c r="C218" s="18" t="n">
        <f aca="false">CHOOSE($E$9,T218,V218,X218)</f>
        <v>0.684837492299266</v>
      </c>
      <c r="D218" s="9" t="n">
        <f aca="false">IF(B218^2+C218^2&lt;=1,1,0)</f>
        <v>1</v>
      </c>
      <c r="E218" s="14" t="n">
        <f aca="false">4*AVERAGE($D$25:D218)</f>
        <v>3.1340206185567</v>
      </c>
      <c r="F218" s="14" t="n">
        <f aca="false">B218</f>
        <v>0.232151183648966</v>
      </c>
      <c r="G218" s="14" t="n">
        <f aca="false">IF(D218=1,C218,"")</f>
        <v>0.684837492299266</v>
      </c>
      <c r="H218" s="9" t="str">
        <f aca="false">IF(D218=0,C218,"")</f>
        <v/>
      </c>
      <c r="I218" s="9" t="n">
        <f aca="false">SQRT(1-F218^2)</f>
        <v>0.97267971497836</v>
      </c>
      <c r="J218" s="21"/>
      <c r="K218" s="21"/>
      <c r="L218" s="21"/>
      <c r="M218" s="21"/>
      <c r="N218" s="21"/>
      <c r="O218" s="21"/>
      <c r="P218" s="21"/>
      <c r="Q218" s="19" t="n">
        <f aca="false">PI()</f>
        <v>3.14159265358979</v>
      </c>
      <c r="S218" s="20" t="n">
        <v>0.232151183648966</v>
      </c>
      <c r="T218" s="20" t="n">
        <v>0.684837492299266</v>
      </c>
      <c r="U218" s="20" t="n">
        <v>0.357064136673881</v>
      </c>
      <c r="V218" s="20" t="n">
        <v>0.190243841925268</v>
      </c>
      <c r="W218" s="20" t="n">
        <v>0.248647491998471</v>
      </c>
      <c r="X218" s="20" t="n">
        <v>0.43673113163798</v>
      </c>
    </row>
    <row r="219" customFormat="false" ht="15" hidden="false" customHeight="false" outlineLevel="0" collapsed="false">
      <c r="A219" s="21" t="n">
        <v>195</v>
      </c>
      <c r="B219" s="18" t="n">
        <f aca="false">CHOOSE($E$9,S219,U219,W219)</f>
        <v>0.362743632751517</v>
      </c>
      <c r="C219" s="18" t="n">
        <f aca="false">CHOOSE($E$9,T219,V219,X219)</f>
        <v>0.0811799155781046</v>
      </c>
      <c r="D219" s="9" t="n">
        <f aca="false">IF(B219^2+C219^2&lt;=1,1,0)</f>
        <v>1</v>
      </c>
      <c r="E219" s="14" t="n">
        <f aca="false">4*AVERAGE($D$25:D219)</f>
        <v>3.13846153846154</v>
      </c>
      <c r="F219" s="14" t="n">
        <f aca="false">B219</f>
        <v>0.362743632751517</v>
      </c>
      <c r="G219" s="14" t="n">
        <f aca="false">IF(D219=1,C219,"")</f>
        <v>0.0811799155781046</v>
      </c>
      <c r="H219" s="9" t="str">
        <f aca="false">IF(D219=0,C219,"")</f>
        <v/>
      </c>
      <c r="I219" s="9" t="n">
        <f aca="false">SQRT(1-F219^2)</f>
        <v>0.931888972409392</v>
      </c>
      <c r="J219" s="21"/>
      <c r="K219" s="21"/>
      <c r="L219" s="21"/>
      <c r="M219" s="21"/>
      <c r="N219" s="21"/>
      <c r="O219" s="21"/>
      <c r="P219" s="21"/>
      <c r="Q219" s="19" t="n">
        <f aca="false">PI()</f>
        <v>3.14159265358979</v>
      </c>
      <c r="S219" s="20" t="n">
        <v>0.362743632751517</v>
      </c>
      <c r="T219" s="20" t="n">
        <v>0.0811799155781046</v>
      </c>
      <c r="U219" s="20" t="n">
        <v>0.20216694740497</v>
      </c>
      <c r="V219" s="20" t="n">
        <v>0.241095783227907</v>
      </c>
      <c r="W219" s="20" t="n">
        <v>0.0698458810841601</v>
      </c>
      <c r="X219" s="20" t="n">
        <v>0.299197870346097</v>
      </c>
    </row>
    <row r="220" customFormat="false" ht="15" hidden="false" customHeight="false" outlineLevel="0" collapsed="false">
      <c r="A220" s="21" t="n">
        <v>196</v>
      </c>
      <c r="B220" s="18" t="n">
        <f aca="false">CHOOSE($E$9,S220,U220,W220)</f>
        <v>0.234851841232739</v>
      </c>
      <c r="C220" s="18" t="n">
        <f aca="false">CHOOSE($E$9,T220,V220,X220)</f>
        <v>0.996902122278698</v>
      </c>
      <c r="D220" s="9" t="n">
        <f aca="false">IF(B220^2+C220^2&lt;=1,1,0)</f>
        <v>0</v>
      </c>
      <c r="E220" s="14" t="n">
        <f aca="false">4*AVERAGE($D$25:D220)</f>
        <v>3.12244897959184</v>
      </c>
      <c r="F220" s="14" t="n">
        <f aca="false">B220</f>
        <v>0.234851841232739</v>
      </c>
      <c r="G220" s="9" t="str">
        <f aca="false">IF(D220=1,C220,"")</f>
        <v/>
      </c>
      <c r="H220" s="14" t="n">
        <f aca="false">IF(D220=0,C220,"")</f>
        <v>0.996902122278698</v>
      </c>
      <c r="I220" s="9" t="n">
        <f aca="false">SQRT(1-F220^2)</f>
        <v>0.972031178856724</v>
      </c>
      <c r="J220" s="21"/>
      <c r="K220" s="21"/>
      <c r="L220" s="21"/>
      <c r="M220" s="21"/>
      <c r="N220" s="21"/>
      <c r="O220" s="21"/>
      <c r="P220" s="21"/>
      <c r="Q220" s="19" t="n">
        <f aca="false">PI()</f>
        <v>3.14159265358979</v>
      </c>
      <c r="S220" s="20" t="n">
        <v>0.234851841232739</v>
      </c>
      <c r="T220" s="20" t="n">
        <v>0.996902122278698</v>
      </c>
      <c r="U220" s="20" t="n">
        <v>0.790338626472867</v>
      </c>
      <c r="V220" s="20" t="n">
        <v>0.932568388910198</v>
      </c>
      <c r="W220" s="20" t="n">
        <v>0.0957718624122169</v>
      </c>
      <c r="X220" s="20" t="n">
        <v>0.651107091510295</v>
      </c>
    </row>
    <row r="221" customFormat="false" ht="15" hidden="false" customHeight="false" outlineLevel="0" collapsed="false">
      <c r="A221" s="21" t="n">
        <v>197</v>
      </c>
      <c r="B221" s="18" t="n">
        <f aca="false">CHOOSE($E$9,S221,U221,W221)</f>
        <v>0.740960146184079</v>
      </c>
      <c r="C221" s="18" t="n">
        <f aca="false">CHOOSE($E$9,T221,V221,X221)</f>
        <v>0.92320125142578</v>
      </c>
      <c r="D221" s="9" t="n">
        <f aca="false">IF(B221^2+C221^2&lt;=1,1,0)</f>
        <v>0</v>
      </c>
      <c r="E221" s="14" t="n">
        <f aca="false">4*AVERAGE($D$25:D221)</f>
        <v>3.10659898477157</v>
      </c>
      <c r="F221" s="14" t="n">
        <f aca="false">B221</f>
        <v>0.740960146184079</v>
      </c>
      <c r="G221" s="9" t="str">
        <f aca="false">IF(D221=1,C221,"")</f>
        <v/>
      </c>
      <c r="H221" s="14" t="n">
        <f aca="false">IF(D221=0,C221,"")</f>
        <v>0.92320125142578</v>
      </c>
      <c r="I221" s="9" t="n">
        <f aca="false">SQRT(1-F221^2)</f>
        <v>0.671549001761501</v>
      </c>
      <c r="J221" s="21"/>
      <c r="K221" s="21"/>
      <c r="L221" s="21"/>
      <c r="M221" s="21"/>
      <c r="N221" s="21"/>
      <c r="O221" s="21"/>
      <c r="P221" s="21"/>
      <c r="Q221" s="19" t="n">
        <f aca="false">PI()</f>
        <v>3.14159265358979</v>
      </c>
      <c r="S221" s="20" t="n">
        <v>0.740960146184079</v>
      </c>
      <c r="T221" s="20" t="n">
        <v>0.92320125142578</v>
      </c>
      <c r="U221" s="20" t="n">
        <v>0.286048230369915</v>
      </c>
      <c r="V221" s="20" t="n">
        <v>0.146020954809419</v>
      </c>
      <c r="W221" s="20" t="n">
        <v>0.915675938543176</v>
      </c>
      <c r="X221" s="20" t="n">
        <v>0.315836692737553</v>
      </c>
    </row>
    <row r="222" customFormat="false" ht="15" hidden="false" customHeight="false" outlineLevel="0" collapsed="false">
      <c r="A222" s="21" t="n">
        <v>198</v>
      </c>
      <c r="B222" s="18" t="n">
        <f aca="false">CHOOSE($E$9,S222,U222,W222)</f>
        <v>0.798903693794273</v>
      </c>
      <c r="C222" s="18" t="n">
        <f aca="false">CHOOSE($E$9,T222,V222,X222)</f>
        <v>0.406787108746357</v>
      </c>
      <c r="D222" s="9" t="n">
        <f aca="false">IF(B222^2+C222^2&lt;=1,1,0)</f>
        <v>1</v>
      </c>
      <c r="E222" s="14" t="n">
        <f aca="false">4*AVERAGE($D$25:D222)</f>
        <v>3.11111111111111</v>
      </c>
      <c r="F222" s="14" t="n">
        <f aca="false">B222</f>
        <v>0.798903693794273</v>
      </c>
      <c r="G222" s="14" t="n">
        <f aca="false">IF(D222=1,C222,"")</f>
        <v>0.406787108746357</v>
      </c>
      <c r="H222" s="9" t="str">
        <f aca="false">IF(D222=0,C222,"")</f>
        <v/>
      </c>
      <c r="I222" s="9" t="n">
        <f aca="false">SQRT(1-F222^2)</f>
        <v>0.601458966216206</v>
      </c>
      <c r="J222" s="21"/>
      <c r="K222" s="21"/>
      <c r="L222" s="21"/>
      <c r="M222" s="21"/>
      <c r="N222" s="21"/>
      <c r="O222" s="21"/>
      <c r="P222" s="21"/>
      <c r="Q222" s="19" t="n">
        <f aca="false">PI()</f>
        <v>3.14159265358979</v>
      </c>
      <c r="S222" s="20" t="n">
        <v>0.798903693794273</v>
      </c>
      <c r="T222" s="20" t="n">
        <v>0.406787108746357</v>
      </c>
      <c r="U222" s="20" t="n">
        <v>0.956779098301066</v>
      </c>
      <c r="V222" s="20" t="n">
        <v>0.322416455733736</v>
      </c>
      <c r="W222" s="20" t="n">
        <v>0.591145350057651</v>
      </c>
      <c r="X222" s="20" t="n">
        <v>0.414581505399005</v>
      </c>
    </row>
    <row r="223" customFormat="false" ht="15" hidden="false" customHeight="false" outlineLevel="0" collapsed="false">
      <c r="A223" s="21" t="n">
        <v>199</v>
      </c>
      <c r="B223" s="18" t="n">
        <f aca="false">CHOOSE($E$9,S223,U223,W223)</f>
        <v>0.548060227069072</v>
      </c>
      <c r="C223" s="18" t="n">
        <f aca="false">CHOOSE($E$9,T223,V223,X223)</f>
        <v>0.185336344526149</v>
      </c>
      <c r="D223" s="9" t="n">
        <f aca="false">IF(B223^2+C223^2&lt;=1,1,0)</f>
        <v>1</v>
      </c>
      <c r="E223" s="14" t="n">
        <f aca="false">4*AVERAGE($D$25:D223)</f>
        <v>3.11557788944724</v>
      </c>
      <c r="F223" s="14" t="n">
        <f aca="false">B223</f>
        <v>0.548060227069072</v>
      </c>
      <c r="G223" s="14" t="n">
        <f aca="false">IF(D223=1,C223,"")</f>
        <v>0.185336344526149</v>
      </c>
      <c r="H223" s="9" t="str">
        <f aca="false">IF(D223=0,C223,"")</f>
        <v/>
      </c>
      <c r="I223" s="9" t="n">
        <f aca="false">SQRT(1-F223^2)</f>
        <v>0.836438872545386</v>
      </c>
      <c r="J223" s="21"/>
      <c r="K223" s="21"/>
      <c r="L223" s="21"/>
      <c r="M223" s="21"/>
      <c r="N223" s="21"/>
      <c r="O223" s="21"/>
      <c r="P223" s="21"/>
      <c r="Q223" s="19" t="n">
        <f aca="false">PI()</f>
        <v>3.14159265358979</v>
      </c>
      <c r="S223" s="20" t="n">
        <v>0.548060227069072</v>
      </c>
      <c r="T223" s="20" t="n">
        <v>0.185336344526149</v>
      </c>
      <c r="U223" s="20" t="n">
        <v>0.298644382845203</v>
      </c>
      <c r="V223" s="20" t="n">
        <v>0.699904101514011</v>
      </c>
      <c r="W223" s="20" t="n">
        <v>0.166591122458513</v>
      </c>
      <c r="X223" s="20" t="n">
        <v>0.661657959640951</v>
      </c>
    </row>
    <row r="224" customFormat="false" ht="15" hidden="false" customHeight="false" outlineLevel="0" collapsed="false">
      <c r="A224" s="21" t="n">
        <v>200</v>
      </c>
      <c r="B224" s="18" t="n">
        <f aca="false">CHOOSE($E$9,S224,U224,W224)</f>
        <v>0.214746585465036</v>
      </c>
      <c r="C224" s="18" t="n">
        <f aca="false">CHOOSE($E$9,T224,V224,X224)</f>
        <v>0.296045386348851</v>
      </c>
      <c r="D224" s="9" t="n">
        <f aca="false">IF(B224^2+C224^2&lt;=1,1,0)</f>
        <v>1</v>
      </c>
      <c r="E224" s="14" t="n">
        <f aca="false">4*AVERAGE($D$25:D224)</f>
        <v>3.12</v>
      </c>
      <c r="F224" s="14" t="n">
        <f aca="false">B224</f>
        <v>0.214746585465036</v>
      </c>
      <c r="G224" s="14" t="n">
        <f aca="false">IF(D224=1,C224,"")</f>
        <v>0.296045386348851</v>
      </c>
      <c r="H224" s="9" t="str">
        <f aca="false">IF(D224=0,C224,"")</f>
        <v/>
      </c>
      <c r="I224" s="9" t="n">
        <f aca="false">SQRT(1-F224^2)</f>
        <v>0.976669802968797</v>
      </c>
      <c r="J224" s="21"/>
      <c r="K224" s="21"/>
      <c r="L224" s="21"/>
      <c r="M224" s="21"/>
      <c r="N224" s="21"/>
      <c r="O224" s="21"/>
      <c r="P224" s="21"/>
      <c r="Q224" s="19" t="n">
        <f aca="false">PI()</f>
        <v>3.14159265358979</v>
      </c>
      <c r="S224" s="20" t="n">
        <v>0.214746585465036</v>
      </c>
      <c r="T224" s="20" t="n">
        <v>0.296045386348851</v>
      </c>
      <c r="U224" s="20" t="n">
        <v>0.351107865900766</v>
      </c>
      <c r="V224" s="20" t="n">
        <v>0.24158577995928</v>
      </c>
      <c r="W224" s="20" t="n">
        <v>0.302698645495672</v>
      </c>
      <c r="X224" s="20" t="n">
        <v>0.850675494869703</v>
      </c>
    </row>
    <row r="225" customFormat="false" ht="15" hidden="false" customHeight="false" outlineLevel="0" collapsed="false">
      <c r="A225" s="21" t="n">
        <v>201</v>
      </c>
      <c r="B225" s="18" t="n">
        <f aca="false">CHOOSE($E$9,S225,U225,W225)</f>
        <v>0.18258651799988</v>
      </c>
      <c r="C225" s="18" t="n">
        <f aca="false">CHOOSE($E$9,T225,V225,X225)</f>
        <v>0.0597479470307007</v>
      </c>
      <c r="D225" s="9" t="n">
        <f aca="false">IF(B225^2+C225^2&lt;=1,1,0)</f>
        <v>1</v>
      </c>
      <c r="E225" s="14" t="n">
        <f aca="false">4*AVERAGE($D$25:D225)</f>
        <v>3.12437810945274</v>
      </c>
      <c r="F225" s="14" t="n">
        <f aca="false">B225</f>
        <v>0.18258651799988</v>
      </c>
      <c r="G225" s="14" t="n">
        <f aca="false">IF(D225=1,C225,"")</f>
        <v>0.0597479470307007</v>
      </c>
      <c r="H225" s="9" t="str">
        <f aca="false">IF(D225=0,C225,"")</f>
        <v/>
      </c>
      <c r="I225" s="9" t="n">
        <f aca="false">SQRT(1-F225^2)</f>
        <v>0.983189790144649</v>
      </c>
      <c r="J225" s="21"/>
      <c r="K225" s="21"/>
      <c r="L225" s="21"/>
      <c r="M225" s="21"/>
      <c r="N225" s="21"/>
      <c r="O225" s="21"/>
      <c r="P225" s="21"/>
      <c r="Q225" s="19" t="n">
        <f aca="false">PI()</f>
        <v>3.14159265358979</v>
      </c>
      <c r="S225" s="20" t="n">
        <v>0.18258651799988</v>
      </c>
      <c r="T225" s="20" t="n">
        <v>0.0597479470307007</v>
      </c>
      <c r="U225" s="20" t="n">
        <v>0.747487472433666</v>
      </c>
      <c r="V225" s="20" t="n">
        <v>0.0939683307839897</v>
      </c>
      <c r="W225" s="20" t="n">
        <v>0.566945503415771</v>
      </c>
      <c r="X225" s="20" t="n">
        <v>0.0697971871604948</v>
      </c>
    </row>
    <row r="226" customFormat="false" ht="15" hidden="false" customHeight="false" outlineLevel="0" collapsed="false">
      <c r="A226" s="21" t="n">
        <v>202</v>
      </c>
      <c r="B226" s="18" t="n">
        <f aca="false">CHOOSE($E$9,S226,U226,W226)</f>
        <v>0.18740547390189</v>
      </c>
      <c r="C226" s="18" t="n">
        <f aca="false">CHOOSE($E$9,T226,V226,X226)</f>
        <v>0.332320740562864</v>
      </c>
      <c r="D226" s="9" t="n">
        <f aca="false">IF(B226^2+C226^2&lt;=1,1,0)</f>
        <v>1</v>
      </c>
      <c r="E226" s="14" t="n">
        <f aca="false">4*AVERAGE($D$25:D226)</f>
        <v>3.12871287128713</v>
      </c>
      <c r="F226" s="14" t="n">
        <f aca="false">B226</f>
        <v>0.18740547390189</v>
      </c>
      <c r="G226" s="14" t="n">
        <f aca="false">IF(D226=1,C226,"")</f>
        <v>0.332320740562864</v>
      </c>
      <c r="H226" s="9" t="str">
        <f aca="false">IF(D226=0,C226,"")</f>
        <v/>
      </c>
      <c r="I226" s="9" t="n">
        <f aca="false">SQRT(1-F226^2)</f>
        <v>0.98228264178474</v>
      </c>
      <c r="J226" s="21"/>
      <c r="K226" s="21"/>
      <c r="L226" s="21"/>
      <c r="M226" s="21"/>
      <c r="N226" s="21"/>
      <c r="O226" s="21"/>
      <c r="P226" s="21"/>
      <c r="Q226" s="19" t="n">
        <f aca="false">PI()</f>
        <v>3.14159265358979</v>
      </c>
      <c r="S226" s="20" t="n">
        <v>0.18740547390189</v>
      </c>
      <c r="T226" s="20" t="n">
        <v>0.332320740562864</v>
      </c>
      <c r="U226" s="20" t="n">
        <v>0.488550831788998</v>
      </c>
      <c r="V226" s="20" t="n">
        <v>0.785657210429149</v>
      </c>
      <c r="W226" s="20" t="n">
        <v>0.00515797944138829</v>
      </c>
      <c r="X226" s="20" t="n">
        <v>0.880631061870282</v>
      </c>
    </row>
    <row r="227" customFormat="false" ht="15" hidden="false" customHeight="false" outlineLevel="0" collapsed="false">
      <c r="A227" s="21" t="n">
        <v>203</v>
      </c>
      <c r="B227" s="18" t="n">
        <f aca="false">CHOOSE($E$9,S227,U227,W227)</f>
        <v>0.416559597360902</v>
      </c>
      <c r="C227" s="18" t="n">
        <f aca="false">CHOOSE($E$9,T227,V227,X227)</f>
        <v>0.099671351374127</v>
      </c>
      <c r="D227" s="9" t="n">
        <f aca="false">IF(B227^2+C227^2&lt;=1,1,0)</f>
        <v>1</v>
      </c>
      <c r="E227" s="14" t="n">
        <f aca="false">4*AVERAGE($D$25:D227)</f>
        <v>3.13300492610837</v>
      </c>
      <c r="F227" s="14" t="n">
        <f aca="false">B227</f>
        <v>0.416559597360902</v>
      </c>
      <c r="G227" s="14" t="n">
        <f aca="false">IF(D227=1,C227,"")</f>
        <v>0.099671351374127</v>
      </c>
      <c r="H227" s="9" t="str">
        <f aca="false">IF(D227=0,C227,"")</f>
        <v/>
      </c>
      <c r="I227" s="9" t="n">
        <f aca="false">SQRT(1-F227^2)</f>
        <v>0.90910841039258</v>
      </c>
      <c r="J227" s="21"/>
      <c r="K227" s="21"/>
      <c r="L227" s="21"/>
      <c r="M227" s="21"/>
      <c r="N227" s="21"/>
      <c r="O227" s="21"/>
      <c r="P227" s="21"/>
      <c r="Q227" s="19" t="n">
        <f aca="false">PI()</f>
        <v>3.14159265358979</v>
      </c>
      <c r="S227" s="20" t="n">
        <v>0.416559597360902</v>
      </c>
      <c r="T227" s="20" t="n">
        <v>0.099671351374127</v>
      </c>
      <c r="U227" s="20" t="n">
        <v>0.550721679708732</v>
      </c>
      <c r="V227" s="20" t="n">
        <v>0.0264276404156553</v>
      </c>
      <c r="W227" s="20" t="n">
        <v>0.837561195889355</v>
      </c>
      <c r="X227" s="20" t="n">
        <v>0.107085476547995</v>
      </c>
    </row>
    <row r="228" customFormat="false" ht="15" hidden="false" customHeight="false" outlineLevel="0" collapsed="false">
      <c r="A228" s="21" t="n">
        <v>204</v>
      </c>
      <c r="B228" s="18" t="n">
        <f aca="false">CHOOSE($E$9,S228,U228,W228)</f>
        <v>0.692020215443336</v>
      </c>
      <c r="C228" s="18" t="n">
        <f aca="false">CHOOSE($E$9,T228,V228,X228)</f>
        <v>0.184985014726408</v>
      </c>
      <c r="D228" s="9" t="n">
        <f aca="false">IF(B228^2+C228^2&lt;=1,1,0)</f>
        <v>1</v>
      </c>
      <c r="E228" s="14" t="n">
        <f aca="false">4*AVERAGE($D$25:D228)</f>
        <v>3.13725490196078</v>
      </c>
      <c r="F228" s="14" t="n">
        <f aca="false">B228</f>
        <v>0.692020215443336</v>
      </c>
      <c r="G228" s="14" t="n">
        <f aca="false">IF(D228=1,C228,"")</f>
        <v>0.184985014726408</v>
      </c>
      <c r="H228" s="9" t="str">
        <f aca="false">IF(D228=0,C228,"")</f>
        <v/>
      </c>
      <c r="I228" s="9" t="n">
        <f aca="false">SQRT(1-F228^2)</f>
        <v>0.721878120888672</v>
      </c>
      <c r="J228" s="21"/>
      <c r="K228" s="21"/>
      <c r="L228" s="21"/>
      <c r="M228" s="21"/>
      <c r="N228" s="21"/>
      <c r="O228" s="21"/>
      <c r="P228" s="21"/>
      <c r="Q228" s="19" t="n">
        <f aca="false">PI()</f>
        <v>3.14159265358979</v>
      </c>
      <c r="S228" s="20" t="n">
        <v>0.692020215443336</v>
      </c>
      <c r="T228" s="20" t="n">
        <v>0.184985014726408</v>
      </c>
      <c r="U228" s="20" t="n">
        <v>0.393005747901689</v>
      </c>
      <c r="V228" s="20" t="n">
        <v>0.591482409949825</v>
      </c>
      <c r="W228" s="20" t="n">
        <v>0.425273729285974</v>
      </c>
      <c r="X228" s="20" t="n">
        <v>0.269432696619932</v>
      </c>
    </row>
    <row r="229" customFormat="false" ht="15" hidden="false" customHeight="false" outlineLevel="0" collapsed="false">
      <c r="A229" s="21" t="n">
        <v>205</v>
      </c>
      <c r="B229" s="18" t="n">
        <f aca="false">CHOOSE($E$9,S229,U229,W229)</f>
        <v>0.417511670733802</v>
      </c>
      <c r="C229" s="18" t="n">
        <f aca="false">CHOOSE($E$9,T229,V229,X229)</f>
        <v>0.849602378555574</v>
      </c>
      <c r="D229" s="9" t="n">
        <f aca="false">IF(B229^2+C229^2&lt;=1,1,0)</f>
        <v>1</v>
      </c>
      <c r="E229" s="14" t="n">
        <f aca="false">4*AVERAGE($D$25:D229)</f>
        <v>3.14146341463415</v>
      </c>
      <c r="F229" s="14" t="n">
        <f aca="false">B229</f>
        <v>0.417511670733802</v>
      </c>
      <c r="G229" s="14" t="n">
        <f aca="false">IF(D229=1,C229,"")</f>
        <v>0.849602378555574</v>
      </c>
      <c r="H229" s="9" t="str">
        <f aca="false">IF(D229=0,C229,"")</f>
        <v/>
      </c>
      <c r="I229" s="9" t="n">
        <f aca="false">SQRT(1-F229^2)</f>
        <v>0.908671560466745</v>
      </c>
      <c r="J229" s="21"/>
      <c r="K229" s="21"/>
      <c r="L229" s="21"/>
      <c r="M229" s="21"/>
      <c r="N229" s="21"/>
      <c r="O229" s="21"/>
      <c r="P229" s="21"/>
      <c r="Q229" s="19" t="n">
        <f aca="false">PI()</f>
        <v>3.14159265358979</v>
      </c>
      <c r="S229" s="20" t="n">
        <v>0.417511670733802</v>
      </c>
      <c r="T229" s="20" t="n">
        <v>0.849602378555574</v>
      </c>
      <c r="U229" s="20" t="n">
        <v>0.94150737478724</v>
      </c>
      <c r="V229" s="20" t="n">
        <v>0.485627031805306</v>
      </c>
      <c r="W229" s="20" t="n">
        <v>0.893514768726665</v>
      </c>
      <c r="X229" s="20" t="n">
        <v>0.189167500715825</v>
      </c>
    </row>
    <row r="230" customFormat="false" ht="15" hidden="false" customHeight="false" outlineLevel="0" collapsed="false">
      <c r="A230" s="21" t="n">
        <v>206</v>
      </c>
      <c r="B230" s="18" t="n">
        <f aca="false">CHOOSE($E$9,S230,U230,W230)</f>
        <v>0.635039412765764</v>
      </c>
      <c r="C230" s="18" t="n">
        <f aca="false">CHOOSE($E$9,T230,V230,X230)</f>
        <v>0.214408129570074</v>
      </c>
      <c r="D230" s="9" t="n">
        <f aca="false">IF(B230^2+C230^2&lt;=1,1,0)</f>
        <v>1</v>
      </c>
      <c r="E230" s="14" t="n">
        <f aca="false">4*AVERAGE($D$25:D230)</f>
        <v>3.14563106796117</v>
      </c>
      <c r="F230" s="14" t="n">
        <f aca="false">B230</f>
        <v>0.635039412765764</v>
      </c>
      <c r="G230" s="14" t="n">
        <f aca="false">IF(D230=1,C230,"")</f>
        <v>0.214408129570074</v>
      </c>
      <c r="H230" s="9" t="str">
        <f aca="false">IF(D230=0,C230,"")</f>
        <v/>
      </c>
      <c r="I230" s="9" t="n">
        <f aca="false">SQRT(1-F230^2)</f>
        <v>0.772479737102608</v>
      </c>
      <c r="J230" s="21"/>
      <c r="K230" s="21"/>
      <c r="L230" s="21"/>
      <c r="M230" s="21"/>
      <c r="N230" s="21"/>
      <c r="O230" s="21"/>
      <c r="P230" s="21"/>
      <c r="Q230" s="19" t="n">
        <f aca="false">PI()</f>
        <v>3.14159265358979</v>
      </c>
      <c r="S230" s="20" t="n">
        <v>0.635039412765764</v>
      </c>
      <c r="T230" s="20" t="n">
        <v>0.214408129570074</v>
      </c>
      <c r="U230" s="20" t="n">
        <v>0.450499235995029</v>
      </c>
      <c r="V230" s="20" t="n">
        <v>0.857249995889202</v>
      </c>
      <c r="W230" s="20" t="n">
        <v>0.414092382839518</v>
      </c>
      <c r="X230" s="20" t="n">
        <v>0.410213458433446</v>
      </c>
    </row>
    <row r="231" customFormat="false" ht="15" hidden="false" customHeight="false" outlineLevel="0" collapsed="false">
      <c r="A231" s="21" t="n">
        <v>207</v>
      </c>
      <c r="B231" s="18" t="n">
        <f aca="false">CHOOSE($E$9,S231,U231,W231)</f>
        <v>0.927746824803762</v>
      </c>
      <c r="C231" s="18" t="n">
        <f aca="false">CHOOSE($E$9,T231,V231,X231)</f>
        <v>0.019430678919889</v>
      </c>
      <c r="D231" s="9" t="n">
        <f aca="false">IF(B231^2+C231^2&lt;=1,1,0)</f>
        <v>1</v>
      </c>
      <c r="E231" s="14" t="n">
        <f aca="false">4*AVERAGE($D$25:D231)</f>
        <v>3.14975845410628</v>
      </c>
      <c r="F231" s="14" t="n">
        <f aca="false">B231</f>
        <v>0.927746824803762</v>
      </c>
      <c r="G231" s="14" t="n">
        <f aca="false">IF(D231=1,C231,"")</f>
        <v>0.019430678919889</v>
      </c>
      <c r="H231" s="9" t="str">
        <f aca="false">IF(D231=0,C231,"")</f>
        <v/>
      </c>
      <c r="I231" s="9" t="n">
        <f aca="false">SQRT(1-F231^2)</f>
        <v>0.37321016742117</v>
      </c>
      <c r="J231" s="21"/>
      <c r="K231" s="21"/>
      <c r="L231" s="21"/>
      <c r="M231" s="21"/>
      <c r="N231" s="21"/>
      <c r="O231" s="21"/>
      <c r="P231" s="21"/>
      <c r="Q231" s="19" t="n">
        <f aca="false">PI()</f>
        <v>3.14159265358979</v>
      </c>
      <c r="S231" s="20" t="n">
        <v>0.927746824803762</v>
      </c>
      <c r="T231" s="20" t="n">
        <v>0.019430678919889</v>
      </c>
      <c r="U231" s="20" t="n">
        <v>0.692880005751973</v>
      </c>
      <c r="V231" s="20" t="n">
        <v>0.0813521141712471</v>
      </c>
      <c r="W231" s="20" t="n">
        <v>0.631510121984341</v>
      </c>
      <c r="X231" s="20" t="n">
        <v>0.969868891812707</v>
      </c>
    </row>
    <row r="232" customFormat="false" ht="15" hidden="false" customHeight="false" outlineLevel="0" collapsed="false">
      <c r="A232" s="21" t="n">
        <v>208</v>
      </c>
      <c r="B232" s="18" t="n">
        <f aca="false">CHOOSE($E$9,S232,U232,W232)</f>
        <v>0.0867033250397071</v>
      </c>
      <c r="C232" s="18" t="n">
        <f aca="false">CHOOSE($E$9,T232,V232,X232)</f>
        <v>0.0879859152482823</v>
      </c>
      <c r="D232" s="9" t="n">
        <f aca="false">IF(B232^2+C232^2&lt;=1,1,0)</f>
        <v>1</v>
      </c>
      <c r="E232" s="14" t="n">
        <f aca="false">4*AVERAGE($D$25:D232)</f>
        <v>3.15384615384615</v>
      </c>
      <c r="F232" s="14" t="n">
        <f aca="false">B232</f>
        <v>0.0867033250397071</v>
      </c>
      <c r="G232" s="14" t="n">
        <f aca="false">IF(D232=1,C232,"")</f>
        <v>0.0879859152482823</v>
      </c>
      <c r="H232" s="9" t="str">
        <f aca="false">IF(D232=0,C232,"")</f>
        <v/>
      </c>
      <c r="I232" s="9" t="n">
        <f aca="false">SQRT(1-F232^2)</f>
        <v>0.996234175998324</v>
      </c>
      <c r="J232" s="21"/>
      <c r="K232" s="21"/>
      <c r="L232" s="21"/>
      <c r="M232" s="21"/>
      <c r="N232" s="21"/>
      <c r="O232" s="21"/>
      <c r="P232" s="21"/>
      <c r="Q232" s="19" t="n">
        <f aca="false">PI()</f>
        <v>3.14159265358979</v>
      </c>
      <c r="S232" s="20" t="n">
        <v>0.0867033250397071</v>
      </c>
      <c r="T232" s="20" t="n">
        <v>0.0879859152482823</v>
      </c>
      <c r="U232" s="20" t="n">
        <v>0.978580349874293</v>
      </c>
      <c r="V232" s="20" t="n">
        <v>0.556339344470664</v>
      </c>
      <c r="W232" s="20" t="n">
        <v>0.0343482079388782</v>
      </c>
      <c r="X232" s="20" t="n">
        <v>0.761641149330727</v>
      </c>
    </row>
    <row r="233" customFormat="false" ht="15" hidden="false" customHeight="false" outlineLevel="0" collapsed="false">
      <c r="A233" s="21" t="n">
        <v>209</v>
      </c>
      <c r="B233" s="18" t="n">
        <f aca="false">CHOOSE($E$9,S233,U233,W233)</f>
        <v>0.991452843765728</v>
      </c>
      <c r="C233" s="18" t="n">
        <f aca="false">CHOOSE($E$9,T233,V233,X233)</f>
        <v>0.280643345438875</v>
      </c>
      <c r="D233" s="9" t="n">
        <f aca="false">IF(B233^2+C233^2&lt;=1,1,0)</f>
        <v>0</v>
      </c>
      <c r="E233" s="14" t="n">
        <f aca="false">4*AVERAGE($D$25:D233)</f>
        <v>3.13875598086124</v>
      </c>
      <c r="F233" s="14" t="n">
        <f aca="false">B233</f>
        <v>0.991452843765728</v>
      </c>
      <c r="G233" s="9" t="str">
        <f aca="false">IF(D233=1,C233,"")</f>
        <v/>
      </c>
      <c r="H233" s="14" t="n">
        <f aca="false">IF(D233=0,C233,"")</f>
        <v>0.280643345438875</v>
      </c>
      <c r="I233" s="9" t="n">
        <f aca="false">SQRT(1-F233^2)</f>
        <v>0.130465545600555</v>
      </c>
      <c r="J233" s="21"/>
      <c r="K233" s="21"/>
      <c r="L233" s="21"/>
      <c r="M233" s="21"/>
      <c r="N233" s="21"/>
      <c r="O233" s="21"/>
      <c r="P233" s="21"/>
      <c r="Q233" s="19" t="n">
        <f aca="false">PI()</f>
        <v>3.14159265358979</v>
      </c>
      <c r="S233" s="20" t="n">
        <v>0.991452843765728</v>
      </c>
      <c r="T233" s="20" t="n">
        <v>0.280643345438875</v>
      </c>
      <c r="U233" s="20" t="n">
        <v>0.677791059409472</v>
      </c>
      <c r="V233" s="20" t="n">
        <v>0.195977652754167</v>
      </c>
      <c r="W233" s="20" t="n">
        <v>0.0451699842210825</v>
      </c>
      <c r="X233" s="20" t="n">
        <v>0.593696512815931</v>
      </c>
    </row>
    <row r="234" customFormat="false" ht="15" hidden="false" customHeight="false" outlineLevel="0" collapsed="false">
      <c r="A234" s="21" t="n">
        <v>210</v>
      </c>
      <c r="B234" s="18" t="n">
        <f aca="false">CHOOSE($E$9,S234,U234,W234)</f>
        <v>0.100440840586089</v>
      </c>
      <c r="C234" s="18" t="n">
        <f aca="false">CHOOSE($E$9,T234,V234,X234)</f>
        <v>0.526050755870529</v>
      </c>
      <c r="D234" s="9" t="n">
        <f aca="false">IF(B234^2+C234^2&lt;=1,1,0)</f>
        <v>1</v>
      </c>
      <c r="E234" s="14" t="n">
        <f aca="false">4*AVERAGE($D$25:D234)</f>
        <v>3.14285714285714</v>
      </c>
      <c r="F234" s="14" t="n">
        <f aca="false">B234</f>
        <v>0.100440840586089</v>
      </c>
      <c r="G234" s="14" t="n">
        <f aca="false">IF(D234=1,C234,"")</f>
        <v>0.526050755870529</v>
      </c>
      <c r="H234" s="9" t="str">
        <f aca="false">IF(D234=0,C234,"")</f>
        <v/>
      </c>
      <c r="I234" s="9" t="n">
        <f aca="false">SQRT(1-F234^2)</f>
        <v>0.994943032310071</v>
      </c>
      <c r="J234" s="21"/>
      <c r="K234" s="21"/>
      <c r="L234" s="21"/>
      <c r="M234" s="21"/>
      <c r="N234" s="21"/>
      <c r="O234" s="21"/>
      <c r="P234" s="21"/>
      <c r="Q234" s="19" t="n">
        <f aca="false">PI()</f>
        <v>3.14159265358979</v>
      </c>
      <c r="S234" s="20" t="n">
        <v>0.100440840586089</v>
      </c>
      <c r="T234" s="20" t="n">
        <v>0.526050755870529</v>
      </c>
      <c r="U234" s="20" t="n">
        <v>0.464797278225588</v>
      </c>
      <c r="V234" s="20" t="n">
        <v>0.122057947925819</v>
      </c>
      <c r="W234" s="20" t="n">
        <v>0.9283248713153</v>
      </c>
      <c r="X234" s="20" t="n">
        <v>0.0630961339080784</v>
      </c>
    </row>
    <row r="235" customFormat="false" ht="15" hidden="false" customHeight="false" outlineLevel="0" collapsed="false">
      <c r="A235" s="21" t="n">
        <v>211</v>
      </c>
      <c r="B235" s="18" t="n">
        <f aca="false">CHOOSE($E$9,S235,U235,W235)</f>
        <v>0.870289588230662</v>
      </c>
      <c r="C235" s="18" t="n">
        <f aca="false">CHOOSE($E$9,T235,V235,X235)</f>
        <v>0.0127238394925371</v>
      </c>
      <c r="D235" s="9" t="n">
        <f aca="false">IF(B235^2+C235^2&lt;=1,1,0)</f>
        <v>1</v>
      </c>
      <c r="E235" s="14" t="n">
        <f aca="false">4*AVERAGE($D$25:D235)</f>
        <v>3.14691943127962</v>
      </c>
      <c r="F235" s="14" t="n">
        <f aca="false">B235</f>
        <v>0.870289588230662</v>
      </c>
      <c r="G235" s="14" t="n">
        <f aca="false">IF(D235=1,C235,"")</f>
        <v>0.0127238394925371</v>
      </c>
      <c r="H235" s="9" t="str">
        <f aca="false">IF(D235=0,C235,"")</f>
        <v/>
      </c>
      <c r="I235" s="9" t="n">
        <f aca="false">SQRT(1-F235^2)</f>
        <v>0.492540386788033</v>
      </c>
      <c r="J235" s="21"/>
      <c r="K235" s="21"/>
      <c r="L235" s="21"/>
      <c r="M235" s="21"/>
      <c r="N235" s="21"/>
      <c r="O235" s="21"/>
      <c r="P235" s="21"/>
      <c r="Q235" s="19" t="n">
        <f aca="false">PI()</f>
        <v>3.14159265358979</v>
      </c>
      <c r="S235" s="20" t="n">
        <v>0.870289588230662</v>
      </c>
      <c r="T235" s="20" t="n">
        <v>0.0127238394925371</v>
      </c>
      <c r="U235" s="20" t="n">
        <v>0.248590784254882</v>
      </c>
      <c r="V235" s="20" t="n">
        <v>0.278987630841054</v>
      </c>
      <c r="W235" s="20" t="n">
        <v>0.588723765547121</v>
      </c>
      <c r="X235" s="20" t="n">
        <v>0.274850630717081</v>
      </c>
    </row>
    <row r="236" customFormat="false" ht="15" hidden="false" customHeight="false" outlineLevel="0" collapsed="false">
      <c r="A236" s="21" t="n">
        <v>212</v>
      </c>
      <c r="B236" s="18" t="n">
        <f aca="false">CHOOSE($E$9,S236,U236,W236)</f>
        <v>0.384805512032472</v>
      </c>
      <c r="C236" s="18" t="n">
        <f aca="false">CHOOSE($E$9,T236,V236,X236)</f>
        <v>0.630790046532638</v>
      </c>
      <c r="D236" s="9" t="n">
        <f aca="false">IF(B236^2+C236^2&lt;=1,1,0)</f>
        <v>1</v>
      </c>
      <c r="E236" s="14" t="n">
        <f aca="false">4*AVERAGE($D$25:D236)</f>
        <v>3.15094339622642</v>
      </c>
      <c r="F236" s="14" t="n">
        <f aca="false">B236</f>
        <v>0.384805512032472</v>
      </c>
      <c r="G236" s="14" t="n">
        <f aca="false">IF(D236=1,C236,"")</f>
        <v>0.630790046532638</v>
      </c>
      <c r="H236" s="9" t="str">
        <f aca="false">IF(D236=0,C236,"")</f>
        <v/>
      </c>
      <c r="I236" s="9" t="n">
        <f aca="false">SQRT(1-F236^2)</f>
        <v>0.922997680338053</v>
      </c>
      <c r="J236" s="21"/>
      <c r="K236" s="21"/>
      <c r="L236" s="21"/>
      <c r="M236" s="21"/>
      <c r="N236" s="21"/>
      <c r="O236" s="21"/>
      <c r="P236" s="21"/>
      <c r="Q236" s="19" t="n">
        <f aca="false">PI()</f>
        <v>3.14159265358979</v>
      </c>
      <c r="S236" s="20" t="n">
        <v>0.384805512032472</v>
      </c>
      <c r="T236" s="20" t="n">
        <v>0.630790046532638</v>
      </c>
      <c r="U236" s="20" t="n">
        <v>0.0755357239012841</v>
      </c>
      <c r="V236" s="20" t="n">
        <v>0.892830352253952</v>
      </c>
      <c r="W236" s="20" t="n">
        <v>0.510158680242139</v>
      </c>
      <c r="X236" s="20" t="n">
        <v>0.616385768741011</v>
      </c>
    </row>
    <row r="237" customFormat="false" ht="15" hidden="false" customHeight="false" outlineLevel="0" collapsed="false">
      <c r="A237" s="21" t="n">
        <v>213</v>
      </c>
      <c r="B237" s="18" t="n">
        <f aca="false">CHOOSE($E$9,S237,U237,W237)</f>
        <v>0.0380789366317913</v>
      </c>
      <c r="C237" s="18" t="n">
        <f aca="false">CHOOSE($E$9,T237,V237,X237)</f>
        <v>0.577871229150333</v>
      </c>
      <c r="D237" s="9" t="n">
        <f aca="false">IF(B237^2+C237^2&lt;=1,1,0)</f>
        <v>1</v>
      </c>
      <c r="E237" s="14" t="n">
        <f aca="false">4*AVERAGE($D$25:D237)</f>
        <v>3.15492957746479</v>
      </c>
      <c r="F237" s="14" t="n">
        <f aca="false">B237</f>
        <v>0.0380789366317913</v>
      </c>
      <c r="G237" s="14" t="n">
        <f aca="false">IF(D237=1,C237,"")</f>
        <v>0.577871229150333</v>
      </c>
      <c r="H237" s="9" t="str">
        <f aca="false">IF(D237=0,C237,"")</f>
        <v/>
      </c>
      <c r="I237" s="9" t="n">
        <f aca="false">SQRT(1-F237^2)</f>
        <v>0.999274734287319</v>
      </c>
      <c r="J237" s="21"/>
      <c r="K237" s="21"/>
      <c r="L237" s="21"/>
      <c r="M237" s="21"/>
      <c r="N237" s="21"/>
      <c r="O237" s="21"/>
      <c r="P237" s="21"/>
      <c r="Q237" s="19" t="n">
        <f aca="false">PI()</f>
        <v>3.14159265358979</v>
      </c>
      <c r="S237" s="20" t="n">
        <v>0.0380789366317913</v>
      </c>
      <c r="T237" s="20" t="n">
        <v>0.577871229150333</v>
      </c>
      <c r="U237" s="20" t="n">
        <v>0.656530406878073</v>
      </c>
      <c r="V237" s="20" t="n">
        <v>0.640729514865065</v>
      </c>
      <c r="W237" s="20" t="n">
        <v>0.00981755129400586</v>
      </c>
      <c r="X237" s="20" t="n">
        <v>0.319165709433259</v>
      </c>
    </row>
    <row r="238" customFormat="false" ht="15" hidden="false" customHeight="false" outlineLevel="0" collapsed="false">
      <c r="A238" s="21" t="n">
        <v>214</v>
      </c>
      <c r="B238" s="18" t="n">
        <f aca="false">CHOOSE($E$9,S238,U238,W238)</f>
        <v>0.34357565396931</v>
      </c>
      <c r="C238" s="18" t="n">
        <f aca="false">CHOOSE($E$9,T238,V238,X238)</f>
        <v>0.501297462848015</v>
      </c>
      <c r="D238" s="9" t="n">
        <f aca="false">IF(B238^2+C238^2&lt;=1,1,0)</f>
        <v>1</v>
      </c>
      <c r="E238" s="14" t="n">
        <f aca="false">4*AVERAGE($D$25:D238)</f>
        <v>3.1588785046729</v>
      </c>
      <c r="F238" s="14" t="n">
        <f aca="false">B238</f>
        <v>0.34357565396931</v>
      </c>
      <c r="G238" s="14" t="n">
        <f aca="false">IF(D238=1,C238,"")</f>
        <v>0.501297462848015</v>
      </c>
      <c r="H238" s="9" t="str">
        <f aca="false">IF(D238=0,C238,"")</f>
        <v/>
      </c>
      <c r="I238" s="9" t="n">
        <f aca="false">SQRT(1-F238^2)</f>
        <v>0.939125002329062</v>
      </c>
      <c r="J238" s="21"/>
      <c r="K238" s="21"/>
      <c r="L238" s="21"/>
      <c r="M238" s="21"/>
      <c r="N238" s="21"/>
      <c r="O238" s="21"/>
      <c r="P238" s="21"/>
      <c r="Q238" s="19" t="n">
        <f aca="false">PI()</f>
        <v>3.14159265358979</v>
      </c>
      <c r="S238" s="20" t="n">
        <v>0.34357565396931</v>
      </c>
      <c r="T238" s="20" t="n">
        <v>0.501297462848015</v>
      </c>
      <c r="U238" s="20" t="n">
        <v>0.968707492955343</v>
      </c>
      <c r="V238" s="20" t="n">
        <v>0.762810311860523</v>
      </c>
      <c r="W238" s="20" t="n">
        <v>0.507533984306251</v>
      </c>
      <c r="X238" s="20" t="n">
        <v>0.913140693579239</v>
      </c>
    </row>
    <row r="239" customFormat="false" ht="15" hidden="false" customHeight="false" outlineLevel="0" collapsed="false">
      <c r="A239" s="21" t="n">
        <v>215</v>
      </c>
      <c r="B239" s="18" t="n">
        <f aca="false">CHOOSE($E$9,S239,U239,W239)</f>
        <v>0.395221289130859</v>
      </c>
      <c r="C239" s="18" t="n">
        <f aca="false">CHOOSE($E$9,T239,V239,X239)</f>
        <v>0.952164739952423</v>
      </c>
      <c r="D239" s="9" t="n">
        <f aca="false">IF(B239^2+C239^2&lt;=1,1,0)</f>
        <v>0</v>
      </c>
      <c r="E239" s="14" t="n">
        <f aca="false">4*AVERAGE($D$25:D239)</f>
        <v>3.14418604651163</v>
      </c>
      <c r="F239" s="14" t="n">
        <f aca="false">B239</f>
        <v>0.395221289130859</v>
      </c>
      <c r="G239" s="9" t="str">
        <f aca="false">IF(D239=1,C239,"")</f>
        <v/>
      </c>
      <c r="H239" s="14" t="n">
        <f aca="false">IF(D239=0,C239,"")</f>
        <v>0.952164739952423</v>
      </c>
      <c r="I239" s="9" t="n">
        <f aca="false">SQRT(1-F239^2)</f>
        <v>0.918585941879007</v>
      </c>
      <c r="J239" s="21"/>
      <c r="K239" s="21"/>
      <c r="L239" s="21"/>
      <c r="M239" s="21"/>
      <c r="N239" s="21"/>
      <c r="O239" s="21"/>
      <c r="P239" s="21"/>
      <c r="Q239" s="19" t="n">
        <f aca="false">PI()</f>
        <v>3.14159265358979</v>
      </c>
      <c r="S239" s="20" t="n">
        <v>0.395221289130859</v>
      </c>
      <c r="T239" s="20" t="n">
        <v>0.952164739952423</v>
      </c>
      <c r="U239" s="20" t="n">
        <v>0.0124002296706026</v>
      </c>
      <c r="V239" s="20" t="n">
        <v>0.561867422801831</v>
      </c>
      <c r="W239" s="20" t="n">
        <v>0.382655476281982</v>
      </c>
      <c r="X239" s="20" t="n">
        <v>0.163570085749969</v>
      </c>
    </row>
    <row r="240" customFormat="false" ht="15" hidden="false" customHeight="false" outlineLevel="0" collapsed="false">
      <c r="A240" s="21" t="n">
        <v>216</v>
      </c>
      <c r="B240" s="18" t="n">
        <f aca="false">CHOOSE($E$9,S240,U240,W240)</f>
        <v>0.249643503106199</v>
      </c>
      <c r="C240" s="18" t="n">
        <f aca="false">CHOOSE($E$9,T240,V240,X240)</f>
        <v>0.0878820429788902</v>
      </c>
      <c r="D240" s="9" t="n">
        <f aca="false">IF(B240^2+C240^2&lt;=1,1,0)</f>
        <v>1</v>
      </c>
      <c r="E240" s="14" t="n">
        <f aca="false">4*AVERAGE($D$25:D240)</f>
        <v>3.14814814814815</v>
      </c>
      <c r="F240" s="14" t="n">
        <f aca="false">B240</f>
        <v>0.249643503106199</v>
      </c>
      <c r="G240" s="14" t="n">
        <f aca="false">IF(D240=1,C240,"")</f>
        <v>0.0878820429788902</v>
      </c>
      <c r="H240" s="9" t="str">
        <f aca="false">IF(D240=0,C240,"")</f>
        <v/>
      </c>
      <c r="I240" s="9" t="n">
        <f aca="false">SQRT(1-F240^2)</f>
        <v>0.968337813656404</v>
      </c>
      <c r="J240" s="21"/>
      <c r="K240" s="21"/>
      <c r="L240" s="21"/>
      <c r="M240" s="21"/>
      <c r="N240" s="21"/>
      <c r="O240" s="21"/>
      <c r="P240" s="21"/>
      <c r="Q240" s="19" t="n">
        <f aca="false">PI()</f>
        <v>3.14159265358979</v>
      </c>
      <c r="S240" s="20" t="n">
        <v>0.249643503106199</v>
      </c>
      <c r="T240" s="20" t="n">
        <v>0.0878820429788902</v>
      </c>
      <c r="U240" s="20" t="n">
        <v>0.315032608648535</v>
      </c>
      <c r="V240" s="20" t="n">
        <v>0.203325774388775</v>
      </c>
      <c r="W240" s="20" t="n">
        <v>0.178427785960363</v>
      </c>
      <c r="X240" s="20" t="n">
        <v>0.0858971835402006</v>
      </c>
    </row>
    <row r="241" customFormat="false" ht="15" hidden="false" customHeight="false" outlineLevel="0" collapsed="false">
      <c r="A241" s="21" t="n">
        <v>217</v>
      </c>
      <c r="B241" s="18" t="n">
        <f aca="false">CHOOSE($E$9,S241,U241,W241)</f>
        <v>0.0934636340243742</v>
      </c>
      <c r="C241" s="18" t="n">
        <f aca="false">CHOOSE($E$9,T241,V241,X241)</f>
        <v>0.791298618190922</v>
      </c>
      <c r="D241" s="9" t="n">
        <f aca="false">IF(B241^2+C241^2&lt;=1,1,0)</f>
        <v>1</v>
      </c>
      <c r="E241" s="14" t="n">
        <f aca="false">4*AVERAGE($D$25:D241)</f>
        <v>3.15207373271889</v>
      </c>
      <c r="F241" s="14" t="n">
        <f aca="false">B241</f>
        <v>0.0934636340243742</v>
      </c>
      <c r="G241" s="14" t="n">
        <f aca="false">IF(D241=1,C241,"")</f>
        <v>0.791298618190922</v>
      </c>
      <c r="H241" s="9" t="str">
        <f aca="false">IF(D241=0,C241,"")</f>
        <v/>
      </c>
      <c r="I241" s="9" t="n">
        <f aca="false">SQRT(1-F241^2)</f>
        <v>0.995622694154245</v>
      </c>
      <c r="J241" s="21"/>
      <c r="K241" s="21"/>
      <c r="L241" s="21"/>
      <c r="M241" s="21"/>
      <c r="N241" s="21"/>
      <c r="O241" s="21"/>
      <c r="P241" s="21"/>
      <c r="Q241" s="19" t="n">
        <f aca="false">PI()</f>
        <v>3.14159265358979</v>
      </c>
      <c r="S241" s="20" t="n">
        <v>0.0934636340243742</v>
      </c>
      <c r="T241" s="20" t="n">
        <v>0.791298618190922</v>
      </c>
      <c r="U241" s="20" t="n">
        <v>0.842700162848727</v>
      </c>
      <c r="V241" s="20" t="n">
        <v>0.115396418852396</v>
      </c>
      <c r="W241" s="20" t="n">
        <v>0.409983735128408</v>
      </c>
      <c r="X241" s="20" t="n">
        <v>0.511513004672239</v>
      </c>
    </row>
    <row r="242" customFormat="false" ht="15" hidden="false" customHeight="false" outlineLevel="0" collapsed="false">
      <c r="A242" s="21" t="n">
        <v>218</v>
      </c>
      <c r="B242" s="18" t="n">
        <f aca="false">CHOOSE($E$9,S242,U242,W242)</f>
        <v>0.568318440928124</v>
      </c>
      <c r="C242" s="18" t="n">
        <f aca="false">CHOOSE($E$9,T242,V242,X242)</f>
        <v>0.488760082167573</v>
      </c>
      <c r="D242" s="9" t="n">
        <f aca="false">IF(B242^2+C242^2&lt;=1,1,0)</f>
        <v>1</v>
      </c>
      <c r="E242" s="14" t="n">
        <f aca="false">4*AVERAGE($D$25:D242)</f>
        <v>3.15596330275229</v>
      </c>
      <c r="F242" s="14" t="n">
        <f aca="false">B242</f>
        <v>0.568318440928124</v>
      </c>
      <c r="G242" s="14" t="n">
        <f aca="false">IF(D242=1,C242,"")</f>
        <v>0.488760082167573</v>
      </c>
      <c r="H242" s="9" t="str">
        <f aca="false">IF(D242=0,C242,"")</f>
        <v/>
      </c>
      <c r="I242" s="9" t="n">
        <f aca="false">SQRT(1-F242^2)</f>
        <v>0.822808695688753</v>
      </c>
      <c r="J242" s="21"/>
      <c r="K242" s="21"/>
      <c r="L242" s="21"/>
      <c r="M242" s="21"/>
      <c r="N242" s="21"/>
      <c r="O242" s="21"/>
      <c r="P242" s="21"/>
      <c r="Q242" s="19" t="n">
        <f aca="false">PI()</f>
        <v>3.14159265358979</v>
      </c>
      <c r="S242" s="20" t="n">
        <v>0.568318440928124</v>
      </c>
      <c r="T242" s="20" t="n">
        <v>0.488760082167573</v>
      </c>
      <c r="U242" s="20" t="n">
        <v>0.52470932889439</v>
      </c>
      <c r="V242" s="20" t="n">
        <v>0.213139331244977</v>
      </c>
      <c r="W242" s="20" t="n">
        <v>0.418729413952676</v>
      </c>
      <c r="X242" s="20" t="n">
        <v>0.160661159322352</v>
      </c>
    </row>
    <row r="243" customFormat="false" ht="15" hidden="false" customHeight="false" outlineLevel="0" collapsed="false">
      <c r="A243" s="21" t="n">
        <v>219</v>
      </c>
      <c r="B243" s="18" t="n">
        <f aca="false">CHOOSE($E$9,S243,U243,W243)</f>
        <v>0.611644176649861</v>
      </c>
      <c r="C243" s="18" t="n">
        <f aca="false">CHOOSE($E$9,T243,V243,X243)</f>
        <v>0.259012306691147</v>
      </c>
      <c r="D243" s="9" t="n">
        <f aca="false">IF(B243^2+C243^2&lt;=1,1,0)</f>
        <v>1</v>
      </c>
      <c r="E243" s="14" t="n">
        <f aca="false">4*AVERAGE($D$25:D243)</f>
        <v>3.15981735159817</v>
      </c>
      <c r="F243" s="14" t="n">
        <f aca="false">B243</f>
        <v>0.611644176649861</v>
      </c>
      <c r="G243" s="14" t="n">
        <f aca="false">IF(D243=1,C243,"")</f>
        <v>0.259012306691147</v>
      </c>
      <c r="H243" s="9" t="str">
        <f aca="false">IF(D243=0,C243,"")</f>
        <v/>
      </c>
      <c r="I243" s="9" t="n">
        <f aca="false">SQRT(1-F243^2)</f>
        <v>0.791132985768078</v>
      </c>
      <c r="J243" s="21"/>
      <c r="K243" s="21"/>
      <c r="L243" s="21"/>
      <c r="M243" s="21"/>
      <c r="N243" s="21"/>
      <c r="O243" s="21"/>
      <c r="P243" s="21"/>
      <c r="Q243" s="19" t="n">
        <f aca="false">PI()</f>
        <v>3.14159265358979</v>
      </c>
      <c r="S243" s="20" t="n">
        <v>0.611644176649861</v>
      </c>
      <c r="T243" s="20" t="n">
        <v>0.259012306691147</v>
      </c>
      <c r="U243" s="20" t="n">
        <v>0.95513336308992</v>
      </c>
      <c r="V243" s="20" t="n">
        <v>0.717944990148411</v>
      </c>
      <c r="W243" s="20" t="n">
        <v>0.695946729975117</v>
      </c>
      <c r="X243" s="20" t="n">
        <v>0.914513680641366</v>
      </c>
    </row>
    <row r="244" customFormat="false" ht="15" hidden="false" customHeight="false" outlineLevel="0" collapsed="false">
      <c r="A244" s="21" t="n">
        <v>220</v>
      </c>
      <c r="B244" s="18" t="n">
        <f aca="false">CHOOSE($E$9,S244,U244,W244)</f>
        <v>0.69566927885171</v>
      </c>
      <c r="C244" s="18" t="n">
        <f aca="false">CHOOSE($E$9,T244,V244,X244)</f>
        <v>0.142254839767702</v>
      </c>
      <c r="D244" s="9" t="n">
        <f aca="false">IF(B244^2+C244^2&lt;=1,1,0)</f>
        <v>1</v>
      </c>
      <c r="E244" s="14" t="n">
        <f aca="false">4*AVERAGE($D$25:D244)</f>
        <v>3.16363636363636</v>
      </c>
      <c r="F244" s="14" t="n">
        <f aca="false">B244</f>
        <v>0.69566927885171</v>
      </c>
      <c r="G244" s="14" t="n">
        <f aca="false">IF(D244=1,C244,"")</f>
        <v>0.142254839767702</v>
      </c>
      <c r="H244" s="9" t="str">
        <f aca="false">IF(D244=0,C244,"")</f>
        <v/>
      </c>
      <c r="I244" s="9" t="n">
        <f aca="false">SQRT(1-F244^2)</f>
        <v>0.718362202834992</v>
      </c>
      <c r="J244" s="21"/>
      <c r="K244" s="21"/>
      <c r="L244" s="21"/>
      <c r="M244" s="21"/>
      <c r="N244" s="21"/>
      <c r="O244" s="21"/>
      <c r="P244" s="21"/>
      <c r="Q244" s="19" t="n">
        <f aca="false">PI()</f>
        <v>3.14159265358979</v>
      </c>
      <c r="S244" s="20" t="n">
        <v>0.69566927885171</v>
      </c>
      <c r="T244" s="20" t="n">
        <v>0.142254839767702</v>
      </c>
      <c r="U244" s="20" t="n">
        <v>0.738025949008211</v>
      </c>
      <c r="V244" s="20" t="n">
        <v>0.932328030828121</v>
      </c>
      <c r="W244" s="20" t="n">
        <v>0.155677491922365</v>
      </c>
      <c r="X244" s="20" t="n">
        <v>0.772443066851476</v>
      </c>
    </row>
    <row r="245" customFormat="false" ht="15" hidden="false" customHeight="false" outlineLevel="0" collapsed="false">
      <c r="A245" s="21" t="n">
        <v>221</v>
      </c>
      <c r="B245" s="18" t="n">
        <f aca="false">CHOOSE($E$9,S245,U245,W245)</f>
        <v>0.97303853079211</v>
      </c>
      <c r="C245" s="18" t="n">
        <f aca="false">CHOOSE($E$9,T245,V245,X245)</f>
        <v>0.19634093309287</v>
      </c>
      <c r="D245" s="9" t="n">
        <f aca="false">IF(B245^2+C245^2&lt;=1,1,0)</f>
        <v>1</v>
      </c>
      <c r="E245" s="14" t="n">
        <f aca="false">4*AVERAGE($D$25:D245)</f>
        <v>3.16742081447964</v>
      </c>
      <c r="F245" s="14" t="n">
        <f aca="false">B245</f>
        <v>0.97303853079211</v>
      </c>
      <c r="G245" s="14" t="n">
        <f aca="false">IF(D245=1,C245,"")</f>
        <v>0.19634093309287</v>
      </c>
      <c r="H245" s="9" t="str">
        <f aca="false">IF(D245=0,C245,"")</f>
        <v/>
      </c>
      <c r="I245" s="9" t="n">
        <f aca="false">SQRT(1-F245^2)</f>
        <v>0.230642618771841</v>
      </c>
      <c r="J245" s="21"/>
      <c r="K245" s="21"/>
      <c r="L245" s="21"/>
      <c r="M245" s="21"/>
      <c r="N245" s="21"/>
      <c r="O245" s="21"/>
      <c r="P245" s="21"/>
      <c r="Q245" s="19" t="n">
        <f aca="false">PI()</f>
        <v>3.14159265358979</v>
      </c>
      <c r="S245" s="20" t="n">
        <v>0.97303853079211</v>
      </c>
      <c r="T245" s="20" t="n">
        <v>0.19634093309287</v>
      </c>
      <c r="U245" s="20" t="n">
        <v>0.473032786857503</v>
      </c>
      <c r="V245" s="20" t="n">
        <v>0.293604657672267</v>
      </c>
      <c r="W245" s="20" t="n">
        <v>0.707879277938724</v>
      </c>
      <c r="X245" s="20" t="n">
        <v>0.875463386435946</v>
      </c>
    </row>
    <row r="246" customFormat="false" ht="15" hidden="false" customHeight="false" outlineLevel="0" collapsed="false">
      <c r="A246" s="21" t="n">
        <v>222</v>
      </c>
      <c r="B246" s="18" t="n">
        <f aca="false">CHOOSE($E$9,S246,U246,W246)</f>
        <v>0.627530605881475</v>
      </c>
      <c r="C246" s="18" t="n">
        <f aca="false">CHOOSE($E$9,T246,V246,X246)</f>
        <v>0.617629058775492</v>
      </c>
      <c r="D246" s="9" t="n">
        <f aca="false">IF(B246^2+C246^2&lt;=1,1,0)</f>
        <v>1</v>
      </c>
      <c r="E246" s="14" t="n">
        <f aca="false">4*AVERAGE($D$25:D246)</f>
        <v>3.17117117117117</v>
      </c>
      <c r="F246" s="14" t="n">
        <f aca="false">B246</f>
        <v>0.627530605881475</v>
      </c>
      <c r="G246" s="14" t="n">
        <f aca="false">IF(D246=1,C246,"")</f>
        <v>0.617629058775492</v>
      </c>
      <c r="H246" s="9" t="str">
        <f aca="false">IF(D246=0,C246,"")</f>
        <v/>
      </c>
      <c r="I246" s="9" t="n">
        <f aca="false">SQRT(1-F246^2)</f>
        <v>0.77859189482169</v>
      </c>
      <c r="J246" s="21"/>
      <c r="K246" s="21"/>
      <c r="L246" s="21"/>
      <c r="M246" s="21"/>
      <c r="N246" s="21"/>
      <c r="O246" s="21"/>
      <c r="P246" s="21"/>
      <c r="Q246" s="19" t="n">
        <f aca="false">PI()</f>
        <v>3.14159265358979</v>
      </c>
      <c r="S246" s="20" t="n">
        <v>0.627530605881475</v>
      </c>
      <c r="T246" s="20" t="n">
        <v>0.617629058775492</v>
      </c>
      <c r="U246" s="20" t="n">
        <v>0.17575419943859</v>
      </c>
      <c r="V246" s="20" t="n">
        <v>0.0552345121995264</v>
      </c>
      <c r="W246" s="20" t="n">
        <v>0.864947034255225</v>
      </c>
      <c r="X246" s="20" t="n">
        <v>0.383167435213932</v>
      </c>
    </row>
    <row r="247" customFormat="false" ht="15" hidden="false" customHeight="false" outlineLevel="0" collapsed="false">
      <c r="A247" s="21" t="n">
        <v>223</v>
      </c>
      <c r="B247" s="18" t="n">
        <f aca="false">CHOOSE($E$9,S247,U247,W247)</f>
        <v>0.244932472589426</v>
      </c>
      <c r="C247" s="18" t="n">
        <f aca="false">CHOOSE($E$9,T247,V247,X247)</f>
        <v>0.459811110631563</v>
      </c>
      <c r="D247" s="9" t="n">
        <f aca="false">IF(B247^2+C247^2&lt;=1,1,0)</f>
        <v>1</v>
      </c>
      <c r="E247" s="14" t="n">
        <f aca="false">4*AVERAGE($D$25:D247)</f>
        <v>3.17488789237668</v>
      </c>
      <c r="F247" s="14" t="n">
        <f aca="false">B247</f>
        <v>0.244932472589426</v>
      </c>
      <c r="G247" s="14" t="n">
        <f aca="false">IF(D247=1,C247,"")</f>
        <v>0.459811110631563</v>
      </c>
      <c r="H247" s="9" t="str">
        <f aca="false">IF(D247=0,C247,"")</f>
        <v/>
      </c>
      <c r="I247" s="9" t="n">
        <f aca="false">SQRT(1-F247^2)</f>
        <v>0.969540140412572</v>
      </c>
      <c r="J247" s="21"/>
      <c r="K247" s="21"/>
      <c r="L247" s="21"/>
      <c r="M247" s="21"/>
      <c r="N247" s="21"/>
      <c r="O247" s="21"/>
      <c r="P247" s="21"/>
      <c r="Q247" s="19" t="n">
        <f aca="false">PI()</f>
        <v>3.14159265358979</v>
      </c>
      <c r="S247" s="20" t="n">
        <v>0.244932472589426</v>
      </c>
      <c r="T247" s="20" t="n">
        <v>0.459811110631563</v>
      </c>
      <c r="U247" s="20" t="n">
        <v>0.4623463893638</v>
      </c>
      <c r="V247" s="20" t="n">
        <v>0.931879853896702</v>
      </c>
      <c r="W247" s="20" t="n">
        <v>0.425156543388128</v>
      </c>
      <c r="X247" s="20" t="n">
        <v>0.620892294479499</v>
      </c>
    </row>
    <row r="248" customFormat="false" ht="15" hidden="false" customHeight="false" outlineLevel="0" collapsed="false">
      <c r="A248" s="21" t="n">
        <v>224</v>
      </c>
      <c r="B248" s="18" t="n">
        <f aca="false">CHOOSE($E$9,S248,U248,W248)</f>
        <v>0.324798198766075</v>
      </c>
      <c r="C248" s="18" t="n">
        <f aca="false">CHOOSE($E$9,T248,V248,X248)</f>
        <v>0.957675297860988</v>
      </c>
      <c r="D248" s="9" t="n">
        <f aca="false">IF(B248^2+C248^2&lt;=1,1,0)</f>
        <v>0</v>
      </c>
      <c r="E248" s="14" t="n">
        <f aca="false">4*AVERAGE($D$25:D248)</f>
        <v>3.16071428571429</v>
      </c>
      <c r="F248" s="14" t="n">
        <f aca="false">B248</f>
        <v>0.324798198766075</v>
      </c>
      <c r="G248" s="9" t="str">
        <f aca="false">IF(D248=1,C248,"")</f>
        <v/>
      </c>
      <c r="H248" s="14" t="n">
        <f aca="false">IF(D248=0,C248,"")</f>
        <v>0.957675297860988</v>
      </c>
      <c r="I248" s="9" t="n">
        <f aca="false">SQRT(1-F248^2)</f>
        <v>0.945783342038922</v>
      </c>
      <c r="J248" s="21"/>
      <c r="K248" s="21"/>
      <c r="L248" s="21"/>
      <c r="M248" s="21"/>
      <c r="N248" s="21"/>
      <c r="O248" s="21"/>
      <c r="P248" s="21"/>
      <c r="Q248" s="19" t="n">
        <f aca="false">PI()</f>
        <v>3.14159265358979</v>
      </c>
      <c r="S248" s="20" t="n">
        <v>0.324798198766075</v>
      </c>
      <c r="T248" s="20" t="n">
        <v>0.957675297860988</v>
      </c>
      <c r="U248" s="20" t="n">
        <v>0.467797059691045</v>
      </c>
      <c r="V248" s="20" t="n">
        <v>0.944317062412759</v>
      </c>
      <c r="W248" s="20" t="n">
        <v>0.0709613129126416</v>
      </c>
      <c r="X248" s="20" t="n">
        <v>0.372282779926459</v>
      </c>
    </row>
    <row r="249" customFormat="false" ht="15" hidden="false" customHeight="false" outlineLevel="0" collapsed="false">
      <c r="A249" s="21" t="n">
        <v>225</v>
      </c>
      <c r="B249" s="18" t="n">
        <f aca="false">CHOOSE($E$9,S249,U249,W249)</f>
        <v>0.711046256939881</v>
      </c>
      <c r="C249" s="18" t="n">
        <f aca="false">CHOOSE($E$9,T249,V249,X249)</f>
        <v>0.506707051419653</v>
      </c>
      <c r="D249" s="9" t="n">
        <f aca="false">IF(B249^2+C249^2&lt;=1,1,0)</f>
        <v>1</v>
      </c>
      <c r="E249" s="14" t="n">
        <f aca="false">4*AVERAGE($D$25:D249)</f>
        <v>3.16444444444444</v>
      </c>
      <c r="F249" s="14" t="n">
        <f aca="false">B249</f>
        <v>0.711046256939881</v>
      </c>
      <c r="G249" s="14" t="n">
        <f aca="false">IF(D249=1,C249,"")</f>
        <v>0.506707051419653</v>
      </c>
      <c r="H249" s="9" t="str">
        <f aca="false">IF(D249=0,C249,"")</f>
        <v/>
      </c>
      <c r="I249" s="9" t="n">
        <f aca="false">SQRT(1-F249^2)</f>
        <v>0.703145234280789</v>
      </c>
      <c r="J249" s="21"/>
      <c r="K249" s="21"/>
      <c r="L249" s="21"/>
      <c r="M249" s="21"/>
      <c r="N249" s="21"/>
      <c r="O249" s="21"/>
      <c r="P249" s="21"/>
      <c r="Q249" s="19" t="n">
        <f aca="false">PI()</f>
        <v>3.14159265358979</v>
      </c>
      <c r="S249" s="20" t="n">
        <v>0.711046256939881</v>
      </c>
      <c r="T249" s="20" t="n">
        <v>0.506707051419653</v>
      </c>
      <c r="U249" s="20" t="n">
        <v>0.136766101392967</v>
      </c>
      <c r="V249" s="20" t="n">
        <v>0.199084568939615</v>
      </c>
      <c r="W249" s="20" t="n">
        <v>0.0138789406545442</v>
      </c>
      <c r="X249" s="20" t="n">
        <v>0.311521126192111</v>
      </c>
    </row>
    <row r="250" customFormat="false" ht="15" hidden="false" customHeight="false" outlineLevel="0" collapsed="false">
      <c r="A250" s="21" t="n">
        <v>226</v>
      </c>
      <c r="B250" s="18" t="n">
        <f aca="false">CHOOSE($E$9,S250,U250,W250)</f>
        <v>0.790638494654559</v>
      </c>
      <c r="C250" s="18" t="n">
        <f aca="false">CHOOSE($E$9,T250,V250,X250)</f>
        <v>0.77618907589931</v>
      </c>
      <c r="D250" s="9" t="n">
        <f aca="false">IF(B250^2+C250^2&lt;=1,1,0)</f>
        <v>0</v>
      </c>
      <c r="E250" s="14" t="n">
        <f aca="false">4*AVERAGE($D$25:D250)</f>
        <v>3.15044247787611</v>
      </c>
      <c r="F250" s="14" t="n">
        <f aca="false">B250</f>
        <v>0.790638494654559</v>
      </c>
      <c r="G250" s="9" t="str">
        <f aca="false">IF(D250=1,C250,"")</f>
        <v/>
      </c>
      <c r="H250" s="14" t="n">
        <f aca="false">IF(D250=0,C250,"")</f>
        <v>0.77618907589931</v>
      </c>
      <c r="I250" s="9" t="n">
        <f aca="false">SQRT(1-F250^2)</f>
        <v>0.612283243907894</v>
      </c>
      <c r="J250" s="21"/>
      <c r="K250" s="21"/>
      <c r="L250" s="21"/>
      <c r="M250" s="21"/>
      <c r="N250" s="21"/>
      <c r="O250" s="21"/>
      <c r="P250" s="21"/>
      <c r="Q250" s="19" t="n">
        <f aca="false">PI()</f>
        <v>3.14159265358979</v>
      </c>
      <c r="S250" s="20" t="n">
        <v>0.790638494654559</v>
      </c>
      <c r="T250" s="20" t="n">
        <v>0.77618907589931</v>
      </c>
      <c r="U250" s="20" t="n">
        <v>0.187893216695038</v>
      </c>
      <c r="V250" s="20" t="n">
        <v>0.668325275528068</v>
      </c>
      <c r="W250" s="20" t="n">
        <v>0.577485770231316</v>
      </c>
      <c r="X250" s="20" t="n">
        <v>0.461441937240097</v>
      </c>
    </row>
    <row r="251" customFormat="false" ht="15" hidden="false" customHeight="false" outlineLevel="0" collapsed="false">
      <c r="A251" s="21" t="n">
        <v>227</v>
      </c>
      <c r="B251" s="18" t="n">
        <f aca="false">CHOOSE($E$9,S251,U251,W251)</f>
        <v>0.357435496407561</v>
      </c>
      <c r="C251" s="18" t="n">
        <f aca="false">CHOOSE($E$9,T251,V251,X251)</f>
        <v>0.55553199222777</v>
      </c>
      <c r="D251" s="9" t="n">
        <f aca="false">IF(B251^2+C251^2&lt;=1,1,0)</f>
        <v>1</v>
      </c>
      <c r="E251" s="14" t="n">
        <f aca="false">4*AVERAGE($D$25:D251)</f>
        <v>3.15418502202643</v>
      </c>
      <c r="F251" s="14" t="n">
        <f aca="false">B251</f>
        <v>0.357435496407561</v>
      </c>
      <c r="G251" s="14" t="n">
        <f aca="false">IF(D251=1,C251,"")</f>
        <v>0.55553199222777</v>
      </c>
      <c r="H251" s="9" t="str">
        <f aca="false">IF(D251=0,C251,"")</f>
        <v/>
      </c>
      <c r="I251" s="9" t="n">
        <f aca="false">SQRT(1-F251^2)</f>
        <v>0.933937827645867</v>
      </c>
      <c r="J251" s="21"/>
      <c r="K251" s="21"/>
      <c r="L251" s="21"/>
      <c r="M251" s="21"/>
      <c r="N251" s="21"/>
      <c r="O251" s="21"/>
      <c r="P251" s="21"/>
      <c r="Q251" s="19" t="n">
        <f aca="false">PI()</f>
        <v>3.14159265358979</v>
      </c>
      <c r="S251" s="20" t="n">
        <v>0.357435496407561</v>
      </c>
      <c r="T251" s="20" t="n">
        <v>0.55553199222777</v>
      </c>
      <c r="U251" s="20" t="n">
        <v>0.0885340335204219</v>
      </c>
      <c r="V251" s="20" t="n">
        <v>0.173259922277369</v>
      </c>
      <c r="W251" s="20" t="n">
        <v>0.205666140932919</v>
      </c>
      <c r="X251" s="20" t="n">
        <v>0.328225372954035</v>
      </c>
    </row>
    <row r="252" customFormat="false" ht="15" hidden="false" customHeight="false" outlineLevel="0" collapsed="false">
      <c r="A252" s="21" t="n">
        <v>228</v>
      </c>
      <c r="B252" s="18" t="n">
        <f aca="false">CHOOSE($E$9,S252,U252,W252)</f>
        <v>0.125237126252614</v>
      </c>
      <c r="C252" s="18" t="n">
        <f aca="false">CHOOSE($E$9,T252,V252,X252)</f>
        <v>0.563449829001911</v>
      </c>
      <c r="D252" s="9" t="n">
        <f aca="false">IF(B252^2+C252^2&lt;=1,1,0)</f>
        <v>1</v>
      </c>
      <c r="E252" s="14" t="n">
        <f aca="false">4*AVERAGE($D$25:D252)</f>
        <v>3.15789473684211</v>
      </c>
      <c r="F252" s="14" t="n">
        <f aca="false">B252</f>
        <v>0.125237126252614</v>
      </c>
      <c r="G252" s="14" t="n">
        <f aca="false">IF(D252=1,C252,"")</f>
        <v>0.563449829001911</v>
      </c>
      <c r="H252" s="9" t="str">
        <f aca="false">IF(D252=0,C252,"")</f>
        <v/>
      </c>
      <c r="I252" s="9" t="n">
        <f aca="false">SQRT(1-F252^2)</f>
        <v>0.992126837762182</v>
      </c>
      <c r="J252" s="21"/>
      <c r="K252" s="21"/>
      <c r="L252" s="21"/>
      <c r="M252" s="21"/>
      <c r="N252" s="21"/>
      <c r="O252" s="21"/>
      <c r="P252" s="21"/>
      <c r="Q252" s="19" t="n">
        <f aca="false">PI()</f>
        <v>3.14159265358979</v>
      </c>
      <c r="S252" s="20" t="n">
        <v>0.125237126252614</v>
      </c>
      <c r="T252" s="20" t="n">
        <v>0.563449829001911</v>
      </c>
      <c r="U252" s="20" t="n">
        <v>0.855314893770974</v>
      </c>
      <c r="V252" s="20" t="n">
        <v>0.38054793968395</v>
      </c>
      <c r="W252" s="20" t="n">
        <v>0.954512462166653</v>
      </c>
      <c r="X252" s="20" t="n">
        <v>0.283318020932544</v>
      </c>
    </row>
    <row r="253" customFormat="false" ht="15" hidden="false" customHeight="false" outlineLevel="0" collapsed="false">
      <c r="A253" s="21" t="n">
        <v>229</v>
      </c>
      <c r="B253" s="18" t="n">
        <f aca="false">CHOOSE($E$9,S253,U253,W253)</f>
        <v>0.56249360262882</v>
      </c>
      <c r="C253" s="18" t="n">
        <f aca="false">CHOOSE($E$9,T253,V253,X253)</f>
        <v>0.899789932765998</v>
      </c>
      <c r="D253" s="9" t="n">
        <f aca="false">IF(B253^2+C253^2&lt;=1,1,0)</f>
        <v>0</v>
      </c>
      <c r="E253" s="14" t="n">
        <f aca="false">4*AVERAGE($D$25:D253)</f>
        <v>3.14410480349345</v>
      </c>
      <c r="F253" s="14" t="n">
        <f aca="false">B253</f>
        <v>0.56249360262882</v>
      </c>
      <c r="G253" s="9" t="str">
        <f aca="false">IF(D253=1,C253,"")</f>
        <v/>
      </c>
      <c r="H253" s="14" t="n">
        <f aca="false">IF(D253=0,C253,"")</f>
        <v>0.899789932765998</v>
      </c>
      <c r="I253" s="9" t="n">
        <f aca="false">SQRT(1-F253^2)</f>
        <v>0.826801637033727</v>
      </c>
      <c r="J253" s="21"/>
      <c r="K253" s="21"/>
      <c r="L253" s="21"/>
      <c r="M253" s="21"/>
      <c r="N253" s="21"/>
      <c r="O253" s="21"/>
      <c r="P253" s="21"/>
      <c r="Q253" s="19" t="n">
        <f aca="false">PI()</f>
        <v>3.14159265358979</v>
      </c>
      <c r="S253" s="20" t="n">
        <v>0.56249360262882</v>
      </c>
      <c r="T253" s="20" t="n">
        <v>0.899789932765998</v>
      </c>
      <c r="U253" s="20" t="n">
        <v>0.310362052178774</v>
      </c>
      <c r="V253" s="20" t="n">
        <v>0.703216871579645</v>
      </c>
      <c r="W253" s="20" t="n">
        <v>0.104433112757835</v>
      </c>
      <c r="X253" s="20" t="n">
        <v>0.999619220567037</v>
      </c>
    </row>
    <row r="254" customFormat="false" ht="15" hidden="false" customHeight="false" outlineLevel="0" collapsed="false">
      <c r="A254" s="21" t="n">
        <v>230</v>
      </c>
      <c r="B254" s="18" t="n">
        <f aca="false">CHOOSE($E$9,S254,U254,W254)</f>
        <v>0.0737115194788203</v>
      </c>
      <c r="C254" s="18" t="n">
        <f aca="false">CHOOSE($E$9,T254,V254,X254)</f>
        <v>0.902834680047818</v>
      </c>
      <c r="D254" s="9" t="n">
        <f aca="false">IF(B254^2+C254^2&lt;=1,1,0)</f>
        <v>1</v>
      </c>
      <c r="E254" s="14" t="n">
        <f aca="false">4*AVERAGE($D$25:D254)</f>
        <v>3.14782608695652</v>
      </c>
      <c r="F254" s="14" t="n">
        <f aca="false">B254</f>
        <v>0.0737115194788203</v>
      </c>
      <c r="G254" s="14" t="n">
        <f aca="false">IF(D254=1,C254,"")</f>
        <v>0.902834680047818</v>
      </c>
      <c r="H254" s="9" t="str">
        <f aca="false">IF(D254=0,C254,"")</f>
        <v/>
      </c>
      <c r="I254" s="9" t="n">
        <f aca="false">SQRT(1-F254^2)</f>
        <v>0.997279605675421</v>
      </c>
      <c r="J254" s="21"/>
      <c r="K254" s="21"/>
      <c r="L254" s="21"/>
      <c r="M254" s="21"/>
      <c r="N254" s="21"/>
      <c r="O254" s="21"/>
      <c r="P254" s="21"/>
      <c r="Q254" s="19" t="n">
        <f aca="false">PI()</f>
        <v>3.14159265358979</v>
      </c>
      <c r="S254" s="20" t="n">
        <v>0.0737115194788203</v>
      </c>
      <c r="T254" s="20" t="n">
        <v>0.902834680047818</v>
      </c>
      <c r="U254" s="20" t="n">
        <v>0.544760169192873</v>
      </c>
      <c r="V254" s="20" t="n">
        <v>0.486162565484114</v>
      </c>
      <c r="W254" s="20" t="n">
        <v>0.632916440100323</v>
      </c>
      <c r="X254" s="20" t="n">
        <v>0.0384835845588507</v>
      </c>
    </row>
    <row r="255" customFormat="false" ht="15" hidden="false" customHeight="false" outlineLevel="0" collapsed="false">
      <c r="A255" s="21" t="n">
        <v>231</v>
      </c>
      <c r="B255" s="18" t="n">
        <f aca="false">CHOOSE($E$9,S255,U255,W255)</f>
        <v>0.131680790218525</v>
      </c>
      <c r="C255" s="18" t="n">
        <f aca="false">CHOOSE($E$9,T255,V255,X255)</f>
        <v>0.203212686465122</v>
      </c>
      <c r="D255" s="9" t="n">
        <f aca="false">IF(B255^2+C255^2&lt;=1,1,0)</f>
        <v>1</v>
      </c>
      <c r="E255" s="14" t="n">
        <f aca="false">4*AVERAGE($D$25:D255)</f>
        <v>3.15151515151515</v>
      </c>
      <c r="F255" s="14" t="n">
        <f aca="false">B255</f>
        <v>0.131680790218525</v>
      </c>
      <c r="G255" s="14" t="n">
        <f aca="false">IF(D255=1,C255,"")</f>
        <v>0.203212686465122</v>
      </c>
      <c r="H255" s="9" t="str">
        <f aca="false">IF(D255=0,C255,"")</f>
        <v/>
      </c>
      <c r="I255" s="9" t="n">
        <f aca="false">SQRT(1-F255^2)</f>
        <v>0.991292171606043</v>
      </c>
      <c r="J255" s="21"/>
      <c r="K255" s="21"/>
      <c r="L255" s="21"/>
      <c r="M255" s="21"/>
      <c r="N255" s="21"/>
      <c r="O255" s="21"/>
      <c r="P255" s="21"/>
      <c r="Q255" s="19" t="n">
        <f aca="false">PI()</f>
        <v>3.14159265358979</v>
      </c>
      <c r="S255" s="20" t="n">
        <v>0.131680790218525</v>
      </c>
      <c r="T255" s="20" t="n">
        <v>0.203212686465122</v>
      </c>
      <c r="U255" s="20" t="n">
        <v>0.680271245387423</v>
      </c>
      <c r="V255" s="20" t="n">
        <v>0.866961391646434</v>
      </c>
      <c r="W255" s="20" t="n">
        <v>0.892387556412879</v>
      </c>
      <c r="X255" s="20" t="n">
        <v>0.119090858181135</v>
      </c>
    </row>
    <row r="256" customFormat="false" ht="15" hidden="false" customHeight="false" outlineLevel="0" collapsed="false">
      <c r="A256" s="21" t="n">
        <v>232</v>
      </c>
      <c r="B256" s="18" t="n">
        <f aca="false">CHOOSE($E$9,S256,U256,W256)</f>
        <v>0.832812553620897</v>
      </c>
      <c r="C256" s="18" t="n">
        <f aca="false">CHOOSE($E$9,T256,V256,X256)</f>
        <v>0.551690020714887</v>
      </c>
      <c r="D256" s="9" t="n">
        <f aca="false">IF(B256^2+C256^2&lt;=1,1,0)</f>
        <v>1</v>
      </c>
      <c r="E256" s="14" t="n">
        <f aca="false">4*AVERAGE($D$25:D256)</f>
        <v>3.1551724137931</v>
      </c>
      <c r="F256" s="14" t="n">
        <f aca="false">B256</f>
        <v>0.832812553620897</v>
      </c>
      <c r="G256" s="14" t="n">
        <f aca="false">IF(D256=1,C256,"")</f>
        <v>0.551690020714887</v>
      </c>
      <c r="H256" s="9" t="str">
        <f aca="false">IF(D256=0,C256,"")</f>
        <v/>
      </c>
      <c r="I256" s="9" t="n">
        <f aca="false">SQRT(1-F256^2)</f>
        <v>0.553555101621727</v>
      </c>
      <c r="J256" s="21"/>
      <c r="K256" s="21"/>
      <c r="L256" s="21"/>
      <c r="M256" s="21"/>
      <c r="N256" s="21"/>
      <c r="O256" s="21"/>
      <c r="P256" s="21"/>
      <c r="Q256" s="19" t="n">
        <f aca="false">PI()</f>
        <v>3.14159265358979</v>
      </c>
      <c r="S256" s="20" t="n">
        <v>0.832812553620897</v>
      </c>
      <c r="T256" s="20" t="n">
        <v>0.551690020714887</v>
      </c>
      <c r="U256" s="20" t="n">
        <v>0.141737472757641</v>
      </c>
      <c r="V256" s="20" t="n">
        <v>0.326865044893452</v>
      </c>
      <c r="W256" s="20" t="n">
        <v>0.211518335791671</v>
      </c>
      <c r="X256" s="20" t="n">
        <v>0.204620988020419</v>
      </c>
    </row>
    <row r="257" customFormat="false" ht="15" hidden="false" customHeight="false" outlineLevel="0" collapsed="false">
      <c r="A257" s="21" t="n">
        <v>233</v>
      </c>
      <c r="B257" s="18" t="n">
        <f aca="false">CHOOSE($E$9,S257,U257,W257)</f>
        <v>0.0676046431763098</v>
      </c>
      <c r="C257" s="18" t="n">
        <f aca="false">CHOOSE($E$9,T257,V257,X257)</f>
        <v>0.854557243757881</v>
      </c>
      <c r="D257" s="9" t="n">
        <f aca="false">IF(B257^2+C257^2&lt;=1,1,0)</f>
        <v>1</v>
      </c>
      <c r="E257" s="14" t="n">
        <f aca="false">4*AVERAGE($D$25:D257)</f>
        <v>3.1587982832618</v>
      </c>
      <c r="F257" s="14" t="n">
        <f aca="false">B257</f>
        <v>0.0676046431763098</v>
      </c>
      <c r="G257" s="14" t="n">
        <f aca="false">IF(D257=1,C257,"")</f>
        <v>0.854557243757881</v>
      </c>
      <c r="H257" s="9" t="str">
        <f aca="false">IF(D257=0,C257,"")</f>
        <v/>
      </c>
      <c r="I257" s="9" t="n">
        <f aca="false">SQRT(1-F257^2)</f>
        <v>0.997712189071079</v>
      </c>
      <c r="J257" s="21"/>
      <c r="K257" s="21"/>
      <c r="L257" s="21"/>
      <c r="M257" s="21"/>
      <c r="N257" s="21"/>
      <c r="O257" s="21"/>
      <c r="P257" s="21"/>
      <c r="Q257" s="19" t="n">
        <f aca="false">PI()</f>
        <v>3.14159265358979</v>
      </c>
      <c r="S257" s="20" t="n">
        <v>0.0676046431763098</v>
      </c>
      <c r="T257" s="20" t="n">
        <v>0.854557243757881</v>
      </c>
      <c r="U257" s="20" t="n">
        <v>0.817618193591221</v>
      </c>
      <c r="V257" s="20" t="n">
        <v>0.453748443839401</v>
      </c>
      <c r="W257" s="20" t="n">
        <v>0.516446990246596</v>
      </c>
      <c r="X257" s="20" t="n">
        <v>0.762438375313689</v>
      </c>
    </row>
    <row r="258" customFormat="false" ht="15" hidden="false" customHeight="false" outlineLevel="0" collapsed="false">
      <c r="A258" s="21" t="n">
        <v>234</v>
      </c>
      <c r="B258" s="18" t="n">
        <f aca="false">CHOOSE($E$9,S258,U258,W258)</f>
        <v>0.132040283991955</v>
      </c>
      <c r="C258" s="18" t="n">
        <f aca="false">CHOOSE($E$9,T258,V258,X258)</f>
        <v>0.589585906011052</v>
      </c>
      <c r="D258" s="9" t="n">
        <f aca="false">IF(B258^2+C258^2&lt;=1,1,0)</f>
        <v>1</v>
      </c>
      <c r="E258" s="14" t="n">
        <f aca="false">4*AVERAGE($D$25:D258)</f>
        <v>3.16239316239316</v>
      </c>
      <c r="F258" s="14" t="n">
        <f aca="false">B258</f>
        <v>0.132040283991955</v>
      </c>
      <c r="G258" s="14" t="n">
        <f aca="false">IF(D258=1,C258,"")</f>
        <v>0.589585906011052</v>
      </c>
      <c r="H258" s="9" t="str">
        <f aca="false">IF(D258=0,C258,"")</f>
        <v/>
      </c>
      <c r="I258" s="9" t="n">
        <f aca="false">SQRT(1-F258^2)</f>
        <v>0.991244351007018</v>
      </c>
      <c r="J258" s="21"/>
      <c r="K258" s="21"/>
      <c r="L258" s="21"/>
      <c r="M258" s="21"/>
      <c r="N258" s="21"/>
      <c r="O258" s="21"/>
      <c r="P258" s="21"/>
      <c r="Q258" s="19" t="n">
        <f aca="false">PI()</f>
        <v>3.14159265358979</v>
      </c>
      <c r="S258" s="20" t="n">
        <v>0.132040283991955</v>
      </c>
      <c r="T258" s="20" t="n">
        <v>0.589585906011052</v>
      </c>
      <c r="U258" s="20" t="n">
        <v>0.733877595523301</v>
      </c>
      <c r="V258" s="20" t="n">
        <v>0.444152984224918</v>
      </c>
      <c r="W258" s="20" t="n">
        <v>0.797244221698246</v>
      </c>
      <c r="X258" s="20" t="n">
        <v>0.191660487247542</v>
      </c>
    </row>
    <row r="259" customFormat="false" ht="15" hidden="false" customHeight="false" outlineLevel="0" collapsed="false">
      <c r="A259" s="21" t="n">
        <v>235</v>
      </c>
      <c r="B259" s="18" t="n">
        <f aca="false">CHOOSE($E$9,S259,U259,W259)</f>
        <v>0.716077243792824</v>
      </c>
      <c r="C259" s="18" t="n">
        <f aca="false">CHOOSE($E$9,T259,V259,X259)</f>
        <v>0.710098447860219</v>
      </c>
      <c r="D259" s="9" t="n">
        <f aca="false">IF(B259^2+C259^2&lt;=1,1,0)</f>
        <v>0</v>
      </c>
      <c r="E259" s="14" t="n">
        <f aca="false">4*AVERAGE($D$25:D259)</f>
        <v>3.14893617021277</v>
      </c>
      <c r="F259" s="14" t="n">
        <f aca="false">B259</f>
        <v>0.716077243792824</v>
      </c>
      <c r="G259" s="9" t="str">
        <f aca="false">IF(D259=1,C259,"")</f>
        <v/>
      </c>
      <c r="H259" s="14" t="n">
        <f aca="false">IF(D259=0,C259,"")</f>
        <v>0.710098447860219</v>
      </c>
      <c r="I259" s="9" t="n">
        <f aca="false">SQRT(1-F259^2)</f>
        <v>0.698021046188489</v>
      </c>
      <c r="J259" s="21"/>
      <c r="K259" s="21"/>
      <c r="L259" s="21"/>
      <c r="M259" s="21"/>
      <c r="N259" s="21"/>
      <c r="O259" s="21"/>
      <c r="P259" s="21"/>
      <c r="Q259" s="19" t="n">
        <f aca="false">PI()</f>
        <v>3.14159265358979</v>
      </c>
      <c r="S259" s="20" t="n">
        <v>0.716077243792824</v>
      </c>
      <c r="T259" s="20" t="n">
        <v>0.710098447860219</v>
      </c>
      <c r="U259" s="20" t="n">
        <v>0.062866705497164</v>
      </c>
      <c r="V259" s="20" t="n">
        <v>0.612697452146926</v>
      </c>
      <c r="W259" s="20" t="n">
        <v>0.749456078748086</v>
      </c>
      <c r="X259" s="20" t="n">
        <v>0.886376196925589</v>
      </c>
    </row>
    <row r="260" customFormat="false" ht="15" hidden="false" customHeight="false" outlineLevel="0" collapsed="false">
      <c r="A260" s="21" t="n">
        <v>236</v>
      </c>
      <c r="B260" s="18" t="n">
        <f aca="false">CHOOSE($E$9,S260,U260,W260)</f>
        <v>0.854798727086745</v>
      </c>
      <c r="C260" s="18" t="n">
        <f aca="false">CHOOSE($E$9,T260,V260,X260)</f>
        <v>0.0870782613055781</v>
      </c>
      <c r="D260" s="9" t="n">
        <f aca="false">IF(B260^2+C260^2&lt;=1,1,0)</f>
        <v>1</v>
      </c>
      <c r="E260" s="14" t="n">
        <f aca="false">4*AVERAGE($D$25:D260)</f>
        <v>3.15254237288136</v>
      </c>
      <c r="F260" s="14" t="n">
        <f aca="false">B260</f>
        <v>0.854798727086745</v>
      </c>
      <c r="G260" s="14" t="n">
        <f aca="false">IF(D260=1,C260,"")</f>
        <v>0.0870782613055781</v>
      </c>
      <c r="H260" s="9" t="str">
        <f aca="false">IF(D260=0,C260,"")</f>
        <v/>
      </c>
      <c r="I260" s="9" t="n">
        <f aca="false">SQRT(1-F260^2)</f>
        <v>0.518959667190891</v>
      </c>
      <c r="J260" s="21"/>
      <c r="K260" s="21"/>
      <c r="L260" s="21"/>
      <c r="M260" s="21"/>
      <c r="N260" s="21"/>
      <c r="O260" s="21"/>
      <c r="P260" s="21"/>
      <c r="Q260" s="19" t="n">
        <f aca="false">PI()</f>
        <v>3.14159265358979</v>
      </c>
      <c r="S260" s="20" t="n">
        <v>0.854798727086745</v>
      </c>
      <c r="T260" s="20" t="n">
        <v>0.0870782613055781</v>
      </c>
      <c r="U260" s="20" t="n">
        <v>0.68431880691321</v>
      </c>
      <c r="V260" s="20" t="n">
        <v>0.854259232443605</v>
      </c>
      <c r="W260" s="20" t="n">
        <v>0.631966859903203</v>
      </c>
      <c r="X260" s="20" t="n">
        <v>0.898351691862892</v>
      </c>
    </row>
    <row r="261" customFormat="false" ht="15" hidden="false" customHeight="false" outlineLevel="0" collapsed="false">
      <c r="A261" s="21" t="n">
        <v>237</v>
      </c>
      <c r="B261" s="18" t="n">
        <f aca="false">CHOOSE($E$9,S261,U261,W261)</f>
        <v>0.178773864055984</v>
      </c>
      <c r="C261" s="18" t="n">
        <f aca="false">CHOOSE($E$9,T261,V261,X261)</f>
        <v>0.801941983052529</v>
      </c>
      <c r="D261" s="9" t="n">
        <f aca="false">IF(B261^2+C261^2&lt;=1,1,0)</f>
        <v>1</v>
      </c>
      <c r="E261" s="14" t="n">
        <f aca="false">4*AVERAGE($D$25:D261)</f>
        <v>3.15611814345992</v>
      </c>
      <c r="F261" s="14" t="n">
        <f aca="false">B261</f>
        <v>0.178773864055984</v>
      </c>
      <c r="G261" s="14" t="n">
        <f aca="false">IF(D261=1,C261,"")</f>
        <v>0.801941983052529</v>
      </c>
      <c r="H261" s="9" t="str">
        <f aca="false">IF(D261=0,C261,"")</f>
        <v/>
      </c>
      <c r="I261" s="9" t="n">
        <f aca="false">SQRT(1-F261^2)</f>
        <v>0.983890189772463</v>
      </c>
      <c r="J261" s="21"/>
      <c r="K261" s="21"/>
      <c r="L261" s="21"/>
      <c r="M261" s="21"/>
      <c r="N261" s="21"/>
      <c r="O261" s="21"/>
      <c r="P261" s="21"/>
      <c r="Q261" s="19" t="n">
        <f aca="false">PI()</f>
        <v>3.14159265358979</v>
      </c>
      <c r="S261" s="20" t="n">
        <v>0.178773864055984</v>
      </c>
      <c r="T261" s="20" t="n">
        <v>0.801941983052529</v>
      </c>
      <c r="U261" s="20" t="n">
        <v>0.811894225978463</v>
      </c>
      <c r="V261" s="20" t="n">
        <v>0.780717952205023</v>
      </c>
      <c r="W261" s="20" t="n">
        <v>0.136210849214509</v>
      </c>
      <c r="X261" s="20" t="n">
        <v>0.532654668057926</v>
      </c>
    </row>
    <row r="262" customFormat="false" ht="15" hidden="false" customHeight="false" outlineLevel="0" collapsed="false">
      <c r="A262" s="21" t="n">
        <v>238</v>
      </c>
      <c r="B262" s="18" t="n">
        <f aca="false">CHOOSE($E$9,S262,U262,W262)</f>
        <v>0.715214708237909</v>
      </c>
      <c r="C262" s="18" t="n">
        <f aca="false">CHOOSE($E$9,T262,V262,X262)</f>
        <v>0.998103901860304</v>
      </c>
      <c r="D262" s="9" t="n">
        <f aca="false">IF(B262^2+C262^2&lt;=1,1,0)</f>
        <v>0</v>
      </c>
      <c r="E262" s="14" t="n">
        <f aca="false">4*AVERAGE($D$25:D262)</f>
        <v>3.14285714285714</v>
      </c>
      <c r="F262" s="14" t="n">
        <f aca="false">B262</f>
        <v>0.715214708237909</v>
      </c>
      <c r="G262" s="9" t="str">
        <f aca="false">IF(D262=1,C262,"")</f>
        <v/>
      </c>
      <c r="H262" s="14" t="n">
        <f aca="false">IF(D262=0,C262,"")</f>
        <v>0.998103901860304</v>
      </c>
      <c r="I262" s="9" t="n">
        <f aca="false">SQRT(1-F262^2)</f>
        <v>0.698904801185514</v>
      </c>
      <c r="J262" s="21"/>
      <c r="K262" s="21"/>
      <c r="L262" s="21"/>
      <c r="M262" s="21"/>
      <c r="N262" s="21"/>
      <c r="O262" s="21"/>
      <c r="P262" s="21"/>
      <c r="Q262" s="19" t="n">
        <f aca="false">PI()</f>
        <v>3.14159265358979</v>
      </c>
      <c r="S262" s="20" t="n">
        <v>0.715214708237909</v>
      </c>
      <c r="T262" s="20" t="n">
        <v>0.998103901860304</v>
      </c>
      <c r="U262" s="20" t="n">
        <v>0.677140273562186</v>
      </c>
      <c r="V262" s="20" t="n">
        <v>0.0929646708694821</v>
      </c>
      <c r="W262" s="20" t="n">
        <v>0.1886176374554</v>
      </c>
      <c r="X262" s="20" t="n">
        <v>0.311300258238173</v>
      </c>
    </row>
    <row r="263" customFormat="false" ht="15" hidden="false" customHeight="false" outlineLevel="0" collapsed="false">
      <c r="A263" s="21" t="n">
        <v>239</v>
      </c>
      <c r="B263" s="18" t="n">
        <f aca="false">CHOOSE($E$9,S263,U263,W263)</f>
        <v>0.133118219557218</v>
      </c>
      <c r="C263" s="18" t="n">
        <f aca="false">CHOOSE($E$9,T263,V263,X263)</f>
        <v>0.840282675460912</v>
      </c>
      <c r="D263" s="9" t="n">
        <f aca="false">IF(B263^2+C263^2&lt;=1,1,0)</f>
        <v>1</v>
      </c>
      <c r="E263" s="14" t="n">
        <f aca="false">4*AVERAGE($D$25:D263)</f>
        <v>3.14644351464435</v>
      </c>
      <c r="F263" s="14" t="n">
        <f aca="false">B263</f>
        <v>0.133118219557218</v>
      </c>
      <c r="G263" s="14" t="n">
        <f aca="false">IF(D263=1,C263,"")</f>
        <v>0.840282675460912</v>
      </c>
      <c r="H263" s="9" t="str">
        <f aca="false">IF(D263=0,C263,"")</f>
        <v/>
      </c>
      <c r="I263" s="9" t="n">
        <f aca="false">SQRT(1-F263^2)</f>
        <v>0.991100166290934</v>
      </c>
      <c r="J263" s="21"/>
      <c r="K263" s="21"/>
      <c r="L263" s="21"/>
      <c r="M263" s="21"/>
      <c r="N263" s="21"/>
      <c r="O263" s="21"/>
      <c r="P263" s="21"/>
      <c r="Q263" s="19" t="n">
        <f aca="false">PI()</f>
        <v>3.14159265358979</v>
      </c>
      <c r="S263" s="20" t="n">
        <v>0.133118219557218</v>
      </c>
      <c r="T263" s="20" t="n">
        <v>0.840282675460912</v>
      </c>
      <c r="U263" s="20" t="n">
        <v>0.718041118502372</v>
      </c>
      <c r="V263" s="20" t="n">
        <v>0.401394230095899</v>
      </c>
      <c r="W263" s="20" t="n">
        <v>0.30916734290357</v>
      </c>
      <c r="X263" s="20" t="n">
        <v>0.15986789188321</v>
      </c>
    </row>
    <row r="264" customFormat="false" ht="15" hidden="false" customHeight="false" outlineLevel="0" collapsed="false">
      <c r="A264" s="21" t="n">
        <v>240</v>
      </c>
      <c r="B264" s="18" t="n">
        <f aca="false">CHOOSE($E$9,S264,U264,W264)</f>
        <v>0.756245771772228</v>
      </c>
      <c r="C264" s="18" t="n">
        <f aca="false">CHOOSE($E$9,T264,V264,X264)</f>
        <v>0.2291333648609</v>
      </c>
      <c r="D264" s="9" t="n">
        <f aca="false">IF(B264^2+C264^2&lt;=1,1,0)</f>
        <v>1</v>
      </c>
      <c r="E264" s="14" t="n">
        <f aca="false">4*AVERAGE($D$25:D264)</f>
        <v>3.15</v>
      </c>
      <c r="F264" s="14" t="n">
        <f aca="false">B264</f>
        <v>0.756245771772228</v>
      </c>
      <c r="G264" s="14" t="n">
        <f aca="false">IF(D264=1,C264,"")</f>
        <v>0.2291333648609</v>
      </c>
      <c r="H264" s="9" t="str">
        <f aca="false">IF(D264=0,C264,"")</f>
        <v/>
      </c>
      <c r="I264" s="9" t="n">
        <f aca="false">SQRT(1-F264^2)</f>
        <v>0.654287652853565</v>
      </c>
      <c r="J264" s="21"/>
      <c r="K264" s="21"/>
      <c r="L264" s="21"/>
      <c r="M264" s="21"/>
      <c r="N264" s="21"/>
      <c r="O264" s="21"/>
      <c r="P264" s="21"/>
      <c r="Q264" s="19" t="n">
        <f aca="false">PI()</f>
        <v>3.14159265358979</v>
      </c>
      <c r="S264" s="20" t="n">
        <v>0.756245771772228</v>
      </c>
      <c r="T264" s="20" t="n">
        <v>0.2291333648609</v>
      </c>
      <c r="U264" s="20" t="n">
        <v>0.203237804978326</v>
      </c>
      <c r="V264" s="20" t="n">
        <v>0.0642444924838719</v>
      </c>
      <c r="W264" s="20" t="n">
        <v>0.182410758238384</v>
      </c>
      <c r="X264" s="20" t="n">
        <v>0.912978202989574</v>
      </c>
    </row>
    <row r="265" customFormat="false" ht="15" hidden="false" customHeight="false" outlineLevel="0" collapsed="false">
      <c r="A265" s="21" t="n">
        <v>241</v>
      </c>
      <c r="B265" s="18" t="n">
        <f aca="false">CHOOSE($E$9,S265,U265,W265)</f>
        <v>0.450019285897724</v>
      </c>
      <c r="C265" s="18" t="n">
        <f aca="false">CHOOSE($E$9,T265,V265,X265)</f>
        <v>0.587733106338419</v>
      </c>
      <c r="D265" s="9" t="n">
        <f aca="false">IF(B265^2+C265^2&lt;=1,1,0)</f>
        <v>1</v>
      </c>
      <c r="E265" s="14" t="n">
        <f aca="false">4*AVERAGE($D$25:D265)</f>
        <v>3.15352697095436</v>
      </c>
      <c r="F265" s="14" t="n">
        <f aca="false">B265</f>
        <v>0.450019285897724</v>
      </c>
      <c r="G265" s="14" t="n">
        <f aca="false">IF(D265=1,C265,"")</f>
        <v>0.587733106338419</v>
      </c>
      <c r="H265" s="9" t="str">
        <f aca="false">IF(D265=0,C265,"")</f>
        <v/>
      </c>
      <c r="I265" s="9" t="n">
        <f aca="false">SQRT(1-F265^2)</f>
        <v>0.893018836486724</v>
      </c>
      <c r="J265" s="21"/>
      <c r="K265" s="21"/>
      <c r="L265" s="21"/>
      <c r="M265" s="21"/>
      <c r="N265" s="21"/>
      <c r="O265" s="21"/>
      <c r="P265" s="21"/>
      <c r="Q265" s="19" t="n">
        <f aca="false">PI()</f>
        <v>3.14159265358979</v>
      </c>
      <c r="S265" s="20" t="n">
        <v>0.450019285897724</v>
      </c>
      <c r="T265" s="20" t="n">
        <v>0.587733106338419</v>
      </c>
      <c r="U265" s="20" t="n">
        <v>0.111596525037015</v>
      </c>
      <c r="V265" s="20" t="n">
        <v>0.281158837056143</v>
      </c>
      <c r="W265" s="20" t="n">
        <v>0.150555649377173</v>
      </c>
      <c r="X265" s="20" t="n">
        <v>0.461890179489427</v>
      </c>
    </row>
    <row r="266" customFormat="false" ht="15" hidden="false" customHeight="false" outlineLevel="0" collapsed="false">
      <c r="A266" s="21" t="n">
        <v>242</v>
      </c>
      <c r="B266" s="18" t="n">
        <f aca="false">CHOOSE($E$9,S266,U266,W266)</f>
        <v>0.684702153666876</v>
      </c>
      <c r="C266" s="18" t="n">
        <f aca="false">CHOOSE($E$9,T266,V266,X266)</f>
        <v>0.0882065539481118</v>
      </c>
      <c r="D266" s="9" t="n">
        <f aca="false">IF(B266^2+C266^2&lt;=1,1,0)</f>
        <v>1</v>
      </c>
      <c r="E266" s="14" t="n">
        <f aca="false">4*AVERAGE($D$25:D266)</f>
        <v>3.15702479338843</v>
      </c>
      <c r="F266" s="14" t="n">
        <f aca="false">B266</f>
        <v>0.684702153666876</v>
      </c>
      <c r="G266" s="14" t="n">
        <f aca="false">IF(D266=1,C266,"")</f>
        <v>0.0882065539481118</v>
      </c>
      <c r="H266" s="9" t="str">
        <f aca="false">IF(D266=0,C266,"")</f>
        <v/>
      </c>
      <c r="I266" s="9" t="n">
        <f aca="false">SQRT(1-F266^2)</f>
        <v>0.728822996868198</v>
      </c>
      <c r="J266" s="21"/>
      <c r="K266" s="21"/>
      <c r="L266" s="21"/>
      <c r="M266" s="21"/>
      <c r="N266" s="21"/>
      <c r="O266" s="21"/>
      <c r="P266" s="21"/>
      <c r="Q266" s="19" t="n">
        <f aca="false">PI()</f>
        <v>3.14159265358979</v>
      </c>
      <c r="S266" s="20" t="n">
        <v>0.684702153666876</v>
      </c>
      <c r="T266" s="20" t="n">
        <v>0.0882065539481118</v>
      </c>
      <c r="U266" s="20" t="n">
        <v>0.291084830177813</v>
      </c>
      <c r="V266" s="20" t="n">
        <v>0.880616041546186</v>
      </c>
      <c r="W266" s="20" t="n">
        <v>0.169906074039057</v>
      </c>
      <c r="X266" s="20" t="n">
        <v>0.316023802223574</v>
      </c>
    </row>
    <row r="267" customFormat="false" ht="15" hidden="false" customHeight="false" outlineLevel="0" collapsed="false">
      <c r="A267" s="21" t="n">
        <v>243</v>
      </c>
      <c r="B267" s="18" t="n">
        <f aca="false">CHOOSE($E$9,S267,U267,W267)</f>
        <v>0.250084677594714</v>
      </c>
      <c r="C267" s="18" t="n">
        <f aca="false">CHOOSE($E$9,T267,V267,X267)</f>
        <v>0.433847537846305</v>
      </c>
      <c r="D267" s="9" t="n">
        <f aca="false">IF(B267^2+C267^2&lt;=1,1,0)</f>
        <v>1</v>
      </c>
      <c r="E267" s="14" t="n">
        <f aca="false">4*AVERAGE($D$25:D267)</f>
        <v>3.16049382716049</v>
      </c>
      <c r="F267" s="14" t="n">
        <f aca="false">B267</f>
        <v>0.250084677594714</v>
      </c>
      <c r="G267" s="14" t="n">
        <f aca="false">IF(D267=1,C267,"")</f>
        <v>0.433847537846305</v>
      </c>
      <c r="H267" s="9" t="str">
        <f aca="false">IF(D267=0,C267,"")</f>
        <v/>
      </c>
      <c r="I267" s="9" t="n">
        <f aca="false">SQRT(1-F267^2)</f>
        <v>0.968223968941251</v>
      </c>
      <c r="J267" s="21"/>
      <c r="K267" s="21"/>
      <c r="L267" s="21"/>
      <c r="M267" s="21"/>
      <c r="N267" s="21"/>
      <c r="O267" s="21"/>
      <c r="P267" s="21"/>
      <c r="Q267" s="19" t="n">
        <f aca="false">PI()</f>
        <v>3.14159265358979</v>
      </c>
      <c r="S267" s="20" t="n">
        <v>0.250084677594714</v>
      </c>
      <c r="T267" s="20" t="n">
        <v>0.433847537846305</v>
      </c>
      <c r="U267" s="20" t="n">
        <v>0.0142361034353821</v>
      </c>
      <c r="V267" s="20" t="n">
        <v>0.240767958951162</v>
      </c>
      <c r="W267" s="20" t="n">
        <v>0.650403887155388</v>
      </c>
      <c r="X267" s="20" t="n">
        <v>0.446038748020051</v>
      </c>
    </row>
    <row r="268" customFormat="false" ht="15" hidden="false" customHeight="false" outlineLevel="0" collapsed="false">
      <c r="A268" s="21" t="n">
        <v>244</v>
      </c>
      <c r="B268" s="18" t="n">
        <f aca="false">CHOOSE($E$9,S268,U268,W268)</f>
        <v>0.308807816705667</v>
      </c>
      <c r="C268" s="18" t="n">
        <f aca="false">CHOOSE($E$9,T268,V268,X268)</f>
        <v>0.566976196249016</v>
      </c>
      <c r="D268" s="9" t="n">
        <f aca="false">IF(B268^2+C268^2&lt;=1,1,0)</f>
        <v>1</v>
      </c>
      <c r="E268" s="14" t="n">
        <f aca="false">4*AVERAGE($D$25:D268)</f>
        <v>3.16393442622951</v>
      </c>
      <c r="F268" s="14" t="n">
        <f aca="false">B268</f>
        <v>0.308807816705667</v>
      </c>
      <c r="G268" s="14" t="n">
        <f aca="false">IF(D268=1,C268,"")</f>
        <v>0.566976196249016</v>
      </c>
      <c r="H268" s="9" t="str">
        <f aca="false">IF(D268=0,C268,"")</f>
        <v/>
      </c>
      <c r="I268" s="9" t="n">
        <f aca="false">SQRT(1-F268^2)</f>
        <v>0.951124456809665</v>
      </c>
      <c r="J268" s="21"/>
      <c r="K268" s="21"/>
      <c r="L268" s="21"/>
      <c r="M268" s="21"/>
      <c r="N268" s="21"/>
      <c r="O268" s="21"/>
      <c r="P268" s="21"/>
      <c r="Q268" s="19" t="n">
        <f aca="false">PI()</f>
        <v>3.14159265358979</v>
      </c>
      <c r="S268" s="20" t="n">
        <v>0.308807816705667</v>
      </c>
      <c r="T268" s="20" t="n">
        <v>0.566976196249016</v>
      </c>
      <c r="U268" s="20" t="n">
        <v>0.0641045274202835</v>
      </c>
      <c r="V268" s="20" t="n">
        <v>0.997293232463757</v>
      </c>
      <c r="W268" s="20" t="n">
        <v>0.877293122149698</v>
      </c>
      <c r="X268" s="20" t="n">
        <v>0.909291688557799</v>
      </c>
    </row>
    <row r="269" customFormat="false" ht="15" hidden="false" customHeight="false" outlineLevel="0" collapsed="false">
      <c r="A269" s="21" t="n">
        <v>245</v>
      </c>
      <c r="B269" s="18" t="n">
        <f aca="false">CHOOSE($E$9,S269,U269,W269)</f>
        <v>0.288935589487664</v>
      </c>
      <c r="C269" s="18" t="n">
        <f aca="false">CHOOSE($E$9,T269,V269,X269)</f>
        <v>0.747966151335277</v>
      </c>
      <c r="D269" s="9" t="n">
        <f aca="false">IF(B269^2+C269^2&lt;=1,1,0)</f>
        <v>1</v>
      </c>
      <c r="E269" s="14" t="n">
        <f aca="false">4*AVERAGE($D$25:D269)</f>
        <v>3.16734693877551</v>
      </c>
      <c r="F269" s="14" t="n">
        <f aca="false">B269</f>
        <v>0.288935589487664</v>
      </c>
      <c r="G269" s="14" t="n">
        <f aca="false">IF(D269=1,C269,"")</f>
        <v>0.747966151335277</v>
      </c>
      <c r="H269" s="9" t="str">
        <f aca="false">IF(D269=0,C269,"")</f>
        <v/>
      </c>
      <c r="I269" s="9" t="n">
        <f aca="false">SQRT(1-F269^2)</f>
        <v>0.957348539001035</v>
      </c>
      <c r="J269" s="21"/>
      <c r="K269" s="21"/>
      <c r="L269" s="21"/>
      <c r="M269" s="21"/>
      <c r="N269" s="21"/>
      <c r="O269" s="21"/>
      <c r="P269" s="21"/>
      <c r="Q269" s="19" t="n">
        <f aca="false">PI()</f>
        <v>3.14159265358979</v>
      </c>
      <c r="S269" s="20" t="n">
        <v>0.288935589487664</v>
      </c>
      <c r="T269" s="20" t="n">
        <v>0.747966151335277</v>
      </c>
      <c r="U269" s="20" t="n">
        <v>0.421408006543987</v>
      </c>
      <c r="V269" s="20" t="n">
        <v>0.44073517554666</v>
      </c>
      <c r="W269" s="20" t="n">
        <v>0.47824634085699</v>
      </c>
      <c r="X269" s="20" t="n">
        <v>0.0985095748597289</v>
      </c>
    </row>
    <row r="270" customFormat="false" ht="15" hidden="false" customHeight="false" outlineLevel="0" collapsed="false">
      <c r="A270" s="21" t="n">
        <v>246</v>
      </c>
      <c r="B270" s="18" t="n">
        <f aca="false">CHOOSE($E$9,S270,U270,W270)</f>
        <v>0.593925548135303</v>
      </c>
      <c r="C270" s="18" t="n">
        <f aca="false">CHOOSE($E$9,T270,V270,X270)</f>
        <v>0.158884111908264</v>
      </c>
      <c r="D270" s="9" t="n">
        <f aca="false">IF(B270^2+C270^2&lt;=1,1,0)</f>
        <v>1</v>
      </c>
      <c r="E270" s="14" t="n">
        <f aca="false">4*AVERAGE($D$25:D270)</f>
        <v>3.17073170731707</v>
      </c>
      <c r="F270" s="14" t="n">
        <f aca="false">B270</f>
        <v>0.593925548135303</v>
      </c>
      <c r="G270" s="14" t="n">
        <f aca="false">IF(D270=1,C270,"")</f>
        <v>0.158884111908264</v>
      </c>
      <c r="H270" s="9" t="str">
        <f aca="false">IF(D270=0,C270,"")</f>
        <v/>
      </c>
      <c r="I270" s="9" t="n">
        <f aca="false">SQRT(1-F270^2)</f>
        <v>0.804520007999913</v>
      </c>
      <c r="J270" s="21"/>
      <c r="K270" s="21"/>
      <c r="L270" s="21"/>
      <c r="M270" s="21"/>
      <c r="N270" s="21"/>
      <c r="O270" s="21"/>
      <c r="P270" s="21"/>
      <c r="Q270" s="19" t="n">
        <f aca="false">PI()</f>
        <v>3.14159265358979</v>
      </c>
      <c r="S270" s="20" t="n">
        <v>0.593925548135303</v>
      </c>
      <c r="T270" s="20" t="n">
        <v>0.158884111908264</v>
      </c>
      <c r="U270" s="20" t="n">
        <v>0.893646450073523</v>
      </c>
      <c r="V270" s="20" t="n">
        <v>0.492465555695731</v>
      </c>
      <c r="W270" s="20" t="n">
        <v>0.846714073105566</v>
      </c>
      <c r="X270" s="20" t="n">
        <v>0.763957227993523</v>
      </c>
    </row>
    <row r="271" customFormat="false" ht="15" hidden="false" customHeight="false" outlineLevel="0" collapsed="false">
      <c r="A271" s="21" t="n">
        <v>247</v>
      </c>
      <c r="B271" s="18" t="n">
        <f aca="false">CHOOSE($E$9,S271,U271,W271)</f>
        <v>0.812248300644569</v>
      </c>
      <c r="C271" s="18" t="n">
        <f aca="false">CHOOSE($E$9,T271,V271,X271)</f>
        <v>0.838504598126747</v>
      </c>
      <c r="D271" s="9" t="n">
        <f aca="false">IF(B271^2+C271^2&lt;=1,1,0)</f>
        <v>0</v>
      </c>
      <c r="E271" s="14" t="n">
        <f aca="false">4*AVERAGE($D$25:D271)</f>
        <v>3.15789473684211</v>
      </c>
      <c r="F271" s="14" t="n">
        <f aca="false">B271</f>
        <v>0.812248300644569</v>
      </c>
      <c r="G271" s="9" t="str">
        <f aca="false">IF(D271=1,C271,"")</f>
        <v/>
      </c>
      <c r="H271" s="14" t="n">
        <f aca="false">IF(D271=0,C271,"")</f>
        <v>0.838504598126747</v>
      </c>
      <c r="I271" s="9" t="n">
        <f aca="false">SQRT(1-F271^2)</f>
        <v>0.583311836070562</v>
      </c>
      <c r="J271" s="21"/>
      <c r="K271" s="21"/>
      <c r="L271" s="21"/>
      <c r="M271" s="21"/>
      <c r="N271" s="21"/>
      <c r="O271" s="21"/>
      <c r="P271" s="21"/>
      <c r="Q271" s="19" t="n">
        <f aca="false">PI()</f>
        <v>3.14159265358979</v>
      </c>
      <c r="S271" s="20" t="n">
        <v>0.812248300644569</v>
      </c>
      <c r="T271" s="20" t="n">
        <v>0.838504598126747</v>
      </c>
      <c r="U271" s="20" t="n">
        <v>0.387540695904111</v>
      </c>
      <c r="V271" s="20" t="n">
        <v>0.790430267446532</v>
      </c>
      <c r="W271" s="20" t="n">
        <v>0.183272568653717</v>
      </c>
      <c r="X271" s="20" t="n">
        <v>0.83027172750595</v>
      </c>
    </row>
    <row r="272" customFormat="false" ht="15" hidden="false" customHeight="false" outlineLevel="0" collapsed="false">
      <c r="A272" s="21" t="n">
        <v>248</v>
      </c>
      <c r="B272" s="18" t="n">
        <f aca="false">CHOOSE($E$9,S272,U272,W272)</f>
        <v>0.10207111982163</v>
      </c>
      <c r="C272" s="18" t="n">
        <f aca="false">CHOOSE($E$9,T272,V272,X272)</f>
        <v>0.16659529611934</v>
      </c>
      <c r="D272" s="9" t="n">
        <f aca="false">IF(B272^2+C272^2&lt;=1,1,0)</f>
        <v>1</v>
      </c>
      <c r="E272" s="14" t="n">
        <f aca="false">4*AVERAGE($D$25:D272)</f>
        <v>3.16129032258065</v>
      </c>
      <c r="F272" s="14" t="n">
        <f aca="false">B272</f>
        <v>0.10207111982163</v>
      </c>
      <c r="G272" s="14" t="n">
        <f aca="false">IF(D272=1,C272,"")</f>
        <v>0.16659529611934</v>
      </c>
      <c r="H272" s="9" t="str">
        <f aca="false">IF(D272=0,C272,"")</f>
        <v/>
      </c>
      <c r="I272" s="9" t="n">
        <f aca="false">SQRT(1-F272^2)</f>
        <v>0.994777103927487</v>
      </c>
      <c r="J272" s="21"/>
      <c r="K272" s="21"/>
      <c r="L272" s="21"/>
      <c r="M272" s="21"/>
      <c r="N272" s="21"/>
      <c r="O272" s="21"/>
      <c r="P272" s="21"/>
      <c r="Q272" s="19" t="n">
        <f aca="false">PI()</f>
        <v>3.14159265358979</v>
      </c>
      <c r="S272" s="20" t="n">
        <v>0.10207111982163</v>
      </c>
      <c r="T272" s="20" t="n">
        <v>0.16659529611934</v>
      </c>
      <c r="U272" s="20" t="n">
        <v>0.708771326361407</v>
      </c>
      <c r="V272" s="20" t="n">
        <v>0.862576363607165</v>
      </c>
      <c r="W272" s="20" t="n">
        <v>0.604035894605482</v>
      </c>
      <c r="X272" s="20" t="n">
        <v>0.950614321860258</v>
      </c>
    </row>
    <row r="273" customFormat="false" ht="15" hidden="false" customHeight="false" outlineLevel="0" collapsed="false">
      <c r="A273" s="21" t="n">
        <v>249</v>
      </c>
      <c r="B273" s="18" t="n">
        <f aca="false">CHOOSE($E$9,S273,U273,W273)</f>
        <v>0.271147240768187</v>
      </c>
      <c r="C273" s="18" t="n">
        <f aca="false">CHOOSE($E$9,T273,V273,X273)</f>
        <v>0.596813862794079</v>
      </c>
      <c r="D273" s="9" t="n">
        <f aca="false">IF(B273^2+C273^2&lt;=1,1,0)</f>
        <v>1</v>
      </c>
      <c r="E273" s="14" t="n">
        <f aca="false">4*AVERAGE($D$25:D273)</f>
        <v>3.16465863453815</v>
      </c>
      <c r="F273" s="14" t="n">
        <f aca="false">B273</f>
        <v>0.271147240768187</v>
      </c>
      <c r="G273" s="14" t="n">
        <f aca="false">IF(D273=1,C273,"")</f>
        <v>0.596813862794079</v>
      </c>
      <c r="H273" s="9" t="str">
        <f aca="false">IF(D273=0,C273,"")</f>
        <v/>
      </c>
      <c r="I273" s="9" t="n">
        <f aca="false">SQRT(1-F273^2)</f>
        <v>0.962537881760401</v>
      </c>
      <c r="J273" s="21"/>
      <c r="K273" s="21"/>
      <c r="L273" s="21"/>
      <c r="M273" s="21"/>
      <c r="N273" s="21"/>
      <c r="O273" s="21"/>
      <c r="P273" s="21"/>
      <c r="Q273" s="19" t="n">
        <f aca="false">PI()</f>
        <v>3.14159265358979</v>
      </c>
      <c r="S273" s="20" t="n">
        <v>0.271147240768187</v>
      </c>
      <c r="T273" s="20" t="n">
        <v>0.596813862794079</v>
      </c>
      <c r="U273" s="20" t="n">
        <v>0.311017702412372</v>
      </c>
      <c r="V273" s="20" t="n">
        <v>0.997953672518047</v>
      </c>
      <c r="W273" s="20" t="n">
        <v>0.176058896611077</v>
      </c>
      <c r="X273" s="20" t="n">
        <v>0.34912288692621</v>
      </c>
    </row>
    <row r="274" customFormat="false" ht="15" hidden="false" customHeight="false" outlineLevel="0" collapsed="false">
      <c r="A274" s="21" t="n">
        <v>250</v>
      </c>
      <c r="B274" s="18" t="n">
        <f aca="false">CHOOSE($E$9,S274,U274,W274)</f>
        <v>0.830841510905884</v>
      </c>
      <c r="C274" s="18" t="n">
        <f aca="false">CHOOSE($E$9,T274,V274,X274)</f>
        <v>0.701814813655801</v>
      </c>
      <c r="D274" s="9" t="n">
        <f aca="false">IF(B274^2+C274^2&lt;=1,1,0)</f>
        <v>0</v>
      </c>
      <c r="E274" s="14" t="n">
        <f aca="false">4*AVERAGE($D$25:D274)</f>
        <v>3.152</v>
      </c>
      <c r="F274" s="14" t="n">
        <f aca="false">B274</f>
        <v>0.830841510905884</v>
      </c>
      <c r="G274" s="9" t="str">
        <f aca="false">IF(D274=1,C274,"")</f>
        <v/>
      </c>
      <c r="H274" s="14" t="n">
        <f aca="false">IF(D274=0,C274,"")</f>
        <v>0.701814813655801</v>
      </c>
      <c r="I274" s="9" t="n">
        <f aca="false">SQRT(1-F274^2)</f>
        <v>0.55650910482725</v>
      </c>
      <c r="J274" s="21"/>
      <c r="K274" s="21"/>
      <c r="L274" s="21"/>
      <c r="M274" s="21"/>
      <c r="N274" s="21"/>
      <c r="O274" s="21"/>
      <c r="P274" s="21"/>
      <c r="Q274" s="19" t="n">
        <f aca="false">PI()</f>
        <v>3.14159265358979</v>
      </c>
      <c r="S274" s="20" t="n">
        <v>0.830841510905884</v>
      </c>
      <c r="T274" s="20" t="n">
        <v>0.701814813655801</v>
      </c>
      <c r="U274" s="20" t="n">
        <v>0.141125970319724</v>
      </c>
      <c r="V274" s="20" t="n">
        <v>0.128945992873558</v>
      </c>
      <c r="W274" s="20" t="n">
        <v>0.146765897423488</v>
      </c>
      <c r="X274" s="20" t="n">
        <v>0.897373706783118</v>
      </c>
    </row>
    <row r="275" customFormat="false" ht="15" hidden="false" customHeight="false" outlineLevel="0" collapsed="false">
      <c r="A275" s="21" t="n">
        <v>251</v>
      </c>
      <c r="B275" s="18" t="n">
        <f aca="false">CHOOSE($E$9,S275,U275,W275)</f>
        <v>0.538574619102292</v>
      </c>
      <c r="C275" s="18" t="n">
        <f aca="false">CHOOSE($E$9,T275,V275,X275)</f>
        <v>0.153735438943841</v>
      </c>
      <c r="D275" s="9" t="n">
        <f aca="false">IF(B275^2+C275^2&lt;=1,1,0)</f>
        <v>1</v>
      </c>
      <c r="E275" s="14" t="n">
        <f aca="false">4*AVERAGE($D$25:D275)</f>
        <v>3.15537848605578</v>
      </c>
      <c r="F275" s="14" t="n">
        <f aca="false">B275</f>
        <v>0.538574619102292</v>
      </c>
      <c r="G275" s="14" t="n">
        <f aca="false">IF(D275=1,C275,"")</f>
        <v>0.153735438943841</v>
      </c>
      <c r="H275" s="9" t="str">
        <f aca="false">IF(D275=0,C275,"")</f>
        <v/>
      </c>
      <c r="I275" s="9" t="n">
        <f aca="false">SQRT(1-F275^2)</f>
        <v>0.84257781816211</v>
      </c>
      <c r="J275" s="21"/>
      <c r="K275" s="21"/>
      <c r="L275" s="21"/>
      <c r="M275" s="21"/>
      <c r="N275" s="21"/>
      <c r="O275" s="21"/>
      <c r="P275" s="21"/>
      <c r="Q275" s="19" t="n">
        <f aca="false">PI()</f>
        <v>3.14159265358979</v>
      </c>
      <c r="S275" s="20" t="n">
        <v>0.538574619102292</v>
      </c>
      <c r="T275" s="20" t="n">
        <v>0.153735438943841</v>
      </c>
      <c r="U275" s="20" t="n">
        <v>0.522879089048872</v>
      </c>
      <c r="V275" s="20" t="n">
        <v>0.106555589175745</v>
      </c>
      <c r="W275" s="20" t="n">
        <v>0.268456355340492</v>
      </c>
      <c r="X275" s="20" t="n">
        <v>0.553298021999408</v>
      </c>
    </row>
    <row r="276" customFormat="false" ht="15" hidden="false" customHeight="false" outlineLevel="0" collapsed="false">
      <c r="A276" s="21" t="n">
        <v>252</v>
      </c>
      <c r="B276" s="18" t="n">
        <f aca="false">CHOOSE($E$9,S276,U276,W276)</f>
        <v>0.71738219296094</v>
      </c>
      <c r="C276" s="18" t="n">
        <f aca="false">CHOOSE($E$9,T276,V276,X276)</f>
        <v>0.830612505902536</v>
      </c>
      <c r="D276" s="9" t="n">
        <f aca="false">IF(B276^2+C276^2&lt;=1,1,0)</f>
        <v>0</v>
      </c>
      <c r="E276" s="14" t="n">
        <f aca="false">4*AVERAGE($D$25:D276)</f>
        <v>3.14285714285714</v>
      </c>
      <c r="F276" s="14" t="n">
        <f aca="false">B276</f>
        <v>0.71738219296094</v>
      </c>
      <c r="G276" s="9" t="str">
        <f aca="false">IF(D276=1,C276,"")</f>
        <v/>
      </c>
      <c r="H276" s="14" t="n">
        <f aca="false">IF(D276=0,C276,"")</f>
        <v>0.830612505902536</v>
      </c>
      <c r="I276" s="9" t="n">
        <f aca="false">SQRT(1-F276^2)</f>
        <v>0.696679832650948</v>
      </c>
      <c r="J276" s="21"/>
      <c r="K276" s="21"/>
      <c r="L276" s="21"/>
      <c r="M276" s="21"/>
      <c r="N276" s="21"/>
      <c r="O276" s="21"/>
      <c r="P276" s="21"/>
      <c r="Q276" s="19" t="n">
        <f aca="false">PI()</f>
        <v>3.14159265358979</v>
      </c>
      <c r="S276" s="20" t="n">
        <v>0.71738219296094</v>
      </c>
      <c r="T276" s="20" t="n">
        <v>0.830612505902536</v>
      </c>
      <c r="U276" s="20" t="n">
        <v>0.585629458778784</v>
      </c>
      <c r="V276" s="20" t="n">
        <v>0.693222554951026</v>
      </c>
      <c r="W276" s="20" t="n">
        <v>0.719988523704588</v>
      </c>
      <c r="X276" s="20" t="n">
        <v>0.832904916407117</v>
      </c>
    </row>
    <row r="277" customFormat="false" ht="15" hidden="false" customHeight="false" outlineLevel="0" collapsed="false">
      <c r="A277" s="21" t="n">
        <v>253</v>
      </c>
      <c r="B277" s="18" t="n">
        <f aca="false">CHOOSE($E$9,S277,U277,W277)</f>
        <v>0.517261615837924</v>
      </c>
      <c r="C277" s="18" t="n">
        <f aca="false">CHOOSE($E$9,T277,V277,X277)</f>
        <v>0.126976817497052</v>
      </c>
      <c r="D277" s="9" t="n">
        <f aca="false">IF(B277^2+C277^2&lt;=1,1,0)</f>
        <v>1</v>
      </c>
      <c r="E277" s="14" t="n">
        <f aca="false">4*AVERAGE($D$25:D277)</f>
        <v>3.14624505928854</v>
      </c>
      <c r="F277" s="14" t="n">
        <f aca="false">B277</f>
        <v>0.517261615837924</v>
      </c>
      <c r="G277" s="14" t="n">
        <f aca="false">IF(D277=1,C277,"")</f>
        <v>0.126976817497052</v>
      </c>
      <c r="H277" s="9" t="str">
        <f aca="false">IF(D277=0,C277,"")</f>
        <v/>
      </c>
      <c r="I277" s="9" t="n">
        <f aca="false">SQRT(1-F277^2)</f>
        <v>0.855827331171855</v>
      </c>
      <c r="J277" s="21"/>
      <c r="K277" s="21"/>
      <c r="L277" s="21"/>
      <c r="M277" s="21"/>
      <c r="N277" s="21"/>
      <c r="O277" s="21"/>
      <c r="P277" s="21"/>
      <c r="Q277" s="19" t="n">
        <f aca="false">PI()</f>
        <v>3.14159265358979</v>
      </c>
      <c r="S277" s="20" t="n">
        <v>0.517261615837924</v>
      </c>
      <c r="T277" s="20" t="n">
        <v>0.126976817497052</v>
      </c>
      <c r="U277" s="20" t="n">
        <v>0.0702641546753597</v>
      </c>
      <c r="V277" s="20" t="n">
        <v>0.940575561534478</v>
      </c>
      <c r="W277" s="20" t="n">
        <v>0.937108996059535</v>
      </c>
      <c r="X277" s="20" t="n">
        <v>0.450388752404447</v>
      </c>
    </row>
    <row r="278" customFormat="false" ht="15" hidden="false" customHeight="false" outlineLevel="0" collapsed="false">
      <c r="A278" s="21" t="n">
        <v>254</v>
      </c>
      <c r="B278" s="18" t="n">
        <f aca="false">CHOOSE($E$9,S278,U278,W278)</f>
        <v>0.323018477647565</v>
      </c>
      <c r="C278" s="18" t="n">
        <f aca="false">CHOOSE($E$9,T278,V278,X278)</f>
        <v>0.567380510387011</v>
      </c>
      <c r="D278" s="9" t="n">
        <f aca="false">IF(B278^2+C278^2&lt;=1,1,0)</f>
        <v>1</v>
      </c>
      <c r="E278" s="14" t="n">
        <f aca="false">4*AVERAGE($D$25:D278)</f>
        <v>3.1496062992126</v>
      </c>
      <c r="F278" s="14" t="n">
        <f aca="false">B278</f>
        <v>0.323018477647565</v>
      </c>
      <c r="G278" s="14" t="n">
        <f aca="false">IF(D278=1,C278,"")</f>
        <v>0.567380510387011</v>
      </c>
      <c r="H278" s="9" t="str">
        <f aca="false">IF(D278=0,C278,"")</f>
        <v/>
      </c>
      <c r="I278" s="9" t="n">
        <f aca="false">SQRT(1-F278^2)</f>
        <v>0.946392657990461</v>
      </c>
      <c r="J278" s="21"/>
      <c r="K278" s="21"/>
      <c r="L278" s="21"/>
      <c r="M278" s="21"/>
      <c r="N278" s="21"/>
      <c r="O278" s="21"/>
      <c r="P278" s="21"/>
      <c r="Q278" s="19" t="n">
        <f aca="false">PI()</f>
        <v>3.14159265358979</v>
      </c>
      <c r="S278" s="20" t="n">
        <v>0.323018477647565</v>
      </c>
      <c r="T278" s="20" t="n">
        <v>0.567380510387011</v>
      </c>
      <c r="U278" s="20" t="n">
        <v>0.442211864379262</v>
      </c>
      <c r="V278" s="20" t="n">
        <v>0.562349892183405</v>
      </c>
      <c r="W278" s="20" t="n">
        <v>0.258815540611868</v>
      </c>
      <c r="X278" s="20" t="n">
        <v>0.79239481522539</v>
      </c>
    </row>
    <row r="279" customFormat="false" ht="15" hidden="false" customHeight="false" outlineLevel="0" collapsed="false">
      <c r="A279" s="21" t="n">
        <v>255</v>
      </c>
      <c r="B279" s="18" t="n">
        <f aca="false">CHOOSE($E$9,S279,U279,W279)</f>
        <v>0.27992613601964</v>
      </c>
      <c r="C279" s="18" t="n">
        <f aca="false">CHOOSE($E$9,T279,V279,X279)</f>
        <v>0.287432287470438</v>
      </c>
      <c r="D279" s="9" t="n">
        <f aca="false">IF(B279^2+C279^2&lt;=1,1,0)</f>
        <v>1</v>
      </c>
      <c r="E279" s="14" t="n">
        <f aca="false">4*AVERAGE($D$25:D279)</f>
        <v>3.15294117647059</v>
      </c>
      <c r="F279" s="14" t="n">
        <f aca="false">B279</f>
        <v>0.27992613601964</v>
      </c>
      <c r="G279" s="14" t="n">
        <f aca="false">IF(D279=1,C279,"")</f>
        <v>0.287432287470438</v>
      </c>
      <c r="H279" s="9" t="str">
        <f aca="false">IF(D279=0,C279,"")</f>
        <v/>
      </c>
      <c r="I279" s="9" t="n">
        <f aca="false">SQRT(1-F279^2)</f>
        <v>0.960021540577666</v>
      </c>
      <c r="J279" s="21"/>
      <c r="K279" s="21"/>
      <c r="L279" s="21"/>
      <c r="M279" s="21"/>
      <c r="N279" s="21"/>
      <c r="O279" s="21"/>
      <c r="P279" s="21"/>
      <c r="Q279" s="19" t="n">
        <f aca="false">PI()</f>
        <v>3.14159265358979</v>
      </c>
      <c r="S279" s="20" t="n">
        <v>0.27992613601964</v>
      </c>
      <c r="T279" s="20" t="n">
        <v>0.287432287470438</v>
      </c>
      <c r="U279" s="20" t="n">
        <v>0.52890005950412</v>
      </c>
      <c r="V279" s="20" t="n">
        <v>0.631911964106871</v>
      </c>
      <c r="W279" s="20" t="n">
        <v>0.365529172442744</v>
      </c>
      <c r="X279" s="20" t="n">
        <v>0.928441856079895</v>
      </c>
    </row>
    <row r="280" customFormat="false" ht="15" hidden="false" customHeight="false" outlineLevel="0" collapsed="false">
      <c r="A280" s="21" t="n">
        <v>256</v>
      </c>
      <c r="B280" s="18" t="n">
        <f aca="false">CHOOSE($E$9,S280,U280,W280)</f>
        <v>0.464175926870666</v>
      </c>
      <c r="C280" s="18" t="n">
        <f aca="false">CHOOSE($E$9,T280,V280,X280)</f>
        <v>0.670548592810519</v>
      </c>
      <c r="D280" s="9" t="n">
        <f aca="false">IF(B280^2+C280^2&lt;=1,1,0)</f>
        <v>1</v>
      </c>
      <c r="E280" s="14" t="n">
        <f aca="false">4*AVERAGE($D$25:D280)</f>
        <v>3.15625</v>
      </c>
      <c r="F280" s="14" t="n">
        <f aca="false">B280</f>
        <v>0.464175926870666</v>
      </c>
      <c r="G280" s="14" t="n">
        <f aca="false">IF(D280=1,C280,"")</f>
        <v>0.670548592810519</v>
      </c>
      <c r="H280" s="9" t="str">
        <f aca="false">IF(D280=0,C280,"")</f>
        <v/>
      </c>
      <c r="I280" s="9" t="n">
        <f aca="false">SQRT(1-F280^2)</f>
        <v>0.885743026455054</v>
      </c>
      <c r="J280" s="21"/>
      <c r="K280" s="21"/>
      <c r="L280" s="21"/>
      <c r="M280" s="21"/>
      <c r="N280" s="21"/>
      <c r="O280" s="21"/>
      <c r="P280" s="21"/>
      <c r="Q280" s="19" t="n">
        <f aca="false">PI()</f>
        <v>3.14159265358979</v>
      </c>
      <c r="S280" s="20" t="n">
        <v>0.464175926870666</v>
      </c>
      <c r="T280" s="20" t="n">
        <v>0.670548592810519</v>
      </c>
      <c r="U280" s="20" t="n">
        <v>0.038948619803751</v>
      </c>
      <c r="V280" s="20" t="n">
        <v>0.209619318542028</v>
      </c>
      <c r="W280" s="20" t="n">
        <v>0.432167476312438</v>
      </c>
      <c r="X280" s="20" t="n">
        <v>0.870733167446074</v>
      </c>
    </row>
    <row r="281" customFormat="false" ht="15" hidden="false" customHeight="false" outlineLevel="0" collapsed="false">
      <c r="A281" s="21" t="n">
        <v>257</v>
      </c>
      <c r="B281" s="18" t="n">
        <f aca="false">CHOOSE($E$9,S281,U281,W281)</f>
        <v>0.13232212595176</v>
      </c>
      <c r="C281" s="18" t="n">
        <f aca="false">CHOOSE($E$9,T281,V281,X281)</f>
        <v>0.722574049257673</v>
      </c>
      <c r="D281" s="9" t="n">
        <f aca="false">IF(B281^2+C281^2&lt;=1,1,0)</f>
        <v>1</v>
      </c>
      <c r="E281" s="14" t="n">
        <f aca="false">4*AVERAGE($D$25:D281)</f>
        <v>3.15953307392996</v>
      </c>
      <c r="F281" s="14" t="n">
        <f aca="false">B281</f>
        <v>0.13232212595176</v>
      </c>
      <c r="G281" s="14" t="n">
        <f aca="false">IF(D281=1,C281,"")</f>
        <v>0.722574049257673</v>
      </c>
      <c r="H281" s="9" t="str">
        <f aca="false">IF(D281=0,C281,"")</f>
        <v/>
      </c>
      <c r="I281" s="9" t="n">
        <f aca="false">SQRT(1-F281^2)</f>
        <v>0.991206767018671</v>
      </c>
      <c r="J281" s="21"/>
      <c r="K281" s="21"/>
      <c r="L281" s="21"/>
      <c r="M281" s="21"/>
      <c r="N281" s="21"/>
      <c r="O281" s="21"/>
      <c r="P281" s="21"/>
      <c r="Q281" s="19" t="n">
        <f aca="false">PI()</f>
        <v>3.14159265358979</v>
      </c>
      <c r="S281" s="20" t="n">
        <v>0.13232212595176</v>
      </c>
      <c r="T281" s="20" t="n">
        <v>0.722574049257673</v>
      </c>
      <c r="U281" s="20" t="n">
        <v>0.594220954063638</v>
      </c>
      <c r="V281" s="20" t="n">
        <v>0.467638574326697</v>
      </c>
      <c r="W281" s="20" t="n">
        <v>0.406574439047098</v>
      </c>
      <c r="X281" s="20" t="n">
        <v>0.385086266589225</v>
      </c>
    </row>
    <row r="282" customFormat="false" ht="15" hidden="false" customHeight="false" outlineLevel="0" collapsed="false">
      <c r="A282" s="21" t="n">
        <v>258</v>
      </c>
      <c r="B282" s="18" t="n">
        <f aca="false">CHOOSE($E$9,S282,U282,W282)</f>
        <v>0.805214825435542</v>
      </c>
      <c r="C282" s="18" t="n">
        <f aca="false">CHOOSE($E$9,T282,V282,X282)</f>
        <v>0.443182291579433</v>
      </c>
      <c r="D282" s="9" t="n">
        <f aca="false">IF(B282^2+C282^2&lt;=1,1,0)</f>
        <v>1</v>
      </c>
      <c r="E282" s="14" t="n">
        <f aca="false">4*AVERAGE($D$25:D282)</f>
        <v>3.16279069767442</v>
      </c>
      <c r="F282" s="14" t="n">
        <f aca="false">B282</f>
        <v>0.805214825435542</v>
      </c>
      <c r="G282" s="14" t="n">
        <f aca="false">IF(D282=1,C282,"")</f>
        <v>0.443182291579433</v>
      </c>
      <c r="H282" s="9" t="str">
        <f aca="false">IF(D282=0,C282,"")</f>
        <v/>
      </c>
      <c r="I282" s="9" t="n">
        <f aca="false">SQRT(1-F282^2)</f>
        <v>0.592983207939998</v>
      </c>
      <c r="J282" s="21"/>
      <c r="K282" s="21"/>
      <c r="L282" s="21"/>
      <c r="M282" s="21"/>
      <c r="N282" s="21"/>
      <c r="O282" s="21"/>
      <c r="P282" s="21"/>
      <c r="Q282" s="19" t="n">
        <f aca="false">PI()</f>
        <v>3.14159265358979</v>
      </c>
      <c r="S282" s="20" t="n">
        <v>0.805214825435542</v>
      </c>
      <c r="T282" s="20" t="n">
        <v>0.443182291579433</v>
      </c>
      <c r="U282" s="20" t="n">
        <v>0.362979116460605</v>
      </c>
      <c r="V282" s="20" t="n">
        <v>0.967371017526709</v>
      </c>
      <c r="W282" s="20" t="n">
        <v>0.506896221379058</v>
      </c>
      <c r="X282" s="20" t="n">
        <v>0.513160946087476</v>
      </c>
    </row>
    <row r="283" customFormat="false" ht="15" hidden="false" customHeight="false" outlineLevel="0" collapsed="false">
      <c r="A283" s="21" t="n">
        <v>259</v>
      </c>
      <c r="B283" s="18" t="n">
        <f aca="false">CHOOSE($E$9,S283,U283,W283)</f>
        <v>0.239765452104621</v>
      </c>
      <c r="C283" s="18" t="n">
        <f aca="false">CHOOSE($E$9,T283,V283,X283)</f>
        <v>0.825038640410639</v>
      </c>
      <c r="D283" s="9" t="n">
        <f aca="false">IF(B283^2+C283^2&lt;=1,1,0)</f>
        <v>1</v>
      </c>
      <c r="E283" s="14" t="n">
        <f aca="false">4*AVERAGE($D$25:D283)</f>
        <v>3.16602316602317</v>
      </c>
      <c r="F283" s="14" t="n">
        <f aca="false">B283</f>
        <v>0.239765452104621</v>
      </c>
      <c r="G283" s="14" t="n">
        <f aca="false">IF(D283=1,C283,"")</f>
        <v>0.825038640410639</v>
      </c>
      <c r="H283" s="9" t="str">
        <f aca="false">IF(D283=0,C283,"")</f>
        <v/>
      </c>
      <c r="I283" s="9" t="n">
        <f aca="false">SQRT(1-F283^2)</f>
        <v>0.970830844162394</v>
      </c>
      <c r="J283" s="21"/>
      <c r="K283" s="21"/>
      <c r="L283" s="21"/>
      <c r="M283" s="21"/>
      <c r="N283" s="21"/>
      <c r="O283" s="21"/>
      <c r="P283" s="21"/>
      <c r="Q283" s="19" t="n">
        <f aca="false">PI()</f>
        <v>3.14159265358979</v>
      </c>
      <c r="S283" s="20" t="n">
        <v>0.239765452104621</v>
      </c>
      <c r="T283" s="20" t="n">
        <v>0.825038640410639</v>
      </c>
      <c r="U283" s="20" t="n">
        <v>0.89243165991736</v>
      </c>
      <c r="V283" s="20" t="n">
        <v>0.106336911553887</v>
      </c>
      <c r="W283" s="20" t="n">
        <v>0.87660970205495</v>
      </c>
      <c r="X283" s="20" t="n">
        <v>0.114973914488232</v>
      </c>
    </row>
    <row r="284" customFormat="false" ht="15" hidden="false" customHeight="false" outlineLevel="0" collapsed="false">
      <c r="A284" s="21" t="n">
        <v>260</v>
      </c>
      <c r="B284" s="18" t="n">
        <f aca="false">CHOOSE($E$9,S284,U284,W284)</f>
        <v>0.678803716204129</v>
      </c>
      <c r="C284" s="18" t="n">
        <f aca="false">CHOOSE($E$9,T284,V284,X284)</f>
        <v>0.991588874836452</v>
      </c>
      <c r="D284" s="9" t="n">
        <f aca="false">IF(B284^2+C284^2&lt;=1,1,0)</f>
        <v>0</v>
      </c>
      <c r="E284" s="14" t="n">
        <f aca="false">4*AVERAGE($D$25:D284)</f>
        <v>3.15384615384615</v>
      </c>
      <c r="F284" s="14" t="n">
        <f aca="false">B284</f>
        <v>0.678803716204129</v>
      </c>
      <c r="G284" s="9" t="str">
        <f aca="false">IF(D284=1,C284,"")</f>
        <v/>
      </c>
      <c r="H284" s="14" t="n">
        <f aca="false">IF(D284=0,C284,"")</f>
        <v>0.991588874836452</v>
      </c>
      <c r="I284" s="9" t="n">
        <f aca="false">SQRT(1-F284^2)</f>
        <v>0.734319763364343</v>
      </c>
      <c r="J284" s="21"/>
      <c r="K284" s="21"/>
      <c r="L284" s="21"/>
      <c r="M284" s="21"/>
      <c r="N284" s="21"/>
      <c r="O284" s="21"/>
      <c r="P284" s="21"/>
      <c r="Q284" s="19" t="n">
        <f aca="false">PI()</f>
        <v>3.14159265358979</v>
      </c>
      <c r="S284" s="20" t="n">
        <v>0.678803716204129</v>
      </c>
      <c r="T284" s="20" t="n">
        <v>0.991588874836452</v>
      </c>
      <c r="U284" s="20" t="n">
        <v>0.23332238803146</v>
      </c>
      <c r="V284" s="20" t="n">
        <v>0.805872250455524</v>
      </c>
      <c r="W284" s="20" t="n">
        <v>0.509342438950139</v>
      </c>
      <c r="X284" s="20" t="n">
        <v>0.641422991698585</v>
      </c>
    </row>
    <row r="285" customFormat="false" ht="15" hidden="false" customHeight="false" outlineLevel="0" collapsed="false">
      <c r="A285" s="21" t="n">
        <v>261</v>
      </c>
      <c r="B285" s="18" t="n">
        <f aca="false">CHOOSE($E$9,S285,U285,W285)</f>
        <v>0.707761342520826</v>
      </c>
      <c r="C285" s="18" t="n">
        <f aca="false">CHOOSE($E$9,T285,V285,X285)</f>
        <v>0.684533673920669</v>
      </c>
      <c r="D285" s="9" t="n">
        <f aca="false">IF(B285^2+C285^2&lt;=1,1,0)</f>
        <v>1</v>
      </c>
      <c r="E285" s="14" t="n">
        <f aca="false">4*AVERAGE($D$25:D285)</f>
        <v>3.15708812260536</v>
      </c>
      <c r="F285" s="14" t="n">
        <f aca="false">B285</f>
        <v>0.707761342520826</v>
      </c>
      <c r="G285" s="14" t="n">
        <f aca="false">IF(D285=1,C285,"")</f>
        <v>0.684533673920669</v>
      </c>
      <c r="H285" s="9" t="str">
        <f aca="false">IF(D285=0,C285,"")</f>
        <v/>
      </c>
      <c r="I285" s="9" t="n">
        <f aca="false">SQRT(1-F285^2)</f>
        <v>0.70645161337003</v>
      </c>
      <c r="J285" s="21"/>
      <c r="K285" s="21"/>
      <c r="L285" s="21"/>
      <c r="M285" s="21"/>
      <c r="N285" s="21"/>
      <c r="O285" s="21"/>
      <c r="P285" s="21"/>
      <c r="Q285" s="19" t="n">
        <f aca="false">PI()</f>
        <v>3.14159265358979</v>
      </c>
      <c r="S285" s="20" t="n">
        <v>0.707761342520826</v>
      </c>
      <c r="T285" s="20" t="n">
        <v>0.684533673920669</v>
      </c>
      <c r="U285" s="20" t="n">
        <v>0.482795466657673</v>
      </c>
      <c r="V285" s="20" t="n">
        <v>0.580999562531109</v>
      </c>
      <c r="W285" s="20" t="n">
        <v>0.048497289028825</v>
      </c>
      <c r="X285" s="20" t="n">
        <v>0.538829839808944</v>
      </c>
    </row>
    <row r="286" customFormat="false" ht="15" hidden="false" customHeight="false" outlineLevel="0" collapsed="false">
      <c r="A286" s="21" t="n">
        <v>262</v>
      </c>
      <c r="B286" s="18" t="n">
        <f aca="false">CHOOSE($E$9,S286,U286,W286)</f>
        <v>0.649456997751258</v>
      </c>
      <c r="C286" s="18" t="n">
        <f aca="false">CHOOSE($E$9,T286,V286,X286)</f>
        <v>0.645056109991856</v>
      </c>
      <c r="D286" s="9" t="n">
        <f aca="false">IF(B286^2+C286^2&lt;=1,1,0)</f>
        <v>1</v>
      </c>
      <c r="E286" s="14" t="n">
        <f aca="false">4*AVERAGE($D$25:D286)</f>
        <v>3.16030534351145</v>
      </c>
      <c r="F286" s="14" t="n">
        <f aca="false">B286</f>
        <v>0.649456997751258</v>
      </c>
      <c r="G286" s="14" t="n">
        <f aca="false">IF(D286=1,C286,"")</f>
        <v>0.645056109991856</v>
      </c>
      <c r="H286" s="9" t="str">
        <f aca="false">IF(D286=0,C286,"")</f>
        <v/>
      </c>
      <c r="I286" s="9" t="n">
        <f aca="false">SQRT(1-F286^2)</f>
        <v>0.760398321981264</v>
      </c>
      <c r="J286" s="21"/>
      <c r="K286" s="21"/>
      <c r="L286" s="21"/>
      <c r="M286" s="21"/>
      <c r="N286" s="21"/>
      <c r="O286" s="21"/>
      <c r="P286" s="21"/>
      <c r="Q286" s="19" t="n">
        <f aca="false">PI()</f>
        <v>3.14159265358979</v>
      </c>
      <c r="S286" s="20" t="n">
        <v>0.649456997751258</v>
      </c>
      <c r="T286" s="20" t="n">
        <v>0.645056109991856</v>
      </c>
      <c r="U286" s="20" t="n">
        <v>0.756260676192683</v>
      </c>
      <c r="V286" s="20" t="n">
        <v>0.449115683653845</v>
      </c>
      <c r="W286" s="20" t="n">
        <v>0.686267311042738</v>
      </c>
      <c r="X286" s="20" t="n">
        <v>0.685631614326126</v>
      </c>
    </row>
    <row r="287" customFormat="false" ht="15" hidden="false" customHeight="false" outlineLevel="0" collapsed="false">
      <c r="A287" s="21" t="n">
        <v>263</v>
      </c>
      <c r="B287" s="18" t="n">
        <f aca="false">CHOOSE($E$9,S287,U287,W287)</f>
        <v>0.257358390721492</v>
      </c>
      <c r="C287" s="18" t="n">
        <f aca="false">CHOOSE($E$9,T287,V287,X287)</f>
        <v>0.711189888999797</v>
      </c>
      <c r="D287" s="9" t="n">
        <f aca="false">IF(B287^2+C287^2&lt;=1,1,0)</f>
        <v>1</v>
      </c>
      <c r="E287" s="14" t="n">
        <f aca="false">4*AVERAGE($D$25:D287)</f>
        <v>3.16349809885932</v>
      </c>
      <c r="F287" s="14" t="n">
        <f aca="false">B287</f>
        <v>0.257358390721492</v>
      </c>
      <c r="G287" s="14" t="n">
        <f aca="false">IF(D287=1,C287,"")</f>
        <v>0.711189888999797</v>
      </c>
      <c r="H287" s="9" t="str">
        <f aca="false">IF(D287=0,C287,"")</f>
        <v/>
      </c>
      <c r="I287" s="9" t="n">
        <f aca="false">SQRT(1-F287^2)</f>
        <v>0.966316024251509</v>
      </c>
      <c r="J287" s="21"/>
      <c r="K287" s="21"/>
      <c r="L287" s="21"/>
      <c r="M287" s="21"/>
      <c r="N287" s="21"/>
      <c r="O287" s="21"/>
      <c r="P287" s="21"/>
      <c r="Q287" s="19" t="n">
        <f aca="false">PI()</f>
        <v>3.14159265358979</v>
      </c>
      <c r="S287" s="20" t="n">
        <v>0.257358390721492</v>
      </c>
      <c r="T287" s="20" t="n">
        <v>0.711189888999797</v>
      </c>
      <c r="U287" s="20" t="n">
        <v>0.777772046587765</v>
      </c>
      <c r="V287" s="20" t="n">
        <v>0.93249909249638</v>
      </c>
      <c r="W287" s="20" t="n">
        <v>0.590183096264701</v>
      </c>
      <c r="X287" s="20" t="n">
        <v>0.659148710648042</v>
      </c>
    </row>
    <row r="288" customFormat="false" ht="15" hidden="false" customHeight="false" outlineLevel="0" collapsed="false">
      <c r="A288" s="21" t="n">
        <v>264</v>
      </c>
      <c r="B288" s="18" t="n">
        <f aca="false">CHOOSE($E$9,S288,U288,W288)</f>
        <v>0.585861584520899</v>
      </c>
      <c r="C288" s="18" t="n">
        <f aca="false">CHOOSE($E$9,T288,V288,X288)</f>
        <v>0.48984884575475</v>
      </c>
      <c r="D288" s="9" t="n">
        <f aca="false">IF(B288^2+C288^2&lt;=1,1,0)</f>
        <v>1</v>
      </c>
      <c r="E288" s="14" t="n">
        <f aca="false">4*AVERAGE($D$25:D288)</f>
        <v>3.16666666666667</v>
      </c>
      <c r="F288" s="14" t="n">
        <f aca="false">B288</f>
        <v>0.585861584520899</v>
      </c>
      <c r="G288" s="14" t="n">
        <f aca="false">IF(D288=1,C288,"")</f>
        <v>0.48984884575475</v>
      </c>
      <c r="H288" s="9" t="str">
        <f aca="false">IF(D288=0,C288,"")</f>
        <v/>
      </c>
      <c r="I288" s="9" t="n">
        <f aca="false">SQRT(1-F288^2)</f>
        <v>0.810411132563381</v>
      </c>
      <c r="J288" s="21"/>
      <c r="K288" s="21"/>
      <c r="L288" s="21"/>
      <c r="M288" s="21"/>
      <c r="N288" s="21"/>
      <c r="O288" s="21"/>
      <c r="P288" s="21"/>
      <c r="Q288" s="19" t="n">
        <f aca="false">PI()</f>
        <v>3.14159265358979</v>
      </c>
      <c r="S288" s="20" t="n">
        <v>0.585861584520899</v>
      </c>
      <c r="T288" s="20" t="n">
        <v>0.48984884575475</v>
      </c>
      <c r="U288" s="20" t="n">
        <v>0.956145500659347</v>
      </c>
      <c r="V288" s="20" t="n">
        <v>0.66022237291132</v>
      </c>
      <c r="W288" s="20" t="n">
        <v>0.4090517956333</v>
      </c>
      <c r="X288" s="20" t="n">
        <v>0.364912605210618</v>
      </c>
    </row>
    <row r="289" customFormat="false" ht="15" hidden="false" customHeight="false" outlineLevel="0" collapsed="false">
      <c r="A289" s="21" t="n">
        <v>265</v>
      </c>
      <c r="B289" s="18" t="n">
        <f aca="false">CHOOSE($E$9,S289,U289,W289)</f>
        <v>0.885854122112505</v>
      </c>
      <c r="C289" s="18" t="n">
        <f aca="false">CHOOSE($E$9,T289,V289,X289)</f>
        <v>0.568483514362015</v>
      </c>
      <c r="D289" s="9" t="n">
        <f aca="false">IF(B289^2+C289^2&lt;=1,1,0)</f>
        <v>0</v>
      </c>
      <c r="E289" s="14" t="n">
        <f aca="false">4*AVERAGE($D$25:D289)</f>
        <v>3.15471698113208</v>
      </c>
      <c r="F289" s="14" t="n">
        <f aca="false">B289</f>
        <v>0.885854122112505</v>
      </c>
      <c r="G289" s="9" t="str">
        <f aca="false">IF(D289=1,C289,"")</f>
        <v/>
      </c>
      <c r="H289" s="14" t="n">
        <f aca="false">IF(D289=0,C289,"")</f>
        <v>0.568483514362015</v>
      </c>
      <c r="I289" s="9" t="n">
        <f aca="false">SQRT(1-F289^2)</f>
        <v>0.463963871800685</v>
      </c>
      <c r="J289" s="21"/>
      <c r="K289" s="21"/>
      <c r="L289" s="21"/>
      <c r="M289" s="21"/>
      <c r="N289" s="21"/>
      <c r="O289" s="21"/>
      <c r="P289" s="21"/>
      <c r="Q289" s="19" t="n">
        <f aca="false">PI()</f>
        <v>3.14159265358979</v>
      </c>
      <c r="S289" s="20" t="n">
        <v>0.885854122112505</v>
      </c>
      <c r="T289" s="20" t="n">
        <v>0.568483514362015</v>
      </c>
      <c r="U289" s="20" t="n">
        <v>0.0494845510651004</v>
      </c>
      <c r="V289" s="20" t="n">
        <v>0.00677254663973204</v>
      </c>
      <c r="W289" s="20" t="n">
        <v>0.530260409055663</v>
      </c>
      <c r="X289" s="20" t="n">
        <v>0.636320127534558</v>
      </c>
    </row>
    <row r="290" customFormat="false" ht="15" hidden="false" customHeight="false" outlineLevel="0" collapsed="false">
      <c r="A290" s="21" t="n">
        <v>266</v>
      </c>
      <c r="B290" s="18" t="n">
        <f aca="false">CHOOSE($E$9,S290,U290,W290)</f>
        <v>0.257617629482411</v>
      </c>
      <c r="C290" s="18" t="n">
        <f aca="false">CHOOSE($E$9,T290,V290,X290)</f>
        <v>0.220588406664319</v>
      </c>
      <c r="D290" s="9" t="n">
        <f aca="false">IF(B290^2+C290^2&lt;=1,1,0)</f>
        <v>1</v>
      </c>
      <c r="E290" s="14" t="n">
        <f aca="false">4*AVERAGE($D$25:D290)</f>
        <v>3.15789473684211</v>
      </c>
      <c r="F290" s="14" t="n">
        <f aca="false">B290</f>
        <v>0.257617629482411</v>
      </c>
      <c r="G290" s="14" t="n">
        <f aca="false">IF(D290=1,C290,"")</f>
        <v>0.220588406664319</v>
      </c>
      <c r="H290" s="9" t="str">
        <f aca="false">IF(D290=0,C290,"")</f>
        <v/>
      </c>
      <c r="I290" s="9" t="n">
        <f aca="false">SQRT(1-F290^2)</f>
        <v>0.96624694409859</v>
      </c>
      <c r="J290" s="21"/>
      <c r="K290" s="21"/>
      <c r="L290" s="21"/>
      <c r="M290" s="21"/>
      <c r="N290" s="21"/>
      <c r="O290" s="21"/>
      <c r="P290" s="21"/>
      <c r="Q290" s="19" t="n">
        <f aca="false">PI()</f>
        <v>3.14159265358979</v>
      </c>
      <c r="S290" s="20" t="n">
        <v>0.257617629482411</v>
      </c>
      <c r="T290" s="20" t="n">
        <v>0.220588406664319</v>
      </c>
      <c r="U290" s="20" t="n">
        <v>0.382596662291872</v>
      </c>
      <c r="V290" s="20" t="n">
        <v>0.0352807807872276</v>
      </c>
      <c r="W290" s="20" t="n">
        <v>0.572302121076694</v>
      </c>
      <c r="X290" s="20" t="n">
        <v>0.92676284670671</v>
      </c>
    </row>
    <row r="291" customFormat="false" ht="15" hidden="false" customHeight="false" outlineLevel="0" collapsed="false">
      <c r="A291" s="21" t="n">
        <v>267</v>
      </c>
      <c r="B291" s="18" t="n">
        <f aca="false">CHOOSE($E$9,S291,U291,W291)</f>
        <v>0.153477122890763</v>
      </c>
      <c r="C291" s="18" t="n">
        <f aca="false">CHOOSE($E$9,T291,V291,X291)</f>
        <v>0.743853944004513</v>
      </c>
      <c r="D291" s="9" t="n">
        <f aca="false">IF(B291^2+C291^2&lt;=1,1,0)</f>
        <v>1</v>
      </c>
      <c r="E291" s="14" t="n">
        <f aca="false">4*AVERAGE($D$25:D291)</f>
        <v>3.16104868913858</v>
      </c>
      <c r="F291" s="14" t="n">
        <f aca="false">B291</f>
        <v>0.153477122890763</v>
      </c>
      <c r="G291" s="14" t="n">
        <f aca="false">IF(D291=1,C291,"")</f>
        <v>0.743853944004513</v>
      </c>
      <c r="H291" s="9" t="str">
        <f aca="false">IF(D291=0,C291,"")</f>
        <v/>
      </c>
      <c r="I291" s="9" t="n">
        <f aca="false">SQRT(1-F291^2)</f>
        <v>0.988152201206461</v>
      </c>
      <c r="J291" s="21"/>
      <c r="K291" s="21"/>
      <c r="L291" s="21"/>
      <c r="M291" s="21"/>
      <c r="N291" s="21"/>
      <c r="O291" s="21"/>
      <c r="P291" s="21"/>
      <c r="Q291" s="19" t="n">
        <f aca="false">PI()</f>
        <v>3.14159265358979</v>
      </c>
      <c r="S291" s="20" t="n">
        <v>0.153477122890763</v>
      </c>
      <c r="T291" s="20" t="n">
        <v>0.743853944004513</v>
      </c>
      <c r="U291" s="20" t="n">
        <v>0.970201310817917</v>
      </c>
      <c r="V291" s="20" t="n">
        <v>0.335442492679103</v>
      </c>
      <c r="W291" s="20" t="n">
        <v>0.706410002251875</v>
      </c>
      <c r="X291" s="20" t="n">
        <v>0.404477305690687</v>
      </c>
    </row>
    <row r="292" customFormat="false" ht="15" hidden="false" customHeight="false" outlineLevel="0" collapsed="false">
      <c r="A292" s="21" t="n">
        <v>268</v>
      </c>
      <c r="B292" s="18" t="n">
        <f aca="false">CHOOSE($E$9,S292,U292,W292)</f>
        <v>0.722018309286796</v>
      </c>
      <c r="C292" s="18" t="n">
        <f aca="false">CHOOSE($E$9,T292,V292,X292)</f>
        <v>0.762139800121076</v>
      </c>
      <c r="D292" s="9" t="n">
        <f aca="false">IF(B292^2+C292^2&lt;=1,1,0)</f>
        <v>0</v>
      </c>
      <c r="E292" s="14" t="n">
        <f aca="false">4*AVERAGE($D$25:D292)</f>
        <v>3.14925373134328</v>
      </c>
      <c r="F292" s="14" t="n">
        <f aca="false">B292</f>
        <v>0.722018309286796</v>
      </c>
      <c r="G292" s="9" t="str">
        <f aca="false">IF(D292=1,C292,"")</f>
        <v/>
      </c>
      <c r="H292" s="14" t="n">
        <f aca="false">IF(D292=0,C292,"")</f>
        <v>0.762139800121076</v>
      </c>
      <c r="I292" s="9" t="n">
        <f aca="false">SQRT(1-F292^2)</f>
        <v>0.691873948819174</v>
      </c>
      <c r="J292" s="21"/>
      <c r="K292" s="21"/>
      <c r="L292" s="21"/>
      <c r="M292" s="21"/>
      <c r="N292" s="21"/>
      <c r="O292" s="21"/>
      <c r="P292" s="21"/>
      <c r="Q292" s="19" t="n">
        <f aca="false">PI()</f>
        <v>3.14159265358979</v>
      </c>
      <c r="S292" s="20" t="n">
        <v>0.722018309286796</v>
      </c>
      <c r="T292" s="20" t="n">
        <v>0.762139800121076</v>
      </c>
      <c r="U292" s="20" t="n">
        <v>0.563743203690438</v>
      </c>
      <c r="V292" s="20" t="n">
        <v>0.351919136862391</v>
      </c>
      <c r="W292" s="20" t="n">
        <v>0.816645165812608</v>
      </c>
      <c r="X292" s="20" t="n">
        <v>0.968332464223295</v>
      </c>
    </row>
    <row r="293" customFormat="false" ht="15" hidden="false" customHeight="false" outlineLevel="0" collapsed="false">
      <c r="A293" s="21" t="n">
        <v>269</v>
      </c>
      <c r="B293" s="18" t="n">
        <f aca="false">CHOOSE($E$9,S293,U293,W293)</f>
        <v>0.986670731450431</v>
      </c>
      <c r="C293" s="18" t="n">
        <f aca="false">CHOOSE($E$9,T293,V293,X293)</f>
        <v>0.335141725488938</v>
      </c>
      <c r="D293" s="9" t="n">
        <f aca="false">IF(B293^2+C293^2&lt;=1,1,0)</f>
        <v>0</v>
      </c>
      <c r="E293" s="14" t="n">
        <f aca="false">4*AVERAGE($D$25:D293)</f>
        <v>3.13754646840149</v>
      </c>
      <c r="F293" s="14" t="n">
        <f aca="false">B293</f>
        <v>0.986670731450431</v>
      </c>
      <c r="G293" s="9" t="str">
        <f aca="false">IF(D293=1,C293,"")</f>
        <v/>
      </c>
      <c r="H293" s="14" t="n">
        <f aca="false">IF(D293=0,C293,"")</f>
        <v>0.335141725488938</v>
      </c>
      <c r="I293" s="9" t="n">
        <f aca="false">SQRT(1-F293^2)</f>
        <v>0.162729430955409</v>
      </c>
      <c r="J293" s="21"/>
      <c r="K293" s="21"/>
      <c r="L293" s="21"/>
      <c r="M293" s="21"/>
      <c r="N293" s="21"/>
      <c r="O293" s="21"/>
      <c r="P293" s="21"/>
      <c r="Q293" s="19" t="n">
        <f aca="false">PI()</f>
        <v>3.14159265358979</v>
      </c>
      <c r="S293" s="20" t="n">
        <v>0.986670731450431</v>
      </c>
      <c r="T293" s="20" t="n">
        <v>0.335141725488938</v>
      </c>
      <c r="U293" s="20" t="n">
        <v>0.263557275165689</v>
      </c>
      <c r="V293" s="20" t="n">
        <v>0.893523374058652</v>
      </c>
      <c r="W293" s="20" t="n">
        <v>0.659050888550995</v>
      </c>
      <c r="X293" s="20" t="n">
        <v>0.931302641852905</v>
      </c>
    </row>
    <row r="294" customFormat="false" ht="15" hidden="false" customHeight="false" outlineLevel="0" collapsed="false">
      <c r="A294" s="21" t="n">
        <v>270</v>
      </c>
      <c r="B294" s="18" t="n">
        <f aca="false">CHOOSE($E$9,S294,U294,W294)</f>
        <v>0.0164936719229445</v>
      </c>
      <c r="C294" s="18" t="n">
        <f aca="false">CHOOSE($E$9,T294,V294,X294)</f>
        <v>0.365131735918112</v>
      </c>
      <c r="D294" s="9" t="n">
        <f aca="false">IF(B294^2+C294^2&lt;=1,1,0)</f>
        <v>1</v>
      </c>
      <c r="E294" s="14" t="n">
        <f aca="false">4*AVERAGE($D$25:D294)</f>
        <v>3.14074074074074</v>
      </c>
      <c r="F294" s="14" t="n">
        <f aca="false">B294</f>
        <v>0.0164936719229445</v>
      </c>
      <c r="G294" s="14" t="n">
        <f aca="false">IF(D294=1,C294,"")</f>
        <v>0.365131735918112</v>
      </c>
      <c r="H294" s="9" t="str">
        <f aca="false">IF(D294=0,C294,"")</f>
        <v/>
      </c>
      <c r="I294" s="9" t="n">
        <f aca="false">SQRT(1-F294^2)</f>
        <v>0.999863970141188</v>
      </c>
      <c r="J294" s="21"/>
      <c r="K294" s="21"/>
      <c r="L294" s="21"/>
      <c r="M294" s="21"/>
      <c r="N294" s="21"/>
      <c r="O294" s="21"/>
      <c r="P294" s="21"/>
      <c r="Q294" s="19" t="n">
        <f aca="false">PI()</f>
        <v>3.14159265358979</v>
      </c>
      <c r="S294" s="20" t="n">
        <v>0.0164936719229445</v>
      </c>
      <c r="T294" s="20" t="n">
        <v>0.365131735918112</v>
      </c>
      <c r="U294" s="20" t="n">
        <v>0.463176363494728</v>
      </c>
      <c r="V294" s="20" t="n">
        <v>0.840165456971398</v>
      </c>
      <c r="W294" s="20" t="n">
        <v>0.265926395608439</v>
      </c>
      <c r="X294" s="20" t="n">
        <v>0.00871942156206174</v>
      </c>
    </row>
    <row r="295" customFormat="false" ht="15" hidden="false" customHeight="false" outlineLevel="0" collapsed="false">
      <c r="A295" s="21" t="n">
        <v>271</v>
      </c>
      <c r="B295" s="18" t="n">
        <f aca="false">CHOOSE($E$9,S295,U295,W295)</f>
        <v>0.13860329228919</v>
      </c>
      <c r="C295" s="18" t="n">
        <f aca="false">CHOOSE($E$9,T295,V295,X295)</f>
        <v>0.880971860722639</v>
      </c>
      <c r="D295" s="9" t="n">
        <f aca="false">IF(B295^2+C295^2&lt;=1,1,0)</f>
        <v>1</v>
      </c>
      <c r="E295" s="14" t="n">
        <f aca="false">4*AVERAGE($D$25:D295)</f>
        <v>3.14391143911439</v>
      </c>
      <c r="F295" s="14" t="n">
        <f aca="false">B295</f>
        <v>0.13860329228919</v>
      </c>
      <c r="G295" s="14" t="n">
        <f aca="false">IF(D295=1,C295,"")</f>
        <v>0.880971860722639</v>
      </c>
      <c r="H295" s="9" t="str">
        <f aca="false">IF(D295=0,C295,"")</f>
        <v/>
      </c>
      <c r="I295" s="9" t="n">
        <f aca="false">SQRT(1-F295^2)</f>
        <v>0.990347982966895</v>
      </c>
      <c r="J295" s="21"/>
      <c r="K295" s="21"/>
      <c r="L295" s="21"/>
      <c r="M295" s="21"/>
      <c r="N295" s="21"/>
      <c r="O295" s="21"/>
      <c r="P295" s="21"/>
      <c r="Q295" s="19" t="n">
        <f aca="false">PI()</f>
        <v>3.14159265358979</v>
      </c>
      <c r="S295" s="20" t="n">
        <v>0.13860329228919</v>
      </c>
      <c r="T295" s="20" t="n">
        <v>0.880971860722639</v>
      </c>
      <c r="U295" s="20" t="n">
        <v>0.0283195069472113</v>
      </c>
      <c r="V295" s="20" t="n">
        <v>0.511208508957564</v>
      </c>
      <c r="W295" s="20" t="n">
        <v>0.0958828862014933</v>
      </c>
      <c r="X295" s="20" t="n">
        <v>0.126936247099622</v>
      </c>
    </row>
    <row r="296" customFormat="false" ht="15" hidden="false" customHeight="false" outlineLevel="0" collapsed="false">
      <c r="A296" s="21" t="n">
        <v>272</v>
      </c>
      <c r="B296" s="18" t="n">
        <f aca="false">CHOOSE($E$9,S296,U296,W296)</f>
        <v>0.92234354687389</v>
      </c>
      <c r="C296" s="18" t="n">
        <f aca="false">CHOOSE($E$9,T296,V296,X296)</f>
        <v>0.128234458272345</v>
      </c>
      <c r="D296" s="9" t="n">
        <f aca="false">IF(B296^2+C296^2&lt;=1,1,0)</f>
        <v>1</v>
      </c>
      <c r="E296" s="14" t="n">
        <f aca="false">4*AVERAGE($D$25:D296)</f>
        <v>3.14705882352941</v>
      </c>
      <c r="F296" s="14" t="n">
        <f aca="false">B296</f>
        <v>0.92234354687389</v>
      </c>
      <c r="G296" s="14" t="n">
        <f aca="false">IF(D296=1,C296,"")</f>
        <v>0.128234458272345</v>
      </c>
      <c r="H296" s="9" t="str">
        <f aca="false">IF(D296=0,C296,"")</f>
        <v/>
      </c>
      <c r="I296" s="9" t="n">
        <f aca="false">SQRT(1-F296^2)</f>
        <v>0.386370782461734</v>
      </c>
      <c r="J296" s="21"/>
      <c r="K296" s="21"/>
      <c r="L296" s="21"/>
      <c r="M296" s="21"/>
      <c r="N296" s="21"/>
      <c r="O296" s="21"/>
      <c r="P296" s="21"/>
      <c r="Q296" s="19" t="n">
        <f aca="false">PI()</f>
        <v>3.14159265358979</v>
      </c>
      <c r="S296" s="20" t="n">
        <v>0.92234354687389</v>
      </c>
      <c r="T296" s="20" t="n">
        <v>0.128234458272345</v>
      </c>
      <c r="U296" s="20" t="n">
        <v>0.93895950748526</v>
      </c>
      <c r="V296" s="20" t="n">
        <v>0.225264159121655</v>
      </c>
      <c r="W296" s="20" t="n">
        <v>0.410904801354513</v>
      </c>
      <c r="X296" s="20" t="n">
        <v>0.986036485191854</v>
      </c>
    </row>
    <row r="297" customFormat="false" ht="15" hidden="false" customHeight="false" outlineLevel="0" collapsed="false">
      <c r="A297" s="21" t="n">
        <v>273</v>
      </c>
      <c r="B297" s="18" t="n">
        <f aca="false">CHOOSE($E$9,S297,U297,W297)</f>
        <v>0.697529972414486</v>
      </c>
      <c r="C297" s="18" t="n">
        <f aca="false">CHOOSE($E$9,T297,V297,X297)</f>
        <v>0.313207419239916</v>
      </c>
      <c r="D297" s="9" t="n">
        <f aca="false">IF(B297^2+C297^2&lt;=1,1,0)</f>
        <v>1</v>
      </c>
      <c r="E297" s="14" t="n">
        <f aca="false">4*AVERAGE($D$25:D297)</f>
        <v>3.15018315018315</v>
      </c>
      <c r="F297" s="14" t="n">
        <f aca="false">B297</f>
        <v>0.697529972414486</v>
      </c>
      <c r="G297" s="14" t="n">
        <f aca="false">IF(D297=1,C297,"")</f>
        <v>0.313207419239916</v>
      </c>
      <c r="H297" s="9" t="str">
        <f aca="false">IF(D297=0,C297,"")</f>
        <v/>
      </c>
      <c r="I297" s="9" t="n">
        <f aca="false">SQRT(1-F297^2)</f>
        <v>0.716555606762969</v>
      </c>
      <c r="J297" s="21"/>
      <c r="K297" s="21"/>
      <c r="L297" s="21"/>
      <c r="M297" s="21"/>
      <c r="N297" s="21"/>
      <c r="O297" s="21"/>
      <c r="P297" s="21"/>
      <c r="Q297" s="19" t="n">
        <f aca="false">PI()</f>
        <v>3.14159265358979</v>
      </c>
      <c r="S297" s="20" t="n">
        <v>0.697529972414486</v>
      </c>
      <c r="T297" s="20" t="n">
        <v>0.313207419239916</v>
      </c>
      <c r="U297" s="20" t="n">
        <v>0.54806254808137</v>
      </c>
      <c r="V297" s="20" t="n">
        <v>0.612604867035092</v>
      </c>
      <c r="W297" s="20" t="n">
        <v>0.899728938671587</v>
      </c>
      <c r="X297" s="20" t="n">
        <v>0.197096641134787</v>
      </c>
    </row>
    <row r="298" customFormat="false" ht="15" hidden="false" customHeight="false" outlineLevel="0" collapsed="false">
      <c r="A298" s="21" t="n">
        <v>274</v>
      </c>
      <c r="B298" s="18" t="n">
        <f aca="false">CHOOSE($E$9,S298,U298,W298)</f>
        <v>0.815384517773055</v>
      </c>
      <c r="C298" s="18" t="n">
        <f aca="false">CHOOSE($E$9,T298,V298,X298)</f>
        <v>0.150320390355773</v>
      </c>
      <c r="D298" s="9" t="n">
        <f aca="false">IF(B298^2+C298^2&lt;=1,1,0)</f>
        <v>1</v>
      </c>
      <c r="E298" s="14" t="n">
        <f aca="false">4*AVERAGE($D$25:D298)</f>
        <v>3.15328467153285</v>
      </c>
      <c r="F298" s="14" t="n">
        <f aca="false">B298</f>
        <v>0.815384517773055</v>
      </c>
      <c r="G298" s="14" t="n">
        <f aca="false">IF(D298=1,C298,"")</f>
        <v>0.150320390355773</v>
      </c>
      <c r="H298" s="9" t="str">
        <f aca="false">IF(D298=0,C298,"")</f>
        <v/>
      </c>
      <c r="I298" s="9" t="n">
        <f aca="false">SQRT(1-F298^2)</f>
        <v>0.57891975970423</v>
      </c>
      <c r="J298" s="21"/>
      <c r="K298" s="21"/>
      <c r="L298" s="21"/>
      <c r="M298" s="21"/>
      <c r="N298" s="21"/>
      <c r="O298" s="21"/>
      <c r="P298" s="21"/>
      <c r="Q298" s="19" t="n">
        <f aca="false">PI()</f>
        <v>3.14159265358979</v>
      </c>
      <c r="S298" s="20" t="n">
        <v>0.815384517773055</v>
      </c>
      <c r="T298" s="20" t="n">
        <v>0.150320390355773</v>
      </c>
      <c r="U298" s="20" t="n">
        <v>0.793036668546066</v>
      </c>
      <c r="V298" s="20" t="n">
        <v>0.842133708747853</v>
      </c>
      <c r="W298" s="20" t="n">
        <v>0.589227769897333</v>
      </c>
      <c r="X298" s="20" t="n">
        <v>0.475483130350967</v>
      </c>
    </row>
    <row r="299" customFormat="false" ht="15" hidden="false" customHeight="false" outlineLevel="0" collapsed="false">
      <c r="A299" s="21" t="n">
        <v>275</v>
      </c>
      <c r="B299" s="18" t="n">
        <f aca="false">CHOOSE($E$9,S299,U299,W299)</f>
        <v>0.283631140249781</v>
      </c>
      <c r="C299" s="18" t="n">
        <f aca="false">CHOOSE($E$9,T299,V299,X299)</f>
        <v>0.359598463983275</v>
      </c>
      <c r="D299" s="9" t="n">
        <f aca="false">IF(B299^2+C299^2&lt;=1,1,0)</f>
        <v>1</v>
      </c>
      <c r="E299" s="14" t="n">
        <f aca="false">4*AVERAGE($D$25:D299)</f>
        <v>3.15636363636364</v>
      </c>
      <c r="F299" s="14" t="n">
        <f aca="false">B299</f>
        <v>0.283631140249781</v>
      </c>
      <c r="G299" s="14" t="n">
        <f aca="false">IF(D299=1,C299,"")</f>
        <v>0.359598463983275</v>
      </c>
      <c r="H299" s="9" t="str">
        <f aca="false">IF(D299=0,C299,"")</f>
        <v/>
      </c>
      <c r="I299" s="9" t="n">
        <f aca="false">SQRT(1-F299^2)</f>
        <v>0.958933457691726</v>
      </c>
      <c r="J299" s="21"/>
      <c r="K299" s="21"/>
      <c r="L299" s="21"/>
      <c r="M299" s="21"/>
      <c r="N299" s="21"/>
      <c r="O299" s="21"/>
      <c r="P299" s="21"/>
      <c r="Q299" s="19" t="n">
        <f aca="false">PI()</f>
        <v>3.14159265358979</v>
      </c>
      <c r="S299" s="20" t="n">
        <v>0.283631140249781</v>
      </c>
      <c r="T299" s="20" t="n">
        <v>0.359598463983275</v>
      </c>
      <c r="U299" s="20" t="n">
        <v>0.0930075455048952</v>
      </c>
      <c r="V299" s="20" t="n">
        <v>0.0127063287858186</v>
      </c>
      <c r="W299" s="20" t="n">
        <v>0.838113908279763</v>
      </c>
      <c r="X299" s="20" t="n">
        <v>0.372297417076885</v>
      </c>
    </row>
    <row r="300" customFormat="false" ht="15" hidden="false" customHeight="false" outlineLevel="0" collapsed="false">
      <c r="A300" s="21" t="n">
        <v>276</v>
      </c>
      <c r="B300" s="18" t="n">
        <f aca="false">CHOOSE($E$9,S300,U300,W300)</f>
        <v>0.869135957560502</v>
      </c>
      <c r="C300" s="18" t="n">
        <f aca="false">CHOOSE($E$9,T300,V300,X300)</f>
        <v>0.765632591326721</v>
      </c>
      <c r="D300" s="9" t="n">
        <f aca="false">IF(B300^2+C300^2&lt;=1,1,0)</f>
        <v>0</v>
      </c>
      <c r="E300" s="14" t="n">
        <f aca="false">4*AVERAGE($D$25:D300)</f>
        <v>3.14492753623188</v>
      </c>
      <c r="F300" s="14" t="n">
        <f aca="false">B300</f>
        <v>0.869135957560502</v>
      </c>
      <c r="G300" s="9" t="str">
        <f aca="false">IF(D300=1,C300,"")</f>
        <v/>
      </c>
      <c r="H300" s="14" t="n">
        <f aca="false">IF(D300=0,C300,"")</f>
        <v>0.765632591326721</v>
      </c>
      <c r="I300" s="9" t="n">
        <f aca="false">SQRT(1-F300^2)</f>
        <v>0.494573237524423</v>
      </c>
      <c r="J300" s="21"/>
      <c r="K300" s="21"/>
      <c r="L300" s="21"/>
      <c r="M300" s="21"/>
      <c r="N300" s="21"/>
      <c r="O300" s="21"/>
      <c r="P300" s="21"/>
      <c r="Q300" s="19" t="n">
        <f aca="false">PI()</f>
        <v>3.14159265358979</v>
      </c>
      <c r="S300" s="20" t="n">
        <v>0.869135957560502</v>
      </c>
      <c r="T300" s="20" t="n">
        <v>0.765632591326721</v>
      </c>
      <c r="U300" s="20" t="n">
        <v>0.193331435227036</v>
      </c>
      <c r="V300" s="20" t="n">
        <v>0.283062621625982</v>
      </c>
      <c r="W300" s="20" t="n">
        <v>0.767739563390431</v>
      </c>
      <c r="X300" s="20" t="n">
        <v>0.624588030249411</v>
      </c>
    </row>
    <row r="301" customFormat="false" ht="15" hidden="false" customHeight="false" outlineLevel="0" collapsed="false">
      <c r="A301" s="21" t="n">
        <v>277</v>
      </c>
      <c r="B301" s="18" t="n">
        <f aca="false">CHOOSE($E$9,S301,U301,W301)</f>
        <v>0.824952307040803</v>
      </c>
      <c r="C301" s="18" t="n">
        <f aca="false">CHOOSE($E$9,T301,V301,X301)</f>
        <v>0.974751289584674</v>
      </c>
      <c r="D301" s="9" t="n">
        <f aca="false">IF(B301^2+C301^2&lt;=1,1,0)</f>
        <v>0</v>
      </c>
      <c r="E301" s="14" t="n">
        <f aca="false">4*AVERAGE($D$25:D301)</f>
        <v>3.13357400722022</v>
      </c>
      <c r="F301" s="14" t="n">
        <f aca="false">B301</f>
        <v>0.824952307040803</v>
      </c>
      <c r="G301" s="9" t="str">
        <f aca="false">IF(D301=1,C301,"")</f>
        <v/>
      </c>
      <c r="H301" s="14" t="n">
        <f aca="false">IF(D301=0,C301,"")</f>
        <v>0.974751289584674</v>
      </c>
      <c r="I301" s="9" t="n">
        <f aca="false">SQRT(1-F301^2)</f>
        <v>0.56520234527827</v>
      </c>
      <c r="J301" s="21"/>
      <c r="K301" s="21"/>
      <c r="L301" s="21"/>
      <c r="M301" s="21"/>
      <c r="N301" s="21"/>
      <c r="O301" s="21"/>
      <c r="P301" s="21"/>
      <c r="Q301" s="19" t="n">
        <f aca="false">PI()</f>
        <v>3.14159265358979</v>
      </c>
      <c r="S301" s="20" t="n">
        <v>0.824952307040803</v>
      </c>
      <c r="T301" s="20" t="n">
        <v>0.974751289584674</v>
      </c>
      <c r="U301" s="20" t="n">
        <v>0.100126853947371</v>
      </c>
      <c r="V301" s="20" t="n">
        <v>0.94616228783171</v>
      </c>
      <c r="W301" s="20" t="n">
        <v>0.115857849896839</v>
      </c>
      <c r="X301" s="20" t="n">
        <v>0.246892683858449</v>
      </c>
    </row>
    <row r="302" customFormat="false" ht="15" hidden="false" customHeight="false" outlineLevel="0" collapsed="false">
      <c r="A302" s="21" t="n">
        <v>278</v>
      </c>
      <c r="B302" s="18" t="n">
        <f aca="false">CHOOSE($E$9,S302,U302,W302)</f>
        <v>0.126170126139186</v>
      </c>
      <c r="C302" s="18" t="n">
        <f aca="false">CHOOSE($E$9,T302,V302,X302)</f>
        <v>0.565086025861092</v>
      </c>
      <c r="D302" s="9" t="n">
        <f aca="false">IF(B302^2+C302^2&lt;=1,1,0)</f>
        <v>1</v>
      </c>
      <c r="E302" s="14" t="n">
        <f aca="false">4*AVERAGE($D$25:D302)</f>
        <v>3.13669064748201</v>
      </c>
      <c r="F302" s="14" t="n">
        <f aca="false">B302</f>
        <v>0.126170126139186</v>
      </c>
      <c r="G302" s="14" t="n">
        <f aca="false">IF(D302=1,C302,"")</f>
        <v>0.565086025861092</v>
      </c>
      <c r="H302" s="9" t="str">
        <f aca="false">IF(D302=0,C302,"")</f>
        <v/>
      </c>
      <c r="I302" s="9" t="n">
        <f aca="false">SQRT(1-F302^2)</f>
        <v>0.992008618546241</v>
      </c>
      <c r="J302" s="21"/>
      <c r="K302" s="21"/>
      <c r="L302" s="21"/>
      <c r="M302" s="21"/>
      <c r="N302" s="21"/>
      <c r="O302" s="21"/>
      <c r="P302" s="21"/>
      <c r="Q302" s="19" t="n">
        <f aca="false">PI()</f>
        <v>3.14159265358979</v>
      </c>
      <c r="S302" s="20" t="n">
        <v>0.126170126139186</v>
      </c>
      <c r="T302" s="20" t="n">
        <v>0.565086025861092</v>
      </c>
      <c r="U302" s="20" t="n">
        <v>0.0539440664204588</v>
      </c>
      <c r="V302" s="20" t="n">
        <v>0.688450439909142</v>
      </c>
      <c r="W302" s="20" t="n">
        <v>0.288115858483255</v>
      </c>
      <c r="X302" s="20" t="n">
        <v>0.625864269241406</v>
      </c>
    </row>
    <row r="303" customFormat="false" ht="15" hidden="false" customHeight="false" outlineLevel="0" collapsed="false">
      <c r="A303" s="21" t="n">
        <v>279</v>
      </c>
      <c r="B303" s="18" t="n">
        <f aca="false">CHOOSE($E$9,S303,U303,W303)</f>
        <v>0.0530706307617947</v>
      </c>
      <c r="C303" s="18" t="n">
        <f aca="false">CHOOSE($E$9,T303,V303,X303)</f>
        <v>0.627542973146774</v>
      </c>
      <c r="D303" s="9" t="n">
        <f aca="false">IF(B303^2+C303^2&lt;=1,1,0)</f>
        <v>1</v>
      </c>
      <c r="E303" s="14" t="n">
        <f aca="false">4*AVERAGE($D$25:D303)</f>
        <v>3.13978494623656</v>
      </c>
      <c r="F303" s="14" t="n">
        <f aca="false">B303</f>
        <v>0.0530706307617947</v>
      </c>
      <c r="G303" s="14" t="n">
        <f aca="false">IF(D303=1,C303,"")</f>
        <v>0.627542973146774</v>
      </c>
      <c r="H303" s="9" t="str">
        <f aca="false">IF(D303=0,C303,"")</f>
        <v/>
      </c>
      <c r="I303" s="9" t="n">
        <f aca="false">SQRT(1-F303^2)</f>
        <v>0.998590761098131</v>
      </c>
      <c r="J303" s="21"/>
      <c r="K303" s="21"/>
      <c r="L303" s="21"/>
      <c r="M303" s="21"/>
      <c r="N303" s="21"/>
      <c r="O303" s="21"/>
      <c r="P303" s="21"/>
      <c r="Q303" s="19" t="n">
        <f aca="false">PI()</f>
        <v>3.14159265358979</v>
      </c>
      <c r="S303" s="20" t="n">
        <v>0.0530706307617947</v>
      </c>
      <c r="T303" s="20" t="n">
        <v>0.627542973146774</v>
      </c>
      <c r="U303" s="20" t="n">
        <v>0.0814842641440703</v>
      </c>
      <c r="V303" s="20" t="n">
        <v>0.605939030931131</v>
      </c>
      <c r="W303" s="20" t="n">
        <v>0.872999360904536</v>
      </c>
      <c r="X303" s="20" t="n">
        <v>0.597716791851473</v>
      </c>
    </row>
    <row r="304" customFormat="false" ht="15" hidden="false" customHeight="false" outlineLevel="0" collapsed="false">
      <c r="A304" s="21" t="n">
        <v>280</v>
      </c>
      <c r="B304" s="18" t="n">
        <f aca="false">CHOOSE($E$9,S304,U304,W304)</f>
        <v>0.203251330531202</v>
      </c>
      <c r="C304" s="18" t="n">
        <f aca="false">CHOOSE($E$9,T304,V304,X304)</f>
        <v>0.156826646183617</v>
      </c>
      <c r="D304" s="9" t="n">
        <f aca="false">IF(B304^2+C304^2&lt;=1,1,0)</f>
        <v>1</v>
      </c>
      <c r="E304" s="14" t="n">
        <f aca="false">4*AVERAGE($D$25:D304)</f>
        <v>3.14285714285714</v>
      </c>
      <c r="F304" s="14" t="n">
        <f aca="false">B304</f>
        <v>0.203251330531202</v>
      </c>
      <c r="G304" s="14" t="n">
        <f aca="false">IF(D304=1,C304,"")</f>
        <v>0.156826646183617</v>
      </c>
      <c r="H304" s="9" t="str">
        <f aca="false">IF(D304=0,C304,"")</f>
        <v/>
      </c>
      <c r="I304" s="9" t="n">
        <f aca="false">SQRT(1-F304^2)</f>
        <v>0.979126598881522</v>
      </c>
      <c r="J304" s="21"/>
      <c r="K304" s="21"/>
      <c r="L304" s="21"/>
      <c r="M304" s="21"/>
      <c r="N304" s="21"/>
      <c r="O304" s="21"/>
      <c r="P304" s="21"/>
      <c r="Q304" s="19" t="n">
        <f aca="false">PI()</f>
        <v>3.14159265358979</v>
      </c>
      <c r="S304" s="20" t="n">
        <v>0.203251330531202</v>
      </c>
      <c r="T304" s="20" t="n">
        <v>0.156826646183617</v>
      </c>
      <c r="U304" s="20" t="n">
        <v>0.72772361939426</v>
      </c>
      <c r="V304" s="20" t="n">
        <v>0.0440507758594861</v>
      </c>
      <c r="W304" s="20" t="n">
        <v>0.864316639304597</v>
      </c>
      <c r="X304" s="20" t="n">
        <v>0.309519509229369</v>
      </c>
    </row>
    <row r="305" customFormat="false" ht="15" hidden="false" customHeight="false" outlineLevel="0" collapsed="false">
      <c r="A305" s="21" t="n">
        <v>281</v>
      </c>
      <c r="B305" s="18" t="n">
        <f aca="false">CHOOSE($E$9,S305,U305,W305)</f>
        <v>0.109112982521765</v>
      </c>
      <c r="C305" s="18" t="n">
        <f aca="false">CHOOSE($E$9,T305,V305,X305)</f>
        <v>0.523106237524189</v>
      </c>
      <c r="D305" s="9" t="n">
        <f aca="false">IF(B305^2+C305^2&lt;=1,1,0)</f>
        <v>1</v>
      </c>
      <c r="E305" s="14" t="n">
        <f aca="false">4*AVERAGE($D$25:D305)</f>
        <v>3.14590747330961</v>
      </c>
      <c r="F305" s="14" t="n">
        <f aca="false">B305</f>
        <v>0.109112982521765</v>
      </c>
      <c r="G305" s="14" t="n">
        <f aca="false">IF(D305=1,C305,"")</f>
        <v>0.523106237524189</v>
      </c>
      <c r="H305" s="9" t="str">
        <f aca="false">IF(D305=0,C305,"")</f>
        <v/>
      </c>
      <c r="I305" s="9" t="n">
        <f aca="false">SQRT(1-F305^2)</f>
        <v>0.99402935421707</v>
      </c>
      <c r="J305" s="21"/>
      <c r="K305" s="21"/>
      <c r="L305" s="21"/>
      <c r="M305" s="21"/>
      <c r="N305" s="21"/>
      <c r="O305" s="21"/>
      <c r="P305" s="21"/>
      <c r="Q305" s="19" t="n">
        <f aca="false">PI()</f>
        <v>3.14159265358979</v>
      </c>
      <c r="S305" s="20" t="n">
        <v>0.109112982521765</v>
      </c>
      <c r="T305" s="20" t="n">
        <v>0.523106237524189</v>
      </c>
      <c r="U305" s="20" t="n">
        <v>0.830596590976892</v>
      </c>
      <c r="V305" s="20" t="n">
        <v>0.849171979218708</v>
      </c>
      <c r="W305" s="20" t="n">
        <v>0.399009263659898</v>
      </c>
      <c r="X305" s="20" t="n">
        <v>0.590691315325337</v>
      </c>
    </row>
    <row r="306" customFormat="false" ht="15" hidden="false" customHeight="false" outlineLevel="0" collapsed="false">
      <c r="A306" s="21" t="n">
        <v>282</v>
      </c>
      <c r="B306" s="18" t="n">
        <f aca="false">CHOOSE($E$9,S306,U306,W306)</f>
        <v>0.645889147534035</v>
      </c>
      <c r="C306" s="18" t="n">
        <f aca="false">CHOOSE($E$9,T306,V306,X306)</f>
        <v>0.869173286599107</v>
      </c>
      <c r="D306" s="9" t="n">
        <f aca="false">IF(B306^2+C306^2&lt;=1,1,0)</f>
        <v>0</v>
      </c>
      <c r="E306" s="14" t="n">
        <f aca="false">4*AVERAGE($D$25:D306)</f>
        <v>3.13475177304965</v>
      </c>
      <c r="F306" s="14" t="n">
        <f aca="false">B306</f>
        <v>0.645889147534035</v>
      </c>
      <c r="G306" s="9" t="str">
        <f aca="false">IF(D306=1,C306,"")</f>
        <v/>
      </c>
      <c r="H306" s="14" t="n">
        <f aca="false">IF(D306=0,C306,"")</f>
        <v>0.869173286599107</v>
      </c>
      <c r="I306" s="9" t="n">
        <f aca="false">SQRT(1-F306^2)</f>
        <v>0.763431207835884</v>
      </c>
      <c r="J306" s="21"/>
      <c r="K306" s="21"/>
      <c r="L306" s="21"/>
      <c r="M306" s="21"/>
      <c r="N306" s="21"/>
      <c r="O306" s="21"/>
      <c r="P306" s="21"/>
      <c r="Q306" s="19" t="n">
        <f aca="false">PI()</f>
        <v>3.14159265358979</v>
      </c>
      <c r="S306" s="20" t="n">
        <v>0.645889147534035</v>
      </c>
      <c r="T306" s="20" t="n">
        <v>0.869173286599107</v>
      </c>
      <c r="U306" s="20" t="n">
        <v>0.75254476512982</v>
      </c>
      <c r="V306" s="20" t="n">
        <v>0.678087863632867</v>
      </c>
      <c r="W306" s="20" t="n">
        <v>0.296176122496276</v>
      </c>
      <c r="X306" s="20" t="n">
        <v>0.281889740401104</v>
      </c>
    </row>
    <row r="307" customFormat="false" ht="15" hidden="false" customHeight="false" outlineLevel="0" collapsed="false">
      <c r="A307" s="21" t="n">
        <v>283</v>
      </c>
      <c r="B307" s="18" t="n">
        <f aca="false">CHOOSE($E$9,S307,U307,W307)</f>
        <v>0.900750575470738</v>
      </c>
      <c r="C307" s="18" t="n">
        <f aca="false">CHOOSE($E$9,T307,V307,X307)</f>
        <v>0.0875096271047369</v>
      </c>
      <c r="D307" s="9" t="n">
        <f aca="false">IF(B307^2+C307^2&lt;=1,1,0)</f>
        <v>1</v>
      </c>
      <c r="E307" s="14" t="n">
        <f aca="false">4*AVERAGE($D$25:D307)</f>
        <v>3.13780918727915</v>
      </c>
      <c r="F307" s="14" t="n">
        <f aca="false">B307</f>
        <v>0.900750575470738</v>
      </c>
      <c r="G307" s="14" t="n">
        <f aca="false">IF(D307=1,C307,"")</f>
        <v>0.0875096271047369</v>
      </c>
      <c r="H307" s="9" t="str">
        <f aca="false">IF(D307=0,C307,"")</f>
        <v/>
      </c>
      <c r="I307" s="9" t="n">
        <f aca="false">SQRT(1-F307^2)</f>
        <v>0.43433673663315</v>
      </c>
      <c r="J307" s="21"/>
      <c r="K307" s="21"/>
      <c r="L307" s="21"/>
      <c r="M307" s="21"/>
      <c r="N307" s="21"/>
      <c r="O307" s="21"/>
      <c r="P307" s="21"/>
      <c r="Q307" s="19" t="n">
        <f aca="false">PI()</f>
        <v>3.14159265358979</v>
      </c>
      <c r="S307" s="20" t="n">
        <v>0.900750575470738</v>
      </c>
      <c r="T307" s="20" t="n">
        <v>0.0875096271047369</v>
      </c>
      <c r="U307" s="20" t="n">
        <v>0.0073943039423825</v>
      </c>
      <c r="V307" s="20" t="n">
        <v>0.526079777207497</v>
      </c>
      <c r="W307" s="20" t="n">
        <v>0.884683430710477</v>
      </c>
      <c r="X307" s="20" t="n">
        <v>0.267769535324924</v>
      </c>
    </row>
    <row r="308" customFormat="false" ht="15" hidden="false" customHeight="false" outlineLevel="0" collapsed="false">
      <c r="A308" s="21" t="n">
        <v>284</v>
      </c>
      <c r="B308" s="18" t="n">
        <f aca="false">CHOOSE($E$9,S308,U308,W308)</f>
        <v>0.197930708876811</v>
      </c>
      <c r="C308" s="18" t="n">
        <f aca="false">CHOOSE($E$9,T308,V308,X308)</f>
        <v>0.849067370523699</v>
      </c>
      <c r="D308" s="9" t="n">
        <f aca="false">IF(B308^2+C308^2&lt;=1,1,0)</f>
        <v>1</v>
      </c>
      <c r="E308" s="14" t="n">
        <f aca="false">4*AVERAGE($D$25:D308)</f>
        <v>3.14084507042254</v>
      </c>
      <c r="F308" s="14" t="n">
        <f aca="false">B308</f>
        <v>0.197930708876811</v>
      </c>
      <c r="G308" s="14" t="n">
        <f aca="false">IF(D308=1,C308,"")</f>
        <v>0.849067370523699</v>
      </c>
      <c r="H308" s="9" t="str">
        <f aca="false">IF(D308=0,C308,"")</f>
        <v/>
      </c>
      <c r="I308" s="9" t="n">
        <f aca="false">SQRT(1-F308^2)</f>
        <v>0.980216014194587</v>
      </c>
      <c r="J308" s="21"/>
      <c r="K308" s="21"/>
      <c r="L308" s="21"/>
      <c r="M308" s="21"/>
      <c r="N308" s="21"/>
      <c r="O308" s="21"/>
      <c r="P308" s="21"/>
      <c r="Q308" s="19" t="n">
        <f aca="false">PI()</f>
        <v>3.14159265358979</v>
      </c>
      <c r="S308" s="20" t="n">
        <v>0.197930708876811</v>
      </c>
      <c r="T308" s="20" t="n">
        <v>0.849067370523699</v>
      </c>
      <c r="U308" s="20" t="n">
        <v>0.292259244652241</v>
      </c>
      <c r="V308" s="20" t="n">
        <v>0.381542411601533</v>
      </c>
      <c r="W308" s="20" t="n">
        <v>0.763036753124488</v>
      </c>
      <c r="X308" s="20" t="n">
        <v>0.391319723046143</v>
      </c>
    </row>
    <row r="309" customFormat="false" ht="15" hidden="false" customHeight="false" outlineLevel="0" collapsed="false">
      <c r="A309" s="21" t="n">
        <v>285</v>
      </c>
      <c r="B309" s="18" t="n">
        <f aca="false">CHOOSE($E$9,S309,U309,W309)</f>
        <v>0.100795156206004</v>
      </c>
      <c r="C309" s="18" t="n">
        <f aca="false">CHOOSE($E$9,T309,V309,X309)</f>
        <v>0.293257996090688</v>
      </c>
      <c r="D309" s="9" t="n">
        <f aca="false">IF(B309^2+C309^2&lt;=1,1,0)</f>
        <v>1</v>
      </c>
      <c r="E309" s="14" t="n">
        <f aca="false">4*AVERAGE($D$25:D309)</f>
        <v>3.14385964912281</v>
      </c>
      <c r="F309" s="14" t="n">
        <f aca="false">B309</f>
        <v>0.100795156206004</v>
      </c>
      <c r="G309" s="14" t="n">
        <f aca="false">IF(D309=1,C309,"")</f>
        <v>0.293257996090688</v>
      </c>
      <c r="H309" s="9" t="str">
        <f aca="false">IF(D309=0,C309,"")</f>
        <v/>
      </c>
      <c r="I309" s="9" t="n">
        <f aca="false">SQRT(1-F309^2)</f>
        <v>0.99490719993646</v>
      </c>
      <c r="J309" s="21"/>
      <c r="K309" s="21"/>
      <c r="L309" s="21"/>
      <c r="M309" s="21"/>
      <c r="N309" s="21"/>
      <c r="O309" s="21"/>
      <c r="P309" s="21"/>
      <c r="Q309" s="19" t="n">
        <f aca="false">PI()</f>
        <v>3.14159265358979</v>
      </c>
      <c r="S309" s="20" t="n">
        <v>0.100795156206004</v>
      </c>
      <c r="T309" s="20" t="n">
        <v>0.293257996090688</v>
      </c>
      <c r="U309" s="20" t="n">
        <v>0.339798398674609</v>
      </c>
      <c r="V309" s="20" t="n">
        <v>0.219279818782372</v>
      </c>
      <c r="W309" s="20" t="n">
        <v>0.50201290110185</v>
      </c>
      <c r="X309" s="20" t="n">
        <v>0.778109626648584</v>
      </c>
    </row>
    <row r="310" customFormat="false" ht="15" hidden="false" customHeight="false" outlineLevel="0" collapsed="false">
      <c r="A310" s="21" t="n">
        <v>286</v>
      </c>
      <c r="B310" s="18" t="n">
        <f aca="false">CHOOSE($E$9,S310,U310,W310)</f>
        <v>0.501817048876546</v>
      </c>
      <c r="C310" s="18" t="n">
        <f aca="false">CHOOSE($E$9,T310,V310,X310)</f>
        <v>0.259155430016108</v>
      </c>
      <c r="D310" s="9" t="n">
        <f aca="false">IF(B310^2+C310^2&lt;=1,1,0)</f>
        <v>1</v>
      </c>
      <c r="E310" s="14" t="n">
        <f aca="false">4*AVERAGE($D$25:D310)</f>
        <v>3.14685314685315</v>
      </c>
      <c r="F310" s="14" t="n">
        <f aca="false">B310</f>
        <v>0.501817048876546</v>
      </c>
      <c r="G310" s="14" t="n">
        <f aca="false">IF(D310=1,C310,"")</f>
        <v>0.259155430016108</v>
      </c>
      <c r="H310" s="9" t="str">
        <f aca="false">IF(D310=0,C310,"")</f>
        <v/>
      </c>
      <c r="I310" s="9" t="n">
        <f aca="false">SQRT(1-F310^2)</f>
        <v>0.864973785415971</v>
      </c>
      <c r="J310" s="21"/>
      <c r="K310" s="21"/>
      <c r="L310" s="21"/>
      <c r="M310" s="21"/>
      <c r="N310" s="21"/>
      <c r="O310" s="21"/>
      <c r="P310" s="21"/>
      <c r="Q310" s="19" t="n">
        <f aca="false">PI()</f>
        <v>3.14159265358979</v>
      </c>
      <c r="S310" s="20" t="n">
        <v>0.501817048876546</v>
      </c>
      <c r="T310" s="20" t="n">
        <v>0.259155430016108</v>
      </c>
      <c r="U310" s="20" t="n">
        <v>0.901894815132993</v>
      </c>
      <c r="V310" s="20" t="n">
        <v>0.280245545459486</v>
      </c>
      <c r="W310" s="20" t="n">
        <v>0.504090347890656</v>
      </c>
      <c r="X310" s="20" t="n">
        <v>0.298427566148609</v>
      </c>
    </row>
    <row r="311" customFormat="false" ht="15" hidden="false" customHeight="false" outlineLevel="0" collapsed="false">
      <c r="A311" s="21" t="n">
        <v>287</v>
      </c>
      <c r="B311" s="18" t="n">
        <f aca="false">CHOOSE($E$9,S311,U311,W311)</f>
        <v>0.928021758678369</v>
      </c>
      <c r="C311" s="18" t="n">
        <f aca="false">CHOOSE($E$9,T311,V311,X311)</f>
        <v>0.653738309280016</v>
      </c>
      <c r="D311" s="9" t="n">
        <f aca="false">IF(B311^2+C311^2&lt;=1,1,0)</f>
        <v>0</v>
      </c>
      <c r="E311" s="14" t="n">
        <f aca="false">4*AVERAGE($D$25:D311)</f>
        <v>3.13588850174216</v>
      </c>
      <c r="F311" s="14" t="n">
        <f aca="false">B311</f>
        <v>0.928021758678369</v>
      </c>
      <c r="G311" s="9" t="str">
        <f aca="false">IF(D311=1,C311,"")</f>
        <v/>
      </c>
      <c r="H311" s="14" t="n">
        <f aca="false">IF(D311=0,C311,"")</f>
        <v>0.653738309280016</v>
      </c>
      <c r="I311" s="9" t="n">
        <f aca="false">SQRT(1-F311^2)</f>
        <v>0.372525992944797</v>
      </c>
      <c r="J311" s="21"/>
      <c r="K311" s="21"/>
      <c r="L311" s="21"/>
      <c r="M311" s="21"/>
      <c r="N311" s="21"/>
      <c r="O311" s="21"/>
      <c r="P311" s="21"/>
      <c r="Q311" s="19" t="n">
        <f aca="false">PI()</f>
        <v>3.14159265358979</v>
      </c>
      <c r="S311" s="20" t="n">
        <v>0.928021758678369</v>
      </c>
      <c r="T311" s="20" t="n">
        <v>0.653738309280016</v>
      </c>
      <c r="U311" s="20" t="n">
        <v>0.748346309023029</v>
      </c>
      <c r="V311" s="20" t="n">
        <v>0.0438554082910759</v>
      </c>
      <c r="W311" s="20" t="n">
        <v>0.0447300581635304</v>
      </c>
      <c r="X311" s="20" t="n">
        <v>0.970092591443127</v>
      </c>
    </row>
    <row r="312" customFormat="false" ht="15" hidden="false" customHeight="false" outlineLevel="0" collapsed="false">
      <c r="A312" s="21" t="n">
        <v>288</v>
      </c>
      <c r="B312" s="18" t="n">
        <f aca="false">CHOOSE($E$9,S312,U312,W312)</f>
        <v>0.995128514594398</v>
      </c>
      <c r="C312" s="18" t="n">
        <f aca="false">CHOOSE($E$9,T312,V312,X312)</f>
        <v>0.526629437808879</v>
      </c>
      <c r="D312" s="9" t="n">
        <f aca="false">IF(B312^2+C312^2&lt;=1,1,0)</f>
        <v>0</v>
      </c>
      <c r="E312" s="14" t="n">
        <f aca="false">4*AVERAGE($D$25:D312)</f>
        <v>3.125</v>
      </c>
      <c r="F312" s="14" t="n">
        <f aca="false">B312</f>
        <v>0.995128514594398</v>
      </c>
      <c r="G312" s="9" t="str">
        <f aca="false">IF(D312=1,C312,"")</f>
        <v/>
      </c>
      <c r="H312" s="14" t="n">
        <f aca="false">IF(D312=0,C312,"")</f>
        <v>0.526629437808879</v>
      </c>
      <c r="I312" s="9" t="n">
        <f aca="false">SQRT(1-F312^2)</f>
        <v>0.0985862030973207</v>
      </c>
      <c r="J312" s="21"/>
      <c r="K312" s="21"/>
      <c r="L312" s="21"/>
      <c r="M312" s="21"/>
      <c r="N312" s="21"/>
      <c r="O312" s="21"/>
      <c r="P312" s="21"/>
      <c r="Q312" s="19" t="n">
        <f aca="false">PI()</f>
        <v>3.14159265358979</v>
      </c>
      <c r="S312" s="20" t="n">
        <v>0.995128514594398</v>
      </c>
      <c r="T312" s="20" t="n">
        <v>0.526629437808879</v>
      </c>
      <c r="U312" s="20" t="n">
        <v>0.0523007371813904</v>
      </c>
      <c r="V312" s="20" t="n">
        <v>0.395549520108053</v>
      </c>
      <c r="W312" s="20" t="n">
        <v>0.14421810110184</v>
      </c>
      <c r="X312" s="20" t="n">
        <v>0.299731856133151</v>
      </c>
    </row>
    <row r="313" customFormat="false" ht="15" hidden="false" customHeight="false" outlineLevel="0" collapsed="false">
      <c r="A313" s="21" t="n">
        <v>289</v>
      </c>
      <c r="B313" s="18" t="n">
        <f aca="false">CHOOSE($E$9,S313,U313,W313)</f>
        <v>0.100843020598404</v>
      </c>
      <c r="C313" s="18" t="n">
        <f aca="false">CHOOSE($E$9,T313,V313,X313)</f>
        <v>0.964735755347647</v>
      </c>
      <c r="D313" s="9" t="n">
        <f aca="false">IF(B313^2+C313^2&lt;=1,1,0)</f>
        <v>1</v>
      </c>
      <c r="E313" s="14" t="n">
        <f aca="false">4*AVERAGE($D$25:D313)</f>
        <v>3.1280276816609</v>
      </c>
      <c r="F313" s="14" t="n">
        <f aca="false">B313</f>
        <v>0.100843020598404</v>
      </c>
      <c r="G313" s="14" t="n">
        <f aca="false">IF(D313=1,C313,"")</f>
        <v>0.964735755347647</v>
      </c>
      <c r="H313" s="9" t="str">
        <f aca="false">IF(D313=0,C313,"")</f>
        <v/>
      </c>
      <c r="I313" s="9" t="n">
        <f aca="false">SQRT(1-F313^2)</f>
        <v>0.994902349578384</v>
      </c>
      <c r="J313" s="21"/>
      <c r="K313" s="21"/>
      <c r="L313" s="21"/>
      <c r="M313" s="21"/>
      <c r="N313" s="21"/>
      <c r="O313" s="21"/>
      <c r="P313" s="21"/>
      <c r="Q313" s="19" t="n">
        <f aca="false">PI()</f>
        <v>3.14159265358979</v>
      </c>
      <c r="S313" s="20" t="n">
        <v>0.100843020598404</v>
      </c>
      <c r="T313" s="20" t="n">
        <v>0.964735755347647</v>
      </c>
      <c r="U313" s="20" t="n">
        <v>0.983845771907257</v>
      </c>
      <c r="V313" s="20" t="n">
        <v>0.164781839166388</v>
      </c>
      <c r="W313" s="20" t="n">
        <v>0.388988229459923</v>
      </c>
      <c r="X313" s="20" t="n">
        <v>0.188014146903726</v>
      </c>
    </row>
    <row r="314" customFormat="false" ht="15" hidden="false" customHeight="false" outlineLevel="0" collapsed="false">
      <c r="A314" s="21" t="n">
        <v>290</v>
      </c>
      <c r="B314" s="18" t="n">
        <f aca="false">CHOOSE($E$9,S314,U314,W314)</f>
        <v>0.0190442384919152</v>
      </c>
      <c r="C314" s="18" t="n">
        <f aca="false">CHOOSE($E$9,T314,V314,X314)</f>
        <v>0.846949951839633</v>
      </c>
      <c r="D314" s="9" t="n">
        <f aca="false">IF(B314^2+C314^2&lt;=1,1,0)</f>
        <v>1</v>
      </c>
      <c r="E314" s="14" t="n">
        <f aca="false">4*AVERAGE($D$25:D314)</f>
        <v>3.13103448275862</v>
      </c>
      <c r="F314" s="14" t="n">
        <f aca="false">B314</f>
        <v>0.0190442384919152</v>
      </c>
      <c r="G314" s="14" t="n">
        <f aca="false">IF(D314=1,C314,"")</f>
        <v>0.846949951839633</v>
      </c>
      <c r="H314" s="9" t="str">
        <f aca="false">IF(D314=0,C314,"")</f>
        <v/>
      </c>
      <c r="I314" s="9" t="n">
        <f aca="false">SQRT(1-F314^2)</f>
        <v>0.999818642044778</v>
      </c>
      <c r="J314" s="21"/>
      <c r="K314" s="21"/>
      <c r="L314" s="21"/>
      <c r="M314" s="21"/>
      <c r="N314" s="21"/>
      <c r="O314" s="21"/>
      <c r="P314" s="21"/>
      <c r="Q314" s="19" t="n">
        <f aca="false">PI()</f>
        <v>3.14159265358979</v>
      </c>
      <c r="S314" s="20" t="n">
        <v>0.0190442384919152</v>
      </c>
      <c r="T314" s="20" t="n">
        <v>0.846949951839633</v>
      </c>
      <c r="U314" s="20" t="n">
        <v>0.247423955232187</v>
      </c>
      <c r="V314" s="20" t="n">
        <v>0.603169192859686</v>
      </c>
      <c r="W314" s="20" t="n">
        <v>0.208001250441056</v>
      </c>
      <c r="X314" s="20" t="n">
        <v>0.124241639688462</v>
      </c>
    </row>
    <row r="315" customFormat="false" ht="15" hidden="false" customHeight="false" outlineLevel="0" collapsed="false">
      <c r="A315" s="21" t="n">
        <v>291</v>
      </c>
      <c r="B315" s="18" t="n">
        <f aca="false">CHOOSE($E$9,S315,U315,W315)</f>
        <v>0.604460062342696</v>
      </c>
      <c r="C315" s="18" t="n">
        <f aca="false">CHOOSE($E$9,T315,V315,X315)</f>
        <v>0.121145172626711</v>
      </c>
      <c r="D315" s="9" t="n">
        <f aca="false">IF(B315^2+C315^2&lt;=1,1,0)</f>
        <v>1</v>
      </c>
      <c r="E315" s="14" t="n">
        <f aca="false">4*AVERAGE($D$25:D315)</f>
        <v>3.1340206185567</v>
      </c>
      <c r="F315" s="14" t="n">
        <f aca="false">B315</f>
        <v>0.604460062342696</v>
      </c>
      <c r="G315" s="14" t="n">
        <f aca="false">IF(D315=1,C315,"")</f>
        <v>0.121145172626711</v>
      </c>
      <c r="H315" s="9" t="str">
        <f aca="false">IF(D315=0,C315,"")</f>
        <v/>
      </c>
      <c r="I315" s="9" t="n">
        <f aca="false">SQRT(1-F315^2)</f>
        <v>0.796635445503565</v>
      </c>
      <c r="J315" s="21"/>
      <c r="K315" s="21"/>
      <c r="L315" s="21"/>
      <c r="M315" s="21"/>
      <c r="N315" s="21"/>
      <c r="O315" s="21"/>
      <c r="P315" s="21"/>
      <c r="Q315" s="19" t="n">
        <f aca="false">PI()</f>
        <v>3.14159265358979</v>
      </c>
      <c r="S315" s="20" t="n">
        <v>0.604460062342696</v>
      </c>
      <c r="T315" s="20" t="n">
        <v>0.121145172626711</v>
      </c>
      <c r="U315" s="20" t="n">
        <v>0.51340667022653</v>
      </c>
      <c r="V315" s="20" t="n">
        <v>0.920002699454573</v>
      </c>
      <c r="W315" s="20" t="n">
        <v>0.568840247003748</v>
      </c>
      <c r="X315" s="20" t="n">
        <v>0.317627812795945</v>
      </c>
    </row>
    <row r="316" customFormat="false" ht="15" hidden="false" customHeight="false" outlineLevel="0" collapsed="false">
      <c r="A316" s="21" t="n">
        <v>292</v>
      </c>
      <c r="B316" s="18" t="n">
        <f aca="false">CHOOSE($E$9,S316,U316,W316)</f>
        <v>0.404340673587285</v>
      </c>
      <c r="C316" s="18" t="n">
        <f aca="false">CHOOSE($E$9,T316,V316,X316)</f>
        <v>0.395577072282322</v>
      </c>
      <c r="D316" s="9" t="n">
        <f aca="false">IF(B316^2+C316^2&lt;=1,1,0)</f>
        <v>1</v>
      </c>
      <c r="E316" s="14" t="n">
        <f aca="false">4*AVERAGE($D$25:D316)</f>
        <v>3.13698630136986</v>
      </c>
      <c r="F316" s="14" t="n">
        <f aca="false">B316</f>
        <v>0.404340673587285</v>
      </c>
      <c r="G316" s="14" t="n">
        <f aca="false">IF(D316=1,C316,"")</f>
        <v>0.395577072282322</v>
      </c>
      <c r="H316" s="9" t="str">
        <f aca="false">IF(D316=0,C316,"")</f>
        <v/>
      </c>
      <c r="I316" s="9" t="n">
        <f aca="false">SQRT(1-F316^2)</f>
        <v>0.91460845156984</v>
      </c>
      <c r="J316" s="21"/>
      <c r="K316" s="21"/>
      <c r="L316" s="21"/>
      <c r="M316" s="21"/>
      <c r="N316" s="21"/>
      <c r="O316" s="21"/>
      <c r="P316" s="21"/>
      <c r="Q316" s="19" t="n">
        <f aca="false">PI()</f>
        <v>3.14159265358979</v>
      </c>
      <c r="S316" s="20" t="n">
        <v>0.404340673587285</v>
      </c>
      <c r="T316" s="20" t="n">
        <v>0.395577072282322</v>
      </c>
      <c r="U316" s="20" t="n">
        <v>0.632045120522829</v>
      </c>
      <c r="V316" s="20" t="n">
        <v>0.736936657259384</v>
      </c>
      <c r="W316" s="20" t="n">
        <v>0.957124317194593</v>
      </c>
      <c r="X316" s="20" t="n">
        <v>0.994917382460619</v>
      </c>
    </row>
    <row r="317" customFormat="false" ht="15" hidden="false" customHeight="false" outlineLevel="0" collapsed="false">
      <c r="A317" s="21" t="n">
        <v>293</v>
      </c>
      <c r="B317" s="18" t="n">
        <f aca="false">CHOOSE($E$9,S317,U317,W317)</f>
        <v>0.162114928360097</v>
      </c>
      <c r="C317" s="18" t="n">
        <f aca="false">CHOOSE($E$9,T317,V317,X317)</f>
        <v>0.587002787389793</v>
      </c>
      <c r="D317" s="9" t="n">
        <f aca="false">IF(B317^2+C317^2&lt;=1,1,0)</f>
        <v>1</v>
      </c>
      <c r="E317" s="14" t="n">
        <f aca="false">4*AVERAGE($D$25:D317)</f>
        <v>3.13993174061433</v>
      </c>
      <c r="F317" s="14" t="n">
        <f aca="false">B317</f>
        <v>0.162114928360097</v>
      </c>
      <c r="G317" s="14" t="n">
        <f aca="false">IF(D317=1,C317,"")</f>
        <v>0.587002787389793</v>
      </c>
      <c r="H317" s="9" t="str">
        <f aca="false">IF(D317=0,C317,"")</f>
        <v/>
      </c>
      <c r="I317" s="9" t="n">
        <f aca="false">SQRT(1-F317^2)</f>
        <v>0.986771883467907</v>
      </c>
      <c r="J317" s="21"/>
      <c r="K317" s="21"/>
      <c r="L317" s="21"/>
      <c r="M317" s="21"/>
      <c r="N317" s="21"/>
      <c r="O317" s="21"/>
      <c r="P317" s="21"/>
      <c r="Q317" s="19" t="n">
        <f aca="false">PI()</f>
        <v>3.14159265358979</v>
      </c>
      <c r="S317" s="20" t="n">
        <v>0.162114928360097</v>
      </c>
      <c r="T317" s="20" t="n">
        <v>0.587002787389793</v>
      </c>
      <c r="U317" s="20" t="n">
        <v>0.243329564541008</v>
      </c>
      <c r="V317" s="20" t="n">
        <v>0.815016492113274</v>
      </c>
      <c r="W317" s="20" t="n">
        <v>0.924176382921047</v>
      </c>
      <c r="X317" s="20" t="n">
        <v>0.798796980818565</v>
      </c>
    </row>
    <row r="318" customFormat="false" ht="15" hidden="false" customHeight="false" outlineLevel="0" collapsed="false">
      <c r="A318" s="21" t="n">
        <v>294</v>
      </c>
      <c r="B318" s="18" t="n">
        <f aca="false">CHOOSE($E$9,S318,U318,W318)</f>
        <v>0.050554191111587</v>
      </c>
      <c r="C318" s="18" t="n">
        <f aca="false">CHOOSE($E$9,T318,V318,X318)</f>
        <v>0.950834211078472</v>
      </c>
      <c r="D318" s="9" t="n">
        <f aca="false">IF(B318^2+C318^2&lt;=1,1,0)</f>
        <v>1</v>
      </c>
      <c r="E318" s="14" t="n">
        <f aca="false">4*AVERAGE($D$25:D318)</f>
        <v>3.14285714285714</v>
      </c>
      <c r="F318" s="14" t="n">
        <f aca="false">B318</f>
        <v>0.050554191111587</v>
      </c>
      <c r="G318" s="14" t="n">
        <f aca="false">IF(D318=1,C318,"")</f>
        <v>0.950834211078472</v>
      </c>
      <c r="H318" s="9" t="str">
        <f aca="false">IF(D318=0,C318,"")</f>
        <v/>
      </c>
      <c r="I318" s="9" t="n">
        <f aca="false">SQRT(1-F318^2)</f>
        <v>0.998721319368448</v>
      </c>
      <c r="J318" s="21"/>
      <c r="K318" s="21"/>
      <c r="L318" s="21"/>
      <c r="M318" s="21"/>
      <c r="N318" s="21"/>
      <c r="O318" s="21"/>
      <c r="P318" s="21"/>
      <c r="Q318" s="19" t="n">
        <f aca="false">PI()</f>
        <v>3.14159265358979</v>
      </c>
      <c r="S318" s="20" t="n">
        <v>0.050554191111587</v>
      </c>
      <c r="T318" s="20" t="n">
        <v>0.950834211078472</v>
      </c>
      <c r="U318" s="20" t="n">
        <v>0.753734229612059</v>
      </c>
      <c r="V318" s="20" t="n">
        <v>0.385204309049287</v>
      </c>
      <c r="W318" s="20" t="n">
        <v>0.967780672275212</v>
      </c>
      <c r="X318" s="20" t="n">
        <v>0.50960352279773</v>
      </c>
    </row>
    <row r="319" customFormat="false" ht="15" hidden="false" customHeight="false" outlineLevel="0" collapsed="false">
      <c r="A319" s="21" t="n">
        <v>295</v>
      </c>
      <c r="B319" s="18" t="n">
        <f aca="false">CHOOSE($E$9,S319,U319,W319)</f>
        <v>0.551069591077976</v>
      </c>
      <c r="C319" s="18" t="n">
        <f aca="false">CHOOSE($E$9,T319,V319,X319)</f>
        <v>0.346963264630176</v>
      </c>
      <c r="D319" s="9" t="n">
        <f aca="false">IF(B319^2+C319^2&lt;=1,1,0)</f>
        <v>1</v>
      </c>
      <c r="E319" s="14" t="n">
        <f aca="false">4*AVERAGE($D$25:D319)</f>
        <v>3.14576271186441</v>
      </c>
      <c r="F319" s="14" t="n">
        <f aca="false">B319</f>
        <v>0.551069591077976</v>
      </c>
      <c r="G319" s="14" t="n">
        <f aca="false">IF(D319=1,C319,"")</f>
        <v>0.346963264630176</v>
      </c>
      <c r="H319" s="9" t="str">
        <f aca="false">IF(D319=0,C319,"")</f>
        <v/>
      </c>
      <c r="I319" s="9" t="n">
        <f aca="false">SQRT(1-F319^2)</f>
        <v>0.83445928947382</v>
      </c>
      <c r="J319" s="21"/>
      <c r="K319" s="21"/>
      <c r="L319" s="21"/>
      <c r="M319" s="21"/>
      <c r="N319" s="21"/>
      <c r="O319" s="21"/>
      <c r="P319" s="21"/>
      <c r="Q319" s="19" t="n">
        <f aca="false">PI()</f>
        <v>3.14159265358979</v>
      </c>
      <c r="S319" s="20" t="n">
        <v>0.551069591077976</v>
      </c>
      <c r="T319" s="20" t="n">
        <v>0.346963264630176</v>
      </c>
      <c r="U319" s="20" t="n">
        <v>0.535158618743572</v>
      </c>
      <c r="V319" s="20" t="n">
        <v>0.698445663830661</v>
      </c>
      <c r="W319" s="20" t="n">
        <v>0.467115373171351</v>
      </c>
      <c r="X319" s="20" t="n">
        <v>0.494812316953099</v>
      </c>
    </row>
    <row r="320" customFormat="false" ht="15" hidden="false" customHeight="false" outlineLevel="0" collapsed="false">
      <c r="A320" s="21" t="n">
        <v>296</v>
      </c>
      <c r="B320" s="18" t="n">
        <f aca="false">CHOOSE($E$9,S320,U320,W320)</f>
        <v>0.263932740665041</v>
      </c>
      <c r="C320" s="18" t="n">
        <f aca="false">CHOOSE($E$9,T320,V320,X320)</f>
        <v>0.881029673968442</v>
      </c>
      <c r="D320" s="9" t="n">
        <f aca="false">IF(B320^2+C320^2&lt;=1,1,0)</f>
        <v>1</v>
      </c>
      <c r="E320" s="14" t="n">
        <f aca="false">4*AVERAGE($D$25:D320)</f>
        <v>3.14864864864865</v>
      </c>
      <c r="F320" s="14" t="n">
        <f aca="false">B320</f>
        <v>0.263932740665041</v>
      </c>
      <c r="G320" s="14" t="n">
        <f aca="false">IF(D320=1,C320,"")</f>
        <v>0.881029673968442</v>
      </c>
      <c r="H320" s="9" t="str">
        <f aca="false">IF(D320=0,C320,"")</f>
        <v/>
      </c>
      <c r="I320" s="9" t="n">
        <f aca="false">SQRT(1-F320^2)</f>
        <v>0.964541086944999</v>
      </c>
      <c r="J320" s="21"/>
      <c r="K320" s="21"/>
      <c r="L320" s="21"/>
      <c r="M320" s="21"/>
      <c r="N320" s="21"/>
      <c r="O320" s="21"/>
      <c r="P320" s="21"/>
      <c r="Q320" s="19" t="n">
        <f aca="false">PI()</f>
        <v>3.14159265358979</v>
      </c>
      <c r="S320" s="20" t="n">
        <v>0.263932740665041</v>
      </c>
      <c r="T320" s="20" t="n">
        <v>0.881029673968442</v>
      </c>
      <c r="U320" s="20" t="n">
        <v>0.809495038303822</v>
      </c>
      <c r="V320" s="20" t="n">
        <v>0.895866692701407</v>
      </c>
      <c r="W320" s="20" t="n">
        <v>0.772230451695248</v>
      </c>
      <c r="X320" s="20" t="n">
        <v>0.628455309545125</v>
      </c>
    </row>
    <row r="321" customFormat="false" ht="15" hidden="false" customHeight="false" outlineLevel="0" collapsed="false">
      <c r="A321" s="21" t="n">
        <v>297</v>
      </c>
      <c r="B321" s="18" t="n">
        <f aca="false">CHOOSE($E$9,S321,U321,W321)</f>
        <v>0.153936517308466</v>
      </c>
      <c r="C321" s="18" t="n">
        <f aca="false">CHOOSE($E$9,T321,V321,X321)</f>
        <v>0.417347071343102</v>
      </c>
      <c r="D321" s="9" t="n">
        <f aca="false">IF(B321^2+C321^2&lt;=1,1,0)</f>
        <v>1</v>
      </c>
      <c r="E321" s="14" t="n">
        <f aca="false">4*AVERAGE($D$25:D321)</f>
        <v>3.15151515151515</v>
      </c>
      <c r="F321" s="14" t="n">
        <f aca="false">B321</f>
        <v>0.153936517308466</v>
      </c>
      <c r="G321" s="14" t="n">
        <f aca="false">IF(D321=1,C321,"")</f>
        <v>0.417347071343102</v>
      </c>
      <c r="H321" s="9" t="str">
        <f aca="false">IF(D321=0,C321,"")</f>
        <v/>
      </c>
      <c r="I321" s="9" t="n">
        <f aca="false">SQRT(1-F321^2)</f>
        <v>0.988080739939273</v>
      </c>
      <c r="J321" s="21"/>
      <c r="K321" s="21"/>
      <c r="L321" s="21"/>
      <c r="M321" s="21"/>
      <c r="N321" s="21"/>
      <c r="O321" s="21"/>
      <c r="P321" s="21"/>
      <c r="Q321" s="19" t="n">
        <f aca="false">PI()</f>
        <v>3.14159265358979</v>
      </c>
      <c r="S321" s="20" t="n">
        <v>0.153936517308466</v>
      </c>
      <c r="T321" s="20" t="n">
        <v>0.417347071343102</v>
      </c>
      <c r="U321" s="20" t="n">
        <v>0.393563093289635</v>
      </c>
      <c r="V321" s="20" t="n">
        <v>0.609464610310028</v>
      </c>
      <c r="W321" s="20" t="n">
        <v>0.662958907113677</v>
      </c>
      <c r="X321" s="20" t="n">
        <v>0.668094558575807</v>
      </c>
    </row>
    <row r="322" customFormat="false" ht="15" hidden="false" customHeight="false" outlineLevel="0" collapsed="false">
      <c r="A322" s="21" t="n">
        <v>298</v>
      </c>
      <c r="B322" s="18" t="n">
        <f aca="false">CHOOSE($E$9,S322,U322,W322)</f>
        <v>0.869801572873257</v>
      </c>
      <c r="C322" s="18" t="n">
        <f aca="false">CHOOSE($E$9,T322,V322,X322)</f>
        <v>0.698961055022664</v>
      </c>
      <c r="D322" s="9" t="n">
        <f aca="false">IF(B322^2+C322^2&lt;=1,1,0)</f>
        <v>0</v>
      </c>
      <c r="E322" s="14" t="n">
        <f aca="false">4*AVERAGE($D$25:D322)</f>
        <v>3.14093959731544</v>
      </c>
      <c r="F322" s="14" t="n">
        <f aca="false">B322</f>
        <v>0.869801572873257</v>
      </c>
      <c r="G322" s="9" t="str">
        <f aca="false">IF(D322=1,C322,"")</f>
        <v/>
      </c>
      <c r="H322" s="14" t="n">
        <f aca="false">IF(D322=0,C322,"")</f>
        <v>0.698961055022664</v>
      </c>
      <c r="I322" s="9" t="n">
        <f aca="false">SQRT(1-F322^2)</f>
        <v>0.493401686080629</v>
      </c>
      <c r="J322" s="21"/>
      <c r="K322" s="21"/>
      <c r="L322" s="21"/>
      <c r="M322" s="21"/>
      <c r="N322" s="21"/>
      <c r="O322" s="21"/>
      <c r="P322" s="21"/>
      <c r="Q322" s="19" t="n">
        <f aca="false">PI()</f>
        <v>3.14159265358979</v>
      </c>
      <c r="S322" s="20" t="n">
        <v>0.869801572873257</v>
      </c>
      <c r="T322" s="20" t="n">
        <v>0.698961055022664</v>
      </c>
      <c r="U322" s="20" t="n">
        <v>0.172096790454387</v>
      </c>
      <c r="V322" s="20" t="n">
        <v>0.6819389907002</v>
      </c>
      <c r="W322" s="20" t="n">
        <v>0.853136200036735</v>
      </c>
      <c r="X322" s="20" t="n">
        <v>0.187388868358771</v>
      </c>
    </row>
    <row r="323" customFormat="false" ht="15" hidden="false" customHeight="false" outlineLevel="0" collapsed="false">
      <c r="A323" s="21" t="n">
        <v>299</v>
      </c>
      <c r="B323" s="18" t="n">
        <f aca="false">CHOOSE($E$9,S323,U323,W323)</f>
        <v>0.385985797154717</v>
      </c>
      <c r="C323" s="18" t="n">
        <f aca="false">CHOOSE($E$9,T323,V323,X323)</f>
        <v>0.244883152307011</v>
      </c>
      <c r="D323" s="9" t="n">
        <f aca="false">IF(B323^2+C323^2&lt;=1,1,0)</f>
        <v>1</v>
      </c>
      <c r="E323" s="14" t="n">
        <f aca="false">4*AVERAGE($D$25:D323)</f>
        <v>3.1438127090301</v>
      </c>
      <c r="F323" s="14" t="n">
        <f aca="false">B323</f>
        <v>0.385985797154717</v>
      </c>
      <c r="G323" s="14" t="n">
        <f aca="false">IF(D323=1,C323,"")</f>
        <v>0.244883152307011</v>
      </c>
      <c r="H323" s="9" t="str">
        <f aca="false">IF(D323=0,C323,"")</f>
        <v/>
      </c>
      <c r="I323" s="9" t="n">
        <f aca="false">SQRT(1-F323^2)</f>
        <v>0.922504723237143</v>
      </c>
      <c r="J323" s="21"/>
      <c r="K323" s="21"/>
      <c r="L323" s="21"/>
      <c r="M323" s="21"/>
      <c r="N323" s="21"/>
      <c r="O323" s="21"/>
      <c r="P323" s="21"/>
      <c r="Q323" s="19" t="n">
        <f aca="false">PI()</f>
        <v>3.14159265358979</v>
      </c>
      <c r="S323" s="20" t="n">
        <v>0.385985797154717</v>
      </c>
      <c r="T323" s="20" t="n">
        <v>0.244883152307011</v>
      </c>
      <c r="U323" s="20" t="n">
        <v>0.351996845397738</v>
      </c>
      <c r="V323" s="20" t="n">
        <v>0.891339418449769</v>
      </c>
      <c r="W323" s="20" t="n">
        <v>0.47503333977834</v>
      </c>
      <c r="X323" s="20" t="n">
        <v>0.454744849194379</v>
      </c>
    </row>
    <row r="324" customFormat="false" ht="15" hidden="false" customHeight="false" outlineLevel="0" collapsed="false">
      <c r="A324" s="21" t="n">
        <v>300</v>
      </c>
      <c r="B324" s="18" t="n">
        <f aca="false">CHOOSE($E$9,S324,U324,W324)</f>
        <v>0.364968024543487</v>
      </c>
      <c r="C324" s="18" t="n">
        <f aca="false">CHOOSE($E$9,T324,V324,X324)</f>
        <v>0.636927443672903</v>
      </c>
      <c r="D324" s="9" t="n">
        <f aca="false">IF(B324^2+C324^2&lt;=1,1,0)</f>
        <v>1</v>
      </c>
      <c r="E324" s="14" t="n">
        <f aca="false">4*AVERAGE($D$25:D324)</f>
        <v>3.14666666666667</v>
      </c>
      <c r="F324" s="14" t="n">
        <f aca="false">B324</f>
        <v>0.364968024543487</v>
      </c>
      <c r="G324" s="14" t="n">
        <f aca="false">IF(D324=1,C324,"")</f>
        <v>0.636927443672903</v>
      </c>
      <c r="H324" s="9" t="str">
        <f aca="false">IF(D324=0,C324,"")</f>
        <v/>
      </c>
      <c r="I324" s="9" t="n">
        <f aca="false">SQRT(1-F324^2)</f>
        <v>0.931020054059431</v>
      </c>
      <c r="J324" s="21"/>
      <c r="K324" s="21"/>
      <c r="L324" s="21"/>
      <c r="M324" s="21"/>
      <c r="N324" s="21"/>
      <c r="O324" s="21"/>
      <c r="P324" s="21"/>
      <c r="Q324" s="19" t="n">
        <f aca="false">PI()</f>
        <v>3.14159265358979</v>
      </c>
      <c r="S324" s="20" t="n">
        <v>0.364968024543487</v>
      </c>
      <c r="T324" s="20" t="n">
        <v>0.636927443672903</v>
      </c>
      <c r="U324" s="20" t="n">
        <v>0.697025630339243</v>
      </c>
      <c r="V324" s="20" t="n">
        <v>0.10252224872208</v>
      </c>
      <c r="W324" s="20" t="n">
        <v>0.226761286222177</v>
      </c>
      <c r="X324" s="20" t="n">
        <v>0.359918238802071</v>
      </c>
    </row>
    <row r="325" customFormat="false" ht="15" hidden="false" customHeight="false" outlineLevel="0" collapsed="false">
      <c r="A325" s="21" t="n">
        <v>301</v>
      </c>
      <c r="B325" s="18" t="n">
        <f aca="false">CHOOSE($E$9,S325,U325,W325)</f>
        <v>0.889053835417144</v>
      </c>
      <c r="C325" s="18" t="n">
        <f aca="false">CHOOSE($E$9,T325,V325,X325)</f>
        <v>0.571271918364801</v>
      </c>
      <c r="D325" s="9" t="n">
        <f aca="false">IF(B325^2+C325^2&lt;=1,1,0)</f>
        <v>0</v>
      </c>
      <c r="E325" s="14" t="n">
        <f aca="false">4*AVERAGE($D$25:D325)</f>
        <v>3.13621262458472</v>
      </c>
      <c r="F325" s="14" t="n">
        <f aca="false">B325</f>
        <v>0.889053835417144</v>
      </c>
      <c r="G325" s="9" t="str">
        <f aca="false">IF(D325=1,C325,"")</f>
        <v/>
      </c>
      <c r="H325" s="14" t="n">
        <f aca="false">IF(D325=0,C325,"")</f>
        <v>0.571271918364801</v>
      </c>
      <c r="I325" s="9" t="n">
        <f aca="false">SQRT(1-F325^2)</f>
        <v>0.45780266243226</v>
      </c>
      <c r="J325" s="21"/>
      <c r="K325" s="21"/>
      <c r="L325" s="21"/>
      <c r="M325" s="21"/>
      <c r="N325" s="21"/>
      <c r="O325" s="21"/>
      <c r="P325" s="21"/>
      <c r="Q325" s="19" t="n">
        <f aca="false">PI()</f>
        <v>3.14159265358979</v>
      </c>
      <c r="S325" s="20" t="n">
        <v>0.889053835417144</v>
      </c>
      <c r="T325" s="20" t="n">
        <v>0.571271918364801</v>
      </c>
      <c r="U325" s="20" t="n">
        <v>0.606648823071057</v>
      </c>
      <c r="V325" s="20" t="n">
        <v>0.644265229808898</v>
      </c>
      <c r="W325" s="20" t="n">
        <v>0.473145114952867</v>
      </c>
      <c r="X325" s="20" t="n">
        <v>0.252866211218413</v>
      </c>
    </row>
    <row r="326" customFormat="false" ht="15" hidden="false" customHeight="false" outlineLevel="0" collapsed="false">
      <c r="A326" s="21" t="n">
        <v>302</v>
      </c>
      <c r="B326" s="18" t="n">
        <f aca="false">CHOOSE($E$9,S326,U326,W326)</f>
        <v>0.625790366320871</v>
      </c>
      <c r="C326" s="18" t="n">
        <f aca="false">CHOOSE($E$9,T326,V326,X326)</f>
        <v>0.945374444243498</v>
      </c>
      <c r="D326" s="9" t="n">
        <f aca="false">IF(B326^2+C326^2&lt;=1,1,0)</f>
        <v>0</v>
      </c>
      <c r="E326" s="14" t="n">
        <f aca="false">4*AVERAGE($D$25:D326)</f>
        <v>3.12582781456954</v>
      </c>
      <c r="F326" s="14" t="n">
        <f aca="false">B326</f>
        <v>0.625790366320871</v>
      </c>
      <c r="G326" s="9" t="str">
        <f aca="false">IF(D326=1,C326,"")</f>
        <v/>
      </c>
      <c r="H326" s="14" t="n">
        <f aca="false">IF(D326=0,C326,"")</f>
        <v>0.945374444243498</v>
      </c>
      <c r="I326" s="9" t="n">
        <f aca="false">SQRT(1-F326^2)</f>
        <v>0.779991293169347</v>
      </c>
      <c r="J326" s="21"/>
      <c r="K326" s="21"/>
      <c r="L326" s="21"/>
      <c r="M326" s="21"/>
      <c r="N326" s="21"/>
      <c r="O326" s="21"/>
      <c r="P326" s="21"/>
      <c r="Q326" s="19" t="n">
        <f aca="false">PI()</f>
        <v>3.14159265358979</v>
      </c>
      <c r="S326" s="20" t="n">
        <v>0.625790366320871</v>
      </c>
      <c r="T326" s="20" t="n">
        <v>0.945374444243498</v>
      </c>
      <c r="U326" s="20" t="n">
        <v>0.193047630406889</v>
      </c>
      <c r="V326" s="20" t="n">
        <v>0.485390319336087</v>
      </c>
      <c r="W326" s="20" t="n">
        <v>0.0668781953609993</v>
      </c>
      <c r="X326" s="20" t="n">
        <v>0.820835238461961</v>
      </c>
    </row>
    <row r="327" customFormat="false" ht="15" hidden="false" customHeight="false" outlineLevel="0" collapsed="false">
      <c r="A327" s="21" t="n">
        <v>303</v>
      </c>
      <c r="B327" s="18" t="n">
        <f aca="false">CHOOSE($E$9,S327,U327,W327)</f>
        <v>0.632678605499677</v>
      </c>
      <c r="C327" s="18" t="n">
        <f aca="false">CHOOSE($E$9,T327,V327,X327)</f>
        <v>0.591693547205068</v>
      </c>
      <c r="D327" s="9" t="n">
        <f aca="false">IF(B327^2+C327^2&lt;=1,1,0)</f>
        <v>1</v>
      </c>
      <c r="E327" s="14" t="n">
        <f aca="false">4*AVERAGE($D$25:D327)</f>
        <v>3.12871287128713</v>
      </c>
      <c r="F327" s="14" t="n">
        <f aca="false">B327</f>
        <v>0.632678605499677</v>
      </c>
      <c r="G327" s="14" t="n">
        <f aca="false">IF(D327=1,C327,"")</f>
        <v>0.591693547205068</v>
      </c>
      <c r="H327" s="9" t="str">
        <f aca="false">IF(D327=0,C327,"")</f>
        <v/>
      </c>
      <c r="I327" s="9" t="n">
        <f aca="false">SQRT(1-F327^2)</f>
        <v>0.774414476971462</v>
      </c>
      <c r="J327" s="21"/>
      <c r="K327" s="21"/>
      <c r="L327" s="21"/>
      <c r="M327" s="21"/>
      <c r="N327" s="21"/>
      <c r="O327" s="21"/>
      <c r="P327" s="21"/>
      <c r="Q327" s="19" t="n">
        <f aca="false">PI()</f>
        <v>3.14159265358979</v>
      </c>
      <c r="S327" s="20" t="n">
        <v>0.632678605499677</v>
      </c>
      <c r="T327" s="20" t="n">
        <v>0.591693547205068</v>
      </c>
      <c r="U327" s="20" t="n">
        <v>0.574529670924197</v>
      </c>
      <c r="V327" s="20" t="n">
        <v>0.72245999848358</v>
      </c>
      <c r="W327" s="20" t="n">
        <v>0.926847282004896</v>
      </c>
      <c r="X327" s="20" t="n">
        <v>0.182055324026061</v>
      </c>
    </row>
    <row r="328" customFormat="false" ht="15" hidden="false" customHeight="false" outlineLevel="0" collapsed="false">
      <c r="A328" s="21" t="n">
        <v>304</v>
      </c>
      <c r="B328" s="18" t="n">
        <f aca="false">CHOOSE($E$9,S328,U328,W328)</f>
        <v>0.937535712844692</v>
      </c>
      <c r="C328" s="18" t="n">
        <f aca="false">CHOOSE($E$9,T328,V328,X328)</f>
        <v>0.868297007982619</v>
      </c>
      <c r="D328" s="9" t="n">
        <f aca="false">IF(B328^2+C328^2&lt;=1,1,0)</f>
        <v>0</v>
      </c>
      <c r="E328" s="14" t="n">
        <f aca="false">4*AVERAGE($D$25:D328)</f>
        <v>3.11842105263158</v>
      </c>
      <c r="F328" s="14" t="n">
        <f aca="false">B328</f>
        <v>0.937535712844692</v>
      </c>
      <c r="G328" s="9" t="str">
        <f aca="false">IF(D328=1,C328,"")</f>
        <v/>
      </c>
      <c r="H328" s="14" t="n">
        <f aca="false">IF(D328=0,C328,"")</f>
        <v>0.868297007982619</v>
      </c>
      <c r="I328" s="9" t="n">
        <f aca="false">SQRT(1-F328^2)</f>
        <v>0.347889044295441</v>
      </c>
      <c r="J328" s="21"/>
      <c r="K328" s="21"/>
      <c r="L328" s="21"/>
      <c r="M328" s="21"/>
      <c r="N328" s="21"/>
      <c r="O328" s="21"/>
      <c r="P328" s="21"/>
      <c r="Q328" s="19" t="n">
        <f aca="false">PI()</f>
        <v>3.14159265358979</v>
      </c>
      <c r="S328" s="20" t="n">
        <v>0.937535712844692</v>
      </c>
      <c r="T328" s="20" t="n">
        <v>0.868297007982619</v>
      </c>
      <c r="U328" s="20" t="n">
        <v>0.568732655685698</v>
      </c>
      <c r="V328" s="20" t="n">
        <v>0.458028182359366</v>
      </c>
      <c r="W328" s="20" t="n">
        <v>0.827478069631938</v>
      </c>
      <c r="X328" s="20" t="n">
        <v>0.814313773423035</v>
      </c>
    </row>
    <row r="329" customFormat="false" ht="15" hidden="false" customHeight="false" outlineLevel="0" collapsed="false">
      <c r="A329" s="21" t="n">
        <v>305</v>
      </c>
      <c r="B329" s="18" t="n">
        <f aca="false">CHOOSE($E$9,S329,U329,W329)</f>
        <v>0.313086465816014</v>
      </c>
      <c r="C329" s="18" t="n">
        <f aca="false">CHOOSE($E$9,T329,V329,X329)</f>
        <v>0.485386596643366</v>
      </c>
      <c r="D329" s="9" t="n">
        <f aca="false">IF(B329^2+C329^2&lt;=1,1,0)</f>
        <v>1</v>
      </c>
      <c r="E329" s="14" t="n">
        <f aca="false">4*AVERAGE($D$25:D329)</f>
        <v>3.12131147540984</v>
      </c>
      <c r="F329" s="14" t="n">
        <f aca="false">B329</f>
        <v>0.313086465816014</v>
      </c>
      <c r="G329" s="14" t="n">
        <f aca="false">IF(D329=1,C329,"")</f>
        <v>0.485386596643366</v>
      </c>
      <c r="H329" s="9" t="str">
        <f aca="false">IF(D329=0,C329,"")</f>
        <v/>
      </c>
      <c r="I329" s="9" t="n">
        <f aca="false">SQRT(1-F329^2)</f>
        <v>0.949724625837847</v>
      </c>
      <c r="J329" s="21"/>
      <c r="K329" s="21"/>
      <c r="L329" s="21"/>
      <c r="M329" s="21"/>
      <c r="N329" s="21"/>
      <c r="O329" s="21"/>
      <c r="P329" s="21"/>
      <c r="Q329" s="19" t="n">
        <f aca="false">PI()</f>
        <v>3.14159265358979</v>
      </c>
      <c r="S329" s="20" t="n">
        <v>0.313086465816014</v>
      </c>
      <c r="T329" s="20" t="n">
        <v>0.485386596643366</v>
      </c>
      <c r="U329" s="20" t="n">
        <v>0.948277675250054</v>
      </c>
      <c r="V329" s="20" t="n">
        <v>0.448453636003645</v>
      </c>
      <c r="W329" s="20" t="n">
        <v>0.341343311599963</v>
      </c>
      <c r="X329" s="20" t="n">
        <v>0.168088789621858</v>
      </c>
    </row>
    <row r="330" customFormat="false" ht="15" hidden="false" customHeight="false" outlineLevel="0" collapsed="false">
      <c r="A330" s="21" t="n">
        <v>306</v>
      </c>
      <c r="B330" s="18" t="n">
        <f aca="false">CHOOSE($E$9,S330,U330,W330)</f>
        <v>0.360651995404623</v>
      </c>
      <c r="C330" s="18" t="n">
        <f aca="false">CHOOSE($E$9,T330,V330,X330)</f>
        <v>0.498525077593513</v>
      </c>
      <c r="D330" s="9" t="n">
        <f aca="false">IF(B330^2+C330^2&lt;=1,1,0)</f>
        <v>1</v>
      </c>
      <c r="E330" s="14" t="n">
        <f aca="false">4*AVERAGE($D$25:D330)</f>
        <v>3.12418300653595</v>
      </c>
      <c r="F330" s="14" t="n">
        <f aca="false">B330</f>
        <v>0.360651995404623</v>
      </c>
      <c r="G330" s="14" t="n">
        <f aca="false">IF(D330=1,C330,"")</f>
        <v>0.498525077593513</v>
      </c>
      <c r="H330" s="9" t="str">
        <f aca="false">IF(D330=0,C330,"")</f>
        <v/>
      </c>
      <c r="I330" s="9" t="n">
        <f aca="false">SQRT(1-F330^2)</f>
        <v>0.93270045470701</v>
      </c>
      <c r="J330" s="21"/>
      <c r="K330" s="21"/>
      <c r="L330" s="21"/>
      <c r="M330" s="21"/>
      <c r="N330" s="21"/>
      <c r="O330" s="21"/>
      <c r="P330" s="21"/>
      <c r="Q330" s="19" t="n">
        <f aca="false">PI()</f>
        <v>3.14159265358979</v>
      </c>
      <c r="S330" s="20" t="n">
        <v>0.360651995404623</v>
      </c>
      <c r="T330" s="20" t="n">
        <v>0.498525077593513</v>
      </c>
      <c r="U330" s="20" t="n">
        <v>0.315530938788444</v>
      </c>
      <c r="V330" s="20" t="n">
        <v>0.0966565549461614</v>
      </c>
      <c r="W330" s="20" t="n">
        <v>0.100859713771636</v>
      </c>
      <c r="X330" s="20" t="n">
        <v>0.970700026891959</v>
      </c>
    </row>
    <row r="331" customFormat="false" ht="15" hidden="false" customHeight="false" outlineLevel="0" collapsed="false">
      <c r="A331" s="21" t="n">
        <v>307</v>
      </c>
      <c r="B331" s="18" t="n">
        <f aca="false">CHOOSE($E$9,S331,U331,W331)</f>
        <v>0.690655538695864</v>
      </c>
      <c r="C331" s="18" t="n">
        <f aca="false">CHOOSE($E$9,T331,V331,X331)</f>
        <v>0.646421930403449</v>
      </c>
      <c r="D331" s="9" t="n">
        <f aca="false">IF(B331^2+C331^2&lt;=1,1,0)</f>
        <v>1</v>
      </c>
      <c r="E331" s="14" t="n">
        <f aca="false">4*AVERAGE($D$25:D331)</f>
        <v>3.12703583061889</v>
      </c>
      <c r="F331" s="14" t="n">
        <f aca="false">B331</f>
        <v>0.690655538695864</v>
      </c>
      <c r="G331" s="14" t="n">
        <f aca="false">IF(D331=1,C331,"")</f>
        <v>0.646421930403449</v>
      </c>
      <c r="H331" s="9" t="str">
        <f aca="false">IF(D331=0,C331,"")</f>
        <v/>
      </c>
      <c r="I331" s="9" t="n">
        <f aca="false">SQRT(1-F331^2)</f>
        <v>0.723183881781615</v>
      </c>
      <c r="J331" s="21"/>
      <c r="K331" s="21"/>
      <c r="L331" s="21"/>
      <c r="M331" s="21"/>
      <c r="N331" s="21"/>
      <c r="O331" s="21"/>
      <c r="P331" s="21"/>
      <c r="Q331" s="19" t="n">
        <f aca="false">PI()</f>
        <v>3.14159265358979</v>
      </c>
      <c r="S331" s="20" t="n">
        <v>0.690655538695864</v>
      </c>
      <c r="T331" s="20" t="n">
        <v>0.646421930403449</v>
      </c>
      <c r="U331" s="20" t="n">
        <v>0.894830766189852</v>
      </c>
      <c r="V331" s="20" t="n">
        <v>0.990344518614897</v>
      </c>
      <c r="W331" s="20" t="n">
        <v>0.765547877057235</v>
      </c>
      <c r="X331" s="20" t="n">
        <v>0.818643628462847</v>
      </c>
    </row>
    <row r="332" customFormat="false" ht="15" hidden="false" customHeight="false" outlineLevel="0" collapsed="false">
      <c r="A332" s="21" t="n">
        <v>308</v>
      </c>
      <c r="B332" s="18" t="n">
        <f aca="false">CHOOSE($E$9,S332,U332,W332)</f>
        <v>0.699578997096978</v>
      </c>
      <c r="C332" s="18" t="n">
        <f aca="false">CHOOSE($E$9,T332,V332,X332)</f>
        <v>0.966017044265755</v>
      </c>
      <c r="D332" s="9" t="n">
        <f aca="false">IF(B332^2+C332^2&lt;=1,1,0)</f>
        <v>0</v>
      </c>
      <c r="E332" s="14" t="n">
        <f aca="false">4*AVERAGE($D$25:D332)</f>
        <v>3.11688311688312</v>
      </c>
      <c r="F332" s="14" t="n">
        <f aca="false">B332</f>
        <v>0.699578997096978</v>
      </c>
      <c r="G332" s="9" t="str">
        <f aca="false">IF(D332=1,C332,"")</f>
        <v/>
      </c>
      <c r="H332" s="14" t="n">
        <f aca="false">IF(D332=0,C332,"")</f>
        <v>0.966017044265755</v>
      </c>
      <c r="I332" s="9" t="n">
        <f aca="false">SQRT(1-F332^2)</f>
        <v>0.714555265057075</v>
      </c>
      <c r="J332" s="21"/>
      <c r="K332" s="21"/>
      <c r="L332" s="21"/>
      <c r="M332" s="21"/>
      <c r="N332" s="21"/>
      <c r="O332" s="21"/>
      <c r="P332" s="21"/>
      <c r="Q332" s="19" t="n">
        <f aca="false">PI()</f>
        <v>3.14159265358979</v>
      </c>
      <c r="S332" s="20" t="n">
        <v>0.699578997096978</v>
      </c>
      <c r="T332" s="20" t="n">
        <v>0.966017044265755</v>
      </c>
      <c r="U332" s="20" t="n">
        <v>0.740348133459105</v>
      </c>
      <c r="V332" s="20" t="n">
        <v>0.0392081313958311</v>
      </c>
      <c r="W332" s="20" t="n">
        <v>0.427994250709811</v>
      </c>
      <c r="X332" s="20" t="n">
        <v>0.205992239827098</v>
      </c>
    </row>
    <row r="333" customFormat="false" ht="15" hidden="false" customHeight="false" outlineLevel="0" collapsed="false">
      <c r="A333" s="21" t="n">
        <v>309</v>
      </c>
      <c r="B333" s="18" t="n">
        <f aca="false">CHOOSE($E$9,S333,U333,W333)</f>
        <v>0.756480651791208</v>
      </c>
      <c r="C333" s="18" t="n">
        <f aca="false">CHOOSE($E$9,T333,V333,X333)</f>
        <v>0.192796956398524</v>
      </c>
      <c r="D333" s="9" t="n">
        <f aca="false">IF(B333^2+C333^2&lt;=1,1,0)</f>
        <v>1</v>
      </c>
      <c r="E333" s="14" t="n">
        <f aca="false">4*AVERAGE($D$25:D333)</f>
        <v>3.11974110032362</v>
      </c>
      <c r="F333" s="14" t="n">
        <f aca="false">B333</f>
        <v>0.756480651791208</v>
      </c>
      <c r="G333" s="14" t="n">
        <f aca="false">IF(D333=1,C333,"")</f>
        <v>0.192796956398524</v>
      </c>
      <c r="H333" s="9" t="str">
        <f aca="false">IF(D333=0,C333,"")</f>
        <v/>
      </c>
      <c r="I333" s="9" t="n">
        <f aca="false">SQRT(1-F333^2)</f>
        <v>0.654016072788391</v>
      </c>
      <c r="J333" s="21"/>
      <c r="K333" s="21"/>
      <c r="L333" s="21"/>
      <c r="M333" s="21"/>
      <c r="N333" s="21"/>
      <c r="O333" s="21"/>
      <c r="P333" s="21"/>
      <c r="Q333" s="19" t="n">
        <f aca="false">PI()</f>
        <v>3.14159265358979</v>
      </c>
      <c r="S333" s="20" t="n">
        <v>0.756480651791208</v>
      </c>
      <c r="T333" s="20" t="n">
        <v>0.192796956398524</v>
      </c>
      <c r="U333" s="20" t="n">
        <v>0.50783083657682</v>
      </c>
      <c r="V333" s="20" t="n">
        <v>0.639093696448908</v>
      </c>
      <c r="W333" s="20" t="n">
        <v>0.660914548486108</v>
      </c>
      <c r="X333" s="20" t="n">
        <v>0.0775189344219976</v>
      </c>
    </row>
    <row r="334" customFormat="false" ht="15" hidden="false" customHeight="false" outlineLevel="0" collapsed="false">
      <c r="A334" s="21" t="n">
        <v>310</v>
      </c>
      <c r="B334" s="18" t="n">
        <f aca="false">CHOOSE($E$9,S334,U334,W334)</f>
        <v>0.58972345048096</v>
      </c>
      <c r="C334" s="18" t="n">
        <f aca="false">CHOOSE($E$9,T334,V334,X334)</f>
        <v>0.662286017206498</v>
      </c>
      <c r="D334" s="9" t="n">
        <f aca="false">IF(B334^2+C334^2&lt;=1,1,0)</f>
        <v>1</v>
      </c>
      <c r="E334" s="14" t="n">
        <f aca="false">4*AVERAGE($D$25:D334)</f>
        <v>3.12258064516129</v>
      </c>
      <c r="F334" s="14" t="n">
        <f aca="false">B334</f>
        <v>0.58972345048096</v>
      </c>
      <c r="G334" s="14" t="n">
        <f aca="false">IF(D334=1,C334,"")</f>
        <v>0.662286017206498</v>
      </c>
      <c r="H334" s="9" t="str">
        <f aca="false">IF(D334=0,C334,"")</f>
        <v/>
      </c>
      <c r="I334" s="9" t="n">
        <f aca="false">SQRT(1-F334^2)</f>
        <v>0.807605257506927</v>
      </c>
      <c r="J334" s="21"/>
      <c r="K334" s="21"/>
      <c r="L334" s="21"/>
      <c r="M334" s="21"/>
      <c r="N334" s="21"/>
      <c r="O334" s="21"/>
      <c r="P334" s="21"/>
      <c r="Q334" s="19" t="n">
        <f aca="false">PI()</f>
        <v>3.14159265358979</v>
      </c>
      <c r="S334" s="20" t="n">
        <v>0.58972345048096</v>
      </c>
      <c r="T334" s="20" t="n">
        <v>0.662286017206498</v>
      </c>
      <c r="U334" s="20" t="n">
        <v>0.165756241879533</v>
      </c>
      <c r="V334" s="20" t="n">
        <v>0.917853883439476</v>
      </c>
      <c r="W334" s="20" t="n">
        <v>0.741013377857709</v>
      </c>
      <c r="X334" s="20" t="n">
        <v>0.936337524994731</v>
      </c>
    </row>
    <row r="335" customFormat="false" ht="15" hidden="false" customHeight="false" outlineLevel="0" collapsed="false">
      <c r="A335" s="21" t="n">
        <v>311</v>
      </c>
      <c r="B335" s="18" t="n">
        <f aca="false">CHOOSE($E$9,S335,U335,W335)</f>
        <v>0.868664841982536</v>
      </c>
      <c r="C335" s="18" t="n">
        <f aca="false">CHOOSE($E$9,T335,V335,X335)</f>
        <v>0.581975177512504</v>
      </c>
      <c r="D335" s="9" t="n">
        <f aca="false">IF(B335^2+C335^2&lt;=1,1,0)</f>
        <v>0</v>
      </c>
      <c r="E335" s="14" t="n">
        <f aca="false">4*AVERAGE($D$25:D335)</f>
        <v>3.11254019292605</v>
      </c>
      <c r="F335" s="14" t="n">
        <f aca="false">B335</f>
        <v>0.868664841982536</v>
      </c>
      <c r="G335" s="9" t="str">
        <f aca="false">IF(D335=1,C335,"")</f>
        <v/>
      </c>
      <c r="H335" s="14" t="n">
        <f aca="false">IF(D335=0,C335,"")</f>
        <v>0.581975177512504</v>
      </c>
      <c r="I335" s="9" t="n">
        <f aca="false">SQRT(1-F335^2)</f>
        <v>0.495400234460437</v>
      </c>
      <c r="J335" s="21"/>
      <c r="K335" s="21"/>
      <c r="L335" s="21"/>
      <c r="M335" s="21"/>
      <c r="N335" s="21"/>
      <c r="O335" s="21"/>
      <c r="P335" s="21"/>
      <c r="Q335" s="19" t="n">
        <f aca="false">PI()</f>
        <v>3.14159265358979</v>
      </c>
      <c r="S335" s="20" t="n">
        <v>0.868664841982536</v>
      </c>
      <c r="T335" s="20" t="n">
        <v>0.581975177512504</v>
      </c>
      <c r="U335" s="20" t="n">
        <v>0.855083536271346</v>
      </c>
      <c r="V335" s="20" t="n">
        <v>0.149750908818505</v>
      </c>
      <c r="W335" s="20" t="n">
        <v>0.00221108743368581</v>
      </c>
      <c r="X335" s="20" t="n">
        <v>0.0752595678020215</v>
      </c>
    </row>
    <row r="336" customFormat="false" ht="15" hidden="false" customHeight="false" outlineLevel="0" collapsed="false">
      <c r="A336" s="21" t="n">
        <v>312</v>
      </c>
      <c r="B336" s="18" t="n">
        <f aca="false">CHOOSE($E$9,S336,U336,W336)</f>
        <v>0.468223197734915</v>
      </c>
      <c r="C336" s="18" t="n">
        <f aca="false">CHOOSE($E$9,T336,V336,X336)</f>
        <v>0.454083905671723</v>
      </c>
      <c r="D336" s="9" t="n">
        <f aca="false">IF(B336^2+C336^2&lt;=1,1,0)</f>
        <v>1</v>
      </c>
      <c r="E336" s="14" t="n">
        <f aca="false">4*AVERAGE($D$25:D336)</f>
        <v>3.11538461538462</v>
      </c>
      <c r="F336" s="14" t="n">
        <f aca="false">B336</f>
        <v>0.468223197734915</v>
      </c>
      <c r="G336" s="14" t="n">
        <f aca="false">IF(D336=1,C336,"")</f>
        <v>0.454083905671723</v>
      </c>
      <c r="H336" s="9" t="str">
        <f aca="false">IF(D336=0,C336,"")</f>
        <v/>
      </c>
      <c r="I336" s="9" t="n">
        <f aca="false">SQRT(1-F336^2)</f>
        <v>0.88361022917511</v>
      </c>
      <c r="J336" s="21"/>
      <c r="K336" s="21"/>
      <c r="L336" s="21"/>
      <c r="M336" s="21"/>
      <c r="N336" s="21"/>
      <c r="O336" s="21"/>
      <c r="P336" s="21"/>
      <c r="Q336" s="19" t="n">
        <f aca="false">PI()</f>
        <v>3.14159265358979</v>
      </c>
      <c r="S336" s="20" t="n">
        <v>0.468223197734915</v>
      </c>
      <c r="T336" s="20" t="n">
        <v>0.454083905671723</v>
      </c>
      <c r="U336" s="20" t="n">
        <v>0.776491669240947</v>
      </c>
      <c r="V336" s="20" t="n">
        <v>0.922084451529251</v>
      </c>
      <c r="W336" s="20" t="n">
        <v>0.80336001682528</v>
      </c>
      <c r="X336" s="20" t="n">
        <v>0.893239066186434</v>
      </c>
    </row>
    <row r="337" customFormat="false" ht="15" hidden="false" customHeight="false" outlineLevel="0" collapsed="false">
      <c r="A337" s="21" t="n">
        <v>313</v>
      </c>
      <c r="B337" s="18" t="n">
        <f aca="false">CHOOSE($E$9,S337,U337,W337)</f>
        <v>0.248962421785109</v>
      </c>
      <c r="C337" s="18" t="n">
        <f aca="false">CHOOSE($E$9,T337,V337,X337)</f>
        <v>0.410996054881252</v>
      </c>
      <c r="D337" s="9" t="n">
        <f aca="false">IF(B337^2+C337^2&lt;=1,1,0)</f>
        <v>1</v>
      </c>
      <c r="E337" s="14" t="n">
        <f aca="false">4*AVERAGE($D$25:D337)</f>
        <v>3.11821086261981</v>
      </c>
      <c r="F337" s="14" t="n">
        <f aca="false">B337</f>
        <v>0.248962421785109</v>
      </c>
      <c r="G337" s="14" t="n">
        <f aca="false">IF(D337=1,C337,"")</f>
        <v>0.410996054881252</v>
      </c>
      <c r="H337" s="9" t="str">
        <f aca="false">IF(D337=0,C337,"")</f>
        <v/>
      </c>
      <c r="I337" s="9" t="n">
        <f aca="false">SQRT(1-F337^2)</f>
        <v>0.968513145258697</v>
      </c>
      <c r="J337" s="21"/>
      <c r="K337" s="21"/>
      <c r="L337" s="21"/>
      <c r="M337" s="21"/>
      <c r="N337" s="21"/>
      <c r="O337" s="21"/>
      <c r="P337" s="21"/>
      <c r="Q337" s="19" t="n">
        <f aca="false">PI()</f>
        <v>3.14159265358979</v>
      </c>
      <c r="S337" s="20" t="n">
        <v>0.248962421785109</v>
      </c>
      <c r="T337" s="20" t="n">
        <v>0.410996054881252</v>
      </c>
      <c r="U337" s="20" t="n">
        <v>0.234734721674378</v>
      </c>
      <c r="V337" s="20" t="n">
        <v>0.591589318147943</v>
      </c>
      <c r="W337" s="20" t="n">
        <v>0.0446892523731127</v>
      </c>
      <c r="X337" s="20" t="n">
        <v>0.518287696529197</v>
      </c>
    </row>
    <row r="338" customFormat="false" ht="15" hidden="false" customHeight="false" outlineLevel="0" collapsed="false">
      <c r="A338" s="21" t="n">
        <v>314</v>
      </c>
      <c r="B338" s="18" t="n">
        <f aca="false">CHOOSE($E$9,S338,U338,W338)</f>
        <v>0.444125413312577</v>
      </c>
      <c r="C338" s="18" t="n">
        <f aca="false">CHOOSE($E$9,T338,V338,X338)</f>
        <v>0.0894683134974912</v>
      </c>
      <c r="D338" s="9" t="n">
        <f aca="false">IF(B338^2+C338^2&lt;=1,1,0)</f>
        <v>1</v>
      </c>
      <c r="E338" s="14" t="n">
        <f aca="false">4*AVERAGE($D$25:D338)</f>
        <v>3.12101910828026</v>
      </c>
      <c r="F338" s="14" t="n">
        <f aca="false">B338</f>
        <v>0.444125413312577</v>
      </c>
      <c r="G338" s="14" t="n">
        <f aca="false">IF(D338=1,C338,"")</f>
        <v>0.0894683134974912</v>
      </c>
      <c r="H338" s="9" t="str">
        <f aca="false">IF(D338=0,C338,"")</f>
        <v/>
      </c>
      <c r="I338" s="9" t="n">
        <f aca="false">SQRT(1-F338^2)</f>
        <v>0.895964629463648</v>
      </c>
      <c r="J338" s="21"/>
      <c r="K338" s="21"/>
      <c r="L338" s="21"/>
      <c r="M338" s="21"/>
      <c r="N338" s="21"/>
      <c r="O338" s="21"/>
      <c r="P338" s="21"/>
      <c r="Q338" s="19" t="n">
        <f aca="false">PI()</f>
        <v>3.14159265358979</v>
      </c>
      <c r="S338" s="20" t="n">
        <v>0.444125413312577</v>
      </c>
      <c r="T338" s="20" t="n">
        <v>0.0894683134974912</v>
      </c>
      <c r="U338" s="20" t="n">
        <v>0.215794932890802</v>
      </c>
      <c r="V338" s="20" t="n">
        <v>0.0839955281336076</v>
      </c>
      <c r="W338" s="20" t="n">
        <v>0.144380251687975</v>
      </c>
      <c r="X338" s="20" t="n">
        <v>0.454585295808468</v>
      </c>
    </row>
    <row r="339" customFormat="false" ht="15" hidden="false" customHeight="false" outlineLevel="0" collapsed="false">
      <c r="A339" s="21" t="n">
        <v>315</v>
      </c>
      <c r="B339" s="18" t="n">
        <f aca="false">CHOOSE($E$9,S339,U339,W339)</f>
        <v>0.4803986082552</v>
      </c>
      <c r="C339" s="18" t="n">
        <f aca="false">CHOOSE($E$9,T339,V339,X339)</f>
        <v>0.729280183673836</v>
      </c>
      <c r="D339" s="9" t="n">
        <f aca="false">IF(B339^2+C339^2&lt;=1,1,0)</f>
        <v>1</v>
      </c>
      <c r="E339" s="14" t="n">
        <f aca="false">4*AVERAGE($D$25:D339)</f>
        <v>3.12380952380952</v>
      </c>
      <c r="F339" s="14" t="n">
        <f aca="false">B339</f>
        <v>0.4803986082552</v>
      </c>
      <c r="G339" s="14" t="n">
        <f aca="false">IF(D339=1,C339,"")</f>
        <v>0.729280183673836</v>
      </c>
      <c r="H339" s="9" t="str">
        <f aca="false">IF(D339=0,C339,"")</f>
        <v/>
      </c>
      <c r="I339" s="9" t="n">
        <f aca="false">SQRT(1-F339^2)</f>
        <v>0.877050270615355</v>
      </c>
      <c r="J339" s="21"/>
      <c r="K339" s="21"/>
      <c r="L339" s="21"/>
      <c r="M339" s="21"/>
      <c r="N339" s="21"/>
      <c r="O339" s="21"/>
      <c r="P339" s="21"/>
      <c r="Q339" s="19" t="n">
        <f aca="false">PI()</f>
        <v>3.14159265358979</v>
      </c>
      <c r="S339" s="20" t="n">
        <v>0.4803986082552</v>
      </c>
      <c r="T339" s="20" t="n">
        <v>0.729280183673836</v>
      </c>
      <c r="U339" s="20" t="n">
        <v>0.837075250059726</v>
      </c>
      <c r="V339" s="20" t="n">
        <v>0.78017813546508</v>
      </c>
      <c r="W339" s="20" t="n">
        <v>0.828293387097343</v>
      </c>
      <c r="X339" s="20" t="n">
        <v>0.862579608346993</v>
      </c>
    </row>
    <row r="340" customFormat="false" ht="15" hidden="false" customHeight="false" outlineLevel="0" collapsed="false">
      <c r="A340" s="21" t="n">
        <v>316</v>
      </c>
      <c r="B340" s="18" t="n">
        <f aca="false">CHOOSE($E$9,S340,U340,W340)</f>
        <v>0.333603889099322</v>
      </c>
      <c r="C340" s="18" t="n">
        <f aca="false">CHOOSE($E$9,T340,V340,X340)</f>
        <v>0.249377246131189</v>
      </c>
      <c r="D340" s="9" t="n">
        <f aca="false">IF(B340^2+C340^2&lt;=1,1,0)</f>
        <v>1</v>
      </c>
      <c r="E340" s="14" t="n">
        <f aca="false">4*AVERAGE($D$25:D340)</f>
        <v>3.12658227848101</v>
      </c>
      <c r="F340" s="14" t="n">
        <f aca="false">B340</f>
        <v>0.333603889099322</v>
      </c>
      <c r="G340" s="14" t="n">
        <f aca="false">IF(D340=1,C340,"")</f>
        <v>0.249377246131189</v>
      </c>
      <c r="H340" s="9" t="str">
        <f aca="false">IF(D340=0,C340,"")</f>
        <v/>
      </c>
      <c r="I340" s="9" t="n">
        <f aca="false">SQRT(1-F340^2)</f>
        <v>0.942713341996286</v>
      </c>
      <c r="J340" s="21"/>
      <c r="K340" s="21"/>
      <c r="L340" s="21"/>
      <c r="M340" s="21"/>
      <c r="N340" s="21"/>
      <c r="O340" s="21"/>
      <c r="P340" s="21"/>
      <c r="Q340" s="19" t="n">
        <f aca="false">PI()</f>
        <v>3.14159265358979</v>
      </c>
      <c r="S340" s="20" t="n">
        <v>0.333603889099322</v>
      </c>
      <c r="T340" s="20" t="n">
        <v>0.249377246131189</v>
      </c>
      <c r="U340" s="20" t="n">
        <v>0.991281316977051</v>
      </c>
      <c r="V340" s="20" t="n">
        <v>0.113858656453596</v>
      </c>
      <c r="W340" s="20" t="n">
        <v>0.488930825262362</v>
      </c>
      <c r="X340" s="20" t="n">
        <v>0.436128018999903</v>
      </c>
    </row>
    <row r="341" customFormat="false" ht="15" hidden="false" customHeight="false" outlineLevel="0" collapsed="false">
      <c r="A341" s="21" t="n">
        <v>317</v>
      </c>
      <c r="B341" s="18" t="n">
        <f aca="false">CHOOSE($E$9,S341,U341,W341)</f>
        <v>0.89649071439635</v>
      </c>
      <c r="C341" s="18" t="n">
        <f aca="false">CHOOSE($E$9,T341,V341,X341)</f>
        <v>0.442254781373777</v>
      </c>
      <c r="D341" s="9" t="n">
        <f aca="false">IF(B341^2+C341^2&lt;=1,1,0)</f>
        <v>1</v>
      </c>
      <c r="E341" s="14" t="n">
        <f aca="false">4*AVERAGE($D$25:D341)</f>
        <v>3.12933753943218</v>
      </c>
      <c r="F341" s="14" t="n">
        <f aca="false">B341</f>
        <v>0.89649071439635</v>
      </c>
      <c r="G341" s="14" t="n">
        <f aca="false">IF(D341=1,C341,"")</f>
        <v>0.442254781373777</v>
      </c>
      <c r="H341" s="9" t="str">
        <f aca="false">IF(D341=0,C341,"")</f>
        <v/>
      </c>
      <c r="I341" s="9" t="n">
        <f aca="false">SQRT(1-F341^2)</f>
        <v>0.443062522677242</v>
      </c>
      <c r="J341" s="21"/>
      <c r="K341" s="21"/>
      <c r="L341" s="21"/>
      <c r="M341" s="21"/>
      <c r="N341" s="21"/>
      <c r="O341" s="21"/>
      <c r="P341" s="21"/>
      <c r="Q341" s="19" t="n">
        <f aca="false">PI()</f>
        <v>3.14159265358979</v>
      </c>
      <c r="S341" s="20" t="n">
        <v>0.89649071439635</v>
      </c>
      <c r="T341" s="20" t="n">
        <v>0.442254781373777</v>
      </c>
      <c r="U341" s="20" t="n">
        <v>0.949873197392433</v>
      </c>
      <c r="V341" s="20" t="n">
        <v>0.884108754865596</v>
      </c>
      <c r="W341" s="20" t="n">
        <v>0.0856037929986614</v>
      </c>
      <c r="X341" s="20" t="n">
        <v>0.68566406610568</v>
      </c>
    </row>
    <row r="342" customFormat="false" ht="15" hidden="false" customHeight="false" outlineLevel="0" collapsed="false">
      <c r="A342" s="21" t="n">
        <v>318</v>
      </c>
      <c r="B342" s="18" t="n">
        <f aca="false">CHOOSE($E$9,S342,U342,W342)</f>
        <v>0.375840382068418</v>
      </c>
      <c r="C342" s="18" t="n">
        <f aca="false">CHOOSE($E$9,T342,V342,X342)</f>
        <v>0.947836630162783</v>
      </c>
      <c r="D342" s="9" t="n">
        <f aca="false">IF(B342^2+C342^2&lt;=1,1,0)</f>
        <v>0</v>
      </c>
      <c r="E342" s="14" t="n">
        <f aca="false">4*AVERAGE($D$25:D342)</f>
        <v>3.11949685534591</v>
      </c>
      <c r="F342" s="14" t="n">
        <f aca="false">B342</f>
        <v>0.375840382068418</v>
      </c>
      <c r="G342" s="9" t="str">
        <f aca="false">IF(D342=1,C342,"")</f>
        <v/>
      </c>
      <c r="H342" s="14" t="n">
        <f aca="false">IF(D342=0,C342,"")</f>
        <v>0.947836630162783</v>
      </c>
      <c r="I342" s="9" t="n">
        <f aca="false">SQRT(1-F342^2)</f>
        <v>0.926684416188524</v>
      </c>
      <c r="J342" s="21"/>
      <c r="K342" s="21"/>
      <c r="L342" s="21"/>
      <c r="M342" s="21"/>
      <c r="N342" s="21"/>
      <c r="O342" s="21"/>
      <c r="P342" s="21"/>
      <c r="Q342" s="19" t="n">
        <f aca="false">PI()</f>
        <v>3.14159265358979</v>
      </c>
      <c r="S342" s="20" t="n">
        <v>0.375840382068418</v>
      </c>
      <c r="T342" s="20" t="n">
        <v>0.947836630162783</v>
      </c>
      <c r="U342" s="20" t="n">
        <v>0.7518107515757</v>
      </c>
      <c r="V342" s="20" t="n">
        <v>0.885498647134147</v>
      </c>
      <c r="W342" s="20" t="n">
        <v>0.688084664406227</v>
      </c>
      <c r="X342" s="20" t="n">
        <v>0.854254183648988</v>
      </c>
    </row>
    <row r="343" customFormat="false" ht="15" hidden="false" customHeight="false" outlineLevel="0" collapsed="false">
      <c r="A343" s="21" t="n">
        <v>319</v>
      </c>
      <c r="B343" s="18" t="n">
        <f aca="false">CHOOSE($E$9,S343,U343,W343)</f>
        <v>0.0026959030656144</v>
      </c>
      <c r="C343" s="18" t="n">
        <f aca="false">CHOOSE($E$9,T343,V343,X343)</f>
        <v>0.633924488560297</v>
      </c>
      <c r="D343" s="9" t="n">
        <f aca="false">IF(B343^2+C343^2&lt;=1,1,0)</f>
        <v>1</v>
      </c>
      <c r="E343" s="14" t="n">
        <f aca="false">4*AVERAGE($D$25:D343)</f>
        <v>3.12225705329154</v>
      </c>
      <c r="F343" s="14" t="n">
        <f aca="false">B343</f>
        <v>0.0026959030656144</v>
      </c>
      <c r="G343" s="14" t="n">
        <f aca="false">IF(D343=1,C343,"")</f>
        <v>0.633924488560297</v>
      </c>
      <c r="H343" s="9" t="str">
        <f aca="false">IF(D343=0,C343,"")</f>
        <v/>
      </c>
      <c r="I343" s="9" t="n">
        <f aca="false">SQRT(1-F343^2)</f>
        <v>0.999996366046728</v>
      </c>
      <c r="J343" s="21"/>
      <c r="K343" s="21"/>
      <c r="L343" s="21"/>
      <c r="M343" s="21"/>
      <c r="N343" s="21"/>
      <c r="O343" s="21"/>
      <c r="P343" s="21"/>
      <c r="Q343" s="19" t="n">
        <f aca="false">PI()</f>
        <v>3.14159265358979</v>
      </c>
      <c r="S343" s="20" t="n">
        <v>0.0026959030656144</v>
      </c>
      <c r="T343" s="20" t="n">
        <v>0.633924488560297</v>
      </c>
      <c r="U343" s="20" t="n">
        <v>0.414877316626896</v>
      </c>
      <c r="V343" s="20" t="n">
        <v>0.096607590473874</v>
      </c>
      <c r="W343" s="20" t="n">
        <v>0.942365355528681</v>
      </c>
      <c r="X343" s="20" t="n">
        <v>0.688199965821491</v>
      </c>
    </row>
    <row r="344" customFormat="false" ht="15" hidden="false" customHeight="false" outlineLevel="0" collapsed="false">
      <c r="A344" s="21" t="n">
        <v>320</v>
      </c>
      <c r="B344" s="18" t="n">
        <f aca="false">CHOOSE($E$9,S344,U344,W344)</f>
        <v>0.395195024437271</v>
      </c>
      <c r="C344" s="18" t="n">
        <f aca="false">CHOOSE($E$9,T344,V344,X344)</f>
        <v>0.233925645356067</v>
      </c>
      <c r="D344" s="9" t="n">
        <f aca="false">IF(B344^2+C344^2&lt;=1,1,0)</f>
        <v>1</v>
      </c>
      <c r="E344" s="14" t="n">
        <f aca="false">4*AVERAGE($D$25:D344)</f>
        <v>3.125</v>
      </c>
      <c r="F344" s="14" t="n">
        <f aca="false">B344</f>
        <v>0.395195024437271</v>
      </c>
      <c r="G344" s="14" t="n">
        <f aca="false">IF(D344=1,C344,"")</f>
        <v>0.233925645356067</v>
      </c>
      <c r="H344" s="9" t="str">
        <f aca="false">IF(D344=0,C344,"")</f>
        <v/>
      </c>
      <c r="I344" s="9" t="n">
        <f aca="false">SQRT(1-F344^2)</f>
        <v>0.918597241809502</v>
      </c>
      <c r="J344" s="21"/>
      <c r="K344" s="21"/>
      <c r="L344" s="21"/>
      <c r="M344" s="21"/>
      <c r="N344" s="21"/>
      <c r="O344" s="21"/>
      <c r="P344" s="21"/>
      <c r="Q344" s="19" t="n">
        <f aca="false">PI()</f>
        <v>3.14159265358979</v>
      </c>
      <c r="S344" s="20" t="n">
        <v>0.395195024437271</v>
      </c>
      <c r="T344" s="20" t="n">
        <v>0.233925645356067</v>
      </c>
      <c r="U344" s="20" t="n">
        <v>0.985445112008091</v>
      </c>
      <c r="V344" s="20" t="n">
        <v>0.480542285822378</v>
      </c>
      <c r="W344" s="20" t="n">
        <v>0.763006633620714</v>
      </c>
      <c r="X344" s="20" t="n">
        <v>0.68056430010631</v>
      </c>
    </row>
    <row r="345" customFormat="false" ht="15" hidden="false" customHeight="false" outlineLevel="0" collapsed="false">
      <c r="A345" s="21" t="n">
        <v>321</v>
      </c>
      <c r="B345" s="18" t="n">
        <f aca="false">CHOOSE($E$9,S345,U345,W345)</f>
        <v>0.320710503379814</v>
      </c>
      <c r="C345" s="18" t="n">
        <f aca="false">CHOOSE($E$9,T345,V345,X345)</f>
        <v>0.886512482189573</v>
      </c>
      <c r="D345" s="9" t="n">
        <f aca="false">IF(B345^2+C345^2&lt;=1,1,0)</f>
        <v>1</v>
      </c>
      <c r="E345" s="14" t="n">
        <f aca="false">4*AVERAGE($D$25:D345)</f>
        <v>3.12772585669782</v>
      </c>
      <c r="F345" s="14" t="n">
        <f aca="false">B345</f>
        <v>0.320710503379814</v>
      </c>
      <c r="G345" s="14" t="n">
        <f aca="false">IF(D345=1,C345,"")</f>
        <v>0.886512482189573</v>
      </c>
      <c r="H345" s="9" t="str">
        <f aca="false">IF(D345=0,C345,"")</f>
        <v/>
      </c>
      <c r="I345" s="9" t="n">
        <f aca="false">SQRT(1-F345^2)</f>
        <v>0.947177265891589</v>
      </c>
      <c r="J345" s="21"/>
      <c r="K345" s="21"/>
      <c r="L345" s="21"/>
      <c r="M345" s="21"/>
      <c r="N345" s="21"/>
      <c r="O345" s="21"/>
      <c r="P345" s="21"/>
      <c r="Q345" s="19" t="n">
        <f aca="false">PI()</f>
        <v>3.14159265358979</v>
      </c>
      <c r="S345" s="20" t="n">
        <v>0.320710503379814</v>
      </c>
      <c r="T345" s="20" t="n">
        <v>0.886512482189573</v>
      </c>
      <c r="U345" s="20" t="n">
        <v>0.975595381308872</v>
      </c>
      <c r="V345" s="20" t="n">
        <v>0.386614892792991</v>
      </c>
      <c r="W345" s="20" t="n">
        <v>0.120598521752464</v>
      </c>
      <c r="X345" s="20" t="n">
        <v>0.929903971594427</v>
      </c>
    </row>
    <row r="346" customFormat="false" ht="15" hidden="false" customHeight="false" outlineLevel="0" collapsed="false">
      <c r="A346" s="21" t="n">
        <v>322</v>
      </c>
      <c r="B346" s="18" t="n">
        <f aca="false">CHOOSE($E$9,S346,U346,W346)</f>
        <v>0.425290796323679</v>
      </c>
      <c r="C346" s="18" t="n">
        <f aca="false">CHOOSE($E$9,T346,V346,X346)</f>
        <v>0.398624869179912</v>
      </c>
      <c r="D346" s="9" t="n">
        <f aca="false">IF(B346^2+C346^2&lt;=1,1,0)</f>
        <v>1</v>
      </c>
      <c r="E346" s="14" t="n">
        <f aca="false">4*AVERAGE($D$25:D346)</f>
        <v>3.1304347826087</v>
      </c>
      <c r="F346" s="14" t="n">
        <f aca="false">B346</f>
        <v>0.425290796323679</v>
      </c>
      <c r="G346" s="14" t="n">
        <f aca="false">IF(D346=1,C346,"")</f>
        <v>0.398624869179912</v>
      </c>
      <c r="H346" s="9" t="str">
        <f aca="false">IF(D346=0,C346,"")</f>
        <v/>
      </c>
      <c r="I346" s="9" t="n">
        <f aca="false">SQRT(1-F346^2)</f>
        <v>0.905056759856734</v>
      </c>
      <c r="J346" s="21"/>
      <c r="K346" s="21"/>
      <c r="L346" s="21"/>
      <c r="M346" s="21"/>
      <c r="N346" s="21"/>
      <c r="O346" s="21"/>
      <c r="P346" s="21"/>
      <c r="Q346" s="19" t="n">
        <f aca="false">PI()</f>
        <v>3.14159265358979</v>
      </c>
      <c r="S346" s="20" t="n">
        <v>0.425290796323679</v>
      </c>
      <c r="T346" s="20" t="n">
        <v>0.398624869179912</v>
      </c>
      <c r="U346" s="20" t="n">
        <v>0.924319974444164</v>
      </c>
      <c r="V346" s="20" t="n">
        <v>0.195798253476211</v>
      </c>
      <c r="W346" s="20" t="n">
        <v>0.971232641335426</v>
      </c>
      <c r="X346" s="20" t="n">
        <v>0.196217720701904</v>
      </c>
    </row>
    <row r="347" customFormat="false" ht="15" hidden="false" customHeight="false" outlineLevel="0" collapsed="false">
      <c r="A347" s="21" t="n">
        <v>323</v>
      </c>
      <c r="B347" s="18" t="n">
        <f aca="false">CHOOSE($E$9,S347,U347,W347)</f>
        <v>0.296245889621787</v>
      </c>
      <c r="C347" s="18" t="n">
        <f aca="false">CHOOSE($E$9,T347,V347,X347)</f>
        <v>0.925296901375987</v>
      </c>
      <c r="D347" s="9" t="n">
        <f aca="false">IF(B347^2+C347^2&lt;=1,1,0)</f>
        <v>1</v>
      </c>
      <c r="E347" s="14" t="n">
        <f aca="false">4*AVERAGE($D$25:D347)</f>
        <v>3.13312693498452</v>
      </c>
      <c r="F347" s="14" t="n">
        <f aca="false">B347</f>
        <v>0.296245889621787</v>
      </c>
      <c r="G347" s="14" t="n">
        <f aca="false">IF(D347=1,C347,"")</f>
        <v>0.925296901375987</v>
      </c>
      <c r="H347" s="9" t="str">
        <f aca="false">IF(D347=0,C347,"")</f>
        <v/>
      </c>
      <c r="I347" s="9" t="n">
        <f aca="false">SQRT(1-F347^2)</f>
        <v>0.955111707017664</v>
      </c>
      <c r="J347" s="21"/>
      <c r="K347" s="21"/>
      <c r="L347" s="21"/>
      <c r="M347" s="21"/>
      <c r="N347" s="21"/>
      <c r="O347" s="21"/>
      <c r="P347" s="21"/>
      <c r="Q347" s="19" t="n">
        <f aca="false">PI()</f>
        <v>3.14159265358979</v>
      </c>
      <c r="S347" s="20" t="n">
        <v>0.296245889621787</v>
      </c>
      <c r="T347" s="20" t="n">
        <v>0.925296901375987</v>
      </c>
      <c r="U347" s="20" t="n">
        <v>0.406181211487284</v>
      </c>
      <c r="V347" s="20" t="n">
        <v>0.486867257558719</v>
      </c>
      <c r="W347" s="20" t="n">
        <v>0.586329796539948</v>
      </c>
      <c r="X347" s="20" t="n">
        <v>0.504804171693752</v>
      </c>
    </row>
    <row r="348" customFormat="false" ht="15" hidden="false" customHeight="false" outlineLevel="0" collapsed="false">
      <c r="A348" s="21" t="n">
        <v>324</v>
      </c>
      <c r="B348" s="18" t="n">
        <f aca="false">CHOOSE($E$9,S348,U348,W348)</f>
        <v>0.0606370609020814</v>
      </c>
      <c r="C348" s="18" t="n">
        <f aca="false">CHOOSE($E$9,T348,V348,X348)</f>
        <v>0.139672233839519</v>
      </c>
      <c r="D348" s="9" t="n">
        <f aca="false">IF(B348^2+C348^2&lt;=1,1,0)</f>
        <v>1</v>
      </c>
      <c r="E348" s="14" t="n">
        <f aca="false">4*AVERAGE($D$25:D348)</f>
        <v>3.1358024691358</v>
      </c>
      <c r="F348" s="14" t="n">
        <f aca="false">B348</f>
        <v>0.0606370609020814</v>
      </c>
      <c r="G348" s="14" t="n">
        <f aca="false">IF(D348=1,C348,"")</f>
        <v>0.139672233839519</v>
      </c>
      <c r="H348" s="9" t="str">
        <f aca="false">IF(D348=0,C348,"")</f>
        <v/>
      </c>
      <c r="I348" s="9" t="n">
        <f aca="false">SQRT(1-F348^2)</f>
        <v>0.998159880402512</v>
      </c>
      <c r="J348" s="21"/>
      <c r="K348" s="21"/>
      <c r="L348" s="21"/>
      <c r="M348" s="21"/>
      <c r="N348" s="21"/>
      <c r="O348" s="21"/>
      <c r="P348" s="21"/>
      <c r="Q348" s="19" t="n">
        <f aca="false">PI()</f>
        <v>3.14159265358979</v>
      </c>
      <c r="S348" s="20" t="n">
        <v>0.0606370609020814</v>
      </c>
      <c r="T348" s="20" t="n">
        <v>0.139672233839519</v>
      </c>
      <c r="U348" s="20" t="n">
        <v>0.600039983577364</v>
      </c>
      <c r="V348" s="20" t="n">
        <v>0.938170343625303</v>
      </c>
      <c r="W348" s="20" t="n">
        <v>0.115403395228938</v>
      </c>
      <c r="X348" s="20" t="n">
        <v>0.0238718985923574</v>
      </c>
    </row>
    <row r="349" customFormat="false" ht="15" hidden="false" customHeight="false" outlineLevel="0" collapsed="false">
      <c r="A349" s="21" t="n">
        <v>325</v>
      </c>
      <c r="B349" s="18" t="n">
        <f aca="false">CHOOSE($E$9,S349,U349,W349)</f>
        <v>0.160905922646634</v>
      </c>
      <c r="C349" s="18" t="n">
        <f aca="false">CHOOSE($E$9,T349,V349,X349)</f>
        <v>0.166767585673369</v>
      </c>
      <c r="D349" s="9" t="n">
        <f aca="false">IF(B349^2+C349^2&lt;=1,1,0)</f>
        <v>1</v>
      </c>
      <c r="E349" s="14" t="n">
        <f aca="false">4*AVERAGE($D$25:D349)</f>
        <v>3.13846153846154</v>
      </c>
      <c r="F349" s="14" t="n">
        <f aca="false">B349</f>
        <v>0.160905922646634</v>
      </c>
      <c r="G349" s="14" t="n">
        <f aca="false">IF(D349=1,C349,"")</f>
        <v>0.166767585673369</v>
      </c>
      <c r="H349" s="9" t="str">
        <f aca="false">IF(D349=0,C349,"")</f>
        <v/>
      </c>
      <c r="I349" s="9" t="n">
        <f aca="false">SQRT(1-F349^2)</f>
        <v>0.986969748298921</v>
      </c>
      <c r="J349" s="21"/>
      <c r="K349" s="21"/>
      <c r="L349" s="21"/>
      <c r="M349" s="21"/>
      <c r="N349" s="21"/>
      <c r="O349" s="21"/>
      <c r="P349" s="21"/>
      <c r="Q349" s="19" t="n">
        <f aca="false">PI()</f>
        <v>3.14159265358979</v>
      </c>
      <c r="S349" s="20" t="n">
        <v>0.160905922646634</v>
      </c>
      <c r="T349" s="20" t="n">
        <v>0.166767585673369</v>
      </c>
      <c r="U349" s="20" t="n">
        <v>0.25774682380207</v>
      </c>
      <c r="V349" s="20" t="n">
        <v>0.398990325276065</v>
      </c>
      <c r="W349" s="20" t="n">
        <v>0.416106384300525</v>
      </c>
      <c r="X349" s="20" t="n">
        <v>0.269583337759062</v>
      </c>
    </row>
    <row r="350" customFormat="false" ht="15" hidden="false" customHeight="false" outlineLevel="0" collapsed="false">
      <c r="A350" s="21" t="n">
        <v>326</v>
      </c>
      <c r="B350" s="18" t="n">
        <f aca="false">CHOOSE($E$9,S350,U350,W350)</f>
        <v>0.0514171620598063</v>
      </c>
      <c r="C350" s="18" t="n">
        <f aca="false">CHOOSE($E$9,T350,V350,X350)</f>
        <v>0.387551795807667</v>
      </c>
      <c r="D350" s="9" t="n">
        <f aca="false">IF(B350^2+C350^2&lt;=1,1,0)</f>
        <v>1</v>
      </c>
      <c r="E350" s="14" t="n">
        <f aca="false">4*AVERAGE($D$25:D350)</f>
        <v>3.14110429447853</v>
      </c>
      <c r="F350" s="14" t="n">
        <f aca="false">B350</f>
        <v>0.0514171620598063</v>
      </c>
      <c r="G350" s="14" t="n">
        <f aca="false">IF(D350=1,C350,"")</f>
        <v>0.387551795807667</v>
      </c>
      <c r="H350" s="9" t="str">
        <f aca="false">IF(D350=0,C350,"")</f>
        <v/>
      </c>
      <c r="I350" s="9" t="n">
        <f aca="false">SQRT(1-F350^2)</f>
        <v>0.998677262906148</v>
      </c>
      <c r="J350" s="21"/>
      <c r="K350" s="21"/>
      <c r="L350" s="21"/>
      <c r="M350" s="21"/>
      <c r="N350" s="21"/>
      <c r="O350" s="21"/>
      <c r="P350" s="21"/>
      <c r="Q350" s="19" t="n">
        <f aca="false">PI()</f>
        <v>3.14159265358979</v>
      </c>
      <c r="S350" s="20" t="n">
        <v>0.0514171620598063</v>
      </c>
      <c r="T350" s="20" t="n">
        <v>0.387551795807667</v>
      </c>
      <c r="U350" s="20" t="n">
        <v>0.708472458106526</v>
      </c>
      <c r="V350" s="20" t="n">
        <v>0.435905028010536</v>
      </c>
      <c r="W350" s="20" t="n">
        <v>0.219417273849405</v>
      </c>
      <c r="X350" s="20" t="n">
        <v>0.851433780407148</v>
      </c>
    </row>
    <row r="351" customFormat="false" ht="15" hidden="false" customHeight="false" outlineLevel="0" collapsed="false">
      <c r="A351" s="21" t="n">
        <v>327</v>
      </c>
      <c r="B351" s="18" t="n">
        <f aca="false">CHOOSE($E$9,S351,U351,W351)</f>
        <v>0.888790953787975</v>
      </c>
      <c r="C351" s="18" t="n">
        <f aca="false">CHOOSE($E$9,T351,V351,X351)</f>
        <v>0.998228125856258</v>
      </c>
      <c r="D351" s="9" t="n">
        <f aca="false">IF(B351^2+C351^2&lt;=1,1,0)</f>
        <v>0</v>
      </c>
      <c r="E351" s="14" t="n">
        <f aca="false">4*AVERAGE($D$25:D351)</f>
        <v>3.13149847094801</v>
      </c>
      <c r="F351" s="14" t="n">
        <f aca="false">B351</f>
        <v>0.888790953787975</v>
      </c>
      <c r="G351" s="9" t="str">
        <f aca="false">IF(D351=1,C351,"")</f>
        <v/>
      </c>
      <c r="H351" s="14" t="n">
        <f aca="false">IF(D351=0,C351,"")</f>
        <v>0.998228125856258</v>
      </c>
      <c r="I351" s="9" t="n">
        <f aca="false">SQRT(1-F351^2)</f>
        <v>0.458312819441767</v>
      </c>
      <c r="J351" s="21"/>
      <c r="K351" s="21"/>
      <c r="L351" s="21"/>
      <c r="M351" s="21"/>
      <c r="N351" s="21"/>
      <c r="O351" s="21"/>
      <c r="P351" s="21"/>
      <c r="Q351" s="19" t="n">
        <f aca="false">PI()</f>
        <v>3.14159265358979</v>
      </c>
      <c r="S351" s="20" t="n">
        <v>0.888790953787975</v>
      </c>
      <c r="T351" s="20" t="n">
        <v>0.998228125856258</v>
      </c>
      <c r="U351" s="20" t="n">
        <v>0.779450704144863</v>
      </c>
      <c r="V351" s="20" t="n">
        <v>0.101074987617862</v>
      </c>
      <c r="W351" s="20" t="n">
        <v>0.47065535871368</v>
      </c>
      <c r="X351" s="20" t="n">
        <v>0.231731451893908</v>
      </c>
    </row>
    <row r="352" customFormat="false" ht="15" hidden="false" customHeight="false" outlineLevel="0" collapsed="false">
      <c r="A352" s="21" t="n">
        <v>328</v>
      </c>
      <c r="B352" s="18" t="n">
        <f aca="false">CHOOSE($E$9,S352,U352,W352)</f>
        <v>0.907065084553324</v>
      </c>
      <c r="C352" s="18" t="n">
        <f aca="false">CHOOSE($E$9,T352,V352,X352)</f>
        <v>0.745740317855962</v>
      </c>
      <c r="D352" s="9" t="n">
        <f aca="false">IF(B352^2+C352^2&lt;=1,1,0)</f>
        <v>0</v>
      </c>
      <c r="E352" s="14" t="n">
        <f aca="false">4*AVERAGE($D$25:D352)</f>
        <v>3.1219512195122</v>
      </c>
      <c r="F352" s="14" t="n">
        <f aca="false">B352</f>
        <v>0.907065084553324</v>
      </c>
      <c r="G352" s="9" t="str">
        <f aca="false">IF(D352=1,C352,"")</f>
        <v/>
      </c>
      <c r="H352" s="14" t="n">
        <f aca="false">IF(D352=0,C352,"")</f>
        <v>0.745740317855962</v>
      </c>
      <c r="I352" s="9" t="n">
        <f aca="false">SQRT(1-F352^2)</f>
        <v>0.420990418399602</v>
      </c>
      <c r="J352" s="21"/>
      <c r="K352" s="21"/>
      <c r="L352" s="21"/>
      <c r="M352" s="21"/>
      <c r="N352" s="21"/>
      <c r="O352" s="21"/>
      <c r="P352" s="21"/>
      <c r="Q352" s="19" t="n">
        <f aca="false">PI()</f>
        <v>3.14159265358979</v>
      </c>
      <c r="S352" s="20" t="n">
        <v>0.907065084553324</v>
      </c>
      <c r="T352" s="20" t="n">
        <v>0.745740317855962</v>
      </c>
      <c r="U352" s="20" t="n">
        <v>0.253897991478043</v>
      </c>
      <c r="V352" s="20" t="n">
        <v>0.140929245141921</v>
      </c>
      <c r="W352" s="20" t="n">
        <v>0.939862244210464</v>
      </c>
      <c r="X352" s="20" t="n">
        <v>0.107869121458432</v>
      </c>
    </row>
    <row r="353" customFormat="false" ht="15" hidden="false" customHeight="false" outlineLevel="0" collapsed="false">
      <c r="A353" s="21" t="n">
        <v>329</v>
      </c>
      <c r="B353" s="18" t="n">
        <f aca="false">CHOOSE($E$9,S353,U353,W353)</f>
        <v>0.638453391264193</v>
      </c>
      <c r="C353" s="18" t="n">
        <f aca="false">CHOOSE($E$9,T353,V353,X353)</f>
        <v>0.866968227201141</v>
      </c>
      <c r="D353" s="9" t="n">
        <f aca="false">IF(B353^2+C353^2&lt;=1,1,0)</f>
        <v>0</v>
      </c>
      <c r="E353" s="14" t="n">
        <f aca="false">4*AVERAGE($D$25:D353)</f>
        <v>3.11246200607903</v>
      </c>
      <c r="F353" s="14" t="n">
        <f aca="false">B353</f>
        <v>0.638453391264193</v>
      </c>
      <c r="G353" s="9" t="str">
        <f aca="false">IF(D353=1,C353,"")</f>
        <v/>
      </c>
      <c r="H353" s="14" t="n">
        <f aca="false">IF(D353=0,C353,"")</f>
        <v>0.866968227201141</v>
      </c>
      <c r="I353" s="9" t="n">
        <f aca="false">SQRT(1-F353^2)</f>
        <v>0.769660488256512</v>
      </c>
      <c r="J353" s="21"/>
      <c r="K353" s="21"/>
      <c r="L353" s="21"/>
      <c r="M353" s="21"/>
      <c r="N353" s="21"/>
      <c r="O353" s="21"/>
      <c r="P353" s="21"/>
      <c r="Q353" s="19" t="n">
        <f aca="false">PI()</f>
        <v>3.14159265358979</v>
      </c>
      <c r="S353" s="20" t="n">
        <v>0.638453391264193</v>
      </c>
      <c r="T353" s="20" t="n">
        <v>0.866968227201141</v>
      </c>
      <c r="U353" s="20" t="n">
        <v>0.367122023114799</v>
      </c>
      <c r="V353" s="20" t="n">
        <v>0.452844476847107</v>
      </c>
      <c r="W353" s="20" t="n">
        <v>0.873038340166265</v>
      </c>
      <c r="X353" s="20" t="n">
        <v>0.0229116122629722</v>
      </c>
    </row>
    <row r="354" customFormat="false" ht="15" hidden="false" customHeight="false" outlineLevel="0" collapsed="false">
      <c r="A354" s="21" t="n">
        <v>330</v>
      </c>
      <c r="B354" s="18" t="n">
        <f aca="false">CHOOSE($E$9,S354,U354,W354)</f>
        <v>0.524256176664494</v>
      </c>
      <c r="C354" s="18" t="n">
        <f aca="false">CHOOSE($E$9,T354,V354,X354)</f>
        <v>0.748336663586088</v>
      </c>
      <c r="D354" s="9" t="n">
        <f aca="false">IF(B354^2+C354^2&lt;=1,1,0)</f>
        <v>1</v>
      </c>
      <c r="E354" s="14" t="n">
        <f aca="false">4*AVERAGE($D$25:D354)</f>
        <v>3.11515151515152</v>
      </c>
      <c r="F354" s="14" t="n">
        <f aca="false">B354</f>
        <v>0.524256176664494</v>
      </c>
      <c r="G354" s="14" t="n">
        <f aca="false">IF(D354=1,C354,"")</f>
        <v>0.748336663586088</v>
      </c>
      <c r="H354" s="9" t="str">
        <f aca="false">IF(D354=0,C354,"")</f>
        <v/>
      </c>
      <c r="I354" s="9" t="n">
        <f aca="false">SQRT(1-F354^2)</f>
        <v>0.851560603380128</v>
      </c>
      <c r="J354" s="21"/>
      <c r="K354" s="21"/>
      <c r="L354" s="21"/>
      <c r="M354" s="21"/>
      <c r="N354" s="21"/>
      <c r="O354" s="21"/>
      <c r="P354" s="21"/>
      <c r="Q354" s="19" t="n">
        <f aca="false">PI()</f>
        <v>3.14159265358979</v>
      </c>
      <c r="S354" s="20" t="n">
        <v>0.524256176664494</v>
      </c>
      <c r="T354" s="20" t="n">
        <v>0.748336663586088</v>
      </c>
      <c r="U354" s="20" t="n">
        <v>0.758058428978023</v>
      </c>
      <c r="V354" s="20" t="n">
        <v>0.123831064224596</v>
      </c>
      <c r="W354" s="20" t="n">
        <v>0.845583772939782</v>
      </c>
      <c r="X354" s="20" t="n">
        <v>0.290293029282422</v>
      </c>
    </row>
    <row r="355" customFormat="false" ht="15" hidden="false" customHeight="false" outlineLevel="0" collapsed="false">
      <c r="A355" s="21" t="n">
        <v>331</v>
      </c>
      <c r="B355" s="18" t="n">
        <f aca="false">CHOOSE($E$9,S355,U355,W355)</f>
        <v>0.320829829084687</v>
      </c>
      <c r="C355" s="18" t="n">
        <f aca="false">CHOOSE($E$9,T355,V355,X355)</f>
        <v>0.507131385267712</v>
      </c>
      <c r="D355" s="9" t="n">
        <f aca="false">IF(B355^2+C355^2&lt;=1,1,0)</f>
        <v>1</v>
      </c>
      <c r="E355" s="14" t="n">
        <f aca="false">4*AVERAGE($D$25:D355)</f>
        <v>3.1178247734139</v>
      </c>
      <c r="F355" s="14" t="n">
        <f aca="false">B355</f>
        <v>0.320829829084687</v>
      </c>
      <c r="G355" s="14" t="n">
        <f aca="false">IF(D355=1,C355,"")</f>
        <v>0.507131385267712</v>
      </c>
      <c r="H355" s="9" t="str">
        <f aca="false">IF(D355=0,C355,"")</f>
        <v/>
      </c>
      <c r="I355" s="9" t="n">
        <f aca="false">SQRT(1-F355^2)</f>
        <v>0.947136854297989</v>
      </c>
      <c r="J355" s="21"/>
      <c r="K355" s="21"/>
      <c r="L355" s="21"/>
      <c r="M355" s="21"/>
      <c r="N355" s="21"/>
      <c r="O355" s="21"/>
      <c r="P355" s="21"/>
      <c r="Q355" s="19" t="n">
        <f aca="false">PI()</f>
        <v>3.14159265358979</v>
      </c>
      <c r="S355" s="20" t="n">
        <v>0.320829829084687</v>
      </c>
      <c r="T355" s="20" t="n">
        <v>0.507131385267712</v>
      </c>
      <c r="U355" s="20" t="n">
        <v>0.927383001101331</v>
      </c>
      <c r="V355" s="20" t="n">
        <v>0.408217864554512</v>
      </c>
      <c r="W355" s="20" t="n">
        <v>0.760477482692587</v>
      </c>
      <c r="X355" s="20" t="n">
        <v>0.2269174296542</v>
      </c>
    </row>
    <row r="356" customFormat="false" ht="15" hidden="false" customHeight="false" outlineLevel="0" collapsed="false">
      <c r="A356" s="21" t="n">
        <v>332</v>
      </c>
      <c r="B356" s="18" t="n">
        <f aca="false">CHOOSE($E$9,S356,U356,W356)</f>
        <v>0.104936935356818</v>
      </c>
      <c r="C356" s="18" t="n">
        <f aca="false">CHOOSE($E$9,T356,V356,X356)</f>
        <v>0.388199004461058</v>
      </c>
      <c r="D356" s="9" t="n">
        <f aca="false">IF(B356^2+C356^2&lt;=1,1,0)</f>
        <v>1</v>
      </c>
      <c r="E356" s="14" t="n">
        <f aca="false">4*AVERAGE($D$25:D356)</f>
        <v>3.12048192771084</v>
      </c>
      <c r="F356" s="14" t="n">
        <f aca="false">B356</f>
        <v>0.104936935356818</v>
      </c>
      <c r="G356" s="14" t="n">
        <f aca="false">IF(D356=1,C356,"")</f>
        <v>0.388199004461058</v>
      </c>
      <c r="H356" s="9" t="str">
        <f aca="false">IF(D356=0,C356,"")</f>
        <v/>
      </c>
      <c r="I356" s="9" t="n">
        <f aca="false">SQRT(1-F356^2)</f>
        <v>0.994478878407138</v>
      </c>
      <c r="J356" s="21"/>
      <c r="K356" s="21"/>
      <c r="L356" s="21"/>
      <c r="M356" s="21"/>
      <c r="N356" s="21"/>
      <c r="O356" s="21"/>
      <c r="P356" s="21"/>
      <c r="Q356" s="19" t="n">
        <f aca="false">PI()</f>
        <v>3.14159265358979</v>
      </c>
      <c r="S356" s="20" t="n">
        <v>0.104936935356818</v>
      </c>
      <c r="T356" s="20" t="n">
        <v>0.388199004461058</v>
      </c>
      <c r="U356" s="20" t="n">
        <v>0.231188401860797</v>
      </c>
      <c r="V356" s="20" t="n">
        <v>0.28399056863049</v>
      </c>
      <c r="W356" s="20" t="n">
        <v>0.233037142778309</v>
      </c>
      <c r="X356" s="20" t="n">
        <v>0.625016523628975</v>
      </c>
    </row>
    <row r="357" customFormat="false" ht="15" hidden="false" customHeight="false" outlineLevel="0" collapsed="false">
      <c r="A357" s="21" t="n">
        <v>333</v>
      </c>
      <c r="B357" s="18" t="n">
        <f aca="false">CHOOSE($E$9,S357,U357,W357)</f>
        <v>0.183774738456123</v>
      </c>
      <c r="C357" s="18" t="n">
        <f aca="false">CHOOSE($E$9,T357,V357,X357)</f>
        <v>0.882402874180116</v>
      </c>
      <c r="D357" s="9" t="n">
        <f aca="false">IF(B357^2+C357^2&lt;=1,1,0)</f>
        <v>1</v>
      </c>
      <c r="E357" s="14" t="n">
        <f aca="false">4*AVERAGE($D$25:D357)</f>
        <v>3.12312312312312</v>
      </c>
      <c r="F357" s="14" t="n">
        <f aca="false">B357</f>
        <v>0.183774738456123</v>
      </c>
      <c r="G357" s="14" t="n">
        <f aca="false">IF(D357=1,C357,"")</f>
        <v>0.882402874180116</v>
      </c>
      <c r="H357" s="9" t="str">
        <f aca="false">IF(D357=0,C357,"")</f>
        <v/>
      </c>
      <c r="I357" s="9" t="n">
        <f aca="false">SQRT(1-F357^2)</f>
        <v>0.982968384794437</v>
      </c>
      <c r="J357" s="21"/>
      <c r="K357" s="21"/>
      <c r="L357" s="21"/>
      <c r="M357" s="21"/>
      <c r="N357" s="21"/>
      <c r="O357" s="21"/>
      <c r="P357" s="21"/>
      <c r="Q357" s="19" t="n">
        <f aca="false">PI()</f>
        <v>3.14159265358979</v>
      </c>
      <c r="S357" s="20" t="n">
        <v>0.183774738456123</v>
      </c>
      <c r="T357" s="20" t="n">
        <v>0.882402874180116</v>
      </c>
      <c r="U357" s="20" t="n">
        <v>0.982215870338276</v>
      </c>
      <c r="V357" s="20" t="n">
        <v>0.245959987621477</v>
      </c>
      <c r="W357" s="20" t="n">
        <v>0.607599494854708</v>
      </c>
      <c r="X357" s="20" t="n">
        <v>0.175451110512082</v>
      </c>
    </row>
    <row r="358" customFormat="false" ht="15" hidden="false" customHeight="false" outlineLevel="0" collapsed="false">
      <c r="A358" s="21" t="n">
        <v>334</v>
      </c>
      <c r="B358" s="18" t="n">
        <f aca="false">CHOOSE($E$9,S358,U358,W358)</f>
        <v>0.880018853931688</v>
      </c>
      <c r="C358" s="18" t="n">
        <f aca="false">CHOOSE($E$9,T358,V358,X358)</f>
        <v>0.618714839336462</v>
      </c>
      <c r="D358" s="9" t="n">
        <f aca="false">IF(B358^2+C358^2&lt;=1,1,0)</f>
        <v>0</v>
      </c>
      <c r="E358" s="14" t="n">
        <f aca="false">4*AVERAGE($D$25:D358)</f>
        <v>3.11377245508982</v>
      </c>
      <c r="F358" s="14" t="n">
        <f aca="false">B358</f>
        <v>0.880018853931688</v>
      </c>
      <c r="G358" s="9" t="str">
        <f aca="false">IF(D358=1,C358,"")</f>
        <v/>
      </c>
      <c r="H358" s="14" t="n">
        <f aca="false">IF(D358=0,C358,"")</f>
        <v>0.618714839336462</v>
      </c>
      <c r="I358" s="9" t="n">
        <f aca="false">SQRT(1-F358^2)</f>
        <v>0.474938750498166</v>
      </c>
      <c r="J358" s="21"/>
      <c r="K358" s="21"/>
      <c r="L358" s="21"/>
      <c r="M358" s="21"/>
      <c r="N358" s="21"/>
      <c r="O358" s="21"/>
      <c r="P358" s="21"/>
      <c r="Q358" s="19" t="n">
        <f aca="false">PI()</f>
        <v>3.14159265358979</v>
      </c>
      <c r="S358" s="20" t="n">
        <v>0.880018853931688</v>
      </c>
      <c r="T358" s="20" t="n">
        <v>0.618714839336462</v>
      </c>
      <c r="U358" s="20" t="n">
        <v>0.187708589536031</v>
      </c>
      <c r="V358" s="20" t="n">
        <v>0.601849272820017</v>
      </c>
      <c r="W358" s="20" t="n">
        <v>0.358065703581732</v>
      </c>
      <c r="X358" s="20" t="n">
        <v>0.203900799656154</v>
      </c>
    </row>
    <row r="359" customFormat="false" ht="15" hidden="false" customHeight="false" outlineLevel="0" collapsed="false">
      <c r="A359" s="21" t="n">
        <v>335</v>
      </c>
      <c r="B359" s="18" t="n">
        <f aca="false">CHOOSE($E$9,S359,U359,W359)</f>
        <v>0.55382072168868</v>
      </c>
      <c r="C359" s="18" t="n">
        <f aca="false">CHOOSE($E$9,T359,V359,X359)</f>
        <v>0.672643047408201</v>
      </c>
      <c r="D359" s="9" t="n">
        <f aca="false">IF(B359^2+C359^2&lt;=1,1,0)</f>
        <v>1</v>
      </c>
      <c r="E359" s="14" t="n">
        <f aca="false">4*AVERAGE($D$25:D359)</f>
        <v>3.11641791044776</v>
      </c>
      <c r="F359" s="14" t="n">
        <f aca="false">B359</f>
        <v>0.55382072168868</v>
      </c>
      <c r="G359" s="14" t="n">
        <f aca="false">IF(D359=1,C359,"")</f>
        <v>0.672643047408201</v>
      </c>
      <c r="H359" s="9" t="str">
        <f aca="false">IF(D359=0,C359,"")</f>
        <v/>
      </c>
      <c r="I359" s="9" t="n">
        <f aca="false">SQRT(1-F359^2)</f>
        <v>0.832635939788951</v>
      </c>
      <c r="J359" s="21"/>
      <c r="K359" s="21"/>
      <c r="L359" s="21"/>
      <c r="M359" s="21"/>
      <c r="N359" s="21"/>
      <c r="O359" s="21"/>
      <c r="P359" s="21"/>
      <c r="Q359" s="19" t="n">
        <f aca="false">PI()</f>
        <v>3.14159265358979</v>
      </c>
      <c r="S359" s="20" t="n">
        <v>0.55382072168868</v>
      </c>
      <c r="T359" s="20" t="n">
        <v>0.672643047408201</v>
      </c>
      <c r="U359" s="20" t="n">
        <v>0.49988757031835</v>
      </c>
      <c r="V359" s="20" t="n">
        <v>0.928338868329247</v>
      </c>
      <c r="W359" s="20" t="n">
        <v>0.877906210292644</v>
      </c>
      <c r="X359" s="20" t="n">
        <v>0.200200597856168</v>
      </c>
    </row>
    <row r="360" customFormat="false" ht="15" hidden="false" customHeight="false" outlineLevel="0" collapsed="false">
      <c r="A360" s="21" t="n">
        <v>336</v>
      </c>
      <c r="B360" s="18" t="n">
        <f aca="false">CHOOSE($E$9,S360,U360,W360)</f>
        <v>0.404361332184635</v>
      </c>
      <c r="C360" s="18" t="n">
        <f aca="false">CHOOSE($E$9,T360,V360,X360)</f>
        <v>0.782328826491721</v>
      </c>
      <c r="D360" s="9" t="n">
        <f aca="false">IF(B360^2+C360^2&lt;=1,1,0)</f>
        <v>1</v>
      </c>
      <c r="E360" s="14" t="n">
        <f aca="false">4*AVERAGE($D$25:D360)</f>
        <v>3.11904761904762</v>
      </c>
      <c r="F360" s="14" t="n">
        <f aca="false">B360</f>
        <v>0.404361332184635</v>
      </c>
      <c r="G360" s="14" t="n">
        <f aca="false">IF(D360=1,C360,"")</f>
        <v>0.782328826491721</v>
      </c>
      <c r="H360" s="9" t="str">
        <f aca="false">IF(D360=0,C360,"")</f>
        <v/>
      </c>
      <c r="I360" s="9" t="n">
        <f aca="false">SQRT(1-F360^2)</f>
        <v>0.914599318299477</v>
      </c>
      <c r="J360" s="21"/>
      <c r="K360" s="21"/>
      <c r="L360" s="21"/>
      <c r="M360" s="21"/>
      <c r="N360" s="21"/>
      <c r="O360" s="21"/>
      <c r="P360" s="21"/>
      <c r="Q360" s="19" t="n">
        <f aca="false">PI()</f>
        <v>3.14159265358979</v>
      </c>
      <c r="S360" s="20" t="n">
        <v>0.404361332184635</v>
      </c>
      <c r="T360" s="20" t="n">
        <v>0.782328826491721</v>
      </c>
      <c r="U360" s="20" t="n">
        <v>0.627012390194772</v>
      </c>
      <c r="V360" s="20" t="n">
        <v>0.212493890684638</v>
      </c>
      <c r="W360" s="20" t="n">
        <v>0.786619610493964</v>
      </c>
      <c r="X360" s="20" t="n">
        <v>0.461842270206325</v>
      </c>
    </row>
    <row r="361" customFormat="false" ht="15" hidden="false" customHeight="false" outlineLevel="0" collapsed="false">
      <c r="A361" s="21" t="n">
        <v>337</v>
      </c>
      <c r="B361" s="18" t="n">
        <f aca="false">CHOOSE($E$9,S361,U361,W361)</f>
        <v>0.125790328602307</v>
      </c>
      <c r="C361" s="18" t="n">
        <f aca="false">CHOOSE($E$9,T361,V361,X361)</f>
        <v>0.382590951048769</v>
      </c>
      <c r="D361" s="9" t="n">
        <f aca="false">IF(B361^2+C361^2&lt;=1,1,0)</f>
        <v>1</v>
      </c>
      <c r="E361" s="14" t="n">
        <f aca="false">4*AVERAGE($D$25:D361)</f>
        <v>3.12166172106825</v>
      </c>
      <c r="F361" s="14" t="n">
        <f aca="false">B361</f>
        <v>0.125790328602307</v>
      </c>
      <c r="G361" s="14" t="n">
        <f aca="false">IF(D361=1,C361,"")</f>
        <v>0.382590951048769</v>
      </c>
      <c r="H361" s="9" t="str">
        <f aca="false">IF(D361=0,C361,"")</f>
        <v/>
      </c>
      <c r="I361" s="9" t="n">
        <f aca="false">SQRT(1-F361^2)</f>
        <v>0.992056849797492</v>
      </c>
      <c r="J361" s="21"/>
      <c r="K361" s="21"/>
      <c r="L361" s="21"/>
      <c r="M361" s="21"/>
      <c r="N361" s="21"/>
      <c r="O361" s="21"/>
      <c r="P361" s="21"/>
      <c r="Q361" s="19" t="n">
        <f aca="false">PI()</f>
        <v>3.14159265358979</v>
      </c>
      <c r="S361" s="20" t="n">
        <v>0.125790328602307</v>
      </c>
      <c r="T361" s="20" t="n">
        <v>0.382590951048769</v>
      </c>
      <c r="U361" s="20" t="n">
        <v>0.672364038218824</v>
      </c>
      <c r="V361" s="20" t="n">
        <v>0.872597307454235</v>
      </c>
      <c r="W361" s="20" t="n">
        <v>0.718550152742291</v>
      </c>
      <c r="X361" s="20" t="n">
        <v>0.730322985004077</v>
      </c>
    </row>
    <row r="362" customFormat="false" ht="15" hidden="false" customHeight="false" outlineLevel="0" collapsed="false">
      <c r="A362" s="21" t="n">
        <v>338</v>
      </c>
      <c r="B362" s="18" t="n">
        <f aca="false">CHOOSE($E$9,S362,U362,W362)</f>
        <v>0.438668649061583</v>
      </c>
      <c r="C362" s="18" t="n">
        <f aca="false">CHOOSE($E$9,T362,V362,X362)</f>
        <v>0.168953428161331</v>
      </c>
      <c r="D362" s="9" t="n">
        <f aca="false">IF(B362^2+C362^2&lt;=1,1,0)</f>
        <v>1</v>
      </c>
      <c r="E362" s="14" t="n">
        <f aca="false">4*AVERAGE($D$25:D362)</f>
        <v>3.12426035502959</v>
      </c>
      <c r="F362" s="14" t="n">
        <f aca="false">B362</f>
        <v>0.438668649061583</v>
      </c>
      <c r="G362" s="14" t="n">
        <f aca="false">IF(D362=1,C362,"")</f>
        <v>0.168953428161331</v>
      </c>
      <c r="H362" s="9" t="str">
        <f aca="false">IF(D362=0,C362,"")</f>
        <v/>
      </c>
      <c r="I362" s="9" t="n">
        <f aca="false">SQRT(1-F362^2)</f>
        <v>0.898648883786368</v>
      </c>
      <c r="J362" s="21"/>
      <c r="K362" s="21"/>
      <c r="L362" s="21"/>
      <c r="M362" s="21"/>
      <c r="N362" s="21"/>
      <c r="O362" s="21"/>
      <c r="P362" s="21"/>
      <c r="Q362" s="19" t="n">
        <f aca="false">PI()</f>
        <v>3.14159265358979</v>
      </c>
      <c r="S362" s="20" t="n">
        <v>0.438668649061583</v>
      </c>
      <c r="T362" s="20" t="n">
        <v>0.168953428161331</v>
      </c>
      <c r="U362" s="20" t="n">
        <v>0.110932675695382</v>
      </c>
      <c r="V362" s="20" t="n">
        <v>0.855756856372805</v>
      </c>
      <c r="W362" s="20" t="n">
        <v>0.59578857852105</v>
      </c>
      <c r="X362" s="20" t="n">
        <v>0.0875856248044187</v>
      </c>
    </row>
    <row r="363" customFormat="false" ht="15" hidden="false" customHeight="false" outlineLevel="0" collapsed="false">
      <c r="A363" s="21" t="n">
        <v>339</v>
      </c>
      <c r="B363" s="18" t="n">
        <f aca="false">CHOOSE($E$9,S363,U363,W363)</f>
        <v>0.440884435432963</v>
      </c>
      <c r="C363" s="18" t="n">
        <f aca="false">CHOOSE($E$9,T363,V363,X363)</f>
        <v>0.400763249606825</v>
      </c>
      <c r="D363" s="9" t="n">
        <f aca="false">IF(B363^2+C363^2&lt;=1,1,0)</f>
        <v>1</v>
      </c>
      <c r="E363" s="14" t="n">
        <f aca="false">4*AVERAGE($D$25:D363)</f>
        <v>3.12684365781711</v>
      </c>
      <c r="F363" s="14" t="n">
        <f aca="false">B363</f>
        <v>0.440884435432963</v>
      </c>
      <c r="G363" s="14" t="n">
        <f aca="false">IF(D363=1,C363,"")</f>
        <v>0.400763249606825</v>
      </c>
      <c r="H363" s="9" t="str">
        <f aca="false">IF(D363=0,C363,"")</f>
        <v/>
      </c>
      <c r="I363" s="9" t="n">
        <f aca="false">SQRT(1-F363^2)</f>
        <v>0.897563877722894</v>
      </c>
      <c r="J363" s="21"/>
      <c r="K363" s="21"/>
      <c r="L363" s="21"/>
      <c r="M363" s="21"/>
      <c r="N363" s="21"/>
      <c r="O363" s="21"/>
      <c r="P363" s="21"/>
      <c r="Q363" s="19" t="n">
        <f aca="false">PI()</f>
        <v>3.14159265358979</v>
      </c>
      <c r="S363" s="20" t="n">
        <v>0.440884435432963</v>
      </c>
      <c r="T363" s="20" t="n">
        <v>0.400763249606825</v>
      </c>
      <c r="U363" s="20" t="n">
        <v>0.679721814774551</v>
      </c>
      <c r="V363" s="20" t="n">
        <v>0.759950728393576</v>
      </c>
      <c r="W363" s="20" t="n">
        <v>0.652672885288764</v>
      </c>
      <c r="X363" s="20" t="n">
        <v>0.546290916295096</v>
      </c>
    </row>
    <row r="364" customFormat="false" ht="15" hidden="false" customHeight="false" outlineLevel="0" collapsed="false">
      <c r="A364" s="21" t="n">
        <v>340</v>
      </c>
      <c r="B364" s="18" t="n">
        <f aca="false">CHOOSE($E$9,S364,U364,W364)</f>
        <v>0.683925997815095</v>
      </c>
      <c r="C364" s="18" t="n">
        <f aca="false">CHOOSE($E$9,T364,V364,X364)</f>
        <v>0.157387367566116</v>
      </c>
      <c r="D364" s="9" t="n">
        <f aca="false">IF(B364^2+C364^2&lt;=1,1,0)</f>
        <v>1</v>
      </c>
      <c r="E364" s="14" t="n">
        <f aca="false">4*AVERAGE($D$25:D364)</f>
        <v>3.12941176470588</v>
      </c>
      <c r="F364" s="14" t="n">
        <f aca="false">B364</f>
        <v>0.683925997815095</v>
      </c>
      <c r="G364" s="14" t="n">
        <f aca="false">IF(D364=1,C364,"")</f>
        <v>0.157387367566116</v>
      </c>
      <c r="H364" s="9" t="str">
        <f aca="false">IF(D364=0,C364,"")</f>
        <v/>
      </c>
      <c r="I364" s="9" t="n">
        <f aca="false">SQRT(1-F364^2)</f>
        <v>0.729551389219859</v>
      </c>
      <c r="J364" s="21"/>
      <c r="K364" s="21"/>
      <c r="L364" s="21"/>
      <c r="M364" s="21"/>
      <c r="N364" s="21"/>
      <c r="O364" s="21"/>
      <c r="P364" s="21"/>
      <c r="Q364" s="19" t="n">
        <f aca="false">PI()</f>
        <v>3.14159265358979</v>
      </c>
      <c r="S364" s="20" t="n">
        <v>0.683925997815095</v>
      </c>
      <c r="T364" s="20" t="n">
        <v>0.157387367566116</v>
      </c>
      <c r="U364" s="20" t="n">
        <v>0.482027266199726</v>
      </c>
      <c r="V364" s="20" t="n">
        <v>0.38357551038459</v>
      </c>
      <c r="W364" s="20" t="n">
        <v>0.0394341483313724</v>
      </c>
      <c r="X364" s="20" t="n">
        <v>0.976345554365548</v>
      </c>
    </row>
    <row r="365" customFormat="false" ht="15" hidden="false" customHeight="false" outlineLevel="0" collapsed="false">
      <c r="A365" s="21" t="n">
        <v>341</v>
      </c>
      <c r="B365" s="18" t="n">
        <f aca="false">CHOOSE($E$9,S365,U365,W365)</f>
        <v>0.443872186238878</v>
      </c>
      <c r="C365" s="18" t="n">
        <f aca="false">CHOOSE($E$9,T365,V365,X365)</f>
        <v>0.586673464276828</v>
      </c>
      <c r="D365" s="9" t="n">
        <f aca="false">IF(B365^2+C365^2&lt;=1,1,0)</f>
        <v>1</v>
      </c>
      <c r="E365" s="14" t="n">
        <f aca="false">4*AVERAGE($D$25:D365)</f>
        <v>3.13196480938416</v>
      </c>
      <c r="F365" s="14" t="n">
        <f aca="false">B365</f>
        <v>0.443872186238878</v>
      </c>
      <c r="G365" s="14" t="n">
        <f aca="false">IF(D365=1,C365,"")</f>
        <v>0.586673464276828</v>
      </c>
      <c r="H365" s="9" t="str">
        <f aca="false">IF(D365=0,C365,"")</f>
        <v/>
      </c>
      <c r="I365" s="9" t="n">
        <f aca="false">SQRT(1-F365^2)</f>
        <v>0.896090108350449</v>
      </c>
      <c r="J365" s="21"/>
      <c r="K365" s="21"/>
      <c r="L365" s="21"/>
      <c r="M365" s="21"/>
      <c r="N365" s="21"/>
      <c r="O365" s="21"/>
      <c r="P365" s="21"/>
      <c r="Q365" s="19" t="n">
        <f aca="false">PI()</f>
        <v>3.14159265358979</v>
      </c>
      <c r="S365" s="20" t="n">
        <v>0.443872186238878</v>
      </c>
      <c r="T365" s="20" t="n">
        <v>0.586673464276828</v>
      </c>
      <c r="U365" s="20" t="n">
        <v>0.180036202242095</v>
      </c>
      <c r="V365" s="20" t="n">
        <v>0.898581949494187</v>
      </c>
      <c r="W365" s="20" t="n">
        <v>0.877033614845911</v>
      </c>
      <c r="X365" s="20" t="n">
        <v>0.540935774407979</v>
      </c>
    </row>
    <row r="366" customFormat="false" ht="15" hidden="false" customHeight="false" outlineLevel="0" collapsed="false">
      <c r="A366" s="21" t="n">
        <v>342</v>
      </c>
      <c r="B366" s="18" t="n">
        <f aca="false">CHOOSE($E$9,S366,U366,W366)</f>
        <v>0.883999583660625</v>
      </c>
      <c r="C366" s="18" t="n">
        <f aca="false">CHOOSE($E$9,T366,V366,X366)</f>
        <v>0.642866898444481</v>
      </c>
      <c r="D366" s="9" t="n">
        <f aca="false">IF(B366^2+C366^2&lt;=1,1,0)</f>
        <v>0</v>
      </c>
      <c r="E366" s="14" t="n">
        <f aca="false">4*AVERAGE($D$25:D366)</f>
        <v>3.12280701754386</v>
      </c>
      <c r="F366" s="14" t="n">
        <f aca="false">B366</f>
        <v>0.883999583660625</v>
      </c>
      <c r="G366" s="9" t="str">
        <f aca="false">IF(D366=1,C366,"")</f>
        <v/>
      </c>
      <c r="H366" s="14" t="n">
        <f aca="false">IF(D366=0,C366,"")</f>
        <v>0.642866898444481</v>
      </c>
      <c r="I366" s="9" t="n">
        <f aca="false">SQRT(1-F366^2)</f>
        <v>0.467487685493256</v>
      </c>
      <c r="J366" s="21"/>
      <c r="K366" s="21"/>
      <c r="L366" s="21"/>
      <c r="M366" s="21"/>
      <c r="N366" s="21"/>
      <c r="O366" s="21"/>
      <c r="P366" s="21"/>
      <c r="Q366" s="19" t="n">
        <f aca="false">PI()</f>
        <v>3.14159265358979</v>
      </c>
      <c r="S366" s="20" t="n">
        <v>0.883999583660625</v>
      </c>
      <c r="T366" s="20" t="n">
        <v>0.642866898444481</v>
      </c>
      <c r="U366" s="20" t="n">
        <v>0.848148327074236</v>
      </c>
      <c r="V366" s="20" t="n">
        <v>0.452344433834128</v>
      </c>
      <c r="W366" s="20" t="n">
        <v>0.857169856485939</v>
      </c>
      <c r="X366" s="20" t="n">
        <v>0.167755059299536</v>
      </c>
    </row>
    <row r="367" customFormat="false" ht="15" hidden="false" customHeight="false" outlineLevel="0" collapsed="false">
      <c r="A367" s="21" t="n">
        <v>343</v>
      </c>
      <c r="B367" s="18" t="n">
        <f aca="false">CHOOSE($E$9,S367,U367,W367)</f>
        <v>0.260007496806793</v>
      </c>
      <c r="C367" s="18" t="n">
        <f aca="false">CHOOSE($E$9,T367,V367,X367)</f>
        <v>0.214496523723938</v>
      </c>
      <c r="D367" s="9" t="n">
        <f aca="false">IF(B367^2+C367^2&lt;=1,1,0)</f>
        <v>1</v>
      </c>
      <c r="E367" s="14" t="n">
        <f aca="false">4*AVERAGE($D$25:D367)</f>
        <v>3.12536443148688</v>
      </c>
      <c r="F367" s="14" t="n">
        <f aca="false">B367</f>
        <v>0.260007496806793</v>
      </c>
      <c r="G367" s="14" t="n">
        <f aca="false">IF(D367=1,C367,"")</f>
        <v>0.214496523723938</v>
      </c>
      <c r="H367" s="9" t="str">
        <f aca="false">IF(D367=0,C367,"")</f>
        <v/>
      </c>
      <c r="I367" s="9" t="n">
        <f aca="false">SQRT(1-F367^2)</f>
        <v>0.965606597742717</v>
      </c>
      <c r="J367" s="21"/>
      <c r="K367" s="21"/>
      <c r="L367" s="21"/>
      <c r="M367" s="21"/>
      <c r="N367" s="21"/>
      <c r="O367" s="21"/>
      <c r="P367" s="21"/>
      <c r="Q367" s="19" t="n">
        <f aca="false">PI()</f>
        <v>3.14159265358979</v>
      </c>
      <c r="S367" s="20" t="n">
        <v>0.260007496806793</v>
      </c>
      <c r="T367" s="20" t="n">
        <v>0.214496523723938</v>
      </c>
      <c r="U367" s="20" t="n">
        <v>0.742179714638194</v>
      </c>
      <c r="V367" s="20" t="n">
        <v>0.395044409087279</v>
      </c>
      <c r="W367" s="20" t="n">
        <v>0.943746325014389</v>
      </c>
      <c r="X367" s="20" t="n">
        <v>0.872748779044851</v>
      </c>
    </row>
    <row r="368" customFormat="false" ht="15" hidden="false" customHeight="false" outlineLevel="0" collapsed="false">
      <c r="A368" s="21" t="n">
        <v>344</v>
      </c>
      <c r="B368" s="18" t="n">
        <f aca="false">CHOOSE($E$9,S368,U368,W368)</f>
        <v>0.0620257839327678</v>
      </c>
      <c r="C368" s="18" t="n">
        <f aca="false">CHOOSE($E$9,T368,V368,X368)</f>
        <v>0.703874887083657</v>
      </c>
      <c r="D368" s="9" t="n">
        <f aca="false">IF(B368^2+C368^2&lt;=1,1,0)</f>
        <v>1</v>
      </c>
      <c r="E368" s="14" t="n">
        <f aca="false">4*AVERAGE($D$25:D368)</f>
        <v>3.12790697674419</v>
      </c>
      <c r="F368" s="14" t="n">
        <f aca="false">B368</f>
        <v>0.0620257839327678</v>
      </c>
      <c r="G368" s="14" t="n">
        <f aca="false">IF(D368=1,C368,"")</f>
        <v>0.703874887083657</v>
      </c>
      <c r="H368" s="9" t="str">
        <f aca="false">IF(D368=0,C368,"")</f>
        <v/>
      </c>
      <c r="I368" s="9" t="n">
        <f aca="false">SQRT(1-F368^2)</f>
        <v>0.998074547379867</v>
      </c>
      <c r="J368" s="21"/>
      <c r="K368" s="21"/>
      <c r="L368" s="21"/>
      <c r="M368" s="21"/>
      <c r="N368" s="21"/>
      <c r="O368" s="21"/>
      <c r="P368" s="21"/>
      <c r="Q368" s="19" t="n">
        <f aca="false">PI()</f>
        <v>3.14159265358979</v>
      </c>
      <c r="S368" s="20" t="n">
        <v>0.0620257839327678</v>
      </c>
      <c r="T368" s="20" t="n">
        <v>0.703874887083657</v>
      </c>
      <c r="U368" s="20" t="n">
        <v>0.734771407655391</v>
      </c>
      <c r="V368" s="20" t="n">
        <v>0.347760359081204</v>
      </c>
      <c r="W368" s="20" t="n">
        <v>0.460630714217734</v>
      </c>
      <c r="X368" s="20" t="n">
        <v>0.556258326374134</v>
      </c>
    </row>
    <row r="369" customFormat="false" ht="15" hidden="false" customHeight="false" outlineLevel="0" collapsed="false">
      <c r="A369" s="21" t="n">
        <v>345</v>
      </c>
      <c r="B369" s="18" t="n">
        <f aca="false">CHOOSE($E$9,S369,U369,W369)</f>
        <v>0.582297121058218</v>
      </c>
      <c r="C369" s="18" t="n">
        <f aca="false">CHOOSE($E$9,T369,V369,X369)</f>
        <v>0.351303627365269</v>
      </c>
      <c r="D369" s="9" t="n">
        <f aca="false">IF(B369^2+C369^2&lt;=1,1,0)</f>
        <v>1</v>
      </c>
      <c r="E369" s="14" t="n">
        <f aca="false">4*AVERAGE($D$25:D369)</f>
        <v>3.1304347826087</v>
      </c>
      <c r="F369" s="14" t="n">
        <f aca="false">B369</f>
        <v>0.582297121058218</v>
      </c>
      <c r="G369" s="14" t="n">
        <f aca="false">IF(D369=1,C369,"")</f>
        <v>0.351303627365269</v>
      </c>
      <c r="H369" s="9" t="str">
        <f aca="false">IF(D369=0,C369,"")</f>
        <v/>
      </c>
      <c r="I369" s="9" t="n">
        <f aca="false">SQRT(1-F369^2)</f>
        <v>0.81297605303435</v>
      </c>
      <c r="J369" s="21"/>
      <c r="K369" s="21"/>
      <c r="L369" s="21"/>
      <c r="M369" s="21"/>
      <c r="N369" s="21"/>
      <c r="O369" s="21"/>
      <c r="P369" s="21"/>
      <c r="Q369" s="19" t="n">
        <f aca="false">PI()</f>
        <v>3.14159265358979</v>
      </c>
      <c r="S369" s="20" t="n">
        <v>0.582297121058218</v>
      </c>
      <c r="T369" s="20" t="n">
        <v>0.351303627365269</v>
      </c>
      <c r="U369" s="20" t="n">
        <v>0.546113802186076</v>
      </c>
      <c r="V369" s="20" t="n">
        <v>0.0729195669773752</v>
      </c>
      <c r="W369" s="20" t="n">
        <v>0.951623691849198</v>
      </c>
      <c r="X369" s="20" t="n">
        <v>0.370919231113959</v>
      </c>
    </row>
    <row r="370" customFormat="false" ht="15" hidden="false" customHeight="false" outlineLevel="0" collapsed="false">
      <c r="A370" s="21" t="n">
        <v>346</v>
      </c>
      <c r="B370" s="18" t="n">
        <f aca="false">CHOOSE($E$9,S370,U370,W370)</f>
        <v>0.906214370741509</v>
      </c>
      <c r="C370" s="18" t="n">
        <f aca="false">CHOOSE($E$9,T370,V370,X370)</f>
        <v>0.711332706850953</v>
      </c>
      <c r="D370" s="9" t="n">
        <f aca="false">IF(B370^2+C370^2&lt;=1,1,0)</f>
        <v>0</v>
      </c>
      <c r="E370" s="14" t="n">
        <f aca="false">4*AVERAGE($D$25:D370)</f>
        <v>3.12138728323699</v>
      </c>
      <c r="F370" s="14" t="n">
        <f aca="false">B370</f>
        <v>0.906214370741509</v>
      </c>
      <c r="G370" s="9" t="str">
        <f aca="false">IF(D370=1,C370,"")</f>
        <v/>
      </c>
      <c r="H370" s="14" t="n">
        <f aca="false">IF(D370=0,C370,"")</f>
        <v>0.711332706850953</v>
      </c>
      <c r="I370" s="9" t="n">
        <f aca="false">SQRT(1-F370^2)</f>
        <v>0.422818535853824</v>
      </c>
      <c r="J370" s="21"/>
      <c r="K370" s="21"/>
      <c r="L370" s="21"/>
      <c r="M370" s="21"/>
      <c r="N370" s="21"/>
      <c r="O370" s="21"/>
      <c r="P370" s="21"/>
      <c r="Q370" s="19" t="n">
        <f aca="false">PI()</f>
        <v>3.14159265358979</v>
      </c>
      <c r="S370" s="20" t="n">
        <v>0.906214370741509</v>
      </c>
      <c r="T370" s="20" t="n">
        <v>0.711332706850953</v>
      </c>
      <c r="U370" s="20" t="n">
        <v>0.253735802717233</v>
      </c>
      <c r="V370" s="20" t="n">
        <v>0.132304276387922</v>
      </c>
      <c r="W370" s="20" t="n">
        <v>0.0929193451771354</v>
      </c>
      <c r="X370" s="20" t="n">
        <v>0.264087616566126</v>
      </c>
    </row>
    <row r="371" customFormat="false" ht="15" hidden="false" customHeight="false" outlineLevel="0" collapsed="false">
      <c r="A371" s="21" t="n">
        <v>347</v>
      </c>
      <c r="B371" s="18" t="n">
        <f aca="false">CHOOSE($E$9,S371,U371,W371)</f>
        <v>0.309745279955678</v>
      </c>
      <c r="C371" s="18" t="n">
        <f aca="false">CHOOSE($E$9,T371,V371,X371)</f>
        <v>0.997992421151139</v>
      </c>
      <c r="D371" s="9" t="n">
        <f aca="false">IF(B371^2+C371^2&lt;=1,1,0)</f>
        <v>0</v>
      </c>
      <c r="E371" s="14" t="n">
        <f aca="false">4*AVERAGE($D$25:D371)</f>
        <v>3.11239193083574</v>
      </c>
      <c r="F371" s="14" t="n">
        <f aca="false">B371</f>
        <v>0.309745279955678</v>
      </c>
      <c r="G371" s="9" t="str">
        <f aca="false">IF(D371=1,C371,"")</f>
        <v/>
      </c>
      <c r="H371" s="14" t="n">
        <f aca="false">IF(D371=0,C371,"")</f>
        <v>0.997992421151139</v>
      </c>
      <c r="I371" s="9" t="n">
        <f aca="false">SQRT(1-F371^2)</f>
        <v>0.950819573602258</v>
      </c>
      <c r="J371" s="21"/>
      <c r="K371" s="21"/>
      <c r="L371" s="21"/>
      <c r="M371" s="21"/>
      <c r="N371" s="21"/>
      <c r="O371" s="21"/>
      <c r="P371" s="21"/>
      <c r="Q371" s="19" t="n">
        <f aca="false">PI()</f>
        <v>3.14159265358979</v>
      </c>
      <c r="S371" s="20" t="n">
        <v>0.309745279955678</v>
      </c>
      <c r="T371" s="20" t="n">
        <v>0.997992421151139</v>
      </c>
      <c r="U371" s="20" t="n">
        <v>0.419440020430917</v>
      </c>
      <c r="V371" s="20" t="n">
        <v>0.926767884853809</v>
      </c>
      <c r="W371" s="20" t="n">
        <v>0.676699603717607</v>
      </c>
      <c r="X371" s="20" t="n">
        <v>0.70795907692919</v>
      </c>
    </row>
    <row r="372" customFormat="false" ht="15" hidden="false" customHeight="false" outlineLevel="0" collapsed="false">
      <c r="A372" s="21" t="n">
        <v>348</v>
      </c>
      <c r="B372" s="18" t="n">
        <f aca="false">CHOOSE($E$9,S372,U372,W372)</f>
        <v>0.570690796128474</v>
      </c>
      <c r="C372" s="18" t="n">
        <f aca="false">CHOOSE($E$9,T372,V372,X372)</f>
        <v>0.333299945225008</v>
      </c>
      <c r="D372" s="9" t="n">
        <f aca="false">IF(B372^2+C372^2&lt;=1,1,0)</f>
        <v>1</v>
      </c>
      <c r="E372" s="14" t="n">
        <f aca="false">4*AVERAGE($D$25:D372)</f>
        <v>3.11494252873563</v>
      </c>
      <c r="F372" s="14" t="n">
        <f aca="false">B372</f>
        <v>0.570690796128474</v>
      </c>
      <c r="G372" s="14" t="n">
        <f aca="false">IF(D372=1,C372,"")</f>
        <v>0.333299945225008</v>
      </c>
      <c r="H372" s="9" t="str">
        <f aca="false">IF(D372=0,C372,"")</f>
        <v/>
      </c>
      <c r="I372" s="9" t="n">
        <f aca="false">SQRT(1-F372^2)</f>
        <v>0.821165035309132</v>
      </c>
      <c r="J372" s="21"/>
      <c r="K372" s="21"/>
      <c r="L372" s="21"/>
      <c r="M372" s="21"/>
      <c r="N372" s="21"/>
      <c r="O372" s="21"/>
      <c r="P372" s="21"/>
      <c r="Q372" s="19" t="n">
        <f aca="false">PI()</f>
        <v>3.14159265358979</v>
      </c>
      <c r="S372" s="20" t="n">
        <v>0.570690796128474</v>
      </c>
      <c r="T372" s="20" t="n">
        <v>0.333299945225008</v>
      </c>
      <c r="U372" s="20" t="n">
        <v>0.0367608723062701</v>
      </c>
      <c r="V372" s="20" t="n">
        <v>0.835261153805219</v>
      </c>
      <c r="W372" s="20" t="n">
        <v>0.632293243752182</v>
      </c>
      <c r="X372" s="20" t="n">
        <v>0.532490126596909</v>
      </c>
    </row>
    <row r="373" customFormat="false" ht="15" hidden="false" customHeight="false" outlineLevel="0" collapsed="false">
      <c r="A373" s="21" t="n">
        <v>349</v>
      </c>
      <c r="B373" s="18" t="n">
        <f aca="false">CHOOSE($E$9,S373,U373,W373)</f>
        <v>0.327199852908962</v>
      </c>
      <c r="C373" s="18" t="n">
        <f aca="false">CHOOSE($E$9,T373,V373,X373)</f>
        <v>0.571037485846318</v>
      </c>
      <c r="D373" s="9" t="n">
        <f aca="false">IF(B373^2+C373^2&lt;=1,1,0)</f>
        <v>1</v>
      </c>
      <c r="E373" s="14" t="n">
        <f aca="false">4*AVERAGE($D$25:D373)</f>
        <v>3.11747851002865</v>
      </c>
      <c r="F373" s="14" t="n">
        <f aca="false">B373</f>
        <v>0.327199852908962</v>
      </c>
      <c r="G373" s="14" t="n">
        <f aca="false">IF(D373=1,C373,"")</f>
        <v>0.571037485846318</v>
      </c>
      <c r="H373" s="9" t="str">
        <f aca="false">IF(D373=0,C373,"")</f>
        <v/>
      </c>
      <c r="I373" s="9" t="n">
        <f aca="false">SQRT(1-F373^2)</f>
        <v>0.944955160976622</v>
      </c>
      <c r="J373" s="21"/>
      <c r="K373" s="21"/>
      <c r="L373" s="21"/>
      <c r="M373" s="21"/>
      <c r="N373" s="21"/>
      <c r="O373" s="21"/>
      <c r="P373" s="21"/>
      <c r="Q373" s="19" t="n">
        <f aca="false">PI()</f>
        <v>3.14159265358979</v>
      </c>
      <c r="S373" s="20" t="n">
        <v>0.327199852908962</v>
      </c>
      <c r="T373" s="20" t="n">
        <v>0.571037485846318</v>
      </c>
      <c r="U373" s="20" t="n">
        <v>0.930122882520381</v>
      </c>
      <c r="V373" s="20" t="n">
        <v>0.275324942517218</v>
      </c>
      <c r="W373" s="20" t="n">
        <v>0.728922006308481</v>
      </c>
      <c r="X373" s="20" t="n">
        <v>0.23040149712232</v>
      </c>
    </row>
    <row r="374" customFormat="false" ht="15" hidden="false" customHeight="false" outlineLevel="0" collapsed="false">
      <c r="A374" s="21" t="n">
        <v>350</v>
      </c>
      <c r="B374" s="18" t="n">
        <f aca="false">CHOOSE($E$9,S374,U374,W374)</f>
        <v>0.40700253972318</v>
      </c>
      <c r="C374" s="18" t="n">
        <f aca="false">CHOOSE($E$9,T374,V374,X374)</f>
        <v>0.138306923327036</v>
      </c>
      <c r="D374" s="9" t="n">
        <f aca="false">IF(B374^2+C374^2&lt;=1,1,0)</f>
        <v>1</v>
      </c>
      <c r="E374" s="14" t="n">
        <f aca="false">4*AVERAGE($D$25:D374)</f>
        <v>3.12</v>
      </c>
      <c r="F374" s="14" t="n">
        <f aca="false">B374</f>
        <v>0.40700253972318</v>
      </c>
      <c r="G374" s="14" t="n">
        <f aca="false">IF(D374=1,C374,"")</f>
        <v>0.138306923327036</v>
      </c>
      <c r="H374" s="9" t="str">
        <f aca="false">IF(D374=0,C374,"")</f>
        <v/>
      </c>
      <c r="I374" s="9" t="n">
        <f aca="false">SQRT(1-F374^2)</f>
        <v>0.913427026455251</v>
      </c>
      <c r="J374" s="21"/>
      <c r="K374" s="21"/>
      <c r="L374" s="21"/>
      <c r="M374" s="21"/>
      <c r="N374" s="21"/>
      <c r="O374" s="21"/>
      <c r="P374" s="21"/>
      <c r="Q374" s="19" t="n">
        <f aca="false">PI()</f>
        <v>3.14159265358979</v>
      </c>
      <c r="S374" s="20" t="n">
        <v>0.40700253972318</v>
      </c>
      <c r="T374" s="20" t="n">
        <v>0.138306923327036</v>
      </c>
      <c r="U374" s="20" t="n">
        <v>0.799374608298123</v>
      </c>
      <c r="V374" s="20" t="n">
        <v>0.0510800526578419</v>
      </c>
      <c r="W374" s="20" t="n">
        <v>0.673055845685548</v>
      </c>
      <c r="X374" s="20" t="n">
        <v>0.487120989837268</v>
      </c>
    </row>
    <row r="375" customFormat="false" ht="15" hidden="false" customHeight="false" outlineLevel="0" collapsed="false">
      <c r="A375" s="21" t="n">
        <v>351</v>
      </c>
      <c r="B375" s="18" t="n">
        <f aca="false">CHOOSE($E$9,S375,U375,W375)</f>
        <v>0.567425131681375</v>
      </c>
      <c r="C375" s="18" t="n">
        <f aca="false">CHOOSE($E$9,T375,V375,X375)</f>
        <v>0.553186137811281</v>
      </c>
      <c r="D375" s="9" t="n">
        <f aca="false">IF(B375^2+C375^2&lt;=1,1,0)</f>
        <v>1</v>
      </c>
      <c r="E375" s="14" t="n">
        <f aca="false">4*AVERAGE($D$25:D375)</f>
        <v>3.12250712250712</v>
      </c>
      <c r="F375" s="14" t="n">
        <f aca="false">B375</f>
        <v>0.567425131681375</v>
      </c>
      <c r="G375" s="14" t="n">
        <f aca="false">IF(D375=1,C375,"")</f>
        <v>0.553186137811281</v>
      </c>
      <c r="H375" s="9" t="str">
        <f aca="false">IF(D375=0,C375,"")</f>
        <v/>
      </c>
      <c r="I375" s="9" t="n">
        <f aca="false">SQRT(1-F375^2)</f>
        <v>0.823424993509654</v>
      </c>
      <c r="J375" s="21"/>
      <c r="K375" s="21"/>
      <c r="L375" s="21"/>
      <c r="M375" s="21"/>
      <c r="N375" s="21"/>
      <c r="O375" s="21"/>
      <c r="P375" s="21"/>
      <c r="Q375" s="19" t="n">
        <f aca="false">PI()</f>
        <v>3.14159265358979</v>
      </c>
      <c r="S375" s="20" t="n">
        <v>0.567425131681375</v>
      </c>
      <c r="T375" s="20" t="n">
        <v>0.553186137811281</v>
      </c>
      <c r="U375" s="20" t="n">
        <v>0.90488528955736</v>
      </c>
      <c r="V375" s="20" t="n">
        <v>0.157815227765398</v>
      </c>
      <c r="W375" s="20" t="n">
        <v>0.357165865461674</v>
      </c>
      <c r="X375" s="20" t="n">
        <v>0.761114401719315</v>
      </c>
    </row>
    <row r="376" customFormat="false" ht="15" hidden="false" customHeight="false" outlineLevel="0" collapsed="false">
      <c r="A376" s="21" t="n">
        <v>352</v>
      </c>
      <c r="B376" s="18" t="n">
        <f aca="false">CHOOSE($E$9,S376,U376,W376)</f>
        <v>0.391914518899284</v>
      </c>
      <c r="C376" s="18" t="n">
        <f aca="false">CHOOSE($E$9,T376,V376,X376)</f>
        <v>0.750445027952083</v>
      </c>
      <c r="D376" s="9" t="n">
        <f aca="false">IF(B376^2+C376^2&lt;=1,1,0)</f>
        <v>1</v>
      </c>
      <c r="E376" s="14" t="n">
        <f aca="false">4*AVERAGE($D$25:D376)</f>
        <v>3.125</v>
      </c>
      <c r="F376" s="14" t="n">
        <f aca="false">B376</f>
        <v>0.391914518899284</v>
      </c>
      <c r="G376" s="14" t="n">
        <f aca="false">IF(D376=1,C376,"")</f>
        <v>0.750445027952083</v>
      </c>
      <c r="H376" s="9" t="str">
        <f aca="false">IF(D376=0,C376,"")</f>
        <v/>
      </c>
      <c r="I376" s="9" t="n">
        <f aca="false">SQRT(1-F376^2)</f>
        <v>0.920001635800688</v>
      </c>
      <c r="J376" s="21"/>
      <c r="K376" s="21"/>
      <c r="L376" s="21"/>
      <c r="M376" s="21"/>
      <c r="N376" s="21"/>
      <c r="O376" s="21"/>
      <c r="P376" s="21"/>
      <c r="Q376" s="19" t="n">
        <f aca="false">PI()</f>
        <v>3.14159265358979</v>
      </c>
      <c r="S376" s="20" t="n">
        <v>0.391914518899284</v>
      </c>
      <c r="T376" s="20" t="n">
        <v>0.750445027952083</v>
      </c>
      <c r="U376" s="20" t="n">
        <v>0.0364713814717312</v>
      </c>
      <c r="V376" s="20" t="n">
        <v>0.464644136530259</v>
      </c>
      <c r="W376" s="20" t="n">
        <v>0.14198452586721</v>
      </c>
      <c r="X376" s="20" t="n">
        <v>0.367515832110083</v>
      </c>
    </row>
    <row r="377" customFormat="false" ht="15" hidden="false" customHeight="false" outlineLevel="0" collapsed="false">
      <c r="A377" s="21" t="n">
        <v>353</v>
      </c>
      <c r="B377" s="18" t="n">
        <f aca="false">CHOOSE($E$9,S377,U377,W377)</f>
        <v>0.74602613679599</v>
      </c>
      <c r="C377" s="18" t="n">
        <f aca="false">CHOOSE($E$9,T377,V377,X377)</f>
        <v>0.391224542283453</v>
      </c>
      <c r="D377" s="9" t="n">
        <f aca="false">IF(B377^2+C377^2&lt;=1,1,0)</f>
        <v>1</v>
      </c>
      <c r="E377" s="14" t="n">
        <f aca="false">4*AVERAGE($D$25:D377)</f>
        <v>3.12747875354108</v>
      </c>
      <c r="F377" s="14" t="n">
        <f aca="false">B377</f>
        <v>0.74602613679599</v>
      </c>
      <c r="G377" s="14" t="n">
        <f aca="false">IF(D377=1,C377,"")</f>
        <v>0.391224542283453</v>
      </c>
      <c r="H377" s="9" t="str">
        <f aca="false">IF(D377=0,C377,"")</f>
        <v/>
      </c>
      <c r="I377" s="9" t="n">
        <f aca="false">SQRT(1-F377^2)</f>
        <v>0.665916663868123</v>
      </c>
      <c r="J377" s="21"/>
      <c r="K377" s="21"/>
      <c r="L377" s="21"/>
      <c r="M377" s="21"/>
      <c r="N377" s="21"/>
      <c r="O377" s="21"/>
      <c r="P377" s="21"/>
      <c r="Q377" s="19" t="n">
        <f aca="false">PI()</f>
        <v>3.14159265358979</v>
      </c>
      <c r="S377" s="20" t="n">
        <v>0.74602613679599</v>
      </c>
      <c r="T377" s="20" t="n">
        <v>0.391224542283453</v>
      </c>
      <c r="U377" s="20" t="n">
        <v>0.423967008458078</v>
      </c>
      <c r="V377" s="20" t="n">
        <v>0.513938018734563</v>
      </c>
      <c r="W377" s="20" t="n">
        <v>0.906557012573835</v>
      </c>
      <c r="X377" s="20" t="n">
        <v>0.635311661184878</v>
      </c>
    </row>
    <row r="378" customFormat="false" ht="15" hidden="false" customHeight="false" outlineLevel="0" collapsed="false">
      <c r="A378" s="21" t="n">
        <v>354</v>
      </c>
      <c r="B378" s="18" t="n">
        <f aca="false">CHOOSE($E$9,S378,U378,W378)</f>
        <v>0.267118561430834</v>
      </c>
      <c r="C378" s="18" t="n">
        <f aca="false">CHOOSE($E$9,T378,V378,X378)</f>
        <v>0.759339856100269</v>
      </c>
      <c r="D378" s="9" t="n">
        <f aca="false">IF(B378^2+C378^2&lt;=1,1,0)</f>
        <v>1</v>
      </c>
      <c r="E378" s="14" t="n">
        <f aca="false">4*AVERAGE($D$25:D378)</f>
        <v>3.12994350282486</v>
      </c>
      <c r="F378" s="14" t="n">
        <f aca="false">B378</f>
        <v>0.267118561430834</v>
      </c>
      <c r="G378" s="14" t="n">
        <f aca="false">IF(D378=1,C378,"")</f>
        <v>0.759339856100269</v>
      </c>
      <c r="H378" s="9" t="str">
        <f aca="false">IF(D378=0,C378,"")</f>
        <v/>
      </c>
      <c r="I378" s="9" t="n">
        <f aca="false">SQRT(1-F378^2)</f>
        <v>0.963663672729818</v>
      </c>
      <c r="J378" s="21"/>
      <c r="K378" s="21"/>
      <c r="L378" s="21"/>
      <c r="M378" s="21"/>
      <c r="N378" s="21"/>
      <c r="O378" s="21"/>
      <c r="P378" s="21"/>
      <c r="Q378" s="19" t="n">
        <f aca="false">PI()</f>
        <v>3.14159265358979</v>
      </c>
      <c r="S378" s="20" t="n">
        <v>0.267118561430834</v>
      </c>
      <c r="T378" s="20" t="n">
        <v>0.759339856100269</v>
      </c>
      <c r="U378" s="20" t="n">
        <v>0.516067506438491</v>
      </c>
      <c r="V378" s="20" t="n">
        <v>0.114622587823256</v>
      </c>
      <c r="W378" s="20" t="n">
        <v>0.586719207465669</v>
      </c>
      <c r="X378" s="20" t="n">
        <v>0.791036394156719</v>
      </c>
    </row>
    <row r="379" customFormat="false" ht="15" hidden="false" customHeight="false" outlineLevel="0" collapsed="false">
      <c r="A379" s="21" t="n">
        <v>355</v>
      </c>
      <c r="B379" s="18" t="n">
        <f aca="false">CHOOSE($E$9,S379,U379,W379)</f>
        <v>0.409849496441893</v>
      </c>
      <c r="C379" s="18" t="n">
        <f aca="false">CHOOSE($E$9,T379,V379,X379)</f>
        <v>0.968939139158465</v>
      </c>
      <c r="D379" s="9" t="n">
        <f aca="false">IF(B379^2+C379^2&lt;=1,1,0)</f>
        <v>0</v>
      </c>
      <c r="E379" s="14" t="n">
        <f aca="false">4*AVERAGE($D$25:D379)</f>
        <v>3.12112676056338</v>
      </c>
      <c r="F379" s="14" t="n">
        <f aca="false">B379</f>
        <v>0.409849496441893</v>
      </c>
      <c r="G379" s="9" t="str">
        <f aca="false">IF(D379=1,C379,"")</f>
        <v/>
      </c>
      <c r="H379" s="14" t="n">
        <f aca="false">IF(D379=0,C379,"")</f>
        <v>0.968939139158465</v>
      </c>
      <c r="I379" s="9" t="n">
        <f aca="false">SQRT(1-F379^2)</f>
        <v>0.912153161627107</v>
      </c>
      <c r="J379" s="21"/>
      <c r="K379" s="21"/>
      <c r="L379" s="21"/>
      <c r="M379" s="21"/>
      <c r="N379" s="21"/>
      <c r="O379" s="21"/>
      <c r="P379" s="21"/>
      <c r="Q379" s="19" t="n">
        <f aca="false">PI()</f>
        <v>3.14159265358979</v>
      </c>
      <c r="S379" s="20" t="n">
        <v>0.409849496441893</v>
      </c>
      <c r="T379" s="20" t="n">
        <v>0.968939139158465</v>
      </c>
      <c r="U379" s="20" t="n">
        <v>0.43169601848684</v>
      </c>
      <c r="V379" s="20" t="n">
        <v>0.7858905010191</v>
      </c>
      <c r="W379" s="20" t="n">
        <v>0.432292429650757</v>
      </c>
      <c r="X379" s="20" t="n">
        <v>0.586812583258548</v>
      </c>
    </row>
    <row r="380" customFormat="false" ht="15" hidden="false" customHeight="false" outlineLevel="0" collapsed="false">
      <c r="A380" s="21" t="n">
        <v>356</v>
      </c>
      <c r="B380" s="18" t="n">
        <f aca="false">CHOOSE($E$9,S380,U380,W380)</f>
        <v>0.656481940648519</v>
      </c>
      <c r="C380" s="18" t="n">
        <f aca="false">CHOOSE($E$9,T380,V380,X380)</f>
        <v>0.838132172008045</v>
      </c>
      <c r="D380" s="9" t="n">
        <f aca="false">IF(B380^2+C380^2&lt;=1,1,0)</f>
        <v>0</v>
      </c>
      <c r="E380" s="14" t="n">
        <f aca="false">4*AVERAGE($D$25:D380)</f>
        <v>3.1123595505618</v>
      </c>
      <c r="F380" s="14" t="n">
        <f aca="false">B380</f>
        <v>0.656481940648519</v>
      </c>
      <c r="G380" s="9" t="str">
        <f aca="false">IF(D380=1,C380,"")</f>
        <v/>
      </c>
      <c r="H380" s="14" t="n">
        <f aca="false">IF(D380=0,C380,"")</f>
        <v>0.838132172008045</v>
      </c>
      <c r="I380" s="9" t="n">
        <f aca="false">SQRT(1-F380^2)</f>
        <v>0.75434174059398</v>
      </c>
      <c r="J380" s="21"/>
      <c r="K380" s="21"/>
      <c r="L380" s="21"/>
      <c r="M380" s="21"/>
      <c r="N380" s="21"/>
      <c r="O380" s="21"/>
      <c r="P380" s="21"/>
      <c r="Q380" s="19" t="n">
        <f aca="false">PI()</f>
        <v>3.14159265358979</v>
      </c>
      <c r="S380" s="20" t="n">
        <v>0.656481940648519</v>
      </c>
      <c r="T380" s="20" t="n">
        <v>0.838132172008045</v>
      </c>
      <c r="U380" s="20" t="n">
        <v>0.5735328031781</v>
      </c>
      <c r="V380" s="20" t="n">
        <v>0.407820346482376</v>
      </c>
      <c r="W380" s="20" t="n">
        <v>0.514060595213448</v>
      </c>
      <c r="X380" s="20" t="n">
        <v>0.586823320917225</v>
      </c>
    </row>
    <row r="381" customFormat="false" ht="15" hidden="false" customHeight="false" outlineLevel="0" collapsed="false">
      <c r="A381" s="21" t="n">
        <v>357</v>
      </c>
      <c r="B381" s="18" t="n">
        <f aca="false">CHOOSE($E$9,S381,U381,W381)</f>
        <v>0.189485887880437</v>
      </c>
      <c r="C381" s="18" t="n">
        <f aca="false">CHOOSE($E$9,T381,V381,X381)</f>
        <v>0.2333983812714</v>
      </c>
      <c r="D381" s="9" t="n">
        <f aca="false">IF(B381^2+C381^2&lt;=1,1,0)</f>
        <v>1</v>
      </c>
      <c r="E381" s="14" t="n">
        <f aca="false">4*AVERAGE($D$25:D381)</f>
        <v>3.11484593837535</v>
      </c>
      <c r="F381" s="14" t="n">
        <f aca="false">B381</f>
        <v>0.189485887880437</v>
      </c>
      <c r="G381" s="14" t="n">
        <f aca="false">IF(D381=1,C381,"")</f>
        <v>0.2333983812714</v>
      </c>
      <c r="H381" s="9" t="str">
        <f aca="false">IF(D381=0,C381,"")</f>
        <v/>
      </c>
      <c r="I381" s="9" t="n">
        <f aca="false">SQRT(1-F381^2)</f>
        <v>0.981883444352823</v>
      </c>
      <c r="J381" s="21"/>
      <c r="K381" s="21"/>
      <c r="L381" s="21"/>
      <c r="M381" s="21"/>
      <c r="N381" s="21"/>
      <c r="O381" s="21"/>
      <c r="P381" s="21"/>
      <c r="Q381" s="19" t="n">
        <f aca="false">PI()</f>
        <v>3.14159265358979</v>
      </c>
      <c r="S381" s="20" t="n">
        <v>0.189485887880437</v>
      </c>
      <c r="T381" s="20" t="n">
        <v>0.2333983812714</v>
      </c>
      <c r="U381" s="20" t="n">
        <v>0.459351570261668</v>
      </c>
      <c r="V381" s="20" t="n">
        <v>0.917765895663181</v>
      </c>
      <c r="W381" s="20" t="n">
        <v>0.464883418287037</v>
      </c>
      <c r="X381" s="20" t="n">
        <v>0.00809954872705798</v>
      </c>
    </row>
    <row r="382" customFormat="false" ht="15" hidden="false" customHeight="false" outlineLevel="0" collapsed="false">
      <c r="A382" s="21" t="n">
        <v>358</v>
      </c>
      <c r="B382" s="18" t="n">
        <f aca="false">CHOOSE($E$9,S382,U382,W382)</f>
        <v>0.676459973095916</v>
      </c>
      <c r="C382" s="18" t="n">
        <f aca="false">CHOOSE($E$9,T382,V382,X382)</f>
        <v>0.77259167667944</v>
      </c>
      <c r="D382" s="9" t="n">
        <f aca="false">IF(B382^2+C382^2&lt;=1,1,0)</f>
        <v>0</v>
      </c>
      <c r="E382" s="14" t="n">
        <f aca="false">4*AVERAGE($D$25:D382)</f>
        <v>3.10614525139665</v>
      </c>
      <c r="F382" s="14" t="n">
        <f aca="false">B382</f>
        <v>0.676459973095916</v>
      </c>
      <c r="G382" s="9" t="str">
        <f aca="false">IF(D382=1,C382,"")</f>
        <v/>
      </c>
      <c r="H382" s="14" t="n">
        <f aca="false">IF(D382=0,C382,"")</f>
        <v>0.77259167667944</v>
      </c>
      <c r="I382" s="9" t="n">
        <f aca="false">SQRT(1-F382^2)</f>
        <v>0.736479398760802</v>
      </c>
      <c r="J382" s="21"/>
      <c r="K382" s="21"/>
      <c r="L382" s="21"/>
      <c r="M382" s="21"/>
      <c r="N382" s="21"/>
      <c r="O382" s="21"/>
      <c r="P382" s="21"/>
      <c r="Q382" s="19" t="n">
        <f aca="false">PI()</f>
        <v>3.14159265358979</v>
      </c>
      <c r="S382" s="20" t="n">
        <v>0.676459973095916</v>
      </c>
      <c r="T382" s="20" t="n">
        <v>0.77259167667944</v>
      </c>
      <c r="U382" s="20" t="n">
        <v>0.334356047373608</v>
      </c>
      <c r="V382" s="20" t="n">
        <v>0.614553903510271</v>
      </c>
      <c r="W382" s="20" t="n">
        <v>0.714993454950189</v>
      </c>
      <c r="X382" s="20" t="n">
        <v>0.28795489605168</v>
      </c>
    </row>
    <row r="383" customFormat="false" ht="15" hidden="false" customHeight="false" outlineLevel="0" collapsed="false">
      <c r="A383" s="21" t="n">
        <v>359</v>
      </c>
      <c r="B383" s="18" t="n">
        <f aca="false">CHOOSE($E$9,S383,U383,W383)</f>
        <v>0.39649904135149</v>
      </c>
      <c r="C383" s="18" t="n">
        <f aca="false">CHOOSE($E$9,T383,V383,X383)</f>
        <v>0.802679785178043</v>
      </c>
      <c r="D383" s="9" t="n">
        <f aca="false">IF(B383^2+C383^2&lt;=1,1,0)</f>
        <v>1</v>
      </c>
      <c r="E383" s="14" t="n">
        <f aca="false">4*AVERAGE($D$25:D383)</f>
        <v>3.10863509749304</v>
      </c>
      <c r="F383" s="14" t="n">
        <f aca="false">B383</f>
        <v>0.39649904135149</v>
      </c>
      <c r="G383" s="14" t="n">
        <f aca="false">IF(D383=1,C383,"")</f>
        <v>0.802679785178043</v>
      </c>
      <c r="H383" s="9" t="str">
        <f aca="false">IF(D383=0,C383,"")</f>
        <v/>
      </c>
      <c r="I383" s="9" t="n">
        <f aca="false">SQRT(1-F383^2)</f>
        <v>0.918035135606121</v>
      </c>
      <c r="J383" s="21"/>
      <c r="K383" s="21"/>
      <c r="L383" s="21"/>
      <c r="M383" s="21"/>
      <c r="N383" s="21"/>
      <c r="O383" s="21"/>
      <c r="P383" s="21"/>
      <c r="Q383" s="19" t="n">
        <f aca="false">PI()</f>
        <v>3.14159265358979</v>
      </c>
      <c r="S383" s="20" t="n">
        <v>0.39649904135149</v>
      </c>
      <c r="T383" s="20" t="n">
        <v>0.802679785178043</v>
      </c>
      <c r="U383" s="20" t="n">
        <v>0.610869643985045</v>
      </c>
      <c r="V383" s="20" t="n">
        <v>0.0116283907839458</v>
      </c>
      <c r="W383" s="20" t="n">
        <v>0.92679742505979</v>
      </c>
      <c r="X383" s="20" t="n">
        <v>0.174999547686648</v>
      </c>
    </row>
    <row r="384" customFormat="false" ht="15" hidden="false" customHeight="false" outlineLevel="0" collapsed="false">
      <c r="A384" s="21" t="n">
        <v>360</v>
      </c>
      <c r="B384" s="18" t="n">
        <f aca="false">CHOOSE($E$9,S384,U384,W384)</f>
        <v>0.805297678685747</v>
      </c>
      <c r="C384" s="18" t="n">
        <f aca="false">CHOOSE($E$9,T384,V384,X384)</f>
        <v>0.35448858991731</v>
      </c>
      <c r="D384" s="9" t="n">
        <f aca="false">IF(B384^2+C384^2&lt;=1,1,0)</f>
        <v>1</v>
      </c>
      <c r="E384" s="14" t="n">
        <f aca="false">4*AVERAGE($D$25:D384)</f>
        <v>3.11111111111111</v>
      </c>
      <c r="F384" s="14" t="n">
        <f aca="false">B384</f>
        <v>0.805297678685747</v>
      </c>
      <c r="G384" s="14" t="n">
        <f aca="false">IF(D384=1,C384,"")</f>
        <v>0.35448858991731</v>
      </c>
      <c r="H384" s="9" t="str">
        <f aca="false">IF(D384=0,C384,"")</f>
        <v/>
      </c>
      <c r="I384" s="9" t="n">
        <f aca="false">SQRT(1-F384^2)</f>
        <v>0.592870684638183</v>
      </c>
      <c r="J384" s="21"/>
      <c r="K384" s="21"/>
      <c r="L384" s="21"/>
      <c r="M384" s="21"/>
      <c r="N384" s="21"/>
      <c r="O384" s="21"/>
      <c r="P384" s="21"/>
      <c r="Q384" s="19" t="n">
        <f aca="false">PI()</f>
        <v>3.14159265358979</v>
      </c>
      <c r="S384" s="20" t="n">
        <v>0.805297678685747</v>
      </c>
      <c r="T384" s="20" t="n">
        <v>0.35448858991731</v>
      </c>
      <c r="U384" s="20" t="n">
        <v>0.815152026497353</v>
      </c>
      <c r="V384" s="20" t="n">
        <v>0.282294094655542</v>
      </c>
      <c r="W384" s="20" t="n">
        <v>0.343462626782334</v>
      </c>
      <c r="X384" s="20" t="n">
        <v>0.16835666063972</v>
      </c>
    </row>
    <row r="385" customFormat="false" ht="15" hidden="false" customHeight="false" outlineLevel="0" collapsed="false">
      <c r="A385" s="21" t="n">
        <v>361</v>
      </c>
      <c r="B385" s="18" t="n">
        <f aca="false">CHOOSE($E$9,S385,U385,W385)</f>
        <v>0.356006306479685</v>
      </c>
      <c r="C385" s="18" t="n">
        <f aca="false">CHOOSE($E$9,T385,V385,X385)</f>
        <v>0.633167294436134</v>
      </c>
      <c r="D385" s="9" t="n">
        <f aca="false">IF(B385^2+C385^2&lt;=1,1,0)</f>
        <v>1</v>
      </c>
      <c r="E385" s="14" t="n">
        <f aca="false">4*AVERAGE($D$25:D385)</f>
        <v>3.11357340720222</v>
      </c>
      <c r="F385" s="14" t="n">
        <f aca="false">B385</f>
        <v>0.356006306479685</v>
      </c>
      <c r="G385" s="14" t="n">
        <f aca="false">IF(D385=1,C385,"")</f>
        <v>0.633167294436134</v>
      </c>
      <c r="H385" s="9" t="str">
        <f aca="false">IF(D385=0,C385,"")</f>
        <v/>
      </c>
      <c r="I385" s="9" t="n">
        <f aca="false">SQRT(1-F385^2)</f>
        <v>0.934483552421707</v>
      </c>
      <c r="J385" s="21"/>
      <c r="K385" s="21"/>
      <c r="L385" s="21"/>
      <c r="M385" s="21"/>
      <c r="N385" s="21"/>
      <c r="O385" s="21"/>
      <c r="P385" s="21"/>
      <c r="Q385" s="19" t="n">
        <f aca="false">PI()</f>
        <v>3.14159265358979</v>
      </c>
      <c r="S385" s="20" t="n">
        <v>0.356006306479685</v>
      </c>
      <c r="T385" s="20" t="n">
        <v>0.633167294436134</v>
      </c>
      <c r="U385" s="20" t="n">
        <v>0.468341214678455</v>
      </c>
      <c r="V385" s="20" t="n">
        <v>0.619553015370371</v>
      </c>
      <c r="W385" s="20" t="n">
        <v>0.155355601071402</v>
      </c>
      <c r="X385" s="20" t="n">
        <v>0.0851653702448008</v>
      </c>
    </row>
    <row r="386" customFormat="false" ht="15" hidden="false" customHeight="false" outlineLevel="0" collapsed="false">
      <c r="A386" s="21" t="n">
        <v>362</v>
      </c>
      <c r="B386" s="18" t="n">
        <f aca="false">CHOOSE($E$9,S386,U386,W386)</f>
        <v>0.0266455033561215</v>
      </c>
      <c r="C386" s="18" t="n">
        <f aca="false">CHOOSE($E$9,T386,V386,X386)</f>
        <v>0.342348044854589</v>
      </c>
      <c r="D386" s="9" t="n">
        <f aca="false">IF(B386^2+C386^2&lt;=1,1,0)</f>
        <v>1</v>
      </c>
      <c r="E386" s="14" t="n">
        <f aca="false">4*AVERAGE($D$25:D386)</f>
        <v>3.11602209944751</v>
      </c>
      <c r="F386" s="14" t="n">
        <f aca="false">B386</f>
        <v>0.0266455033561215</v>
      </c>
      <c r="G386" s="14" t="n">
        <f aca="false">IF(D386=1,C386,"")</f>
        <v>0.342348044854589</v>
      </c>
      <c r="H386" s="9" t="str">
        <f aca="false">IF(D386=0,C386,"")</f>
        <v/>
      </c>
      <c r="I386" s="9" t="n">
        <f aca="false">SQRT(1-F386^2)</f>
        <v>0.999644945543616</v>
      </c>
      <c r="J386" s="21"/>
      <c r="K386" s="21"/>
      <c r="L386" s="21"/>
      <c r="M386" s="21"/>
      <c r="N386" s="21"/>
      <c r="O386" s="21"/>
      <c r="P386" s="21"/>
      <c r="Q386" s="19" t="n">
        <f aca="false">PI()</f>
        <v>3.14159265358979</v>
      </c>
      <c r="S386" s="20" t="n">
        <v>0.0266455033561215</v>
      </c>
      <c r="T386" s="20" t="n">
        <v>0.342348044854589</v>
      </c>
      <c r="U386" s="20" t="n">
        <v>0.00335496793700973</v>
      </c>
      <c r="V386" s="20" t="n">
        <v>0.67235508824303</v>
      </c>
      <c r="W386" s="20" t="n">
        <v>0.38736253192165</v>
      </c>
      <c r="X386" s="20" t="n">
        <v>0.748071360000078</v>
      </c>
    </row>
    <row r="387" customFormat="false" ht="15" hidden="false" customHeight="false" outlineLevel="0" collapsed="false">
      <c r="A387" s="21" t="n">
        <v>363</v>
      </c>
      <c r="B387" s="18" t="n">
        <f aca="false">CHOOSE($E$9,S387,U387,W387)</f>
        <v>0.115235781180672</v>
      </c>
      <c r="C387" s="18" t="n">
        <f aca="false">CHOOSE($E$9,T387,V387,X387)</f>
        <v>0.0745439553866163</v>
      </c>
      <c r="D387" s="9" t="n">
        <f aca="false">IF(B387^2+C387^2&lt;=1,1,0)</f>
        <v>1</v>
      </c>
      <c r="E387" s="14" t="n">
        <f aca="false">4*AVERAGE($D$25:D387)</f>
        <v>3.11845730027548</v>
      </c>
      <c r="F387" s="14" t="n">
        <f aca="false">B387</f>
        <v>0.115235781180672</v>
      </c>
      <c r="G387" s="14" t="n">
        <f aca="false">IF(D387=1,C387,"")</f>
        <v>0.0745439553866163</v>
      </c>
      <c r="H387" s="9" t="str">
        <f aca="false">IF(D387=0,C387,"")</f>
        <v/>
      </c>
      <c r="I387" s="9" t="n">
        <f aca="false">SQRT(1-F387^2)</f>
        <v>0.993338167360784</v>
      </c>
      <c r="J387" s="21"/>
      <c r="K387" s="21"/>
      <c r="L387" s="21"/>
      <c r="M387" s="21"/>
      <c r="N387" s="21"/>
      <c r="O387" s="21"/>
      <c r="P387" s="21"/>
      <c r="Q387" s="19" t="n">
        <f aca="false">PI()</f>
        <v>3.14159265358979</v>
      </c>
      <c r="S387" s="20" t="n">
        <v>0.115235781180672</v>
      </c>
      <c r="T387" s="20" t="n">
        <v>0.0745439553866163</v>
      </c>
      <c r="U387" s="20" t="n">
        <v>0.742564767908892</v>
      </c>
      <c r="V387" s="20" t="n">
        <v>0.208754978063083</v>
      </c>
      <c r="W387" s="20" t="n">
        <v>0.739053837906312</v>
      </c>
      <c r="X387" s="20" t="n">
        <v>0.890117185263086</v>
      </c>
    </row>
    <row r="388" customFormat="false" ht="15" hidden="false" customHeight="false" outlineLevel="0" collapsed="false">
      <c r="A388" s="21" t="n">
        <v>364</v>
      </c>
      <c r="B388" s="18" t="n">
        <f aca="false">CHOOSE($E$9,S388,U388,W388)</f>
        <v>0.51321410422679</v>
      </c>
      <c r="C388" s="18" t="n">
        <f aca="false">CHOOSE($E$9,T388,V388,X388)</f>
        <v>0.94271229498554</v>
      </c>
      <c r="D388" s="9" t="n">
        <f aca="false">IF(B388^2+C388^2&lt;=1,1,0)</f>
        <v>0</v>
      </c>
      <c r="E388" s="14" t="n">
        <f aca="false">4*AVERAGE($D$25:D388)</f>
        <v>3.10989010989011</v>
      </c>
      <c r="F388" s="14" t="n">
        <f aca="false">B388</f>
        <v>0.51321410422679</v>
      </c>
      <c r="G388" s="9" t="str">
        <f aca="false">IF(D388=1,C388,"")</f>
        <v/>
      </c>
      <c r="H388" s="14" t="n">
        <f aca="false">IF(D388=0,C388,"")</f>
        <v>0.94271229498554</v>
      </c>
      <c r="I388" s="9" t="n">
        <f aca="false">SQRT(1-F388^2)</f>
        <v>0.858260614978162</v>
      </c>
      <c r="J388" s="21"/>
      <c r="K388" s="21"/>
      <c r="L388" s="21"/>
      <c r="M388" s="21"/>
      <c r="N388" s="21"/>
      <c r="O388" s="21"/>
      <c r="P388" s="21"/>
      <c r="Q388" s="19" t="n">
        <f aca="false">PI()</f>
        <v>3.14159265358979</v>
      </c>
      <c r="S388" s="20" t="n">
        <v>0.51321410422679</v>
      </c>
      <c r="T388" s="20" t="n">
        <v>0.94271229498554</v>
      </c>
      <c r="U388" s="20" t="n">
        <v>0.0270857555018131</v>
      </c>
      <c r="V388" s="20" t="n">
        <v>0.141584900485849</v>
      </c>
      <c r="W388" s="20" t="n">
        <v>0.024475653508356</v>
      </c>
      <c r="X388" s="20" t="n">
        <v>0.863906217248643</v>
      </c>
    </row>
    <row r="389" customFormat="false" ht="15" hidden="false" customHeight="false" outlineLevel="0" collapsed="false">
      <c r="A389" s="21" t="n">
        <v>365</v>
      </c>
      <c r="B389" s="18" t="n">
        <f aca="false">CHOOSE($E$9,S389,U389,W389)</f>
        <v>0.418685003067367</v>
      </c>
      <c r="C389" s="18" t="n">
        <f aca="false">CHOOSE($E$9,T389,V389,X389)</f>
        <v>0.890604905434884</v>
      </c>
      <c r="D389" s="9" t="n">
        <f aca="false">IF(B389^2+C389^2&lt;=1,1,0)</f>
        <v>1</v>
      </c>
      <c r="E389" s="14" t="n">
        <f aca="false">4*AVERAGE($D$25:D389)</f>
        <v>3.11232876712329</v>
      </c>
      <c r="F389" s="14" t="n">
        <f aca="false">B389</f>
        <v>0.418685003067367</v>
      </c>
      <c r="G389" s="14" t="n">
        <f aca="false">IF(D389=1,C389,"")</f>
        <v>0.890604905434884</v>
      </c>
      <c r="H389" s="9" t="str">
        <f aca="false">IF(D389=0,C389,"")</f>
        <v/>
      </c>
      <c r="I389" s="9" t="n">
        <f aca="false">SQRT(1-F389^2)</f>
        <v>0.908131525830085</v>
      </c>
      <c r="J389" s="21"/>
      <c r="K389" s="21"/>
      <c r="L389" s="21"/>
      <c r="M389" s="21"/>
      <c r="N389" s="21"/>
      <c r="O389" s="21"/>
      <c r="P389" s="21"/>
      <c r="Q389" s="19" t="n">
        <f aca="false">PI()</f>
        <v>3.14159265358979</v>
      </c>
      <c r="S389" s="20" t="n">
        <v>0.418685003067367</v>
      </c>
      <c r="T389" s="20" t="n">
        <v>0.890604905434884</v>
      </c>
      <c r="U389" s="20" t="n">
        <v>0.776839956331361</v>
      </c>
      <c r="V389" s="20" t="n">
        <v>0.84026162409378</v>
      </c>
      <c r="W389" s="20" t="n">
        <v>0.149088751116126</v>
      </c>
      <c r="X389" s="20" t="n">
        <v>0.573219708714856</v>
      </c>
    </row>
    <row r="390" customFormat="false" ht="15" hidden="false" customHeight="false" outlineLevel="0" collapsed="false">
      <c r="A390" s="21" t="n">
        <v>366</v>
      </c>
      <c r="B390" s="18" t="n">
        <f aca="false">CHOOSE($E$9,S390,U390,W390)</f>
        <v>0.366093197255395</v>
      </c>
      <c r="C390" s="18" t="n">
        <f aca="false">CHOOSE($E$9,T390,V390,X390)</f>
        <v>0.515035733697005</v>
      </c>
      <c r="D390" s="9" t="n">
        <f aca="false">IF(B390^2+C390^2&lt;=1,1,0)</f>
        <v>1</v>
      </c>
      <c r="E390" s="14" t="n">
        <f aca="false">4*AVERAGE($D$25:D390)</f>
        <v>3.11475409836066</v>
      </c>
      <c r="F390" s="14" t="n">
        <f aca="false">B390</f>
        <v>0.366093197255395</v>
      </c>
      <c r="G390" s="14" t="n">
        <f aca="false">IF(D390=1,C390,"")</f>
        <v>0.515035733697005</v>
      </c>
      <c r="H390" s="9" t="str">
        <f aca="false">IF(D390=0,C390,"")</f>
        <v/>
      </c>
      <c r="I390" s="9" t="n">
        <f aca="false">SQRT(1-F390^2)</f>
        <v>0.930578191729917</v>
      </c>
      <c r="J390" s="21"/>
      <c r="K390" s="21"/>
      <c r="L390" s="21"/>
      <c r="M390" s="21"/>
      <c r="N390" s="21"/>
      <c r="O390" s="21"/>
      <c r="P390" s="21"/>
      <c r="Q390" s="19" t="n">
        <f aca="false">PI()</f>
        <v>3.14159265358979</v>
      </c>
      <c r="S390" s="20" t="n">
        <v>0.366093197255395</v>
      </c>
      <c r="T390" s="20" t="n">
        <v>0.515035733697005</v>
      </c>
      <c r="U390" s="20" t="n">
        <v>0.698732048055837</v>
      </c>
      <c r="V390" s="20" t="n">
        <v>0.492128794279398</v>
      </c>
      <c r="W390" s="20" t="n">
        <v>0.637355434278251</v>
      </c>
      <c r="X390" s="20" t="n">
        <v>0.0914127415452474</v>
      </c>
    </row>
    <row r="391" customFormat="false" ht="15" hidden="false" customHeight="false" outlineLevel="0" collapsed="false">
      <c r="A391" s="21" t="n">
        <v>367</v>
      </c>
      <c r="B391" s="18" t="n">
        <f aca="false">CHOOSE($E$9,S391,U391,W391)</f>
        <v>0.090506203356199</v>
      </c>
      <c r="C391" s="18" t="n">
        <f aca="false">CHOOSE($E$9,T391,V391,X391)</f>
        <v>0.0740156738320366</v>
      </c>
      <c r="D391" s="9" t="n">
        <f aca="false">IF(B391^2+C391^2&lt;=1,1,0)</f>
        <v>1</v>
      </c>
      <c r="E391" s="14" t="n">
        <f aca="false">4*AVERAGE($D$25:D391)</f>
        <v>3.11716621253406</v>
      </c>
      <c r="F391" s="14" t="n">
        <f aca="false">B391</f>
        <v>0.090506203356199</v>
      </c>
      <c r="G391" s="14" t="n">
        <f aca="false">IF(D391=1,C391,"")</f>
        <v>0.0740156738320366</v>
      </c>
      <c r="H391" s="9" t="str">
        <f aca="false">IF(D391=0,C391,"")</f>
        <v/>
      </c>
      <c r="I391" s="9" t="n">
        <f aca="false">SQRT(1-F391^2)</f>
        <v>0.995895891724655</v>
      </c>
      <c r="J391" s="21"/>
      <c r="K391" s="21"/>
      <c r="L391" s="21"/>
      <c r="M391" s="21"/>
      <c r="N391" s="21"/>
      <c r="O391" s="21"/>
      <c r="P391" s="21"/>
      <c r="Q391" s="19" t="n">
        <f aca="false">PI()</f>
        <v>3.14159265358979</v>
      </c>
      <c r="S391" s="20" t="n">
        <v>0.090506203356199</v>
      </c>
      <c r="T391" s="20" t="n">
        <v>0.0740156738320366</v>
      </c>
      <c r="U391" s="20" t="n">
        <v>0.258816543375348</v>
      </c>
      <c r="V391" s="20" t="n">
        <v>0.275739150953848</v>
      </c>
      <c r="W391" s="20" t="n">
        <v>0.564231465194167</v>
      </c>
      <c r="X391" s="20" t="n">
        <v>0.876184140989806</v>
      </c>
    </row>
    <row r="392" customFormat="false" ht="15" hidden="false" customHeight="false" outlineLevel="0" collapsed="false">
      <c r="A392" s="21" t="n">
        <v>368</v>
      </c>
      <c r="B392" s="18" t="n">
        <f aca="false">CHOOSE($E$9,S392,U392,W392)</f>
        <v>0.175359467393719</v>
      </c>
      <c r="C392" s="18" t="n">
        <f aca="false">CHOOSE($E$9,T392,V392,X392)</f>
        <v>0.453337726299651</v>
      </c>
      <c r="D392" s="9" t="n">
        <f aca="false">IF(B392^2+C392^2&lt;=1,1,0)</f>
        <v>1</v>
      </c>
      <c r="E392" s="14" t="n">
        <f aca="false">4*AVERAGE($D$25:D392)</f>
        <v>3.1195652173913</v>
      </c>
      <c r="F392" s="14" t="n">
        <f aca="false">B392</f>
        <v>0.175359467393719</v>
      </c>
      <c r="G392" s="14" t="n">
        <f aca="false">IF(D392=1,C392,"")</f>
        <v>0.453337726299651</v>
      </c>
      <c r="H392" s="9" t="str">
        <f aca="false">IF(D392=0,C392,"")</f>
        <v/>
      </c>
      <c r="I392" s="9" t="n">
        <f aca="false">SQRT(1-F392^2)</f>
        <v>0.98450447291792</v>
      </c>
      <c r="J392" s="21"/>
      <c r="K392" s="21"/>
      <c r="L392" s="21"/>
      <c r="M392" s="21"/>
      <c r="N392" s="21"/>
      <c r="O392" s="21"/>
      <c r="P392" s="21"/>
      <c r="Q392" s="19" t="n">
        <f aca="false">PI()</f>
        <v>3.14159265358979</v>
      </c>
      <c r="S392" s="20" t="n">
        <v>0.175359467393719</v>
      </c>
      <c r="T392" s="20" t="n">
        <v>0.453337726299651</v>
      </c>
      <c r="U392" s="20" t="n">
        <v>0.432010888362695</v>
      </c>
      <c r="V392" s="20" t="n">
        <v>0.0511369236977183</v>
      </c>
      <c r="W392" s="20" t="n">
        <v>0.688456476660587</v>
      </c>
      <c r="X392" s="20" t="n">
        <v>0.603675362189173</v>
      </c>
    </row>
    <row r="393" customFormat="false" ht="15" hidden="false" customHeight="false" outlineLevel="0" collapsed="false">
      <c r="A393" s="21" t="n">
        <v>369</v>
      </c>
      <c r="B393" s="18" t="n">
        <f aca="false">CHOOSE($E$9,S393,U393,W393)</f>
        <v>0.214743123273365</v>
      </c>
      <c r="C393" s="18" t="n">
        <f aca="false">CHOOSE($E$9,T393,V393,X393)</f>
        <v>0.533140794956125</v>
      </c>
      <c r="D393" s="9" t="n">
        <f aca="false">IF(B393^2+C393^2&lt;=1,1,0)</f>
        <v>1</v>
      </c>
      <c r="E393" s="14" t="n">
        <f aca="false">4*AVERAGE($D$25:D393)</f>
        <v>3.1219512195122</v>
      </c>
      <c r="F393" s="14" t="n">
        <f aca="false">B393</f>
        <v>0.214743123273365</v>
      </c>
      <c r="G393" s="14" t="n">
        <f aca="false">IF(D393=1,C393,"")</f>
        <v>0.533140794956125</v>
      </c>
      <c r="H393" s="9" t="str">
        <f aca="false">IF(D393=0,C393,"")</f>
        <v/>
      </c>
      <c r="I393" s="9" t="n">
        <f aca="false">SQRT(1-F393^2)</f>
        <v>0.97667056421641</v>
      </c>
      <c r="J393" s="21"/>
      <c r="K393" s="21"/>
      <c r="L393" s="21"/>
      <c r="M393" s="21"/>
      <c r="N393" s="21"/>
      <c r="O393" s="21"/>
      <c r="P393" s="21"/>
      <c r="Q393" s="19" t="n">
        <f aca="false">PI()</f>
        <v>3.14159265358979</v>
      </c>
      <c r="S393" s="20" t="n">
        <v>0.214743123273365</v>
      </c>
      <c r="T393" s="20" t="n">
        <v>0.533140794956125</v>
      </c>
      <c r="U393" s="20" t="n">
        <v>0.463526446955874</v>
      </c>
      <c r="V393" s="20" t="n">
        <v>0.783038317156527</v>
      </c>
      <c r="W393" s="20" t="n">
        <v>0.950409195832431</v>
      </c>
      <c r="X393" s="20" t="n">
        <v>0.571478405455422</v>
      </c>
    </row>
    <row r="394" customFormat="false" ht="15" hidden="false" customHeight="false" outlineLevel="0" collapsed="false">
      <c r="A394" s="21" t="n">
        <v>370</v>
      </c>
      <c r="B394" s="18" t="n">
        <f aca="false">CHOOSE($E$9,S394,U394,W394)</f>
        <v>0.417598541243933</v>
      </c>
      <c r="C394" s="18" t="n">
        <f aca="false">CHOOSE($E$9,T394,V394,X394)</f>
        <v>0.447738254559226</v>
      </c>
      <c r="D394" s="9" t="n">
        <f aca="false">IF(B394^2+C394^2&lt;=1,1,0)</f>
        <v>1</v>
      </c>
      <c r="E394" s="14" t="n">
        <f aca="false">4*AVERAGE($D$25:D394)</f>
        <v>3.12432432432432</v>
      </c>
      <c r="F394" s="14" t="n">
        <f aca="false">B394</f>
        <v>0.417598541243933</v>
      </c>
      <c r="G394" s="14" t="n">
        <f aca="false">IF(D394=1,C394,"")</f>
        <v>0.447738254559226</v>
      </c>
      <c r="H394" s="9" t="str">
        <f aca="false">IF(D394=0,C394,"")</f>
        <v/>
      </c>
      <c r="I394" s="9" t="n">
        <f aca="false">SQRT(1-F394^2)</f>
        <v>0.908631640628335</v>
      </c>
      <c r="J394" s="21"/>
      <c r="K394" s="21"/>
      <c r="L394" s="21"/>
      <c r="M394" s="21"/>
      <c r="N394" s="21"/>
      <c r="O394" s="21"/>
      <c r="P394" s="21"/>
      <c r="Q394" s="19" t="n">
        <f aca="false">PI()</f>
        <v>3.14159265358979</v>
      </c>
      <c r="S394" s="20" t="n">
        <v>0.417598541243933</v>
      </c>
      <c r="T394" s="20" t="n">
        <v>0.447738254559226</v>
      </c>
      <c r="U394" s="20" t="n">
        <v>0.569565816738327</v>
      </c>
      <c r="V394" s="20" t="n">
        <v>0.456978902557901</v>
      </c>
      <c r="W394" s="20" t="n">
        <v>0.783815534139781</v>
      </c>
      <c r="X394" s="20" t="n">
        <v>0.0447868941230073</v>
      </c>
    </row>
    <row r="395" customFormat="false" ht="15" hidden="false" customHeight="false" outlineLevel="0" collapsed="false">
      <c r="A395" s="21" t="n">
        <v>371</v>
      </c>
      <c r="B395" s="18" t="n">
        <f aca="false">CHOOSE($E$9,S395,U395,W395)</f>
        <v>0.754044392961077</v>
      </c>
      <c r="C395" s="18" t="n">
        <f aca="false">CHOOSE($E$9,T395,V395,X395)</f>
        <v>0.979067734093405</v>
      </c>
      <c r="D395" s="9" t="n">
        <f aca="false">IF(B395^2+C395^2&lt;=1,1,0)</f>
        <v>0</v>
      </c>
      <c r="E395" s="14" t="n">
        <f aca="false">4*AVERAGE($D$25:D395)</f>
        <v>3.11590296495957</v>
      </c>
      <c r="F395" s="14" t="n">
        <f aca="false">B395</f>
        <v>0.754044392961077</v>
      </c>
      <c r="G395" s="9" t="str">
        <f aca="false">IF(D395=1,C395,"")</f>
        <v/>
      </c>
      <c r="H395" s="14" t="n">
        <f aca="false">IF(D395=0,C395,"")</f>
        <v>0.979067734093405</v>
      </c>
      <c r="I395" s="9" t="n">
        <f aca="false">SQRT(1-F395^2)</f>
        <v>0.656823456831408</v>
      </c>
      <c r="J395" s="21"/>
      <c r="K395" s="21"/>
      <c r="L395" s="21"/>
      <c r="M395" s="21"/>
      <c r="N395" s="21"/>
      <c r="O395" s="21"/>
      <c r="P395" s="21"/>
      <c r="Q395" s="19" t="n">
        <f aca="false">PI()</f>
        <v>3.14159265358979</v>
      </c>
      <c r="S395" s="20" t="n">
        <v>0.754044392961077</v>
      </c>
      <c r="T395" s="20" t="n">
        <v>0.979067734093405</v>
      </c>
      <c r="U395" s="20" t="n">
        <v>0.624757750387307</v>
      </c>
      <c r="V395" s="20" t="n">
        <v>0.222744219844221</v>
      </c>
      <c r="W395" s="20" t="n">
        <v>0.606682118637281</v>
      </c>
      <c r="X395" s="20" t="n">
        <v>0.924110392597582</v>
      </c>
    </row>
    <row r="396" customFormat="false" ht="15" hidden="false" customHeight="false" outlineLevel="0" collapsed="false">
      <c r="A396" s="21" t="n">
        <v>372</v>
      </c>
      <c r="B396" s="18" t="n">
        <f aca="false">CHOOSE($E$9,S396,U396,W396)</f>
        <v>0.955966022214852</v>
      </c>
      <c r="C396" s="18" t="n">
        <f aca="false">CHOOSE($E$9,T396,V396,X396)</f>
        <v>0.579001373727806</v>
      </c>
      <c r="D396" s="9" t="n">
        <f aca="false">IF(B396^2+C396^2&lt;=1,1,0)</f>
        <v>0</v>
      </c>
      <c r="E396" s="14" t="n">
        <f aca="false">4*AVERAGE($D$25:D396)</f>
        <v>3.10752688172043</v>
      </c>
      <c r="F396" s="14" t="n">
        <f aca="false">B396</f>
        <v>0.955966022214852</v>
      </c>
      <c r="G396" s="9" t="str">
        <f aca="false">IF(D396=1,C396,"")</f>
        <v/>
      </c>
      <c r="H396" s="14" t="n">
        <f aca="false">IF(D396=0,C396,"")</f>
        <v>0.579001373727806</v>
      </c>
      <c r="I396" s="9" t="n">
        <f aca="false">SQRT(1-F396^2)</f>
        <v>0.293477366027966</v>
      </c>
      <c r="J396" s="21"/>
      <c r="K396" s="21"/>
      <c r="L396" s="21"/>
      <c r="M396" s="21"/>
      <c r="N396" s="21"/>
      <c r="O396" s="21"/>
      <c r="P396" s="21"/>
      <c r="Q396" s="19" t="n">
        <f aca="false">PI()</f>
        <v>3.14159265358979</v>
      </c>
      <c r="S396" s="20" t="n">
        <v>0.955966022214852</v>
      </c>
      <c r="T396" s="20" t="n">
        <v>0.579001373727806</v>
      </c>
      <c r="U396" s="20" t="n">
        <v>0.578042746470078</v>
      </c>
      <c r="V396" s="20" t="n">
        <v>0.167018866972614</v>
      </c>
      <c r="W396" s="20" t="n">
        <v>0.965357668692682</v>
      </c>
      <c r="X396" s="20" t="n">
        <v>0.257054975061556</v>
      </c>
    </row>
    <row r="397" customFormat="false" ht="15" hidden="false" customHeight="false" outlineLevel="0" collapsed="false">
      <c r="A397" s="21" t="n">
        <v>373</v>
      </c>
      <c r="B397" s="18" t="n">
        <f aca="false">CHOOSE($E$9,S397,U397,W397)</f>
        <v>0.497478472883813</v>
      </c>
      <c r="C397" s="18" t="n">
        <f aca="false">CHOOSE($E$9,T397,V397,X397)</f>
        <v>0.590951125719585</v>
      </c>
      <c r="D397" s="9" t="n">
        <f aca="false">IF(B397^2+C397^2&lt;=1,1,0)</f>
        <v>1</v>
      </c>
      <c r="E397" s="14" t="n">
        <f aca="false">4*AVERAGE($D$25:D397)</f>
        <v>3.10991957104558</v>
      </c>
      <c r="F397" s="14" t="n">
        <f aca="false">B397</f>
        <v>0.497478472883813</v>
      </c>
      <c r="G397" s="14" t="n">
        <f aca="false">IF(D397=1,C397,"")</f>
        <v>0.590951125719585</v>
      </c>
      <c r="H397" s="9" t="str">
        <f aca="false">IF(D397=0,C397,"")</f>
        <v/>
      </c>
      <c r="I397" s="9" t="n">
        <f aca="false">SQRT(1-F397^2)</f>
        <v>0.867476321876966</v>
      </c>
      <c r="J397" s="21"/>
      <c r="K397" s="21"/>
      <c r="L397" s="21"/>
      <c r="M397" s="21"/>
      <c r="N397" s="21"/>
      <c r="O397" s="21"/>
      <c r="P397" s="21"/>
      <c r="Q397" s="19" t="n">
        <f aca="false">PI()</f>
        <v>3.14159265358979</v>
      </c>
      <c r="S397" s="20" t="n">
        <v>0.497478472883813</v>
      </c>
      <c r="T397" s="20" t="n">
        <v>0.590951125719585</v>
      </c>
      <c r="U397" s="20" t="n">
        <v>0.530105532394041</v>
      </c>
      <c r="V397" s="20" t="n">
        <v>0.382339042634638</v>
      </c>
      <c r="W397" s="20" t="n">
        <v>0.823578634160898</v>
      </c>
      <c r="X397" s="20" t="n">
        <v>0.0387048091241279</v>
      </c>
    </row>
    <row r="398" customFormat="false" ht="15" hidden="false" customHeight="false" outlineLevel="0" collapsed="false">
      <c r="A398" s="21" t="n">
        <v>374</v>
      </c>
      <c r="B398" s="18" t="n">
        <f aca="false">CHOOSE($E$9,S398,U398,W398)</f>
        <v>0.15841258817818</v>
      </c>
      <c r="C398" s="18" t="n">
        <f aca="false">CHOOSE($E$9,T398,V398,X398)</f>
        <v>0.949211482075043</v>
      </c>
      <c r="D398" s="9" t="n">
        <f aca="false">IF(B398^2+C398^2&lt;=1,1,0)</f>
        <v>1</v>
      </c>
      <c r="E398" s="14" t="n">
        <f aca="false">4*AVERAGE($D$25:D398)</f>
        <v>3.11229946524064</v>
      </c>
      <c r="F398" s="14" t="n">
        <f aca="false">B398</f>
        <v>0.15841258817818</v>
      </c>
      <c r="G398" s="14" t="n">
        <f aca="false">IF(D398=1,C398,"")</f>
        <v>0.949211482075043</v>
      </c>
      <c r="H398" s="9" t="str">
        <f aca="false">IF(D398=0,C398,"")</f>
        <v/>
      </c>
      <c r="I398" s="9" t="n">
        <f aca="false">SQRT(1-F398^2)</f>
        <v>0.98737300545776</v>
      </c>
      <c r="J398" s="21"/>
      <c r="K398" s="21"/>
      <c r="L398" s="21"/>
      <c r="M398" s="21"/>
      <c r="N398" s="21"/>
      <c r="O398" s="21"/>
      <c r="P398" s="21"/>
      <c r="Q398" s="19" t="n">
        <f aca="false">PI()</f>
        <v>3.14159265358979</v>
      </c>
      <c r="S398" s="20" t="n">
        <v>0.15841258817818</v>
      </c>
      <c r="T398" s="20" t="n">
        <v>0.949211482075043</v>
      </c>
      <c r="U398" s="20" t="n">
        <v>0.382884762888102</v>
      </c>
      <c r="V398" s="20" t="n">
        <v>0.508651556326203</v>
      </c>
      <c r="W398" s="20" t="n">
        <v>0.726826663453471</v>
      </c>
      <c r="X398" s="20" t="n">
        <v>0.212413163303381</v>
      </c>
    </row>
    <row r="399" customFormat="false" ht="15" hidden="false" customHeight="false" outlineLevel="0" collapsed="false">
      <c r="A399" s="21" t="n">
        <v>375</v>
      </c>
      <c r="B399" s="18" t="n">
        <f aca="false">CHOOSE($E$9,S399,U399,W399)</f>
        <v>0.478075157734565</v>
      </c>
      <c r="C399" s="18" t="n">
        <f aca="false">CHOOSE($E$9,T399,V399,X399)</f>
        <v>0.287802324281074</v>
      </c>
      <c r="D399" s="9" t="n">
        <f aca="false">IF(B399^2+C399^2&lt;=1,1,0)</f>
        <v>1</v>
      </c>
      <c r="E399" s="14" t="n">
        <f aca="false">4*AVERAGE($D$25:D399)</f>
        <v>3.11466666666667</v>
      </c>
      <c r="F399" s="14" t="n">
        <f aca="false">B399</f>
        <v>0.478075157734565</v>
      </c>
      <c r="G399" s="14" t="n">
        <f aca="false">IF(D399=1,C399,"")</f>
        <v>0.287802324281074</v>
      </c>
      <c r="H399" s="9" t="str">
        <f aca="false">IF(D399=0,C399,"")</f>
        <v/>
      </c>
      <c r="I399" s="9" t="n">
        <f aca="false">SQRT(1-F399^2)</f>
        <v>0.878318930433058</v>
      </c>
      <c r="J399" s="21"/>
      <c r="K399" s="21"/>
      <c r="L399" s="21"/>
      <c r="M399" s="21"/>
      <c r="N399" s="21"/>
      <c r="O399" s="21"/>
      <c r="P399" s="21"/>
      <c r="Q399" s="19" t="n">
        <f aca="false">PI()</f>
        <v>3.14159265358979</v>
      </c>
      <c r="S399" s="20" t="n">
        <v>0.478075157734565</v>
      </c>
      <c r="T399" s="20" t="n">
        <v>0.287802324281074</v>
      </c>
      <c r="U399" s="20" t="n">
        <v>0.459547760063198</v>
      </c>
      <c r="V399" s="20" t="n">
        <v>0.00160475084754652</v>
      </c>
      <c r="W399" s="20" t="n">
        <v>0.571488871942042</v>
      </c>
      <c r="X399" s="20" t="n">
        <v>0.688759524761408</v>
      </c>
    </row>
    <row r="400" customFormat="false" ht="15" hidden="false" customHeight="false" outlineLevel="0" collapsed="false">
      <c r="A400" s="21" t="n">
        <v>376</v>
      </c>
      <c r="B400" s="18" t="n">
        <f aca="false">CHOOSE($E$9,S400,U400,W400)</f>
        <v>0.399698151624762</v>
      </c>
      <c r="C400" s="18" t="n">
        <f aca="false">CHOOSE($E$9,T400,V400,X400)</f>
        <v>0.801707402919419</v>
      </c>
      <c r="D400" s="9" t="n">
        <f aca="false">IF(B400^2+C400^2&lt;=1,1,0)</f>
        <v>1</v>
      </c>
      <c r="E400" s="14" t="n">
        <f aca="false">4*AVERAGE($D$25:D400)</f>
        <v>3.11702127659575</v>
      </c>
      <c r="F400" s="14" t="n">
        <f aca="false">B400</f>
        <v>0.399698151624762</v>
      </c>
      <c r="G400" s="14" t="n">
        <f aca="false">IF(D400=1,C400,"")</f>
        <v>0.801707402919419</v>
      </c>
      <c r="H400" s="9" t="str">
        <f aca="false">IF(D400=0,C400,"")</f>
        <v/>
      </c>
      <c r="I400" s="9" t="n">
        <f aca="false">SQRT(1-F400^2)</f>
        <v>0.916646817257197</v>
      </c>
      <c r="J400" s="21"/>
      <c r="K400" s="21"/>
      <c r="L400" s="21"/>
      <c r="M400" s="21"/>
      <c r="N400" s="21"/>
      <c r="O400" s="21"/>
      <c r="P400" s="21"/>
      <c r="Q400" s="19" t="n">
        <f aca="false">PI()</f>
        <v>3.14159265358979</v>
      </c>
      <c r="S400" s="20" t="n">
        <v>0.399698151624762</v>
      </c>
      <c r="T400" s="20" t="n">
        <v>0.801707402919419</v>
      </c>
      <c r="U400" s="20" t="n">
        <v>0.957844862260799</v>
      </c>
      <c r="V400" s="20" t="n">
        <v>0.851771375001644</v>
      </c>
      <c r="W400" s="20" t="n">
        <v>0.113886769046489</v>
      </c>
      <c r="X400" s="20" t="n">
        <v>0.52570408584561</v>
      </c>
    </row>
    <row r="401" customFormat="false" ht="15" hidden="false" customHeight="false" outlineLevel="0" collapsed="false">
      <c r="A401" s="21" t="n">
        <v>377</v>
      </c>
      <c r="B401" s="18" t="n">
        <f aca="false">CHOOSE($E$9,S401,U401,W401)</f>
        <v>0.250718642841093</v>
      </c>
      <c r="C401" s="18" t="n">
        <f aca="false">CHOOSE($E$9,T401,V401,X401)</f>
        <v>0.684849267476238</v>
      </c>
      <c r="D401" s="9" t="n">
        <f aca="false">IF(B401^2+C401^2&lt;=1,1,0)</f>
        <v>1</v>
      </c>
      <c r="E401" s="14" t="n">
        <f aca="false">4*AVERAGE($D$25:D401)</f>
        <v>3.11936339522546</v>
      </c>
      <c r="F401" s="14" t="n">
        <f aca="false">B401</f>
        <v>0.250718642841093</v>
      </c>
      <c r="G401" s="14" t="n">
        <f aca="false">IF(D401=1,C401,"")</f>
        <v>0.684849267476238</v>
      </c>
      <c r="H401" s="9" t="str">
        <f aca="false">IF(D401=0,C401,"")</f>
        <v/>
      </c>
      <c r="I401" s="9" t="n">
        <f aca="false">SQRT(1-F401^2)</f>
        <v>0.968059999241741</v>
      </c>
      <c r="J401" s="21"/>
      <c r="K401" s="21"/>
      <c r="L401" s="21"/>
      <c r="M401" s="21"/>
      <c r="N401" s="21"/>
      <c r="O401" s="21"/>
      <c r="P401" s="21"/>
      <c r="Q401" s="19" t="n">
        <f aca="false">PI()</f>
        <v>3.14159265358979</v>
      </c>
      <c r="S401" s="20" t="n">
        <v>0.250718642841093</v>
      </c>
      <c r="T401" s="20" t="n">
        <v>0.684849267476238</v>
      </c>
      <c r="U401" s="20" t="n">
        <v>0.232225091363203</v>
      </c>
      <c r="V401" s="20" t="n">
        <v>0.128887364064814</v>
      </c>
      <c r="W401" s="20" t="n">
        <v>0.258603124380002</v>
      </c>
      <c r="X401" s="20" t="n">
        <v>0.776455696423922</v>
      </c>
    </row>
    <row r="402" customFormat="false" ht="15" hidden="false" customHeight="false" outlineLevel="0" collapsed="false">
      <c r="A402" s="21" t="n">
        <v>378</v>
      </c>
      <c r="B402" s="18" t="n">
        <f aca="false">CHOOSE($E$9,S402,U402,W402)</f>
        <v>0.962820082320832</v>
      </c>
      <c r="C402" s="18" t="n">
        <f aca="false">CHOOSE($E$9,T402,V402,X402)</f>
        <v>0.333399279159494</v>
      </c>
      <c r="D402" s="9" t="n">
        <f aca="false">IF(B402^2+C402^2&lt;=1,1,0)</f>
        <v>0</v>
      </c>
      <c r="E402" s="14" t="n">
        <f aca="false">4*AVERAGE($D$25:D402)</f>
        <v>3.11111111111111</v>
      </c>
      <c r="F402" s="14" t="n">
        <f aca="false">B402</f>
        <v>0.962820082320832</v>
      </c>
      <c r="G402" s="9" t="str">
        <f aca="false">IF(D402=1,C402,"")</f>
        <v/>
      </c>
      <c r="H402" s="14" t="n">
        <f aca="false">IF(D402=0,C402,"")</f>
        <v>0.333399279159494</v>
      </c>
      <c r="I402" s="9" t="n">
        <f aca="false">SQRT(1-F402^2)</f>
        <v>0.270143460183116</v>
      </c>
      <c r="J402" s="21"/>
      <c r="K402" s="21"/>
      <c r="L402" s="21"/>
      <c r="M402" s="21"/>
      <c r="N402" s="21"/>
      <c r="O402" s="21"/>
      <c r="P402" s="21"/>
      <c r="Q402" s="19" t="n">
        <f aca="false">PI()</f>
        <v>3.14159265358979</v>
      </c>
      <c r="S402" s="20" t="n">
        <v>0.962820082320832</v>
      </c>
      <c r="T402" s="20" t="n">
        <v>0.333399279159494</v>
      </c>
      <c r="U402" s="20" t="n">
        <v>0.950853072634799</v>
      </c>
      <c r="V402" s="20" t="n">
        <v>0.296678123889745</v>
      </c>
      <c r="W402" s="20" t="n">
        <v>0.663996864121859</v>
      </c>
      <c r="X402" s="20" t="n">
        <v>0.361685321250805</v>
      </c>
    </row>
    <row r="403" customFormat="false" ht="15" hidden="false" customHeight="false" outlineLevel="0" collapsed="false">
      <c r="A403" s="21" t="n">
        <v>379</v>
      </c>
      <c r="B403" s="18" t="n">
        <f aca="false">CHOOSE($E$9,S403,U403,W403)</f>
        <v>0.671017153072171</v>
      </c>
      <c r="C403" s="18" t="n">
        <f aca="false">CHOOSE($E$9,T403,V403,X403)</f>
        <v>0.0625916520366445</v>
      </c>
      <c r="D403" s="9" t="n">
        <f aca="false">IF(B403^2+C403^2&lt;=1,1,0)</f>
        <v>1</v>
      </c>
      <c r="E403" s="14" t="n">
        <f aca="false">4*AVERAGE($D$25:D403)</f>
        <v>3.11345646437995</v>
      </c>
      <c r="F403" s="14" t="n">
        <f aca="false">B403</f>
        <v>0.671017153072171</v>
      </c>
      <c r="G403" s="14" t="n">
        <f aca="false">IF(D403=1,C403,"")</f>
        <v>0.0625916520366445</v>
      </c>
      <c r="H403" s="9" t="str">
        <f aca="false">IF(D403=0,C403,"")</f>
        <v/>
      </c>
      <c r="I403" s="9" t="n">
        <f aca="false">SQRT(1-F403^2)</f>
        <v>0.741441825285652</v>
      </c>
      <c r="J403" s="21"/>
      <c r="K403" s="21"/>
      <c r="L403" s="21"/>
      <c r="M403" s="21"/>
      <c r="N403" s="21"/>
      <c r="O403" s="21"/>
      <c r="P403" s="21"/>
      <c r="Q403" s="19" t="n">
        <f aca="false">PI()</f>
        <v>3.14159265358979</v>
      </c>
      <c r="S403" s="20" t="n">
        <v>0.671017153072171</v>
      </c>
      <c r="T403" s="20" t="n">
        <v>0.0625916520366445</v>
      </c>
      <c r="U403" s="20" t="n">
        <v>0.731699285067112</v>
      </c>
      <c r="V403" s="20" t="n">
        <v>0.319279080864962</v>
      </c>
      <c r="W403" s="20" t="n">
        <v>0.868228351762958</v>
      </c>
      <c r="X403" s="20" t="n">
        <v>0.363106192255928</v>
      </c>
    </row>
    <row r="404" customFormat="false" ht="15" hidden="false" customHeight="false" outlineLevel="0" collapsed="false">
      <c r="A404" s="21" t="n">
        <v>380</v>
      </c>
      <c r="B404" s="18" t="n">
        <f aca="false">CHOOSE($E$9,S404,U404,W404)</f>
        <v>0.605480492464267</v>
      </c>
      <c r="C404" s="18" t="n">
        <f aca="false">CHOOSE($E$9,T404,V404,X404)</f>
        <v>0.652593280305155</v>
      </c>
      <c r="D404" s="9" t="n">
        <f aca="false">IF(B404^2+C404^2&lt;=1,1,0)</f>
        <v>1</v>
      </c>
      <c r="E404" s="14" t="n">
        <f aca="false">4*AVERAGE($D$25:D404)</f>
        <v>3.11578947368421</v>
      </c>
      <c r="F404" s="14" t="n">
        <f aca="false">B404</f>
        <v>0.605480492464267</v>
      </c>
      <c r="G404" s="14" t="n">
        <f aca="false">IF(D404=1,C404,"")</f>
        <v>0.652593280305155</v>
      </c>
      <c r="H404" s="9" t="str">
        <f aca="false">IF(D404=0,C404,"")</f>
        <v/>
      </c>
      <c r="I404" s="9" t="n">
        <f aca="false">SQRT(1-F404^2)</f>
        <v>0.795860146787882</v>
      </c>
      <c r="J404" s="21"/>
      <c r="K404" s="21"/>
      <c r="L404" s="21"/>
      <c r="M404" s="21"/>
      <c r="N404" s="21"/>
      <c r="O404" s="21"/>
      <c r="P404" s="21"/>
      <c r="Q404" s="19" t="n">
        <f aca="false">PI()</f>
        <v>3.14159265358979</v>
      </c>
      <c r="S404" s="20" t="n">
        <v>0.605480492464267</v>
      </c>
      <c r="T404" s="20" t="n">
        <v>0.652593280305155</v>
      </c>
      <c r="U404" s="20" t="n">
        <v>0.568526091412554</v>
      </c>
      <c r="V404" s="20" t="n">
        <v>0.461791516979097</v>
      </c>
      <c r="W404" s="20" t="n">
        <v>0.344047563639244</v>
      </c>
      <c r="X404" s="20" t="n">
        <v>0.920929950238921</v>
      </c>
    </row>
    <row r="405" customFormat="false" ht="15" hidden="false" customHeight="false" outlineLevel="0" collapsed="false">
      <c r="A405" s="21" t="n">
        <v>381</v>
      </c>
      <c r="B405" s="18" t="n">
        <f aca="false">CHOOSE($E$9,S405,U405,W405)</f>
        <v>0.0657741342438385</v>
      </c>
      <c r="C405" s="18" t="n">
        <f aca="false">CHOOSE($E$9,T405,V405,X405)</f>
        <v>0.926676422008313</v>
      </c>
      <c r="D405" s="9" t="n">
        <f aca="false">IF(B405^2+C405^2&lt;=1,1,0)</f>
        <v>1</v>
      </c>
      <c r="E405" s="14" t="n">
        <f aca="false">4*AVERAGE($D$25:D405)</f>
        <v>3.11811023622047</v>
      </c>
      <c r="F405" s="14" t="n">
        <f aca="false">B405</f>
        <v>0.0657741342438385</v>
      </c>
      <c r="G405" s="14" t="n">
        <f aca="false">IF(D405=1,C405,"")</f>
        <v>0.926676422008313</v>
      </c>
      <c r="H405" s="9" t="str">
        <f aca="false">IF(D405=0,C405,"")</f>
        <v/>
      </c>
      <c r="I405" s="9" t="n">
        <f aca="false">SQRT(1-F405^2)</f>
        <v>0.997834537017272</v>
      </c>
      <c r="J405" s="21"/>
      <c r="K405" s="21"/>
      <c r="L405" s="21"/>
      <c r="M405" s="21"/>
      <c r="N405" s="21"/>
      <c r="O405" s="21"/>
      <c r="P405" s="21"/>
      <c r="Q405" s="19" t="n">
        <f aca="false">PI()</f>
        <v>3.14159265358979</v>
      </c>
      <c r="S405" s="20" t="n">
        <v>0.0657741342438385</v>
      </c>
      <c r="T405" s="20" t="n">
        <v>0.926676422008313</v>
      </c>
      <c r="U405" s="20" t="n">
        <v>0.187603043255618</v>
      </c>
      <c r="V405" s="20" t="n">
        <v>0.14690004199277</v>
      </c>
      <c r="W405" s="20" t="n">
        <v>0.0859288835765625</v>
      </c>
      <c r="X405" s="20" t="n">
        <v>0.64569243747715</v>
      </c>
    </row>
    <row r="406" customFormat="false" ht="15" hidden="false" customHeight="false" outlineLevel="0" collapsed="false">
      <c r="A406" s="21" t="n">
        <v>382</v>
      </c>
      <c r="B406" s="18" t="n">
        <f aca="false">CHOOSE($E$9,S406,U406,W406)</f>
        <v>0.307217584340833</v>
      </c>
      <c r="C406" s="18" t="n">
        <f aca="false">CHOOSE($E$9,T406,V406,X406)</f>
        <v>0.585449122008868</v>
      </c>
      <c r="D406" s="9" t="n">
        <f aca="false">IF(B406^2+C406^2&lt;=1,1,0)</f>
        <v>1</v>
      </c>
      <c r="E406" s="14" t="n">
        <f aca="false">4*AVERAGE($D$25:D406)</f>
        <v>3.12041884816754</v>
      </c>
      <c r="F406" s="14" t="n">
        <f aca="false">B406</f>
        <v>0.307217584340833</v>
      </c>
      <c r="G406" s="14" t="n">
        <f aca="false">IF(D406=1,C406,"")</f>
        <v>0.585449122008868</v>
      </c>
      <c r="H406" s="9" t="str">
        <f aca="false">IF(D406=0,C406,"")</f>
        <v/>
      </c>
      <c r="I406" s="9" t="n">
        <f aca="false">SQRT(1-F406^2)</f>
        <v>0.951639299247243</v>
      </c>
      <c r="J406" s="21"/>
      <c r="K406" s="21"/>
      <c r="L406" s="21"/>
      <c r="M406" s="21"/>
      <c r="N406" s="21"/>
      <c r="O406" s="21"/>
      <c r="P406" s="21"/>
      <c r="Q406" s="19" t="n">
        <f aca="false">PI()</f>
        <v>3.14159265358979</v>
      </c>
      <c r="S406" s="20" t="n">
        <v>0.307217584340833</v>
      </c>
      <c r="T406" s="20" t="n">
        <v>0.585449122008868</v>
      </c>
      <c r="U406" s="20" t="n">
        <v>0.919061901594278</v>
      </c>
      <c r="V406" s="20" t="n">
        <v>0.790585851321172</v>
      </c>
      <c r="W406" s="20" t="n">
        <v>0.854705798421687</v>
      </c>
      <c r="X406" s="20" t="n">
        <v>0.0290080384881881</v>
      </c>
    </row>
    <row r="407" customFormat="false" ht="15" hidden="false" customHeight="false" outlineLevel="0" collapsed="false">
      <c r="A407" s="21" t="n">
        <v>383</v>
      </c>
      <c r="B407" s="18" t="n">
        <f aca="false">CHOOSE($E$9,S407,U407,W407)</f>
        <v>0.935686007025652</v>
      </c>
      <c r="C407" s="18" t="n">
        <f aca="false">CHOOSE($E$9,T407,V407,X407)</f>
        <v>0.986718569532968</v>
      </c>
      <c r="D407" s="9" t="n">
        <f aca="false">IF(B407^2+C407^2&lt;=1,1,0)</f>
        <v>0</v>
      </c>
      <c r="E407" s="14" t="n">
        <f aca="false">4*AVERAGE($D$25:D407)</f>
        <v>3.11227154046997</v>
      </c>
      <c r="F407" s="14" t="n">
        <f aca="false">B407</f>
        <v>0.935686007025652</v>
      </c>
      <c r="G407" s="9" t="str">
        <f aca="false">IF(D407=1,C407,"")</f>
        <v/>
      </c>
      <c r="H407" s="14" t="n">
        <f aca="false">IF(D407=0,C407,"")</f>
        <v>0.986718569532968</v>
      </c>
      <c r="I407" s="9" t="n">
        <f aca="false">SQRT(1-F407^2)</f>
        <v>0.352833808267281</v>
      </c>
      <c r="J407" s="21"/>
      <c r="K407" s="21"/>
      <c r="L407" s="21"/>
      <c r="M407" s="21"/>
      <c r="N407" s="21"/>
      <c r="O407" s="21"/>
      <c r="P407" s="21"/>
      <c r="Q407" s="19" t="n">
        <f aca="false">PI()</f>
        <v>3.14159265358979</v>
      </c>
      <c r="S407" s="20" t="n">
        <v>0.935686007025652</v>
      </c>
      <c r="T407" s="20" t="n">
        <v>0.986718569532968</v>
      </c>
      <c r="U407" s="20" t="n">
        <v>0.316924466555332</v>
      </c>
      <c r="V407" s="20" t="n">
        <v>0.242117110281775</v>
      </c>
      <c r="W407" s="20" t="n">
        <v>0.0617376334356555</v>
      </c>
      <c r="X407" s="20" t="n">
        <v>0.466156512284543</v>
      </c>
    </row>
    <row r="408" customFormat="false" ht="15" hidden="false" customHeight="false" outlineLevel="0" collapsed="false">
      <c r="A408" s="21" t="n">
        <v>384</v>
      </c>
      <c r="B408" s="18" t="n">
        <f aca="false">CHOOSE($E$9,S408,U408,W408)</f>
        <v>0.962826060480438</v>
      </c>
      <c r="C408" s="18" t="n">
        <f aca="false">CHOOSE($E$9,T408,V408,X408)</f>
        <v>0.284195398096927</v>
      </c>
      <c r="D408" s="9" t="n">
        <f aca="false">IF(B408^2+C408^2&lt;=1,1,0)</f>
        <v>0</v>
      </c>
      <c r="E408" s="14" t="n">
        <f aca="false">4*AVERAGE($D$25:D408)</f>
        <v>3.10416666666667</v>
      </c>
      <c r="F408" s="14" t="n">
        <f aca="false">B408</f>
        <v>0.962826060480438</v>
      </c>
      <c r="G408" s="9" t="str">
        <f aca="false">IF(D408=1,C408,"")</f>
        <v/>
      </c>
      <c r="H408" s="14" t="n">
        <f aca="false">IF(D408=0,C408,"")</f>
        <v>0.284195398096927</v>
      </c>
      <c r="I408" s="9" t="n">
        <f aca="false">SQRT(1-F408^2)</f>
        <v>0.270122152478688</v>
      </c>
      <c r="J408" s="21"/>
      <c r="K408" s="21"/>
      <c r="L408" s="21"/>
      <c r="M408" s="21"/>
      <c r="N408" s="21"/>
      <c r="O408" s="21"/>
      <c r="P408" s="21"/>
      <c r="Q408" s="19" t="n">
        <f aca="false">PI()</f>
        <v>3.14159265358979</v>
      </c>
      <c r="S408" s="20" t="n">
        <v>0.962826060480438</v>
      </c>
      <c r="T408" s="20" t="n">
        <v>0.284195398096927</v>
      </c>
      <c r="U408" s="20" t="n">
        <v>0.881809250558148</v>
      </c>
      <c r="V408" s="20" t="n">
        <v>0.81848669473641</v>
      </c>
      <c r="W408" s="20" t="n">
        <v>0.873737600061477</v>
      </c>
      <c r="X408" s="20" t="n">
        <v>0.0602326140029071</v>
      </c>
    </row>
    <row r="409" customFormat="false" ht="15" hidden="false" customHeight="false" outlineLevel="0" collapsed="false">
      <c r="A409" s="21" t="n">
        <v>385</v>
      </c>
      <c r="B409" s="18" t="n">
        <f aca="false">CHOOSE($E$9,S409,U409,W409)</f>
        <v>0.580891483346932</v>
      </c>
      <c r="C409" s="18" t="n">
        <f aca="false">CHOOSE($E$9,T409,V409,X409)</f>
        <v>0.632192248129286</v>
      </c>
      <c r="D409" s="9" t="n">
        <f aca="false">IF(B409^2+C409^2&lt;=1,1,0)</f>
        <v>1</v>
      </c>
      <c r="E409" s="14" t="n">
        <f aca="false">4*AVERAGE($D$25:D409)</f>
        <v>3.10649350649351</v>
      </c>
      <c r="F409" s="14" t="n">
        <f aca="false">B409</f>
        <v>0.580891483346932</v>
      </c>
      <c r="G409" s="14" t="n">
        <f aca="false">IF(D409=1,C409,"")</f>
        <v>0.632192248129286</v>
      </c>
      <c r="H409" s="9" t="str">
        <f aca="false">IF(D409=0,C409,"")</f>
        <v/>
      </c>
      <c r="I409" s="9" t="n">
        <f aca="false">SQRT(1-F409^2)</f>
        <v>0.813981009959693</v>
      </c>
      <c r="J409" s="21"/>
      <c r="K409" s="21"/>
      <c r="L409" s="21"/>
      <c r="M409" s="21"/>
      <c r="N409" s="21"/>
      <c r="O409" s="21"/>
      <c r="P409" s="21"/>
      <c r="Q409" s="19" t="n">
        <f aca="false">PI()</f>
        <v>3.14159265358979</v>
      </c>
      <c r="S409" s="20" t="n">
        <v>0.580891483346932</v>
      </c>
      <c r="T409" s="20" t="n">
        <v>0.632192248129286</v>
      </c>
      <c r="U409" s="20" t="n">
        <v>0.89714706468735</v>
      </c>
      <c r="V409" s="20" t="n">
        <v>0.0777091983668374</v>
      </c>
      <c r="W409" s="20" t="n">
        <v>0.724507230947164</v>
      </c>
      <c r="X409" s="20" t="n">
        <v>0.130308191894987</v>
      </c>
    </row>
    <row r="410" customFormat="false" ht="15" hidden="false" customHeight="false" outlineLevel="0" collapsed="false">
      <c r="A410" s="21" t="n">
        <v>386</v>
      </c>
      <c r="B410" s="18" t="n">
        <f aca="false">CHOOSE($E$9,S410,U410,W410)</f>
        <v>0.0376915963133797</v>
      </c>
      <c r="C410" s="18" t="n">
        <f aca="false">CHOOSE($E$9,T410,V410,X410)</f>
        <v>0.840227725100704</v>
      </c>
      <c r="D410" s="9" t="n">
        <f aca="false">IF(B410^2+C410^2&lt;=1,1,0)</f>
        <v>1</v>
      </c>
      <c r="E410" s="14" t="n">
        <f aca="false">4*AVERAGE($D$25:D410)</f>
        <v>3.10880829015544</v>
      </c>
      <c r="F410" s="14" t="n">
        <f aca="false">B410</f>
        <v>0.0376915963133797</v>
      </c>
      <c r="G410" s="14" t="n">
        <f aca="false">IF(D410=1,C410,"")</f>
        <v>0.840227725100704</v>
      </c>
      <c r="H410" s="9" t="str">
        <f aca="false">IF(D410=0,C410,"")</f>
        <v/>
      </c>
      <c r="I410" s="9" t="n">
        <f aca="false">SQRT(1-F410^2)</f>
        <v>0.999289419321224</v>
      </c>
      <c r="J410" s="21"/>
      <c r="K410" s="21"/>
      <c r="L410" s="21"/>
      <c r="M410" s="21"/>
      <c r="N410" s="21"/>
      <c r="O410" s="21"/>
      <c r="P410" s="21"/>
      <c r="Q410" s="19" t="n">
        <f aca="false">PI()</f>
        <v>3.14159265358979</v>
      </c>
      <c r="S410" s="20" t="n">
        <v>0.0376915963133797</v>
      </c>
      <c r="T410" s="20" t="n">
        <v>0.840227725100704</v>
      </c>
      <c r="U410" s="20" t="n">
        <v>0.574056603254482</v>
      </c>
      <c r="V410" s="20" t="n">
        <v>0.640906733790803</v>
      </c>
      <c r="W410" s="20" t="n">
        <v>0.75978507051042</v>
      </c>
      <c r="X410" s="20" t="n">
        <v>0.792399036824518</v>
      </c>
    </row>
    <row r="411" customFormat="false" ht="15" hidden="false" customHeight="false" outlineLevel="0" collapsed="false">
      <c r="A411" s="21" t="n">
        <v>387</v>
      </c>
      <c r="B411" s="18" t="n">
        <f aca="false">CHOOSE($E$9,S411,U411,W411)</f>
        <v>0.289997445303015</v>
      </c>
      <c r="C411" s="18" t="n">
        <f aca="false">CHOOSE($E$9,T411,V411,X411)</f>
        <v>0.233517198474146</v>
      </c>
      <c r="D411" s="9" t="n">
        <f aca="false">IF(B411^2+C411^2&lt;=1,1,0)</f>
        <v>1</v>
      </c>
      <c r="E411" s="14" t="n">
        <f aca="false">4*AVERAGE($D$25:D411)</f>
        <v>3.11111111111111</v>
      </c>
      <c r="F411" s="14" t="n">
        <f aca="false">B411</f>
        <v>0.289997445303015</v>
      </c>
      <c r="G411" s="14" t="n">
        <f aca="false">IF(D411=1,C411,"")</f>
        <v>0.233517198474146</v>
      </c>
      <c r="H411" s="9" t="str">
        <f aca="false">IF(D411=0,C411,"")</f>
        <v/>
      </c>
      <c r="I411" s="9" t="n">
        <f aca="false">SQRT(1-F411^2)</f>
        <v>0.957027419522411</v>
      </c>
      <c r="J411" s="21"/>
      <c r="K411" s="21"/>
      <c r="L411" s="21"/>
      <c r="M411" s="21"/>
      <c r="N411" s="21"/>
      <c r="O411" s="21"/>
      <c r="P411" s="21"/>
      <c r="Q411" s="19" t="n">
        <f aca="false">PI()</f>
        <v>3.14159265358979</v>
      </c>
      <c r="S411" s="20" t="n">
        <v>0.289997445303015</v>
      </c>
      <c r="T411" s="20" t="n">
        <v>0.233517198474146</v>
      </c>
      <c r="U411" s="20" t="n">
        <v>0.177460090062152</v>
      </c>
      <c r="V411" s="20" t="n">
        <v>0.624600424303286</v>
      </c>
      <c r="W411" s="20" t="n">
        <v>0.219302038535981</v>
      </c>
      <c r="X411" s="20" t="n">
        <v>0.457543984545546</v>
      </c>
    </row>
    <row r="412" customFormat="false" ht="15" hidden="false" customHeight="false" outlineLevel="0" collapsed="false">
      <c r="A412" s="21" t="n">
        <v>388</v>
      </c>
      <c r="B412" s="18" t="n">
        <f aca="false">CHOOSE($E$9,S412,U412,W412)</f>
        <v>0.450664375326596</v>
      </c>
      <c r="C412" s="18" t="n">
        <f aca="false">CHOOSE($E$9,T412,V412,X412)</f>
        <v>0.355214699287899</v>
      </c>
      <c r="D412" s="9" t="n">
        <f aca="false">IF(B412^2+C412^2&lt;=1,1,0)</f>
        <v>1</v>
      </c>
      <c r="E412" s="14" t="n">
        <f aca="false">4*AVERAGE($D$25:D412)</f>
        <v>3.11340206185567</v>
      </c>
      <c r="F412" s="14" t="n">
        <f aca="false">B412</f>
        <v>0.450664375326596</v>
      </c>
      <c r="G412" s="14" t="n">
        <f aca="false">IF(D412=1,C412,"")</f>
        <v>0.355214699287899</v>
      </c>
      <c r="H412" s="9" t="str">
        <f aca="false">IF(D412=0,C412,"")</f>
        <v/>
      </c>
      <c r="I412" s="9" t="n">
        <f aca="false">SQRT(1-F412^2)</f>
        <v>0.89269346408019</v>
      </c>
      <c r="J412" s="21"/>
      <c r="K412" s="21"/>
      <c r="L412" s="21"/>
      <c r="M412" s="21"/>
      <c r="N412" s="21"/>
      <c r="O412" s="21"/>
      <c r="P412" s="21"/>
      <c r="Q412" s="19" t="n">
        <f aca="false">PI()</f>
        <v>3.14159265358979</v>
      </c>
      <c r="S412" s="20" t="n">
        <v>0.450664375326596</v>
      </c>
      <c r="T412" s="20" t="n">
        <v>0.355214699287899</v>
      </c>
      <c r="U412" s="20" t="n">
        <v>0.559464883406192</v>
      </c>
      <c r="V412" s="20" t="n">
        <v>0.16396056267977</v>
      </c>
      <c r="W412" s="20" t="n">
        <v>0.529835863128562</v>
      </c>
      <c r="X412" s="20" t="n">
        <v>0.65103627061841</v>
      </c>
    </row>
    <row r="413" customFormat="false" ht="15" hidden="false" customHeight="false" outlineLevel="0" collapsed="false">
      <c r="A413" s="21" t="n">
        <v>389</v>
      </c>
      <c r="B413" s="18" t="n">
        <f aca="false">CHOOSE($E$9,S413,U413,W413)</f>
        <v>0.983206386561506</v>
      </c>
      <c r="C413" s="18" t="n">
        <f aca="false">CHOOSE($E$9,T413,V413,X413)</f>
        <v>0.846465486683883</v>
      </c>
      <c r="D413" s="9" t="n">
        <f aca="false">IF(B413^2+C413^2&lt;=1,1,0)</f>
        <v>0</v>
      </c>
      <c r="E413" s="14" t="n">
        <f aca="false">4*AVERAGE($D$25:D413)</f>
        <v>3.10539845758355</v>
      </c>
      <c r="F413" s="14" t="n">
        <f aca="false">B413</f>
        <v>0.983206386561506</v>
      </c>
      <c r="G413" s="9" t="str">
        <f aca="false">IF(D413=1,C413,"")</f>
        <v/>
      </c>
      <c r="H413" s="14" t="n">
        <f aca="false">IF(D413=0,C413,"")</f>
        <v>0.846465486683883</v>
      </c>
      <c r="I413" s="9" t="n">
        <f aca="false">SQRT(1-F413^2)</f>
        <v>0.182497127168258</v>
      </c>
      <c r="J413" s="21"/>
      <c r="K413" s="21"/>
      <c r="L413" s="21"/>
      <c r="M413" s="21"/>
      <c r="N413" s="21"/>
      <c r="O413" s="21"/>
      <c r="P413" s="21"/>
      <c r="Q413" s="19" t="n">
        <f aca="false">PI()</f>
        <v>3.14159265358979</v>
      </c>
      <c r="S413" s="20" t="n">
        <v>0.983206386561506</v>
      </c>
      <c r="T413" s="20" t="n">
        <v>0.846465486683883</v>
      </c>
      <c r="U413" s="20" t="n">
        <v>0.639844848189356</v>
      </c>
      <c r="V413" s="20" t="n">
        <v>0.696465312507749</v>
      </c>
      <c r="W413" s="20" t="n">
        <v>0.422835116074755</v>
      </c>
      <c r="X413" s="20" t="n">
        <v>0.862232864731621</v>
      </c>
    </row>
    <row r="414" customFormat="false" ht="15" hidden="false" customHeight="false" outlineLevel="0" collapsed="false">
      <c r="A414" s="21" t="n">
        <v>390</v>
      </c>
      <c r="B414" s="18" t="n">
        <f aca="false">CHOOSE($E$9,S414,U414,W414)</f>
        <v>0.200096686719917</v>
      </c>
      <c r="C414" s="18" t="n">
        <f aca="false">CHOOSE($E$9,T414,V414,X414)</f>
        <v>0.173336666193791</v>
      </c>
      <c r="D414" s="9" t="n">
        <f aca="false">IF(B414^2+C414^2&lt;=1,1,0)</f>
        <v>1</v>
      </c>
      <c r="E414" s="14" t="n">
        <f aca="false">4*AVERAGE($D$25:D414)</f>
        <v>3.10769230769231</v>
      </c>
      <c r="F414" s="14" t="n">
        <f aca="false">B414</f>
        <v>0.200096686719917</v>
      </c>
      <c r="G414" s="14" t="n">
        <f aca="false">IF(D414=1,C414,"")</f>
        <v>0.173336666193791</v>
      </c>
      <c r="H414" s="9" t="str">
        <f aca="false">IF(D414=0,C414,"")</f>
        <v/>
      </c>
      <c r="I414" s="9" t="n">
        <f aca="false">SQRT(1-F414^2)</f>
        <v>0.979776156049795</v>
      </c>
      <c r="J414" s="21"/>
      <c r="K414" s="21"/>
      <c r="L414" s="21"/>
      <c r="M414" s="21"/>
      <c r="N414" s="21"/>
      <c r="O414" s="21"/>
      <c r="P414" s="21"/>
      <c r="Q414" s="19" t="n">
        <f aca="false">PI()</f>
        <v>3.14159265358979</v>
      </c>
      <c r="S414" s="20" t="n">
        <v>0.200096686719917</v>
      </c>
      <c r="T414" s="20" t="n">
        <v>0.173336666193791</v>
      </c>
      <c r="U414" s="20" t="n">
        <v>0.346229285514389</v>
      </c>
      <c r="V414" s="20" t="n">
        <v>0.749626835446037</v>
      </c>
      <c r="W414" s="20" t="n">
        <v>0.900186416364617</v>
      </c>
      <c r="X414" s="20" t="n">
        <v>0.207190792304005</v>
      </c>
    </row>
    <row r="415" customFormat="false" ht="15" hidden="false" customHeight="false" outlineLevel="0" collapsed="false">
      <c r="A415" s="21" t="n">
        <v>391</v>
      </c>
      <c r="B415" s="18" t="n">
        <f aca="false">CHOOSE($E$9,S415,U415,W415)</f>
        <v>0.45017041626852</v>
      </c>
      <c r="C415" s="18" t="n">
        <f aca="false">CHOOSE($E$9,T415,V415,X415)</f>
        <v>0.148013555095531</v>
      </c>
      <c r="D415" s="9" t="n">
        <f aca="false">IF(B415^2+C415^2&lt;=1,1,0)</f>
        <v>1</v>
      </c>
      <c r="E415" s="14" t="n">
        <f aca="false">4*AVERAGE($D$25:D415)</f>
        <v>3.10997442455243</v>
      </c>
      <c r="F415" s="14" t="n">
        <f aca="false">B415</f>
        <v>0.45017041626852</v>
      </c>
      <c r="G415" s="14" t="n">
        <f aca="false">IF(D415=1,C415,"")</f>
        <v>0.148013555095531</v>
      </c>
      <c r="H415" s="9" t="str">
        <f aca="false">IF(D415=0,C415,"")</f>
        <v/>
      </c>
      <c r="I415" s="9" t="n">
        <f aca="false">SQRT(1-F415^2)</f>
        <v>0.892942661270379</v>
      </c>
      <c r="J415" s="21"/>
      <c r="K415" s="21"/>
      <c r="L415" s="21"/>
      <c r="M415" s="21"/>
      <c r="N415" s="21"/>
      <c r="O415" s="21"/>
      <c r="P415" s="21"/>
      <c r="Q415" s="19" t="n">
        <f aca="false">PI()</f>
        <v>3.14159265358979</v>
      </c>
      <c r="S415" s="20" t="n">
        <v>0.45017041626852</v>
      </c>
      <c r="T415" s="20" t="n">
        <v>0.148013555095531</v>
      </c>
      <c r="U415" s="20" t="n">
        <v>0.167684029599211</v>
      </c>
      <c r="V415" s="20" t="n">
        <v>0.766890839942944</v>
      </c>
      <c r="W415" s="20" t="n">
        <v>0.643849546778638</v>
      </c>
      <c r="X415" s="20" t="n">
        <v>0.124949434070798</v>
      </c>
    </row>
    <row r="416" customFormat="false" ht="15" hidden="false" customHeight="false" outlineLevel="0" collapsed="false">
      <c r="A416" s="21" t="n">
        <v>392</v>
      </c>
      <c r="B416" s="18" t="n">
        <f aca="false">CHOOSE($E$9,S416,U416,W416)</f>
        <v>0.498669585562311</v>
      </c>
      <c r="C416" s="18" t="n">
        <f aca="false">CHOOSE($E$9,T416,V416,X416)</f>
        <v>0.227782302652486</v>
      </c>
      <c r="D416" s="9" t="n">
        <f aca="false">IF(B416^2+C416^2&lt;=1,1,0)</f>
        <v>1</v>
      </c>
      <c r="E416" s="14" t="n">
        <f aca="false">4*AVERAGE($D$25:D416)</f>
        <v>3.11224489795918</v>
      </c>
      <c r="F416" s="14" t="n">
        <f aca="false">B416</f>
        <v>0.498669585562311</v>
      </c>
      <c r="G416" s="14" t="n">
        <f aca="false">IF(D416=1,C416,"")</f>
        <v>0.227782302652486</v>
      </c>
      <c r="H416" s="9" t="str">
        <f aca="false">IF(D416=0,C416,"")</f>
        <v/>
      </c>
      <c r="I416" s="9" t="n">
        <f aca="false">SQRT(1-F416^2)</f>
        <v>0.866792157575917</v>
      </c>
      <c r="J416" s="21"/>
      <c r="K416" s="21"/>
      <c r="L416" s="21"/>
      <c r="M416" s="21"/>
      <c r="N416" s="21"/>
      <c r="O416" s="21"/>
      <c r="P416" s="21"/>
      <c r="Q416" s="19" t="n">
        <f aca="false">PI()</f>
        <v>3.14159265358979</v>
      </c>
      <c r="S416" s="20" t="n">
        <v>0.498669585562311</v>
      </c>
      <c r="T416" s="20" t="n">
        <v>0.227782302652486</v>
      </c>
      <c r="U416" s="20" t="n">
        <v>0.151595443556979</v>
      </c>
      <c r="V416" s="20" t="n">
        <v>0.333430050013839</v>
      </c>
      <c r="W416" s="20" t="n">
        <v>0.426510296977933</v>
      </c>
      <c r="X416" s="20" t="n">
        <v>0.540519323972374</v>
      </c>
    </row>
    <row r="417" customFormat="false" ht="15" hidden="false" customHeight="false" outlineLevel="0" collapsed="false">
      <c r="A417" s="21" t="n">
        <v>393</v>
      </c>
      <c r="B417" s="18" t="n">
        <f aca="false">CHOOSE($E$9,S417,U417,W417)</f>
        <v>0.573196825454943</v>
      </c>
      <c r="C417" s="18" t="n">
        <f aca="false">CHOOSE($E$9,T417,V417,X417)</f>
        <v>0.681764585548081</v>
      </c>
      <c r="D417" s="9" t="n">
        <f aca="false">IF(B417^2+C417^2&lt;=1,1,0)</f>
        <v>1</v>
      </c>
      <c r="E417" s="14" t="n">
        <f aca="false">4*AVERAGE($D$25:D417)</f>
        <v>3.11450381679389</v>
      </c>
      <c r="F417" s="14" t="n">
        <f aca="false">B417</f>
        <v>0.573196825454943</v>
      </c>
      <c r="G417" s="14" t="n">
        <f aca="false">IF(D417=1,C417,"")</f>
        <v>0.681764585548081</v>
      </c>
      <c r="H417" s="9" t="str">
        <f aca="false">IF(D417=0,C417,"")</f>
        <v/>
      </c>
      <c r="I417" s="9" t="n">
        <f aca="false">SQRT(1-F417^2)</f>
        <v>0.819417719657304</v>
      </c>
      <c r="J417" s="21"/>
      <c r="K417" s="21"/>
      <c r="L417" s="21"/>
      <c r="M417" s="21"/>
      <c r="N417" s="21"/>
      <c r="O417" s="21"/>
      <c r="P417" s="21"/>
      <c r="Q417" s="19" t="n">
        <f aca="false">PI()</f>
        <v>3.14159265358979</v>
      </c>
      <c r="S417" s="20" t="n">
        <v>0.573196825454943</v>
      </c>
      <c r="T417" s="20" t="n">
        <v>0.681764585548081</v>
      </c>
      <c r="U417" s="20" t="n">
        <v>0.0461604377722704</v>
      </c>
      <c r="V417" s="20" t="n">
        <v>0.393284698410283</v>
      </c>
      <c r="W417" s="20" t="n">
        <v>0.311384941531411</v>
      </c>
      <c r="X417" s="20" t="n">
        <v>0.458627461790105</v>
      </c>
    </row>
    <row r="418" customFormat="false" ht="15" hidden="false" customHeight="false" outlineLevel="0" collapsed="false">
      <c r="A418" s="21" t="n">
        <v>394</v>
      </c>
      <c r="B418" s="18" t="n">
        <f aca="false">CHOOSE($E$9,S418,U418,W418)</f>
        <v>0.43263361544814</v>
      </c>
      <c r="C418" s="18" t="n">
        <f aca="false">CHOOSE($E$9,T418,V418,X418)</f>
        <v>0.704628011328168</v>
      </c>
      <c r="D418" s="9" t="n">
        <f aca="false">IF(B418^2+C418^2&lt;=1,1,0)</f>
        <v>1</v>
      </c>
      <c r="E418" s="14" t="n">
        <f aca="false">4*AVERAGE($D$25:D418)</f>
        <v>3.11675126903553</v>
      </c>
      <c r="F418" s="14" t="n">
        <f aca="false">B418</f>
        <v>0.43263361544814</v>
      </c>
      <c r="G418" s="14" t="n">
        <f aca="false">IF(D418=1,C418,"")</f>
        <v>0.704628011328168</v>
      </c>
      <c r="H418" s="9" t="str">
        <f aca="false">IF(D418=0,C418,"")</f>
        <v/>
      </c>
      <c r="I418" s="9" t="n">
        <f aca="false">SQRT(1-F418^2)</f>
        <v>0.901569828013489</v>
      </c>
      <c r="J418" s="21"/>
      <c r="K418" s="21"/>
      <c r="L418" s="21"/>
      <c r="M418" s="21"/>
      <c r="N418" s="21"/>
      <c r="O418" s="21"/>
      <c r="P418" s="21"/>
      <c r="Q418" s="19" t="n">
        <f aca="false">PI()</f>
        <v>3.14159265358979</v>
      </c>
      <c r="S418" s="20" t="n">
        <v>0.43263361544814</v>
      </c>
      <c r="T418" s="20" t="n">
        <v>0.704628011328168</v>
      </c>
      <c r="U418" s="20" t="n">
        <v>0.455020594795856</v>
      </c>
      <c r="V418" s="20" t="n">
        <v>0.937821131438001</v>
      </c>
      <c r="W418" s="20" t="n">
        <v>0.490741844170586</v>
      </c>
      <c r="X418" s="20" t="n">
        <v>0.742403877711842</v>
      </c>
    </row>
    <row r="419" customFormat="false" ht="15" hidden="false" customHeight="false" outlineLevel="0" collapsed="false">
      <c r="A419" s="21" t="n">
        <v>395</v>
      </c>
      <c r="B419" s="18" t="n">
        <f aca="false">CHOOSE($E$9,S419,U419,W419)</f>
        <v>0.176430215942673</v>
      </c>
      <c r="C419" s="18" t="n">
        <f aca="false">CHOOSE($E$9,T419,V419,X419)</f>
        <v>0.741066175163724</v>
      </c>
      <c r="D419" s="9" t="n">
        <f aca="false">IF(B419^2+C419^2&lt;=1,1,0)</f>
        <v>1</v>
      </c>
      <c r="E419" s="14" t="n">
        <f aca="false">4*AVERAGE($D$25:D419)</f>
        <v>3.11898734177215</v>
      </c>
      <c r="F419" s="14" t="n">
        <f aca="false">B419</f>
        <v>0.176430215942673</v>
      </c>
      <c r="G419" s="14" t="n">
        <f aca="false">IF(D419=1,C419,"")</f>
        <v>0.741066175163724</v>
      </c>
      <c r="H419" s="9" t="str">
        <f aca="false">IF(D419=0,C419,"")</f>
        <v/>
      </c>
      <c r="I419" s="9" t="n">
        <f aca="false">SQRT(1-F419^2)</f>
        <v>0.984313150832814</v>
      </c>
      <c r="J419" s="21"/>
      <c r="K419" s="21"/>
      <c r="L419" s="21"/>
      <c r="M419" s="21"/>
      <c r="N419" s="21"/>
      <c r="O419" s="21"/>
      <c r="P419" s="21"/>
      <c r="Q419" s="19" t="n">
        <f aca="false">PI()</f>
        <v>3.14159265358979</v>
      </c>
      <c r="S419" s="20" t="n">
        <v>0.176430215942673</v>
      </c>
      <c r="T419" s="20" t="n">
        <v>0.741066175163724</v>
      </c>
      <c r="U419" s="20" t="n">
        <v>0.515767478975832</v>
      </c>
      <c r="V419" s="20" t="n">
        <v>0.607610192500066</v>
      </c>
      <c r="W419" s="20" t="n">
        <v>0.373178037617688</v>
      </c>
      <c r="X419" s="20" t="n">
        <v>0.505259767564068</v>
      </c>
    </row>
    <row r="420" customFormat="false" ht="15" hidden="false" customHeight="false" outlineLevel="0" collapsed="false">
      <c r="A420" s="21" t="n">
        <v>396</v>
      </c>
      <c r="B420" s="18" t="n">
        <f aca="false">CHOOSE($E$9,S420,U420,W420)</f>
        <v>0.411088593653403</v>
      </c>
      <c r="C420" s="18" t="n">
        <f aca="false">CHOOSE($E$9,T420,V420,X420)</f>
        <v>0.477225127746351</v>
      </c>
      <c r="D420" s="9" t="n">
        <f aca="false">IF(B420^2+C420^2&lt;=1,1,0)</f>
        <v>1</v>
      </c>
      <c r="E420" s="14" t="n">
        <f aca="false">4*AVERAGE($D$25:D420)</f>
        <v>3.12121212121212</v>
      </c>
      <c r="F420" s="14" t="n">
        <f aca="false">B420</f>
        <v>0.411088593653403</v>
      </c>
      <c r="G420" s="14" t="n">
        <f aca="false">IF(D420=1,C420,"")</f>
        <v>0.477225127746351</v>
      </c>
      <c r="H420" s="9" t="str">
        <f aca="false">IF(D420=0,C420,"")</f>
        <v/>
      </c>
      <c r="I420" s="9" t="n">
        <f aca="false">SQRT(1-F420^2)</f>
        <v>0.911595397184555</v>
      </c>
      <c r="J420" s="21"/>
      <c r="K420" s="21"/>
      <c r="L420" s="21"/>
      <c r="M420" s="21"/>
      <c r="N420" s="21"/>
      <c r="O420" s="21"/>
      <c r="P420" s="21"/>
      <c r="Q420" s="19" t="n">
        <f aca="false">PI()</f>
        <v>3.14159265358979</v>
      </c>
      <c r="S420" s="20" t="n">
        <v>0.411088593653403</v>
      </c>
      <c r="T420" s="20" t="n">
        <v>0.477225127746351</v>
      </c>
      <c r="U420" s="20" t="n">
        <v>0.381471520384006</v>
      </c>
      <c r="V420" s="20" t="n">
        <v>0.364097545925369</v>
      </c>
      <c r="W420" s="20" t="n">
        <v>0.819466051111757</v>
      </c>
      <c r="X420" s="20" t="n">
        <v>0.328666461818222</v>
      </c>
    </row>
    <row r="421" customFormat="false" ht="15" hidden="false" customHeight="false" outlineLevel="0" collapsed="false">
      <c r="A421" s="21" t="n">
        <v>397</v>
      </c>
      <c r="B421" s="18" t="n">
        <f aca="false">CHOOSE($E$9,S421,U421,W421)</f>
        <v>0.391636191750877</v>
      </c>
      <c r="C421" s="18" t="n">
        <f aca="false">CHOOSE($E$9,T421,V421,X421)</f>
        <v>0.467948324629106</v>
      </c>
      <c r="D421" s="9" t="n">
        <f aca="false">IF(B421^2+C421^2&lt;=1,1,0)</f>
        <v>1</v>
      </c>
      <c r="E421" s="14" t="n">
        <f aca="false">4*AVERAGE($D$25:D421)</f>
        <v>3.12342569269521</v>
      </c>
      <c r="F421" s="14" t="n">
        <f aca="false">B421</f>
        <v>0.391636191750877</v>
      </c>
      <c r="G421" s="14" t="n">
        <f aca="false">IF(D421=1,C421,"")</f>
        <v>0.467948324629106</v>
      </c>
      <c r="H421" s="9" t="str">
        <f aca="false">IF(D421=0,C421,"")</f>
        <v/>
      </c>
      <c r="I421" s="9" t="n">
        <f aca="false">SQRT(1-F421^2)</f>
        <v>0.920120151562214</v>
      </c>
      <c r="J421" s="21"/>
      <c r="K421" s="21"/>
      <c r="L421" s="21"/>
      <c r="M421" s="21"/>
      <c r="N421" s="21"/>
      <c r="O421" s="21"/>
      <c r="P421" s="21"/>
      <c r="Q421" s="19" t="n">
        <f aca="false">PI()</f>
        <v>3.14159265358979</v>
      </c>
      <c r="S421" s="20" t="n">
        <v>0.391636191750877</v>
      </c>
      <c r="T421" s="20" t="n">
        <v>0.467948324629106</v>
      </c>
      <c r="U421" s="20" t="n">
        <v>0.128266331305628</v>
      </c>
      <c r="V421" s="20" t="n">
        <v>0.0874635562525289</v>
      </c>
      <c r="W421" s="20" t="n">
        <v>0.999904135814945</v>
      </c>
      <c r="X421" s="20" t="n">
        <v>0.399529465447221</v>
      </c>
    </row>
    <row r="422" customFormat="false" ht="15" hidden="false" customHeight="false" outlineLevel="0" collapsed="false">
      <c r="A422" s="21" t="n">
        <v>398</v>
      </c>
      <c r="B422" s="18" t="n">
        <f aca="false">CHOOSE($E$9,S422,U422,W422)</f>
        <v>0.920927458791994</v>
      </c>
      <c r="C422" s="18" t="n">
        <f aca="false">CHOOSE($E$9,T422,V422,X422)</f>
        <v>0.014219939825125</v>
      </c>
      <c r="D422" s="9" t="n">
        <f aca="false">IF(B422^2+C422^2&lt;=1,1,0)</f>
        <v>1</v>
      </c>
      <c r="E422" s="14" t="n">
        <f aca="false">4*AVERAGE($D$25:D422)</f>
        <v>3.12562814070352</v>
      </c>
      <c r="F422" s="14" t="n">
        <f aca="false">B422</f>
        <v>0.920927458791994</v>
      </c>
      <c r="G422" s="14" t="n">
        <f aca="false">IF(D422=1,C422,"")</f>
        <v>0.014219939825125</v>
      </c>
      <c r="H422" s="9" t="str">
        <f aca="false">IF(D422=0,C422,"")</f>
        <v/>
      </c>
      <c r="I422" s="9" t="n">
        <f aca="false">SQRT(1-F422^2)</f>
        <v>0.389734031928084</v>
      </c>
      <c r="J422" s="21"/>
      <c r="K422" s="21"/>
      <c r="L422" s="21"/>
      <c r="M422" s="21"/>
      <c r="N422" s="21"/>
      <c r="O422" s="21"/>
      <c r="P422" s="21"/>
      <c r="Q422" s="19" t="n">
        <f aca="false">PI()</f>
        <v>3.14159265358979</v>
      </c>
      <c r="S422" s="20" t="n">
        <v>0.920927458791994</v>
      </c>
      <c r="T422" s="20" t="n">
        <v>0.014219939825125</v>
      </c>
      <c r="U422" s="20" t="n">
        <v>0.185230710947343</v>
      </c>
      <c r="V422" s="20" t="n">
        <v>0.512033486665412</v>
      </c>
      <c r="W422" s="20" t="n">
        <v>0.154973108262555</v>
      </c>
      <c r="X422" s="20" t="n">
        <v>0.523479661147532</v>
      </c>
    </row>
    <row r="423" customFormat="false" ht="15" hidden="false" customHeight="false" outlineLevel="0" collapsed="false">
      <c r="A423" s="21" t="n">
        <v>399</v>
      </c>
      <c r="B423" s="18" t="n">
        <f aca="false">CHOOSE($E$9,S423,U423,W423)</f>
        <v>0.681211613002233</v>
      </c>
      <c r="C423" s="18" t="n">
        <f aca="false">CHOOSE($E$9,T423,V423,X423)</f>
        <v>0.996006738976575</v>
      </c>
      <c r="D423" s="9" t="n">
        <f aca="false">IF(B423^2+C423^2&lt;=1,1,0)</f>
        <v>0</v>
      </c>
      <c r="E423" s="14" t="n">
        <f aca="false">4*AVERAGE($D$25:D423)</f>
        <v>3.11779448621554</v>
      </c>
      <c r="F423" s="14" t="n">
        <f aca="false">B423</f>
        <v>0.681211613002233</v>
      </c>
      <c r="G423" s="9" t="str">
        <f aca="false">IF(D423=1,C423,"")</f>
        <v/>
      </c>
      <c r="H423" s="14" t="n">
        <f aca="false">IF(D423=0,C423,"")</f>
        <v>0.996006738976575</v>
      </c>
      <c r="I423" s="9" t="n">
        <f aca="false">SQRT(1-F423^2)</f>
        <v>0.732086564766009</v>
      </c>
      <c r="J423" s="21"/>
      <c r="K423" s="21"/>
      <c r="L423" s="21"/>
      <c r="M423" s="21"/>
      <c r="N423" s="21"/>
      <c r="O423" s="21"/>
      <c r="P423" s="21"/>
      <c r="Q423" s="19" t="n">
        <f aca="false">PI()</f>
        <v>3.14159265358979</v>
      </c>
      <c r="S423" s="20" t="n">
        <v>0.681211613002233</v>
      </c>
      <c r="T423" s="20" t="n">
        <v>0.996006738976575</v>
      </c>
      <c r="U423" s="20" t="n">
        <v>0.0617054064086242</v>
      </c>
      <c r="V423" s="20" t="n">
        <v>0.287328509618146</v>
      </c>
      <c r="W423" s="20" t="n">
        <v>0.606890232403789</v>
      </c>
      <c r="X423" s="20" t="n">
        <v>0.253538628302005</v>
      </c>
    </row>
    <row r="424" customFormat="false" ht="15" hidden="false" customHeight="false" outlineLevel="0" collapsed="false">
      <c r="A424" s="21" t="n">
        <v>400</v>
      </c>
      <c r="B424" s="18" t="n">
        <f aca="false">CHOOSE($E$9,S424,U424,W424)</f>
        <v>0.353069180971943</v>
      </c>
      <c r="C424" s="18" t="n">
        <f aca="false">CHOOSE($E$9,T424,V424,X424)</f>
        <v>0.714331519906409</v>
      </c>
      <c r="D424" s="9" t="n">
        <f aca="false">IF(B424^2+C424^2&lt;=1,1,0)</f>
        <v>1</v>
      </c>
      <c r="E424" s="14" t="n">
        <f aca="false">4*AVERAGE($D$25:D424)</f>
        <v>3.12</v>
      </c>
      <c r="F424" s="14" t="n">
        <f aca="false">B424</f>
        <v>0.353069180971943</v>
      </c>
      <c r="G424" s="14" t="n">
        <f aca="false">IF(D424=1,C424,"")</f>
        <v>0.714331519906409</v>
      </c>
      <c r="H424" s="9" t="str">
        <f aca="false">IF(D424=0,C424,"")</f>
        <v/>
      </c>
      <c r="I424" s="9" t="n">
        <f aca="false">SQRT(1-F424^2)</f>
        <v>0.93559721752889</v>
      </c>
      <c r="J424" s="21"/>
      <c r="K424" s="21"/>
      <c r="L424" s="21"/>
      <c r="M424" s="21"/>
      <c r="N424" s="21"/>
      <c r="O424" s="21"/>
      <c r="P424" s="21"/>
      <c r="Q424" s="19" t="n">
        <f aca="false">PI()</f>
        <v>3.14159265358979</v>
      </c>
      <c r="S424" s="20" t="n">
        <v>0.353069180971943</v>
      </c>
      <c r="T424" s="20" t="n">
        <v>0.714331519906409</v>
      </c>
      <c r="U424" s="20" t="n">
        <v>0.280032956170315</v>
      </c>
      <c r="V424" s="20" t="n">
        <v>0.771008021305919</v>
      </c>
      <c r="W424" s="20" t="n">
        <v>0.106048728668768</v>
      </c>
      <c r="X424" s="20" t="n">
        <v>0.188636490281886</v>
      </c>
    </row>
    <row r="425" customFormat="false" ht="15" hidden="false" customHeight="false" outlineLevel="0" collapsed="false">
      <c r="A425" s="21" t="n">
        <v>401</v>
      </c>
      <c r="B425" s="18" t="n">
        <f aca="false">CHOOSE($E$9,S425,U425,W425)</f>
        <v>0.90904641232919</v>
      </c>
      <c r="C425" s="18" t="n">
        <f aca="false">CHOOSE($E$9,T425,V425,X425)</f>
        <v>0.715356440865435</v>
      </c>
      <c r="D425" s="9" t="n">
        <f aca="false">IF(B425^2+C425^2&lt;=1,1,0)</f>
        <v>0</v>
      </c>
      <c r="E425" s="14" t="n">
        <f aca="false">4*AVERAGE($D$25:D425)</f>
        <v>3.11221945137157</v>
      </c>
      <c r="F425" s="14" t="n">
        <f aca="false">B425</f>
        <v>0.90904641232919</v>
      </c>
      <c r="G425" s="9" t="str">
        <f aca="false">IF(D425=1,C425,"")</f>
        <v/>
      </c>
      <c r="H425" s="14" t="n">
        <f aca="false">IF(D425=0,C425,"")</f>
        <v>0.715356440865435</v>
      </c>
      <c r="I425" s="9" t="n">
        <f aca="false">SQRT(1-F425^2)</f>
        <v>0.416694876656084</v>
      </c>
      <c r="J425" s="21"/>
      <c r="K425" s="21"/>
      <c r="L425" s="21"/>
      <c r="M425" s="21"/>
      <c r="N425" s="21"/>
      <c r="O425" s="21"/>
      <c r="P425" s="21"/>
      <c r="Q425" s="19" t="n">
        <f aca="false">PI()</f>
        <v>3.14159265358979</v>
      </c>
      <c r="S425" s="20" t="n">
        <v>0.90904641232919</v>
      </c>
      <c r="T425" s="20" t="n">
        <v>0.715356440865435</v>
      </c>
      <c r="U425" s="20" t="n">
        <v>0.959542154206994</v>
      </c>
      <c r="V425" s="20" t="n">
        <v>0.836009639973429</v>
      </c>
      <c r="W425" s="20" t="n">
        <v>0.0281555593728881</v>
      </c>
      <c r="X425" s="20" t="n">
        <v>0.24865757360968</v>
      </c>
    </row>
    <row r="426" customFormat="false" ht="15" hidden="false" customHeight="false" outlineLevel="0" collapsed="false">
      <c r="A426" s="21" t="n">
        <v>402</v>
      </c>
      <c r="B426" s="18" t="n">
        <f aca="false">CHOOSE($E$9,S426,U426,W426)</f>
        <v>0.915605734451674</v>
      </c>
      <c r="C426" s="18" t="n">
        <f aca="false">CHOOSE($E$9,T426,V426,X426)</f>
        <v>0.8710123692872</v>
      </c>
      <c r="D426" s="9" t="n">
        <f aca="false">IF(B426^2+C426^2&lt;=1,1,0)</f>
        <v>0</v>
      </c>
      <c r="E426" s="14" t="n">
        <f aca="false">4*AVERAGE($D$25:D426)</f>
        <v>3.1044776119403</v>
      </c>
      <c r="F426" s="14" t="n">
        <f aca="false">B426</f>
        <v>0.915605734451674</v>
      </c>
      <c r="G426" s="9" t="str">
        <f aca="false">IF(D426=1,C426,"")</f>
        <v/>
      </c>
      <c r="H426" s="14" t="n">
        <f aca="false">IF(D426=0,C426,"")</f>
        <v>0.8710123692872</v>
      </c>
      <c r="I426" s="9" t="n">
        <f aca="false">SQRT(1-F426^2)</f>
        <v>0.402077279934108</v>
      </c>
      <c r="J426" s="21"/>
      <c r="K426" s="21"/>
      <c r="L426" s="21"/>
      <c r="M426" s="21"/>
      <c r="N426" s="21"/>
      <c r="O426" s="21"/>
      <c r="P426" s="21"/>
      <c r="Q426" s="19" t="n">
        <f aca="false">PI()</f>
        <v>3.14159265358979</v>
      </c>
      <c r="S426" s="20" t="n">
        <v>0.915605734451674</v>
      </c>
      <c r="T426" s="20" t="n">
        <v>0.8710123692872</v>
      </c>
      <c r="U426" s="20" t="n">
        <v>0.668283012331843</v>
      </c>
      <c r="V426" s="20" t="n">
        <v>0.137596650795768</v>
      </c>
      <c r="W426" s="20" t="n">
        <v>0.976226894623746</v>
      </c>
      <c r="X426" s="20" t="n">
        <v>0.386008311398377</v>
      </c>
    </row>
    <row r="427" customFormat="false" ht="15" hidden="false" customHeight="false" outlineLevel="0" collapsed="false">
      <c r="A427" s="21" t="n">
        <v>403</v>
      </c>
      <c r="B427" s="18" t="n">
        <f aca="false">CHOOSE($E$9,S427,U427,W427)</f>
        <v>0.0998619737802073</v>
      </c>
      <c r="C427" s="18" t="n">
        <f aca="false">CHOOSE($E$9,T427,V427,X427)</f>
        <v>0.987780696363188</v>
      </c>
      <c r="D427" s="9" t="n">
        <f aca="false">IF(B427^2+C427^2&lt;=1,1,0)</f>
        <v>1</v>
      </c>
      <c r="E427" s="14" t="n">
        <f aca="false">4*AVERAGE($D$25:D427)</f>
        <v>3.10669975186104</v>
      </c>
      <c r="F427" s="14" t="n">
        <f aca="false">B427</f>
        <v>0.0998619737802073</v>
      </c>
      <c r="G427" s="14" t="n">
        <f aca="false">IF(D427=1,C427,"")</f>
        <v>0.987780696363188</v>
      </c>
      <c r="H427" s="9" t="str">
        <f aca="false">IF(D427=0,C427,"")</f>
        <v/>
      </c>
      <c r="I427" s="9" t="n">
        <f aca="false">SQRT(1-F427^2)</f>
        <v>0.995001299593484</v>
      </c>
      <c r="J427" s="21"/>
      <c r="K427" s="21"/>
      <c r="L427" s="21"/>
      <c r="M427" s="21"/>
      <c r="N427" s="21"/>
      <c r="O427" s="21"/>
      <c r="P427" s="21"/>
      <c r="Q427" s="19" t="n">
        <f aca="false">PI()</f>
        <v>3.14159265358979</v>
      </c>
      <c r="S427" s="20" t="n">
        <v>0.0998619737802073</v>
      </c>
      <c r="T427" s="20" t="n">
        <v>0.987780696363188</v>
      </c>
      <c r="U427" s="20" t="n">
        <v>0.0439377584094279</v>
      </c>
      <c r="V427" s="20" t="n">
        <v>0.873598342361963</v>
      </c>
      <c r="W427" s="20" t="n">
        <v>0.580749573668982</v>
      </c>
      <c r="X427" s="20" t="n">
        <v>0.640303036190074</v>
      </c>
    </row>
    <row r="428" customFormat="false" ht="15" hidden="false" customHeight="false" outlineLevel="0" collapsed="false">
      <c r="A428" s="21" t="n">
        <v>404</v>
      </c>
      <c r="B428" s="18" t="n">
        <f aca="false">CHOOSE($E$9,S428,U428,W428)</f>
        <v>0.89948813279625</v>
      </c>
      <c r="C428" s="18" t="n">
        <f aca="false">CHOOSE($E$9,T428,V428,X428)</f>
        <v>0.720116875250824</v>
      </c>
      <c r="D428" s="9" t="n">
        <f aca="false">IF(B428^2+C428^2&lt;=1,1,0)</f>
        <v>0</v>
      </c>
      <c r="E428" s="14" t="n">
        <f aca="false">4*AVERAGE($D$25:D428)</f>
        <v>3.0990099009901</v>
      </c>
      <c r="F428" s="14" t="n">
        <f aca="false">B428</f>
        <v>0.89948813279625</v>
      </c>
      <c r="G428" s="9" t="str">
        <f aca="false">IF(D428=1,C428,"")</f>
        <v/>
      </c>
      <c r="H428" s="14" t="n">
        <f aca="false">IF(D428=0,C428,"")</f>
        <v>0.720116875250824</v>
      </c>
      <c r="I428" s="9" t="n">
        <f aca="false">SQRT(1-F428^2)</f>
        <v>0.436945189879366</v>
      </c>
      <c r="J428" s="21"/>
      <c r="K428" s="21"/>
      <c r="L428" s="21"/>
      <c r="M428" s="21"/>
      <c r="N428" s="21"/>
      <c r="O428" s="21"/>
      <c r="P428" s="21"/>
      <c r="Q428" s="19" t="n">
        <f aca="false">PI()</f>
        <v>3.14159265358979</v>
      </c>
      <c r="S428" s="20" t="n">
        <v>0.89948813279625</v>
      </c>
      <c r="T428" s="20" t="n">
        <v>0.720116875250824</v>
      </c>
      <c r="U428" s="20" t="n">
        <v>0.960680303035867</v>
      </c>
      <c r="V428" s="20" t="n">
        <v>0.907357820940471</v>
      </c>
      <c r="W428" s="20" t="n">
        <v>0.240245993058013</v>
      </c>
      <c r="X428" s="20" t="n">
        <v>0.474231793965865</v>
      </c>
    </row>
    <row r="429" customFormat="false" ht="15" hidden="false" customHeight="false" outlineLevel="0" collapsed="false">
      <c r="A429" s="21" t="n">
        <v>405</v>
      </c>
      <c r="B429" s="18" t="n">
        <f aca="false">CHOOSE($E$9,S429,U429,W429)</f>
        <v>0.777651074226014</v>
      </c>
      <c r="C429" s="18" t="n">
        <f aca="false">CHOOSE($E$9,T429,V429,X429)</f>
        <v>0.890200253226794</v>
      </c>
      <c r="D429" s="9" t="n">
        <f aca="false">IF(B429^2+C429^2&lt;=1,1,0)</f>
        <v>0</v>
      </c>
      <c r="E429" s="14" t="n">
        <f aca="false">4*AVERAGE($D$25:D429)</f>
        <v>3.09135802469136</v>
      </c>
      <c r="F429" s="14" t="n">
        <f aca="false">B429</f>
        <v>0.777651074226014</v>
      </c>
      <c r="G429" s="9" t="str">
        <f aca="false">IF(D429=1,C429,"")</f>
        <v/>
      </c>
      <c r="H429" s="14" t="n">
        <f aca="false">IF(D429=0,C429,"")</f>
        <v>0.890200253226794</v>
      </c>
      <c r="I429" s="9" t="n">
        <f aca="false">SQRT(1-F429^2)</f>
        <v>0.628696116383047</v>
      </c>
      <c r="J429" s="21"/>
      <c r="K429" s="21"/>
      <c r="L429" s="21"/>
      <c r="M429" s="21"/>
      <c r="N429" s="21"/>
      <c r="O429" s="21"/>
      <c r="P429" s="21"/>
      <c r="Q429" s="19" t="n">
        <f aca="false">PI()</f>
        <v>3.14159265358979</v>
      </c>
      <c r="S429" s="20" t="n">
        <v>0.777651074226014</v>
      </c>
      <c r="T429" s="20" t="n">
        <v>0.890200253226794</v>
      </c>
      <c r="U429" s="20" t="n">
        <v>0.820433798495299</v>
      </c>
      <c r="V429" s="20" t="n">
        <v>0.576634236234379</v>
      </c>
      <c r="W429" s="20" t="n">
        <v>0.687445091340494</v>
      </c>
      <c r="X429" s="20" t="n">
        <v>0.393728483873522</v>
      </c>
    </row>
    <row r="430" customFormat="false" ht="15" hidden="false" customHeight="false" outlineLevel="0" collapsed="false">
      <c r="A430" s="21" t="n">
        <v>406</v>
      </c>
      <c r="B430" s="18" t="n">
        <f aca="false">CHOOSE($E$9,S430,U430,W430)</f>
        <v>0.812376526533626</v>
      </c>
      <c r="C430" s="18" t="n">
        <f aca="false">CHOOSE($E$9,T430,V430,X430)</f>
        <v>0.273702580598183</v>
      </c>
      <c r="D430" s="9" t="n">
        <f aca="false">IF(B430^2+C430^2&lt;=1,1,0)</f>
        <v>1</v>
      </c>
      <c r="E430" s="14" t="n">
        <f aca="false">4*AVERAGE($D$25:D430)</f>
        <v>3.0935960591133</v>
      </c>
      <c r="F430" s="14" t="n">
        <f aca="false">B430</f>
        <v>0.812376526533626</v>
      </c>
      <c r="G430" s="14" t="n">
        <f aca="false">IF(D430=1,C430,"")</f>
        <v>0.273702580598183</v>
      </c>
      <c r="H430" s="9" t="str">
        <f aca="false">IF(D430=0,C430,"")</f>
        <v/>
      </c>
      <c r="I430" s="9" t="n">
        <f aca="false">SQRT(1-F430^2)</f>
        <v>0.583133243038982</v>
      </c>
      <c r="J430" s="21"/>
      <c r="K430" s="21"/>
      <c r="L430" s="21"/>
      <c r="M430" s="21"/>
      <c r="N430" s="21"/>
      <c r="O430" s="21"/>
      <c r="P430" s="21"/>
      <c r="Q430" s="19" t="n">
        <f aca="false">PI()</f>
        <v>3.14159265358979</v>
      </c>
      <c r="S430" s="20" t="n">
        <v>0.812376526533626</v>
      </c>
      <c r="T430" s="20" t="n">
        <v>0.273702580598183</v>
      </c>
      <c r="U430" s="20" t="n">
        <v>0.0221304177190201</v>
      </c>
      <c r="V430" s="20" t="n">
        <v>0.741309801318105</v>
      </c>
      <c r="W430" s="20" t="n">
        <v>0.568532460526976</v>
      </c>
      <c r="X430" s="20" t="n">
        <v>0.425325614004255</v>
      </c>
    </row>
    <row r="431" customFormat="false" ht="15" hidden="false" customHeight="false" outlineLevel="0" collapsed="false">
      <c r="A431" s="21" t="n">
        <v>407</v>
      </c>
      <c r="B431" s="18" t="n">
        <f aca="false">CHOOSE($E$9,S431,U431,W431)</f>
        <v>0.0238443872658536</v>
      </c>
      <c r="C431" s="18" t="n">
        <f aca="false">CHOOSE($E$9,T431,V431,X431)</f>
        <v>0.814587891683914</v>
      </c>
      <c r="D431" s="9" t="n">
        <f aca="false">IF(B431^2+C431^2&lt;=1,1,0)</f>
        <v>1</v>
      </c>
      <c r="E431" s="14" t="n">
        <f aca="false">4*AVERAGE($D$25:D431)</f>
        <v>3.0958230958231</v>
      </c>
      <c r="F431" s="14" t="n">
        <f aca="false">B431</f>
        <v>0.0238443872658536</v>
      </c>
      <c r="G431" s="14" t="n">
        <f aca="false">IF(D431=1,C431,"")</f>
        <v>0.814587891683914</v>
      </c>
      <c r="H431" s="9" t="str">
        <f aca="false">IF(D431=0,C431,"")</f>
        <v/>
      </c>
      <c r="I431" s="9" t="n">
        <f aca="false">SQRT(1-F431^2)</f>
        <v>0.999715682179647</v>
      </c>
      <c r="J431" s="21"/>
      <c r="K431" s="21"/>
      <c r="L431" s="21"/>
      <c r="M431" s="21"/>
      <c r="N431" s="21"/>
      <c r="O431" s="21"/>
      <c r="P431" s="21"/>
      <c r="Q431" s="19" t="n">
        <f aca="false">PI()</f>
        <v>3.14159265358979</v>
      </c>
      <c r="S431" s="20" t="n">
        <v>0.0238443872658536</v>
      </c>
      <c r="T431" s="20" t="n">
        <v>0.814587891683914</v>
      </c>
      <c r="U431" s="20" t="n">
        <v>0.949385019200546</v>
      </c>
      <c r="V431" s="20" t="n">
        <v>0.827799467810224</v>
      </c>
      <c r="W431" s="20" t="n">
        <v>0.250806007316777</v>
      </c>
      <c r="X431" s="20" t="n">
        <v>0.760549918343426</v>
      </c>
    </row>
    <row r="432" customFormat="false" ht="15" hidden="false" customHeight="false" outlineLevel="0" collapsed="false">
      <c r="A432" s="21" t="n">
        <v>408</v>
      </c>
      <c r="B432" s="18" t="n">
        <f aca="false">CHOOSE($E$9,S432,U432,W432)</f>
        <v>0.146279363310896</v>
      </c>
      <c r="C432" s="18" t="n">
        <f aca="false">CHOOSE($E$9,T432,V432,X432)</f>
        <v>0.893089265679009</v>
      </c>
      <c r="D432" s="9" t="n">
        <f aca="false">IF(B432^2+C432^2&lt;=1,1,0)</f>
        <v>1</v>
      </c>
      <c r="E432" s="14" t="n">
        <f aca="false">4*AVERAGE($D$25:D432)</f>
        <v>3.09803921568627</v>
      </c>
      <c r="F432" s="14" t="n">
        <f aca="false">B432</f>
        <v>0.146279363310896</v>
      </c>
      <c r="G432" s="14" t="n">
        <f aca="false">IF(D432=1,C432,"")</f>
        <v>0.893089265679009</v>
      </c>
      <c r="H432" s="9" t="str">
        <f aca="false">IF(D432=0,C432,"")</f>
        <v/>
      </c>
      <c r="I432" s="9" t="n">
        <f aca="false">SQRT(1-F432^2)</f>
        <v>0.989243320861637</v>
      </c>
      <c r="J432" s="21"/>
      <c r="K432" s="21"/>
      <c r="L432" s="21"/>
      <c r="M432" s="21"/>
      <c r="N432" s="21"/>
      <c r="O432" s="21"/>
      <c r="P432" s="21"/>
      <c r="Q432" s="19" t="n">
        <f aca="false">PI()</f>
        <v>3.14159265358979</v>
      </c>
      <c r="S432" s="20" t="n">
        <v>0.146279363310896</v>
      </c>
      <c r="T432" s="20" t="n">
        <v>0.893089265679009</v>
      </c>
      <c r="U432" s="20" t="n">
        <v>0.108126717610113</v>
      </c>
      <c r="V432" s="20" t="n">
        <v>0.1106355279407</v>
      </c>
      <c r="W432" s="20" t="n">
        <v>0.259596208268983</v>
      </c>
      <c r="X432" s="20" t="n">
        <v>0.97164726027932</v>
      </c>
    </row>
    <row r="433" customFormat="false" ht="15" hidden="false" customHeight="false" outlineLevel="0" collapsed="false">
      <c r="A433" s="21" t="n">
        <v>409</v>
      </c>
      <c r="B433" s="18" t="n">
        <f aca="false">CHOOSE($E$9,S433,U433,W433)</f>
        <v>0.645828549633734</v>
      </c>
      <c r="C433" s="18" t="n">
        <f aca="false">CHOOSE($E$9,T433,V433,X433)</f>
        <v>0.00245328771416098</v>
      </c>
      <c r="D433" s="9" t="n">
        <f aca="false">IF(B433^2+C433^2&lt;=1,1,0)</f>
        <v>1</v>
      </c>
      <c r="E433" s="14" t="n">
        <f aca="false">4*AVERAGE($D$25:D433)</f>
        <v>3.10024449877751</v>
      </c>
      <c r="F433" s="14" t="n">
        <f aca="false">B433</f>
        <v>0.645828549633734</v>
      </c>
      <c r="G433" s="14" t="n">
        <f aca="false">IF(D433=1,C433,"")</f>
        <v>0.00245328771416098</v>
      </c>
      <c r="H433" s="9" t="str">
        <f aca="false">IF(D433=0,C433,"")</f>
        <v/>
      </c>
      <c r="I433" s="9" t="n">
        <f aca="false">SQRT(1-F433^2)</f>
        <v>0.763482471624587</v>
      </c>
      <c r="J433" s="21"/>
      <c r="K433" s="21"/>
      <c r="L433" s="21"/>
      <c r="M433" s="21"/>
      <c r="N433" s="21"/>
      <c r="O433" s="21"/>
      <c r="P433" s="21"/>
      <c r="Q433" s="19" t="n">
        <f aca="false">PI()</f>
        <v>3.14159265358979</v>
      </c>
      <c r="S433" s="20" t="n">
        <v>0.645828549633734</v>
      </c>
      <c r="T433" s="20" t="n">
        <v>0.00245328771416098</v>
      </c>
      <c r="U433" s="20" t="n">
        <v>0.86369640574264</v>
      </c>
      <c r="V433" s="20" t="n">
        <v>0.142410214873134</v>
      </c>
      <c r="W433" s="20" t="n">
        <v>0.451088269430262</v>
      </c>
      <c r="X433" s="20" t="n">
        <v>0.226105641612481</v>
      </c>
    </row>
    <row r="434" customFormat="false" ht="15" hidden="false" customHeight="false" outlineLevel="0" collapsed="false">
      <c r="A434" s="21" t="n">
        <v>410</v>
      </c>
      <c r="B434" s="18" t="n">
        <f aca="false">CHOOSE($E$9,S434,U434,W434)</f>
        <v>0.794606610550545</v>
      </c>
      <c r="C434" s="18" t="n">
        <f aca="false">CHOOSE($E$9,T434,V434,X434)</f>
        <v>0.804300842923112</v>
      </c>
      <c r="D434" s="9" t="n">
        <f aca="false">IF(B434^2+C434^2&lt;=1,1,0)</f>
        <v>0</v>
      </c>
      <c r="E434" s="14" t="n">
        <f aca="false">4*AVERAGE($D$25:D434)</f>
        <v>3.09268292682927</v>
      </c>
      <c r="F434" s="14" t="n">
        <f aca="false">B434</f>
        <v>0.794606610550545</v>
      </c>
      <c r="G434" s="9" t="str">
        <f aca="false">IF(D434=1,C434,"")</f>
        <v/>
      </c>
      <c r="H434" s="14" t="n">
        <f aca="false">IF(D434=0,C434,"")</f>
        <v>0.804300842923112</v>
      </c>
      <c r="I434" s="9" t="n">
        <f aca="false">SQRT(1-F434^2)</f>
        <v>0.607124644920114</v>
      </c>
      <c r="J434" s="21"/>
      <c r="K434" s="21"/>
      <c r="L434" s="21"/>
      <c r="M434" s="21"/>
      <c r="N434" s="21"/>
      <c r="O434" s="21"/>
      <c r="P434" s="21"/>
      <c r="Q434" s="19" t="n">
        <f aca="false">PI()</f>
        <v>3.14159265358979</v>
      </c>
      <c r="S434" s="20" t="n">
        <v>0.794606610550545</v>
      </c>
      <c r="T434" s="20" t="n">
        <v>0.804300842923112</v>
      </c>
      <c r="U434" s="20" t="n">
        <v>0.22966012582523</v>
      </c>
      <c r="V434" s="20" t="n">
        <v>0.419079496586704</v>
      </c>
      <c r="W434" s="20" t="n">
        <v>0.0267782620635101</v>
      </c>
      <c r="X434" s="20" t="n">
        <v>0.23930993833499</v>
      </c>
    </row>
    <row r="435" customFormat="false" ht="15" hidden="false" customHeight="false" outlineLevel="0" collapsed="false">
      <c r="A435" s="21" t="n">
        <v>411</v>
      </c>
      <c r="B435" s="18" t="n">
        <f aca="false">CHOOSE($E$9,S435,U435,W435)</f>
        <v>0.0964407901046798</v>
      </c>
      <c r="C435" s="18" t="n">
        <f aca="false">CHOOSE($E$9,T435,V435,X435)</f>
        <v>0.342023188830353</v>
      </c>
      <c r="D435" s="9" t="n">
        <f aca="false">IF(B435^2+C435^2&lt;=1,1,0)</f>
        <v>1</v>
      </c>
      <c r="E435" s="14" t="n">
        <f aca="false">4*AVERAGE($D$25:D435)</f>
        <v>3.09489051094891</v>
      </c>
      <c r="F435" s="14" t="n">
        <f aca="false">B435</f>
        <v>0.0964407901046798</v>
      </c>
      <c r="G435" s="14" t="n">
        <f aca="false">IF(D435=1,C435,"")</f>
        <v>0.342023188830353</v>
      </c>
      <c r="H435" s="9" t="str">
        <f aca="false">IF(D435=0,C435,"")</f>
        <v/>
      </c>
      <c r="I435" s="9" t="n">
        <f aca="false">SQRT(1-F435^2)</f>
        <v>0.99533872325153</v>
      </c>
      <c r="J435" s="21"/>
      <c r="K435" s="21"/>
      <c r="L435" s="21"/>
      <c r="M435" s="21"/>
      <c r="N435" s="21"/>
      <c r="O435" s="21"/>
      <c r="P435" s="21"/>
      <c r="Q435" s="19" t="n">
        <f aca="false">PI()</f>
        <v>3.14159265358979</v>
      </c>
      <c r="S435" s="20" t="n">
        <v>0.0964407901046798</v>
      </c>
      <c r="T435" s="20" t="n">
        <v>0.342023188830353</v>
      </c>
      <c r="U435" s="20" t="n">
        <v>0.488403592049822</v>
      </c>
      <c r="V435" s="20" t="n">
        <v>0.345162834680104</v>
      </c>
      <c r="W435" s="20" t="n">
        <v>0.417445007092774</v>
      </c>
      <c r="X435" s="20" t="n">
        <v>0.740942630678171</v>
      </c>
    </row>
    <row r="436" customFormat="false" ht="15" hidden="false" customHeight="false" outlineLevel="0" collapsed="false">
      <c r="A436" s="21" t="n">
        <v>412</v>
      </c>
      <c r="B436" s="18" t="n">
        <f aca="false">CHOOSE($E$9,S436,U436,W436)</f>
        <v>0.3842620406067</v>
      </c>
      <c r="C436" s="18" t="n">
        <f aca="false">CHOOSE($E$9,T436,V436,X436)</f>
        <v>0.00901506387162954</v>
      </c>
      <c r="D436" s="9" t="n">
        <f aca="false">IF(B436^2+C436^2&lt;=1,1,0)</f>
        <v>1</v>
      </c>
      <c r="E436" s="14" t="n">
        <f aca="false">4*AVERAGE($D$25:D436)</f>
        <v>3.09708737864078</v>
      </c>
      <c r="F436" s="14" t="n">
        <f aca="false">B436</f>
        <v>0.3842620406067</v>
      </c>
      <c r="G436" s="14" t="n">
        <f aca="false">IF(D436=1,C436,"")</f>
        <v>0.00901506387162954</v>
      </c>
      <c r="H436" s="9" t="str">
        <f aca="false">IF(D436=0,C436,"")</f>
        <v/>
      </c>
      <c r="I436" s="9" t="n">
        <f aca="false">SQRT(1-F436^2)</f>
        <v>0.923224070390701</v>
      </c>
      <c r="J436" s="21"/>
      <c r="K436" s="21"/>
      <c r="L436" s="21"/>
      <c r="M436" s="21"/>
      <c r="N436" s="21"/>
      <c r="O436" s="21"/>
      <c r="P436" s="21"/>
      <c r="Q436" s="19" t="n">
        <f aca="false">PI()</f>
        <v>3.14159265358979</v>
      </c>
      <c r="S436" s="20" t="n">
        <v>0.3842620406067</v>
      </c>
      <c r="T436" s="20" t="n">
        <v>0.00901506387162954</v>
      </c>
      <c r="U436" s="20" t="n">
        <v>0.318651070748694</v>
      </c>
      <c r="V436" s="20" t="n">
        <v>0.770386621725266</v>
      </c>
      <c r="W436" s="20" t="n">
        <v>0.559963883448779</v>
      </c>
      <c r="X436" s="20" t="n">
        <v>0.0817618928883356</v>
      </c>
    </row>
    <row r="437" customFormat="false" ht="15" hidden="false" customHeight="false" outlineLevel="0" collapsed="false">
      <c r="A437" s="21" t="n">
        <v>413</v>
      </c>
      <c r="B437" s="18" t="n">
        <f aca="false">CHOOSE($E$9,S437,U437,W437)</f>
        <v>0.0350651209009811</v>
      </c>
      <c r="C437" s="18" t="n">
        <f aca="false">CHOOSE($E$9,T437,V437,X437)</f>
        <v>0.0062419023597613</v>
      </c>
      <c r="D437" s="9" t="n">
        <f aca="false">IF(B437^2+C437^2&lt;=1,1,0)</f>
        <v>1</v>
      </c>
      <c r="E437" s="14" t="n">
        <f aca="false">4*AVERAGE($D$25:D437)</f>
        <v>3.09927360774818</v>
      </c>
      <c r="F437" s="14" t="n">
        <f aca="false">B437</f>
        <v>0.0350651209009811</v>
      </c>
      <c r="G437" s="14" t="n">
        <f aca="false">IF(D437=1,C437,"")</f>
        <v>0.0062419023597613</v>
      </c>
      <c r="H437" s="9" t="str">
        <f aca="false">IF(D437=0,C437,"")</f>
        <v/>
      </c>
      <c r="I437" s="9" t="n">
        <f aca="false">SQRT(1-F437^2)</f>
        <v>0.999385029553775</v>
      </c>
      <c r="J437" s="21"/>
      <c r="K437" s="21"/>
      <c r="L437" s="21"/>
      <c r="M437" s="21"/>
      <c r="N437" s="21"/>
      <c r="O437" s="21"/>
      <c r="P437" s="21"/>
      <c r="Q437" s="19" t="n">
        <f aca="false">PI()</f>
        <v>3.14159265358979</v>
      </c>
      <c r="S437" s="20" t="n">
        <v>0.0350651209009811</v>
      </c>
      <c r="T437" s="20" t="n">
        <v>0.0062419023597613</v>
      </c>
      <c r="U437" s="20" t="n">
        <v>0.549816605491962</v>
      </c>
      <c r="V437" s="20" t="n">
        <v>0.540870492170884</v>
      </c>
      <c r="W437" s="20" t="n">
        <v>0.120057633173361</v>
      </c>
      <c r="X437" s="20" t="n">
        <v>0.471531567824684</v>
      </c>
    </row>
    <row r="438" customFormat="false" ht="15" hidden="false" customHeight="false" outlineLevel="0" collapsed="false">
      <c r="A438" s="21" t="n">
        <v>414</v>
      </c>
      <c r="B438" s="18" t="n">
        <f aca="false">CHOOSE($E$9,S438,U438,W438)</f>
        <v>0.0383995784213766</v>
      </c>
      <c r="C438" s="18" t="n">
        <f aca="false">CHOOSE($E$9,T438,V438,X438)</f>
        <v>0.294146038708277</v>
      </c>
      <c r="D438" s="9" t="n">
        <f aca="false">IF(B438^2+C438^2&lt;=1,1,0)</f>
        <v>1</v>
      </c>
      <c r="E438" s="14" t="n">
        <f aca="false">4*AVERAGE($D$25:D438)</f>
        <v>3.10144927536232</v>
      </c>
      <c r="F438" s="14" t="n">
        <f aca="false">B438</f>
        <v>0.0383995784213766</v>
      </c>
      <c r="G438" s="14" t="n">
        <f aca="false">IF(D438=1,C438,"")</f>
        <v>0.294146038708277</v>
      </c>
      <c r="H438" s="9" t="str">
        <f aca="false">IF(D438=0,C438,"")</f>
        <v/>
      </c>
      <c r="I438" s="9" t="n">
        <f aca="false">SQRT(1-F438^2)</f>
        <v>0.999262464209009</v>
      </c>
      <c r="J438" s="21"/>
      <c r="K438" s="21"/>
      <c r="L438" s="21"/>
      <c r="M438" s="21"/>
      <c r="N438" s="21"/>
      <c r="O438" s="21"/>
      <c r="P438" s="21"/>
      <c r="Q438" s="19" t="n">
        <f aca="false">PI()</f>
        <v>3.14159265358979</v>
      </c>
      <c r="S438" s="20" t="n">
        <v>0.0383995784213766</v>
      </c>
      <c r="T438" s="20" t="n">
        <v>0.294146038708277</v>
      </c>
      <c r="U438" s="20" t="n">
        <v>0.0743821973192755</v>
      </c>
      <c r="V438" s="20" t="n">
        <v>0.97753119318097</v>
      </c>
      <c r="W438" s="20" t="n">
        <v>0.921505659660268</v>
      </c>
      <c r="X438" s="20" t="n">
        <v>0.781445079116551</v>
      </c>
    </row>
    <row r="439" customFormat="false" ht="15" hidden="false" customHeight="false" outlineLevel="0" collapsed="false">
      <c r="A439" s="21" t="n">
        <v>415</v>
      </c>
      <c r="B439" s="18" t="n">
        <f aca="false">CHOOSE($E$9,S439,U439,W439)</f>
        <v>0.670955091598444</v>
      </c>
      <c r="C439" s="18" t="n">
        <f aca="false">CHOOSE($E$9,T439,V439,X439)</f>
        <v>0.759717096225359</v>
      </c>
      <c r="D439" s="9" t="n">
        <f aca="false">IF(B439^2+C439^2&lt;=1,1,0)</f>
        <v>0</v>
      </c>
      <c r="E439" s="14" t="n">
        <f aca="false">4*AVERAGE($D$25:D439)</f>
        <v>3.09397590361446</v>
      </c>
      <c r="F439" s="14" t="n">
        <f aca="false">B439</f>
        <v>0.670955091598444</v>
      </c>
      <c r="G439" s="9" t="str">
        <f aca="false">IF(D439=1,C439,"")</f>
        <v/>
      </c>
      <c r="H439" s="14" t="n">
        <f aca="false">IF(D439=0,C439,"")</f>
        <v>0.759717096225359</v>
      </c>
      <c r="I439" s="9" t="n">
        <f aca="false">SQRT(1-F439^2)</f>
        <v>0.741497987224594</v>
      </c>
      <c r="J439" s="21"/>
      <c r="K439" s="21"/>
      <c r="L439" s="21"/>
      <c r="M439" s="21"/>
      <c r="N439" s="21"/>
      <c r="O439" s="21"/>
      <c r="P439" s="21"/>
      <c r="Q439" s="19" t="n">
        <f aca="false">PI()</f>
        <v>3.14159265358979</v>
      </c>
      <c r="S439" s="20" t="n">
        <v>0.670955091598444</v>
      </c>
      <c r="T439" s="20" t="n">
        <v>0.759717096225359</v>
      </c>
      <c r="U439" s="20" t="n">
        <v>0.170200342710919</v>
      </c>
      <c r="V439" s="20" t="n">
        <v>0.493205423368868</v>
      </c>
      <c r="W439" s="20" t="n">
        <v>0.159284169619568</v>
      </c>
      <c r="X439" s="20" t="n">
        <v>0.378444457337223</v>
      </c>
    </row>
    <row r="440" customFormat="false" ht="15" hidden="false" customHeight="false" outlineLevel="0" collapsed="false">
      <c r="A440" s="21" t="n">
        <v>416</v>
      </c>
      <c r="B440" s="18" t="n">
        <f aca="false">CHOOSE($E$9,S440,U440,W440)</f>
        <v>0.335468711680733</v>
      </c>
      <c r="C440" s="18" t="n">
        <f aca="false">CHOOSE($E$9,T440,V440,X440)</f>
        <v>0.293184568290599</v>
      </c>
      <c r="D440" s="9" t="n">
        <f aca="false">IF(B440^2+C440^2&lt;=1,1,0)</f>
        <v>1</v>
      </c>
      <c r="E440" s="14" t="n">
        <f aca="false">4*AVERAGE($D$25:D440)</f>
        <v>3.09615384615385</v>
      </c>
      <c r="F440" s="14" t="n">
        <f aca="false">B440</f>
        <v>0.335468711680733</v>
      </c>
      <c r="G440" s="14" t="n">
        <f aca="false">IF(D440=1,C440,"")</f>
        <v>0.293184568290599</v>
      </c>
      <c r="H440" s="9" t="str">
        <f aca="false">IF(D440=0,C440,"")</f>
        <v/>
      </c>
      <c r="I440" s="9" t="n">
        <f aca="false">SQRT(1-F440^2)</f>
        <v>0.942051348644685</v>
      </c>
      <c r="J440" s="21"/>
      <c r="K440" s="21"/>
      <c r="L440" s="21"/>
      <c r="M440" s="21"/>
      <c r="N440" s="21"/>
      <c r="O440" s="21"/>
      <c r="P440" s="21"/>
      <c r="Q440" s="19" t="n">
        <f aca="false">PI()</f>
        <v>3.14159265358979</v>
      </c>
      <c r="S440" s="20" t="n">
        <v>0.335468711680733</v>
      </c>
      <c r="T440" s="20" t="n">
        <v>0.293184568290599</v>
      </c>
      <c r="U440" s="20" t="n">
        <v>0.697220530531476</v>
      </c>
      <c r="V440" s="20" t="n">
        <v>0.856860175449794</v>
      </c>
      <c r="W440" s="20" t="n">
        <v>0.0488436650202673</v>
      </c>
      <c r="X440" s="20" t="n">
        <v>0.768386869653322</v>
      </c>
    </row>
    <row r="441" customFormat="false" ht="15" hidden="false" customHeight="false" outlineLevel="0" collapsed="false">
      <c r="A441" s="21" t="n">
        <v>417</v>
      </c>
      <c r="B441" s="18" t="n">
        <f aca="false">CHOOSE($E$9,S441,U441,W441)</f>
        <v>0.279408105532639</v>
      </c>
      <c r="C441" s="18" t="n">
        <f aca="false">CHOOSE($E$9,T441,V441,X441)</f>
        <v>0.0127359122270718</v>
      </c>
      <c r="D441" s="9" t="n">
        <f aca="false">IF(B441^2+C441^2&lt;=1,1,0)</f>
        <v>1</v>
      </c>
      <c r="E441" s="14" t="n">
        <f aca="false">4*AVERAGE($D$25:D441)</f>
        <v>3.09832134292566</v>
      </c>
      <c r="F441" s="14" t="n">
        <f aca="false">B441</f>
        <v>0.279408105532639</v>
      </c>
      <c r="G441" s="14" t="n">
        <f aca="false">IF(D441=1,C441,"")</f>
        <v>0.0127359122270718</v>
      </c>
      <c r="H441" s="9" t="str">
        <f aca="false">IF(D441=0,C441,"")</f>
        <v/>
      </c>
      <c r="I441" s="9" t="n">
        <f aca="false">SQRT(1-F441^2)</f>
        <v>0.960172437931157</v>
      </c>
      <c r="J441" s="21"/>
      <c r="K441" s="21"/>
      <c r="L441" s="21"/>
      <c r="M441" s="21"/>
      <c r="N441" s="21"/>
      <c r="O441" s="21"/>
      <c r="P441" s="21"/>
      <c r="Q441" s="19" t="n">
        <f aca="false">PI()</f>
        <v>3.14159265358979</v>
      </c>
      <c r="S441" s="20" t="n">
        <v>0.279408105532639</v>
      </c>
      <c r="T441" s="20" t="n">
        <v>0.0127359122270718</v>
      </c>
      <c r="U441" s="20" t="n">
        <v>0.0876767718652514</v>
      </c>
      <c r="V441" s="20" t="n">
        <v>0.295626675900334</v>
      </c>
      <c r="W441" s="20" t="n">
        <v>0.143053977688991</v>
      </c>
      <c r="X441" s="20" t="n">
        <v>0.751728676257235</v>
      </c>
    </row>
    <row r="442" customFormat="false" ht="15" hidden="false" customHeight="false" outlineLevel="0" collapsed="false">
      <c r="A442" s="21" t="n">
        <v>418</v>
      </c>
      <c r="B442" s="18" t="n">
        <f aca="false">CHOOSE($E$9,S442,U442,W442)</f>
        <v>0.480173963471316</v>
      </c>
      <c r="C442" s="18" t="n">
        <f aca="false">CHOOSE($E$9,T442,V442,X442)</f>
        <v>0.802421288681217</v>
      </c>
      <c r="D442" s="9" t="n">
        <f aca="false">IF(B442^2+C442^2&lt;=1,1,0)</f>
        <v>1</v>
      </c>
      <c r="E442" s="14" t="n">
        <f aca="false">4*AVERAGE($D$25:D442)</f>
        <v>3.10047846889952</v>
      </c>
      <c r="F442" s="14" t="n">
        <f aca="false">B442</f>
        <v>0.480173963471316</v>
      </c>
      <c r="G442" s="14" t="n">
        <f aca="false">IF(D442=1,C442,"")</f>
        <v>0.802421288681217</v>
      </c>
      <c r="H442" s="9" t="str">
        <f aca="false">IF(D442=0,C442,"")</f>
        <v/>
      </c>
      <c r="I442" s="9" t="n">
        <f aca="false">SQRT(1-F442^2)</f>
        <v>0.877173280945246</v>
      </c>
      <c r="J442" s="21"/>
      <c r="K442" s="21"/>
      <c r="L442" s="21"/>
      <c r="M442" s="21"/>
      <c r="N442" s="21"/>
      <c r="O442" s="21"/>
      <c r="P442" s="21"/>
      <c r="Q442" s="19" t="n">
        <f aca="false">PI()</f>
        <v>3.14159265358979</v>
      </c>
      <c r="S442" s="20" t="n">
        <v>0.480173963471316</v>
      </c>
      <c r="T442" s="20" t="n">
        <v>0.802421288681217</v>
      </c>
      <c r="U442" s="20" t="n">
        <v>0.313174339269117</v>
      </c>
      <c r="V442" s="20" t="n">
        <v>0.926306133518228</v>
      </c>
      <c r="W442" s="20" t="n">
        <v>0.329189806663206</v>
      </c>
      <c r="X442" s="20" t="n">
        <v>0.140566682468584</v>
      </c>
    </row>
    <row r="443" customFormat="false" ht="15" hidden="false" customHeight="false" outlineLevel="0" collapsed="false">
      <c r="A443" s="21" t="n">
        <v>419</v>
      </c>
      <c r="B443" s="18" t="n">
        <f aca="false">CHOOSE($E$9,S443,U443,W443)</f>
        <v>0.531416298705153</v>
      </c>
      <c r="C443" s="18" t="n">
        <f aca="false">CHOOSE($E$9,T443,V443,X443)</f>
        <v>0.950476391823031</v>
      </c>
      <c r="D443" s="9" t="n">
        <f aca="false">IF(B443^2+C443^2&lt;=1,1,0)</f>
        <v>0</v>
      </c>
      <c r="E443" s="14" t="n">
        <f aca="false">4*AVERAGE($D$25:D443)</f>
        <v>3.09307875894988</v>
      </c>
      <c r="F443" s="14" t="n">
        <f aca="false">B443</f>
        <v>0.531416298705153</v>
      </c>
      <c r="G443" s="9" t="str">
        <f aca="false">IF(D443=1,C443,"")</f>
        <v/>
      </c>
      <c r="H443" s="14" t="n">
        <f aca="false">IF(D443=0,C443,"")</f>
        <v>0.950476391823031</v>
      </c>
      <c r="I443" s="9" t="n">
        <f aca="false">SQRT(1-F443^2)</f>
        <v>0.847110805898801</v>
      </c>
      <c r="J443" s="21"/>
      <c r="K443" s="21"/>
      <c r="L443" s="21"/>
      <c r="M443" s="21"/>
      <c r="N443" s="21"/>
      <c r="O443" s="21"/>
      <c r="P443" s="21"/>
      <c r="Q443" s="19" t="n">
        <f aca="false">PI()</f>
        <v>3.14159265358979</v>
      </c>
      <c r="S443" s="20" t="n">
        <v>0.531416298705153</v>
      </c>
      <c r="T443" s="20" t="n">
        <v>0.950476391823031</v>
      </c>
      <c r="U443" s="20" t="n">
        <v>0.0697240807744661</v>
      </c>
      <c r="V443" s="20" t="n">
        <v>0.911142813569193</v>
      </c>
      <c r="W443" s="20" t="n">
        <v>0.18986551704807</v>
      </c>
      <c r="X443" s="20" t="n">
        <v>0.714490914617482</v>
      </c>
    </row>
    <row r="444" customFormat="false" ht="15" hidden="false" customHeight="false" outlineLevel="0" collapsed="false">
      <c r="A444" s="21" t="n">
        <v>420</v>
      </c>
      <c r="B444" s="18" t="n">
        <f aca="false">CHOOSE($E$9,S444,U444,W444)</f>
        <v>0.951973427436315</v>
      </c>
      <c r="C444" s="18" t="n">
        <f aca="false">CHOOSE($E$9,T444,V444,X444)</f>
        <v>0.805177628179081</v>
      </c>
      <c r="D444" s="9" t="n">
        <f aca="false">IF(B444^2+C444^2&lt;=1,1,0)</f>
        <v>0</v>
      </c>
      <c r="E444" s="14" t="n">
        <f aca="false">4*AVERAGE($D$25:D444)</f>
        <v>3.08571428571429</v>
      </c>
      <c r="F444" s="14" t="n">
        <f aca="false">B444</f>
        <v>0.951973427436315</v>
      </c>
      <c r="G444" s="9" t="str">
        <f aca="false">IF(D444=1,C444,"")</f>
        <v/>
      </c>
      <c r="H444" s="14" t="n">
        <f aca="false">IF(D444=0,C444,"")</f>
        <v>0.805177628179081</v>
      </c>
      <c r="I444" s="9" t="n">
        <f aca="false">SQRT(1-F444^2)</f>
        <v>0.306180654932927</v>
      </c>
      <c r="J444" s="21"/>
      <c r="K444" s="21"/>
      <c r="L444" s="21"/>
      <c r="M444" s="21"/>
      <c r="N444" s="21"/>
      <c r="O444" s="21"/>
      <c r="P444" s="21"/>
      <c r="Q444" s="19" t="n">
        <f aca="false">PI()</f>
        <v>3.14159265358979</v>
      </c>
      <c r="S444" s="20" t="n">
        <v>0.951973427436315</v>
      </c>
      <c r="T444" s="20" t="n">
        <v>0.805177628179081</v>
      </c>
      <c r="U444" s="20" t="n">
        <v>0.444331952929294</v>
      </c>
      <c r="V444" s="20" t="n">
        <v>0.633069927841219</v>
      </c>
      <c r="W444" s="20" t="n">
        <v>0.367994174045809</v>
      </c>
      <c r="X444" s="20" t="n">
        <v>0.478483787709781</v>
      </c>
    </row>
    <row r="445" customFormat="false" ht="15" hidden="false" customHeight="false" outlineLevel="0" collapsed="false">
      <c r="A445" s="21" t="n">
        <v>421</v>
      </c>
      <c r="B445" s="18" t="n">
        <f aca="false">CHOOSE($E$9,S445,U445,W445)</f>
        <v>0.52741898118984</v>
      </c>
      <c r="C445" s="18" t="n">
        <f aca="false">CHOOSE($E$9,T445,V445,X445)</f>
        <v>0.315539214410819</v>
      </c>
      <c r="D445" s="9" t="n">
        <f aca="false">IF(B445^2+C445^2&lt;=1,1,0)</f>
        <v>1</v>
      </c>
      <c r="E445" s="14" t="n">
        <f aca="false">4*AVERAGE($D$25:D445)</f>
        <v>3.08788598574822</v>
      </c>
      <c r="F445" s="14" t="n">
        <f aca="false">B445</f>
        <v>0.52741898118984</v>
      </c>
      <c r="G445" s="14" t="n">
        <f aca="false">IF(D445=1,C445,"")</f>
        <v>0.315539214410819</v>
      </c>
      <c r="H445" s="9" t="str">
        <f aca="false">IF(D445=0,C445,"")</f>
        <v/>
      </c>
      <c r="I445" s="9" t="n">
        <f aca="false">SQRT(1-F445^2)</f>
        <v>0.849605330892334</v>
      </c>
      <c r="J445" s="21"/>
      <c r="K445" s="21"/>
      <c r="L445" s="21"/>
      <c r="M445" s="21"/>
      <c r="N445" s="21"/>
      <c r="O445" s="21"/>
      <c r="P445" s="21"/>
      <c r="Q445" s="19" t="n">
        <f aca="false">PI()</f>
        <v>3.14159265358979</v>
      </c>
      <c r="S445" s="20" t="n">
        <v>0.52741898118984</v>
      </c>
      <c r="T445" s="20" t="n">
        <v>0.315539214410819</v>
      </c>
      <c r="U445" s="20" t="n">
        <v>0.73981026547835</v>
      </c>
      <c r="V445" s="20" t="n">
        <v>0.612622945883991</v>
      </c>
      <c r="W445" s="20" t="n">
        <v>0.873607474333098</v>
      </c>
      <c r="X445" s="20" t="n">
        <v>0.905866258637481</v>
      </c>
    </row>
    <row r="446" customFormat="false" ht="15" hidden="false" customHeight="false" outlineLevel="0" collapsed="false">
      <c r="A446" s="21" t="n">
        <v>422</v>
      </c>
      <c r="B446" s="18" t="n">
        <f aca="false">CHOOSE($E$9,S446,U446,W446)</f>
        <v>0.146741365431808</v>
      </c>
      <c r="C446" s="18" t="n">
        <f aca="false">CHOOSE($E$9,T446,V446,X446)</f>
        <v>0.90716957685072</v>
      </c>
      <c r="D446" s="9" t="n">
        <f aca="false">IF(B446^2+C446^2&lt;=1,1,0)</f>
        <v>1</v>
      </c>
      <c r="E446" s="14" t="n">
        <f aca="false">4*AVERAGE($D$25:D446)</f>
        <v>3.09004739336493</v>
      </c>
      <c r="F446" s="14" t="n">
        <f aca="false">B446</f>
        <v>0.146741365431808</v>
      </c>
      <c r="G446" s="14" t="n">
        <f aca="false">IF(D446=1,C446,"")</f>
        <v>0.90716957685072</v>
      </c>
      <c r="H446" s="9" t="str">
        <f aca="false">IF(D446=0,C446,"")</f>
        <v/>
      </c>
      <c r="I446" s="9" t="n">
        <f aca="false">SQRT(1-F446^2)</f>
        <v>0.98917489437976</v>
      </c>
      <c r="J446" s="21"/>
      <c r="K446" s="21"/>
      <c r="L446" s="21"/>
      <c r="M446" s="21"/>
      <c r="N446" s="21"/>
      <c r="O446" s="21"/>
      <c r="P446" s="21"/>
      <c r="Q446" s="19" t="n">
        <f aca="false">PI()</f>
        <v>3.14159265358979</v>
      </c>
      <c r="S446" s="20" t="n">
        <v>0.146741365431808</v>
      </c>
      <c r="T446" s="20" t="n">
        <v>0.90716957685072</v>
      </c>
      <c r="U446" s="20" t="n">
        <v>0.144072480251115</v>
      </c>
      <c r="V446" s="20" t="n">
        <v>0.188463699076099</v>
      </c>
      <c r="W446" s="20" t="n">
        <v>0.737131828296656</v>
      </c>
      <c r="X446" s="20" t="n">
        <v>0.603880671385716</v>
      </c>
    </row>
    <row r="447" customFormat="false" ht="15" hidden="false" customHeight="false" outlineLevel="0" collapsed="false">
      <c r="A447" s="21" t="n">
        <v>423</v>
      </c>
      <c r="B447" s="18" t="n">
        <f aca="false">CHOOSE($E$9,S447,U447,W447)</f>
        <v>0.675781641039066</v>
      </c>
      <c r="C447" s="18" t="n">
        <f aca="false">CHOOSE($E$9,T447,V447,X447)</f>
        <v>0.671924748108722</v>
      </c>
      <c r="D447" s="9" t="n">
        <f aca="false">IF(B447^2+C447^2&lt;=1,1,0)</f>
        <v>1</v>
      </c>
      <c r="E447" s="14" t="n">
        <f aca="false">4*AVERAGE($D$25:D447)</f>
        <v>3.09219858156028</v>
      </c>
      <c r="F447" s="14" t="n">
        <f aca="false">B447</f>
        <v>0.675781641039066</v>
      </c>
      <c r="G447" s="14" t="n">
        <f aca="false">IF(D447=1,C447,"")</f>
        <v>0.671924748108722</v>
      </c>
      <c r="H447" s="9" t="str">
        <f aca="false">IF(D447=0,C447,"")</f>
        <v/>
      </c>
      <c r="I447" s="9" t="n">
        <f aca="false">SQRT(1-F447^2)</f>
        <v>0.737101874664925</v>
      </c>
      <c r="J447" s="21"/>
      <c r="K447" s="21"/>
      <c r="L447" s="21"/>
      <c r="M447" s="21"/>
      <c r="N447" s="21"/>
      <c r="O447" s="21"/>
      <c r="P447" s="21"/>
      <c r="Q447" s="19" t="n">
        <f aca="false">PI()</f>
        <v>3.14159265358979</v>
      </c>
      <c r="S447" s="20" t="n">
        <v>0.675781641039066</v>
      </c>
      <c r="T447" s="20" t="n">
        <v>0.671924748108722</v>
      </c>
      <c r="U447" s="20" t="n">
        <v>0.629593890869687</v>
      </c>
      <c r="V447" s="20" t="n">
        <v>0.541539961867195</v>
      </c>
      <c r="W447" s="20" t="n">
        <v>0.388608395642766</v>
      </c>
      <c r="X447" s="20" t="n">
        <v>0.317462448126278</v>
      </c>
    </row>
    <row r="448" customFormat="false" ht="15" hidden="false" customHeight="false" outlineLevel="0" collapsed="false">
      <c r="A448" s="21" t="n">
        <v>424</v>
      </c>
      <c r="B448" s="18" t="n">
        <f aca="false">CHOOSE($E$9,S448,U448,W448)</f>
        <v>0.777219867683016</v>
      </c>
      <c r="C448" s="18" t="n">
        <f aca="false">CHOOSE($E$9,T448,V448,X448)</f>
        <v>0.13612926856149</v>
      </c>
      <c r="D448" s="9" t="n">
        <f aca="false">IF(B448^2+C448^2&lt;=1,1,0)</f>
        <v>1</v>
      </c>
      <c r="E448" s="14" t="n">
        <f aca="false">4*AVERAGE($D$25:D448)</f>
        <v>3.09433962264151</v>
      </c>
      <c r="F448" s="14" t="n">
        <f aca="false">B448</f>
        <v>0.777219867683016</v>
      </c>
      <c r="G448" s="14" t="n">
        <f aca="false">IF(D448=1,C448,"")</f>
        <v>0.13612926856149</v>
      </c>
      <c r="H448" s="9" t="str">
        <f aca="false">IF(D448=0,C448,"")</f>
        <v/>
      </c>
      <c r="I448" s="9" t="n">
        <f aca="false">SQRT(1-F448^2)</f>
        <v>0.629229113502225</v>
      </c>
      <c r="J448" s="21"/>
      <c r="K448" s="21"/>
      <c r="L448" s="21"/>
      <c r="M448" s="21"/>
      <c r="N448" s="21"/>
      <c r="O448" s="21"/>
      <c r="P448" s="21"/>
      <c r="Q448" s="19" t="n">
        <f aca="false">PI()</f>
        <v>3.14159265358979</v>
      </c>
      <c r="S448" s="20" t="n">
        <v>0.777219867683016</v>
      </c>
      <c r="T448" s="20" t="n">
        <v>0.13612926856149</v>
      </c>
      <c r="U448" s="20" t="n">
        <v>0.399801221818477</v>
      </c>
      <c r="V448" s="20" t="n">
        <v>0.0632767980241411</v>
      </c>
      <c r="W448" s="20" t="n">
        <v>0.915686798871571</v>
      </c>
      <c r="X448" s="20" t="n">
        <v>0.109293586432206</v>
      </c>
    </row>
    <row r="449" customFormat="false" ht="15" hidden="false" customHeight="false" outlineLevel="0" collapsed="false">
      <c r="A449" s="21" t="n">
        <v>425</v>
      </c>
      <c r="B449" s="18" t="n">
        <f aca="false">CHOOSE($E$9,S449,U449,W449)</f>
        <v>0.806626510689966</v>
      </c>
      <c r="C449" s="18" t="n">
        <f aca="false">CHOOSE($E$9,T449,V449,X449)</f>
        <v>0.22858041303698</v>
      </c>
      <c r="D449" s="9" t="n">
        <f aca="false">IF(B449^2+C449^2&lt;=1,1,0)</f>
        <v>1</v>
      </c>
      <c r="E449" s="14" t="n">
        <f aca="false">4*AVERAGE($D$25:D449)</f>
        <v>3.09647058823529</v>
      </c>
      <c r="F449" s="14" t="n">
        <f aca="false">B449</f>
        <v>0.806626510689966</v>
      </c>
      <c r="G449" s="14" t="n">
        <f aca="false">IF(D449=1,C449,"")</f>
        <v>0.22858041303698</v>
      </c>
      <c r="H449" s="9" t="str">
        <f aca="false">IF(D449=0,C449,"")</f>
        <v/>
      </c>
      <c r="I449" s="9" t="n">
        <f aca="false">SQRT(1-F449^2)</f>
        <v>0.591061479249096</v>
      </c>
      <c r="J449" s="21"/>
      <c r="K449" s="21"/>
      <c r="L449" s="21"/>
      <c r="M449" s="21"/>
      <c r="N449" s="21"/>
      <c r="O449" s="21"/>
      <c r="P449" s="21"/>
      <c r="Q449" s="19" t="n">
        <f aca="false">PI()</f>
        <v>3.14159265358979</v>
      </c>
      <c r="S449" s="20" t="n">
        <v>0.806626510689966</v>
      </c>
      <c r="T449" s="20" t="n">
        <v>0.22858041303698</v>
      </c>
      <c r="U449" s="20" t="n">
        <v>0.200830403011357</v>
      </c>
      <c r="V449" s="20" t="n">
        <v>0.42486719756506</v>
      </c>
      <c r="W449" s="20" t="n">
        <v>0.971244584492316</v>
      </c>
      <c r="X449" s="20" t="n">
        <v>0.318543663750254</v>
      </c>
    </row>
    <row r="450" customFormat="false" ht="15" hidden="false" customHeight="false" outlineLevel="0" collapsed="false">
      <c r="A450" s="21" t="n">
        <v>426</v>
      </c>
      <c r="B450" s="18" t="n">
        <f aca="false">CHOOSE($E$9,S450,U450,W450)</f>
        <v>0.0478845754405484</v>
      </c>
      <c r="C450" s="18" t="n">
        <f aca="false">CHOOSE($E$9,T450,V450,X450)</f>
        <v>0.308809375506826</v>
      </c>
      <c r="D450" s="9" t="n">
        <f aca="false">IF(B450^2+C450^2&lt;=1,1,0)</f>
        <v>1</v>
      </c>
      <c r="E450" s="14" t="n">
        <f aca="false">4*AVERAGE($D$25:D450)</f>
        <v>3.09859154929577</v>
      </c>
      <c r="F450" s="14" t="n">
        <f aca="false">B450</f>
        <v>0.0478845754405484</v>
      </c>
      <c r="G450" s="14" t="n">
        <f aca="false">IF(D450=1,C450,"")</f>
        <v>0.308809375506826</v>
      </c>
      <c r="H450" s="9" t="str">
        <f aca="false">IF(D450=0,C450,"")</f>
        <v/>
      </c>
      <c r="I450" s="9" t="n">
        <f aca="false">SQRT(1-F450^2)</f>
        <v>0.99885287577044</v>
      </c>
      <c r="J450" s="21"/>
      <c r="K450" s="21"/>
      <c r="L450" s="21"/>
      <c r="M450" s="21"/>
      <c r="N450" s="21"/>
      <c r="O450" s="21"/>
      <c r="P450" s="21"/>
      <c r="Q450" s="19" t="n">
        <f aca="false">PI()</f>
        <v>3.14159265358979</v>
      </c>
      <c r="S450" s="20" t="n">
        <v>0.0478845754405484</v>
      </c>
      <c r="T450" s="20" t="n">
        <v>0.308809375506826</v>
      </c>
      <c r="U450" s="20" t="n">
        <v>0.195993811436767</v>
      </c>
      <c r="V450" s="20" t="n">
        <v>0.821536732560384</v>
      </c>
      <c r="W450" s="20" t="n">
        <v>0.339414870306571</v>
      </c>
      <c r="X450" s="20" t="n">
        <v>0.751267983333352</v>
      </c>
    </row>
    <row r="451" customFormat="false" ht="15" hidden="false" customHeight="false" outlineLevel="0" collapsed="false">
      <c r="A451" s="21" t="n">
        <v>427</v>
      </c>
      <c r="B451" s="18" t="n">
        <f aca="false">CHOOSE($E$9,S451,U451,W451)</f>
        <v>0.16163969587069</v>
      </c>
      <c r="C451" s="18" t="n">
        <f aca="false">CHOOSE($E$9,T451,V451,X451)</f>
        <v>0.550643357099034</v>
      </c>
      <c r="D451" s="9" t="n">
        <f aca="false">IF(B451^2+C451^2&lt;=1,1,0)</f>
        <v>1</v>
      </c>
      <c r="E451" s="14" t="n">
        <f aca="false">4*AVERAGE($D$25:D451)</f>
        <v>3.10070257611241</v>
      </c>
      <c r="F451" s="14" t="n">
        <f aca="false">B451</f>
        <v>0.16163969587069</v>
      </c>
      <c r="G451" s="14" t="n">
        <f aca="false">IF(D451=1,C451,"")</f>
        <v>0.550643357099034</v>
      </c>
      <c r="H451" s="9" t="str">
        <f aca="false">IF(D451=0,C451,"")</f>
        <v/>
      </c>
      <c r="I451" s="9" t="n">
        <f aca="false">SQRT(1-F451^2)</f>
        <v>0.9868498410188</v>
      </c>
      <c r="J451" s="21"/>
      <c r="K451" s="21"/>
      <c r="L451" s="21"/>
      <c r="M451" s="21"/>
      <c r="N451" s="21"/>
      <c r="O451" s="21"/>
      <c r="P451" s="21"/>
      <c r="Q451" s="19" t="n">
        <f aca="false">PI()</f>
        <v>3.14159265358979</v>
      </c>
      <c r="S451" s="20" t="n">
        <v>0.16163969587069</v>
      </c>
      <c r="T451" s="20" t="n">
        <v>0.550643357099034</v>
      </c>
      <c r="U451" s="20" t="n">
        <v>0.951627868065453</v>
      </c>
      <c r="V451" s="20" t="n">
        <v>0.848278917696644</v>
      </c>
      <c r="W451" s="20" t="n">
        <v>0.429305250156033</v>
      </c>
      <c r="X451" s="20" t="n">
        <v>0.26519408089738</v>
      </c>
    </row>
    <row r="452" customFormat="false" ht="15" hidden="false" customHeight="false" outlineLevel="0" collapsed="false">
      <c r="A452" s="21" t="n">
        <v>428</v>
      </c>
      <c r="B452" s="18" t="n">
        <f aca="false">CHOOSE($E$9,S452,U452,W452)</f>
        <v>0.869849466136657</v>
      </c>
      <c r="C452" s="18" t="n">
        <f aca="false">CHOOSE($E$9,T452,V452,X452)</f>
        <v>0.41849531524349</v>
      </c>
      <c r="D452" s="9" t="n">
        <f aca="false">IF(B452^2+C452^2&lt;=1,1,0)</f>
        <v>1</v>
      </c>
      <c r="E452" s="14" t="n">
        <f aca="false">4*AVERAGE($D$25:D452)</f>
        <v>3.10280373831776</v>
      </c>
      <c r="F452" s="14" t="n">
        <f aca="false">B452</f>
        <v>0.869849466136657</v>
      </c>
      <c r="G452" s="14" t="n">
        <f aca="false">IF(D452=1,C452,"")</f>
        <v>0.41849531524349</v>
      </c>
      <c r="H452" s="9" t="str">
        <f aca="false">IF(D452=0,C452,"")</f>
        <v/>
      </c>
      <c r="I452" s="9" t="n">
        <f aca="false">SQRT(1-F452^2)</f>
        <v>0.493317247075118</v>
      </c>
      <c r="J452" s="21"/>
      <c r="K452" s="21"/>
      <c r="L452" s="21"/>
      <c r="M452" s="21"/>
      <c r="N452" s="21"/>
      <c r="O452" s="21"/>
      <c r="P452" s="21"/>
      <c r="Q452" s="19" t="n">
        <f aca="false">PI()</f>
        <v>3.14159265358979</v>
      </c>
      <c r="S452" s="20" t="n">
        <v>0.869849466136657</v>
      </c>
      <c r="T452" s="20" t="n">
        <v>0.41849531524349</v>
      </c>
      <c r="U452" s="20" t="n">
        <v>0.362830809191729</v>
      </c>
      <c r="V452" s="20" t="n">
        <v>0.915891424949429</v>
      </c>
      <c r="W452" s="20" t="n">
        <v>0.695809038490767</v>
      </c>
      <c r="X452" s="20" t="n">
        <v>0.932996468136516</v>
      </c>
    </row>
    <row r="453" customFormat="false" ht="15" hidden="false" customHeight="false" outlineLevel="0" collapsed="false">
      <c r="A453" s="21" t="n">
        <v>429</v>
      </c>
      <c r="B453" s="18" t="n">
        <f aca="false">CHOOSE($E$9,S453,U453,W453)</f>
        <v>0.150479867006652</v>
      </c>
      <c r="C453" s="18" t="n">
        <f aca="false">CHOOSE($E$9,T453,V453,X453)</f>
        <v>0.73650344426278</v>
      </c>
      <c r="D453" s="9" t="n">
        <f aca="false">IF(B453^2+C453^2&lt;=1,1,0)</f>
        <v>1</v>
      </c>
      <c r="E453" s="14" t="n">
        <f aca="false">4*AVERAGE($D$25:D453)</f>
        <v>3.10489510489511</v>
      </c>
      <c r="F453" s="14" t="n">
        <f aca="false">B453</f>
        <v>0.150479867006652</v>
      </c>
      <c r="G453" s="14" t="n">
        <f aca="false">IF(D453=1,C453,"")</f>
        <v>0.73650344426278</v>
      </c>
      <c r="H453" s="9" t="str">
        <f aca="false">IF(D453=0,C453,"")</f>
        <v/>
      </c>
      <c r="I453" s="9" t="n">
        <f aca="false">SQRT(1-F453^2)</f>
        <v>0.988613073768327</v>
      </c>
      <c r="J453" s="21"/>
      <c r="K453" s="21"/>
      <c r="L453" s="21"/>
      <c r="M453" s="21"/>
      <c r="N453" s="21"/>
      <c r="O453" s="21"/>
      <c r="P453" s="21"/>
      <c r="Q453" s="19" t="n">
        <f aca="false">PI()</f>
        <v>3.14159265358979</v>
      </c>
      <c r="S453" s="20" t="n">
        <v>0.150479867006652</v>
      </c>
      <c r="T453" s="20" t="n">
        <v>0.73650344426278</v>
      </c>
      <c r="U453" s="20" t="n">
        <v>0.478663138188458</v>
      </c>
      <c r="V453" s="20" t="n">
        <v>0.776603970042558</v>
      </c>
      <c r="W453" s="20" t="n">
        <v>0.367485024786778</v>
      </c>
      <c r="X453" s="20" t="n">
        <v>0.748033268822409</v>
      </c>
    </row>
    <row r="454" customFormat="false" ht="15" hidden="false" customHeight="false" outlineLevel="0" collapsed="false">
      <c r="A454" s="21" t="n">
        <v>430</v>
      </c>
      <c r="B454" s="18" t="n">
        <f aca="false">CHOOSE($E$9,S454,U454,W454)</f>
        <v>0.631435701041482</v>
      </c>
      <c r="C454" s="18" t="n">
        <f aca="false">CHOOSE($E$9,T454,V454,X454)</f>
        <v>0.746150270220824</v>
      </c>
      <c r="D454" s="9" t="n">
        <f aca="false">IF(B454^2+C454^2&lt;=1,1,0)</f>
        <v>1</v>
      </c>
      <c r="E454" s="14" t="n">
        <f aca="false">4*AVERAGE($D$25:D454)</f>
        <v>3.10697674418605</v>
      </c>
      <c r="F454" s="14" t="n">
        <f aca="false">B454</f>
        <v>0.631435701041482</v>
      </c>
      <c r="G454" s="14" t="n">
        <f aca="false">IF(D454=1,C454,"")</f>
        <v>0.746150270220824</v>
      </c>
      <c r="H454" s="9" t="str">
        <f aca="false">IF(D454=0,C454,"")</f>
        <v/>
      </c>
      <c r="I454" s="9" t="n">
        <f aca="false">SQRT(1-F454^2)</f>
        <v>0.775428240039175</v>
      </c>
      <c r="J454" s="21"/>
      <c r="K454" s="21"/>
      <c r="L454" s="21"/>
      <c r="M454" s="21"/>
      <c r="N454" s="21"/>
      <c r="O454" s="21"/>
      <c r="P454" s="21"/>
      <c r="Q454" s="19" t="n">
        <f aca="false">PI()</f>
        <v>3.14159265358979</v>
      </c>
      <c r="S454" s="20" t="n">
        <v>0.631435701041482</v>
      </c>
      <c r="T454" s="20" t="n">
        <v>0.746150270220824</v>
      </c>
      <c r="U454" s="20" t="n">
        <v>0.951142700454835</v>
      </c>
      <c r="V454" s="20" t="n">
        <v>0.836062945587011</v>
      </c>
      <c r="W454" s="20" t="n">
        <v>0.489959308523312</v>
      </c>
      <c r="X454" s="20" t="n">
        <v>0.817208014353603</v>
      </c>
    </row>
    <row r="455" customFormat="false" ht="15" hidden="false" customHeight="false" outlineLevel="0" collapsed="false">
      <c r="A455" s="21" t="n">
        <v>431</v>
      </c>
      <c r="B455" s="18" t="n">
        <f aca="false">CHOOSE($E$9,S455,U455,W455)</f>
        <v>0.0144135131267831</v>
      </c>
      <c r="C455" s="18" t="n">
        <f aca="false">CHOOSE($E$9,T455,V455,X455)</f>
        <v>0.888811555341817</v>
      </c>
      <c r="D455" s="9" t="n">
        <f aca="false">IF(B455^2+C455^2&lt;=1,1,0)</f>
        <v>1</v>
      </c>
      <c r="E455" s="14" t="n">
        <f aca="false">4*AVERAGE($D$25:D455)</f>
        <v>3.10904872389791</v>
      </c>
      <c r="F455" s="14" t="n">
        <f aca="false">B455</f>
        <v>0.0144135131267831</v>
      </c>
      <c r="G455" s="14" t="n">
        <f aca="false">IF(D455=1,C455,"")</f>
        <v>0.888811555341817</v>
      </c>
      <c r="H455" s="9" t="str">
        <f aca="false">IF(D455=0,C455,"")</f>
        <v/>
      </c>
      <c r="I455" s="9" t="n">
        <f aca="false">SQRT(1-F455^2)</f>
        <v>0.999896119924137</v>
      </c>
      <c r="J455" s="21"/>
      <c r="K455" s="21"/>
      <c r="L455" s="21"/>
      <c r="M455" s="21"/>
      <c r="N455" s="21"/>
      <c r="O455" s="21"/>
      <c r="P455" s="21"/>
      <c r="Q455" s="19" t="n">
        <f aca="false">PI()</f>
        <v>3.14159265358979</v>
      </c>
      <c r="S455" s="20" t="n">
        <v>0.0144135131267831</v>
      </c>
      <c r="T455" s="20" t="n">
        <v>0.888811555341817</v>
      </c>
      <c r="U455" s="20" t="n">
        <v>0.392907495380452</v>
      </c>
      <c r="V455" s="20" t="n">
        <v>0.501073498843548</v>
      </c>
      <c r="W455" s="20" t="n">
        <v>0.611819166073887</v>
      </c>
      <c r="X455" s="20" t="n">
        <v>0.642154688811711</v>
      </c>
    </row>
    <row r="456" customFormat="false" ht="15" hidden="false" customHeight="false" outlineLevel="0" collapsed="false">
      <c r="A456" s="21" t="n">
        <v>432</v>
      </c>
      <c r="B456" s="18" t="n">
        <f aca="false">CHOOSE($E$9,S456,U456,W456)</f>
        <v>0.290029535419308</v>
      </c>
      <c r="C456" s="18" t="n">
        <f aca="false">CHOOSE($E$9,T456,V456,X456)</f>
        <v>0.648318019811995</v>
      </c>
      <c r="D456" s="9" t="n">
        <f aca="false">IF(B456^2+C456^2&lt;=1,1,0)</f>
        <v>1</v>
      </c>
      <c r="E456" s="14" t="n">
        <f aca="false">4*AVERAGE($D$25:D456)</f>
        <v>3.11111111111111</v>
      </c>
      <c r="F456" s="14" t="n">
        <f aca="false">B456</f>
        <v>0.290029535419308</v>
      </c>
      <c r="G456" s="14" t="n">
        <f aca="false">IF(D456=1,C456,"")</f>
        <v>0.648318019811995</v>
      </c>
      <c r="H456" s="9" t="str">
        <f aca="false">IF(D456=0,C456,"")</f>
        <v/>
      </c>
      <c r="I456" s="9" t="n">
        <f aca="false">SQRT(1-F456^2)</f>
        <v>0.957017695021602</v>
      </c>
      <c r="J456" s="21"/>
      <c r="K456" s="21"/>
      <c r="L456" s="21"/>
      <c r="M456" s="21"/>
      <c r="N456" s="21"/>
      <c r="O456" s="21"/>
      <c r="P456" s="21"/>
      <c r="Q456" s="19" t="n">
        <f aca="false">PI()</f>
        <v>3.14159265358979</v>
      </c>
      <c r="S456" s="20" t="n">
        <v>0.290029535419308</v>
      </c>
      <c r="T456" s="20" t="n">
        <v>0.648318019811995</v>
      </c>
      <c r="U456" s="20" t="n">
        <v>0.5310886541344</v>
      </c>
      <c r="V456" s="20" t="n">
        <v>0.301196500121622</v>
      </c>
      <c r="W456" s="20" t="n">
        <v>0.0483057034369816</v>
      </c>
      <c r="X456" s="20" t="n">
        <v>0.855550167885154</v>
      </c>
    </row>
    <row r="457" customFormat="false" ht="15" hidden="false" customHeight="false" outlineLevel="0" collapsed="false">
      <c r="A457" s="21" t="n">
        <v>433</v>
      </c>
      <c r="B457" s="18" t="n">
        <f aca="false">CHOOSE($E$9,S457,U457,W457)</f>
        <v>0.787801758269779</v>
      </c>
      <c r="C457" s="18" t="n">
        <f aca="false">CHOOSE($E$9,T457,V457,X457)</f>
        <v>0.957558201276697</v>
      </c>
      <c r="D457" s="9" t="n">
        <f aca="false">IF(B457^2+C457^2&lt;=1,1,0)</f>
        <v>0</v>
      </c>
      <c r="E457" s="14" t="n">
        <f aca="false">4*AVERAGE($D$25:D457)</f>
        <v>3.10392609699769</v>
      </c>
      <c r="F457" s="14" t="n">
        <f aca="false">B457</f>
        <v>0.787801758269779</v>
      </c>
      <c r="G457" s="9" t="str">
        <f aca="false">IF(D457=1,C457,"")</f>
        <v/>
      </c>
      <c r="H457" s="14" t="n">
        <f aca="false">IF(D457=0,C457,"")</f>
        <v>0.957558201276697</v>
      </c>
      <c r="I457" s="9" t="n">
        <f aca="false">SQRT(1-F457^2)</f>
        <v>0.61592888361161</v>
      </c>
      <c r="J457" s="21"/>
      <c r="K457" s="21"/>
      <c r="L457" s="21"/>
      <c r="M457" s="21"/>
      <c r="N457" s="21"/>
      <c r="O457" s="21"/>
      <c r="P457" s="21"/>
      <c r="Q457" s="19" t="n">
        <f aca="false">PI()</f>
        <v>3.14159265358979</v>
      </c>
      <c r="S457" s="20" t="n">
        <v>0.787801758269779</v>
      </c>
      <c r="T457" s="20" t="n">
        <v>0.957558201276697</v>
      </c>
      <c r="U457" s="20" t="n">
        <v>0.64050144135624</v>
      </c>
      <c r="V457" s="20" t="n">
        <v>0.651868092269866</v>
      </c>
      <c r="W457" s="20" t="n">
        <v>0.704709877305748</v>
      </c>
      <c r="X457" s="20" t="n">
        <v>0.989404406600204</v>
      </c>
    </row>
    <row r="458" customFormat="false" ht="15" hidden="false" customHeight="false" outlineLevel="0" collapsed="false">
      <c r="A458" s="21" t="n">
        <v>434</v>
      </c>
      <c r="B458" s="18" t="n">
        <f aca="false">CHOOSE($E$9,S458,U458,W458)</f>
        <v>0.800854291184805</v>
      </c>
      <c r="C458" s="18" t="n">
        <f aca="false">CHOOSE($E$9,T458,V458,X458)</f>
        <v>0.224908584845252</v>
      </c>
      <c r="D458" s="9" t="n">
        <f aca="false">IF(B458^2+C458^2&lt;=1,1,0)</f>
        <v>1</v>
      </c>
      <c r="E458" s="14" t="n">
        <f aca="false">4*AVERAGE($D$25:D458)</f>
        <v>3.10599078341014</v>
      </c>
      <c r="F458" s="14" t="n">
        <f aca="false">B458</f>
        <v>0.800854291184805</v>
      </c>
      <c r="G458" s="14" t="n">
        <f aca="false">IF(D458=1,C458,"")</f>
        <v>0.224908584845252</v>
      </c>
      <c r="H458" s="9" t="str">
        <f aca="false">IF(D458=0,C458,"")</f>
        <v/>
      </c>
      <c r="I458" s="9" t="n">
        <f aca="false">SQRT(1-F458^2)</f>
        <v>0.598859252488331</v>
      </c>
      <c r="J458" s="21"/>
      <c r="K458" s="21"/>
      <c r="L458" s="21"/>
      <c r="M458" s="21"/>
      <c r="N458" s="21"/>
      <c r="O458" s="21"/>
      <c r="P458" s="21"/>
      <c r="Q458" s="19" t="n">
        <f aca="false">PI()</f>
        <v>3.14159265358979</v>
      </c>
      <c r="S458" s="20" t="n">
        <v>0.800854291184805</v>
      </c>
      <c r="T458" s="20" t="n">
        <v>0.224908584845252</v>
      </c>
      <c r="U458" s="20" t="n">
        <v>0.632729121666925</v>
      </c>
      <c r="V458" s="20" t="n">
        <v>0.791331637481422</v>
      </c>
      <c r="W458" s="20" t="n">
        <v>0.390980696272488</v>
      </c>
      <c r="X458" s="20" t="n">
        <v>0.504836224092959</v>
      </c>
    </row>
    <row r="459" customFormat="false" ht="15" hidden="false" customHeight="false" outlineLevel="0" collapsed="false">
      <c r="A459" s="21" t="n">
        <v>435</v>
      </c>
      <c r="B459" s="18" t="n">
        <f aca="false">CHOOSE($E$9,S459,U459,W459)</f>
        <v>0.198063740390353</v>
      </c>
      <c r="C459" s="18" t="n">
        <f aca="false">CHOOSE($E$9,T459,V459,X459)</f>
        <v>0.283347448916174</v>
      </c>
      <c r="D459" s="9" t="n">
        <f aca="false">IF(B459^2+C459^2&lt;=1,1,0)</f>
        <v>1</v>
      </c>
      <c r="E459" s="14" t="n">
        <f aca="false">4*AVERAGE($D$25:D459)</f>
        <v>3.10804597701149</v>
      </c>
      <c r="F459" s="14" t="n">
        <f aca="false">B459</f>
        <v>0.198063740390353</v>
      </c>
      <c r="G459" s="14" t="n">
        <f aca="false">IF(D459=1,C459,"")</f>
        <v>0.283347448916174</v>
      </c>
      <c r="H459" s="9" t="str">
        <f aca="false">IF(D459=0,C459,"")</f>
        <v/>
      </c>
      <c r="I459" s="9" t="n">
        <f aca="false">SQRT(1-F459^2)</f>
        <v>0.980189142330491</v>
      </c>
      <c r="J459" s="21"/>
      <c r="K459" s="21"/>
      <c r="L459" s="21"/>
      <c r="M459" s="21"/>
      <c r="N459" s="21"/>
      <c r="O459" s="21"/>
      <c r="P459" s="21"/>
      <c r="Q459" s="19" t="n">
        <f aca="false">PI()</f>
        <v>3.14159265358979</v>
      </c>
      <c r="S459" s="20" t="n">
        <v>0.198063740390353</v>
      </c>
      <c r="T459" s="20" t="n">
        <v>0.283347448916174</v>
      </c>
      <c r="U459" s="20" t="n">
        <v>0.861742679909794</v>
      </c>
      <c r="V459" s="20" t="n">
        <v>0.932231258568646</v>
      </c>
      <c r="W459" s="20" t="n">
        <v>0.59598212848737</v>
      </c>
      <c r="X459" s="20" t="n">
        <v>0.802401837298367</v>
      </c>
    </row>
    <row r="460" customFormat="false" ht="15" hidden="false" customHeight="false" outlineLevel="0" collapsed="false">
      <c r="A460" s="21" t="n">
        <v>436</v>
      </c>
      <c r="B460" s="18" t="n">
        <f aca="false">CHOOSE($E$9,S460,U460,W460)</f>
        <v>0.148281392059289</v>
      </c>
      <c r="C460" s="18" t="n">
        <f aca="false">CHOOSE($E$9,T460,V460,X460)</f>
        <v>0.31999168463517</v>
      </c>
      <c r="D460" s="9" t="n">
        <f aca="false">IF(B460^2+C460^2&lt;=1,1,0)</f>
        <v>1</v>
      </c>
      <c r="E460" s="14" t="n">
        <f aca="false">4*AVERAGE($D$25:D460)</f>
        <v>3.11009174311927</v>
      </c>
      <c r="F460" s="14" t="n">
        <f aca="false">B460</f>
        <v>0.148281392059289</v>
      </c>
      <c r="G460" s="14" t="n">
        <f aca="false">IF(D460=1,C460,"")</f>
        <v>0.31999168463517</v>
      </c>
      <c r="H460" s="9" t="str">
        <f aca="false">IF(D460=0,C460,"")</f>
        <v/>
      </c>
      <c r="I460" s="9" t="n">
        <f aca="false">SQRT(1-F460^2)</f>
        <v>0.988945210195671</v>
      </c>
      <c r="J460" s="21"/>
      <c r="K460" s="21"/>
      <c r="L460" s="21"/>
      <c r="M460" s="21"/>
      <c r="N460" s="21"/>
      <c r="O460" s="21"/>
      <c r="P460" s="21"/>
      <c r="Q460" s="19" t="n">
        <f aca="false">PI()</f>
        <v>3.14159265358979</v>
      </c>
      <c r="S460" s="20" t="n">
        <v>0.148281392059289</v>
      </c>
      <c r="T460" s="20" t="n">
        <v>0.31999168463517</v>
      </c>
      <c r="U460" s="20" t="n">
        <v>0.799585664108177</v>
      </c>
      <c r="V460" s="20" t="n">
        <v>0.688736398958081</v>
      </c>
      <c r="W460" s="20" t="n">
        <v>0.0326808599230246</v>
      </c>
      <c r="X460" s="20" t="n">
        <v>0.819627487123199</v>
      </c>
    </row>
    <row r="461" customFormat="false" ht="15" hidden="false" customHeight="false" outlineLevel="0" collapsed="false">
      <c r="A461" s="21" t="n">
        <v>437</v>
      </c>
      <c r="B461" s="18" t="n">
        <f aca="false">CHOOSE($E$9,S461,U461,W461)</f>
        <v>0.394741552765481</v>
      </c>
      <c r="C461" s="18" t="n">
        <f aca="false">CHOOSE($E$9,T461,V461,X461)</f>
        <v>0.418991159298457</v>
      </c>
      <c r="D461" s="9" t="n">
        <f aca="false">IF(B461^2+C461^2&lt;=1,1,0)</f>
        <v>1</v>
      </c>
      <c r="E461" s="14" t="n">
        <f aca="false">4*AVERAGE($D$25:D461)</f>
        <v>3.11212814645309</v>
      </c>
      <c r="F461" s="14" t="n">
        <f aca="false">B461</f>
        <v>0.394741552765481</v>
      </c>
      <c r="G461" s="14" t="n">
        <f aca="false">IF(D461=1,C461,"")</f>
        <v>0.418991159298457</v>
      </c>
      <c r="H461" s="9" t="str">
        <f aca="false">IF(D461=0,C461,"")</f>
        <v/>
      </c>
      <c r="I461" s="9" t="n">
        <f aca="false">SQRT(1-F461^2)</f>
        <v>0.918792199858214</v>
      </c>
      <c r="J461" s="21"/>
      <c r="K461" s="21"/>
      <c r="L461" s="21"/>
      <c r="M461" s="21"/>
      <c r="N461" s="21"/>
      <c r="O461" s="21"/>
      <c r="P461" s="21"/>
      <c r="Q461" s="19" t="n">
        <f aca="false">PI()</f>
        <v>3.14159265358979</v>
      </c>
      <c r="S461" s="20" t="n">
        <v>0.394741552765481</v>
      </c>
      <c r="T461" s="20" t="n">
        <v>0.418991159298457</v>
      </c>
      <c r="U461" s="20" t="n">
        <v>0.178128261554051</v>
      </c>
      <c r="V461" s="20" t="n">
        <v>0.0741770824849738</v>
      </c>
      <c r="W461" s="20" t="n">
        <v>0.244036874973988</v>
      </c>
      <c r="X461" s="20" t="n">
        <v>0.448185425967042</v>
      </c>
    </row>
    <row r="462" customFormat="false" ht="15" hidden="false" customHeight="false" outlineLevel="0" collapsed="false">
      <c r="A462" s="21" t="n">
        <v>438</v>
      </c>
      <c r="B462" s="18" t="n">
        <f aca="false">CHOOSE($E$9,S462,U462,W462)</f>
        <v>0.495305461226963</v>
      </c>
      <c r="C462" s="18" t="n">
        <f aca="false">CHOOSE($E$9,T462,V462,X462)</f>
        <v>0.558723006513901</v>
      </c>
      <c r="D462" s="9" t="n">
        <f aca="false">IF(B462^2+C462^2&lt;=1,1,0)</f>
        <v>1</v>
      </c>
      <c r="E462" s="14" t="n">
        <f aca="false">4*AVERAGE($D$25:D462)</f>
        <v>3.11415525114155</v>
      </c>
      <c r="F462" s="14" t="n">
        <f aca="false">B462</f>
        <v>0.495305461226963</v>
      </c>
      <c r="G462" s="14" t="n">
        <f aca="false">IF(D462=1,C462,"")</f>
        <v>0.558723006513901</v>
      </c>
      <c r="H462" s="9" t="str">
        <f aca="false">IF(D462=0,C462,"")</f>
        <v/>
      </c>
      <c r="I462" s="9" t="n">
        <f aca="false">SQRT(1-F462^2)</f>
        <v>0.868718884380181</v>
      </c>
      <c r="J462" s="21"/>
      <c r="K462" s="21"/>
      <c r="L462" s="21"/>
      <c r="M462" s="21"/>
      <c r="N462" s="21"/>
      <c r="O462" s="21"/>
      <c r="P462" s="21"/>
      <c r="Q462" s="19" t="n">
        <f aca="false">PI()</f>
        <v>3.14159265358979</v>
      </c>
      <c r="S462" s="20" t="n">
        <v>0.495305461226963</v>
      </c>
      <c r="T462" s="20" t="n">
        <v>0.558723006513901</v>
      </c>
      <c r="U462" s="20" t="n">
        <v>0.682067570239711</v>
      </c>
      <c r="V462" s="20" t="n">
        <v>0.466275074221658</v>
      </c>
      <c r="W462" s="20" t="n">
        <v>0.103805377202447</v>
      </c>
      <c r="X462" s="20" t="n">
        <v>0.428267969521444</v>
      </c>
    </row>
    <row r="463" customFormat="false" ht="15" hidden="false" customHeight="false" outlineLevel="0" collapsed="false">
      <c r="A463" s="21" t="n">
        <v>439</v>
      </c>
      <c r="B463" s="18" t="n">
        <f aca="false">CHOOSE($E$9,S463,U463,W463)</f>
        <v>0.648291747900657</v>
      </c>
      <c r="C463" s="18" t="n">
        <f aca="false">CHOOSE($E$9,T463,V463,X463)</f>
        <v>0.0575485384324566</v>
      </c>
      <c r="D463" s="9" t="n">
        <f aca="false">IF(B463^2+C463^2&lt;=1,1,0)</f>
        <v>1</v>
      </c>
      <c r="E463" s="14" t="n">
        <f aca="false">4*AVERAGE($D$25:D463)</f>
        <v>3.11617312072893</v>
      </c>
      <c r="F463" s="14" t="n">
        <f aca="false">B463</f>
        <v>0.648291747900657</v>
      </c>
      <c r="G463" s="14" t="n">
        <f aca="false">IF(D463=1,C463,"")</f>
        <v>0.0575485384324566</v>
      </c>
      <c r="H463" s="9" t="str">
        <f aca="false">IF(D463=0,C463,"")</f>
        <v/>
      </c>
      <c r="I463" s="9" t="n">
        <f aca="false">SQRT(1-F463^2)</f>
        <v>0.761392020974682</v>
      </c>
      <c r="J463" s="21"/>
      <c r="K463" s="21"/>
      <c r="L463" s="21"/>
      <c r="M463" s="21"/>
      <c r="N463" s="21"/>
      <c r="O463" s="21"/>
      <c r="P463" s="21"/>
      <c r="Q463" s="19" t="n">
        <f aca="false">PI()</f>
        <v>3.14159265358979</v>
      </c>
      <c r="S463" s="20" t="n">
        <v>0.648291747900657</v>
      </c>
      <c r="T463" s="20" t="n">
        <v>0.0575485384324566</v>
      </c>
      <c r="U463" s="20" t="n">
        <v>0.580683020012102</v>
      </c>
      <c r="V463" s="20" t="n">
        <v>0.115766849775287</v>
      </c>
      <c r="W463" s="20" t="n">
        <v>0.315598693274907</v>
      </c>
      <c r="X463" s="20" t="n">
        <v>0.916324885454785</v>
      </c>
    </row>
    <row r="464" customFormat="false" ht="15" hidden="false" customHeight="false" outlineLevel="0" collapsed="false">
      <c r="A464" s="21" t="n">
        <v>440</v>
      </c>
      <c r="B464" s="18" t="n">
        <f aca="false">CHOOSE($E$9,S464,U464,W464)</f>
        <v>0.216808481491171</v>
      </c>
      <c r="C464" s="18" t="n">
        <f aca="false">CHOOSE($E$9,T464,V464,X464)</f>
        <v>0.373528287862428</v>
      </c>
      <c r="D464" s="9" t="n">
        <f aca="false">IF(B464^2+C464^2&lt;=1,1,0)</f>
        <v>1</v>
      </c>
      <c r="E464" s="14" t="n">
        <f aca="false">4*AVERAGE($D$25:D464)</f>
        <v>3.11818181818182</v>
      </c>
      <c r="F464" s="14" t="n">
        <f aca="false">B464</f>
        <v>0.216808481491171</v>
      </c>
      <c r="G464" s="14" t="n">
        <f aca="false">IF(D464=1,C464,"")</f>
        <v>0.373528287862428</v>
      </c>
      <c r="H464" s="9" t="str">
        <f aca="false">IF(D464=0,C464,"")</f>
        <v/>
      </c>
      <c r="I464" s="9" t="n">
        <f aca="false">SQRT(1-F464^2)</f>
        <v>0.976214158037821</v>
      </c>
      <c r="J464" s="21"/>
      <c r="K464" s="21"/>
      <c r="L464" s="21"/>
      <c r="M464" s="21"/>
      <c r="N464" s="21"/>
      <c r="O464" s="21"/>
      <c r="P464" s="21"/>
      <c r="Q464" s="19" t="n">
        <f aca="false">PI()</f>
        <v>3.14159265358979</v>
      </c>
      <c r="S464" s="20" t="n">
        <v>0.216808481491171</v>
      </c>
      <c r="T464" s="20" t="n">
        <v>0.373528287862428</v>
      </c>
      <c r="U464" s="20" t="n">
        <v>0.843501081595625</v>
      </c>
      <c r="V464" s="20" t="n">
        <v>0.588125915897123</v>
      </c>
      <c r="W464" s="20" t="n">
        <v>0.0744226122794288</v>
      </c>
      <c r="X464" s="20" t="n">
        <v>0.878579786988377</v>
      </c>
    </row>
    <row r="465" customFormat="false" ht="15" hidden="false" customHeight="false" outlineLevel="0" collapsed="false">
      <c r="A465" s="21" t="n">
        <v>441</v>
      </c>
      <c r="B465" s="18" t="n">
        <f aca="false">CHOOSE($E$9,S465,U465,W465)</f>
        <v>0.40922840393614</v>
      </c>
      <c r="C465" s="18" t="n">
        <f aca="false">CHOOSE($E$9,T465,V465,X465)</f>
        <v>0.144936000579037</v>
      </c>
      <c r="D465" s="9" t="n">
        <f aca="false">IF(B465^2+C465^2&lt;=1,1,0)</f>
        <v>1</v>
      </c>
      <c r="E465" s="14" t="n">
        <f aca="false">4*AVERAGE($D$25:D465)</f>
        <v>3.12018140589569</v>
      </c>
      <c r="F465" s="14" t="n">
        <f aca="false">B465</f>
        <v>0.40922840393614</v>
      </c>
      <c r="G465" s="14" t="n">
        <f aca="false">IF(D465=1,C465,"")</f>
        <v>0.144936000579037</v>
      </c>
      <c r="H465" s="9" t="str">
        <f aca="false">IF(D465=0,C465,"")</f>
        <v/>
      </c>
      <c r="I465" s="9" t="n">
        <f aca="false">SQRT(1-F465^2)</f>
        <v>0.912431977416333</v>
      </c>
      <c r="J465" s="21"/>
      <c r="K465" s="21"/>
      <c r="L465" s="21"/>
      <c r="M465" s="21"/>
      <c r="N465" s="21"/>
      <c r="O465" s="21"/>
      <c r="P465" s="21"/>
      <c r="Q465" s="19" t="n">
        <f aca="false">PI()</f>
        <v>3.14159265358979</v>
      </c>
      <c r="S465" s="20" t="n">
        <v>0.40922840393614</v>
      </c>
      <c r="T465" s="20" t="n">
        <v>0.144936000579037</v>
      </c>
      <c r="U465" s="20" t="n">
        <v>0.347387660646911</v>
      </c>
      <c r="V465" s="20" t="n">
        <v>0.466156613962456</v>
      </c>
      <c r="W465" s="20" t="n">
        <v>0.512499340600116</v>
      </c>
      <c r="X465" s="20" t="n">
        <v>0.529137615433465</v>
      </c>
    </row>
    <row r="466" customFormat="false" ht="15" hidden="false" customHeight="false" outlineLevel="0" collapsed="false">
      <c r="A466" s="21" t="n">
        <v>442</v>
      </c>
      <c r="B466" s="18" t="n">
        <f aca="false">CHOOSE($E$9,S466,U466,W466)</f>
        <v>0.832238017930649</v>
      </c>
      <c r="C466" s="18" t="n">
        <f aca="false">CHOOSE($E$9,T466,V466,X466)</f>
        <v>0.222670210641809</v>
      </c>
      <c r="D466" s="9" t="n">
        <f aca="false">IF(B466^2+C466^2&lt;=1,1,0)</f>
        <v>1</v>
      </c>
      <c r="E466" s="14" t="n">
        <f aca="false">4*AVERAGE($D$25:D466)</f>
        <v>3.12217194570136</v>
      </c>
      <c r="F466" s="14" t="n">
        <f aca="false">B466</f>
        <v>0.832238017930649</v>
      </c>
      <c r="G466" s="14" t="n">
        <f aca="false">IF(D466=1,C466,"")</f>
        <v>0.222670210641809</v>
      </c>
      <c r="H466" s="9" t="str">
        <f aca="false">IF(D466=0,C466,"")</f>
        <v/>
      </c>
      <c r="I466" s="9" t="n">
        <f aca="false">SQRT(1-F466^2)</f>
        <v>0.5544185075472</v>
      </c>
      <c r="J466" s="21"/>
      <c r="K466" s="21"/>
      <c r="L466" s="21"/>
      <c r="M466" s="21"/>
      <c r="N466" s="21"/>
      <c r="O466" s="21"/>
      <c r="P466" s="21"/>
      <c r="Q466" s="19" t="n">
        <f aca="false">PI()</f>
        <v>3.14159265358979</v>
      </c>
      <c r="S466" s="20" t="n">
        <v>0.832238017930649</v>
      </c>
      <c r="T466" s="20" t="n">
        <v>0.222670210641809</v>
      </c>
      <c r="U466" s="20" t="n">
        <v>0.830723370725264</v>
      </c>
      <c r="V466" s="20" t="n">
        <v>0.802544064444717</v>
      </c>
      <c r="W466" s="20" t="n">
        <v>0.00669975872969519</v>
      </c>
      <c r="X466" s="20" t="n">
        <v>0.295529868379913</v>
      </c>
    </row>
    <row r="467" customFormat="false" ht="15" hidden="false" customHeight="false" outlineLevel="0" collapsed="false">
      <c r="A467" s="21" t="n">
        <v>443</v>
      </c>
      <c r="B467" s="18" t="n">
        <f aca="false">CHOOSE($E$9,S467,U467,W467)</f>
        <v>0.368242753553204</v>
      </c>
      <c r="C467" s="18" t="n">
        <f aca="false">CHOOSE($E$9,T467,V467,X467)</f>
        <v>0.505232344032265</v>
      </c>
      <c r="D467" s="9" t="n">
        <f aca="false">IF(B467^2+C467^2&lt;=1,1,0)</f>
        <v>1</v>
      </c>
      <c r="E467" s="14" t="n">
        <f aca="false">4*AVERAGE($D$25:D467)</f>
        <v>3.12415349887133</v>
      </c>
      <c r="F467" s="14" t="n">
        <f aca="false">B467</f>
        <v>0.368242753553204</v>
      </c>
      <c r="G467" s="14" t="n">
        <f aca="false">IF(D467=1,C467,"")</f>
        <v>0.505232344032265</v>
      </c>
      <c r="H467" s="9" t="str">
        <f aca="false">IF(D467=0,C467,"")</f>
        <v/>
      </c>
      <c r="I467" s="9" t="n">
        <f aca="false">SQRT(1-F467^2)</f>
        <v>0.929729678162182</v>
      </c>
      <c r="J467" s="21"/>
      <c r="K467" s="21"/>
      <c r="L467" s="21"/>
      <c r="M467" s="21"/>
      <c r="N467" s="21"/>
      <c r="O467" s="21"/>
      <c r="P467" s="21"/>
      <c r="Q467" s="19" t="n">
        <f aca="false">PI()</f>
        <v>3.14159265358979</v>
      </c>
      <c r="S467" s="20" t="n">
        <v>0.368242753553204</v>
      </c>
      <c r="T467" s="20" t="n">
        <v>0.505232344032265</v>
      </c>
      <c r="U467" s="20" t="n">
        <v>0.175213122514464</v>
      </c>
      <c r="V467" s="20" t="n">
        <v>0.790499828302279</v>
      </c>
      <c r="W467" s="20" t="n">
        <v>0.998127858876117</v>
      </c>
      <c r="X467" s="20" t="n">
        <v>0.464403830953996</v>
      </c>
    </row>
    <row r="468" customFormat="false" ht="15" hidden="false" customHeight="false" outlineLevel="0" collapsed="false">
      <c r="A468" s="21" t="n">
        <v>444</v>
      </c>
      <c r="B468" s="18" t="n">
        <f aca="false">CHOOSE($E$9,S468,U468,W468)</f>
        <v>0.103324503055774</v>
      </c>
      <c r="C468" s="18" t="n">
        <f aca="false">CHOOSE($E$9,T468,V468,X468)</f>
        <v>0.454323108424433</v>
      </c>
      <c r="D468" s="9" t="n">
        <f aca="false">IF(B468^2+C468^2&lt;=1,1,0)</f>
        <v>1</v>
      </c>
      <c r="E468" s="14" t="n">
        <f aca="false">4*AVERAGE($D$25:D468)</f>
        <v>3.12612612612613</v>
      </c>
      <c r="F468" s="14" t="n">
        <f aca="false">B468</f>
        <v>0.103324503055774</v>
      </c>
      <c r="G468" s="14" t="n">
        <f aca="false">IF(D468=1,C468,"")</f>
        <v>0.454323108424433</v>
      </c>
      <c r="H468" s="9" t="str">
        <f aca="false">IF(D468=0,C468,"")</f>
        <v/>
      </c>
      <c r="I468" s="9" t="n">
        <f aca="false">SQRT(1-F468^2)</f>
        <v>0.994647699976367</v>
      </c>
      <c r="J468" s="21"/>
      <c r="K468" s="21"/>
      <c r="L468" s="21"/>
      <c r="M468" s="21"/>
      <c r="N468" s="21"/>
      <c r="O468" s="21"/>
      <c r="P468" s="21"/>
      <c r="Q468" s="19" t="n">
        <f aca="false">PI()</f>
        <v>3.14159265358979</v>
      </c>
      <c r="S468" s="20" t="n">
        <v>0.103324503055774</v>
      </c>
      <c r="T468" s="20" t="n">
        <v>0.454323108424433</v>
      </c>
      <c r="U468" s="20" t="n">
        <v>0.894488386206651</v>
      </c>
      <c r="V468" s="20" t="n">
        <v>0.448117479438726</v>
      </c>
      <c r="W468" s="20" t="n">
        <v>0.102086789525968</v>
      </c>
      <c r="X468" s="20" t="n">
        <v>0.0247821060894039</v>
      </c>
    </row>
    <row r="469" customFormat="false" ht="15" hidden="false" customHeight="false" outlineLevel="0" collapsed="false">
      <c r="A469" s="21" t="n">
        <v>445</v>
      </c>
      <c r="B469" s="18" t="n">
        <f aca="false">CHOOSE($E$9,S469,U469,W469)</f>
        <v>0.407924375380389</v>
      </c>
      <c r="C469" s="18" t="n">
        <f aca="false">CHOOSE($E$9,T469,V469,X469)</f>
        <v>0.556804239400663</v>
      </c>
      <c r="D469" s="9" t="n">
        <f aca="false">IF(B469^2+C469^2&lt;=1,1,0)</f>
        <v>1</v>
      </c>
      <c r="E469" s="14" t="n">
        <f aca="false">4*AVERAGE($D$25:D469)</f>
        <v>3.12808988764045</v>
      </c>
      <c r="F469" s="14" t="n">
        <f aca="false">B469</f>
        <v>0.407924375380389</v>
      </c>
      <c r="G469" s="14" t="n">
        <f aca="false">IF(D469=1,C469,"")</f>
        <v>0.556804239400663</v>
      </c>
      <c r="H469" s="9" t="str">
        <f aca="false">IF(D469=0,C469,"")</f>
        <v/>
      </c>
      <c r="I469" s="9" t="n">
        <f aca="false">SQRT(1-F469^2)</f>
        <v>0.913015719454227</v>
      </c>
      <c r="J469" s="21"/>
      <c r="K469" s="21"/>
      <c r="L469" s="21"/>
      <c r="M469" s="21"/>
      <c r="N469" s="21"/>
      <c r="O469" s="21"/>
      <c r="P469" s="21"/>
      <c r="Q469" s="19" t="n">
        <f aca="false">PI()</f>
        <v>3.14159265358979</v>
      </c>
      <c r="S469" s="20" t="n">
        <v>0.407924375380389</v>
      </c>
      <c r="T469" s="20" t="n">
        <v>0.556804239400663</v>
      </c>
      <c r="U469" s="20" t="n">
        <v>0.917239516870399</v>
      </c>
      <c r="V469" s="20" t="n">
        <v>0.312560859962021</v>
      </c>
      <c r="W469" s="20" t="n">
        <v>0.264188088824646</v>
      </c>
      <c r="X469" s="20" t="n">
        <v>0.802111410584566</v>
      </c>
    </row>
    <row r="470" customFormat="false" ht="15" hidden="false" customHeight="false" outlineLevel="0" collapsed="false">
      <c r="A470" s="21" t="n">
        <v>446</v>
      </c>
      <c r="B470" s="18" t="n">
        <f aca="false">CHOOSE($E$9,S470,U470,W470)</f>
        <v>0.812462584464811</v>
      </c>
      <c r="C470" s="18" t="n">
        <f aca="false">CHOOSE($E$9,T470,V470,X470)</f>
        <v>0.519280485925265</v>
      </c>
      <c r="D470" s="9" t="n">
        <f aca="false">IF(B470^2+C470^2&lt;=1,1,0)</f>
        <v>1</v>
      </c>
      <c r="E470" s="14" t="n">
        <f aca="false">4*AVERAGE($D$25:D470)</f>
        <v>3.13004484304933</v>
      </c>
      <c r="F470" s="14" t="n">
        <f aca="false">B470</f>
        <v>0.812462584464811</v>
      </c>
      <c r="G470" s="14" t="n">
        <f aca="false">IF(D470=1,C470,"")</f>
        <v>0.519280485925265</v>
      </c>
      <c r="H470" s="9" t="str">
        <f aca="false">IF(D470=0,C470,"")</f>
        <v/>
      </c>
      <c r="I470" s="9" t="n">
        <f aca="false">SQRT(1-F470^2)</f>
        <v>0.583013335048831</v>
      </c>
      <c r="J470" s="21"/>
      <c r="K470" s="21"/>
      <c r="L470" s="21"/>
      <c r="M470" s="21"/>
      <c r="N470" s="21"/>
      <c r="O470" s="21"/>
      <c r="P470" s="21"/>
      <c r="Q470" s="19" t="n">
        <f aca="false">PI()</f>
        <v>3.14159265358979</v>
      </c>
      <c r="S470" s="20" t="n">
        <v>0.812462584464811</v>
      </c>
      <c r="T470" s="20" t="n">
        <v>0.519280485925265</v>
      </c>
      <c r="U470" s="20" t="n">
        <v>0.42958225552009</v>
      </c>
      <c r="V470" s="20" t="n">
        <v>0.501362979977366</v>
      </c>
      <c r="W470" s="20" t="n">
        <v>0.944216790654076</v>
      </c>
      <c r="X470" s="20" t="n">
        <v>0.684117666345192</v>
      </c>
    </row>
    <row r="471" customFormat="false" ht="15" hidden="false" customHeight="false" outlineLevel="0" collapsed="false">
      <c r="A471" s="21" t="n">
        <v>447</v>
      </c>
      <c r="B471" s="18" t="n">
        <f aca="false">CHOOSE($E$9,S471,U471,W471)</f>
        <v>0.586708947899751</v>
      </c>
      <c r="C471" s="18" t="n">
        <f aca="false">CHOOSE($E$9,T471,V471,X471)</f>
        <v>0.947377030388452</v>
      </c>
      <c r="D471" s="9" t="n">
        <f aca="false">IF(B471^2+C471^2&lt;=1,1,0)</f>
        <v>0</v>
      </c>
      <c r="E471" s="14" t="n">
        <f aca="false">4*AVERAGE($D$25:D471)</f>
        <v>3.12304250559284</v>
      </c>
      <c r="F471" s="14" t="n">
        <f aca="false">B471</f>
        <v>0.586708947899751</v>
      </c>
      <c r="G471" s="9" t="str">
        <f aca="false">IF(D471=1,C471,"")</f>
        <v/>
      </c>
      <c r="H471" s="14" t="n">
        <f aca="false">IF(D471=0,C471,"")</f>
        <v>0.947377030388452</v>
      </c>
      <c r="I471" s="9" t="n">
        <f aca="false">SQRT(1-F471^2)</f>
        <v>0.809797882470908</v>
      </c>
      <c r="J471" s="21"/>
      <c r="K471" s="21"/>
      <c r="L471" s="21"/>
      <c r="M471" s="21"/>
      <c r="N471" s="21"/>
      <c r="O471" s="21"/>
      <c r="P471" s="21"/>
      <c r="Q471" s="19" t="n">
        <f aca="false">PI()</f>
        <v>3.14159265358979</v>
      </c>
      <c r="S471" s="20" t="n">
        <v>0.586708947899751</v>
      </c>
      <c r="T471" s="20" t="n">
        <v>0.947377030388452</v>
      </c>
      <c r="U471" s="20" t="n">
        <v>0.944515966779755</v>
      </c>
      <c r="V471" s="20" t="n">
        <v>0.662540884425768</v>
      </c>
      <c r="W471" s="20" t="n">
        <v>0.550457008317825</v>
      </c>
      <c r="X471" s="20" t="n">
        <v>0.0826915812311396</v>
      </c>
    </row>
    <row r="472" customFormat="false" ht="15" hidden="false" customHeight="false" outlineLevel="0" collapsed="false">
      <c r="A472" s="21" t="n">
        <v>448</v>
      </c>
      <c r="B472" s="18" t="n">
        <f aca="false">CHOOSE($E$9,S472,U472,W472)</f>
        <v>0.987381535000168</v>
      </c>
      <c r="C472" s="18" t="n">
        <f aca="false">CHOOSE($E$9,T472,V472,X472)</f>
        <v>0.485420351033099</v>
      </c>
      <c r="D472" s="9" t="n">
        <f aca="false">IF(B472^2+C472^2&lt;=1,1,0)</f>
        <v>0</v>
      </c>
      <c r="E472" s="14" t="n">
        <f aca="false">4*AVERAGE($D$25:D472)</f>
        <v>3.11607142857143</v>
      </c>
      <c r="F472" s="14" t="n">
        <f aca="false">B472</f>
        <v>0.987381535000168</v>
      </c>
      <c r="G472" s="9" t="str">
        <f aca="false">IF(D472=1,C472,"")</f>
        <v/>
      </c>
      <c r="H472" s="14" t="n">
        <f aca="false">IF(D472=0,C472,"")</f>
        <v>0.485420351033099</v>
      </c>
      <c r="I472" s="9" t="n">
        <f aca="false">SQRT(1-F472^2)</f>
        <v>0.158359415068105</v>
      </c>
      <c r="J472" s="21"/>
      <c r="K472" s="21"/>
      <c r="L472" s="21"/>
      <c r="M472" s="21"/>
      <c r="N472" s="21"/>
      <c r="O472" s="21"/>
      <c r="P472" s="21"/>
      <c r="Q472" s="19" t="n">
        <f aca="false">PI()</f>
        <v>3.14159265358979</v>
      </c>
      <c r="S472" s="20" t="n">
        <v>0.987381535000168</v>
      </c>
      <c r="T472" s="20" t="n">
        <v>0.485420351033099</v>
      </c>
      <c r="U472" s="20" t="n">
        <v>0.297084350504945</v>
      </c>
      <c r="V472" s="20" t="n">
        <v>0.878344902756412</v>
      </c>
      <c r="W472" s="20" t="n">
        <v>0.617996577136445</v>
      </c>
      <c r="X472" s="20" t="n">
        <v>0.431397772400076</v>
      </c>
    </row>
    <row r="473" customFormat="false" ht="15" hidden="false" customHeight="false" outlineLevel="0" collapsed="false">
      <c r="A473" s="21" t="n">
        <v>449</v>
      </c>
      <c r="B473" s="18" t="n">
        <f aca="false">CHOOSE($E$9,S473,U473,W473)</f>
        <v>0.545677565853111</v>
      </c>
      <c r="C473" s="18" t="n">
        <f aca="false">CHOOSE($E$9,T473,V473,X473)</f>
        <v>0.186175847076811</v>
      </c>
      <c r="D473" s="9" t="n">
        <f aca="false">IF(B473^2+C473^2&lt;=1,1,0)</f>
        <v>1</v>
      </c>
      <c r="E473" s="14" t="n">
        <f aca="false">4*AVERAGE($D$25:D473)</f>
        <v>3.11804008908686</v>
      </c>
      <c r="F473" s="14" t="n">
        <f aca="false">B473</f>
        <v>0.545677565853111</v>
      </c>
      <c r="G473" s="14" t="n">
        <f aca="false">IF(D473=1,C473,"")</f>
        <v>0.186175847076811</v>
      </c>
      <c r="H473" s="9" t="str">
        <f aca="false">IF(D473=0,C473,"")</f>
        <v/>
      </c>
      <c r="I473" s="9" t="n">
        <f aca="false">SQRT(1-F473^2)</f>
        <v>0.837995223211101</v>
      </c>
      <c r="J473" s="21"/>
      <c r="K473" s="21"/>
      <c r="L473" s="21"/>
      <c r="M473" s="21"/>
      <c r="N473" s="21"/>
      <c r="O473" s="21"/>
      <c r="P473" s="21"/>
      <c r="Q473" s="19" t="n">
        <f aca="false">PI()</f>
        <v>3.14159265358979</v>
      </c>
      <c r="S473" s="20" t="n">
        <v>0.545677565853111</v>
      </c>
      <c r="T473" s="20" t="n">
        <v>0.186175847076811</v>
      </c>
      <c r="U473" s="20" t="n">
        <v>0.311096106841786</v>
      </c>
      <c r="V473" s="20" t="n">
        <v>0.110958372435495</v>
      </c>
      <c r="W473" s="20" t="n">
        <v>0.144804970404889</v>
      </c>
      <c r="X473" s="20" t="n">
        <v>0.118633537058185</v>
      </c>
    </row>
    <row r="474" customFormat="false" ht="15" hidden="false" customHeight="false" outlineLevel="0" collapsed="false">
      <c r="A474" s="21" t="n">
        <v>450</v>
      </c>
      <c r="B474" s="18" t="n">
        <f aca="false">CHOOSE($E$9,S474,U474,W474)</f>
        <v>0.587729725404643</v>
      </c>
      <c r="C474" s="18" t="n">
        <f aca="false">CHOOSE($E$9,T474,V474,X474)</f>
        <v>0.0570533593418077</v>
      </c>
      <c r="D474" s="9" t="n">
        <f aca="false">IF(B474^2+C474^2&lt;=1,1,0)</f>
        <v>1</v>
      </c>
      <c r="E474" s="14" t="n">
        <f aca="false">4*AVERAGE($D$25:D474)</f>
        <v>3.12</v>
      </c>
      <c r="F474" s="14" t="n">
        <f aca="false">B474</f>
        <v>0.587729725404643</v>
      </c>
      <c r="G474" s="14" t="n">
        <f aca="false">IF(D474=1,C474,"")</f>
        <v>0.0570533593418077</v>
      </c>
      <c r="H474" s="9" t="str">
        <f aca="false">IF(D474=0,C474,"")</f>
        <v/>
      </c>
      <c r="I474" s="9" t="n">
        <f aca="false">SQRT(1-F474^2)</f>
        <v>0.809057334109137</v>
      </c>
      <c r="J474" s="21"/>
      <c r="K474" s="21"/>
      <c r="L474" s="21"/>
      <c r="M474" s="21"/>
      <c r="N474" s="21"/>
      <c r="O474" s="21"/>
      <c r="P474" s="21"/>
      <c r="Q474" s="19" t="n">
        <f aca="false">PI()</f>
        <v>3.14159265358979</v>
      </c>
      <c r="S474" s="20" t="n">
        <v>0.587729725404643</v>
      </c>
      <c r="T474" s="20" t="n">
        <v>0.0570533593418077</v>
      </c>
      <c r="U474" s="20" t="n">
        <v>0.0244373506220883</v>
      </c>
      <c r="V474" s="20" t="n">
        <v>0.0118653656314593</v>
      </c>
      <c r="W474" s="20" t="n">
        <v>0.781190461554183</v>
      </c>
      <c r="X474" s="20" t="n">
        <v>0.697977947102995</v>
      </c>
    </row>
    <row r="475" customFormat="false" ht="15" hidden="false" customHeight="false" outlineLevel="0" collapsed="false">
      <c r="A475" s="21" t="n">
        <v>451</v>
      </c>
      <c r="B475" s="18" t="n">
        <f aca="false">CHOOSE($E$9,S475,U475,W475)</f>
        <v>0.978832619148307</v>
      </c>
      <c r="C475" s="18" t="n">
        <f aca="false">CHOOSE($E$9,T475,V475,X475)</f>
        <v>0.601262031705119</v>
      </c>
      <c r="D475" s="9" t="n">
        <f aca="false">IF(B475^2+C475^2&lt;=1,1,0)</f>
        <v>0</v>
      </c>
      <c r="E475" s="14" t="n">
        <f aca="false">4*AVERAGE($D$25:D475)</f>
        <v>3.11308203991131</v>
      </c>
      <c r="F475" s="14" t="n">
        <f aca="false">B475</f>
        <v>0.978832619148307</v>
      </c>
      <c r="G475" s="9" t="str">
        <f aca="false">IF(D475=1,C475,"")</f>
        <v/>
      </c>
      <c r="H475" s="14" t="n">
        <f aca="false">IF(D475=0,C475,"")</f>
        <v>0.601262031705119</v>
      </c>
      <c r="I475" s="9" t="n">
        <f aca="false">SQRT(1-F475^2)</f>
        <v>0.20466241396814</v>
      </c>
      <c r="J475" s="21"/>
      <c r="K475" s="21"/>
      <c r="L475" s="21"/>
      <c r="M475" s="21"/>
      <c r="N475" s="21"/>
      <c r="O475" s="21"/>
      <c r="P475" s="21"/>
      <c r="Q475" s="19" t="n">
        <f aca="false">PI()</f>
        <v>3.14159265358979</v>
      </c>
      <c r="S475" s="20" t="n">
        <v>0.978832619148307</v>
      </c>
      <c r="T475" s="20" t="n">
        <v>0.601262031705119</v>
      </c>
      <c r="U475" s="20" t="n">
        <v>0.105036304365451</v>
      </c>
      <c r="V475" s="20" t="n">
        <v>0.756189984127343</v>
      </c>
      <c r="W475" s="20" t="n">
        <v>0.164419489472329</v>
      </c>
      <c r="X475" s="20" t="n">
        <v>0.561090413564294</v>
      </c>
    </row>
    <row r="476" customFormat="false" ht="15" hidden="false" customHeight="false" outlineLevel="0" collapsed="false">
      <c r="A476" s="21" t="n">
        <v>452</v>
      </c>
      <c r="B476" s="18" t="n">
        <f aca="false">CHOOSE($E$9,S476,U476,W476)</f>
        <v>0.919198159477674</v>
      </c>
      <c r="C476" s="18" t="n">
        <f aca="false">CHOOSE($E$9,T476,V476,X476)</f>
        <v>0.552278771181591</v>
      </c>
      <c r="D476" s="9" t="n">
        <f aca="false">IF(B476^2+C476^2&lt;=1,1,0)</f>
        <v>0</v>
      </c>
      <c r="E476" s="14" t="n">
        <f aca="false">4*AVERAGE($D$25:D476)</f>
        <v>3.10619469026549</v>
      </c>
      <c r="F476" s="14" t="n">
        <f aca="false">B476</f>
        <v>0.919198159477674</v>
      </c>
      <c r="G476" s="9" t="str">
        <f aca="false">IF(D476=1,C476,"")</f>
        <v/>
      </c>
      <c r="H476" s="14" t="n">
        <f aca="false">IF(D476=0,C476,"")</f>
        <v>0.552278771181591</v>
      </c>
      <c r="I476" s="9" t="n">
        <f aca="false">SQRT(1-F476^2)</f>
        <v>0.393795306743056</v>
      </c>
      <c r="J476" s="21"/>
      <c r="K476" s="21"/>
      <c r="L476" s="21"/>
      <c r="M476" s="21"/>
      <c r="N476" s="21"/>
      <c r="O476" s="21"/>
      <c r="P476" s="21"/>
      <c r="Q476" s="19" t="n">
        <f aca="false">PI()</f>
        <v>3.14159265358979</v>
      </c>
      <c r="S476" s="20" t="n">
        <v>0.919198159477674</v>
      </c>
      <c r="T476" s="20" t="n">
        <v>0.552278771181591</v>
      </c>
      <c r="U476" s="20" t="n">
        <v>0.742670186246149</v>
      </c>
      <c r="V476" s="20" t="n">
        <v>0.64843760389452</v>
      </c>
      <c r="W476" s="20" t="n">
        <v>0.587946891235263</v>
      </c>
      <c r="X476" s="20" t="n">
        <v>0.335729024631225</v>
      </c>
    </row>
    <row r="477" customFormat="false" ht="15" hidden="false" customHeight="false" outlineLevel="0" collapsed="false">
      <c r="A477" s="21" t="n">
        <v>453</v>
      </c>
      <c r="B477" s="18" t="n">
        <f aca="false">CHOOSE($E$9,S477,U477,W477)</f>
        <v>0.0574752342654392</v>
      </c>
      <c r="C477" s="18" t="n">
        <f aca="false">CHOOSE($E$9,T477,V477,X477)</f>
        <v>0.200189876952209</v>
      </c>
      <c r="D477" s="9" t="n">
        <f aca="false">IF(B477^2+C477^2&lt;=1,1,0)</f>
        <v>1</v>
      </c>
      <c r="E477" s="14" t="n">
        <f aca="false">4*AVERAGE($D$25:D477)</f>
        <v>3.10816777041943</v>
      </c>
      <c r="F477" s="14" t="n">
        <f aca="false">B477</f>
        <v>0.0574752342654392</v>
      </c>
      <c r="G477" s="14" t="n">
        <f aca="false">IF(D477=1,C477,"")</f>
        <v>0.200189876952209</v>
      </c>
      <c r="H477" s="9" t="str">
        <f aca="false">IF(D477=0,C477,"")</f>
        <v/>
      </c>
      <c r="I477" s="9" t="n">
        <f aca="false">SQRT(1-F477^2)</f>
        <v>0.998346932406833</v>
      </c>
      <c r="J477" s="21"/>
      <c r="K477" s="21"/>
      <c r="L477" s="21"/>
      <c r="M477" s="21"/>
      <c r="N477" s="21"/>
      <c r="O477" s="21"/>
      <c r="P477" s="21"/>
      <c r="Q477" s="19" t="n">
        <f aca="false">PI()</f>
        <v>3.14159265358979</v>
      </c>
      <c r="S477" s="20" t="n">
        <v>0.0574752342654392</v>
      </c>
      <c r="T477" s="20" t="n">
        <v>0.200189876952209</v>
      </c>
      <c r="U477" s="20" t="n">
        <v>0.553870529886516</v>
      </c>
      <c r="V477" s="20" t="n">
        <v>0.143235367407774</v>
      </c>
      <c r="W477" s="20" t="n">
        <v>0.763098169847314</v>
      </c>
      <c r="X477" s="20" t="n">
        <v>0.686544490062006</v>
      </c>
    </row>
    <row r="478" customFormat="false" ht="15" hidden="false" customHeight="false" outlineLevel="0" collapsed="false">
      <c r="A478" s="21" t="n">
        <v>454</v>
      </c>
      <c r="B478" s="18" t="n">
        <f aca="false">CHOOSE($E$9,S478,U478,W478)</f>
        <v>0.29080807173159</v>
      </c>
      <c r="C478" s="18" t="n">
        <f aca="false">CHOOSE($E$9,T478,V478,X478)</f>
        <v>0.541473221150227</v>
      </c>
      <c r="D478" s="9" t="n">
        <f aca="false">IF(B478^2+C478^2&lt;=1,1,0)</f>
        <v>1</v>
      </c>
      <c r="E478" s="14" t="n">
        <f aca="false">4*AVERAGE($D$25:D478)</f>
        <v>3.11013215859031</v>
      </c>
      <c r="F478" s="14" t="n">
        <f aca="false">B478</f>
        <v>0.29080807173159</v>
      </c>
      <c r="G478" s="14" t="n">
        <f aca="false">IF(D478=1,C478,"")</f>
        <v>0.541473221150227</v>
      </c>
      <c r="H478" s="9" t="str">
        <f aca="false">IF(D478=0,C478,"")</f>
        <v/>
      </c>
      <c r="I478" s="9" t="n">
        <f aca="false">SQRT(1-F478^2)</f>
        <v>0.956781409422108</v>
      </c>
      <c r="J478" s="21"/>
      <c r="K478" s="21"/>
      <c r="L478" s="21"/>
      <c r="M478" s="21"/>
      <c r="N478" s="21"/>
      <c r="O478" s="21"/>
      <c r="P478" s="21"/>
      <c r="Q478" s="19" t="n">
        <f aca="false">PI()</f>
        <v>3.14159265358979</v>
      </c>
      <c r="S478" s="20" t="n">
        <v>0.29080807173159</v>
      </c>
      <c r="T478" s="20" t="n">
        <v>0.541473221150227</v>
      </c>
      <c r="U478" s="20" t="n">
        <v>0.928876716677241</v>
      </c>
      <c r="V478" s="20" t="n">
        <v>0.637692387250192</v>
      </c>
      <c r="W478" s="20" t="n">
        <v>0.155503540745034</v>
      </c>
      <c r="X478" s="20" t="n">
        <v>0.383965518278104</v>
      </c>
    </row>
    <row r="479" customFormat="false" ht="15" hidden="false" customHeight="false" outlineLevel="0" collapsed="false">
      <c r="A479" s="21" t="n">
        <v>455</v>
      </c>
      <c r="B479" s="18" t="n">
        <f aca="false">CHOOSE($E$9,S479,U479,W479)</f>
        <v>0.949309278163128</v>
      </c>
      <c r="C479" s="18" t="n">
        <f aca="false">CHOOSE($E$9,T479,V479,X479)</f>
        <v>0.262108676717617</v>
      </c>
      <c r="D479" s="9" t="n">
        <f aca="false">IF(B479^2+C479^2&lt;=1,1,0)</f>
        <v>1</v>
      </c>
      <c r="E479" s="14" t="n">
        <f aca="false">4*AVERAGE($D$25:D479)</f>
        <v>3.11208791208791</v>
      </c>
      <c r="F479" s="14" t="n">
        <f aca="false">B479</f>
        <v>0.949309278163128</v>
      </c>
      <c r="G479" s="14" t="n">
        <f aca="false">IF(D479=1,C479,"")</f>
        <v>0.262108676717617</v>
      </c>
      <c r="H479" s="9" t="str">
        <f aca="false">IF(D479=0,C479,"")</f>
        <v/>
      </c>
      <c r="I479" s="9" t="n">
        <f aca="false">SQRT(1-F479^2)</f>
        <v>0.31434359289383</v>
      </c>
      <c r="J479" s="21"/>
      <c r="K479" s="21"/>
      <c r="L479" s="21"/>
      <c r="M479" s="21"/>
      <c r="N479" s="21"/>
      <c r="O479" s="21"/>
      <c r="P479" s="21"/>
      <c r="Q479" s="19" t="n">
        <f aca="false">PI()</f>
        <v>3.14159265358979</v>
      </c>
      <c r="S479" s="20" t="n">
        <v>0.949309278163128</v>
      </c>
      <c r="T479" s="20" t="n">
        <v>0.262108676717617</v>
      </c>
      <c r="U479" s="20" t="n">
        <v>0.990977777342215</v>
      </c>
      <c r="V479" s="20" t="n">
        <v>0.585284300852185</v>
      </c>
      <c r="W479" s="20" t="n">
        <v>0.265106918219264</v>
      </c>
      <c r="X479" s="20" t="n">
        <v>0.771519908698386</v>
      </c>
    </row>
    <row r="480" customFormat="false" ht="15" hidden="false" customHeight="false" outlineLevel="0" collapsed="false">
      <c r="A480" s="21" t="n">
        <v>456</v>
      </c>
      <c r="B480" s="18" t="n">
        <f aca="false">CHOOSE($E$9,S480,U480,W480)</f>
        <v>0.680987587547861</v>
      </c>
      <c r="C480" s="18" t="n">
        <f aca="false">CHOOSE($E$9,T480,V480,X480)</f>
        <v>0.100037300144322</v>
      </c>
      <c r="D480" s="9" t="n">
        <f aca="false">IF(B480^2+C480^2&lt;=1,1,0)</f>
        <v>1</v>
      </c>
      <c r="E480" s="14" t="n">
        <f aca="false">4*AVERAGE($D$25:D480)</f>
        <v>3.1140350877193</v>
      </c>
      <c r="F480" s="14" t="n">
        <f aca="false">B480</f>
        <v>0.680987587547861</v>
      </c>
      <c r="G480" s="14" t="n">
        <f aca="false">IF(D480=1,C480,"")</f>
        <v>0.100037300144322</v>
      </c>
      <c r="H480" s="9" t="str">
        <f aca="false">IF(D480=0,C480,"")</f>
        <v/>
      </c>
      <c r="I480" s="9" t="n">
        <f aca="false">SQRT(1-F480^2)</f>
        <v>0.732294958063856</v>
      </c>
      <c r="J480" s="21"/>
      <c r="K480" s="21"/>
      <c r="L480" s="21"/>
      <c r="M480" s="21"/>
      <c r="N480" s="21"/>
      <c r="O480" s="21"/>
      <c r="P480" s="21"/>
      <c r="Q480" s="19" t="n">
        <f aca="false">PI()</f>
        <v>3.14159265358979</v>
      </c>
      <c r="S480" s="20" t="n">
        <v>0.680987587547861</v>
      </c>
      <c r="T480" s="20" t="n">
        <v>0.100037300144322</v>
      </c>
      <c r="U480" s="20" t="n">
        <v>0.538706835313428</v>
      </c>
      <c r="V480" s="20" t="n">
        <v>0.725124038195694</v>
      </c>
      <c r="W480" s="20" t="n">
        <v>0.761967290262472</v>
      </c>
      <c r="X480" s="20" t="n">
        <v>0.549248165353564</v>
      </c>
    </row>
    <row r="481" customFormat="false" ht="15" hidden="false" customHeight="false" outlineLevel="0" collapsed="false">
      <c r="A481" s="21" t="n">
        <v>457</v>
      </c>
      <c r="B481" s="18" t="n">
        <f aca="false">CHOOSE($E$9,S481,U481,W481)</f>
        <v>0.822896924684756</v>
      </c>
      <c r="C481" s="18" t="n">
        <f aca="false">CHOOSE($E$9,T481,V481,X481)</f>
        <v>0.739435089402832</v>
      </c>
      <c r="D481" s="9" t="n">
        <f aca="false">IF(B481^2+C481^2&lt;=1,1,0)</f>
        <v>0</v>
      </c>
      <c r="E481" s="14" t="n">
        <f aca="false">4*AVERAGE($D$25:D481)</f>
        <v>3.10722100656455</v>
      </c>
      <c r="F481" s="14" t="n">
        <f aca="false">B481</f>
        <v>0.822896924684756</v>
      </c>
      <c r="G481" s="9" t="str">
        <f aca="false">IF(D481=1,C481,"")</f>
        <v/>
      </c>
      <c r="H481" s="14" t="n">
        <f aca="false">IF(D481=0,C481,"")</f>
        <v>0.739435089402832</v>
      </c>
      <c r="I481" s="9" t="n">
        <f aca="false">SQRT(1-F481^2)</f>
        <v>0.568190682204814</v>
      </c>
      <c r="J481" s="21"/>
      <c r="K481" s="21"/>
      <c r="L481" s="21"/>
      <c r="M481" s="21"/>
      <c r="N481" s="21"/>
      <c r="O481" s="21"/>
      <c r="P481" s="21"/>
      <c r="Q481" s="19" t="n">
        <f aca="false">PI()</f>
        <v>3.14159265358979</v>
      </c>
      <c r="S481" s="20" t="n">
        <v>0.822896924684756</v>
      </c>
      <c r="T481" s="20" t="n">
        <v>0.739435089402832</v>
      </c>
      <c r="U481" s="20" t="n">
        <v>0.382550348160584</v>
      </c>
      <c r="V481" s="20" t="n">
        <v>0.357400526534554</v>
      </c>
      <c r="W481" s="20" t="n">
        <v>0.789536227460272</v>
      </c>
      <c r="X481" s="20" t="n">
        <v>0.980624405963144</v>
      </c>
    </row>
    <row r="482" customFormat="false" ht="15" hidden="false" customHeight="false" outlineLevel="0" collapsed="false">
      <c r="A482" s="21" t="n">
        <v>458</v>
      </c>
      <c r="B482" s="18" t="n">
        <f aca="false">CHOOSE($E$9,S482,U482,W482)</f>
        <v>0.428062445833348</v>
      </c>
      <c r="C482" s="18" t="n">
        <f aca="false">CHOOSE($E$9,T482,V482,X482)</f>
        <v>0.878524949890561</v>
      </c>
      <c r="D482" s="9" t="n">
        <f aca="false">IF(B482^2+C482^2&lt;=1,1,0)</f>
        <v>1</v>
      </c>
      <c r="E482" s="14" t="n">
        <f aca="false">4*AVERAGE($D$25:D482)</f>
        <v>3.10917030567686</v>
      </c>
      <c r="F482" s="14" t="n">
        <f aca="false">B482</f>
        <v>0.428062445833348</v>
      </c>
      <c r="G482" s="14" t="n">
        <f aca="false">IF(D482=1,C482,"")</f>
        <v>0.878524949890561</v>
      </c>
      <c r="H482" s="9" t="str">
        <f aca="false">IF(D482=0,C482,"")</f>
        <v/>
      </c>
      <c r="I482" s="9" t="n">
        <f aca="false">SQRT(1-F482^2)</f>
        <v>0.903749159040921</v>
      </c>
      <c r="J482" s="21"/>
      <c r="K482" s="21"/>
      <c r="L482" s="21"/>
      <c r="M482" s="21"/>
      <c r="N482" s="21"/>
      <c r="O482" s="21"/>
      <c r="P482" s="21"/>
      <c r="Q482" s="19" t="n">
        <f aca="false">PI()</f>
        <v>3.14159265358979</v>
      </c>
      <c r="S482" s="20" t="n">
        <v>0.428062445833348</v>
      </c>
      <c r="T482" s="20" t="n">
        <v>0.878524949890561</v>
      </c>
      <c r="U482" s="20" t="n">
        <v>0.837868158979638</v>
      </c>
      <c r="V482" s="20" t="n">
        <v>0.349890412458754</v>
      </c>
      <c r="W482" s="20" t="n">
        <v>0.895659772953263</v>
      </c>
      <c r="X482" s="20" t="n">
        <v>0.343534510519144</v>
      </c>
    </row>
    <row r="483" customFormat="false" ht="15" hidden="false" customHeight="false" outlineLevel="0" collapsed="false">
      <c r="A483" s="21" t="n">
        <v>459</v>
      </c>
      <c r="B483" s="18" t="n">
        <f aca="false">CHOOSE($E$9,S483,U483,W483)</f>
        <v>0.978090783464722</v>
      </c>
      <c r="C483" s="18" t="n">
        <f aca="false">CHOOSE($E$9,T483,V483,X483)</f>
        <v>0.797220813692547</v>
      </c>
      <c r="D483" s="9" t="n">
        <f aca="false">IF(B483^2+C483^2&lt;=1,1,0)</f>
        <v>0</v>
      </c>
      <c r="E483" s="14" t="n">
        <f aca="false">4*AVERAGE($D$25:D483)</f>
        <v>3.10239651416122</v>
      </c>
      <c r="F483" s="14" t="n">
        <f aca="false">B483</f>
        <v>0.978090783464722</v>
      </c>
      <c r="G483" s="9" t="str">
        <f aca="false">IF(D483=1,C483,"")</f>
        <v/>
      </c>
      <c r="H483" s="14" t="n">
        <f aca="false">IF(D483=0,C483,"")</f>
        <v>0.797220813692547</v>
      </c>
      <c r="I483" s="9" t="n">
        <f aca="false">SQRT(1-F483^2)</f>
        <v>0.208178815688258</v>
      </c>
      <c r="J483" s="21"/>
      <c r="K483" s="21"/>
      <c r="L483" s="21"/>
      <c r="M483" s="21"/>
      <c r="N483" s="21"/>
      <c r="O483" s="21"/>
      <c r="P483" s="21"/>
      <c r="Q483" s="19" t="n">
        <f aca="false">PI()</f>
        <v>3.14159265358979</v>
      </c>
      <c r="S483" s="20" t="n">
        <v>0.978090783464722</v>
      </c>
      <c r="T483" s="20" t="n">
        <v>0.797220813692547</v>
      </c>
      <c r="U483" s="20" t="n">
        <v>0.697442377665622</v>
      </c>
      <c r="V483" s="20" t="n">
        <v>0.0159857369430136</v>
      </c>
      <c r="W483" s="20" t="n">
        <v>0.583007381239592</v>
      </c>
      <c r="X483" s="20" t="n">
        <v>0.609204014090514</v>
      </c>
    </row>
    <row r="484" customFormat="false" ht="15" hidden="false" customHeight="false" outlineLevel="0" collapsed="false">
      <c r="A484" s="21" t="n">
        <v>460</v>
      </c>
      <c r="B484" s="18" t="n">
        <f aca="false">CHOOSE($E$9,S484,U484,W484)</f>
        <v>0.210785784176551</v>
      </c>
      <c r="C484" s="18" t="n">
        <f aca="false">CHOOSE($E$9,T484,V484,X484)</f>
        <v>0.443280669976957</v>
      </c>
      <c r="D484" s="9" t="n">
        <f aca="false">IF(B484^2+C484^2&lt;=1,1,0)</f>
        <v>1</v>
      </c>
      <c r="E484" s="14" t="n">
        <f aca="false">4*AVERAGE($D$25:D484)</f>
        <v>3.10434782608696</v>
      </c>
      <c r="F484" s="14" t="n">
        <f aca="false">B484</f>
        <v>0.210785784176551</v>
      </c>
      <c r="G484" s="14" t="n">
        <f aca="false">IF(D484=1,C484,"")</f>
        <v>0.443280669976957</v>
      </c>
      <c r="H484" s="9" t="str">
        <f aca="false">IF(D484=0,C484,"")</f>
        <v/>
      </c>
      <c r="I484" s="9" t="n">
        <f aca="false">SQRT(1-F484^2)</f>
        <v>0.977532277313172</v>
      </c>
      <c r="J484" s="21"/>
      <c r="K484" s="21"/>
      <c r="L484" s="21"/>
      <c r="M484" s="21"/>
      <c r="N484" s="21"/>
      <c r="O484" s="21"/>
      <c r="P484" s="21"/>
      <c r="Q484" s="19" t="n">
        <f aca="false">PI()</f>
        <v>3.14159265358979</v>
      </c>
      <c r="S484" s="20" t="n">
        <v>0.210785784176551</v>
      </c>
      <c r="T484" s="20" t="n">
        <v>0.443280669976957</v>
      </c>
      <c r="U484" s="20" t="n">
        <v>0.523448052663677</v>
      </c>
      <c r="V484" s="20" t="n">
        <v>0.831255841190691</v>
      </c>
      <c r="W484" s="20" t="n">
        <v>0.0632389397696098</v>
      </c>
      <c r="X484" s="20" t="n">
        <v>0.739559358807911</v>
      </c>
    </row>
    <row r="485" customFormat="false" ht="15" hidden="false" customHeight="false" outlineLevel="0" collapsed="false">
      <c r="A485" s="21" t="n">
        <v>461</v>
      </c>
      <c r="B485" s="18" t="n">
        <f aca="false">CHOOSE($E$9,S485,U485,W485)</f>
        <v>0.993067591334693</v>
      </c>
      <c r="C485" s="18" t="n">
        <f aca="false">CHOOSE($E$9,T485,V485,X485)</f>
        <v>0.068340576835908</v>
      </c>
      <c r="D485" s="9" t="n">
        <f aca="false">IF(B485^2+C485^2&lt;=1,1,0)</f>
        <v>1</v>
      </c>
      <c r="E485" s="14" t="n">
        <f aca="false">4*AVERAGE($D$25:D485)</f>
        <v>3.10629067245119</v>
      </c>
      <c r="F485" s="14" t="n">
        <f aca="false">B485</f>
        <v>0.993067591334693</v>
      </c>
      <c r="G485" s="14" t="n">
        <f aca="false">IF(D485=1,C485,"")</f>
        <v>0.068340576835908</v>
      </c>
      <c r="H485" s="9" t="str">
        <f aca="false">IF(D485=0,C485,"")</f>
        <v/>
      </c>
      <c r="I485" s="9" t="n">
        <f aca="false">SQRT(1-F485^2)</f>
        <v>0.117544710815548</v>
      </c>
      <c r="J485" s="21"/>
      <c r="K485" s="21"/>
      <c r="L485" s="21"/>
      <c r="M485" s="21"/>
      <c r="N485" s="21"/>
      <c r="O485" s="21"/>
      <c r="P485" s="21"/>
      <c r="Q485" s="19" t="n">
        <f aca="false">PI()</f>
        <v>3.14159265358979</v>
      </c>
      <c r="S485" s="20" t="n">
        <v>0.993067591334693</v>
      </c>
      <c r="T485" s="20" t="n">
        <v>0.068340576835908</v>
      </c>
      <c r="U485" s="20" t="n">
        <v>0.907087966691231</v>
      </c>
      <c r="V485" s="20" t="n">
        <v>0.800826861660225</v>
      </c>
      <c r="W485" s="20" t="n">
        <v>0.297428224535798</v>
      </c>
      <c r="X485" s="20" t="n">
        <v>0.610396781565444</v>
      </c>
    </row>
    <row r="486" customFormat="false" ht="15" hidden="false" customHeight="false" outlineLevel="0" collapsed="false">
      <c r="A486" s="21" t="n">
        <v>462</v>
      </c>
      <c r="B486" s="18" t="n">
        <f aca="false">CHOOSE($E$9,S486,U486,W486)</f>
        <v>0.834531986503862</v>
      </c>
      <c r="C486" s="18" t="n">
        <f aca="false">CHOOSE($E$9,T486,V486,X486)</f>
        <v>0.5907095373841</v>
      </c>
      <c r="D486" s="9" t="n">
        <f aca="false">IF(B486^2+C486^2&lt;=1,1,0)</f>
        <v>0</v>
      </c>
      <c r="E486" s="14" t="n">
        <f aca="false">4*AVERAGE($D$25:D486)</f>
        <v>3.0995670995671</v>
      </c>
      <c r="F486" s="14" t="n">
        <f aca="false">B486</f>
        <v>0.834531986503862</v>
      </c>
      <c r="G486" s="9" t="str">
        <f aca="false">IF(D486=1,C486,"")</f>
        <v/>
      </c>
      <c r="H486" s="14" t="n">
        <f aca="false">IF(D486=0,C486,"")</f>
        <v>0.5907095373841</v>
      </c>
      <c r="I486" s="9" t="n">
        <f aca="false">SQRT(1-F486^2)</f>
        <v>0.550959493521909</v>
      </c>
      <c r="J486" s="21"/>
      <c r="K486" s="21"/>
      <c r="L486" s="21"/>
      <c r="M486" s="21"/>
      <c r="N486" s="21"/>
      <c r="O486" s="21"/>
      <c r="P486" s="21"/>
      <c r="Q486" s="19" t="n">
        <f aca="false">PI()</f>
        <v>3.14159265358979</v>
      </c>
      <c r="S486" s="20" t="n">
        <v>0.834531986503862</v>
      </c>
      <c r="T486" s="20" t="n">
        <v>0.5907095373841</v>
      </c>
      <c r="U486" s="20" t="n">
        <v>0.790702204710983</v>
      </c>
      <c r="V486" s="20" t="n">
        <v>0.874282778744165</v>
      </c>
      <c r="W486" s="20" t="n">
        <v>0.901506164964078</v>
      </c>
      <c r="X486" s="20" t="n">
        <v>0.30066385537803</v>
      </c>
    </row>
    <row r="487" customFormat="false" ht="15" hidden="false" customHeight="false" outlineLevel="0" collapsed="false">
      <c r="A487" s="21" t="n">
        <v>463</v>
      </c>
      <c r="B487" s="18" t="n">
        <f aca="false">CHOOSE($E$9,S487,U487,W487)</f>
        <v>0.0285884662298486</v>
      </c>
      <c r="C487" s="18" t="n">
        <f aca="false">CHOOSE($E$9,T487,V487,X487)</f>
        <v>0.452625435427763</v>
      </c>
      <c r="D487" s="9" t="n">
        <f aca="false">IF(B487^2+C487^2&lt;=1,1,0)</f>
        <v>1</v>
      </c>
      <c r="E487" s="14" t="n">
        <f aca="false">4*AVERAGE($D$25:D487)</f>
        <v>3.10151187904968</v>
      </c>
      <c r="F487" s="14" t="n">
        <f aca="false">B487</f>
        <v>0.0285884662298486</v>
      </c>
      <c r="G487" s="14" t="n">
        <f aca="false">IF(D487=1,C487,"")</f>
        <v>0.452625435427763</v>
      </c>
      <c r="H487" s="9" t="str">
        <f aca="false">IF(D487=0,C487,"")</f>
        <v/>
      </c>
      <c r="I487" s="9" t="n">
        <f aca="false">SQRT(1-F487^2)</f>
        <v>0.999591266267681</v>
      </c>
      <c r="J487" s="21"/>
      <c r="K487" s="21"/>
      <c r="L487" s="21"/>
      <c r="M487" s="21"/>
      <c r="N487" s="21"/>
      <c r="O487" s="21"/>
      <c r="P487" s="21"/>
      <c r="Q487" s="19" t="n">
        <f aca="false">PI()</f>
        <v>3.14159265358979</v>
      </c>
      <c r="S487" s="20" t="n">
        <v>0.0285884662298486</v>
      </c>
      <c r="T487" s="20" t="n">
        <v>0.452625435427763</v>
      </c>
      <c r="U487" s="20" t="n">
        <v>0.11069050748353</v>
      </c>
      <c r="V487" s="20" t="n">
        <v>0.177304309379326</v>
      </c>
      <c r="W487" s="20" t="n">
        <v>0.342862006557053</v>
      </c>
      <c r="X487" s="20" t="n">
        <v>0.213753333016648</v>
      </c>
    </row>
    <row r="488" customFormat="false" ht="15" hidden="false" customHeight="false" outlineLevel="0" collapsed="false">
      <c r="A488" s="21" t="n">
        <v>464</v>
      </c>
      <c r="B488" s="18" t="n">
        <f aca="false">CHOOSE($E$9,S488,U488,W488)</f>
        <v>0.588779593235813</v>
      </c>
      <c r="C488" s="18" t="n">
        <f aca="false">CHOOSE($E$9,T488,V488,X488)</f>
        <v>0.58830503851641</v>
      </c>
      <c r="D488" s="9" t="n">
        <f aca="false">IF(B488^2+C488^2&lt;=1,1,0)</f>
        <v>1</v>
      </c>
      <c r="E488" s="14" t="n">
        <f aca="false">4*AVERAGE($D$25:D488)</f>
        <v>3.10344827586207</v>
      </c>
      <c r="F488" s="14" t="n">
        <f aca="false">B488</f>
        <v>0.588779593235813</v>
      </c>
      <c r="G488" s="14" t="n">
        <f aca="false">IF(D488=1,C488,"")</f>
        <v>0.58830503851641</v>
      </c>
      <c r="H488" s="9" t="str">
        <f aca="false">IF(D488=0,C488,"")</f>
        <v/>
      </c>
      <c r="I488" s="9" t="n">
        <f aca="false">SQRT(1-F488^2)</f>
        <v>0.808293628942521</v>
      </c>
      <c r="J488" s="21"/>
      <c r="K488" s="21"/>
      <c r="L488" s="21"/>
      <c r="M488" s="21"/>
      <c r="N488" s="21"/>
      <c r="O488" s="21"/>
      <c r="P488" s="21"/>
      <c r="Q488" s="19" t="n">
        <f aca="false">PI()</f>
        <v>3.14159265358979</v>
      </c>
      <c r="S488" s="20" t="n">
        <v>0.588779593235813</v>
      </c>
      <c r="T488" s="20" t="n">
        <v>0.58830503851641</v>
      </c>
      <c r="U488" s="20" t="n">
        <v>0.500701751294178</v>
      </c>
      <c r="V488" s="20" t="n">
        <v>0.872020096478417</v>
      </c>
      <c r="W488" s="20" t="n">
        <v>0.839626257919838</v>
      </c>
      <c r="X488" s="20" t="n">
        <v>0.312283052131671</v>
      </c>
    </row>
    <row r="489" customFormat="false" ht="15" hidden="false" customHeight="false" outlineLevel="0" collapsed="false">
      <c r="A489" s="21" t="n">
        <v>465</v>
      </c>
      <c r="B489" s="18" t="n">
        <f aca="false">CHOOSE($E$9,S489,U489,W489)</f>
        <v>0.680110723595135</v>
      </c>
      <c r="C489" s="18" t="n">
        <f aca="false">CHOOSE($E$9,T489,V489,X489)</f>
        <v>0.538066388689913</v>
      </c>
      <c r="D489" s="9" t="n">
        <f aca="false">IF(B489^2+C489^2&lt;=1,1,0)</f>
        <v>1</v>
      </c>
      <c r="E489" s="14" t="n">
        <f aca="false">4*AVERAGE($D$25:D489)</f>
        <v>3.10537634408602</v>
      </c>
      <c r="F489" s="14" t="n">
        <f aca="false">B489</f>
        <v>0.680110723595135</v>
      </c>
      <c r="G489" s="14" t="n">
        <f aca="false">IF(D489=1,C489,"")</f>
        <v>0.538066388689913</v>
      </c>
      <c r="H489" s="9" t="str">
        <f aca="false">IF(D489=0,C489,"")</f>
        <v/>
      </c>
      <c r="I489" s="9" t="n">
        <f aca="false">SQRT(1-F489^2)</f>
        <v>0.733109407694992</v>
      </c>
      <c r="J489" s="21"/>
      <c r="K489" s="21"/>
      <c r="L489" s="21"/>
      <c r="M489" s="21"/>
      <c r="N489" s="21"/>
      <c r="O489" s="21"/>
      <c r="P489" s="21"/>
      <c r="Q489" s="19" t="n">
        <f aca="false">PI()</f>
        <v>3.14159265358979</v>
      </c>
      <c r="S489" s="20" t="n">
        <v>0.680110723595135</v>
      </c>
      <c r="T489" s="20" t="n">
        <v>0.538066388689913</v>
      </c>
      <c r="U489" s="20" t="n">
        <v>0.126807811227256</v>
      </c>
      <c r="V489" s="20" t="n">
        <v>0.715685386426202</v>
      </c>
      <c r="W489" s="20" t="n">
        <v>0.134362904522052</v>
      </c>
      <c r="X489" s="20" t="n">
        <v>0.094343949914158</v>
      </c>
    </row>
    <row r="490" customFormat="false" ht="15" hidden="false" customHeight="false" outlineLevel="0" collapsed="false">
      <c r="A490" s="21" t="n">
        <v>466</v>
      </c>
      <c r="B490" s="18" t="n">
        <f aca="false">CHOOSE($E$9,S490,U490,W490)</f>
        <v>0.191508273943327</v>
      </c>
      <c r="C490" s="18" t="n">
        <f aca="false">CHOOSE($E$9,T490,V490,X490)</f>
        <v>0.545559713733383</v>
      </c>
      <c r="D490" s="9" t="n">
        <f aca="false">IF(B490^2+C490^2&lt;=1,1,0)</f>
        <v>1</v>
      </c>
      <c r="E490" s="14" t="n">
        <f aca="false">4*AVERAGE($D$25:D490)</f>
        <v>3.10729613733906</v>
      </c>
      <c r="F490" s="14" t="n">
        <f aca="false">B490</f>
        <v>0.191508273943327</v>
      </c>
      <c r="G490" s="14" t="n">
        <f aca="false">IF(D490=1,C490,"")</f>
        <v>0.545559713733383</v>
      </c>
      <c r="H490" s="9" t="str">
        <f aca="false">IF(D490=0,C490,"")</f>
        <v/>
      </c>
      <c r="I490" s="9" t="n">
        <f aca="false">SQRT(1-F490^2)</f>
        <v>0.981490998945608</v>
      </c>
      <c r="J490" s="21"/>
      <c r="K490" s="21"/>
      <c r="L490" s="21"/>
      <c r="M490" s="21"/>
      <c r="N490" s="21"/>
      <c r="O490" s="21"/>
      <c r="P490" s="21"/>
      <c r="Q490" s="19" t="n">
        <f aca="false">PI()</f>
        <v>3.14159265358979</v>
      </c>
      <c r="S490" s="20" t="n">
        <v>0.191508273943327</v>
      </c>
      <c r="T490" s="20" t="n">
        <v>0.545559713733383</v>
      </c>
      <c r="U490" s="20" t="n">
        <v>0.937370074973486</v>
      </c>
      <c r="V490" s="20" t="n">
        <v>0.495085111731613</v>
      </c>
      <c r="W490" s="20" t="n">
        <v>0.805295982859724</v>
      </c>
      <c r="X490" s="20" t="n">
        <v>0.708101687686944</v>
      </c>
    </row>
    <row r="491" customFormat="false" ht="15" hidden="false" customHeight="false" outlineLevel="0" collapsed="false">
      <c r="A491" s="21" t="n">
        <v>467</v>
      </c>
      <c r="B491" s="18" t="n">
        <f aca="false">CHOOSE($E$9,S491,U491,W491)</f>
        <v>0.0183762552915141</v>
      </c>
      <c r="C491" s="18" t="n">
        <f aca="false">CHOOSE($E$9,T491,V491,X491)</f>
        <v>0.972213304252364</v>
      </c>
      <c r="D491" s="9" t="n">
        <f aca="false">IF(B491^2+C491^2&lt;=1,1,0)</f>
        <v>1</v>
      </c>
      <c r="E491" s="14" t="n">
        <f aca="false">4*AVERAGE($D$25:D491)</f>
        <v>3.10920770877944</v>
      </c>
      <c r="F491" s="14" t="n">
        <f aca="false">B491</f>
        <v>0.0183762552915141</v>
      </c>
      <c r="G491" s="14" t="n">
        <f aca="false">IF(D491=1,C491,"")</f>
        <v>0.972213304252364</v>
      </c>
      <c r="H491" s="9" t="str">
        <f aca="false">IF(D491=0,C491,"")</f>
        <v/>
      </c>
      <c r="I491" s="9" t="n">
        <f aca="false">SQRT(1-F491^2)</f>
        <v>0.99983114236428</v>
      </c>
      <c r="J491" s="21"/>
      <c r="K491" s="21"/>
      <c r="L491" s="21"/>
      <c r="M491" s="21"/>
      <c r="N491" s="21"/>
      <c r="O491" s="21"/>
      <c r="P491" s="21"/>
      <c r="Q491" s="19" t="n">
        <f aca="false">PI()</f>
        <v>3.14159265358979</v>
      </c>
      <c r="S491" s="20" t="n">
        <v>0.0183762552915141</v>
      </c>
      <c r="T491" s="20" t="n">
        <v>0.972213304252364</v>
      </c>
      <c r="U491" s="20" t="n">
        <v>0.310942218176996</v>
      </c>
      <c r="V491" s="20" t="n">
        <v>0.910483326382253</v>
      </c>
      <c r="W491" s="20" t="n">
        <v>0.761050029493443</v>
      </c>
      <c r="X491" s="20" t="n">
        <v>0.51506213936546</v>
      </c>
    </row>
    <row r="492" customFormat="false" ht="15" hidden="false" customHeight="false" outlineLevel="0" collapsed="false">
      <c r="A492" s="21" t="n">
        <v>468</v>
      </c>
      <c r="B492" s="18" t="n">
        <f aca="false">CHOOSE($E$9,S492,U492,W492)</f>
        <v>0.586134862503968</v>
      </c>
      <c r="C492" s="18" t="n">
        <f aca="false">CHOOSE($E$9,T492,V492,X492)</f>
        <v>0.367883614380844</v>
      </c>
      <c r="D492" s="9" t="n">
        <f aca="false">IF(B492^2+C492^2&lt;=1,1,0)</f>
        <v>1</v>
      </c>
      <c r="E492" s="14" t="n">
        <f aca="false">4*AVERAGE($D$25:D492)</f>
        <v>3.11111111111111</v>
      </c>
      <c r="F492" s="14" t="n">
        <f aca="false">B492</f>
        <v>0.586134862503968</v>
      </c>
      <c r="G492" s="14" t="n">
        <f aca="false">IF(D492=1,C492,"")</f>
        <v>0.367883614380844</v>
      </c>
      <c r="H492" s="9" t="str">
        <f aca="false">IF(D492=0,C492,"")</f>
        <v/>
      </c>
      <c r="I492" s="9" t="n">
        <f aca="false">SQRT(1-F492^2)</f>
        <v>0.810213504551396</v>
      </c>
      <c r="J492" s="21"/>
      <c r="K492" s="21"/>
      <c r="L492" s="21"/>
      <c r="M492" s="21"/>
      <c r="N492" s="21"/>
      <c r="O492" s="21"/>
      <c r="P492" s="21"/>
      <c r="Q492" s="19" t="n">
        <f aca="false">PI()</f>
        <v>3.14159265358979</v>
      </c>
      <c r="S492" s="20" t="n">
        <v>0.586134862503968</v>
      </c>
      <c r="T492" s="20" t="n">
        <v>0.367883614380844</v>
      </c>
      <c r="U492" s="20" t="n">
        <v>0.459221764137916</v>
      </c>
      <c r="V492" s="20" t="n">
        <v>0.818481232867913</v>
      </c>
      <c r="W492" s="20" t="n">
        <v>0.599832391482713</v>
      </c>
      <c r="X492" s="20" t="n">
        <v>0.367133985588439</v>
      </c>
    </row>
    <row r="493" customFormat="false" ht="15" hidden="false" customHeight="false" outlineLevel="0" collapsed="false">
      <c r="A493" s="21" t="n">
        <v>469</v>
      </c>
      <c r="B493" s="18" t="n">
        <f aca="false">CHOOSE($E$9,S493,U493,W493)</f>
        <v>0.709101471002214</v>
      </c>
      <c r="C493" s="18" t="n">
        <f aca="false">CHOOSE($E$9,T493,V493,X493)</f>
        <v>0.361894156434573</v>
      </c>
      <c r="D493" s="9" t="n">
        <f aca="false">IF(B493^2+C493^2&lt;=1,1,0)</f>
        <v>1</v>
      </c>
      <c r="E493" s="14" t="n">
        <f aca="false">4*AVERAGE($D$25:D493)</f>
        <v>3.11300639658849</v>
      </c>
      <c r="F493" s="14" t="n">
        <f aca="false">B493</f>
        <v>0.709101471002214</v>
      </c>
      <c r="G493" s="14" t="n">
        <f aca="false">IF(D493=1,C493,"")</f>
        <v>0.361894156434573</v>
      </c>
      <c r="H493" s="9" t="str">
        <f aca="false">IF(D493=0,C493,"")</f>
        <v/>
      </c>
      <c r="I493" s="9" t="n">
        <f aca="false">SQRT(1-F493^2)</f>
        <v>0.705106448575318</v>
      </c>
      <c r="J493" s="21"/>
      <c r="K493" s="21"/>
      <c r="L493" s="21"/>
      <c r="M493" s="21"/>
      <c r="N493" s="21"/>
      <c r="O493" s="21"/>
      <c r="P493" s="21"/>
      <c r="Q493" s="19" t="n">
        <f aca="false">PI()</f>
        <v>3.14159265358979</v>
      </c>
      <c r="S493" s="20" t="n">
        <v>0.709101471002214</v>
      </c>
      <c r="T493" s="20" t="n">
        <v>0.361894156434573</v>
      </c>
      <c r="U493" s="20" t="n">
        <v>0.384105305258731</v>
      </c>
      <c r="V493" s="20" t="n">
        <v>0.186589850710644</v>
      </c>
      <c r="W493" s="20" t="n">
        <v>0.333307325303475</v>
      </c>
      <c r="X493" s="20" t="n">
        <v>0.270283015211723</v>
      </c>
    </row>
    <row r="494" customFormat="false" ht="15" hidden="false" customHeight="false" outlineLevel="0" collapsed="false">
      <c r="A494" s="21" t="n">
        <v>470</v>
      </c>
      <c r="B494" s="18" t="n">
        <f aca="false">CHOOSE($E$9,S494,U494,W494)</f>
        <v>0.10661345475819</v>
      </c>
      <c r="C494" s="18" t="n">
        <f aca="false">CHOOSE($E$9,T494,V494,X494)</f>
        <v>0.996655572322197</v>
      </c>
      <c r="D494" s="9" t="n">
        <f aca="false">IF(B494^2+C494^2&lt;=1,1,0)</f>
        <v>0</v>
      </c>
      <c r="E494" s="14" t="n">
        <f aca="false">4*AVERAGE($D$25:D494)</f>
        <v>3.1063829787234</v>
      </c>
      <c r="F494" s="14" t="n">
        <f aca="false">B494</f>
        <v>0.10661345475819</v>
      </c>
      <c r="G494" s="9" t="str">
        <f aca="false">IF(D494=1,C494,"")</f>
        <v/>
      </c>
      <c r="H494" s="14" t="n">
        <f aca="false">IF(D494=0,C494,"")</f>
        <v>0.996655572322197</v>
      </c>
      <c r="I494" s="9" t="n">
        <f aca="false">SQRT(1-F494^2)</f>
        <v>0.994300543731383</v>
      </c>
      <c r="J494" s="21"/>
      <c r="K494" s="21"/>
      <c r="L494" s="21"/>
      <c r="M494" s="21"/>
      <c r="N494" s="21"/>
      <c r="O494" s="21"/>
      <c r="P494" s="21"/>
      <c r="Q494" s="19" t="n">
        <f aca="false">PI()</f>
        <v>3.14159265358979</v>
      </c>
      <c r="S494" s="20" t="n">
        <v>0.10661345475819</v>
      </c>
      <c r="T494" s="20" t="n">
        <v>0.996655572322197</v>
      </c>
      <c r="U494" s="20" t="n">
        <v>0.495845764074027</v>
      </c>
      <c r="V494" s="20" t="n">
        <v>0.824234172536543</v>
      </c>
      <c r="W494" s="20" t="n">
        <v>0.727792225537289</v>
      </c>
      <c r="X494" s="20" t="n">
        <v>0.557673598416852</v>
      </c>
    </row>
    <row r="495" customFormat="false" ht="15" hidden="false" customHeight="false" outlineLevel="0" collapsed="false">
      <c r="A495" s="21" t="n">
        <v>471</v>
      </c>
      <c r="B495" s="18" t="n">
        <f aca="false">CHOOSE($E$9,S495,U495,W495)</f>
        <v>0.352393802138977</v>
      </c>
      <c r="C495" s="18" t="n">
        <f aca="false">CHOOSE($E$9,T495,V495,X495)</f>
        <v>0.529379577026703</v>
      </c>
      <c r="D495" s="9" t="n">
        <f aca="false">IF(B495^2+C495^2&lt;=1,1,0)</f>
        <v>1</v>
      </c>
      <c r="E495" s="14" t="n">
        <f aca="false">4*AVERAGE($D$25:D495)</f>
        <v>3.10828025477707</v>
      </c>
      <c r="F495" s="14" t="n">
        <f aca="false">B495</f>
        <v>0.352393802138977</v>
      </c>
      <c r="G495" s="14" t="n">
        <f aca="false">IF(D495=1,C495,"")</f>
        <v>0.529379577026703</v>
      </c>
      <c r="H495" s="9" t="str">
        <f aca="false">IF(D495=0,C495,"")</f>
        <v/>
      </c>
      <c r="I495" s="9" t="n">
        <f aca="false">SQRT(1-F495^2)</f>
        <v>0.935851808896064</v>
      </c>
      <c r="J495" s="21"/>
      <c r="K495" s="21"/>
      <c r="L495" s="21"/>
      <c r="M495" s="21"/>
      <c r="N495" s="21"/>
      <c r="O495" s="21"/>
      <c r="P495" s="21"/>
      <c r="Q495" s="19" t="n">
        <f aca="false">PI()</f>
        <v>3.14159265358979</v>
      </c>
      <c r="S495" s="20" t="n">
        <v>0.352393802138977</v>
      </c>
      <c r="T495" s="20" t="n">
        <v>0.529379577026703</v>
      </c>
      <c r="U495" s="20" t="n">
        <v>0.226771942064021</v>
      </c>
      <c r="V495" s="20" t="n">
        <v>0.354988890684313</v>
      </c>
      <c r="W495" s="20" t="n">
        <v>0.519880669769614</v>
      </c>
      <c r="X495" s="20" t="n">
        <v>0.629252521131994</v>
      </c>
    </row>
    <row r="496" customFormat="false" ht="15" hidden="false" customHeight="false" outlineLevel="0" collapsed="false">
      <c r="A496" s="21" t="n">
        <v>472</v>
      </c>
      <c r="B496" s="18" t="n">
        <f aca="false">CHOOSE($E$9,S496,U496,W496)</f>
        <v>0.776324568665586</v>
      </c>
      <c r="C496" s="18" t="n">
        <f aca="false">CHOOSE($E$9,T496,V496,X496)</f>
        <v>0.888532281969674</v>
      </c>
      <c r="D496" s="9" t="n">
        <f aca="false">IF(B496^2+C496^2&lt;=1,1,0)</f>
        <v>0</v>
      </c>
      <c r="E496" s="14" t="n">
        <f aca="false">4*AVERAGE($D$25:D496)</f>
        <v>3.10169491525424</v>
      </c>
      <c r="F496" s="14" t="n">
        <f aca="false">B496</f>
        <v>0.776324568665586</v>
      </c>
      <c r="G496" s="9" t="str">
        <f aca="false">IF(D496=1,C496,"")</f>
        <v/>
      </c>
      <c r="H496" s="14" t="n">
        <f aca="false">IF(D496=0,C496,"")</f>
        <v>0.888532281969674</v>
      </c>
      <c r="I496" s="9" t="n">
        <f aca="false">SQRT(1-F496^2)</f>
        <v>0.630333375354813</v>
      </c>
      <c r="J496" s="21"/>
      <c r="K496" s="21"/>
      <c r="L496" s="21"/>
      <c r="M496" s="21"/>
      <c r="N496" s="21"/>
      <c r="O496" s="21"/>
      <c r="P496" s="21"/>
      <c r="Q496" s="19" t="n">
        <f aca="false">PI()</f>
        <v>3.14159265358979</v>
      </c>
      <c r="S496" s="20" t="n">
        <v>0.776324568665586</v>
      </c>
      <c r="T496" s="20" t="n">
        <v>0.888532281969674</v>
      </c>
      <c r="U496" s="20" t="n">
        <v>0.414985956065056</v>
      </c>
      <c r="V496" s="20" t="n">
        <v>0.0543529525188434</v>
      </c>
      <c r="W496" s="20" t="n">
        <v>0.943815431101602</v>
      </c>
      <c r="X496" s="20" t="n">
        <v>0.0831760721011677</v>
      </c>
    </row>
    <row r="497" customFormat="false" ht="15" hidden="false" customHeight="false" outlineLevel="0" collapsed="false">
      <c r="A497" s="21" t="n">
        <v>473</v>
      </c>
      <c r="B497" s="18" t="n">
        <f aca="false">CHOOSE($E$9,S497,U497,W497)</f>
        <v>0.432519768248312</v>
      </c>
      <c r="C497" s="18" t="n">
        <f aca="false">CHOOSE($E$9,T497,V497,X497)</f>
        <v>0.203117718570866</v>
      </c>
      <c r="D497" s="9" t="n">
        <f aca="false">IF(B497^2+C497^2&lt;=1,1,0)</f>
        <v>1</v>
      </c>
      <c r="E497" s="14" t="n">
        <f aca="false">4*AVERAGE($D$25:D497)</f>
        <v>3.10359408033827</v>
      </c>
      <c r="F497" s="14" t="n">
        <f aca="false">B497</f>
        <v>0.432519768248312</v>
      </c>
      <c r="G497" s="14" t="n">
        <f aca="false">IF(D497=1,C497,"")</f>
        <v>0.203117718570866</v>
      </c>
      <c r="H497" s="9" t="str">
        <f aca="false">IF(D497=0,C497,"")</f>
        <v/>
      </c>
      <c r="I497" s="9" t="n">
        <f aca="false">SQRT(1-F497^2)</f>
        <v>0.901624450685776</v>
      </c>
      <c r="J497" s="21"/>
      <c r="K497" s="21"/>
      <c r="L497" s="21"/>
      <c r="M497" s="21"/>
      <c r="N497" s="21"/>
      <c r="O497" s="21"/>
      <c r="P497" s="21"/>
      <c r="Q497" s="19" t="n">
        <f aca="false">PI()</f>
        <v>3.14159265358979</v>
      </c>
      <c r="S497" s="20" t="n">
        <v>0.432519768248312</v>
      </c>
      <c r="T497" s="20" t="n">
        <v>0.203117718570866</v>
      </c>
      <c r="U497" s="20" t="n">
        <v>0.580612411812562</v>
      </c>
      <c r="V497" s="20" t="n">
        <v>0.866182409885026</v>
      </c>
      <c r="W497" s="20" t="n">
        <v>0.517556093917537</v>
      </c>
      <c r="X497" s="20" t="n">
        <v>0.709278379503251</v>
      </c>
    </row>
    <row r="498" customFormat="false" ht="15" hidden="false" customHeight="false" outlineLevel="0" collapsed="false">
      <c r="A498" s="21" t="n">
        <v>474</v>
      </c>
      <c r="B498" s="18" t="n">
        <f aca="false">CHOOSE($E$9,S498,U498,W498)</f>
        <v>0.756378366961144</v>
      </c>
      <c r="C498" s="18" t="n">
        <f aca="false">CHOOSE($E$9,T498,V498,X498)</f>
        <v>0.937140194815584</v>
      </c>
      <c r="D498" s="9" t="n">
        <f aca="false">IF(B498^2+C498^2&lt;=1,1,0)</f>
        <v>0</v>
      </c>
      <c r="E498" s="14" t="n">
        <f aca="false">4*AVERAGE($D$25:D498)</f>
        <v>3.09704641350211</v>
      </c>
      <c r="F498" s="14" t="n">
        <f aca="false">B498</f>
        <v>0.756378366961144</v>
      </c>
      <c r="G498" s="9" t="str">
        <f aca="false">IF(D498=1,C498,"")</f>
        <v/>
      </c>
      <c r="H498" s="14" t="n">
        <f aca="false">IF(D498=0,C498,"")</f>
        <v>0.937140194815584</v>
      </c>
      <c r="I498" s="9" t="n">
        <f aca="false">SQRT(1-F498^2)</f>
        <v>0.654134363868153</v>
      </c>
      <c r="J498" s="21"/>
      <c r="K498" s="21"/>
      <c r="L498" s="21"/>
      <c r="M498" s="21"/>
      <c r="N498" s="21"/>
      <c r="O498" s="21"/>
      <c r="P498" s="21"/>
      <c r="Q498" s="19" t="n">
        <f aca="false">PI()</f>
        <v>3.14159265358979</v>
      </c>
      <c r="S498" s="20" t="n">
        <v>0.756378366961144</v>
      </c>
      <c r="T498" s="20" t="n">
        <v>0.937140194815584</v>
      </c>
      <c r="U498" s="20" t="n">
        <v>0.857888334549069</v>
      </c>
      <c r="V498" s="20" t="n">
        <v>0.142141308674342</v>
      </c>
      <c r="W498" s="20" t="n">
        <v>0.41204233748356</v>
      </c>
      <c r="X498" s="20" t="n">
        <v>0.98915273053723</v>
      </c>
    </row>
    <row r="499" customFormat="false" ht="15" hidden="false" customHeight="false" outlineLevel="0" collapsed="false">
      <c r="A499" s="21" t="n">
        <v>475</v>
      </c>
      <c r="B499" s="18" t="n">
        <f aca="false">CHOOSE($E$9,S499,U499,W499)</f>
        <v>0.518649605917744</v>
      </c>
      <c r="C499" s="18" t="n">
        <f aca="false">CHOOSE($E$9,T499,V499,X499)</f>
        <v>0.47116443014238</v>
      </c>
      <c r="D499" s="9" t="n">
        <f aca="false">IF(B499^2+C499^2&lt;=1,1,0)</f>
        <v>1</v>
      </c>
      <c r="E499" s="14" t="n">
        <f aca="false">4*AVERAGE($D$25:D499)</f>
        <v>3.09894736842105</v>
      </c>
      <c r="F499" s="14" t="n">
        <f aca="false">B499</f>
        <v>0.518649605917744</v>
      </c>
      <c r="G499" s="14" t="n">
        <f aca="false">IF(D499=1,C499,"")</f>
        <v>0.47116443014238</v>
      </c>
      <c r="H499" s="9" t="str">
        <f aca="false">IF(D499=0,C499,"")</f>
        <v/>
      </c>
      <c r="I499" s="9" t="n">
        <f aca="false">SQRT(1-F499^2)</f>
        <v>0.854986892461732</v>
      </c>
      <c r="J499" s="21"/>
      <c r="K499" s="21"/>
      <c r="L499" s="21"/>
      <c r="M499" s="21"/>
      <c r="N499" s="21"/>
      <c r="O499" s="21"/>
      <c r="P499" s="21"/>
      <c r="Q499" s="19" t="n">
        <f aca="false">PI()</f>
        <v>3.14159265358979</v>
      </c>
      <c r="S499" s="20" t="n">
        <v>0.518649605917744</v>
      </c>
      <c r="T499" s="20" t="n">
        <v>0.47116443014238</v>
      </c>
      <c r="U499" s="20" t="n">
        <v>0.386240007919288</v>
      </c>
      <c r="V499" s="20" t="n">
        <v>0.20752378869072</v>
      </c>
      <c r="W499" s="20" t="n">
        <v>0.90777427440281</v>
      </c>
      <c r="X499" s="20" t="n">
        <v>0.302968087506794</v>
      </c>
    </row>
    <row r="500" customFormat="false" ht="15" hidden="false" customHeight="false" outlineLevel="0" collapsed="false">
      <c r="A500" s="21" t="n">
        <v>476</v>
      </c>
      <c r="B500" s="18" t="n">
        <f aca="false">CHOOSE($E$9,S500,U500,W500)</f>
        <v>0.208956942311488</v>
      </c>
      <c r="C500" s="18" t="n">
        <f aca="false">CHOOSE($E$9,T500,V500,X500)</f>
        <v>0.290275226463564</v>
      </c>
      <c r="D500" s="9" t="n">
        <f aca="false">IF(B500^2+C500^2&lt;=1,1,0)</f>
        <v>1</v>
      </c>
      <c r="E500" s="14" t="n">
        <f aca="false">4*AVERAGE($D$25:D500)</f>
        <v>3.10084033613445</v>
      </c>
      <c r="F500" s="14" t="n">
        <f aca="false">B500</f>
        <v>0.208956942311488</v>
      </c>
      <c r="G500" s="14" t="n">
        <f aca="false">IF(D500=1,C500,"")</f>
        <v>0.290275226463564</v>
      </c>
      <c r="H500" s="9" t="str">
        <f aca="false">IF(D500=0,C500,"")</f>
        <v/>
      </c>
      <c r="I500" s="9" t="n">
        <f aca="false">SQRT(1-F500^2)</f>
        <v>0.977924841825707</v>
      </c>
      <c r="J500" s="21"/>
      <c r="K500" s="21"/>
      <c r="L500" s="21"/>
      <c r="M500" s="21"/>
      <c r="N500" s="21"/>
      <c r="O500" s="21"/>
      <c r="P500" s="21"/>
      <c r="Q500" s="19" t="n">
        <f aca="false">PI()</f>
        <v>3.14159265358979</v>
      </c>
      <c r="S500" s="20" t="n">
        <v>0.208956942311488</v>
      </c>
      <c r="T500" s="20" t="n">
        <v>0.290275226463564</v>
      </c>
      <c r="U500" s="20" t="n">
        <v>0.0905566867703798</v>
      </c>
      <c r="V500" s="20" t="n">
        <v>0.60230830736853</v>
      </c>
      <c r="W500" s="20" t="n">
        <v>0.707121101637577</v>
      </c>
      <c r="X500" s="20" t="n">
        <v>0.276500467741526</v>
      </c>
    </row>
    <row r="501" customFormat="false" ht="15" hidden="false" customHeight="false" outlineLevel="0" collapsed="false">
      <c r="A501" s="21" t="n">
        <v>477</v>
      </c>
      <c r="B501" s="18" t="n">
        <f aca="false">CHOOSE($E$9,S501,U501,W501)</f>
        <v>0.607203460182063</v>
      </c>
      <c r="C501" s="18" t="n">
        <f aca="false">CHOOSE($E$9,T501,V501,X501)</f>
        <v>0.575433745631017</v>
      </c>
      <c r="D501" s="9" t="n">
        <f aca="false">IF(B501^2+C501^2&lt;=1,1,0)</f>
        <v>1</v>
      </c>
      <c r="E501" s="14" t="n">
        <f aca="false">4*AVERAGE($D$25:D501)</f>
        <v>3.10272536687631</v>
      </c>
      <c r="F501" s="14" t="n">
        <f aca="false">B501</f>
        <v>0.607203460182063</v>
      </c>
      <c r="G501" s="14" t="n">
        <f aca="false">IF(D501=1,C501,"")</f>
        <v>0.575433745631017</v>
      </c>
      <c r="H501" s="9" t="str">
        <f aca="false">IF(D501=0,C501,"")</f>
        <v/>
      </c>
      <c r="I501" s="9" t="n">
        <f aca="false">SQRT(1-F501^2)</f>
        <v>0.794546385016589</v>
      </c>
      <c r="J501" s="21"/>
      <c r="K501" s="21"/>
      <c r="L501" s="21"/>
      <c r="M501" s="21"/>
      <c r="N501" s="21"/>
      <c r="O501" s="21"/>
      <c r="P501" s="21"/>
      <c r="Q501" s="19" t="n">
        <f aca="false">PI()</f>
        <v>3.14159265358979</v>
      </c>
      <c r="S501" s="20" t="n">
        <v>0.607203460182063</v>
      </c>
      <c r="T501" s="20" t="n">
        <v>0.575433745631017</v>
      </c>
      <c r="U501" s="20" t="n">
        <v>0.225379764645682</v>
      </c>
      <c r="V501" s="20" t="n">
        <v>0.319058123703425</v>
      </c>
      <c r="W501" s="20" t="n">
        <v>0.239989013518653</v>
      </c>
      <c r="X501" s="20" t="n">
        <v>0.955327878349672</v>
      </c>
    </row>
    <row r="502" customFormat="false" ht="15" hidden="false" customHeight="false" outlineLevel="0" collapsed="false">
      <c r="A502" s="21" t="n">
        <v>478</v>
      </c>
      <c r="B502" s="18" t="n">
        <f aca="false">CHOOSE($E$9,S502,U502,W502)</f>
        <v>0.0913206649711356</v>
      </c>
      <c r="C502" s="18" t="n">
        <f aca="false">CHOOSE($E$9,T502,V502,X502)</f>
        <v>0.76573527615983</v>
      </c>
      <c r="D502" s="9" t="n">
        <f aca="false">IF(B502^2+C502^2&lt;=1,1,0)</f>
        <v>1</v>
      </c>
      <c r="E502" s="14" t="n">
        <f aca="false">4*AVERAGE($D$25:D502)</f>
        <v>3.10460251046025</v>
      </c>
      <c r="F502" s="14" t="n">
        <f aca="false">B502</f>
        <v>0.0913206649711356</v>
      </c>
      <c r="G502" s="14" t="n">
        <f aca="false">IF(D502=1,C502,"")</f>
        <v>0.76573527615983</v>
      </c>
      <c r="H502" s="9" t="str">
        <f aca="false">IF(D502=0,C502,"")</f>
        <v/>
      </c>
      <c r="I502" s="9" t="n">
        <f aca="false">SQRT(1-F502^2)</f>
        <v>0.995821538303541</v>
      </c>
      <c r="J502" s="21"/>
      <c r="K502" s="21"/>
      <c r="L502" s="21"/>
      <c r="M502" s="21"/>
      <c r="N502" s="21"/>
      <c r="O502" s="21"/>
      <c r="P502" s="21"/>
      <c r="Q502" s="19" t="n">
        <f aca="false">PI()</f>
        <v>3.14159265358979</v>
      </c>
      <c r="S502" s="20" t="n">
        <v>0.0913206649711356</v>
      </c>
      <c r="T502" s="20" t="n">
        <v>0.76573527615983</v>
      </c>
      <c r="U502" s="20" t="n">
        <v>0.316615755495972</v>
      </c>
      <c r="V502" s="20" t="n">
        <v>0.941067950676452</v>
      </c>
      <c r="W502" s="20" t="n">
        <v>0.301599670431832</v>
      </c>
      <c r="X502" s="20" t="n">
        <v>0.0597221871003298</v>
      </c>
    </row>
    <row r="503" customFormat="false" ht="15" hidden="false" customHeight="false" outlineLevel="0" collapsed="false">
      <c r="A503" s="21" t="n">
        <v>479</v>
      </c>
      <c r="B503" s="18" t="n">
        <f aca="false">CHOOSE($E$9,S503,U503,W503)</f>
        <v>0.746424138429575</v>
      </c>
      <c r="C503" s="18" t="n">
        <f aca="false">CHOOSE($E$9,T503,V503,X503)</f>
        <v>0.874893684522249</v>
      </c>
      <c r="D503" s="9" t="n">
        <f aca="false">IF(B503^2+C503^2&lt;=1,1,0)</f>
        <v>0</v>
      </c>
      <c r="E503" s="14" t="n">
        <f aca="false">4*AVERAGE($D$25:D503)</f>
        <v>3.09812108559499</v>
      </c>
      <c r="F503" s="14" t="n">
        <f aca="false">B503</f>
        <v>0.746424138429575</v>
      </c>
      <c r="G503" s="9" t="str">
        <f aca="false">IF(D503=1,C503,"")</f>
        <v/>
      </c>
      <c r="H503" s="14" t="n">
        <f aca="false">IF(D503=0,C503,"")</f>
        <v>0.874893684522249</v>
      </c>
      <c r="I503" s="9" t="n">
        <f aca="false">SQRT(1-F503^2)</f>
        <v>0.665470514425446</v>
      </c>
      <c r="J503" s="21"/>
      <c r="K503" s="21"/>
      <c r="L503" s="21"/>
      <c r="M503" s="21"/>
      <c r="N503" s="21"/>
      <c r="O503" s="21"/>
      <c r="P503" s="21"/>
      <c r="Q503" s="19" t="n">
        <f aca="false">PI()</f>
        <v>3.14159265358979</v>
      </c>
      <c r="S503" s="20" t="n">
        <v>0.746424138429575</v>
      </c>
      <c r="T503" s="20" t="n">
        <v>0.874893684522249</v>
      </c>
      <c r="U503" s="20" t="n">
        <v>0.524700603791602</v>
      </c>
      <c r="V503" s="20" t="n">
        <v>0.387588199620755</v>
      </c>
      <c r="W503" s="20" t="n">
        <v>0.258264652795082</v>
      </c>
      <c r="X503" s="20" t="n">
        <v>0.69602843634005</v>
      </c>
    </row>
    <row r="504" customFormat="false" ht="15" hidden="false" customHeight="false" outlineLevel="0" collapsed="false">
      <c r="A504" s="21" t="n">
        <v>480</v>
      </c>
      <c r="B504" s="18" t="n">
        <f aca="false">CHOOSE($E$9,S504,U504,W504)</f>
        <v>0.646103592938744</v>
      </c>
      <c r="C504" s="18" t="n">
        <f aca="false">CHOOSE($E$9,T504,V504,X504)</f>
        <v>0.818910558824427</v>
      </c>
      <c r="D504" s="9" t="n">
        <f aca="false">IF(B504^2+C504^2&lt;=1,1,0)</f>
        <v>0</v>
      </c>
      <c r="E504" s="14" t="n">
        <f aca="false">4*AVERAGE($D$25:D504)</f>
        <v>3.09166666666667</v>
      </c>
      <c r="F504" s="14" t="n">
        <f aca="false">B504</f>
        <v>0.646103592938744</v>
      </c>
      <c r="G504" s="9" t="str">
        <f aca="false">IF(D504=1,C504,"")</f>
        <v/>
      </c>
      <c r="H504" s="14" t="n">
        <f aca="false">IF(D504=0,C504,"")</f>
        <v>0.818910558824427</v>
      </c>
      <c r="I504" s="9" t="n">
        <f aca="false">SQRT(1-F504^2)</f>
        <v>0.763249727934211</v>
      </c>
      <c r="J504" s="21"/>
      <c r="K504" s="21"/>
      <c r="L504" s="21"/>
      <c r="M504" s="21"/>
      <c r="N504" s="21"/>
      <c r="O504" s="21"/>
      <c r="P504" s="21"/>
      <c r="Q504" s="19" t="n">
        <f aca="false">PI()</f>
        <v>3.14159265358979</v>
      </c>
      <c r="S504" s="20" t="n">
        <v>0.646103592938744</v>
      </c>
      <c r="T504" s="20" t="n">
        <v>0.818910558824427</v>
      </c>
      <c r="U504" s="20" t="n">
        <v>0.0554845742611902</v>
      </c>
      <c r="V504" s="20" t="n">
        <v>0.914444205751915</v>
      </c>
      <c r="W504" s="20" t="n">
        <v>0.360989786372815</v>
      </c>
      <c r="X504" s="20" t="n">
        <v>0.800220837587446</v>
      </c>
    </row>
    <row r="505" customFormat="false" ht="15" hidden="false" customHeight="false" outlineLevel="0" collapsed="false">
      <c r="A505" s="21" t="n">
        <v>481</v>
      </c>
      <c r="B505" s="18" t="n">
        <f aca="false">CHOOSE($E$9,S505,U505,W505)</f>
        <v>0.33380142680835</v>
      </c>
      <c r="C505" s="18" t="n">
        <f aca="false">CHOOSE($E$9,T505,V505,X505)</f>
        <v>0.0558323651785031</v>
      </c>
      <c r="D505" s="9" t="n">
        <f aca="false">IF(B505^2+C505^2&lt;=1,1,0)</f>
        <v>1</v>
      </c>
      <c r="E505" s="14" t="n">
        <f aca="false">4*AVERAGE($D$25:D505)</f>
        <v>3.09355509355509</v>
      </c>
      <c r="F505" s="14" t="n">
        <f aca="false">B505</f>
        <v>0.33380142680835</v>
      </c>
      <c r="G505" s="14" t="n">
        <f aca="false">IF(D505=1,C505,"")</f>
        <v>0.0558323651785031</v>
      </c>
      <c r="H505" s="9" t="str">
        <f aca="false">IF(D505=0,C505,"")</f>
        <v/>
      </c>
      <c r="I505" s="9" t="n">
        <f aca="false">SQRT(1-F505^2)</f>
        <v>0.942643414797298</v>
      </c>
      <c r="J505" s="21"/>
      <c r="K505" s="21"/>
      <c r="L505" s="21"/>
      <c r="M505" s="21"/>
      <c r="N505" s="21"/>
      <c r="O505" s="21"/>
      <c r="P505" s="21"/>
      <c r="Q505" s="19" t="n">
        <f aca="false">PI()</f>
        <v>3.14159265358979</v>
      </c>
      <c r="S505" s="20" t="n">
        <v>0.33380142680835</v>
      </c>
      <c r="T505" s="20" t="n">
        <v>0.0558323651785031</v>
      </c>
      <c r="U505" s="20" t="n">
        <v>0.875869454746564</v>
      </c>
      <c r="V505" s="20" t="n">
        <v>0.116742166596848</v>
      </c>
      <c r="W505" s="20" t="n">
        <v>0.128697174134363</v>
      </c>
      <c r="X505" s="20" t="n">
        <v>0.649368693476635</v>
      </c>
    </row>
    <row r="506" customFormat="false" ht="15" hidden="false" customHeight="false" outlineLevel="0" collapsed="false">
      <c r="A506" s="21" t="n">
        <v>482</v>
      </c>
      <c r="B506" s="18" t="n">
        <f aca="false">CHOOSE($E$9,S506,U506,W506)</f>
        <v>0.60352294461336</v>
      </c>
      <c r="C506" s="18" t="n">
        <f aca="false">CHOOSE($E$9,T506,V506,X506)</f>
        <v>0.265256749582477</v>
      </c>
      <c r="D506" s="9" t="n">
        <f aca="false">IF(B506^2+C506^2&lt;=1,1,0)</f>
        <v>1</v>
      </c>
      <c r="E506" s="14" t="n">
        <f aca="false">4*AVERAGE($D$25:D506)</f>
        <v>3.0954356846473</v>
      </c>
      <c r="F506" s="14" t="n">
        <f aca="false">B506</f>
        <v>0.60352294461336</v>
      </c>
      <c r="G506" s="14" t="n">
        <f aca="false">IF(D506=1,C506,"")</f>
        <v>0.265256749582477</v>
      </c>
      <c r="H506" s="9" t="str">
        <f aca="false">IF(D506=0,C506,"")</f>
        <v/>
      </c>
      <c r="I506" s="9" t="n">
        <f aca="false">SQRT(1-F506^2)</f>
        <v>0.797345631031625</v>
      </c>
      <c r="J506" s="21"/>
      <c r="K506" s="21"/>
      <c r="L506" s="21"/>
      <c r="M506" s="21"/>
      <c r="N506" s="21"/>
      <c r="O506" s="21"/>
      <c r="P506" s="21"/>
      <c r="Q506" s="19" t="n">
        <f aca="false">PI()</f>
        <v>3.14159265358979</v>
      </c>
      <c r="S506" s="20" t="n">
        <v>0.60352294461336</v>
      </c>
      <c r="T506" s="20" t="n">
        <v>0.265256749582477</v>
      </c>
      <c r="U506" s="20" t="n">
        <v>0.0586289693793214</v>
      </c>
      <c r="V506" s="20" t="n">
        <v>0.799698122271287</v>
      </c>
      <c r="W506" s="20" t="n">
        <v>0.831960059670644</v>
      </c>
      <c r="X506" s="20" t="n">
        <v>0.439329404990953</v>
      </c>
    </row>
    <row r="507" customFormat="false" ht="15" hidden="false" customHeight="false" outlineLevel="0" collapsed="false">
      <c r="A507" s="21" t="n">
        <v>483</v>
      </c>
      <c r="B507" s="18" t="n">
        <f aca="false">CHOOSE($E$9,S507,U507,W507)</f>
        <v>0.726972969132476</v>
      </c>
      <c r="C507" s="18" t="n">
        <f aca="false">CHOOSE($E$9,T507,V507,X507)</f>
        <v>0.91731943062041</v>
      </c>
      <c r="D507" s="9" t="n">
        <f aca="false">IF(B507^2+C507^2&lt;=1,1,0)</f>
        <v>0</v>
      </c>
      <c r="E507" s="14" t="n">
        <f aca="false">4*AVERAGE($D$25:D507)</f>
        <v>3.08902691511387</v>
      </c>
      <c r="F507" s="14" t="n">
        <f aca="false">B507</f>
        <v>0.726972969132476</v>
      </c>
      <c r="G507" s="9" t="str">
        <f aca="false">IF(D507=1,C507,"")</f>
        <v/>
      </c>
      <c r="H507" s="14" t="n">
        <f aca="false">IF(D507=0,C507,"")</f>
        <v>0.91731943062041</v>
      </c>
      <c r="I507" s="9" t="n">
        <f aca="false">SQRT(1-F507^2)</f>
        <v>0.68666607761758</v>
      </c>
      <c r="J507" s="21"/>
      <c r="K507" s="21"/>
      <c r="L507" s="21"/>
      <c r="M507" s="21"/>
      <c r="N507" s="21"/>
      <c r="O507" s="21"/>
      <c r="P507" s="21"/>
      <c r="Q507" s="19" t="n">
        <f aca="false">PI()</f>
        <v>3.14159265358979</v>
      </c>
      <c r="S507" s="20" t="n">
        <v>0.726972969132476</v>
      </c>
      <c r="T507" s="20" t="n">
        <v>0.91731943062041</v>
      </c>
      <c r="U507" s="20" t="n">
        <v>0.689402792075861</v>
      </c>
      <c r="V507" s="20" t="n">
        <v>0.979151242318709</v>
      </c>
      <c r="W507" s="20" t="n">
        <v>0.308986667886988</v>
      </c>
      <c r="X507" s="20" t="n">
        <v>0.252488577042428</v>
      </c>
    </row>
    <row r="508" customFormat="false" ht="15" hidden="false" customHeight="false" outlineLevel="0" collapsed="false">
      <c r="A508" s="21" t="n">
        <v>484</v>
      </c>
      <c r="B508" s="18" t="n">
        <f aca="false">CHOOSE($E$9,S508,U508,W508)</f>
        <v>0.361127633950673</v>
      </c>
      <c r="C508" s="18" t="n">
        <f aca="false">CHOOSE($E$9,T508,V508,X508)</f>
        <v>0.210775940795429</v>
      </c>
      <c r="D508" s="9" t="n">
        <f aca="false">IF(B508^2+C508^2&lt;=1,1,0)</f>
        <v>1</v>
      </c>
      <c r="E508" s="14" t="n">
        <f aca="false">4*AVERAGE($D$25:D508)</f>
        <v>3.09090909090909</v>
      </c>
      <c r="F508" s="14" t="n">
        <f aca="false">B508</f>
        <v>0.361127633950673</v>
      </c>
      <c r="G508" s="14" t="n">
        <f aca="false">IF(D508=1,C508,"")</f>
        <v>0.210775940795429</v>
      </c>
      <c r="H508" s="9" t="str">
        <f aca="false">IF(D508=0,C508,"")</f>
        <v/>
      </c>
      <c r="I508" s="9" t="n">
        <f aca="false">SQRT(1-F508^2)</f>
        <v>0.932516397709546</v>
      </c>
      <c r="J508" s="21"/>
      <c r="K508" s="21"/>
      <c r="L508" s="21"/>
      <c r="M508" s="21"/>
      <c r="N508" s="21"/>
      <c r="O508" s="21"/>
      <c r="P508" s="21"/>
      <c r="Q508" s="19" t="n">
        <f aca="false">PI()</f>
        <v>3.14159265358979</v>
      </c>
      <c r="S508" s="20" t="n">
        <v>0.361127633950673</v>
      </c>
      <c r="T508" s="20" t="n">
        <v>0.210775940795429</v>
      </c>
      <c r="U508" s="20" t="n">
        <v>0.558988047489798</v>
      </c>
      <c r="V508" s="20" t="n">
        <v>0.411773802317447</v>
      </c>
      <c r="W508" s="20" t="n">
        <v>0.0245973821776099</v>
      </c>
      <c r="X508" s="20" t="n">
        <v>0.560174014779248</v>
      </c>
    </row>
    <row r="509" customFormat="false" ht="15" hidden="false" customHeight="false" outlineLevel="0" collapsed="false">
      <c r="A509" s="21" t="n">
        <v>485</v>
      </c>
      <c r="B509" s="18" t="n">
        <f aca="false">CHOOSE($E$9,S509,U509,W509)</f>
        <v>0.0587267082883045</v>
      </c>
      <c r="C509" s="18" t="n">
        <f aca="false">CHOOSE($E$9,T509,V509,X509)</f>
        <v>0.309987786808051</v>
      </c>
      <c r="D509" s="9" t="n">
        <f aca="false">IF(B509^2+C509^2&lt;=1,1,0)</f>
        <v>1</v>
      </c>
      <c r="E509" s="14" t="n">
        <f aca="false">4*AVERAGE($D$25:D509)</f>
        <v>3.09278350515464</v>
      </c>
      <c r="F509" s="14" t="n">
        <f aca="false">B509</f>
        <v>0.0587267082883045</v>
      </c>
      <c r="G509" s="14" t="n">
        <f aca="false">IF(D509=1,C509,"")</f>
        <v>0.309987786808051</v>
      </c>
      <c r="H509" s="9" t="str">
        <f aca="false">IF(D509=0,C509,"")</f>
        <v/>
      </c>
      <c r="I509" s="9" t="n">
        <f aca="false">SQRT(1-F509^2)</f>
        <v>0.998274097497085</v>
      </c>
      <c r="J509" s="21"/>
      <c r="K509" s="21"/>
      <c r="L509" s="21"/>
      <c r="M509" s="21"/>
      <c r="N509" s="21"/>
      <c r="O509" s="21"/>
      <c r="P509" s="21"/>
      <c r="Q509" s="19" t="n">
        <f aca="false">PI()</f>
        <v>3.14159265358979</v>
      </c>
      <c r="S509" s="20" t="n">
        <v>0.0587267082883045</v>
      </c>
      <c r="T509" s="20" t="n">
        <v>0.309987786808051</v>
      </c>
      <c r="U509" s="20" t="n">
        <v>0.176376999221289</v>
      </c>
      <c r="V509" s="20" t="n">
        <v>0.938437028865378</v>
      </c>
      <c r="W509" s="20" t="n">
        <v>0.983870738369302</v>
      </c>
      <c r="X509" s="20" t="n">
        <v>0.00141224040297017</v>
      </c>
    </row>
    <row r="510" customFormat="false" ht="15" hidden="false" customHeight="false" outlineLevel="0" collapsed="false">
      <c r="A510" s="21" t="n">
        <v>486</v>
      </c>
      <c r="B510" s="18" t="n">
        <f aca="false">CHOOSE($E$9,S510,U510,W510)</f>
        <v>0.656710868119262</v>
      </c>
      <c r="C510" s="18" t="n">
        <f aca="false">CHOOSE($E$9,T510,V510,X510)</f>
        <v>0.893630411592312</v>
      </c>
      <c r="D510" s="9" t="n">
        <f aca="false">IF(B510^2+C510^2&lt;=1,1,0)</f>
        <v>0</v>
      </c>
      <c r="E510" s="14" t="n">
        <f aca="false">4*AVERAGE($D$25:D510)</f>
        <v>3.08641975308642</v>
      </c>
      <c r="F510" s="14" t="n">
        <f aca="false">B510</f>
        <v>0.656710868119262</v>
      </c>
      <c r="G510" s="9" t="str">
        <f aca="false">IF(D510=1,C510,"")</f>
        <v/>
      </c>
      <c r="H510" s="14" t="n">
        <f aca="false">IF(D510=0,C510,"")</f>
        <v>0.893630411592312</v>
      </c>
      <c r="I510" s="9" t="n">
        <f aca="false">SQRT(1-F510^2)</f>
        <v>0.754142450531758</v>
      </c>
      <c r="J510" s="21"/>
      <c r="K510" s="21"/>
      <c r="L510" s="21"/>
      <c r="M510" s="21"/>
      <c r="N510" s="21"/>
      <c r="O510" s="21"/>
      <c r="P510" s="21"/>
      <c r="Q510" s="19" t="n">
        <f aca="false">PI()</f>
        <v>3.14159265358979</v>
      </c>
      <c r="S510" s="20" t="n">
        <v>0.656710868119262</v>
      </c>
      <c r="T510" s="20" t="n">
        <v>0.893630411592312</v>
      </c>
      <c r="U510" s="20" t="n">
        <v>0.750787484918286</v>
      </c>
      <c r="V510" s="20" t="n">
        <v>0.857326784311424</v>
      </c>
      <c r="W510" s="20" t="n">
        <v>0.217614058446949</v>
      </c>
      <c r="X510" s="20" t="n">
        <v>0.247962218575269</v>
      </c>
    </row>
    <row r="511" customFormat="false" ht="15" hidden="false" customHeight="false" outlineLevel="0" collapsed="false">
      <c r="A511" s="21" t="n">
        <v>487</v>
      </c>
      <c r="B511" s="18" t="n">
        <f aca="false">CHOOSE($E$9,S511,U511,W511)</f>
        <v>0.396729890140705</v>
      </c>
      <c r="C511" s="18" t="n">
        <f aca="false">CHOOSE($E$9,T511,V511,X511)</f>
        <v>0.0562606534222141</v>
      </c>
      <c r="D511" s="9" t="n">
        <f aca="false">IF(B511^2+C511^2&lt;=1,1,0)</f>
        <v>1</v>
      </c>
      <c r="E511" s="14" t="n">
        <f aca="false">4*AVERAGE($D$25:D511)</f>
        <v>3.08829568788501</v>
      </c>
      <c r="F511" s="14" t="n">
        <f aca="false">B511</f>
        <v>0.396729890140705</v>
      </c>
      <c r="G511" s="14" t="n">
        <f aca="false">IF(D511=1,C511,"")</f>
        <v>0.0562606534222141</v>
      </c>
      <c r="H511" s="9" t="str">
        <f aca="false">IF(D511=0,C511,"")</f>
        <v/>
      </c>
      <c r="I511" s="9" t="n">
        <f aca="false">SQRT(1-F511^2)</f>
        <v>0.917935397655491</v>
      </c>
      <c r="J511" s="21"/>
      <c r="K511" s="21"/>
      <c r="L511" s="21"/>
      <c r="M511" s="21"/>
      <c r="N511" s="21"/>
      <c r="O511" s="21"/>
      <c r="P511" s="21"/>
      <c r="Q511" s="19" t="n">
        <f aca="false">PI()</f>
        <v>3.14159265358979</v>
      </c>
      <c r="S511" s="20" t="n">
        <v>0.396729890140705</v>
      </c>
      <c r="T511" s="20" t="n">
        <v>0.0562606534222141</v>
      </c>
      <c r="U511" s="20" t="n">
        <v>0.313078211679543</v>
      </c>
      <c r="V511" s="20" t="n">
        <v>0.947366217721043</v>
      </c>
      <c r="W511" s="20" t="n">
        <v>0.278748029012972</v>
      </c>
      <c r="X511" s="20" t="n">
        <v>0.561494178079036</v>
      </c>
    </row>
    <row r="512" customFormat="false" ht="15" hidden="false" customHeight="false" outlineLevel="0" collapsed="false">
      <c r="A512" s="21" t="n">
        <v>488</v>
      </c>
      <c r="B512" s="18" t="n">
        <f aca="false">CHOOSE($E$9,S512,U512,W512)</f>
        <v>0.500011807656847</v>
      </c>
      <c r="C512" s="18" t="n">
        <f aca="false">CHOOSE($E$9,T512,V512,X512)</f>
        <v>0.390014209900983</v>
      </c>
      <c r="D512" s="9" t="n">
        <f aca="false">IF(B512^2+C512^2&lt;=1,1,0)</f>
        <v>1</v>
      </c>
      <c r="E512" s="14" t="n">
        <f aca="false">4*AVERAGE($D$25:D512)</f>
        <v>3.09016393442623</v>
      </c>
      <c r="F512" s="14" t="n">
        <f aca="false">B512</f>
        <v>0.500011807656847</v>
      </c>
      <c r="G512" s="14" t="n">
        <f aca="false">IF(D512=1,C512,"")</f>
        <v>0.390014209900983</v>
      </c>
      <c r="H512" s="9" t="str">
        <f aca="false">IF(D512=0,C512,"")</f>
        <v/>
      </c>
      <c r="I512" s="9" t="n">
        <f aca="false">SQRT(1-F512^2)</f>
        <v>0.866018586523253</v>
      </c>
      <c r="J512" s="21"/>
      <c r="K512" s="21"/>
      <c r="L512" s="21"/>
      <c r="M512" s="21"/>
      <c r="N512" s="21"/>
      <c r="O512" s="21"/>
      <c r="P512" s="21"/>
      <c r="Q512" s="19" t="n">
        <f aca="false">PI()</f>
        <v>3.14159265358979</v>
      </c>
      <c r="S512" s="20" t="n">
        <v>0.500011807656847</v>
      </c>
      <c r="T512" s="20" t="n">
        <v>0.390014209900983</v>
      </c>
      <c r="U512" s="20" t="n">
        <v>0.864058421909592</v>
      </c>
      <c r="V512" s="20" t="n">
        <v>0.0901107371893285</v>
      </c>
      <c r="W512" s="20" t="n">
        <v>0.450775302883173</v>
      </c>
      <c r="X512" s="20" t="n">
        <v>0.716339519083634</v>
      </c>
    </row>
    <row r="513" customFormat="false" ht="15" hidden="false" customHeight="false" outlineLevel="0" collapsed="false">
      <c r="A513" s="21" t="n">
        <v>489</v>
      </c>
      <c r="B513" s="18" t="n">
        <f aca="false">CHOOSE($E$9,S513,U513,W513)</f>
        <v>0.63860962993931</v>
      </c>
      <c r="C513" s="18" t="n">
        <f aca="false">CHOOSE($E$9,T513,V513,X513)</f>
        <v>0.930148927145638</v>
      </c>
      <c r="D513" s="9" t="n">
        <f aca="false">IF(B513^2+C513^2&lt;=1,1,0)</f>
        <v>0</v>
      </c>
      <c r="E513" s="14" t="n">
        <f aca="false">4*AVERAGE($D$25:D513)</f>
        <v>3.0838445807771</v>
      </c>
      <c r="F513" s="14" t="n">
        <f aca="false">B513</f>
        <v>0.63860962993931</v>
      </c>
      <c r="G513" s="9" t="str">
        <f aca="false">IF(D513=1,C513,"")</f>
        <v/>
      </c>
      <c r="H513" s="14" t="n">
        <f aca="false">IF(D513=0,C513,"")</f>
        <v>0.930148927145638</v>
      </c>
      <c r="I513" s="9" t="n">
        <f aca="false">SQRT(1-F513^2)</f>
        <v>0.769530857437684</v>
      </c>
      <c r="J513" s="21"/>
      <c r="K513" s="21"/>
      <c r="L513" s="21"/>
      <c r="M513" s="21"/>
      <c r="N513" s="21"/>
      <c r="O513" s="21"/>
      <c r="P513" s="21"/>
      <c r="Q513" s="19" t="n">
        <f aca="false">PI()</f>
        <v>3.14159265358979</v>
      </c>
      <c r="S513" s="20" t="n">
        <v>0.63860962993931</v>
      </c>
      <c r="T513" s="20" t="n">
        <v>0.930148927145638</v>
      </c>
      <c r="U513" s="20" t="n">
        <v>0.181814354874972</v>
      </c>
      <c r="V513" s="20" t="n">
        <v>0.921438889301641</v>
      </c>
      <c r="W513" s="20" t="n">
        <v>0.931380668085148</v>
      </c>
      <c r="X513" s="20" t="n">
        <v>0.894746510897744</v>
      </c>
    </row>
    <row r="514" customFormat="false" ht="15" hidden="false" customHeight="false" outlineLevel="0" collapsed="false">
      <c r="A514" s="21" t="n">
        <v>490</v>
      </c>
      <c r="B514" s="18" t="n">
        <f aca="false">CHOOSE($E$9,S514,U514,W514)</f>
        <v>0.378831289126538</v>
      </c>
      <c r="C514" s="18" t="n">
        <f aca="false">CHOOSE($E$9,T514,V514,X514)</f>
        <v>0.387407546979375</v>
      </c>
      <c r="D514" s="9" t="n">
        <f aca="false">IF(B514^2+C514^2&lt;=1,1,0)</f>
        <v>1</v>
      </c>
      <c r="E514" s="14" t="n">
        <f aca="false">4*AVERAGE($D$25:D514)</f>
        <v>3.08571428571429</v>
      </c>
      <c r="F514" s="14" t="n">
        <f aca="false">B514</f>
        <v>0.378831289126538</v>
      </c>
      <c r="G514" s="14" t="n">
        <f aca="false">IF(D514=1,C514,"")</f>
        <v>0.387407546979375</v>
      </c>
      <c r="H514" s="9" t="str">
        <f aca="false">IF(D514=0,C514,"")</f>
        <v/>
      </c>
      <c r="I514" s="9" t="n">
        <f aca="false">SQRT(1-F514^2)</f>
        <v>0.925465749976046</v>
      </c>
      <c r="J514" s="21"/>
      <c r="K514" s="21"/>
      <c r="L514" s="21"/>
      <c r="M514" s="21"/>
      <c r="N514" s="21"/>
      <c r="O514" s="21"/>
      <c r="P514" s="21"/>
      <c r="Q514" s="19" t="n">
        <f aca="false">PI()</f>
        <v>3.14159265358979</v>
      </c>
      <c r="S514" s="20" t="n">
        <v>0.378831289126538</v>
      </c>
      <c r="T514" s="20" t="n">
        <v>0.387407546979375</v>
      </c>
      <c r="U514" s="20" t="n">
        <v>0.85459839194377</v>
      </c>
      <c r="V514" s="20" t="n">
        <v>0.461140683646652</v>
      </c>
      <c r="W514" s="20" t="n">
        <v>0.963064707193622</v>
      </c>
      <c r="X514" s="20" t="n">
        <v>0.986737734895569</v>
      </c>
    </row>
    <row r="515" customFormat="false" ht="15" hidden="false" customHeight="false" outlineLevel="0" collapsed="false">
      <c r="A515" s="21" t="n">
        <v>491</v>
      </c>
      <c r="B515" s="18" t="n">
        <f aca="false">CHOOSE($E$9,S515,U515,W515)</f>
        <v>0.78301004122477</v>
      </c>
      <c r="C515" s="18" t="n">
        <f aca="false">CHOOSE($E$9,T515,V515,X515)</f>
        <v>0.024743857444264</v>
      </c>
      <c r="D515" s="9" t="n">
        <f aca="false">IF(B515^2+C515^2&lt;=1,1,0)</f>
        <v>1</v>
      </c>
      <c r="E515" s="14" t="n">
        <f aca="false">4*AVERAGE($D$25:D515)</f>
        <v>3.08757637474542</v>
      </c>
      <c r="F515" s="14" t="n">
        <f aca="false">B515</f>
        <v>0.78301004122477</v>
      </c>
      <c r="G515" s="14" t="n">
        <f aca="false">IF(D515=1,C515,"")</f>
        <v>0.024743857444264</v>
      </c>
      <c r="H515" s="9" t="str">
        <f aca="false">IF(D515=0,C515,"")</f>
        <v/>
      </c>
      <c r="I515" s="9" t="n">
        <f aca="false">SQRT(1-F515^2)</f>
        <v>0.622009063713049</v>
      </c>
      <c r="J515" s="21"/>
      <c r="K515" s="21"/>
      <c r="L515" s="21"/>
      <c r="M515" s="21"/>
      <c r="N515" s="21"/>
      <c r="O515" s="21"/>
      <c r="P515" s="21"/>
      <c r="Q515" s="19" t="n">
        <f aca="false">PI()</f>
        <v>3.14159265358979</v>
      </c>
      <c r="S515" s="20" t="n">
        <v>0.78301004122477</v>
      </c>
      <c r="T515" s="20" t="n">
        <v>0.024743857444264</v>
      </c>
      <c r="U515" s="20" t="n">
        <v>0.257208579669023</v>
      </c>
      <c r="V515" s="20" t="n">
        <v>0.348991240761847</v>
      </c>
      <c r="W515" s="20" t="n">
        <v>0.805264778497062</v>
      </c>
      <c r="X515" s="20" t="n">
        <v>0.874291384965277</v>
      </c>
    </row>
    <row r="516" customFormat="false" ht="15" hidden="false" customHeight="false" outlineLevel="0" collapsed="false">
      <c r="A516" s="21" t="n">
        <v>492</v>
      </c>
      <c r="B516" s="18" t="n">
        <f aca="false">CHOOSE($E$9,S516,U516,W516)</f>
        <v>0.00518661027308554</v>
      </c>
      <c r="C516" s="18" t="n">
        <f aca="false">CHOOSE($E$9,T516,V516,X516)</f>
        <v>0.478339004446752</v>
      </c>
      <c r="D516" s="9" t="n">
        <f aca="false">IF(B516^2+C516^2&lt;=1,1,0)</f>
        <v>1</v>
      </c>
      <c r="E516" s="14" t="n">
        <f aca="false">4*AVERAGE($D$25:D516)</f>
        <v>3.08943089430894</v>
      </c>
      <c r="F516" s="14" t="n">
        <f aca="false">B516</f>
        <v>0.00518661027308554</v>
      </c>
      <c r="G516" s="14" t="n">
        <f aca="false">IF(D516=1,C516,"")</f>
        <v>0.478339004446752</v>
      </c>
      <c r="H516" s="9" t="str">
        <f aca="false">IF(D516=0,C516,"")</f>
        <v/>
      </c>
      <c r="I516" s="9" t="n">
        <f aca="false">SQRT(1-F516^2)</f>
        <v>0.999986549446479</v>
      </c>
      <c r="J516" s="21"/>
      <c r="K516" s="21"/>
      <c r="L516" s="21"/>
      <c r="M516" s="21"/>
      <c r="N516" s="21"/>
      <c r="O516" s="21"/>
      <c r="P516" s="21"/>
      <c r="Q516" s="19" t="n">
        <f aca="false">PI()</f>
        <v>3.14159265358979</v>
      </c>
      <c r="S516" s="20" t="n">
        <v>0.00518661027308554</v>
      </c>
      <c r="T516" s="20" t="n">
        <v>0.478339004446752</v>
      </c>
      <c r="U516" s="20" t="n">
        <v>0.108953862464023</v>
      </c>
      <c r="V516" s="20" t="n">
        <v>0.0206127321556895</v>
      </c>
      <c r="W516" s="20" t="n">
        <v>0.0718527842665948</v>
      </c>
      <c r="X516" s="20" t="n">
        <v>0.793376825879962</v>
      </c>
    </row>
    <row r="517" customFormat="false" ht="15" hidden="false" customHeight="false" outlineLevel="0" collapsed="false">
      <c r="A517" s="21" t="n">
        <v>493</v>
      </c>
      <c r="B517" s="18" t="n">
        <f aca="false">CHOOSE($E$9,S517,U517,W517)</f>
        <v>0.467250927235</v>
      </c>
      <c r="C517" s="18" t="n">
        <f aca="false">CHOOSE($E$9,T517,V517,X517)</f>
        <v>0.0855300348484889</v>
      </c>
      <c r="D517" s="9" t="n">
        <f aca="false">IF(B517^2+C517^2&lt;=1,1,0)</f>
        <v>1</v>
      </c>
      <c r="E517" s="14" t="n">
        <f aca="false">4*AVERAGE($D$25:D517)</f>
        <v>3.09127789046653</v>
      </c>
      <c r="F517" s="14" t="n">
        <f aca="false">B517</f>
        <v>0.467250927235</v>
      </c>
      <c r="G517" s="14" t="n">
        <f aca="false">IF(D517=1,C517,"")</f>
        <v>0.0855300348484889</v>
      </c>
      <c r="H517" s="9" t="str">
        <f aca="false">IF(D517=0,C517,"")</f>
        <v/>
      </c>
      <c r="I517" s="9" t="n">
        <f aca="false">SQRT(1-F517^2)</f>
        <v>0.884124748549679</v>
      </c>
      <c r="J517" s="21"/>
      <c r="K517" s="21"/>
      <c r="L517" s="21"/>
      <c r="M517" s="21"/>
      <c r="N517" s="21"/>
      <c r="O517" s="21"/>
      <c r="P517" s="21"/>
      <c r="Q517" s="19" t="n">
        <f aca="false">PI()</f>
        <v>3.14159265358979</v>
      </c>
      <c r="S517" s="20" t="n">
        <v>0.467250927235</v>
      </c>
      <c r="T517" s="20" t="n">
        <v>0.0855300348484889</v>
      </c>
      <c r="U517" s="20" t="n">
        <v>0.7819155825836</v>
      </c>
      <c r="V517" s="20" t="n">
        <v>0.389783046574487</v>
      </c>
      <c r="W517" s="20" t="n">
        <v>0.933129985864814</v>
      </c>
      <c r="X517" s="20" t="n">
        <v>0.468124737094766</v>
      </c>
    </row>
    <row r="518" customFormat="false" ht="15" hidden="false" customHeight="false" outlineLevel="0" collapsed="false">
      <c r="A518" s="21" t="n">
        <v>494</v>
      </c>
      <c r="B518" s="18" t="n">
        <f aca="false">CHOOSE($E$9,S518,U518,W518)</f>
        <v>0.117130377679132</v>
      </c>
      <c r="C518" s="18" t="n">
        <f aca="false">CHOOSE($E$9,T518,V518,X518)</f>
        <v>0.677780553814955</v>
      </c>
      <c r="D518" s="9" t="n">
        <f aca="false">IF(B518^2+C518^2&lt;=1,1,0)</f>
        <v>1</v>
      </c>
      <c r="E518" s="14" t="n">
        <f aca="false">4*AVERAGE($D$25:D518)</f>
        <v>3.09311740890688</v>
      </c>
      <c r="F518" s="14" t="n">
        <f aca="false">B518</f>
        <v>0.117130377679132</v>
      </c>
      <c r="G518" s="14" t="n">
        <f aca="false">IF(D518=1,C518,"")</f>
        <v>0.677780553814955</v>
      </c>
      <c r="H518" s="9" t="str">
        <f aca="false">IF(D518=0,C518,"")</f>
        <v/>
      </c>
      <c r="I518" s="9" t="n">
        <f aca="false">SQRT(1-F518^2)</f>
        <v>0.993116546345264</v>
      </c>
      <c r="J518" s="21"/>
      <c r="K518" s="21"/>
      <c r="L518" s="21"/>
      <c r="M518" s="21"/>
      <c r="N518" s="21"/>
      <c r="O518" s="21"/>
      <c r="P518" s="21"/>
      <c r="Q518" s="19" t="n">
        <f aca="false">PI()</f>
        <v>3.14159265358979</v>
      </c>
      <c r="S518" s="20" t="n">
        <v>0.117130377679132</v>
      </c>
      <c r="T518" s="20" t="n">
        <v>0.677780553814955</v>
      </c>
      <c r="U518" s="20" t="n">
        <v>0.484113527746039</v>
      </c>
      <c r="V518" s="20" t="n">
        <v>0.284428078682443</v>
      </c>
      <c r="W518" s="20" t="n">
        <v>0.575609497030013</v>
      </c>
      <c r="X518" s="20" t="n">
        <v>0.805917158885346</v>
      </c>
    </row>
    <row r="519" customFormat="false" ht="15" hidden="false" customHeight="false" outlineLevel="0" collapsed="false">
      <c r="A519" s="21" t="n">
        <v>495</v>
      </c>
      <c r="B519" s="18" t="n">
        <f aca="false">CHOOSE($E$9,S519,U519,W519)</f>
        <v>0.91221303481143</v>
      </c>
      <c r="C519" s="18" t="n">
        <f aca="false">CHOOSE($E$9,T519,V519,X519)</f>
        <v>0.637643691734411</v>
      </c>
      <c r="D519" s="9" t="n">
        <f aca="false">IF(B519^2+C519^2&lt;=1,1,0)</f>
        <v>0</v>
      </c>
      <c r="E519" s="14" t="n">
        <f aca="false">4*AVERAGE($D$25:D519)</f>
        <v>3.08686868686869</v>
      </c>
      <c r="F519" s="14" t="n">
        <f aca="false">B519</f>
        <v>0.91221303481143</v>
      </c>
      <c r="G519" s="9" t="str">
        <f aca="false">IF(D519=1,C519,"")</f>
        <v/>
      </c>
      <c r="H519" s="14" t="n">
        <f aca="false">IF(D519=0,C519,"")</f>
        <v>0.637643691734411</v>
      </c>
      <c r="I519" s="9" t="n">
        <f aca="false">SQRT(1-F519^2)</f>
        <v>0.409716217789974</v>
      </c>
      <c r="J519" s="21"/>
      <c r="K519" s="21"/>
      <c r="L519" s="21"/>
      <c r="M519" s="21"/>
      <c r="N519" s="21"/>
      <c r="O519" s="21"/>
      <c r="P519" s="21"/>
      <c r="Q519" s="19" t="n">
        <f aca="false">PI()</f>
        <v>3.14159265358979</v>
      </c>
      <c r="S519" s="20" t="n">
        <v>0.91221303481143</v>
      </c>
      <c r="T519" s="20" t="n">
        <v>0.637643691734411</v>
      </c>
      <c r="U519" s="20" t="n">
        <v>0.998602686003894</v>
      </c>
      <c r="V519" s="20" t="n">
        <v>0.481729931905724</v>
      </c>
      <c r="W519" s="20" t="n">
        <v>0.994390105984916</v>
      </c>
      <c r="X519" s="20" t="n">
        <v>0.798625208209017</v>
      </c>
    </row>
    <row r="520" customFormat="false" ht="15" hidden="false" customHeight="false" outlineLevel="0" collapsed="false">
      <c r="A520" s="21" t="n">
        <v>496</v>
      </c>
      <c r="B520" s="18" t="n">
        <f aca="false">CHOOSE($E$9,S520,U520,W520)</f>
        <v>0.101858416921459</v>
      </c>
      <c r="C520" s="18" t="n">
        <f aca="false">CHOOSE($E$9,T520,V520,X520)</f>
        <v>0.117300388519652</v>
      </c>
      <c r="D520" s="9" t="n">
        <f aca="false">IF(B520^2+C520^2&lt;=1,1,0)</f>
        <v>1</v>
      </c>
      <c r="E520" s="14" t="n">
        <f aca="false">4*AVERAGE($D$25:D520)</f>
        <v>3.08870967741936</v>
      </c>
      <c r="F520" s="14" t="n">
        <f aca="false">B520</f>
        <v>0.101858416921459</v>
      </c>
      <c r="G520" s="14" t="n">
        <f aca="false">IF(D520=1,C520,"")</f>
        <v>0.117300388519652</v>
      </c>
      <c r="H520" s="9" t="str">
        <f aca="false">IF(D520=0,C520,"")</f>
        <v/>
      </c>
      <c r="I520" s="9" t="n">
        <f aca="false">SQRT(1-F520^2)</f>
        <v>0.994798905760483</v>
      </c>
      <c r="J520" s="21"/>
      <c r="K520" s="21"/>
      <c r="L520" s="21"/>
      <c r="M520" s="21"/>
      <c r="N520" s="21"/>
      <c r="O520" s="21"/>
      <c r="P520" s="21"/>
      <c r="Q520" s="19" t="n">
        <f aca="false">PI()</f>
        <v>3.14159265358979</v>
      </c>
      <c r="S520" s="20" t="n">
        <v>0.101858416921459</v>
      </c>
      <c r="T520" s="20" t="n">
        <v>0.117300388519652</v>
      </c>
      <c r="U520" s="20" t="n">
        <v>0.528229516457596</v>
      </c>
      <c r="V520" s="20" t="n">
        <v>0.320457754851536</v>
      </c>
      <c r="W520" s="20" t="n">
        <v>0.564779440504661</v>
      </c>
      <c r="X520" s="20" t="n">
        <v>0.333522636870257</v>
      </c>
    </row>
    <row r="521" customFormat="false" ht="15" hidden="false" customHeight="false" outlineLevel="0" collapsed="false">
      <c r="A521" s="21" t="n">
        <v>497</v>
      </c>
      <c r="B521" s="18" t="n">
        <f aca="false">CHOOSE($E$9,S521,U521,W521)</f>
        <v>0.665074870805256</v>
      </c>
      <c r="C521" s="18" t="n">
        <f aca="false">CHOOSE($E$9,T521,V521,X521)</f>
        <v>0.985201315605082</v>
      </c>
      <c r="D521" s="9" t="n">
        <f aca="false">IF(B521^2+C521^2&lt;=1,1,0)</f>
        <v>0</v>
      </c>
      <c r="E521" s="14" t="n">
        <f aca="false">4*AVERAGE($D$25:D521)</f>
        <v>3.08249496981891</v>
      </c>
      <c r="F521" s="14" t="n">
        <f aca="false">B521</f>
        <v>0.665074870805256</v>
      </c>
      <c r="G521" s="9" t="str">
        <f aca="false">IF(D521=1,C521,"")</f>
        <v/>
      </c>
      <c r="H521" s="14" t="n">
        <f aca="false">IF(D521=0,C521,"")</f>
        <v>0.985201315605082</v>
      </c>
      <c r="I521" s="9" t="n">
        <f aca="false">SQRT(1-F521^2)</f>
        <v>0.746776684306207</v>
      </c>
      <c r="J521" s="21"/>
      <c r="K521" s="21"/>
      <c r="L521" s="21"/>
      <c r="M521" s="21"/>
      <c r="N521" s="21"/>
      <c r="O521" s="21"/>
      <c r="P521" s="21"/>
      <c r="Q521" s="19" t="n">
        <f aca="false">PI()</f>
        <v>3.14159265358979</v>
      </c>
      <c r="S521" s="20" t="n">
        <v>0.665074870805256</v>
      </c>
      <c r="T521" s="20" t="n">
        <v>0.985201315605082</v>
      </c>
      <c r="U521" s="20" t="n">
        <v>0.200765848021647</v>
      </c>
      <c r="V521" s="20" t="n">
        <v>0.101647566800288</v>
      </c>
      <c r="W521" s="20" t="n">
        <v>0.976400635384235</v>
      </c>
      <c r="X521" s="20" t="n">
        <v>0.59653511343161</v>
      </c>
    </row>
    <row r="522" customFormat="false" ht="15" hidden="false" customHeight="false" outlineLevel="0" collapsed="false">
      <c r="A522" s="21" t="n">
        <v>498</v>
      </c>
      <c r="B522" s="18" t="n">
        <f aca="false">CHOOSE($E$9,S522,U522,W522)</f>
        <v>0.45573174522724</v>
      </c>
      <c r="C522" s="18" t="n">
        <f aca="false">CHOOSE($E$9,T522,V522,X522)</f>
        <v>0.119098568451591</v>
      </c>
      <c r="D522" s="9" t="n">
        <f aca="false">IF(B522^2+C522^2&lt;=1,1,0)</f>
        <v>1</v>
      </c>
      <c r="E522" s="14" t="n">
        <f aca="false">4*AVERAGE($D$25:D522)</f>
        <v>3.08433734939759</v>
      </c>
      <c r="F522" s="14" t="n">
        <f aca="false">B522</f>
        <v>0.45573174522724</v>
      </c>
      <c r="G522" s="14" t="n">
        <f aca="false">IF(D522=1,C522,"")</f>
        <v>0.119098568451591</v>
      </c>
      <c r="H522" s="9" t="str">
        <f aca="false">IF(D522=0,C522,"")</f>
        <v/>
      </c>
      <c r="I522" s="9" t="n">
        <f aca="false">SQRT(1-F522^2)</f>
        <v>0.890117170035571</v>
      </c>
      <c r="J522" s="21"/>
      <c r="K522" s="21"/>
      <c r="L522" s="21"/>
      <c r="M522" s="21"/>
      <c r="N522" s="21"/>
      <c r="O522" s="21"/>
      <c r="P522" s="21"/>
      <c r="Q522" s="19" t="n">
        <f aca="false">PI()</f>
        <v>3.14159265358979</v>
      </c>
      <c r="S522" s="20" t="n">
        <v>0.45573174522724</v>
      </c>
      <c r="T522" s="20" t="n">
        <v>0.119098568451591</v>
      </c>
      <c r="U522" s="20" t="n">
        <v>0.857981218052008</v>
      </c>
      <c r="V522" s="20" t="n">
        <v>0.609263242047306</v>
      </c>
      <c r="W522" s="20" t="n">
        <v>0.049600707725703</v>
      </c>
      <c r="X522" s="20" t="n">
        <v>0.651893750768488</v>
      </c>
    </row>
    <row r="523" customFormat="false" ht="15" hidden="false" customHeight="false" outlineLevel="0" collapsed="false">
      <c r="A523" s="21" t="n">
        <v>499</v>
      </c>
      <c r="B523" s="18" t="n">
        <f aca="false">CHOOSE($E$9,S523,U523,W523)</f>
        <v>0.780526080983691</v>
      </c>
      <c r="C523" s="18" t="n">
        <f aca="false">CHOOSE($E$9,T523,V523,X523)</f>
        <v>0.410823574871756</v>
      </c>
      <c r="D523" s="9" t="n">
        <f aca="false">IF(B523^2+C523^2&lt;=1,1,0)</f>
        <v>1</v>
      </c>
      <c r="E523" s="14" t="n">
        <f aca="false">4*AVERAGE($D$25:D523)</f>
        <v>3.08617234468938</v>
      </c>
      <c r="F523" s="14" t="n">
        <f aca="false">B523</f>
        <v>0.780526080983691</v>
      </c>
      <c r="G523" s="14" t="n">
        <f aca="false">IF(D523=1,C523,"")</f>
        <v>0.410823574871756</v>
      </c>
      <c r="H523" s="9" t="str">
        <f aca="false">IF(D523=0,C523,"")</f>
        <v/>
      </c>
      <c r="I523" s="9" t="n">
        <f aca="false">SQRT(1-F523^2)</f>
        <v>0.625123217377375</v>
      </c>
      <c r="J523" s="21"/>
      <c r="K523" s="21"/>
      <c r="L523" s="21"/>
      <c r="M523" s="21"/>
      <c r="N523" s="21"/>
      <c r="O523" s="21"/>
      <c r="P523" s="21"/>
      <c r="Q523" s="19" t="n">
        <f aca="false">PI()</f>
        <v>3.14159265358979</v>
      </c>
      <c r="S523" s="20" t="n">
        <v>0.780526080983691</v>
      </c>
      <c r="T523" s="20" t="n">
        <v>0.410823574871756</v>
      </c>
      <c r="U523" s="20" t="n">
        <v>0.570938060781616</v>
      </c>
      <c r="V523" s="20" t="n">
        <v>0.22873303443611</v>
      </c>
      <c r="W523" s="20" t="n">
        <v>0.561141147951448</v>
      </c>
      <c r="X523" s="20" t="n">
        <v>0.0426252552090549</v>
      </c>
    </row>
    <row r="524" customFormat="false" ht="15" hidden="false" customHeight="false" outlineLevel="0" collapsed="false">
      <c r="A524" s="21" t="n">
        <v>500</v>
      </c>
      <c r="B524" s="18" t="n">
        <f aca="false">CHOOSE($E$9,S524,U524,W524)</f>
        <v>0.346837606630288</v>
      </c>
      <c r="C524" s="18" t="n">
        <f aca="false">CHOOSE($E$9,T524,V524,X524)</f>
        <v>0.103050476987846</v>
      </c>
      <c r="D524" s="9" t="n">
        <f aca="false">IF(B524^2+C524^2&lt;=1,1,0)</f>
        <v>1</v>
      </c>
      <c r="E524" s="14" t="n">
        <f aca="false">4*AVERAGE($D$25:D524)</f>
        <v>3.088</v>
      </c>
      <c r="F524" s="14" t="n">
        <f aca="false">B524</f>
        <v>0.346837606630288</v>
      </c>
      <c r="G524" s="14" t="n">
        <f aca="false">IF(D524=1,C524,"")</f>
        <v>0.103050476987846</v>
      </c>
      <c r="H524" s="9" t="str">
        <f aca="false">IF(D524=0,C524,"")</f>
        <v/>
      </c>
      <c r="I524" s="9" t="n">
        <f aca="false">SQRT(1-F524^2)</f>
        <v>0.937925196711856</v>
      </c>
      <c r="J524" s="21"/>
      <c r="K524" s="21"/>
      <c r="L524" s="21"/>
      <c r="M524" s="21"/>
      <c r="N524" s="21"/>
      <c r="O524" s="21"/>
      <c r="P524" s="21"/>
      <c r="Q524" s="19" t="n">
        <f aca="false">PI()</f>
        <v>3.14159265358979</v>
      </c>
      <c r="S524" s="20" t="n">
        <v>0.346837606630288</v>
      </c>
      <c r="T524" s="20" t="n">
        <v>0.103050476987846</v>
      </c>
      <c r="U524" s="20" t="n">
        <v>0.28811824590784</v>
      </c>
      <c r="V524" s="20" t="n">
        <v>0.630476000617055</v>
      </c>
      <c r="W524" s="20" t="n">
        <v>0.798321810925147</v>
      </c>
      <c r="X524" s="20" t="n">
        <v>0.724555854348267</v>
      </c>
    </row>
    <row r="525" customFormat="false" ht="15" hidden="false" customHeight="false" outlineLevel="0" collapsed="false">
      <c r="A525" s="21" t="n">
        <v>501</v>
      </c>
      <c r="B525" s="18" t="n">
        <f aca="false">CHOOSE($E$9,S525,U525,W525)</f>
        <v>0.331082391436212</v>
      </c>
      <c r="C525" s="18" t="n">
        <f aca="false">CHOOSE($E$9,T525,V525,X525)</f>
        <v>0.153479557135142</v>
      </c>
      <c r="D525" s="9" t="n">
        <f aca="false">IF(B525^2+C525^2&lt;=1,1,0)</f>
        <v>1</v>
      </c>
      <c r="E525" s="14" t="n">
        <f aca="false">4*AVERAGE($D$25:D525)</f>
        <v>3.08982035928144</v>
      </c>
      <c r="F525" s="14" t="n">
        <f aca="false">B525</f>
        <v>0.331082391436212</v>
      </c>
      <c r="G525" s="14" t="n">
        <f aca="false">IF(D525=1,C525,"")</f>
        <v>0.153479557135142</v>
      </c>
      <c r="H525" s="9" t="str">
        <f aca="false">IF(D525=0,C525,"")</f>
        <v/>
      </c>
      <c r="I525" s="9" t="n">
        <f aca="false">SQRT(1-F525^2)</f>
        <v>0.943601849341596</v>
      </c>
      <c r="J525" s="21"/>
      <c r="K525" s="21"/>
      <c r="L525" s="21"/>
      <c r="M525" s="21"/>
      <c r="N525" s="21"/>
      <c r="O525" s="21"/>
      <c r="P525" s="21"/>
      <c r="Q525" s="19" t="n">
        <f aca="false">PI()</f>
        <v>3.14159265358979</v>
      </c>
      <c r="S525" s="20" t="n">
        <v>0.331082391436212</v>
      </c>
      <c r="T525" s="20" t="n">
        <v>0.153479557135142</v>
      </c>
      <c r="U525" s="20" t="n">
        <v>0.0866794570383883</v>
      </c>
      <c r="V525" s="20" t="n">
        <v>0.912367786542625</v>
      </c>
      <c r="W525" s="20" t="n">
        <v>0.231202567790216</v>
      </c>
      <c r="X525" s="20" t="n">
        <v>0.131586924900877</v>
      </c>
    </row>
    <row r="526" customFormat="false" ht="15" hidden="false" customHeight="false" outlineLevel="0" collapsed="false">
      <c r="A526" s="21" t="n">
        <v>502</v>
      </c>
      <c r="B526" s="18" t="n">
        <f aca="false">CHOOSE($E$9,S526,U526,W526)</f>
        <v>0.795714569627307</v>
      </c>
      <c r="C526" s="18" t="n">
        <f aca="false">CHOOSE($E$9,T526,V526,X526)</f>
        <v>0.0298830905230716</v>
      </c>
      <c r="D526" s="9" t="n">
        <f aca="false">IF(B526^2+C526^2&lt;=1,1,0)</f>
        <v>1</v>
      </c>
      <c r="E526" s="14" t="n">
        <f aca="false">4*AVERAGE($D$25:D526)</f>
        <v>3.09163346613546</v>
      </c>
      <c r="F526" s="14" t="n">
        <f aca="false">B526</f>
        <v>0.795714569627307</v>
      </c>
      <c r="G526" s="14" t="n">
        <f aca="false">IF(D526=1,C526,"")</f>
        <v>0.0298830905230716</v>
      </c>
      <c r="H526" s="9" t="str">
        <f aca="false">IF(D526=0,C526,"")</f>
        <v/>
      </c>
      <c r="I526" s="9" t="n">
        <f aca="false">SQRT(1-F526^2)</f>
        <v>0.605671795350278</v>
      </c>
      <c r="J526" s="21"/>
      <c r="K526" s="21"/>
      <c r="L526" s="21"/>
      <c r="M526" s="21"/>
      <c r="N526" s="21"/>
      <c r="O526" s="21"/>
      <c r="P526" s="21"/>
      <c r="Q526" s="19" t="n">
        <f aca="false">PI()</f>
        <v>3.14159265358979</v>
      </c>
      <c r="S526" s="20" t="n">
        <v>0.795714569627307</v>
      </c>
      <c r="T526" s="20" t="n">
        <v>0.0298830905230716</v>
      </c>
      <c r="U526" s="20" t="n">
        <v>0.143910278828668</v>
      </c>
      <c r="V526" s="20" t="n">
        <v>0.868273459522609</v>
      </c>
      <c r="W526" s="20" t="n">
        <v>0.586331570599554</v>
      </c>
      <c r="X526" s="20" t="n">
        <v>0.154075475689552</v>
      </c>
    </row>
    <row r="527" customFormat="false" ht="15" hidden="false" customHeight="false" outlineLevel="0" collapsed="false">
      <c r="A527" s="21" t="n">
        <v>503</v>
      </c>
      <c r="B527" s="18" t="n">
        <f aca="false">CHOOSE($E$9,S527,U527,W527)</f>
        <v>0.387127112480812</v>
      </c>
      <c r="C527" s="18" t="n">
        <f aca="false">CHOOSE($E$9,T527,V527,X527)</f>
        <v>0.992776319966652</v>
      </c>
      <c r="D527" s="9" t="n">
        <f aca="false">IF(B527^2+C527^2&lt;=1,1,0)</f>
        <v>0</v>
      </c>
      <c r="E527" s="14" t="n">
        <f aca="false">4*AVERAGE($D$25:D527)</f>
        <v>3.08548707753479</v>
      </c>
      <c r="F527" s="14" t="n">
        <f aca="false">B527</f>
        <v>0.387127112480812</v>
      </c>
      <c r="G527" s="9" t="str">
        <f aca="false">IF(D527=1,C527,"")</f>
        <v/>
      </c>
      <c r="H527" s="14" t="n">
        <f aca="false">IF(D527=0,C527,"")</f>
        <v>0.992776319966652</v>
      </c>
      <c r="I527" s="9" t="n">
        <f aca="false">SQRT(1-F527^2)</f>
        <v>0.922026354711333</v>
      </c>
      <c r="J527" s="21"/>
      <c r="K527" s="21"/>
      <c r="L527" s="21"/>
      <c r="M527" s="21"/>
      <c r="N527" s="21"/>
      <c r="O527" s="21"/>
      <c r="P527" s="21"/>
      <c r="Q527" s="19" t="n">
        <f aca="false">PI()</f>
        <v>3.14159265358979</v>
      </c>
      <c r="S527" s="20" t="n">
        <v>0.387127112480812</v>
      </c>
      <c r="T527" s="20" t="n">
        <v>0.992776319966652</v>
      </c>
      <c r="U527" s="20" t="n">
        <v>0.98160515084425</v>
      </c>
      <c r="V527" s="20" t="n">
        <v>0.0339306724851257</v>
      </c>
      <c r="W527" s="20" t="n">
        <v>0.441175309384447</v>
      </c>
      <c r="X527" s="20" t="n">
        <v>0.816813556122767</v>
      </c>
    </row>
    <row r="528" customFormat="false" ht="15" hidden="false" customHeight="false" outlineLevel="0" collapsed="false">
      <c r="A528" s="21" t="n">
        <v>504</v>
      </c>
      <c r="B528" s="18" t="n">
        <f aca="false">CHOOSE($E$9,S528,U528,W528)</f>
        <v>0.239866687334143</v>
      </c>
      <c r="C528" s="18" t="n">
        <f aca="false">CHOOSE($E$9,T528,V528,X528)</f>
        <v>0.333609060500748</v>
      </c>
      <c r="D528" s="9" t="n">
        <f aca="false">IF(B528^2+C528^2&lt;=1,1,0)</f>
        <v>1</v>
      </c>
      <c r="E528" s="14" t="n">
        <f aca="false">4*AVERAGE($D$25:D528)</f>
        <v>3.08730158730159</v>
      </c>
      <c r="F528" s="14" t="n">
        <f aca="false">B528</f>
        <v>0.239866687334143</v>
      </c>
      <c r="G528" s="14" t="n">
        <f aca="false">IF(D528=1,C528,"")</f>
        <v>0.333609060500748</v>
      </c>
      <c r="H528" s="9" t="str">
        <f aca="false">IF(D528=0,C528,"")</f>
        <v/>
      </c>
      <c r="I528" s="9" t="n">
        <f aca="false">SQRT(1-F528^2)</f>
        <v>0.970805836564318</v>
      </c>
      <c r="J528" s="21"/>
      <c r="K528" s="21"/>
      <c r="L528" s="21"/>
      <c r="M528" s="21"/>
      <c r="N528" s="21"/>
      <c r="O528" s="21"/>
      <c r="P528" s="21"/>
      <c r="Q528" s="19" t="n">
        <f aca="false">PI()</f>
        <v>3.14159265358979</v>
      </c>
      <c r="S528" s="20" t="n">
        <v>0.239866687334143</v>
      </c>
      <c r="T528" s="20" t="n">
        <v>0.333609060500748</v>
      </c>
      <c r="U528" s="20" t="n">
        <v>0.197506592463129</v>
      </c>
      <c r="V528" s="20" t="n">
        <v>0.425086794610684</v>
      </c>
      <c r="W528" s="20" t="n">
        <v>0.696661283620532</v>
      </c>
      <c r="X528" s="20" t="n">
        <v>0.633201500237854</v>
      </c>
    </row>
    <row r="529" customFormat="false" ht="15" hidden="false" customHeight="false" outlineLevel="0" collapsed="false">
      <c r="A529" s="21" t="n">
        <v>505</v>
      </c>
      <c r="B529" s="18" t="n">
        <f aca="false">CHOOSE($E$9,S529,U529,W529)</f>
        <v>0.85730420507025</v>
      </c>
      <c r="C529" s="18" t="n">
        <f aca="false">CHOOSE($E$9,T529,V529,X529)</f>
        <v>0.517818754189648</v>
      </c>
      <c r="D529" s="9" t="n">
        <f aca="false">IF(B529^2+C529^2&lt;=1,1,0)</f>
        <v>0</v>
      </c>
      <c r="E529" s="14" t="n">
        <f aca="false">4*AVERAGE($D$25:D529)</f>
        <v>3.08118811881188</v>
      </c>
      <c r="F529" s="14" t="n">
        <f aca="false">B529</f>
        <v>0.85730420507025</v>
      </c>
      <c r="G529" s="9" t="str">
        <f aca="false">IF(D529=1,C529,"")</f>
        <v/>
      </c>
      <c r="H529" s="14" t="n">
        <f aca="false">IF(D529=0,C529,"")</f>
        <v>0.517818754189648</v>
      </c>
      <c r="I529" s="9" t="n">
        <f aca="false">SQRT(1-F529^2)</f>
        <v>0.51481015915468</v>
      </c>
      <c r="J529" s="21"/>
      <c r="K529" s="21"/>
      <c r="L529" s="21"/>
      <c r="M529" s="21"/>
      <c r="N529" s="21"/>
      <c r="O529" s="21"/>
      <c r="P529" s="21"/>
      <c r="Q529" s="19" t="n">
        <f aca="false">PI()</f>
        <v>3.14159265358979</v>
      </c>
      <c r="S529" s="20" t="n">
        <v>0.85730420507025</v>
      </c>
      <c r="T529" s="20" t="n">
        <v>0.517818754189648</v>
      </c>
      <c r="U529" s="20" t="n">
        <v>0.103365222200235</v>
      </c>
      <c r="V529" s="20" t="n">
        <v>0.269510672172485</v>
      </c>
      <c r="W529" s="20" t="n">
        <v>0.142051614607059</v>
      </c>
      <c r="X529" s="20" t="n">
        <v>0.300477922936636</v>
      </c>
    </row>
    <row r="530" customFormat="false" ht="15" hidden="false" customHeight="false" outlineLevel="0" collapsed="false">
      <c r="A530" s="21" t="n">
        <v>506</v>
      </c>
      <c r="B530" s="18" t="n">
        <f aca="false">CHOOSE($E$9,S530,U530,W530)</f>
        <v>0.497691720142029</v>
      </c>
      <c r="C530" s="18" t="n">
        <f aca="false">CHOOSE($E$9,T530,V530,X530)</f>
        <v>0.546343607944436</v>
      </c>
      <c r="D530" s="9" t="n">
        <f aca="false">IF(B530^2+C530^2&lt;=1,1,0)</f>
        <v>1</v>
      </c>
      <c r="E530" s="14" t="n">
        <f aca="false">4*AVERAGE($D$25:D530)</f>
        <v>3.08300395256917</v>
      </c>
      <c r="F530" s="14" t="n">
        <f aca="false">B530</f>
        <v>0.497691720142029</v>
      </c>
      <c r="G530" s="14" t="n">
        <f aca="false">IF(D530=1,C530,"")</f>
        <v>0.546343607944436</v>
      </c>
      <c r="H530" s="9" t="str">
        <f aca="false">IF(D530=0,C530,"")</f>
        <v/>
      </c>
      <c r="I530" s="9" t="n">
        <f aca="false">SQRT(1-F530^2)</f>
        <v>0.867353994457896</v>
      </c>
      <c r="J530" s="21"/>
      <c r="K530" s="21"/>
      <c r="L530" s="21"/>
      <c r="M530" s="21"/>
      <c r="N530" s="21"/>
      <c r="O530" s="21"/>
      <c r="P530" s="21"/>
      <c r="Q530" s="19" t="n">
        <f aca="false">PI()</f>
        <v>3.14159265358979</v>
      </c>
      <c r="S530" s="20" t="n">
        <v>0.497691720142029</v>
      </c>
      <c r="T530" s="20" t="n">
        <v>0.546343607944436</v>
      </c>
      <c r="U530" s="20" t="n">
        <v>0.837420752336409</v>
      </c>
      <c r="V530" s="20" t="n">
        <v>0.4941968955629</v>
      </c>
      <c r="W530" s="20" t="n">
        <v>0.0715258937404234</v>
      </c>
      <c r="X530" s="20" t="n">
        <v>0.771715440274122</v>
      </c>
    </row>
    <row r="531" customFormat="false" ht="15" hidden="false" customHeight="false" outlineLevel="0" collapsed="false">
      <c r="A531" s="21" t="n">
        <v>507</v>
      </c>
      <c r="B531" s="18" t="n">
        <f aca="false">CHOOSE($E$9,S531,U531,W531)</f>
        <v>0.8298879096983</v>
      </c>
      <c r="C531" s="18" t="n">
        <f aca="false">CHOOSE($E$9,T531,V531,X531)</f>
        <v>0.408764759660699</v>
      </c>
      <c r="D531" s="9" t="n">
        <f aca="false">IF(B531^2+C531^2&lt;=1,1,0)</f>
        <v>1</v>
      </c>
      <c r="E531" s="14" t="n">
        <f aca="false">4*AVERAGE($D$25:D531)</f>
        <v>3.08481262327416</v>
      </c>
      <c r="F531" s="14" t="n">
        <f aca="false">B531</f>
        <v>0.8298879096983</v>
      </c>
      <c r="G531" s="14" t="n">
        <f aca="false">IF(D531=1,C531,"")</f>
        <v>0.408764759660699</v>
      </c>
      <c r="H531" s="9" t="str">
        <f aca="false">IF(D531=0,C531,"")</f>
        <v/>
      </c>
      <c r="I531" s="9" t="n">
        <f aca="false">SQRT(1-F531^2)</f>
        <v>0.557930154532434</v>
      </c>
      <c r="J531" s="21"/>
      <c r="K531" s="21"/>
      <c r="L531" s="21"/>
      <c r="M531" s="21"/>
      <c r="N531" s="21"/>
      <c r="O531" s="21"/>
      <c r="P531" s="21"/>
      <c r="Q531" s="19" t="n">
        <f aca="false">PI()</f>
        <v>3.14159265358979</v>
      </c>
      <c r="S531" s="20" t="n">
        <v>0.8298879096983</v>
      </c>
      <c r="T531" s="20" t="n">
        <v>0.408764759660699</v>
      </c>
      <c r="U531" s="20" t="n">
        <v>0.881266436433259</v>
      </c>
      <c r="V531" s="20" t="n">
        <v>0.583205110837654</v>
      </c>
      <c r="W531" s="20" t="n">
        <v>0.196771474494211</v>
      </c>
      <c r="X531" s="20" t="n">
        <v>0.20559945471167</v>
      </c>
    </row>
    <row r="532" customFormat="false" ht="15" hidden="false" customHeight="false" outlineLevel="0" collapsed="false">
      <c r="A532" s="21" t="n">
        <v>508</v>
      </c>
      <c r="B532" s="18" t="n">
        <f aca="false">CHOOSE($E$9,S532,U532,W532)</f>
        <v>0.397448420873843</v>
      </c>
      <c r="C532" s="18" t="n">
        <f aca="false">CHOOSE($E$9,T532,V532,X532)</f>
        <v>0.068629230489023</v>
      </c>
      <c r="D532" s="9" t="n">
        <f aca="false">IF(B532^2+C532^2&lt;=1,1,0)</f>
        <v>1</v>
      </c>
      <c r="E532" s="14" t="n">
        <f aca="false">4*AVERAGE($D$25:D532)</f>
        <v>3.08661417322835</v>
      </c>
      <c r="F532" s="14" t="n">
        <f aca="false">B532</f>
        <v>0.397448420873843</v>
      </c>
      <c r="G532" s="14" t="n">
        <f aca="false">IF(D532=1,C532,"")</f>
        <v>0.068629230489023</v>
      </c>
      <c r="H532" s="9" t="str">
        <f aca="false">IF(D532=0,C532,"")</f>
        <v/>
      </c>
      <c r="I532" s="9" t="n">
        <f aca="false">SQRT(1-F532^2)</f>
        <v>0.917624516207413</v>
      </c>
      <c r="J532" s="21"/>
      <c r="K532" s="21"/>
      <c r="L532" s="21"/>
      <c r="M532" s="21"/>
      <c r="N532" s="21"/>
      <c r="O532" s="21"/>
      <c r="P532" s="21"/>
      <c r="Q532" s="19" t="n">
        <f aca="false">PI()</f>
        <v>3.14159265358979</v>
      </c>
      <c r="S532" s="20" t="n">
        <v>0.397448420873843</v>
      </c>
      <c r="T532" s="20" t="n">
        <v>0.068629230489023</v>
      </c>
      <c r="U532" s="20" t="n">
        <v>0.682470400951676</v>
      </c>
      <c r="V532" s="20" t="n">
        <v>0.666320958704056</v>
      </c>
      <c r="W532" s="20" t="n">
        <v>0.106647677318939</v>
      </c>
      <c r="X532" s="20" t="n">
        <v>0.306244628616225</v>
      </c>
    </row>
    <row r="533" customFormat="false" ht="15" hidden="false" customHeight="false" outlineLevel="0" collapsed="false">
      <c r="A533" s="21" t="n">
        <v>509</v>
      </c>
      <c r="B533" s="18" t="n">
        <f aca="false">CHOOSE($E$9,S533,U533,W533)</f>
        <v>0.305753937806003</v>
      </c>
      <c r="C533" s="18" t="n">
        <f aca="false">CHOOSE($E$9,T533,V533,X533)</f>
        <v>0.309200733550824</v>
      </c>
      <c r="D533" s="9" t="n">
        <f aca="false">IF(B533^2+C533^2&lt;=1,1,0)</f>
        <v>1</v>
      </c>
      <c r="E533" s="14" t="n">
        <f aca="false">4*AVERAGE($D$25:D533)</f>
        <v>3.08840864440079</v>
      </c>
      <c r="F533" s="14" t="n">
        <f aca="false">B533</f>
        <v>0.305753937806003</v>
      </c>
      <c r="G533" s="14" t="n">
        <f aca="false">IF(D533=1,C533,"")</f>
        <v>0.309200733550824</v>
      </c>
      <c r="H533" s="9" t="str">
        <f aca="false">IF(D533=0,C533,"")</f>
        <v/>
      </c>
      <c r="I533" s="9" t="n">
        <f aca="false">SQRT(1-F533^2)</f>
        <v>0.952110565804268</v>
      </c>
      <c r="J533" s="21"/>
      <c r="K533" s="21"/>
      <c r="L533" s="21"/>
      <c r="M533" s="21"/>
      <c r="N533" s="21"/>
      <c r="O533" s="21"/>
      <c r="P533" s="21"/>
      <c r="Q533" s="19" t="n">
        <f aca="false">PI()</f>
        <v>3.14159265358979</v>
      </c>
      <c r="S533" s="20" t="n">
        <v>0.305753937806003</v>
      </c>
      <c r="T533" s="20" t="n">
        <v>0.309200733550824</v>
      </c>
      <c r="U533" s="20" t="n">
        <v>0.745791254235605</v>
      </c>
      <c r="V533" s="20" t="n">
        <v>0.165735012022647</v>
      </c>
      <c r="W533" s="20" t="n">
        <v>0.690769481597984</v>
      </c>
      <c r="X533" s="20" t="n">
        <v>0.907578927575469</v>
      </c>
    </row>
    <row r="534" customFormat="false" ht="15" hidden="false" customHeight="false" outlineLevel="0" collapsed="false">
      <c r="A534" s="21" t="n">
        <v>510</v>
      </c>
      <c r="B534" s="18" t="n">
        <f aca="false">CHOOSE($E$9,S534,U534,W534)</f>
        <v>0.586887882440351</v>
      </c>
      <c r="C534" s="18" t="n">
        <f aca="false">CHOOSE($E$9,T534,V534,X534)</f>
        <v>0.788393221911974</v>
      </c>
      <c r="D534" s="9" t="n">
        <f aca="false">IF(B534^2+C534^2&lt;=1,1,0)</f>
        <v>1</v>
      </c>
      <c r="E534" s="14" t="n">
        <f aca="false">4*AVERAGE($D$25:D534)</f>
        <v>3.09019607843137</v>
      </c>
      <c r="F534" s="14" t="n">
        <f aca="false">B534</f>
        <v>0.586887882440351</v>
      </c>
      <c r="G534" s="14" t="n">
        <f aca="false">IF(D534=1,C534,"")</f>
        <v>0.788393221911974</v>
      </c>
      <c r="H534" s="9" t="str">
        <f aca="false">IF(D534=0,C534,"")</f>
        <v/>
      </c>
      <c r="I534" s="9" t="n">
        <f aca="false">SQRT(1-F534^2)</f>
        <v>0.809668211951464</v>
      </c>
      <c r="J534" s="21"/>
      <c r="K534" s="21"/>
      <c r="L534" s="21"/>
      <c r="M534" s="21"/>
      <c r="N534" s="21"/>
      <c r="O534" s="21"/>
      <c r="P534" s="21"/>
      <c r="Q534" s="19" t="n">
        <f aca="false">PI()</f>
        <v>3.14159265358979</v>
      </c>
      <c r="S534" s="20" t="n">
        <v>0.586887882440351</v>
      </c>
      <c r="T534" s="20" t="n">
        <v>0.788393221911974</v>
      </c>
      <c r="U534" s="20" t="n">
        <v>0.351504549309105</v>
      </c>
      <c r="V534" s="20" t="n">
        <v>0.134662187472648</v>
      </c>
      <c r="W534" s="20" t="n">
        <v>0.0379340399126082</v>
      </c>
      <c r="X534" s="20" t="n">
        <v>0.208400471464171</v>
      </c>
    </row>
    <row r="535" customFormat="false" ht="15" hidden="false" customHeight="false" outlineLevel="0" collapsed="false">
      <c r="A535" s="21" t="n">
        <v>511</v>
      </c>
      <c r="B535" s="18" t="n">
        <f aca="false">CHOOSE($E$9,S535,U535,W535)</f>
        <v>0.463577225687914</v>
      </c>
      <c r="C535" s="18" t="n">
        <f aca="false">CHOOSE($E$9,T535,V535,X535)</f>
        <v>0.117462371126749</v>
      </c>
      <c r="D535" s="9" t="n">
        <f aca="false">IF(B535^2+C535^2&lt;=1,1,0)</f>
        <v>1</v>
      </c>
      <c r="E535" s="14" t="n">
        <f aca="false">4*AVERAGE($D$25:D535)</f>
        <v>3.09197651663405</v>
      </c>
      <c r="F535" s="14" t="n">
        <f aca="false">B535</f>
        <v>0.463577225687914</v>
      </c>
      <c r="G535" s="14" t="n">
        <f aca="false">IF(D535=1,C535,"")</f>
        <v>0.117462371126749</v>
      </c>
      <c r="H535" s="9" t="str">
        <f aca="false">IF(D535=0,C535,"")</f>
        <v/>
      </c>
      <c r="I535" s="9" t="n">
        <f aca="false">SQRT(1-F535^2)</f>
        <v>0.886056519542347</v>
      </c>
      <c r="J535" s="21"/>
      <c r="K535" s="21"/>
      <c r="L535" s="21"/>
      <c r="M535" s="21"/>
      <c r="N535" s="21"/>
      <c r="O535" s="21"/>
      <c r="P535" s="21"/>
      <c r="Q535" s="19" t="n">
        <f aca="false">PI()</f>
        <v>3.14159265358979</v>
      </c>
      <c r="S535" s="20" t="n">
        <v>0.463577225687914</v>
      </c>
      <c r="T535" s="20" t="n">
        <v>0.117462371126749</v>
      </c>
      <c r="U535" s="20" t="n">
        <v>0.138587484585489</v>
      </c>
      <c r="V535" s="20" t="n">
        <v>0.954290327766189</v>
      </c>
      <c r="W535" s="20" t="n">
        <v>0.254853897483229</v>
      </c>
      <c r="X535" s="20" t="n">
        <v>0.778529298719536</v>
      </c>
    </row>
    <row r="536" customFormat="false" ht="15" hidden="false" customHeight="false" outlineLevel="0" collapsed="false">
      <c r="A536" s="21" t="n">
        <v>512</v>
      </c>
      <c r="B536" s="18" t="n">
        <f aca="false">CHOOSE($E$9,S536,U536,W536)</f>
        <v>0.28917394799646</v>
      </c>
      <c r="C536" s="18" t="n">
        <f aca="false">CHOOSE($E$9,T536,V536,X536)</f>
        <v>0.501663004164584</v>
      </c>
      <c r="D536" s="9" t="n">
        <f aca="false">IF(B536^2+C536^2&lt;=1,1,0)</f>
        <v>1</v>
      </c>
      <c r="E536" s="14" t="n">
        <f aca="false">4*AVERAGE($D$25:D536)</f>
        <v>3.09375</v>
      </c>
      <c r="F536" s="14" t="n">
        <f aca="false">B536</f>
        <v>0.28917394799646</v>
      </c>
      <c r="G536" s="14" t="n">
        <f aca="false">IF(D536=1,C536,"")</f>
        <v>0.501663004164584</v>
      </c>
      <c r="H536" s="9" t="str">
        <f aca="false">IF(D536=0,C536,"")</f>
        <v/>
      </c>
      <c r="I536" s="9" t="n">
        <f aca="false">SQRT(1-F536^2)</f>
        <v>0.957276568082673</v>
      </c>
      <c r="J536" s="21"/>
      <c r="K536" s="21"/>
      <c r="L536" s="21"/>
      <c r="M536" s="21"/>
      <c r="N536" s="21"/>
      <c r="O536" s="21"/>
      <c r="P536" s="21"/>
      <c r="Q536" s="19" t="n">
        <f aca="false">PI()</f>
        <v>3.14159265358979</v>
      </c>
      <c r="S536" s="20" t="n">
        <v>0.28917394799646</v>
      </c>
      <c r="T536" s="20" t="n">
        <v>0.501663004164584</v>
      </c>
      <c r="U536" s="20" t="n">
        <v>0.811827887578952</v>
      </c>
      <c r="V536" s="20" t="n">
        <v>0.383780425209647</v>
      </c>
      <c r="W536" s="20" t="n">
        <v>0.209736497054205</v>
      </c>
      <c r="X536" s="20" t="n">
        <v>0.634121741858606</v>
      </c>
    </row>
    <row r="537" customFormat="false" ht="15" hidden="false" customHeight="false" outlineLevel="0" collapsed="false">
      <c r="A537" s="21" t="n">
        <v>513</v>
      </c>
      <c r="B537" s="18" t="n">
        <f aca="false">CHOOSE($E$9,S537,U537,W537)</f>
        <v>0.847881250898354</v>
      </c>
      <c r="C537" s="18" t="n">
        <f aca="false">CHOOSE($E$9,T537,V537,X537)</f>
        <v>0.775025779032148</v>
      </c>
      <c r="D537" s="9" t="n">
        <f aca="false">IF(B537^2+C537^2&lt;=1,1,0)</f>
        <v>0</v>
      </c>
      <c r="E537" s="14" t="n">
        <f aca="false">4*AVERAGE($D$25:D537)</f>
        <v>3.08771929824561</v>
      </c>
      <c r="F537" s="14" t="n">
        <f aca="false">B537</f>
        <v>0.847881250898354</v>
      </c>
      <c r="G537" s="9" t="str">
        <f aca="false">IF(D537=1,C537,"")</f>
        <v/>
      </c>
      <c r="H537" s="14" t="n">
        <f aca="false">IF(D537=0,C537,"")</f>
        <v>0.775025779032148</v>
      </c>
      <c r="I537" s="9" t="n">
        <f aca="false">SQRT(1-F537^2)</f>
        <v>0.530186178973993</v>
      </c>
      <c r="J537" s="21"/>
      <c r="K537" s="21"/>
      <c r="L537" s="21"/>
      <c r="M537" s="21"/>
      <c r="N537" s="21"/>
      <c r="O537" s="21"/>
      <c r="P537" s="21"/>
      <c r="Q537" s="19" t="n">
        <f aca="false">PI()</f>
        <v>3.14159265358979</v>
      </c>
      <c r="S537" s="20" t="n">
        <v>0.847881250898354</v>
      </c>
      <c r="T537" s="20" t="n">
        <v>0.775025779032148</v>
      </c>
      <c r="U537" s="20" t="n">
        <v>0.316510159861235</v>
      </c>
      <c r="V537" s="20" t="n">
        <v>0.739773355904074</v>
      </c>
      <c r="W537" s="20" t="n">
        <v>0.954533098977755</v>
      </c>
      <c r="X537" s="20" t="n">
        <v>0.91811193984384</v>
      </c>
    </row>
    <row r="538" customFormat="false" ht="15" hidden="false" customHeight="false" outlineLevel="0" collapsed="false">
      <c r="A538" s="21" t="n">
        <v>514</v>
      </c>
      <c r="B538" s="18" t="n">
        <f aca="false">CHOOSE($E$9,S538,U538,W538)</f>
        <v>0.0207176835974678</v>
      </c>
      <c r="C538" s="18" t="n">
        <f aca="false">CHOOSE($E$9,T538,V538,X538)</f>
        <v>0.338164271903224</v>
      </c>
      <c r="D538" s="9" t="n">
        <f aca="false">IF(B538^2+C538^2&lt;=1,1,0)</f>
        <v>1</v>
      </c>
      <c r="E538" s="14" t="n">
        <f aca="false">4*AVERAGE($D$25:D538)</f>
        <v>3.08949416342412</v>
      </c>
      <c r="F538" s="14" t="n">
        <f aca="false">B538</f>
        <v>0.0207176835974678</v>
      </c>
      <c r="G538" s="14" t="n">
        <f aca="false">IF(D538=1,C538,"")</f>
        <v>0.338164271903224</v>
      </c>
      <c r="H538" s="9" t="str">
        <f aca="false">IF(D538=0,C538,"")</f>
        <v/>
      </c>
      <c r="I538" s="9" t="n">
        <f aca="false">SQRT(1-F538^2)</f>
        <v>0.999785365759249</v>
      </c>
      <c r="J538" s="21"/>
      <c r="K538" s="21"/>
      <c r="L538" s="21"/>
      <c r="M538" s="21"/>
      <c r="N538" s="21"/>
      <c r="O538" s="21"/>
      <c r="P538" s="21"/>
      <c r="Q538" s="19" t="n">
        <f aca="false">PI()</f>
        <v>3.14159265358979</v>
      </c>
      <c r="S538" s="20" t="n">
        <v>0.0207176835974678</v>
      </c>
      <c r="T538" s="20" t="n">
        <v>0.338164271903224</v>
      </c>
      <c r="U538" s="20" t="n">
        <v>0.0416939957353897</v>
      </c>
      <c r="V538" s="20" t="n">
        <v>0.113584241697981</v>
      </c>
      <c r="W538" s="20" t="n">
        <v>0.842879765582737</v>
      </c>
      <c r="X538" s="20" t="n">
        <v>0.28765048235338</v>
      </c>
    </row>
    <row r="539" customFormat="false" ht="15" hidden="false" customHeight="false" outlineLevel="0" collapsed="false">
      <c r="A539" s="21" t="n">
        <v>515</v>
      </c>
      <c r="B539" s="18" t="n">
        <f aca="false">CHOOSE($E$9,S539,U539,W539)</f>
        <v>0.12056391115766</v>
      </c>
      <c r="C539" s="18" t="n">
        <f aca="false">CHOOSE($E$9,T539,V539,X539)</f>
        <v>0.880093901068904</v>
      </c>
      <c r="D539" s="9" t="n">
        <f aca="false">IF(B539^2+C539^2&lt;=1,1,0)</f>
        <v>1</v>
      </c>
      <c r="E539" s="14" t="n">
        <f aca="false">4*AVERAGE($D$25:D539)</f>
        <v>3.09126213592233</v>
      </c>
      <c r="F539" s="14" t="n">
        <f aca="false">B539</f>
        <v>0.12056391115766</v>
      </c>
      <c r="G539" s="14" t="n">
        <f aca="false">IF(D539=1,C539,"")</f>
        <v>0.880093901068904</v>
      </c>
      <c r="H539" s="9" t="str">
        <f aca="false">IF(D539=0,C539,"")</f>
        <v/>
      </c>
      <c r="I539" s="9" t="n">
        <f aca="false">SQRT(1-F539^2)</f>
        <v>0.992705567288896</v>
      </c>
      <c r="J539" s="21"/>
      <c r="K539" s="21"/>
      <c r="L539" s="21"/>
      <c r="M539" s="21"/>
      <c r="N539" s="21"/>
      <c r="O539" s="21"/>
      <c r="P539" s="21"/>
      <c r="Q539" s="19" t="n">
        <f aca="false">PI()</f>
        <v>3.14159265358979</v>
      </c>
      <c r="S539" s="20" t="n">
        <v>0.12056391115766</v>
      </c>
      <c r="T539" s="20" t="n">
        <v>0.880093901068904</v>
      </c>
      <c r="U539" s="20" t="n">
        <v>0.982889678362444</v>
      </c>
      <c r="V539" s="20" t="n">
        <v>0.411252542033112</v>
      </c>
      <c r="W539" s="20" t="n">
        <v>0.81737238993029</v>
      </c>
      <c r="X539" s="20" t="n">
        <v>0.385369559244918</v>
      </c>
    </row>
    <row r="540" customFormat="false" ht="15" hidden="false" customHeight="false" outlineLevel="0" collapsed="false">
      <c r="A540" s="21" t="n">
        <v>516</v>
      </c>
      <c r="B540" s="18" t="n">
        <f aca="false">CHOOSE($E$9,S540,U540,W540)</f>
        <v>0.536550913355313</v>
      </c>
      <c r="C540" s="18" t="n">
        <f aca="false">CHOOSE($E$9,T540,V540,X540)</f>
        <v>0.644926949520595</v>
      </c>
      <c r="D540" s="9" t="n">
        <f aca="false">IF(B540^2+C540^2&lt;=1,1,0)</f>
        <v>1</v>
      </c>
      <c r="E540" s="14" t="n">
        <f aca="false">4*AVERAGE($D$25:D540)</f>
        <v>3.09302325581395</v>
      </c>
      <c r="F540" s="14" t="n">
        <f aca="false">B540</f>
        <v>0.536550913355313</v>
      </c>
      <c r="G540" s="14" t="n">
        <f aca="false">IF(D540=1,C540,"")</f>
        <v>0.644926949520595</v>
      </c>
      <c r="H540" s="9" t="str">
        <f aca="false">IF(D540=0,C540,"")</f>
        <v/>
      </c>
      <c r="I540" s="9" t="n">
        <f aca="false">SQRT(1-F540^2)</f>
        <v>0.843867950201677</v>
      </c>
      <c r="J540" s="21"/>
      <c r="K540" s="21"/>
      <c r="L540" s="21"/>
      <c r="M540" s="21"/>
      <c r="N540" s="21"/>
      <c r="O540" s="21"/>
      <c r="P540" s="21"/>
      <c r="Q540" s="19" t="n">
        <f aca="false">PI()</f>
        <v>3.14159265358979</v>
      </c>
      <c r="S540" s="20" t="n">
        <v>0.536550913355313</v>
      </c>
      <c r="T540" s="20" t="n">
        <v>0.644926949520595</v>
      </c>
      <c r="U540" s="20" t="n">
        <v>0.922993747006967</v>
      </c>
      <c r="V540" s="20" t="n">
        <v>0.889601785378384</v>
      </c>
      <c r="W540" s="20" t="n">
        <v>0.624336413604192</v>
      </c>
      <c r="X540" s="20" t="n">
        <v>0.871613263667373</v>
      </c>
    </row>
    <row r="541" customFormat="false" ht="15" hidden="false" customHeight="false" outlineLevel="0" collapsed="false">
      <c r="A541" s="21" t="n">
        <v>517</v>
      </c>
      <c r="B541" s="18" t="n">
        <f aca="false">CHOOSE($E$9,S541,U541,W541)</f>
        <v>0.266524965758435</v>
      </c>
      <c r="C541" s="18" t="n">
        <f aca="false">CHOOSE($E$9,T541,V541,X541)</f>
        <v>0.704503256478347</v>
      </c>
      <c r="D541" s="9" t="n">
        <f aca="false">IF(B541^2+C541^2&lt;=1,1,0)</f>
        <v>1</v>
      </c>
      <c r="E541" s="14" t="n">
        <f aca="false">4*AVERAGE($D$25:D541)</f>
        <v>3.09477756286267</v>
      </c>
      <c r="F541" s="14" t="n">
        <f aca="false">B541</f>
        <v>0.266524965758435</v>
      </c>
      <c r="G541" s="14" t="n">
        <f aca="false">IF(D541=1,C541,"")</f>
        <v>0.704503256478347</v>
      </c>
      <c r="H541" s="9" t="str">
        <f aca="false">IF(D541=0,C541,"")</f>
        <v/>
      </c>
      <c r="I541" s="9" t="n">
        <f aca="false">SQRT(1-F541^2)</f>
        <v>0.963828015066726</v>
      </c>
      <c r="J541" s="21"/>
      <c r="K541" s="21"/>
      <c r="L541" s="21"/>
      <c r="M541" s="21"/>
      <c r="N541" s="21"/>
      <c r="O541" s="21"/>
      <c r="P541" s="21"/>
      <c r="Q541" s="19" t="n">
        <f aca="false">PI()</f>
        <v>3.14159265358979</v>
      </c>
      <c r="S541" s="20" t="n">
        <v>0.266524965758435</v>
      </c>
      <c r="T541" s="20" t="n">
        <v>0.704503256478347</v>
      </c>
      <c r="U541" s="20" t="n">
        <v>0.013534825467216</v>
      </c>
      <c r="V541" s="20" t="n">
        <v>0.29830427627969</v>
      </c>
      <c r="W541" s="20" t="n">
        <v>0.394079856956124</v>
      </c>
      <c r="X541" s="20" t="n">
        <v>0.557941621046333</v>
      </c>
    </row>
    <row r="542" customFormat="false" ht="15" hidden="false" customHeight="false" outlineLevel="0" collapsed="false">
      <c r="A542" s="21" t="n">
        <v>518</v>
      </c>
      <c r="B542" s="18" t="n">
        <f aca="false">CHOOSE($E$9,S542,U542,W542)</f>
        <v>0.518863817094825</v>
      </c>
      <c r="C542" s="18" t="n">
        <f aca="false">CHOOSE($E$9,T542,V542,X542)</f>
        <v>0.0310239606769756</v>
      </c>
      <c r="D542" s="9" t="n">
        <f aca="false">IF(B542^2+C542^2&lt;=1,1,0)</f>
        <v>1</v>
      </c>
      <c r="E542" s="14" t="n">
        <f aca="false">4*AVERAGE($D$25:D542)</f>
        <v>3.0965250965251</v>
      </c>
      <c r="F542" s="14" t="n">
        <f aca="false">B542</f>
        <v>0.518863817094825</v>
      </c>
      <c r="G542" s="14" t="n">
        <f aca="false">IF(D542=1,C542,"")</f>
        <v>0.0310239606769756</v>
      </c>
      <c r="H542" s="9" t="str">
        <f aca="false">IF(D542=0,C542,"")</f>
        <v/>
      </c>
      <c r="I542" s="9" t="n">
        <f aca="false">SQRT(1-F542^2)</f>
        <v>0.854856911599706</v>
      </c>
      <c r="J542" s="21"/>
      <c r="K542" s="21"/>
      <c r="L542" s="21"/>
      <c r="M542" s="21"/>
      <c r="N542" s="21"/>
      <c r="O542" s="21"/>
      <c r="P542" s="21"/>
      <c r="Q542" s="19" t="n">
        <f aca="false">PI()</f>
        <v>3.14159265358979</v>
      </c>
      <c r="S542" s="20" t="n">
        <v>0.518863817094825</v>
      </c>
      <c r="T542" s="20" t="n">
        <v>0.0310239606769756</v>
      </c>
      <c r="U542" s="20" t="n">
        <v>0.622733552488066</v>
      </c>
      <c r="V542" s="20" t="n">
        <v>0.0904475765903917</v>
      </c>
      <c r="W542" s="20" t="n">
        <v>0.958842775495604</v>
      </c>
      <c r="X542" s="20" t="n">
        <v>0.307612534143003</v>
      </c>
    </row>
    <row r="543" customFormat="false" ht="15" hidden="false" customHeight="false" outlineLevel="0" collapsed="false">
      <c r="A543" s="21" t="n">
        <v>519</v>
      </c>
      <c r="B543" s="18" t="n">
        <f aca="false">CHOOSE($E$9,S543,U543,W543)</f>
        <v>0.394020039471798</v>
      </c>
      <c r="C543" s="18" t="n">
        <f aca="false">CHOOSE($E$9,T543,V543,X543)</f>
        <v>0.442075990722515</v>
      </c>
      <c r="D543" s="9" t="n">
        <f aca="false">IF(B543^2+C543^2&lt;=1,1,0)</f>
        <v>1</v>
      </c>
      <c r="E543" s="14" t="n">
        <f aca="false">4*AVERAGE($D$25:D543)</f>
        <v>3.09826589595376</v>
      </c>
      <c r="F543" s="14" t="n">
        <f aca="false">B543</f>
        <v>0.394020039471798</v>
      </c>
      <c r="G543" s="14" t="n">
        <f aca="false">IF(D543=1,C543,"")</f>
        <v>0.442075990722515</v>
      </c>
      <c r="H543" s="9" t="str">
        <f aca="false">IF(D543=0,C543,"")</f>
        <v/>
      </c>
      <c r="I543" s="9" t="n">
        <f aca="false">SQRT(1-F543^2)</f>
        <v>0.919101848814724</v>
      </c>
      <c r="J543" s="21"/>
      <c r="K543" s="21"/>
      <c r="L543" s="21"/>
      <c r="M543" s="21"/>
      <c r="N543" s="21"/>
      <c r="O543" s="21"/>
      <c r="P543" s="21"/>
      <c r="Q543" s="19" t="n">
        <f aca="false">PI()</f>
        <v>3.14159265358979</v>
      </c>
      <c r="S543" s="20" t="n">
        <v>0.394020039471798</v>
      </c>
      <c r="T543" s="20" t="n">
        <v>0.442075990722515</v>
      </c>
      <c r="U543" s="20" t="n">
        <v>0.855114303273625</v>
      </c>
      <c r="V543" s="20" t="n">
        <v>0.770894098068079</v>
      </c>
      <c r="W543" s="20" t="n">
        <v>0.66055359616337</v>
      </c>
      <c r="X543" s="20" t="n">
        <v>0.210099020069781</v>
      </c>
    </row>
    <row r="544" customFormat="false" ht="15" hidden="false" customHeight="false" outlineLevel="0" collapsed="false">
      <c r="A544" s="21" t="n">
        <v>520</v>
      </c>
      <c r="B544" s="18" t="n">
        <f aca="false">CHOOSE($E$9,S544,U544,W544)</f>
        <v>0.774331590509974</v>
      </c>
      <c r="C544" s="18" t="n">
        <f aca="false">CHOOSE($E$9,T544,V544,X544)</f>
        <v>0.526567810331471</v>
      </c>
      <c r="D544" s="9" t="n">
        <f aca="false">IF(B544^2+C544^2&lt;=1,1,0)</f>
        <v>1</v>
      </c>
      <c r="E544" s="14" t="n">
        <f aca="false">4*AVERAGE($D$25:D544)</f>
        <v>3.1</v>
      </c>
      <c r="F544" s="14" t="n">
        <f aca="false">B544</f>
        <v>0.774331590509974</v>
      </c>
      <c r="G544" s="14" t="n">
        <f aca="false">IF(D544=1,C544,"")</f>
        <v>0.526567810331471</v>
      </c>
      <c r="H544" s="9" t="str">
        <f aca="false">IF(D544=0,C544,"")</f>
        <v/>
      </c>
      <c r="I544" s="9" t="n">
        <f aca="false">SQRT(1-F544^2)</f>
        <v>0.632780047045018</v>
      </c>
      <c r="J544" s="21"/>
      <c r="K544" s="21"/>
      <c r="L544" s="21"/>
      <c r="M544" s="21"/>
      <c r="N544" s="21"/>
      <c r="O544" s="21"/>
      <c r="P544" s="21"/>
      <c r="Q544" s="19" t="n">
        <f aca="false">PI()</f>
        <v>3.14159265358979</v>
      </c>
      <c r="S544" s="20" t="n">
        <v>0.774331590509974</v>
      </c>
      <c r="T544" s="20" t="n">
        <v>0.526567810331471</v>
      </c>
      <c r="U544" s="20" t="n">
        <v>0.248345047232102</v>
      </c>
      <c r="V544" s="20" t="n">
        <v>0.274912764525452</v>
      </c>
      <c r="W544" s="20" t="n">
        <v>0.756528436056993</v>
      </c>
      <c r="X544" s="20" t="n">
        <v>0.76423590974481</v>
      </c>
    </row>
    <row r="545" customFormat="false" ht="15" hidden="false" customHeight="false" outlineLevel="0" collapsed="false">
      <c r="A545" s="21" t="n">
        <v>521</v>
      </c>
      <c r="B545" s="18" t="n">
        <f aca="false">CHOOSE($E$9,S545,U545,W545)</f>
        <v>0.520366188953631</v>
      </c>
      <c r="C545" s="18" t="n">
        <f aca="false">CHOOSE($E$9,T545,V545,X545)</f>
        <v>0.766542238765396</v>
      </c>
      <c r="D545" s="9" t="n">
        <f aca="false">IF(B545^2+C545^2&lt;=1,1,0)</f>
        <v>1</v>
      </c>
      <c r="E545" s="14" t="n">
        <f aca="false">4*AVERAGE($D$25:D545)</f>
        <v>3.10172744721689</v>
      </c>
      <c r="F545" s="14" t="n">
        <f aca="false">B545</f>
        <v>0.520366188953631</v>
      </c>
      <c r="G545" s="14" t="n">
        <f aca="false">IF(D545=1,C545,"")</f>
        <v>0.766542238765396</v>
      </c>
      <c r="H545" s="9" t="str">
        <f aca="false">IF(D545=0,C545,"")</f>
        <v/>
      </c>
      <c r="I545" s="9" t="n">
        <f aca="false">SQRT(1-F545^2)</f>
        <v>0.853943223753122</v>
      </c>
      <c r="J545" s="21"/>
      <c r="K545" s="21"/>
      <c r="L545" s="21"/>
      <c r="M545" s="21"/>
      <c r="N545" s="21"/>
      <c r="O545" s="21"/>
      <c r="P545" s="21"/>
      <c r="Q545" s="19" t="n">
        <f aca="false">PI()</f>
        <v>3.14159265358979</v>
      </c>
      <c r="S545" s="20" t="n">
        <v>0.520366188953631</v>
      </c>
      <c r="T545" s="20" t="n">
        <v>0.766542238765396</v>
      </c>
      <c r="U545" s="20" t="n">
        <v>0.0383025684326275</v>
      </c>
      <c r="V545" s="20" t="n">
        <v>0.281511807712754</v>
      </c>
      <c r="W545" s="20" t="n">
        <v>0.985466070663883</v>
      </c>
      <c r="X545" s="20" t="n">
        <v>0.449769383499916</v>
      </c>
    </row>
    <row r="546" customFormat="false" ht="15" hidden="false" customHeight="false" outlineLevel="0" collapsed="false">
      <c r="A546" s="21" t="n">
        <v>522</v>
      </c>
      <c r="B546" s="18" t="n">
        <f aca="false">CHOOSE($E$9,S546,U546,W546)</f>
        <v>0.955855167820118</v>
      </c>
      <c r="C546" s="18" t="n">
        <f aca="false">CHOOSE($E$9,T546,V546,X546)</f>
        <v>0.0590899792732671</v>
      </c>
      <c r="D546" s="9" t="n">
        <f aca="false">IF(B546^2+C546^2&lt;=1,1,0)</f>
        <v>1</v>
      </c>
      <c r="E546" s="14" t="n">
        <f aca="false">4*AVERAGE($D$25:D546)</f>
        <v>3.10344827586207</v>
      </c>
      <c r="F546" s="14" t="n">
        <f aca="false">B546</f>
        <v>0.955855167820118</v>
      </c>
      <c r="G546" s="14" t="n">
        <f aca="false">IF(D546=1,C546,"")</f>
        <v>0.0590899792732671</v>
      </c>
      <c r="H546" s="9" t="str">
        <f aca="false">IF(D546=0,C546,"")</f>
        <v/>
      </c>
      <c r="I546" s="9" t="n">
        <f aca="false">SQRT(1-F546^2)</f>
        <v>0.293838217649735</v>
      </c>
      <c r="J546" s="21"/>
      <c r="K546" s="21"/>
      <c r="L546" s="21"/>
      <c r="M546" s="21"/>
      <c r="N546" s="21"/>
      <c r="O546" s="21"/>
      <c r="P546" s="21"/>
      <c r="Q546" s="19" t="n">
        <f aca="false">PI()</f>
        <v>3.14159265358979</v>
      </c>
      <c r="S546" s="20" t="n">
        <v>0.955855167820118</v>
      </c>
      <c r="T546" s="20" t="n">
        <v>0.0590899792732671</v>
      </c>
      <c r="U546" s="20" t="n">
        <v>0.48995913154395</v>
      </c>
      <c r="V546" s="20" t="n">
        <v>0.479059072630313</v>
      </c>
      <c r="W546" s="20" t="n">
        <v>0.904489142170447</v>
      </c>
      <c r="X546" s="20" t="n">
        <v>0.61231380988828</v>
      </c>
    </row>
    <row r="547" customFormat="false" ht="15" hidden="false" customHeight="false" outlineLevel="0" collapsed="false">
      <c r="A547" s="21" t="n">
        <v>523</v>
      </c>
      <c r="B547" s="18" t="n">
        <f aca="false">CHOOSE($E$9,S547,U547,W547)</f>
        <v>0.983624031650834</v>
      </c>
      <c r="C547" s="18" t="n">
        <f aca="false">CHOOSE($E$9,T547,V547,X547)</f>
        <v>0.0271578008541837</v>
      </c>
      <c r="D547" s="9" t="n">
        <f aca="false">IF(B547^2+C547^2&lt;=1,1,0)</f>
        <v>1</v>
      </c>
      <c r="E547" s="14" t="n">
        <f aca="false">4*AVERAGE($D$25:D547)</f>
        <v>3.10516252390057</v>
      </c>
      <c r="F547" s="14" t="n">
        <f aca="false">B547</f>
        <v>0.983624031650834</v>
      </c>
      <c r="G547" s="14" t="n">
        <f aca="false">IF(D547=1,C547,"")</f>
        <v>0.0271578008541837</v>
      </c>
      <c r="H547" s="9" t="str">
        <f aca="false">IF(D547=0,C547,"")</f>
        <v/>
      </c>
      <c r="I547" s="9" t="n">
        <f aca="false">SQRT(1-F547^2)</f>
        <v>0.180232528581717</v>
      </c>
      <c r="J547" s="21"/>
      <c r="K547" s="21"/>
      <c r="L547" s="21"/>
      <c r="M547" s="21"/>
      <c r="N547" s="21"/>
      <c r="O547" s="21"/>
      <c r="P547" s="21"/>
      <c r="Q547" s="19" t="n">
        <f aca="false">PI()</f>
        <v>3.14159265358979</v>
      </c>
      <c r="S547" s="20" t="n">
        <v>0.983624031650834</v>
      </c>
      <c r="T547" s="20" t="n">
        <v>0.0271578008541837</v>
      </c>
      <c r="U547" s="20" t="n">
        <v>0.797425226775824</v>
      </c>
      <c r="V547" s="20" t="n">
        <v>0.528074054321159</v>
      </c>
      <c r="W547" s="20" t="n">
        <v>0.430772467581828</v>
      </c>
      <c r="X547" s="20" t="n">
        <v>0.830573145769553</v>
      </c>
    </row>
    <row r="548" customFormat="false" ht="15" hidden="false" customHeight="false" outlineLevel="0" collapsed="false">
      <c r="A548" s="21" t="n">
        <v>524</v>
      </c>
      <c r="B548" s="18" t="n">
        <f aca="false">CHOOSE($E$9,S548,U548,W548)</f>
        <v>0.0743410069262609</v>
      </c>
      <c r="C548" s="18" t="n">
        <f aca="false">CHOOSE($E$9,T548,V548,X548)</f>
        <v>0.700428131152876</v>
      </c>
      <c r="D548" s="9" t="n">
        <f aca="false">IF(B548^2+C548^2&lt;=1,1,0)</f>
        <v>1</v>
      </c>
      <c r="E548" s="14" t="n">
        <f aca="false">4*AVERAGE($D$25:D548)</f>
        <v>3.10687022900763</v>
      </c>
      <c r="F548" s="14" t="n">
        <f aca="false">B548</f>
        <v>0.0743410069262609</v>
      </c>
      <c r="G548" s="14" t="n">
        <f aca="false">IF(D548=1,C548,"")</f>
        <v>0.700428131152876</v>
      </c>
      <c r="H548" s="9" t="str">
        <f aca="false">IF(D548=0,C548,"")</f>
        <v/>
      </c>
      <c r="I548" s="9" t="n">
        <f aca="false">SQRT(1-F548^2)</f>
        <v>0.997232878864907</v>
      </c>
      <c r="J548" s="21"/>
      <c r="K548" s="21"/>
      <c r="L548" s="21"/>
      <c r="M548" s="21"/>
      <c r="N548" s="21"/>
      <c r="O548" s="21"/>
      <c r="P548" s="21"/>
      <c r="Q548" s="19" t="n">
        <f aca="false">PI()</f>
        <v>3.14159265358979</v>
      </c>
      <c r="S548" s="20" t="n">
        <v>0.0743410069262609</v>
      </c>
      <c r="T548" s="20" t="n">
        <v>0.700428131152876</v>
      </c>
      <c r="U548" s="20" t="n">
        <v>0.393012695299673</v>
      </c>
      <c r="V548" s="20" t="n">
        <v>0.0185318539110307</v>
      </c>
      <c r="W548" s="20" t="n">
        <v>0.704491263058052</v>
      </c>
      <c r="X548" s="20" t="n">
        <v>0.707176129388645</v>
      </c>
    </row>
    <row r="549" customFormat="false" ht="15" hidden="false" customHeight="false" outlineLevel="0" collapsed="false">
      <c r="A549" s="21" t="n">
        <v>525</v>
      </c>
      <c r="B549" s="18" t="n">
        <f aca="false">CHOOSE($E$9,S549,U549,W549)</f>
        <v>0.370881437207572</v>
      </c>
      <c r="C549" s="18" t="n">
        <f aca="false">CHOOSE($E$9,T549,V549,X549)</f>
        <v>0.660142130800523</v>
      </c>
      <c r="D549" s="9" t="n">
        <f aca="false">IF(B549^2+C549^2&lt;=1,1,0)</f>
        <v>1</v>
      </c>
      <c r="E549" s="14" t="n">
        <f aca="false">4*AVERAGE($D$25:D549)</f>
        <v>3.10857142857143</v>
      </c>
      <c r="F549" s="14" t="n">
        <f aca="false">B549</f>
        <v>0.370881437207572</v>
      </c>
      <c r="G549" s="14" t="n">
        <f aca="false">IF(D549=1,C549,"")</f>
        <v>0.660142130800523</v>
      </c>
      <c r="H549" s="9" t="str">
        <f aca="false">IF(D549=0,C549,"")</f>
        <v/>
      </c>
      <c r="I549" s="9" t="n">
        <f aca="false">SQRT(1-F549^2)</f>
        <v>0.928680224584785</v>
      </c>
      <c r="J549" s="21"/>
      <c r="K549" s="21"/>
      <c r="L549" s="21"/>
      <c r="M549" s="21"/>
      <c r="N549" s="21"/>
      <c r="O549" s="21"/>
      <c r="P549" s="21"/>
      <c r="Q549" s="19" t="n">
        <f aca="false">PI()</f>
        <v>3.14159265358979</v>
      </c>
      <c r="S549" s="20" t="n">
        <v>0.370881437207572</v>
      </c>
      <c r="T549" s="20" t="n">
        <v>0.660142130800523</v>
      </c>
      <c r="U549" s="20" t="n">
        <v>0.702639848584611</v>
      </c>
      <c r="V549" s="20" t="n">
        <v>0.767956329535715</v>
      </c>
      <c r="W549" s="20" t="n">
        <v>0.16563579018392</v>
      </c>
      <c r="X549" s="20" t="n">
        <v>0.196910853385282</v>
      </c>
    </row>
    <row r="550" customFormat="false" ht="15" hidden="false" customHeight="false" outlineLevel="0" collapsed="false">
      <c r="A550" s="21" t="n">
        <v>526</v>
      </c>
      <c r="B550" s="18" t="n">
        <f aca="false">CHOOSE($E$9,S550,U550,W550)</f>
        <v>0.316144937067293</v>
      </c>
      <c r="C550" s="18" t="n">
        <f aca="false">CHOOSE($E$9,T550,V550,X550)</f>
        <v>0.387246132013388</v>
      </c>
      <c r="D550" s="9" t="n">
        <f aca="false">IF(B550^2+C550^2&lt;=1,1,0)</f>
        <v>1</v>
      </c>
      <c r="E550" s="14" t="n">
        <f aca="false">4*AVERAGE($D$25:D550)</f>
        <v>3.11026615969582</v>
      </c>
      <c r="F550" s="14" t="n">
        <f aca="false">B550</f>
        <v>0.316144937067293</v>
      </c>
      <c r="G550" s="14" t="n">
        <f aca="false">IF(D550=1,C550,"")</f>
        <v>0.387246132013388</v>
      </c>
      <c r="H550" s="9" t="str">
        <f aca="false">IF(D550=0,C550,"")</f>
        <v/>
      </c>
      <c r="I550" s="9" t="n">
        <f aca="false">SQRT(1-F550^2)</f>
        <v>0.948710903682844</v>
      </c>
      <c r="J550" s="21"/>
      <c r="K550" s="21"/>
      <c r="L550" s="21"/>
      <c r="M550" s="21"/>
      <c r="N550" s="21"/>
      <c r="O550" s="21"/>
      <c r="P550" s="21"/>
      <c r="Q550" s="19" t="n">
        <f aca="false">PI()</f>
        <v>3.14159265358979</v>
      </c>
      <c r="S550" s="20" t="n">
        <v>0.316144937067293</v>
      </c>
      <c r="T550" s="20" t="n">
        <v>0.387246132013388</v>
      </c>
      <c r="U550" s="20" t="n">
        <v>0.547245131008963</v>
      </c>
      <c r="V550" s="20" t="n">
        <v>0.868189165528356</v>
      </c>
      <c r="W550" s="20" t="n">
        <v>0.896620432923771</v>
      </c>
      <c r="X550" s="20" t="n">
        <v>0.0768186517243922</v>
      </c>
    </row>
    <row r="551" customFormat="false" ht="15" hidden="false" customHeight="false" outlineLevel="0" collapsed="false">
      <c r="A551" s="21" t="n">
        <v>527</v>
      </c>
      <c r="B551" s="18" t="n">
        <f aca="false">CHOOSE($E$9,S551,U551,W551)</f>
        <v>0.103763781371526</v>
      </c>
      <c r="C551" s="18" t="n">
        <f aca="false">CHOOSE($E$9,T551,V551,X551)</f>
        <v>0.644061636761762</v>
      </c>
      <c r="D551" s="9" t="n">
        <f aca="false">IF(B551^2+C551^2&lt;=1,1,0)</f>
        <v>1</v>
      </c>
      <c r="E551" s="14" t="n">
        <f aca="false">4*AVERAGE($D$25:D551)</f>
        <v>3.11195445920304</v>
      </c>
      <c r="F551" s="14" t="n">
        <f aca="false">B551</f>
        <v>0.103763781371526</v>
      </c>
      <c r="G551" s="14" t="n">
        <f aca="false">IF(D551=1,C551,"")</f>
        <v>0.644061636761762</v>
      </c>
      <c r="H551" s="9" t="str">
        <f aca="false">IF(D551=0,C551,"")</f>
        <v/>
      </c>
      <c r="I551" s="9" t="n">
        <f aca="false">SQRT(1-F551^2)</f>
        <v>0.994601969470945</v>
      </c>
      <c r="J551" s="21"/>
      <c r="K551" s="21"/>
      <c r="L551" s="21"/>
      <c r="M551" s="21"/>
      <c r="N551" s="21"/>
      <c r="O551" s="21"/>
      <c r="P551" s="21"/>
      <c r="Q551" s="19" t="n">
        <f aca="false">PI()</f>
        <v>3.14159265358979</v>
      </c>
      <c r="S551" s="20" t="n">
        <v>0.103763781371526</v>
      </c>
      <c r="T551" s="20" t="n">
        <v>0.644061636761762</v>
      </c>
      <c r="U551" s="20" t="n">
        <v>0.912328151722311</v>
      </c>
      <c r="V551" s="20" t="n">
        <v>0.147759252792829</v>
      </c>
      <c r="W551" s="20" t="n">
        <v>0.726344455925851</v>
      </c>
      <c r="X551" s="20" t="n">
        <v>0.084936212865096</v>
      </c>
    </row>
    <row r="552" customFormat="false" ht="15" hidden="false" customHeight="false" outlineLevel="0" collapsed="false">
      <c r="A552" s="21" t="n">
        <v>528</v>
      </c>
      <c r="B552" s="18" t="n">
        <f aca="false">CHOOSE($E$9,S552,U552,W552)</f>
        <v>0.931805068976246</v>
      </c>
      <c r="C552" s="18" t="n">
        <f aca="false">CHOOSE($E$9,T552,V552,X552)</f>
        <v>0.0683118823217228</v>
      </c>
      <c r="D552" s="9" t="n">
        <f aca="false">IF(B552^2+C552^2&lt;=1,1,0)</f>
        <v>1</v>
      </c>
      <c r="E552" s="14" t="n">
        <f aca="false">4*AVERAGE($D$25:D552)</f>
        <v>3.11363636363636</v>
      </c>
      <c r="F552" s="14" t="n">
        <f aca="false">B552</f>
        <v>0.931805068976246</v>
      </c>
      <c r="G552" s="14" t="n">
        <f aca="false">IF(D552=1,C552,"")</f>
        <v>0.0683118823217228</v>
      </c>
      <c r="H552" s="9" t="str">
        <f aca="false">IF(D552=0,C552,"")</f>
        <v/>
      </c>
      <c r="I552" s="9" t="n">
        <f aca="false">SQRT(1-F552^2)</f>
        <v>0.362959107104607</v>
      </c>
      <c r="J552" s="21"/>
      <c r="K552" s="21"/>
      <c r="L552" s="21"/>
      <c r="M552" s="21"/>
      <c r="N552" s="21"/>
      <c r="O552" s="21"/>
      <c r="P552" s="21"/>
      <c r="Q552" s="19" t="n">
        <f aca="false">PI()</f>
        <v>3.14159265358979</v>
      </c>
      <c r="S552" s="20" t="n">
        <v>0.931805068976246</v>
      </c>
      <c r="T552" s="20" t="n">
        <v>0.0683118823217228</v>
      </c>
      <c r="U552" s="20" t="n">
        <v>0.531521566737278</v>
      </c>
      <c r="V552" s="20" t="n">
        <v>0.356165695192753</v>
      </c>
      <c r="W552" s="20" t="n">
        <v>0.672274210482446</v>
      </c>
      <c r="X552" s="20" t="n">
        <v>0.497090241636816</v>
      </c>
    </row>
    <row r="553" customFormat="false" ht="15" hidden="false" customHeight="false" outlineLevel="0" collapsed="false">
      <c r="A553" s="21" t="n">
        <v>529</v>
      </c>
      <c r="B553" s="18" t="n">
        <f aca="false">CHOOSE($E$9,S553,U553,W553)</f>
        <v>0.0717957624001429</v>
      </c>
      <c r="C553" s="18" t="n">
        <f aca="false">CHOOSE($E$9,T553,V553,X553)</f>
        <v>0.0772832945222035</v>
      </c>
      <c r="D553" s="9" t="n">
        <f aca="false">IF(B553^2+C553^2&lt;=1,1,0)</f>
        <v>1</v>
      </c>
      <c r="E553" s="14" t="n">
        <f aca="false">4*AVERAGE($D$25:D553)</f>
        <v>3.11531190926276</v>
      </c>
      <c r="F553" s="14" t="n">
        <f aca="false">B553</f>
        <v>0.0717957624001429</v>
      </c>
      <c r="G553" s="14" t="n">
        <f aca="false">IF(D553=1,C553,"")</f>
        <v>0.0772832945222035</v>
      </c>
      <c r="H553" s="9" t="str">
        <f aca="false">IF(D553=0,C553,"")</f>
        <v/>
      </c>
      <c r="I553" s="9" t="n">
        <f aca="false">SQRT(1-F553^2)</f>
        <v>0.997419354384796</v>
      </c>
      <c r="J553" s="21"/>
      <c r="K553" s="21"/>
      <c r="L553" s="21"/>
      <c r="M553" s="21"/>
      <c r="N553" s="21"/>
      <c r="O553" s="21"/>
      <c r="P553" s="21"/>
      <c r="Q553" s="19" t="n">
        <f aca="false">PI()</f>
        <v>3.14159265358979</v>
      </c>
      <c r="S553" s="20" t="n">
        <v>0.0717957624001429</v>
      </c>
      <c r="T553" s="20" t="n">
        <v>0.0772832945222035</v>
      </c>
      <c r="U553" s="20" t="n">
        <v>0.80580204062029</v>
      </c>
      <c r="V553" s="20" t="n">
        <v>0.286116625115897</v>
      </c>
      <c r="W553" s="20" t="n">
        <v>0.0427255718853251</v>
      </c>
      <c r="X553" s="20" t="n">
        <v>0.203247674747993</v>
      </c>
    </row>
    <row r="554" customFormat="false" ht="15" hidden="false" customHeight="false" outlineLevel="0" collapsed="false">
      <c r="A554" s="21" t="n">
        <v>530</v>
      </c>
      <c r="B554" s="18" t="n">
        <f aca="false">CHOOSE($E$9,S554,U554,W554)</f>
        <v>0.211688767536543</v>
      </c>
      <c r="C554" s="18" t="n">
        <f aca="false">CHOOSE($E$9,T554,V554,X554)</f>
        <v>0.481657961499877</v>
      </c>
      <c r="D554" s="9" t="n">
        <f aca="false">IF(B554^2+C554^2&lt;=1,1,0)</f>
        <v>1</v>
      </c>
      <c r="E554" s="14" t="n">
        <f aca="false">4*AVERAGE($D$25:D554)</f>
        <v>3.11698113207547</v>
      </c>
      <c r="F554" s="14" t="n">
        <f aca="false">B554</f>
        <v>0.211688767536543</v>
      </c>
      <c r="G554" s="14" t="n">
        <f aca="false">IF(D554=1,C554,"")</f>
        <v>0.481657961499877</v>
      </c>
      <c r="H554" s="9" t="str">
        <f aca="false">IF(D554=0,C554,"")</f>
        <v/>
      </c>
      <c r="I554" s="9" t="n">
        <f aca="false">SQRT(1-F554^2)</f>
        <v>0.977337130011369</v>
      </c>
      <c r="J554" s="21"/>
      <c r="K554" s="21"/>
      <c r="L554" s="21"/>
      <c r="M554" s="21"/>
      <c r="N554" s="21"/>
      <c r="O554" s="21"/>
      <c r="P554" s="21"/>
      <c r="Q554" s="19" t="n">
        <f aca="false">PI()</f>
        <v>3.14159265358979</v>
      </c>
      <c r="S554" s="20" t="n">
        <v>0.211688767536543</v>
      </c>
      <c r="T554" s="20" t="n">
        <v>0.481657961499877</v>
      </c>
      <c r="U554" s="20" t="n">
        <v>0.897309670525212</v>
      </c>
      <c r="V554" s="20" t="n">
        <v>0.707756733220571</v>
      </c>
      <c r="W554" s="20" t="n">
        <v>0.955196687032984</v>
      </c>
      <c r="X554" s="20" t="n">
        <v>0.975691222838428</v>
      </c>
    </row>
    <row r="555" customFormat="false" ht="15" hidden="false" customHeight="false" outlineLevel="0" collapsed="false">
      <c r="A555" s="21" t="n">
        <v>531</v>
      </c>
      <c r="B555" s="18" t="n">
        <f aca="false">CHOOSE($E$9,S555,U555,W555)</f>
        <v>0.954239779966883</v>
      </c>
      <c r="C555" s="18" t="n">
        <f aca="false">CHOOSE($E$9,T555,V555,X555)</f>
        <v>0.205623573274352</v>
      </c>
      <c r="D555" s="9" t="n">
        <f aca="false">IF(B555^2+C555^2&lt;=1,1,0)</f>
        <v>1</v>
      </c>
      <c r="E555" s="14" t="n">
        <f aca="false">4*AVERAGE($D$25:D555)</f>
        <v>3.11864406779661</v>
      </c>
      <c r="F555" s="14" t="n">
        <f aca="false">B555</f>
        <v>0.954239779966883</v>
      </c>
      <c r="G555" s="14" t="n">
        <f aca="false">IF(D555=1,C555,"")</f>
        <v>0.205623573274352</v>
      </c>
      <c r="H555" s="9" t="str">
        <f aca="false">IF(D555=0,C555,"")</f>
        <v/>
      </c>
      <c r="I555" s="9" t="n">
        <f aca="false">SQRT(1-F555^2)</f>
        <v>0.299042542673704</v>
      </c>
      <c r="J555" s="21"/>
      <c r="K555" s="21"/>
      <c r="L555" s="21"/>
      <c r="M555" s="21"/>
      <c r="N555" s="21"/>
      <c r="O555" s="21"/>
      <c r="P555" s="21"/>
      <c r="Q555" s="19" t="n">
        <f aca="false">PI()</f>
        <v>3.14159265358979</v>
      </c>
      <c r="S555" s="20" t="n">
        <v>0.954239779966883</v>
      </c>
      <c r="T555" s="20" t="n">
        <v>0.205623573274352</v>
      </c>
      <c r="U555" s="20" t="n">
        <v>0.801893936238633</v>
      </c>
      <c r="V555" s="20" t="n">
        <v>0.000132160173169193</v>
      </c>
      <c r="W555" s="20" t="n">
        <v>0.202734343947328</v>
      </c>
      <c r="X555" s="20" t="n">
        <v>0.152745249824145</v>
      </c>
    </row>
    <row r="556" customFormat="false" ht="15" hidden="false" customHeight="false" outlineLevel="0" collapsed="false">
      <c r="A556" s="21" t="n">
        <v>532</v>
      </c>
      <c r="B556" s="18" t="n">
        <f aca="false">CHOOSE($E$9,S556,U556,W556)</f>
        <v>0.814178686938249</v>
      </c>
      <c r="C556" s="18" t="n">
        <f aca="false">CHOOSE($E$9,T556,V556,X556)</f>
        <v>0.0147500849561766</v>
      </c>
      <c r="D556" s="9" t="n">
        <f aca="false">IF(B556^2+C556^2&lt;=1,1,0)</f>
        <v>1</v>
      </c>
      <c r="E556" s="14" t="n">
        <f aca="false">4*AVERAGE($D$25:D556)</f>
        <v>3.1203007518797</v>
      </c>
      <c r="F556" s="14" t="n">
        <f aca="false">B556</f>
        <v>0.814178686938249</v>
      </c>
      <c r="G556" s="14" t="n">
        <f aca="false">IF(D556=1,C556,"")</f>
        <v>0.0147500849561766</v>
      </c>
      <c r="H556" s="9" t="str">
        <f aca="false">IF(D556=0,C556,"")</f>
        <v/>
      </c>
      <c r="I556" s="9" t="n">
        <f aca="false">SQRT(1-F556^2)</f>
        <v>0.580614386435188</v>
      </c>
      <c r="J556" s="21"/>
      <c r="K556" s="21"/>
      <c r="L556" s="21"/>
      <c r="M556" s="21"/>
      <c r="N556" s="21"/>
      <c r="O556" s="21"/>
      <c r="P556" s="21"/>
      <c r="Q556" s="19" t="n">
        <f aca="false">PI()</f>
        <v>3.14159265358979</v>
      </c>
      <c r="S556" s="20" t="n">
        <v>0.814178686938249</v>
      </c>
      <c r="T556" s="20" t="n">
        <v>0.0147500849561766</v>
      </c>
      <c r="U556" s="20" t="n">
        <v>0.881243052876146</v>
      </c>
      <c r="V556" s="20" t="n">
        <v>0.999045754741543</v>
      </c>
      <c r="W556" s="20" t="n">
        <v>0.889976728293569</v>
      </c>
      <c r="X556" s="20" t="n">
        <v>0.0405381837184082</v>
      </c>
    </row>
    <row r="557" customFormat="false" ht="15" hidden="false" customHeight="false" outlineLevel="0" collapsed="false">
      <c r="A557" s="21" t="n">
        <v>533</v>
      </c>
      <c r="B557" s="18" t="n">
        <f aca="false">CHOOSE($E$9,S557,U557,W557)</f>
        <v>0.121035876567476</v>
      </c>
      <c r="C557" s="18" t="n">
        <f aca="false">CHOOSE($E$9,T557,V557,X557)</f>
        <v>0.478317673900165</v>
      </c>
      <c r="D557" s="9" t="n">
        <f aca="false">IF(B557^2+C557^2&lt;=1,1,0)</f>
        <v>1</v>
      </c>
      <c r="E557" s="14" t="n">
        <f aca="false">4*AVERAGE($D$25:D557)</f>
        <v>3.1219512195122</v>
      </c>
      <c r="F557" s="14" t="n">
        <f aca="false">B557</f>
        <v>0.121035876567476</v>
      </c>
      <c r="G557" s="14" t="n">
        <f aca="false">IF(D557=1,C557,"")</f>
        <v>0.478317673900165</v>
      </c>
      <c r="H557" s="9" t="str">
        <f aca="false">IF(D557=0,C557,"")</f>
        <v/>
      </c>
      <c r="I557" s="9" t="n">
        <f aca="false">SQRT(1-F557^2)</f>
        <v>0.992648133319931</v>
      </c>
      <c r="J557" s="21"/>
      <c r="K557" s="21"/>
      <c r="L557" s="21"/>
      <c r="M557" s="21"/>
      <c r="N557" s="21"/>
      <c r="O557" s="21"/>
      <c r="P557" s="21"/>
      <c r="Q557" s="19" t="n">
        <f aca="false">PI()</f>
        <v>3.14159265358979</v>
      </c>
      <c r="S557" s="20" t="n">
        <v>0.121035876567476</v>
      </c>
      <c r="T557" s="20" t="n">
        <v>0.478317673900165</v>
      </c>
      <c r="U557" s="20" t="n">
        <v>0.019981004003652</v>
      </c>
      <c r="V557" s="20" t="n">
        <v>0.115478401924597</v>
      </c>
      <c r="W557" s="20" t="n">
        <v>0.419719501954285</v>
      </c>
      <c r="X557" s="20" t="n">
        <v>0.0643308618196623</v>
      </c>
    </row>
    <row r="558" customFormat="false" ht="15" hidden="false" customHeight="false" outlineLevel="0" collapsed="false">
      <c r="A558" s="21" t="n">
        <v>534</v>
      </c>
      <c r="B558" s="18" t="n">
        <f aca="false">CHOOSE($E$9,S558,U558,W558)</f>
        <v>0.962022868334316</v>
      </c>
      <c r="C558" s="18" t="n">
        <f aca="false">CHOOSE($E$9,T558,V558,X558)</f>
        <v>0.350788373616524</v>
      </c>
      <c r="D558" s="9" t="n">
        <f aca="false">IF(B558^2+C558^2&lt;=1,1,0)</f>
        <v>0</v>
      </c>
      <c r="E558" s="14" t="n">
        <f aca="false">4*AVERAGE($D$25:D558)</f>
        <v>3.11610486891386</v>
      </c>
      <c r="F558" s="14" t="n">
        <f aca="false">B558</f>
        <v>0.962022868334316</v>
      </c>
      <c r="G558" s="9" t="str">
        <f aca="false">IF(D558=1,C558,"")</f>
        <v/>
      </c>
      <c r="H558" s="14" t="n">
        <f aca="false">IF(D558=0,C558,"")</f>
        <v>0.350788373616524</v>
      </c>
      <c r="I558" s="9" t="n">
        <f aca="false">SQRT(1-F558^2)</f>
        <v>0.27296886416186</v>
      </c>
      <c r="J558" s="21"/>
      <c r="K558" s="21"/>
      <c r="L558" s="21"/>
      <c r="M558" s="21"/>
      <c r="N558" s="21"/>
      <c r="O558" s="21"/>
      <c r="P558" s="21"/>
      <c r="Q558" s="19" t="n">
        <f aca="false">PI()</f>
        <v>3.14159265358979</v>
      </c>
      <c r="S558" s="20" t="n">
        <v>0.962022868334316</v>
      </c>
      <c r="T558" s="20" t="n">
        <v>0.350788373616524</v>
      </c>
      <c r="U558" s="20" t="n">
        <v>0.48420730879132</v>
      </c>
      <c r="V558" s="20" t="n">
        <v>0.483768548380143</v>
      </c>
      <c r="W558" s="20" t="n">
        <v>0.765958589612768</v>
      </c>
      <c r="X558" s="20" t="n">
        <v>0.575929329336447</v>
      </c>
    </row>
    <row r="559" customFormat="false" ht="15" hidden="false" customHeight="false" outlineLevel="0" collapsed="false">
      <c r="A559" s="21" t="n">
        <v>535</v>
      </c>
      <c r="B559" s="18" t="n">
        <f aca="false">CHOOSE($E$9,S559,U559,W559)</f>
        <v>0.253468241426162</v>
      </c>
      <c r="C559" s="18" t="n">
        <f aca="false">CHOOSE($E$9,T559,V559,X559)</f>
        <v>0.460434079752304</v>
      </c>
      <c r="D559" s="9" t="n">
        <f aca="false">IF(B559^2+C559^2&lt;=1,1,0)</f>
        <v>1</v>
      </c>
      <c r="E559" s="14" t="n">
        <f aca="false">4*AVERAGE($D$25:D559)</f>
        <v>3.11775700934579</v>
      </c>
      <c r="F559" s="14" t="n">
        <f aca="false">B559</f>
        <v>0.253468241426162</v>
      </c>
      <c r="G559" s="14" t="n">
        <f aca="false">IF(D559=1,C559,"")</f>
        <v>0.460434079752304</v>
      </c>
      <c r="H559" s="9" t="str">
        <f aca="false">IF(D559=0,C559,"")</f>
        <v/>
      </c>
      <c r="I559" s="9" t="n">
        <f aca="false">SQRT(1-F559^2)</f>
        <v>0.967343708610507</v>
      </c>
      <c r="J559" s="21"/>
      <c r="K559" s="21"/>
      <c r="L559" s="21"/>
      <c r="M559" s="21"/>
      <c r="N559" s="21"/>
      <c r="O559" s="21"/>
      <c r="P559" s="21"/>
      <c r="Q559" s="19" t="n">
        <f aca="false">PI()</f>
        <v>3.14159265358979</v>
      </c>
      <c r="S559" s="20" t="n">
        <v>0.253468241426162</v>
      </c>
      <c r="T559" s="20" t="n">
        <v>0.460434079752304</v>
      </c>
      <c r="U559" s="20" t="n">
        <v>0.322369425704135</v>
      </c>
      <c r="V559" s="20" t="n">
        <v>0.640777021994605</v>
      </c>
      <c r="W559" s="20" t="n">
        <v>0.774311191893737</v>
      </c>
      <c r="X559" s="20" t="n">
        <v>0.740448697959954</v>
      </c>
    </row>
    <row r="560" customFormat="false" ht="15" hidden="false" customHeight="false" outlineLevel="0" collapsed="false">
      <c r="A560" s="21" t="n">
        <v>536</v>
      </c>
      <c r="B560" s="18" t="n">
        <f aca="false">CHOOSE($E$9,S560,U560,W560)</f>
        <v>0.272473899996839</v>
      </c>
      <c r="C560" s="18" t="n">
        <f aca="false">CHOOSE($E$9,T560,V560,X560)</f>
        <v>0.854266435955651</v>
      </c>
      <c r="D560" s="9" t="n">
        <f aca="false">IF(B560^2+C560^2&lt;=1,1,0)</f>
        <v>1</v>
      </c>
      <c r="E560" s="14" t="n">
        <f aca="false">4*AVERAGE($D$25:D560)</f>
        <v>3.11940298507463</v>
      </c>
      <c r="F560" s="14" t="n">
        <f aca="false">B560</f>
        <v>0.272473899996839</v>
      </c>
      <c r="G560" s="14" t="n">
        <f aca="false">IF(D560=1,C560,"")</f>
        <v>0.854266435955651</v>
      </c>
      <c r="H560" s="9" t="str">
        <f aca="false">IF(D560=0,C560,"")</f>
        <v/>
      </c>
      <c r="I560" s="9" t="n">
        <f aca="false">SQRT(1-F560^2)</f>
        <v>0.962163174217613</v>
      </c>
      <c r="J560" s="21"/>
      <c r="K560" s="21"/>
      <c r="L560" s="21"/>
      <c r="M560" s="21"/>
      <c r="N560" s="21"/>
      <c r="O560" s="21"/>
      <c r="P560" s="21"/>
      <c r="Q560" s="19" t="n">
        <f aca="false">PI()</f>
        <v>3.14159265358979</v>
      </c>
      <c r="S560" s="20" t="n">
        <v>0.272473899996839</v>
      </c>
      <c r="T560" s="20" t="n">
        <v>0.854266435955651</v>
      </c>
      <c r="U560" s="20" t="n">
        <v>0.116178109567834</v>
      </c>
      <c r="V560" s="20" t="n">
        <v>0.923152879799197</v>
      </c>
      <c r="W560" s="20" t="n">
        <v>0.851484415548779</v>
      </c>
      <c r="X560" s="20" t="n">
        <v>0.591930472415695</v>
      </c>
    </row>
    <row r="561" customFormat="false" ht="15" hidden="false" customHeight="false" outlineLevel="0" collapsed="false">
      <c r="A561" s="21" t="n">
        <v>537</v>
      </c>
      <c r="B561" s="18" t="n">
        <f aca="false">CHOOSE($E$9,S561,U561,W561)</f>
        <v>0.0751832769019529</v>
      </c>
      <c r="C561" s="18" t="n">
        <f aca="false">CHOOSE($E$9,T561,V561,X561)</f>
        <v>0.679859419935383</v>
      </c>
      <c r="D561" s="9" t="n">
        <f aca="false">IF(B561^2+C561^2&lt;=1,1,0)</f>
        <v>1</v>
      </c>
      <c r="E561" s="14" t="n">
        <f aca="false">4*AVERAGE($D$25:D561)</f>
        <v>3.12104283054004</v>
      </c>
      <c r="F561" s="14" t="n">
        <f aca="false">B561</f>
        <v>0.0751832769019529</v>
      </c>
      <c r="G561" s="14" t="n">
        <f aca="false">IF(D561=1,C561,"")</f>
        <v>0.679859419935383</v>
      </c>
      <c r="H561" s="9" t="str">
        <f aca="false">IF(D561=0,C561,"")</f>
        <v/>
      </c>
      <c r="I561" s="9" t="n">
        <f aca="false">SQRT(1-F561^2)</f>
        <v>0.997169732229315</v>
      </c>
      <c r="J561" s="21"/>
      <c r="K561" s="21"/>
      <c r="L561" s="21"/>
      <c r="M561" s="21"/>
      <c r="N561" s="21"/>
      <c r="O561" s="21"/>
      <c r="P561" s="21"/>
      <c r="Q561" s="19" t="n">
        <f aca="false">PI()</f>
        <v>3.14159265358979</v>
      </c>
      <c r="S561" s="20" t="n">
        <v>0.0751832769019529</v>
      </c>
      <c r="T561" s="20" t="n">
        <v>0.679859419935383</v>
      </c>
      <c r="U561" s="20" t="n">
        <v>0.473679998283262</v>
      </c>
      <c r="V561" s="20" t="n">
        <v>0.0434797299675379</v>
      </c>
      <c r="W561" s="20" t="n">
        <v>0.850513053929238</v>
      </c>
      <c r="X561" s="20" t="n">
        <v>0.375900371881962</v>
      </c>
    </row>
    <row r="562" customFormat="false" ht="15" hidden="false" customHeight="false" outlineLevel="0" collapsed="false">
      <c r="A562" s="21" t="n">
        <v>538</v>
      </c>
      <c r="B562" s="18" t="n">
        <f aca="false">CHOOSE($E$9,S562,U562,W562)</f>
        <v>0.236842139973305</v>
      </c>
      <c r="C562" s="18" t="n">
        <f aca="false">CHOOSE($E$9,T562,V562,X562)</f>
        <v>0.898913262528367</v>
      </c>
      <c r="D562" s="9" t="n">
        <f aca="false">IF(B562^2+C562^2&lt;=1,1,0)</f>
        <v>1</v>
      </c>
      <c r="E562" s="14" t="n">
        <f aca="false">4*AVERAGE($D$25:D562)</f>
        <v>3.12267657992565</v>
      </c>
      <c r="F562" s="14" t="n">
        <f aca="false">B562</f>
        <v>0.236842139973305</v>
      </c>
      <c r="G562" s="14" t="n">
        <f aca="false">IF(D562=1,C562,"")</f>
        <v>0.898913262528367</v>
      </c>
      <c r="H562" s="9" t="str">
        <f aca="false">IF(D562=0,C562,"")</f>
        <v/>
      </c>
      <c r="I562" s="9" t="n">
        <f aca="false">SQRT(1-F562^2)</f>
        <v>0.971548146379203</v>
      </c>
      <c r="J562" s="21"/>
      <c r="K562" s="21"/>
      <c r="L562" s="21"/>
      <c r="M562" s="21"/>
      <c r="N562" s="21"/>
      <c r="O562" s="21"/>
      <c r="P562" s="21"/>
      <c r="Q562" s="19" t="n">
        <f aca="false">PI()</f>
        <v>3.14159265358979</v>
      </c>
      <c r="S562" s="20" t="n">
        <v>0.236842139973305</v>
      </c>
      <c r="T562" s="20" t="n">
        <v>0.898913262528367</v>
      </c>
      <c r="U562" s="20" t="n">
        <v>0.91630232723474</v>
      </c>
      <c r="V562" s="20" t="n">
        <v>0.594072692612856</v>
      </c>
      <c r="W562" s="20" t="n">
        <v>0.124587322558042</v>
      </c>
      <c r="X562" s="20" t="n">
        <v>0.12796832638107</v>
      </c>
    </row>
    <row r="563" customFormat="false" ht="15" hidden="false" customHeight="false" outlineLevel="0" collapsed="false">
      <c r="A563" s="21" t="n">
        <v>539</v>
      </c>
      <c r="B563" s="18" t="n">
        <f aca="false">CHOOSE($E$9,S563,U563,W563)</f>
        <v>0.834184227394871</v>
      </c>
      <c r="C563" s="18" t="n">
        <f aca="false">CHOOSE($E$9,T563,V563,X563)</f>
        <v>0.73697864508722</v>
      </c>
      <c r="D563" s="9" t="n">
        <f aca="false">IF(B563^2+C563^2&lt;=1,1,0)</f>
        <v>0</v>
      </c>
      <c r="E563" s="14" t="n">
        <f aca="false">4*AVERAGE($D$25:D563)</f>
        <v>3.11688311688312</v>
      </c>
      <c r="F563" s="14" t="n">
        <f aca="false">B563</f>
        <v>0.834184227394871</v>
      </c>
      <c r="G563" s="9" t="str">
        <f aca="false">IF(D563=1,C563,"")</f>
        <v/>
      </c>
      <c r="H563" s="14" t="n">
        <f aca="false">IF(D563=0,C563,"")</f>
        <v>0.73697864508722</v>
      </c>
      <c r="I563" s="9" t="n">
        <f aca="false">SQRT(1-F563^2)</f>
        <v>0.551485879026491</v>
      </c>
      <c r="J563" s="21"/>
      <c r="K563" s="21"/>
      <c r="L563" s="21"/>
      <c r="M563" s="21"/>
      <c r="N563" s="21"/>
      <c r="O563" s="21"/>
      <c r="P563" s="21"/>
      <c r="Q563" s="19" t="n">
        <f aca="false">PI()</f>
        <v>3.14159265358979</v>
      </c>
      <c r="S563" s="20" t="n">
        <v>0.834184227394871</v>
      </c>
      <c r="T563" s="20" t="n">
        <v>0.73697864508722</v>
      </c>
      <c r="U563" s="20" t="n">
        <v>0.624150253740295</v>
      </c>
      <c r="V563" s="20" t="n">
        <v>0.526665719812518</v>
      </c>
      <c r="W563" s="20" t="n">
        <v>0.908860217550232</v>
      </c>
      <c r="X563" s="20" t="n">
        <v>0.950236621375092</v>
      </c>
    </row>
    <row r="564" customFormat="false" ht="15" hidden="false" customHeight="false" outlineLevel="0" collapsed="false">
      <c r="A564" s="21" t="n">
        <v>540</v>
      </c>
      <c r="B564" s="18" t="n">
        <f aca="false">CHOOSE($E$9,S564,U564,W564)</f>
        <v>0.615088001242839</v>
      </c>
      <c r="C564" s="18" t="n">
        <f aca="false">CHOOSE($E$9,T564,V564,X564)</f>
        <v>0.59114293300081</v>
      </c>
      <c r="D564" s="9" t="n">
        <f aca="false">IF(B564^2+C564^2&lt;=1,1,0)</f>
        <v>1</v>
      </c>
      <c r="E564" s="14" t="n">
        <f aca="false">4*AVERAGE($D$25:D564)</f>
        <v>3.11851851851852</v>
      </c>
      <c r="F564" s="14" t="n">
        <f aca="false">B564</f>
        <v>0.615088001242839</v>
      </c>
      <c r="G564" s="14" t="n">
        <f aca="false">IF(D564=1,C564,"")</f>
        <v>0.59114293300081</v>
      </c>
      <c r="H564" s="9" t="str">
        <f aca="false">IF(D564=0,C564,"")</f>
        <v/>
      </c>
      <c r="I564" s="9" t="n">
        <f aca="false">SQRT(1-F564^2)</f>
        <v>0.788458464807811</v>
      </c>
      <c r="J564" s="21"/>
      <c r="K564" s="21"/>
      <c r="L564" s="21"/>
      <c r="M564" s="21"/>
      <c r="N564" s="21"/>
      <c r="O564" s="21"/>
      <c r="P564" s="21"/>
      <c r="Q564" s="19" t="n">
        <f aca="false">PI()</f>
        <v>3.14159265358979</v>
      </c>
      <c r="S564" s="20" t="n">
        <v>0.615088001242839</v>
      </c>
      <c r="T564" s="20" t="n">
        <v>0.59114293300081</v>
      </c>
      <c r="U564" s="20" t="n">
        <v>0.254938913705356</v>
      </c>
      <c r="V564" s="20" t="n">
        <v>0.492977458188011</v>
      </c>
      <c r="W564" s="20" t="n">
        <v>0.975222162537722</v>
      </c>
      <c r="X564" s="20" t="n">
        <v>0.684725398760616</v>
      </c>
    </row>
    <row r="565" customFormat="false" ht="15" hidden="false" customHeight="false" outlineLevel="0" collapsed="false">
      <c r="A565" s="21" t="n">
        <v>541</v>
      </c>
      <c r="B565" s="18" t="n">
        <f aca="false">CHOOSE($E$9,S565,U565,W565)</f>
        <v>0.426427370752208</v>
      </c>
      <c r="C565" s="18" t="n">
        <f aca="false">CHOOSE($E$9,T565,V565,X565)</f>
        <v>0.255175515660085</v>
      </c>
      <c r="D565" s="9" t="n">
        <f aca="false">IF(B565^2+C565^2&lt;=1,1,0)</f>
        <v>1</v>
      </c>
      <c r="E565" s="14" t="n">
        <f aca="false">4*AVERAGE($D$25:D565)</f>
        <v>3.12014787430684</v>
      </c>
      <c r="F565" s="14" t="n">
        <f aca="false">B565</f>
        <v>0.426427370752208</v>
      </c>
      <c r="G565" s="14" t="n">
        <f aca="false">IF(D565=1,C565,"")</f>
        <v>0.255175515660085</v>
      </c>
      <c r="H565" s="9" t="str">
        <f aca="false">IF(D565=0,C565,"")</f>
        <v/>
      </c>
      <c r="I565" s="9" t="n">
        <f aca="false">SQRT(1-F565^2)</f>
        <v>0.904521805968966</v>
      </c>
      <c r="J565" s="21"/>
      <c r="K565" s="21"/>
      <c r="L565" s="21"/>
      <c r="M565" s="21"/>
      <c r="N565" s="21"/>
      <c r="O565" s="21"/>
      <c r="P565" s="21"/>
      <c r="Q565" s="19" t="n">
        <f aca="false">PI()</f>
        <v>3.14159265358979</v>
      </c>
      <c r="S565" s="20" t="n">
        <v>0.426427370752208</v>
      </c>
      <c r="T565" s="20" t="n">
        <v>0.255175515660085</v>
      </c>
      <c r="U565" s="20" t="n">
        <v>0.422483235609082</v>
      </c>
      <c r="V565" s="20" t="n">
        <v>0.14591811126694</v>
      </c>
      <c r="W565" s="20" t="n">
        <v>0.891876897953033</v>
      </c>
      <c r="X565" s="20" t="n">
        <v>0.898449821541076</v>
      </c>
    </row>
    <row r="566" customFormat="false" ht="15" hidden="false" customHeight="false" outlineLevel="0" collapsed="false">
      <c r="A566" s="21" t="n">
        <v>542</v>
      </c>
      <c r="B566" s="18" t="n">
        <f aca="false">CHOOSE($E$9,S566,U566,W566)</f>
        <v>0.261078299372457</v>
      </c>
      <c r="C566" s="18" t="n">
        <f aca="false">CHOOSE($E$9,T566,V566,X566)</f>
        <v>0.592137135681696</v>
      </c>
      <c r="D566" s="9" t="n">
        <f aca="false">IF(B566^2+C566^2&lt;=1,1,0)</f>
        <v>1</v>
      </c>
      <c r="E566" s="14" t="n">
        <f aca="false">4*AVERAGE($D$25:D566)</f>
        <v>3.12177121771218</v>
      </c>
      <c r="F566" s="14" t="n">
        <f aca="false">B566</f>
        <v>0.261078299372457</v>
      </c>
      <c r="G566" s="14" t="n">
        <f aca="false">IF(D566=1,C566,"")</f>
        <v>0.592137135681696</v>
      </c>
      <c r="H566" s="9" t="str">
        <f aca="false">IF(D566=0,C566,"")</f>
        <v/>
      </c>
      <c r="I566" s="9" t="n">
        <f aca="false">SQRT(1-F566^2)</f>
        <v>0.965317627310714</v>
      </c>
      <c r="J566" s="21"/>
      <c r="K566" s="21"/>
      <c r="L566" s="21"/>
      <c r="M566" s="21"/>
      <c r="N566" s="21"/>
      <c r="O566" s="21"/>
      <c r="P566" s="21"/>
      <c r="Q566" s="19" t="n">
        <f aca="false">PI()</f>
        <v>3.14159265358979</v>
      </c>
      <c r="S566" s="20" t="n">
        <v>0.261078299372457</v>
      </c>
      <c r="T566" s="20" t="n">
        <v>0.592137135681696</v>
      </c>
      <c r="U566" s="20" t="n">
        <v>0.727004912969758</v>
      </c>
      <c r="V566" s="20" t="n">
        <v>0.184789650103285</v>
      </c>
      <c r="W566" s="20" t="n">
        <v>0.765430283551789</v>
      </c>
      <c r="X566" s="20" t="n">
        <v>0.563616715813053</v>
      </c>
    </row>
    <row r="567" customFormat="false" ht="15" hidden="false" customHeight="false" outlineLevel="0" collapsed="false">
      <c r="A567" s="21" t="n">
        <v>543</v>
      </c>
      <c r="B567" s="18" t="n">
        <f aca="false">CHOOSE($E$9,S567,U567,W567)</f>
        <v>0.301644772174768</v>
      </c>
      <c r="C567" s="18" t="n">
        <f aca="false">CHOOSE($E$9,T567,V567,X567)</f>
        <v>0.500278402701952</v>
      </c>
      <c r="D567" s="9" t="n">
        <f aca="false">IF(B567^2+C567^2&lt;=1,1,0)</f>
        <v>1</v>
      </c>
      <c r="E567" s="14" t="n">
        <f aca="false">4*AVERAGE($D$25:D567)</f>
        <v>3.12338858195212</v>
      </c>
      <c r="F567" s="14" t="n">
        <f aca="false">B567</f>
        <v>0.301644772174768</v>
      </c>
      <c r="G567" s="14" t="n">
        <f aca="false">IF(D567=1,C567,"")</f>
        <v>0.500278402701952</v>
      </c>
      <c r="H567" s="9" t="str">
        <f aca="false">IF(D567=0,C567,"")</f>
        <v/>
      </c>
      <c r="I567" s="9" t="n">
        <f aca="false">SQRT(1-F567^2)</f>
        <v>0.953420385464687</v>
      </c>
      <c r="J567" s="21"/>
      <c r="K567" s="21"/>
      <c r="L567" s="21"/>
      <c r="M567" s="21"/>
      <c r="N567" s="21"/>
      <c r="O567" s="21"/>
      <c r="P567" s="21"/>
      <c r="Q567" s="19" t="n">
        <f aca="false">PI()</f>
        <v>3.14159265358979</v>
      </c>
      <c r="S567" s="20" t="n">
        <v>0.301644772174768</v>
      </c>
      <c r="T567" s="20" t="n">
        <v>0.500278402701952</v>
      </c>
      <c r="U567" s="20" t="n">
        <v>0.168941865125804</v>
      </c>
      <c r="V567" s="20" t="n">
        <v>0.395087464957199</v>
      </c>
      <c r="W567" s="20" t="n">
        <v>0.834509682189732</v>
      </c>
      <c r="X567" s="20" t="n">
        <v>0.633710961166523</v>
      </c>
    </row>
    <row r="568" customFormat="false" ht="15" hidden="false" customHeight="false" outlineLevel="0" collapsed="false">
      <c r="A568" s="21" t="n">
        <v>544</v>
      </c>
      <c r="B568" s="18" t="n">
        <f aca="false">CHOOSE($E$9,S568,U568,W568)</f>
        <v>0.144131662673317</v>
      </c>
      <c r="C568" s="18" t="n">
        <f aca="false">CHOOSE($E$9,T568,V568,X568)</f>
        <v>0.991685499553569</v>
      </c>
      <c r="D568" s="9" t="n">
        <f aca="false">IF(B568^2+C568^2&lt;=1,1,0)</f>
        <v>0</v>
      </c>
      <c r="E568" s="14" t="n">
        <f aca="false">4*AVERAGE($D$25:D568)</f>
        <v>3.11764705882353</v>
      </c>
      <c r="F568" s="14" t="n">
        <f aca="false">B568</f>
        <v>0.144131662673317</v>
      </c>
      <c r="G568" s="9" t="str">
        <f aca="false">IF(D568=1,C568,"")</f>
        <v/>
      </c>
      <c r="H568" s="14" t="n">
        <f aca="false">IF(D568=0,C568,"")</f>
        <v>0.991685499553569</v>
      </c>
      <c r="I568" s="9" t="n">
        <f aca="false">SQRT(1-F568^2)</f>
        <v>0.989558519651579</v>
      </c>
      <c r="J568" s="21"/>
      <c r="K568" s="21"/>
      <c r="L568" s="21"/>
      <c r="M568" s="21"/>
      <c r="N568" s="21"/>
      <c r="O568" s="21"/>
      <c r="P568" s="21"/>
      <c r="Q568" s="19" t="n">
        <f aca="false">PI()</f>
        <v>3.14159265358979</v>
      </c>
      <c r="S568" s="20" t="n">
        <v>0.144131662673317</v>
      </c>
      <c r="T568" s="20" t="n">
        <v>0.991685499553569</v>
      </c>
      <c r="U568" s="20" t="n">
        <v>0.0993705002885396</v>
      </c>
      <c r="V568" s="20" t="n">
        <v>0.520997258866014</v>
      </c>
      <c r="W568" s="20" t="n">
        <v>0.587560426070967</v>
      </c>
      <c r="X568" s="20" t="n">
        <v>0.928935188314258</v>
      </c>
    </row>
    <row r="569" customFormat="false" ht="15" hidden="false" customHeight="false" outlineLevel="0" collapsed="false">
      <c r="A569" s="21" t="n">
        <v>545</v>
      </c>
      <c r="B569" s="18" t="n">
        <f aca="false">CHOOSE($E$9,S569,U569,W569)</f>
        <v>0.542018600623123</v>
      </c>
      <c r="C569" s="18" t="n">
        <f aca="false">CHOOSE($E$9,T569,V569,X569)</f>
        <v>0.747076401137747</v>
      </c>
      <c r="D569" s="9" t="n">
        <f aca="false">IF(B569^2+C569^2&lt;=1,1,0)</f>
        <v>1</v>
      </c>
      <c r="E569" s="14" t="n">
        <f aca="false">4*AVERAGE($D$25:D569)</f>
        <v>3.11926605504587</v>
      </c>
      <c r="F569" s="14" t="n">
        <f aca="false">B569</f>
        <v>0.542018600623123</v>
      </c>
      <c r="G569" s="14" t="n">
        <f aca="false">IF(D569=1,C569,"")</f>
        <v>0.747076401137747</v>
      </c>
      <c r="H569" s="9" t="str">
        <f aca="false">IF(D569=0,C569,"")</f>
        <v/>
      </c>
      <c r="I569" s="9" t="n">
        <f aca="false">SQRT(1-F569^2)</f>
        <v>0.840366489442881</v>
      </c>
      <c r="J569" s="21"/>
      <c r="K569" s="21"/>
      <c r="L569" s="21"/>
      <c r="M569" s="21"/>
      <c r="N569" s="21"/>
      <c r="O569" s="21"/>
      <c r="P569" s="21"/>
      <c r="Q569" s="19" t="n">
        <f aca="false">PI()</f>
        <v>3.14159265358979</v>
      </c>
      <c r="S569" s="20" t="n">
        <v>0.542018600623123</v>
      </c>
      <c r="T569" s="20" t="n">
        <v>0.747076401137747</v>
      </c>
      <c r="U569" s="20" t="n">
        <v>0.698013141918018</v>
      </c>
      <c r="V569" s="20" t="n">
        <v>0.492770691708118</v>
      </c>
      <c r="W569" s="20" t="n">
        <v>0.0949221750166913</v>
      </c>
      <c r="X569" s="20" t="n">
        <v>0.0709282297276335</v>
      </c>
    </row>
    <row r="570" customFormat="false" ht="15" hidden="false" customHeight="false" outlineLevel="0" collapsed="false">
      <c r="A570" s="21" t="n">
        <v>546</v>
      </c>
      <c r="B570" s="18" t="n">
        <f aca="false">CHOOSE($E$9,S570,U570,W570)</f>
        <v>0.582478004856966</v>
      </c>
      <c r="C570" s="18" t="n">
        <f aca="false">CHOOSE($E$9,T570,V570,X570)</f>
        <v>0.43690873880405</v>
      </c>
      <c r="D570" s="9" t="n">
        <f aca="false">IF(B570^2+C570^2&lt;=1,1,0)</f>
        <v>1</v>
      </c>
      <c r="E570" s="14" t="n">
        <f aca="false">4*AVERAGE($D$25:D570)</f>
        <v>3.12087912087912</v>
      </c>
      <c r="F570" s="14" t="n">
        <f aca="false">B570</f>
        <v>0.582478004856966</v>
      </c>
      <c r="G570" s="14" t="n">
        <f aca="false">IF(D570=1,C570,"")</f>
        <v>0.43690873880405</v>
      </c>
      <c r="H570" s="9" t="str">
        <f aca="false">IF(D570=0,C570,"")</f>
        <v/>
      </c>
      <c r="I570" s="9" t="n">
        <f aca="false">SQRT(1-F570^2)</f>
        <v>0.812846463889613</v>
      </c>
      <c r="J570" s="21"/>
      <c r="K570" s="21"/>
      <c r="L570" s="21"/>
      <c r="M570" s="21"/>
      <c r="N570" s="21"/>
      <c r="O570" s="21"/>
      <c r="P570" s="21"/>
      <c r="Q570" s="19" t="n">
        <f aca="false">PI()</f>
        <v>3.14159265358979</v>
      </c>
      <c r="S570" s="20" t="n">
        <v>0.582478004856966</v>
      </c>
      <c r="T570" s="20" t="n">
        <v>0.43690873880405</v>
      </c>
      <c r="U570" s="20" t="n">
        <v>0.382643063434528</v>
      </c>
      <c r="V570" s="20" t="n">
        <v>0.922881712929123</v>
      </c>
      <c r="W570" s="20" t="n">
        <v>0.934549003669695</v>
      </c>
      <c r="X570" s="20" t="n">
        <v>0.165342525473558</v>
      </c>
    </row>
    <row r="571" customFormat="false" ht="15" hidden="false" customHeight="false" outlineLevel="0" collapsed="false">
      <c r="A571" s="21" t="n">
        <v>547</v>
      </c>
      <c r="B571" s="18" t="n">
        <f aca="false">CHOOSE($E$9,S571,U571,W571)</f>
        <v>0.75433200772386</v>
      </c>
      <c r="C571" s="18" t="n">
        <f aca="false">CHOOSE($E$9,T571,V571,X571)</f>
        <v>0.721030755550601</v>
      </c>
      <c r="D571" s="9" t="n">
        <f aca="false">IF(B571^2+C571^2&lt;=1,1,0)</f>
        <v>0</v>
      </c>
      <c r="E571" s="14" t="n">
        <f aca="false">4*AVERAGE($D$25:D571)</f>
        <v>3.11517367458867</v>
      </c>
      <c r="F571" s="14" t="n">
        <f aca="false">B571</f>
        <v>0.75433200772386</v>
      </c>
      <c r="G571" s="9" t="str">
        <f aca="false">IF(D571=1,C571,"")</f>
        <v/>
      </c>
      <c r="H571" s="14" t="n">
        <f aca="false">IF(D571=0,C571,"")</f>
        <v>0.721030755550601</v>
      </c>
      <c r="I571" s="9" t="n">
        <f aca="false">SQRT(1-F571^2)</f>
        <v>0.656493124201076</v>
      </c>
      <c r="J571" s="21"/>
      <c r="K571" s="21"/>
      <c r="L571" s="21"/>
      <c r="M571" s="21"/>
      <c r="N571" s="21"/>
      <c r="O571" s="21"/>
      <c r="P571" s="21"/>
      <c r="Q571" s="19" t="n">
        <f aca="false">PI()</f>
        <v>3.14159265358979</v>
      </c>
      <c r="S571" s="20" t="n">
        <v>0.75433200772386</v>
      </c>
      <c r="T571" s="20" t="n">
        <v>0.721030755550601</v>
      </c>
      <c r="U571" s="20" t="n">
        <v>0.664729722747434</v>
      </c>
      <c r="V571" s="20" t="n">
        <v>0.0163415418907198</v>
      </c>
      <c r="W571" s="20" t="n">
        <v>0.688201157331448</v>
      </c>
      <c r="X571" s="20" t="n">
        <v>0.576262421380527</v>
      </c>
    </row>
    <row r="572" customFormat="false" ht="15" hidden="false" customHeight="false" outlineLevel="0" collapsed="false">
      <c r="A572" s="21" t="n">
        <v>548</v>
      </c>
      <c r="B572" s="18" t="n">
        <f aca="false">CHOOSE($E$9,S572,U572,W572)</f>
        <v>0.954257060191594</v>
      </c>
      <c r="C572" s="18" t="n">
        <f aca="false">CHOOSE($E$9,T572,V572,X572)</f>
        <v>0.96898960985709</v>
      </c>
      <c r="D572" s="9" t="n">
        <f aca="false">IF(B572^2+C572^2&lt;=1,1,0)</f>
        <v>0</v>
      </c>
      <c r="E572" s="14" t="n">
        <f aca="false">4*AVERAGE($D$25:D572)</f>
        <v>3.10948905109489</v>
      </c>
      <c r="F572" s="14" t="n">
        <f aca="false">B572</f>
        <v>0.954257060191594</v>
      </c>
      <c r="G572" s="9" t="str">
        <f aca="false">IF(D572=1,C572,"")</f>
        <v/>
      </c>
      <c r="H572" s="14" t="n">
        <f aca="false">IF(D572=0,C572,"")</f>
        <v>0.96898960985709</v>
      </c>
      <c r="I572" s="9" t="n">
        <f aca="false">SQRT(1-F572^2)</f>
        <v>0.29898739618</v>
      </c>
      <c r="J572" s="21"/>
      <c r="K572" s="21"/>
      <c r="L572" s="21"/>
      <c r="M572" s="21"/>
      <c r="N572" s="21"/>
      <c r="O572" s="21"/>
      <c r="P572" s="21"/>
      <c r="Q572" s="19" t="n">
        <f aca="false">PI()</f>
        <v>3.14159265358979</v>
      </c>
      <c r="S572" s="20" t="n">
        <v>0.954257060191594</v>
      </c>
      <c r="T572" s="20" t="n">
        <v>0.96898960985709</v>
      </c>
      <c r="U572" s="20" t="n">
        <v>0.488584643736046</v>
      </c>
      <c r="V572" s="20" t="n">
        <v>0.309526287838496</v>
      </c>
      <c r="W572" s="20" t="n">
        <v>0.429355288372041</v>
      </c>
      <c r="X572" s="20" t="n">
        <v>0.929171009552521</v>
      </c>
    </row>
    <row r="573" customFormat="false" ht="15" hidden="false" customHeight="false" outlineLevel="0" collapsed="false">
      <c r="A573" s="21" t="n">
        <v>549</v>
      </c>
      <c r="B573" s="18" t="n">
        <f aca="false">CHOOSE($E$9,S573,U573,W573)</f>
        <v>0.666221569175832</v>
      </c>
      <c r="C573" s="18" t="n">
        <f aca="false">CHOOSE($E$9,T573,V573,X573)</f>
        <v>0.693306598463096</v>
      </c>
      <c r="D573" s="9" t="n">
        <f aca="false">IF(B573^2+C573^2&lt;=1,1,0)</f>
        <v>1</v>
      </c>
      <c r="E573" s="14" t="n">
        <f aca="false">4*AVERAGE($D$25:D573)</f>
        <v>3.11111111111111</v>
      </c>
      <c r="F573" s="14" t="n">
        <f aca="false">B573</f>
        <v>0.666221569175832</v>
      </c>
      <c r="G573" s="14" t="n">
        <f aca="false">IF(D573=1,C573,"")</f>
        <v>0.693306598463096</v>
      </c>
      <c r="H573" s="9" t="str">
        <f aca="false">IF(D573=0,C573,"")</f>
        <v/>
      </c>
      <c r="I573" s="9" t="n">
        <f aca="false">SQRT(1-F573^2)</f>
        <v>0.745753860710685</v>
      </c>
      <c r="J573" s="21"/>
      <c r="K573" s="21"/>
      <c r="L573" s="21"/>
      <c r="M573" s="21"/>
      <c r="N573" s="21"/>
      <c r="O573" s="21"/>
      <c r="P573" s="21"/>
      <c r="Q573" s="19" t="n">
        <f aca="false">PI()</f>
        <v>3.14159265358979</v>
      </c>
      <c r="S573" s="20" t="n">
        <v>0.666221569175832</v>
      </c>
      <c r="T573" s="20" t="n">
        <v>0.693306598463096</v>
      </c>
      <c r="U573" s="20" t="n">
        <v>0.172926759756247</v>
      </c>
      <c r="V573" s="20" t="n">
        <v>0.970434795218293</v>
      </c>
      <c r="W573" s="20" t="n">
        <v>0.159622247454173</v>
      </c>
      <c r="X573" s="20" t="n">
        <v>0.0774646818396244</v>
      </c>
    </row>
    <row r="574" customFormat="false" ht="15" hidden="false" customHeight="false" outlineLevel="0" collapsed="false">
      <c r="A574" s="21" t="n">
        <v>550</v>
      </c>
      <c r="B574" s="18" t="n">
        <f aca="false">CHOOSE($E$9,S574,U574,W574)</f>
        <v>0.401680981158279</v>
      </c>
      <c r="C574" s="18" t="n">
        <f aca="false">CHOOSE($E$9,T574,V574,X574)</f>
        <v>0.271036680904217</v>
      </c>
      <c r="D574" s="9" t="n">
        <f aca="false">IF(B574^2+C574^2&lt;=1,1,0)</f>
        <v>1</v>
      </c>
      <c r="E574" s="14" t="n">
        <f aca="false">4*AVERAGE($D$25:D574)</f>
        <v>3.11272727272727</v>
      </c>
      <c r="F574" s="14" t="n">
        <f aca="false">B574</f>
        <v>0.401680981158279</v>
      </c>
      <c r="G574" s="14" t="n">
        <f aca="false">IF(D574=1,C574,"")</f>
        <v>0.271036680904217</v>
      </c>
      <c r="H574" s="9" t="str">
        <f aca="false">IF(D574=0,C574,"")</f>
        <v/>
      </c>
      <c r="I574" s="9" t="n">
        <f aca="false">SQRT(1-F574^2)</f>
        <v>0.915779662023416</v>
      </c>
      <c r="J574" s="21"/>
      <c r="K574" s="21"/>
      <c r="L574" s="21"/>
      <c r="M574" s="21"/>
      <c r="N574" s="21"/>
      <c r="O574" s="21"/>
      <c r="P574" s="21"/>
      <c r="Q574" s="19" t="n">
        <f aca="false">PI()</f>
        <v>3.14159265358979</v>
      </c>
      <c r="S574" s="20" t="n">
        <v>0.401680981158279</v>
      </c>
      <c r="T574" s="20" t="n">
        <v>0.271036680904217</v>
      </c>
      <c r="U574" s="20" t="n">
        <v>0.0147353452004039</v>
      </c>
      <c r="V574" s="20" t="n">
        <v>0.165587771040329</v>
      </c>
      <c r="W574" s="20" t="n">
        <v>0.588485353544448</v>
      </c>
      <c r="X574" s="20" t="n">
        <v>0.994786082756416</v>
      </c>
    </row>
    <row r="575" customFormat="false" ht="15" hidden="false" customHeight="false" outlineLevel="0" collapsed="false">
      <c r="A575" s="21" t="n">
        <v>551</v>
      </c>
      <c r="B575" s="18" t="n">
        <f aca="false">CHOOSE($E$9,S575,U575,W575)</f>
        <v>0.567156288656406</v>
      </c>
      <c r="C575" s="18" t="n">
        <f aca="false">CHOOSE($E$9,T575,V575,X575)</f>
        <v>0.0572500011185184</v>
      </c>
      <c r="D575" s="9" t="n">
        <f aca="false">IF(B575^2+C575^2&lt;=1,1,0)</f>
        <v>1</v>
      </c>
      <c r="E575" s="14" t="n">
        <f aca="false">4*AVERAGE($D$25:D575)</f>
        <v>3.11433756805808</v>
      </c>
      <c r="F575" s="14" t="n">
        <f aca="false">B575</f>
        <v>0.567156288656406</v>
      </c>
      <c r="G575" s="14" t="n">
        <f aca="false">IF(D575=1,C575,"")</f>
        <v>0.0572500011185184</v>
      </c>
      <c r="H575" s="9" t="str">
        <f aca="false">IF(D575=0,C575,"")</f>
        <v/>
      </c>
      <c r="I575" s="9" t="n">
        <f aca="false">SQRT(1-F575^2)</f>
        <v>0.823610189493483</v>
      </c>
      <c r="J575" s="21"/>
      <c r="K575" s="21"/>
      <c r="L575" s="21"/>
      <c r="M575" s="21"/>
      <c r="N575" s="21"/>
      <c r="O575" s="21"/>
      <c r="P575" s="21"/>
      <c r="Q575" s="19" t="n">
        <f aca="false">PI()</f>
        <v>3.14159265358979</v>
      </c>
      <c r="S575" s="20" t="n">
        <v>0.567156288656406</v>
      </c>
      <c r="T575" s="20" t="n">
        <v>0.0572500011185184</v>
      </c>
      <c r="U575" s="20" t="n">
        <v>0.949535187406188</v>
      </c>
      <c r="V575" s="20" t="n">
        <v>0.221369683685383</v>
      </c>
      <c r="W575" s="20" t="n">
        <v>0.513702211589726</v>
      </c>
      <c r="X575" s="20" t="n">
        <v>0.465256791989561</v>
      </c>
    </row>
    <row r="576" customFormat="false" ht="15" hidden="false" customHeight="false" outlineLevel="0" collapsed="false">
      <c r="A576" s="21" t="n">
        <v>552</v>
      </c>
      <c r="B576" s="18" t="n">
        <f aca="false">CHOOSE($E$9,S576,U576,W576)</f>
        <v>0.293985998607241</v>
      </c>
      <c r="C576" s="18" t="n">
        <f aca="false">CHOOSE($E$9,T576,V576,X576)</f>
        <v>0.280205913935788</v>
      </c>
      <c r="D576" s="9" t="n">
        <f aca="false">IF(B576^2+C576^2&lt;=1,1,0)</f>
        <v>1</v>
      </c>
      <c r="E576" s="14" t="n">
        <f aca="false">4*AVERAGE($D$25:D576)</f>
        <v>3.11594202898551</v>
      </c>
      <c r="F576" s="14" t="n">
        <f aca="false">B576</f>
        <v>0.293985998607241</v>
      </c>
      <c r="G576" s="14" t="n">
        <f aca="false">IF(D576=1,C576,"")</f>
        <v>0.280205913935788</v>
      </c>
      <c r="H576" s="9" t="str">
        <f aca="false">IF(D576=0,C576,"")</f>
        <v/>
      </c>
      <c r="I576" s="9" t="n">
        <f aca="false">SQRT(1-F576^2)</f>
        <v>0.955809726160444</v>
      </c>
      <c r="J576" s="21"/>
      <c r="K576" s="21"/>
      <c r="L576" s="21"/>
      <c r="M576" s="21"/>
      <c r="N576" s="21"/>
      <c r="O576" s="21"/>
      <c r="P576" s="21"/>
      <c r="Q576" s="19" t="n">
        <f aca="false">PI()</f>
        <v>3.14159265358979</v>
      </c>
      <c r="S576" s="20" t="n">
        <v>0.293985998607241</v>
      </c>
      <c r="T576" s="20" t="n">
        <v>0.280205913935788</v>
      </c>
      <c r="U576" s="20" t="n">
        <v>0.46654740838678</v>
      </c>
      <c r="V576" s="20" t="n">
        <v>0.520065511193255</v>
      </c>
      <c r="W576" s="20" t="n">
        <v>0.694938795413084</v>
      </c>
      <c r="X576" s="20" t="n">
        <v>0.873442325642961</v>
      </c>
    </row>
    <row r="577" customFormat="false" ht="15" hidden="false" customHeight="false" outlineLevel="0" collapsed="false">
      <c r="A577" s="21" t="n">
        <v>553</v>
      </c>
      <c r="B577" s="18" t="n">
        <f aca="false">CHOOSE($E$9,S577,U577,W577)</f>
        <v>0.984768164227717</v>
      </c>
      <c r="C577" s="18" t="n">
        <f aca="false">CHOOSE($E$9,T577,V577,X577)</f>
        <v>0.464435336762108</v>
      </c>
      <c r="D577" s="9" t="n">
        <f aca="false">IF(B577^2+C577^2&lt;=1,1,0)</f>
        <v>0</v>
      </c>
      <c r="E577" s="14" t="n">
        <f aca="false">4*AVERAGE($D$25:D577)</f>
        <v>3.11030741410488</v>
      </c>
      <c r="F577" s="14" t="n">
        <f aca="false">B577</f>
        <v>0.984768164227717</v>
      </c>
      <c r="G577" s="9" t="str">
        <f aca="false">IF(D577=1,C577,"")</f>
        <v/>
      </c>
      <c r="H577" s="14" t="n">
        <f aca="false">IF(D577=0,C577,"")</f>
        <v>0.464435336762108</v>
      </c>
      <c r="I577" s="9" t="n">
        <f aca="false">SQRT(1-F577^2)</f>
        <v>0.173872547354587</v>
      </c>
      <c r="J577" s="21"/>
      <c r="K577" s="21"/>
      <c r="L577" s="21"/>
      <c r="M577" s="21"/>
      <c r="N577" s="21"/>
      <c r="O577" s="21"/>
      <c r="P577" s="21"/>
      <c r="Q577" s="19" t="n">
        <f aca="false">PI()</f>
        <v>3.14159265358979</v>
      </c>
      <c r="S577" s="20" t="n">
        <v>0.984768164227717</v>
      </c>
      <c r="T577" s="20" t="n">
        <v>0.464435336762108</v>
      </c>
      <c r="U577" s="20" t="n">
        <v>0.335416020101487</v>
      </c>
      <c r="V577" s="20" t="n">
        <v>0.248333806407239</v>
      </c>
      <c r="W577" s="20" t="n">
        <v>0.734843108817582</v>
      </c>
      <c r="X577" s="20" t="n">
        <v>0.0750976046531074</v>
      </c>
    </row>
    <row r="578" customFormat="false" ht="15" hidden="false" customHeight="false" outlineLevel="0" collapsed="false">
      <c r="A578" s="21" t="n">
        <v>554</v>
      </c>
      <c r="B578" s="18" t="n">
        <f aca="false">CHOOSE($E$9,S578,U578,W578)</f>
        <v>0.46479814441409</v>
      </c>
      <c r="C578" s="18" t="n">
        <f aca="false">CHOOSE($E$9,T578,V578,X578)</f>
        <v>0.367205059272237</v>
      </c>
      <c r="D578" s="9" t="n">
        <f aca="false">IF(B578^2+C578^2&lt;=1,1,0)</f>
        <v>1</v>
      </c>
      <c r="E578" s="14" t="n">
        <f aca="false">4*AVERAGE($D$25:D578)</f>
        <v>3.11191335740072</v>
      </c>
      <c r="F578" s="14" t="n">
        <f aca="false">B578</f>
        <v>0.46479814441409</v>
      </c>
      <c r="G578" s="14" t="n">
        <f aca="false">IF(D578=1,C578,"")</f>
        <v>0.367205059272237</v>
      </c>
      <c r="H578" s="9" t="str">
        <f aca="false">IF(D578=0,C578,"")</f>
        <v/>
      </c>
      <c r="I578" s="9" t="n">
        <f aca="false">SQRT(1-F578^2)</f>
        <v>0.885416673069363</v>
      </c>
      <c r="J578" s="21"/>
      <c r="K578" s="21"/>
      <c r="L578" s="21"/>
      <c r="M578" s="21"/>
      <c r="N578" s="21"/>
      <c r="O578" s="21"/>
      <c r="P578" s="21"/>
      <c r="Q578" s="19" t="n">
        <f aca="false">PI()</f>
        <v>3.14159265358979</v>
      </c>
      <c r="S578" s="20" t="n">
        <v>0.46479814441409</v>
      </c>
      <c r="T578" s="20" t="n">
        <v>0.367205059272237</v>
      </c>
      <c r="U578" s="20" t="n">
        <v>0.209483236831753</v>
      </c>
      <c r="V578" s="20" t="n">
        <v>0.0162540842048947</v>
      </c>
      <c r="W578" s="20" t="n">
        <v>0.667603528985444</v>
      </c>
      <c r="X578" s="20" t="n">
        <v>0.414311980208954</v>
      </c>
    </row>
    <row r="579" customFormat="false" ht="15" hidden="false" customHeight="false" outlineLevel="0" collapsed="false">
      <c r="A579" s="21" t="n">
        <v>555</v>
      </c>
      <c r="B579" s="18" t="n">
        <f aca="false">CHOOSE($E$9,S579,U579,W579)</f>
        <v>0.237159317242913</v>
      </c>
      <c r="C579" s="18" t="n">
        <f aca="false">CHOOSE($E$9,T579,V579,X579)</f>
        <v>0.848407956422307</v>
      </c>
      <c r="D579" s="9" t="n">
        <f aca="false">IF(B579^2+C579^2&lt;=1,1,0)</f>
        <v>1</v>
      </c>
      <c r="E579" s="14" t="n">
        <f aca="false">4*AVERAGE($D$25:D579)</f>
        <v>3.11351351351351</v>
      </c>
      <c r="F579" s="14" t="n">
        <f aca="false">B579</f>
        <v>0.237159317242913</v>
      </c>
      <c r="G579" s="14" t="n">
        <f aca="false">IF(D579=1,C579,"")</f>
        <v>0.848407956422307</v>
      </c>
      <c r="H579" s="9" t="str">
        <f aca="false">IF(D579=0,C579,"")</f>
        <v/>
      </c>
      <c r="I579" s="9" t="n">
        <f aca="false">SQRT(1-F579^2)</f>
        <v>0.971470770659043</v>
      </c>
      <c r="J579" s="21"/>
      <c r="K579" s="21"/>
      <c r="L579" s="21"/>
      <c r="M579" s="21"/>
      <c r="N579" s="21"/>
      <c r="O579" s="21"/>
      <c r="P579" s="21"/>
      <c r="Q579" s="19" t="n">
        <f aca="false">PI()</f>
        <v>3.14159265358979</v>
      </c>
      <c r="S579" s="20" t="n">
        <v>0.237159317242913</v>
      </c>
      <c r="T579" s="20" t="n">
        <v>0.848407956422307</v>
      </c>
      <c r="U579" s="20" t="n">
        <v>0.2209011606402</v>
      </c>
      <c r="V579" s="20" t="n">
        <v>0.0644293586763444</v>
      </c>
      <c r="W579" s="20" t="n">
        <v>0.152114210515469</v>
      </c>
      <c r="X579" s="20" t="n">
        <v>0.320685415260871</v>
      </c>
    </row>
    <row r="580" customFormat="false" ht="15" hidden="false" customHeight="false" outlineLevel="0" collapsed="false">
      <c r="A580" s="21" t="n">
        <v>556</v>
      </c>
      <c r="B580" s="18" t="n">
        <f aca="false">CHOOSE($E$9,S580,U580,W580)</f>
        <v>0.489538036636077</v>
      </c>
      <c r="C580" s="18" t="n">
        <f aca="false">CHOOSE($E$9,T580,V580,X580)</f>
        <v>0.536305862595327</v>
      </c>
      <c r="D580" s="9" t="n">
        <f aca="false">IF(B580^2+C580^2&lt;=1,1,0)</f>
        <v>1</v>
      </c>
      <c r="E580" s="14" t="n">
        <f aca="false">4*AVERAGE($D$25:D580)</f>
        <v>3.11510791366907</v>
      </c>
      <c r="F580" s="14" t="n">
        <f aca="false">B580</f>
        <v>0.489538036636077</v>
      </c>
      <c r="G580" s="14" t="n">
        <f aca="false">IF(D580=1,C580,"")</f>
        <v>0.536305862595327</v>
      </c>
      <c r="H580" s="9" t="str">
        <f aca="false">IF(D580=0,C580,"")</f>
        <v/>
      </c>
      <c r="I580" s="9" t="n">
        <f aca="false">SQRT(1-F580^2)</f>
        <v>0.871981944014035</v>
      </c>
      <c r="J580" s="21"/>
      <c r="K580" s="21"/>
      <c r="L580" s="21"/>
      <c r="M580" s="21"/>
      <c r="N580" s="21"/>
      <c r="O580" s="21"/>
      <c r="P580" s="21"/>
      <c r="Q580" s="19" t="n">
        <f aca="false">PI()</f>
        <v>3.14159265358979</v>
      </c>
      <c r="S580" s="20" t="n">
        <v>0.489538036636077</v>
      </c>
      <c r="T580" s="20" t="n">
        <v>0.536305862595327</v>
      </c>
      <c r="U580" s="20" t="n">
        <v>0.742086642035754</v>
      </c>
      <c r="V580" s="20" t="n">
        <v>0.465916399107261</v>
      </c>
      <c r="W580" s="20" t="n">
        <v>0.504924625283502</v>
      </c>
      <c r="X580" s="20" t="n">
        <v>0.909201951195082</v>
      </c>
    </row>
    <row r="581" customFormat="false" ht="15" hidden="false" customHeight="false" outlineLevel="0" collapsed="false">
      <c r="A581" s="21" t="n">
        <v>557</v>
      </c>
      <c r="B581" s="18" t="n">
        <f aca="false">CHOOSE($E$9,S581,U581,W581)</f>
        <v>0.75181068375241</v>
      </c>
      <c r="C581" s="18" t="n">
        <f aca="false">CHOOSE($E$9,T581,V581,X581)</f>
        <v>0.91424717719201</v>
      </c>
      <c r="D581" s="9" t="n">
        <f aca="false">IF(B581^2+C581^2&lt;=1,1,0)</f>
        <v>0</v>
      </c>
      <c r="E581" s="14" t="n">
        <f aca="false">4*AVERAGE($D$25:D581)</f>
        <v>3.10951526032316</v>
      </c>
      <c r="F581" s="14" t="n">
        <f aca="false">B581</f>
        <v>0.75181068375241</v>
      </c>
      <c r="G581" s="9" t="str">
        <f aca="false">IF(D581=1,C581,"")</f>
        <v/>
      </c>
      <c r="H581" s="14" t="n">
        <f aca="false">IF(D581=0,C581,"")</f>
        <v>0.91424717719201</v>
      </c>
      <c r="I581" s="9" t="n">
        <f aca="false">SQRT(1-F581^2)</f>
        <v>0.65937902286601</v>
      </c>
      <c r="J581" s="21"/>
      <c r="K581" s="21"/>
      <c r="L581" s="21"/>
      <c r="M581" s="21"/>
      <c r="N581" s="21"/>
      <c r="O581" s="21"/>
      <c r="P581" s="21"/>
      <c r="Q581" s="19" t="n">
        <f aca="false">PI()</f>
        <v>3.14159265358979</v>
      </c>
      <c r="S581" s="20" t="n">
        <v>0.75181068375241</v>
      </c>
      <c r="T581" s="20" t="n">
        <v>0.91424717719201</v>
      </c>
      <c r="U581" s="20" t="n">
        <v>0.665601390514368</v>
      </c>
      <c r="V581" s="20" t="n">
        <v>0.242691109865368</v>
      </c>
      <c r="W581" s="20" t="n">
        <v>0.207288795756241</v>
      </c>
      <c r="X581" s="20" t="n">
        <v>0.913710936234997</v>
      </c>
    </row>
    <row r="582" customFormat="false" ht="15" hidden="false" customHeight="false" outlineLevel="0" collapsed="false">
      <c r="A582" s="21" t="n">
        <v>558</v>
      </c>
      <c r="B582" s="18" t="n">
        <f aca="false">CHOOSE($E$9,S582,U582,W582)</f>
        <v>0.518489727168344</v>
      </c>
      <c r="C582" s="18" t="n">
        <f aca="false">CHOOSE($E$9,T582,V582,X582)</f>
        <v>0.348989084479399</v>
      </c>
      <c r="D582" s="9" t="n">
        <f aca="false">IF(B582^2+C582^2&lt;=1,1,0)</f>
        <v>1</v>
      </c>
      <c r="E582" s="14" t="n">
        <f aca="false">4*AVERAGE($D$25:D582)</f>
        <v>3.11111111111111</v>
      </c>
      <c r="F582" s="14" t="n">
        <f aca="false">B582</f>
        <v>0.518489727168344</v>
      </c>
      <c r="G582" s="14" t="n">
        <f aca="false">IF(D582=1,C582,"")</f>
        <v>0.348989084479399</v>
      </c>
      <c r="H582" s="9" t="str">
        <f aca="false">IF(D582=0,C582,"")</f>
        <v/>
      </c>
      <c r="I582" s="9" t="n">
        <f aca="false">SQRT(1-F582^2)</f>
        <v>0.855083857186473</v>
      </c>
      <c r="J582" s="21"/>
      <c r="K582" s="21"/>
      <c r="L582" s="21"/>
      <c r="M582" s="21"/>
      <c r="N582" s="21"/>
      <c r="O582" s="21"/>
      <c r="P582" s="21"/>
      <c r="Q582" s="19" t="n">
        <f aca="false">PI()</f>
        <v>3.14159265358979</v>
      </c>
      <c r="S582" s="20" t="n">
        <v>0.518489727168344</v>
      </c>
      <c r="T582" s="20" t="n">
        <v>0.348989084479399</v>
      </c>
      <c r="U582" s="20" t="n">
        <v>0.448450964075916</v>
      </c>
      <c r="V582" s="20" t="n">
        <v>0.608162275053642</v>
      </c>
      <c r="W582" s="20" t="n">
        <v>0.92325878110272</v>
      </c>
      <c r="X582" s="20" t="n">
        <v>0.668522760216746</v>
      </c>
    </row>
    <row r="583" customFormat="false" ht="15" hidden="false" customHeight="false" outlineLevel="0" collapsed="false">
      <c r="A583" s="21" t="n">
        <v>559</v>
      </c>
      <c r="B583" s="18" t="n">
        <f aca="false">CHOOSE($E$9,S583,U583,W583)</f>
        <v>0.291717268410139</v>
      </c>
      <c r="C583" s="18" t="n">
        <f aca="false">CHOOSE($E$9,T583,V583,X583)</f>
        <v>0.922074583009817</v>
      </c>
      <c r="D583" s="9" t="n">
        <f aca="false">IF(B583^2+C583^2&lt;=1,1,0)</f>
        <v>1</v>
      </c>
      <c r="E583" s="14" t="n">
        <f aca="false">4*AVERAGE($D$25:D583)</f>
        <v>3.11270125223614</v>
      </c>
      <c r="F583" s="14" t="n">
        <f aca="false">B583</f>
        <v>0.291717268410139</v>
      </c>
      <c r="G583" s="14" t="n">
        <f aca="false">IF(D583=1,C583,"")</f>
        <v>0.922074583009817</v>
      </c>
      <c r="H583" s="9" t="str">
        <f aca="false">IF(D583=0,C583,"")</f>
        <v/>
      </c>
      <c r="I583" s="9" t="n">
        <f aca="false">SQRT(1-F583^2)</f>
        <v>0.956504592415179</v>
      </c>
      <c r="J583" s="21"/>
      <c r="K583" s="21"/>
      <c r="L583" s="21"/>
      <c r="M583" s="21"/>
      <c r="N583" s="21"/>
      <c r="O583" s="21"/>
      <c r="P583" s="21"/>
      <c r="Q583" s="19" t="n">
        <f aca="false">PI()</f>
        <v>3.14159265358979</v>
      </c>
      <c r="S583" s="20" t="n">
        <v>0.291717268410139</v>
      </c>
      <c r="T583" s="20" t="n">
        <v>0.922074583009817</v>
      </c>
      <c r="U583" s="20" t="n">
        <v>0.313423274950528</v>
      </c>
      <c r="V583" s="20" t="n">
        <v>0.634213134119431</v>
      </c>
      <c r="W583" s="20" t="n">
        <v>0.44391298702823</v>
      </c>
      <c r="X583" s="20" t="n">
        <v>0.933018829851528</v>
      </c>
    </row>
    <row r="584" customFormat="false" ht="15" hidden="false" customHeight="false" outlineLevel="0" collapsed="false">
      <c r="A584" s="21" t="n">
        <v>560</v>
      </c>
      <c r="B584" s="18" t="n">
        <f aca="false">CHOOSE($E$9,S584,U584,W584)</f>
        <v>0.431158611900173</v>
      </c>
      <c r="C584" s="18" t="n">
        <f aca="false">CHOOSE($E$9,T584,V584,X584)</f>
        <v>0.524347332422622</v>
      </c>
      <c r="D584" s="9" t="n">
        <f aca="false">IF(B584^2+C584^2&lt;=1,1,0)</f>
        <v>1</v>
      </c>
      <c r="E584" s="14" t="n">
        <f aca="false">4*AVERAGE($D$25:D584)</f>
        <v>3.11428571428571</v>
      </c>
      <c r="F584" s="14" t="n">
        <f aca="false">B584</f>
        <v>0.431158611900173</v>
      </c>
      <c r="G584" s="14" t="n">
        <f aca="false">IF(D584=1,C584,"")</f>
        <v>0.524347332422622</v>
      </c>
      <c r="H584" s="9" t="str">
        <f aca="false">IF(D584=0,C584,"")</f>
        <v/>
      </c>
      <c r="I584" s="9" t="n">
        <f aca="false">SQRT(1-F584^2)</f>
        <v>0.902276150291204</v>
      </c>
      <c r="J584" s="21"/>
      <c r="K584" s="21"/>
      <c r="L584" s="21"/>
      <c r="M584" s="21"/>
      <c r="N584" s="21"/>
      <c r="O584" s="21"/>
      <c r="P584" s="21"/>
      <c r="Q584" s="19" t="n">
        <f aca="false">PI()</f>
        <v>3.14159265358979</v>
      </c>
      <c r="S584" s="20" t="n">
        <v>0.431158611900173</v>
      </c>
      <c r="T584" s="20" t="n">
        <v>0.524347332422622</v>
      </c>
      <c r="U584" s="20" t="n">
        <v>0.862666180382301</v>
      </c>
      <c r="V584" s="20" t="n">
        <v>0.640157971406698</v>
      </c>
      <c r="W584" s="20" t="n">
        <v>0.305177421043666</v>
      </c>
      <c r="X584" s="20" t="n">
        <v>0.40526179676349</v>
      </c>
    </row>
    <row r="585" customFormat="false" ht="15" hidden="false" customHeight="false" outlineLevel="0" collapsed="false">
      <c r="A585" s="21" t="n">
        <v>561</v>
      </c>
      <c r="B585" s="18" t="n">
        <f aca="false">CHOOSE($E$9,S585,U585,W585)</f>
        <v>0.479374960879795</v>
      </c>
      <c r="C585" s="18" t="n">
        <f aca="false">CHOOSE($E$9,T585,V585,X585)</f>
        <v>0.842632637941279</v>
      </c>
      <c r="D585" s="9" t="n">
        <f aca="false">IF(B585^2+C585^2&lt;=1,1,0)</f>
        <v>1</v>
      </c>
      <c r="E585" s="14" t="n">
        <f aca="false">4*AVERAGE($D$25:D585)</f>
        <v>3.11586452762923</v>
      </c>
      <c r="F585" s="14" t="n">
        <f aca="false">B585</f>
        <v>0.479374960879795</v>
      </c>
      <c r="G585" s="14" t="n">
        <f aca="false">IF(D585=1,C585,"")</f>
        <v>0.842632637941279</v>
      </c>
      <c r="H585" s="9" t="str">
        <f aca="false">IF(D585=0,C585,"")</f>
        <v/>
      </c>
      <c r="I585" s="9" t="n">
        <f aca="false">SQRT(1-F585^2)</f>
        <v>0.877610190734756</v>
      </c>
      <c r="J585" s="21"/>
      <c r="K585" s="21"/>
      <c r="L585" s="21"/>
      <c r="M585" s="21"/>
      <c r="N585" s="21"/>
      <c r="O585" s="21"/>
      <c r="P585" s="21"/>
      <c r="Q585" s="19" t="n">
        <f aca="false">PI()</f>
        <v>3.14159265358979</v>
      </c>
      <c r="S585" s="20" t="n">
        <v>0.479374960879795</v>
      </c>
      <c r="T585" s="20" t="n">
        <v>0.842632637941279</v>
      </c>
      <c r="U585" s="20" t="n">
        <v>0.43327411585451</v>
      </c>
      <c r="V585" s="20" t="n">
        <v>0.763078639470601</v>
      </c>
      <c r="W585" s="20" t="n">
        <v>0.775163375837162</v>
      </c>
      <c r="X585" s="20" t="n">
        <v>0.124813254586196</v>
      </c>
    </row>
    <row r="586" customFormat="false" ht="15" hidden="false" customHeight="false" outlineLevel="0" collapsed="false">
      <c r="A586" s="21" t="n">
        <v>562</v>
      </c>
      <c r="B586" s="18" t="n">
        <f aca="false">CHOOSE($E$9,S586,U586,W586)</f>
        <v>0.327543403371237</v>
      </c>
      <c r="C586" s="18" t="n">
        <f aca="false">CHOOSE($E$9,T586,V586,X586)</f>
        <v>0.419370705378242</v>
      </c>
      <c r="D586" s="9" t="n">
        <f aca="false">IF(B586^2+C586^2&lt;=1,1,0)</f>
        <v>1</v>
      </c>
      <c r="E586" s="14" t="n">
        <f aca="false">4*AVERAGE($D$25:D586)</f>
        <v>3.11743772241993</v>
      </c>
      <c r="F586" s="14" t="n">
        <f aca="false">B586</f>
        <v>0.327543403371237</v>
      </c>
      <c r="G586" s="14" t="n">
        <f aca="false">IF(D586=1,C586,"")</f>
        <v>0.419370705378242</v>
      </c>
      <c r="H586" s="9" t="str">
        <f aca="false">IF(D586=0,C586,"")</f>
        <v/>
      </c>
      <c r="I586" s="9" t="n">
        <f aca="false">SQRT(1-F586^2)</f>
        <v>0.944836133362811</v>
      </c>
      <c r="J586" s="21"/>
      <c r="K586" s="21"/>
      <c r="L586" s="21"/>
      <c r="M586" s="21"/>
      <c r="N586" s="21"/>
      <c r="O586" s="21"/>
      <c r="P586" s="21"/>
      <c r="Q586" s="19" t="n">
        <f aca="false">PI()</f>
        <v>3.14159265358979</v>
      </c>
      <c r="S586" s="20" t="n">
        <v>0.327543403371237</v>
      </c>
      <c r="T586" s="20" t="n">
        <v>0.419370705378242</v>
      </c>
      <c r="U586" s="20" t="n">
        <v>0.526516135858493</v>
      </c>
      <c r="V586" s="20" t="n">
        <v>0.940159043340241</v>
      </c>
      <c r="W586" s="20" t="n">
        <v>0.508393398450706</v>
      </c>
      <c r="X586" s="20" t="n">
        <v>0.267049383660949</v>
      </c>
    </row>
    <row r="587" customFormat="false" ht="15" hidden="false" customHeight="false" outlineLevel="0" collapsed="false">
      <c r="A587" s="21" t="n">
        <v>563</v>
      </c>
      <c r="B587" s="18" t="n">
        <f aca="false">CHOOSE($E$9,S587,U587,W587)</f>
        <v>0.259243914741091</v>
      </c>
      <c r="C587" s="18" t="n">
        <f aca="false">CHOOSE($E$9,T587,V587,X587)</f>
        <v>0.21305861196015</v>
      </c>
      <c r="D587" s="9" t="n">
        <f aca="false">IF(B587^2+C587^2&lt;=1,1,0)</f>
        <v>1</v>
      </c>
      <c r="E587" s="14" t="n">
        <f aca="false">4*AVERAGE($D$25:D587)</f>
        <v>3.1190053285968</v>
      </c>
      <c r="F587" s="14" t="n">
        <f aca="false">B587</f>
        <v>0.259243914741091</v>
      </c>
      <c r="G587" s="14" t="n">
        <f aca="false">IF(D587=1,C587,"")</f>
        <v>0.21305861196015</v>
      </c>
      <c r="H587" s="9" t="str">
        <f aca="false">IF(D587=0,C587,"")</f>
        <v/>
      </c>
      <c r="I587" s="9" t="n">
        <f aca="false">SQRT(1-F587^2)</f>
        <v>0.96581188265092</v>
      </c>
      <c r="J587" s="21"/>
      <c r="K587" s="21"/>
      <c r="L587" s="21"/>
      <c r="M587" s="21"/>
      <c r="N587" s="21"/>
      <c r="O587" s="21"/>
      <c r="P587" s="21"/>
      <c r="Q587" s="19" t="n">
        <f aca="false">PI()</f>
        <v>3.14159265358979</v>
      </c>
      <c r="S587" s="20" t="n">
        <v>0.259243914741091</v>
      </c>
      <c r="T587" s="20" t="n">
        <v>0.21305861196015</v>
      </c>
      <c r="U587" s="20" t="n">
        <v>0.984207510641126</v>
      </c>
      <c r="V587" s="20" t="n">
        <v>0.668243846834711</v>
      </c>
      <c r="W587" s="20" t="n">
        <v>0.994910686848733</v>
      </c>
      <c r="X587" s="20" t="n">
        <v>0.63096413591166</v>
      </c>
    </row>
    <row r="588" customFormat="false" ht="15" hidden="false" customHeight="false" outlineLevel="0" collapsed="false">
      <c r="A588" s="21" t="n">
        <v>564</v>
      </c>
      <c r="B588" s="18" t="n">
        <f aca="false">CHOOSE($E$9,S588,U588,W588)</f>
        <v>0.62194716592785</v>
      </c>
      <c r="C588" s="18" t="n">
        <f aca="false">CHOOSE($E$9,T588,V588,X588)</f>
        <v>0.842240250785835</v>
      </c>
      <c r="D588" s="9" t="n">
        <f aca="false">IF(B588^2+C588^2&lt;=1,1,0)</f>
        <v>0</v>
      </c>
      <c r="E588" s="14" t="n">
        <f aca="false">4*AVERAGE($D$25:D588)</f>
        <v>3.11347517730496</v>
      </c>
      <c r="F588" s="14" t="n">
        <f aca="false">B588</f>
        <v>0.62194716592785</v>
      </c>
      <c r="G588" s="9" t="str">
        <f aca="false">IF(D588=1,C588,"")</f>
        <v/>
      </c>
      <c r="H588" s="14" t="n">
        <f aca="false">IF(D588=0,C588,"")</f>
        <v>0.842240250785835</v>
      </c>
      <c r="I588" s="9" t="n">
        <f aca="false">SQRT(1-F588^2)</f>
        <v>0.783059207719516</v>
      </c>
      <c r="J588" s="21"/>
      <c r="K588" s="21"/>
      <c r="L588" s="21"/>
      <c r="M588" s="21"/>
      <c r="N588" s="21"/>
      <c r="O588" s="21"/>
      <c r="P588" s="21"/>
      <c r="Q588" s="19" t="n">
        <f aca="false">PI()</f>
        <v>3.14159265358979</v>
      </c>
      <c r="S588" s="20" t="n">
        <v>0.62194716592785</v>
      </c>
      <c r="T588" s="20" t="n">
        <v>0.842240250785835</v>
      </c>
      <c r="U588" s="20" t="n">
        <v>0.282181730613487</v>
      </c>
      <c r="V588" s="20" t="n">
        <v>0.314634212820508</v>
      </c>
      <c r="W588" s="20" t="n">
        <v>0.0136711556710849</v>
      </c>
      <c r="X588" s="20" t="n">
        <v>0.5964564715572</v>
      </c>
    </row>
    <row r="589" customFormat="false" ht="15" hidden="false" customHeight="false" outlineLevel="0" collapsed="false">
      <c r="A589" s="21" t="n">
        <v>565</v>
      </c>
      <c r="B589" s="18" t="n">
        <f aca="false">CHOOSE($E$9,S589,U589,W589)</f>
        <v>0.189313488896005</v>
      </c>
      <c r="C589" s="18" t="n">
        <f aca="false">CHOOSE($E$9,T589,V589,X589)</f>
        <v>0.27097881922964</v>
      </c>
      <c r="D589" s="9" t="n">
        <f aca="false">IF(B589^2+C589^2&lt;=1,1,0)</f>
        <v>1</v>
      </c>
      <c r="E589" s="14" t="n">
        <f aca="false">4*AVERAGE($D$25:D589)</f>
        <v>3.11504424778761</v>
      </c>
      <c r="F589" s="14" t="n">
        <f aca="false">B589</f>
        <v>0.189313488896005</v>
      </c>
      <c r="G589" s="14" t="n">
        <f aca="false">IF(D589=1,C589,"")</f>
        <v>0.27097881922964</v>
      </c>
      <c r="H589" s="9" t="str">
        <f aca="false">IF(D589=0,C589,"")</f>
        <v/>
      </c>
      <c r="I589" s="9" t="n">
        <f aca="false">SQRT(1-F589^2)</f>
        <v>0.981916698565628</v>
      </c>
      <c r="J589" s="21"/>
      <c r="K589" s="21"/>
      <c r="L589" s="21"/>
      <c r="M589" s="21"/>
      <c r="N589" s="21"/>
      <c r="O589" s="21"/>
      <c r="P589" s="21"/>
      <c r="Q589" s="19" t="n">
        <f aca="false">PI()</f>
        <v>3.14159265358979</v>
      </c>
      <c r="S589" s="20" t="n">
        <v>0.189313488896005</v>
      </c>
      <c r="T589" s="20" t="n">
        <v>0.27097881922964</v>
      </c>
      <c r="U589" s="20" t="n">
        <v>0.936548624488722</v>
      </c>
      <c r="V589" s="20" t="n">
        <v>0.855904585824955</v>
      </c>
      <c r="W589" s="20" t="n">
        <v>0.885666330835456</v>
      </c>
      <c r="X589" s="20" t="n">
        <v>0.307222757213138</v>
      </c>
    </row>
    <row r="590" customFormat="false" ht="15" hidden="false" customHeight="false" outlineLevel="0" collapsed="false">
      <c r="A590" s="21" t="n">
        <v>566</v>
      </c>
      <c r="B590" s="18" t="n">
        <f aca="false">CHOOSE($E$9,S590,U590,W590)</f>
        <v>0.254952413379215</v>
      </c>
      <c r="C590" s="18" t="n">
        <f aca="false">CHOOSE($E$9,T590,V590,X590)</f>
        <v>0.901754234102555</v>
      </c>
      <c r="D590" s="9" t="n">
        <f aca="false">IF(B590^2+C590^2&lt;=1,1,0)</f>
        <v>1</v>
      </c>
      <c r="E590" s="14" t="n">
        <f aca="false">4*AVERAGE($D$25:D590)</f>
        <v>3.11660777385159</v>
      </c>
      <c r="F590" s="14" t="n">
        <f aca="false">B590</f>
        <v>0.254952413379215</v>
      </c>
      <c r="G590" s="14" t="n">
        <f aca="false">IF(D590=1,C590,"")</f>
        <v>0.901754234102555</v>
      </c>
      <c r="H590" s="9" t="str">
        <f aca="false">IF(D590=0,C590,"")</f>
        <v/>
      </c>
      <c r="I590" s="9" t="n">
        <f aca="false">SQRT(1-F590^2)</f>
        <v>0.96695360121989</v>
      </c>
      <c r="J590" s="21"/>
      <c r="K590" s="21"/>
      <c r="L590" s="21"/>
      <c r="M590" s="21"/>
      <c r="N590" s="21"/>
      <c r="O590" s="21"/>
      <c r="P590" s="21"/>
      <c r="Q590" s="19" t="n">
        <f aca="false">PI()</f>
        <v>3.14159265358979</v>
      </c>
      <c r="S590" s="20" t="n">
        <v>0.254952413379215</v>
      </c>
      <c r="T590" s="20" t="n">
        <v>0.901754234102555</v>
      </c>
      <c r="U590" s="20" t="n">
        <v>0.909528762017295</v>
      </c>
      <c r="V590" s="20" t="n">
        <v>0.130688582141201</v>
      </c>
      <c r="W590" s="20" t="n">
        <v>0.524747856144715</v>
      </c>
      <c r="X590" s="20" t="n">
        <v>0.0722253046802939</v>
      </c>
    </row>
    <row r="591" customFormat="false" ht="15" hidden="false" customHeight="false" outlineLevel="0" collapsed="false">
      <c r="A591" s="21" t="n">
        <v>567</v>
      </c>
      <c r="B591" s="18" t="n">
        <f aca="false">CHOOSE($E$9,S591,U591,W591)</f>
        <v>0.702393751475029</v>
      </c>
      <c r="C591" s="18" t="n">
        <f aca="false">CHOOSE($E$9,T591,V591,X591)</f>
        <v>0.195048168883659</v>
      </c>
      <c r="D591" s="9" t="n">
        <f aca="false">IF(B591^2+C591^2&lt;=1,1,0)</f>
        <v>1</v>
      </c>
      <c r="E591" s="14" t="n">
        <f aca="false">4*AVERAGE($D$25:D591)</f>
        <v>3.11816578483245</v>
      </c>
      <c r="F591" s="14" t="n">
        <f aca="false">B591</f>
        <v>0.702393751475029</v>
      </c>
      <c r="G591" s="14" t="n">
        <f aca="false">IF(D591=1,C591,"")</f>
        <v>0.195048168883659</v>
      </c>
      <c r="H591" s="9" t="str">
        <f aca="false">IF(D591=0,C591,"")</f>
        <v/>
      </c>
      <c r="I591" s="9" t="n">
        <f aca="false">SQRT(1-F591^2)</f>
        <v>0.711788604775909</v>
      </c>
      <c r="J591" s="21"/>
      <c r="K591" s="21"/>
      <c r="L591" s="21"/>
      <c r="M591" s="21"/>
      <c r="N591" s="21"/>
      <c r="O591" s="21"/>
      <c r="P591" s="21"/>
      <c r="Q591" s="19" t="n">
        <f aca="false">PI()</f>
        <v>3.14159265358979</v>
      </c>
      <c r="S591" s="20" t="n">
        <v>0.702393751475029</v>
      </c>
      <c r="T591" s="20" t="n">
        <v>0.195048168883659</v>
      </c>
      <c r="U591" s="20" t="n">
        <v>0.918130427706076</v>
      </c>
      <c r="V591" s="20" t="n">
        <v>0.416519790972268</v>
      </c>
      <c r="W591" s="20" t="n">
        <v>0.370689003047108</v>
      </c>
      <c r="X591" s="20" t="n">
        <v>0.444645669714525</v>
      </c>
    </row>
    <row r="592" customFormat="false" ht="15" hidden="false" customHeight="false" outlineLevel="0" collapsed="false">
      <c r="A592" s="21" t="n">
        <v>568</v>
      </c>
      <c r="B592" s="18" t="n">
        <f aca="false">CHOOSE($E$9,S592,U592,W592)</f>
        <v>0.789185269153677</v>
      </c>
      <c r="C592" s="18" t="n">
        <f aca="false">CHOOSE($E$9,T592,V592,X592)</f>
        <v>0.846012220834382</v>
      </c>
      <c r="D592" s="9" t="n">
        <f aca="false">IF(B592^2+C592^2&lt;=1,1,0)</f>
        <v>0</v>
      </c>
      <c r="E592" s="14" t="n">
        <f aca="false">4*AVERAGE($D$25:D592)</f>
        <v>3.11267605633803</v>
      </c>
      <c r="F592" s="14" t="n">
        <f aca="false">B592</f>
        <v>0.789185269153677</v>
      </c>
      <c r="G592" s="9" t="str">
        <f aca="false">IF(D592=1,C592,"")</f>
        <v/>
      </c>
      <c r="H592" s="14" t="n">
        <f aca="false">IF(D592=0,C592,"")</f>
        <v>0.846012220834382</v>
      </c>
      <c r="I592" s="9" t="n">
        <f aca="false">SQRT(1-F592^2)</f>
        <v>0.614155201028892</v>
      </c>
      <c r="J592" s="21"/>
      <c r="K592" s="21"/>
      <c r="L592" s="21"/>
      <c r="M592" s="21"/>
      <c r="N592" s="21"/>
      <c r="O592" s="21"/>
      <c r="P592" s="21"/>
      <c r="Q592" s="19" t="n">
        <f aca="false">PI()</f>
        <v>3.14159265358979</v>
      </c>
      <c r="S592" s="20" t="n">
        <v>0.789185269153677</v>
      </c>
      <c r="T592" s="20" t="n">
        <v>0.846012220834382</v>
      </c>
      <c r="U592" s="20" t="n">
        <v>0.914970367491164</v>
      </c>
      <c r="V592" s="20" t="n">
        <v>0.159291157641847</v>
      </c>
      <c r="W592" s="20" t="n">
        <v>0.0638149845902785</v>
      </c>
      <c r="X592" s="20" t="n">
        <v>0.30293518845308</v>
      </c>
    </row>
    <row r="593" customFormat="false" ht="15" hidden="false" customHeight="false" outlineLevel="0" collapsed="false">
      <c r="A593" s="21" t="n">
        <v>569</v>
      </c>
      <c r="B593" s="18" t="n">
        <f aca="false">CHOOSE($E$9,S593,U593,W593)</f>
        <v>0.727758546243422</v>
      </c>
      <c r="C593" s="18" t="n">
        <f aca="false">CHOOSE($E$9,T593,V593,X593)</f>
        <v>0.530060028308071</v>
      </c>
      <c r="D593" s="9" t="n">
        <f aca="false">IF(B593^2+C593^2&lt;=1,1,0)</f>
        <v>1</v>
      </c>
      <c r="E593" s="14" t="n">
        <f aca="false">4*AVERAGE($D$25:D593)</f>
        <v>3.11423550087874</v>
      </c>
      <c r="F593" s="14" t="n">
        <f aca="false">B593</f>
        <v>0.727758546243422</v>
      </c>
      <c r="G593" s="14" t="n">
        <f aca="false">IF(D593=1,C593,"")</f>
        <v>0.530060028308071</v>
      </c>
      <c r="H593" s="9" t="str">
        <f aca="false">IF(D593=0,C593,"")</f>
        <v/>
      </c>
      <c r="I593" s="9" t="n">
        <f aca="false">SQRT(1-F593^2)</f>
        <v>0.685833433400313</v>
      </c>
      <c r="J593" s="21"/>
      <c r="K593" s="21"/>
      <c r="L593" s="21"/>
      <c r="M593" s="21"/>
      <c r="N593" s="21"/>
      <c r="O593" s="21"/>
      <c r="P593" s="21"/>
      <c r="Q593" s="19" t="n">
        <f aca="false">PI()</f>
        <v>3.14159265358979</v>
      </c>
      <c r="S593" s="20" t="n">
        <v>0.727758546243422</v>
      </c>
      <c r="T593" s="20" t="n">
        <v>0.530060028308071</v>
      </c>
      <c r="U593" s="20" t="n">
        <v>0.587083719686242</v>
      </c>
      <c r="V593" s="20" t="n">
        <v>0.394805164008651</v>
      </c>
      <c r="W593" s="20" t="n">
        <v>0.0540669513857437</v>
      </c>
      <c r="X593" s="20" t="n">
        <v>0.17014012478786</v>
      </c>
    </row>
    <row r="594" customFormat="false" ht="15" hidden="false" customHeight="false" outlineLevel="0" collapsed="false">
      <c r="A594" s="21" t="n">
        <v>570</v>
      </c>
      <c r="B594" s="18" t="n">
        <f aca="false">CHOOSE($E$9,S594,U594,W594)</f>
        <v>0.404493688954972</v>
      </c>
      <c r="C594" s="18" t="n">
        <f aca="false">CHOOSE($E$9,T594,V594,X594)</f>
        <v>0.0934819710673764</v>
      </c>
      <c r="D594" s="9" t="n">
        <f aca="false">IF(B594^2+C594^2&lt;=1,1,0)</f>
        <v>1</v>
      </c>
      <c r="E594" s="14" t="n">
        <f aca="false">4*AVERAGE($D$25:D594)</f>
        <v>3.11578947368421</v>
      </c>
      <c r="F594" s="14" t="n">
        <f aca="false">B594</f>
        <v>0.404493688954972</v>
      </c>
      <c r="G594" s="14" t="n">
        <f aca="false">IF(D594=1,C594,"")</f>
        <v>0.0934819710673764</v>
      </c>
      <c r="H594" s="9" t="str">
        <f aca="false">IF(D594=0,C594,"")</f>
        <v/>
      </c>
      <c r="I594" s="9" t="n">
        <f aca="false">SQRT(1-F594^2)</f>
        <v>0.914540789465182</v>
      </c>
      <c r="J594" s="21"/>
      <c r="K594" s="21"/>
      <c r="L594" s="21"/>
      <c r="M594" s="21"/>
      <c r="N594" s="21"/>
      <c r="O594" s="21"/>
      <c r="P594" s="21"/>
      <c r="Q594" s="19" t="n">
        <f aca="false">PI()</f>
        <v>3.14159265358979</v>
      </c>
      <c r="S594" s="20" t="n">
        <v>0.404493688954972</v>
      </c>
      <c r="T594" s="20" t="n">
        <v>0.0934819710673764</v>
      </c>
      <c r="U594" s="20" t="n">
        <v>0.535353227781593</v>
      </c>
      <c r="V594" s="20" t="n">
        <v>0.422055581877711</v>
      </c>
      <c r="W594" s="20" t="n">
        <v>0.375977555339084</v>
      </c>
      <c r="X594" s="20" t="n">
        <v>0.0821801359610542</v>
      </c>
    </row>
    <row r="595" customFormat="false" ht="15" hidden="false" customHeight="false" outlineLevel="0" collapsed="false">
      <c r="A595" s="21" t="n">
        <v>571</v>
      </c>
      <c r="B595" s="18" t="n">
        <f aca="false">CHOOSE($E$9,S595,U595,W595)</f>
        <v>0.313765121507458</v>
      </c>
      <c r="C595" s="18" t="n">
        <f aca="false">CHOOSE($E$9,T595,V595,X595)</f>
        <v>0.124751398921944</v>
      </c>
      <c r="D595" s="9" t="n">
        <f aca="false">IF(B595^2+C595^2&lt;=1,1,0)</f>
        <v>1</v>
      </c>
      <c r="E595" s="14" t="n">
        <f aca="false">4*AVERAGE($D$25:D595)</f>
        <v>3.11733800350263</v>
      </c>
      <c r="F595" s="14" t="n">
        <f aca="false">B595</f>
        <v>0.313765121507458</v>
      </c>
      <c r="G595" s="14" t="n">
        <f aca="false">IF(D595=1,C595,"")</f>
        <v>0.124751398921944</v>
      </c>
      <c r="H595" s="9" t="str">
        <f aca="false">IF(D595=0,C595,"")</f>
        <v/>
      </c>
      <c r="I595" s="9" t="n">
        <f aca="false">SQRT(1-F595^2)</f>
        <v>0.949500631134814</v>
      </c>
      <c r="J595" s="21"/>
      <c r="K595" s="21"/>
      <c r="L595" s="21"/>
      <c r="M595" s="21"/>
      <c r="N595" s="21"/>
      <c r="O595" s="21"/>
      <c r="P595" s="21"/>
      <c r="Q595" s="19" t="n">
        <f aca="false">PI()</f>
        <v>3.14159265358979</v>
      </c>
      <c r="S595" s="20" t="n">
        <v>0.313765121507458</v>
      </c>
      <c r="T595" s="20" t="n">
        <v>0.124751398921944</v>
      </c>
      <c r="U595" s="20" t="n">
        <v>0.594476397280895</v>
      </c>
      <c r="V595" s="20" t="n">
        <v>0.592280080649496</v>
      </c>
      <c r="W595" s="20" t="n">
        <v>0.97151033588656</v>
      </c>
      <c r="X595" s="20" t="n">
        <v>0.935046237457379</v>
      </c>
    </row>
    <row r="596" customFormat="false" ht="15" hidden="false" customHeight="false" outlineLevel="0" collapsed="false">
      <c r="A596" s="21" t="n">
        <v>572</v>
      </c>
      <c r="B596" s="18" t="n">
        <f aca="false">CHOOSE($E$9,S596,U596,W596)</f>
        <v>0.0581647459184751</v>
      </c>
      <c r="C596" s="18" t="n">
        <f aca="false">CHOOSE($E$9,T596,V596,X596)</f>
        <v>0.909574146498926</v>
      </c>
      <c r="D596" s="9" t="n">
        <f aca="false">IF(B596^2+C596^2&lt;=1,1,0)</f>
        <v>1</v>
      </c>
      <c r="E596" s="14" t="n">
        <f aca="false">4*AVERAGE($D$25:D596)</f>
        <v>3.11888111888112</v>
      </c>
      <c r="F596" s="14" t="n">
        <f aca="false">B596</f>
        <v>0.0581647459184751</v>
      </c>
      <c r="G596" s="14" t="n">
        <f aca="false">IF(D596=1,C596,"")</f>
        <v>0.909574146498926</v>
      </c>
      <c r="H596" s="9" t="str">
        <f aca="false">IF(D596=0,C596,"")</f>
        <v/>
      </c>
      <c r="I596" s="9" t="n">
        <f aca="false">SQRT(1-F596^2)</f>
        <v>0.998306998038299</v>
      </c>
      <c r="J596" s="21"/>
      <c r="K596" s="21"/>
      <c r="L596" s="21"/>
      <c r="M596" s="21"/>
      <c r="N596" s="21"/>
      <c r="O596" s="21"/>
      <c r="P596" s="21"/>
      <c r="Q596" s="19" t="n">
        <f aca="false">PI()</f>
        <v>3.14159265358979</v>
      </c>
      <c r="S596" s="20" t="n">
        <v>0.0581647459184751</v>
      </c>
      <c r="T596" s="20" t="n">
        <v>0.909574146498926</v>
      </c>
      <c r="U596" s="20" t="n">
        <v>0.48000580685388</v>
      </c>
      <c r="V596" s="20" t="n">
        <v>0.142782046579652</v>
      </c>
      <c r="W596" s="20" t="n">
        <v>0.0588578917806948</v>
      </c>
      <c r="X596" s="20" t="n">
        <v>0.299151643402008</v>
      </c>
    </row>
    <row r="597" customFormat="false" ht="15" hidden="false" customHeight="false" outlineLevel="0" collapsed="false">
      <c r="A597" s="21" t="n">
        <v>573</v>
      </c>
      <c r="B597" s="18" t="n">
        <f aca="false">CHOOSE($E$9,S597,U597,W597)</f>
        <v>0.142075321520679</v>
      </c>
      <c r="C597" s="18" t="n">
        <f aca="false">CHOOSE($E$9,T597,V597,X597)</f>
        <v>0.160428404458798</v>
      </c>
      <c r="D597" s="9" t="n">
        <f aca="false">IF(B597^2+C597^2&lt;=1,1,0)</f>
        <v>1</v>
      </c>
      <c r="E597" s="14" t="n">
        <f aca="false">4*AVERAGE($D$25:D597)</f>
        <v>3.12041884816754</v>
      </c>
      <c r="F597" s="14" t="n">
        <f aca="false">B597</f>
        <v>0.142075321520679</v>
      </c>
      <c r="G597" s="14" t="n">
        <f aca="false">IF(D597=1,C597,"")</f>
        <v>0.160428404458798</v>
      </c>
      <c r="H597" s="9" t="str">
        <f aca="false">IF(D597=0,C597,"")</f>
        <v/>
      </c>
      <c r="I597" s="9" t="n">
        <f aca="false">SQRT(1-F597^2)</f>
        <v>0.98985584961387</v>
      </c>
      <c r="J597" s="21"/>
      <c r="K597" s="21"/>
      <c r="L597" s="21"/>
      <c r="M597" s="21"/>
      <c r="N597" s="21"/>
      <c r="O597" s="21"/>
      <c r="P597" s="21"/>
      <c r="Q597" s="19" t="n">
        <f aca="false">PI()</f>
        <v>3.14159265358979</v>
      </c>
      <c r="S597" s="20" t="n">
        <v>0.142075321520679</v>
      </c>
      <c r="T597" s="20" t="n">
        <v>0.160428404458798</v>
      </c>
      <c r="U597" s="20" t="n">
        <v>0.2317247966288</v>
      </c>
      <c r="V597" s="20" t="n">
        <v>0.068109514763575</v>
      </c>
      <c r="W597" s="20" t="n">
        <v>0.193815746290945</v>
      </c>
      <c r="X597" s="20" t="n">
        <v>0.946936762801245</v>
      </c>
    </row>
    <row r="598" customFormat="false" ht="15" hidden="false" customHeight="false" outlineLevel="0" collapsed="false">
      <c r="A598" s="21" t="n">
        <v>574</v>
      </c>
      <c r="B598" s="18" t="n">
        <f aca="false">CHOOSE($E$9,S598,U598,W598)</f>
        <v>0.325805978267454</v>
      </c>
      <c r="C598" s="18" t="n">
        <f aca="false">CHOOSE($E$9,T598,V598,X598)</f>
        <v>0.431849829968996</v>
      </c>
      <c r="D598" s="9" t="n">
        <f aca="false">IF(B598^2+C598^2&lt;=1,1,0)</f>
        <v>1</v>
      </c>
      <c r="E598" s="14" t="n">
        <f aca="false">4*AVERAGE($D$25:D598)</f>
        <v>3.1219512195122</v>
      </c>
      <c r="F598" s="14" t="n">
        <f aca="false">B598</f>
        <v>0.325805978267454</v>
      </c>
      <c r="G598" s="14" t="n">
        <f aca="false">IF(D598=1,C598,"")</f>
        <v>0.431849829968996</v>
      </c>
      <c r="H598" s="9" t="str">
        <f aca="false">IF(D598=0,C598,"")</f>
        <v/>
      </c>
      <c r="I598" s="9" t="n">
        <f aca="false">SQRT(1-F598^2)</f>
        <v>0.945436652835708</v>
      </c>
      <c r="J598" s="21"/>
      <c r="K598" s="21"/>
      <c r="L598" s="21"/>
      <c r="M598" s="21"/>
      <c r="N598" s="21"/>
      <c r="O598" s="21"/>
      <c r="P598" s="21"/>
      <c r="Q598" s="19" t="n">
        <f aca="false">PI()</f>
        <v>3.14159265358979</v>
      </c>
      <c r="S598" s="20" t="n">
        <v>0.325805978267454</v>
      </c>
      <c r="T598" s="20" t="n">
        <v>0.431849829968996</v>
      </c>
      <c r="U598" s="20" t="n">
        <v>0.693424080882171</v>
      </c>
      <c r="V598" s="20" t="n">
        <v>0.449463654510041</v>
      </c>
      <c r="W598" s="20" t="n">
        <v>0.637009045205399</v>
      </c>
      <c r="X598" s="20" t="n">
        <v>0.581100797665252</v>
      </c>
    </row>
    <row r="599" customFormat="false" ht="15" hidden="false" customHeight="false" outlineLevel="0" collapsed="false">
      <c r="A599" s="21" t="n">
        <v>575</v>
      </c>
      <c r="B599" s="18" t="n">
        <f aca="false">CHOOSE($E$9,S599,U599,W599)</f>
        <v>0.0741033403901383</v>
      </c>
      <c r="C599" s="18" t="n">
        <f aca="false">CHOOSE($E$9,T599,V599,X599)</f>
        <v>0.0985370917478576</v>
      </c>
      <c r="D599" s="9" t="n">
        <f aca="false">IF(B599^2+C599^2&lt;=1,1,0)</f>
        <v>1</v>
      </c>
      <c r="E599" s="14" t="n">
        <f aca="false">4*AVERAGE($D$25:D599)</f>
        <v>3.12347826086957</v>
      </c>
      <c r="F599" s="14" t="n">
        <f aca="false">B599</f>
        <v>0.0741033403901383</v>
      </c>
      <c r="G599" s="14" t="n">
        <f aca="false">IF(D599=1,C599,"")</f>
        <v>0.0985370917478576</v>
      </c>
      <c r="H599" s="9" t="str">
        <f aca="false">IF(D599=0,C599,"")</f>
        <v/>
      </c>
      <c r="I599" s="9" t="n">
        <f aca="false">SQRT(1-F599^2)</f>
        <v>0.997250567782753</v>
      </c>
      <c r="J599" s="21"/>
      <c r="K599" s="21"/>
      <c r="L599" s="21"/>
      <c r="M599" s="21"/>
      <c r="N599" s="21"/>
      <c r="O599" s="21"/>
      <c r="P599" s="21"/>
      <c r="Q599" s="19" t="n">
        <f aca="false">PI()</f>
        <v>3.14159265358979</v>
      </c>
      <c r="S599" s="20" t="n">
        <v>0.0741033403901383</v>
      </c>
      <c r="T599" s="20" t="n">
        <v>0.0985370917478576</v>
      </c>
      <c r="U599" s="20" t="n">
        <v>0.584278032268207</v>
      </c>
      <c r="V599" s="20" t="n">
        <v>0.943183081177729</v>
      </c>
      <c r="W599" s="20" t="n">
        <v>0.891051550526759</v>
      </c>
      <c r="X599" s="20" t="n">
        <v>0.118681982027568</v>
      </c>
    </row>
    <row r="600" customFormat="false" ht="15" hidden="false" customHeight="false" outlineLevel="0" collapsed="false">
      <c r="A600" s="21" t="n">
        <v>576</v>
      </c>
      <c r="B600" s="18" t="n">
        <f aca="false">CHOOSE($E$9,S600,U600,W600)</f>
        <v>0.688515799469315</v>
      </c>
      <c r="C600" s="18" t="n">
        <f aca="false">CHOOSE($E$9,T600,V600,X600)</f>
        <v>0.996985857491382</v>
      </c>
      <c r="D600" s="9" t="n">
        <f aca="false">IF(B600^2+C600^2&lt;=1,1,0)</f>
        <v>0</v>
      </c>
      <c r="E600" s="14" t="n">
        <f aca="false">4*AVERAGE($D$25:D600)</f>
        <v>3.11805555555556</v>
      </c>
      <c r="F600" s="14" t="n">
        <f aca="false">B600</f>
        <v>0.688515799469315</v>
      </c>
      <c r="G600" s="9" t="str">
        <f aca="false">IF(D600=1,C600,"")</f>
        <v/>
      </c>
      <c r="H600" s="14" t="n">
        <f aca="false">IF(D600=0,C600,"")</f>
        <v>0.996985857491382</v>
      </c>
      <c r="I600" s="9" t="n">
        <f aca="false">SQRT(1-F600^2)</f>
        <v>0.725221341302868</v>
      </c>
      <c r="J600" s="21"/>
      <c r="K600" s="21"/>
      <c r="L600" s="21"/>
      <c r="M600" s="21"/>
      <c r="N600" s="21"/>
      <c r="O600" s="21"/>
      <c r="P600" s="21"/>
      <c r="Q600" s="19" t="n">
        <f aca="false">PI()</f>
        <v>3.14159265358979</v>
      </c>
      <c r="S600" s="20" t="n">
        <v>0.688515799469315</v>
      </c>
      <c r="T600" s="20" t="n">
        <v>0.996985857491382</v>
      </c>
      <c r="U600" s="20" t="n">
        <v>0.362331580863458</v>
      </c>
      <c r="V600" s="20" t="n">
        <v>0.366794885235236</v>
      </c>
      <c r="W600" s="20" t="n">
        <v>0.341827588985985</v>
      </c>
      <c r="X600" s="20" t="n">
        <v>0.478630187470533</v>
      </c>
    </row>
    <row r="601" customFormat="false" ht="15" hidden="false" customHeight="false" outlineLevel="0" collapsed="false">
      <c r="A601" s="21" t="n">
        <v>577</v>
      </c>
      <c r="B601" s="18" t="n">
        <f aca="false">CHOOSE($E$9,S601,U601,W601)</f>
        <v>0.120315038482659</v>
      </c>
      <c r="C601" s="18" t="n">
        <f aca="false">CHOOSE($E$9,T601,V601,X601)</f>
        <v>0.625304543995298</v>
      </c>
      <c r="D601" s="9" t="n">
        <f aca="false">IF(B601^2+C601^2&lt;=1,1,0)</f>
        <v>1</v>
      </c>
      <c r="E601" s="14" t="n">
        <f aca="false">4*AVERAGE($D$25:D601)</f>
        <v>3.11958405545927</v>
      </c>
      <c r="F601" s="14" t="n">
        <f aca="false">B601</f>
        <v>0.120315038482659</v>
      </c>
      <c r="G601" s="14" t="n">
        <f aca="false">IF(D601=1,C601,"")</f>
        <v>0.625304543995298</v>
      </c>
      <c r="H601" s="9" t="str">
        <f aca="false">IF(D601=0,C601,"")</f>
        <v/>
      </c>
      <c r="I601" s="9" t="n">
        <f aca="false">SQRT(1-F601^2)</f>
        <v>0.992735761174602</v>
      </c>
      <c r="J601" s="21"/>
      <c r="K601" s="21"/>
      <c r="L601" s="21"/>
      <c r="M601" s="21"/>
      <c r="N601" s="21"/>
      <c r="O601" s="21"/>
      <c r="P601" s="21"/>
      <c r="Q601" s="19" t="n">
        <f aca="false">PI()</f>
        <v>3.14159265358979</v>
      </c>
      <c r="S601" s="20" t="n">
        <v>0.120315038482659</v>
      </c>
      <c r="T601" s="20" t="n">
        <v>0.625304543995298</v>
      </c>
      <c r="U601" s="20" t="n">
        <v>0.147314441273162</v>
      </c>
      <c r="V601" s="20" t="n">
        <v>0.452002350386331</v>
      </c>
      <c r="W601" s="20" t="n">
        <v>0.946647337954918</v>
      </c>
      <c r="X601" s="20" t="n">
        <v>0.440302240090063</v>
      </c>
    </row>
    <row r="602" customFormat="false" ht="15" hidden="false" customHeight="false" outlineLevel="0" collapsed="false">
      <c r="A602" s="21" t="n">
        <v>578</v>
      </c>
      <c r="B602" s="18" t="n">
        <f aca="false">CHOOSE($E$9,S602,U602,W602)</f>
        <v>0.281967970891856</v>
      </c>
      <c r="C602" s="18" t="n">
        <f aca="false">CHOOSE($E$9,T602,V602,X602)</f>
        <v>0.972622962784953</v>
      </c>
      <c r="D602" s="9" t="n">
        <f aca="false">IF(B602^2+C602^2&lt;=1,1,0)</f>
        <v>0</v>
      </c>
      <c r="E602" s="14" t="n">
        <f aca="false">4*AVERAGE($D$25:D602)</f>
        <v>3.11418685121107</v>
      </c>
      <c r="F602" s="14" t="n">
        <f aca="false">B602</f>
        <v>0.281967970891856</v>
      </c>
      <c r="G602" s="9" t="str">
        <f aca="false">IF(D602=1,C602,"")</f>
        <v/>
      </c>
      <c r="H602" s="14" t="n">
        <f aca="false">IF(D602=0,C602,"")</f>
        <v>0.972622962784953</v>
      </c>
      <c r="I602" s="9" t="n">
        <f aca="false">SQRT(1-F602^2)</f>
        <v>0.959423818440594</v>
      </c>
      <c r="J602" s="21"/>
      <c r="K602" s="21"/>
      <c r="L602" s="21"/>
      <c r="M602" s="21"/>
      <c r="N602" s="21"/>
      <c r="O602" s="21"/>
      <c r="P602" s="21"/>
      <c r="Q602" s="19" t="n">
        <f aca="false">PI()</f>
        <v>3.14159265358979</v>
      </c>
      <c r="S602" s="20" t="n">
        <v>0.281967970891856</v>
      </c>
      <c r="T602" s="20" t="n">
        <v>0.972622962784953</v>
      </c>
      <c r="U602" s="20" t="n">
        <v>0.0250201390954231</v>
      </c>
      <c r="V602" s="20" t="n">
        <v>0.0722522298901743</v>
      </c>
      <c r="W602" s="20" t="n">
        <v>0.781482041160407</v>
      </c>
      <c r="X602" s="20" t="n">
        <v>0.947339218206429</v>
      </c>
    </row>
    <row r="603" customFormat="false" ht="15" hidden="false" customHeight="false" outlineLevel="0" collapsed="false">
      <c r="A603" s="21" t="n">
        <v>579</v>
      </c>
      <c r="B603" s="18" t="n">
        <f aca="false">CHOOSE($E$9,S603,U603,W603)</f>
        <v>0.473003821331076</v>
      </c>
      <c r="C603" s="18" t="n">
        <f aca="false">CHOOSE($E$9,T603,V603,X603)</f>
        <v>0.921575306565501</v>
      </c>
      <c r="D603" s="9" t="n">
        <f aca="false">IF(B603^2+C603^2&lt;=1,1,0)</f>
        <v>0</v>
      </c>
      <c r="E603" s="14" t="n">
        <f aca="false">4*AVERAGE($D$25:D603)</f>
        <v>3.10880829015544</v>
      </c>
      <c r="F603" s="14" t="n">
        <f aca="false">B603</f>
        <v>0.473003821331076</v>
      </c>
      <c r="G603" s="9" t="str">
        <f aca="false">IF(D603=1,C603,"")</f>
        <v/>
      </c>
      <c r="H603" s="14" t="n">
        <f aca="false">IF(D603=0,C603,"")</f>
        <v>0.921575306565501</v>
      </c>
      <c r="I603" s="9" t="n">
        <f aca="false">SQRT(1-F603^2)</f>
        <v>0.881060375346775</v>
      </c>
      <c r="J603" s="21"/>
      <c r="K603" s="21"/>
      <c r="L603" s="21"/>
      <c r="M603" s="21"/>
      <c r="N603" s="21"/>
      <c r="O603" s="21"/>
      <c r="P603" s="21"/>
      <c r="Q603" s="19" t="n">
        <f aca="false">PI()</f>
        <v>3.14159265358979</v>
      </c>
      <c r="S603" s="20" t="n">
        <v>0.473003821331076</v>
      </c>
      <c r="T603" s="20" t="n">
        <v>0.921575306565501</v>
      </c>
      <c r="U603" s="20" t="n">
        <v>0.880380152174041</v>
      </c>
      <c r="V603" s="20" t="n">
        <v>0.166189246966009</v>
      </c>
      <c r="W603" s="20" t="n">
        <v>0.90275242069582</v>
      </c>
      <c r="X603" s="20" t="n">
        <v>0.421002895559603</v>
      </c>
    </row>
    <row r="604" customFormat="false" ht="15" hidden="false" customHeight="false" outlineLevel="0" collapsed="false">
      <c r="A604" s="21" t="n">
        <v>580</v>
      </c>
      <c r="B604" s="18" t="n">
        <f aca="false">CHOOSE($E$9,S604,U604,W604)</f>
        <v>0.373035136959516</v>
      </c>
      <c r="C604" s="18" t="n">
        <f aca="false">CHOOSE($E$9,T604,V604,X604)</f>
        <v>0.547221734304912</v>
      </c>
      <c r="D604" s="9" t="n">
        <f aca="false">IF(B604^2+C604^2&lt;=1,1,0)</f>
        <v>1</v>
      </c>
      <c r="E604" s="14" t="n">
        <f aca="false">4*AVERAGE($D$25:D604)</f>
        <v>3.11034482758621</v>
      </c>
      <c r="F604" s="14" t="n">
        <f aca="false">B604</f>
        <v>0.373035136959516</v>
      </c>
      <c r="G604" s="14" t="n">
        <f aca="false">IF(D604=1,C604,"")</f>
        <v>0.547221734304912</v>
      </c>
      <c r="H604" s="9" t="str">
        <f aca="false">IF(D604=0,C604,"")</f>
        <v/>
      </c>
      <c r="I604" s="9" t="n">
        <f aca="false">SQRT(1-F604^2)</f>
        <v>0.92781721615499</v>
      </c>
      <c r="J604" s="21"/>
      <c r="K604" s="21"/>
      <c r="L604" s="21"/>
      <c r="M604" s="21"/>
      <c r="N604" s="21"/>
      <c r="O604" s="21"/>
      <c r="P604" s="21"/>
      <c r="Q604" s="19" t="n">
        <f aca="false">PI()</f>
        <v>3.14159265358979</v>
      </c>
      <c r="S604" s="20" t="n">
        <v>0.373035136959516</v>
      </c>
      <c r="T604" s="20" t="n">
        <v>0.547221734304912</v>
      </c>
      <c r="U604" s="20" t="n">
        <v>0.00433211849326243</v>
      </c>
      <c r="V604" s="20" t="n">
        <v>0.0610303562823359</v>
      </c>
      <c r="W604" s="20" t="n">
        <v>0.623746310697106</v>
      </c>
      <c r="X604" s="20" t="n">
        <v>0.665917713954823</v>
      </c>
    </row>
    <row r="605" customFormat="false" ht="15" hidden="false" customHeight="false" outlineLevel="0" collapsed="false">
      <c r="A605" s="21" t="n">
        <v>581</v>
      </c>
      <c r="B605" s="18" t="n">
        <f aca="false">CHOOSE($E$9,S605,U605,W605)</f>
        <v>0.493168081040494</v>
      </c>
      <c r="C605" s="18" t="n">
        <f aca="false">CHOOSE($E$9,T605,V605,X605)</f>
        <v>0.835968125262298</v>
      </c>
      <c r="D605" s="9" t="n">
        <f aca="false">IF(B605^2+C605^2&lt;=1,1,0)</f>
        <v>1</v>
      </c>
      <c r="E605" s="14" t="n">
        <f aca="false">4*AVERAGE($D$25:D605)</f>
        <v>3.1118760757315</v>
      </c>
      <c r="F605" s="14" t="n">
        <f aca="false">B605</f>
        <v>0.493168081040494</v>
      </c>
      <c r="G605" s="14" t="n">
        <f aca="false">IF(D605=1,C605,"")</f>
        <v>0.835968125262298</v>
      </c>
      <c r="H605" s="9" t="str">
        <f aca="false">IF(D605=0,C605,"")</f>
        <v/>
      </c>
      <c r="I605" s="9" t="n">
        <f aca="false">SQRT(1-F605^2)</f>
        <v>0.869934045685555</v>
      </c>
      <c r="J605" s="21"/>
      <c r="K605" s="21"/>
      <c r="L605" s="21"/>
      <c r="M605" s="21"/>
      <c r="N605" s="21"/>
      <c r="O605" s="21"/>
      <c r="P605" s="21"/>
      <c r="Q605" s="19" t="n">
        <f aca="false">PI()</f>
        <v>3.14159265358979</v>
      </c>
      <c r="S605" s="20" t="n">
        <v>0.493168081040494</v>
      </c>
      <c r="T605" s="20" t="n">
        <v>0.835968125262298</v>
      </c>
      <c r="U605" s="20" t="n">
        <v>0.351760650277892</v>
      </c>
      <c r="V605" s="20" t="n">
        <v>0.584840341808255</v>
      </c>
      <c r="W605" s="20" t="n">
        <v>0.363540923398959</v>
      </c>
      <c r="X605" s="20" t="n">
        <v>0.504613903479565</v>
      </c>
    </row>
    <row r="606" customFormat="false" ht="15" hidden="false" customHeight="false" outlineLevel="0" collapsed="false">
      <c r="A606" s="21" t="n">
        <v>582</v>
      </c>
      <c r="B606" s="18" t="n">
        <f aca="false">CHOOSE($E$9,S606,U606,W606)</f>
        <v>0.0795764228096232</v>
      </c>
      <c r="C606" s="18" t="n">
        <f aca="false">CHOOSE($E$9,T606,V606,X606)</f>
        <v>0.181051384774037</v>
      </c>
      <c r="D606" s="9" t="n">
        <f aca="false">IF(B606^2+C606^2&lt;=1,1,0)</f>
        <v>1</v>
      </c>
      <c r="E606" s="14" t="n">
        <f aca="false">4*AVERAGE($D$25:D606)</f>
        <v>3.11340206185567</v>
      </c>
      <c r="F606" s="14" t="n">
        <f aca="false">B606</f>
        <v>0.0795764228096232</v>
      </c>
      <c r="G606" s="14" t="n">
        <f aca="false">IF(D606=1,C606,"")</f>
        <v>0.181051384774037</v>
      </c>
      <c r="H606" s="9" t="str">
        <f aca="false">IF(D606=0,C606,"")</f>
        <v/>
      </c>
      <c r="I606" s="9" t="n">
        <f aca="false">SQRT(1-F606^2)</f>
        <v>0.996828768110564</v>
      </c>
      <c r="J606" s="21"/>
      <c r="K606" s="21"/>
      <c r="L606" s="21"/>
      <c r="M606" s="21"/>
      <c r="N606" s="21"/>
      <c r="O606" s="21"/>
      <c r="P606" s="21"/>
      <c r="Q606" s="19" t="n">
        <f aca="false">PI()</f>
        <v>3.14159265358979</v>
      </c>
      <c r="S606" s="20" t="n">
        <v>0.0795764228096232</v>
      </c>
      <c r="T606" s="20" t="n">
        <v>0.181051384774037</v>
      </c>
      <c r="U606" s="20" t="n">
        <v>0.34179978626673</v>
      </c>
      <c r="V606" s="20" t="n">
        <v>0.135663478752484</v>
      </c>
      <c r="W606" s="20" t="n">
        <v>0.810134391190545</v>
      </c>
      <c r="X606" s="20" t="n">
        <v>0.852045129179579</v>
      </c>
    </row>
    <row r="607" customFormat="false" ht="15" hidden="false" customHeight="false" outlineLevel="0" collapsed="false">
      <c r="A607" s="21" t="n">
        <v>583</v>
      </c>
      <c r="B607" s="18" t="n">
        <f aca="false">CHOOSE($E$9,S607,U607,W607)</f>
        <v>0.79211520019453</v>
      </c>
      <c r="C607" s="18" t="n">
        <f aca="false">CHOOSE($E$9,T607,V607,X607)</f>
        <v>0.789477997110225</v>
      </c>
      <c r="D607" s="9" t="n">
        <f aca="false">IF(B607^2+C607^2&lt;=1,1,0)</f>
        <v>0</v>
      </c>
      <c r="E607" s="14" t="n">
        <f aca="false">4*AVERAGE($D$25:D607)</f>
        <v>3.10806174957118</v>
      </c>
      <c r="F607" s="14" t="n">
        <f aca="false">B607</f>
        <v>0.79211520019453</v>
      </c>
      <c r="G607" s="9" t="str">
        <f aca="false">IF(D607=1,C607,"")</f>
        <v/>
      </c>
      <c r="H607" s="14" t="n">
        <f aca="false">IF(D607=0,C607,"")</f>
        <v>0.789477997110225</v>
      </c>
      <c r="I607" s="9" t="n">
        <f aca="false">SQRT(1-F607^2)</f>
        <v>0.610371616001907</v>
      </c>
      <c r="J607" s="21"/>
      <c r="K607" s="21"/>
      <c r="L607" s="21"/>
      <c r="M607" s="21"/>
      <c r="N607" s="21"/>
      <c r="O607" s="21"/>
      <c r="P607" s="21"/>
      <c r="Q607" s="19" t="n">
        <f aca="false">PI()</f>
        <v>3.14159265358979</v>
      </c>
      <c r="S607" s="20" t="n">
        <v>0.79211520019453</v>
      </c>
      <c r="T607" s="20" t="n">
        <v>0.789477997110225</v>
      </c>
      <c r="U607" s="20" t="n">
        <v>0.936463477405817</v>
      </c>
      <c r="V607" s="20" t="n">
        <v>0.351599510174117</v>
      </c>
      <c r="W607" s="20" t="n">
        <v>0.808853202400288</v>
      </c>
      <c r="X607" s="20" t="n">
        <v>0.646970097633733</v>
      </c>
    </row>
    <row r="608" customFormat="false" ht="15" hidden="false" customHeight="false" outlineLevel="0" collapsed="false">
      <c r="A608" s="21" t="n">
        <v>584</v>
      </c>
      <c r="B608" s="18" t="n">
        <f aca="false">CHOOSE($E$9,S608,U608,W608)</f>
        <v>0.0990140944486484</v>
      </c>
      <c r="C608" s="18" t="n">
        <f aca="false">CHOOSE($E$9,T608,V608,X608)</f>
        <v>0.671436333213933</v>
      </c>
      <c r="D608" s="9" t="n">
        <f aca="false">IF(B608^2+C608^2&lt;=1,1,0)</f>
        <v>1</v>
      </c>
      <c r="E608" s="14" t="n">
        <f aca="false">4*AVERAGE($D$25:D608)</f>
        <v>3.10958904109589</v>
      </c>
      <c r="F608" s="14" t="n">
        <f aca="false">B608</f>
        <v>0.0990140944486484</v>
      </c>
      <c r="G608" s="14" t="n">
        <f aca="false">IF(D608=1,C608,"")</f>
        <v>0.671436333213933</v>
      </c>
      <c r="H608" s="9" t="str">
        <f aca="false">IF(D608=0,C608,"")</f>
        <v/>
      </c>
      <c r="I608" s="9" t="n">
        <f aca="false">SQRT(1-F608^2)</f>
        <v>0.995086031004613</v>
      </c>
      <c r="J608" s="21"/>
      <c r="K608" s="21"/>
      <c r="L608" s="21"/>
      <c r="M608" s="21"/>
      <c r="N608" s="21"/>
      <c r="O608" s="21"/>
      <c r="P608" s="21"/>
      <c r="Q608" s="19" t="n">
        <f aca="false">PI()</f>
        <v>3.14159265358979</v>
      </c>
      <c r="S608" s="20" t="n">
        <v>0.0990140944486484</v>
      </c>
      <c r="T608" s="20" t="n">
        <v>0.671436333213933</v>
      </c>
      <c r="U608" s="20" t="n">
        <v>0.731995555775533</v>
      </c>
      <c r="V608" s="20" t="n">
        <v>0.244294846730005</v>
      </c>
      <c r="W608" s="20" t="n">
        <v>0.407033473071385</v>
      </c>
      <c r="X608" s="20" t="n">
        <v>0.484125919533666</v>
      </c>
    </row>
    <row r="609" customFormat="false" ht="15" hidden="false" customHeight="false" outlineLevel="0" collapsed="false">
      <c r="A609" s="21" t="n">
        <v>585</v>
      </c>
      <c r="B609" s="18" t="n">
        <f aca="false">CHOOSE($E$9,S609,U609,W609)</f>
        <v>0.798417118261568</v>
      </c>
      <c r="C609" s="18" t="n">
        <f aca="false">CHOOSE($E$9,T609,V609,X609)</f>
        <v>0.489648533635773</v>
      </c>
      <c r="D609" s="9" t="n">
        <f aca="false">IF(B609^2+C609^2&lt;=1,1,0)</f>
        <v>1</v>
      </c>
      <c r="E609" s="14" t="n">
        <f aca="false">4*AVERAGE($D$25:D609)</f>
        <v>3.11111111111111</v>
      </c>
      <c r="F609" s="14" t="n">
        <f aca="false">B609</f>
        <v>0.798417118261568</v>
      </c>
      <c r="G609" s="14" t="n">
        <f aca="false">IF(D609=1,C609,"")</f>
        <v>0.489648533635773</v>
      </c>
      <c r="H609" s="9" t="str">
        <f aca="false">IF(D609=0,C609,"")</f>
        <v/>
      </c>
      <c r="I609" s="9" t="n">
        <f aca="false">SQRT(1-F609^2)</f>
        <v>0.60210472948391</v>
      </c>
      <c r="J609" s="21"/>
      <c r="K609" s="21"/>
      <c r="L609" s="21"/>
      <c r="M609" s="21"/>
      <c r="N609" s="21"/>
      <c r="O609" s="21"/>
      <c r="P609" s="21"/>
      <c r="Q609" s="19" t="n">
        <f aca="false">PI()</f>
        <v>3.14159265358979</v>
      </c>
      <c r="S609" s="20" t="n">
        <v>0.798417118261568</v>
      </c>
      <c r="T609" s="20" t="n">
        <v>0.489648533635773</v>
      </c>
      <c r="U609" s="20" t="n">
        <v>0.898119025101094</v>
      </c>
      <c r="V609" s="20" t="n">
        <v>0.641178018366885</v>
      </c>
      <c r="W609" s="20" t="n">
        <v>0.676108904073487</v>
      </c>
      <c r="X609" s="20" t="n">
        <v>0.38956975800797</v>
      </c>
    </row>
    <row r="610" customFormat="false" ht="15" hidden="false" customHeight="false" outlineLevel="0" collapsed="false">
      <c r="A610" s="21" t="n">
        <v>586</v>
      </c>
      <c r="B610" s="18" t="n">
        <f aca="false">CHOOSE($E$9,S610,U610,W610)</f>
        <v>0.461324281408452</v>
      </c>
      <c r="C610" s="18" t="n">
        <f aca="false">CHOOSE($E$9,T610,V610,X610)</f>
        <v>0.0353855994762853</v>
      </c>
      <c r="D610" s="9" t="n">
        <f aca="false">IF(B610^2+C610^2&lt;=1,1,0)</f>
        <v>1</v>
      </c>
      <c r="E610" s="14" t="n">
        <f aca="false">4*AVERAGE($D$25:D610)</f>
        <v>3.11262798634812</v>
      </c>
      <c r="F610" s="14" t="n">
        <f aca="false">B610</f>
        <v>0.461324281408452</v>
      </c>
      <c r="G610" s="14" t="n">
        <f aca="false">IF(D610=1,C610,"")</f>
        <v>0.0353855994762853</v>
      </c>
      <c r="H610" s="9" t="str">
        <f aca="false">IF(D610=0,C610,"")</f>
        <v/>
      </c>
      <c r="I610" s="9" t="n">
        <f aca="false">SQRT(1-F610^2)</f>
        <v>0.887231597376342</v>
      </c>
      <c r="J610" s="21"/>
      <c r="K610" s="21"/>
      <c r="L610" s="21"/>
      <c r="M610" s="21"/>
      <c r="N610" s="21"/>
      <c r="O610" s="21"/>
      <c r="P610" s="21"/>
      <c r="Q610" s="19" t="n">
        <f aca="false">PI()</f>
        <v>3.14159265358979</v>
      </c>
      <c r="S610" s="20" t="n">
        <v>0.461324281408452</v>
      </c>
      <c r="T610" s="20" t="n">
        <v>0.0353855994762853</v>
      </c>
      <c r="U610" s="20" t="n">
        <v>0.364695129394063</v>
      </c>
      <c r="V610" s="20" t="n">
        <v>0.0256334265558157</v>
      </c>
      <c r="W610" s="20" t="n">
        <v>0.680238619291927</v>
      </c>
      <c r="X610" s="20" t="n">
        <v>0.870430606967642</v>
      </c>
    </row>
    <row r="611" customFormat="false" ht="15" hidden="false" customHeight="false" outlineLevel="0" collapsed="false">
      <c r="A611" s="21" t="n">
        <v>587</v>
      </c>
      <c r="B611" s="18" t="n">
        <f aca="false">CHOOSE($E$9,S611,U611,W611)</f>
        <v>0.450842460501008</v>
      </c>
      <c r="C611" s="18" t="n">
        <f aca="false">CHOOSE($E$9,T611,V611,X611)</f>
        <v>0.782439636648633</v>
      </c>
      <c r="D611" s="9" t="n">
        <f aca="false">IF(B611^2+C611^2&lt;=1,1,0)</f>
        <v>1</v>
      </c>
      <c r="E611" s="14" t="n">
        <f aca="false">4*AVERAGE($D$25:D611)</f>
        <v>3.11413969335605</v>
      </c>
      <c r="F611" s="14" t="n">
        <f aca="false">B611</f>
        <v>0.450842460501008</v>
      </c>
      <c r="G611" s="14" t="n">
        <f aca="false">IF(D611=1,C611,"")</f>
        <v>0.782439636648633</v>
      </c>
      <c r="H611" s="9" t="str">
        <f aca="false">IF(D611=0,C611,"")</f>
        <v/>
      </c>
      <c r="I611" s="9" t="n">
        <f aca="false">SQRT(1-F611^2)</f>
        <v>0.892603537865158</v>
      </c>
      <c r="J611" s="21"/>
      <c r="K611" s="21"/>
      <c r="L611" s="21"/>
      <c r="M611" s="21"/>
      <c r="N611" s="21"/>
      <c r="O611" s="21"/>
      <c r="P611" s="21"/>
      <c r="Q611" s="19" t="n">
        <f aca="false">PI()</f>
        <v>3.14159265358979</v>
      </c>
      <c r="S611" s="20" t="n">
        <v>0.450842460501008</v>
      </c>
      <c r="T611" s="20" t="n">
        <v>0.782439636648633</v>
      </c>
      <c r="U611" s="20" t="n">
        <v>0.414184100453445</v>
      </c>
      <c r="V611" s="20" t="n">
        <v>0.848041590076571</v>
      </c>
      <c r="W611" s="20" t="n">
        <v>0.672391898146913</v>
      </c>
      <c r="X611" s="20" t="n">
        <v>0.27724299712136</v>
      </c>
    </row>
    <row r="612" customFormat="false" ht="15" hidden="false" customHeight="false" outlineLevel="0" collapsed="false">
      <c r="A612" s="21" t="n">
        <v>588</v>
      </c>
      <c r="B612" s="18" t="n">
        <f aca="false">CHOOSE($E$9,S612,U612,W612)</f>
        <v>0.572066761902534</v>
      </c>
      <c r="C612" s="18" t="n">
        <f aca="false">CHOOSE($E$9,T612,V612,X612)</f>
        <v>0.662730011274107</v>
      </c>
      <c r="D612" s="9" t="n">
        <f aca="false">IF(B612^2+C612^2&lt;=1,1,0)</f>
        <v>1</v>
      </c>
      <c r="E612" s="14" t="n">
        <f aca="false">4*AVERAGE($D$25:D612)</f>
        <v>3.1156462585034</v>
      </c>
      <c r="F612" s="14" t="n">
        <f aca="false">B612</f>
        <v>0.572066761902534</v>
      </c>
      <c r="G612" s="14" t="n">
        <f aca="false">IF(D612=1,C612,"")</f>
        <v>0.662730011274107</v>
      </c>
      <c r="H612" s="9" t="str">
        <f aca="false">IF(D612=0,C612,"")</f>
        <v/>
      </c>
      <c r="I612" s="9" t="n">
        <f aca="false">SQRT(1-F612^2)</f>
        <v>0.820207059178565</v>
      </c>
      <c r="J612" s="21"/>
      <c r="K612" s="21"/>
      <c r="L612" s="21"/>
      <c r="M612" s="21"/>
      <c r="N612" s="21"/>
      <c r="O612" s="21"/>
      <c r="P612" s="21"/>
      <c r="Q612" s="19" t="n">
        <f aca="false">PI()</f>
        <v>3.14159265358979</v>
      </c>
      <c r="S612" s="20" t="n">
        <v>0.572066761902534</v>
      </c>
      <c r="T612" s="20" t="n">
        <v>0.662730011274107</v>
      </c>
      <c r="U612" s="20" t="n">
        <v>0.0517921178277527</v>
      </c>
      <c r="V612" s="20" t="n">
        <v>0.440811073373107</v>
      </c>
      <c r="W612" s="20" t="n">
        <v>0.775244370259536</v>
      </c>
      <c r="X612" s="20" t="n">
        <v>0.891554168275797</v>
      </c>
    </row>
    <row r="613" customFormat="false" ht="15" hidden="false" customHeight="false" outlineLevel="0" collapsed="false">
      <c r="A613" s="21" t="n">
        <v>589</v>
      </c>
      <c r="B613" s="18" t="n">
        <f aca="false">CHOOSE($E$9,S613,U613,W613)</f>
        <v>0.907890229369514</v>
      </c>
      <c r="C613" s="18" t="n">
        <f aca="false">CHOOSE($E$9,T613,V613,X613)</f>
        <v>0.21991548652295</v>
      </c>
      <c r="D613" s="9" t="n">
        <f aca="false">IF(B613^2+C613^2&lt;=1,1,0)</f>
        <v>1</v>
      </c>
      <c r="E613" s="14" t="n">
        <f aca="false">4*AVERAGE($D$25:D613)</f>
        <v>3.11714770797963</v>
      </c>
      <c r="F613" s="14" t="n">
        <f aca="false">B613</f>
        <v>0.907890229369514</v>
      </c>
      <c r="G613" s="14" t="n">
        <f aca="false">IF(D613=1,C613,"")</f>
        <v>0.21991548652295</v>
      </c>
      <c r="H613" s="9" t="str">
        <f aca="false">IF(D613=0,C613,"")</f>
        <v/>
      </c>
      <c r="I613" s="9" t="n">
        <f aca="false">SQRT(1-F613^2)</f>
        <v>0.419207981096939</v>
      </c>
      <c r="J613" s="21"/>
      <c r="K613" s="21"/>
      <c r="L613" s="21"/>
      <c r="M613" s="21"/>
      <c r="N613" s="21"/>
      <c r="O613" s="21"/>
      <c r="P613" s="21"/>
      <c r="Q613" s="19" t="n">
        <f aca="false">PI()</f>
        <v>3.14159265358979</v>
      </c>
      <c r="S613" s="20" t="n">
        <v>0.907890229369514</v>
      </c>
      <c r="T613" s="20" t="n">
        <v>0.21991548652295</v>
      </c>
      <c r="U613" s="20" t="n">
        <v>0.22249771367966</v>
      </c>
      <c r="V613" s="20" t="n">
        <v>0.204265011692548</v>
      </c>
      <c r="W613" s="20" t="n">
        <v>0.658085535270771</v>
      </c>
      <c r="X613" s="20" t="n">
        <v>0.225710319408989</v>
      </c>
    </row>
    <row r="614" customFormat="false" ht="15" hidden="false" customHeight="false" outlineLevel="0" collapsed="false">
      <c r="A614" s="21" t="n">
        <v>590</v>
      </c>
      <c r="B614" s="18" t="n">
        <f aca="false">CHOOSE($E$9,S614,U614,W614)</f>
        <v>0.0610788104822859</v>
      </c>
      <c r="C614" s="18" t="n">
        <f aca="false">CHOOSE($E$9,T614,V614,X614)</f>
        <v>0.442892223712988</v>
      </c>
      <c r="D614" s="9" t="n">
        <f aca="false">IF(B614^2+C614^2&lt;=1,1,0)</f>
        <v>1</v>
      </c>
      <c r="E614" s="14" t="n">
        <f aca="false">4*AVERAGE($D$25:D614)</f>
        <v>3.11864406779661</v>
      </c>
      <c r="F614" s="14" t="n">
        <f aca="false">B614</f>
        <v>0.0610788104822859</v>
      </c>
      <c r="G614" s="14" t="n">
        <f aca="false">IF(D614=1,C614,"")</f>
        <v>0.442892223712988</v>
      </c>
      <c r="H614" s="9" t="str">
        <f aca="false">IF(D614=0,C614,"")</f>
        <v/>
      </c>
      <c r="I614" s="9" t="n">
        <f aca="false">SQRT(1-F614^2)</f>
        <v>0.998132946510668</v>
      </c>
      <c r="J614" s="21"/>
      <c r="K614" s="21"/>
      <c r="L614" s="21"/>
      <c r="M614" s="21"/>
      <c r="N614" s="21"/>
      <c r="O614" s="21"/>
      <c r="P614" s="21"/>
      <c r="Q614" s="19" t="n">
        <f aca="false">PI()</f>
        <v>3.14159265358979</v>
      </c>
      <c r="S614" s="20" t="n">
        <v>0.0610788104822859</v>
      </c>
      <c r="T614" s="20" t="n">
        <v>0.442892223712988</v>
      </c>
      <c r="U614" s="20" t="n">
        <v>0.335196629855951</v>
      </c>
      <c r="V614" s="20" t="n">
        <v>0.973127647419107</v>
      </c>
      <c r="W614" s="20" t="n">
        <v>0.0702133685666248</v>
      </c>
      <c r="X614" s="20" t="n">
        <v>0.208340368563391</v>
      </c>
    </row>
    <row r="615" customFormat="false" ht="15" hidden="false" customHeight="false" outlineLevel="0" collapsed="false">
      <c r="A615" s="21" t="n">
        <v>591</v>
      </c>
      <c r="B615" s="18" t="n">
        <f aca="false">CHOOSE($E$9,S615,U615,W615)</f>
        <v>0.414550058427267</v>
      </c>
      <c r="C615" s="18" t="n">
        <f aca="false">CHOOSE($E$9,T615,V615,X615)</f>
        <v>0.171877842978574</v>
      </c>
      <c r="D615" s="9" t="n">
        <f aca="false">IF(B615^2+C615^2&lt;=1,1,0)</f>
        <v>1</v>
      </c>
      <c r="E615" s="14" t="n">
        <f aca="false">4*AVERAGE($D$25:D615)</f>
        <v>3.12013536379019</v>
      </c>
      <c r="F615" s="14" t="n">
        <f aca="false">B615</f>
        <v>0.414550058427267</v>
      </c>
      <c r="G615" s="14" t="n">
        <f aca="false">IF(D615=1,C615,"")</f>
        <v>0.171877842978574</v>
      </c>
      <c r="H615" s="9" t="str">
        <f aca="false">IF(D615=0,C615,"")</f>
        <v/>
      </c>
      <c r="I615" s="9" t="n">
        <f aca="false">SQRT(1-F615^2)</f>
        <v>0.910026510085256</v>
      </c>
      <c r="J615" s="21"/>
      <c r="K615" s="21"/>
      <c r="L615" s="21"/>
      <c r="M615" s="21"/>
      <c r="N615" s="21"/>
      <c r="O615" s="21"/>
      <c r="P615" s="21"/>
      <c r="Q615" s="19" t="n">
        <f aca="false">PI()</f>
        <v>3.14159265358979</v>
      </c>
      <c r="S615" s="20" t="n">
        <v>0.414550058427267</v>
      </c>
      <c r="T615" s="20" t="n">
        <v>0.171877842978574</v>
      </c>
      <c r="U615" s="20" t="n">
        <v>0.0420472069494707</v>
      </c>
      <c r="V615" s="20" t="n">
        <v>0.0707600694110167</v>
      </c>
      <c r="W615" s="20" t="n">
        <v>0.618838728689573</v>
      </c>
      <c r="X615" s="20" t="n">
        <v>0.266080926587543</v>
      </c>
    </row>
    <row r="616" customFormat="false" ht="15" hidden="false" customHeight="false" outlineLevel="0" collapsed="false">
      <c r="A616" s="21" t="n">
        <v>592</v>
      </c>
      <c r="B616" s="18" t="n">
        <f aca="false">CHOOSE($E$9,S616,U616,W616)</f>
        <v>0.202458108193241</v>
      </c>
      <c r="C616" s="18" t="n">
        <f aca="false">CHOOSE($E$9,T616,V616,X616)</f>
        <v>0.818414551322348</v>
      </c>
      <c r="D616" s="9" t="n">
        <f aca="false">IF(B616^2+C616^2&lt;=1,1,0)</f>
        <v>1</v>
      </c>
      <c r="E616" s="14" t="n">
        <f aca="false">4*AVERAGE($D$25:D616)</f>
        <v>3.12162162162162</v>
      </c>
      <c r="F616" s="14" t="n">
        <f aca="false">B616</f>
        <v>0.202458108193241</v>
      </c>
      <c r="G616" s="14" t="n">
        <f aca="false">IF(D616=1,C616,"")</f>
        <v>0.818414551322348</v>
      </c>
      <c r="H616" s="9" t="str">
        <f aca="false">IF(D616=0,C616,"")</f>
        <v/>
      </c>
      <c r="I616" s="9" t="n">
        <f aca="false">SQRT(1-F616^2)</f>
        <v>0.979290924305343</v>
      </c>
      <c r="J616" s="21"/>
      <c r="K616" s="21"/>
      <c r="L616" s="21"/>
      <c r="M616" s="21"/>
      <c r="N616" s="21"/>
      <c r="O616" s="21"/>
      <c r="P616" s="21"/>
      <c r="Q616" s="19" t="n">
        <f aca="false">PI()</f>
        <v>3.14159265358979</v>
      </c>
      <c r="S616" s="20" t="n">
        <v>0.202458108193241</v>
      </c>
      <c r="T616" s="20" t="n">
        <v>0.818414551322348</v>
      </c>
      <c r="U616" s="20" t="n">
        <v>0.270810430259999</v>
      </c>
      <c r="V616" s="20" t="n">
        <v>0.846090624331406</v>
      </c>
      <c r="W616" s="20" t="n">
        <v>0.0351746747771472</v>
      </c>
      <c r="X616" s="20" t="n">
        <v>0.232610860819644</v>
      </c>
    </row>
    <row r="617" customFormat="false" ht="15" hidden="false" customHeight="false" outlineLevel="0" collapsed="false">
      <c r="A617" s="21" t="n">
        <v>593</v>
      </c>
      <c r="B617" s="18" t="n">
        <f aca="false">CHOOSE($E$9,S617,U617,W617)</f>
        <v>0.716914028744213</v>
      </c>
      <c r="C617" s="18" t="n">
        <f aca="false">CHOOSE($E$9,T617,V617,X617)</f>
        <v>0.559569658362307</v>
      </c>
      <c r="D617" s="9" t="n">
        <f aca="false">IF(B617^2+C617^2&lt;=1,1,0)</f>
        <v>1</v>
      </c>
      <c r="E617" s="14" t="n">
        <f aca="false">4*AVERAGE($D$25:D617)</f>
        <v>3.12310286677909</v>
      </c>
      <c r="F617" s="14" t="n">
        <f aca="false">B617</f>
        <v>0.716914028744213</v>
      </c>
      <c r="G617" s="14" t="n">
        <f aca="false">IF(D617=1,C617,"")</f>
        <v>0.559569658362307</v>
      </c>
      <c r="H617" s="9" t="str">
        <f aca="false">IF(D617=0,C617,"")</f>
        <v/>
      </c>
      <c r="I617" s="9" t="n">
        <f aca="false">SQRT(1-F617^2)</f>
        <v>0.69716158484941</v>
      </c>
      <c r="J617" s="21"/>
      <c r="K617" s="21"/>
      <c r="L617" s="21"/>
      <c r="M617" s="21"/>
      <c r="N617" s="21"/>
      <c r="O617" s="21"/>
      <c r="P617" s="21"/>
      <c r="Q617" s="19" t="n">
        <f aca="false">PI()</f>
        <v>3.14159265358979</v>
      </c>
      <c r="S617" s="20" t="n">
        <v>0.716914028744213</v>
      </c>
      <c r="T617" s="20" t="n">
        <v>0.559569658362307</v>
      </c>
      <c r="U617" s="20" t="n">
        <v>0.396011891527038</v>
      </c>
      <c r="V617" s="20" t="n">
        <v>0.329025329290181</v>
      </c>
      <c r="W617" s="20" t="n">
        <v>0.307761138323009</v>
      </c>
      <c r="X617" s="20" t="n">
        <v>0.994567768140046</v>
      </c>
    </row>
    <row r="618" customFormat="false" ht="15" hidden="false" customHeight="false" outlineLevel="0" collapsed="false">
      <c r="A618" s="21" t="n">
        <v>594</v>
      </c>
      <c r="B618" s="18" t="n">
        <f aca="false">CHOOSE($E$9,S618,U618,W618)</f>
        <v>0.921459715231322</v>
      </c>
      <c r="C618" s="18" t="n">
        <f aca="false">CHOOSE($E$9,T618,V618,X618)</f>
        <v>0.968369612586685</v>
      </c>
      <c r="D618" s="9" t="n">
        <f aca="false">IF(B618^2+C618^2&lt;=1,1,0)</f>
        <v>0</v>
      </c>
      <c r="E618" s="14" t="n">
        <f aca="false">4*AVERAGE($D$25:D618)</f>
        <v>3.11784511784512</v>
      </c>
      <c r="F618" s="14" t="n">
        <f aca="false">B618</f>
        <v>0.921459715231322</v>
      </c>
      <c r="G618" s="9" t="str">
        <f aca="false">IF(D618=1,C618,"")</f>
        <v/>
      </c>
      <c r="H618" s="14" t="n">
        <f aca="false">IF(D618=0,C618,"")</f>
        <v>0.968369612586685</v>
      </c>
      <c r="I618" s="9" t="n">
        <f aca="false">SQRT(1-F618^2)</f>
        <v>0.388473928605011</v>
      </c>
      <c r="J618" s="21"/>
      <c r="K618" s="21"/>
      <c r="L618" s="21"/>
      <c r="M618" s="21"/>
      <c r="N618" s="21"/>
      <c r="O618" s="21"/>
      <c r="P618" s="21"/>
      <c r="Q618" s="19" t="n">
        <f aca="false">PI()</f>
        <v>3.14159265358979</v>
      </c>
      <c r="S618" s="20" t="n">
        <v>0.921459715231322</v>
      </c>
      <c r="T618" s="20" t="n">
        <v>0.968369612586685</v>
      </c>
      <c r="U618" s="20" t="n">
        <v>0.59791252760195</v>
      </c>
      <c r="V618" s="20" t="n">
        <v>0.983253777433367</v>
      </c>
      <c r="W618" s="20" t="n">
        <v>0.166925595733142</v>
      </c>
      <c r="X618" s="20" t="n">
        <v>0.186805978437676</v>
      </c>
    </row>
    <row r="619" customFormat="false" ht="15" hidden="false" customHeight="false" outlineLevel="0" collapsed="false">
      <c r="A619" s="21" t="n">
        <v>595</v>
      </c>
      <c r="B619" s="18" t="n">
        <f aca="false">CHOOSE($E$9,S619,U619,W619)</f>
        <v>0.665265047806315</v>
      </c>
      <c r="C619" s="18" t="n">
        <f aca="false">CHOOSE($E$9,T619,V619,X619)</f>
        <v>0.539574003429152</v>
      </c>
      <c r="D619" s="9" t="n">
        <f aca="false">IF(B619^2+C619^2&lt;=1,1,0)</f>
        <v>1</v>
      </c>
      <c r="E619" s="14" t="n">
        <f aca="false">4*AVERAGE($D$25:D619)</f>
        <v>3.11932773109244</v>
      </c>
      <c r="F619" s="14" t="n">
        <f aca="false">B619</f>
        <v>0.665265047806315</v>
      </c>
      <c r="G619" s="14" t="n">
        <f aca="false">IF(D619=1,C619,"")</f>
        <v>0.539574003429152</v>
      </c>
      <c r="H619" s="9" t="str">
        <f aca="false">IF(D619=0,C619,"")</f>
        <v/>
      </c>
      <c r="I619" s="9" t="n">
        <f aca="false">SQRT(1-F619^2)</f>
        <v>0.746607270368606</v>
      </c>
      <c r="J619" s="21"/>
      <c r="K619" s="21"/>
      <c r="L619" s="21"/>
      <c r="M619" s="21"/>
      <c r="N619" s="21"/>
      <c r="O619" s="21"/>
      <c r="P619" s="21"/>
      <c r="Q619" s="19" t="n">
        <f aca="false">PI()</f>
        <v>3.14159265358979</v>
      </c>
      <c r="S619" s="20" t="n">
        <v>0.665265047806315</v>
      </c>
      <c r="T619" s="20" t="n">
        <v>0.539574003429152</v>
      </c>
      <c r="U619" s="20" t="n">
        <v>0.738789476819539</v>
      </c>
      <c r="V619" s="20" t="n">
        <v>0.165694038658444</v>
      </c>
      <c r="W619" s="20" t="n">
        <v>0.112738585146442</v>
      </c>
      <c r="X619" s="20" t="n">
        <v>0.318102139498958</v>
      </c>
    </row>
    <row r="620" customFormat="false" ht="15" hidden="false" customHeight="false" outlineLevel="0" collapsed="false">
      <c r="A620" s="21" t="n">
        <v>596</v>
      </c>
      <c r="B620" s="18" t="n">
        <f aca="false">CHOOSE($E$9,S620,U620,W620)</f>
        <v>0.653932106099092</v>
      </c>
      <c r="C620" s="18" t="n">
        <f aca="false">CHOOSE($E$9,T620,V620,X620)</f>
        <v>0.574778786976822</v>
      </c>
      <c r="D620" s="9" t="n">
        <f aca="false">IF(B620^2+C620^2&lt;=1,1,0)</f>
        <v>1</v>
      </c>
      <c r="E620" s="14" t="n">
        <f aca="false">4*AVERAGE($D$25:D620)</f>
        <v>3.12080536912752</v>
      </c>
      <c r="F620" s="14" t="n">
        <f aca="false">B620</f>
        <v>0.653932106099092</v>
      </c>
      <c r="G620" s="14" t="n">
        <f aca="false">IF(D620=1,C620,"")</f>
        <v>0.574778786976822</v>
      </c>
      <c r="H620" s="9" t="str">
        <f aca="false">IF(D620=0,C620,"")</f>
        <v/>
      </c>
      <c r="I620" s="9" t="n">
        <f aca="false">SQRT(1-F620^2)</f>
        <v>0.756553237130611</v>
      </c>
      <c r="J620" s="21"/>
      <c r="K620" s="21"/>
      <c r="L620" s="21"/>
      <c r="M620" s="21"/>
      <c r="N620" s="21"/>
      <c r="O620" s="21"/>
      <c r="P620" s="21"/>
      <c r="Q620" s="19" t="n">
        <f aca="false">PI()</f>
        <v>3.14159265358979</v>
      </c>
      <c r="S620" s="20" t="n">
        <v>0.653932106099092</v>
      </c>
      <c r="T620" s="20" t="n">
        <v>0.574778786976822</v>
      </c>
      <c r="U620" s="20" t="n">
        <v>0.7451465814018</v>
      </c>
      <c r="V620" s="20" t="n">
        <v>0.684121845030876</v>
      </c>
      <c r="W620" s="20" t="n">
        <v>0.996385450480784</v>
      </c>
      <c r="X620" s="20" t="n">
        <v>0.987732499416371</v>
      </c>
    </row>
    <row r="621" customFormat="false" ht="15" hidden="false" customHeight="false" outlineLevel="0" collapsed="false">
      <c r="A621" s="21" t="n">
        <v>597</v>
      </c>
      <c r="B621" s="18" t="n">
        <f aca="false">CHOOSE($E$9,S621,U621,W621)</f>
        <v>0.8962667909218</v>
      </c>
      <c r="C621" s="18" t="n">
        <f aca="false">CHOOSE($E$9,T621,V621,X621)</f>
        <v>0.716033305623569</v>
      </c>
      <c r="D621" s="9" t="n">
        <f aca="false">IF(B621^2+C621^2&lt;=1,1,0)</f>
        <v>0</v>
      </c>
      <c r="E621" s="14" t="n">
        <f aca="false">4*AVERAGE($D$25:D621)</f>
        <v>3.11557788944724</v>
      </c>
      <c r="F621" s="14" t="n">
        <f aca="false">B621</f>
        <v>0.8962667909218</v>
      </c>
      <c r="G621" s="9" t="str">
        <f aca="false">IF(D621=1,C621,"")</f>
        <v/>
      </c>
      <c r="H621" s="14" t="n">
        <f aca="false">IF(D621=0,C621,"")</f>
        <v>0.716033305623569</v>
      </c>
      <c r="I621" s="9" t="n">
        <f aca="false">SQRT(1-F621^2)</f>
        <v>0.443515320469021</v>
      </c>
      <c r="J621" s="21"/>
      <c r="K621" s="21"/>
      <c r="L621" s="21"/>
      <c r="M621" s="21"/>
      <c r="N621" s="21"/>
      <c r="O621" s="21"/>
      <c r="P621" s="21"/>
      <c r="Q621" s="19" t="n">
        <f aca="false">PI()</f>
        <v>3.14159265358979</v>
      </c>
      <c r="S621" s="20" t="n">
        <v>0.8962667909218</v>
      </c>
      <c r="T621" s="20" t="n">
        <v>0.716033305623569</v>
      </c>
      <c r="U621" s="20" t="n">
        <v>0.693370608038985</v>
      </c>
      <c r="V621" s="20" t="n">
        <v>0.233243428494399</v>
      </c>
      <c r="W621" s="20" t="n">
        <v>0.136756155718989</v>
      </c>
      <c r="X621" s="20" t="n">
        <v>0.434928181575327</v>
      </c>
    </row>
    <row r="622" customFormat="false" ht="15" hidden="false" customHeight="false" outlineLevel="0" collapsed="false">
      <c r="A622" s="21" t="n">
        <v>598</v>
      </c>
      <c r="B622" s="18" t="n">
        <f aca="false">CHOOSE($E$9,S622,U622,W622)</f>
        <v>0.573917267262004</v>
      </c>
      <c r="C622" s="18" t="n">
        <f aca="false">CHOOSE($E$9,T622,V622,X622)</f>
        <v>0.875163484481163</v>
      </c>
      <c r="D622" s="9" t="n">
        <f aca="false">IF(B622^2+C622^2&lt;=1,1,0)</f>
        <v>0</v>
      </c>
      <c r="E622" s="14" t="n">
        <f aca="false">4*AVERAGE($D$25:D622)</f>
        <v>3.11036789297659</v>
      </c>
      <c r="F622" s="14" t="n">
        <f aca="false">B622</f>
        <v>0.573917267262004</v>
      </c>
      <c r="G622" s="9" t="str">
        <f aca="false">IF(D622=1,C622,"")</f>
        <v/>
      </c>
      <c r="H622" s="14" t="n">
        <f aca="false">IF(D622=0,C622,"")</f>
        <v>0.875163484481163</v>
      </c>
      <c r="I622" s="9" t="n">
        <f aca="false">SQRT(1-F622^2)</f>
        <v>0.818913286214428</v>
      </c>
      <c r="J622" s="21"/>
      <c r="K622" s="21"/>
      <c r="L622" s="21"/>
      <c r="M622" s="21"/>
      <c r="N622" s="21"/>
      <c r="O622" s="21"/>
      <c r="P622" s="21"/>
      <c r="Q622" s="19" t="n">
        <f aca="false">PI()</f>
        <v>3.14159265358979</v>
      </c>
      <c r="S622" s="20" t="n">
        <v>0.573917267262004</v>
      </c>
      <c r="T622" s="20" t="n">
        <v>0.875163484481163</v>
      </c>
      <c r="U622" s="20" t="n">
        <v>0.58128553206809</v>
      </c>
      <c r="V622" s="20" t="n">
        <v>0.466768831871633</v>
      </c>
      <c r="W622" s="20" t="n">
        <v>0.53081274077175</v>
      </c>
      <c r="X622" s="20" t="n">
        <v>0.773876217651392</v>
      </c>
    </row>
    <row r="623" customFormat="false" ht="15" hidden="false" customHeight="false" outlineLevel="0" collapsed="false">
      <c r="A623" s="21" t="n">
        <v>599</v>
      </c>
      <c r="B623" s="18" t="n">
        <f aca="false">CHOOSE($E$9,S623,U623,W623)</f>
        <v>0.734880205127411</v>
      </c>
      <c r="C623" s="18" t="n">
        <f aca="false">CHOOSE($E$9,T623,V623,X623)</f>
        <v>0.709313899860717</v>
      </c>
      <c r="D623" s="9" t="n">
        <f aca="false">IF(B623^2+C623^2&lt;=1,1,0)</f>
        <v>0</v>
      </c>
      <c r="E623" s="14" t="n">
        <f aca="false">4*AVERAGE($D$25:D623)</f>
        <v>3.10517529215359</v>
      </c>
      <c r="F623" s="14" t="n">
        <f aca="false">B623</f>
        <v>0.734880205127411</v>
      </c>
      <c r="G623" s="9" t="str">
        <f aca="false">IF(D623=1,C623,"")</f>
        <v/>
      </c>
      <c r="H623" s="14" t="n">
        <f aca="false">IF(D623=0,C623,"")</f>
        <v>0.709313899860717</v>
      </c>
      <c r="I623" s="9" t="n">
        <f aca="false">SQRT(1-F623^2)</f>
        <v>0.678196936082651</v>
      </c>
      <c r="J623" s="21"/>
      <c r="K623" s="21"/>
      <c r="L623" s="21"/>
      <c r="M623" s="21"/>
      <c r="N623" s="21"/>
      <c r="O623" s="21"/>
      <c r="P623" s="21"/>
      <c r="Q623" s="19" t="n">
        <f aca="false">PI()</f>
        <v>3.14159265358979</v>
      </c>
      <c r="S623" s="20" t="n">
        <v>0.734880205127411</v>
      </c>
      <c r="T623" s="20" t="n">
        <v>0.709313899860717</v>
      </c>
      <c r="U623" s="20" t="n">
        <v>0.153795204035468</v>
      </c>
      <c r="V623" s="20" t="n">
        <v>0.199043721780602</v>
      </c>
      <c r="W623" s="20" t="n">
        <v>0.503778621029267</v>
      </c>
      <c r="X623" s="20" t="n">
        <v>0.932461572409493</v>
      </c>
    </row>
    <row r="624" customFormat="false" ht="15" hidden="false" customHeight="false" outlineLevel="0" collapsed="false">
      <c r="A624" s="21" t="n">
        <v>600</v>
      </c>
      <c r="B624" s="18" t="n">
        <f aca="false">CHOOSE($E$9,S624,U624,W624)</f>
        <v>0.955039857304655</v>
      </c>
      <c r="C624" s="18" t="n">
        <f aca="false">CHOOSE($E$9,T624,V624,X624)</f>
        <v>0.954354227636941</v>
      </c>
      <c r="D624" s="9" t="n">
        <f aca="false">IF(B624^2+C624^2&lt;=1,1,0)</f>
        <v>0</v>
      </c>
      <c r="E624" s="14" t="n">
        <f aca="false">4*AVERAGE($D$25:D624)</f>
        <v>3.1</v>
      </c>
      <c r="F624" s="14" t="n">
        <f aca="false">B624</f>
        <v>0.955039857304655</v>
      </c>
      <c r="G624" s="9" t="str">
        <f aca="false">IF(D624=1,C624,"")</f>
        <v/>
      </c>
      <c r="H624" s="14" t="n">
        <f aca="false">IF(D624=0,C624,"")</f>
        <v>0.954354227636941</v>
      </c>
      <c r="I624" s="9" t="n">
        <f aca="false">SQRT(1-F624^2)</f>
        <v>0.296477437521819</v>
      </c>
      <c r="J624" s="21"/>
      <c r="K624" s="21"/>
      <c r="L624" s="21"/>
      <c r="M624" s="21"/>
      <c r="N624" s="21"/>
      <c r="O624" s="21"/>
      <c r="P624" s="21"/>
      <c r="Q624" s="19" t="n">
        <f aca="false">PI()</f>
        <v>3.14159265358979</v>
      </c>
      <c r="S624" s="20" t="n">
        <v>0.955039857304655</v>
      </c>
      <c r="T624" s="20" t="n">
        <v>0.954354227636941</v>
      </c>
      <c r="U624" s="20" t="n">
        <v>0.293660979893777</v>
      </c>
      <c r="V624" s="20" t="n">
        <v>0.451625544335219</v>
      </c>
      <c r="W624" s="20" t="n">
        <v>0.0431951327491376</v>
      </c>
      <c r="X624" s="20" t="n">
        <v>0.173913610649834</v>
      </c>
    </row>
    <row r="625" customFormat="false" ht="15" hidden="false" customHeight="false" outlineLevel="0" collapsed="false">
      <c r="A625" s="21" t="n">
        <v>601</v>
      </c>
      <c r="B625" s="18" t="n">
        <f aca="false">CHOOSE($E$9,S625,U625,W625)</f>
        <v>0.706631575594656</v>
      </c>
      <c r="C625" s="18" t="n">
        <f aca="false">CHOOSE($E$9,T625,V625,X625)</f>
        <v>0.159240891807713</v>
      </c>
      <c r="D625" s="9" t="n">
        <f aca="false">IF(B625^2+C625^2&lt;=1,1,0)</f>
        <v>1</v>
      </c>
      <c r="E625" s="14" t="n">
        <f aca="false">4*AVERAGE($D$25:D625)</f>
        <v>3.10149750415973</v>
      </c>
      <c r="F625" s="14" t="n">
        <f aca="false">B625</f>
        <v>0.706631575594656</v>
      </c>
      <c r="G625" s="14" t="n">
        <f aca="false">IF(D625=1,C625,"")</f>
        <v>0.159240891807713</v>
      </c>
      <c r="H625" s="9" t="str">
        <f aca="false">IF(D625=0,C625,"")</f>
        <v/>
      </c>
      <c r="I625" s="9" t="n">
        <f aca="false">SQRT(1-F625^2)</f>
        <v>0.707581667634637</v>
      </c>
      <c r="J625" s="21"/>
      <c r="K625" s="21"/>
      <c r="L625" s="21"/>
      <c r="M625" s="21"/>
      <c r="N625" s="21"/>
      <c r="O625" s="21"/>
      <c r="P625" s="21"/>
      <c r="Q625" s="19" t="n">
        <f aca="false">PI()</f>
        <v>3.14159265358979</v>
      </c>
      <c r="S625" s="20" t="n">
        <v>0.706631575594656</v>
      </c>
      <c r="T625" s="20" t="n">
        <v>0.159240891807713</v>
      </c>
      <c r="U625" s="20" t="n">
        <v>0.066272672992536</v>
      </c>
      <c r="V625" s="20" t="n">
        <v>0.601811570133271</v>
      </c>
      <c r="W625" s="20" t="n">
        <v>0.190779955250761</v>
      </c>
      <c r="X625" s="20" t="n">
        <v>0.916587492802387</v>
      </c>
    </row>
    <row r="626" customFormat="false" ht="15" hidden="false" customHeight="false" outlineLevel="0" collapsed="false">
      <c r="A626" s="21" t="n">
        <v>602</v>
      </c>
      <c r="B626" s="18" t="n">
        <f aca="false">CHOOSE($E$9,S626,U626,W626)</f>
        <v>0.681310429587029</v>
      </c>
      <c r="C626" s="18" t="n">
        <f aca="false">CHOOSE($E$9,T626,V626,X626)</f>
        <v>0.478682546061464</v>
      </c>
      <c r="D626" s="9" t="n">
        <f aca="false">IF(B626^2+C626^2&lt;=1,1,0)</f>
        <v>1</v>
      </c>
      <c r="E626" s="14" t="n">
        <f aca="false">4*AVERAGE($D$25:D626)</f>
        <v>3.10299003322259</v>
      </c>
      <c r="F626" s="14" t="n">
        <f aca="false">B626</f>
        <v>0.681310429587029</v>
      </c>
      <c r="G626" s="14" t="n">
        <f aca="false">IF(D626=1,C626,"")</f>
        <v>0.478682546061464</v>
      </c>
      <c r="H626" s="9" t="str">
        <f aca="false">IF(D626=0,C626,"")</f>
        <v/>
      </c>
      <c r="I626" s="9" t="n">
        <f aca="false">SQRT(1-F626^2)</f>
        <v>0.731994602805197</v>
      </c>
      <c r="J626" s="21"/>
      <c r="K626" s="21"/>
      <c r="L626" s="21"/>
      <c r="M626" s="21"/>
      <c r="N626" s="21"/>
      <c r="O626" s="21"/>
      <c r="P626" s="21"/>
      <c r="Q626" s="19" t="n">
        <f aca="false">PI()</f>
        <v>3.14159265358979</v>
      </c>
      <c r="S626" s="20" t="n">
        <v>0.681310429587029</v>
      </c>
      <c r="T626" s="20" t="n">
        <v>0.478682546061464</v>
      </c>
      <c r="U626" s="20" t="n">
        <v>0.0990112857338065</v>
      </c>
      <c r="V626" s="20" t="n">
        <v>0.331692654375432</v>
      </c>
      <c r="W626" s="20" t="n">
        <v>0.404456502480653</v>
      </c>
      <c r="X626" s="20" t="n">
        <v>0.109191696948502</v>
      </c>
    </row>
    <row r="627" customFormat="false" ht="15" hidden="false" customHeight="false" outlineLevel="0" collapsed="false">
      <c r="A627" s="21" t="n">
        <v>603</v>
      </c>
      <c r="B627" s="18" t="n">
        <f aca="false">CHOOSE($E$9,S627,U627,W627)</f>
        <v>0.300857154536061</v>
      </c>
      <c r="C627" s="18" t="n">
        <f aca="false">CHOOSE($E$9,T627,V627,X627)</f>
        <v>0.491028333664872</v>
      </c>
      <c r="D627" s="9" t="n">
        <f aca="false">IF(B627^2+C627^2&lt;=1,1,0)</f>
        <v>1</v>
      </c>
      <c r="E627" s="14" t="n">
        <f aca="false">4*AVERAGE($D$25:D627)</f>
        <v>3.1044776119403</v>
      </c>
      <c r="F627" s="14" t="n">
        <f aca="false">B627</f>
        <v>0.300857154536061</v>
      </c>
      <c r="G627" s="14" t="n">
        <f aca="false">IF(D627=1,C627,"")</f>
        <v>0.491028333664872</v>
      </c>
      <c r="H627" s="9" t="str">
        <f aca="false">IF(D627=0,C627,"")</f>
        <v/>
      </c>
      <c r="I627" s="9" t="n">
        <f aca="false">SQRT(1-F627^2)</f>
        <v>0.953669215485361</v>
      </c>
      <c r="J627" s="21"/>
      <c r="K627" s="21"/>
      <c r="L627" s="21"/>
      <c r="M627" s="21"/>
      <c r="N627" s="21"/>
      <c r="O627" s="21"/>
      <c r="P627" s="21"/>
      <c r="Q627" s="19" t="n">
        <f aca="false">PI()</f>
        <v>3.14159265358979</v>
      </c>
      <c r="S627" s="20" t="n">
        <v>0.300857154536061</v>
      </c>
      <c r="T627" s="20" t="n">
        <v>0.491028333664872</v>
      </c>
      <c r="U627" s="20" t="n">
        <v>0.98523211470228</v>
      </c>
      <c r="V627" s="20" t="n">
        <v>0.895787239349784</v>
      </c>
      <c r="W627" s="20" t="n">
        <v>0.112104938905986</v>
      </c>
      <c r="X627" s="20" t="n">
        <v>0.0470077294382214</v>
      </c>
    </row>
    <row r="628" customFormat="false" ht="15" hidden="false" customHeight="false" outlineLevel="0" collapsed="false">
      <c r="A628" s="21" t="n">
        <v>604</v>
      </c>
      <c r="B628" s="18" t="n">
        <f aca="false">CHOOSE($E$9,S628,U628,W628)</f>
        <v>0.172967717400752</v>
      </c>
      <c r="C628" s="18" t="n">
        <f aca="false">CHOOSE($E$9,T628,V628,X628)</f>
        <v>0.32568068348337</v>
      </c>
      <c r="D628" s="9" t="n">
        <f aca="false">IF(B628^2+C628^2&lt;=1,1,0)</f>
        <v>1</v>
      </c>
      <c r="E628" s="14" t="n">
        <f aca="false">4*AVERAGE($D$25:D628)</f>
        <v>3.10596026490066</v>
      </c>
      <c r="F628" s="14" t="n">
        <f aca="false">B628</f>
        <v>0.172967717400752</v>
      </c>
      <c r="G628" s="14" t="n">
        <f aca="false">IF(D628=1,C628,"")</f>
        <v>0.32568068348337</v>
      </c>
      <c r="H628" s="9" t="str">
        <f aca="false">IF(D628=0,C628,"")</f>
        <v/>
      </c>
      <c r="I628" s="9" t="n">
        <f aca="false">SQRT(1-F628^2)</f>
        <v>0.984927494152323</v>
      </c>
      <c r="J628" s="21"/>
      <c r="K628" s="21"/>
      <c r="L628" s="21"/>
      <c r="M628" s="21"/>
      <c r="N628" s="21"/>
      <c r="O628" s="21"/>
      <c r="P628" s="21"/>
      <c r="Q628" s="19" t="n">
        <f aca="false">PI()</f>
        <v>3.14159265358979</v>
      </c>
      <c r="S628" s="20" t="n">
        <v>0.172967717400752</v>
      </c>
      <c r="T628" s="20" t="n">
        <v>0.32568068348337</v>
      </c>
      <c r="U628" s="20" t="n">
        <v>0.0450532176966245</v>
      </c>
      <c r="V628" s="20" t="n">
        <v>0.880880058091998</v>
      </c>
      <c r="W628" s="20" t="n">
        <v>0.946128739672254</v>
      </c>
      <c r="X628" s="20" t="n">
        <v>0.250301167569911</v>
      </c>
    </row>
    <row r="629" customFormat="false" ht="15" hidden="false" customHeight="false" outlineLevel="0" collapsed="false">
      <c r="A629" s="21" t="n">
        <v>605</v>
      </c>
      <c r="B629" s="18" t="n">
        <f aca="false">CHOOSE($E$9,S629,U629,W629)</f>
        <v>0.875549352611415</v>
      </c>
      <c r="C629" s="18" t="n">
        <f aca="false">CHOOSE($E$9,T629,V629,X629)</f>
        <v>0.0220297124469653</v>
      </c>
      <c r="D629" s="9" t="n">
        <f aca="false">IF(B629^2+C629^2&lt;=1,1,0)</f>
        <v>1</v>
      </c>
      <c r="E629" s="14" t="n">
        <f aca="false">4*AVERAGE($D$25:D629)</f>
        <v>3.10743801652893</v>
      </c>
      <c r="F629" s="14" t="n">
        <f aca="false">B629</f>
        <v>0.875549352611415</v>
      </c>
      <c r="G629" s="14" t="n">
        <f aca="false">IF(D629=1,C629,"")</f>
        <v>0.0220297124469653</v>
      </c>
      <c r="H629" s="9" t="str">
        <f aca="false">IF(D629=0,C629,"")</f>
        <v/>
      </c>
      <c r="I629" s="9" t="n">
        <f aca="false">SQRT(1-F629^2)</f>
        <v>0.483128690042034</v>
      </c>
      <c r="J629" s="21"/>
      <c r="K629" s="21"/>
      <c r="L629" s="21"/>
      <c r="M629" s="21"/>
      <c r="N629" s="21"/>
      <c r="O629" s="21"/>
      <c r="P629" s="21"/>
      <c r="Q629" s="19" t="n">
        <f aca="false">PI()</f>
        <v>3.14159265358979</v>
      </c>
      <c r="S629" s="20" t="n">
        <v>0.875549352611415</v>
      </c>
      <c r="T629" s="20" t="n">
        <v>0.0220297124469653</v>
      </c>
      <c r="U629" s="20" t="n">
        <v>0.747062195863567</v>
      </c>
      <c r="V629" s="20" t="n">
        <v>0.250726199684092</v>
      </c>
      <c r="W629" s="20" t="n">
        <v>0.848012102768477</v>
      </c>
      <c r="X629" s="20" t="n">
        <v>0.861875204496328</v>
      </c>
    </row>
    <row r="630" customFormat="false" ht="15" hidden="false" customHeight="false" outlineLevel="0" collapsed="false">
      <c r="A630" s="21" t="n">
        <v>606</v>
      </c>
      <c r="B630" s="18" t="n">
        <f aca="false">CHOOSE($E$9,S630,U630,W630)</f>
        <v>0.242984981625341</v>
      </c>
      <c r="C630" s="18" t="n">
        <f aca="false">CHOOSE($E$9,T630,V630,X630)</f>
        <v>0.812414117273875</v>
      </c>
      <c r="D630" s="9" t="n">
        <f aca="false">IF(B630^2+C630^2&lt;=1,1,0)</f>
        <v>1</v>
      </c>
      <c r="E630" s="14" t="n">
        <f aca="false">4*AVERAGE($D$25:D630)</f>
        <v>3.10891089108911</v>
      </c>
      <c r="F630" s="14" t="n">
        <f aca="false">B630</f>
        <v>0.242984981625341</v>
      </c>
      <c r="G630" s="14" t="n">
        <f aca="false">IF(D630=1,C630,"")</f>
        <v>0.812414117273875</v>
      </c>
      <c r="H630" s="9" t="str">
        <f aca="false">IF(D630=0,C630,"")</f>
        <v/>
      </c>
      <c r="I630" s="9" t="n">
        <f aca="false">SQRT(1-F630^2)</f>
        <v>0.970030050413147</v>
      </c>
      <c r="J630" s="21"/>
      <c r="K630" s="21"/>
      <c r="L630" s="21"/>
      <c r="M630" s="21"/>
      <c r="N630" s="21"/>
      <c r="O630" s="21"/>
      <c r="P630" s="21"/>
      <c r="Q630" s="19" t="n">
        <f aca="false">PI()</f>
        <v>3.14159265358979</v>
      </c>
      <c r="S630" s="20" t="n">
        <v>0.242984981625341</v>
      </c>
      <c r="T630" s="20" t="n">
        <v>0.812414117273875</v>
      </c>
      <c r="U630" s="20" t="n">
        <v>0.61163578534647</v>
      </c>
      <c r="V630" s="20" t="n">
        <v>0.538869765050354</v>
      </c>
      <c r="W630" s="20" t="n">
        <v>0.981375178925249</v>
      </c>
      <c r="X630" s="20" t="n">
        <v>0.240779462084239</v>
      </c>
    </row>
    <row r="631" customFormat="false" ht="15" hidden="false" customHeight="false" outlineLevel="0" collapsed="false">
      <c r="A631" s="21" t="n">
        <v>607</v>
      </c>
      <c r="B631" s="18" t="n">
        <f aca="false">CHOOSE($E$9,S631,U631,W631)</f>
        <v>0.844429492834024</v>
      </c>
      <c r="C631" s="18" t="n">
        <f aca="false">CHOOSE($E$9,T631,V631,X631)</f>
        <v>0.237433750764467</v>
      </c>
      <c r="D631" s="9" t="n">
        <f aca="false">IF(B631^2+C631^2&lt;=1,1,0)</f>
        <v>1</v>
      </c>
      <c r="E631" s="14" t="n">
        <f aca="false">4*AVERAGE($D$25:D631)</f>
        <v>3.11037891268534</v>
      </c>
      <c r="F631" s="14" t="n">
        <f aca="false">B631</f>
        <v>0.844429492834024</v>
      </c>
      <c r="G631" s="14" t="n">
        <f aca="false">IF(D631=1,C631,"")</f>
        <v>0.237433750764467</v>
      </c>
      <c r="H631" s="9" t="str">
        <f aca="false">IF(D631=0,C631,"")</f>
        <v/>
      </c>
      <c r="I631" s="9" t="n">
        <f aca="false">SQRT(1-F631^2)</f>
        <v>0.535666716935141</v>
      </c>
      <c r="J631" s="21"/>
      <c r="K631" s="21"/>
      <c r="L631" s="21"/>
      <c r="M631" s="21"/>
      <c r="N631" s="21"/>
      <c r="O631" s="21"/>
      <c r="P631" s="21"/>
      <c r="Q631" s="19" t="n">
        <f aca="false">PI()</f>
        <v>3.14159265358979</v>
      </c>
      <c r="S631" s="20" t="n">
        <v>0.844429492834024</v>
      </c>
      <c r="T631" s="20" t="n">
        <v>0.237433750764467</v>
      </c>
      <c r="U631" s="20" t="n">
        <v>0.866279900712031</v>
      </c>
      <c r="V631" s="20" t="n">
        <v>0.0783137044086856</v>
      </c>
      <c r="W631" s="20" t="n">
        <v>0.272385598596751</v>
      </c>
      <c r="X631" s="20" t="n">
        <v>0.7517161268522</v>
      </c>
    </row>
    <row r="632" customFormat="false" ht="15" hidden="false" customHeight="false" outlineLevel="0" collapsed="false">
      <c r="A632" s="21" t="n">
        <v>608</v>
      </c>
      <c r="B632" s="18" t="n">
        <f aca="false">CHOOSE($E$9,S632,U632,W632)</f>
        <v>0.649865420884453</v>
      </c>
      <c r="C632" s="18" t="n">
        <f aca="false">CHOOSE($E$9,T632,V632,X632)</f>
        <v>0.475571890478022</v>
      </c>
      <c r="D632" s="9" t="n">
        <f aca="false">IF(B632^2+C632^2&lt;=1,1,0)</f>
        <v>1</v>
      </c>
      <c r="E632" s="14" t="n">
        <f aca="false">4*AVERAGE($D$25:D632)</f>
        <v>3.11184210526316</v>
      </c>
      <c r="F632" s="14" t="n">
        <f aca="false">B632</f>
        <v>0.649865420884453</v>
      </c>
      <c r="G632" s="14" t="n">
        <f aca="false">IF(D632=1,C632,"")</f>
        <v>0.475571890478022</v>
      </c>
      <c r="H632" s="9" t="str">
        <f aca="false">IF(D632=0,C632,"")</f>
        <v/>
      </c>
      <c r="I632" s="9" t="n">
        <f aca="false">SQRT(1-F632^2)</f>
        <v>0.760049297571331</v>
      </c>
      <c r="J632" s="21"/>
      <c r="K632" s="21"/>
      <c r="L632" s="21"/>
      <c r="M632" s="21"/>
      <c r="N632" s="21"/>
      <c r="O632" s="21"/>
      <c r="P632" s="21"/>
      <c r="Q632" s="19" t="n">
        <f aca="false">PI()</f>
        <v>3.14159265358979</v>
      </c>
      <c r="S632" s="20" t="n">
        <v>0.649865420884453</v>
      </c>
      <c r="T632" s="20" t="n">
        <v>0.475571890478022</v>
      </c>
      <c r="U632" s="20" t="n">
        <v>0.130783587608529</v>
      </c>
      <c r="V632" s="20" t="n">
        <v>0.720736825364012</v>
      </c>
      <c r="W632" s="20" t="n">
        <v>0.532082939816309</v>
      </c>
      <c r="X632" s="20" t="n">
        <v>0.199121376893922</v>
      </c>
    </row>
    <row r="633" customFormat="false" ht="15" hidden="false" customHeight="false" outlineLevel="0" collapsed="false">
      <c r="A633" s="21" t="n">
        <v>609</v>
      </c>
      <c r="B633" s="18" t="n">
        <f aca="false">CHOOSE($E$9,S633,U633,W633)</f>
        <v>0.536872126976959</v>
      </c>
      <c r="C633" s="18" t="n">
        <f aca="false">CHOOSE($E$9,T633,V633,X633)</f>
        <v>0.313030520104803</v>
      </c>
      <c r="D633" s="9" t="n">
        <f aca="false">IF(B633^2+C633^2&lt;=1,1,0)</f>
        <v>1</v>
      </c>
      <c r="E633" s="14" t="n">
        <f aca="false">4*AVERAGE($D$25:D633)</f>
        <v>3.11330049261084</v>
      </c>
      <c r="F633" s="14" t="n">
        <f aca="false">B633</f>
        <v>0.536872126976959</v>
      </c>
      <c r="G633" s="14" t="n">
        <f aca="false">IF(D633=1,C633,"")</f>
        <v>0.313030520104803</v>
      </c>
      <c r="H633" s="9" t="str">
        <f aca="false">IF(D633=0,C633,"")</f>
        <v/>
      </c>
      <c r="I633" s="9" t="n">
        <f aca="false">SQRT(1-F633^2)</f>
        <v>0.843663629223896</v>
      </c>
      <c r="J633" s="21"/>
      <c r="K633" s="21"/>
      <c r="L633" s="21"/>
      <c r="M633" s="21"/>
      <c r="N633" s="21"/>
      <c r="O633" s="21"/>
      <c r="P633" s="21"/>
      <c r="Q633" s="19" t="n">
        <f aca="false">PI()</f>
        <v>3.14159265358979</v>
      </c>
      <c r="S633" s="20" t="n">
        <v>0.536872126976959</v>
      </c>
      <c r="T633" s="20" t="n">
        <v>0.313030520104803</v>
      </c>
      <c r="U633" s="20" t="n">
        <v>0.245759071988323</v>
      </c>
      <c r="V633" s="20" t="n">
        <v>0.123939105910354</v>
      </c>
      <c r="W633" s="20" t="n">
        <v>0.320181095113945</v>
      </c>
      <c r="X633" s="20" t="n">
        <v>0.10346698370045</v>
      </c>
    </row>
    <row r="634" customFormat="false" ht="15" hidden="false" customHeight="false" outlineLevel="0" collapsed="false">
      <c r="A634" s="21" t="n">
        <v>610</v>
      </c>
      <c r="B634" s="18" t="n">
        <f aca="false">CHOOSE($E$9,S634,U634,W634)</f>
        <v>0.362351644202136</v>
      </c>
      <c r="C634" s="18" t="n">
        <f aca="false">CHOOSE($E$9,T634,V634,X634)</f>
        <v>0.606439756345935</v>
      </c>
      <c r="D634" s="9" t="n">
        <f aca="false">IF(B634^2+C634^2&lt;=1,1,0)</f>
        <v>1</v>
      </c>
      <c r="E634" s="14" t="n">
        <f aca="false">4*AVERAGE($D$25:D634)</f>
        <v>3.11475409836066</v>
      </c>
      <c r="F634" s="14" t="n">
        <f aca="false">B634</f>
        <v>0.362351644202136</v>
      </c>
      <c r="G634" s="14" t="n">
        <f aca="false">IF(D634=1,C634,"")</f>
        <v>0.606439756345935</v>
      </c>
      <c r="H634" s="9" t="str">
        <f aca="false">IF(D634=0,C634,"")</f>
        <v/>
      </c>
      <c r="I634" s="9" t="n">
        <f aca="false">SQRT(1-F634^2)</f>
        <v>0.932041461494074</v>
      </c>
      <c r="J634" s="21"/>
      <c r="K634" s="21"/>
      <c r="L634" s="21"/>
      <c r="M634" s="21"/>
      <c r="N634" s="21"/>
      <c r="O634" s="21"/>
      <c r="P634" s="21"/>
      <c r="Q634" s="19" t="n">
        <f aca="false">PI()</f>
        <v>3.14159265358979</v>
      </c>
      <c r="S634" s="20" t="n">
        <v>0.362351644202136</v>
      </c>
      <c r="T634" s="20" t="n">
        <v>0.606439756345935</v>
      </c>
      <c r="U634" s="20" t="n">
        <v>0.293621041113242</v>
      </c>
      <c r="V634" s="20" t="n">
        <v>0.637897197143948</v>
      </c>
      <c r="W634" s="20" t="n">
        <v>0.0433842054147767</v>
      </c>
      <c r="X634" s="20" t="n">
        <v>0.453558606719151</v>
      </c>
    </row>
    <row r="635" customFormat="false" ht="15" hidden="false" customHeight="false" outlineLevel="0" collapsed="false">
      <c r="A635" s="21" t="n">
        <v>611</v>
      </c>
      <c r="B635" s="18" t="n">
        <f aca="false">CHOOSE($E$9,S635,U635,W635)</f>
        <v>0.371305914479308</v>
      </c>
      <c r="C635" s="18" t="n">
        <f aca="false">CHOOSE($E$9,T635,V635,X635)</f>
        <v>0.213172866613604</v>
      </c>
      <c r="D635" s="9" t="n">
        <f aca="false">IF(B635^2+C635^2&lt;=1,1,0)</f>
        <v>1</v>
      </c>
      <c r="E635" s="14" t="n">
        <f aca="false">4*AVERAGE($D$25:D635)</f>
        <v>3.11620294599018</v>
      </c>
      <c r="F635" s="14" t="n">
        <f aca="false">B635</f>
        <v>0.371305914479308</v>
      </c>
      <c r="G635" s="14" t="n">
        <f aca="false">IF(D635=1,C635,"")</f>
        <v>0.213172866613604</v>
      </c>
      <c r="H635" s="9" t="str">
        <f aca="false">IF(D635=0,C635,"")</f>
        <v/>
      </c>
      <c r="I635" s="9" t="n">
        <f aca="false">SQRT(1-F635^2)</f>
        <v>0.928510591147287</v>
      </c>
      <c r="J635" s="21"/>
      <c r="K635" s="21"/>
      <c r="L635" s="21"/>
      <c r="M635" s="21"/>
      <c r="N635" s="21"/>
      <c r="O635" s="21"/>
      <c r="P635" s="21"/>
      <c r="Q635" s="19" t="n">
        <f aca="false">PI()</f>
        <v>3.14159265358979</v>
      </c>
      <c r="S635" s="20" t="n">
        <v>0.371305914479308</v>
      </c>
      <c r="T635" s="20" t="n">
        <v>0.213172866613604</v>
      </c>
      <c r="U635" s="20" t="n">
        <v>0.0940021914235255</v>
      </c>
      <c r="V635" s="20" t="n">
        <v>0.487096705621573</v>
      </c>
      <c r="W635" s="20" t="n">
        <v>0.638945754431463</v>
      </c>
      <c r="X635" s="20" t="n">
        <v>0.0484163652996252</v>
      </c>
    </row>
    <row r="636" customFormat="false" ht="15" hidden="false" customHeight="false" outlineLevel="0" collapsed="false">
      <c r="A636" s="21" t="n">
        <v>612</v>
      </c>
      <c r="B636" s="18" t="n">
        <f aca="false">CHOOSE($E$9,S636,U636,W636)</f>
        <v>0.801674206159078</v>
      </c>
      <c r="C636" s="18" t="n">
        <f aca="false">CHOOSE($E$9,T636,V636,X636)</f>
        <v>0.993881135364063</v>
      </c>
      <c r="D636" s="9" t="n">
        <f aca="false">IF(B636^2+C636^2&lt;=1,1,0)</f>
        <v>0</v>
      </c>
      <c r="E636" s="14" t="n">
        <f aca="false">4*AVERAGE($D$25:D636)</f>
        <v>3.11111111111111</v>
      </c>
      <c r="F636" s="14" t="n">
        <f aca="false">B636</f>
        <v>0.801674206159078</v>
      </c>
      <c r="G636" s="9" t="str">
        <f aca="false">IF(D636=1,C636,"")</f>
        <v/>
      </c>
      <c r="H636" s="14" t="n">
        <f aca="false">IF(D636=0,C636,"")</f>
        <v>0.993881135364063</v>
      </c>
      <c r="I636" s="9" t="n">
        <f aca="false">SQRT(1-F636^2)</f>
        <v>0.597761212508149</v>
      </c>
      <c r="J636" s="21"/>
      <c r="K636" s="21"/>
      <c r="L636" s="21"/>
      <c r="M636" s="21"/>
      <c r="N636" s="21"/>
      <c r="O636" s="21"/>
      <c r="P636" s="21"/>
      <c r="Q636" s="19" t="n">
        <f aca="false">PI()</f>
        <v>3.14159265358979</v>
      </c>
      <c r="S636" s="20" t="n">
        <v>0.801674206159078</v>
      </c>
      <c r="T636" s="20" t="n">
        <v>0.993881135364063</v>
      </c>
      <c r="U636" s="20" t="n">
        <v>0.703341615412146</v>
      </c>
      <c r="V636" s="20" t="n">
        <v>0.314000959238145</v>
      </c>
      <c r="W636" s="20" t="n">
        <v>0.808933771784463</v>
      </c>
      <c r="X636" s="20" t="n">
        <v>0.0545702951360515</v>
      </c>
    </row>
    <row r="637" customFormat="false" ht="15" hidden="false" customHeight="false" outlineLevel="0" collapsed="false">
      <c r="A637" s="21" t="n">
        <v>613</v>
      </c>
      <c r="B637" s="18" t="n">
        <f aca="false">CHOOSE($E$9,S637,U637,W637)</f>
        <v>0.232716063852422</v>
      </c>
      <c r="C637" s="18" t="n">
        <f aca="false">CHOOSE($E$9,T637,V637,X637)</f>
        <v>0.942058149375953</v>
      </c>
      <c r="D637" s="9" t="n">
        <f aca="false">IF(B637^2+C637^2&lt;=1,1,0)</f>
        <v>1</v>
      </c>
      <c r="E637" s="14" t="n">
        <f aca="false">4*AVERAGE($D$25:D637)</f>
        <v>3.11256117455139</v>
      </c>
      <c r="F637" s="14" t="n">
        <f aca="false">B637</f>
        <v>0.232716063852422</v>
      </c>
      <c r="G637" s="14" t="n">
        <f aca="false">IF(D637=1,C637,"")</f>
        <v>0.942058149375953</v>
      </c>
      <c r="H637" s="9" t="str">
        <f aca="false">IF(D637=0,C637,"")</f>
        <v/>
      </c>
      <c r="I637" s="9" t="n">
        <f aca="false">SQRT(1-F637^2)</f>
        <v>0.972544720629872</v>
      </c>
      <c r="J637" s="21"/>
      <c r="K637" s="21"/>
      <c r="L637" s="21"/>
      <c r="M637" s="21"/>
      <c r="N637" s="21"/>
      <c r="O637" s="21"/>
      <c r="P637" s="21"/>
      <c r="Q637" s="19" t="n">
        <f aca="false">PI()</f>
        <v>3.14159265358979</v>
      </c>
      <c r="S637" s="20" t="n">
        <v>0.232716063852422</v>
      </c>
      <c r="T637" s="20" t="n">
        <v>0.942058149375953</v>
      </c>
      <c r="U637" s="20" t="n">
        <v>0.21815442543289</v>
      </c>
      <c r="V637" s="20" t="n">
        <v>0.362377817694579</v>
      </c>
      <c r="W637" s="20" t="n">
        <v>0.0872092472477022</v>
      </c>
      <c r="X637" s="20" t="n">
        <v>0.258312118025358</v>
      </c>
    </row>
    <row r="638" customFormat="false" ht="15" hidden="false" customHeight="false" outlineLevel="0" collapsed="false">
      <c r="A638" s="21" t="n">
        <v>614</v>
      </c>
      <c r="B638" s="18" t="n">
        <f aca="false">CHOOSE($E$9,S638,U638,W638)</f>
        <v>0.576964204548858</v>
      </c>
      <c r="C638" s="18" t="n">
        <f aca="false">CHOOSE($E$9,T638,V638,X638)</f>
        <v>0.578450884786435</v>
      </c>
      <c r="D638" s="9" t="n">
        <f aca="false">IF(B638^2+C638^2&lt;=1,1,0)</f>
        <v>1</v>
      </c>
      <c r="E638" s="14" t="n">
        <f aca="false">4*AVERAGE($D$25:D638)</f>
        <v>3.11400651465798</v>
      </c>
      <c r="F638" s="14" t="n">
        <f aca="false">B638</f>
        <v>0.576964204548858</v>
      </c>
      <c r="G638" s="14" t="n">
        <f aca="false">IF(D638=1,C638,"")</f>
        <v>0.578450884786435</v>
      </c>
      <c r="H638" s="9" t="str">
        <f aca="false">IF(D638=0,C638,"")</f>
        <v/>
      </c>
      <c r="I638" s="9" t="n">
        <f aca="false">SQRT(1-F638^2)</f>
        <v>0.816769432991529</v>
      </c>
      <c r="J638" s="21"/>
      <c r="K638" s="21"/>
      <c r="L638" s="21"/>
      <c r="M638" s="21"/>
      <c r="N638" s="21"/>
      <c r="O638" s="21"/>
      <c r="P638" s="21"/>
      <c r="Q638" s="19" t="n">
        <f aca="false">PI()</f>
        <v>3.14159265358979</v>
      </c>
      <c r="S638" s="20" t="n">
        <v>0.576964204548858</v>
      </c>
      <c r="T638" s="20" t="n">
        <v>0.578450884786435</v>
      </c>
      <c r="U638" s="20" t="n">
        <v>0.0590830672778263</v>
      </c>
      <c r="V638" s="20" t="n">
        <v>0.480169145522024</v>
      </c>
      <c r="W638" s="20" t="n">
        <v>0.636085564198623</v>
      </c>
      <c r="X638" s="20" t="n">
        <v>0.383815255400086</v>
      </c>
    </row>
    <row r="639" customFormat="false" ht="15" hidden="false" customHeight="false" outlineLevel="0" collapsed="false">
      <c r="A639" s="21" t="n">
        <v>615</v>
      </c>
      <c r="B639" s="18" t="n">
        <f aca="false">CHOOSE($E$9,S639,U639,W639)</f>
        <v>0.19487333658617</v>
      </c>
      <c r="C639" s="18" t="n">
        <f aca="false">CHOOSE($E$9,T639,V639,X639)</f>
        <v>0.776455291197635</v>
      </c>
      <c r="D639" s="9" t="n">
        <f aca="false">IF(B639^2+C639^2&lt;=1,1,0)</f>
        <v>1</v>
      </c>
      <c r="E639" s="14" t="n">
        <f aca="false">4*AVERAGE($D$25:D639)</f>
        <v>3.11544715447154</v>
      </c>
      <c r="F639" s="14" t="n">
        <f aca="false">B639</f>
        <v>0.19487333658617</v>
      </c>
      <c r="G639" s="14" t="n">
        <f aca="false">IF(D639=1,C639,"")</f>
        <v>0.776455291197635</v>
      </c>
      <c r="H639" s="9" t="str">
        <f aca="false">IF(D639=0,C639,"")</f>
        <v/>
      </c>
      <c r="I639" s="9" t="n">
        <f aca="false">SQRT(1-F639^2)</f>
        <v>0.98082841653766</v>
      </c>
      <c r="J639" s="21"/>
      <c r="K639" s="21"/>
      <c r="L639" s="21"/>
      <c r="M639" s="21"/>
      <c r="N639" s="21"/>
      <c r="O639" s="21"/>
      <c r="P639" s="21"/>
      <c r="Q639" s="19" t="n">
        <f aca="false">PI()</f>
        <v>3.14159265358979</v>
      </c>
      <c r="S639" s="20" t="n">
        <v>0.19487333658617</v>
      </c>
      <c r="T639" s="20" t="n">
        <v>0.776455291197635</v>
      </c>
      <c r="U639" s="20" t="n">
        <v>0.84500368972806</v>
      </c>
      <c r="V639" s="20" t="n">
        <v>0.447271096418915</v>
      </c>
      <c r="W639" s="20" t="n">
        <v>0.755907111085637</v>
      </c>
      <c r="X639" s="20" t="n">
        <v>0.435606874669101</v>
      </c>
    </row>
    <row r="640" customFormat="false" ht="15" hidden="false" customHeight="false" outlineLevel="0" collapsed="false">
      <c r="A640" s="21" t="n">
        <v>616</v>
      </c>
      <c r="B640" s="18" t="n">
        <f aca="false">CHOOSE($E$9,S640,U640,W640)</f>
        <v>0.479454940534197</v>
      </c>
      <c r="C640" s="18" t="n">
        <f aca="false">CHOOSE($E$9,T640,V640,X640)</f>
        <v>0.970766880665906</v>
      </c>
      <c r="D640" s="9" t="n">
        <f aca="false">IF(B640^2+C640^2&lt;=1,1,0)</f>
        <v>0</v>
      </c>
      <c r="E640" s="14" t="n">
        <f aca="false">4*AVERAGE($D$25:D640)</f>
        <v>3.11038961038961</v>
      </c>
      <c r="F640" s="14" t="n">
        <f aca="false">B640</f>
        <v>0.479454940534197</v>
      </c>
      <c r="G640" s="9" t="str">
        <f aca="false">IF(D640=1,C640,"")</f>
        <v/>
      </c>
      <c r="H640" s="14" t="n">
        <f aca="false">IF(D640=0,C640,"")</f>
        <v>0.970766880665906</v>
      </c>
      <c r="I640" s="9" t="n">
        <f aca="false">SQRT(1-F640^2)</f>
        <v>0.877566498903274</v>
      </c>
      <c r="J640" s="21"/>
      <c r="K640" s="21"/>
      <c r="L640" s="21"/>
      <c r="M640" s="21"/>
      <c r="N640" s="21"/>
      <c r="O640" s="21"/>
      <c r="P640" s="21"/>
      <c r="Q640" s="19" t="n">
        <f aca="false">PI()</f>
        <v>3.14159265358979</v>
      </c>
      <c r="S640" s="20" t="n">
        <v>0.479454940534197</v>
      </c>
      <c r="T640" s="20" t="n">
        <v>0.970766880665906</v>
      </c>
      <c r="U640" s="20" t="n">
        <v>0.829046756390391</v>
      </c>
      <c r="V640" s="20" t="n">
        <v>0.725854950295461</v>
      </c>
      <c r="W640" s="20" t="n">
        <v>0.457595126708925</v>
      </c>
      <c r="X640" s="20" t="n">
        <v>0.651110889617038</v>
      </c>
    </row>
    <row r="641" customFormat="false" ht="15" hidden="false" customHeight="false" outlineLevel="0" collapsed="false">
      <c r="A641" s="21" t="n">
        <v>617</v>
      </c>
      <c r="B641" s="18" t="n">
        <f aca="false">CHOOSE($E$9,S641,U641,W641)</f>
        <v>0.977914613555186</v>
      </c>
      <c r="C641" s="18" t="n">
        <f aca="false">CHOOSE($E$9,T641,V641,X641)</f>
        <v>0.558002141886391</v>
      </c>
      <c r="D641" s="9" t="n">
        <f aca="false">IF(B641^2+C641^2&lt;=1,1,0)</f>
        <v>0</v>
      </c>
      <c r="E641" s="14" t="n">
        <f aca="false">4*AVERAGE($D$25:D641)</f>
        <v>3.10534846029173</v>
      </c>
      <c r="F641" s="14" t="n">
        <f aca="false">B641</f>
        <v>0.977914613555186</v>
      </c>
      <c r="G641" s="9" t="str">
        <f aca="false">IF(D641=1,C641,"")</f>
        <v/>
      </c>
      <c r="H641" s="14" t="n">
        <f aca="false">IF(D641=0,C641,"")</f>
        <v>0.558002141886391</v>
      </c>
      <c r="I641" s="9" t="n">
        <f aca="false">SQRT(1-F641^2)</f>
        <v>0.209004805196465</v>
      </c>
      <c r="J641" s="21"/>
      <c r="K641" s="21"/>
      <c r="L641" s="21"/>
      <c r="M641" s="21"/>
      <c r="N641" s="21"/>
      <c r="O641" s="21"/>
      <c r="P641" s="21"/>
      <c r="Q641" s="19" t="n">
        <f aca="false">PI()</f>
        <v>3.14159265358979</v>
      </c>
      <c r="S641" s="20" t="n">
        <v>0.977914613555186</v>
      </c>
      <c r="T641" s="20" t="n">
        <v>0.558002141886391</v>
      </c>
      <c r="U641" s="20" t="n">
        <v>0.867242493612057</v>
      </c>
      <c r="V641" s="20" t="n">
        <v>0.945021054602205</v>
      </c>
      <c r="W641" s="20" t="n">
        <v>0.732513179904636</v>
      </c>
      <c r="X641" s="20" t="n">
        <v>0.734657661708375</v>
      </c>
    </row>
    <row r="642" customFormat="false" ht="15" hidden="false" customHeight="false" outlineLevel="0" collapsed="false">
      <c r="A642" s="21" t="n">
        <v>618</v>
      </c>
      <c r="B642" s="18" t="n">
        <f aca="false">CHOOSE($E$9,S642,U642,W642)</f>
        <v>0.751097641303204</v>
      </c>
      <c r="C642" s="18" t="n">
        <f aca="false">CHOOSE($E$9,T642,V642,X642)</f>
        <v>0.0372644123854116</v>
      </c>
      <c r="D642" s="9" t="n">
        <f aca="false">IF(B642^2+C642^2&lt;=1,1,0)</f>
        <v>1</v>
      </c>
      <c r="E642" s="14" t="n">
        <f aca="false">4*AVERAGE($D$25:D642)</f>
        <v>3.10679611650485</v>
      </c>
      <c r="F642" s="14" t="n">
        <f aca="false">B642</f>
        <v>0.751097641303204</v>
      </c>
      <c r="G642" s="14" t="n">
        <f aca="false">IF(D642=1,C642,"")</f>
        <v>0.0372644123854116</v>
      </c>
      <c r="H642" s="9" t="str">
        <f aca="false">IF(D642=0,C642,"")</f>
        <v/>
      </c>
      <c r="I642" s="9" t="n">
        <f aca="false">SQRT(1-F642^2)</f>
        <v>0.660191133861069</v>
      </c>
      <c r="J642" s="21"/>
      <c r="K642" s="21"/>
      <c r="L642" s="21"/>
      <c r="M642" s="21"/>
      <c r="N642" s="21"/>
      <c r="O642" s="21"/>
      <c r="P642" s="21"/>
      <c r="Q642" s="19" t="n">
        <f aca="false">PI()</f>
        <v>3.14159265358979</v>
      </c>
      <c r="S642" s="20" t="n">
        <v>0.751097641303204</v>
      </c>
      <c r="T642" s="20" t="n">
        <v>0.0372644123854116</v>
      </c>
      <c r="U642" s="20" t="n">
        <v>0.892949712993287</v>
      </c>
      <c r="V642" s="20" t="n">
        <v>0.582845482593067</v>
      </c>
      <c r="W642" s="20" t="n">
        <v>0.00248987493704544</v>
      </c>
      <c r="X642" s="20" t="n">
        <v>0.604283717197151</v>
      </c>
    </row>
    <row r="643" customFormat="false" ht="15" hidden="false" customHeight="false" outlineLevel="0" collapsed="false">
      <c r="A643" s="21" t="n">
        <v>619</v>
      </c>
      <c r="B643" s="18" t="n">
        <f aca="false">CHOOSE($E$9,S643,U643,W643)</f>
        <v>0.781900023925118</v>
      </c>
      <c r="C643" s="18" t="n">
        <f aca="false">CHOOSE($E$9,T643,V643,X643)</f>
        <v>0.373198154033162</v>
      </c>
      <c r="D643" s="9" t="n">
        <f aca="false">IF(B643^2+C643^2&lt;=1,1,0)</f>
        <v>1</v>
      </c>
      <c r="E643" s="14" t="n">
        <f aca="false">4*AVERAGE($D$25:D643)</f>
        <v>3.10823909531502</v>
      </c>
      <c r="F643" s="14" t="n">
        <f aca="false">B643</f>
        <v>0.781900023925118</v>
      </c>
      <c r="G643" s="14" t="n">
        <f aca="false">IF(D643=1,C643,"")</f>
        <v>0.373198154033162</v>
      </c>
      <c r="H643" s="9" t="str">
        <f aca="false">IF(D643=0,C643,"")</f>
        <v/>
      </c>
      <c r="I643" s="9" t="n">
        <f aca="false">SQRT(1-F643^2)</f>
        <v>0.623403843897276</v>
      </c>
      <c r="J643" s="21"/>
      <c r="K643" s="21"/>
      <c r="L643" s="21"/>
      <c r="M643" s="21"/>
      <c r="N643" s="21"/>
      <c r="O643" s="21"/>
      <c r="P643" s="21"/>
      <c r="Q643" s="19" t="n">
        <f aca="false">PI()</f>
        <v>3.14159265358979</v>
      </c>
      <c r="S643" s="20" t="n">
        <v>0.781900023925118</v>
      </c>
      <c r="T643" s="20" t="n">
        <v>0.373198154033162</v>
      </c>
      <c r="U643" s="20" t="n">
        <v>0.20800298876357</v>
      </c>
      <c r="V643" s="20" t="n">
        <v>0.786301236283164</v>
      </c>
      <c r="W643" s="20" t="n">
        <v>0.507199981232761</v>
      </c>
      <c r="X643" s="20" t="n">
        <v>0.934985090847147</v>
      </c>
    </row>
    <row r="644" customFormat="false" ht="15" hidden="false" customHeight="false" outlineLevel="0" collapsed="false">
      <c r="A644" s="21" t="n">
        <v>620</v>
      </c>
      <c r="B644" s="18" t="n">
        <f aca="false">CHOOSE($E$9,S644,U644,W644)</f>
        <v>0.893216245225631</v>
      </c>
      <c r="C644" s="18" t="n">
        <f aca="false">CHOOSE($E$9,T644,V644,X644)</f>
        <v>0.00645838968921453</v>
      </c>
      <c r="D644" s="9" t="n">
        <f aca="false">IF(B644^2+C644^2&lt;=1,1,0)</f>
        <v>1</v>
      </c>
      <c r="E644" s="14" t="n">
        <f aca="false">4*AVERAGE($D$25:D644)</f>
        <v>3.10967741935484</v>
      </c>
      <c r="F644" s="14" t="n">
        <f aca="false">B644</f>
        <v>0.893216245225631</v>
      </c>
      <c r="G644" s="14" t="n">
        <f aca="false">IF(D644=1,C644,"")</f>
        <v>0.00645838968921453</v>
      </c>
      <c r="H644" s="9" t="str">
        <f aca="false">IF(D644=0,C644,"")</f>
        <v/>
      </c>
      <c r="I644" s="9" t="n">
        <f aca="false">SQRT(1-F644^2)</f>
        <v>0.449627333761</v>
      </c>
      <c r="J644" s="21"/>
      <c r="K644" s="21"/>
      <c r="L644" s="21"/>
      <c r="M644" s="21"/>
      <c r="N644" s="21"/>
      <c r="O644" s="21"/>
      <c r="P644" s="21"/>
      <c r="Q644" s="19" t="n">
        <f aca="false">PI()</f>
        <v>3.14159265358979</v>
      </c>
      <c r="S644" s="20" t="n">
        <v>0.893216245225631</v>
      </c>
      <c r="T644" s="20" t="n">
        <v>0.00645838968921453</v>
      </c>
      <c r="U644" s="20" t="n">
        <v>0.520331167237617</v>
      </c>
      <c r="V644" s="20" t="n">
        <v>0.0897794889278331</v>
      </c>
      <c r="W644" s="20" t="n">
        <v>0.710508113438217</v>
      </c>
      <c r="X644" s="20" t="n">
        <v>0.866485793060567</v>
      </c>
    </row>
    <row r="645" customFormat="false" ht="15" hidden="false" customHeight="false" outlineLevel="0" collapsed="false">
      <c r="A645" s="21" t="n">
        <v>621</v>
      </c>
      <c r="B645" s="18" t="n">
        <f aca="false">CHOOSE($E$9,S645,U645,W645)</f>
        <v>0.386971636558883</v>
      </c>
      <c r="C645" s="18" t="n">
        <f aca="false">CHOOSE($E$9,T645,V645,X645)</f>
        <v>0.199217371293344</v>
      </c>
      <c r="D645" s="9" t="n">
        <f aca="false">IF(B645^2+C645^2&lt;=1,1,0)</f>
        <v>1</v>
      </c>
      <c r="E645" s="14" t="n">
        <f aca="false">4*AVERAGE($D$25:D645)</f>
        <v>3.11111111111111</v>
      </c>
      <c r="F645" s="14" t="n">
        <f aca="false">B645</f>
        <v>0.386971636558883</v>
      </c>
      <c r="G645" s="14" t="n">
        <f aca="false">IF(D645=1,C645,"")</f>
        <v>0.199217371293344</v>
      </c>
      <c r="H645" s="9" t="str">
        <f aca="false">IF(D645=0,C645,"")</f>
        <v/>
      </c>
      <c r="I645" s="9" t="n">
        <f aca="false">SQRT(1-F645^2)</f>
        <v>0.922091618278216</v>
      </c>
      <c r="J645" s="21"/>
      <c r="K645" s="21"/>
      <c r="L645" s="21"/>
      <c r="M645" s="21"/>
      <c r="N645" s="21"/>
      <c r="O645" s="21"/>
      <c r="P645" s="21"/>
      <c r="Q645" s="19" t="n">
        <f aca="false">PI()</f>
        <v>3.14159265358979</v>
      </c>
      <c r="S645" s="20" t="n">
        <v>0.386971636558883</v>
      </c>
      <c r="T645" s="20" t="n">
        <v>0.199217371293344</v>
      </c>
      <c r="U645" s="20" t="n">
        <v>0.811355201765477</v>
      </c>
      <c r="V645" s="20" t="n">
        <v>0.945909528460018</v>
      </c>
      <c r="W645" s="20" t="n">
        <v>0.194292732305948</v>
      </c>
      <c r="X645" s="20" t="n">
        <v>0.604861803274909</v>
      </c>
    </row>
    <row r="646" customFormat="false" ht="15" hidden="false" customHeight="false" outlineLevel="0" collapsed="false">
      <c r="A646" s="21" t="n">
        <v>622</v>
      </c>
      <c r="B646" s="18" t="n">
        <f aca="false">CHOOSE($E$9,S646,U646,W646)</f>
        <v>0.530826249509119</v>
      </c>
      <c r="C646" s="18" t="n">
        <f aca="false">CHOOSE($E$9,T646,V646,X646)</f>
        <v>0.798838362214156</v>
      </c>
      <c r="D646" s="9" t="n">
        <f aca="false">IF(B646^2+C646^2&lt;=1,1,0)</f>
        <v>1</v>
      </c>
      <c r="E646" s="14" t="n">
        <f aca="false">4*AVERAGE($D$25:D646)</f>
        <v>3.11254019292605</v>
      </c>
      <c r="F646" s="14" t="n">
        <f aca="false">B646</f>
        <v>0.530826249509119</v>
      </c>
      <c r="G646" s="14" t="n">
        <f aca="false">IF(D646=1,C646,"")</f>
        <v>0.798838362214156</v>
      </c>
      <c r="H646" s="9" t="str">
        <f aca="false">IF(D646=0,C646,"")</f>
        <v/>
      </c>
      <c r="I646" s="9" t="n">
        <f aca="false">SQRT(1-F646^2)</f>
        <v>0.847480674016867</v>
      </c>
      <c r="J646" s="21"/>
      <c r="K646" s="21"/>
      <c r="L646" s="21"/>
      <c r="M646" s="21"/>
      <c r="N646" s="21"/>
      <c r="O646" s="21"/>
      <c r="P646" s="21"/>
      <c r="Q646" s="19" t="n">
        <f aca="false">PI()</f>
        <v>3.14159265358979</v>
      </c>
      <c r="S646" s="20" t="n">
        <v>0.530826249509119</v>
      </c>
      <c r="T646" s="20" t="n">
        <v>0.798838362214156</v>
      </c>
      <c r="U646" s="20" t="n">
        <v>0.578146010757817</v>
      </c>
      <c r="V646" s="20" t="n">
        <v>0.164693287600263</v>
      </c>
      <c r="W646" s="20" t="n">
        <v>0.04516957685</v>
      </c>
      <c r="X646" s="20" t="n">
        <v>0.853067056931124</v>
      </c>
    </row>
    <row r="647" customFormat="false" ht="15" hidden="false" customHeight="false" outlineLevel="0" collapsed="false">
      <c r="A647" s="21" t="n">
        <v>623</v>
      </c>
      <c r="B647" s="18" t="n">
        <f aca="false">CHOOSE($E$9,S647,U647,W647)</f>
        <v>0.66073871392291</v>
      </c>
      <c r="C647" s="18" t="n">
        <f aca="false">CHOOSE($E$9,T647,V647,X647)</f>
        <v>0.343666729168035</v>
      </c>
      <c r="D647" s="9" t="n">
        <f aca="false">IF(B647^2+C647^2&lt;=1,1,0)</f>
        <v>1</v>
      </c>
      <c r="E647" s="14" t="n">
        <f aca="false">4*AVERAGE($D$25:D647)</f>
        <v>3.1139646869984</v>
      </c>
      <c r="F647" s="14" t="n">
        <f aca="false">B647</f>
        <v>0.66073871392291</v>
      </c>
      <c r="G647" s="14" t="n">
        <f aca="false">IF(D647=1,C647,"")</f>
        <v>0.343666729168035</v>
      </c>
      <c r="H647" s="9" t="str">
        <f aca="false">IF(D647=0,C647,"")</f>
        <v/>
      </c>
      <c r="I647" s="9" t="n">
        <f aca="false">SQRT(1-F647^2)</f>
        <v>0.750615981660062</v>
      </c>
      <c r="J647" s="21"/>
      <c r="K647" s="21"/>
      <c r="L647" s="21"/>
      <c r="M647" s="21"/>
      <c r="N647" s="21"/>
      <c r="O647" s="21"/>
      <c r="P647" s="21"/>
      <c r="Q647" s="19" t="n">
        <f aca="false">PI()</f>
        <v>3.14159265358979</v>
      </c>
      <c r="S647" s="20" t="n">
        <v>0.66073871392291</v>
      </c>
      <c r="T647" s="20" t="n">
        <v>0.343666729168035</v>
      </c>
      <c r="U647" s="20" t="n">
        <v>0.676368589547003</v>
      </c>
      <c r="V647" s="20" t="n">
        <v>0.126952712784784</v>
      </c>
      <c r="W647" s="20" t="n">
        <v>0.0084387420634553</v>
      </c>
      <c r="X647" s="20" t="n">
        <v>0.253548761632116</v>
      </c>
    </row>
    <row r="648" customFormat="false" ht="15" hidden="false" customHeight="false" outlineLevel="0" collapsed="false">
      <c r="A648" s="21" t="n">
        <v>624</v>
      </c>
      <c r="B648" s="18" t="n">
        <f aca="false">CHOOSE($E$9,S648,U648,W648)</f>
        <v>0.0982426203554496</v>
      </c>
      <c r="C648" s="18" t="n">
        <f aca="false">CHOOSE($E$9,T648,V648,X648)</f>
        <v>0.533521351520903</v>
      </c>
      <c r="D648" s="9" t="n">
        <f aca="false">IF(B648^2+C648^2&lt;=1,1,0)</f>
        <v>1</v>
      </c>
      <c r="E648" s="14" t="n">
        <f aca="false">4*AVERAGE($D$25:D648)</f>
        <v>3.11538461538462</v>
      </c>
      <c r="F648" s="14" t="n">
        <f aca="false">B648</f>
        <v>0.0982426203554496</v>
      </c>
      <c r="G648" s="14" t="n">
        <f aca="false">IF(D648=1,C648,"")</f>
        <v>0.533521351520903</v>
      </c>
      <c r="H648" s="9" t="str">
        <f aca="false">IF(D648=0,C648,"")</f>
        <v/>
      </c>
      <c r="I648" s="9" t="n">
        <f aca="false">SQRT(1-F648^2)</f>
        <v>0.995162493036034</v>
      </c>
      <c r="J648" s="21"/>
      <c r="K648" s="21"/>
      <c r="L648" s="21"/>
      <c r="M648" s="21"/>
      <c r="N648" s="21"/>
      <c r="O648" s="21"/>
      <c r="P648" s="21"/>
      <c r="Q648" s="19" t="n">
        <f aca="false">PI()</f>
        <v>3.14159265358979</v>
      </c>
      <c r="S648" s="20" t="n">
        <v>0.0982426203554496</v>
      </c>
      <c r="T648" s="20" t="n">
        <v>0.533521351520903</v>
      </c>
      <c r="U648" s="20" t="n">
        <v>0.342533721929364</v>
      </c>
      <c r="V648" s="20" t="n">
        <v>0.100251003848049</v>
      </c>
      <c r="W648" s="20" t="n">
        <v>0.527539093712806</v>
      </c>
      <c r="X648" s="20" t="n">
        <v>0.508675568412821</v>
      </c>
    </row>
    <row r="649" customFormat="false" ht="15" hidden="false" customHeight="false" outlineLevel="0" collapsed="false">
      <c r="A649" s="21" t="n">
        <v>625</v>
      </c>
      <c r="B649" s="18" t="n">
        <f aca="false">CHOOSE($E$9,S649,U649,W649)</f>
        <v>0.863514528493397</v>
      </c>
      <c r="C649" s="18" t="n">
        <f aca="false">CHOOSE($E$9,T649,V649,X649)</f>
        <v>0.756414668285288</v>
      </c>
      <c r="D649" s="9" t="n">
        <f aca="false">IF(B649^2+C649^2&lt;=1,1,0)</f>
        <v>0</v>
      </c>
      <c r="E649" s="14" t="n">
        <f aca="false">4*AVERAGE($D$25:D649)</f>
        <v>3.1104</v>
      </c>
      <c r="F649" s="14" t="n">
        <f aca="false">B649</f>
        <v>0.863514528493397</v>
      </c>
      <c r="G649" s="9" t="str">
        <f aca="false">IF(D649=1,C649,"")</f>
        <v/>
      </c>
      <c r="H649" s="14" t="n">
        <f aca="false">IF(D649=0,C649,"")</f>
        <v>0.756414668285288</v>
      </c>
      <c r="I649" s="9" t="n">
        <f aca="false">SQRT(1-F649^2)</f>
        <v>0.504323962429733</v>
      </c>
      <c r="J649" s="21"/>
      <c r="K649" s="21"/>
      <c r="L649" s="21"/>
      <c r="M649" s="21"/>
      <c r="N649" s="21"/>
      <c r="O649" s="21"/>
      <c r="P649" s="21"/>
      <c r="Q649" s="19" t="n">
        <f aca="false">PI()</f>
        <v>3.14159265358979</v>
      </c>
      <c r="S649" s="20" t="n">
        <v>0.863514528493397</v>
      </c>
      <c r="T649" s="20" t="n">
        <v>0.756414668285288</v>
      </c>
      <c r="U649" s="20" t="n">
        <v>0.890336836322308</v>
      </c>
      <c r="V649" s="20" t="n">
        <v>0.31337554647885</v>
      </c>
      <c r="W649" s="20" t="n">
        <v>0.634202086303668</v>
      </c>
      <c r="X649" s="20" t="n">
        <v>0.428662833240625</v>
      </c>
    </row>
    <row r="650" customFormat="false" ht="15" hidden="false" customHeight="false" outlineLevel="0" collapsed="false">
      <c r="A650" s="21" t="n">
        <v>626</v>
      </c>
      <c r="B650" s="18" t="n">
        <f aca="false">CHOOSE($E$9,S650,U650,W650)</f>
        <v>0.361601765616797</v>
      </c>
      <c r="C650" s="18" t="n">
        <f aca="false">CHOOSE($E$9,T650,V650,X650)</f>
        <v>0.414787495625205</v>
      </c>
      <c r="D650" s="9" t="n">
        <f aca="false">IF(B650^2+C650^2&lt;=1,1,0)</f>
        <v>1</v>
      </c>
      <c r="E650" s="14" t="n">
        <f aca="false">4*AVERAGE($D$25:D650)</f>
        <v>3.11182108626198</v>
      </c>
      <c r="F650" s="14" t="n">
        <f aca="false">B650</f>
        <v>0.361601765616797</v>
      </c>
      <c r="G650" s="14" t="n">
        <f aca="false">IF(D650=1,C650,"")</f>
        <v>0.414787495625205</v>
      </c>
      <c r="H650" s="9" t="str">
        <f aca="false">IF(D650=0,C650,"")</f>
        <v/>
      </c>
      <c r="I650" s="9" t="n">
        <f aca="false">SQRT(1-F650^2)</f>
        <v>0.932332646163812</v>
      </c>
      <c r="J650" s="21"/>
      <c r="K650" s="21"/>
      <c r="L650" s="21"/>
      <c r="M650" s="21"/>
      <c r="N650" s="21"/>
      <c r="O650" s="21"/>
      <c r="P650" s="21"/>
      <c r="Q650" s="19" t="n">
        <f aca="false">PI()</f>
        <v>3.14159265358979</v>
      </c>
      <c r="S650" s="20" t="n">
        <v>0.361601765616797</v>
      </c>
      <c r="T650" s="20" t="n">
        <v>0.414787495625205</v>
      </c>
      <c r="U650" s="20" t="n">
        <v>0.199203385267185</v>
      </c>
      <c r="V650" s="20" t="n">
        <v>0.32350055394076</v>
      </c>
      <c r="W650" s="20" t="n">
        <v>0.169881649059243</v>
      </c>
      <c r="X650" s="20" t="n">
        <v>0.229554208747331</v>
      </c>
    </row>
    <row r="651" customFormat="false" ht="15" hidden="false" customHeight="false" outlineLevel="0" collapsed="false">
      <c r="A651" s="21" t="n">
        <v>627</v>
      </c>
      <c r="B651" s="18" t="n">
        <f aca="false">CHOOSE($E$9,S651,U651,W651)</f>
        <v>0.392029741662554</v>
      </c>
      <c r="C651" s="18" t="n">
        <f aca="false">CHOOSE($E$9,T651,V651,X651)</f>
        <v>0.541615060181357</v>
      </c>
      <c r="D651" s="9" t="n">
        <f aca="false">IF(B651^2+C651^2&lt;=1,1,0)</f>
        <v>1</v>
      </c>
      <c r="E651" s="14" t="n">
        <f aca="false">4*AVERAGE($D$25:D651)</f>
        <v>3.11323763955343</v>
      </c>
      <c r="F651" s="14" t="n">
        <f aca="false">B651</f>
        <v>0.392029741662554</v>
      </c>
      <c r="G651" s="14" t="n">
        <f aca="false">IF(D651=1,C651,"")</f>
        <v>0.541615060181357</v>
      </c>
      <c r="H651" s="9" t="str">
        <f aca="false">IF(D651=0,C651,"")</f>
        <v/>
      </c>
      <c r="I651" s="9" t="n">
        <f aca="false">SQRT(1-F651^2)</f>
        <v>0.919952543152086</v>
      </c>
      <c r="J651" s="21"/>
      <c r="K651" s="21"/>
      <c r="L651" s="21"/>
      <c r="M651" s="21"/>
      <c r="N651" s="21"/>
      <c r="O651" s="21"/>
      <c r="P651" s="21"/>
      <c r="Q651" s="19" t="n">
        <f aca="false">PI()</f>
        <v>3.14159265358979</v>
      </c>
      <c r="S651" s="20" t="n">
        <v>0.392029741662554</v>
      </c>
      <c r="T651" s="20" t="n">
        <v>0.541615060181357</v>
      </c>
      <c r="U651" s="20" t="n">
        <v>0.0196917050727223</v>
      </c>
      <c r="V651" s="20" t="n">
        <v>0.693485226929289</v>
      </c>
      <c r="W651" s="20" t="n">
        <v>0.330640679439091</v>
      </c>
      <c r="X651" s="20" t="n">
        <v>0.839956856728634</v>
      </c>
    </row>
    <row r="652" customFormat="false" ht="15" hidden="false" customHeight="false" outlineLevel="0" collapsed="false">
      <c r="A652" s="21" t="n">
        <v>628</v>
      </c>
      <c r="B652" s="18" t="n">
        <f aca="false">CHOOSE($E$9,S652,U652,W652)</f>
        <v>0.0439225699519739</v>
      </c>
      <c r="C652" s="18" t="n">
        <f aca="false">CHOOSE($E$9,T652,V652,X652)</f>
        <v>0.451623506029137</v>
      </c>
      <c r="D652" s="9" t="n">
        <f aca="false">IF(B652^2+C652^2&lt;=1,1,0)</f>
        <v>1</v>
      </c>
      <c r="E652" s="14" t="n">
        <f aca="false">4*AVERAGE($D$25:D652)</f>
        <v>3.11464968152866</v>
      </c>
      <c r="F652" s="14" t="n">
        <f aca="false">B652</f>
        <v>0.0439225699519739</v>
      </c>
      <c r="G652" s="14" t="n">
        <f aca="false">IF(D652=1,C652,"")</f>
        <v>0.451623506029137</v>
      </c>
      <c r="H652" s="9" t="str">
        <f aca="false">IF(D652=0,C652,"")</f>
        <v/>
      </c>
      <c r="I652" s="9" t="n">
        <f aca="false">SQRT(1-F652^2)</f>
        <v>0.999034938252319</v>
      </c>
      <c r="J652" s="21"/>
      <c r="K652" s="21"/>
      <c r="L652" s="21"/>
      <c r="M652" s="21"/>
      <c r="N652" s="21"/>
      <c r="O652" s="21"/>
      <c r="P652" s="21"/>
      <c r="Q652" s="19" t="n">
        <f aca="false">PI()</f>
        <v>3.14159265358979</v>
      </c>
      <c r="S652" s="20" t="n">
        <v>0.0439225699519739</v>
      </c>
      <c r="T652" s="20" t="n">
        <v>0.451623506029137</v>
      </c>
      <c r="U652" s="20" t="n">
        <v>0.279204666111356</v>
      </c>
      <c r="V652" s="20" t="n">
        <v>0.498346754385657</v>
      </c>
      <c r="W652" s="20" t="n">
        <v>0.529499988450439</v>
      </c>
      <c r="X652" s="20" t="n">
        <v>0.858445159251083</v>
      </c>
    </row>
    <row r="653" customFormat="false" ht="15" hidden="false" customHeight="false" outlineLevel="0" collapsed="false">
      <c r="A653" s="21" t="n">
        <v>629</v>
      </c>
      <c r="B653" s="18" t="n">
        <f aca="false">CHOOSE($E$9,S653,U653,W653)</f>
        <v>0.85224734514486</v>
      </c>
      <c r="C653" s="18" t="n">
        <f aca="false">CHOOSE($E$9,T653,V653,X653)</f>
        <v>0.24805144558195</v>
      </c>
      <c r="D653" s="9" t="n">
        <f aca="false">IF(B653^2+C653^2&lt;=1,1,0)</f>
        <v>1</v>
      </c>
      <c r="E653" s="14" t="n">
        <f aca="false">4*AVERAGE($D$25:D653)</f>
        <v>3.11605723370429</v>
      </c>
      <c r="F653" s="14" t="n">
        <f aca="false">B653</f>
        <v>0.85224734514486</v>
      </c>
      <c r="G653" s="14" t="n">
        <f aca="false">IF(D653=1,C653,"")</f>
        <v>0.24805144558195</v>
      </c>
      <c r="H653" s="9" t="str">
        <f aca="false">IF(D653=0,C653,"")</f>
        <v/>
      </c>
      <c r="I653" s="9" t="n">
        <f aca="false">SQRT(1-F653^2)</f>
        <v>0.523139047188735</v>
      </c>
      <c r="J653" s="21"/>
      <c r="K653" s="21"/>
      <c r="L653" s="21"/>
      <c r="M653" s="21"/>
      <c r="N653" s="21"/>
      <c r="O653" s="21"/>
      <c r="P653" s="21"/>
      <c r="Q653" s="19" t="n">
        <f aca="false">PI()</f>
        <v>3.14159265358979</v>
      </c>
      <c r="S653" s="20" t="n">
        <v>0.85224734514486</v>
      </c>
      <c r="T653" s="20" t="n">
        <v>0.24805144558195</v>
      </c>
      <c r="U653" s="20" t="n">
        <v>0.476392226732656</v>
      </c>
      <c r="V653" s="20" t="n">
        <v>0.992691430466533</v>
      </c>
      <c r="W653" s="20" t="n">
        <v>0.975792996057237</v>
      </c>
      <c r="X653" s="20" t="n">
        <v>0.898652521502375</v>
      </c>
    </row>
    <row r="654" customFormat="false" ht="15" hidden="false" customHeight="false" outlineLevel="0" collapsed="false">
      <c r="A654" s="21" t="n">
        <v>630</v>
      </c>
      <c r="B654" s="18" t="n">
        <f aca="false">CHOOSE($E$9,S654,U654,W654)</f>
        <v>0.0683314924826846</v>
      </c>
      <c r="C654" s="18" t="n">
        <f aca="false">CHOOSE($E$9,T654,V654,X654)</f>
        <v>0.71339893725235</v>
      </c>
      <c r="D654" s="9" t="n">
        <f aca="false">IF(B654^2+C654^2&lt;=1,1,0)</f>
        <v>1</v>
      </c>
      <c r="E654" s="14" t="n">
        <f aca="false">4*AVERAGE($D$25:D654)</f>
        <v>3.11746031746032</v>
      </c>
      <c r="F654" s="14" t="n">
        <f aca="false">B654</f>
        <v>0.0683314924826846</v>
      </c>
      <c r="G654" s="14" t="n">
        <f aca="false">IF(D654=1,C654,"")</f>
        <v>0.71339893725235</v>
      </c>
      <c r="H654" s="9" t="str">
        <f aca="false">IF(D654=0,C654,"")</f>
        <v/>
      </c>
      <c r="I654" s="9" t="n">
        <f aca="false">SQRT(1-F654^2)</f>
        <v>0.997662672016493</v>
      </c>
      <c r="J654" s="21"/>
      <c r="K654" s="21"/>
      <c r="L654" s="21"/>
      <c r="M654" s="21"/>
      <c r="N654" s="21"/>
      <c r="O654" s="21"/>
      <c r="P654" s="21"/>
      <c r="Q654" s="19" t="n">
        <f aca="false">PI()</f>
        <v>3.14159265358979</v>
      </c>
      <c r="S654" s="20" t="n">
        <v>0.0683314924826846</v>
      </c>
      <c r="T654" s="20" t="n">
        <v>0.71339893725235</v>
      </c>
      <c r="U654" s="20" t="n">
        <v>0.926958231537615</v>
      </c>
      <c r="V654" s="20" t="n">
        <v>0.957781059775205</v>
      </c>
      <c r="W654" s="20" t="n">
        <v>0.389695880009305</v>
      </c>
      <c r="X654" s="20" t="n">
        <v>0.167146353359037</v>
      </c>
    </row>
    <row r="655" customFormat="false" ht="15" hidden="false" customHeight="false" outlineLevel="0" collapsed="false">
      <c r="A655" s="21" t="n">
        <v>631</v>
      </c>
      <c r="B655" s="18" t="n">
        <f aca="false">CHOOSE($E$9,S655,U655,W655)</f>
        <v>0.601904164883308</v>
      </c>
      <c r="C655" s="18" t="n">
        <f aca="false">CHOOSE($E$9,T655,V655,X655)</f>
        <v>0.765926585183479</v>
      </c>
      <c r="D655" s="9" t="n">
        <f aca="false">IF(B655^2+C655^2&lt;=1,1,0)</f>
        <v>1</v>
      </c>
      <c r="E655" s="14" t="n">
        <f aca="false">4*AVERAGE($D$25:D655)</f>
        <v>3.1188589540412</v>
      </c>
      <c r="F655" s="14" t="n">
        <f aca="false">B655</f>
        <v>0.601904164883308</v>
      </c>
      <c r="G655" s="14" t="n">
        <f aca="false">IF(D655=1,C655,"")</f>
        <v>0.765926585183479</v>
      </c>
      <c r="H655" s="9" t="str">
        <f aca="false">IF(D655=0,C655,"")</f>
        <v/>
      </c>
      <c r="I655" s="9" t="n">
        <f aca="false">SQRT(1-F655^2)</f>
        <v>0.798568329134162</v>
      </c>
      <c r="J655" s="21"/>
      <c r="K655" s="21"/>
      <c r="L655" s="21"/>
      <c r="M655" s="21"/>
      <c r="N655" s="21"/>
      <c r="O655" s="21"/>
      <c r="P655" s="21"/>
      <c r="Q655" s="19" t="n">
        <f aca="false">PI()</f>
        <v>3.14159265358979</v>
      </c>
      <c r="S655" s="20" t="n">
        <v>0.601904164883308</v>
      </c>
      <c r="T655" s="20" t="n">
        <v>0.765926585183479</v>
      </c>
      <c r="U655" s="20" t="n">
        <v>0.460228103109913</v>
      </c>
      <c r="V655" s="20" t="n">
        <v>0.749140947774891</v>
      </c>
      <c r="W655" s="20" t="n">
        <v>0.59143575993052</v>
      </c>
      <c r="X655" s="20" t="n">
        <v>0.017900871439737</v>
      </c>
    </row>
    <row r="656" customFormat="false" ht="15" hidden="false" customHeight="false" outlineLevel="0" collapsed="false">
      <c r="A656" s="21" t="n">
        <v>632</v>
      </c>
      <c r="B656" s="18" t="n">
        <f aca="false">CHOOSE($E$9,S656,U656,W656)</f>
        <v>0.185076726949774</v>
      </c>
      <c r="C656" s="18" t="n">
        <f aca="false">CHOOSE($E$9,T656,V656,X656)</f>
        <v>0.0748002688633278</v>
      </c>
      <c r="D656" s="9" t="n">
        <f aca="false">IF(B656^2+C656^2&lt;=1,1,0)</f>
        <v>1</v>
      </c>
      <c r="E656" s="14" t="n">
        <f aca="false">4*AVERAGE($D$25:D656)</f>
        <v>3.12025316455696</v>
      </c>
      <c r="F656" s="14" t="n">
        <f aca="false">B656</f>
        <v>0.185076726949774</v>
      </c>
      <c r="G656" s="14" t="n">
        <f aca="false">IF(D656=1,C656,"")</f>
        <v>0.0748002688633278</v>
      </c>
      <c r="H656" s="9" t="str">
        <f aca="false">IF(D656=0,C656,"")</f>
        <v/>
      </c>
      <c r="I656" s="9" t="n">
        <f aca="false">SQRT(1-F656^2)</f>
        <v>0.982724073757003</v>
      </c>
      <c r="J656" s="21"/>
      <c r="K656" s="21"/>
      <c r="L656" s="21"/>
      <c r="M656" s="21"/>
      <c r="N656" s="21"/>
      <c r="O656" s="21"/>
      <c r="P656" s="21"/>
      <c r="Q656" s="19" t="n">
        <f aca="false">PI()</f>
        <v>3.14159265358979</v>
      </c>
      <c r="S656" s="20" t="n">
        <v>0.185076726949774</v>
      </c>
      <c r="T656" s="20" t="n">
        <v>0.0748002688633278</v>
      </c>
      <c r="U656" s="20" t="n">
        <v>0.561846790045646</v>
      </c>
      <c r="V656" s="20" t="n">
        <v>0.426978669508959</v>
      </c>
      <c r="W656" s="20" t="n">
        <v>0.99503884630495</v>
      </c>
      <c r="X656" s="20" t="n">
        <v>0.384303722826999</v>
      </c>
    </row>
    <row r="657" customFormat="false" ht="15" hidden="false" customHeight="false" outlineLevel="0" collapsed="false">
      <c r="A657" s="21" t="n">
        <v>633</v>
      </c>
      <c r="B657" s="18" t="n">
        <f aca="false">CHOOSE($E$9,S657,U657,W657)</f>
        <v>0.153403927455656</v>
      </c>
      <c r="C657" s="18" t="n">
        <f aca="false">CHOOSE($E$9,T657,V657,X657)</f>
        <v>0.908222322934307</v>
      </c>
      <c r="D657" s="9" t="n">
        <f aca="false">IF(B657^2+C657^2&lt;=1,1,0)</f>
        <v>1</v>
      </c>
      <c r="E657" s="14" t="n">
        <f aca="false">4*AVERAGE($D$25:D657)</f>
        <v>3.1216429699842</v>
      </c>
      <c r="F657" s="14" t="n">
        <f aca="false">B657</f>
        <v>0.153403927455656</v>
      </c>
      <c r="G657" s="14" t="n">
        <f aca="false">IF(D657=1,C657,"")</f>
        <v>0.908222322934307</v>
      </c>
      <c r="H657" s="9" t="str">
        <f aca="false">IF(D657=0,C657,"")</f>
        <v/>
      </c>
      <c r="I657" s="9" t="n">
        <f aca="false">SQRT(1-F657^2)</f>
        <v>0.988163566946879</v>
      </c>
      <c r="J657" s="21"/>
      <c r="K657" s="21"/>
      <c r="L657" s="21"/>
      <c r="M657" s="21"/>
      <c r="N657" s="21"/>
      <c r="O657" s="21"/>
      <c r="P657" s="21"/>
      <c r="Q657" s="19" t="n">
        <f aca="false">PI()</f>
        <v>3.14159265358979</v>
      </c>
      <c r="S657" s="20" t="n">
        <v>0.153403927455656</v>
      </c>
      <c r="T657" s="20" t="n">
        <v>0.908222322934307</v>
      </c>
      <c r="U657" s="20" t="n">
        <v>0.415211090689105</v>
      </c>
      <c r="V657" s="20" t="n">
        <v>0.0158965987368341</v>
      </c>
      <c r="W657" s="20" t="n">
        <v>0.354816879941499</v>
      </c>
      <c r="X657" s="20" t="n">
        <v>0.946169527680197</v>
      </c>
    </row>
    <row r="658" customFormat="false" ht="15" hidden="false" customHeight="false" outlineLevel="0" collapsed="false">
      <c r="A658" s="21" t="n">
        <v>634</v>
      </c>
      <c r="B658" s="18" t="n">
        <f aca="false">CHOOSE($E$9,S658,U658,W658)</f>
        <v>0.997956424369477</v>
      </c>
      <c r="C658" s="18" t="n">
        <f aca="false">CHOOSE($E$9,T658,V658,X658)</f>
        <v>0.653147800010629</v>
      </c>
      <c r="D658" s="9" t="n">
        <f aca="false">IF(B658^2+C658^2&lt;=1,1,0)</f>
        <v>0</v>
      </c>
      <c r="E658" s="14" t="n">
        <f aca="false">4*AVERAGE($D$25:D658)</f>
        <v>3.11671924290221</v>
      </c>
      <c r="F658" s="14" t="n">
        <f aca="false">B658</f>
        <v>0.997956424369477</v>
      </c>
      <c r="G658" s="9" t="str">
        <f aca="false">IF(D658=1,C658,"")</f>
        <v/>
      </c>
      <c r="H658" s="14" t="n">
        <f aca="false">IF(D658=0,C658,"")</f>
        <v>0.653147800010629</v>
      </c>
      <c r="I658" s="9" t="n">
        <f aca="false">SQRT(1-F658^2)</f>
        <v>0.0638981616299633</v>
      </c>
      <c r="J658" s="21"/>
      <c r="K658" s="21"/>
      <c r="L658" s="21"/>
      <c r="M658" s="21"/>
      <c r="N658" s="21"/>
      <c r="O658" s="21"/>
      <c r="P658" s="21"/>
      <c r="Q658" s="19" t="n">
        <f aca="false">PI()</f>
        <v>3.14159265358979</v>
      </c>
      <c r="S658" s="20" t="n">
        <v>0.997956424369477</v>
      </c>
      <c r="T658" s="20" t="n">
        <v>0.653147800010629</v>
      </c>
      <c r="U658" s="20" t="n">
        <v>0.597613105831495</v>
      </c>
      <c r="V658" s="20" t="n">
        <v>0.194776282505373</v>
      </c>
      <c r="W658" s="20" t="n">
        <v>0.603448672823799</v>
      </c>
      <c r="X658" s="20" t="n">
        <v>0.201367633047196</v>
      </c>
    </row>
    <row r="659" customFormat="false" ht="15" hidden="false" customHeight="false" outlineLevel="0" collapsed="false">
      <c r="A659" s="21" t="n">
        <v>635</v>
      </c>
      <c r="B659" s="18" t="n">
        <f aca="false">CHOOSE($E$9,S659,U659,W659)</f>
        <v>0.0776868889806792</v>
      </c>
      <c r="C659" s="18" t="n">
        <f aca="false">CHOOSE($E$9,T659,V659,X659)</f>
        <v>0.00475476181600243</v>
      </c>
      <c r="D659" s="9" t="n">
        <f aca="false">IF(B659^2+C659^2&lt;=1,1,0)</f>
        <v>1</v>
      </c>
      <c r="E659" s="14" t="n">
        <f aca="false">4*AVERAGE($D$25:D659)</f>
        <v>3.11811023622047</v>
      </c>
      <c r="F659" s="14" t="n">
        <f aca="false">B659</f>
        <v>0.0776868889806792</v>
      </c>
      <c r="G659" s="14" t="n">
        <f aca="false">IF(D659=1,C659,"")</f>
        <v>0.00475476181600243</v>
      </c>
      <c r="H659" s="9" t="str">
        <f aca="false">IF(D659=0,C659,"")</f>
        <v/>
      </c>
      <c r="I659" s="9" t="n">
        <f aca="false">SQRT(1-F659^2)</f>
        <v>0.996977806814426</v>
      </c>
      <c r="J659" s="21"/>
      <c r="K659" s="21"/>
      <c r="L659" s="21"/>
      <c r="M659" s="21"/>
      <c r="N659" s="21"/>
      <c r="O659" s="21"/>
      <c r="P659" s="21"/>
      <c r="Q659" s="19" t="n">
        <f aca="false">PI()</f>
        <v>3.14159265358979</v>
      </c>
      <c r="S659" s="20" t="n">
        <v>0.0776868889806792</v>
      </c>
      <c r="T659" s="20" t="n">
        <v>0.00475476181600243</v>
      </c>
      <c r="U659" s="20" t="n">
        <v>0.479015618578764</v>
      </c>
      <c r="V659" s="20" t="n">
        <v>0.34617151692651</v>
      </c>
      <c r="W659" s="20" t="n">
        <v>0.169355377627831</v>
      </c>
      <c r="X659" s="20" t="n">
        <v>0.762080537188981</v>
      </c>
    </row>
    <row r="660" customFormat="false" ht="15" hidden="false" customHeight="false" outlineLevel="0" collapsed="false">
      <c r="A660" s="21" t="n">
        <v>636</v>
      </c>
      <c r="B660" s="18" t="n">
        <f aca="false">CHOOSE($E$9,S660,U660,W660)</f>
        <v>0.65578597818967</v>
      </c>
      <c r="C660" s="18" t="n">
        <f aca="false">CHOOSE($E$9,T660,V660,X660)</f>
        <v>0.391220356454141</v>
      </c>
      <c r="D660" s="9" t="n">
        <f aca="false">IF(B660^2+C660^2&lt;=1,1,0)</f>
        <v>1</v>
      </c>
      <c r="E660" s="14" t="n">
        <f aca="false">4*AVERAGE($D$25:D660)</f>
        <v>3.11949685534591</v>
      </c>
      <c r="F660" s="14" t="n">
        <f aca="false">B660</f>
        <v>0.65578597818967</v>
      </c>
      <c r="G660" s="14" t="n">
        <f aca="false">IF(D660=1,C660,"")</f>
        <v>0.391220356454141</v>
      </c>
      <c r="H660" s="9" t="str">
        <f aca="false">IF(D660=0,C660,"")</f>
        <v/>
      </c>
      <c r="I660" s="9" t="n">
        <f aca="false">SQRT(1-F660^2)</f>
        <v>0.754946852970339</v>
      </c>
      <c r="J660" s="21"/>
      <c r="K660" s="21"/>
      <c r="L660" s="21"/>
      <c r="M660" s="21"/>
      <c r="N660" s="21"/>
      <c r="O660" s="21"/>
      <c r="P660" s="21"/>
      <c r="Q660" s="19" t="n">
        <f aca="false">PI()</f>
        <v>3.14159265358979</v>
      </c>
      <c r="S660" s="20" t="n">
        <v>0.65578597818967</v>
      </c>
      <c r="T660" s="20" t="n">
        <v>0.391220356454141</v>
      </c>
      <c r="U660" s="20" t="n">
        <v>0.262565996738788</v>
      </c>
      <c r="V660" s="20" t="n">
        <v>0.376143244340518</v>
      </c>
      <c r="W660" s="20" t="n">
        <v>0.854537060928316</v>
      </c>
      <c r="X660" s="20" t="n">
        <v>0.786817568310431</v>
      </c>
    </row>
    <row r="661" customFormat="false" ht="15" hidden="false" customHeight="false" outlineLevel="0" collapsed="false">
      <c r="A661" s="21" t="n">
        <v>637</v>
      </c>
      <c r="B661" s="18" t="n">
        <f aca="false">CHOOSE($E$9,S661,U661,W661)</f>
        <v>0.299701026524417</v>
      </c>
      <c r="C661" s="18" t="n">
        <f aca="false">CHOOSE($E$9,T661,V661,X661)</f>
        <v>0.0870497521245852</v>
      </c>
      <c r="D661" s="9" t="n">
        <f aca="false">IF(B661^2+C661^2&lt;=1,1,0)</f>
        <v>1</v>
      </c>
      <c r="E661" s="14" t="n">
        <f aca="false">4*AVERAGE($D$25:D661)</f>
        <v>3.12087912087912</v>
      </c>
      <c r="F661" s="14" t="n">
        <f aca="false">B661</f>
        <v>0.299701026524417</v>
      </c>
      <c r="G661" s="14" t="n">
        <f aca="false">IF(D661=1,C661,"")</f>
        <v>0.0870497521245852</v>
      </c>
      <c r="H661" s="9" t="str">
        <f aca="false">IF(D661=0,C661,"")</f>
        <v/>
      </c>
      <c r="I661" s="9" t="n">
        <f aca="false">SQRT(1-F661^2)</f>
        <v>0.954033172746216</v>
      </c>
      <c r="J661" s="21"/>
      <c r="K661" s="21"/>
      <c r="L661" s="21"/>
      <c r="M661" s="21"/>
      <c r="N661" s="21"/>
      <c r="O661" s="21"/>
      <c r="P661" s="21"/>
      <c r="Q661" s="19" t="n">
        <f aca="false">PI()</f>
        <v>3.14159265358979</v>
      </c>
      <c r="S661" s="20" t="n">
        <v>0.299701026524417</v>
      </c>
      <c r="T661" s="20" t="n">
        <v>0.0870497521245852</v>
      </c>
      <c r="U661" s="20" t="n">
        <v>0.110715452652484</v>
      </c>
      <c r="V661" s="20" t="n">
        <v>0.0182151264628999</v>
      </c>
      <c r="W661" s="20" t="n">
        <v>0.191736769082317</v>
      </c>
      <c r="X661" s="20" t="n">
        <v>0.954712873040413</v>
      </c>
    </row>
    <row r="662" customFormat="false" ht="15" hidden="false" customHeight="false" outlineLevel="0" collapsed="false">
      <c r="A662" s="21" t="n">
        <v>638</v>
      </c>
      <c r="B662" s="18" t="n">
        <f aca="false">CHOOSE($E$9,S662,U662,W662)</f>
        <v>0.724529371946119</v>
      </c>
      <c r="C662" s="18" t="n">
        <f aca="false">CHOOSE($E$9,T662,V662,X662)</f>
        <v>0.488712810096331</v>
      </c>
      <c r="D662" s="9" t="n">
        <f aca="false">IF(B662^2+C662^2&lt;=1,1,0)</f>
        <v>1</v>
      </c>
      <c r="E662" s="14" t="n">
        <f aca="false">4*AVERAGE($D$25:D662)</f>
        <v>3.12225705329154</v>
      </c>
      <c r="F662" s="14" t="n">
        <f aca="false">B662</f>
        <v>0.724529371946119</v>
      </c>
      <c r="G662" s="14" t="n">
        <f aca="false">IF(D662=1,C662,"")</f>
        <v>0.488712810096331</v>
      </c>
      <c r="H662" s="9" t="str">
        <f aca="false">IF(D662=0,C662,"")</f>
        <v/>
      </c>
      <c r="I662" s="9" t="n">
        <f aca="false">SQRT(1-F662^2)</f>
        <v>0.689243925752968</v>
      </c>
      <c r="J662" s="21"/>
      <c r="K662" s="21"/>
      <c r="L662" s="21"/>
      <c r="M662" s="21"/>
      <c r="N662" s="21"/>
      <c r="O662" s="21"/>
      <c r="P662" s="21"/>
      <c r="Q662" s="19" t="n">
        <f aca="false">PI()</f>
        <v>3.14159265358979</v>
      </c>
      <c r="S662" s="20" t="n">
        <v>0.724529371946119</v>
      </c>
      <c r="T662" s="20" t="n">
        <v>0.488712810096331</v>
      </c>
      <c r="U662" s="20" t="n">
        <v>0.805472093236237</v>
      </c>
      <c r="V662" s="20" t="n">
        <v>0.825276432331024</v>
      </c>
      <c r="W662" s="20" t="n">
        <v>0.515696427715634</v>
      </c>
      <c r="X662" s="20" t="n">
        <v>0.667080681184124</v>
      </c>
    </row>
    <row r="663" customFormat="false" ht="15" hidden="false" customHeight="false" outlineLevel="0" collapsed="false">
      <c r="A663" s="21" t="n">
        <v>639</v>
      </c>
      <c r="B663" s="18" t="n">
        <f aca="false">CHOOSE($E$9,S663,U663,W663)</f>
        <v>0.926099792006426</v>
      </c>
      <c r="C663" s="18" t="n">
        <f aca="false">CHOOSE($E$9,T663,V663,X663)</f>
        <v>0.492163692251779</v>
      </c>
      <c r="D663" s="9" t="n">
        <f aca="false">IF(B663^2+C663^2&lt;=1,1,0)</f>
        <v>0</v>
      </c>
      <c r="E663" s="14" t="n">
        <f aca="false">4*AVERAGE($D$25:D663)</f>
        <v>3.11737089201878</v>
      </c>
      <c r="F663" s="14" t="n">
        <f aca="false">B663</f>
        <v>0.926099792006426</v>
      </c>
      <c r="G663" s="9" t="str">
        <f aca="false">IF(D663=1,C663,"")</f>
        <v/>
      </c>
      <c r="H663" s="14" t="n">
        <f aca="false">IF(D663=0,C663,"")</f>
        <v>0.492163692251779</v>
      </c>
      <c r="I663" s="9" t="n">
        <f aca="false">SQRT(1-F663^2)</f>
        <v>0.377278644036017</v>
      </c>
      <c r="J663" s="21"/>
      <c r="K663" s="21"/>
      <c r="L663" s="21"/>
      <c r="M663" s="21"/>
      <c r="N663" s="21"/>
      <c r="O663" s="21"/>
      <c r="P663" s="21"/>
      <c r="Q663" s="19" t="n">
        <f aca="false">PI()</f>
        <v>3.14159265358979</v>
      </c>
      <c r="S663" s="20" t="n">
        <v>0.926099792006426</v>
      </c>
      <c r="T663" s="20" t="n">
        <v>0.492163692251779</v>
      </c>
      <c r="U663" s="20" t="n">
        <v>0.991427842759218</v>
      </c>
      <c r="V663" s="20" t="n">
        <v>0.0865715018860657</v>
      </c>
      <c r="W663" s="20" t="n">
        <v>0.499621258740313</v>
      </c>
      <c r="X663" s="20" t="n">
        <v>0.737401847578377</v>
      </c>
    </row>
    <row r="664" customFormat="false" ht="15" hidden="false" customHeight="false" outlineLevel="0" collapsed="false">
      <c r="A664" s="21" t="n">
        <v>640</v>
      </c>
      <c r="B664" s="18" t="n">
        <f aca="false">CHOOSE($E$9,S664,U664,W664)</f>
        <v>0.00571958941873163</v>
      </c>
      <c r="C664" s="18" t="n">
        <f aca="false">CHOOSE($E$9,T664,V664,X664)</f>
        <v>0.635451411013492</v>
      </c>
      <c r="D664" s="9" t="n">
        <f aca="false">IF(B664^2+C664^2&lt;=1,1,0)</f>
        <v>1</v>
      </c>
      <c r="E664" s="14" t="n">
        <f aca="false">4*AVERAGE($D$25:D664)</f>
        <v>3.11875</v>
      </c>
      <c r="F664" s="14" t="n">
        <f aca="false">B664</f>
        <v>0.00571958941873163</v>
      </c>
      <c r="G664" s="14" t="n">
        <f aca="false">IF(D664=1,C664,"")</f>
        <v>0.635451411013492</v>
      </c>
      <c r="H664" s="9" t="str">
        <f aca="false">IF(D664=0,C664,"")</f>
        <v/>
      </c>
      <c r="I664" s="9" t="n">
        <f aca="false">SQRT(1-F664^2)</f>
        <v>0.999983643014665</v>
      </c>
      <c r="J664" s="21"/>
      <c r="K664" s="21"/>
      <c r="L664" s="21"/>
      <c r="M664" s="21"/>
      <c r="N664" s="21"/>
      <c r="O664" s="21"/>
      <c r="P664" s="21"/>
      <c r="Q664" s="19" t="n">
        <f aca="false">PI()</f>
        <v>3.14159265358979</v>
      </c>
      <c r="S664" s="20" t="n">
        <v>0.00571958941873163</v>
      </c>
      <c r="T664" s="20" t="n">
        <v>0.635451411013492</v>
      </c>
      <c r="U664" s="20" t="n">
        <v>0.614607559466728</v>
      </c>
      <c r="V664" s="20" t="n">
        <v>0.903649043065746</v>
      </c>
      <c r="W664" s="20" t="n">
        <v>0.740334234635791</v>
      </c>
      <c r="X664" s="20" t="n">
        <v>0.458086053179772</v>
      </c>
    </row>
    <row r="665" customFormat="false" ht="15" hidden="false" customHeight="false" outlineLevel="0" collapsed="false">
      <c r="A665" s="21" t="n">
        <v>641</v>
      </c>
      <c r="B665" s="18" t="n">
        <f aca="false">CHOOSE($E$9,S665,U665,W665)</f>
        <v>0.995791428606026</v>
      </c>
      <c r="C665" s="18" t="n">
        <f aca="false">CHOOSE($E$9,T665,V665,X665)</f>
        <v>0.963574641966261</v>
      </c>
      <c r="D665" s="9" t="n">
        <f aca="false">IF(B665^2+C665^2&lt;=1,1,0)</f>
        <v>0</v>
      </c>
      <c r="E665" s="14" t="n">
        <f aca="false">4*AVERAGE($D$25:D665)</f>
        <v>3.11388455538222</v>
      </c>
      <c r="F665" s="14" t="n">
        <f aca="false">B665</f>
        <v>0.995791428606026</v>
      </c>
      <c r="G665" s="9" t="str">
        <f aca="false">IF(D665=1,C665,"")</f>
        <v/>
      </c>
      <c r="H665" s="14" t="n">
        <f aca="false">IF(D665=0,C665,"")</f>
        <v>0.963574641966261</v>
      </c>
      <c r="I665" s="9" t="n">
        <f aca="false">SQRT(1-F665^2)</f>
        <v>0.0916484081409498</v>
      </c>
      <c r="J665" s="21"/>
      <c r="K665" s="21"/>
      <c r="L665" s="21"/>
      <c r="M665" s="21"/>
      <c r="N665" s="21"/>
      <c r="O665" s="21"/>
      <c r="P665" s="21"/>
      <c r="Q665" s="19" t="n">
        <f aca="false">PI()</f>
        <v>3.14159265358979</v>
      </c>
      <c r="S665" s="20" t="n">
        <v>0.995791428606026</v>
      </c>
      <c r="T665" s="20" t="n">
        <v>0.963574641966261</v>
      </c>
      <c r="U665" s="20" t="n">
        <v>0.901041760865545</v>
      </c>
      <c r="V665" s="20" t="n">
        <v>0.350025579392844</v>
      </c>
      <c r="W665" s="20" t="n">
        <v>0.406899365039394</v>
      </c>
      <c r="X665" s="20" t="n">
        <v>0.895073259284047</v>
      </c>
    </row>
    <row r="666" customFormat="false" ht="15" hidden="false" customHeight="false" outlineLevel="0" collapsed="false">
      <c r="A666" s="21" t="n">
        <v>642</v>
      </c>
      <c r="B666" s="18" t="n">
        <f aca="false">CHOOSE($E$9,S666,U666,W666)</f>
        <v>0.316793087287806</v>
      </c>
      <c r="C666" s="18" t="n">
        <f aca="false">CHOOSE($E$9,T666,V666,X666)</f>
        <v>0.249491931986995</v>
      </c>
      <c r="D666" s="9" t="n">
        <f aca="false">IF(B666^2+C666^2&lt;=1,1,0)</f>
        <v>1</v>
      </c>
      <c r="E666" s="14" t="n">
        <f aca="false">4*AVERAGE($D$25:D666)</f>
        <v>3.11526479750779</v>
      </c>
      <c r="F666" s="14" t="n">
        <f aca="false">B666</f>
        <v>0.316793087287806</v>
      </c>
      <c r="G666" s="14" t="n">
        <f aca="false">IF(D666=1,C666,"")</f>
        <v>0.249491931986995</v>
      </c>
      <c r="H666" s="9" t="str">
        <f aca="false">IF(D666=0,C666,"")</f>
        <v/>
      </c>
      <c r="I666" s="9" t="n">
        <f aca="false">SQRT(1-F666^2)</f>
        <v>0.948494670436614</v>
      </c>
      <c r="J666" s="21"/>
      <c r="K666" s="21"/>
      <c r="L666" s="21"/>
      <c r="M666" s="21"/>
      <c r="N666" s="21"/>
      <c r="O666" s="21"/>
      <c r="P666" s="21"/>
      <c r="Q666" s="19" t="n">
        <f aca="false">PI()</f>
        <v>3.14159265358979</v>
      </c>
      <c r="S666" s="20" t="n">
        <v>0.316793087287806</v>
      </c>
      <c r="T666" s="20" t="n">
        <v>0.249491931986995</v>
      </c>
      <c r="U666" s="20" t="n">
        <v>0.474826102184126</v>
      </c>
      <c r="V666" s="20" t="n">
        <v>0.770753536092188</v>
      </c>
      <c r="W666" s="20" t="n">
        <v>0.379038868302614</v>
      </c>
      <c r="X666" s="20" t="n">
        <v>0.46107458889413</v>
      </c>
    </row>
    <row r="667" customFormat="false" ht="15" hidden="false" customHeight="false" outlineLevel="0" collapsed="false">
      <c r="A667" s="21" t="n">
        <v>643</v>
      </c>
      <c r="B667" s="18" t="n">
        <f aca="false">CHOOSE($E$9,S667,U667,W667)</f>
        <v>0.793964849668555</v>
      </c>
      <c r="C667" s="18" t="n">
        <f aca="false">CHOOSE($E$9,T667,V667,X667)</f>
        <v>0.577268748194911</v>
      </c>
      <c r="D667" s="9" t="n">
        <f aca="false">IF(B667^2+C667^2&lt;=1,1,0)</f>
        <v>1</v>
      </c>
      <c r="E667" s="14" t="n">
        <f aca="false">4*AVERAGE($D$25:D667)</f>
        <v>3.11664074650078</v>
      </c>
      <c r="F667" s="14" t="n">
        <f aca="false">B667</f>
        <v>0.793964849668555</v>
      </c>
      <c r="G667" s="14" t="n">
        <f aca="false">IF(D667=1,C667,"")</f>
        <v>0.577268748194911</v>
      </c>
      <c r="H667" s="9" t="str">
        <f aca="false">IF(D667=0,C667,"")</f>
        <v/>
      </c>
      <c r="I667" s="9" t="n">
        <f aca="false">SQRT(1-F667^2)</f>
        <v>0.607963664613922</v>
      </c>
      <c r="J667" s="21"/>
      <c r="K667" s="21"/>
      <c r="L667" s="21"/>
      <c r="M667" s="21"/>
      <c r="N667" s="21"/>
      <c r="O667" s="21"/>
      <c r="P667" s="21"/>
      <c r="Q667" s="19" t="n">
        <f aca="false">PI()</f>
        <v>3.14159265358979</v>
      </c>
      <c r="S667" s="20" t="n">
        <v>0.793964849668555</v>
      </c>
      <c r="T667" s="20" t="n">
        <v>0.577268748194911</v>
      </c>
      <c r="U667" s="20" t="n">
        <v>0.031911467723206</v>
      </c>
      <c r="V667" s="20" t="n">
        <v>0.634358463401806</v>
      </c>
      <c r="W667" s="20" t="n">
        <v>0.522660197639124</v>
      </c>
      <c r="X667" s="20" t="n">
        <v>0.0943789254815581</v>
      </c>
    </row>
    <row r="668" customFormat="false" ht="15" hidden="false" customHeight="false" outlineLevel="0" collapsed="false">
      <c r="A668" s="21" t="n">
        <v>644</v>
      </c>
      <c r="B668" s="18" t="n">
        <f aca="false">CHOOSE($E$9,S668,U668,W668)</f>
        <v>0.49896333029028</v>
      </c>
      <c r="C668" s="18" t="n">
        <f aca="false">CHOOSE($E$9,T668,V668,X668)</f>
        <v>0.173225625534542</v>
      </c>
      <c r="D668" s="9" t="n">
        <f aca="false">IF(B668^2+C668^2&lt;=1,1,0)</f>
        <v>1</v>
      </c>
      <c r="E668" s="14" t="n">
        <f aca="false">4*AVERAGE($D$25:D668)</f>
        <v>3.11801242236025</v>
      </c>
      <c r="F668" s="14" t="n">
        <f aca="false">B668</f>
        <v>0.49896333029028</v>
      </c>
      <c r="G668" s="14" t="n">
        <f aca="false">IF(D668=1,C668,"")</f>
        <v>0.173225625534542</v>
      </c>
      <c r="H668" s="9" t="str">
        <f aca="false">IF(D668=0,C668,"")</f>
        <v/>
      </c>
      <c r="I668" s="9" t="n">
        <f aca="false">SQRT(1-F668^2)</f>
        <v>0.866623098599173</v>
      </c>
      <c r="J668" s="21"/>
      <c r="K668" s="21"/>
      <c r="L668" s="21"/>
      <c r="M668" s="21"/>
      <c r="N668" s="21"/>
      <c r="O668" s="21"/>
      <c r="P668" s="21"/>
      <c r="Q668" s="19" t="n">
        <f aca="false">PI()</f>
        <v>3.14159265358979</v>
      </c>
      <c r="S668" s="20" t="n">
        <v>0.49896333029028</v>
      </c>
      <c r="T668" s="20" t="n">
        <v>0.173225625534542</v>
      </c>
      <c r="U668" s="20" t="n">
        <v>0.566659220740627</v>
      </c>
      <c r="V668" s="20" t="n">
        <v>0.76033800210553</v>
      </c>
      <c r="W668" s="20" t="n">
        <v>0.261203731520246</v>
      </c>
      <c r="X668" s="20" t="n">
        <v>0.689008004122288</v>
      </c>
    </row>
    <row r="669" customFormat="false" ht="15" hidden="false" customHeight="false" outlineLevel="0" collapsed="false">
      <c r="A669" s="21" t="n">
        <v>645</v>
      </c>
      <c r="B669" s="18" t="n">
        <f aca="false">CHOOSE($E$9,S669,U669,W669)</f>
        <v>0.620217080111615</v>
      </c>
      <c r="C669" s="18" t="n">
        <f aca="false">CHOOSE($E$9,T669,V669,X669)</f>
        <v>0.071146983304061</v>
      </c>
      <c r="D669" s="9" t="n">
        <f aca="false">IF(B669^2+C669^2&lt;=1,1,0)</f>
        <v>1</v>
      </c>
      <c r="E669" s="14" t="n">
        <f aca="false">4*AVERAGE($D$25:D669)</f>
        <v>3.11937984496124</v>
      </c>
      <c r="F669" s="14" t="n">
        <f aca="false">B669</f>
        <v>0.620217080111615</v>
      </c>
      <c r="G669" s="14" t="n">
        <f aca="false">IF(D669=1,C669,"")</f>
        <v>0.071146983304061</v>
      </c>
      <c r="H669" s="9" t="str">
        <f aca="false">IF(D669=0,C669,"")</f>
        <v/>
      </c>
      <c r="I669" s="9" t="n">
        <f aca="false">SQRT(1-F669^2)</f>
        <v>0.784430222223636</v>
      </c>
      <c r="J669" s="21"/>
      <c r="K669" s="21"/>
      <c r="L669" s="21"/>
      <c r="M669" s="21"/>
      <c r="N669" s="21"/>
      <c r="O669" s="21"/>
      <c r="P669" s="21"/>
      <c r="Q669" s="19" t="n">
        <f aca="false">PI()</f>
        <v>3.14159265358979</v>
      </c>
      <c r="S669" s="20" t="n">
        <v>0.620217080111615</v>
      </c>
      <c r="T669" s="20" t="n">
        <v>0.071146983304061</v>
      </c>
      <c r="U669" s="20" t="n">
        <v>0.378888418552488</v>
      </c>
      <c r="V669" s="20" t="n">
        <v>0.120480552552221</v>
      </c>
      <c r="W669" s="20" t="n">
        <v>0.186419032109042</v>
      </c>
      <c r="X669" s="20" t="n">
        <v>0.388342776814746</v>
      </c>
    </row>
    <row r="670" customFormat="false" ht="15" hidden="false" customHeight="false" outlineLevel="0" collapsed="false">
      <c r="A670" s="21" t="n">
        <v>646</v>
      </c>
      <c r="B670" s="18" t="n">
        <f aca="false">CHOOSE($E$9,S670,U670,W670)</f>
        <v>0.168258388875984</v>
      </c>
      <c r="C670" s="18" t="n">
        <f aca="false">CHOOSE($E$9,T670,V670,X670)</f>
        <v>0.53061799344141</v>
      </c>
      <c r="D670" s="9" t="n">
        <f aca="false">IF(B670^2+C670^2&lt;=1,1,0)</f>
        <v>1</v>
      </c>
      <c r="E670" s="14" t="n">
        <f aca="false">4*AVERAGE($D$25:D670)</f>
        <v>3.12074303405573</v>
      </c>
      <c r="F670" s="14" t="n">
        <f aca="false">B670</f>
        <v>0.168258388875984</v>
      </c>
      <c r="G670" s="14" t="n">
        <f aca="false">IF(D670=1,C670,"")</f>
        <v>0.53061799344141</v>
      </c>
      <c r="H670" s="9" t="str">
        <f aca="false">IF(D670=0,C670,"")</f>
        <v/>
      </c>
      <c r="I670" s="9" t="n">
        <f aca="false">SQRT(1-F670^2)</f>
        <v>0.985742925195438</v>
      </c>
      <c r="J670" s="21"/>
      <c r="K670" s="21"/>
      <c r="L670" s="21"/>
      <c r="M670" s="21"/>
      <c r="N670" s="21"/>
      <c r="O670" s="21"/>
      <c r="P670" s="21"/>
      <c r="Q670" s="19" t="n">
        <f aca="false">PI()</f>
        <v>3.14159265358979</v>
      </c>
      <c r="S670" s="20" t="n">
        <v>0.168258388875984</v>
      </c>
      <c r="T670" s="20" t="n">
        <v>0.53061799344141</v>
      </c>
      <c r="U670" s="20" t="n">
        <v>0.452783006889342</v>
      </c>
      <c r="V670" s="20" t="n">
        <v>0.0864912845121096</v>
      </c>
      <c r="W670" s="20" t="n">
        <v>0.274237404187328</v>
      </c>
      <c r="X670" s="20" t="n">
        <v>0.730297757694986</v>
      </c>
    </row>
    <row r="671" customFormat="false" ht="15" hidden="false" customHeight="false" outlineLevel="0" collapsed="false">
      <c r="A671" s="21" t="n">
        <v>647</v>
      </c>
      <c r="B671" s="18" t="n">
        <f aca="false">CHOOSE($E$9,S671,U671,W671)</f>
        <v>0.151407260331325</v>
      </c>
      <c r="C671" s="18" t="n">
        <f aca="false">CHOOSE($E$9,T671,V671,X671)</f>
        <v>0.405877195880748</v>
      </c>
      <c r="D671" s="9" t="n">
        <f aca="false">IF(B671^2+C671^2&lt;=1,1,0)</f>
        <v>1</v>
      </c>
      <c r="E671" s="14" t="n">
        <f aca="false">4*AVERAGE($D$25:D671)</f>
        <v>3.12210200927357</v>
      </c>
      <c r="F671" s="14" t="n">
        <f aca="false">B671</f>
        <v>0.151407260331325</v>
      </c>
      <c r="G671" s="14" t="n">
        <f aca="false">IF(D671=1,C671,"")</f>
        <v>0.405877195880748</v>
      </c>
      <c r="H671" s="9" t="str">
        <f aca="false">IF(D671=0,C671,"")</f>
        <v/>
      </c>
      <c r="I671" s="9" t="n">
        <f aca="false">SQRT(1-F671^2)</f>
        <v>0.988471467225515</v>
      </c>
      <c r="J671" s="21"/>
      <c r="K671" s="21"/>
      <c r="L671" s="21"/>
      <c r="M671" s="21"/>
      <c r="N671" s="21"/>
      <c r="O671" s="21"/>
      <c r="P671" s="21"/>
      <c r="Q671" s="19" t="n">
        <f aca="false">PI()</f>
        <v>3.14159265358979</v>
      </c>
      <c r="S671" s="20" t="n">
        <v>0.151407260331325</v>
      </c>
      <c r="T671" s="20" t="n">
        <v>0.405877195880748</v>
      </c>
      <c r="U671" s="20" t="n">
        <v>0.679626044536862</v>
      </c>
      <c r="V671" s="20" t="n">
        <v>0.859029687543101</v>
      </c>
      <c r="W671" s="20" t="n">
        <v>0.466134617153765</v>
      </c>
      <c r="X671" s="20" t="n">
        <v>0.0810301776469623</v>
      </c>
    </row>
    <row r="672" customFormat="false" ht="15" hidden="false" customHeight="false" outlineLevel="0" collapsed="false">
      <c r="A672" s="21" t="n">
        <v>648</v>
      </c>
      <c r="B672" s="18" t="n">
        <f aca="false">CHOOSE($E$9,S672,U672,W672)</f>
        <v>0.975347599363886</v>
      </c>
      <c r="C672" s="18" t="n">
        <f aca="false">CHOOSE($E$9,T672,V672,X672)</f>
        <v>0.698705368791707</v>
      </c>
      <c r="D672" s="9" t="n">
        <f aca="false">IF(B672^2+C672^2&lt;=1,1,0)</f>
        <v>0</v>
      </c>
      <c r="E672" s="14" t="n">
        <f aca="false">4*AVERAGE($D$25:D672)</f>
        <v>3.11728395061728</v>
      </c>
      <c r="F672" s="14" t="n">
        <f aca="false">B672</f>
        <v>0.975347599363886</v>
      </c>
      <c r="G672" s="9" t="str">
        <f aca="false">IF(D672=1,C672,"")</f>
        <v/>
      </c>
      <c r="H672" s="14" t="n">
        <f aca="false">IF(D672=0,C672,"")</f>
        <v>0.698705368791707</v>
      </c>
      <c r="I672" s="9" t="n">
        <f aca="false">SQRT(1-F672^2)</f>
        <v>0.220674104541301</v>
      </c>
      <c r="J672" s="21"/>
      <c r="K672" s="21"/>
      <c r="L672" s="21"/>
      <c r="M672" s="21"/>
      <c r="N672" s="21"/>
      <c r="O672" s="21"/>
      <c r="P672" s="21"/>
      <c r="Q672" s="19" t="n">
        <f aca="false">PI()</f>
        <v>3.14159265358979</v>
      </c>
      <c r="S672" s="20" t="n">
        <v>0.975347599363886</v>
      </c>
      <c r="T672" s="20" t="n">
        <v>0.698705368791707</v>
      </c>
      <c r="U672" s="20" t="n">
        <v>0.357374949831283</v>
      </c>
      <c r="V672" s="20" t="n">
        <v>0.276275374508802</v>
      </c>
      <c r="W672" s="20" t="n">
        <v>0.846718295851175</v>
      </c>
      <c r="X672" s="20" t="n">
        <v>0.280209521714982</v>
      </c>
    </row>
    <row r="673" customFormat="false" ht="15" hidden="false" customHeight="false" outlineLevel="0" collapsed="false">
      <c r="A673" s="21" t="n">
        <v>649</v>
      </c>
      <c r="B673" s="18" t="n">
        <f aca="false">CHOOSE($E$9,S673,U673,W673)</f>
        <v>0.789862212608568</v>
      </c>
      <c r="C673" s="18" t="n">
        <f aca="false">CHOOSE($E$9,T673,V673,X673)</f>
        <v>0.635316474013962</v>
      </c>
      <c r="D673" s="9" t="n">
        <f aca="false">IF(B673^2+C673^2&lt;=1,1,0)</f>
        <v>0</v>
      </c>
      <c r="E673" s="14" t="n">
        <f aca="false">4*AVERAGE($D$25:D673)</f>
        <v>3.11248073959938</v>
      </c>
      <c r="F673" s="14" t="n">
        <f aca="false">B673</f>
        <v>0.789862212608568</v>
      </c>
      <c r="G673" s="9" t="str">
        <f aca="false">IF(D673=1,C673,"")</f>
        <v/>
      </c>
      <c r="H673" s="14" t="n">
        <f aca="false">IF(D673=0,C673,"")</f>
        <v>0.635316474013962</v>
      </c>
      <c r="I673" s="9" t="n">
        <f aca="false">SQRT(1-F673^2)</f>
        <v>0.613284342775109</v>
      </c>
      <c r="J673" s="21"/>
      <c r="K673" s="21"/>
      <c r="L673" s="21"/>
      <c r="M673" s="21"/>
      <c r="N673" s="21"/>
      <c r="O673" s="21"/>
      <c r="P673" s="21"/>
      <c r="Q673" s="19" t="n">
        <f aca="false">PI()</f>
        <v>3.14159265358979</v>
      </c>
      <c r="S673" s="20" t="n">
        <v>0.789862212608568</v>
      </c>
      <c r="T673" s="20" t="n">
        <v>0.635316474013962</v>
      </c>
      <c r="U673" s="20" t="n">
        <v>0.705340458075929</v>
      </c>
      <c r="V673" s="20" t="n">
        <v>0.85209845949283</v>
      </c>
      <c r="W673" s="20" t="n">
        <v>0.53044180602818</v>
      </c>
      <c r="X673" s="20" t="n">
        <v>0.853107628396622</v>
      </c>
    </row>
    <row r="674" customFormat="false" ht="15" hidden="false" customHeight="false" outlineLevel="0" collapsed="false">
      <c r="A674" s="21" t="n">
        <v>650</v>
      </c>
      <c r="B674" s="18" t="n">
        <f aca="false">CHOOSE($E$9,S674,U674,W674)</f>
        <v>0.389782286598347</v>
      </c>
      <c r="C674" s="18" t="n">
        <f aca="false">CHOOSE($E$9,T674,V674,X674)</f>
        <v>0.596474310499616</v>
      </c>
      <c r="D674" s="9" t="n">
        <f aca="false">IF(B674^2+C674^2&lt;=1,1,0)</f>
        <v>1</v>
      </c>
      <c r="E674" s="14" t="n">
        <f aca="false">4*AVERAGE($D$25:D674)</f>
        <v>3.11384615384615</v>
      </c>
      <c r="F674" s="14" t="n">
        <f aca="false">B674</f>
        <v>0.389782286598347</v>
      </c>
      <c r="G674" s="14" t="n">
        <f aca="false">IF(D674=1,C674,"")</f>
        <v>0.596474310499616</v>
      </c>
      <c r="H674" s="9" t="str">
        <f aca="false">IF(D674=0,C674,"")</f>
        <v/>
      </c>
      <c r="I674" s="9" t="n">
        <f aca="false">SQRT(1-F674^2)</f>
        <v>0.920907036054218</v>
      </c>
      <c r="J674" s="21"/>
      <c r="K674" s="21"/>
      <c r="L674" s="21"/>
      <c r="M674" s="21"/>
      <c r="N674" s="21"/>
      <c r="O674" s="21"/>
      <c r="P674" s="21"/>
      <c r="Q674" s="19" t="n">
        <f aca="false">PI()</f>
        <v>3.14159265358979</v>
      </c>
      <c r="S674" s="20" t="n">
        <v>0.389782286598347</v>
      </c>
      <c r="T674" s="20" t="n">
        <v>0.596474310499616</v>
      </c>
      <c r="U674" s="20" t="n">
        <v>0.830669544054234</v>
      </c>
      <c r="V674" s="20" t="n">
        <v>0.861638344282515</v>
      </c>
      <c r="W674" s="20" t="n">
        <v>0.59112379041095</v>
      </c>
      <c r="X674" s="20" t="n">
        <v>0.551522112090516</v>
      </c>
    </row>
    <row r="675" customFormat="false" ht="15" hidden="false" customHeight="false" outlineLevel="0" collapsed="false">
      <c r="A675" s="21" t="n">
        <v>651</v>
      </c>
      <c r="B675" s="18" t="n">
        <f aca="false">CHOOSE($E$9,S675,U675,W675)</f>
        <v>0.637558570015244</v>
      </c>
      <c r="C675" s="18" t="n">
        <f aca="false">CHOOSE($E$9,T675,V675,X675)</f>
        <v>0.414628821075894</v>
      </c>
      <c r="D675" s="9" t="n">
        <f aca="false">IF(B675^2+C675^2&lt;=1,1,0)</f>
        <v>1</v>
      </c>
      <c r="E675" s="14" t="n">
        <f aca="false">4*AVERAGE($D$25:D675)</f>
        <v>3.11520737327189</v>
      </c>
      <c r="F675" s="14" t="n">
        <f aca="false">B675</f>
        <v>0.637558570015244</v>
      </c>
      <c r="G675" s="14" t="n">
        <f aca="false">IF(D675=1,C675,"")</f>
        <v>0.414628821075894</v>
      </c>
      <c r="H675" s="9" t="str">
        <f aca="false">IF(D675=0,C675,"")</f>
        <v/>
      </c>
      <c r="I675" s="9" t="n">
        <f aca="false">SQRT(1-F675^2)</f>
        <v>0.770401888497242</v>
      </c>
      <c r="J675" s="21"/>
      <c r="K675" s="21"/>
      <c r="L675" s="21"/>
      <c r="M675" s="21"/>
      <c r="N675" s="21"/>
      <c r="O675" s="21"/>
      <c r="P675" s="21"/>
      <c r="Q675" s="19" t="n">
        <f aca="false">PI()</f>
        <v>3.14159265358979</v>
      </c>
      <c r="S675" s="20" t="n">
        <v>0.637558570015244</v>
      </c>
      <c r="T675" s="20" t="n">
        <v>0.414628821075894</v>
      </c>
      <c r="U675" s="20" t="n">
        <v>0.743418705964445</v>
      </c>
      <c r="V675" s="20" t="n">
        <v>0.322119549309234</v>
      </c>
      <c r="W675" s="20" t="n">
        <v>0.382117724360568</v>
      </c>
      <c r="X675" s="20" t="n">
        <v>0.946967882125313</v>
      </c>
    </row>
    <row r="676" customFormat="false" ht="15" hidden="false" customHeight="false" outlineLevel="0" collapsed="false">
      <c r="A676" s="21" t="n">
        <v>652</v>
      </c>
      <c r="B676" s="18" t="n">
        <f aca="false">CHOOSE($E$9,S676,U676,W676)</f>
        <v>0.274275549105369</v>
      </c>
      <c r="C676" s="18" t="n">
        <f aca="false">CHOOSE($E$9,T676,V676,X676)</f>
        <v>0.74424881034065</v>
      </c>
      <c r="D676" s="9" t="n">
        <f aca="false">IF(B676^2+C676^2&lt;=1,1,0)</f>
        <v>1</v>
      </c>
      <c r="E676" s="14" t="n">
        <f aca="false">4*AVERAGE($D$25:D676)</f>
        <v>3.11656441717791</v>
      </c>
      <c r="F676" s="14" t="n">
        <f aca="false">B676</f>
        <v>0.274275549105369</v>
      </c>
      <c r="G676" s="14" t="n">
        <f aca="false">IF(D676=1,C676,"")</f>
        <v>0.74424881034065</v>
      </c>
      <c r="H676" s="9" t="str">
        <f aca="false">IF(D676=0,C676,"")</f>
        <v/>
      </c>
      <c r="I676" s="9" t="n">
        <f aca="false">SQRT(1-F676^2)</f>
        <v>0.961651144211324</v>
      </c>
      <c r="J676" s="21"/>
      <c r="K676" s="21"/>
      <c r="L676" s="21"/>
      <c r="M676" s="21"/>
      <c r="N676" s="21"/>
      <c r="O676" s="21"/>
      <c r="P676" s="21"/>
      <c r="Q676" s="19" t="n">
        <f aca="false">PI()</f>
        <v>3.14159265358979</v>
      </c>
      <c r="S676" s="20" t="n">
        <v>0.274275549105369</v>
      </c>
      <c r="T676" s="20" t="n">
        <v>0.74424881034065</v>
      </c>
      <c r="U676" s="20" t="n">
        <v>0.0900918920299225</v>
      </c>
      <c r="V676" s="20" t="n">
        <v>0.0915703878805412</v>
      </c>
      <c r="W676" s="20" t="n">
        <v>0.127055812154302</v>
      </c>
      <c r="X676" s="20" t="n">
        <v>0.2029187261233</v>
      </c>
    </row>
    <row r="677" customFormat="false" ht="15" hidden="false" customHeight="false" outlineLevel="0" collapsed="false">
      <c r="A677" s="21" t="n">
        <v>653</v>
      </c>
      <c r="B677" s="18" t="n">
        <f aca="false">CHOOSE($E$9,S677,U677,W677)</f>
        <v>0.986906467820518</v>
      </c>
      <c r="C677" s="18" t="n">
        <f aca="false">CHOOSE($E$9,T677,V677,X677)</f>
        <v>0.72422314400319</v>
      </c>
      <c r="D677" s="9" t="n">
        <f aca="false">IF(B677^2+C677^2&lt;=1,1,0)</f>
        <v>0</v>
      </c>
      <c r="E677" s="14" t="n">
        <f aca="false">4*AVERAGE($D$25:D677)</f>
        <v>3.11179173047473</v>
      </c>
      <c r="F677" s="14" t="n">
        <f aca="false">B677</f>
        <v>0.986906467820518</v>
      </c>
      <c r="G677" s="9" t="str">
        <f aca="false">IF(D677=1,C677,"")</f>
        <v/>
      </c>
      <c r="H677" s="14" t="n">
        <f aca="false">IF(D677=0,C677,"")</f>
        <v>0.72422314400319</v>
      </c>
      <c r="I677" s="9" t="n">
        <f aca="false">SQRT(1-F677^2)</f>
        <v>0.161293594956618</v>
      </c>
      <c r="J677" s="21"/>
      <c r="K677" s="21"/>
      <c r="L677" s="21"/>
      <c r="M677" s="21"/>
      <c r="N677" s="21"/>
      <c r="O677" s="21"/>
      <c r="P677" s="21"/>
      <c r="Q677" s="19" t="n">
        <f aca="false">PI()</f>
        <v>3.14159265358979</v>
      </c>
      <c r="S677" s="20" t="n">
        <v>0.986906467820518</v>
      </c>
      <c r="T677" s="20" t="n">
        <v>0.72422314400319</v>
      </c>
      <c r="U677" s="20" t="n">
        <v>0.767843987796459</v>
      </c>
      <c r="V677" s="20" t="n">
        <v>0.74797184544014</v>
      </c>
      <c r="W677" s="20" t="n">
        <v>0.716095828179704</v>
      </c>
      <c r="X677" s="20" t="n">
        <v>0.837486674626509</v>
      </c>
    </row>
    <row r="678" customFormat="false" ht="15" hidden="false" customHeight="false" outlineLevel="0" collapsed="false">
      <c r="A678" s="21" t="n">
        <v>654</v>
      </c>
      <c r="B678" s="18" t="n">
        <f aca="false">CHOOSE($E$9,S678,U678,W678)</f>
        <v>0.764646106748842</v>
      </c>
      <c r="C678" s="18" t="n">
        <f aca="false">CHOOSE($E$9,T678,V678,X678)</f>
        <v>0.796710312482901</v>
      </c>
      <c r="D678" s="9" t="n">
        <f aca="false">IF(B678^2+C678^2&lt;=1,1,0)</f>
        <v>0</v>
      </c>
      <c r="E678" s="14" t="n">
        <f aca="false">4*AVERAGE($D$25:D678)</f>
        <v>3.10703363914373</v>
      </c>
      <c r="F678" s="14" t="n">
        <f aca="false">B678</f>
        <v>0.764646106748842</v>
      </c>
      <c r="G678" s="9" t="str">
        <f aca="false">IF(D678=1,C678,"")</f>
        <v/>
      </c>
      <c r="H678" s="14" t="n">
        <f aca="false">IF(D678=0,C678,"")</f>
        <v>0.796710312482901</v>
      </c>
      <c r="I678" s="9" t="n">
        <f aca="false">SQRT(1-F678^2)</f>
        <v>0.644450410376034</v>
      </c>
      <c r="J678" s="21"/>
      <c r="K678" s="21"/>
      <c r="L678" s="21"/>
      <c r="M678" s="21"/>
      <c r="N678" s="21"/>
      <c r="O678" s="21"/>
      <c r="P678" s="21"/>
      <c r="Q678" s="19" t="n">
        <f aca="false">PI()</f>
        <v>3.14159265358979</v>
      </c>
      <c r="S678" s="20" t="n">
        <v>0.764646106748842</v>
      </c>
      <c r="T678" s="20" t="n">
        <v>0.796710312482901</v>
      </c>
      <c r="U678" s="20" t="n">
        <v>0.845413148309056</v>
      </c>
      <c r="V678" s="20" t="n">
        <v>0.226777047594585</v>
      </c>
      <c r="W678" s="20" t="n">
        <v>0.163542726681342</v>
      </c>
      <c r="X678" s="20" t="n">
        <v>0.264178871221108</v>
      </c>
    </row>
    <row r="679" customFormat="false" ht="15" hidden="false" customHeight="false" outlineLevel="0" collapsed="false">
      <c r="A679" s="21" t="n">
        <v>655</v>
      </c>
      <c r="B679" s="18" t="n">
        <f aca="false">CHOOSE($E$9,S679,U679,W679)</f>
        <v>0.46875979739707</v>
      </c>
      <c r="C679" s="18" t="n">
        <f aca="false">CHOOSE($E$9,T679,V679,X679)</f>
        <v>0.637636554078199</v>
      </c>
      <c r="D679" s="9" t="n">
        <f aca="false">IF(B679^2+C679^2&lt;=1,1,0)</f>
        <v>1</v>
      </c>
      <c r="E679" s="14" t="n">
        <f aca="false">4*AVERAGE($D$25:D679)</f>
        <v>3.10839694656489</v>
      </c>
      <c r="F679" s="14" t="n">
        <f aca="false">B679</f>
        <v>0.46875979739707</v>
      </c>
      <c r="G679" s="14" t="n">
        <f aca="false">IF(D679=1,C679,"")</f>
        <v>0.637636554078199</v>
      </c>
      <c r="H679" s="9" t="str">
        <f aca="false">IF(D679=0,C679,"")</f>
        <v/>
      </c>
      <c r="I679" s="9" t="n">
        <f aca="false">SQRT(1-F679^2)</f>
        <v>0.88332567739439</v>
      </c>
      <c r="J679" s="21"/>
      <c r="K679" s="21"/>
      <c r="L679" s="21"/>
      <c r="M679" s="21"/>
      <c r="N679" s="21"/>
      <c r="O679" s="21"/>
      <c r="P679" s="21"/>
      <c r="Q679" s="19" t="n">
        <f aca="false">PI()</f>
        <v>3.14159265358979</v>
      </c>
      <c r="S679" s="20" t="n">
        <v>0.46875979739707</v>
      </c>
      <c r="T679" s="20" t="n">
        <v>0.637636554078199</v>
      </c>
      <c r="U679" s="20" t="n">
        <v>0.46767853023915</v>
      </c>
      <c r="V679" s="20" t="n">
        <v>0.707221869761492</v>
      </c>
      <c r="W679" s="20" t="n">
        <v>0.889961083003643</v>
      </c>
      <c r="X679" s="20" t="n">
        <v>0.965192657793457</v>
      </c>
    </row>
    <row r="680" customFormat="false" ht="15" hidden="false" customHeight="false" outlineLevel="0" collapsed="false">
      <c r="A680" s="21" t="n">
        <v>656</v>
      </c>
      <c r="B680" s="18" t="n">
        <f aca="false">CHOOSE($E$9,S680,U680,W680)</f>
        <v>0.221051210886799</v>
      </c>
      <c r="C680" s="18" t="n">
        <f aca="false">CHOOSE($E$9,T680,V680,X680)</f>
        <v>0.502675545518287</v>
      </c>
      <c r="D680" s="9" t="n">
        <f aca="false">IF(B680^2+C680^2&lt;=1,1,0)</f>
        <v>1</v>
      </c>
      <c r="E680" s="14" t="n">
        <f aca="false">4*AVERAGE($D$25:D680)</f>
        <v>3.10975609756098</v>
      </c>
      <c r="F680" s="14" t="n">
        <f aca="false">B680</f>
        <v>0.221051210886799</v>
      </c>
      <c r="G680" s="14" t="n">
        <f aca="false">IF(D680=1,C680,"")</f>
        <v>0.502675545518287</v>
      </c>
      <c r="H680" s="9" t="str">
        <f aca="false">IF(D680=0,C680,"")</f>
        <v/>
      </c>
      <c r="I680" s="9" t="n">
        <f aca="false">SQRT(1-F680^2)</f>
        <v>0.975262201751652</v>
      </c>
      <c r="J680" s="21"/>
      <c r="K680" s="21"/>
      <c r="L680" s="21"/>
      <c r="M680" s="21"/>
      <c r="N680" s="21"/>
      <c r="O680" s="21"/>
      <c r="P680" s="21"/>
      <c r="Q680" s="19" t="n">
        <f aca="false">PI()</f>
        <v>3.14159265358979</v>
      </c>
      <c r="S680" s="20" t="n">
        <v>0.221051210886799</v>
      </c>
      <c r="T680" s="20" t="n">
        <v>0.502675545518287</v>
      </c>
      <c r="U680" s="20" t="n">
        <v>0.363708258711972</v>
      </c>
      <c r="V680" s="20" t="n">
        <v>0.38296492081614</v>
      </c>
      <c r="W680" s="20" t="n">
        <v>0.26486508208462</v>
      </c>
      <c r="X680" s="20" t="n">
        <v>0.809127874787786</v>
      </c>
    </row>
    <row r="681" customFormat="false" ht="15" hidden="false" customHeight="false" outlineLevel="0" collapsed="false">
      <c r="A681" s="21" t="n">
        <v>657</v>
      </c>
      <c r="B681" s="18" t="n">
        <f aca="false">CHOOSE($E$9,S681,U681,W681)</f>
        <v>0.248278022627346</v>
      </c>
      <c r="C681" s="18" t="n">
        <f aca="false">CHOOSE($E$9,T681,V681,X681)</f>
        <v>0.211487980210222</v>
      </c>
      <c r="D681" s="9" t="n">
        <f aca="false">IF(B681^2+C681^2&lt;=1,1,0)</f>
        <v>1</v>
      </c>
      <c r="E681" s="14" t="n">
        <f aca="false">4*AVERAGE($D$25:D681)</f>
        <v>3.11111111111111</v>
      </c>
      <c r="F681" s="14" t="n">
        <f aca="false">B681</f>
        <v>0.248278022627346</v>
      </c>
      <c r="G681" s="14" t="n">
        <f aca="false">IF(D681=1,C681,"")</f>
        <v>0.211487980210222</v>
      </c>
      <c r="H681" s="9" t="str">
        <f aca="false">IF(D681=0,C681,"")</f>
        <v/>
      </c>
      <c r="I681" s="9" t="n">
        <f aca="false">SQRT(1-F681^2)</f>
        <v>0.968688816638375</v>
      </c>
      <c r="J681" s="21"/>
      <c r="K681" s="21"/>
      <c r="L681" s="21"/>
      <c r="M681" s="21"/>
      <c r="N681" s="21"/>
      <c r="O681" s="21"/>
      <c r="P681" s="21"/>
      <c r="Q681" s="19" t="n">
        <f aca="false">PI()</f>
        <v>3.14159265358979</v>
      </c>
      <c r="S681" s="20" t="n">
        <v>0.248278022627346</v>
      </c>
      <c r="T681" s="20" t="n">
        <v>0.211487980210222</v>
      </c>
      <c r="U681" s="20" t="n">
        <v>0.635840818564044</v>
      </c>
      <c r="V681" s="20" t="n">
        <v>0.994740458434885</v>
      </c>
      <c r="W681" s="20" t="n">
        <v>0.376698221470879</v>
      </c>
      <c r="X681" s="20" t="n">
        <v>0.0132110924136636</v>
      </c>
    </row>
    <row r="682" customFormat="false" ht="15" hidden="false" customHeight="false" outlineLevel="0" collapsed="false">
      <c r="A682" s="21" t="n">
        <v>658</v>
      </c>
      <c r="B682" s="18" t="n">
        <f aca="false">CHOOSE($E$9,S682,U682,W682)</f>
        <v>0.266133617027663</v>
      </c>
      <c r="C682" s="18" t="n">
        <f aca="false">CHOOSE($E$9,T682,V682,X682)</f>
        <v>0.294757166993804</v>
      </c>
      <c r="D682" s="9" t="n">
        <f aca="false">IF(B682^2+C682^2&lt;=1,1,0)</f>
        <v>1</v>
      </c>
      <c r="E682" s="14" t="n">
        <f aca="false">4*AVERAGE($D$25:D682)</f>
        <v>3.11246200607903</v>
      </c>
      <c r="F682" s="14" t="n">
        <f aca="false">B682</f>
        <v>0.266133617027663</v>
      </c>
      <c r="G682" s="14" t="n">
        <f aca="false">IF(D682=1,C682,"")</f>
        <v>0.294757166993804</v>
      </c>
      <c r="H682" s="9" t="str">
        <f aca="false">IF(D682=0,C682,"")</f>
        <v/>
      </c>
      <c r="I682" s="9" t="n">
        <f aca="false">SQRT(1-F682^2)</f>
        <v>0.963936148242078</v>
      </c>
      <c r="J682" s="21"/>
      <c r="K682" s="21"/>
      <c r="L682" s="21"/>
      <c r="M682" s="21"/>
      <c r="N682" s="21"/>
      <c r="O682" s="21"/>
      <c r="P682" s="21"/>
      <c r="Q682" s="19" t="n">
        <f aca="false">PI()</f>
        <v>3.14159265358979</v>
      </c>
      <c r="S682" s="20" t="n">
        <v>0.266133617027663</v>
      </c>
      <c r="T682" s="20" t="n">
        <v>0.294757166993804</v>
      </c>
      <c r="U682" s="20" t="n">
        <v>0.259448860779166</v>
      </c>
      <c r="V682" s="20" t="n">
        <v>0.48256442410847</v>
      </c>
      <c r="W682" s="20" t="n">
        <v>0.971358518155923</v>
      </c>
      <c r="X682" s="20" t="n">
        <v>0.453312466670932</v>
      </c>
    </row>
    <row r="683" customFormat="false" ht="15" hidden="false" customHeight="false" outlineLevel="0" collapsed="false">
      <c r="A683" s="21" t="n">
        <v>659</v>
      </c>
      <c r="B683" s="18" t="n">
        <f aca="false">CHOOSE($E$9,S683,U683,W683)</f>
        <v>0.909264558809809</v>
      </c>
      <c r="C683" s="18" t="n">
        <f aca="false">CHOOSE($E$9,T683,V683,X683)</f>
        <v>0.825627094716765</v>
      </c>
      <c r="D683" s="9" t="n">
        <f aca="false">IF(B683^2+C683^2&lt;=1,1,0)</f>
        <v>0</v>
      </c>
      <c r="E683" s="14" t="n">
        <f aca="false">4*AVERAGE($D$25:D683)</f>
        <v>3.10773899848255</v>
      </c>
      <c r="F683" s="14" t="n">
        <f aca="false">B683</f>
        <v>0.909264558809809</v>
      </c>
      <c r="G683" s="9" t="str">
        <f aca="false">IF(D683=1,C683,"")</f>
        <v/>
      </c>
      <c r="H683" s="14" t="n">
        <f aca="false">IF(D683=0,C683,"")</f>
        <v>0.825627094716765</v>
      </c>
      <c r="I683" s="9" t="n">
        <f aca="false">SQRT(1-F683^2)</f>
        <v>0.416218646978247</v>
      </c>
      <c r="J683" s="21"/>
      <c r="K683" s="21"/>
      <c r="L683" s="21"/>
      <c r="M683" s="21"/>
      <c r="N683" s="21"/>
      <c r="O683" s="21"/>
      <c r="P683" s="21"/>
      <c r="Q683" s="19" t="n">
        <f aca="false">PI()</f>
        <v>3.14159265358979</v>
      </c>
      <c r="S683" s="20" t="n">
        <v>0.909264558809809</v>
      </c>
      <c r="T683" s="20" t="n">
        <v>0.825627094716765</v>
      </c>
      <c r="U683" s="20" t="n">
        <v>0.644915455143684</v>
      </c>
      <c r="V683" s="20" t="n">
        <v>0.192303965701367</v>
      </c>
      <c r="W683" s="20" t="n">
        <v>0.760856489343216</v>
      </c>
      <c r="X683" s="20" t="n">
        <v>0.627546632032824</v>
      </c>
    </row>
    <row r="684" customFormat="false" ht="15" hidden="false" customHeight="false" outlineLevel="0" collapsed="false">
      <c r="A684" s="21" t="n">
        <v>660</v>
      </c>
      <c r="B684" s="18" t="n">
        <f aca="false">CHOOSE($E$9,S684,U684,W684)</f>
        <v>0.175707619986497</v>
      </c>
      <c r="C684" s="18" t="n">
        <f aca="false">CHOOSE($E$9,T684,V684,X684)</f>
        <v>0.962032220442779</v>
      </c>
      <c r="D684" s="9" t="n">
        <f aca="false">IF(B684^2+C684^2&lt;=1,1,0)</f>
        <v>1</v>
      </c>
      <c r="E684" s="14" t="n">
        <f aca="false">4*AVERAGE($D$25:D684)</f>
        <v>3.10909090909091</v>
      </c>
      <c r="F684" s="14" t="n">
        <f aca="false">B684</f>
        <v>0.175707619986497</v>
      </c>
      <c r="G684" s="14" t="n">
        <f aca="false">IF(D684=1,C684,"")</f>
        <v>0.962032220442779</v>
      </c>
      <c r="H684" s="9" t="str">
        <f aca="false">IF(D684=0,C684,"")</f>
        <v/>
      </c>
      <c r="I684" s="9" t="n">
        <f aca="false">SQRT(1-F684^2)</f>
        <v>0.984442396628</v>
      </c>
      <c r="J684" s="21"/>
      <c r="K684" s="21"/>
      <c r="L684" s="21"/>
      <c r="M684" s="21"/>
      <c r="N684" s="21"/>
      <c r="O684" s="21"/>
      <c r="P684" s="21"/>
      <c r="Q684" s="19" t="n">
        <f aca="false">PI()</f>
        <v>3.14159265358979</v>
      </c>
      <c r="S684" s="20" t="n">
        <v>0.175707619986497</v>
      </c>
      <c r="T684" s="20" t="n">
        <v>0.962032220442779</v>
      </c>
      <c r="U684" s="20" t="n">
        <v>0.397008409960035</v>
      </c>
      <c r="V684" s="20" t="n">
        <v>0.21603233135412</v>
      </c>
      <c r="W684" s="20" t="n">
        <v>0.289209146089405</v>
      </c>
      <c r="X684" s="20" t="n">
        <v>0.624536574341991</v>
      </c>
    </row>
    <row r="685" customFormat="false" ht="15" hidden="false" customHeight="false" outlineLevel="0" collapsed="false">
      <c r="A685" s="21" t="n">
        <v>661</v>
      </c>
      <c r="B685" s="18" t="n">
        <f aca="false">CHOOSE($E$9,S685,U685,W685)</f>
        <v>0.917606714065187</v>
      </c>
      <c r="C685" s="18" t="n">
        <f aca="false">CHOOSE($E$9,T685,V685,X685)</f>
        <v>0.551603551604785</v>
      </c>
      <c r="D685" s="9" t="n">
        <f aca="false">IF(B685^2+C685^2&lt;=1,1,0)</f>
        <v>0</v>
      </c>
      <c r="E685" s="14" t="n">
        <f aca="false">4*AVERAGE($D$25:D685)</f>
        <v>3.10438729198185</v>
      </c>
      <c r="F685" s="14" t="n">
        <f aca="false">B685</f>
        <v>0.917606714065187</v>
      </c>
      <c r="G685" s="9" t="str">
        <f aca="false">IF(D685=1,C685,"")</f>
        <v/>
      </c>
      <c r="H685" s="14" t="n">
        <f aca="false">IF(D685=0,C685,"")</f>
        <v>0.551603551604785</v>
      </c>
      <c r="I685" s="9" t="n">
        <f aca="false">SQRT(1-F685^2)</f>
        <v>0.397489519739189</v>
      </c>
      <c r="J685" s="21"/>
      <c r="K685" s="21"/>
      <c r="L685" s="21"/>
      <c r="M685" s="21"/>
      <c r="N685" s="21"/>
      <c r="O685" s="21"/>
      <c r="P685" s="21"/>
      <c r="Q685" s="19" t="n">
        <f aca="false">PI()</f>
        <v>3.14159265358979</v>
      </c>
      <c r="S685" s="20" t="n">
        <v>0.917606714065187</v>
      </c>
      <c r="T685" s="20" t="n">
        <v>0.551603551604785</v>
      </c>
      <c r="U685" s="20" t="n">
        <v>0.238432093872185</v>
      </c>
      <c r="V685" s="20" t="n">
        <v>0.0763807641459258</v>
      </c>
      <c r="W685" s="20" t="n">
        <v>0.221925399324393</v>
      </c>
      <c r="X685" s="20" t="n">
        <v>0.00473580883800184</v>
      </c>
    </row>
    <row r="686" customFormat="false" ht="15" hidden="false" customHeight="false" outlineLevel="0" collapsed="false">
      <c r="A686" s="21" t="n">
        <v>662</v>
      </c>
      <c r="B686" s="18" t="n">
        <f aca="false">CHOOSE($E$9,S686,U686,W686)</f>
        <v>0.137609151541255</v>
      </c>
      <c r="C686" s="18" t="n">
        <f aca="false">CHOOSE($E$9,T686,V686,X686)</f>
        <v>0.108843404916115</v>
      </c>
      <c r="D686" s="9" t="n">
        <f aca="false">IF(B686^2+C686^2&lt;=1,1,0)</f>
        <v>1</v>
      </c>
      <c r="E686" s="14" t="n">
        <f aca="false">4*AVERAGE($D$25:D686)</f>
        <v>3.10574018126888</v>
      </c>
      <c r="F686" s="14" t="n">
        <f aca="false">B686</f>
        <v>0.137609151541255</v>
      </c>
      <c r="G686" s="14" t="n">
        <f aca="false">IF(D686=1,C686,"")</f>
        <v>0.108843404916115</v>
      </c>
      <c r="H686" s="9" t="str">
        <f aca="false">IF(D686=0,C686,"")</f>
        <v/>
      </c>
      <c r="I686" s="9" t="n">
        <f aca="false">SQRT(1-F686^2)</f>
        <v>0.990486608396144</v>
      </c>
      <c r="J686" s="21"/>
      <c r="K686" s="21"/>
      <c r="L686" s="21"/>
      <c r="M686" s="21"/>
      <c r="N686" s="21"/>
      <c r="O686" s="21"/>
      <c r="P686" s="21"/>
      <c r="Q686" s="19" t="n">
        <f aca="false">PI()</f>
        <v>3.14159265358979</v>
      </c>
      <c r="S686" s="20" t="n">
        <v>0.137609151541255</v>
      </c>
      <c r="T686" s="20" t="n">
        <v>0.108843404916115</v>
      </c>
      <c r="U686" s="20" t="n">
        <v>0.444004128410993</v>
      </c>
      <c r="V686" s="20" t="n">
        <v>0.142724090488414</v>
      </c>
      <c r="W686" s="20" t="n">
        <v>0.798340385169191</v>
      </c>
      <c r="X686" s="20" t="n">
        <v>0.957855575284388</v>
      </c>
    </row>
    <row r="687" customFormat="false" ht="15" hidden="false" customHeight="false" outlineLevel="0" collapsed="false">
      <c r="A687" s="21" t="n">
        <v>663</v>
      </c>
      <c r="B687" s="18" t="n">
        <f aca="false">CHOOSE($E$9,S687,U687,W687)</f>
        <v>0.804442193242721</v>
      </c>
      <c r="C687" s="18" t="n">
        <f aca="false">CHOOSE($E$9,T687,V687,X687)</f>
        <v>0.377581537351944</v>
      </c>
      <c r="D687" s="9" t="n">
        <f aca="false">IF(B687^2+C687^2&lt;=1,1,0)</f>
        <v>1</v>
      </c>
      <c r="E687" s="14" t="n">
        <f aca="false">4*AVERAGE($D$25:D687)</f>
        <v>3.10708898944193</v>
      </c>
      <c r="F687" s="14" t="n">
        <f aca="false">B687</f>
        <v>0.804442193242721</v>
      </c>
      <c r="G687" s="14" t="n">
        <f aca="false">IF(D687=1,C687,"")</f>
        <v>0.377581537351944</v>
      </c>
      <c r="H687" s="9" t="str">
        <f aca="false">IF(D687=0,C687,"")</f>
        <v/>
      </c>
      <c r="I687" s="9" t="n">
        <f aca="false">SQRT(1-F687^2)</f>
        <v>0.594030940045079</v>
      </c>
      <c r="J687" s="21"/>
      <c r="K687" s="21"/>
      <c r="L687" s="21"/>
      <c r="M687" s="21"/>
      <c r="N687" s="21"/>
      <c r="O687" s="21"/>
      <c r="P687" s="21"/>
      <c r="Q687" s="19" t="n">
        <f aca="false">PI()</f>
        <v>3.14159265358979</v>
      </c>
      <c r="S687" s="20" t="n">
        <v>0.804442193242721</v>
      </c>
      <c r="T687" s="20" t="n">
        <v>0.377581537351944</v>
      </c>
      <c r="U687" s="20" t="n">
        <v>0.465116633039202</v>
      </c>
      <c r="V687" s="20" t="n">
        <v>0.0991231795722267</v>
      </c>
      <c r="W687" s="20" t="n">
        <v>0.769149695729678</v>
      </c>
      <c r="X687" s="20" t="n">
        <v>0.854812018811905</v>
      </c>
    </row>
    <row r="688" customFormat="false" ht="15" hidden="false" customHeight="false" outlineLevel="0" collapsed="false">
      <c r="A688" s="21" t="n">
        <v>664</v>
      </c>
      <c r="B688" s="18" t="n">
        <f aca="false">CHOOSE($E$9,S688,U688,W688)</f>
        <v>0.144334940589033</v>
      </c>
      <c r="C688" s="18" t="n">
        <f aca="false">CHOOSE($E$9,T688,V688,X688)</f>
        <v>0.352858157013543</v>
      </c>
      <c r="D688" s="9" t="n">
        <f aca="false">IF(B688^2+C688^2&lt;=1,1,0)</f>
        <v>1</v>
      </c>
      <c r="E688" s="14" t="n">
        <f aca="false">4*AVERAGE($D$25:D688)</f>
        <v>3.10843373493976</v>
      </c>
      <c r="F688" s="14" t="n">
        <f aca="false">B688</f>
        <v>0.144334940589033</v>
      </c>
      <c r="G688" s="14" t="n">
        <f aca="false">IF(D688=1,C688,"")</f>
        <v>0.352858157013543</v>
      </c>
      <c r="H688" s="9" t="str">
        <f aca="false">IF(D688=0,C688,"")</f>
        <v/>
      </c>
      <c r="I688" s="9" t="n">
        <f aca="false">SQRT(1-F688^2)</f>
        <v>0.989528890394394</v>
      </c>
      <c r="J688" s="21"/>
      <c r="K688" s="21"/>
      <c r="L688" s="21"/>
      <c r="M688" s="21"/>
      <c r="N688" s="21"/>
      <c r="O688" s="21"/>
      <c r="P688" s="21"/>
      <c r="Q688" s="19" t="n">
        <f aca="false">PI()</f>
        <v>3.14159265358979</v>
      </c>
      <c r="S688" s="20" t="n">
        <v>0.144334940589033</v>
      </c>
      <c r="T688" s="20" t="n">
        <v>0.352858157013543</v>
      </c>
      <c r="U688" s="20" t="n">
        <v>0.137167650230434</v>
      </c>
      <c r="V688" s="20" t="n">
        <v>0.456812256006978</v>
      </c>
      <c r="W688" s="20" t="n">
        <v>0.0219593996791357</v>
      </c>
      <c r="X688" s="20" t="n">
        <v>0.783739914249</v>
      </c>
    </row>
    <row r="689" customFormat="false" ht="15" hidden="false" customHeight="false" outlineLevel="0" collapsed="false">
      <c r="A689" s="21" t="n">
        <v>665</v>
      </c>
      <c r="B689" s="18" t="n">
        <f aca="false">CHOOSE($E$9,S689,U689,W689)</f>
        <v>0.459677164326422</v>
      </c>
      <c r="C689" s="18" t="n">
        <f aca="false">CHOOSE($E$9,T689,V689,X689)</f>
        <v>0.367824634187855</v>
      </c>
      <c r="D689" s="9" t="n">
        <f aca="false">IF(B689^2+C689^2&lt;=1,1,0)</f>
        <v>1</v>
      </c>
      <c r="E689" s="14" t="n">
        <f aca="false">4*AVERAGE($D$25:D689)</f>
        <v>3.10977443609023</v>
      </c>
      <c r="F689" s="14" t="n">
        <f aca="false">B689</f>
        <v>0.459677164326422</v>
      </c>
      <c r="G689" s="14" t="n">
        <f aca="false">IF(D689=1,C689,"")</f>
        <v>0.367824634187855</v>
      </c>
      <c r="H689" s="9" t="str">
        <f aca="false">IF(D689=0,C689,"")</f>
        <v/>
      </c>
      <c r="I689" s="9" t="n">
        <f aca="false">SQRT(1-F689^2)</f>
        <v>0.888086090757433</v>
      </c>
      <c r="J689" s="21"/>
      <c r="K689" s="21"/>
      <c r="L689" s="21"/>
      <c r="M689" s="21"/>
      <c r="N689" s="21"/>
      <c r="O689" s="21"/>
      <c r="P689" s="21"/>
      <c r="Q689" s="19" t="n">
        <f aca="false">PI()</f>
        <v>3.14159265358979</v>
      </c>
      <c r="S689" s="20" t="n">
        <v>0.459677164326422</v>
      </c>
      <c r="T689" s="20" t="n">
        <v>0.367824634187855</v>
      </c>
      <c r="U689" s="20" t="n">
        <v>0.157607144266375</v>
      </c>
      <c r="V689" s="20" t="n">
        <v>0.963660154559229</v>
      </c>
      <c r="W689" s="20" t="n">
        <v>0.760172309239179</v>
      </c>
      <c r="X689" s="20" t="n">
        <v>0.0959133736295207</v>
      </c>
    </row>
    <row r="690" customFormat="false" ht="15" hidden="false" customHeight="false" outlineLevel="0" collapsed="false">
      <c r="A690" s="21" t="n">
        <v>666</v>
      </c>
      <c r="B690" s="18" t="n">
        <f aca="false">CHOOSE($E$9,S690,U690,W690)</f>
        <v>0.535095735802315</v>
      </c>
      <c r="C690" s="18" t="n">
        <f aca="false">CHOOSE($E$9,T690,V690,X690)</f>
        <v>0.465510545414872</v>
      </c>
      <c r="D690" s="9" t="n">
        <f aca="false">IF(B690^2+C690^2&lt;=1,1,0)</f>
        <v>1</v>
      </c>
      <c r="E690" s="14" t="n">
        <f aca="false">4*AVERAGE($D$25:D690)</f>
        <v>3.11111111111111</v>
      </c>
      <c r="F690" s="14" t="n">
        <f aca="false">B690</f>
        <v>0.535095735802315</v>
      </c>
      <c r="G690" s="14" t="n">
        <f aca="false">IF(D690=1,C690,"")</f>
        <v>0.465510545414872</v>
      </c>
      <c r="H690" s="9" t="str">
        <f aca="false">IF(D690=0,C690,"")</f>
        <v/>
      </c>
      <c r="I690" s="9" t="n">
        <f aca="false">SQRT(1-F690^2)</f>
        <v>0.844791426049163</v>
      </c>
      <c r="J690" s="21"/>
      <c r="K690" s="21"/>
      <c r="L690" s="21"/>
      <c r="M690" s="21"/>
      <c r="N690" s="21"/>
      <c r="O690" s="21"/>
      <c r="P690" s="21"/>
      <c r="Q690" s="19" t="n">
        <f aca="false">PI()</f>
        <v>3.14159265358979</v>
      </c>
      <c r="S690" s="20" t="n">
        <v>0.535095735802315</v>
      </c>
      <c r="T690" s="20" t="n">
        <v>0.465510545414872</v>
      </c>
      <c r="U690" s="20" t="n">
        <v>0.48715288811351</v>
      </c>
      <c r="V690" s="20" t="n">
        <v>0.933110970148098</v>
      </c>
      <c r="W690" s="20" t="n">
        <v>0.901696212215537</v>
      </c>
      <c r="X690" s="20" t="n">
        <v>0.529587324263164</v>
      </c>
    </row>
    <row r="691" customFormat="false" ht="15" hidden="false" customHeight="false" outlineLevel="0" collapsed="false">
      <c r="A691" s="21" t="n">
        <v>667</v>
      </c>
      <c r="B691" s="18" t="n">
        <f aca="false">CHOOSE($E$9,S691,U691,W691)</f>
        <v>0.176480887341313</v>
      </c>
      <c r="C691" s="18" t="n">
        <f aca="false">CHOOSE($E$9,T691,V691,X691)</f>
        <v>0.0848759958753362</v>
      </c>
      <c r="D691" s="9" t="n">
        <f aca="false">IF(B691^2+C691^2&lt;=1,1,0)</f>
        <v>1</v>
      </c>
      <c r="E691" s="14" t="n">
        <f aca="false">4*AVERAGE($D$25:D691)</f>
        <v>3.11244377811094</v>
      </c>
      <c r="F691" s="14" t="n">
        <f aca="false">B691</f>
        <v>0.176480887341313</v>
      </c>
      <c r="G691" s="14" t="n">
        <f aca="false">IF(D691=1,C691,"")</f>
        <v>0.0848759958753362</v>
      </c>
      <c r="H691" s="9" t="str">
        <f aca="false">IF(D691=0,C691,"")</f>
        <v/>
      </c>
      <c r="I691" s="9" t="n">
        <f aca="false">SQRT(1-F691^2)</f>
        <v>0.984304067045963</v>
      </c>
      <c r="J691" s="21"/>
      <c r="K691" s="21"/>
      <c r="L691" s="21"/>
      <c r="M691" s="21"/>
      <c r="N691" s="21"/>
      <c r="O691" s="21"/>
      <c r="P691" s="21"/>
      <c r="Q691" s="19" t="n">
        <f aca="false">PI()</f>
        <v>3.14159265358979</v>
      </c>
      <c r="S691" s="20" t="n">
        <v>0.176480887341313</v>
      </c>
      <c r="T691" s="20" t="n">
        <v>0.0848759958753362</v>
      </c>
      <c r="U691" s="20" t="n">
        <v>0.161330647390718</v>
      </c>
      <c r="V691" s="20" t="n">
        <v>0.893722452356755</v>
      </c>
      <c r="W691" s="20" t="n">
        <v>0.632974722597474</v>
      </c>
      <c r="X691" s="20" t="n">
        <v>0.989346333879668</v>
      </c>
    </row>
    <row r="692" customFormat="false" ht="15" hidden="false" customHeight="false" outlineLevel="0" collapsed="false">
      <c r="A692" s="21" t="n">
        <v>668</v>
      </c>
      <c r="B692" s="18" t="n">
        <f aca="false">CHOOSE($E$9,S692,U692,W692)</f>
        <v>0.452908590785228</v>
      </c>
      <c r="C692" s="18" t="n">
        <f aca="false">CHOOSE($E$9,T692,V692,X692)</f>
        <v>0.907950977911241</v>
      </c>
      <c r="D692" s="9" t="n">
        <f aca="false">IF(B692^2+C692^2&lt;=1,1,0)</f>
        <v>0</v>
      </c>
      <c r="E692" s="14" t="n">
        <f aca="false">4*AVERAGE($D$25:D692)</f>
        <v>3.10778443113772</v>
      </c>
      <c r="F692" s="14" t="n">
        <f aca="false">B692</f>
        <v>0.452908590785228</v>
      </c>
      <c r="G692" s="9" t="str">
        <f aca="false">IF(D692=1,C692,"")</f>
        <v/>
      </c>
      <c r="H692" s="14" t="n">
        <f aca="false">IF(D692=0,C692,"")</f>
        <v>0.907950977911241</v>
      </c>
      <c r="I692" s="9" t="n">
        <f aca="false">SQRT(1-F692^2)</f>
        <v>0.891556957458658</v>
      </c>
      <c r="J692" s="21"/>
      <c r="K692" s="21"/>
      <c r="L692" s="21"/>
      <c r="M692" s="21"/>
      <c r="N692" s="21"/>
      <c r="O692" s="21"/>
      <c r="P692" s="21"/>
      <c r="Q692" s="19" t="n">
        <f aca="false">PI()</f>
        <v>3.14159265358979</v>
      </c>
      <c r="S692" s="20" t="n">
        <v>0.452908590785228</v>
      </c>
      <c r="T692" s="20" t="n">
        <v>0.907950977911241</v>
      </c>
      <c r="U692" s="20" t="n">
        <v>0.00183741486969702</v>
      </c>
      <c r="V692" s="20" t="n">
        <v>0.909021403248022</v>
      </c>
      <c r="W692" s="20" t="n">
        <v>0.885807497932587</v>
      </c>
      <c r="X692" s="20" t="n">
        <v>0.738039900634181</v>
      </c>
    </row>
    <row r="693" customFormat="false" ht="15" hidden="false" customHeight="false" outlineLevel="0" collapsed="false">
      <c r="A693" s="21" t="n">
        <v>669</v>
      </c>
      <c r="B693" s="18" t="n">
        <f aca="false">CHOOSE($E$9,S693,U693,W693)</f>
        <v>0.337381905759685</v>
      </c>
      <c r="C693" s="18" t="n">
        <f aca="false">CHOOSE($E$9,T693,V693,X693)</f>
        <v>0.852558835991658</v>
      </c>
      <c r="D693" s="9" t="n">
        <f aca="false">IF(B693^2+C693^2&lt;=1,1,0)</f>
        <v>1</v>
      </c>
      <c r="E693" s="14" t="n">
        <f aca="false">4*AVERAGE($D$25:D693)</f>
        <v>3.10911808669656</v>
      </c>
      <c r="F693" s="14" t="n">
        <f aca="false">B693</f>
        <v>0.337381905759685</v>
      </c>
      <c r="G693" s="14" t="n">
        <f aca="false">IF(D693=1,C693,"")</f>
        <v>0.852558835991658</v>
      </c>
      <c r="H693" s="9" t="str">
        <f aca="false">IF(D693=0,C693,"")</f>
        <v/>
      </c>
      <c r="I693" s="9" t="n">
        <f aca="false">SQRT(1-F693^2)</f>
        <v>0.941367860969326</v>
      </c>
      <c r="J693" s="21"/>
      <c r="K693" s="21"/>
      <c r="L693" s="21"/>
      <c r="M693" s="21"/>
      <c r="N693" s="21"/>
      <c r="O693" s="21"/>
      <c r="P693" s="21"/>
      <c r="Q693" s="19" t="n">
        <f aca="false">PI()</f>
        <v>3.14159265358979</v>
      </c>
      <c r="S693" s="20" t="n">
        <v>0.337381905759685</v>
      </c>
      <c r="T693" s="20" t="n">
        <v>0.852558835991658</v>
      </c>
      <c r="U693" s="20" t="n">
        <v>0.225483305570856</v>
      </c>
      <c r="V693" s="20" t="n">
        <v>0.42236856260939</v>
      </c>
      <c r="W693" s="20" t="n">
        <v>0.31868700889436</v>
      </c>
      <c r="X693" s="20" t="n">
        <v>0.313914655978606</v>
      </c>
    </row>
    <row r="694" customFormat="false" ht="15" hidden="false" customHeight="false" outlineLevel="0" collapsed="false">
      <c r="A694" s="21" t="n">
        <v>670</v>
      </c>
      <c r="B694" s="18" t="n">
        <f aca="false">CHOOSE($E$9,S694,U694,W694)</f>
        <v>0.732353211729787</v>
      </c>
      <c r="C694" s="18" t="n">
        <f aca="false">CHOOSE($E$9,T694,V694,X694)</f>
        <v>0.465628720936365</v>
      </c>
      <c r="D694" s="9" t="n">
        <f aca="false">IF(B694^2+C694^2&lt;=1,1,0)</f>
        <v>1</v>
      </c>
      <c r="E694" s="14" t="n">
        <f aca="false">4*AVERAGE($D$25:D694)</f>
        <v>3.11044776119403</v>
      </c>
      <c r="F694" s="14" t="n">
        <f aca="false">B694</f>
        <v>0.732353211729787</v>
      </c>
      <c r="G694" s="14" t="n">
        <f aca="false">IF(D694=1,C694,"")</f>
        <v>0.465628720936365</v>
      </c>
      <c r="H694" s="9" t="str">
        <f aca="false">IF(D694=0,C694,"")</f>
        <v/>
      </c>
      <c r="I694" s="9" t="n">
        <f aca="false">SQRT(1-F694^2)</f>
        <v>0.680924939526425</v>
      </c>
      <c r="J694" s="21"/>
      <c r="K694" s="21"/>
      <c r="L694" s="21"/>
      <c r="M694" s="21"/>
      <c r="N694" s="21"/>
      <c r="O694" s="21"/>
      <c r="P694" s="21"/>
      <c r="Q694" s="19" t="n">
        <f aca="false">PI()</f>
        <v>3.14159265358979</v>
      </c>
      <c r="S694" s="20" t="n">
        <v>0.732353211729787</v>
      </c>
      <c r="T694" s="20" t="n">
        <v>0.465628720936365</v>
      </c>
      <c r="U694" s="20" t="n">
        <v>0.707789093666511</v>
      </c>
      <c r="V694" s="20" t="n">
        <v>0.110048948196311</v>
      </c>
      <c r="W694" s="20" t="n">
        <v>0.504005395212649</v>
      </c>
      <c r="X694" s="20" t="n">
        <v>0.63656089608207</v>
      </c>
    </row>
    <row r="695" customFormat="false" ht="15" hidden="false" customHeight="false" outlineLevel="0" collapsed="false">
      <c r="A695" s="21" t="n">
        <v>671</v>
      </c>
      <c r="B695" s="18" t="n">
        <f aca="false">CHOOSE($E$9,S695,U695,W695)</f>
        <v>0.882590800407343</v>
      </c>
      <c r="C695" s="18" t="n">
        <f aca="false">CHOOSE($E$9,T695,V695,X695)</f>
        <v>0.687922228709795</v>
      </c>
      <c r="D695" s="9" t="n">
        <f aca="false">IF(B695^2+C695^2&lt;=1,1,0)</f>
        <v>0</v>
      </c>
      <c r="E695" s="14" t="n">
        <f aca="false">4*AVERAGE($D$25:D695)</f>
        <v>3.10581222056632</v>
      </c>
      <c r="F695" s="14" t="n">
        <f aca="false">B695</f>
        <v>0.882590800407343</v>
      </c>
      <c r="G695" s="9" t="str">
        <f aca="false">IF(D695=1,C695,"")</f>
        <v/>
      </c>
      <c r="H695" s="14" t="n">
        <f aca="false">IF(D695=0,C695,"")</f>
        <v>0.687922228709795</v>
      </c>
      <c r="I695" s="9" t="n">
        <f aca="false">SQRT(1-F695^2)</f>
        <v>0.47014197753054</v>
      </c>
      <c r="J695" s="21"/>
      <c r="K695" s="21"/>
      <c r="L695" s="21"/>
      <c r="M695" s="21"/>
      <c r="N695" s="21"/>
      <c r="O695" s="21"/>
      <c r="P695" s="21"/>
      <c r="Q695" s="19" t="n">
        <f aca="false">PI()</f>
        <v>3.14159265358979</v>
      </c>
      <c r="S695" s="20" t="n">
        <v>0.882590800407343</v>
      </c>
      <c r="T695" s="20" t="n">
        <v>0.687922228709795</v>
      </c>
      <c r="U695" s="20" t="n">
        <v>0.230732541978982</v>
      </c>
      <c r="V695" s="20" t="n">
        <v>0.36049064648822</v>
      </c>
      <c r="W695" s="20" t="n">
        <v>0.269347113187099</v>
      </c>
      <c r="X695" s="20" t="n">
        <v>0.938426933731737</v>
      </c>
    </row>
    <row r="696" customFormat="false" ht="15" hidden="false" customHeight="false" outlineLevel="0" collapsed="false">
      <c r="A696" s="21" t="n">
        <v>672</v>
      </c>
      <c r="B696" s="18" t="n">
        <f aca="false">CHOOSE($E$9,S696,U696,W696)</f>
        <v>0.983617367572151</v>
      </c>
      <c r="C696" s="18" t="n">
        <f aca="false">CHOOSE($E$9,T696,V696,X696)</f>
        <v>0.934632231597789</v>
      </c>
      <c r="D696" s="9" t="n">
        <f aca="false">IF(B696^2+C696^2&lt;=1,1,0)</f>
        <v>0</v>
      </c>
      <c r="E696" s="14" t="n">
        <f aca="false">4*AVERAGE($D$25:D696)</f>
        <v>3.10119047619048</v>
      </c>
      <c r="F696" s="14" t="n">
        <f aca="false">B696</f>
        <v>0.983617367572151</v>
      </c>
      <c r="G696" s="9" t="str">
        <f aca="false">IF(D696=1,C696,"")</f>
        <v/>
      </c>
      <c r="H696" s="14" t="n">
        <f aca="false">IF(D696=0,C696,"")</f>
        <v>0.934632231597789</v>
      </c>
      <c r="I696" s="9" t="n">
        <f aca="false">SQRT(1-F696^2)</f>
        <v>0.180268894184304</v>
      </c>
      <c r="J696" s="21"/>
      <c r="K696" s="21"/>
      <c r="L696" s="21"/>
      <c r="M696" s="21"/>
      <c r="N696" s="21"/>
      <c r="O696" s="21"/>
      <c r="P696" s="21"/>
      <c r="Q696" s="19" t="n">
        <f aca="false">PI()</f>
        <v>3.14159265358979</v>
      </c>
      <c r="S696" s="20" t="n">
        <v>0.983617367572151</v>
      </c>
      <c r="T696" s="20" t="n">
        <v>0.934632231597789</v>
      </c>
      <c r="U696" s="20" t="n">
        <v>0.222648194127313</v>
      </c>
      <c r="V696" s="20" t="n">
        <v>0.174079440991948</v>
      </c>
      <c r="W696" s="20" t="n">
        <v>0.354114876061107</v>
      </c>
      <c r="X696" s="20" t="n">
        <v>0.70061453112194</v>
      </c>
    </row>
    <row r="697" customFormat="false" ht="15" hidden="false" customHeight="false" outlineLevel="0" collapsed="false">
      <c r="A697" s="21" t="n">
        <v>673</v>
      </c>
      <c r="B697" s="18" t="n">
        <f aca="false">CHOOSE($E$9,S697,U697,W697)</f>
        <v>0.951174505869858</v>
      </c>
      <c r="C697" s="18" t="n">
        <f aca="false">CHOOSE($E$9,T697,V697,X697)</f>
        <v>0.980257222079672</v>
      </c>
      <c r="D697" s="9" t="n">
        <f aca="false">IF(B697^2+C697^2&lt;=1,1,0)</f>
        <v>0</v>
      </c>
      <c r="E697" s="14" t="n">
        <f aca="false">4*AVERAGE($D$25:D697)</f>
        <v>3.09658246656761</v>
      </c>
      <c r="F697" s="14" t="n">
        <f aca="false">B697</f>
        <v>0.951174505869858</v>
      </c>
      <c r="G697" s="9" t="str">
        <f aca="false">IF(D697=1,C697,"")</f>
        <v/>
      </c>
      <c r="H697" s="14" t="n">
        <f aca="false">IF(D697=0,C697,"")</f>
        <v>0.980257222079672</v>
      </c>
      <c r="I697" s="9" t="n">
        <f aca="false">SQRT(1-F697^2)</f>
        <v>0.308653623635349</v>
      </c>
      <c r="J697" s="21"/>
      <c r="K697" s="21"/>
      <c r="L697" s="21"/>
      <c r="M697" s="21"/>
      <c r="N697" s="21"/>
      <c r="O697" s="21"/>
      <c r="P697" s="21"/>
      <c r="Q697" s="19" t="n">
        <f aca="false">PI()</f>
        <v>3.14159265358979</v>
      </c>
      <c r="S697" s="20" t="n">
        <v>0.951174505869858</v>
      </c>
      <c r="T697" s="20" t="n">
        <v>0.980257222079672</v>
      </c>
      <c r="U697" s="20" t="n">
        <v>0.990703941378995</v>
      </c>
      <c r="V697" s="20" t="n">
        <v>0.791348828888044</v>
      </c>
      <c r="W697" s="20" t="n">
        <v>0.244304400039979</v>
      </c>
      <c r="X697" s="20" t="n">
        <v>0.0171450287961444</v>
      </c>
    </row>
    <row r="698" customFormat="false" ht="15" hidden="false" customHeight="false" outlineLevel="0" collapsed="false">
      <c r="A698" s="21" t="n">
        <v>674</v>
      </c>
      <c r="B698" s="18" t="n">
        <f aca="false">CHOOSE($E$9,S698,U698,W698)</f>
        <v>0.888456362648867</v>
      </c>
      <c r="C698" s="18" t="n">
        <f aca="false">CHOOSE($E$9,T698,V698,X698)</f>
        <v>0.062912302208133</v>
      </c>
      <c r="D698" s="9" t="n">
        <f aca="false">IF(B698^2+C698^2&lt;=1,1,0)</f>
        <v>1</v>
      </c>
      <c r="E698" s="14" t="n">
        <f aca="false">4*AVERAGE($D$25:D698)</f>
        <v>3.09792284866469</v>
      </c>
      <c r="F698" s="14" t="n">
        <f aca="false">B698</f>
        <v>0.888456362648867</v>
      </c>
      <c r="G698" s="14" t="n">
        <f aca="false">IF(D698=1,C698,"")</f>
        <v>0.062912302208133</v>
      </c>
      <c r="H698" s="9" t="str">
        <f aca="false">IF(D698=0,C698,"")</f>
        <v/>
      </c>
      <c r="I698" s="9" t="n">
        <f aca="false">SQRT(1-F698^2)</f>
        <v>0.458961100387326</v>
      </c>
      <c r="J698" s="21"/>
      <c r="K698" s="21"/>
      <c r="L698" s="21"/>
      <c r="M698" s="21"/>
      <c r="N698" s="21"/>
      <c r="O698" s="21"/>
      <c r="P698" s="21"/>
      <c r="Q698" s="19" t="n">
        <f aca="false">PI()</f>
        <v>3.14159265358979</v>
      </c>
      <c r="S698" s="20" t="n">
        <v>0.888456362648867</v>
      </c>
      <c r="T698" s="20" t="n">
        <v>0.062912302208133</v>
      </c>
      <c r="U698" s="20" t="n">
        <v>0.542351826384332</v>
      </c>
      <c r="V698" s="20" t="n">
        <v>0.19482034312846</v>
      </c>
      <c r="W698" s="20" t="n">
        <v>0.329241844200509</v>
      </c>
      <c r="X698" s="20" t="n">
        <v>0.150849837232869</v>
      </c>
    </row>
    <row r="699" customFormat="false" ht="15" hidden="false" customHeight="false" outlineLevel="0" collapsed="false">
      <c r="A699" s="21" t="n">
        <v>675</v>
      </c>
      <c r="B699" s="18" t="n">
        <f aca="false">CHOOSE($E$9,S699,U699,W699)</f>
        <v>0.335707189398818</v>
      </c>
      <c r="C699" s="18" t="n">
        <f aca="false">CHOOSE($E$9,T699,V699,X699)</f>
        <v>0.24530826380942</v>
      </c>
      <c r="D699" s="9" t="n">
        <f aca="false">IF(B699^2+C699^2&lt;=1,1,0)</f>
        <v>1</v>
      </c>
      <c r="E699" s="14" t="n">
        <f aca="false">4*AVERAGE($D$25:D699)</f>
        <v>3.09925925925926</v>
      </c>
      <c r="F699" s="14" t="n">
        <f aca="false">B699</f>
        <v>0.335707189398818</v>
      </c>
      <c r="G699" s="14" t="n">
        <f aca="false">IF(D699=1,C699,"")</f>
        <v>0.24530826380942</v>
      </c>
      <c r="H699" s="9" t="str">
        <f aca="false">IF(D699=0,C699,"")</f>
        <v/>
      </c>
      <c r="I699" s="9" t="n">
        <f aca="false">SQRT(1-F699^2)</f>
        <v>0.941966391643538</v>
      </c>
      <c r="J699" s="21"/>
      <c r="K699" s="21"/>
      <c r="L699" s="21"/>
      <c r="M699" s="21"/>
      <c r="N699" s="21"/>
      <c r="O699" s="21"/>
      <c r="P699" s="21"/>
      <c r="Q699" s="19" t="n">
        <f aca="false">PI()</f>
        <v>3.14159265358979</v>
      </c>
      <c r="S699" s="20" t="n">
        <v>0.335707189398818</v>
      </c>
      <c r="T699" s="20" t="n">
        <v>0.24530826380942</v>
      </c>
      <c r="U699" s="20" t="n">
        <v>0.978913351057062</v>
      </c>
      <c r="V699" s="20" t="n">
        <v>0.423158188374054</v>
      </c>
      <c r="W699" s="20" t="n">
        <v>0.988371898746311</v>
      </c>
      <c r="X699" s="20" t="n">
        <v>0.581033509380089</v>
      </c>
    </row>
    <row r="700" customFormat="false" ht="15" hidden="false" customHeight="false" outlineLevel="0" collapsed="false">
      <c r="A700" s="21" t="n">
        <v>676</v>
      </c>
      <c r="B700" s="18" t="n">
        <f aca="false">CHOOSE($E$9,S700,U700,W700)</f>
        <v>0.973691571853124</v>
      </c>
      <c r="C700" s="18" t="n">
        <f aca="false">CHOOSE($E$9,T700,V700,X700)</f>
        <v>0.199513017316349</v>
      </c>
      <c r="D700" s="9" t="n">
        <f aca="false">IF(B700^2+C700^2&lt;=1,1,0)</f>
        <v>1</v>
      </c>
      <c r="E700" s="14" t="n">
        <f aca="false">4*AVERAGE($D$25:D700)</f>
        <v>3.10059171597633</v>
      </c>
      <c r="F700" s="14" t="n">
        <f aca="false">B700</f>
        <v>0.973691571853124</v>
      </c>
      <c r="G700" s="14" t="n">
        <f aca="false">IF(D700=1,C700,"")</f>
        <v>0.199513017316349</v>
      </c>
      <c r="H700" s="9" t="str">
        <f aca="false">IF(D700=0,C700,"")</f>
        <v/>
      </c>
      <c r="I700" s="9" t="n">
        <f aca="false">SQRT(1-F700^2)</f>
        <v>0.227869969285541</v>
      </c>
      <c r="J700" s="21"/>
      <c r="K700" s="21"/>
      <c r="L700" s="21"/>
      <c r="M700" s="21"/>
      <c r="N700" s="21"/>
      <c r="O700" s="21"/>
      <c r="P700" s="21"/>
      <c r="Q700" s="19" t="n">
        <f aca="false">PI()</f>
        <v>3.14159265358979</v>
      </c>
      <c r="S700" s="20" t="n">
        <v>0.973691571853124</v>
      </c>
      <c r="T700" s="20" t="n">
        <v>0.199513017316349</v>
      </c>
      <c r="U700" s="20" t="n">
        <v>0.543422651089214</v>
      </c>
      <c r="V700" s="20" t="n">
        <v>0.9953683996973</v>
      </c>
      <c r="W700" s="20" t="n">
        <v>0.527566034596411</v>
      </c>
      <c r="X700" s="20" t="n">
        <v>0.64271129630881</v>
      </c>
    </row>
    <row r="701" customFormat="false" ht="15" hidden="false" customHeight="false" outlineLevel="0" collapsed="false">
      <c r="A701" s="21" t="n">
        <v>677</v>
      </c>
      <c r="B701" s="18" t="n">
        <f aca="false">CHOOSE($E$9,S701,U701,W701)</f>
        <v>0.641022692318074</v>
      </c>
      <c r="C701" s="18" t="n">
        <f aca="false">CHOOSE($E$9,T701,V701,X701)</f>
        <v>0.532804939546622</v>
      </c>
      <c r="D701" s="9" t="n">
        <f aca="false">IF(B701^2+C701^2&lt;=1,1,0)</f>
        <v>1</v>
      </c>
      <c r="E701" s="14" t="n">
        <f aca="false">4*AVERAGE($D$25:D701)</f>
        <v>3.10192023633678</v>
      </c>
      <c r="F701" s="14" t="n">
        <f aca="false">B701</f>
        <v>0.641022692318074</v>
      </c>
      <c r="G701" s="14" t="n">
        <f aca="false">IF(D701=1,C701,"")</f>
        <v>0.532804939546622</v>
      </c>
      <c r="H701" s="9" t="str">
        <f aca="false">IF(D701=0,C701,"")</f>
        <v/>
      </c>
      <c r="I701" s="9" t="n">
        <f aca="false">SQRT(1-F701^2)</f>
        <v>0.767521926679158</v>
      </c>
      <c r="J701" s="21"/>
      <c r="K701" s="21"/>
      <c r="L701" s="21"/>
      <c r="M701" s="21"/>
      <c r="N701" s="21"/>
      <c r="O701" s="21"/>
      <c r="P701" s="21"/>
      <c r="Q701" s="19" t="n">
        <f aca="false">PI()</f>
        <v>3.14159265358979</v>
      </c>
      <c r="S701" s="20" t="n">
        <v>0.641022692318074</v>
      </c>
      <c r="T701" s="20" t="n">
        <v>0.532804939546622</v>
      </c>
      <c r="U701" s="20" t="n">
        <v>0.00587836941303155</v>
      </c>
      <c r="V701" s="20" t="n">
        <v>0.902946167112773</v>
      </c>
      <c r="W701" s="20" t="n">
        <v>0.25181837539446</v>
      </c>
      <c r="X701" s="20" t="n">
        <v>0.317263224286924</v>
      </c>
    </row>
    <row r="702" customFormat="false" ht="15" hidden="false" customHeight="false" outlineLevel="0" collapsed="false">
      <c r="A702" s="21" t="n">
        <v>678</v>
      </c>
      <c r="B702" s="18" t="n">
        <f aca="false">CHOOSE($E$9,S702,U702,W702)</f>
        <v>0.377873038291</v>
      </c>
      <c r="C702" s="18" t="n">
        <f aca="false">CHOOSE($E$9,T702,V702,X702)</f>
        <v>0.354935523238964</v>
      </c>
      <c r="D702" s="9" t="n">
        <f aca="false">IF(B702^2+C702^2&lt;=1,1,0)</f>
        <v>1</v>
      </c>
      <c r="E702" s="14" t="n">
        <f aca="false">4*AVERAGE($D$25:D702)</f>
        <v>3.10324483775811</v>
      </c>
      <c r="F702" s="14" t="n">
        <f aca="false">B702</f>
        <v>0.377873038291</v>
      </c>
      <c r="G702" s="14" t="n">
        <f aca="false">IF(D702=1,C702,"")</f>
        <v>0.354935523238964</v>
      </c>
      <c r="H702" s="9" t="str">
        <f aca="false">IF(D702=0,C702,"")</f>
        <v/>
      </c>
      <c r="I702" s="9" t="n">
        <f aca="false">SQRT(1-F702^2)</f>
        <v>0.925857422572573</v>
      </c>
      <c r="J702" s="21"/>
      <c r="K702" s="21"/>
      <c r="L702" s="21"/>
      <c r="M702" s="21"/>
      <c r="N702" s="21"/>
      <c r="O702" s="21"/>
      <c r="P702" s="21"/>
      <c r="Q702" s="19" t="n">
        <f aca="false">PI()</f>
        <v>3.14159265358979</v>
      </c>
      <c r="S702" s="20" t="n">
        <v>0.377873038291</v>
      </c>
      <c r="T702" s="20" t="n">
        <v>0.354935523238964</v>
      </c>
      <c r="U702" s="20" t="n">
        <v>0.735511383149302</v>
      </c>
      <c r="V702" s="20" t="n">
        <v>0.446437243323891</v>
      </c>
      <c r="W702" s="20" t="n">
        <v>0.606359373172382</v>
      </c>
      <c r="X702" s="20" t="n">
        <v>0.173173729511164</v>
      </c>
    </row>
    <row r="703" customFormat="false" ht="15" hidden="false" customHeight="false" outlineLevel="0" collapsed="false">
      <c r="A703" s="21" t="n">
        <v>679</v>
      </c>
      <c r="B703" s="18" t="n">
        <f aca="false">CHOOSE($E$9,S703,U703,W703)</f>
        <v>0.287693533929996</v>
      </c>
      <c r="C703" s="18" t="n">
        <f aca="false">CHOOSE($E$9,T703,V703,X703)</f>
        <v>0.315439023659565</v>
      </c>
      <c r="D703" s="9" t="n">
        <f aca="false">IF(B703^2+C703^2&lt;=1,1,0)</f>
        <v>1</v>
      </c>
      <c r="E703" s="14" t="n">
        <f aca="false">4*AVERAGE($D$25:D703)</f>
        <v>3.10456553755523</v>
      </c>
      <c r="F703" s="14" t="n">
        <f aca="false">B703</f>
        <v>0.287693533929996</v>
      </c>
      <c r="G703" s="14" t="n">
        <f aca="false">IF(D703=1,C703,"")</f>
        <v>0.315439023659565</v>
      </c>
      <c r="H703" s="9" t="str">
        <f aca="false">IF(D703=0,C703,"")</f>
        <v/>
      </c>
      <c r="I703" s="9" t="n">
        <f aca="false">SQRT(1-F703^2)</f>
        <v>0.957722522725069</v>
      </c>
      <c r="J703" s="21"/>
      <c r="K703" s="21"/>
      <c r="L703" s="21"/>
      <c r="M703" s="21"/>
      <c r="N703" s="21"/>
      <c r="O703" s="21"/>
      <c r="P703" s="21"/>
      <c r="Q703" s="19" t="n">
        <f aca="false">PI()</f>
        <v>3.14159265358979</v>
      </c>
      <c r="S703" s="20" t="n">
        <v>0.287693533929996</v>
      </c>
      <c r="T703" s="20" t="n">
        <v>0.315439023659565</v>
      </c>
      <c r="U703" s="20" t="n">
        <v>0.791913193527448</v>
      </c>
      <c r="V703" s="20" t="n">
        <v>0.640881515398735</v>
      </c>
      <c r="W703" s="20" t="n">
        <v>0.625339998154977</v>
      </c>
      <c r="X703" s="20" t="n">
        <v>0.224921653287687</v>
      </c>
    </row>
    <row r="704" customFormat="false" ht="15" hidden="false" customHeight="false" outlineLevel="0" collapsed="false">
      <c r="A704" s="21" t="n">
        <v>680</v>
      </c>
      <c r="B704" s="18" t="n">
        <f aca="false">CHOOSE($E$9,S704,U704,W704)</f>
        <v>0.376731133437715</v>
      </c>
      <c r="C704" s="18" t="n">
        <f aca="false">CHOOSE($E$9,T704,V704,X704)</f>
        <v>0.625759610091336</v>
      </c>
      <c r="D704" s="9" t="n">
        <f aca="false">IF(B704^2+C704^2&lt;=1,1,0)</f>
        <v>1</v>
      </c>
      <c r="E704" s="14" t="n">
        <f aca="false">4*AVERAGE($D$25:D704)</f>
        <v>3.10588235294118</v>
      </c>
      <c r="F704" s="14" t="n">
        <f aca="false">B704</f>
        <v>0.376731133437715</v>
      </c>
      <c r="G704" s="14" t="n">
        <f aca="false">IF(D704=1,C704,"")</f>
        <v>0.625759610091336</v>
      </c>
      <c r="H704" s="9" t="str">
        <f aca="false">IF(D704=0,C704,"")</f>
        <v/>
      </c>
      <c r="I704" s="9" t="n">
        <f aca="false">SQRT(1-F704^2)</f>
        <v>0.926322650645408</v>
      </c>
      <c r="J704" s="21"/>
      <c r="K704" s="21"/>
      <c r="L704" s="21"/>
      <c r="M704" s="21"/>
      <c r="N704" s="21"/>
      <c r="O704" s="21"/>
      <c r="P704" s="21"/>
      <c r="Q704" s="19" t="n">
        <f aca="false">PI()</f>
        <v>3.14159265358979</v>
      </c>
      <c r="S704" s="20" t="n">
        <v>0.376731133437715</v>
      </c>
      <c r="T704" s="20" t="n">
        <v>0.625759610091336</v>
      </c>
      <c r="U704" s="20" t="n">
        <v>0.171093985576936</v>
      </c>
      <c r="V704" s="20" t="n">
        <v>0.50621963231539</v>
      </c>
      <c r="W704" s="20" t="n">
        <v>0.337661308096043</v>
      </c>
      <c r="X704" s="20" t="n">
        <v>0.49947381430381</v>
      </c>
    </row>
    <row r="705" customFormat="false" ht="15" hidden="false" customHeight="false" outlineLevel="0" collapsed="false">
      <c r="A705" s="21" t="n">
        <v>681</v>
      </c>
      <c r="B705" s="18" t="n">
        <f aca="false">CHOOSE($E$9,S705,U705,W705)</f>
        <v>0.750861477921717</v>
      </c>
      <c r="C705" s="18" t="n">
        <f aca="false">CHOOSE($E$9,T705,V705,X705)</f>
        <v>0.937411842518486</v>
      </c>
      <c r="D705" s="9" t="n">
        <f aca="false">IF(B705^2+C705^2&lt;=1,1,0)</f>
        <v>0</v>
      </c>
      <c r="E705" s="14" t="n">
        <f aca="false">4*AVERAGE($D$25:D705)</f>
        <v>3.10132158590308</v>
      </c>
      <c r="F705" s="14" t="n">
        <f aca="false">B705</f>
        <v>0.750861477921717</v>
      </c>
      <c r="G705" s="9" t="str">
        <f aca="false">IF(D705=1,C705,"")</f>
        <v/>
      </c>
      <c r="H705" s="14" t="n">
        <f aca="false">IF(D705=0,C705,"")</f>
        <v>0.937411842518486</v>
      </c>
      <c r="I705" s="9" t="n">
        <f aca="false">SQRT(1-F705^2)</f>
        <v>0.66045971941763</v>
      </c>
      <c r="J705" s="21"/>
      <c r="K705" s="21"/>
      <c r="L705" s="21"/>
      <c r="M705" s="21"/>
      <c r="N705" s="21"/>
      <c r="O705" s="21"/>
      <c r="P705" s="21"/>
      <c r="Q705" s="19" t="n">
        <f aca="false">PI()</f>
        <v>3.14159265358979</v>
      </c>
      <c r="S705" s="20" t="n">
        <v>0.750861477921717</v>
      </c>
      <c r="T705" s="20" t="n">
        <v>0.937411842518486</v>
      </c>
      <c r="U705" s="20" t="n">
        <v>0.625812145427482</v>
      </c>
      <c r="V705" s="20" t="n">
        <v>0.743910482065111</v>
      </c>
      <c r="W705" s="20" t="n">
        <v>0.0698269609499291</v>
      </c>
      <c r="X705" s="20" t="n">
        <v>0.550583487053395</v>
      </c>
    </row>
    <row r="706" customFormat="false" ht="15" hidden="false" customHeight="false" outlineLevel="0" collapsed="false">
      <c r="A706" s="21" t="n">
        <v>682</v>
      </c>
      <c r="B706" s="18" t="n">
        <f aca="false">CHOOSE($E$9,S706,U706,W706)</f>
        <v>0.683042279793881</v>
      </c>
      <c r="C706" s="18" t="n">
        <f aca="false">CHOOSE($E$9,T706,V706,X706)</f>
        <v>0.186648106318899</v>
      </c>
      <c r="D706" s="9" t="n">
        <f aca="false">IF(B706^2+C706^2&lt;=1,1,0)</f>
        <v>1</v>
      </c>
      <c r="E706" s="14" t="n">
        <f aca="false">4*AVERAGE($D$25:D706)</f>
        <v>3.10263929618768</v>
      </c>
      <c r="F706" s="14" t="n">
        <f aca="false">B706</f>
        <v>0.683042279793881</v>
      </c>
      <c r="G706" s="14" t="n">
        <f aca="false">IF(D706=1,C706,"")</f>
        <v>0.186648106318899</v>
      </c>
      <c r="H706" s="9" t="str">
        <f aca="false">IF(D706=0,C706,"")</f>
        <v/>
      </c>
      <c r="I706" s="9" t="n">
        <f aca="false">SQRT(1-F706^2)</f>
        <v>0.730378835957052</v>
      </c>
      <c r="J706" s="21"/>
      <c r="K706" s="21"/>
      <c r="L706" s="21"/>
      <c r="M706" s="21"/>
      <c r="N706" s="21"/>
      <c r="O706" s="21"/>
      <c r="P706" s="21"/>
      <c r="Q706" s="19" t="n">
        <f aca="false">PI()</f>
        <v>3.14159265358979</v>
      </c>
      <c r="S706" s="20" t="n">
        <v>0.683042279793881</v>
      </c>
      <c r="T706" s="20" t="n">
        <v>0.186648106318899</v>
      </c>
      <c r="U706" s="20" t="n">
        <v>0.233138087247648</v>
      </c>
      <c r="V706" s="20" t="n">
        <v>0.240169062173692</v>
      </c>
      <c r="W706" s="20" t="n">
        <v>0.712938957570866</v>
      </c>
      <c r="X706" s="20" t="n">
        <v>0.990930124127515</v>
      </c>
    </row>
    <row r="707" customFormat="false" ht="15" hidden="false" customHeight="false" outlineLevel="0" collapsed="false">
      <c r="A707" s="21" t="n">
        <v>683</v>
      </c>
      <c r="B707" s="18" t="n">
        <f aca="false">CHOOSE($E$9,S707,U707,W707)</f>
        <v>0.675044661271386</v>
      </c>
      <c r="C707" s="18" t="n">
        <f aca="false">CHOOSE($E$9,T707,V707,X707)</f>
        <v>0.950676950276829</v>
      </c>
      <c r="D707" s="9" t="n">
        <f aca="false">IF(B707^2+C707^2&lt;=1,1,0)</f>
        <v>0</v>
      </c>
      <c r="E707" s="14" t="n">
        <f aca="false">4*AVERAGE($D$25:D707)</f>
        <v>3.09809663250366</v>
      </c>
      <c r="F707" s="14" t="n">
        <f aca="false">B707</f>
        <v>0.675044661271386</v>
      </c>
      <c r="G707" s="9" t="str">
        <f aca="false">IF(D707=1,C707,"")</f>
        <v/>
      </c>
      <c r="H707" s="14" t="n">
        <f aca="false">IF(D707=0,C707,"")</f>
        <v>0.950676950276829</v>
      </c>
      <c r="I707" s="9" t="n">
        <f aca="false">SQRT(1-F707^2)</f>
        <v>0.73777686687033</v>
      </c>
      <c r="J707" s="21"/>
      <c r="K707" s="21"/>
      <c r="L707" s="21"/>
      <c r="M707" s="21"/>
      <c r="N707" s="21"/>
      <c r="O707" s="21"/>
      <c r="P707" s="21"/>
      <c r="Q707" s="19" t="n">
        <f aca="false">PI()</f>
        <v>3.14159265358979</v>
      </c>
      <c r="S707" s="20" t="n">
        <v>0.675044661271386</v>
      </c>
      <c r="T707" s="20" t="n">
        <v>0.950676950276829</v>
      </c>
      <c r="U707" s="20" t="n">
        <v>0.34556830648961</v>
      </c>
      <c r="V707" s="20" t="n">
        <v>0.613243010981435</v>
      </c>
      <c r="W707" s="20" t="n">
        <v>0.455026804835699</v>
      </c>
      <c r="X707" s="20" t="n">
        <v>0.477286101295613</v>
      </c>
    </row>
    <row r="708" customFormat="false" ht="15" hidden="false" customHeight="false" outlineLevel="0" collapsed="false">
      <c r="A708" s="21" t="n">
        <v>684</v>
      </c>
      <c r="B708" s="18" t="n">
        <f aca="false">CHOOSE($E$9,S708,U708,W708)</f>
        <v>0.786533736041747</v>
      </c>
      <c r="C708" s="18" t="n">
        <f aca="false">CHOOSE($E$9,T708,V708,X708)</f>
        <v>0.302859085728414</v>
      </c>
      <c r="D708" s="9" t="n">
        <f aca="false">IF(B708^2+C708^2&lt;=1,1,0)</f>
        <v>1</v>
      </c>
      <c r="E708" s="14" t="n">
        <f aca="false">4*AVERAGE($D$25:D708)</f>
        <v>3.09941520467836</v>
      </c>
      <c r="F708" s="14" t="n">
        <f aca="false">B708</f>
        <v>0.786533736041747</v>
      </c>
      <c r="G708" s="14" t="n">
        <f aca="false">IF(D708=1,C708,"")</f>
        <v>0.302859085728414</v>
      </c>
      <c r="H708" s="9" t="str">
        <f aca="false">IF(D708=0,C708,"")</f>
        <v/>
      </c>
      <c r="I708" s="9" t="n">
        <f aca="false">SQRT(1-F708^2)</f>
        <v>0.617547311603096</v>
      </c>
      <c r="J708" s="21"/>
      <c r="K708" s="21"/>
      <c r="L708" s="21"/>
      <c r="M708" s="21"/>
      <c r="N708" s="21"/>
      <c r="O708" s="21"/>
      <c r="P708" s="21"/>
      <c r="Q708" s="19" t="n">
        <f aca="false">PI()</f>
        <v>3.14159265358979</v>
      </c>
      <c r="S708" s="20" t="n">
        <v>0.786533736041747</v>
      </c>
      <c r="T708" s="20" t="n">
        <v>0.302859085728414</v>
      </c>
      <c r="U708" s="20" t="n">
        <v>0.06796164481386</v>
      </c>
      <c r="V708" s="20" t="n">
        <v>0.593113885542628</v>
      </c>
      <c r="W708" s="20" t="n">
        <v>0.765957252883659</v>
      </c>
      <c r="X708" s="20" t="n">
        <v>0.267670051756074</v>
      </c>
    </row>
    <row r="709" customFormat="false" ht="15" hidden="false" customHeight="false" outlineLevel="0" collapsed="false">
      <c r="A709" s="21" t="n">
        <v>685</v>
      </c>
      <c r="B709" s="18" t="n">
        <f aca="false">CHOOSE($E$9,S709,U709,W709)</f>
        <v>0.755546285654418</v>
      </c>
      <c r="C709" s="18" t="n">
        <f aca="false">CHOOSE($E$9,T709,V709,X709)</f>
        <v>0.91700311715249</v>
      </c>
      <c r="D709" s="9" t="n">
        <f aca="false">IF(B709^2+C709^2&lt;=1,1,0)</f>
        <v>0</v>
      </c>
      <c r="E709" s="14" t="n">
        <f aca="false">4*AVERAGE($D$25:D709)</f>
        <v>3.09489051094891</v>
      </c>
      <c r="F709" s="14" t="n">
        <f aca="false">B709</f>
        <v>0.755546285654418</v>
      </c>
      <c r="G709" s="9" t="str">
        <f aca="false">IF(D709=1,C709,"")</f>
        <v/>
      </c>
      <c r="H709" s="14" t="n">
        <f aca="false">IF(D709=0,C709,"")</f>
        <v>0.91700311715249</v>
      </c>
      <c r="I709" s="9" t="n">
        <f aca="false">SQRT(1-F709^2)</f>
        <v>0.655095268059396</v>
      </c>
      <c r="J709" s="21"/>
      <c r="K709" s="21"/>
      <c r="L709" s="21"/>
      <c r="M709" s="21"/>
      <c r="N709" s="21"/>
      <c r="O709" s="21"/>
      <c r="P709" s="21"/>
      <c r="Q709" s="19" t="n">
        <f aca="false">PI()</f>
        <v>3.14159265358979</v>
      </c>
      <c r="S709" s="20" t="n">
        <v>0.755546285654418</v>
      </c>
      <c r="T709" s="20" t="n">
        <v>0.91700311715249</v>
      </c>
      <c r="U709" s="20" t="n">
        <v>0.625669332608198</v>
      </c>
      <c r="V709" s="20" t="n">
        <v>0.519442367848189</v>
      </c>
      <c r="W709" s="20" t="n">
        <v>0.139869849659734</v>
      </c>
      <c r="X709" s="20" t="n">
        <v>0.065532311329637</v>
      </c>
    </row>
    <row r="710" customFormat="false" ht="15" hidden="false" customHeight="false" outlineLevel="0" collapsed="false">
      <c r="A710" s="21" t="n">
        <v>686</v>
      </c>
      <c r="B710" s="18" t="n">
        <f aca="false">CHOOSE($E$9,S710,U710,W710)</f>
        <v>0.849452444701456</v>
      </c>
      <c r="C710" s="18" t="n">
        <f aca="false">CHOOSE($E$9,T710,V710,X710)</f>
        <v>0.0663908870192245</v>
      </c>
      <c r="D710" s="9" t="n">
        <f aca="false">IF(B710^2+C710^2&lt;=1,1,0)</f>
        <v>1</v>
      </c>
      <c r="E710" s="14" t="n">
        <f aca="false">4*AVERAGE($D$25:D710)</f>
        <v>3.09620991253644</v>
      </c>
      <c r="F710" s="14" t="n">
        <f aca="false">B710</f>
        <v>0.849452444701456</v>
      </c>
      <c r="G710" s="14" t="n">
        <f aca="false">IF(D710=1,C710,"")</f>
        <v>0.0663908870192245</v>
      </c>
      <c r="H710" s="9" t="str">
        <f aca="false">IF(D710=0,C710,"")</f>
        <v/>
      </c>
      <c r="I710" s="9" t="n">
        <f aca="false">SQRT(1-F710^2)</f>
        <v>0.5276651819011</v>
      </c>
      <c r="J710" s="21"/>
      <c r="K710" s="21"/>
      <c r="L710" s="21"/>
      <c r="M710" s="21"/>
      <c r="N710" s="21"/>
      <c r="O710" s="21"/>
      <c r="P710" s="21"/>
      <c r="Q710" s="19" t="n">
        <f aca="false">PI()</f>
        <v>3.14159265358979</v>
      </c>
      <c r="S710" s="20" t="n">
        <v>0.849452444701456</v>
      </c>
      <c r="T710" s="20" t="n">
        <v>0.0663908870192245</v>
      </c>
      <c r="U710" s="20" t="n">
        <v>0.963415217413632</v>
      </c>
      <c r="V710" s="20" t="n">
        <v>0.862509091855451</v>
      </c>
      <c r="W710" s="20" t="n">
        <v>0.0333322855422571</v>
      </c>
      <c r="X710" s="20" t="n">
        <v>0.889865545901329</v>
      </c>
    </row>
    <row r="711" customFormat="false" ht="15" hidden="false" customHeight="false" outlineLevel="0" collapsed="false">
      <c r="A711" s="21" t="n">
        <v>687</v>
      </c>
      <c r="B711" s="18" t="n">
        <f aca="false">CHOOSE($E$9,S711,U711,W711)</f>
        <v>0.527089871349745</v>
      </c>
      <c r="C711" s="18" t="n">
        <f aca="false">CHOOSE($E$9,T711,V711,X711)</f>
        <v>0.503982630209066</v>
      </c>
      <c r="D711" s="9" t="n">
        <f aca="false">IF(B711^2+C711^2&lt;=1,1,0)</f>
        <v>1</v>
      </c>
      <c r="E711" s="14" t="n">
        <f aca="false">4*AVERAGE($D$25:D711)</f>
        <v>3.09752547307132</v>
      </c>
      <c r="F711" s="14" t="n">
        <f aca="false">B711</f>
        <v>0.527089871349745</v>
      </c>
      <c r="G711" s="14" t="n">
        <f aca="false">IF(D711=1,C711,"")</f>
        <v>0.503982630209066</v>
      </c>
      <c r="H711" s="9" t="str">
        <f aca="false">IF(D711=0,C711,"")</f>
        <v/>
      </c>
      <c r="I711" s="9" t="n">
        <f aca="false">SQRT(1-F711^2)</f>
        <v>0.849809547793216</v>
      </c>
      <c r="J711" s="21"/>
      <c r="K711" s="21"/>
      <c r="L711" s="21"/>
      <c r="M711" s="21"/>
      <c r="N711" s="21"/>
      <c r="O711" s="21"/>
      <c r="P711" s="21"/>
      <c r="Q711" s="19" t="n">
        <f aca="false">PI()</f>
        <v>3.14159265358979</v>
      </c>
      <c r="S711" s="20" t="n">
        <v>0.527089871349745</v>
      </c>
      <c r="T711" s="20" t="n">
        <v>0.503982630209066</v>
      </c>
      <c r="U711" s="20" t="n">
        <v>0.328155826600996</v>
      </c>
      <c r="V711" s="20" t="n">
        <v>0.970328575009101</v>
      </c>
      <c r="W711" s="20" t="n">
        <v>0.0573167494024015</v>
      </c>
      <c r="X711" s="20" t="n">
        <v>0.0652179062488532</v>
      </c>
    </row>
    <row r="712" customFormat="false" ht="15" hidden="false" customHeight="false" outlineLevel="0" collapsed="false">
      <c r="A712" s="21" t="n">
        <v>688</v>
      </c>
      <c r="B712" s="18" t="n">
        <f aca="false">CHOOSE($E$9,S712,U712,W712)</f>
        <v>0.923422942287289</v>
      </c>
      <c r="C712" s="18" t="n">
        <f aca="false">CHOOSE($E$9,T712,V712,X712)</f>
        <v>0.808884945814498</v>
      </c>
      <c r="D712" s="9" t="n">
        <f aca="false">IF(B712^2+C712^2&lt;=1,1,0)</f>
        <v>0</v>
      </c>
      <c r="E712" s="14" t="n">
        <f aca="false">4*AVERAGE($D$25:D712)</f>
        <v>3.09302325581395</v>
      </c>
      <c r="F712" s="14" t="n">
        <f aca="false">B712</f>
        <v>0.923422942287289</v>
      </c>
      <c r="G712" s="9" t="str">
        <f aca="false">IF(D712=1,C712,"")</f>
        <v/>
      </c>
      <c r="H712" s="14" t="n">
        <f aca="false">IF(D712=0,C712,"")</f>
        <v>0.808884945814498</v>
      </c>
      <c r="I712" s="9" t="n">
        <f aca="false">SQRT(1-F712^2)</f>
        <v>0.383783884051281</v>
      </c>
      <c r="J712" s="21"/>
      <c r="K712" s="21"/>
      <c r="L712" s="21"/>
      <c r="M712" s="21"/>
      <c r="N712" s="21"/>
      <c r="O712" s="21"/>
      <c r="P712" s="21"/>
      <c r="Q712" s="19" t="n">
        <f aca="false">PI()</f>
        <v>3.14159265358979</v>
      </c>
      <c r="S712" s="20" t="n">
        <v>0.923422942287289</v>
      </c>
      <c r="T712" s="20" t="n">
        <v>0.808884945814498</v>
      </c>
      <c r="U712" s="20" t="n">
        <v>0.162896393784134</v>
      </c>
      <c r="V712" s="20" t="n">
        <v>0.597459608188625</v>
      </c>
      <c r="W712" s="20" t="n">
        <v>0.393811215345237</v>
      </c>
      <c r="X712" s="20" t="n">
        <v>0.248667416408758</v>
      </c>
    </row>
    <row r="713" customFormat="false" ht="15" hidden="false" customHeight="false" outlineLevel="0" collapsed="false">
      <c r="A713" s="21" t="n">
        <v>689</v>
      </c>
      <c r="B713" s="18" t="n">
        <f aca="false">CHOOSE($E$9,S713,U713,W713)</f>
        <v>0.450306073646061</v>
      </c>
      <c r="C713" s="18" t="n">
        <f aca="false">CHOOSE($E$9,T713,V713,X713)</f>
        <v>0.95310990663711</v>
      </c>
      <c r="D713" s="9" t="n">
        <f aca="false">IF(B713^2+C713^2&lt;=1,1,0)</f>
        <v>0</v>
      </c>
      <c r="E713" s="14" t="n">
        <f aca="false">4*AVERAGE($D$25:D713)</f>
        <v>3.08853410740203</v>
      </c>
      <c r="F713" s="14" t="n">
        <f aca="false">B713</f>
        <v>0.450306073646061</v>
      </c>
      <c r="G713" s="9" t="str">
        <f aca="false">IF(D713=1,C713,"")</f>
        <v/>
      </c>
      <c r="H713" s="14" t="n">
        <f aca="false">IF(D713=0,C713,"")</f>
        <v>0.95310990663711</v>
      </c>
      <c r="I713" s="9" t="n">
        <f aca="false">SQRT(1-F713^2)</f>
        <v>0.89287425768552</v>
      </c>
      <c r="J713" s="21"/>
      <c r="K713" s="21"/>
      <c r="L713" s="21"/>
      <c r="M713" s="21"/>
      <c r="N713" s="21"/>
      <c r="O713" s="21"/>
      <c r="P713" s="21"/>
      <c r="Q713" s="19" t="n">
        <f aca="false">PI()</f>
        <v>3.14159265358979</v>
      </c>
      <c r="S713" s="20" t="n">
        <v>0.450306073646061</v>
      </c>
      <c r="T713" s="20" t="n">
        <v>0.95310990663711</v>
      </c>
      <c r="U713" s="20" t="n">
        <v>0.680465290937662</v>
      </c>
      <c r="V713" s="20" t="n">
        <v>0.815204445646807</v>
      </c>
      <c r="W713" s="20" t="n">
        <v>0.877159469349615</v>
      </c>
      <c r="X713" s="20" t="n">
        <v>0.0649338316762231</v>
      </c>
    </row>
    <row r="714" customFormat="false" ht="15" hidden="false" customHeight="false" outlineLevel="0" collapsed="false">
      <c r="A714" s="21" t="n">
        <v>690</v>
      </c>
      <c r="B714" s="18" t="n">
        <f aca="false">CHOOSE($E$9,S714,U714,W714)</f>
        <v>0.503219331963919</v>
      </c>
      <c r="C714" s="18" t="n">
        <f aca="false">CHOOSE($E$9,T714,V714,X714)</f>
        <v>0.394411439192481</v>
      </c>
      <c r="D714" s="9" t="n">
        <f aca="false">IF(B714^2+C714^2&lt;=1,1,0)</f>
        <v>1</v>
      </c>
      <c r="E714" s="14" t="n">
        <f aca="false">4*AVERAGE($D$25:D714)</f>
        <v>3.08985507246377</v>
      </c>
      <c r="F714" s="14" t="n">
        <f aca="false">B714</f>
        <v>0.503219331963919</v>
      </c>
      <c r="G714" s="14" t="n">
        <f aca="false">IF(D714=1,C714,"")</f>
        <v>0.394411439192481</v>
      </c>
      <c r="H714" s="9" t="str">
        <f aca="false">IF(D714=0,C714,"")</f>
        <v/>
      </c>
      <c r="I714" s="9" t="n">
        <f aca="false">SQRT(1-F714^2)</f>
        <v>0.864158726124887</v>
      </c>
      <c r="J714" s="21"/>
      <c r="K714" s="21"/>
      <c r="L714" s="21"/>
      <c r="M714" s="21"/>
      <c r="N714" s="21"/>
      <c r="O714" s="21"/>
      <c r="P714" s="21"/>
      <c r="Q714" s="19" t="n">
        <f aca="false">PI()</f>
        <v>3.14159265358979</v>
      </c>
      <c r="S714" s="20" t="n">
        <v>0.503219331963919</v>
      </c>
      <c r="T714" s="20" t="n">
        <v>0.394411439192481</v>
      </c>
      <c r="U714" s="20" t="n">
        <v>0.479714148099273</v>
      </c>
      <c r="V714" s="20" t="n">
        <v>0.907556136987113</v>
      </c>
      <c r="W714" s="20" t="n">
        <v>0.419591292009758</v>
      </c>
      <c r="X714" s="20" t="n">
        <v>0.932145949004142</v>
      </c>
    </row>
    <row r="715" customFormat="false" ht="15" hidden="false" customHeight="false" outlineLevel="0" collapsed="false">
      <c r="A715" s="21" t="n">
        <v>691</v>
      </c>
      <c r="B715" s="18" t="n">
        <f aca="false">CHOOSE($E$9,S715,U715,W715)</f>
        <v>0.93669606174808</v>
      </c>
      <c r="C715" s="18" t="n">
        <f aca="false">CHOOSE($E$9,T715,V715,X715)</f>
        <v>0.248055419535376</v>
      </c>
      <c r="D715" s="9" t="n">
        <f aca="false">IF(B715^2+C715^2&lt;=1,1,0)</f>
        <v>1</v>
      </c>
      <c r="E715" s="14" t="n">
        <f aca="false">4*AVERAGE($D$25:D715)</f>
        <v>3.09117221418234</v>
      </c>
      <c r="F715" s="14" t="n">
        <f aca="false">B715</f>
        <v>0.93669606174808</v>
      </c>
      <c r="G715" s="14" t="n">
        <f aca="false">IF(D715=1,C715,"")</f>
        <v>0.248055419535376</v>
      </c>
      <c r="H715" s="9" t="str">
        <f aca="false">IF(D715=0,C715,"")</f>
        <v/>
      </c>
      <c r="I715" s="9" t="n">
        <f aca="false">SQRT(1-F715^2)</f>
        <v>0.350143524723273</v>
      </c>
      <c r="J715" s="21"/>
      <c r="K715" s="21"/>
      <c r="L715" s="21"/>
      <c r="M715" s="21"/>
      <c r="N715" s="21"/>
      <c r="O715" s="21"/>
      <c r="P715" s="21"/>
      <c r="Q715" s="19" t="n">
        <f aca="false">PI()</f>
        <v>3.14159265358979</v>
      </c>
      <c r="S715" s="20" t="n">
        <v>0.93669606174808</v>
      </c>
      <c r="T715" s="20" t="n">
        <v>0.248055419535376</v>
      </c>
      <c r="U715" s="20" t="n">
        <v>0.0765377955108436</v>
      </c>
      <c r="V715" s="20" t="n">
        <v>0.495164967911742</v>
      </c>
      <c r="W715" s="20" t="n">
        <v>0.569861778095197</v>
      </c>
      <c r="X715" s="20" t="n">
        <v>0.95154097548485</v>
      </c>
    </row>
    <row r="716" customFormat="false" ht="15" hidden="false" customHeight="false" outlineLevel="0" collapsed="false">
      <c r="A716" s="21" t="n">
        <v>692</v>
      </c>
      <c r="B716" s="18" t="n">
        <f aca="false">CHOOSE($E$9,S716,U716,W716)</f>
        <v>0.683076318702661</v>
      </c>
      <c r="C716" s="18" t="n">
        <f aca="false">CHOOSE($E$9,T716,V716,X716)</f>
        <v>0.84526274271775</v>
      </c>
      <c r="D716" s="9" t="n">
        <f aca="false">IF(B716^2+C716^2&lt;=1,1,0)</f>
        <v>0</v>
      </c>
      <c r="E716" s="14" t="n">
        <f aca="false">4*AVERAGE($D$25:D716)</f>
        <v>3.08670520231214</v>
      </c>
      <c r="F716" s="14" t="n">
        <f aca="false">B716</f>
        <v>0.683076318702661</v>
      </c>
      <c r="G716" s="9" t="str">
        <f aca="false">IF(D716=1,C716,"")</f>
        <v/>
      </c>
      <c r="H716" s="14" t="n">
        <f aca="false">IF(D716=0,C716,"")</f>
        <v>0.84526274271775</v>
      </c>
      <c r="I716" s="9" t="n">
        <f aca="false">SQRT(1-F716^2)</f>
        <v>0.730347001655803</v>
      </c>
      <c r="J716" s="21"/>
      <c r="K716" s="21"/>
      <c r="L716" s="21"/>
      <c r="M716" s="21"/>
      <c r="N716" s="21"/>
      <c r="O716" s="21"/>
      <c r="P716" s="21"/>
      <c r="Q716" s="19" t="n">
        <f aca="false">PI()</f>
        <v>3.14159265358979</v>
      </c>
      <c r="S716" s="20" t="n">
        <v>0.683076318702661</v>
      </c>
      <c r="T716" s="20" t="n">
        <v>0.84526274271775</v>
      </c>
      <c r="U716" s="20" t="n">
        <v>0.0765933684218806</v>
      </c>
      <c r="V716" s="20" t="n">
        <v>0.152320201951268</v>
      </c>
      <c r="W716" s="20" t="n">
        <v>0.0224460792979747</v>
      </c>
      <c r="X716" s="20" t="n">
        <v>0.385267418817321</v>
      </c>
    </row>
    <row r="717" customFormat="false" ht="15" hidden="false" customHeight="false" outlineLevel="0" collapsed="false">
      <c r="A717" s="21" t="n">
        <v>693</v>
      </c>
      <c r="B717" s="18" t="n">
        <f aca="false">CHOOSE($E$9,S717,U717,W717)</f>
        <v>0.202696460182779</v>
      </c>
      <c r="C717" s="18" t="n">
        <f aca="false">CHOOSE($E$9,T717,V717,X717)</f>
        <v>0.561259936192073</v>
      </c>
      <c r="D717" s="9" t="n">
        <f aca="false">IF(B717^2+C717^2&lt;=1,1,0)</f>
        <v>1</v>
      </c>
      <c r="E717" s="14" t="n">
        <f aca="false">4*AVERAGE($D$25:D717)</f>
        <v>3.08802308802309</v>
      </c>
      <c r="F717" s="14" t="n">
        <f aca="false">B717</f>
        <v>0.202696460182779</v>
      </c>
      <c r="G717" s="14" t="n">
        <f aca="false">IF(D717=1,C717,"")</f>
        <v>0.561259936192073</v>
      </c>
      <c r="H717" s="9" t="str">
        <f aca="false">IF(D717=0,C717,"")</f>
        <v/>
      </c>
      <c r="I717" s="9" t="n">
        <f aca="false">SQRT(1-F717^2)</f>
        <v>0.979241617288283</v>
      </c>
      <c r="J717" s="21"/>
      <c r="K717" s="21"/>
      <c r="L717" s="21"/>
      <c r="M717" s="21"/>
      <c r="N717" s="21"/>
      <c r="O717" s="21"/>
      <c r="P717" s="21"/>
      <c r="Q717" s="19" t="n">
        <f aca="false">PI()</f>
        <v>3.14159265358979</v>
      </c>
      <c r="S717" s="20" t="n">
        <v>0.202696460182779</v>
      </c>
      <c r="T717" s="20" t="n">
        <v>0.561259936192073</v>
      </c>
      <c r="U717" s="20" t="n">
        <v>0.0480998471545879</v>
      </c>
      <c r="V717" s="20" t="n">
        <v>0.00986227629625136</v>
      </c>
      <c r="W717" s="20" t="n">
        <v>0.761854524626176</v>
      </c>
      <c r="X717" s="20" t="n">
        <v>0.403720761783789</v>
      </c>
    </row>
    <row r="718" customFormat="false" ht="15" hidden="false" customHeight="false" outlineLevel="0" collapsed="false">
      <c r="A718" s="21" t="n">
        <v>694</v>
      </c>
      <c r="B718" s="18" t="n">
        <f aca="false">CHOOSE($E$9,S718,U718,W718)</f>
        <v>0.431164306937717</v>
      </c>
      <c r="C718" s="18" t="n">
        <f aca="false">CHOOSE($E$9,T718,V718,X718)</f>
        <v>0.00387969997245818</v>
      </c>
      <c r="D718" s="9" t="n">
        <f aca="false">IF(B718^2+C718^2&lt;=1,1,0)</f>
        <v>1</v>
      </c>
      <c r="E718" s="14" t="n">
        <f aca="false">4*AVERAGE($D$25:D718)</f>
        <v>3.08933717579251</v>
      </c>
      <c r="F718" s="14" t="n">
        <f aca="false">B718</f>
        <v>0.431164306937717</v>
      </c>
      <c r="G718" s="14" t="n">
        <f aca="false">IF(D718=1,C718,"")</f>
        <v>0.00387969997245818</v>
      </c>
      <c r="H718" s="9" t="str">
        <f aca="false">IF(D718=0,C718,"")</f>
        <v/>
      </c>
      <c r="I718" s="9" t="n">
        <f aca="false">SQRT(1-F718^2)</f>
        <v>0.902273428857859</v>
      </c>
      <c r="J718" s="21"/>
      <c r="K718" s="21"/>
      <c r="L718" s="21"/>
      <c r="M718" s="21"/>
      <c r="N718" s="21"/>
      <c r="O718" s="21"/>
      <c r="P718" s="21"/>
      <c r="Q718" s="19" t="n">
        <f aca="false">PI()</f>
        <v>3.14159265358979</v>
      </c>
      <c r="S718" s="20" t="n">
        <v>0.431164306937717</v>
      </c>
      <c r="T718" s="20" t="n">
        <v>0.00387969997245818</v>
      </c>
      <c r="U718" s="20" t="n">
        <v>0.305170114395214</v>
      </c>
      <c r="V718" s="20" t="n">
        <v>0.0980205952487704</v>
      </c>
      <c r="W718" s="20" t="n">
        <v>0.361616092516216</v>
      </c>
      <c r="X718" s="20" t="n">
        <v>0.196144201356852</v>
      </c>
    </row>
    <row r="719" customFormat="false" ht="15" hidden="false" customHeight="false" outlineLevel="0" collapsed="false">
      <c r="A719" s="21" t="n">
        <v>695</v>
      </c>
      <c r="B719" s="18" t="n">
        <f aca="false">CHOOSE($E$9,S719,U719,W719)</f>
        <v>0.09347085270565</v>
      </c>
      <c r="C719" s="18" t="n">
        <f aca="false">CHOOSE($E$9,T719,V719,X719)</f>
        <v>0.806974068866111</v>
      </c>
      <c r="D719" s="9" t="n">
        <f aca="false">IF(B719^2+C719^2&lt;=1,1,0)</f>
        <v>1</v>
      </c>
      <c r="E719" s="14" t="n">
        <f aca="false">4*AVERAGE($D$25:D719)</f>
        <v>3.09064748201439</v>
      </c>
      <c r="F719" s="14" t="n">
        <f aca="false">B719</f>
        <v>0.09347085270565</v>
      </c>
      <c r="G719" s="14" t="n">
        <f aca="false">IF(D719=1,C719,"")</f>
        <v>0.806974068866111</v>
      </c>
      <c r="H719" s="9" t="str">
        <f aca="false">IF(D719=0,C719,"")</f>
        <v/>
      </c>
      <c r="I719" s="9" t="n">
        <f aca="false">SQRT(1-F719^2)</f>
        <v>0.995622016477377</v>
      </c>
      <c r="J719" s="21"/>
      <c r="K719" s="21"/>
      <c r="L719" s="21"/>
      <c r="M719" s="21"/>
      <c r="N719" s="21"/>
      <c r="O719" s="21"/>
      <c r="P719" s="21"/>
      <c r="Q719" s="19" t="n">
        <f aca="false">PI()</f>
        <v>3.14159265358979</v>
      </c>
      <c r="S719" s="20" t="n">
        <v>0.09347085270565</v>
      </c>
      <c r="T719" s="20" t="n">
        <v>0.806974068866111</v>
      </c>
      <c r="U719" s="20" t="n">
        <v>0.11777009651058</v>
      </c>
      <c r="V719" s="20" t="n">
        <v>0.866837755169313</v>
      </c>
      <c r="W719" s="20" t="n">
        <v>0.18394509444944</v>
      </c>
      <c r="X719" s="20" t="n">
        <v>0.358012147543535</v>
      </c>
    </row>
    <row r="720" customFormat="false" ht="15" hidden="false" customHeight="false" outlineLevel="0" collapsed="false">
      <c r="A720" s="21" t="n">
        <v>696</v>
      </c>
      <c r="B720" s="18" t="n">
        <f aca="false">CHOOSE($E$9,S720,U720,W720)</f>
        <v>0.747853560722433</v>
      </c>
      <c r="C720" s="18" t="n">
        <f aca="false">CHOOSE($E$9,T720,V720,X720)</f>
        <v>0.184035704587586</v>
      </c>
      <c r="D720" s="9" t="n">
        <f aca="false">IF(B720^2+C720^2&lt;=1,1,0)</f>
        <v>1</v>
      </c>
      <c r="E720" s="14" t="n">
        <f aca="false">4*AVERAGE($D$25:D720)</f>
        <v>3.09195402298851</v>
      </c>
      <c r="F720" s="14" t="n">
        <f aca="false">B720</f>
        <v>0.747853560722433</v>
      </c>
      <c r="G720" s="14" t="n">
        <f aca="false">IF(D720=1,C720,"")</f>
        <v>0.184035704587586</v>
      </c>
      <c r="H720" s="9" t="str">
        <f aca="false">IF(D720=0,C720,"")</f>
        <v/>
      </c>
      <c r="I720" s="9" t="n">
        <f aca="false">SQRT(1-F720^2)</f>
        <v>0.663863729778016</v>
      </c>
      <c r="J720" s="21"/>
      <c r="K720" s="21"/>
      <c r="L720" s="21"/>
      <c r="M720" s="21"/>
      <c r="N720" s="21"/>
      <c r="O720" s="21"/>
      <c r="P720" s="21"/>
      <c r="Q720" s="19" t="n">
        <f aca="false">PI()</f>
        <v>3.14159265358979</v>
      </c>
      <c r="S720" s="20" t="n">
        <v>0.747853560722433</v>
      </c>
      <c r="T720" s="20" t="n">
        <v>0.184035704587586</v>
      </c>
      <c r="U720" s="20" t="n">
        <v>0.337305289808164</v>
      </c>
      <c r="V720" s="20" t="n">
        <v>0.667631754808356</v>
      </c>
      <c r="W720" s="20" t="n">
        <v>0.961200812488416</v>
      </c>
      <c r="X720" s="20" t="n">
        <v>0.329676539655578</v>
      </c>
    </row>
    <row r="721" customFormat="false" ht="15" hidden="false" customHeight="false" outlineLevel="0" collapsed="false">
      <c r="A721" s="21" t="n">
        <v>697</v>
      </c>
      <c r="B721" s="18" t="n">
        <f aca="false">CHOOSE($E$9,S721,U721,W721)</f>
        <v>0.267052848706953</v>
      </c>
      <c r="C721" s="18" t="n">
        <f aca="false">CHOOSE($E$9,T721,V721,X721)</f>
        <v>0.378868138068356</v>
      </c>
      <c r="D721" s="9" t="n">
        <f aca="false">IF(B721^2+C721^2&lt;=1,1,0)</f>
        <v>1</v>
      </c>
      <c r="E721" s="14" t="n">
        <f aca="false">4*AVERAGE($D$25:D721)</f>
        <v>3.09325681492109</v>
      </c>
      <c r="F721" s="14" t="n">
        <f aca="false">B721</f>
        <v>0.267052848706953</v>
      </c>
      <c r="G721" s="14" t="n">
        <f aca="false">IF(D721=1,C721,"")</f>
        <v>0.378868138068356</v>
      </c>
      <c r="H721" s="9" t="str">
        <f aca="false">IF(D721=0,C721,"")</f>
        <v/>
      </c>
      <c r="I721" s="9" t="n">
        <f aca="false">SQRT(1-F721^2)</f>
        <v>0.963681885269979</v>
      </c>
      <c r="J721" s="21"/>
      <c r="K721" s="21"/>
      <c r="L721" s="21"/>
      <c r="M721" s="21"/>
      <c r="N721" s="21"/>
      <c r="O721" s="21"/>
      <c r="P721" s="21"/>
      <c r="Q721" s="19" t="n">
        <f aca="false">PI()</f>
        <v>3.14159265358979</v>
      </c>
      <c r="S721" s="20" t="n">
        <v>0.267052848706953</v>
      </c>
      <c r="T721" s="20" t="n">
        <v>0.378868138068356</v>
      </c>
      <c r="U721" s="20" t="n">
        <v>0.471425652602703</v>
      </c>
      <c r="V721" s="20" t="n">
        <v>0.490155431739268</v>
      </c>
      <c r="W721" s="20" t="n">
        <v>0.49041250553045</v>
      </c>
      <c r="X721" s="20" t="n">
        <v>0.155784822478505</v>
      </c>
    </row>
    <row r="722" customFormat="false" ht="15" hidden="false" customHeight="false" outlineLevel="0" collapsed="false">
      <c r="A722" s="21" t="n">
        <v>698</v>
      </c>
      <c r="B722" s="18" t="n">
        <f aca="false">CHOOSE($E$9,S722,U722,W722)</f>
        <v>0.723392426385544</v>
      </c>
      <c r="C722" s="18" t="n">
        <f aca="false">CHOOSE($E$9,T722,V722,X722)</f>
        <v>0.0144035947741941</v>
      </c>
      <c r="D722" s="9" t="n">
        <f aca="false">IF(B722^2+C722^2&lt;=1,1,0)</f>
        <v>1</v>
      </c>
      <c r="E722" s="14" t="n">
        <f aca="false">4*AVERAGE($D$25:D722)</f>
        <v>3.0945558739255</v>
      </c>
      <c r="F722" s="14" t="n">
        <f aca="false">B722</f>
        <v>0.723392426385544</v>
      </c>
      <c r="G722" s="14" t="n">
        <f aca="false">IF(D722=1,C722,"")</f>
        <v>0.0144035947741941</v>
      </c>
      <c r="H722" s="9" t="str">
        <f aca="false">IF(D722=0,C722,"")</f>
        <v/>
      </c>
      <c r="I722" s="9" t="n">
        <f aca="false">SQRT(1-F722^2)</f>
        <v>0.690437106077038</v>
      </c>
      <c r="J722" s="21"/>
      <c r="K722" s="21"/>
      <c r="L722" s="21"/>
      <c r="M722" s="21"/>
      <c r="N722" s="21"/>
      <c r="O722" s="21"/>
      <c r="P722" s="21"/>
      <c r="Q722" s="19" t="n">
        <f aca="false">PI()</f>
        <v>3.14159265358979</v>
      </c>
      <c r="S722" s="20" t="n">
        <v>0.723392426385544</v>
      </c>
      <c r="T722" s="20" t="n">
        <v>0.0144035947741941</v>
      </c>
      <c r="U722" s="20" t="n">
        <v>0.110811652886076</v>
      </c>
      <c r="V722" s="20" t="n">
        <v>0.0646525299704531</v>
      </c>
      <c r="W722" s="20" t="n">
        <v>0.890134801236258</v>
      </c>
      <c r="X722" s="20" t="n">
        <v>0.286268153913874</v>
      </c>
    </row>
    <row r="723" customFormat="false" ht="15" hidden="false" customHeight="false" outlineLevel="0" collapsed="false">
      <c r="A723" s="21" t="n">
        <v>699</v>
      </c>
      <c r="B723" s="18" t="n">
        <f aca="false">CHOOSE($E$9,S723,U723,W723)</f>
        <v>0.379465712117963</v>
      </c>
      <c r="C723" s="18" t="n">
        <f aca="false">CHOOSE($E$9,T723,V723,X723)</f>
        <v>0.400337348342873</v>
      </c>
      <c r="D723" s="9" t="n">
        <f aca="false">IF(B723^2+C723^2&lt;=1,1,0)</f>
        <v>1</v>
      </c>
      <c r="E723" s="14" t="n">
        <f aca="false">4*AVERAGE($D$25:D723)</f>
        <v>3.09585121602289</v>
      </c>
      <c r="F723" s="14" t="n">
        <f aca="false">B723</f>
        <v>0.379465712117963</v>
      </c>
      <c r="G723" s="14" t="n">
        <f aca="false">IF(D723=1,C723,"")</f>
        <v>0.400337348342873</v>
      </c>
      <c r="H723" s="9" t="str">
        <f aca="false">IF(D723=0,C723,"")</f>
        <v/>
      </c>
      <c r="I723" s="9" t="n">
        <f aca="false">SQRT(1-F723^2)</f>
        <v>0.92520580052592</v>
      </c>
      <c r="J723" s="21"/>
      <c r="K723" s="21"/>
      <c r="L723" s="21"/>
      <c r="M723" s="21"/>
      <c r="N723" s="21"/>
      <c r="O723" s="21"/>
      <c r="P723" s="21"/>
      <c r="Q723" s="19" t="n">
        <f aca="false">PI()</f>
        <v>3.14159265358979</v>
      </c>
      <c r="S723" s="20" t="n">
        <v>0.379465712117963</v>
      </c>
      <c r="T723" s="20" t="n">
        <v>0.400337348342873</v>
      </c>
      <c r="U723" s="20" t="n">
        <v>0.165933622816655</v>
      </c>
      <c r="V723" s="20" t="n">
        <v>0.276199355509741</v>
      </c>
      <c r="W723" s="20" t="n">
        <v>0.51716312352542</v>
      </c>
      <c r="X723" s="20" t="n">
        <v>0.759399270756718</v>
      </c>
    </row>
    <row r="724" customFormat="false" ht="15" hidden="false" customHeight="false" outlineLevel="0" collapsed="false">
      <c r="A724" s="21" t="n">
        <v>700</v>
      </c>
      <c r="B724" s="18" t="n">
        <f aca="false">CHOOSE($E$9,S724,U724,W724)</f>
        <v>0.760624617687427</v>
      </c>
      <c r="C724" s="18" t="n">
        <f aca="false">CHOOSE($E$9,T724,V724,X724)</f>
        <v>0.927630360354669</v>
      </c>
      <c r="D724" s="9" t="n">
        <f aca="false">IF(B724^2+C724^2&lt;=1,1,0)</f>
        <v>0</v>
      </c>
      <c r="E724" s="14" t="n">
        <f aca="false">4*AVERAGE($D$25:D724)</f>
        <v>3.09142857142857</v>
      </c>
      <c r="F724" s="14" t="n">
        <f aca="false">B724</f>
        <v>0.760624617687427</v>
      </c>
      <c r="G724" s="9" t="str">
        <f aca="false">IF(D724=1,C724,"")</f>
        <v/>
      </c>
      <c r="H724" s="14" t="n">
        <f aca="false">IF(D724=0,C724,"")</f>
        <v>0.927630360354669</v>
      </c>
      <c r="I724" s="9" t="n">
        <f aca="false">SQRT(1-F724^2)</f>
        <v>0.649191952328321</v>
      </c>
      <c r="J724" s="21"/>
      <c r="K724" s="21"/>
      <c r="L724" s="21"/>
      <c r="M724" s="21"/>
      <c r="N724" s="21"/>
      <c r="O724" s="21"/>
      <c r="P724" s="21"/>
      <c r="Q724" s="19" t="n">
        <f aca="false">PI()</f>
        <v>3.14159265358979</v>
      </c>
      <c r="S724" s="20" t="n">
        <v>0.760624617687427</v>
      </c>
      <c r="T724" s="20" t="n">
        <v>0.927630360354669</v>
      </c>
      <c r="U724" s="20" t="n">
        <v>0.564423134006482</v>
      </c>
      <c r="V724" s="20" t="n">
        <v>0.574924334979109</v>
      </c>
      <c r="W724" s="20" t="n">
        <v>0.193480371832612</v>
      </c>
      <c r="X724" s="20" t="n">
        <v>0.838592251239154</v>
      </c>
    </row>
    <row r="725" customFormat="false" ht="15" hidden="false" customHeight="false" outlineLevel="0" collapsed="false">
      <c r="A725" s="21" t="n">
        <v>701</v>
      </c>
      <c r="B725" s="18" t="n">
        <f aca="false">CHOOSE($E$9,S725,U725,W725)</f>
        <v>0.161443552817218</v>
      </c>
      <c r="C725" s="18" t="n">
        <f aca="false">CHOOSE($E$9,T725,V725,X725)</f>
        <v>0.0656272765481845</v>
      </c>
      <c r="D725" s="9" t="n">
        <f aca="false">IF(B725^2+C725^2&lt;=1,1,0)</f>
        <v>1</v>
      </c>
      <c r="E725" s="14" t="n">
        <f aca="false">4*AVERAGE($D$25:D725)</f>
        <v>3.09272467902996</v>
      </c>
      <c r="F725" s="14" t="n">
        <f aca="false">B725</f>
        <v>0.161443552817218</v>
      </c>
      <c r="G725" s="14" t="n">
        <f aca="false">IF(D725=1,C725,"")</f>
        <v>0.0656272765481845</v>
      </c>
      <c r="H725" s="9" t="str">
        <f aca="false">IF(D725=0,C725,"")</f>
        <v/>
      </c>
      <c r="I725" s="9" t="n">
        <f aca="false">SQRT(1-F725^2)</f>
        <v>0.98688194798251</v>
      </c>
      <c r="J725" s="21"/>
      <c r="K725" s="21"/>
      <c r="L725" s="21"/>
      <c r="M725" s="21"/>
      <c r="N725" s="21"/>
      <c r="O725" s="21"/>
      <c r="P725" s="21"/>
      <c r="Q725" s="19" t="n">
        <f aca="false">PI()</f>
        <v>3.14159265358979</v>
      </c>
      <c r="S725" s="20" t="n">
        <v>0.161443552817218</v>
      </c>
      <c r="T725" s="20" t="n">
        <v>0.0656272765481845</v>
      </c>
      <c r="U725" s="20" t="n">
        <v>0.9337222173406</v>
      </c>
      <c r="V725" s="20" t="n">
        <v>0.212226046194255</v>
      </c>
      <c r="W725" s="20" t="n">
        <v>0.299569868035589</v>
      </c>
      <c r="X725" s="20" t="n">
        <v>0.370040592030006</v>
      </c>
    </row>
    <row r="726" customFormat="false" ht="15" hidden="false" customHeight="false" outlineLevel="0" collapsed="false">
      <c r="A726" s="21" t="n">
        <v>702</v>
      </c>
      <c r="B726" s="18" t="n">
        <f aca="false">CHOOSE($E$9,S726,U726,W726)</f>
        <v>0.478370563476346</v>
      </c>
      <c r="C726" s="18" t="n">
        <f aca="false">CHOOSE($E$9,T726,V726,X726)</f>
        <v>0.998044662293978</v>
      </c>
      <c r="D726" s="9" t="n">
        <f aca="false">IF(B726^2+C726^2&lt;=1,1,0)</f>
        <v>0</v>
      </c>
      <c r="E726" s="14" t="n">
        <f aca="false">4*AVERAGE($D$25:D726)</f>
        <v>3.08831908831909</v>
      </c>
      <c r="F726" s="14" t="n">
        <f aca="false">B726</f>
        <v>0.478370563476346</v>
      </c>
      <c r="G726" s="9" t="str">
        <f aca="false">IF(D726=1,C726,"")</f>
        <v/>
      </c>
      <c r="H726" s="14" t="n">
        <f aca="false">IF(D726=0,C726,"")</f>
        <v>0.998044662293978</v>
      </c>
      <c r="I726" s="9" t="n">
        <f aca="false">SQRT(1-F726^2)</f>
        <v>0.878158074608053</v>
      </c>
      <c r="J726" s="21"/>
      <c r="K726" s="21"/>
      <c r="L726" s="21"/>
      <c r="M726" s="21"/>
      <c r="N726" s="21"/>
      <c r="O726" s="21"/>
      <c r="P726" s="21"/>
      <c r="Q726" s="19" t="n">
        <f aca="false">PI()</f>
        <v>3.14159265358979</v>
      </c>
      <c r="S726" s="20" t="n">
        <v>0.478370563476346</v>
      </c>
      <c r="T726" s="20" t="n">
        <v>0.998044662293978</v>
      </c>
      <c r="U726" s="20" t="n">
        <v>0.750095693991152</v>
      </c>
      <c r="V726" s="20" t="n">
        <v>0.910596289934682</v>
      </c>
      <c r="W726" s="20" t="n">
        <v>0.513476999677201</v>
      </c>
      <c r="X726" s="20" t="n">
        <v>0.0124728188978931</v>
      </c>
    </row>
    <row r="727" customFormat="false" ht="15" hidden="false" customHeight="false" outlineLevel="0" collapsed="false">
      <c r="A727" s="21" t="n">
        <v>703</v>
      </c>
      <c r="B727" s="18" t="n">
        <f aca="false">CHOOSE($E$9,S727,U727,W727)</f>
        <v>0.527379080536775</v>
      </c>
      <c r="C727" s="18" t="n">
        <f aca="false">CHOOSE($E$9,T727,V727,X727)</f>
        <v>0.899904672638513</v>
      </c>
      <c r="D727" s="9" t="n">
        <f aca="false">IF(B727^2+C727^2&lt;=1,1,0)</f>
        <v>0</v>
      </c>
      <c r="E727" s="14" t="n">
        <f aca="false">4*AVERAGE($D$25:D727)</f>
        <v>3.08392603129445</v>
      </c>
      <c r="F727" s="14" t="n">
        <f aca="false">B727</f>
        <v>0.527379080536775</v>
      </c>
      <c r="G727" s="9" t="str">
        <f aca="false">IF(D727=1,C727,"")</f>
        <v/>
      </c>
      <c r="H727" s="14" t="n">
        <f aca="false">IF(D727=0,C727,"")</f>
        <v>0.899904672638513</v>
      </c>
      <c r="I727" s="9" t="n">
        <f aca="false">SQRT(1-F727^2)</f>
        <v>0.849630099167976</v>
      </c>
      <c r="J727" s="21"/>
      <c r="K727" s="21"/>
      <c r="L727" s="21"/>
      <c r="M727" s="21"/>
      <c r="N727" s="21"/>
      <c r="O727" s="21"/>
      <c r="P727" s="21"/>
      <c r="Q727" s="19" t="n">
        <f aca="false">PI()</f>
        <v>3.14159265358979</v>
      </c>
      <c r="S727" s="20" t="n">
        <v>0.527379080536775</v>
      </c>
      <c r="T727" s="20" t="n">
        <v>0.899904672638513</v>
      </c>
      <c r="U727" s="20" t="n">
        <v>0.284677098708293</v>
      </c>
      <c r="V727" s="20" t="n">
        <v>0.206718888788731</v>
      </c>
      <c r="W727" s="20" t="n">
        <v>0.42507632804889</v>
      </c>
      <c r="X727" s="20" t="n">
        <v>0.707110975887962</v>
      </c>
    </row>
    <row r="728" customFormat="false" ht="15" hidden="false" customHeight="false" outlineLevel="0" collapsed="false">
      <c r="A728" s="21" t="n">
        <v>704</v>
      </c>
      <c r="B728" s="18" t="n">
        <f aca="false">CHOOSE($E$9,S728,U728,W728)</f>
        <v>0.0610978178447112</v>
      </c>
      <c r="C728" s="18" t="n">
        <f aca="false">CHOOSE($E$9,T728,V728,X728)</f>
        <v>0.0811221647309139</v>
      </c>
      <c r="D728" s="9" t="n">
        <f aca="false">IF(B728^2+C728^2&lt;=1,1,0)</f>
        <v>1</v>
      </c>
      <c r="E728" s="14" t="n">
        <f aca="false">4*AVERAGE($D$25:D728)</f>
        <v>3.08522727272727</v>
      </c>
      <c r="F728" s="14" t="n">
        <f aca="false">B728</f>
        <v>0.0610978178447112</v>
      </c>
      <c r="G728" s="14" t="n">
        <f aca="false">IF(D728=1,C728,"")</f>
        <v>0.0811221647309139</v>
      </c>
      <c r="H728" s="9" t="str">
        <f aca="false">IF(D728=0,C728,"")</f>
        <v/>
      </c>
      <c r="I728" s="9" t="n">
        <f aca="false">SQRT(1-F728^2)</f>
        <v>0.998131783210321</v>
      </c>
      <c r="J728" s="21"/>
      <c r="K728" s="21"/>
      <c r="L728" s="21"/>
      <c r="M728" s="21"/>
      <c r="N728" s="21"/>
      <c r="O728" s="21"/>
      <c r="P728" s="21"/>
      <c r="Q728" s="19" t="n">
        <f aca="false">PI()</f>
        <v>3.14159265358979</v>
      </c>
      <c r="S728" s="20" t="n">
        <v>0.0610978178447112</v>
      </c>
      <c r="T728" s="20" t="n">
        <v>0.0811221647309139</v>
      </c>
      <c r="U728" s="20" t="n">
        <v>0.722273506614631</v>
      </c>
      <c r="V728" s="20" t="n">
        <v>0.919389488083577</v>
      </c>
      <c r="W728" s="20" t="n">
        <v>0.385155657250071</v>
      </c>
      <c r="X728" s="20" t="n">
        <v>0.209411737082699</v>
      </c>
    </row>
    <row r="729" customFormat="false" ht="15" hidden="false" customHeight="false" outlineLevel="0" collapsed="false">
      <c r="A729" s="21" t="n">
        <v>705</v>
      </c>
      <c r="B729" s="18" t="n">
        <f aca="false">CHOOSE($E$9,S729,U729,W729)</f>
        <v>0.107122921268456</v>
      </c>
      <c r="C729" s="18" t="n">
        <f aca="false">CHOOSE($E$9,T729,V729,X729)</f>
        <v>0.016398572945036</v>
      </c>
      <c r="D729" s="9" t="n">
        <f aca="false">IF(B729^2+C729^2&lt;=1,1,0)</f>
        <v>1</v>
      </c>
      <c r="E729" s="14" t="n">
        <f aca="false">4*AVERAGE($D$25:D729)</f>
        <v>3.08652482269504</v>
      </c>
      <c r="F729" s="14" t="n">
        <f aca="false">B729</f>
        <v>0.107122921268456</v>
      </c>
      <c r="G729" s="14" t="n">
        <f aca="false">IF(D729=1,C729,"")</f>
        <v>0.016398572945036</v>
      </c>
      <c r="H729" s="9" t="str">
        <f aca="false">IF(D729=0,C729,"")</f>
        <v/>
      </c>
      <c r="I729" s="9" t="n">
        <f aca="false">SQRT(1-F729^2)</f>
        <v>0.994245784370702</v>
      </c>
      <c r="J729" s="21"/>
      <c r="K729" s="21"/>
      <c r="L729" s="21"/>
      <c r="M729" s="21"/>
      <c r="N729" s="21"/>
      <c r="O729" s="21"/>
      <c r="P729" s="21"/>
      <c r="Q729" s="19" t="n">
        <f aca="false">PI()</f>
        <v>3.14159265358979</v>
      </c>
      <c r="S729" s="20" t="n">
        <v>0.107122921268456</v>
      </c>
      <c r="T729" s="20" t="n">
        <v>0.016398572945036</v>
      </c>
      <c r="U729" s="20" t="n">
        <v>0.702168379283127</v>
      </c>
      <c r="V729" s="20" t="n">
        <v>0.929266586709296</v>
      </c>
      <c r="W729" s="20" t="n">
        <v>0.0289218396095772</v>
      </c>
      <c r="X729" s="20" t="n">
        <v>0.296194086558824</v>
      </c>
    </row>
    <row r="730" customFormat="false" ht="15" hidden="false" customHeight="false" outlineLevel="0" collapsed="false">
      <c r="A730" s="21" t="n">
        <v>706</v>
      </c>
      <c r="B730" s="18" t="n">
        <f aca="false">CHOOSE($E$9,S730,U730,W730)</f>
        <v>0.0705055327853188</v>
      </c>
      <c r="C730" s="18" t="n">
        <f aca="false">CHOOSE($E$9,T730,V730,X730)</f>
        <v>0.457833679509349</v>
      </c>
      <c r="D730" s="9" t="n">
        <f aca="false">IF(B730^2+C730^2&lt;=1,1,0)</f>
        <v>1</v>
      </c>
      <c r="E730" s="14" t="n">
        <f aca="false">4*AVERAGE($D$25:D730)</f>
        <v>3.08781869688385</v>
      </c>
      <c r="F730" s="14" t="n">
        <f aca="false">B730</f>
        <v>0.0705055327853188</v>
      </c>
      <c r="G730" s="14" t="n">
        <f aca="false">IF(D730=1,C730,"")</f>
        <v>0.457833679509349</v>
      </c>
      <c r="H730" s="9" t="str">
        <f aca="false">IF(D730=0,C730,"")</f>
        <v/>
      </c>
      <c r="I730" s="9" t="n">
        <f aca="false">SQRT(1-F730^2)</f>
        <v>0.997511388329305</v>
      </c>
      <c r="J730" s="21"/>
      <c r="K730" s="21"/>
      <c r="L730" s="21"/>
      <c r="M730" s="21"/>
      <c r="N730" s="21"/>
      <c r="O730" s="21"/>
      <c r="P730" s="21"/>
      <c r="Q730" s="19" t="n">
        <f aca="false">PI()</f>
        <v>3.14159265358979</v>
      </c>
      <c r="S730" s="20" t="n">
        <v>0.0705055327853188</v>
      </c>
      <c r="T730" s="20" t="n">
        <v>0.457833679509349</v>
      </c>
      <c r="U730" s="20" t="n">
        <v>0.809086489904469</v>
      </c>
      <c r="V730" s="20" t="n">
        <v>0.522987793018117</v>
      </c>
      <c r="W730" s="20" t="n">
        <v>0.125803513267372</v>
      </c>
      <c r="X730" s="20" t="n">
        <v>0.387367588339896</v>
      </c>
    </row>
    <row r="731" customFormat="false" ht="15" hidden="false" customHeight="false" outlineLevel="0" collapsed="false">
      <c r="A731" s="21" t="n">
        <v>707</v>
      </c>
      <c r="B731" s="18" t="n">
        <f aca="false">CHOOSE($E$9,S731,U731,W731)</f>
        <v>0.841259496170096</v>
      </c>
      <c r="C731" s="18" t="n">
        <f aca="false">CHOOSE($E$9,T731,V731,X731)</f>
        <v>0.698736725957133</v>
      </c>
      <c r="D731" s="9" t="n">
        <f aca="false">IF(B731^2+C731^2&lt;=1,1,0)</f>
        <v>0</v>
      </c>
      <c r="E731" s="14" t="n">
        <f aca="false">4*AVERAGE($D$25:D731)</f>
        <v>3.08345120226308</v>
      </c>
      <c r="F731" s="14" t="n">
        <f aca="false">B731</f>
        <v>0.841259496170096</v>
      </c>
      <c r="G731" s="9" t="str">
        <f aca="false">IF(D731=1,C731,"")</f>
        <v/>
      </c>
      <c r="H731" s="14" t="n">
        <f aca="false">IF(D731=0,C731,"")</f>
        <v>0.698736725957133</v>
      </c>
      <c r="I731" s="9" t="n">
        <f aca="false">SQRT(1-F731^2)</f>
        <v>0.540631538206602</v>
      </c>
      <c r="J731" s="21"/>
      <c r="K731" s="21"/>
      <c r="L731" s="21"/>
      <c r="M731" s="21"/>
      <c r="N731" s="21"/>
      <c r="O731" s="21"/>
      <c r="P731" s="21"/>
      <c r="Q731" s="19" t="n">
        <f aca="false">PI()</f>
        <v>3.14159265358979</v>
      </c>
      <c r="S731" s="20" t="n">
        <v>0.841259496170096</v>
      </c>
      <c r="T731" s="20" t="n">
        <v>0.698736725957133</v>
      </c>
      <c r="U731" s="20" t="n">
        <v>0.0227973530507303</v>
      </c>
      <c r="V731" s="20" t="n">
        <v>0.94068821036367</v>
      </c>
      <c r="W731" s="20" t="n">
        <v>0.278431359361066</v>
      </c>
      <c r="X731" s="20" t="n">
        <v>0.795544899936258</v>
      </c>
    </row>
    <row r="732" customFormat="false" ht="15" hidden="false" customHeight="false" outlineLevel="0" collapsed="false">
      <c r="A732" s="21" t="n">
        <v>708</v>
      </c>
      <c r="B732" s="18" t="n">
        <f aca="false">CHOOSE($E$9,S732,U732,W732)</f>
        <v>0.984647993347608</v>
      </c>
      <c r="C732" s="18" t="n">
        <f aca="false">CHOOSE($E$9,T732,V732,X732)</f>
        <v>0.437001123209484</v>
      </c>
      <c r="D732" s="9" t="n">
        <f aca="false">IF(B732^2+C732^2&lt;=1,1,0)</f>
        <v>0</v>
      </c>
      <c r="E732" s="14" t="n">
        <f aca="false">4*AVERAGE($D$25:D732)</f>
        <v>3.07909604519774</v>
      </c>
      <c r="F732" s="14" t="n">
        <f aca="false">B732</f>
        <v>0.984647993347608</v>
      </c>
      <c r="G732" s="9" t="str">
        <f aca="false">IF(D732=1,C732,"")</f>
        <v/>
      </c>
      <c r="H732" s="14" t="n">
        <f aca="false">IF(D732=0,C732,"")</f>
        <v>0.437001123209484</v>
      </c>
      <c r="I732" s="9" t="n">
        <f aca="false">SQRT(1-F732^2)</f>
        <v>0.174551795168454</v>
      </c>
      <c r="J732" s="21"/>
      <c r="K732" s="21"/>
      <c r="L732" s="21"/>
      <c r="M732" s="21"/>
      <c r="N732" s="21"/>
      <c r="O732" s="21"/>
      <c r="P732" s="21"/>
      <c r="Q732" s="19" t="n">
        <f aca="false">PI()</f>
        <v>3.14159265358979</v>
      </c>
      <c r="S732" s="20" t="n">
        <v>0.984647993347608</v>
      </c>
      <c r="T732" s="20" t="n">
        <v>0.437001123209484</v>
      </c>
      <c r="U732" s="20" t="n">
        <v>0.674885338876432</v>
      </c>
      <c r="V732" s="20" t="n">
        <v>0.395711909817222</v>
      </c>
      <c r="W732" s="20" t="n">
        <v>0.676603035086679</v>
      </c>
      <c r="X732" s="20" t="n">
        <v>0.316022066783493</v>
      </c>
    </row>
    <row r="733" customFormat="false" ht="15" hidden="false" customHeight="false" outlineLevel="0" collapsed="false">
      <c r="A733" s="21" t="n">
        <v>709</v>
      </c>
      <c r="B733" s="18" t="n">
        <f aca="false">CHOOSE($E$9,S733,U733,W733)</f>
        <v>0.530484462971799</v>
      </c>
      <c r="C733" s="18" t="n">
        <f aca="false">CHOOSE($E$9,T733,V733,X733)</f>
        <v>0.886602330603637</v>
      </c>
      <c r="D733" s="9" t="n">
        <f aca="false">IF(B733^2+C733^2&lt;=1,1,0)</f>
        <v>0</v>
      </c>
      <c r="E733" s="14" t="n">
        <f aca="false">4*AVERAGE($D$25:D733)</f>
        <v>3.07475317348378</v>
      </c>
      <c r="F733" s="14" t="n">
        <f aca="false">B733</f>
        <v>0.530484462971799</v>
      </c>
      <c r="G733" s="9" t="str">
        <f aca="false">IF(D733=1,C733,"")</f>
        <v/>
      </c>
      <c r="H733" s="14" t="n">
        <f aca="false">IF(D733=0,C733,"")</f>
        <v>0.886602330603637</v>
      </c>
      <c r="I733" s="9" t="n">
        <f aca="false">SQRT(1-F733^2)</f>
        <v>0.847694658792611</v>
      </c>
      <c r="J733" s="21"/>
      <c r="K733" s="21"/>
      <c r="L733" s="21"/>
      <c r="M733" s="21"/>
      <c r="N733" s="21"/>
      <c r="O733" s="21"/>
      <c r="P733" s="21"/>
      <c r="Q733" s="19" t="n">
        <f aca="false">PI()</f>
        <v>3.14159265358979</v>
      </c>
      <c r="S733" s="20" t="n">
        <v>0.530484462971799</v>
      </c>
      <c r="T733" s="20" t="n">
        <v>0.886602330603637</v>
      </c>
      <c r="U733" s="20" t="n">
        <v>0.533541228934123</v>
      </c>
      <c r="V733" s="20" t="n">
        <v>0.744501005368328</v>
      </c>
      <c r="W733" s="20" t="n">
        <v>0.572351319609551</v>
      </c>
      <c r="X733" s="20" t="n">
        <v>0.254862306436228</v>
      </c>
    </row>
    <row r="734" customFormat="false" ht="15" hidden="false" customHeight="false" outlineLevel="0" collapsed="false">
      <c r="A734" s="21" t="n">
        <v>710</v>
      </c>
      <c r="B734" s="18" t="n">
        <f aca="false">CHOOSE($E$9,S734,U734,W734)</f>
        <v>0.980222215293907</v>
      </c>
      <c r="C734" s="18" t="n">
        <f aca="false">CHOOSE($E$9,T734,V734,X734)</f>
        <v>0.618786286679097</v>
      </c>
      <c r="D734" s="9" t="n">
        <f aca="false">IF(B734^2+C734^2&lt;=1,1,0)</f>
        <v>0</v>
      </c>
      <c r="E734" s="14" t="n">
        <f aca="false">4*AVERAGE($D$25:D734)</f>
        <v>3.07042253521127</v>
      </c>
      <c r="F734" s="14" t="n">
        <f aca="false">B734</f>
        <v>0.980222215293907</v>
      </c>
      <c r="G734" s="9" t="str">
        <f aca="false">IF(D734=1,C734,"")</f>
        <v/>
      </c>
      <c r="H734" s="14" t="n">
        <f aca="false">IF(D734=0,C734,"")</f>
        <v>0.618786286679097</v>
      </c>
      <c r="I734" s="9" t="n">
        <f aca="false">SQRT(1-F734^2)</f>
        <v>0.197899996574801</v>
      </c>
      <c r="J734" s="21"/>
      <c r="K734" s="21"/>
      <c r="L734" s="21"/>
      <c r="M734" s="21"/>
      <c r="N734" s="21"/>
      <c r="O734" s="21"/>
      <c r="P734" s="21"/>
      <c r="Q734" s="19" t="n">
        <f aca="false">PI()</f>
        <v>3.14159265358979</v>
      </c>
      <c r="S734" s="20" t="n">
        <v>0.980222215293907</v>
      </c>
      <c r="T734" s="20" t="n">
        <v>0.618786286679097</v>
      </c>
      <c r="U734" s="20" t="n">
        <v>0.12239793231852</v>
      </c>
      <c r="V734" s="20" t="n">
        <v>0.466699595592556</v>
      </c>
      <c r="W734" s="20" t="n">
        <v>0.855460370310844</v>
      </c>
      <c r="X734" s="20" t="n">
        <v>0.979456012953377</v>
      </c>
    </row>
    <row r="735" customFormat="false" ht="15" hidden="false" customHeight="false" outlineLevel="0" collapsed="false">
      <c r="A735" s="21" t="n">
        <v>711</v>
      </c>
      <c r="B735" s="18" t="n">
        <f aca="false">CHOOSE($E$9,S735,U735,W735)</f>
        <v>0.479708719882183</v>
      </c>
      <c r="C735" s="18" t="n">
        <f aca="false">CHOOSE($E$9,T735,V735,X735)</f>
        <v>0.392836087034084</v>
      </c>
      <c r="D735" s="9" t="n">
        <f aca="false">IF(B735^2+C735^2&lt;=1,1,0)</f>
        <v>1</v>
      </c>
      <c r="E735" s="14" t="n">
        <f aca="false">4*AVERAGE($D$25:D735)</f>
        <v>3.07172995780591</v>
      </c>
      <c r="F735" s="14" t="n">
        <f aca="false">B735</f>
        <v>0.479708719882183</v>
      </c>
      <c r="G735" s="14" t="n">
        <f aca="false">IF(D735=1,C735,"")</f>
        <v>0.392836087034084</v>
      </c>
      <c r="H735" s="9" t="str">
        <f aca="false">IF(D735=0,C735,"")</f>
        <v/>
      </c>
      <c r="I735" s="9" t="n">
        <f aca="false">SQRT(1-F735^2)</f>
        <v>0.877427799918032</v>
      </c>
      <c r="J735" s="21"/>
      <c r="K735" s="21"/>
      <c r="L735" s="21"/>
      <c r="M735" s="21"/>
      <c r="N735" s="21"/>
      <c r="O735" s="21"/>
      <c r="P735" s="21"/>
      <c r="Q735" s="19" t="n">
        <f aca="false">PI()</f>
        <v>3.14159265358979</v>
      </c>
      <c r="S735" s="20" t="n">
        <v>0.479708719882183</v>
      </c>
      <c r="T735" s="20" t="n">
        <v>0.392836087034084</v>
      </c>
      <c r="U735" s="20" t="n">
        <v>0.683396240491258</v>
      </c>
      <c r="V735" s="20" t="n">
        <v>0.00943214750200516</v>
      </c>
      <c r="W735" s="20" t="n">
        <v>0.593956985407354</v>
      </c>
      <c r="X735" s="20" t="n">
        <v>0.925556004614432</v>
      </c>
    </row>
    <row r="736" customFormat="false" ht="15" hidden="false" customHeight="false" outlineLevel="0" collapsed="false">
      <c r="A736" s="21" t="n">
        <v>712</v>
      </c>
      <c r="B736" s="18" t="n">
        <f aca="false">CHOOSE($E$9,S736,U736,W736)</f>
        <v>0.723644605255686</v>
      </c>
      <c r="C736" s="18" t="n">
        <f aca="false">CHOOSE($E$9,T736,V736,X736)</f>
        <v>0.772437417064793</v>
      </c>
      <c r="D736" s="9" t="n">
        <f aca="false">IF(B736^2+C736^2&lt;=1,1,0)</f>
        <v>0</v>
      </c>
      <c r="E736" s="14" t="n">
        <f aca="false">4*AVERAGE($D$25:D736)</f>
        <v>3.06741573033708</v>
      </c>
      <c r="F736" s="14" t="n">
        <f aca="false">B736</f>
        <v>0.723644605255686</v>
      </c>
      <c r="G736" s="9" t="str">
        <f aca="false">IF(D736=1,C736,"")</f>
        <v/>
      </c>
      <c r="H736" s="14" t="n">
        <f aca="false">IF(D736=0,C736,"")</f>
        <v>0.772437417064793</v>
      </c>
      <c r="I736" s="9" t="n">
        <f aca="false">SQRT(1-F736^2)</f>
        <v>0.690172793787427</v>
      </c>
      <c r="J736" s="21"/>
      <c r="K736" s="21"/>
      <c r="L736" s="21"/>
      <c r="M736" s="21"/>
      <c r="N736" s="21"/>
      <c r="O736" s="21"/>
      <c r="P736" s="21"/>
      <c r="Q736" s="19" t="n">
        <f aca="false">PI()</f>
        <v>3.14159265358979</v>
      </c>
      <c r="S736" s="20" t="n">
        <v>0.723644605255686</v>
      </c>
      <c r="T736" s="20" t="n">
        <v>0.772437417064793</v>
      </c>
      <c r="U736" s="20" t="n">
        <v>0.263480711102081</v>
      </c>
      <c r="V736" s="20" t="n">
        <v>0.233690500818469</v>
      </c>
      <c r="W736" s="20" t="n">
        <v>0.0909462294540093</v>
      </c>
      <c r="X736" s="20" t="n">
        <v>0.62221058580539</v>
      </c>
    </row>
    <row r="737" customFormat="false" ht="15" hidden="false" customHeight="false" outlineLevel="0" collapsed="false">
      <c r="A737" s="21" t="n">
        <v>713</v>
      </c>
      <c r="B737" s="18" t="n">
        <f aca="false">CHOOSE($E$9,S737,U737,W737)</f>
        <v>0.627513971994631</v>
      </c>
      <c r="C737" s="18" t="n">
        <f aca="false">CHOOSE($E$9,T737,V737,X737)</f>
        <v>0.930108559899963</v>
      </c>
      <c r="D737" s="9" t="n">
        <f aca="false">IF(B737^2+C737^2&lt;=1,1,0)</f>
        <v>0</v>
      </c>
      <c r="E737" s="14" t="n">
        <f aca="false">4*AVERAGE($D$25:D737)</f>
        <v>3.06311360448808</v>
      </c>
      <c r="F737" s="14" t="n">
        <f aca="false">B737</f>
        <v>0.627513971994631</v>
      </c>
      <c r="G737" s="9" t="str">
        <f aca="false">IF(D737=1,C737,"")</f>
        <v/>
      </c>
      <c r="H737" s="14" t="n">
        <f aca="false">IF(D737=0,C737,"")</f>
        <v>0.930108559899963</v>
      </c>
      <c r="I737" s="9" t="n">
        <f aca="false">SQRT(1-F737^2)</f>
        <v>0.77860530113243</v>
      </c>
      <c r="J737" s="21"/>
      <c r="K737" s="21"/>
      <c r="L737" s="21"/>
      <c r="M737" s="21"/>
      <c r="N737" s="21"/>
      <c r="O737" s="21"/>
      <c r="P737" s="21"/>
      <c r="Q737" s="19" t="n">
        <f aca="false">PI()</f>
        <v>3.14159265358979</v>
      </c>
      <c r="S737" s="20" t="n">
        <v>0.627513971994631</v>
      </c>
      <c r="T737" s="20" t="n">
        <v>0.930108559899963</v>
      </c>
      <c r="U737" s="20" t="n">
        <v>0.818201621470661</v>
      </c>
      <c r="V737" s="20" t="n">
        <v>0.579469667618647</v>
      </c>
      <c r="W737" s="20" t="n">
        <v>0.852021426595261</v>
      </c>
      <c r="X737" s="20" t="n">
        <v>0.212098302088869</v>
      </c>
    </row>
    <row r="738" customFormat="false" ht="15" hidden="false" customHeight="false" outlineLevel="0" collapsed="false">
      <c r="A738" s="21" t="n">
        <v>714</v>
      </c>
      <c r="B738" s="18" t="n">
        <f aca="false">CHOOSE($E$9,S738,U738,W738)</f>
        <v>0.186541683389805</v>
      </c>
      <c r="C738" s="18" t="n">
        <f aca="false">CHOOSE($E$9,T738,V738,X738)</f>
        <v>0.531418612343259</v>
      </c>
      <c r="D738" s="9" t="n">
        <f aca="false">IF(B738^2+C738^2&lt;=1,1,0)</f>
        <v>1</v>
      </c>
      <c r="E738" s="14" t="n">
        <f aca="false">4*AVERAGE($D$25:D738)</f>
        <v>3.06442577030812</v>
      </c>
      <c r="F738" s="14" t="n">
        <f aca="false">B738</f>
        <v>0.186541683389805</v>
      </c>
      <c r="G738" s="14" t="n">
        <f aca="false">IF(D738=1,C738,"")</f>
        <v>0.531418612343259</v>
      </c>
      <c r="H738" s="9" t="str">
        <f aca="false">IF(D738=0,C738,"")</f>
        <v/>
      </c>
      <c r="I738" s="9" t="n">
        <f aca="false">SQRT(1-F738^2)</f>
        <v>0.982447047101317</v>
      </c>
      <c r="J738" s="21"/>
      <c r="K738" s="21"/>
      <c r="L738" s="21"/>
      <c r="M738" s="21"/>
      <c r="N738" s="21"/>
      <c r="O738" s="21"/>
      <c r="P738" s="21"/>
      <c r="Q738" s="19" t="n">
        <f aca="false">PI()</f>
        <v>3.14159265358979</v>
      </c>
      <c r="S738" s="20" t="n">
        <v>0.186541683389805</v>
      </c>
      <c r="T738" s="20" t="n">
        <v>0.531418612343259</v>
      </c>
      <c r="U738" s="20" t="n">
        <v>0.747915660837984</v>
      </c>
      <c r="V738" s="20" t="n">
        <v>0.0913582482488532</v>
      </c>
      <c r="W738" s="20" t="n">
        <v>0.476334341044385</v>
      </c>
      <c r="X738" s="20" t="n">
        <v>0.689261850229679</v>
      </c>
    </row>
    <row r="739" customFormat="false" ht="15" hidden="false" customHeight="false" outlineLevel="0" collapsed="false">
      <c r="A739" s="21" t="n">
        <v>715</v>
      </c>
      <c r="B739" s="18" t="n">
        <f aca="false">CHOOSE($E$9,S739,U739,W739)</f>
        <v>0.801584860193543</v>
      </c>
      <c r="C739" s="18" t="n">
        <f aca="false">CHOOSE($E$9,T739,V739,X739)</f>
        <v>0.275287854135968</v>
      </c>
      <c r="D739" s="9" t="n">
        <f aca="false">IF(B739^2+C739^2&lt;=1,1,0)</f>
        <v>1</v>
      </c>
      <c r="E739" s="14" t="n">
        <f aca="false">4*AVERAGE($D$25:D739)</f>
        <v>3.06573426573427</v>
      </c>
      <c r="F739" s="14" t="n">
        <f aca="false">B739</f>
        <v>0.801584860193543</v>
      </c>
      <c r="G739" s="14" t="n">
        <f aca="false">IF(D739=1,C739,"")</f>
        <v>0.275287854135968</v>
      </c>
      <c r="H739" s="9" t="str">
        <f aca="false">IF(D739=0,C739,"")</f>
        <v/>
      </c>
      <c r="I739" s="9" t="n">
        <f aca="false">SQRT(1-F739^2)</f>
        <v>0.597881018187146</v>
      </c>
      <c r="J739" s="21"/>
      <c r="K739" s="21"/>
      <c r="L739" s="21"/>
      <c r="M739" s="21"/>
      <c r="N739" s="21"/>
      <c r="O739" s="21"/>
      <c r="P739" s="21"/>
      <c r="Q739" s="19" t="n">
        <f aca="false">PI()</f>
        <v>3.14159265358979</v>
      </c>
      <c r="S739" s="20" t="n">
        <v>0.801584860193543</v>
      </c>
      <c r="T739" s="20" t="n">
        <v>0.275287854135968</v>
      </c>
      <c r="U739" s="20" t="n">
        <v>0.676365269312097</v>
      </c>
      <c r="V739" s="20" t="n">
        <v>0.881989744528877</v>
      </c>
      <c r="W739" s="20" t="n">
        <v>0.241051700736816</v>
      </c>
      <c r="X739" s="20" t="n">
        <v>0.371192355399785</v>
      </c>
    </row>
    <row r="740" customFormat="false" ht="15" hidden="false" customHeight="false" outlineLevel="0" collapsed="false">
      <c r="A740" s="21" t="n">
        <v>716</v>
      </c>
      <c r="B740" s="18" t="n">
        <f aca="false">CHOOSE($E$9,S740,U740,W740)</f>
        <v>0.751279868534766</v>
      </c>
      <c r="C740" s="18" t="n">
        <f aca="false">CHOOSE($E$9,T740,V740,X740)</f>
        <v>0.359047028352506</v>
      </c>
      <c r="D740" s="9" t="n">
        <f aca="false">IF(B740^2+C740^2&lt;=1,1,0)</f>
        <v>1</v>
      </c>
      <c r="E740" s="14" t="n">
        <f aca="false">4*AVERAGE($D$25:D740)</f>
        <v>3.06703910614525</v>
      </c>
      <c r="F740" s="14" t="n">
        <f aca="false">B740</f>
        <v>0.751279868534766</v>
      </c>
      <c r="G740" s="14" t="n">
        <f aca="false">IF(D740=1,C740,"")</f>
        <v>0.359047028352506</v>
      </c>
      <c r="H740" s="9" t="str">
        <f aca="false">IF(D740=0,C740,"")</f>
        <v/>
      </c>
      <c r="I740" s="9" t="n">
        <f aca="false">SQRT(1-F740^2)</f>
        <v>0.659983756720106</v>
      </c>
      <c r="J740" s="21"/>
      <c r="K740" s="21"/>
      <c r="L740" s="21"/>
      <c r="M740" s="21"/>
      <c r="N740" s="21"/>
      <c r="O740" s="21"/>
      <c r="P740" s="21"/>
      <c r="Q740" s="19" t="n">
        <f aca="false">PI()</f>
        <v>3.14159265358979</v>
      </c>
      <c r="S740" s="20" t="n">
        <v>0.751279868534766</v>
      </c>
      <c r="T740" s="20" t="n">
        <v>0.359047028352506</v>
      </c>
      <c r="U740" s="20" t="n">
        <v>0.923543414024703</v>
      </c>
      <c r="V740" s="20" t="n">
        <v>0.774373838015433</v>
      </c>
      <c r="W740" s="20" t="n">
        <v>0.0524182077824388</v>
      </c>
      <c r="X740" s="20" t="n">
        <v>0.619610142159471</v>
      </c>
    </row>
    <row r="741" customFormat="false" ht="15" hidden="false" customHeight="false" outlineLevel="0" collapsed="false">
      <c r="A741" s="21" t="n">
        <v>717</v>
      </c>
      <c r="B741" s="18" t="n">
        <f aca="false">CHOOSE($E$9,S741,U741,W741)</f>
        <v>0.990742652560584</v>
      </c>
      <c r="C741" s="18" t="n">
        <f aca="false">CHOOSE($E$9,T741,V741,X741)</f>
        <v>0.149627603241242</v>
      </c>
      <c r="D741" s="9" t="n">
        <f aca="false">IF(B741^2+C741^2&lt;=1,1,0)</f>
        <v>0</v>
      </c>
      <c r="E741" s="14" t="n">
        <f aca="false">4*AVERAGE($D$25:D741)</f>
        <v>3.06276150627615</v>
      </c>
      <c r="F741" s="14" t="n">
        <f aca="false">B741</f>
        <v>0.990742652560584</v>
      </c>
      <c r="G741" s="9" t="str">
        <f aca="false">IF(D741=1,C741,"")</f>
        <v/>
      </c>
      <c r="H741" s="14" t="n">
        <f aca="false">IF(D741=0,C741,"")</f>
        <v>0.149627603241242</v>
      </c>
      <c r="I741" s="9" t="n">
        <f aca="false">SQRT(1-F741^2)</f>
        <v>0.135753439725178</v>
      </c>
      <c r="J741" s="21"/>
      <c r="K741" s="21"/>
      <c r="L741" s="21"/>
      <c r="M741" s="21"/>
      <c r="N741" s="21"/>
      <c r="O741" s="21"/>
      <c r="P741" s="21"/>
      <c r="Q741" s="19" t="n">
        <f aca="false">PI()</f>
        <v>3.14159265358979</v>
      </c>
      <c r="S741" s="20" t="n">
        <v>0.990742652560584</v>
      </c>
      <c r="T741" s="20" t="n">
        <v>0.149627603241242</v>
      </c>
      <c r="U741" s="20" t="n">
        <v>0.675465003659665</v>
      </c>
      <c r="V741" s="20" t="n">
        <v>0.267708713719347</v>
      </c>
      <c r="W741" s="20" t="n">
        <v>0.610223756349148</v>
      </c>
      <c r="X741" s="20" t="n">
        <v>0.850602057735027</v>
      </c>
    </row>
    <row r="742" customFormat="false" ht="15" hidden="false" customHeight="false" outlineLevel="0" collapsed="false">
      <c r="A742" s="21" t="n">
        <v>718</v>
      </c>
      <c r="B742" s="18" t="n">
        <f aca="false">CHOOSE($E$9,S742,U742,W742)</f>
        <v>0.12215932586696</v>
      </c>
      <c r="C742" s="18" t="n">
        <f aca="false">CHOOSE($E$9,T742,V742,X742)</f>
        <v>0.487762898323126</v>
      </c>
      <c r="D742" s="9" t="n">
        <f aca="false">IF(B742^2+C742^2&lt;=1,1,0)</f>
        <v>1</v>
      </c>
      <c r="E742" s="14" t="n">
        <f aca="false">4*AVERAGE($D$25:D742)</f>
        <v>3.06406685236769</v>
      </c>
      <c r="F742" s="14" t="n">
        <f aca="false">B742</f>
        <v>0.12215932586696</v>
      </c>
      <c r="G742" s="14" t="n">
        <f aca="false">IF(D742=1,C742,"")</f>
        <v>0.487762898323126</v>
      </c>
      <c r="H742" s="9" t="str">
        <f aca="false">IF(D742=0,C742,"")</f>
        <v/>
      </c>
      <c r="I742" s="9" t="n">
        <f aca="false">SQRT(1-F742^2)</f>
        <v>0.99251050327124</v>
      </c>
      <c r="J742" s="21"/>
      <c r="K742" s="21"/>
      <c r="L742" s="21"/>
      <c r="M742" s="21"/>
      <c r="N742" s="21"/>
      <c r="O742" s="21"/>
      <c r="P742" s="21"/>
      <c r="Q742" s="19" t="n">
        <f aca="false">PI()</f>
        <v>3.14159265358979</v>
      </c>
      <c r="S742" s="20" t="n">
        <v>0.12215932586696</v>
      </c>
      <c r="T742" s="20" t="n">
        <v>0.487762898323126</v>
      </c>
      <c r="U742" s="20" t="n">
        <v>0.389495175405803</v>
      </c>
      <c r="V742" s="20" t="n">
        <v>0.1571291918055</v>
      </c>
      <c r="W742" s="20" t="n">
        <v>0.0925810975035126</v>
      </c>
      <c r="X742" s="20" t="n">
        <v>0.249600059223743</v>
      </c>
    </row>
    <row r="743" customFormat="false" ht="15" hidden="false" customHeight="false" outlineLevel="0" collapsed="false">
      <c r="A743" s="21" t="n">
        <v>719</v>
      </c>
      <c r="B743" s="18" t="n">
        <f aca="false">CHOOSE($E$9,S743,U743,W743)</f>
        <v>0.774205498280935</v>
      </c>
      <c r="C743" s="18" t="n">
        <f aca="false">CHOOSE($E$9,T743,V743,X743)</f>
        <v>0.642900270060636</v>
      </c>
      <c r="D743" s="9" t="n">
        <f aca="false">IF(B743^2+C743^2&lt;=1,1,0)</f>
        <v>0</v>
      </c>
      <c r="E743" s="14" t="n">
        <f aca="false">4*AVERAGE($D$25:D743)</f>
        <v>3.05980528511822</v>
      </c>
      <c r="F743" s="14" t="n">
        <f aca="false">B743</f>
        <v>0.774205498280935</v>
      </c>
      <c r="G743" s="9" t="str">
        <f aca="false">IF(D743=1,C743,"")</f>
        <v/>
      </c>
      <c r="H743" s="14" t="n">
        <f aca="false">IF(D743=0,C743,"")</f>
        <v>0.642900270060636</v>
      </c>
      <c r="I743" s="9" t="n">
        <f aca="false">SQRT(1-F743^2)</f>
        <v>0.632934314468389</v>
      </c>
      <c r="J743" s="21"/>
      <c r="K743" s="21"/>
      <c r="L743" s="21"/>
      <c r="M743" s="21"/>
      <c r="N743" s="21"/>
      <c r="O743" s="21"/>
      <c r="P743" s="21"/>
      <c r="Q743" s="19" t="n">
        <f aca="false">PI()</f>
        <v>3.14159265358979</v>
      </c>
      <c r="S743" s="20" t="n">
        <v>0.774205498280935</v>
      </c>
      <c r="T743" s="20" t="n">
        <v>0.642900270060636</v>
      </c>
      <c r="U743" s="20" t="n">
        <v>0.849650267999001</v>
      </c>
      <c r="V743" s="20" t="n">
        <v>0.165972911184738</v>
      </c>
      <c r="W743" s="20" t="n">
        <v>0.267819693377149</v>
      </c>
      <c r="X743" s="20" t="n">
        <v>0.330116029444242</v>
      </c>
    </row>
    <row r="744" customFormat="false" ht="15" hidden="false" customHeight="false" outlineLevel="0" collapsed="false">
      <c r="A744" s="21" t="n">
        <v>720</v>
      </c>
      <c r="B744" s="18" t="n">
        <f aca="false">CHOOSE($E$9,S744,U744,W744)</f>
        <v>0.807896877056919</v>
      </c>
      <c r="C744" s="18" t="n">
        <f aca="false">CHOOSE($E$9,T744,V744,X744)</f>
        <v>0.785157364909537</v>
      </c>
      <c r="D744" s="9" t="n">
        <f aca="false">IF(B744^2+C744^2&lt;=1,1,0)</f>
        <v>0</v>
      </c>
      <c r="E744" s="14" t="n">
        <f aca="false">4*AVERAGE($D$25:D744)</f>
        <v>3.05555555555556</v>
      </c>
      <c r="F744" s="14" t="n">
        <f aca="false">B744</f>
        <v>0.807896877056919</v>
      </c>
      <c r="G744" s="9" t="str">
        <f aca="false">IF(D744=1,C744,"")</f>
        <v/>
      </c>
      <c r="H744" s="14" t="n">
        <f aca="false">IF(D744=0,C744,"")</f>
        <v>0.785157364909537</v>
      </c>
      <c r="I744" s="9" t="n">
        <f aca="false">SQRT(1-F744^2)</f>
        <v>0.589323880427119</v>
      </c>
      <c r="J744" s="21"/>
      <c r="K744" s="21"/>
      <c r="L744" s="21"/>
      <c r="M744" s="21"/>
      <c r="N744" s="21"/>
      <c r="O744" s="21"/>
      <c r="P744" s="21"/>
      <c r="Q744" s="19" t="n">
        <f aca="false">PI()</f>
        <v>3.14159265358979</v>
      </c>
      <c r="S744" s="20" t="n">
        <v>0.807896877056919</v>
      </c>
      <c r="T744" s="20" t="n">
        <v>0.785157364909537</v>
      </c>
      <c r="U744" s="20" t="n">
        <v>0.702790234122086</v>
      </c>
      <c r="V744" s="20" t="n">
        <v>0.446198709927584</v>
      </c>
      <c r="W744" s="20" t="n">
        <v>0.635828243856007</v>
      </c>
      <c r="X744" s="20" t="n">
        <v>0.386447454250246</v>
      </c>
    </row>
    <row r="745" customFormat="false" ht="15" hidden="false" customHeight="false" outlineLevel="0" collapsed="false">
      <c r="A745" s="21" t="n">
        <v>721</v>
      </c>
      <c r="B745" s="18" t="n">
        <f aca="false">CHOOSE($E$9,S745,U745,W745)</f>
        <v>0.298700244049542</v>
      </c>
      <c r="C745" s="18" t="n">
        <f aca="false">CHOOSE($E$9,T745,V745,X745)</f>
        <v>0.25960076006595</v>
      </c>
      <c r="D745" s="9" t="n">
        <f aca="false">IF(B745^2+C745^2&lt;=1,1,0)</f>
        <v>1</v>
      </c>
      <c r="E745" s="14" t="n">
        <f aca="false">4*AVERAGE($D$25:D745)</f>
        <v>3.05686546463246</v>
      </c>
      <c r="F745" s="14" t="n">
        <f aca="false">B745</f>
        <v>0.298700244049542</v>
      </c>
      <c r="G745" s="14" t="n">
        <f aca="false">IF(D745=1,C745,"")</f>
        <v>0.25960076006595</v>
      </c>
      <c r="H745" s="9" t="str">
        <f aca="false">IF(D745=0,C745,"")</f>
        <v/>
      </c>
      <c r="I745" s="9" t="n">
        <f aca="false">SQRT(1-F745^2)</f>
        <v>0.954346983127596</v>
      </c>
      <c r="J745" s="21"/>
      <c r="K745" s="21"/>
      <c r="L745" s="21"/>
      <c r="M745" s="21"/>
      <c r="N745" s="21"/>
      <c r="O745" s="21"/>
      <c r="P745" s="21"/>
      <c r="Q745" s="19" t="n">
        <f aca="false">PI()</f>
        <v>3.14159265358979</v>
      </c>
      <c r="S745" s="20" t="n">
        <v>0.298700244049542</v>
      </c>
      <c r="T745" s="20" t="n">
        <v>0.25960076006595</v>
      </c>
      <c r="U745" s="20" t="n">
        <v>0.866730045044394</v>
      </c>
      <c r="V745" s="20" t="n">
        <v>0.305265726376879</v>
      </c>
      <c r="W745" s="20" t="n">
        <v>0.970334052951455</v>
      </c>
      <c r="X745" s="20" t="n">
        <v>0.594940073274472</v>
      </c>
    </row>
    <row r="746" customFormat="false" ht="15" hidden="false" customHeight="false" outlineLevel="0" collapsed="false">
      <c r="A746" s="21" t="n">
        <v>722</v>
      </c>
      <c r="B746" s="18" t="n">
        <f aca="false">CHOOSE($E$9,S746,U746,W746)</f>
        <v>0.191022972925566</v>
      </c>
      <c r="C746" s="18" t="n">
        <f aca="false">CHOOSE($E$9,T746,V746,X746)</f>
        <v>0.749883124721237</v>
      </c>
      <c r="D746" s="9" t="n">
        <f aca="false">IF(B746^2+C746^2&lt;=1,1,0)</f>
        <v>1</v>
      </c>
      <c r="E746" s="14" t="n">
        <f aca="false">4*AVERAGE($D$25:D746)</f>
        <v>3.05817174515235</v>
      </c>
      <c r="F746" s="14" t="n">
        <f aca="false">B746</f>
        <v>0.191022972925566</v>
      </c>
      <c r="G746" s="14" t="n">
        <f aca="false">IF(D746=1,C746,"")</f>
        <v>0.749883124721237</v>
      </c>
      <c r="H746" s="9" t="str">
        <f aca="false">IF(D746=0,C746,"")</f>
        <v/>
      </c>
      <c r="I746" s="9" t="n">
        <f aca="false">SQRT(1-F746^2)</f>
        <v>0.981585566221651</v>
      </c>
      <c r="J746" s="21"/>
      <c r="K746" s="21"/>
      <c r="L746" s="21"/>
      <c r="M746" s="21"/>
      <c r="N746" s="21"/>
      <c r="O746" s="21"/>
      <c r="P746" s="21"/>
      <c r="Q746" s="19" t="n">
        <f aca="false">PI()</f>
        <v>3.14159265358979</v>
      </c>
      <c r="S746" s="20" t="n">
        <v>0.191022972925566</v>
      </c>
      <c r="T746" s="20" t="n">
        <v>0.749883124721237</v>
      </c>
      <c r="U746" s="20" t="n">
        <v>0.137371011153724</v>
      </c>
      <c r="V746" s="20" t="n">
        <v>0.333661575924851</v>
      </c>
      <c r="W746" s="20" t="n">
        <v>0.665776001318801</v>
      </c>
      <c r="X746" s="20" t="n">
        <v>0.696513054591162</v>
      </c>
    </row>
    <row r="747" customFormat="false" ht="15" hidden="false" customHeight="false" outlineLevel="0" collapsed="false">
      <c r="A747" s="21" t="n">
        <v>723</v>
      </c>
      <c r="B747" s="18" t="n">
        <f aca="false">CHOOSE($E$9,S747,U747,W747)</f>
        <v>0.444050812977366</v>
      </c>
      <c r="C747" s="18" t="n">
        <f aca="false">CHOOSE($E$9,T747,V747,X747)</f>
        <v>0.91534534713719</v>
      </c>
      <c r="D747" s="9" t="n">
        <f aca="false">IF(B747^2+C747^2&lt;=1,1,0)</f>
        <v>0</v>
      </c>
      <c r="E747" s="14" t="n">
        <f aca="false">4*AVERAGE($D$25:D747)</f>
        <v>3.05394190871369</v>
      </c>
      <c r="F747" s="14" t="n">
        <f aca="false">B747</f>
        <v>0.444050812977366</v>
      </c>
      <c r="G747" s="9" t="str">
        <f aca="false">IF(D747=1,C747,"")</f>
        <v/>
      </c>
      <c r="H747" s="14" t="n">
        <f aca="false">IF(D747=0,C747,"")</f>
        <v>0.91534534713719</v>
      </c>
      <c r="I747" s="9" t="n">
        <f aca="false">SQRT(1-F747^2)</f>
        <v>0.89600160462699</v>
      </c>
      <c r="J747" s="21"/>
      <c r="K747" s="21"/>
      <c r="L747" s="21"/>
      <c r="M747" s="21"/>
      <c r="N747" s="21"/>
      <c r="O747" s="21"/>
      <c r="P747" s="21"/>
      <c r="Q747" s="19" t="n">
        <f aca="false">PI()</f>
        <v>3.14159265358979</v>
      </c>
      <c r="S747" s="20" t="n">
        <v>0.444050812977366</v>
      </c>
      <c r="T747" s="20" t="n">
        <v>0.91534534713719</v>
      </c>
      <c r="U747" s="20" t="n">
        <v>0.193594822585515</v>
      </c>
      <c r="V747" s="20" t="n">
        <v>0.0719341415662065</v>
      </c>
      <c r="W747" s="20" t="n">
        <v>0.130627098748812</v>
      </c>
      <c r="X747" s="20" t="n">
        <v>0.48779971810269</v>
      </c>
    </row>
    <row r="748" customFormat="false" ht="15" hidden="false" customHeight="false" outlineLevel="0" collapsed="false">
      <c r="A748" s="21" t="n">
        <v>724</v>
      </c>
      <c r="B748" s="18" t="n">
        <f aca="false">CHOOSE($E$9,S748,U748,W748)</f>
        <v>0.449817728600465</v>
      </c>
      <c r="C748" s="18" t="n">
        <f aca="false">CHOOSE($E$9,T748,V748,X748)</f>
        <v>0.0905728853540495</v>
      </c>
      <c r="D748" s="9" t="n">
        <f aca="false">IF(B748^2+C748^2&lt;=1,1,0)</f>
        <v>1</v>
      </c>
      <c r="E748" s="14" t="n">
        <f aca="false">4*AVERAGE($D$25:D748)</f>
        <v>3.05524861878453</v>
      </c>
      <c r="F748" s="14" t="n">
        <f aca="false">B748</f>
        <v>0.449817728600465</v>
      </c>
      <c r="G748" s="14" t="n">
        <f aca="false">IF(D748=1,C748,"")</f>
        <v>0.0905728853540495</v>
      </c>
      <c r="H748" s="9" t="str">
        <f aca="false">IF(D748=0,C748,"")</f>
        <v/>
      </c>
      <c r="I748" s="9" t="n">
        <f aca="false">SQRT(1-F748^2)</f>
        <v>0.893120378804962</v>
      </c>
      <c r="J748" s="21"/>
      <c r="K748" s="21"/>
      <c r="L748" s="21"/>
      <c r="M748" s="21"/>
      <c r="N748" s="21"/>
      <c r="O748" s="21"/>
      <c r="P748" s="21"/>
      <c r="Q748" s="19" t="n">
        <f aca="false">PI()</f>
        <v>3.14159265358979</v>
      </c>
      <c r="S748" s="20" t="n">
        <v>0.449817728600465</v>
      </c>
      <c r="T748" s="20" t="n">
        <v>0.0905728853540495</v>
      </c>
      <c r="U748" s="20" t="n">
        <v>0.354981864719311</v>
      </c>
      <c r="V748" s="20" t="n">
        <v>0.705591369953125</v>
      </c>
      <c r="W748" s="20" t="n">
        <v>0.217550539793237</v>
      </c>
      <c r="X748" s="20" t="n">
        <v>0.684932140299594</v>
      </c>
    </row>
    <row r="749" customFormat="false" ht="15" hidden="false" customHeight="false" outlineLevel="0" collapsed="false">
      <c r="A749" s="21" t="n">
        <v>725</v>
      </c>
      <c r="B749" s="18" t="n">
        <f aca="false">CHOOSE($E$9,S749,U749,W749)</f>
        <v>0.067868145997636</v>
      </c>
      <c r="C749" s="18" t="n">
        <f aca="false">CHOOSE($E$9,T749,V749,X749)</f>
        <v>0.461590911843814</v>
      </c>
      <c r="D749" s="9" t="n">
        <f aca="false">IF(B749^2+C749^2&lt;=1,1,0)</f>
        <v>1</v>
      </c>
      <c r="E749" s="14" t="n">
        <f aca="false">4*AVERAGE($D$25:D749)</f>
        <v>3.05655172413793</v>
      </c>
      <c r="F749" s="14" t="n">
        <f aca="false">B749</f>
        <v>0.067868145997636</v>
      </c>
      <c r="G749" s="14" t="n">
        <f aca="false">IF(D749=1,C749,"")</f>
        <v>0.461590911843814</v>
      </c>
      <c r="H749" s="9" t="str">
        <f aca="false">IF(D749=0,C749,"")</f>
        <v/>
      </c>
      <c r="I749" s="9" t="n">
        <f aca="false">SQRT(1-F749^2)</f>
        <v>0.997694299251451</v>
      </c>
      <c r="J749" s="21"/>
      <c r="K749" s="21"/>
      <c r="L749" s="21"/>
      <c r="M749" s="21"/>
      <c r="N749" s="21"/>
      <c r="O749" s="21"/>
      <c r="P749" s="21"/>
      <c r="Q749" s="19" t="n">
        <f aca="false">PI()</f>
        <v>3.14159265358979</v>
      </c>
      <c r="S749" s="20" t="n">
        <v>0.067868145997636</v>
      </c>
      <c r="T749" s="20" t="n">
        <v>0.461590911843814</v>
      </c>
      <c r="U749" s="20" t="n">
        <v>0.521948519264088</v>
      </c>
      <c r="V749" s="20" t="n">
        <v>0.840575058390169</v>
      </c>
      <c r="W749" s="20" t="n">
        <v>0.939705470752895</v>
      </c>
      <c r="X749" s="20" t="n">
        <v>0.668990369863179</v>
      </c>
    </row>
    <row r="750" customFormat="false" ht="15" hidden="false" customHeight="false" outlineLevel="0" collapsed="false">
      <c r="A750" s="21" t="n">
        <v>726</v>
      </c>
      <c r="B750" s="18" t="n">
        <f aca="false">CHOOSE($E$9,S750,U750,W750)</f>
        <v>0.848411021172069</v>
      </c>
      <c r="C750" s="18" t="n">
        <f aca="false">CHOOSE($E$9,T750,V750,X750)</f>
        <v>0.590890634921379</v>
      </c>
      <c r="D750" s="9" t="n">
        <f aca="false">IF(B750^2+C750^2&lt;=1,1,0)</f>
        <v>0</v>
      </c>
      <c r="E750" s="14" t="n">
        <f aca="false">4*AVERAGE($D$25:D750)</f>
        <v>3.05234159779614</v>
      </c>
      <c r="F750" s="14" t="n">
        <f aca="false">B750</f>
        <v>0.848411021172069</v>
      </c>
      <c r="G750" s="9" t="str">
        <f aca="false">IF(D750=1,C750,"")</f>
        <v/>
      </c>
      <c r="H750" s="14" t="n">
        <f aca="false">IF(D750=0,C750,"")</f>
        <v>0.590890634921379</v>
      </c>
      <c r="I750" s="9" t="n">
        <f aca="false">SQRT(1-F750^2)</f>
        <v>0.529338019750865</v>
      </c>
      <c r="J750" s="21"/>
      <c r="K750" s="21"/>
      <c r="L750" s="21"/>
      <c r="M750" s="21"/>
      <c r="N750" s="21"/>
      <c r="O750" s="21"/>
      <c r="P750" s="21"/>
      <c r="Q750" s="19" t="n">
        <f aca="false">PI()</f>
        <v>3.14159265358979</v>
      </c>
      <c r="S750" s="20" t="n">
        <v>0.848411021172069</v>
      </c>
      <c r="T750" s="20" t="n">
        <v>0.590890634921379</v>
      </c>
      <c r="U750" s="20" t="n">
        <v>0.578517858852605</v>
      </c>
      <c r="V750" s="20" t="n">
        <v>0.64416426317397</v>
      </c>
      <c r="W750" s="20" t="n">
        <v>0.906893706166248</v>
      </c>
      <c r="X750" s="20" t="n">
        <v>0.60282207630314</v>
      </c>
    </row>
    <row r="751" customFormat="false" ht="15" hidden="false" customHeight="false" outlineLevel="0" collapsed="false">
      <c r="A751" s="21" t="n">
        <v>727</v>
      </c>
      <c r="B751" s="18" t="n">
        <f aca="false">CHOOSE($E$9,S751,U751,W751)</f>
        <v>0.469966705772094</v>
      </c>
      <c r="C751" s="18" t="n">
        <f aca="false">CHOOSE($E$9,T751,V751,X751)</f>
        <v>0.566799492225982</v>
      </c>
      <c r="D751" s="9" t="n">
        <f aca="false">IF(B751^2+C751^2&lt;=1,1,0)</f>
        <v>1</v>
      </c>
      <c r="E751" s="14" t="n">
        <f aca="false">4*AVERAGE($D$25:D751)</f>
        <v>3.05364511691884</v>
      </c>
      <c r="F751" s="14" t="n">
        <f aca="false">B751</f>
        <v>0.469966705772094</v>
      </c>
      <c r="G751" s="14" t="n">
        <f aca="false">IF(D751=1,C751,"")</f>
        <v>0.566799492225982</v>
      </c>
      <c r="H751" s="9" t="str">
        <f aca="false">IF(D751=0,C751,"")</f>
        <v/>
      </c>
      <c r="I751" s="9" t="n">
        <f aca="false">SQRT(1-F751^2)</f>
        <v>0.882684142525358</v>
      </c>
      <c r="J751" s="21"/>
      <c r="K751" s="21"/>
      <c r="L751" s="21"/>
      <c r="M751" s="21"/>
      <c r="N751" s="21"/>
      <c r="O751" s="21"/>
      <c r="P751" s="21"/>
      <c r="Q751" s="19" t="n">
        <f aca="false">PI()</f>
        <v>3.14159265358979</v>
      </c>
      <c r="S751" s="20" t="n">
        <v>0.469966705772094</v>
      </c>
      <c r="T751" s="20" t="n">
        <v>0.566799492225982</v>
      </c>
      <c r="U751" s="20" t="n">
        <v>0.838483049105756</v>
      </c>
      <c r="V751" s="20" t="n">
        <v>0.455393949677234</v>
      </c>
      <c r="W751" s="20" t="n">
        <v>0.251188779090972</v>
      </c>
      <c r="X751" s="20" t="n">
        <v>0.380471199585649</v>
      </c>
    </row>
    <row r="752" customFormat="false" ht="15" hidden="false" customHeight="false" outlineLevel="0" collapsed="false">
      <c r="A752" s="21" t="n">
        <v>728</v>
      </c>
      <c r="B752" s="18" t="n">
        <f aca="false">CHOOSE($E$9,S752,U752,W752)</f>
        <v>0.160671649849974</v>
      </c>
      <c r="C752" s="18" t="n">
        <f aca="false">CHOOSE($E$9,T752,V752,X752)</f>
        <v>0.213840724085458</v>
      </c>
      <c r="D752" s="9" t="n">
        <f aca="false">IF(B752^2+C752^2&lt;=1,1,0)</f>
        <v>1</v>
      </c>
      <c r="E752" s="14" t="n">
        <f aca="false">4*AVERAGE($D$25:D752)</f>
        <v>3.05494505494505</v>
      </c>
      <c r="F752" s="14" t="n">
        <f aca="false">B752</f>
        <v>0.160671649849974</v>
      </c>
      <c r="G752" s="14" t="n">
        <f aca="false">IF(D752=1,C752,"")</f>
        <v>0.213840724085458</v>
      </c>
      <c r="H752" s="9" t="str">
        <f aca="false">IF(D752=0,C752,"")</f>
        <v/>
      </c>
      <c r="I752" s="9" t="n">
        <f aca="false">SQRT(1-F752^2)</f>
        <v>0.98700791330895</v>
      </c>
      <c r="J752" s="21"/>
      <c r="K752" s="21"/>
      <c r="L752" s="21"/>
      <c r="M752" s="21"/>
      <c r="N752" s="21"/>
      <c r="O752" s="21"/>
      <c r="P752" s="21"/>
      <c r="Q752" s="19" t="n">
        <f aca="false">PI()</f>
        <v>3.14159265358979</v>
      </c>
      <c r="S752" s="20" t="n">
        <v>0.160671649849974</v>
      </c>
      <c r="T752" s="20" t="n">
        <v>0.213840724085458</v>
      </c>
      <c r="U752" s="20" t="n">
        <v>0.677641875683368</v>
      </c>
      <c r="V752" s="20" t="n">
        <v>0.561662480343787</v>
      </c>
      <c r="W752" s="20" t="n">
        <v>0.114063866944133</v>
      </c>
      <c r="X752" s="20" t="n">
        <v>0.0408132453441105</v>
      </c>
    </row>
    <row r="753" customFormat="false" ht="15" hidden="false" customHeight="false" outlineLevel="0" collapsed="false">
      <c r="A753" s="21" t="n">
        <v>729</v>
      </c>
      <c r="B753" s="18" t="n">
        <f aca="false">CHOOSE($E$9,S753,U753,W753)</f>
        <v>0.46713254309725</v>
      </c>
      <c r="C753" s="18" t="n">
        <f aca="false">CHOOSE($E$9,T753,V753,X753)</f>
        <v>0.0321731470758095</v>
      </c>
      <c r="D753" s="9" t="n">
        <f aca="false">IF(B753^2+C753^2&lt;=1,1,0)</f>
        <v>1</v>
      </c>
      <c r="E753" s="14" t="n">
        <f aca="false">4*AVERAGE($D$25:D753)</f>
        <v>3.0562414266118</v>
      </c>
      <c r="F753" s="14" t="n">
        <f aca="false">B753</f>
        <v>0.46713254309725</v>
      </c>
      <c r="G753" s="14" t="n">
        <f aca="false">IF(D753=1,C753,"")</f>
        <v>0.0321731470758095</v>
      </c>
      <c r="H753" s="9" t="str">
        <f aca="false">IF(D753=0,C753,"")</f>
        <v/>
      </c>
      <c r="I753" s="9" t="n">
        <f aca="false">SQRT(1-F753^2)</f>
        <v>0.884187303222284</v>
      </c>
      <c r="J753" s="21"/>
      <c r="K753" s="21"/>
      <c r="L753" s="21"/>
      <c r="M753" s="21"/>
      <c r="N753" s="21"/>
      <c r="O753" s="21"/>
      <c r="P753" s="21"/>
      <c r="Q753" s="19" t="n">
        <f aca="false">PI()</f>
        <v>3.14159265358979</v>
      </c>
      <c r="S753" s="20" t="n">
        <v>0.46713254309725</v>
      </c>
      <c r="T753" s="20" t="n">
        <v>0.0321731470758095</v>
      </c>
      <c r="U753" s="20" t="n">
        <v>0.681096421505044</v>
      </c>
      <c r="V753" s="20" t="n">
        <v>0.392789889301794</v>
      </c>
      <c r="W753" s="20" t="n">
        <v>0.155606207483867</v>
      </c>
      <c r="X753" s="20" t="n">
        <v>0.163309129093081</v>
      </c>
    </row>
    <row r="754" customFormat="false" ht="15" hidden="false" customHeight="false" outlineLevel="0" collapsed="false">
      <c r="A754" s="21" t="n">
        <v>730</v>
      </c>
      <c r="B754" s="18" t="n">
        <f aca="false">CHOOSE($E$9,S754,U754,W754)</f>
        <v>0.243510558619164</v>
      </c>
      <c r="C754" s="18" t="n">
        <f aca="false">CHOOSE($E$9,T754,V754,X754)</f>
        <v>0.648459760588594</v>
      </c>
      <c r="D754" s="9" t="n">
        <f aca="false">IF(B754^2+C754^2&lt;=1,1,0)</f>
        <v>1</v>
      </c>
      <c r="E754" s="14" t="n">
        <f aca="false">4*AVERAGE($D$25:D754)</f>
        <v>3.05753424657534</v>
      </c>
      <c r="F754" s="14" t="n">
        <f aca="false">B754</f>
        <v>0.243510558619164</v>
      </c>
      <c r="G754" s="14" t="n">
        <f aca="false">IF(D754=1,C754,"")</f>
        <v>0.648459760588594</v>
      </c>
      <c r="H754" s="9" t="str">
        <f aca="false">IF(D754=0,C754,"")</f>
        <v/>
      </c>
      <c r="I754" s="9" t="n">
        <f aca="false">SQRT(1-F754^2)</f>
        <v>0.969898246127388</v>
      </c>
      <c r="J754" s="21"/>
      <c r="K754" s="21"/>
      <c r="L754" s="21"/>
      <c r="M754" s="21"/>
      <c r="N754" s="21"/>
      <c r="O754" s="21"/>
      <c r="P754" s="21"/>
      <c r="Q754" s="19" t="n">
        <f aca="false">PI()</f>
        <v>3.14159265358979</v>
      </c>
      <c r="S754" s="20" t="n">
        <v>0.243510558619164</v>
      </c>
      <c r="T754" s="20" t="n">
        <v>0.648459760588594</v>
      </c>
      <c r="U754" s="20" t="n">
        <v>0.388331902288457</v>
      </c>
      <c r="V754" s="20" t="n">
        <v>0.604174026399133</v>
      </c>
      <c r="W754" s="20" t="n">
        <v>0.653330237769288</v>
      </c>
      <c r="X754" s="20" t="n">
        <v>0.143174659169335</v>
      </c>
    </row>
    <row r="755" customFormat="false" ht="15" hidden="false" customHeight="false" outlineLevel="0" collapsed="false">
      <c r="A755" s="21" t="n">
        <v>731</v>
      </c>
      <c r="B755" s="18" t="n">
        <f aca="false">CHOOSE($E$9,S755,U755,W755)</f>
        <v>0.718867925810628</v>
      </c>
      <c r="C755" s="18" t="n">
        <f aca="false">CHOOSE($E$9,T755,V755,X755)</f>
        <v>0.870084131718613</v>
      </c>
      <c r="D755" s="9" t="n">
        <f aca="false">IF(B755^2+C755^2&lt;=1,1,0)</f>
        <v>0</v>
      </c>
      <c r="E755" s="14" t="n">
        <f aca="false">4*AVERAGE($D$25:D755)</f>
        <v>3.05335157318741</v>
      </c>
      <c r="F755" s="14" t="n">
        <f aca="false">B755</f>
        <v>0.718867925810628</v>
      </c>
      <c r="G755" s="9" t="str">
        <f aca="false">IF(D755=1,C755,"")</f>
        <v/>
      </c>
      <c r="H755" s="14" t="n">
        <f aca="false">IF(D755=0,C755,"")</f>
        <v>0.870084131718613</v>
      </c>
      <c r="I755" s="9" t="n">
        <f aca="false">SQRT(1-F755^2)</f>
        <v>0.695146678939579</v>
      </c>
      <c r="J755" s="21"/>
      <c r="K755" s="21"/>
      <c r="L755" s="21"/>
      <c r="M755" s="21"/>
      <c r="N755" s="21"/>
      <c r="O755" s="21"/>
      <c r="P755" s="21"/>
      <c r="Q755" s="19" t="n">
        <f aca="false">PI()</f>
        <v>3.14159265358979</v>
      </c>
      <c r="S755" s="20" t="n">
        <v>0.718867925810628</v>
      </c>
      <c r="T755" s="20" t="n">
        <v>0.870084131718613</v>
      </c>
      <c r="U755" s="20" t="n">
        <v>0.0686289406012263</v>
      </c>
      <c r="V755" s="20" t="n">
        <v>0.210935668031777</v>
      </c>
      <c r="W755" s="20" t="n">
        <v>0.489295259886991</v>
      </c>
      <c r="X755" s="20" t="n">
        <v>0.351359052917575</v>
      </c>
    </row>
    <row r="756" customFormat="false" ht="15" hidden="false" customHeight="false" outlineLevel="0" collapsed="false">
      <c r="A756" s="21" t="n">
        <v>732</v>
      </c>
      <c r="B756" s="18" t="n">
        <f aca="false">CHOOSE($E$9,S756,U756,W756)</f>
        <v>0.0252231213962659</v>
      </c>
      <c r="C756" s="18" t="n">
        <f aca="false">CHOOSE($E$9,T756,V756,X756)</f>
        <v>0.752016316284426</v>
      </c>
      <c r="D756" s="9" t="n">
        <f aca="false">IF(B756^2+C756^2&lt;=1,1,0)</f>
        <v>1</v>
      </c>
      <c r="E756" s="14" t="n">
        <f aca="false">4*AVERAGE($D$25:D756)</f>
        <v>3.05464480874317</v>
      </c>
      <c r="F756" s="14" t="n">
        <f aca="false">B756</f>
        <v>0.0252231213962659</v>
      </c>
      <c r="G756" s="14" t="n">
        <f aca="false">IF(D756=1,C756,"")</f>
        <v>0.752016316284426</v>
      </c>
      <c r="H756" s="9" t="str">
        <f aca="false">IF(D756=0,C756,"")</f>
        <v/>
      </c>
      <c r="I756" s="9" t="n">
        <f aca="false">SQRT(1-F756^2)</f>
        <v>0.999681846462678</v>
      </c>
      <c r="J756" s="21"/>
      <c r="K756" s="21"/>
      <c r="L756" s="21"/>
      <c r="M756" s="21"/>
      <c r="N756" s="21"/>
      <c r="O756" s="21"/>
      <c r="P756" s="21"/>
      <c r="Q756" s="19" t="n">
        <f aca="false">PI()</f>
        <v>3.14159265358979</v>
      </c>
      <c r="S756" s="20" t="n">
        <v>0.0252231213962659</v>
      </c>
      <c r="T756" s="20" t="n">
        <v>0.752016316284426</v>
      </c>
      <c r="U756" s="20" t="n">
        <v>0.6127697186685</v>
      </c>
      <c r="V756" s="20" t="n">
        <v>0.511065549218257</v>
      </c>
      <c r="W756" s="20" t="n">
        <v>0.0408523770398268</v>
      </c>
      <c r="X756" s="20" t="n">
        <v>0.84413471444765</v>
      </c>
    </row>
    <row r="757" customFormat="false" ht="15" hidden="false" customHeight="false" outlineLevel="0" collapsed="false">
      <c r="A757" s="21" t="n">
        <v>733</v>
      </c>
      <c r="B757" s="18" t="n">
        <f aca="false">CHOOSE($E$9,S757,U757,W757)</f>
        <v>0.194737530197017</v>
      </c>
      <c r="C757" s="18" t="n">
        <f aca="false">CHOOSE($E$9,T757,V757,X757)</f>
        <v>0.723325386294164</v>
      </c>
      <c r="D757" s="9" t="n">
        <f aca="false">IF(B757^2+C757^2&lt;=1,1,0)</f>
        <v>1</v>
      </c>
      <c r="E757" s="14" t="n">
        <f aca="false">4*AVERAGE($D$25:D757)</f>
        <v>3.05593451568895</v>
      </c>
      <c r="F757" s="14" t="n">
        <f aca="false">B757</f>
        <v>0.194737530197017</v>
      </c>
      <c r="G757" s="14" t="n">
        <f aca="false">IF(D757=1,C757,"")</f>
        <v>0.723325386294164</v>
      </c>
      <c r="H757" s="9" t="str">
        <f aca="false">IF(D757=0,C757,"")</f>
        <v/>
      </c>
      <c r="I757" s="9" t="n">
        <f aca="false">SQRT(1-F757^2)</f>
        <v>0.980855389103188</v>
      </c>
      <c r="J757" s="21"/>
      <c r="K757" s="21"/>
      <c r="L757" s="21"/>
      <c r="M757" s="21"/>
      <c r="N757" s="21"/>
      <c r="O757" s="21"/>
      <c r="P757" s="21"/>
      <c r="Q757" s="19" t="n">
        <f aca="false">PI()</f>
        <v>3.14159265358979</v>
      </c>
      <c r="S757" s="20" t="n">
        <v>0.194737530197017</v>
      </c>
      <c r="T757" s="20" t="n">
        <v>0.723325386294164</v>
      </c>
      <c r="U757" s="20" t="n">
        <v>0.706684239189569</v>
      </c>
      <c r="V757" s="20" t="n">
        <v>0.954104498851286</v>
      </c>
      <c r="W757" s="20" t="n">
        <v>0.818193438496483</v>
      </c>
      <c r="X757" s="20" t="n">
        <v>0.823917605152052</v>
      </c>
    </row>
    <row r="758" customFormat="false" ht="15" hidden="false" customHeight="false" outlineLevel="0" collapsed="false">
      <c r="A758" s="21" t="n">
        <v>734</v>
      </c>
      <c r="B758" s="18" t="n">
        <f aca="false">CHOOSE($E$9,S758,U758,W758)</f>
        <v>0.424495489685796</v>
      </c>
      <c r="C758" s="18" t="n">
        <f aca="false">CHOOSE($E$9,T758,V758,X758)</f>
        <v>0.590843446669169</v>
      </c>
      <c r="D758" s="9" t="n">
        <f aca="false">IF(B758^2+C758^2&lt;=1,1,0)</f>
        <v>1</v>
      </c>
      <c r="E758" s="14" t="n">
        <f aca="false">4*AVERAGE($D$25:D758)</f>
        <v>3.05722070844687</v>
      </c>
      <c r="F758" s="14" t="n">
        <f aca="false">B758</f>
        <v>0.424495489685796</v>
      </c>
      <c r="G758" s="14" t="n">
        <f aca="false">IF(D758=1,C758,"")</f>
        <v>0.590843446669169</v>
      </c>
      <c r="H758" s="9" t="str">
        <f aca="false">IF(D758=0,C758,"")</f>
        <v/>
      </c>
      <c r="I758" s="9" t="n">
        <f aca="false">SQRT(1-F758^2)</f>
        <v>0.905430052094813</v>
      </c>
      <c r="J758" s="21"/>
      <c r="K758" s="21"/>
      <c r="L758" s="21"/>
      <c r="M758" s="21"/>
      <c r="N758" s="21"/>
      <c r="O758" s="21"/>
      <c r="P758" s="21"/>
      <c r="Q758" s="19" t="n">
        <f aca="false">PI()</f>
        <v>3.14159265358979</v>
      </c>
      <c r="S758" s="20" t="n">
        <v>0.424495489685796</v>
      </c>
      <c r="T758" s="20" t="n">
        <v>0.590843446669169</v>
      </c>
      <c r="U758" s="20" t="n">
        <v>0.886220792897341</v>
      </c>
      <c r="V758" s="20" t="n">
        <v>0.534946521323591</v>
      </c>
      <c r="W758" s="20" t="n">
        <v>0.922655199953439</v>
      </c>
      <c r="X758" s="20" t="n">
        <v>0.475366499860995</v>
      </c>
    </row>
    <row r="759" customFormat="false" ht="15" hidden="false" customHeight="false" outlineLevel="0" collapsed="false">
      <c r="A759" s="21" t="n">
        <v>735</v>
      </c>
      <c r="B759" s="18" t="n">
        <f aca="false">CHOOSE($E$9,S759,U759,W759)</f>
        <v>0.923941194894724</v>
      </c>
      <c r="C759" s="18" t="n">
        <f aca="false">CHOOSE($E$9,T759,V759,X759)</f>
        <v>0.453306336537935</v>
      </c>
      <c r="D759" s="9" t="n">
        <f aca="false">IF(B759^2+C759^2&lt;=1,1,0)</f>
        <v>0</v>
      </c>
      <c r="E759" s="14" t="n">
        <f aca="false">4*AVERAGE($D$25:D759)</f>
        <v>3.0530612244898</v>
      </c>
      <c r="F759" s="14" t="n">
        <f aca="false">B759</f>
        <v>0.923941194894724</v>
      </c>
      <c r="G759" s="9" t="str">
        <f aca="false">IF(D759=1,C759,"")</f>
        <v/>
      </c>
      <c r="H759" s="14" t="n">
        <f aca="false">IF(D759=0,C759,"")</f>
        <v>0.453306336537935</v>
      </c>
      <c r="I759" s="9" t="n">
        <f aca="false">SQRT(1-F759^2)</f>
        <v>0.38253453226671</v>
      </c>
      <c r="J759" s="21"/>
      <c r="K759" s="21"/>
      <c r="L759" s="21"/>
      <c r="M759" s="21"/>
      <c r="N759" s="21"/>
      <c r="O759" s="21"/>
      <c r="P759" s="21"/>
      <c r="Q759" s="19" t="n">
        <f aca="false">PI()</f>
        <v>3.14159265358979</v>
      </c>
      <c r="S759" s="20" t="n">
        <v>0.923941194894724</v>
      </c>
      <c r="T759" s="20" t="n">
        <v>0.453306336537935</v>
      </c>
      <c r="U759" s="20" t="n">
        <v>0.914179101082308</v>
      </c>
      <c r="V759" s="20" t="n">
        <v>0.231437249348846</v>
      </c>
      <c r="W759" s="20" t="n">
        <v>0.512109092557103</v>
      </c>
      <c r="X759" s="20" t="n">
        <v>0.127497273487015</v>
      </c>
    </row>
    <row r="760" customFormat="false" ht="15" hidden="false" customHeight="false" outlineLevel="0" collapsed="false">
      <c r="A760" s="21" t="n">
        <v>736</v>
      </c>
      <c r="B760" s="18" t="n">
        <f aca="false">CHOOSE($E$9,S760,U760,W760)</f>
        <v>0.965700002736412</v>
      </c>
      <c r="C760" s="18" t="n">
        <f aca="false">CHOOSE($E$9,T760,V760,X760)</f>
        <v>0.0329290229128674</v>
      </c>
      <c r="D760" s="9" t="n">
        <f aca="false">IF(B760^2+C760^2&lt;=1,1,0)</f>
        <v>1</v>
      </c>
      <c r="E760" s="14" t="n">
        <f aca="false">4*AVERAGE($D$25:D760)</f>
        <v>3.05434782608696</v>
      </c>
      <c r="F760" s="14" t="n">
        <f aca="false">B760</f>
        <v>0.965700002736412</v>
      </c>
      <c r="G760" s="14" t="n">
        <f aca="false">IF(D760=1,C760,"")</f>
        <v>0.0329290229128674</v>
      </c>
      <c r="H760" s="9" t="str">
        <f aca="false">IF(D760=0,C760,"")</f>
        <v/>
      </c>
      <c r="I760" s="9" t="n">
        <f aca="false">SQRT(1-F760^2)</f>
        <v>0.25966036415844</v>
      </c>
      <c r="J760" s="21"/>
      <c r="K760" s="21"/>
      <c r="L760" s="21"/>
      <c r="M760" s="21"/>
      <c r="N760" s="21"/>
      <c r="O760" s="21"/>
      <c r="P760" s="21"/>
      <c r="Q760" s="19" t="n">
        <f aca="false">PI()</f>
        <v>3.14159265358979</v>
      </c>
      <c r="S760" s="20" t="n">
        <v>0.965700002736412</v>
      </c>
      <c r="T760" s="20" t="n">
        <v>0.0329290229128674</v>
      </c>
      <c r="U760" s="20" t="n">
        <v>0.680024055008459</v>
      </c>
      <c r="V760" s="20" t="n">
        <v>0.565044583845162</v>
      </c>
      <c r="W760" s="20" t="n">
        <v>0.671975398885725</v>
      </c>
      <c r="X760" s="20" t="n">
        <v>0.388031417523545</v>
      </c>
    </row>
    <row r="761" customFormat="false" ht="15" hidden="false" customHeight="false" outlineLevel="0" collapsed="false">
      <c r="A761" s="21" t="n">
        <v>737</v>
      </c>
      <c r="B761" s="18" t="n">
        <f aca="false">CHOOSE($E$9,S761,U761,W761)</f>
        <v>0.417738237301819</v>
      </c>
      <c r="C761" s="18" t="n">
        <f aca="false">CHOOSE($E$9,T761,V761,X761)</f>
        <v>0.975319007062353</v>
      </c>
      <c r="D761" s="9" t="n">
        <f aca="false">IF(B761^2+C761^2&lt;=1,1,0)</f>
        <v>0</v>
      </c>
      <c r="E761" s="14" t="n">
        <f aca="false">4*AVERAGE($D$25:D761)</f>
        <v>3.05020352781547</v>
      </c>
      <c r="F761" s="14" t="n">
        <f aca="false">B761</f>
        <v>0.417738237301819</v>
      </c>
      <c r="G761" s="9" t="str">
        <f aca="false">IF(D761=1,C761,"")</f>
        <v/>
      </c>
      <c r="H761" s="14" t="n">
        <f aca="false">IF(D761=0,C761,"")</f>
        <v>0.975319007062353</v>
      </c>
      <c r="I761" s="9" t="n">
        <f aca="false">SQRT(1-F761^2)</f>
        <v>0.908567424628447</v>
      </c>
      <c r="J761" s="21"/>
      <c r="K761" s="21"/>
      <c r="L761" s="21"/>
      <c r="M761" s="21"/>
      <c r="N761" s="21"/>
      <c r="O761" s="21"/>
      <c r="P761" s="21"/>
      <c r="Q761" s="19" t="n">
        <f aca="false">PI()</f>
        <v>3.14159265358979</v>
      </c>
      <c r="S761" s="20" t="n">
        <v>0.417738237301819</v>
      </c>
      <c r="T761" s="20" t="n">
        <v>0.975319007062353</v>
      </c>
      <c r="U761" s="20" t="n">
        <v>0.0213148870474384</v>
      </c>
      <c r="V761" s="20" t="n">
        <v>0.909657392767345</v>
      </c>
      <c r="W761" s="20" t="n">
        <v>0.0640084008839962</v>
      </c>
      <c r="X761" s="20" t="n">
        <v>0.689553857825908</v>
      </c>
    </row>
    <row r="762" customFormat="false" ht="15" hidden="false" customHeight="false" outlineLevel="0" collapsed="false">
      <c r="A762" s="21" t="n">
        <v>738</v>
      </c>
      <c r="B762" s="18" t="n">
        <f aca="false">CHOOSE($E$9,S762,U762,W762)</f>
        <v>0.106104660197161</v>
      </c>
      <c r="C762" s="18" t="n">
        <f aca="false">CHOOSE($E$9,T762,V762,X762)</f>
        <v>0.0953888763906434</v>
      </c>
      <c r="D762" s="9" t="n">
        <f aca="false">IF(B762^2+C762^2&lt;=1,1,0)</f>
        <v>1</v>
      </c>
      <c r="E762" s="14" t="n">
        <f aca="false">4*AVERAGE($D$25:D762)</f>
        <v>3.05149051490515</v>
      </c>
      <c r="F762" s="14" t="n">
        <f aca="false">B762</f>
        <v>0.106104660197161</v>
      </c>
      <c r="G762" s="14" t="n">
        <f aca="false">IF(D762=1,C762,"")</f>
        <v>0.0953888763906434</v>
      </c>
      <c r="H762" s="9" t="str">
        <f aca="false">IF(D762=0,C762,"")</f>
        <v/>
      </c>
      <c r="I762" s="9" t="n">
        <f aca="false">SQRT(1-F762^2)</f>
        <v>0.994354967345387</v>
      </c>
      <c r="J762" s="21"/>
      <c r="K762" s="21"/>
      <c r="L762" s="21"/>
      <c r="M762" s="21"/>
      <c r="N762" s="21"/>
      <c r="O762" s="21"/>
      <c r="P762" s="21"/>
      <c r="Q762" s="19" t="n">
        <f aca="false">PI()</f>
        <v>3.14159265358979</v>
      </c>
      <c r="S762" s="20" t="n">
        <v>0.106104660197161</v>
      </c>
      <c r="T762" s="20" t="n">
        <v>0.0953888763906434</v>
      </c>
      <c r="U762" s="20" t="n">
        <v>0.396944021365343</v>
      </c>
      <c r="V762" s="20" t="n">
        <v>0.412002632773842</v>
      </c>
      <c r="W762" s="20" t="n">
        <v>0.713327023987067</v>
      </c>
      <c r="X762" s="20" t="n">
        <v>0.878036344718771</v>
      </c>
    </row>
    <row r="763" customFormat="false" ht="15" hidden="false" customHeight="false" outlineLevel="0" collapsed="false">
      <c r="A763" s="21" t="n">
        <v>739</v>
      </c>
      <c r="B763" s="18" t="n">
        <f aca="false">CHOOSE($E$9,S763,U763,W763)</f>
        <v>0.40534833248239</v>
      </c>
      <c r="C763" s="18" t="n">
        <f aca="false">CHOOSE($E$9,T763,V763,X763)</f>
        <v>0.668999447138049</v>
      </c>
      <c r="D763" s="9" t="n">
        <f aca="false">IF(B763^2+C763^2&lt;=1,1,0)</f>
        <v>1</v>
      </c>
      <c r="E763" s="14" t="n">
        <f aca="false">4*AVERAGE($D$25:D763)</f>
        <v>3.05277401894452</v>
      </c>
      <c r="F763" s="14" t="n">
        <f aca="false">B763</f>
        <v>0.40534833248239</v>
      </c>
      <c r="G763" s="14" t="n">
        <f aca="false">IF(D763=1,C763,"")</f>
        <v>0.668999447138049</v>
      </c>
      <c r="H763" s="9" t="str">
        <f aca="false">IF(D763=0,C763,"")</f>
        <v/>
      </c>
      <c r="I763" s="9" t="n">
        <f aca="false">SQRT(1-F763^2)</f>
        <v>0.914162310180061</v>
      </c>
      <c r="J763" s="21"/>
      <c r="K763" s="21"/>
      <c r="L763" s="21"/>
      <c r="M763" s="21"/>
      <c r="N763" s="21"/>
      <c r="O763" s="21"/>
      <c r="P763" s="21"/>
      <c r="Q763" s="19" t="n">
        <f aca="false">PI()</f>
        <v>3.14159265358979</v>
      </c>
      <c r="S763" s="20" t="n">
        <v>0.40534833248239</v>
      </c>
      <c r="T763" s="20" t="n">
        <v>0.668999447138049</v>
      </c>
      <c r="U763" s="20" t="n">
        <v>0.499786996479518</v>
      </c>
      <c r="V763" s="20" t="n">
        <v>0.885614652599896</v>
      </c>
      <c r="W763" s="20" t="n">
        <v>0.434689486005935</v>
      </c>
      <c r="X763" s="20" t="n">
        <v>0.69248942401623</v>
      </c>
    </row>
    <row r="764" customFormat="false" ht="15" hidden="false" customHeight="false" outlineLevel="0" collapsed="false">
      <c r="A764" s="21" t="n">
        <v>740</v>
      </c>
      <c r="B764" s="18" t="n">
        <f aca="false">CHOOSE($E$9,S764,U764,W764)</f>
        <v>0.540621657273732</v>
      </c>
      <c r="C764" s="18" t="n">
        <f aca="false">CHOOSE($E$9,T764,V764,X764)</f>
        <v>0.499947755713947</v>
      </c>
      <c r="D764" s="9" t="n">
        <f aca="false">IF(B764^2+C764^2&lt;=1,1,0)</f>
        <v>1</v>
      </c>
      <c r="E764" s="14" t="n">
        <f aca="false">4*AVERAGE($D$25:D764)</f>
        <v>3.05405405405405</v>
      </c>
      <c r="F764" s="14" t="n">
        <f aca="false">B764</f>
        <v>0.540621657273732</v>
      </c>
      <c r="G764" s="14" t="n">
        <f aca="false">IF(D764=1,C764,"")</f>
        <v>0.499947755713947</v>
      </c>
      <c r="H764" s="9" t="str">
        <f aca="false">IF(D764=0,C764,"")</f>
        <v/>
      </c>
      <c r="I764" s="9" t="n">
        <f aca="false">SQRT(1-F764^2)</f>
        <v>0.841265846024075</v>
      </c>
      <c r="J764" s="21"/>
      <c r="K764" s="21"/>
      <c r="L764" s="21"/>
      <c r="M764" s="21"/>
      <c r="N764" s="21"/>
      <c r="O764" s="21"/>
      <c r="P764" s="21"/>
      <c r="Q764" s="19" t="n">
        <f aca="false">PI()</f>
        <v>3.14159265358979</v>
      </c>
      <c r="S764" s="20" t="n">
        <v>0.540621657273732</v>
      </c>
      <c r="T764" s="20" t="n">
        <v>0.499947755713947</v>
      </c>
      <c r="U764" s="20" t="n">
        <v>0.478482212736071</v>
      </c>
      <c r="V764" s="20" t="n">
        <v>0.494504583822431</v>
      </c>
      <c r="W764" s="20" t="n">
        <v>0.566183205398822</v>
      </c>
      <c r="X764" s="20" t="n">
        <v>0.368263330114296</v>
      </c>
    </row>
    <row r="765" customFormat="false" ht="15" hidden="false" customHeight="false" outlineLevel="0" collapsed="false">
      <c r="A765" s="21" t="n">
        <v>741</v>
      </c>
      <c r="B765" s="18" t="n">
        <f aca="false">CHOOSE($E$9,S765,U765,W765)</f>
        <v>0.773953954572789</v>
      </c>
      <c r="C765" s="18" t="n">
        <f aca="false">CHOOSE($E$9,T765,V765,X765)</f>
        <v>0.942109468975104</v>
      </c>
      <c r="D765" s="9" t="n">
        <f aca="false">IF(B765^2+C765^2&lt;=1,1,0)</f>
        <v>0</v>
      </c>
      <c r="E765" s="14" t="n">
        <f aca="false">4*AVERAGE($D$25:D765)</f>
        <v>3.04993252361673</v>
      </c>
      <c r="F765" s="14" t="n">
        <f aca="false">B765</f>
        <v>0.773953954572789</v>
      </c>
      <c r="G765" s="9" t="str">
        <f aca="false">IF(D765=1,C765,"")</f>
        <v/>
      </c>
      <c r="H765" s="14" t="n">
        <f aca="false">IF(D765=0,C765,"")</f>
        <v>0.942109468975104</v>
      </c>
      <c r="I765" s="9" t="n">
        <f aca="false">SQRT(1-F765^2)</f>
        <v>0.633241878116996</v>
      </c>
      <c r="J765" s="21"/>
      <c r="K765" s="21"/>
      <c r="L765" s="21"/>
      <c r="M765" s="21"/>
      <c r="N765" s="21"/>
      <c r="O765" s="21"/>
      <c r="P765" s="21"/>
      <c r="Q765" s="19" t="n">
        <f aca="false">PI()</f>
        <v>3.14159265358979</v>
      </c>
      <c r="S765" s="20" t="n">
        <v>0.773953954572789</v>
      </c>
      <c r="T765" s="20" t="n">
        <v>0.942109468975104</v>
      </c>
      <c r="U765" s="20" t="n">
        <v>0.752125888017258</v>
      </c>
      <c r="V765" s="20" t="n">
        <v>0.835065301349678</v>
      </c>
      <c r="W765" s="20" t="n">
        <v>0.876514336106011</v>
      </c>
      <c r="X765" s="20" t="n">
        <v>0.899274610559501</v>
      </c>
    </row>
    <row r="766" customFormat="false" ht="15" hidden="false" customHeight="false" outlineLevel="0" collapsed="false">
      <c r="A766" s="21" t="n">
        <v>742</v>
      </c>
      <c r="B766" s="18" t="n">
        <f aca="false">CHOOSE($E$9,S766,U766,W766)</f>
        <v>0.999719982384704</v>
      </c>
      <c r="C766" s="18" t="n">
        <f aca="false">CHOOSE($E$9,T766,V766,X766)</f>
        <v>0.139553096261807</v>
      </c>
      <c r="D766" s="9" t="n">
        <f aca="false">IF(B766^2+C766^2&lt;=1,1,0)</f>
        <v>0</v>
      </c>
      <c r="E766" s="14" t="n">
        <f aca="false">4*AVERAGE($D$25:D766)</f>
        <v>3.04582210242588</v>
      </c>
      <c r="F766" s="14" t="n">
        <f aca="false">B766</f>
        <v>0.999719982384704</v>
      </c>
      <c r="G766" s="9" t="str">
        <f aca="false">IF(D766=1,C766,"")</f>
        <v/>
      </c>
      <c r="H766" s="14" t="n">
        <f aca="false">IF(D766=0,C766,"")</f>
        <v>0.139553096261807</v>
      </c>
      <c r="I766" s="9" t="n">
        <f aca="false">SQRT(1-F766^2)</f>
        <v>0.0236634067861555</v>
      </c>
      <c r="J766" s="21"/>
      <c r="K766" s="21"/>
      <c r="L766" s="21"/>
      <c r="M766" s="21"/>
      <c r="N766" s="21"/>
      <c r="O766" s="21"/>
      <c r="P766" s="21"/>
      <c r="Q766" s="19" t="n">
        <f aca="false">PI()</f>
        <v>3.14159265358979</v>
      </c>
      <c r="S766" s="20" t="n">
        <v>0.999719982384704</v>
      </c>
      <c r="T766" s="20" t="n">
        <v>0.139553096261807</v>
      </c>
      <c r="U766" s="20" t="n">
        <v>0.62458043309287</v>
      </c>
      <c r="V766" s="20" t="n">
        <v>0.25084926125855</v>
      </c>
      <c r="W766" s="20" t="n">
        <v>0.12265302965335</v>
      </c>
      <c r="X766" s="20" t="n">
        <v>0.0445953328839684</v>
      </c>
    </row>
    <row r="767" customFormat="false" ht="15" hidden="false" customHeight="false" outlineLevel="0" collapsed="false">
      <c r="A767" s="21" t="n">
        <v>743</v>
      </c>
      <c r="B767" s="18" t="n">
        <f aca="false">CHOOSE($E$9,S767,U767,W767)</f>
        <v>0.853429380687885</v>
      </c>
      <c r="C767" s="18" t="n">
        <f aca="false">CHOOSE($E$9,T767,V767,X767)</f>
        <v>0.775763698504306</v>
      </c>
      <c r="D767" s="9" t="n">
        <f aca="false">IF(B767^2+C767^2&lt;=1,1,0)</f>
        <v>0</v>
      </c>
      <c r="E767" s="14" t="n">
        <f aca="false">4*AVERAGE($D$25:D767)</f>
        <v>3.04172274562584</v>
      </c>
      <c r="F767" s="14" t="n">
        <f aca="false">B767</f>
        <v>0.853429380687885</v>
      </c>
      <c r="G767" s="9" t="str">
        <f aca="false">IF(D767=1,C767,"")</f>
        <v/>
      </c>
      <c r="H767" s="14" t="n">
        <f aca="false">IF(D767=0,C767,"")</f>
        <v>0.775763698504306</v>
      </c>
      <c r="I767" s="9" t="n">
        <f aca="false">SQRT(1-F767^2)</f>
        <v>0.521208492043916</v>
      </c>
      <c r="J767" s="21"/>
      <c r="K767" s="21"/>
      <c r="L767" s="21"/>
      <c r="M767" s="21"/>
      <c r="N767" s="21"/>
      <c r="O767" s="21"/>
      <c r="P767" s="21"/>
      <c r="Q767" s="19" t="n">
        <f aca="false">PI()</f>
        <v>3.14159265358979</v>
      </c>
      <c r="S767" s="20" t="n">
        <v>0.853429380687885</v>
      </c>
      <c r="T767" s="20" t="n">
        <v>0.775763698504306</v>
      </c>
      <c r="U767" s="20" t="n">
        <v>0.383347875482772</v>
      </c>
      <c r="V767" s="20" t="n">
        <v>0.205290389271604</v>
      </c>
      <c r="W767" s="20" t="n">
        <v>0.929644838010859</v>
      </c>
      <c r="X767" s="20" t="n">
        <v>0.320675755029386</v>
      </c>
    </row>
    <row r="768" customFormat="false" ht="15" hidden="false" customHeight="false" outlineLevel="0" collapsed="false">
      <c r="A768" s="21" t="n">
        <v>744</v>
      </c>
      <c r="B768" s="18" t="n">
        <f aca="false">CHOOSE($E$9,S768,U768,W768)</f>
        <v>0.306127077317797</v>
      </c>
      <c r="C768" s="18" t="n">
        <f aca="false">CHOOSE($E$9,T768,V768,X768)</f>
        <v>0.409246602212079</v>
      </c>
      <c r="D768" s="9" t="n">
        <f aca="false">IF(B768^2+C768^2&lt;=1,1,0)</f>
        <v>1</v>
      </c>
      <c r="E768" s="14" t="n">
        <f aca="false">4*AVERAGE($D$25:D768)</f>
        <v>3.04301075268817</v>
      </c>
      <c r="F768" s="14" t="n">
        <f aca="false">B768</f>
        <v>0.306127077317797</v>
      </c>
      <c r="G768" s="14" t="n">
        <f aca="false">IF(D768=1,C768,"")</f>
        <v>0.409246602212079</v>
      </c>
      <c r="H768" s="9" t="str">
        <f aca="false">IF(D768=0,C768,"")</f>
        <v/>
      </c>
      <c r="I768" s="9" t="n">
        <f aca="false">SQRT(1-F768^2)</f>
        <v>0.951990657797052</v>
      </c>
      <c r="J768" s="21"/>
      <c r="K768" s="21"/>
      <c r="L768" s="21"/>
      <c r="M768" s="21"/>
      <c r="N768" s="21"/>
      <c r="O768" s="21"/>
      <c r="P768" s="21"/>
      <c r="Q768" s="19" t="n">
        <f aca="false">PI()</f>
        <v>3.14159265358979</v>
      </c>
      <c r="S768" s="20" t="n">
        <v>0.306127077317797</v>
      </c>
      <c r="T768" s="20" t="n">
        <v>0.409246602212079</v>
      </c>
      <c r="U768" s="20" t="n">
        <v>0.208508854596736</v>
      </c>
      <c r="V768" s="20" t="n">
        <v>0.413040162723411</v>
      </c>
      <c r="W768" s="20" t="n">
        <v>0.105698164106114</v>
      </c>
      <c r="X768" s="20" t="n">
        <v>0.928209087301524</v>
      </c>
    </row>
    <row r="769" customFormat="false" ht="15" hidden="false" customHeight="false" outlineLevel="0" collapsed="false">
      <c r="A769" s="21" t="n">
        <v>745</v>
      </c>
      <c r="B769" s="18" t="n">
        <f aca="false">CHOOSE($E$9,S769,U769,W769)</f>
        <v>0.436421257327311</v>
      </c>
      <c r="C769" s="18" t="n">
        <f aca="false">CHOOSE($E$9,T769,V769,X769)</f>
        <v>0.329226938658394</v>
      </c>
      <c r="D769" s="9" t="n">
        <f aca="false">IF(B769^2+C769^2&lt;=1,1,0)</f>
        <v>1</v>
      </c>
      <c r="E769" s="14" t="n">
        <f aca="false">4*AVERAGE($D$25:D769)</f>
        <v>3.04429530201342</v>
      </c>
      <c r="F769" s="14" t="n">
        <f aca="false">B769</f>
        <v>0.436421257327311</v>
      </c>
      <c r="G769" s="14" t="n">
        <f aca="false">IF(D769=1,C769,"")</f>
        <v>0.329226938658394</v>
      </c>
      <c r="H769" s="9" t="str">
        <f aca="false">IF(D769=0,C769,"")</f>
        <v/>
      </c>
      <c r="I769" s="9" t="n">
        <f aca="false">SQRT(1-F769^2)</f>
        <v>0.899742455457588</v>
      </c>
      <c r="J769" s="21"/>
      <c r="K769" s="21"/>
      <c r="L769" s="21"/>
      <c r="M769" s="21"/>
      <c r="N769" s="21"/>
      <c r="O769" s="21"/>
      <c r="P769" s="21"/>
      <c r="Q769" s="19" t="n">
        <f aca="false">PI()</f>
        <v>3.14159265358979</v>
      </c>
      <c r="S769" s="20" t="n">
        <v>0.436421257327311</v>
      </c>
      <c r="T769" s="20" t="n">
        <v>0.329226938658394</v>
      </c>
      <c r="U769" s="20" t="n">
        <v>0.0368038827883153</v>
      </c>
      <c r="V769" s="20" t="n">
        <v>0.331483583965744</v>
      </c>
      <c r="W769" s="20" t="n">
        <v>0.598576386206237</v>
      </c>
      <c r="X769" s="20" t="n">
        <v>0.802540704141808</v>
      </c>
    </row>
    <row r="770" customFormat="false" ht="15" hidden="false" customHeight="false" outlineLevel="0" collapsed="false">
      <c r="A770" s="21" t="n">
        <v>746</v>
      </c>
      <c r="B770" s="18" t="n">
        <f aca="false">CHOOSE($E$9,S770,U770,W770)</f>
        <v>0.70594455988612</v>
      </c>
      <c r="C770" s="18" t="n">
        <f aca="false">CHOOSE($E$9,T770,V770,X770)</f>
        <v>0.604418641072698</v>
      </c>
      <c r="D770" s="9" t="n">
        <f aca="false">IF(B770^2+C770^2&lt;=1,1,0)</f>
        <v>1</v>
      </c>
      <c r="E770" s="14" t="n">
        <f aca="false">4*AVERAGE($D$25:D770)</f>
        <v>3.0455764075067</v>
      </c>
      <c r="F770" s="14" t="n">
        <f aca="false">B770</f>
        <v>0.70594455988612</v>
      </c>
      <c r="G770" s="14" t="n">
        <f aca="false">IF(D770=1,C770,"")</f>
        <v>0.604418641072698</v>
      </c>
      <c r="H770" s="9" t="str">
        <f aca="false">IF(D770=0,C770,"")</f>
        <v/>
      </c>
      <c r="I770" s="9" t="n">
        <f aca="false">SQRT(1-F770^2)</f>
        <v>0.708267095358236</v>
      </c>
      <c r="J770" s="21"/>
      <c r="K770" s="21"/>
      <c r="L770" s="21"/>
      <c r="M770" s="21"/>
      <c r="N770" s="21"/>
      <c r="O770" s="21"/>
      <c r="P770" s="21"/>
      <c r="Q770" s="19" t="n">
        <f aca="false">PI()</f>
        <v>3.14159265358979</v>
      </c>
      <c r="S770" s="20" t="n">
        <v>0.70594455988612</v>
      </c>
      <c r="T770" s="20" t="n">
        <v>0.604418641072698</v>
      </c>
      <c r="U770" s="20" t="n">
        <v>0.387716911363242</v>
      </c>
      <c r="V770" s="20" t="n">
        <v>0.208067290843353</v>
      </c>
      <c r="W770" s="20" t="n">
        <v>0.312943091918962</v>
      </c>
      <c r="X770" s="20" t="n">
        <v>0.335488606254718</v>
      </c>
    </row>
    <row r="771" customFormat="false" ht="15" hidden="false" customHeight="false" outlineLevel="0" collapsed="false">
      <c r="A771" s="21" t="n">
        <v>747</v>
      </c>
      <c r="B771" s="18" t="n">
        <f aca="false">CHOOSE($E$9,S771,U771,W771)</f>
        <v>0.174405729281716</v>
      </c>
      <c r="C771" s="18" t="n">
        <f aca="false">CHOOSE($E$9,T771,V771,X771)</f>
        <v>0.932406845153309</v>
      </c>
      <c r="D771" s="9" t="n">
        <f aca="false">IF(B771^2+C771^2&lt;=1,1,0)</f>
        <v>1</v>
      </c>
      <c r="E771" s="14" t="n">
        <f aca="false">4*AVERAGE($D$25:D771)</f>
        <v>3.04685408299866</v>
      </c>
      <c r="F771" s="14" t="n">
        <f aca="false">B771</f>
        <v>0.174405729281716</v>
      </c>
      <c r="G771" s="14" t="n">
        <f aca="false">IF(D771=1,C771,"")</f>
        <v>0.932406845153309</v>
      </c>
      <c r="H771" s="9" t="str">
        <f aca="false">IF(D771=0,C771,"")</f>
        <v/>
      </c>
      <c r="I771" s="9" t="n">
        <f aca="false">SQRT(1-F771^2)</f>
        <v>0.984673875754665</v>
      </c>
      <c r="J771" s="21"/>
      <c r="K771" s="21"/>
      <c r="L771" s="21"/>
      <c r="M771" s="21"/>
      <c r="N771" s="21"/>
      <c r="O771" s="21"/>
      <c r="P771" s="21"/>
      <c r="Q771" s="19" t="n">
        <f aca="false">PI()</f>
        <v>3.14159265358979</v>
      </c>
      <c r="S771" s="20" t="n">
        <v>0.174405729281716</v>
      </c>
      <c r="T771" s="20" t="n">
        <v>0.932406845153309</v>
      </c>
      <c r="U771" s="20" t="n">
        <v>0.339724591424194</v>
      </c>
      <c r="V771" s="20" t="n">
        <v>0.828316070444122</v>
      </c>
      <c r="W771" s="20" t="n">
        <v>0.657823712480019</v>
      </c>
      <c r="X771" s="20" t="n">
        <v>0.0600434697494159</v>
      </c>
    </row>
    <row r="772" customFormat="false" ht="15" hidden="false" customHeight="false" outlineLevel="0" collapsed="false">
      <c r="A772" s="21" t="n">
        <v>748</v>
      </c>
      <c r="B772" s="18" t="n">
        <f aca="false">CHOOSE($E$9,S772,U772,W772)</f>
        <v>0.739803009084426</v>
      </c>
      <c r="C772" s="18" t="n">
        <f aca="false">CHOOSE($E$9,T772,V772,X772)</f>
        <v>0.839570450712927</v>
      </c>
      <c r="D772" s="9" t="n">
        <f aca="false">IF(B772^2+C772^2&lt;=1,1,0)</f>
        <v>0</v>
      </c>
      <c r="E772" s="14" t="n">
        <f aca="false">4*AVERAGE($D$25:D772)</f>
        <v>3.0427807486631</v>
      </c>
      <c r="F772" s="14" t="n">
        <f aca="false">B772</f>
        <v>0.739803009084426</v>
      </c>
      <c r="G772" s="9" t="str">
        <f aca="false">IF(D772=1,C772,"")</f>
        <v/>
      </c>
      <c r="H772" s="14" t="n">
        <f aca="false">IF(D772=0,C772,"")</f>
        <v>0.839570450712927</v>
      </c>
      <c r="I772" s="9" t="n">
        <f aca="false">SQRT(1-F772^2)</f>
        <v>0.672823533885096</v>
      </c>
      <c r="J772" s="21"/>
      <c r="K772" s="21"/>
      <c r="L772" s="21"/>
      <c r="M772" s="21"/>
      <c r="N772" s="21"/>
      <c r="O772" s="21"/>
      <c r="P772" s="21"/>
      <c r="Q772" s="19" t="n">
        <f aca="false">PI()</f>
        <v>3.14159265358979</v>
      </c>
      <c r="S772" s="20" t="n">
        <v>0.739803009084426</v>
      </c>
      <c r="T772" s="20" t="n">
        <v>0.839570450712927</v>
      </c>
      <c r="U772" s="20" t="n">
        <v>0.0349117026112332</v>
      </c>
      <c r="V772" s="20" t="n">
        <v>0.926658646730275</v>
      </c>
      <c r="W772" s="20" t="n">
        <v>0.357242455088155</v>
      </c>
      <c r="X772" s="20" t="n">
        <v>0.573390680659707</v>
      </c>
    </row>
    <row r="773" customFormat="false" ht="15" hidden="false" customHeight="false" outlineLevel="0" collapsed="false">
      <c r="A773" s="21" t="n">
        <v>749</v>
      </c>
      <c r="B773" s="18" t="n">
        <f aca="false">CHOOSE($E$9,S773,U773,W773)</f>
        <v>0.240347131039016</v>
      </c>
      <c r="C773" s="18" t="n">
        <f aca="false">CHOOSE($E$9,T773,V773,X773)</f>
        <v>0.0441669147694483</v>
      </c>
      <c r="D773" s="9" t="n">
        <f aca="false">IF(B773^2+C773^2&lt;=1,1,0)</f>
        <v>1</v>
      </c>
      <c r="E773" s="14" t="n">
        <f aca="false">4*AVERAGE($D$25:D773)</f>
        <v>3.04405874499332</v>
      </c>
      <c r="F773" s="14" t="n">
        <f aca="false">B773</f>
        <v>0.240347131039016</v>
      </c>
      <c r="G773" s="14" t="n">
        <f aca="false">IF(D773=1,C773,"")</f>
        <v>0.0441669147694483</v>
      </c>
      <c r="H773" s="9" t="str">
        <f aca="false">IF(D773=0,C773,"")</f>
        <v/>
      </c>
      <c r="I773" s="9" t="n">
        <f aca="false">SQRT(1-F773^2)</f>
        <v>0.970687002386101</v>
      </c>
      <c r="J773" s="21"/>
      <c r="K773" s="21"/>
      <c r="L773" s="21"/>
      <c r="M773" s="21"/>
      <c r="N773" s="21"/>
      <c r="O773" s="21"/>
      <c r="P773" s="21"/>
      <c r="Q773" s="19" t="n">
        <f aca="false">PI()</f>
        <v>3.14159265358979</v>
      </c>
      <c r="S773" s="20" t="n">
        <v>0.240347131039016</v>
      </c>
      <c r="T773" s="20" t="n">
        <v>0.0441669147694483</v>
      </c>
      <c r="U773" s="20" t="n">
        <v>0.592373167899885</v>
      </c>
      <c r="V773" s="20" t="n">
        <v>0.0917587648337318</v>
      </c>
      <c r="W773" s="20" t="n">
        <v>0.42970936192752</v>
      </c>
      <c r="X773" s="20" t="n">
        <v>0.652305554332705</v>
      </c>
    </row>
    <row r="774" customFormat="false" ht="15" hidden="false" customHeight="false" outlineLevel="0" collapsed="false">
      <c r="A774" s="21" t="n">
        <v>750</v>
      </c>
      <c r="B774" s="18" t="n">
        <f aca="false">CHOOSE($E$9,S774,U774,W774)</f>
        <v>0.169680812745355</v>
      </c>
      <c r="C774" s="18" t="n">
        <f aca="false">CHOOSE($E$9,T774,V774,X774)</f>
        <v>0.190709158894606</v>
      </c>
      <c r="D774" s="9" t="n">
        <f aca="false">IF(B774^2+C774^2&lt;=1,1,0)</f>
        <v>1</v>
      </c>
      <c r="E774" s="14" t="n">
        <f aca="false">4*AVERAGE($D$25:D774)</f>
        <v>3.04533333333333</v>
      </c>
      <c r="F774" s="14" t="n">
        <f aca="false">B774</f>
        <v>0.169680812745355</v>
      </c>
      <c r="G774" s="14" t="n">
        <f aca="false">IF(D774=1,C774,"")</f>
        <v>0.190709158894606</v>
      </c>
      <c r="H774" s="9" t="str">
        <f aca="false">IF(D774=0,C774,"")</f>
        <v/>
      </c>
      <c r="I774" s="9" t="n">
        <f aca="false">SQRT(1-F774^2)</f>
        <v>0.985499072443032</v>
      </c>
      <c r="J774" s="21"/>
      <c r="K774" s="21"/>
      <c r="L774" s="21"/>
      <c r="M774" s="21"/>
      <c r="N774" s="21"/>
      <c r="O774" s="21"/>
      <c r="P774" s="21"/>
      <c r="Q774" s="19" t="n">
        <f aca="false">PI()</f>
        <v>3.14159265358979</v>
      </c>
      <c r="S774" s="20" t="n">
        <v>0.169680812745355</v>
      </c>
      <c r="T774" s="20" t="n">
        <v>0.190709158894606</v>
      </c>
      <c r="U774" s="20" t="n">
        <v>0.728759422883872</v>
      </c>
      <c r="V774" s="20" t="n">
        <v>0.995990920139186</v>
      </c>
      <c r="W774" s="20" t="n">
        <v>0.207678967208149</v>
      </c>
      <c r="X774" s="20" t="n">
        <v>0.0388208081152182</v>
      </c>
    </row>
    <row r="775" customFormat="false" ht="15" hidden="false" customHeight="false" outlineLevel="0" collapsed="false">
      <c r="A775" s="21" t="n">
        <v>751</v>
      </c>
      <c r="B775" s="18" t="n">
        <f aca="false">CHOOSE($E$9,S775,U775,W775)</f>
        <v>0.398583240690641</v>
      </c>
      <c r="C775" s="18" t="n">
        <f aca="false">CHOOSE($E$9,T775,V775,X775)</f>
        <v>0.00458478613290936</v>
      </c>
      <c r="D775" s="9" t="n">
        <f aca="false">IF(B775^2+C775^2&lt;=1,1,0)</f>
        <v>1</v>
      </c>
      <c r="E775" s="14" t="n">
        <f aca="false">4*AVERAGE($D$25:D775)</f>
        <v>3.04660452729694</v>
      </c>
      <c r="F775" s="14" t="n">
        <f aca="false">B775</f>
        <v>0.398583240690641</v>
      </c>
      <c r="G775" s="14" t="n">
        <f aca="false">IF(D775=1,C775,"")</f>
        <v>0.00458478613290936</v>
      </c>
      <c r="H775" s="9" t="str">
        <f aca="false">IF(D775=0,C775,"")</f>
        <v/>
      </c>
      <c r="I775" s="9" t="n">
        <f aca="false">SQRT(1-F775^2)</f>
        <v>0.91713216072742</v>
      </c>
      <c r="J775" s="21"/>
      <c r="K775" s="21"/>
      <c r="L775" s="21"/>
      <c r="M775" s="21"/>
      <c r="N775" s="21"/>
      <c r="O775" s="21"/>
      <c r="P775" s="21"/>
      <c r="Q775" s="19" t="n">
        <f aca="false">PI()</f>
        <v>3.14159265358979</v>
      </c>
      <c r="S775" s="20" t="n">
        <v>0.398583240690641</v>
      </c>
      <c r="T775" s="20" t="n">
        <v>0.00458478613290936</v>
      </c>
      <c r="U775" s="20" t="n">
        <v>0.332462178328313</v>
      </c>
      <c r="V775" s="20" t="n">
        <v>0.8992638938854</v>
      </c>
      <c r="W775" s="20" t="n">
        <v>0.657404402388468</v>
      </c>
      <c r="X775" s="20" t="n">
        <v>0.83900175629233</v>
      </c>
    </row>
    <row r="776" customFormat="false" ht="15" hidden="false" customHeight="false" outlineLevel="0" collapsed="false">
      <c r="A776" s="21" t="n">
        <v>752</v>
      </c>
      <c r="B776" s="18" t="n">
        <f aca="false">CHOOSE($E$9,S776,U776,W776)</f>
        <v>0.72701207769569</v>
      </c>
      <c r="C776" s="18" t="n">
        <f aca="false">CHOOSE($E$9,T776,V776,X776)</f>
        <v>0.0145006153034046</v>
      </c>
      <c r="D776" s="9" t="n">
        <f aca="false">IF(B776^2+C776^2&lt;=1,1,0)</f>
        <v>1</v>
      </c>
      <c r="E776" s="14" t="n">
        <f aca="false">4*AVERAGE($D$25:D776)</f>
        <v>3.04787234042553</v>
      </c>
      <c r="F776" s="14" t="n">
        <f aca="false">B776</f>
        <v>0.72701207769569</v>
      </c>
      <c r="G776" s="14" t="n">
        <f aca="false">IF(D776=1,C776,"")</f>
        <v>0.0145006153034046</v>
      </c>
      <c r="H776" s="9" t="str">
        <f aca="false">IF(D776=0,C776,"")</f>
        <v/>
      </c>
      <c r="I776" s="9" t="n">
        <f aca="false">SQRT(1-F776^2)</f>
        <v>0.686624671042773</v>
      </c>
      <c r="J776" s="21"/>
      <c r="K776" s="21"/>
      <c r="L776" s="21"/>
      <c r="M776" s="21"/>
      <c r="N776" s="21"/>
      <c r="O776" s="21"/>
      <c r="P776" s="21"/>
      <c r="Q776" s="19" t="n">
        <f aca="false">PI()</f>
        <v>3.14159265358979</v>
      </c>
      <c r="S776" s="20" t="n">
        <v>0.72701207769569</v>
      </c>
      <c r="T776" s="20" t="n">
        <v>0.0145006153034046</v>
      </c>
      <c r="U776" s="20" t="n">
        <v>0.564118778815222</v>
      </c>
      <c r="V776" s="20" t="n">
        <v>0.996517558181318</v>
      </c>
      <c r="W776" s="20" t="n">
        <v>0.897945366962867</v>
      </c>
      <c r="X776" s="20" t="n">
        <v>0.0198807529406445</v>
      </c>
    </row>
    <row r="777" customFormat="false" ht="15" hidden="false" customHeight="false" outlineLevel="0" collapsed="false">
      <c r="A777" s="21" t="n">
        <v>753</v>
      </c>
      <c r="B777" s="18" t="n">
        <f aca="false">CHOOSE($E$9,S777,U777,W777)</f>
        <v>0.872562096337788</v>
      </c>
      <c r="C777" s="18" t="n">
        <f aca="false">CHOOSE($E$9,T777,V777,X777)</f>
        <v>0.659280852996744</v>
      </c>
      <c r="D777" s="9" t="n">
        <f aca="false">IF(B777^2+C777^2&lt;=1,1,0)</f>
        <v>0</v>
      </c>
      <c r="E777" s="14" t="n">
        <f aca="false">4*AVERAGE($D$25:D777)</f>
        <v>3.04382470119522</v>
      </c>
      <c r="F777" s="14" t="n">
        <f aca="false">B777</f>
        <v>0.872562096337788</v>
      </c>
      <c r="G777" s="9" t="str">
        <f aca="false">IF(D777=1,C777,"")</f>
        <v/>
      </c>
      <c r="H777" s="14" t="n">
        <f aca="false">IF(D777=0,C777,"")</f>
        <v>0.659280852996744</v>
      </c>
      <c r="I777" s="9" t="n">
        <f aca="false">SQRT(1-F777^2)</f>
        <v>0.488503211897942</v>
      </c>
      <c r="J777" s="21"/>
      <c r="K777" s="21"/>
      <c r="L777" s="21"/>
      <c r="M777" s="21"/>
      <c r="N777" s="21"/>
      <c r="O777" s="21"/>
      <c r="P777" s="21"/>
      <c r="Q777" s="19" t="n">
        <f aca="false">PI()</f>
        <v>3.14159265358979</v>
      </c>
      <c r="S777" s="20" t="n">
        <v>0.872562096337788</v>
      </c>
      <c r="T777" s="20" t="n">
        <v>0.659280852996744</v>
      </c>
      <c r="U777" s="20" t="n">
        <v>0.318087474111448</v>
      </c>
      <c r="V777" s="20" t="n">
        <v>0.637602007923165</v>
      </c>
      <c r="W777" s="20" t="n">
        <v>0.923896345566515</v>
      </c>
      <c r="X777" s="20" t="n">
        <v>0.352748900785599</v>
      </c>
    </row>
    <row r="778" customFormat="false" ht="15" hidden="false" customHeight="false" outlineLevel="0" collapsed="false">
      <c r="A778" s="21" t="n">
        <v>754</v>
      </c>
      <c r="B778" s="18" t="n">
        <f aca="false">CHOOSE($E$9,S778,U778,W778)</f>
        <v>0.697708602412604</v>
      </c>
      <c r="C778" s="18" t="n">
        <f aca="false">CHOOSE($E$9,T778,V778,X778)</f>
        <v>0.64730503608007</v>
      </c>
      <c r="D778" s="9" t="n">
        <f aca="false">IF(B778^2+C778^2&lt;=1,1,0)</f>
        <v>1</v>
      </c>
      <c r="E778" s="14" t="n">
        <f aca="false">4*AVERAGE($D$25:D778)</f>
        <v>3.04509283819629</v>
      </c>
      <c r="F778" s="14" t="n">
        <f aca="false">B778</f>
        <v>0.697708602412604</v>
      </c>
      <c r="G778" s="14" t="n">
        <f aca="false">IF(D778=1,C778,"")</f>
        <v>0.64730503608007</v>
      </c>
      <c r="H778" s="9" t="str">
        <f aca="false">IF(D778=0,C778,"")</f>
        <v/>
      </c>
      <c r="I778" s="9" t="n">
        <f aca="false">SQRT(1-F778^2)</f>
        <v>0.716381676286776</v>
      </c>
      <c r="J778" s="21"/>
      <c r="K778" s="21"/>
      <c r="L778" s="21"/>
      <c r="M778" s="21"/>
      <c r="N778" s="21"/>
      <c r="O778" s="21"/>
      <c r="P778" s="21"/>
      <c r="Q778" s="19" t="n">
        <f aca="false">PI()</f>
        <v>3.14159265358979</v>
      </c>
      <c r="S778" s="20" t="n">
        <v>0.697708602412604</v>
      </c>
      <c r="T778" s="20" t="n">
        <v>0.64730503608007</v>
      </c>
      <c r="U778" s="20" t="n">
        <v>0.74625427682226</v>
      </c>
      <c r="V778" s="20" t="n">
        <v>0.795111425874611</v>
      </c>
      <c r="W778" s="20" t="n">
        <v>0.0627484617868899</v>
      </c>
      <c r="X778" s="20" t="n">
        <v>0.525255088695009</v>
      </c>
    </row>
    <row r="779" customFormat="false" ht="15" hidden="false" customHeight="false" outlineLevel="0" collapsed="false">
      <c r="A779" s="21" t="n">
        <v>755</v>
      </c>
      <c r="B779" s="18" t="n">
        <f aca="false">CHOOSE($E$9,S779,U779,W779)</f>
        <v>0.651055374997668</v>
      </c>
      <c r="C779" s="18" t="n">
        <f aca="false">CHOOSE($E$9,T779,V779,X779)</f>
        <v>0.183942190022208</v>
      </c>
      <c r="D779" s="9" t="n">
        <f aca="false">IF(B779^2+C779^2&lt;=1,1,0)</f>
        <v>1</v>
      </c>
      <c r="E779" s="14" t="n">
        <f aca="false">4*AVERAGE($D$25:D779)</f>
        <v>3.04635761589404</v>
      </c>
      <c r="F779" s="14" t="n">
        <f aca="false">B779</f>
        <v>0.651055374997668</v>
      </c>
      <c r="G779" s="14" t="n">
        <f aca="false">IF(D779=1,C779,"")</f>
        <v>0.183942190022208</v>
      </c>
      <c r="H779" s="9" t="str">
        <f aca="false">IF(D779=0,C779,"")</f>
        <v/>
      </c>
      <c r="I779" s="9" t="n">
        <f aca="false">SQRT(1-F779^2)</f>
        <v>0.759030235686726</v>
      </c>
      <c r="J779" s="21"/>
      <c r="K779" s="21"/>
      <c r="L779" s="21"/>
      <c r="M779" s="21"/>
      <c r="N779" s="21"/>
      <c r="O779" s="21"/>
      <c r="P779" s="21"/>
      <c r="Q779" s="19" t="n">
        <f aca="false">PI()</f>
        <v>3.14159265358979</v>
      </c>
      <c r="S779" s="20" t="n">
        <v>0.651055374997668</v>
      </c>
      <c r="T779" s="20" t="n">
        <v>0.183942190022208</v>
      </c>
      <c r="U779" s="20" t="n">
        <v>0.279510005259563</v>
      </c>
      <c r="V779" s="20" t="n">
        <v>0.347520014545398</v>
      </c>
      <c r="W779" s="20" t="n">
        <v>0.952729152926778</v>
      </c>
      <c r="X779" s="20" t="n">
        <v>0.0146860029386118</v>
      </c>
    </row>
    <row r="780" customFormat="false" ht="15" hidden="false" customHeight="false" outlineLevel="0" collapsed="false">
      <c r="A780" s="21" t="n">
        <v>756</v>
      </c>
      <c r="B780" s="18" t="n">
        <f aca="false">CHOOSE($E$9,S780,U780,W780)</f>
        <v>0.60972091217991</v>
      </c>
      <c r="C780" s="18" t="n">
        <f aca="false">CHOOSE($E$9,T780,V780,X780)</f>
        <v>0.937220460851677</v>
      </c>
      <c r="D780" s="9" t="n">
        <f aca="false">IF(B780^2+C780^2&lt;=1,1,0)</f>
        <v>0</v>
      </c>
      <c r="E780" s="14" t="n">
        <f aca="false">4*AVERAGE($D$25:D780)</f>
        <v>3.04232804232804</v>
      </c>
      <c r="F780" s="14" t="n">
        <f aca="false">B780</f>
        <v>0.60972091217991</v>
      </c>
      <c r="G780" s="9" t="str">
        <f aca="false">IF(D780=1,C780,"")</f>
        <v/>
      </c>
      <c r="H780" s="14" t="n">
        <f aca="false">IF(D780=0,C780,"")</f>
        <v>0.937220460851677</v>
      </c>
      <c r="I780" s="9" t="n">
        <f aca="false">SQRT(1-F780^2)</f>
        <v>0.792616180285578</v>
      </c>
      <c r="J780" s="21"/>
      <c r="K780" s="21"/>
      <c r="L780" s="21"/>
      <c r="M780" s="21"/>
      <c r="N780" s="21"/>
      <c r="O780" s="21"/>
      <c r="P780" s="21"/>
      <c r="Q780" s="19" t="n">
        <f aca="false">PI()</f>
        <v>3.14159265358979</v>
      </c>
      <c r="S780" s="20" t="n">
        <v>0.60972091217991</v>
      </c>
      <c r="T780" s="20" t="n">
        <v>0.937220460851677</v>
      </c>
      <c r="U780" s="20" t="n">
        <v>0.692707111188665</v>
      </c>
      <c r="V780" s="20" t="n">
        <v>0.481227563200748</v>
      </c>
      <c r="W780" s="20" t="n">
        <v>0.0138568947328354</v>
      </c>
      <c r="X780" s="20" t="n">
        <v>0.633886226214717</v>
      </c>
    </row>
    <row r="781" customFormat="false" ht="15" hidden="false" customHeight="false" outlineLevel="0" collapsed="false">
      <c r="A781" s="21" t="n">
        <v>757</v>
      </c>
      <c r="B781" s="18" t="n">
        <f aca="false">CHOOSE($E$9,S781,U781,W781)</f>
        <v>0.123473334009759</v>
      </c>
      <c r="C781" s="18" t="n">
        <f aca="false">CHOOSE($E$9,T781,V781,X781)</f>
        <v>0.687166791060008</v>
      </c>
      <c r="D781" s="9" t="n">
        <f aca="false">IF(B781^2+C781^2&lt;=1,1,0)</f>
        <v>1</v>
      </c>
      <c r="E781" s="14" t="n">
        <f aca="false">4*AVERAGE($D$25:D781)</f>
        <v>3.04359313077939</v>
      </c>
      <c r="F781" s="14" t="n">
        <f aca="false">B781</f>
        <v>0.123473334009759</v>
      </c>
      <c r="G781" s="14" t="n">
        <f aca="false">IF(D781=1,C781,"")</f>
        <v>0.687166791060008</v>
      </c>
      <c r="H781" s="9" t="str">
        <f aca="false">IF(D781=0,C781,"")</f>
        <v/>
      </c>
      <c r="I781" s="9" t="n">
        <f aca="false">SQRT(1-F781^2)</f>
        <v>0.992347890504391</v>
      </c>
      <c r="J781" s="21"/>
      <c r="K781" s="21"/>
      <c r="L781" s="21"/>
      <c r="M781" s="21"/>
      <c r="N781" s="21"/>
      <c r="O781" s="21"/>
      <c r="P781" s="21"/>
      <c r="Q781" s="19" t="n">
        <f aca="false">PI()</f>
        <v>3.14159265358979</v>
      </c>
      <c r="S781" s="20" t="n">
        <v>0.123473334009759</v>
      </c>
      <c r="T781" s="20" t="n">
        <v>0.687166791060008</v>
      </c>
      <c r="U781" s="20" t="n">
        <v>0.146756836887395</v>
      </c>
      <c r="V781" s="20" t="n">
        <v>0.939342874364868</v>
      </c>
      <c r="W781" s="20" t="n">
        <v>0.947175937507988</v>
      </c>
      <c r="X781" s="20" t="n">
        <v>0.360874673777148</v>
      </c>
    </row>
    <row r="782" customFormat="false" ht="15" hidden="false" customHeight="false" outlineLevel="0" collapsed="false">
      <c r="A782" s="21" t="n">
        <v>758</v>
      </c>
      <c r="B782" s="18" t="n">
        <f aca="false">CHOOSE($E$9,S782,U782,W782)</f>
        <v>0.538763356744312</v>
      </c>
      <c r="C782" s="18" t="n">
        <f aca="false">CHOOSE($E$9,T782,V782,X782)</f>
        <v>0.312259022262879</v>
      </c>
      <c r="D782" s="9" t="n">
        <f aca="false">IF(B782^2+C782^2&lt;=1,1,0)</f>
        <v>1</v>
      </c>
      <c r="E782" s="14" t="n">
        <f aca="false">4*AVERAGE($D$25:D782)</f>
        <v>3.04485488126649</v>
      </c>
      <c r="F782" s="14" t="n">
        <f aca="false">B782</f>
        <v>0.538763356744312</v>
      </c>
      <c r="G782" s="14" t="n">
        <f aca="false">IF(D782=1,C782,"")</f>
        <v>0.312259022262879</v>
      </c>
      <c r="H782" s="9" t="str">
        <f aca="false">IF(D782=0,C782,"")</f>
        <v/>
      </c>
      <c r="I782" s="9" t="n">
        <f aca="false">SQRT(1-F782^2)</f>
        <v>0.842457147533097</v>
      </c>
      <c r="J782" s="21"/>
      <c r="K782" s="21"/>
      <c r="L782" s="21"/>
      <c r="M782" s="21"/>
      <c r="N782" s="21"/>
      <c r="O782" s="21"/>
      <c r="P782" s="21"/>
      <c r="Q782" s="19" t="n">
        <f aca="false">PI()</f>
        <v>3.14159265358979</v>
      </c>
      <c r="S782" s="20" t="n">
        <v>0.538763356744312</v>
      </c>
      <c r="T782" s="20" t="n">
        <v>0.312259022262879</v>
      </c>
      <c r="U782" s="20" t="n">
        <v>0.239241498810732</v>
      </c>
      <c r="V782" s="20" t="n">
        <v>0.572404405826794</v>
      </c>
      <c r="W782" s="20" t="n">
        <v>0.752318700129781</v>
      </c>
      <c r="X782" s="20" t="n">
        <v>0.532105459240741</v>
      </c>
    </row>
    <row r="783" customFormat="false" ht="15" hidden="false" customHeight="false" outlineLevel="0" collapsed="false">
      <c r="A783" s="21" t="n">
        <v>759</v>
      </c>
      <c r="B783" s="18" t="n">
        <f aca="false">CHOOSE($E$9,S783,U783,W783)</f>
        <v>0.184906314942054</v>
      </c>
      <c r="C783" s="18" t="n">
        <f aca="false">CHOOSE($E$9,T783,V783,X783)</f>
        <v>0.419753119931556</v>
      </c>
      <c r="D783" s="9" t="n">
        <f aca="false">IF(B783^2+C783^2&lt;=1,1,0)</f>
        <v>1</v>
      </c>
      <c r="E783" s="14" t="n">
        <f aca="false">4*AVERAGE($D$25:D783)</f>
        <v>3.04611330698287</v>
      </c>
      <c r="F783" s="14" t="n">
        <f aca="false">B783</f>
        <v>0.184906314942054</v>
      </c>
      <c r="G783" s="14" t="n">
        <f aca="false">IF(D783=1,C783,"")</f>
        <v>0.419753119931556</v>
      </c>
      <c r="H783" s="9" t="str">
        <f aca="false">IF(D783=0,C783,"")</f>
        <v/>
      </c>
      <c r="I783" s="9" t="n">
        <f aca="false">SQRT(1-F783^2)</f>
        <v>0.982756152203867</v>
      </c>
      <c r="J783" s="21"/>
      <c r="K783" s="21"/>
      <c r="L783" s="21"/>
      <c r="M783" s="21"/>
      <c r="N783" s="21"/>
      <c r="O783" s="21"/>
      <c r="P783" s="21"/>
      <c r="Q783" s="19" t="n">
        <f aca="false">PI()</f>
        <v>3.14159265358979</v>
      </c>
      <c r="S783" s="20" t="n">
        <v>0.184906314942054</v>
      </c>
      <c r="T783" s="20" t="n">
        <v>0.419753119931556</v>
      </c>
      <c r="U783" s="20" t="n">
        <v>0.677685808370102</v>
      </c>
      <c r="V783" s="20" t="n">
        <v>0.0674097806148312</v>
      </c>
      <c r="W783" s="20" t="n">
        <v>0.624482833214411</v>
      </c>
      <c r="X783" s="20" t="n">
        <v>0.0651949015362738</v>
      </c>
    </row>
    <row r="784" customFormat="false" ht="15" hidden="false" customHeight="false" outlineLevel="0" collapsed="false">
      <c r="A784" s="21" t="n">
        <v>760</v>
      </c>
      <c r="B784" s="18" t="n">
        <f aca="false">CHOOSE($E$9,S784,U784,W784)</f>
        <v>0.797828270471655</v>
      </c>
      <c r="C784" s="18" t="n">
        <f aca="false">CHOOSE($E$9,T784,V784,X784)</f>
        <v>0.337781028007157</v>
      </c>
      <c r="D784" s="9" t="n">
        <f aca="false">IF(B784^2+C784^2&lt;=1,1,0)</f>
        <v>1</v>
      </c>
      <c r="E784" s="14" t="n">
        <f aca="false">4*AVERAGE($D$25:D784)</f>
        <v>3.04736842105263</v>
      </c>
      <c r="F784" s="14" t="n">
        <f aca="false">B784</f>
        <v>0.797828270471655</v>
      </c>
      <c r="G784" s="14" t="n">
        <f aca="false">IF(D784=1,C784,"")</f>
        <v>0.337781028007157</v>
      </c>
      <c r="H784" s="9" t="str">
        <f aca="false">IF(D784=0,C784,"")</f>
        <v/>
      </c>
      <c r="I784" s="9" t="n">
        <f aca="false">SQRT(1-F784^2)</f>
        <v>0.602884774095521</v>
      </c>
      <c r="J784" s="21"/>
      <c r="K784" s="21"/>
      <c r="L784" s="21"/>
      <c r="M784" s="21"/>
      <c r="N784" s="21"/>
      <c r="O784" s="21"/>
      <c r="P784" s="21"/>
      <c r="Q784" s="19" t="n">
        <f aca="false">PI()</f>
        <v>3.14159265358979</v>
      </c>
      <c r="S784" s="20" t="n">
        <v>0.797828270471655</v>
      </c>
      <c r="T784" s="20" t="n">
        <v>0.337781028007157</v>
      </c>
      <c r="U784" s="20" t="n">
        <v>0.695010777080139</v>
      </c>
      <c r="V784" s="20" t="n">
        <v>0.803010038057234</v>
      </c>
      <c r="W784" s="20" t="n">
        <v>0.670364275079847</v>
      </c>
      <c r="X784" s="20" t="n">
        <v>0.775069135262137</v>
      </c>
    </row>
    <row r="785" customFormat="false" ht="15" hidden="false" customHeight="false" outlineLevel="0" collapsed="false">
      <c r="A785" s="21" t="n">
        <v>761</v>
      </c>
      <c r="B785" s="18" t="n">
        <f aca="false">CHOOSE($E$9,S785,U785,W785)</f>
        <v>0.201517809997313</v>
      </c>
      <c r="C785" s="18" t="n">
        <f aca="false">CHOOSE($E$9,T785,V785,X785)</f>
        <v>0.668559973710217</v>
      </c>
      <c r="D785" s="9" t="n">
        <f aca="false">IF(B785^2+C785^2&lt;=1,1,0)</f>
        <v>1</v>
      </c>
      <c r="E785" s="14" t="n">
        <f aca="false">4*AVERAGE($D$25:D785)</f>
        <v>3.04862023653088</v>
      </c>
      <c r="F785" s="14" t="n">
        <f aca="false">B785</f>
        <v>0.201517809997313</v>
      </c>
      <c r="G785" s="14" t="n">
        <f aca="false">IF(D785=1,C785,"")</f>
        <v>0.668559973710217</v>
      </c>
      <c r="H785" s="9" t="str">
        <f aca="false">IF(D785=0,C785,"")</f>
        <v/>
      </c>
      <c r="I785" s="9" t="n">
        <f aca="false">SQRT(1-F785^2)</f>
        <v>0.979484850446339</v>
      </c>
      <c r="J785" s="21"/>
      <c r="K785" s="21"/>
      <c r="L785" s="21"/>
      <c r="M785" s="21"/>
      <c r="N785" s="21"/>
      <c r="O785" s="21"/>
      <c r="P785" s="21"/>
      <c r="Q785" s="19" t="n">
        <f aca="false">PI()</f>
        <v>3.14159265358979</v>
      </c>
      <c r="S785" s="20" t="n">
        <v>0.201517809997313</v>
      </c>
      <c r="T785" s="20" t="n">
        <v>0.668559973710217</v>
      </c>
      <c r="U785" s="20" t="n">
        <v>0.200977607626006</v>
      </c>
      <c r="V785" s="20" t="n">
        <v>0.594209062284692</v>
      </c>
      <c r="W785" s="20" t="n">
        <v>0.356688121678235</v>
      </c>
      <c r="X785" s="20" t="n">
        <v>0.583780377821244</v>
      </c>
    </row>
    <row r="786" customFormat="false" ht="15" hidden="false" customHeight="false" outlineLevel="0" collapsed="false">
      <c r="A786" s="21" t="n">
        <v>762</v>
      </c>
      <c r="B786" s="18" t="n">
        <f aca="false">CHOOSE($E$9,S786,U786,W786)</f>
        <v>0.0261141950031742</v>
      </c>
      <c r="C786" s="18" t="n">
        <f aca="false">CHOOSE($E$9,T786,V786,X786)</f>
        <v>0.966311855358072</v>
      </c>
      <c r="D786" s="9" t="n">
        <f aca="false">IF(B786^2+C786^2&lt;=1,1,0)</f>
        <v>1</v>
      </c>
      <c r="E786" s="14" t="n">
        <f aca="false">4*AVERAGE($D$25:D786)</f>
        <v>3.0498687664042</v>
      </c>
      <c r="F786" s="14" t="n">
        <f aca="false">B786</f>
        <v>0.0261141950031742</v>
      </c>
      <c r="G786" s="14" t="n">
        <f aca="false">IF(D786=1,C786,"")</f>
        <v>0.966311855358072</v>
      </c>
      <c r="H786" s="9" t="str">
        <f aca="false">IF(D786=0,C786,"")</f>
        <v/>
      </c>
      <c r="I786" s="9" t="n">
        <f aca="false">SQRT(1-F786^2)</f>
        <v>0.999658966257661</v>
      </c>
      <c r="J786" s="21"/>
      <c r="K786" s="21"/>
      <c r="L786" s="21"/>
      <c r="M786" s="21"/>
      <c r="N786" s="21"/>
      <c r="O786" s="21"/>
      <c r="P786" s="21"/>
      <c r="Q786" s="19" t="n">
        <f aca="false">PI()</f>
        <v>3.14159265358979</v>
      </c>
      <c r="S786" s="20" t="n">
        <v>0.0261141950031742</v>
      </c>
      <c r="T786" s="20" t="n">
        <v>0.966311855358072</v>
      </c>
      <c r="U786" s="20" t="n">
        <v>0.623599550026895</v>
      </c>
      <c r="V786" s="20" t="n">
        <v>0.556398720947861</v>
      </c>
      <c r="W786" s="20" t="n">
        <v>0.760691072834293</v>
      </c>
      <c r="X786" s="20" t="n">
        <v>0.393995493062136</v>
      </c>
    </row>
    <row r="787" customFormat="false" ht="15" hidden="false" customHeight="false" outlineLevel="0" collapsed="false">
      <c r="A787" s="21" t="n">
        <v>763</v>
      </c>
      <c r="B787" s="18" t="n">
        <f aca="false">CHOOSE($E$9,S787,U787,W787)</f>
        <v>0.476914090919308</v>
      </c>
      <c r="C787" s="18" t="n">
        <f aca="false">CHOOSE($E$9,T787,V787,X787)</f>
        <v>0.663061658502556</v>
      </c>
      <c r="D787" s="9" t="n">
        <f aca="false">IF(B787^2+C787^2&lt;=1,1,0)</f>
        <v>1</v>
      </c>
      <c r="E787" s="14" t="n">
        <f aca="false">4*AVERAGE($D$25:D787)</f>
        <v>3.05111402359109</v>
      </c>
      <c r="F787" s="14" t="n">
        <f aca="false">B787</f>
        <v>0.476914090919308</v>
      </c>
      <c r="G787" s="14" t="n">
        <f aca="false">IF(D787=1,C787,"")</f>
        <v>0.663061658502556</v>
      </c>
      <c r="H787" s="9" t="str">
        <f aca="false">IF(D787=0,C787,"")</f>
        <v/>
      </c>
      <c r="I787" s="9" t="n">
        <f aca="false">SQRT(1-F787^2)</f>
        <v>0.87894991318198</v>
      </c>
      <c r="J787" s="21"/>
      <c r="K787" s="21"/>
      <c r="L787" s="21"/>
      <c r="M787" s="21"/>
      <c r="N787" s="21"/>
      <c r="O787" s="21"/>
      <c r="P787" s="21"/>
      <c r="Q787" s="19" t="n">
        <f aca="false">PI()</f>
        <v>3.14159265358979</v>
      </c>
      <c r="S787" s="20" t="n">
        <v>0.476914090919308</v>
      </c>
      <c r="T787" s="20" t="n">
        <v>0.663061658502556</v>
      </c>
      <c r="U787" s="20" t="n">
        <v>0.872697968356498</v>
      </c>
      <c r="V787" s="20" t="n">
        <v>0.658803519534717</v>
      </c>
      <c r="W787" s="20" t="n">
        <v>0.0926303426106168</v>
      </c>
      <c r="X787" s="20" t="n">
        <v>0.235113733802306</v>
      </c>
    </row>
    <row r="788" customFormat="false" ht="15" hidden="false" customHeight="false" outlineLevel="0" collapsed="false">
      <c r="A788" s="21" t="n">
        <v>764</v>
      </c>
      <c r="B788" s="18" t="n">
        <f aca="false">CHOOSE($E$9,S788,U788,W788)</f>
        <v>0.942993164411746</v>
      </c>
      <c r="C788" s="18" t="n">
        <f aca="false">CHOOSE($E$9,T788,V788,X788)</f>
        <v>0.93286665820051</v>
      </c>
      <c r="D788" s="9" t="n">
        <f aca="false">IF(B788^2+C788^2&lt;=1,1,0)</f>
        <v>0</v>
      </c>
      <c r="E788" s="14" t="n">
        <f aca="false">4*AVERAGE($D$25:D788)</f>
        <v>3.04712041884817</v>
      </c>
      <c r="F788" s="14" t="n">
        <f aca="false">B788</f>
        <v>0.942993164411746</v>
      </c>
      <c r="G788" s="9" t="str">
        <f aca="false">IF(D788=1,C788,"")</f>
        <v/>
      </c>
      <c r="H788" s="14" t="n">
        <f aca="false">IF(D788=0,C788,"")</f>
        <v>0.93286665820051</v>
      </c>
      <c r="I788" s="9" t="n">
        <f aca="false">SQRT(1-F788^2)</f>
        <v>0.33281209694469</v>
      </c>
      <c r="J788" s="21"/>
      <c r="K788" s="21"/>
      <c r="L788" s="21"/>
      <c r="M788" s="21"/>
      <c r="N788" s="21"/>
      <c r="O788" s="21"/>
      <c r="P788" s="21"/>
      <c r="Q788" s="19" t="n">
        <f aca="false">PI()</f>
        <v>3.14159265358979</v>
      </c>
      <c r="S788" s="20" t="n">
        <v>0.942993164411746</v>
      </c>
      <c r="T788" s="20" t="n">
        <v>0.93286665820051</v>
      </c>
      <c r="U788" s="20" t="n">
        <v>0.344626978611311</v>
      </c>
      <c r="V788" s="20" t="n">
        <v>0.30913203272949</v>
      </c>
      <c r="W788" s="20" t="n">
        <v>0.488075964040564</v>
      </c>
      <c r="X788" s="20" t="n">
        <v>0.344058360464621</v>
      </c>
    </row>
    <row r="789" customFormat="false" ht="15" hidden="false" customHeight="false" outlineLevel="0" collapsed="false">
      <c r="A789" s="21" t="n">
        <v>765</v>
      </c>
      <c r="B789" s="18" t="n">
        <f aca="false">CHOOSE($E$9,S789,U789,W789)</f>
        <v>0.110115400399081</v>
      </c>
      <c r="C789" s="18" t="n">
        <f aca="false">CHOOSE($E$9,T789,V789,X789)</f>
        <v>0.0727234777295962</v>
      </c>
      <c r="D789" s="9" t="n">
        <f aca="false">IF(B789^2+C789^2&lt;=1,1,0)</f>
        <v>1</v>
      </c>
      <c r="E789" s="14" t="n">
        <f aca="false">4*AVERAGE($D$25:D789)</f>
        <v>3.0483660130719</v>
      </c>
      <c r="F789" s="14" t="n">
        <f aca="false">B789</f>
        <v>0.110115400399081</v>
      </c>
      <c r="G789" s="14" t="n">
        <f aca="false">IF(D789=1,C789,"")</f>
        <v>0.0727234777295962</v>
      </c>
      <c r="H789" s="9" t="str">
        <f aca="false">IF(D789=0,C789,"")</f>
        <v/>
      </c>
      <c r="I789" s="9" t="n">
        <f aca="false">SQRT(1-F789^2)</f>
        <v>0.993918808854602</v>
      </c>
      <c r="J789" s="21"/>
      <c r="K789" s="21"/>
      <c r="L789" s="21"/>
      <c r="M789" s="21"/>
      <c r="N789" s="21"/>
      <c r="O789" s="21"/>
      <c r="P789" s="21"/>
      <c r="Q789" s="19" t="n">
        <f aca="false">PI()</f>
        <v>3.14159265358979</v>
      </c>
      <c r="S789" s="20" t="n">
        <v>0.110115400399081</v>
      </c>
      <c r="T789" s="20" t="n">
        <v>0.0727234777295962</v>
      </c>
      <c r="U789" s="20" t="n">
        <v>0.333912973022865</v>
      </c>
      <c r="V789" s="20" t="n">
        <v>0.240623120340376</v>
      </c>
      <c r="W789" s="20" t="n">
        <v>0.21362492028277</v>
      </c>
      <c r="X789" s="20" t="n">
        <v>0.283356969361116</v>
      </c>
    </row>
    <row r="790" customFormat="false" ht="15" hidden="false" customHeight="false" outlineLevel="0" collapsed="false">
      <c r="A790" s="21" t="n">
        <v>766</v>
      </c>
      <c r="B790" s="18" t="n">
        <f aca="false">CHOOSE($E$9,S790,U790,W790)</f>
        <v>0.282642052858137</v>
      </c>
      <c r="C790" s="18" t="n">
        <f aca="false">CHOOSE($E$9,T790,V790,X790)</f>
        <v>0.998907886561938</v>
      </c>
      <c r="D790" s="9" t="n">
        <f aca="false">IF(B790^2+C790^2&lt;=1,1,0)</f>
        <v>0</v>
      </c>
      <c r="E790" s="14" t="n">
        <f aca="false">4*AVERAGE($D$25:D790)</f>
        <v>3.0443864229765</v>
      </c>
      <c r="F790" s="14" t="n">
        <f aca="false">B790</f>
        <v>0.282642052858137</v>
      </c>
      <c r="G790" s="9" t="str">
        <f aca="false">IF(D790=1,C790,"")</f>
        <v/>
      </c>
      <c r="H790" s="14" t="n">
        <f aca="false">IF(D790=0,C790,"")</f>
        <v>0.998907886561938</v>
      </c>
      <c r="I790" s="9" t="n">
        <f aca="false">SQRT(1-F790^2)</f>
        <v>0.959225453142346</v>
      </c>
      <c r="J790" s="21"/>
      <c r="K790" s="21"/>
      <c r="L790" s="21"/>
      <c r="M790" s="21"/>
      <c r="N790" s="21"/>
      <c r="O790" s="21"/>
      <c r="P790" s="21"/>
      <c r="Q790" s="19" t="n">
        <f aca="false">PI()</f>
        <v>3.14159265358979</v>
      </c>
      <c r="S790" s="20" t="n">
        <v>0.282642052858137</v>
      </c>
      <c r="T790" s="20" t="n">
        <v>0.998907886561938</v>
      </c>
      <c r="U790" s="20" t="n">
        <v>0.726429101789916</v>
      </c>
      <c r="V790" s="20" t="n">
        <v>0.395348900471118</v>
      </c>
      <c r="W790" s="20" t="n">
        <v>0.597719493793927</v>
      </c>
      <c r="X790" s="20" t="n">
        <v>0.983927465642997</v>
      </c>
    </row>
    <row r="791" customFormat="false" ht="15" hidden="false" customHeight="false" outlineLevel="0" collapsed="false">
      <c r="A791" s="21" t="n">
        <v>767</v>
      </c>
      <c r="B791" s="18" t="n">
        <f aca="false">CHOOSE($E$9,S791,U791,W791)</f>
        <v>0.385753705981188</v>
      </c>
      <c r="C791" s="18" t="n">
        <f aca="false">CHOOSE($E$9,T791,V791,X791)</f>
        <v>0.92332253290806</v>
      </c>
      <c r="D791" s="9" t="n">
        <f aca="false">IF(B791^2+C791^2&lt;=1,1,0)</f>
        <v>0</v>
      </c>
      <c r="E791" s="14" t="n">
        <f aca="false">4*AVERAGE($D$25:D791)</f>
        <v>3.04041720990874</v>
      </c>
      <c r="F791" s="14" t="n">
        <f aca="false">B791</f>
        <v>0.385753705981188</v>
      </c>
      <c r="G791" s="9" t="str">
        <f aca="false">IF(D791=1,C791,"")</f>
        <v/>
      </c>
      <c r="H791" s="14" t="n">
        <f aca="false">IF(D791=0,C791,"")</f>
        <v>0.92332253290806</v>
      </c>
      <c r="I791" s="9" t="n">
        <f aca="false">SQRT(1-F791^2)</f>
        <v>0.922601798351694</v>
      </c>
      <c r="J791" s="21"/>
      <c r="K791" s="21"/>
      <c r="L791" s="21"/>
      <c r="M791" s="21"/>
      <c r="N791" s="21"/>
      <c r="O791" s="21"/>
      <c r="P791" s="21"/>
      <c r="Q791" s="19" t="n">
        <f aca="false">PI()</f>
        <v>3.14159265358979</v>
      </c>
      <c r="S791" s="20" t="n">
        <v>0.385753705981188</v>
      </c>
      <c r="T791" s="20" t="n">
        <v>0.92332253290806</v>
      </c>
      <c r="U791" s="20" t="n">
        <v>0.997008958829868</v>
      </c>
      <c r="V791" s="20" t="n">
        <v>0.45596684192762</v>
      </c>
      <c r="W791" s="20" t="n">
        <v>0.0163569443769382</v>
      </c>
      <c r="X791" s="20" t="n">
        <v>0.799194286706769</v>
      </c>
    </row>
    <row r="792" customFormat="false" ht="15" hidden="false" customHeight="false" outlineLevel="0" collapsed="false">
      <c r="A792" s="21" t="n">
        <v>768</v>
      </c>
      <c r="B792" s="18" t="n">
        <f aca="false">CHOOSE($E$9,S792,U792,W792)</f>
        <v>0.674962984747253</v>
      </c>
      <c r="C792" s="18" t="n">
        <f aca="false">CHOOSE($E$9,T792,V792,X792)</f>
        <v>0.998060618643649</v>
      </c>
      <c r="D792" s="9" t="n">
        <f aca="false">IF(B792^2+C792^2&lt;=1,1,0)</f>
        <v>0</v>
      </c>
      <c r="E792" s="14" t="n">
        <f aca="false">4*AVERAGE($D$25:D792)</f>
        <v>3.03645833333333</v>
      </c>
      <c r="F792" s="14" t="n">
        <f aca="false">B792</f>
        <v>0.674962984747253</v>
      </c>
      <c r="G792" s="9" t="str">
        <f aca="false">IF(D792=1,C792,"")</f>
        <v/>
      </c>
      <c r="H792" s="14" t="n">
        <f aca="false">IF(D792=0,C792,"")</f>
        <v>0.998060618643649</v>
      </c>
      <c r="I792" s="9" t="n">
        <f aca="false">SQRT(1-F792^2)</f>
        <v>0.737851590240937</v>
      </c>
      <c r="J792" s="21"/>
      <c r="K792" s="21"/>
      <c r="L792" s="21"/>
      <c r="M792" s="21"/>
      <c r="N792" s="21"/>
      <c r="O792" s="21"/>
      <c r="P792" s="21"/>
      <c r="Q792" s="19" t="n">
        <f aca="false">PI()</f>
        <v>3.14159265358979</v>
      </c>
      <c r="S792" s="20" t="n">
        <v>0.674962984747253</v>
      </c>
      <c r="T792" s="20" t="n">
        <v>0.998060618643649</v>
      </c>
      <c r="U792" s="20" t="n">
        <v>0.331654269439857</v>
      </c>
      <c r="V792" s="20" t="n">
        <v>0.585572363884014</v>
      </c>
      <c r="W792" s="20" t="n">
        <v>0.503404027253804</v>
      </c>
      <c r="X792" s="20" t="n">
        <v>0.291270651319283</v>
      </c>
    </row>
    <row r="793" customFormat="false" ht="15" hidden="false" customHeight="false" outlineLevel="0" collapsed="false">
      <c r="A793" s="21" t="n">
        <v>769</v>
      </c>
      <c r="B793" s="18" t="n">
        <f aca="false">CHOOSE($E$9,S793,U793,W793)</f>
        <v>0.087122016469948</v>
      </c>
      <c r="C793" s="18" t="n">
        <f aca="false">CHOOSE($E$9,T793,V793,X793)</f>
        <v>0.0103388369316235</v>
      </c>
      <c r="D793" s="9" t="n">
        <f aca="false">IF(B793^2+C793^2&lt;=1,1,0)</f>
        <v>1</v>
      </c>
      <c r="E793" s="14" t="n">
        <f aca="false">4*AVERAGE($D$25:D793)</f>
        <v>3.03771131339402</v>
      </c>
      <c r="F793" s="14" t="n">
        <f aca="false">B793</f>
        <v>0.087122016469948</v>
      </c>
      <c r="G793" s="14" t="n">
        <f aca="false">IF(D793=1,C793,"")</f>
        <v>0.0103388369316235</v>
      </c>
      <c r="H793" s="9" t="str">
        <f aca="false">IF(D793=0,C793,"")</f>
        <v/>
      </c>
      <c r="I793" s="9" t="n">
        <f aca="false">SQRT(1-F793^2)</f>
        <v>0.996197648183437</v>
      </c>
      <c r="J793" s="21"/>
      <c r="K793" s="21"/>
      <c r="L793" s="21"/>
      <c r="M793" s="21"/>
      <c r="N793" s="21"/>
      <c r="O793" s="21"/>
      <c r="P793" s="21"/>
      <c r="Q793" s="19" t="n">
        <f aca="false">PI()</f>
        <v>3.14159265358979</v>
      </c>
      <c r="S793" s="20" t="n">
        <v>0.087122016469948</v>
      </c>
      <c r="T793" s="20" t="n">
        <v>0.0103388369316235</v>
      </c>
      <c r="U793" s="20" t="n">
        <v>0.0646980789469971</v>
      </c>
      <c r="V793" s="20" t="n">
        <v>0.610196122937761</v>
      </c>
      <c r="W793" s="20" t="n">
        <v>0.0361781375260034</v>
      </c>
      <c r="X793" s="20" t="n">
        <v>0.286033474032729</v>
      </c>
    </row>
    <row r="794" customFormat="false" ht="15" hidden="false" customHeight="false" outlineLevel="0" collapsed="false">
      <c r="A794" s="21" t="n">
        <v>770</v>
      </c>
      <c r="B794" s="18" t="n">
        <f aca="false">CHOOSE($E$9,S794,U794,W794)</f>
        <v>0.488417807384394</v>
      </c>
      <c r="C794" s="18" t="n">
        <f aca="false">CHOOSE($E$9,T794,V794,X794)</f>
        <v>0.886710705352016</v>
      </c>
      <c r="D794" s="9" t="n">
        <f aca="false">IF(B794^2+C794^2&lt;=1,1,0)</f>
        <v>0</v>
      </c>
      <c r="E794" s="14" t="n">
        <f aca="false">4*AVERAGE($D$25:D794)</f>
        <v>3.03376623376623</v>
      </c>
      <c r="F794" s="14" t="n">
        <f aca="false">B794</f>
        <v>0.488417807384394</v>
      </c>
      <c r="G794" s="9" t="str">
        <f aca="false">IF(D794=1,C794,"")</f>
        <v/>
      </c>
      <c r="H794" s="14" t="n">
        <f aca="false">IF(D794=0,C794,"")</f>
        <v>0.886710705352016</v>
      </c>
      <c r="I794" s="9" t="n">
        <f aca="false">SQRT(1-F794^2)</f>
        <v>0.872609904499038</v>
      </c>
      <c r="J794" s="21"/>
      <c r="K794" s="21"/>
      <c r="L794" s="21"/>
      <c r="M794" s="21"/>
      <c r="N794" s="21"/>
      <c r="O794" s="21"/>
      <c r="P794" s="21"/>
      <c r="Q794" s="19" t="n">
        <f aca="false">PI()</f>
        <v>3.14159265358979</v>
      </c>
      <c r="S794" s="20" t="n">
        <v>0.488417807384394</v>
      </c>
      <c r="T794" s="20" t="n">
        <v>0.886710705352016</v>
      </c>
      <c r="U794" s="20" t="n">
        <v>0.546190658500821</v>
      </c>
      <c r="V794" s="20" t="n">
        <v>0.0562052690966486</v>
      </c>
      <c r="W794" s="20" t="n">
        <v>0.373681092133192</v>
      </c>
      <c r="X794" s="20" t="n">
        <v>0.433137476243296</v>
      </c>
    </row>
    <row r="795" customFormat="false" ht="15" hidden="false" customHeight="false" outlineLevel="0" collapsed="false">
      <c r="A795" s="21" t="n">
        <v>771</v>
      </c>
      <c r="B795" s="18" t="n">
        <f aca="false">CHOOSE($E$9,S795,U795,W795)</f>
        <v>0.3727002608357</v>
      </c>
      <c r="C795" s="18" t="n">
        <f aca="false">CHOOSE($E$9,T795,V795,X795)</f>
        <v>0.137541739852168</v>
      </c>
      <c r="D795" s="9" t="n">
        <f aca="false">IF(B795^2+C795^2&lt;=1,1,0)</f>
        <v>1</v>
      </c>
      <c r="E795" s="14" t="n">
        <f aca="false">4*AVERAGE($D$25:D795)</f>
        <v>3.03501945525292</v>
      </c>
      <c r="F795" s="14" t="n">
        <f aca="false">B795</f>
        <v>0.3727002608357</v>
      </c>
      <c r="G795" s="14" t="n">
        <f aca="false">IF(D795=1,C795,"")</f>
        <v>0.137541739852168</v>
      </c>
      <c r="H795" s="9" t="str">
        <f aca="false">IF(D795=0,C795,"")</f>
        <v/>
      </c>
      <c r="I795" s="9" t="n">
        <f aca="false">SQRT(1-F795^2)</f>
        <v>0.92795178515535</v>
      </c>
      <c r="J795" s="21"/>
      <c r="K795" s="21"/>
      <c r="L795" s="21"/>
      <c r="M795" s="21"/>
      <c r="N795" s="21"/>
      <c r="O795" s="21"/>
      <c r="P795" s="21"/>
      <c r="Q795" s="19" t="n">
        <f aca="false">PI()</f>
        <v>3.14159265358979</v>
      </c>
      <c r="S795" s="20" t="n">
        <v>0.3727002608357</v>
      </c>
      <c r="T795" s="20" t="n">
        <v>0.137541739852168</v>
      </c>
      <c r="U795" s="20" t="n">
        <v>0.0887612174011774</v>
      </c>
      <c r="V795" s="20" t="n">
        <v>0.192317080010922</v>
      </c>
      <c r="W795" s="20" t="n">
        <v>0.114750695848471</v>
      </c>
      <c r="X795" s="20" t="n">
        <v>0.74995725671295</v>
      </c>
    </row>
    <row r="796" customFormat="false" ht="15" hidden="false" customHeight="false" outlineLevel="0" collapsed="false">
      <c r="A796" s="21" t="n">
        <v>772</v>
      </c>
      <c r="B796" s="18" t="n">
        <f aca="false">CHOOSE($E$9,S796,U796,W796)</f>
        <v>0.900401626131497</v>
      </c>
      <c r="C796" s="18" t="n">
        <f aca="false">CHOOSE($E$9,T796,V796,X796)</f>
        <v>0.252610727329738</v>
      </c>
      <c r="D796" s="9" t="n">
        <f aca="false">IF(B796^2+C796^2&lt;=1,1,0)</f>
        <v>1</v>
      </c>
      <c r="E796" s="14" t="n">
        <f aca="false">4*AVERAGE($D$25:D796)</f>
        <v>3.03626943005181</v>
      </c>
      <c r="F796" s="14" t="n">
        <f aca="false">B796</f>
        <v>0.900401626131497</v>
      </c>
      <c r="G796" s="14" t="n">
        <f aca="false">IF(D796=1,C796,"")</f>
        <v>0.252610727329738</v>
      </c>
      <c r="H796" s="9" t="str">
        <f aca="false">IF(D796=0,C796,"")</f>
        <v/>
      </c>
      <c r="I796" s="9" t="n">
        <f aca="false">SQRT(1-F796^2)</f>
        <v>0.435059664482649</v>
      </c>
      <c r="J796" s="21"/>
      <c r="K796" s="21"/>
      <c r="L796" s="21"/>
      <c r="M796" s="21"/>
      <c r="N796" s="21"/>
      <c r="O796" s="21"/>
      <c r="P796" s="21"/>
      <c r="Q796" s="19" t="n">
        <f aca="false">PI()</f>
        <v>3.14159265358979</v>
      </c>
      <c r="S796" s="20" t="n">
        <v>0.900401626131497</v>
      </c>
      <c r="T796" s="20" t="n">
        <v>0.252610727329738</v>
      </c>
      <c r="U796" s="20" t="n">
        <v>0.301554942821392</v>
      </c>
      <c r="V796" s="20" t="n">
        <v>0.00847259130498834</v>
      </c>
      <c r="W796" s="20" t="n">
        <v>0.733195724278976</v>
      </c>
      <c r="X796" s="20" t="n">
        <v>0.280548827522121</v>
      </c>
    </row>
    <row r="797" customFormat="false" ht="15" hidden="false" customHeight="false" outlineLevel="0" collapsed="false">
      <c r="A797" s="21" t="n">
        <v>773</v>
      </c>
      <c r="B797" s="18" t="n">
        <f aca="false">CHOOSE($E$9,S797,U797,W797)</f>
        <v>0.106782729621045</v>
      </c>
      <c r="C797" s="18" t="n">
        <f aca="false">CHOOSE($E$9,T797,V797,X797)</f>
        <v>0.758896667161025</v>
      </c>
      <c r="D797" s="9" t="n">
        <f aca="false">IF(B797^2+C797^2&lt;=1,1,0)</f>
        <v>1</v>
      </c>
      <c r="E797" s="14" t="n">
        <f aca="false">4*AVERAGE($D$25:D797)</f>
        <v>3.03751617076326</v>
      </c>
      <c r="F797" s="14" t="n">
        <f aca="false">B797</f>
        <v>0.106782729621045</v>
      </c>
      <c r="G797" s="14" t="n">
        <f aca="false">IF(D797=1,C797,"")</f>
        <v>0.758896667161025</v>
      </c>
      <c r="H797" s="9" t="str">
        <f aca="false">IF(D797=0,C797,"")</f>
        <v/>
      </c>
      <c r="I797" s="9" t="n">
        <f aca="false">SQRT(1-F797^2)</f>
        <v>0.994282378730851</v>
      </c>
      <c r="J797" s="21"/>
      <c r="K797" s="21"/>
      <c r="L797" s="21"/>
      <c r="M797" s="21"/>
      <c r="N797" s="21"/>
      <c r="O797" s="21"/>
      <c r="P797" s="21"/>
      <c r="Q797" s="19" t="n">
        <f aca="false">PI()</f>
        <v>3.14159265358979</v>
      </c>
      <c r="S797" s="20" t="n">
        <v>0.106782729621045</v>
      </c>
      <c r="T797" s="20" t="n">
        <v>0.758896667161025</v>
      </c>
      <c r="U797" s="20" t="n">
        <v>0.00771306876619504</v>
      </c>
      <c r="V797" s="20" t="n">
        <v>0.577413412661408</v>
      </c>
      <c r="W797" s="20" t="n">
        <v>0.482830628201827</v>
      </c>
      <c r="X797" s="20" t="n">
        <v>0.624937587441728</v>
      </c>
    </row>
    <row r="798" customFormat="false" ht="15" hidden="false" customHeight="false" outlineLevel="0" collapsed="false">
      <c r="A798" s="21" t="n">
        <v>774</v>
      </c>
      <c r="B798" s="18" t="n">
        <f aca="false">CHOOSE($E$9,S798,U798,W798)</f>
        <v>0.710780402063392</v>
      </c>
      <c r="C798" s="18" t="n">
        <f aca="false">CHOOSE($E$9,T798,V798,X798)</f>
        <v>0.984618764487095</v>
      </c>
      <c r="D798" s="9" t="n">
        <f aca="false">IF(B798^2+C798^2&lt;=1,1,0)</f>
        <v>0</v>
      </c>
      <c r="E798" s="14" t="n">
        <f aca="false">4*AVERAGE($D$25:D798)</f>
        <v>3.03359173126615</v>
      </c>
      <c r="F798" s="14" t="n">
        <f aca="false">B798</f>
        <v>0.710780402063392</v>
      </c>
      <c r="G798" s="9" t="str">
        <f aca="false">IF(D798=1,C798,"")</f>
        <v/>
      </c>
      <c r="H798" s="14" t="n">
        <f aca="false">IF(D798=0,C798,"")</f>
        <v>0.984618764487095</v>
      </c>
      <c r="I798" s="9" t="n">
        <f aca="false">SQRT(1-F798^2)</f>
        <v>0.703413974870135</v>
      </c>
      <c r="J798" s="21"/>
      <c r="K798" s="21"/>
      <c r="L798" s="21"/>
      <c r="M798" s="21"/>
      <c r="N798" s="21"/>
      <c r="O798" s="21"/>
      <c r="P798" s="21"/>
      <c r="Q798" s="19" t="n">
        <f aca="false">PI()</f>
        <v>3.14159265358979</v>
      </c>
      <c r="S798" s="20" t="n">
        <v>0.710780402063392</v>
      </c>
      <c r="T798" s="20" t="n">
        <v>0.984618764487095</v>
      </c>
      <c r="U798" s="20" t="n">
        <v>0.645367232880669</v>
      </c>
      <c r="V798" s="20" t="n">
        <v>0.712523879769287</v>
      </c>
      <c r="W798" s="20" t="n">
        <v>0.49032594593827</v>
      </c>
      <c r="X798" s="20" t="n">
        <v>0.377124852247977</v>
      </c>
    </row>
    <row r="799" customFormat="false" ht="15" hidden="false" customHeight="false" outlineLevel="0" collapsed="false">
      <c r="A799" s="21" t="n">
        <v>775</v>
      </c>
      <c r="B799" s="18" t="n">
        <f aca="false">CHOOSE($E$9,S799,U799,W799)</f>
        <v>0.784832078847103</v>
      </c>
      <c r="C799" s="18" t="n">
        <f aca="false">CHOOSE($E$9,T799,V799,X799)</f>
        <v>0.851917170570232</v>
      </c>
      <c r="D799" s="9" t="n">
        <f aca="false">IF(B799^2+C799^2&lt;=1,1,0)</f>
        <v>0</v>
      </c>
      <c r="E799" s="14" t="n">
        <f aca="false">4*AVERAGE($D$25:D799)</f>
        <v>3.02967741935484</v>
      </c>
      <c r="F799" s="14" t="n">
        <f aca="false">B799</f>
        <v>0.784832078847103</v>
      </c>
      <c r="G799" s="9" t="str">
        <f aca="false">IF(D799=1,C799,"")</f>
        <v/>
      </c>
      <c r="H799" s="14" t="n">
        <f aca="false">IF(D799=0,C799,"")</f>
        <v>0.851917170570232</v>
      </c>
      <c r="I799" s="9" t="n">
        <f aca="false">SQRT(1-F799^2)</f>
        <v>0.619708486316377</v>
      </c>
      <c r="J799" s="21"/>
      <c r="K799" s="21"/>
      <c r="L799" s="21"/>
      <c r="M799" s="21"/>
      <c r="N799" s="21"/>
      <c r="O799" s="21"/>
      <c r="P799" s="21"/>
      <c r="Q799" s="19" t="n">
        <f aca="false">PI()</f>
        <v>3.14159265358979</v>
      </c>
      <c r="S799" s="20" t="n">
        <v>0.784832078847103</v>
      </c>
      <c r="T799" s="20" t="n">
        <v>0.851917170570232</v>
      </c>
      <c r="U799" s="20" t="n">
        <v>0.609685035567142</v>
      </c>
      <c r="V799" s="20" t="n">
        <v>0.977288061540003</v>
      </c>
      <c r="W799" s="20" t="n">
        <v>0.213997588652726</v>
      </c>
      <c r="X799" s="20" t="n">
        <v>0.629565448964036</v>
      </c>
    </row>
    <row r="800" customFormat="false" ht="15" hidden="false" customHeight="false" outlineLevel="0" collapsed="false">
      <c r="A800" s="21" t="n">
        <v>776</v>
      </c>
      <c r="B800" s="18" t="n">
        <f aca="false">CHOOSE($E$9,S800,U800,W800)</f>
        <v>0.664217612124048</v>
      </c>
      <c r="C800" s="18" t="n">
        <f aca="false">CHOOSE($E$9,T800,V800,X800)</f>
        <v>0.0566949780331925</v>
      </c>
      <c r="D800" s="9" t="n">
        <f aca="false">IF(B800^2+C800^2&lt;=1,1,0)</f>
        <v>1</v>
      </c>
      <c r="E800" s="14" t="n">
        <f aca="false">4*AVERAGE($D$25:D800)</f>
        <v>3.03092783505155</v>
      </c>
      <c r="F800" s="14" t="n">
        <f aca="false">B800</f>
        <v>0.664217612124048</v>
      </c>
      <c r="G800" s="14" t="n">
        <f aca="false">IF(D800=1,C800,"")</f>
        <v>0.0566949780331925</v>
      </c>
      <c r="H800" s="9" t="str">
        <f aca="false">IF(D800=0,C800,"")</f>
        <v/>
      </c>
      <c r="I800" s="9" t="n">
        <f aca="false">SQRT(1-F800^2)</f>
        <v>0.747539272375858</v>
      </c>
      <c r="J800" s="21"/>
      <c r="K800" s="21"/>
      <c r="L800" s="21"/>
      <c r="M800" s="21"/>
      <c r="N800" s="21"/>
      <c r="O800" s="21"/>
      <c r="P800" s="21"/>
      <c r="Q800" s="19" t="n">
        <f aca="false">PI()</f>
        <v>3.14159265358979</v>
      </c>
      <c r="S800" s="20" t="n">
        <v>0.664217612124048</v>
      </c>
      <c r="T800" s="20" t="n">
        <v>0.0566949780331925</v>
      </c>
      <c r="U800" s="20" t="n">
        <v>0.294234356628511</v>
      </c>
      <c r="V800" s="20" t="n">
        <v>0.35671225947459</v>
      </c>
      <c r="W800" s="20" t="n">
        <v>0.822991756824972</v>
      </c>
      <c r="X800" s="20" t="n">
        <v>0.230222328224233</v>
      </c>
    </row>
    <row r="801" customFormat="false" ht="15" hidden="false" customHeight="false" outlineLevel="0" collapsed="false">
      <c r="A801" s="21" t="n">
        <v>777</v>
      </c>
      <c r="B801" s="18" t="n">
        <f aca="false">CHOOSE($E$9,S801,U801,W801)</f>
        <v>0.444184896419756</v>
      </c>
      <c r="C801" s="18" t="n">
        <f aca="false">CHOOSE($E$9,T801,V801,X801)</f>
        <v>0.100587291293778</v>
      </c>
      <c r="D801" s="9" t="n">
        <f aca="false">IF(B801^2+C801^2&lt;=1,1,0)</f>
        <v>1</v>
      </c>
      <c r="E801" s="14" t="n">
        <f aca="false">4*AVERAGE($D$25:D801)</f>
        <v>3.03217503217503</v>
      </c>
      <c r="F801" s="14" t="n">
        <f aca="false">B801</f>
        <v>0.444184896419756</v>
      </c>
      <c r="G801" s="14" t="n">
        <f aca="false">IF(D801=1,C801,"")</f>
        <v>0.100587291293778</v>
      </c>
      <c r="H801" s="9" t="str">
        <f aca="false">IF(D801=0,C801,"")</f>
        <v/>
      </c>
      <c r="I801" s="9" t="n">
        <f aca="false">SQRT(1-F801^2)</f>
        <v>0.895935141510015</v>
      </c>
      <c r="J801" s="21"/>
      <c r="K801" s="21"/>
      <c r="L801" s="21"/>
      <c r="M801" s="21"/>
      <c r="N801" s="21"/>
      <c r="O801" s="21"/>
      <c r="P801" s="21"/>
      <c r="Q801" s="19" t="n">
        <f aca="false">PI()</f>
        <v>3.14159265358979</v>
      </c>
      <c r="S801" s="20" t="n">
        <v>0.444184896419756</v>
      </c>
      <c r="T801" s="20" t="n">
        <v>0.100587291293778</v>
      </c>
      <c r="U801" s="20" t="n">
        <v>0.254345579127307</v>
      </c>
      <c r="V801" s="20" t="n">
        <v>0.0224959492925699</v>
      </c>
      <c r="W801" s="20" t="n">
        <v>0.387979180232892</v>
      </c>
      <c r="X801" s="20" t="n">
        <v>0.0401383986322593</v>
      </c>
    </row>
    <row r="802" customFormat="false" ht="15" hidden="false" customHeight="false" outlineLevel="0" collapsed="false">
      <c r="A802" s="21" t="n">
        <v>778</v>
      </c>
      <c r="B802" s="18" t="n">
        <f aca="false">CHOOSE($E$9,S802,U802,W802)</f>
        <v>0.296914971782826</v>
      </c>
      <c r="C802" s="18" t="n">
        <f aca="false">CHOOSE($E$9,T802,V802,X802)</f>
        <v>0.629281005007215</v>
      </c>
      <c r="D802" s="9" t="n">
        <f aca="false">IF(B802^2+C802^2&lt;=1,1,0)</f>
        <v>1</v>
      </c>
      <c r="E802" s="14" t="n">
        <f aca="false">4*AVERAGE($D$25:D802)</f>
        <v>3.03341902313625</v>
      </c>
      <c r="F802" s="14" t="n">
        <f aca="false">B802</f>
        <v>0.296914971782826</v>
      </c>
      <c r="G802" s="14" t="n">
        <f aca="false">IF(D802=1,C802,"")</f>
        <v>0.629281005007215</v>
      </c>
      <c r="H802" s="9" t="str">
        <f aca="false">IF(D802=0,C802,"")</f>
        <v/>
      </c>
      <c r="I802" s="9" t="n">
        <f aca="false">SQRT(1-F802^2)</f>
        <v>0.954903921623115</v>
      </c>
      <c r="J802" s="21"/>
      <c r="K802" s="21"/>
      <c r="L802" s="21"/>
      <c r="M802" s="21"/>
      <c r="N802" s="21"/>
      <c r="O802" s="21"/>
      <c r="P802" s="21"/>
      <c r="Q802" s="19" t="n">
        <f aca="false">PI()</f>
        <v>3.14159265358979</v>
      </c>
      <c r="S802" s="20" t="n">
        <v>0.296914971782826</v>
      </c>
      <c r="T802" s="20" t="n">
        <v>0.629281005007215</v>
      </c>
      <c r="U802" s="20" t="n">
        <v>0.895348598345792</v>
      </c>
      <c r="V802" s="20" t="n">
        <v>0.7192194576397</v>
      </c>
      <c r="W802" s="20" t="n">
        <v>0.511910091535556</v>
      </c>
      <c r="X802" s="20" t="n">
        <v>0.69069988322817</v>
      </c>
    </row>
    <row r="803" customFormat="false" ht="15" hidden="false" customHeight="false" outlineLevel="0" collapsed="false">
      <c r="A803" s="21" t="n">
        <v>779</v>
      </c>
      <c r="B803" s="18" t="n">
        <f aca="false">CHOOSE($E$9,S803,U803,W803)</f>
        <v>0.200733831035905</v>
      </c>
      <c r="C803" s="18" t="n">
        <f aca="false">CHOOSE($E$9,T803,V803,X803)</f>
        <v>0.715979235828854</v>
      </c>
      <c r="D803" s="9" t="n">
        <f aca="false">IF(B803^2+C803^2&lt;=1,1,0)</f>
        <v>1</v>
      </c>
      <c r="E803" s="14" t="n">
        <f aca="false">4*AVERAGE($D$25:D803)</f>
        <v>3.03465982028241</v>
      </c>
      <c r="F803" s="14" t="n">
        <f aca="false">B803</f>
        <v>0.200733831035905</v>
      </c>
      <c r="G803" s="14" t="n">
        <f aca="false">IF(D803=1,C803,"")</f>
        <v>0.715979235828854</v>
      </c>
      <c r="H803" s="9" t="str">
        <f aca="false">IF(D803=0,C803,"")</f>
        <v/>
      </c>
      <c r="I803" s="9" t="n">
        <f aca="false">SQRT(1-F803^2)</f>
        <v>0.979645818180045</v>
      </c>
      <c r="J803" s="21"/>
      <c r="K803" s="21"/>
      <c r="L803" s="21"/>
      <c r="M803" s="21"/>
      <c r="N803" s="21"/>
      <c r="O803" s="21"/>
      <c r="P803" s="21"/>
      <c r="Q803" s="19" t="n">
        <f aca="false">PI()</f>
        <v>3.14159265358979</v>
      </c>
      <c r="S803" s="20" t="n">
        <v>0.200733831035905</v>
      </c>
      <c r="T803" s="20" t="n">
        <v>0.715979235828854</v>
      </c>
      <c r="U803" s="20" t="n">
        <v>0.29717158342519</v>
      </c>
      <c r="V803" s="20" t="n">
        <v>0.238496387517641</v>
      </c>
      <c r="W803" s="20" t="n">
        <v>0.678286701365736</v>
      </c>
      <c r="X803" s="20" t="n">
        <v>0.911465824325119</v>
      </c>
    </row>
    <row r="804" customFormat="false" ht="15" hidden="false" customHeight="false" outlineLevel="0" collapsed="false">
      <c r="A804" s="21" t="n">
        <v>780</v>
      </c>
      <c r="B804" s="18" t="n">
        <f aca="false">CHOOSE($E$9,S804,U804,W804)</f>
        <v>0.573392220190726</v>
      </c>
      <c r="C804" s="18" t="n">
        <f aca="false">CHOOSE($E$9,T804,V804,X804)</f>
        <v>0.921187165309675</v>
      </c>
      <c r="D804" s="9" t="n">
        <f aca="false">IF(B804^2+C804^2&lt;=1,1,0)</f>
        <v>0</v>
      </c>
      <c r="E804" s="14" t="n">
        <f aca="false">4*AVERAGE($D$25:D804)</f>
        <v>3.03076923076923</v>
      </c>
      <c r="F804" s="14" t="n">
        <f aca="false">B804</f>
        <v>0.573392220190726</v>
      </c>
      <c r="G804" s="9" t="str">
        <f aca="false">IF(D804=1,C804,"")</f>
        <v/>
      </c>
      <c r="H804" s="14" t="n">
        <f aca="false">IF(D804=0,C804,"")</f>
        <v>0.921187165309675</v>
      </c>
      <c r="I804" s="9" t="n">
        <f aca="false">SQRT(1-F804^2)</f>
        <v>0.819281002968304</v>
      </c>
      <c r="J804" s="21"/>
      <c r="K804" s="21"/>
      <c r="L804" s="21"/>
      <c r="M804" s="21"/>
      <c r="N804" s="21"/>
      <c r="O804" s="21"/>
      <c r="P804" s="21"/>
      <c r="Q804" s="19" t="n">
        <f aca="false">PI()</f>
        <v>3.14159265358979</v>
      </c>
      <c r="S804" s="20" t="n">
        <v>0.573392220190726</v>
      </c>
      <c r="T804" s="20" t="n">
        <v>0.921187165309675</v>
      </c>
      <c r="U804" s="20" t="n">
        <v>0.248428006387504</v>
      </c>
      <c r="V804" s="20" t="n">
        <v>0.895951791362519</v>
      </c>
      <c r="W804" s="20" t="n">
        <v>0.990476433304396</v>
      </c>
      <c r="X804" s="20" t="n">
        <v>0.48805591896225</v>
      </c>
    </row>
    <row r="805" customFormat="false" ht="15" hidden="false" customHeight="false" outlineLevel="0" collapsed="false">
      <c r="A805" s="21" t="n">
        <v>781</v>
      </c>
      <c r="B805" s="18" t="n">
        <f aca="false">CHOOSE($E$9,S805,U805,W805)</f>
        <v>0.302211283589713</v>
      </c>
      <c r="C805" s="18" t="n">
        <f aca="false">CHOOSE($E$9,T805,V805,X805)</f>
        <v>0.472691364237107</v>
      </c>
      <c r="D805" s="9" t="n">
        <f aca="false">IF(B805^2+C805^2&lt;=1,1,0)</f>
        <v>1</v>
      </c>
      <c r="E805" s="14" t="n">
        <f aca="false">4*AVERAGE($D$25:D805)</f>
        <v>3.03201024327785</v>
      </c>
      <c r="F805" s="14" t="n">
        <f aca="false">B805</f>
        <v>0.302211283589713</v>
      </c>
      <c r="G805" s="14" t="n">
        <f aca="false">IF(D805=1,C805,"")</f>
        <v>0.472691364237107</v>
      </c>
      <c r="H805" s="9" t="str">
        <f aca="false">IF(D805=0,C805,"")</f>
        <v/>
      </c>
      <c r="I805" s="9" t="n">
        <f aca="false">SQRT(1-F805^2)</f>
        <v>0.9532409664251</v>
      </c>
      <c r="J805" s="21"/>
      <c r="K805" s="21"/>
      <c r="L805" s="21"/>
      <c r="M805" s="21"/>
      <c r="N805" s="21"/>
      <c r="O805" s="21"/>
      <c r="P805" s="21"/>
      <c r="Q805" s="19" t="n">
        <f aca="false">PI()</f>
        <v>3.14159265358979</v>
      </c>
      <c r="S805" s="20" t="n">
        <v>0.302211283589713</v>
      </c>
      <c r="T805" s="20" t="n">
        <v>0.472691364237107</v>
      </c>
      <c r="U805" s="20" t="n">
        <v>0.511844098280151</v>
      </c>
      <c r="V805" s="20" t="n">
        <v>0.220056561024089</v>
      </c>
      <c r="W805" s="20" t="n">
        <v>0.86567320395007</v>
      </c>
      <c r="X805" s="20" t="n">
        <v>0.306820118878537</v>
      </c>
    </row>
    <row r="806" customFormat="false" ht="15" hidden="false" customHeight="false" outlineLevel="0" collapsed="false">
      <c r="A806" s="21" t="n">
        <v>782</v>
      </c>
      <c r="B806" s="18" t="n">
        <f aca="false">CHOOSE($E$9,S806,U806,W806)</f>
        <v>0.828930967836641</v>
      </c>
      <c r="C806" s="18" t="n">
        <f aca="false">CHOOSE($E$9,T806,V806,X806)</f>
        <v>0.555112481233664</v>
      </c>
      <c r="D806" s="9" t="n">
        <f aca="false">IF(B806^2+C806^2&lt;=1,1,0)</f>
        <v>1</v>
      </c>
      <c r="E806" s="14" t="n">
        <f aca="false">4*AVERAGE($D$25:D806)</f>
        <v>3.03324808184143</v>
      </c>
      <c r="F806" s="14" t="n">
        <f aca="false">B806</f>
        <v>0.828930967836641</v>
      </c>
      <c r="G806" s="14" t="n">
        <f aca="false">IF(D806=1,C806,"")</f>
        <v>0.555112481233664</v>
      </c>
      <c r="H806" s="9" t="str">
        <f aca="false">IF(D806=0,C806,"")</f>
        <v/>
      </c>
      <c r="I806" s="9" t="n">
        <f aca="false">SQRT(1-F806^2)</f>
        <v>0.55935091897789</v>
      </c>
      <c r="J806" s="21"/>
      <c r="K806" s="21"/>
      <c r="L806" s="21"/>
      <c r="M806" s="21"/>
      <c r="N806" s="21"/>
      <c r="O806" s="21"/>
      <c r="P806" s="21"/>
      <c r="Q806" s="19" t="n">
        <f aca="false">PI()</f>
        <v>3.14159265358979</v>
      </c>
      <c r="S806" s="20" t="n">
        <v>0.828930967836641</v>
      </c>
      <c r="T806" s="20" t="n">
        <v>0.555112481233664</v>
      </c>
      <c r="U806" s="20" t="n">
        <v>0.852715609768955</v>
      </c>
      <c r="V806" s="20" t="n">
        <v>0.37672421286705</v>
      </c>
      <c r="W806" s="20" t="n">
        <v>0.826765431538819</v>
      </c>
      <c r="X806" s="20" t="n">
        <v>0.0404203449636026</v>
      </c>
    </row>
    <row r="807" customFormat="false" ht="15" hidden="false" customHeight="false" outlineLevel="0" collapsed="false">
      <c r="A807" s="21" t="n">
        <v>783</v>
      </c>
      <c r="B807" s="18" t="n">
        <f aca="false">CHOOSE($E$9,S807,U807,W807)</f>
        <v>0.838699661078863</v>
      </c>
      <c r="C807" s="18" t="n">
        <f aca="false">CHOOSE($E$9,T807,V807,X807)</f>
        <v>0.789231490925886</v>
      </c>
      <c r="D807" s="9" t="n">
        <f aca="false">IF(B807^2+C807^2&lt;=1,1,0)</f>
        <v>0</v>
      </c>
      <c r="E807" s="14" t="n">
        <f aca="false">4*AVERAGE($D$25:D807)</f>
        <v>3.029374201788</v>
      </c>
      <c r="F807" s="14" t="n">
        <f aca="false">B807</f>
        <v>0.838699661078863</v>
      </c>
      <c r="G807" s="9" t="str">
        <f aca="false">IF(D807=1,C807,"")</f>
        <v/>
      </c>
      <c r="H807" s="14" t="n">
        <f aca="false">IF(D807=0,C807,"")</f>
        <v>0.789231490925886</v>
      </c>
      <c r="I807" s="9" t="n">
        <f aca="false">SQRT(1-F807^2)</f>
        <v>0.544594232898404</v>
      </c>
      <c r="J807" s="21"/>
      <c r="K807" s="21"/>
      <c r="L807" s="21"/>
      <c r="M807" s="21"/>
      <c r="N807" s="21"/>
      <c r="O807" s="21"/>
      <c r="P807" s="21"/>
      <c r="Q807" s="19" t="n">
        <f aca="false">PI()</f>
        <v>3.14159265358979</v>
      </c>
      <c r="S807" s="20" t="n">
        <v>0.838699661078863</v>
      </c>
      <c r="T807" s="20" t="n">
        <v>0.789231490925886</v>
      </c>
      <c r="U807" s="20" t="n">
        <v>0.885707694171492</v>
      </c>
      <c r="V807" s="20" t="n">
        <v>0.526140436962089</v>
      </c>
      <c r="W807" s="20" t="n">
        <v>0.595346859247345</v>
      </c>
      <c r="X807" s="20" t="n">
        <v>0.570584438499464</v>
      </c>
    </row>
    <row r="808" customFormat="false" ht="15" hidden="false" customHeight="false" outlineLevel="0" collapsed="false">
      <c r="A808" s="21" t="n">
        <v>784</v>
      </c>
      <c r="B808" s="18" t="n">
        <f aca="false">CHOOSE($E$9,S808,U808,W808)</f>
        <v>0.783307606703602</v>
      </c>
      <c r="C808" s="18" t="n">
        <f aca="false">CHOOSE($E$9,T808,V808,X808)</f>
        <v>0.3299225094961</v>
      </c>
      <c r="D808" s="9" t="n">
        <f aca="false">IF(B808^2+C808^2&lt;=1,1,0)</f>
        <v>1</v>
      </c>
      <c r="E808" s="14" t="n">
        <f aca="false">4*AVERAGE($D$25:D808)</f>
        <v>3.03061224489796</v>
      </c>
      <c r="F808" s="14" t="n">
        <f aca="false">B808</f>
        <v>0.783307606703602</v>
      </c>
      <c r="G808" s="14" t="n">
        <f aca="false">IF(D808=1,C808,"")</f>
        <v>0.3299225094961</v>
      </c>
      <c r="H808" s="9" t="str">
        <f aca="false">IF(D808=0,C808,"")</f>
        <v/>
      </c>
      <c r="I808" s="9" t="n">
        <f aca="false">SQRT(1-F808^2)</f>
        <v>0.621634292233203</v>
      </c>
      <c r="J808" s="21"/>
      <c r="K808" s="21"/>
      <c r="L808" s="21"/>
      <c r="M808" s="21"/>
      <c r="N808" s="21"/>
      <c r="O808" s="21"/>
      <c r="P808" s="21"/>
      <c r="Q808" s="19" t="n">
        <f aca="false">PI()</f>
        <v>3.14159265358979</v>
      </c>
      <c r="S808" s="20" t="n">
        <v>0.783307606703602</v>
      </c>
      <c r="T808" s="20" t="n">
        <v>0.3299225094961</v>
      </c>
      <c r="U808" s="20" t="n">
        <v>0.527378859190036</v>
      </c>
      <c r="V808" s="20" t="n">
        <v>0.467558957794414</v>
      </c>
      <c r="W808" s="20" t="n">
        <v>0.752351707408028</v>
      </c>
      <c r="X808" s="20" t="n">
        <v>0.225905109936147</v>
      </c>
    </row>
    <row r="809" customFormat="false" ht="15" hidden="false" customHeight="false" outlineLevel="0" collapsed="false">
      <c r="A809" s="21" t="n">
        <v>785</v>
      </c>
      <c r="B809" s="18" t="n">
        <f aca="false">CHOOSE($E$9,S809,U809,W809)</f>
        <v>0.5009931930108</v>
      </c>
      <c r="C809" s="18" t="n">
        <f aca="false">CHOOSE($E$9,T809,V809,X809)</f>
        <v>0.930470497929491</v>
      </c>
      <c r="D809" s="9" t="n">
        <f aca="false">IF(B809^2+C809^2&lt;=1,1,0)</f>
        <v>0</v>
      </c>
      <c r="E809" s="14" t="n">
        <f aca="false">4*AVERAGE($D$25:D809)</f>
        <v>3.02675159235669</v>
      </c>
      <c r="F809" s="14" t="n">
        <f aca="false">B809</f>
        <v>0.5009931930108</v>
      </c>
      <c r="G809" s="9" t="str">
        <f aca="false">IF(D809=1,C809,"")</f>
        <v/>
      </c>
      <c r="H809" s="14" t="n">
        <f aca="false">IF(D809=0,C809,"")</f>
        <v>0.930470497929491</v>
      </c>
      <c r="I809" s="9" t="n">
        <f aca="false">SQRT(1-F809^2)</f>
        <v>0.865451223672856</v>
      </c>
      <c r="J809" s="21"/>
      <c r="K809" s="21"/>
      <c r="L809" s="21"/>
      <c r="M809" s="21"/>
      <c r="N809" s="21"/>
      <c r="O809" s="21"/>
      <c r="P809" s="21"/>
      <c r="Q809" s="19" t="n">
        <f aca="false">PI()</f>
        <v>3.14159265358979</v>
      </c>
      <c r="S809" s="20" t="n">
        <v>0.5009931930108</v>
      </c>
      <c r="T809" s="20" t="n">
        <v>0.930470497929491</v>
      </c>
      <c r="U809" s="20" t="n">
        <v>0.0101040753267138</v>
      </c>
      <c r="V809" s="20" t="n">
        <v>0.856485306513018</v>
      </c>
      <c r="W809" s="20" t="n">
        <v>0.541227913605017</v>
      </c>
      <c r="X809" s="20" t="n">
        <v>0.574830405174738</v>
      </c>
    </row>
    <row r="810" customFormat="false" ht="15" hidden="false" customHeight="false" outlineLevel="0" collapsed="false">
      <c r="A810" s="21" t="n">
        <v>786</v>
      </c>
      <c r="B810" s="18" t="n">
        <f aca="false">CHOOSE($E$9,S810,U810,W810)</f>
        <v>0.641440282925032</v>
      </c>
      <c r="C810" s="18" t="n">
        <f aca="false">CHOOSE($E$9,T810,V810,X810)</f>
        <v>0.622809985768981</v>
      </c>
      <c r="D810" s="9" t="n">
        <f aca="false">IF(B810^2+C810^2&lt;=1,1,0)</f>
        <v>1</v>
      </c>
      <c r="E810" s="14" t="n">
        <f aca="false">4*AVERAGE($D$25:D810)</f>
        <v>3.02798982188295</v>
      </c>
      <c r="F810" s="14" t="n">
        <f aca="false">B810</f>
        <v>0.641440282925032</v>
      </c>
      <c r="G810" s="14" t="n">
        <f aca="false">IF(D810=1,C810,"")</f>
        <v>0.622809985768981</v>
      </c>
      <c r="H810" s="9" t="str">
        <f aca="false">IF(D810=0,C810,"")</f>
        <v/>
      </c>
      <c r="I810" s="9" t="n">
        <f aca="false">SQRT(1-F810^2)</f>
        <v>0.767172968398297</v>
      </c>
      <c r="J810" s="21"/>
      <c r="K810" s="21"/>
      <c r="L810" s="21"/>
      <c r="M810" s="21"/>
      <c r="N810" s="21"/>
      <c r="O810" s="21"/>
      <c r="P810" s="21"/>
      <c r="Q810" s="19" t="n">
        <f aca="false">PI()</f>
        <v>3.14159265358979</v>
      </c>
      <c r="S810" s="20" t="n">
        <v>0.641440282925032</v>
      </c>
      <c r="T810" s="20" t="n">
        <v>0.622809985768981</v>
      </c>
      <c r="U810" s="20" t="n">
        <v>0.666626392139098</v>
      </c>
      <c r="V810" s="20" t="n">
        <v>0.243118449033444</v>
      </c>
      <c r="W810" s="20" t="n">
        <v>0.26558125075399</v>
      </c>
      <c r="X810" s="20" t="n">
        <v>0.981227106015885</v>
      </c>
    </row>
    <row r="811" customFormat="false" ht="15" hidden="false" customHeight="false" outlineLevel="0" collapsed="false">
      <c r="A811" s="21" t="n">
        <v>787</v>
      </c>
      <c r="B811" s="18" t="n">
        <f aca="false">CHOOSE($E$9,S811,U811,W811)</f>
        <v>0.0274363103089854</v>
      </c>
      <c r="C811" s="18" t="n">
        <f aca="false">CHOOSE($E$9,T811,V811,X811)</f>
        <v>0.660291260690428</v>
      </c>
      <c r="D811" s="9" t="n">
        <f aca="false">IF(B811^2+C811^2&lt;=1,1,0)</f>
        <v>1</v>
      </c>
      <c r="E811" s="14" t="n">
        <f aca="false">4*AVERAGE($D$25:D811)</f>
        <v>3.0292249047014</v>
      </c>
      <c r="F811" s="14" t="n">
        <f aca="false">B811</f>
        <v>0.0274363103089854</v>
      </c>
      <c r="G811" s="14" t="n">
        <f aca="false">IF(D811=1,C811,"")</f>
        <v>0.660291260690428</v>
      </c>
      <c r="H811" s="9" t="str">
        <f aca="false">IF(D811=0,C811,"")</f>
        <v/>
      </c>
      <c r="I811" s="9" t="n">
        <f aca="false">SQRT(1-F811^2)</f>
        <v>0.999623553582362</v>
      </c>
      <c r="J811" s="21"/>
      <c r="K811" s="21"/>
      <c r="L811" s="21"/>
      <c r="M811" s="21"/>
      <c r="N811" s="21"/>
      <c r="O811" s="21"/>
      <c r="P811" s="21"/>
      <c r="Q811" s="19" t="n">
        <f aca="false">PI()</f>
        <v>3.14159265358979</v>
      </c>
      <c r="S811" s="20" t="n">
        <v>0.0274363103089854</v>
      </c>
      <c r="T811" s="20" t="n">
        <v>0.660291260690428</v>
      </c>
      <c r="U811" s="20" t="n">
        <v>0.135548663689484</v>
      </c>
      <c r="V811" s="20" t="n">
        <v>0.405133255613523</v>
      </c>
      <c r="W811" s="20" t="n">
        <v>0.227609033574688</v>
      </c>
      <c r="X811" s="20" t="n">
        <v>0.569775386685469</v>
      </c>
    </row>
    <row r="812" customFormat="false" ht="15" hidden="false" customHeight="false" outlineLevel="0" collapsed="false">
      <c r="A812" s="21" t="n">
        <v>788</v>
      </c>
      <c r="B812" s="18" t="n">
        <f aca="false">CHOOSE($E$9,S812,U812,W812)</f>
        <v>0.546574931940995</v>
      </c>
      <c r="C812" s="18" t="n">
        <f aca="false">CHOOSE($E$9,T812,V812,X812)</f>
        <v>0.874463281710632</v>
      </c>
      <c r="D812" s="9" t="n">
        <f aca="false">IF(B812^2+C812^2&lt;=1,1,0)</f>
        <v>0</v>
      </c>
      <c r="E812" s="14" t="n">
        <f aca="false">4*AVERAGE($D$25:D812)</f>
        <v>3.0253807106599</v>
      </c>
      <c r="F812" s="14" t="n">
        <f aca="false">B812</f>
        <v>0.546574931940995</v>
      </c>
      <c r="G812" s="9" t="str">
        <f aca="false">IF(D812=1,C812,"")</f>
        <v/>
      </c>
      <c r="H812" s="14" t="n">
        <f aca="false">IF(D812=0,C812,"")</f>
        <v>0.874463281710632</v>
      </c>
      <c r="I812" s="9" t="n">
        <f aca="false">SQRT(1-F812^2)</f>
        <v>0.837410200423721</v>
      </c>
      <c r="J812" s="21"/>
      <c r="K812" s="21"/>
      <c r="L812" s="21"/>
      <c r="M812" s="21"/>
      <c r="N812" s="21"/>
      <c r="O812" s="21"/>
      <c r="P812" s="21"/>
      <c r="Q812" s="19" t="n">
        <f aca="false">PI()</f>
        <v>3.14159265358979</v>
      </c>
      <c r="S812" s="20" t="n">
        <v>0.546574931940995</v>
      </c>
      <c r="T812" s="20" t="n">
        <v>0.874463281710632</v>
      </c>
      <c r="U812" s="20" t="n">
        <v>0.981878624139654</v>
      </c>
      <c r="V812" s="20" t="n">
        <v>0.629917762734151</v>
      </c>
      <c r="W812" s="20" t="n">
        <v>0.986749605618741</v>
      </c>
      <c r="X812" s="20" t="n">
        <v>0.0322717199476384</v>
      </c>
    </row>
    <row r="813" customFormat="false" ht="15" hidden="false" customHeight="false" outlineLevel="0" collapsed="false">
      <c r="A813" s="21" t="n">
        <v>789</v>
      </c>
      <c r="B813" s="18" t="n">
        <f aca="false">CHOOSE($E$9,S813,U813,W813)</f>
        <v>0.229863586719148</v>
      </c>
      <c r="C813" s="18" t="n">
        <f aca="false">CHOOSE($E$9,T813,V813,X813)</f>
        <v>0.922557886340655</v>
      </c>
      <c r="D813" s="9" t="n">
        <f aca="false">IF(B813^2+C813^2&lt;=1,1,0)</f>
        <v>1</v>
      </c>
      <c r="E813" s="14" t="n">
        <f aca="false">4*AVERAGE($D$25:D813)</f>
        <v>3.02661596958175</v>
      </c>
      <c r="F813" s="14" t="n">
        <f aca="false">B813</f>
        <v>0.229863586719148</v>
      </c>
      <c r="G813" s="14" t="n">
        <f aca="false">IF(D813=1,C813,"")</f>
        <v>0.922557886340655</v>
      </c>
      <c r="H813" s="9" t="str">
        <f aca="false">IF(D813=0,C813,"")</f>
        <v/>
      </c>
      <c r="I813" s="9" t="n">
        <f aca="false">SQRT(1-F813^2)</f>
        <v>0.973222858085757</v>
      </c>
      <c r="J813" s="21"/>
      <c r="K813" s="21"/>
      <c r="L813" s="21"/>
      <c r="M813" s="21"/>
      <c r="N813" s="21"/>
      <c r="O813" s="21"/>
      <c r="P813" s="21"/>
      <c r="Q813" s="19" t="n">
        <f aca="false">PI()</f>
        <v>3.14159265358979</v>
      </c>
      <c r="S813" s="20" t="n">
        <v>0.229863586719148</v>
      </c>
      <c r="T813" s="20" t="n">
        <v>0.922557886340655</v>
      </c>
      <c r="U813" s="20" t="n">
        <v>0.665130851491556</v>
      </c>
      <c r="V813" s="20" t="n">
        <v>0.216081378537003</v>
      </c>
      <c r="W813" s="20" t="n">
        <v>0.762063230049012</v>
      </c>
      <c r="X813" s="20" t="n">
        <v>0.319392312439637</v>
      </c>
    </row>
    <row r="814" customFormat="false" ht="15" hidden="false" customHeight="false" outlineLevel="0" collapsed="false">
      <c r="A814" s="21" t="n">
        <v>790</v>
      </c>
      <c r="B814" s="18" t="n">
        <f aca="false">CHOOSE($E$9,S814,U814,W814)</f>
        <v>0.901635376154445</v>
      </c>
      <c r="C814" s="18" t="n">
        <f aca="false">CHOOSE($E$9,T814,V814,X814)</f>
        <v>0.860367674496956</v>
      </c>
      <c r="D814" s="9" t="n">
        <f aca="false">IF(B814^2+C814^2&lt;=1,1,0)</f>
        <v>0</v>
      </c>
      <c r="E814" s="14" t="n">
        <f aca="false">4*AVERAGE($D$25:D814)</f>
        <v>3.02278481012658</v>
      </c>
      <c r="F814" s="14" t="n">
        <f aca="false">B814</f>
        <v>0.901635376154445</v>
      </c>
      <c r="G814" s="9" t="str">
        <f aca="false">IF(D814=1,C814,"")</f>
        <v/>
      </c>
      <c r="H814" s="14" t="n">
        <f aca="false">IF(D814=0,C814,"")</f>
        <v>0.860367674496956</v>
      </c>
      <c r="I814" s="9" t="n">
        <f aca="false">SQRT(1-F814^2)</f>
        <v>0.432496992436748</v>
      </c>
      <c r="J814" s="21"/>
      <c r="K814" s="21"/>
      <c r="L814" s="21"/>
      <c r="M814" s="21"/>
      <c r="N814" s="21"/>
      <c r="O814" s="21"/>
      <c r="P814" s="21"/>
      <c r="Q814" s="19" t="n">
        <f aca="false">PI()</f>
        <v>3.14159265358979</v>
      </c>
      <c r="S814" s="20" t="n">
        <v>0.901635376154445</v>
      </c>
      <c r="T814" s="20" t="n">
        <v>0.860367674496956</v>
      </c>
      <c r="U814" s="20" t="n">
        <v>0.875176403658828</v>
      </c>
      <c r="V814" s="20" t="n">
        <v>0.533239414969327</v>
      </c>
      <c r="W814" s="20" t="n">
        <v>0.125994841225147</v>
      </c>
      <c r="X814" s="20" t="n">
        <v>0.248868339008792</v>
      </c>
    </row>
    <row r="815" customFormat="false" ht="15" hidden="false" customHeight="false" outlineLevel="0" collapsed="false">
      <c r="A815" s="21" t="n">
        <v>791</v>
      </c>
      <c r="B815" s="18" t="n">
        <f aca="false">CHOOSE($E$9,S815,U815,W815)</f>
        <v>0.73926624271553</v>
      </c>
      <c r="C815" s="18" t="n">
        <f aca="false">CHOOSE($E$9,T815,V815,X815)</f>
        <v>0.378530264482833</v>
      </c>
      <c r="D815" s="9" t="n">
        <f aca="false">IF(B815^2+C815^2&lt;=1,1,0)</f>
        <v>1</v>
      </c>
      <c r="E815" s="14" t="n">
        <f aca="false">4*AVERAGE($D$25:D815)</f>
        <v>3.02402022756005</v>
      </c>
      <c r="F815" s="14" t="n">
        <f aca="false">B815</f>
        <v>0.73926624271553</v>
      </c>
      <c r="G815" s="14" t="n">
        <f aca="false">IF(D815=1,C815,"")</f>
        <v>0.378530264482833</v>
      </c>
      <c r="H815" s="9" t="str">
        <f aca="false">IF(D815=0,C815,"")</f>
        <v/>
      </c>
      <c r="I815" s="9" t="n">
        <f aca="false">SQRT(1-F815^2)</f>
        <v>0.673413262700745</v>
      </c>
      <c r="J815" s="21"/>
      <c r="K815" s="21"/>
      <c r="L815" s="21"/>
      <c r="M815" s="21"/>
      <c r="N815" s="21"/>
      <c r="O815" s="21"/>
      <c r="P815" s="21"/>
      <c r="Q815" s="19" t="n">
        <f aca="false">PI()</f>
        <v>3.14159265358979</v>
      </c>
      <c r="S815" s="20" t="n">
        <v>0.73926624271553</v>
      </c>
      <c r="T815" s="20" t="n">
        <v>0.378530264482833</v>
      </c>
      <c r="U815" s="20" t="n">
        <v>0.130947800616077</v>
      </c>
      <c r="V815" s="20" t="n">
        <v>0.881503684365916</v>
      </c>
      <c r="W815" s="20" t="n">
        <v>0.580986936435002</v>
      </c>
      <c r="X815" s="20" t="n">
        <v>0.210315490714236</v>
      </c>
    </row>
    <row r="816" customFormat="false" ht="15" hidden="false" customHeight="false" outlineLevel="0" collapsed="false">
      <c r="A816" s="21" t="n">
        <v>792</v>
      </c>
      <c r="B816" s="18" t="n">
        <f aca="false">CHOOSE($E$9,S816,U816,W816)</f>
        <v>0.324362485087477</v>
      </c>
      <c r="C816" s="18" t="n">
        <f aca="false">CHOOSE($E$9,T816,V816,X816)</f>
        <v>0.701364428852685</v>
      </c>
      <c r="D816" s="9" t="n">
        <f aca="false">IF(B816^2+C816^2&lt;=1,1,0)</f>
        <v>1</v>
      </c>
      <c r="E816" s="14" t="n">
        <f aca="false">4*AVERAGE($D$25:D816)</f>
        <v>3.02525252525253</v>
      </c>
      <c r="F816" s="14" t="n">
        <f aca="false">B816</f>
        <v>0.324362485087477</v>
      </c>
      <c r="G816" s="14" t="n">
        <f aca="false">IF(D816=1,C816,"")</f>
        <v>0.701364428852685</v>
      </c>
      <c r="H816" s="9" t="str">
        <f aca="false">IF(D816=0,C816,"")</f>
        <v/>
      </c>
      <c r="I816" s="9" t="n">
        <f aca="false">SQRT(1-F816^2)</f>
        <v>0.945932861395499</v>
      </c>
      <c r="J816" s="21"/>
      <c r="K816" s="21"/>
      <c r="L816" s="21"/>
      <c r="M816" s="21"/>
      <c r="N816" s="21"/>
      <c r="O816" s="21"/>
      <c r="P816" s="21"/>
      <c r="Q816" s="19" t="n">
        <f aca="false">PI()</f>
        <v>3.14159265358979</v>
      </c>
      <c r="S816" s="20" t="n">
        <v>0.324362485087477</v>
      </c>
      <c r="T816" s="20" t="n">
        <v>0.701364428852685</v>
      </c>
      <c r="U816" s="20" t="n">
        <v>0.577187369278528</v>
      </c>
      <c r="V816" s="20" t="n">
        <v>0.127670233910392</v>
      </c>
      <c r="W816" s="20" t="n">
        <v>0.325600874105379</v>
      </c>
      <c r="X816" s="20" t="n">
        <v>0.258846176072903</v>
      </c>
    </row>
    <row r="817" customFormat="false" ht="15" hidden="false" customHeight="false" outlineLevel="0" collapsed="false">
      <c r="A817" s="21" t="n">
        <v>793</v>
      </c>
      <c r="B817" s="18" t="n">
        <f aca="false">CHOOSE($E$9,S817,U817,W817)</f>
        <v>0.861810211907141</v>
      </c>
      <c r="C817" s="18" t="n">
        <f aca="false">CHOOSE($E$9,T817,V817,X817)</f>
        <v>0.878848930471577</v>
      </c>
      <c r="D817" s="9" t="n">
        <f aca="false">IF(B817^2+C817^2&lt;=1,1,0)</f>
        <v>0</v>
      </c>
      <c r="E817" s="14" t="n">
        <f aca="false">4*AVERAGE($D$25:D817)</f>
        <v>3.02143757881463</v>
      </c>
      <c r="F817" s="14" t="n">
        <f aca="false">B817</f>
        <v>0.861810211907141</v>
      </c>
      <c r="G817" s="9" t="str">
        <f aca="false">IF(D817=1,C817,"")</f>
        <v/>
      </c>
      <c r="H817" s="14" t="n">
        <f aca="false">IF(D817=0,C817,"")</f>
        <v>0.878848930471577</v>
      </c>
      <c r="I817" s="9" t="n">
        <f aca="false">SQRT(1-F817^2)</f>
        <v>0.507230873126399</v>
      </c>
      <c r="J817" s="21"/>
      <c r="K817" s="21"/>
      <c r="L817" s="21"/>
      <c r="M817" s="21"/>
      <c r="N817" s="21"/>
      <c r="O817" s="21"/>
      <c r="P817" s="21"/>
      <c r="Q817" s="19" t="n">
        <f aca="false">PI()</f>
        <v>3.14159265358979</v>
      </c>
      <c r="S817" s="20" t="n">
        <v>0.861810211907141</v>
      </c>
      <c r="T817" s="20" t="n">
        <v>0.878848930471577</v>
      </c>
      <c r="U817" s="20" t="n">
        <v>0.86237068811725</v>
      </c>
      <c r="V817" s="20" t="n">
        <v>0.306457989661526</v>
      </c>
      <c r="W817" s="20" t="n">
        <v>0.615101578776509</v>
      </c>
      <c r="X817" s="20" t="n">
        <v>0.232073015554387</v>
      </c>
    </row>
    <row r="818" customFormat="false" ht="15" hidden="false" customHeight="false" outlineLevel="0" collapsed="false">
      <c r="A818" s="21" t="n">
        <v>794</v>
      </c>
      <c r="B818" s="18" t="n">
        <f aca="false">CHOOSE($E$9,S818,U818,W818)</f>
        <v>0.251867398037575</v>
      </c>
      <c r="C818" s="18" t="n">
        <f aca="false">CHOOSE($E$9,T818,V818,X818)</f>
        <v>0.816592691582628</v>
      </c>
      <c r="D818" s="9" t="n">
        <f aca="false">IF(B818^2+C818^2&lt;=1,1,0)</f>
        <v>1</v>
      </c>
      <c r="E818" s="14" t="n">
        <f aca="false">4*AVERAGE($D$25:D818)</f>
        <v>3.02267002518892</v>
      </c>
      <c r="F818" s="14" t="n">
        <f aca="false">B818</f>
        <v>0.251867398037575</v>
      </c>
      <c r="G818" s="14" t="n">
        <f aca="false">IF(D818=1,C818,"")</f>
        <v>0.816592691582628</v>
      </c>
      <c r="H818" s="9" t="str">
        <f aca="false">IF(D818=0,C818,"")</f>
        <v/>
      </c>
      <c r="I818" s="9" t="n">
        <f aca="false">SQRT(1-F818^2)</f>
        <v>0.967761754671976</v>
      </c>
      <c r="J818" s="21"/>
      <c r="K818" s="21"/>
      <c r="L818" s="21"/>
      <c r="M818" s="21"/>
      <c r="N818" s="21"/>
      <c r="O818" s="21"/>
      <c r="P818" s="21"/>
      <c r="Q818" s="19" t="n">
        <f aca="false">PI()</f>
        <v>3.14159265358979</v>
      </c>
      <c r="S818" s="20" t="n">
        <v>0.251867398037575</v>
      </c>
      <c r="T818" s="20" t="n">
        <v>0.816592691582628</v>
      </c>
      <c r="U818" s="20" t="n">
        <v>0.284320761398927</v>
      </c>
      <c r="V818" s="20" t="n">
        <v>0.349744564622934</v>
      </c>
      <c r="W818" s="20" t="n">
        <v>0.414839070321424</v>
      </c>
      <c r="X818" s="20" t="n">
        <v>0.402229421088487</v>
      </c>
    </row>
    <row r="819" customFormat="false" ht="15" hidden="false" customHeight="false" outlineLevel="0" collapsed="false">
      <c r="A819" s="21" t="n">
        <v>795</v>
      </c>
      <c r="B819" s="18" t="n">
        <f aca="false">CHOOSE($E$9,S819,U819,W819)</f>
        <v>0.185830769944005</v>
      </c>
      <c r="C819" s="18" t="n">
        <f aca="false">CHOOSE($E$9,T819,V819,X819)</f>
        <v>0.198215241194703</v>
      </c>
      <c r="D819" s="9" t="n">
        <f aca="false">IF(B819^2+C819^2&lt;=1,1,0)</f>
        <v>1</v>
      </c>
      <c r="E819" s="14" t="n">
        <f aca="false">4*AVERAGE($D$25:D819)</f>
        <v>3.02389937106918</v>
      </c>
      <c r="F819" s="14" t="n">
        <f aca="false">B819</f>
        <v>0.185830769944005</v>
      </c>
      <c r="G819" s="14" t="n">
        <f aca="false">IF(D819=1,C819,"")</f>
        <v>0.198215241194703</v>
      </c>
      <c r="H819" s="9" t="str">
        <f aca="false">IF(D819=0,C819,"")</f>
        <v/>
      </c>
      <c r="I819" s="9" t="n">
        <f aca="false">SQRT(1-F819^2)</f>
        <v>0.982581765016031</v>
      </c>
      <c r="J819" s="21"/>
      <c r="K819" s="21"/>
      <c r="L819" s="21"/>
      <c r="M819" s="21"/>
      <c r="N819" s="21"/>
      <c r="O819" s="21"/>
      <c r="P819" s="21"/>
      <c r="Q819" s="19" t="n">
        <f aca="false">PI()</f>
        <v>3.14159265358979</v>
      </c>
      <c r="S819" s="20" t="n">
        <v>0.185830769944005</v>
      </c>
      <c r="T819" s="20" t="n">
        <v>0.198215241194703</v>
      </c>
      <c r="U819" s="20" t="n">
        <v>0.804160223776062</v>
      </c>
      <c r="V819" s="20" t="n">
        <v>0.0260663371603557</v>
      </c>
      <c r="W819" s="20" t="n">
        <v>0.583403786113837</v>
      </c>
      <c r="X819" s="20" t="n">
        <v>0.519027322642212</v>
      </c>
    </row>
    <row r="820" customFormat="false" ht="15" hidden="false" customHeight="false" outlineLevel="0" collapsed="false">
      <c r="A820" s="21" t="n">
        <v>796</v>
      </c>
      <c r="B820" s="18" t="n">
        <f aca="false">CHOOSE($E$9,S820,U820,W820)</f>
        <v>0.460223809233867</v>
      </c>
      <c r="C820" s="18" t="n">
        <f aca="false">CHOOSE($E$9,T820,V820,X820)</f>
        <v>0.271939198602922</v>
      </c>
      <c r="D820" s="9" t="n">
        <f aca="false">IF(B820^2+C820^2&lt;=1,1,0)</f>
        <v>1</v>
      </c>
      <c r="E820" s="14" t="n">
        <f aca="false">4*AVERAGE($D$25:D820)</f>
        <v>3.0251256281407</v>
      </c>
      <c r="F820" s="14" t="n">
        <f aca="false">B820</f>
        <v>0.460223809233867</v>
      </c>
      <c r="G820" s="14" t="n">
        <f aca="false">IF(D820=1,C820,"")</f>
        <v>0.271939198602922</v>
      </c>
      <c r="H820" s="9" t="str">
        <f aca="false">IF(D820=0,C820,"")</f>
        <v/>
      </c>
      <c r="I820" s="9" t="n">
        <f aca="false">SQRT(1-F820^2)</f>
        <v>0.887802931631941</v>
      </c>
      <c r="J820" s="21"/>
      <c r="K820" s="21"/>
      <c r="L820" s="21"/>
      <c r="M820" s="21"/>
      <c r="N820" s="21"/>
      <c r="O820" s="21"/>
      <c r="P820" s="21"/>
      <c r="Q820" s="19" t="n">
        <f aca="false">PI()</f>
        <v>3.14159265358979</v>
      </c>
      <c r="S820" s="20" t="n">
        <v>0.460223809233867</v>
      </c>
      <c r="T820" s="20" t="n">
        <v>0.271939198602922</v>
      </c>
      <c r="U820" s="20" t="n">
        <v>0.0460297196298378</v>
      </c>
      <c r="V820" s="20" t="n">
        <v>0.443932357157101</v>
      </c>
      <c r="W820" s="20" t="n">
        <v>0.590814143250902</v>
      </c>
      <c r="X820" s="20" t="n">
        <v>0.204649639662922</v>
      </c>
    </row>
    <row r="821" customFormat="false" ht="15" hidden="false" customHeight="false" outlineLevel="0" collapsed="false">
      <c r="A821" s="21" t="n">
        <v>797</v>
      </c>
      <c r="B821" s="18" t="n">
        <f aca="false">CHOOSE($E$9,S821,U821,W821)</f>
        <v>0.830428725923412</v>
      </c>
      <c r="C821" s="18" t="n">
        <f aca="false">CHOOSE($E$9,T821,V821,X821)</f>
        <v>0.610891863354482</v>
      </c>
      <c r="D821" s="9" t="n">
        <f aca="false">IF(B821^2+C821^2&lt;=1,1,0)</f>
        <v>0</v>
      </c>
      <c r="E821" s="14" t="n">
        <f aca="false">4*AVERAGE($D$25:D821)</f>
        <v>3.02132998745295</v>
      </c>
      <c r="F821" s="14" t="n">
        <f aca="false">B821</f>
        <v>0.830428725923412</v>
      </c>
      <c r="G821" s="9" t="str">
        <f aca="false">IF(D821=1,C821,"")</f>
        <v/>
      </c>
      <c r="H821" s="14" t="n">
        <f aca="false">IF(D821=0,C821,"")</f>
        <v>0.610891863354482</v>
      </c>
      <c r="I821" s="9" t="n">
        <f aca="false">SQRT(1-F821^2)</f>
        <v>0.557124879323496</v>
      </c>
      <c r="J821" s="21"/>
      <c r="K821" s="21"/>
      <c r="L821" s="21"/>
      <c r="M821" s="21"/>
      <c r="N821" s="21"/>
      <c r="O821" s="21"/>
      <c r="P821" s="21"/>
      <c r="Q821" s="19" t="n">
        <f aca="false">PI()</f>
        <v>3.14159265358979</v>
      </c>
      <c r="S821" s="20" t="n">
        <v>0.830428725923412</v>
      </c>
      <c r="T821" s="20" t="n">
        <v>0.610891863354482</v>
      </c>
      <c r="U821" s="20" t="n">
        <v>0.534630020815986</v>
      </c>
      <c r="V821" s="20" t="n">
        <v>0.582400487829454</v>
      </c>
      <c r="W821" s="20" t="n">
        <v>0.953462216709195</v>
      </c>
      <c r="X821" s="20" t="n">
        <v>0.704437793895422</v>
      </c>
    </row>
    <row r="822" customFormat="false" ht="15" hidden="false" customHeight="false" outlineLevel="0" collapsed="false">
      <c r="A822" s="21" t="n">
        <v>798</v>
      </c>
      <c r="B822" s="18" t="n">
        <f aca="false">CHOOSE($E$9,S822,U822,W822)</f>
        <v>0.0147243154933676</v>
      </c>
      <c r="C822" s="18" t="n">
        <f aca="false">CHOOSE($E$9,T822,V822,X822)</f>
        <v>0.227120794472285</v>
      </c>
      <c r="D822" s="9" t="n">
        <f aca="false">IF(B822^2+C822^2&lt;=1,1,0)</f>
        <v>1</v>
      </c>
      <c r="E822" s="14" t="n">
        <f aca="false">4*AVERAGE($D$25:D822)</f>
        <v>3.02255639097744</v>
      </c>
      <c r="F822" s="14" t="n">
        <f aca="false">B822</f>
        <v>0.0147243154933676</v>
      </c>
      <c r="G822" s="14" t="n">
        <f aca="false">IF(D822=1,C822,"")</f>
        <v>0.227120794472285</v>
      </c>
      <c r="H822" s="9" t="str">
        <f aca="false">IF(D822=0,C822,"")</f>
        <v/>
      </c>
      <c r="I822" s="9" t="n">
        <f aca="false">SQRT(1-F822^2)</f>
        <v>0.999891591390413</v>
      </c>
      <c r="J822" s="21"/>
      <c r="K822" s="21"/>
      <c r="L822" s="21"/>
      <c r="M822" s="21"/>
      <c r="N822" s="21"/>
      <c r="O822" s="21"/>
      <c r="P822" s="21"/>
      <c r="Q822" s="19" t="n">
        <f aca="false">PI()</f>
        <v>3.14159265358979</v>
      </c>
      <c r="S822" s="20" t="n">
        <v>0.0147243154933676</v>
      </c>
      <c r="T822" s="20" t="n">
        <v>0.227120794472285</v>
      </c>
      <c r="U822" s="20" t="n">
        <v>0.0875797863780339</v>
      </c>
      <c r="V822" s="20" t="n">
        <v>0.223262480255565</v>
      </c>
      <c r="W822" s="20" t="n">
        <v>0.921746205140644</v>
      </c>
      <c r="X822" s="20" t="n">
        <v>0.389550194894705</v>
      </c>
    </row>
    <row r="823" customFormat="false" ht="15" hidden="false" customHeight="false" outlineLevel="0" collapsed="false">
      <c r="A823" s="21" t="n">
        <v>799</v>
      </c>
      <c r="B823" s="18" t="n">
        <f aca="false">CHOOSE($E$9,S823,U823,W823)</f>
        <v>0.476293176296167</v>
      </c>
      <c r="C823" s="18" t="n">
        <f aca="false">CHOOSE($E$9,T823,V823,X823)</f>
        <v>0.135148574248888</v>
      </c>
      <c r="D823" s="9" t="n">
        <f aca="false">IF(B823^2+C823^2&lt;=1,1,0)</f>
        <v>1</v>
      </c>
      <c r="E823" s="14" t="n">
        <f aca="false">4*AVERAGE($D$25:D823)</f>
        <v>3.02377972465582</v>
      </c>
      <c r="F823" s="14" t="n">
        <f aca="false">B823</f>
        <v>0.476293176296167</v>
      </c>
      <c r="G823" s="14" t="n">
        <f aca="false">IF(D823=1,C823,"")</f>
        <v>0.135148574248888</v>
      </c>
      <c r="H823" s="9" t="str">
        <f aca="false">IF(D823=0,C823,"")</f>
        <v/>
      </c>
      <c r="I823" s="9" t="n">
        <f aca="false">SQRT(1-F823^2)</f>
        <v>0.879286534761967</v>
      </c>
      <c r="J823" s="21"/>
      <c r="K823" s="21"/>
      <c r="L823" s="21"/>
      <c r="M823" s="21"/>
      <c r="N823" s="21"/>
      <c r="O823" s="21"/>
      <c r="P823" s="21"/>
      <c r="Q823" s="19" t="n">
        <f aca="false">PI()</f>
        <v>3.14159265358979</v>
      </c>
      <c r="S823" s="20" t="n">
        <v>0.476293176296167</v>
      </c>
      <c r="T823" s="20" t="n">
        <v>0.135148574248888</v>
      </c>
      <c r="U823" s="20" t="n">
        <v>0.361246648879877</v>
      </c>
      <c r="V823" s="20" t="n">
        <v>0.100859400771393</v>
      </c>
      <c r="W823" s="20" t="n">
        <v>0.87144445764531</v>
      </c>
      <c r="X823" s="20" t="n">
        <v>0.113907326474379</v>
      </c>
    </row>
    <row r="824" customFormat="false" ht="15" hidden="false" customHeight="false" outlineLevel="0" collapsed="false">
      <c r="A824" s="21" t="n">
        <v>800</v>
      </c>
      <c r="B824" s="18" t="n">
        <f aca="false">CHOOSE($E$9,S824,U824,W824)</f>
        <v>0.416425826377235</v>
      </c>
      <c r="C824" s="18" t="n">
        <f aca="false">CHOOSE($E$9,T824,V824,X824)</f>
        <v>0.434524764423259</v>
      </c>
      <c r="D824" s="9" t="n">
        <f aca="false">IF(B824^2+C824^2&lt;=1,1,0)</f>
        <v>1</v>
      </c>
      <c r="E824" s="14" t="n">
        <f aca="false">4*AVERAGE($D$25:D824)</f>
        <v>3.025</v>
      </c>
      <c r="F824" s="14" t="n">
        <f aca="false">B824</f>
        <v>0.416425826377235</v>
      </c>
      <c r="G824" s="14" t="n">
        <f aca="false">IF(D824=1,C824,"")</f>
        <v>0.434524764423259</v>
      </c>
      <c r="H824" s="9" t="str">
        <f aca="false">IF(D824=0,C824,"")</f>
        <v/>
      </c>
      <c r="I824" s="9" t="n">
        <f aca="false">SQRT(1-F824^2)</f>
        <v>0.909169693250956</v>
      </c>
      <c r="J824" s="21"/>
      <c r="K824" s="21"/>
      <c r="L824" s="21"/>
      <c r="M824" s="21"/>
      <c r="N824" s="21"/>
      <c r="O824" s="21"/>
      <c r="P824" s="21"/>
      <c r="Q824" s="19" t="n">
        <f aca="false">PI()</f>
        <v>3.14159265358979</v>
      </c>
      <c r="S824" s="20" t="n">
        <v>0.416425826377235</v>
      </c>
      <c r="T824" s="20" t="n">
        <v>0.434524764423259</v>
      </c>
      <c r="U824" s="20" t="n">
        <v>0.38736959436652</v>
      </c>
      <c r="V824" s="20" t="n">
        <v>0.0781527982841221</v>
      </c>
      <c r="W824" s="20" t="n">
        <v>0.353974545126609</v>
      </c>
      <c r="X824" s="20" t="n">
        <v>0.622662126811036</v>
      </c>
    </row>
    <row r="825" customFormat="false" ht="15" hidden="false" customHeight="false" outlineLevel="0" collapsed="false">
      <c r="A825" s="21" t="n">
        <v>801</v>
      </c>
      <c r="B825" s="18" t="n">
        <f aca="false">CHOOSE($E$9,S825,U825,W825)</f>
        <v>0.569375821272843</v>
      </c>
      <c r="C825" s="18" t="n">
        <f aca="false">CHOOSE($E$9,T825,V825,X825)</f>
        <v>0.524778375052847</v>
      </c>
      <c r="D825" s="9" t="n">
        <f aca="false">IF(B825^2+C825^2&lt;=1,1,0)</f>
        <v>1</v>
      </c>
      <c r="E825" s="14" t="n">
        <f aca="false">4*AVERAGE($D$25:D825)</f>
        <v>3.02621722846442</v>
      </c>
      <c r="F825" s="14" t="n">
        <f aca="false">B825</f>
        <v>0.569375821272843</v>
      </c>
      <c r="G825" s="14" t="n">
        <f aca="false">IF(D825=1,C825,"")</f>
        <v>0.524778375052847</v>
      </c>
      <c r="H825" s="9" t="str">
        <f aca="false">IF(D825=0,C825,"")</f>
        <v/>
      </c>
      <c r="I825" s="9" t="n">
        <f aca="false">SQRT(1-F825^2)</f>
        <v>0.822077352899273</v>
      </c>
      <c r="J825" s="21"/>
      <c r="K825" s="21"/>
      <c r="L825" s="21"/>
      <c r="M825" s="21"/>
      <c r="N825" s="21"/>
      <c r="O825" s="21"/>
      <c r="P825" s="21"/>
      <c r="Q825" s="19" t="n">
        <f aca="false">PI()</f>
        <v>3.14159265358979</v>
      </c>
      <c r="S825" s="20" t="n">
        <v>0.569375821272843</v>
      </c>
      <c r="T825" s="20" t="n">
        <v>0.524778375052847</v>
      </c>
      <c r="U825" s="20" t="n">
        <v>0.248890531977812</v>
      </c>
      <c r="V825" s="20" t="n">
        <v>0.537939503618605</v>
      </c>
      <c r="W825" s="20" t="n">
        <v>0.72103940230037</v>
      </c>
      <c r="X825" s="20" t="n">
        <v>0.568807283882906</v>
      </c>
    </row>
    <row r="826" customFormat="false" ht="15" hidden="false" customHeight="false" outlineLevel="0" collapsed="false">
      <c r="A826" s="21" t="n">
        <v>802</v>
      </c>
      <c r="B826" s="18" t="n">
        <f aca="false">CHOOSE($E$9,S826,U826,W826)</f>
        <v>0.960609036847018</v>
      </c>
      <c r="C826" s="18" t="n">
        <f aca="false">CHOOSE($E$9,T826,V826,X826)</f>
        <v>0.992931978893466</v>
      </c>
      <c r="D826" s="9" t="n">
        <f aca="false">IF(B826^2+C826^2&lt;=1,1,0)</f>
        <v>0</v>
      </c>
      <c r="E826" s="14" t="n">
        <f aca="false">4*AVERAGE($D$25:D826)</f>
        <v>3.02244389027431</v>
      </c>
      <c r="F826" s="14" t="n">
        <f aca="false">B826</f>
        <v>0.960609036847018</v>
      </c>
      <c r="G826" s="9" t="str">
        <f aca="false">IF(D826=1,C826,"")</f>
        <v/>
      </c>
      <c r="H826" s="14" t="n">
        <f aca="false">IF(D826=0,C826,"")</f>
        <v>0.992931978893466</v>
      </c>
      <c r="I826" s="9" t="n">
        <f aca="false">SQRT(1-F826^2)</f>
        <v>0.277903361490726</v>
      </c>
      <c r="J826" s="21"/>
      <c r="K826" s="21"/>
      <c r="L826" s="21"/>
      <c r="M826" s="21"/>
      <c r="N826" s="21"/>
      <c r="O826" s="21"/>
      <c r="P826" s="21"/>
      <c r="Q826" s="19" t="n">
        <f aca="false">PI()</f>
        <v>3.14159265358979</v>
      </c>
      <c r="S826" s="20" t="n">
        <v>0.960609036847018</v>
      </c>
      <c r="T826" s="20" t="n">
        <v>0.992931978893466</v>
      </c>
      <c r="U826" s="20" t="n">
        <v>0.935559165144233</v>
      </c>
      <c r="V826" s="20" t="n">
        <v>0.782820500181195</v>
      </c>
      <c r="W826" s="20" t="n">
        <v>0.739020455147867</v>
      </c>
      <c r="X826" s="20" t="n">
        <v>0.758686124741832</v>
      </c>
    </row>
    <row r="827" customFormat="false" ht="15" hidden="false" customHeight="false" outlineLevel="0" collapsed="false">
      <c r="A827" s="21" t="n">
        <v>803</v>
      </c>
      <c r="B827" s="18" t="n">
        <f aca="false">CHOOSE($E$9,S827,U827,W827)</f>
        <v>0.338041843730025</v>
      </c>
      <c r="C827" s="18" t="n">
        <f aca="false">CHOOSE($E$9,T827,V827,X827)</f>
        <v>0.33580891659949</v>
      </c>
      <c r="D827" s="9" t="n">
        <f aca="false">IF(B827^2+C827^2&lt;=1,1,0)</f>
        <v>1</v>
      </c>
      <c r="E827" s="14" t="n">
        <f aca="false">4*AVERAGE($D$25:D827)</f>
        <v>3.02366127023661</v>
      </c>
      <c r="F827" s="14" t="n">
        <f aca="false">B827</f>
        <v>0.338041843730025</v>
      </c>
      <c r="G827" s="14" t="n">
        <f aca="false">IF(D827=1,C827,"")</f>
        <v>0.33580891659949</v>
      </c>
      <c r="H827" s="9" t="str">
        <f aca="false">IF(D827=0,C827,"")</f>
        <v/>
      </c>
      <c r="I827" s="9" t="n">
        <f aca="false">SQRT(1-F827^2)</f>
        <v>0.941131081139926</v>
      </c>
      <c r="J827" s="21"/>
      <c r="K827" s="21"/>
      <c r="L827" s="21"/>
      <c r="M827" s="21"/>
      <c r="N827" s="21"/>
      <c r="O827" s="21"/>
      <c r="P827" s="21"/>
      <c r="Q827" s="19" t="n">
        <f aca="false">PI()</f>
        <v>3.14159265358979</v>
      </c>
      <c r="S827" s="20" t="n">
        <v>0.338041843730025</v>
      </c>
      <c r="T827" s="20" t="n">
        <v>0.33580891659949</v>
      </c>
      <c r="U827" s="20" t="n">
        <v>0.41663062456754</v>
      </c>
      <c r="V827" s="20" t="n">
        <v>0.572311839289883</v>
      </c>
      <c r="W827" s="20" t="n">
        <v>0.035671935502409</v>
      </c>
      <c r="X827" s="20" t="n">
        <v>0.197630224069802</v>
      </c>
    </row>
    <row r="828" customFormat="false" ht="15" hidden="false" customHeight="false" outlineLevel="0" collapsed="false">
      <c r="A828" s="21" t="n">
        <v>804</v>
      </c>
      <c r="B828" s="18" t="n">
        <f aca="false">CHOOSE($E$9,S828,U828,W828)</f>
        <v>0.572776962420903</v>
      </c>
      <c r="C828" s="18" t="n">
        <f aca="false">CHOOSE($E$9,T828,V828,X828)</f>
        <v>0.809247850556858</v>
      </c>
      <c r="D828" s="9" t="n">
        <f aca="false">IF(B828^2+C828^2&lt;=1,1,0)</f>
        <v>1</v>
      </c>
      <c r="E828" s="14" t="n">
        <f aca="false">4*AVERAGE($D$25:D828)</f>
        <v>3.02487562189055</v>
      </c>
      <c r="F828" s="14" t="n">
        <f aca="false">B828</f>
        <v>0.572776962420903</v>
      </c>
      <c r="G828" s="14" t="n">
        <f aca="false">IF(D828=1,C828,"")</f>
        <v>0.809247850556858</v>
      </c>
      <c r="H828" s="9" t="str">
        <f aca="false">IF(D828=0,C828,"")</f>
        <v/>
      </c>
      <c r="I828" s="9" t="n">
        <f aca="false">SQRT(1-F828^2)</f>
        <v>0.819711260944903</v>
      </c>
      <c r="J828" s="21"/>
      <c r="K828" s="21"/>
      <c r="L828" s="21"/>
      <c r="M828" s="21"/>
      <c r="N828" s="21"/>
      <c r="O828" s="21"/>
      <c r="P828" s="21"/>
      <c r="Q828" s="19" t="n">
        <f aca="false">PI()</f>
        <v>3.14159265358979</v>
      </c>
      <c r="S828" s="20" t="n">
        <v>0.572776962420903</v>
      </c>
      <c r="T828" s="20" t="n">
        <v>0.809247850556858</v>
      </c>
      <c r="U828" s="20" t="n">
        <v>0.552628455512296</v>
      </c>
      <c r="V828" s="20" t="n">
        <v>0.95888692109078</v>
      </c>
      <c r="W828" s="20" t="n">
        <v>0.730851035460534</v>
      </c>
      <c r="X828" s="20" t="n">
        <v>0.938612530767058</v>
      </c>
    </row>
    <row r="829" customFormat="false" ht="15" hidden="false" customHeight="false" outlineLevel="0" collapsed="false">
      <c r="A829" s="21" t="n">
        <v>805</v>
      </c>
      <c r="B829" s="18" t="n">
        <f aca="false">CHOOSE($E$9,S829,U829,W829)</f>
        <v>0.514322350616567</v>
      </c>
      <c r="C829" s="18" t="n">
        <f aca="false">CHOOSE($E$9,T829,V829,X829)</f>
        <v>0.646534237661399</v>
      </c>
      <c r="D829" s="9" t="n">
        <f aca="false">IF(B829^2+C829^2&lt;=1,1,0)</f>
        <v>1</v>
      </c>
      <c r="E829" s="14" t="n">
        <f aca="false">4*AVERAGE($D$25:D829)</f>
        <v>3.02608695652174</v>
      </c>
      <c r="F829" s="14" t="n">
        <f aca="false">B829</f>
        <v>0.514322350616567</v>
      </c>
      <c r="G829" s="14" t="n">
        <f aca="false">IF(D829=1,C829,"")</f>
        <v>0.646534237661399</v>
      </c>
      <c r="H829" s="9" t="str">
        <f aca="false">IF(D829=0,C829,"")</f>
        <v/>
      </c>
      <c r="I829" s="9" t="n">
        <f aca="false">SQRT(1-F829^2)</f>
        <v>0.85759694475683</v>
      </c>
      <c r="J829" s="21"/>
      <c r="K829" s="21"/>
      <c r="L829" s="21"/>
      <c r="M829" s="21"/>
      <c r="N829" s="21"/>
      <c r="O829" s="21"/>
      <c r="P829" s="21"/>
      <c r="Q829" s="19" t="n">
        <f aca="false">PI()</f>
        <v>3.14159265358979</v>
      </c>
      <c r="S829" s="20" t="n">
        <v>0.514322350616567</v>
      </c>
      <c r="T829" s="20" t="n">
        <v>0.646534237661399</v>
      </c>
      <c r="U829" s="20" t="n">
        <v>0.697258521522592</v>
      </c>
      <c r="V829" s="20" t="n">
        <v>0.873339302463292</v>
      </c>
      <c r="W829" s="20" t="n">
        <v>0.314316870206314</v>
      </c>
      <c r="X829" s="20" t="n">
        <v>0.1251773432693</v>
      </c>
    </row>
    <row r="830" customFormat="false" ht="15" hidden="false" customHeight="false" outlineLevel="0" collapsed="false">
      <c r="A830" s="21" t="n">
        <v>806</v>
      </c>
      <c r="B830" s="18" t="n">
        <f aca="false">CHOOSE($E$9,S830,U830,W830)</f>
        <v>0.637817536829971</v>
      </c>
      <c r="C830" s="18" t="n">
        <f aca="false">CHOOSE($E$9,T830,V830,X830)</f>
        <v>0.471366103854962</v>
      </c>
      <c r="D830" s="9" t="n">
        <f aca="false">IF(B830^2+C830^2&lt;=1,1,0)</f>
        <v>1</v>
      </c>
      <c r="E830" s="14" t="n">
        <f aca="false">4*AVERAGE($D$25:D830)</f>
        <v>3.0272952853598</v>
      </c>
      <c r="F830" s="14" t="n">
        <f aca="false">B830</f>
        <v>0.637817536829971</v>
      </c>
      <c r="G830" s="14" t="n">
        <f aca="false">IF(D830=1,C830,"")</f>
        <v>0.471366103854962</v>
      </c>
      <c r="H830" s="9" t="str">
        <f aca="false">IF(D830=0,C830,"")</f>
        <v/>
      </c>
      <c r="I830" s="9" t="n">
        <f aca="false">SQRT(1-F830^2)</f>
        <v>0.770187502957656</v>
      </c>
      <c r="J830" s="21"/>
      <c r="K830" s="21"/>
      <c r="L830" s="21"/>
      <c r="M830" s="21"/>
      <c r="N830" s="21"/>
      <c r="O830" s="21"/>
      <c r="P830" s="21"/>
      <c r="Q830" s="19" t="n">
        <f aca="false">PI()</f>
        <v>3.14159265358979</v>
      </c>
      <c r="S830" s="20" t="n">
        <v>0.637817536829971</v>
      </c>
      <c r="T830" s="20" t="n">
        <v>0.471366103854962</v>
      </c>
      <c r="U830" s="20" t="n">
        <v>0.874810427922052</v>
      </c>
      <c r="V830" s="20" t="n">
        <v>0.605747537851137</v>
      </c>
      <c r="W830" s="20" t="n">
        <v>0.183481803161946</v>
      </c>
      <c r="X830" s="20" t="n">
        <v>0.0501125003149429</v>
      </c>
    </row>
    <row r="831" customFormat="false" ht="15" hidden="false" customHeight="false" outlineLevel="0" collapsed="false">
      <c r="A831" s="21" t="n">
        <v>807</v>
      </c>
      <c r="B831" s="18" t="n">
        <f aca="false">CHOOSE($E$9,S831,U831,W831)</f>
        <v>0.899893376859836</v>
      </c>
      <c r="C831" s="18" t="n">
        <f aca="false">CHOOSE($E$9,T831,V831,X831)</f>
        <v>0.258991815731861</v>
      </c>
      <c r="D831" s="9" t="n">
        <f aca="false">IF(B831^2+C831^2&lt;=1,1,0)</f>
        <v>1</v>
      </c>
      <c r="E831" s="14" t="n">
        <f aca="false">4*AVERAGE($D$25:D831)</f>
        <v>3.02850061957869</v>
      </c>
      <c r="F831" s="14" t="n">
        <f aca="false">B831</f>
        <v>0.899893376859836</v>
      </c>
      <c r="G831" s="14" t="n">
        <f aca="false">IF(D831=1,C831,"")</f>
        <v>0.258991815731861</v>
      </c>
      <c r="H831" s="9" t="str">
        <f aca="false">IF(D831=0,C831,"")</f>
        <v/>
      </c>
      <c r="I831" s="9" t="n">
        <f aca="false">SQRT(1-F831^2)</f>
        <v>0.436109974987733</v>
      </c>
      <c r="J831" s="21"/>
      <c r="K831" s="21"/>
      <c r="L831" s="21"/>
      <c r="M831" s="21"/>
      <c r="N831" s="21"/>
      <c r="O831" s="21"/>
      <c r="P831" s="21"/>
      <c r="Q831" s="19" t="n">
        <f aca="false">PI()</f>
        <v>3.14159265358979</v>
      </c>
      <c r="S831" s="20" t="n">
        <v>0.899893376859836</v>
      </c>
      <c r="T831" s="20" t="n">
        <v>0.258991815731861</v>
      </c>
      <c r="U831" s="20" t="n">
        <v>0.897426207249264</v>
      </c>
      <c r="V831" s="20" t="n">
        <v>0.841132925306131</v>
      </c>
      <c r="W831" s="20" t="n">
        <v>0.813441480331379</v>
      </c>
      <c r="X831" s="20" t="n">
        <v>0.330821234125187</v>
      </c>
    </row>
    <row r="832" customFormat="false" ht="15" hidden="false" customHeight="false" outlineLevel="0" collapsed="false">
      <c r="A832" s="21" t="n">
        <v>808</v>
      </c>
      <c r="B832" s="18" t="n">
        <f aca="false">CHOOSE($E$9,S832,U832,W832)</f>
        <v>0.58795527217444</v>
      </c>
      <c r="C832" s="18" t="n">
        <f aca="false">CHOOSE($E$9,T832,V832,X832)</f>
        <v>0.485290357028134</v>
      </c>
      <c r="D832" s="9" t="n">
        <f aca="false">IF(B832^2+C832^2&lt;=1,1,0)</f>
        <v>1</v>
      </c>
      <c r="E832" s="14" t="n">
        <f aca="false">4*AVERAGE($D$25:D832)</f>
        <v>3.02970297029703</v>
      </c>
      <c r="F832" s="14" t="n">
        <f aca="false">B832</f>
        <v>0.58795527217444</v>
      </c>
      <c r="G832" s="14" t="n">
        <f aca="false">IF(D832=1,C832,"")</f>
        <v>0.485290357028134</v>
      </c>
      <c r="H832" s="9" t="str">
        <f aca="false">IF(D832=0,C832,"")</f>
        <v/>
      </c>
      <c r="I832" s="9" t="n">
        <f aca="false">SQRT(1-F832^2)</f>
        <v>0.808893440400081</v>
      </c>
      <c r="J832" s="21"/>
      <c r="K832" s="21"/>
      <c r="L832" s="21"/>
      <c r="M832" s="21"/>
      <c r="N832" s="21"/>
      <c r="O832" s="21"/>
      <c r="P832" s="21"/>
      <c r="Q832" s="19" t="n">
        <f aca="false">PI()</f>
        <v>3.14159265358979</v>
      </c>
      <c r="S832" s="20" t="n">
        <v>0.58795527217444</v>
      </c>
      <c r="T832" s="20" t="n">
        <v>0.485290357028134</v>
      </c>
      <c r="U832" s="20" t="n">
        <v>0.439089735751508</v>
      </c>
      <c r="V832" s="20" t="n">
        <v>0.0738126716532896</v>
      </c>
      <c r="W832" s="20" t="n">
        <v>0.0473139382281046</v>
      </c>
      <c r="X832" s="20" t="n">
        <v>0.669857735071468</v>
      </c>
    </row>
    <row r="833" customFormat="false" ht="15" hidden="false" customHeight="false" outlineLevel="0" collapsed="false">
      <c r="A833" s="21" t="n">
        <v>809</v>
      </c>
      <c r="B833" s="18" t="n">
        <f aca="false">CHOOSE($E$9,S833,U833,W833)</f>
        <v>0.167406451771967</v>
      </c>
      <c r="C833" s="18" t="n">
        <f aca="false">CHOOSE($E$9,T833,V833,X833)</f>
        <v>0.460009930306114</v>
      </c>
      <c r="D833" s="9" t="n">
        <f aca="false">IF(B833^2+C833^2&lt;=1,1,0)</f>
        <v>1</v>
      </c>
      <c r="E833" s="14" t="n">
        <f aca="false">4*AVERAGE($D$25:D833)</f>
        <v>3.03090234857849</v>
      </c>
      <c r="F833" s="14" t="n">
        <f aca="false">B833</f>
        <v>0.167406451771967</v>
      </c>
      <c r="G833" s="14" t="n">
        <f aca="false">IF(D833=1,C833,"")</f>
        <v>0.460009930306114</v>
      </c>
      <c r="H833" s="9" t="str">
        <f aca="false">IF(D833=0,C833,"")</f>
        <v/>
      </c>
      <c r="I833" s="9" t="n">
        <f aca="false">SQRT(1-F833^2)</f>
        <v>0.985887965189311</v>
      </c>
      <c r="J833" s="21"/>
      <c r="K833" s="21"/>
      <c r="L833" s="21"/>
      <c r="M833" s="21"/>
      <c r="N833" s="21"/>
      <c r="O833" s="21"/>
      <c r="P833" s="21"/>
      <c r="Q833" s="19" t="n">
        <f aca="false">PI()</f>
        <v>3.14159265358979</v>
      </c>
      <c r="S833" s="20" t="n">
        <v>0.167406451771967</v>
      </c>
      <c r="T833" s="20" t="n">
        <v>0.460009930306114</v>
      </c>
      <c r="U833" s="20" t="n">
        <v>0.788976447131531</v>
      </c>
      <c r="V833" s="20" t="n">
        <v>0.401829371686024</v>
      </c>
      <c r="W833" s="20" t="n">
        <v>0.461796953596862</v>
      </c>
      <c r="X833" s="20" t="n">
        <v>0.926726378779475</v>
      </c>
    </row>
    <row r="834" customFormat="false" ht="15" hidden="false" customHeight="false" outlineLevel="0" collapsed="false">
      <c r="A834" s="21" t="n">
        <v>810</v>
      </c>
      <c r="B834" s="18" t="n">
        <f aca="false">CHOOSE($E$9,S834,U834,W834)</f>
        <v>0.265116981579922</v>
      </c>
      <c r="C834" s="18" t="n">
        <f aca="false">CHOOSE($E$9,T834,V834,X834)</f>
        <v>0.0796385166468099</v>
      </c>
      <c r="D834" s="9" t="n">
        <f aca="false">IF(B834^2+C834^2&lt;=1,1,0)</f>
        <v>1</v>
      </c>
      <c r="E834" s="14" t="n">
        <f aca="false">4*AVERAGE($D$25:D834)</f>
        <v>3.0320987654321</v>
      </c>
      <c r="F834" s="14" t="n">
        <f aca="false">B834</f>
        <v>0.265116981579922</v>
      </c>
      <c r="G834" s="14" t="n">
        <f aca="false">IF(D834=1,C834,"")</f>
        <v>0.0796385166468099</v>
      </c>
      <c r="H834" s="9" t="str">
        <f aca="false">IF(D834=0,C834,"")</f>
        <v/>
      </c>
      <c r="I834" s="9" t="n">
        <f aca="false">SQRT(1-F834^2)</f>
        <v>0.964216254829772</v>
      </c>
      <c r="J834" s="21"/>
      <c r="K834" s="21"/>
      <c r="L834" s="21"/>
      <c r="M834" s="21"/>
      <c r="N834" s="21"/>
      <c r="O834" s="21"/>
      <c r="P834" s="21"/>
      <c r="Q834" s="19" t="n">
        <f aca="false">PI()</f>
        <v>3.14159265358979</v>
      </c>
      <c r="S834" s="20" t="n">
        <v>0.265116981579922</v>
      </c>
      <c r="T834" s="20" t="n">
        <v>0.0796385166468099</v>
      </c>
      <c r="U834" s="20" t="n">
        <v>0.945238697444204</v>
      </c>
      <c r="V834" s="20" t="n">
        <v>0.44339012972515</v>
      </c>
      <c r="W834" s="20" t="n">
        <v>0.131873081886737</v>
      </c>
      <c r="X834" s="20" t="n">
        <v>0.280173302227489</v>
      </c>
    </row>
    <row r="835" customFormat="false" ht="15" hidden="false" customHeight="false" outlineLevel="0" collapsed="false">
      <c r="A835" s="21" t="n">
        <v>811</v>
      </c>
      <c r="B835" s="18" t="n">
        <f aca="false">CHOOSE($E$9,S835,U835,W835)</f>
        <v>0.537795727956109</v>
      </c>
      <c r="C835" s="18" t="n">
        <f aca="false">CHOOSE($E$9,T835,V835,X835)</f>
        <v>0.669950338662602</v>
      </c>
      <c r="D835" s="9" t="n">
        <f aca="false">IF(B835^2+C835^2&lt;=1,1,0)</f>
        <v>1</v>
      </c>
      <c r="E835" s="14" t="n">
        <f aca="false">4*AVERAGE($D$25:D835)</f>
        <v>3.03329223181258</v>
      </c>
      <c r="F835" s="14" t="n">
        <f aca="false">B835</f>
        <v>0.537795727956109</v>
      </c>
      <c r="G835" s="14" t="n">
        <f aca="false">IF(D835=1,C835,"")</f>
        <v>0.669950338662602</v>
      </c>
      <c r="H835" s="9" t="str">
        <f aca="false">IF(D835=0,C835,"")</f>
        <v/>
      </c>
      <c r="I835" s="9" t="n">
        <f aca="false">SQRT(1-F835^2)</f>
        <v>0.843075177544778</v>
      </c>
      <c r="J835" s="21"/>
      <c r="K835" s="21"/>
      <c r="L835" s="21"/>
      <c r="M835" s="21"/>
      <c r="N835" s="21"/>
      <c r="O835" s="21"/>
      <c r="P835" s="21"/>
      <c r="Q835" s="19" t="n">
        <f aca="false">PI()</f>
        <v>3.14159265358979</v>
      </c>
      <c r="S835" s="20" t="n">
        <v>0.537795727956109</v>
      </c>
      <c r="T835" s="20" t="n">
        <v>0.669950338662602</v>
      </c>
      <c r="U835" s="20" t="n">
        <v>0.776757294677682</v>
      </c>
      <c r="V835" s="20" t="n">
        <v>0.630506094157041</v>
      </c>
      <c r="W835" s="20" t="n">
        <v>0.211786207288574</v>
      </c>
      <c r="X835" s="20" t="n">
        <v>0.659194554410125</v>
      </c>
    </row>
    <row r="836" customFormat="false" ht="15" hidden="false" customHeight="false" outlineLevel="0" collapsed="false">
      <c r="A836" s="21" t="n">
        <v>812</v>
      </c>
      <c r="B836" s="18" t="n">
        <f aca="false">CHOOSE($E$9,S836,U836,W836)</f>
        <v>0.323336564353667</v>
      </c>
      <c r="C836" s="18" t="n">
        <f aca="false">CHOOSE($E$9,T836,V836,X836)</f>
        <v>0.0306549846427515</v>
      </c>
      <c r="D836" s="9" t="n">
        <f aca="false">IF(B836^2+C836^2&lt;=1,1,0)</f>
        <v>1</v>
      </c>
      <c r="E836" s="14" t="n">
        <f aca="false">4*AVERAGE($D$25:D836)</f>
        <v>3.03448275862069</v>
      </c>
      <c r="F836" s="14" t="n">
        <f aca="false">B836</f>
        <v>0.323336564353667</v>
      </c>
      <c r="G836" s="14" t="n">
        <f aca="false">IF(D836=1,C836,"")</f>
        <v>0.0306549846427515</v>
      </c>
      <c r="H836" s="9" t="str">
        <f aca="false">IF(D836=0,C836,"")</f>
        <v/>
      </c>
      <c r="I836" s="9" t="n">
        <f aca="false">SQRT(1-F836^2)</f>
        <v>0.946284030379868</v>
      </c>
      <c r="J836" s="21"/>
      <c r="K836" s="21"/>
      <c r="L836" s="21"/>
      <c r="M836" s="21"/>
      <c r="N836" s="21"/>
      <c r="O836" s="21"/>
      <c r="P836" s="21"/>
      <c r="Q836" s="19" t="n">
        <f aca="false">PI()</f>
        <v>3.14159265358979</v>
      </c>
      <c r="S836" s="20" t="n">
        <v>0.323336564353667</v>
      </c>
      <c r="T836" s="20" t="n">
        <v>0.0306549846427515</v>
      </c>
      <c r="U836" s="20" t="n">
        <v>0.449562356277168</v>
      </c>
      <c r="V836" s="20" t="n">
        <v>0.500022476920937</v>
      </c>
      <c r="W836" s="20" t="n">
        <v>0.100572864084167</v>
      </c>
      <c r="X836" s="20" t="n">
        <v>0.160901786213106</v>
      </c>
    </row>
    <row r="837" customFormat="false" ht="15" hidden="false" customHeight="false" outlineLevel="0" collapsed="false">
      <c r="A837" s="21" t="n">
        <v>813</v>
      </c>
      <c r="B837" s="18" t="n">
        <f aca="false">CHOOSE($E$9,S837,U837,W837)</f>
        <v>0.224186672712676</v>
      </c>
      <c r="C837" s="18" t="n">
        <f aca="false">CHOOSE($E$9,T837,V837,X837)</f>
        <v>0.55727126414422</v>
      </c>
      <c r="D837" s="9" t="n">
        <f aca="false">IF(B837^2+C837^2&lt;=1,1,0)</f>
        <v>1</v>
      </c>
      <c r="E837" s="14" t="n">
        <f aca="false">4*AVERAGE($D$25:D837)</f>
        <v>3.03567035670357</v>
      </c>
      <c r="F837" s="14" t="n">
        <f aca="false">B837</f>
        <v>0.224186672712676</v>
      </c>
      <c r="G837" s="14" t="n">
        <f aca="false">IF(D837=1,C837,"")</f>
        <v>0.55727126414422</v>
      </c>
      <c r="H837" s="9" t="str">
        <f aca="false">IF(D837=0,C837,"")</f>
        <v/>
      </c>
      <c r="I837" s="9" t="n">
        <f aca="false">SQRT(1-F837^2)</f>
        <v>0.974546220442119</v>
      </c>
      <c r="J837" s="21"/>
      <c r="K837" s="21"/>
      <c r="L837" s="21"/>
      <c r="M837" s="21"/>
      <c r="N837" s="21"/>
      <c r="O837" s="21"/>
      <c r="P837" s="21"/>
      <c r="Q837" s="19" t="n">
        <f aca="false">PI()</f>
        <v>3.14159265358979</v>
      </c>
      <c r="S837" s="20" t="n">
        <v>0.224186672712676</v>
      </c>
      <c r="T837" s="20" t="n">
        <v>0.55727126414422</v>
      </c>
      <c r="U837" s="20" t="n">
        <v>0.838314109557206</v>
      </c>
      <c r="V837" s="20" t="n">
        <v>0.247717561493692</v>
      </c>
      <c r="W837" s="20" t="n">
        <v>0.0698242613261105</v>
      </c>
      <c r="X837" s="20" t="n">
        <v>0.279377181885211</v>
      </c>
    </row>
    <row r="838" customFormat="false" ht="15" hidden="false" customHeight="false" outlineLevel="0" collapsed="false">
      <c r="A838" s="21" t="n">
        <v>814</v>
      </c>
      <c r="B838" s="18" t="n">
        <f aca="false">CHOOSE($E$9,S838,U838,W838)</f>
        <v>0.186823853640817</v>
      </c>
      <c r="C838" s="18" t="n">
        <f aca="false">CHOOSE($E$9,T838,V838,X838)</f>
        <v>0.2108556778403</v>
      </c>
      <c r="D838" s="9" t="n">
        <f aca="false">IF(B838^2+C838^2&lt;=1,1,0)</f>
        <v>1</v>
      </c>
      <c r="E838" s="14" t="n">
        <f aca="false">4*AVERAGE($D$25:D838)</f>
        <v>3.03685503685504</v>
      </c>
      <c r="F838" s="14" t="n">
        <f aca="false">B838</f>
        <v>0.186823853640817</v>
      </c>
      <c r="G838" s="14" t="n">
        <f aca="false">IF(D838=1,C838,"")</f>
        <v>0.2108556778403</v>
      </c>
      <c r="H838" s="9" t="str">
        <f aca="false">IF(D838=0,C838,"")</f>
        <v/>
      </c>
      <c r="I838" s="9" t="n">
        <f aca="false">SQRT(1-F838^2)</f>
        <v>0.982393428169588</v>
      </c>
      <c r="J838" s="21"/>
      <c r="K838" s="21"/>
      <c r="L838" s="21"/>
      <c r="M838" s="21"/>
      <c r="N838" s="21"/>
      <c r="O838" s="21"/>
      <c r="P838" s="21"/>
      <c r="Q838" s="19" t="n">
        <f aca="false">PI()</f>
        <v>3.14159265358979</v>
      </c>
      <c r="S838" s="20" t="n">
        <v>0.186823853640817</v>
      </c>
      <c r="T838" s="20" t="n">
        <v>0.2108556778403</v>
      </c>
      <c r="U838" s="20" t="n">
        <v>0.653828319246134</v>
      </c>
      <c r="V838" s="20" t="n">
        <v>0.420073701245267</v>
      </c>
      <c r="W838" s="20" t="n">
        <v>0.421927869208308</v>
      </c>
      <c r="X838" s="20" t="n">
        <v>0.520053879917223</v>
      </c>
    </row>
    <row r="839" customFormat="false" ht="15" hidden="false" customHeight="false" outlineLevel="0" collapsed="false">
      <c r="A839" s="21" t="n">
        <v>815</v>
      </c>
      <c r="B839" s="18" t="n">
        <f aca="false">CHOOSE($E$9,S839,U839,W839)</f>
        <v>0.7830313219456</v>
      </c>
      <c r="C839" s="18" t="n">
        <f aca="false">CHOOSE($E$9,T839,V839,X839)</f>
        <v>0.447035696939565</v>
      </c>
      <c r="D839" s="9" t="n">
        <f aca="false">IF(B839^2+C839^2&lt;=1,1,0)</f>
        <v>1</v>
      </c>
      <c r="E839" s="14" t="n">
        <f aca="false">4*AVERAGE($D$25:D839)</f>
        <v>3.03803680981595</v>
      </c>
      <c r="F839" s="14" t="n">
        <f aca="false">B839</f>
        <v>0.7830313219456</v>
      </c>
      <c r="G839" s="14" t="n">
        <f aca="false">IF(D839=1,C839,"")</f>
        <v>0.447035696939565</v>
      </c>
      <c r="H839" s="9" t="str">
        <f aca="false">IF(D839=0,C839,"")</f>
        <v/>
      </c>
      <c r="I839" s="9" t="n">
        <f aca="false">SQRT(1-F839^2)</f>
        <v>0.621982273744297</v>
      </c>
      <c r="J839" s="21"/>
      <c r="K839" s="21"/>
      <c r="L839" s="21"/>
      <c r="M839" s="21"/>
      <c r="N839" s="21"/>
      <c r="O839" s="21"/>
      <c r="P839" s="21"/>
      <c r="Q839" s="19" t="n">
        <f aca="false">PI()</f>
        <v>3.14159265358979</v>
      </c>
      <c r="S839" s="20" t="n">
        <v>0.7830313219456</v>
      </c>
      <c r="T839" s="20" t="n">
        <v>0.447035696939565</v>
      </c>
      <c r="U839" s="20" t="n">
        <v>0.584013578386488</v>
      </c>
      <c r="V839" s="20" t="n">
        <v>0.00823752402255129</v>
      </c>
      <c r="W839" s="20" t="n">
        <v>0.201029272747184</v>
      </c>
      <c r="X839" s="20" t="n">
        <v>0.122462714255173</v>
      </c>
    </row>
    <row r="840" customFormat="false" ht="15" hidden="false" customHeight="false" outlineLevel="0" collapsed="false">
      <c r="A840" s="21" t="n">
        <v>816</v>
      </c>
      <c r="B840" s="18" t="n">
        <f aca="false">CHOOSE($E$9,S840,U840,W840)</f>
        <v>0.329322526580654</v>
      </c>
      <c r="C840" s="18" t="n">
        <f aca="false">CHOOSE($E$9,T840,V840,X840)</f>
        <v>0.814430859987624</v>
      </c>
      <c r="D840" s="9" t="n">
        <f aca="false">IF(B840^2+C840^2&lt;=1,1,0)</f>
        <v>1</v>
      </c>
      <c r="E840" s="14" t="n">
        <f aca="false">4*AVERAGE($D$25:D840)</f>
        <v>3.03921568627451</v>
      </c>
      <c r="F840" s="14" t="n">
        <f aca="false">B840</f>
        <v>0.329322526580654</v>
      </c>
      <c r="G840" s="14" t="n">
        <f aca="false">IF(D840=1,C840,"")</f>
        <v>0.814430859987624</v>
      </c>
      <c r="H840" s="9" t="str">
        <f aca="false">IF(D840=0,C840,"")</f>
        <v/>
      </c>
      <c r="I840" s="9" t="n">
        <f aca="false">SQRT(1-F840^2)</f>
        <v>0.944217492681922</v>
      </c>
      <c r="J840" s="21"/>
      <c r="K840" s="21"/>
      <c r="L840" s="21"/>
      <c r="M840" s="21"/>
      <c r="N840" s="21"/>
      <c r="O840" s="21"/>
      <c r="P840" s="21"/>
      <c r="Q840" s="19" t="n">
        <f aca="false">PI()</f>
        <v>3.14159265358979</v>
      </c>
      <c r="S840" s="20" t="n">
        <v>0.329322526580654</v>
      </c>
      <c r="T840" s="20" t="n">
        <v>0.814430859987624</v>
      </c>
      <c r="U840" s="20" t="n">
        <v>0.872418993559184</v>
      </c>
      <c r="V840" s="20" t="n">
        <v>0.261606534049002</v>
      </c>
      <c r="W840" s="20" t="n">
        <v>0.106372439246734</v>
      </c>
      <c r="X840" s="20" t="n">
        <v>0.360981467074436</v>
      </c>
    </row>
    <row r="841" customFormat="false" ht="15" hidden="false" customHeight="false" outlineLevel="0" collapsed="false">
      <c r="A841" s="21" t="n">
        <v>817</v>
      </c>
      <c r="B841" s="18" t="n">
        <f aca="false">CHOOSE($E$9,S841,U841,W841)</f>
        <v>0.763095096568577</v>
      </c>
      <c r="C841" s="18" t="n">
        <f aca="false">CHOOSE($E$9,T841,V841,X841)</f>
        <v>0.101490007364191</v>
      </c>
      <c r="D841" s="9" t="n">
        <f aca="false">IF(B841^2+C841^2&lt;=1,1,0)</f>
        <v>1</v>
      </c>
      <c r="E841" s="14" t="n">
        <f aca="false">4*AVERAGE($D$25:D841)</f>
        <v>3.04039167686659</v>
      </c>
      <c r="F841" s="14" t="n">
        <f aca="false">B841</f>
        <v>0.763095096568577</v>
      </c>
      <c r="G841" s="14" t="n">
        <f aca="false">IF(D841=1,C841,"")</f>
        <v>0.101490007364191</v>
      </c>
      <c r="H841" s="9" t="str">
        <f aca="false">IF(D841=0,C841,"")</f>
        <v/>
      </c>
      <c r="I841" s="9" t="n">
        <f aca="false">SQRT(1-F841^2)</f>
        <v>0.64628621646527</v>
      </c>
      <c r="J841" s="21"/>
      <c r="K841" s="21"/>
      <c r="L841" s="21"/>
      <c r="M841" s="21"/>
      <c r="N841" s="21"/>
      <c r="O841" s="21"/>
      <c r="P841" s="21"/>
      <c r="Q841" s="19" t="n">
        <f aca="false">PI()</f>
        <v>3.14159265358979</v>
      </c>
      <c r="S841" s="20" t="n">
        <v>0.763095096568577</v>
      </c>
      <c r="T841" s="20" t="n">
        <v>0.101490007364191</v>
      </c>
      <c r="U841" s="20" t="n">
        <v>0.690397852855918</v>
      </c>
      <c r="V841" s="20" t="n">
        <v>0.338938263225574</v>
      </c>
      <c r="W841" s="20" t="n">
        <v>0.792249144191191</v>
      </c>
      <c r="X841" s="20" t="n">
        <v>0.110859015478448</v>
      </c>
    </row>
    <row r="842" customFormat="false" ht="15" hidden="false" customHeight="false" outlineLevel="0" collapsed="false">
      <c r="A842" s="21" t="n">
        <v>818</v>
      </c>
      <c r="B842" s="18" t="n">
        <f aca="false">CHOOSE($E$9,S842,U842,W842)</f>
        <v>0.890382076962851</v>
      </c>
      <c r="C842" s="18" t="n">
        <f aca="false">CHOOSE($E$9,T842,V842,X842)</f>
        <v>0.462530786287971</v>
      </c>
      <c r="D842" s="9" t="n">
        <f aca="false">IF(B842^2+C842^2&lt;=1,1,0)</f>
        <v>0</v>
      </c>
      <c r="E842" s="14" t="n">
        <f aca="false">4*AVERAGE($D$25:D842)</f>
        <v>3.03667481662592</v>
      </c>
      <c r="F842" s="14" t="n">
        <f aca="false">B842</f>
        <v>0.890382076962851</v>
      </c>
      <c r="G842" s="9" t="str">
        <f aca="false">IF(D842=1,C842,"")</f>
        <v/>
      </c>
      <c r="H842" s="14" t="n">
        <f aca="false">IF(D842=0,C842,"")</f>
        <v>0.462530786287971</v>
      </c>
      <c r="I842" s="9" t="n">
        <f aca="false">SQRT(1-F842^2)</f>
        <v>0.455213968396533</v>
      </c>
      <c r="J842" s="21"/>
      <c r="K842" s="21"/>
      <c r="L842" s="21"/>
      <c r="M842" s="21"/>
      <c r="N842" s="21"/>
      <c r="O842" s="21"/>
      <c r="P842" s="21"/>
      <c r="Q842" s="19" t="n">
        <f aca="false">PI()</f>
        <v>3.14159265358979</v>
      </c>
      <c r="S842" s="20" t="n">
        <v>0.890382076962851</v>
      </c>
      <c r="T842" s="20" t="n">
        <v>0.462530786287971</v>
      </c>
      <c r="U842" s="20" t="n">
        <v>0.250896581804782</v>
      </c>
      <c r="V842" s="20" t="n">
        <v>0.0704177609531499</v>
      </c>
      <c r="W842" s="20" t="n">
        <v>0.470550279901722</v>
      </c>
      <c r="X842" s="20" t="n">
        <v>0.518164560797605</v>
      </c>
    </row>
    <row r="843" customFormat="false" ht="15" hidden="false" customHeight="false" outlineLevel="0" collapsed="false">
      <c r="A843" s="21" t="n">
        <v>819</v>
      </c>
      <c r="B843" s="18" t="n">
        <f aca="false">CHOOSE($E$9,S843,U843,W843)</f>
        <v>0.292920181411319</v>
      </c>
      <c r="C843" s="18" t="n">
        <f aca="false">CHOOSE($E$9,T843,V843,X843)</f>
        <v>0.200837871641852</v>
      </c>
      <c r="D843" s="9" t="n">
        <f aca="false">IF(B843^2+C843^2&lt;=1,1,0)</f>
        <v>1</v>
      </c>
      <c r="E843" s="14" t="n">
        <f aca="false">4*AVERAGE($D$25:D843)</f>
        <v>3.03785103785104</v>
      </c>
      <c r="F843" s="14" t="n">
        <f aca="false">B843</f>
        <v>0.292920181411319</v>
      </c>
      <c r="G843" s="14" t="n">
        <f aca="false">IF(D843=1,C843,"")</f>
        <v>0.200837871641852</v>
      </c>
      <c r="H843" s="9" t="str">
        <f aca="false">IF(D843=0,C843,"")</f>
        <v/>
      </c>
      <c r="I843" s="9" t="n">
        <f aca="false">SQRT(1-F843^2)</f>
        <v>0.956136897793386</v>
      </c>
      <c r="J843" s="21"/>
      <c r="K843" s="21"/>
      <c r="L843" s="21"/>
      <c r="M843" s="21"/>
      <c r="N843" s="21"/>
      <c r="O843" s="21"/>
      <c r="P843" s="21"/>
      <c r="Q843" s="19" t="n">
        <f aca="false">PI()</f>
        <v>3.14159265358979</v>
      </c>
      <c r="S843" s="20" t="n">
        <v>0.292920181411319</v>
      </c>
      <c r="T843" s="20" t="n">
        <v>0.200837871641852</v>
      </c>
      <c r="U843" s="20" t="n">
        <v>0.242551192637942</v>
      </c>
      <c r="V843" s="20" t="n">
        <v>0.536112597062596</v>
      </c>
      <c r="W843" s="20" t="n">
        <v>0.181256694592953</v>
      </c>
      <c r="X843" s="20" t="n">
        <v>0.209469586939619</v>
      </c>
    </row>
    <row r="844" customFormat="false" ht="15" hidden="false" customHeight="false" outlineLevel="0" collapsed="false">
      <c r="A844" s="21" t="n">
        <v>820</v>
      </c>
      <c r="B844" s="18" t="n">
        <f aca="false">CHOOSE($E$9,S844,U844,W844)</f>
        <v>0.894168850383721</v>
      </c>
      <c r="C844" s="18" t="n">
        <f aca="false">CHOOSE($E$9,T844,V844,X844)</f>
        <v>0.641559160430916</v>
      </c>
      <c r="D844" s="9" t="n">
        <f aca="false">IF(B844^2+C844^2&lt;=1,1,0)</f>
        <v>0</v>
      </c>
      <c r="E844" s="14" t="n">
        <f aca="false">4*AVERAGE($D$25:D844)</f>
        <v>3.03414634146341</v>
      </c>
      <c r="F844" s="14" t="n">
        <f aca="false">B844</f>
        <v>0.894168850383721</v>
      </c>
      <c r="G844" s="9" t="str">
        <f aca="false">IF(D844=1,C844,"")</f>
        <v/>
      </c>
      <c r="H844" s="14" t="n">
        <f aca="false">IF(D844=0,C844,"")</f>
        <v>0.641559160430916</v>
      </c>
      <c r="I844" s="9" t="n">
        <f aca="false">SQRT(1-F844^2)</f>
        <v>0.447729904075498</v>
      </c>
      <c r="J844" s="21"/>
      <c r="K844" s="21"/>
      <c r="L844" s="21"/>
      <c r="M844" s="21"/>
      <c r="N844" s="21"/>
      <c r="O844" s="21"/>
      <c r="P844" s="21"/>
      <c r="Q844" s="19" t="n">
        <f aca="false">PI()</f>
        <v>3.14159265358979</v>
      </c>
      <c r="S844" s="20" t="n">
        <v>0.894168850383721</v>
      </c>
      <c r="T844" s="20" t="n">
        <v>0.641559160430916</v>
      </c>
      <c r="U844" s="20" t="n">
        <v>0.884732724684797</v>
      </c>
      <c r="V844" s="20" t="n">
        <v>0.33910735808473</v>
      </c>
      <c r="W844" s="20" t="n">
        <v>0.145971859958739</v>
      </c>
      <c r="X844" s="20" t="n">
        <v>0.905500465206277</v>
      </c>
    </row>
    <row r="845" customFormat="false" ht="15" hidden="false" customHeight="false" outlineLevel="0" collapsed="false">
      <c r="A845" s="21" t="n">
        <v>821</v>
      </c>
      <c r="B845" s="18" t="n">
        <f aca="false">CHOOSE($E$9,S845,U845,W845)</f>
        <v>0.497390466625802</v>
      </c>
      <c r="C845" s="18" t="n">
        <f aca="false">CHOOSE($E$9,T845,V845,X845)</f>
        <v>0.102334510185756</v>
      </c>
      <c r="D845" s="9" t="n">
        <f aca="false">IF(B845^2+C845^2&lt;=1,1,0)</f>
        <v>1</v>
      </c>
      <c r="E845" s="14" t="n">
        <f aca="false">4*AVERAGE($D$25:D845)</f>
        <v>3.0353227771011</v>
      </c>
      <c r="F845" s="14" t="n">
        <f aca="false">B845</f>
        <v>0.497390466625802</v>
      </c>
      <c r="G845" s="14" t="n">
        <f aca="false">IF(D845=1,C845,"")</f>
        <v>0.102334510185756</v>
      </c>
      <c r="H845" s="9" t="str">
        <f aca="false">IF(D845=0,C845,"")</f>
        <v/>
      </c>
      <c r="I845" s="9" t="n">
        <f aca="false">SQRT(1-F845^2)</f>
        <v>0.86752678558634</v>
      </c>
      <c r="J845" s="21"/>
      <c r="K845" s="21"/>
      <c r="L845" s="21"/>
      <c r="M845" s="21"/>
      <c r="N845" s="21"/>
      <c r="O845" s="21"/>
      <c r="P845" s="21"/>
      <c r="Q845" s="19" t="n">
        <f aca="false">PI()</f>
        <v>3.14159265358979</v>
      </c>
      <c r="S845" s="20" t="n">
        <v>0.497390466625802</v>
      </c>
      <c r="T845" s="20" t="n">
        <v>0.102334510185756</v>
      </c>
      <c r="U845" s="20" t="n">
        <v>0.759140342574254</v>
      </c>
      <c r="V845" s="20" t="n">
        <v>0.412506822696415</v>
      </c>
      <c r="W845" s="20" t="n">
        <v>0.573256551737579</v>
      </c>
      <c r="X845" s="20" t="n">
        <v>0.0568063955236612</v>
      </c>
    </row>
    <row r="846" customFormat="false" ht="15" hidden="false" customHeight="false" outlineLevel="0" collapsed="false">
      <c r="A846" s="21" t="n">
        <v>822</v>
      </c>
      <c r="B846" s="18" t="n">
        <f aca="false">CHOOSE($E$9,S846,U846,W846)</f>
        <v>0.586441141902469</v>
      </c>
      <c r="C846" s="18" t="n">
        <f aca="false">CHOOSE($E$9,T846,V846,X846)</f>
        <v>0.177599404123612</v>
      </c>
      <c r="D846" s="9" t="n">
        <f aca="false">IF(B846^2+C846^2&lt;=1,1,0)</f>
        <v>1</v>
      </c>
      <c r="E846" s="14" t="n">
        <f aca="false">4*AVERAGE($D$25:D846)</f>
        <v>3.03649635036496</v>
      </c>
      <c r="F846" s="14" t="n">
        <f aca="false">B846</f>
        <v>0.586441141902469</v>
      </c>
      <c r="G846" s="14" t="n">
        <f aca="false">IF(D846=1,C846,"")</f>
        <v>0.177599404123612</v>
      </c>
      <c r="H846" s="9" t="str">
        <f aca="false">IF(D846=0,C846,"")</f>
        <v/>
      </c>
      <c r="I846" s="9" t="n">
        <f aca="false">SQRT(1-F846^2)</f>
        <v>0.809991843838028</v>
      </c>
      <c r="J846" s="21"/>
      <c r="K846" s="21"/>
      <c r="L846" s="21"/>
      <c r="M846" s="21"/>
      <c r="N846" s="21"/>
      <c r="O846" s="21"/>
      <c r="P846" s="21"/>
      <c r="Q846" s="19" t="n">
        <f aca="false">PI()</f>
        <v>3.14159265358979</v>
      </c>
      <c r="S846" s="20" t="n">
        <v>0.586441141902469</v>
      </c>
      <c r="T846" s="20" t="n">
        <v>0.177599404123612</v>
      </c>
      <c r="U846" s="20" t="n">
        <v>0.0355636251439189</v>
      </c>
      <c r="V846" s="20" t="n">
        <v>0.654205763266138</v>
      </c>
      <c r="W846" s="20" t="n">
        <v>0.69771697319338</v>
      </c>
      <c r="X846" s="20" t="n">
        <v>0.824239842214727</v>
      </c>
    </row>
    <row r="847" customFormat="false" ht="15" hidden="false" customHeight="false" outlineLevel="0" collapsed="false">
      <c r="A847" s="21" t="n">
        <v>823</v>
      </c>
      <c r="B847" s="18" t="n">
        <f aca="false">CHOOSE($E$9,S847,U847,W847)</f>
        <v>0.884023051592521</v>
      </c>
      <c r="C847" s="18" t="n">
        <f aca="false">CHOOSE($E$9,T847,V847,X847)</f>
        <v>0.705826238379814</v>
      </c>
      <c r="D847" s="9" t="n">
        <f aca="false">IF(B847^2+C847^2&lt;=1,1,0)</f>
        <v>0</v>
      </c>
      <c r="E847" s="14" t="n">
        <f aca="false">4*AVERAGE($D$25:D847)</f>
        <v>3.03280680437424</v>
      </c>
      <c r="F847" s="14" t="n">
        <f aca="false">B847</f>
        <v>0.884023051592521</v>
      </c>
      <c r="G847" s="9" t="str">
        <f aca="false">IF(D847=1,C847,"")</f>
        <v/>
      </c>
      <c r="H847" s="14" t="n">
        <f aca="false">IF(D847=0,C847,"")</f>
        <v>0.705826238379814</v>
      </c>
      <c r="I847" s="9" t="n">
        <f aca="false">SQRT(1-F847^2)</f>
        <v>0.46744330592388</v>
      </c>
      <c r="J847" s="21"/>
      <c r="K847" s="21"/>
      <c r="L847" s="21"/>
      <c r="M847" s="21"/>
      <c r="N847" s="21"/>
      <c r="O847" s="21"/>
      <c r="P847" s="21"/>
      <c r="Q847" s="19" t="n">
        <f aca="false">PI()</f>
        <v>3.14159265358979</v>
      </c>
      <c r="S847" s="20" t="n">
        <v>0.884023051592521</v>
      </c>
      <c r="T847" s="20" t="n">
        <v>0.705826238379814</v>
      </c>
      <c r="U847" s="20" t="n">
        <v>0.118236776168062</v>
      </c>
      <c r="V847" s="20" t="n">
        <v>0.346343802126498</v>
      </c>
      <c r="W847" s="20" t="n">
        <v>0.795862357800043</v>
      </c>
      <c r="X847" s="20" t="n">
        <v>0.97547191266846</v>
      </c>
    </row>
    <row r="848" customFormat="false" ht="15" hidden="false" customHeight="false" outlineLevel="0" collapsed="false">
      <c r="A848" s="21" t="n">
        <v>824</v>
      </c>
      <c r="B848" s="18" t="n">
        <f aca="false">CHOOSE($E$9,S848,U848,W848)</f>
        <v>0.655313356197439</v>
      </c>
      <c r="C848" s="18" t="n">
        <f aca="false">CHOOSE($E$9,T848,V848,X848)</f>
        <v>0.700098739122041</v>
      </c>
      <c r="D848" s="9" t="n">
        <f aca="false">IF(B848^2+C848^2&lt;=1,1,0)</f>
        <v>1</v>
      </c>
      <c r="E848" s="14" t="n">
        <f aca="false">4*AVERAGE($D$25:D848)</f>
        <v>3.03398058252427</v>
      </c>
      <c r="F848" s="14" t="n">
        <f aca="false">B848</f>
        <v>0.655313356197439</v>
      </c>
      <c r="G848" s="14" t="n">
        <f aca="false">IF(D848=1,C848,"")</f>
        <v>0.700098739122041</v>
      </c>
      <c r="H848" s="9" t="str">
        <f aca="false">IF(D848=0,C848,"")</f>
        <v/>
      </c>
      <c r="I848" s="9" t="n">
        <f aca="false">SQRT(1-F848^2)</f>
        <v>0.755357137511289</v>
      </c>
      <c r="J848" s="21"/>
      <c r="K848" s="21"/>
      <c r="L848" s="21"/>
      <c r="M848" s="21"/>
      <c r="N848" s="21"/>
      <c r="O848" s="21"/>
      <c r="P848" s="21"/>
      <c r="Q848" s="19" t="n">
        <f aca="false">PI()</f>
        <v>3.14159265358979</v>
      </c>
      <c r="S848" s="20" t="n">
        <v>0.655313356197439</v>
      </c>
      <c r="T848" s="20" t="n">
        <v>0.700098739122041</v>
      </c>
      <c r="U848" s="20" t="n">
        <v>0.648253520278256</v>
      </c>
      <c r="V848" s="20" t="n">
        <v>0.955555979813877</v>
      </c>
      <c r="W848" s="20" t="n">
        <v>0.373072971339206</v>
      </c>
      <c r="X848" s="20" t="n">
        <v>0.440392778688065</v>
      </c>
    </row>
    <row r="849" customFormat="false" ht="15" hidden="false" customHeight="false" outlineLevel="0" collapsed="false">
      <c r="A849" s="21" t="n">
        <v>825</v>
      </c>
      <c r="B849" s="18" t="n">
        <f aca="false">CHOOSE($E$9,S849,U849,W849)</f>
        <v>0.0896113113267347</v>
      </c>
      <c r="C849" s="18" t="n">
        <f aca="false">CHOOSE($E$9,T849,V849,X849)</f>
        <v>0.50386032985989</v>
      </c>
      <c r="D849" s="9" t="n">
        <f aca="false">IF(B849^2+C849^2&lt;=1,1,0)</f>
        <v>1</v>
      </c>
      <c r="E849" s="14" t="n">
        <f aca="false">4*AVERAGE($D$25:D849)</f>
        <v>3.03515151515152</v>
      </c>
      <c r="F849" s="14" t="n">
        <f aca="false">B849</f>
        <v>0.0896113113267347</v>
      </c>
      <c r="G849" s="14" t="n">
        <f aca="false">IF(D849=1,C849,"")</f>
        <v>0.50386032985989</v>
      </c>
      <c r="H849" s="9" t="str">
        <f aca="false">IF(D849=0,C849,"")</f>
        <v/>
      </c>
      <c r="I849" s="9" t="n">
        <f aca="false">SQRT(1-F849^2)</f>
        <v>0.995976813426047</v>
      </c>
      <c r="J849" s="21"/>
      <c r="K849" s="21"/>
      <c r="L849" s="21"/>
      <c r="M849" s="21"/>
      <c r="N849" s="21"/>
      <c r="O849" s="21"/>
      <c r="P849" s="21"/>
      <c r="Q849" s="19" t="n">
        <f aca="false">PI()</f>
        <v>3.14159265358979</v>
      </c>
      <c r="S849" s="20" t="n">
        <v>0.0896113113267347</v>
      </c>
      <c r="T849" s="20" t="n">
        <v>0.50386032985989</v>
      </c>
      <c r="U849" s="20" t="n">
        <v>0.644444115478675</v>
      </c>
      <c r="V849" s="20" t="n">
        <v>0.462770753608456</v>
      </c>
      <c r="W849" s="20" t="n">
        <v>0.372434369444639</v>
      </c>
      <c r="X849" s="20" t="n">
        <v>0.519774325064718</v>
      </c>
    </row>
    <row r="850" customFormat="false" ht="15" hidden="false" customHeight="false" outlineLevel="0" collapsed="false">
      <c r="A850" s="21" t="n">
        <v>826</v>
      </c>
      <c r="B850" s="18" t="n">
        <f aca="false">CHOOSE($E$9,S850,U850,W850)</f>
        <v>0.351434230222367</v>
      </c>
      <c r="C850" s="18" t="n">
        <f aca="false">CHOOSE($E$9,T850,V850,X850)</f>
        <v>0.297935081762262</v>
      </c>
      <c r="D850" s="9" t="n">
        <f aca="false">IF(B850^2+C850^2&lt;=1,1,0)</f>
        <v>1</v>
      </c>
      <c r="E850" s="14" t="n">
        <f aca="false">4*AVERAGE($D$25:D850)</f>
        <v>3.0363196125908</v>
      </c>
      <c r="F850" s="14" t="n">
        <f aca="false">B850</f>
        <v>0.351434230222367</v>
      </c>
      <c r="G850" s="14" t="n">
        <f aca="false">IF(D850=1,C850,"")</f>
        <v>0.297935081762262</v>
      </c>
      <c r="H850" s="9" t="str">
        <f aca="false">IF(D850=0,C850,"")</f>
        <v/>
      </c>
      <c r="I850" s="9" t="n">
        <f aca="false">SQRT(1-F850^2)</f>
        <v>0.936212572991846</v>
      </c>
      <c r="J850" s="21"/>
      <c r="K850" s="21"/>
      <c r="L850" s="21"/>
      <c r="M850" s="21"/>
      <c r="N850" s="21"/>
      <c r="O850" s="21"/>
      <c r="P850" s="21"/>
      <c r="Q850" s="19" t="n">
        <f aca="false">PI()</f>
        <v>3.14159265358979</v>
      </c>
      <c r="S850" s="20" t="n">
        <v>0.351434230222367</v>
      </c>
      <c r="T850" s="20" t="n">
        <v>0.297935081762262</v>
      </c>
      <c r="U850" s="20" t="n">
        <v>0.551721708528376</v>
      </c>
      <c r="V850" s="20" t="n">
        <v>0.384715560808091</v>
      </c>
      <c r="W850" s="20" t="n">
        <v>0.560448769768439</v>
      </c>
      <c r="X850" s="20" t="n">
        <v>0.905200244417481</v>
      </c>
    </row>
    <row r="851" customFormat="false" ht="15" hidden="false" customHeight="false" outlineLevel="0" collapsed="false">
      <c r="A851" s="21" t="n">
        <v>827</v>
      </c>
      <c r="B851" s="18" t="n">
        <f aca="false">CHOOSE($E$9,S851,U851,W851)</f>
        <v>0.627844525384717</v>
      </c>
      <c r="C851" s="18" t="n">
        <f aca="false">CHOOSE($E$9,T851,V851,X851)</f>
        <v>0.144490192295052</v>
      </c>
      <c r="D851" s="9" t="n">
        <f aca="false">IF(B851^2+C851^2&lt;=1,1,0)</f>
        <v>1</v>
      </c>
      <c r="E851" s="14" t="n">
        <f aca="false">4*AVERAGE($D$25:D851)</f>
        <v>3.03748488512697</v>
      </c>
      <c r="F851" s="14" t="n">
        <f aca="false">B851</f>
        <v>0.627844525384717</v>
      </c>
      <c r="G851" s="14" t="n">
        <f aca="false">IF(D851=1,C851,"")</f>
        <v>0.144490192295052</v>
      </c>
      <c r="H851" s="9" t="str">
        <f aca="false">IF(D851=0,C851,"")</f>
        <v/>
      </c>
      <c r="I851" s="9" t="n">
        <f aca="false">SQRT(1-F851^2)</f>
        <v>0.778338777104443</v>
      </c>
      <c r="J851" s="21"/>
      <c r="K851" s="21"/>
      <c r="L851" s="21"/>
      <c r="M851" s="21"/>
      <c r="N851" s="21"/>
      <c r="O851" s="21"/>
      <c r="P851" s="21"/>
      <c r="Q851" s="19" t="n">
        <f aca="false">PI()</f>
        <v>3.14159265358979</v>
      </c>
      <c r="S851" s="20" t="n">
        <v>0.627844525384717</v>
      </c>
      <c r="T851" s="20" t="n">
        <v>0.144490192295052</v>
      </c>
      <c r="U851" s="20" t="n">
        <v>0.653507596516243</v>
      </c>
      <c r="V851" s="20" t="n">
        <v>0.848696517305654</v>
      </c>
      <c r="W851" s="20" t="n">
        <v>0.0419144201779151</v>
      </c>
      <c r="X851" s="20" t="n">
        <v>0.0608237003733404</v>
      </c>
    </row>
    <row r="852" customFormat="false" ht="15" hidden="false" customHeight="false" outlineLevel="0" collapsed="false">
      <c r="A852" s="21" t="n">
        <v>828</v>
      </c>
      <c r="B852" s="18" t="n">
        <f aca="false">CHOOSE($E$9,S852,U852,W852)</f>
        <v>0.773204118362628</v>
      </c>
      <c r="C852" s="18" t="n">
        <f aca="false">CHOOSE($E$9,T852,V852,X852)</f>
        <v>0.820991749991663</v>
      </c>
      <c r="D852" s="9" t="n">
        <f aca="false">IF(B852^2+C852^2&lt;=1,1,0)</f>
        <v>0</v>
      </c>
      <c r="E852" s="14" t="n">
        <f aca="false">4*AVERAGE($D$25:D852)</f>
        <v>3.03381642512077</v>
      </c>
      <c r="F852" s="14" t="n">
        <f aca="false">B852</f>
        <v>0.773204118362628</v>
      </c>
      <c r="G852" s="9" t="str">
        <f aca="false">IF(D852=1,C852,"")</f>
        <v/>
      </c>
      <c r="H852" s="14" t="n">
        <f aca="false">IF(D852=0,C852,"")</f>
        <v>0.820991749991663</v>
      </c>
      <c r="I852" s="9" t="n">
        <f aca="false">SQRT(1-F852^2)</f>
        <v>0.634157229200355</v>
      </c>
      <c r="J852" s="21"/>
      <c r="K852" s="21"/>
      <c r="L852" s="21"/>
      <c r="M852" s="21"/>
      <c r="N852" s="21"/>
      <c r="O852" s="21"/>
      <c r="P852" s="21"/>
      <c r="Q852" s="19" t="n">
        <f aca="false">PI()</f>
        <v>3.14159265358979</v>
      </c>
      <c r="S852" s="20" t="n">
        <v>0.773204118362628</v>
      </c>
      <c r="T852" s="20" t="n">
        <v>0.820991749991663</v>
      </c>
      <c r="U852" s="20" t="n">
        <v>0.0711833027663849</v>
      </c>
      <c r="V852" s="20" t="n">
        <v>0.241235573795131</v>
      </c>
      <c r="W852" s="20" t="n">
        <v>0.390191171130073</v>
      </c>
      <c r="X852" s="20" t="n">
        <v>0.528070427887364</v>
      </c>
    </row>
    <row r="853" customFormat="false" ht="15" hidden="false" customHeight="false" outlineLevel="0" collapsed="false">
      <c r="A853" s="21" t="n">
        <v>829</v>
      </c>
      <c r="B853" s="18" t="n">
        <f aca="false">CHOOSE($E$9,S853,U853,W853)</f>
        <v>0.528529069270007</v>
      </c>
      <c r="C853" s="18" t="n">
        <f aca="false">CHOOSE($E$9,T853,V853,X853)</f>
        <v>0.0849008556688204</v>
      </c>
      <c r="D853" s="9" t="n">
        <f aca="false">IF(B853^2+C853^2&lt;=1,1,0)</f>
        <v>1</v>
      </c>
      <c r="E853" s="14" t="n">
        <f aca="false">4*AVERAGE($D$25:D853)</f>
        <v>3.03498190591074</v>
      </c>
      <c r="F853" s="14" t="n">
        <f aca="false">B853</f>
        <v>0.528529069270007</v>
      </c>
      <c r="G853" s="14" t="n">
        <f aca="false">IF(D853=1,C853,"")</f>
        <v>0.0849008556688204</v>
      </c>
      <c r="H853" s="9" t="str">
        <f aca="false">IF(D853=0,C853,"")</f>
        <v/>
      </c>
      <c r="I853" s="9" t="n">
        <f aca="false">SQRT(1-F853^2)</f>
        <v>0.848915203619643</v>
      </c>
      <c r="J853" s="21"/>
      <c r="K853" s="21"/>
      <c r="L853" s="21"/>
      <c r="M853" s="21"/>
      <c r="N853" s="21"/>
      <c r="O853" s="21"/>
      <c r="P853" s="21"/>
      <c r="Q853" s="19" t="n">
        <f aca="false">PI()</f>
        <v>3.14159265358979</v>
      </c>
      <c r="S853" s="20" t="n">
        <v>0.528529069270007</v>
      </c>
      <c r="T853" s="20" t="n">
        <v>0.0849008556688204</v>
      </c>
      <c r="U853" s="20" t="n">
        <v>0.105745137108766</v>
      </c>
      <c r="V853" s="20" t="n">
        <v>0.584503668891528</v>
      </c>
      <c r="W853" s="20" t="n">
        <v>0.278331214328755</v>
      </c>
      <c r="X853" s="20" t="n">
        <v>0.839890823627514</v>
      </c>
    </row>
    <row r="854" customFormat="false" ht="15" hidden="false" customHeight="false" outlineLevel="0" collapsed="false">
      <c r="A854" s="21" t="n">
        <v>830</v>
      </c>
      <c r="B854" s="18" t="n">
        <f aca="false">CHOOSE($E$9,S854,U854,W854)</f>
        <v>0.832656340091489</v>
      </c>
      <c r="C854" s="18" t="n">
        <f aca="false">CHOOSE($E$9,T854,V854,X854)</f>
        <v>0.53036498290021</v>
      </c>
      <c r="D854" s="9" t="n">
        <f aca="false">IF(B854^2+C854^2&lt;=1,1,0)</f>
        <v>1</v>
      </c>
      <c r="E854" s="14" t="n">
        <f aca="false">4*AVERAGE($D$25:D854)</f>
        <v>3.03614457831325</v>
      </c>
      <c r="F854" s="14" t="n">
        <f aca="false">B854</f>
        <v>0.832656340091489</v>
      </c>
      <c r="G854" s="14" t="n">
        <f aca="false">IF(D854=1,C854,"")</f>
        <v>0.53036498290021</v>
      </c>
      <c r="H854" s="9" t="str">
        <f aca="false">IF(D854=0,C854,"")</f>
        <v/>
      </c>
      <c r="I854" s="9" t="n">
        <f aca="false">SQRT(1-F854^2)</f>
        <v>0.553790049843301</v>
      </c>
      <c r="J854" s="21"/>
      <c r="K854" s="21"/>
      <c r="L854" s="21"/>
      <c r="M854" s="21"/>
      <c r="N854" s="21"/>
      <c r="O854" s="21"/>
      <c r="P854" s="21"/>
      <c r="Q854" s="19" t="n">
        <f aca="false">PI()</f>
        <v>3.14159265358979</v>
      </c>
      <c r="S854" s="20" t="n">
        <v>0.832656340091489</v>
      </c>
      <c r="T854" s="20" t="n">
        <v>0.53036498290021</v>
      </c>
      <c r="U854" s="20" t="n">
        <v>0.581636036301373</v>
      </c>
      <c r="V854" s="20" t="n">
        <v>0.110334787572964</v>
      </c>
      <c r="W854" s="20" t="n">
        <v>0.648833390204606</v>
      </c>
      <c r="X854" s="20" t="n">
        <v>0.110568981104734</v>
      </c>
    </row>
    <row r="855" customFormat="false" ht="15" hidden="false" customHeight="false" outlineLevel="0" collapsed="false">
      <c r="A855" s="21" t="n">
        <v>831</v>
      </c>
      <c r="B855" s="18" t="n">
        <f aca="false">CHOOSE($E$9,S855,U855,W855)</f>
        <v>0.00903616833966225</v>
      </c>
      <c r="C855" s="18" t="n">
        <f aca="false">CHOOSE($E$9,T855,V855,X855)</f>
        <v>0.163979773060419</v>
      </c>
      <c r="D855" s="9" t="n">
        <f aca="false">IF(B855^2+C855^2&lt;=1,1,0)</f>
        <v>1</v>
      </c>
      <c r="E855" s="14" t="n">
        <f aca="false">4*AVERAGE($D$25:D855)</f>
        <v>3.03730445246691</v>
      </c>
      <c r="F855" s="14" t="n">
        <f aca="false">B855</f>
        <v>0.00903616833966225</v>
      </c>
      <c r="G855" s="14" t="n">
        <f aca="false">IF(D855=1,C855,"")</f>
        <v>0.163979773060419</v>
      </c>
      <c r="H855" s="9" t="str">
        <f aca="false">IF(D855=0,C855,"")</f>
        <v/>
      </c>
      <c r="I855" s="9" t="n">
        <f aca="false">SQRT(1-F855^2)</f>
        <v>0.999959172997447</v>
      </c>
      <c r="J855" s="21"/>
      <c r="K855" s="21"/>
      <c r="L855" s="21"/>
      <c r="M855" s="21"/>
      <c r="N855" s="21"/>
      <c r="O855" s="21"/>
      <c r="P855" s="21"/>
      <c r="Q855" s="19" t="n">
        <f aca="false">PI()</f>
        <v>3.14159265358979</v>
      </c>
      <c r="S855" s="20" t="n">
        <v>0.00903616833966225</v>
      </c>
      <c r="T855" s="20" t="n">
        <v>0.163979773060419</v>
      </c>
      <c r="U855" s="20" t="n">
        <v>0.363850371485398</v>
      </c>
      <c r="V855" s="20" t="n">
        <v>0.44733652585124</v>
      </c>
      <c r="W855" s="20" t="n">
        <v>0.276579901185018</v>
      </c>
      <c r="X855" s="20" t="n">
        <v>0.331152960345908</v>
      </c>
    </row>
    <row r="856" customFormat="false" ht="15" hidden="false" customHeight="false" outlineLevel="0" collapsed="false">
      <c r="A856" s="21" t="n">
        <v>832</v>
      </c>
      <c r="B856" s="18" t="n">
        <f aca="false">CHOOSE($E$9,S856,U856,W856)</f>
        <v>0.667627590126358</v>
      </c>
      <c r="C856" s="18" t="n">
        <f aca="false">CHOOSE($E$9,T856,V856,X856)</f>
        <v>0.0503292727516964</v>
      </c>
      <c r="D856" s="9" t="n">
        <f aca="false">IF(B856^2+C856^2&lt;=1,1,0)</f>
        <v>1</v>
      </c>
      <c r="E856" s="14" t="n">
        <f aca="false">4*AVERAGE($D$25:D856)</f>
        <v>3.03846153846154</v>
      </c>
      <c r="F856" s="14" t="n">
        <f aca="false">B856</f>
        <v>0.667627590126358</v>
      </c>
      <c r="G856" s="14" t="n">
        <f aca="false">IF(D856=1,C856,"")</f>
        <v>0.0503292727516964</v>
      </c>
      <c r="H856" s="9" t="str">
        <f aca="false">IF(D856=0,C856,"")</f>
        <v/>
      </c>
      <c r="I856" s="9" t="n">
        <f aca="false">SQRT(1-F856^2)</f>
        <v>0.744495400188659</v>
      </c>
      <c r="J856" s="21"/>
      <c r="K856" s="21"/>
      <c r="L856" s="21"/>
      <c r="M856" s="21"/>
      <c r="N856" s="21"/>
      <c r="O856" s="21"/>
      <c r="P856" s="21"/>
      <c r="Q856" s="19" t="n">
        <f aca="false">PI()</f>
        <v>3.14159265358979</v>
      </c>
      <c r="S856" s="20" t="n">
        <v>0.667627590126358</v>
      </c>
      <c r="T856" s="20" t="n">
        <v>0.0503292727516964</v>
      </c>
      <c r="U856" s="20" t="n">
        <v>0.190219814048133</v>
      </c>
      <c r="V856" s="20" t="n">
        <v>0.226140606543201</v>
      </c>
      <c r="W856" s="20" t="n">
        <v>0.533736376784892</v>
      </c>
      <c r="X856" s="20" t="n">
        <v>0.888671917476874</v>
      </c>
    </row>
    <row r="857" customFormat="false" ht="15" hidden="false" customHeight="false" outlineLevel="0" collapsed="false">
      <c r="A857" s="21" t="n">
        <v>833</v>
      </c>
      <c r="B857" s="18" t="n">
        <f aca="false">CHOOSE($E$9,S857,U857,W857)</f>
        <v>0.568601214210503</v>
      </c>
      <c r="C857" s="18" t="n">
        <f aca="false">CHOOSE($E$9,T857,V857,X857)</f>
        <v>0.171957933926024</v>
      </c>
      <c r="D857" s="9" t="n">
        <f aca="false">IF(B857^2+C857^2&lt;=1,1,0)</f>
        <v>1</v>
      </c>
      <c r="E857" s="14" t="n">
        <f aca="false">4*AVERAGE($D$25:D857)</f>
        <v>3.03961584633854</v>
      </c>
      <c r="F857" s="14" t="n">
        <f aca="false">B857</f>
        <v>0.568601214210503</v>
      </c>
      <c r="G857" s="14" t="n">
        <f aca="false">IF(D857=1,C857,"")</f>
        <v>0.171957933926024</v>
      </c>
      <c r="H857" s="9" t="str">
        <f aca="false">IF(D857=0,C857,"")</f>
        <v/>
      </c>
      <c r="I857" s="9" t="n">
        <f aca="false">SQRT(1-F857^2)</f>
        <v>0.82261331085653</v>
      </c>
      <c r="J857" s="21"/>
      <c r="K857" s="21"/>
      <c r="L857" s="21"/>
      <c r="M857" s="21"/>
      <c r="N857" s="21"/>
      <c r="O857" s="21"/>
      <c r="P857" s="21"/>
      <c r="Q857" s="19" t="n">
        <f aca="false">PI()</f>
        <v>3.14159265358979</v>
      </c>
      <c r="S857" s="20" t="n">
        <v>0.568601214210503</v>
      </c>
      <c r="T857" s="20" t="n">
        <v>0.171957933926024</v>
      </c>
      <c r="U857" s="20" t="n">
        <v>0.44137833246917</v>
      </c>
      <c r="V857" s="20" t="n">
        <v>0.194957663921315</v>
      </c>
      <c r="W857" s="20" t="n">
        <v>0.695066776691603</v>
      </c>
      <c r="X857" s="20" t="n">
        <v>0.0335900331715834</v>
      </c>
    </row>
    <row r="858" customFormat="false" ht="15" hidden="false" customHeight="false" outlineLevel="0" collapsed="false">
      <c r="A858" s="21" t="n">
        <v>834</v>
      </c>
      <c r="B858" s="18" t="n">
        <f aca="false">CHOOSE($E$9,S858,U858,W858)</f>
        <v>0.515842411085032</v>
      </c>
      <c r="C858" s="18" t="n">
        <f aca="false">CHOOSE($E$9,T858,V858,X858)</f>
        <v>0.825185509514995</v>
      </c>
      <c r="D858" s="9" t="n">
        <f aca="false">IF(B858^2+C858^2&lt;=1,1,0)</f>
        <v>1</v>
      </c>
      <c r="E858" s="14" t="n">
        <f aca="false">4*AVERAGE($D$25:D858)</f>
        <v>3.04076738609113</v>
      </c>
      <c r="F858" s="14" t="n">
        <f aca="false">B858</f>
        <v>0.515842411085032</v>
      </c>
      <c r="G858" s="14" t="n">
        <f aca="false">IF(D858=1,C858,"")</f>
        <v>0.825185509514995</v>
      </c>
      <c r="H858" s="9" t="str">
        <f aca="false">IF(D858=0,C858,"")</f>
        <v/>
      </c>
      <c r="I858" s="9" t="n">
        <f aca="false">SQRT(1-F858^2)</f>
        <v>0.856683492852513</v>
      </c>
      <c r="J858" s="21"/>
      <c r="K858" s="21"/>
      <c r="L858" s="21"/>
      <c r="M858" s="21"/>
      <c r="N858" s="21"/>
      <c r="O858" s="21"/>
      <c r="P858" s="21"/>
      <c r="Q858" s="19" t="n">
        <f aca="false">PI()</f>
        <v>3.14159265358979</v>
      </c>
      <c r="S858" s="20" t="n">
        <v>0.515842411085032</v>
      </c>
      <c r="T858" s="20" t="n">
        <v>0.825185509514995</v>
      </c>
      <c r="U858" s="20" t="n">
        <v>0.81186796488241</v>
      </c>
      <c r="V858" s="20" t="n">
        <v>0.948080697612301</v>
      </c>
      <c r="W858" s="20" t="n">
        <v>0.485987241710996</v>
      </c>
      <c r="X858" s="20" t="n">
        <v>0.434754729525421</v>
      </c>
    </row>
    <row r="859" customFormat="false" ht="15" hidden="false" customHeight="false" outlineLevel="0" collapsed="false">
      <c r="A859" s="21" t="n">
        <v>835</v>
      </c>
      <c r="B859" s="18" t="n">
        <f aca="false">CHOOSE($E$9,S859,U859,W859)</f>
        <v>0.146099643665366</v>
      </c>
      <c r="C859" s="18" t="n">
        <f aca="false">CHOOSE($E$9,T859,V859,X859)</f>
        <v>0.745246289880015</v>
      </c>
      <c r="D859" s="9" t="n">
        <f aca="false">IF(B859^2+C859^2&lt;=1,1,0)</f>
        <v>1</v>
      </c>
      <c r="E859" s="14" t="n">
        <f aca="false">4*AVERAGE($D$25:D859)</f>
        <v>3.04191616766467</v>
      </c>
      <c r="F859" s="14" t="n">
        <f aca="false">B859</f>
        <v>0.146099643665366</v>
      </c>
      <c r="G859" s="14" t="n">
        <f aca="false">IF(D859=1,C859,"")</f>
        <v>0.745246289880015</v>
      </c>
      <c r="H859" s="9" t="str">
        <f aca="false">IF(D859=0,C859,"")</f>
        <v/>
      </c>
      <c r="I859" s="9" t="n">
        <f aca="false">SQRT(1-F859^2)</f>
        <v>0.989269879315474</v>
      </c>
      <c r="J859" s="21"/>
      <c r="K859" s="21"/>
      <c r="L859" s="21"/>
      <c r="M859" s="21"/>
      <c r="N859" s="21"/>
      <c r="O859" s="21"/>
      <c r="P859" s="21"/>
      <c r="Q859" s="19" t="n">
        <f aca="false">PI()</f>
        <v>3.14159265358979</v>
      </c>
      <c r="S859" s="20" t="n">
        <v>0.146099643665366</v>
      </c>
      <c r="T859" s="20" t="n">
        <v>0.745246289880015</v>
      </c>
      <c r="U859" s="20" t="n">
        <v>0.457545071109063</v>
      </c>
      <c r="V859" s="20" t="n">
        <v>0.630102820539396</v>
      </c>
      <c r="W859" s="20" t="n">
        <v>0.745772501617852</v>
      </c>
      <c r="X859" s="20" t="n">
        <v>0.75725346039194</v>
      </c>
    </row>
    <row r="860" customFormat="false" ht="15" hidden="false" customHeight="false" outlineLevel="0" collapsed="false">
      <c r="A860" s="21" t="n">
        <v>836</v>
      </c>
      <c r="B860" s="18" t="n">
        <f aca="false">CHOOSE($E$9,S860,U860,W860)</f>
        <v>0.31653672864195</v>
      </c>
      <c r="C860" s="18" t="n">
        <f aca="false">CHOOSE($E$9,T860,V860,X860)</f>
        <v>0.534116937895306</v>
      </c>
      <c r="D860" s="9" t="n">
        <f aca="false">IF(B860^2+C860^2&lt;=1,1,0)</f>
        <v>1</v>
      </c>
      <c r="E860" s="14" t="n">
        <f aca="false">4*AVERAGE($D$25:D860)</f>
        <v>3.04306220095694</v>
      </c>
      <c r="F860" s="14" t="n">
        <f aca="false">B860</f>
        <v>0.31653672864195</v>
      </c>
      <c r="G860" s="14" t="n">
        <f aca="false">IF(D860=1,C860,"")</f>
        <v>0.534116937895306</v>
      </c>
      <c r="H860" s="9" t="str">
        <f aca="false">IF(D860=0,C860,"")</f>
        <v/>
      </c>
      <c r="I860" s="9" t="n">
        <f aca="false">SQRT(1-F860^2)</f>
        <v>0.948580254601925</v>
      </c>
      <c r="J860" s="21"/>
      <c r="K860" s="21"/>
      <c r="L860" s="21"/>
      <c r="M860" s="21"/>
      <c r="N860" s="21"/>
      <c r="O860" s="21"/>
      <c r="P860" s="21"/>
      <c r="Q860" s="19" t="n">
        <f aca="false">PI()</f>
        <v>3.14159265358979</v>
      </c>
      <c r="S860" s="20" t="n">
        <v>0.31653672864195</v>
      </c>
      <c r="T860" s="20" t="n">
        <v>0.534116937895306</v>
      </c>
      <c r="U860" s="20" t="n">
        <v>0.415111456409278</v>
      </c>
      <c r="V860" s="20" t="n">
        <v>0.101700668959551</v>
      </c>
      <c r="W860" s="20" t="n">
        <v>0.607925792080558</v>
      </c>
      <c r="X860" s="20" t="n">
        <v>0.668606674108683</v>
      </c>
    </row>
    <row r="861" customFormat="false" ht="15" hidden="false" customHeight="false" outlineLevel="0" collapsed="false">
      <c r="A861" s="21" t="n">
        <v>837</v>
      </c>
      <c r="B861" s="18" t="n">
        <f aca="false">CHOOSE($E$9,S861,U861,W861)</f>
        <v>0.231924380059354</v>
      </c>
      <c r="C861" s="18" t="n">
        <f aca="false">CHOOSE($E$9,T861,V861,X861)</f>
        <v>0.164592492976226</v>
      </c>
      <c r="D861" s="9" t="n">
        <f aca="false">IF(B861^2+C861^2&lt;=1,1,0)</f>
        <v>1</v>
      </c>
      <c r="E861" s="14" t="n">
        <f aca="false">4*AVERAGE($D$25:D861)</f>
        <v>3.0442054958184</v>
      </c>
      <c r="F861" s="14" t="n">
        <f aca="false">B861</f>
        <v>0.231924380059354</v>
      </c>
      <c r="G861" s="14" t="n">
        <f aca="false">IF(D861=1,C861,"")</f>
        <v>0.164592492976226</v>
      </c>
      <c r="H861" s="9" t="str">
        <f aca="false">IF(D861=0,C861,"")</f>
        <v/>
      </c>
      <c r="I861" s="9" t="n">
        <f aca="false">SQRT(1-F861^2)</f>
        <v>0.972733818644178</v>
      </c>
      <c r="J861" s="21"/>
      <c r="K861" s="21"/>
      <c r="L861" s="21"/>
      <c r="M861" s="21"/>
      <c r="N861" s="21"/>
      <c r="O861" s="21"/>
      <c r="P861" s="21"/>
      <c r="Q861" s="19" t="n">
        <f aca="false">PI()</f>
        <v>3.14159265358979</v>
      </c>
      <c r="S861" s="20" t="n">
        <v>0.231924380059354</v>
      </c>
      <c r="T861" s="20" t="n">
        <v>0.164592492976226</v>
      </c>
      <c r="U861" s="20" t="n">
        <v>0.396486118911963</v>
      </c>
      <c r="V861" s="20" t="n">
        <v>0.816852194145535</v>
      </c>
      <c r="W861" s="20" t="n">
        <v>0.575413426602058</v>
      </c>
      <c r="X861" s="20" t="n">
        <v>0.917820909648726</v>
      </c>
    </row>
    <row r="862" customFormat="false" ht="15" hidden="false" customHeight="false" outlineLevel="0" collapsed="false">
      <c r="A862" s="21" t="n">
        <v>838</v>
      </c>
      <c r="B862" s="18" t="n">
        <f aca="false">CHOOSE($E$9,S862,U862,W862)</f>
        <v>0.55524544918444</v>
      </c>
      <c r="C862" s="18" t="n">
        <f aca="false">CHOOSE($E$9,T862,V862,X862)</f>
        <v>0.167177926865406</v>
      </c>
      <c r="D862" s="9" t="n">
        <f aca="false">IF(B862^2+C862^2&lt;=1,1,0)</f>
        <v>1</v>
      </c>
      <c r="E862" s="14" t="n">
        <f aca="false">4*AVERAGE($D$25:D862)</f>
        <v>3.04534606205251</v>
      </c>
      <c r="F862" s="14" t="n">
        <f aca="false">B862</f>
        <v>0.55524544918444</v>
      </c>
      <c r="G862" s="14" t="n">
        <f aca="false">IF(D862=1,C862,"")</f>
        <v>0.167177926865406</v>
      </c>
      <c r="H862" s="9" t="str">
        <f aca="false">IF(D862=0,C862,"")</f>
        <v/>
      </c>
      <c r="I862" s="9" t="n">
        <f aca="false">SQRT(1-F862^2)</f>
        <v>0.831686534194206</v>
      </c>
      <c r="J862" s="21"/>
      <c r="K862" s="21"/>
      <c r="L862" s="21"/>
      <c r="M862" s="21"/>
      <c r="N862" s="21"/>
      <c r="O862" s="21"/>
      <c r="P862" s="21"/>
      <c r="Q862" s="19" t="n">
        <f aca="false">PI()</f>
        <v>3.14159265358979</v>
      </c>
      <c r="S862" s="20" t="n">
        <v>0.55524544918444</v>
      </c>
      <c r="T862" s="20" t="n">
        <v>0.167177926865406</v>
      </c>
      <c r="U862" s="20" t="n">
        <v>0.710232582713319</v>
      </c>
      <c r="V862" s="20" t="n">
        <v>0.381097236436451</v>
      </c>
      <c r="W862" s="20" t="n">
        <v>0.468993554864158</v>
      </c>
      <c r="X862" s="20" t="n">
        <v>0.262531834178241</v>
      </c>
    </row>
    <row r="863" customFormat="false" ht="15" hidden="false" customHeight="false" outlineLevel="0" collapsed="false">
      <c r="A863" s="21" t="n">
        <v>839</v>
      </c>
      <c r="B863" s="18" t="n">
        <f aca="false">CHOOSE($E$9,S863,U863,W863)</f>
        <v>0.0745898372260854</v>
      </c>
      <c r="C863" s="18" t="n">
        <f aca="false">CHOOSE($E$9,T863,V863,X863)</f>
        <v>0.884682946489193</v>
      </c>
      <c r="D863" s="9" t="n">
        <f aca="false">IF(B863^2+C863^2&lt;=1,1,0)</f>
        <v>1</v>
      </c>
      <c r="E863" s="14" t="n">
        <f aca="false">4*AVERAGE($D$25:D863)</f>
        <v>3.04648390941597</v>
      </c>
      <c r="F863" s="14" t="n">
        <f aca="false">B863</f>
        <v>0.0745898372260854</v>
      </c>
      <c r="G863" s="14" t="n">
        <f aca="false">IF(D863=1,C863,"")</f>
        <v>0.884682946489193</v>
      </c>
      <c r="H863" s="9" t="str">
        <f aca="false">IF(D863=0,C863,"")</f>
        <v/>
      </c>
      <c r="I863" s="9" t="n">
        <f aca="false">SQRT(1-F863^2)</f>
        <v>0.997214298023542</v>
      </c>
      <c r="J863" s="21"/>
      <c r="K863" s="21"/>
      <c r="L863" s="21"/>
      <c r="M863" s="21"/>
      <c r="N863" s="21"/>
      <c r="O863" s="21"/>
      <c r="P863" s="21"/>
      <c r="Q863" s="19" t="n">
        <f aca="false">PI()</f>
        <v>3.14159265358979</v>
      </c>
      <c r="S863" s="20" t="n">
        <v>0.0745898372260854</v>
      </c>
      <c r="T863" s="20" t="n">
        <v>0.884682946489193</v>
      </c>
      <c r="U863" s="20" t="n">
        <v>0.81780807318368</v>
      </c>
      <c r="V863" s="20" t="n">
        <v>0.897436951816044</v>
      </c>
      <c r="W863" s="20" t="n">
        <v>0.666240566510284</v>
      </c>
      <c r="X863" s="20" t="n">
        <v>0.821088935047541</v>
      </c>
    </row>
    <row r="864" customFormat="false" ht="15" hidden="false" customHeight="false" outlineLevel="0" collapsed="false">
      <c r="A864" s="21" t="n">
        <v>840</v>
      </c>
      <c r="B864" s="18" t="n">
        <f aca="false">CHOOSE($E$9,S864,U864,W864)</f>
        <v>0.117379119968973</v>
      </c>
      <c r="C864" s="18" t="n">
        <f aca="false">CHOOSE($E$9,T864,V864,X864)</f>
        <v>0.715540551696904</v>
      </c>
      <c r="D864" s="9" t="n">
        <f aca="false">IF(B864^2+C864^2&lt;=1,1,0)</f>
        <v>1</v>
      </c>
      <c r="E864" s="14" t="n">
        <f aca="false">4*AVERAGE($D$25:D864)</f>
        <v>3.04761904761905</v>
      </c>
      <c r="F864" s="14" t="n">
        <f aca="false">B864</f>
        <v>0.117379119968973</v>
      </c>
      <c r="G864" s="14" t="n">
        <f aca="false">IF(D864=1,C864,"")</f>
        <v>0.715540551696904</v>
      </c>
      <c r="H864" s="9" t="str">
        <f aca="false">IF(D864=0,C864,"")</f>
        <v/>
      </c>
      <c r="I864" s="9" t="n">
        <f aca="false">SQRT(1-F864^2)</f>
        <v>0.993087177540476</v>
      </c>
      <c r="J864" s="21"/>
      <c r="K864" s="21"/>
      <c r="L864" s="21"/>
      <c r="M864" s="21"/>
      <c r="N864" s="21"/>
      <c r="O864" s="21"/>
      <c r="P864" s="21"/>
      <c r="Q864" s="19" t="n">
        <f aca="false">PI()</f>
        <v>3.14159265358979</v>
      </c>
      <c r="S864" s="20" t="n">
        <v>0.117379119968973</v>
      </c>
      <c r="T864" s="20" t="n">
        <v>0.715540551696904</v>
      </c>
      <c r="U864" s="20" t="n">
        <v>0.180454256318783</v>
      </c>
      <c r="V864" s="20" t="n">
        <v>0.384825723060942</v>
      </c>
      <c r="W864" s="20" t="n">
        <v>0.940198993210064</v>
      </c>
      <c r="X864" s="20" t="n">
        <v>0.113764472417473</v>
      </c>
    </row>
    <row r="865" customFormat="false" ht="15" hidden="false" customHeight="false" outlineLevel="0" collapsed="false">
      <c r="A865" s="21" t="n">
        <v>841</v>
      </c>
      <c r="B865" s="18" t="n">
        <f aca="false">CHOOSE($E$9,S865,U865,W865)</f>
        <v>0.372687485883944</v>
      </c>
      <c r="C865" s="18" t="n">
        <f aca="false">CHOOSE($E$9,T865,V865,X865)</f>
        <v>0.873315168195404</v>
      </c>
      <c r="D865" s="9" t="n">
        <f aca="false">IF(B865^2+C865^2&lt;=1,1,0)</f>
        <v>1</v>
      </c>
      <c r="E865" s="14" t="n">
        <f aca="false">4*AVERAGE($D$25:D865)</f>
        <v>3.0487514863258</v>
      </c>
      <c r="F865" s="14" t="n">
        <f aca="false">B865</f>
        <v>0.372687485883944</v>
      </c>
      <c r="G865" s="14" t="n">
        <f aca="false">IF(D865=1,C865,"")</f>
        <v>0.873315168195404</v>
      </c>
      <c r="H865" s="9" t="str">
        <f aca="false">IF(D865=0,C865,"")</f>
        <v/>
      </c>
      <c r="I865" s="9" t="n">
        <f aca="false">SQRT(1-F865^2)</f>
        <v>0.927956915953271</v>
      </c>
      <c r="J865" s="21"/>
      <c r="K865" s="21"/>
      <c r="L865" s="21"/>
      <c r="M865" s="21"/>
      <c r="N865" s="21"/>
      <c r="O865" s="21"/>
      <c r="P865" s="21"/>
      <c r="Q865" s="19" t="n">
        <f aca="false">PI()</f>
        <v>3.14159265358979</v>
      </c>
      <c r="S865" s="20" t="n">
        <v>0.372687485883944</v>
      </c>
      <c r="T865" s="20" t="n">
        <v>0.873315168195404</v>
      </c>
      <c r="U865" s="20" t="n">
        <v>0.181350851057771</v>
      </c>
      <c r="V865" s="20" t="n">
        <v>0.933770308731564</v>
      </c>
      <c r="W865" s="20" t="n">
        <v>0.297120643635337</v>
      </c>
      <c r="X865" s="20" t="n">
        <v>0.0458540563429654</v>
      </c>
    </row>
    <row r="866" customFormat="false" ht="15" hidden="false" customHeight="false" outlineLevel="0" collapsed="false">
      <c r="A866" s="21" t="n">
        <v>842</v>
      </c>
      <c r="B866" s="18" t="n">
        <f aca="false">CHOOSE($E$9,S866,U866,W866)</f>
        <v>0.166214651777409</v>
      </c>
      <c r="C866" s="18" t="n">
        <f aca="false">CHOOSE($E$9,T866,V866,X866)</f>
        <v>0.679123988491483</v>
      </c>
      <c r="D866" s="9" t="n">
        <f aca="false">IF(B866^2+C866^2&lt;=1,1,0)</f>
        <v>1</v>
      </c>
      <c r="E866" s="14" t="n">
        <f aca="false">4*AVERAGE($D$25:D866)</f>
        <v>3.04988123515439</v>
      </c>
      <c r="F866" s="14" t="n">
        <f aca="false">B866</f>
        <v>0.166214651777409</v>
      </c>
      <c r="G866" s="14" t="n">
        <f aca="false">IF(D866=1,C866,"")</f>
        <v>0.679123988491483</v>
      </c>
      <c r="H866" s="9" t="str">
        <f aca="false">IF(D866=0,C866,"")</f>
        <v/>
      </c>
      <c r="I866" s="9" t="n">
        <f aca="false">SQRT(1-F866^2)</f>
        <v>0.986089595084805</v>
      </c>
      <c r="J866" s="21"/>
      <c r="K866" s="21"/>
      <c r="L866" s="21"/>
      <c r="M866" s="21"/>
      <c r="N866" s="21"/>
      <c r="O866" s="21"/>
      <c r="P866" s="21"/>
      <c r="Q866" s="19" t="n">
        <f aca="false">PI()</f>
        <v>3.14159265358979</v>
      </c>
      <c r="S866" s="20" t="n">
        <v>0.166214651777409</v>
      </c>
      <c r="T866" s="20" t="n">
        <v>0.679123988491483</v>
      </c>
      <c r="U866" s="20" t="n">
        <v>0.140532461381269</v>
      </c>
      <c r="V866" s="20" t="n">
        <v>0.773673205574862</v>
      </c>
      <c r="W866" s="20" t="n">
        <v>0.0587926380701679</v>
      </c>
      <c r="X866" s="20" t="n">
        <v>0.818778533656092</v>
      </c>
    </row>
    <row r="867" customFormat="false" ht="15" hidden="false" customHeight="false" outlineLevel="0" collapsed="false">
      <c r="A867" s="21" t="n">
        <v>843</v>
      </c>
      <c r="B867" s="18" t="n">
        <f aca="false">CHOOSE($E$9,S867,U867,W867)</f>
        <v>0.0928179825423285</v>
      </c>
      <c r="C867" s="18" t="n">
        <f aca="false">CHOOSE($E$9,T867,V867,X867)</f>
        <v>0.088265466154553</v>
      </c>
      <c r="D867" s="9" t="n">
        <f aca="false">IF(B867^2+C867^2&lt;=1,1,0)</f>
        <v>1</v>
      </c>
      <c r="E867" s="14" t="n">
        <f aca="false">4*AVERAGE($D$25:D867)</f>
        <v>3.05100830367734</v>
      </c>
      <c r="F867" s="14" t="n">
        <f aca="false">B867</f>
        <v>0.0928179825423285</v>
      </c>
      <c r="G867" s="14" t="n">
        <f aca="false">IF(D867=1,C867,"")</f>
        <v>0.088265466154553</v>
      </c>
      <c r="H867" s="9" t="str">
        <f aca="false">IF(D867=0,C867,"")</f>
        <v/>
      </c>
      <c r="I867" s="9" t="n">
        <f aca="false">SQRT(1-F867^2)</f>
        <v>0.995683093216296</v>
      </c>
      <c r="J867" s="21"/>
      <c r="K867" s="21"/>
      <c r="L867" s="21"/>
      <c r="M867" s="21"/>
      <c r="N867" s="21"/>
      <c r="O867" s="21"/>
      <c r="P867" s="21"/>
      <c r="Q867" s="19" t="n">
        <f aca="false">PI()</f>
        <v>3.14159265358979</v>
      </c>
      <c r="S867" s="20" t="n">
        <v>0.0928179825423285</v>
      </c>
      <c r="T867" s="20" t="n">
        <v>0.088265466154553</v>
      </c>
      <c r="U867" s="20" t="n">
        <v>0.559166271702351</v>
      </c>
      <c r="V867" s="20" t="n">
        <v>0.73484279807923</v>
      </c>
      <c r="W867" s="20" t="n">
        <v>0.353182938752045</v>
      </c>
      <c r="X867" s="20" t="n">
        <v>0.250237409194206</v>
      </c>
    </row>
    <row r="868" customFormat="false" ht="15" hidden="false" customHeight="false" outlineLevel="0" collapsed="false">
      <c r="A868" s="21" t="n">
        <v>844</v>
      </c>
      <c r="B868" s="18" t="n">
        <f aca="false">CHOOSE($E$9,S868,U868,W868)</f>
        <v>0.310925104073249</v>
      </c>
      <c r="C868" s="18" t="n">
        <f aca="false">CHOOSE($E$9,T868,V868,X868)</f>
        <v>0.844731721212156</v>
      </c>
      <c r="D868" s="9" t="n">
        <f aca="false">IF(B868^2+C868^2&lt;=1,1,0)</f>
        <v>1</v>
      </c>
      <c r="E868" s="14" t="n">
        <f aca="false">4*AVERAGE($D$25:D868)</f>
        <v>3.0521327014218</v>
      </c>
      <c r="F868" s="14" t="n">
        <f aca="false">B868</f>
        <v>0.310925104073249</v>
      </c>
      <c r="G868" s="14" t="n">
        <f aca="false">IF(D868=1,C868,"")</f>
        <v>0.844731721212156</v>
      </c>
      <c r="H868" s="9" t="str">
        <f aca="false">IF(D868=0,C868,"")</f>
        <v/>
      </c>
      <c r="I868" s="9" t="n">
        <f aca="false">SQRT(1-F868^2)</f>
        <v>0.950434416283964</v>
      </c>
      <c r="J868" s="21"/>
      <c r="K868" s="21"/>
      <c r="L868" s="21"/>
      <c r="M868" s="21"/>
      <c r="N868" s="21"/>
      <c r="O868" s="21"/>
      <c r="P868" s="21"/>
      <c r="Q868" s="19" t="n">
        <f aca="false">PI()</f>
        <v>3.14159265358979</v>
      </c>
      <c r="S868" s="20" t="n">
        <v>0.310925104073249</v>
      </c>
      <c r="T868" s="20" t="n">
        <v>0.844731721212156</v>
      </c>
      <c r="U868" s="20" t="n">
        <v>0.697506610659334</v>
      </c>
      <c r="V868" s="20" t="n">
        <v>0.0608813133340628</v>
      </c>
      <c r="W868" s="20" t="n">
        <v>0.744260512346413</v>
      </c>
      <c r="X868" s="20" t="n">
        <v>0.965418859536045</v>
      </c>
    </row>
    <row r="869" customFormat="false" ht="15" hidden="false" customHeight="false" outlineLevel="0" collapsed="false">
      <c r="A869" s="21" t="n">
        <v>845</v>
      </c>
      <c r="B869" s="18" t="n">
        <f aca="false">CHOOSE($E$9,S869,U869,W869)</f>
        <v>0.304124860907905</v>
      </c>
      <c r="C869" s="18" t="n">
        <f aca="false">CHOOSE($E$9,T869,V869,X869)</f>
        <v>0.669976926990785</v>
      </c>
      <c r="D869" s="9" t="n">
        <f aca="false">IF(B869^2+C869^2&lt;=1,1,0)</f>
        <v>1</v>
      </c>
      <c r="E869" s="14" t="n">
        <f aca="false">4*AVERAGE($D$25:D869)</f>
        <v>3.05325443786982</v>
      </c>
      <c r="F869" s="14" t="n">
        <f aca="false">B869</f>
        <v>0.304124860907905</v>
      </c>
      <c r="G869" s="14" t="n">
        <f aca="false">IF(D869=1,C869,"")</f>
        <v>0.669976926990785</v>
      </c>
      <c r="H869" s="9" t="str">
        <f aca="false">IF(D869=0,C869,"")</f>
        <v/>
      </c>
      <c r="I869" s="9" t="n">
        <f aca="false">SQRT(1-F869^2)</f>
        <v>0.952632179268446</v>
      </c>
      <c r="J869" s="21"/>
      <c r="K869" s="21"/>
      <c r="L869" s="21"/>
      <c r="M869" s="21"/>
      <c r="N869" s="21"/>
      <c r="O869" s="21"/>
      <c r="P869" s="21"/>
      <c r="Q869" s="19" t="n">
        <f aca="false">PI()</f>
        <v>3.14159265358979</v>
      </c>
      <c r="S869" s="20" t="n">
        <v>0.304124860907905</v>
      </c>
      <c r="T869" s="20" t="n">
        <v>0.669976926990785</v>
      </c>
      <c r="U869" s="20" t="n">
        <v>0.757370125882359</v>
      </c>
      <c r="V869" s="20" t="n">
        <v>0.914212190498433</v>
      </c>
      <c r="W869" s="20" t="n">
        <v>0.745778523971806</v>
      </c>
      <c r="X869" s="20" t="n">
        <v>0.901517598327572</v>
      </c>
    </row>
    <row r="870" customFormat="false" ht="15" hidden="false" customHeight="false" outlineLevel="0" collapsed="false">
      <c r="A870" s="21" t="n">
        <v>846</v>
      </c>
      <c r="B870" s="18" t="n">
        <f aca="false">CHOOSE($E$9,S870,U870,W870)</f>
        <v>0.580273532657884</v>
      </c>
      <c r="C870" s="18" t="n">
        <f aca="false">CHOOSE($E$9,T870,V870,X870)</f>
        <v>0.0378215612145141</v>
      </c>
      <c r="D870" s="9" t="n">
        <f aca="false">IF(B870^2+C870^2&lt;=1,1,0)</f>
        <v>1</v>
      </c>
      <c r="E870" s="14" t="n">
        <f aca="false">4*AVERAGE($D$25:D870)</f>
        <v>3.05437352245863</v>
      </c>
      <c r="F870" s="14" t="n">
        <f aca="false">B870</f>
        <v>0.580273532657884</v>
      </c>
      <c r="G870" s="14" t="n">
        <f aca="false">IF(D870=1,C870,"")</f>
        <v>0.0378215612145141</v>
      </c>
      <c r="H870" s="9" t="str">
        <f aca="false">IF(D870=0,C870,"")</f>
        <v/>
      </c>
      <c r="I870" s="9" t="n">
        <f aca="false">SQRT(1-F870^2)</f>
        <v>0.8144216520309</v>
      </c>
      <c r="J870" s="21"/>
      <c r="K870" s="21"/>
      <c r="L870" s="21"/>
      <c r="M870" s="21"/>
      <c r="N870" s="21"/>
      <c r="O870" s="21"/>
      <c r="P870" s="21"/>
      <c r="Q870" s="19" t="n">
        <f aca="false">PI()</f>
        <v>3.14159265358979</v>
      </c>
      <c r="S870" s="20" t="n">
        <v>0.580273532657884</v>
      </c>
      <c r="T870" s="20" t="n">
        <v>0.0378215612145141</v>
      </c>
      <c r="U870" s="20" t="n">
        <v>0.438534182059664</v>
      </c>
      <c r="V870" s="20" t="n">
        <v>0.518057293183905</v>
      </c>
      <c r="W870" s="20" t="n">
        <v>0.208389677841432</v>
      </c>
      <c r="X870" s="20" t="n">
        <v>0.834763891640408</v>
      </c>
    </row>
    <row r="871" customFormat="false" ht="15" hidden="false" customHeight="false" outlineLevel="0" collapsed="false">
      <c r="A871" s="21" t="n">
        <v>847</v>
      </c>
      <c r="B871" s="18" t="n">
        <f aca="false">CHOOSE($E$9,S871,U871,W871)</f>
        <v>0.170054785790853</v>
      </c>
      <c r="C871" s="18" t="n">
        <f aca="false">CHOOSE($E$9,T871,V871,X871)</f>
        <v>0.678192716673948</v>
      </c>
      <c r="D871" s="9" t="n">
        <f aca="false">IF(B871^2+C871^2&lt;=1,1,0)</f>
        <v>1</v>
      </c>
      <c r="E871" s="14" t="n">
        <f aca="false">4*AVERAGE($D$25:D871)</f>
        <v>3.05548996458087</v>
      </c>
      <c r="F871" s="14" t="n">
        <f aca="false">B871</f>
        <v>0.170054785790853</v>
      </c>
      <c r="G871" s="14" t="n">
        <f aca="false">IF(D871=1,C871,"")</f>
        <v>0.678192716673948</v>
      </c>
      <c r="H871" s="9" t="str">
        <f aca="false">IF(D871=0,C871,"")</f>
        <v/>
      </c>
      <c r="I871" s="9" t="n">
        <f aca="false">SQRT(1-F871^2)</f>
        <v>0.985434609616299</v>
      </c>
      <c r="J871" s="21"/>
      <c r="K871" s="21"/>
      <c r="L871" s="21"/>
      <c r="M871" s="21"/>
      <c r="N871" s="21"/>
      <c r="O871" s="21"/>
      <c r="P871" s="21"/>
      <c r="Q871" s="19" t="n">
        <f aca="false">PI()</f>
        <v>3.14159265358979</v>
      </c>
      <c r="S871" s="20" t="n">
        <v>0.170054785790853</v>
      </c>
      <c r="T871" s="20" t="n">
        <v>0.678192716673948</v>
      </c>
      <c r="U871" s="20" t="n">
        <v>0.420530218056082</v>
      </c>
      <c r="V871" s="20" t="n">
        <v>0.337670984153483</v>
      </c>
      <c r="W871" s="20" t="n">
        <v>0.190740230859681</v>
      </c>
      <c r="X871" s="20" t="n">
        <v>0.187297727252542</v>
      </c>
    </row>
    <row r="872" customFormat="false" ht="15" hidden="false" customHeight="false" outlineLevel="0" collapsed="false">
      <c r="A872" s="21" t="n">
        <v>848</v>
      </c>
      <c r="B872" s="18" t="n">
        <f aca="false">CHOOSE($E$9,S872,U872,W872)</f>
        <v>0.967595899826847</v>
      </c>
      <c r="C872" s="18" t="n">
        <f aca="false">CHOOSE($E$9,T872,V872,X872)</f>
        <v>0.801033479277976</v>
      </c>
      <c r="D872" s="9" t="n">
        <f aca="false">IF(B872^2+C872^2&lt;=1,1,0)</f>
        <v>0</v>
      </c>
      <c r="E872" s="14" t="n">
        <f aca="false">4*AVERAGE($D$25:D872)</f>
        <v>3.05188679245283</v>
      </c>
      <c r="F872" s="14" t="n">
        <f aca="false">B872</f>
        <v>0.967595899826847</v>
      </c>
      <c r="G872" s="9" t="str">
        <f aca="false">IF(D872=1,C872,"")</f>
        <v/>
      </c>
      <c r="H872" s="14" t="n">
        <f aca="false">IF(D872=0,C872,"")</f>
        <v>0.801033479277976</v>
      </c>
      <c r="I872" s="9" t="n">
        <f aca="false">SQRT(1-F872^2)</f>
        <v>0.252503811136138</v>
      </c>
      <c r="J872" s="21"/>
      <c r="K872" s="21"/>
      <c r="L872" s="21"/>
      <c r="M872" s="21"/>
      <c r="N872" s="21"/>
      <c r="O872" s="21"/>
      <c r="P872" s="21"/>
      <c r="Q872" s="19" t="n">
        <f aca="false">PI()</f>
        <v>3.14159265358979</v>
      </c>
      <c r="S872" s="20" t="n">
        <v>0.967595899826847</v>
      </c>
      <c r="T872" s="20" t="n">
        <v>0.801033479277976</v>
      </c>
      <c r="U872" s="20" t="n">
        <v>0.757823254585066</v>
      </c>
      <c r="V872" s="20" t="n">
        <v>0.057785361862853</v>
      </c>
      <c r="W872" s="20" t="n">
        <v>0.632814334250624</v>
      </c>
      <c r="X872" s="20" t="n">
        <v>0.223930294566038</v>
      </c>
    </row>
    <row r="873" customFormat="false" ht="15" hidden="false" customHeight="false" outlineLevel="0" collapsed="false">
      <c r="A873" s="21" t="n">
        <v>849</v>
      </c>
      <c r="B873" s="18" t="n">
        <f aca="false">CHOOSE($E$9,S873,U873,W873)</f>
        <v>0.48796936951112</v>
      </c>
      <c r="C873" s="18" t="n">
        <f aca="false">CHOOSE($E$9,T873,V873,X873)</f>
        <v>0.450659693800844</v>
      </c>
      <c r="D873" s="9" t="n">
        <f aca="false">IF(B873^2+C873^2&lt;=1,1,0)</f>
        <v>1</v>
      </c>
      <c r="E873" s="14" t="n">
        <f aca="false">4*AVERAGE($D$25:D873)</f>
        <v>3.0530035335689</v>
      </c>
      <c r="F873" s="14" t="n">
        <f aca="false">B873</f>
        <v>0.48796936951112</v>
      </c>
      <c r="G873" s="14" t="n">
        <f aca="false">IF(D873=1,C873,"")</f>
        <v>0.450659693800844</v>
      </c>
      <c r="H873" s="9" t="str">
        <f aca="false">IF(D873=0,C873,"")</f>
        <v/>
      </c>
      <c r="I873" s="9" t="n">
        <f aca="false">SQRT(1-F873^2)</f>
        <v>0.872860753166804</v>
      </c>
      <c r="J873" s="21"/>
      <c r="K873" s="21"/>
      <c r="L873" s="21"/>
      <c r="M873" s="21"/>
      <c r="N873" s="21"/>
      <c r="O873" s="21"/>
      <c r="P873" s="21"/>
      <c r="Q873" s="19" t="n">
        <f aca="false">PI()</f>
        <v>3.14159265358979</v>
      </c>
      <c r="S873" s="20" t="n">
        <v>0.48796936951112</v>
      </c>
      <c r="T873" s="20" t="n">
        <v>0.450659693800844</v>
      </c>
      <c r="U873" s="20" t="n">
        <v>0.845604389313387</v>
      </c>
      <c r="V873" s="20" t="n">
        <v>0.085932984619654</v>
      </c>
      <c r="W873" s="20" t="n">
        <v>0.107511881434731</v>
      </c>
      <c r="X873" s="20" t="n">
        <v>0.381858735712398</v>
      </c>
    </row>
    <row r="874" customFormat="false" ht="15" hidden="false" customHeight="false" outlineLevel="0" collapsed="false">
      <c r="A874" s="21" t="n">
        <v>850</v>
      </c>
      <c r="B874" s="18" t="n">
        <f aca="false">CHOOSE($E$9,S874,U874,W874)</f>
        <v>0.562698047026061</v>
      </c>
      <c r="C874" s="18" t="n">
        <f aca="false">CHOOSE($E$9,T874,V874,X874)</f>
        <v>0.202600250137039</v>
      </c>
      <c r="D874" s="9" t="n">
        <f aca="false">IF(B874^2+C874^2&lt;=1,1,0)</f>
        <v>1</v>
      </c>
      <c r="E874" s="14" t="n">
        <f aca="false">4*AVERAGE($D$25:D874)</f>
        <v>3.05411764705882</v>
      </c>
      <c r="F874" s="14" t="n">
        <f aca="false">B874</f>
        <v>0.562698047026061</v>
      </c>
      <c r="G874" s="14" t="n">
        <f aca="false">IF(D874=1,C874,"")</f>
        <v>0.202600250137039</v>
      </c>
      <c r="H874" s="9" t="str">
        <f aca="false">IF(D874=0,C874,"")</f>
        <v/>
      </c>
      <c r="I874" s="9" t="n">
        <f aca="false">SQRT(1-F874^2)</f>
        <v>0.826662511471917</v>
      </c>
      <c r="J874" s="21"/>
      <c r="K874" s="21"/>
      <c r="L874" s="21"/>
      <c r="M874" s="21"/>
      <c r="N874" s="21"/>
      <c r="O874" s="21"/>
      <c r="P874" s="21"/>
      <c r="Q874" s="19" t="n">
        <f aca="false">PI()</f>
        <v>3.14159265358979</v>
      </c>
      <c r="S874" s="20" t="n">
        <v>0.562698047026061</v>
      </c>
      <c r="T874" s="20" t="n">
        <v>0.202600250137039</v>
      </c>
      <c r="U874" s="20" t="n">
        <v>0.282583305585007</v>
      </c>
      <c r="V874" s="20" t="n">
        <v>0.0110238321274758</v>
      </c>
      <c r="W874" s="20" t="n">
        <v>0.165345480678474</v>
      </c>
      <c r="X874" s="20" t="n">
        <v>0.116449432332965</v>
      </c>
    </row>
    <row r="875" customFormat="false" ht="15" hidden="false" customHeight="false" outlineLevel="0" collapsed="false">
      <c r="A875" s="21" t="n">
        <v>851</v>
      </c>
      <c r="B875" s="18" t="n">
        <f aca="false">CHOOSE($E$9,S875,U875,W875)</f>
        <v>0.417233550804667</v>
      </c>
      <c r="C875" s="18" t="n">
        <f aca="false">CHOOSE($E$9,T875,V875,X875)</f>
        <v>0.912027335376479</v>
      </c>
      <c r="D875" s="9" t="n">
        <f aca="false">IF(B875^2+C875^2&lt;=1,1,0)</f>
        <v>0</v>
      </c>
      <c r="E875" s="14" t="n">
        <f aca="false">4*AVERAGE($D$25:D875)</f>
        <v>3.05052878965922</v>
      </c>
      <c r="F875" s="14" t="n">
        <f aca="false">B875</f>
        <v>0.417233550804667</v>
      </c>
      <c r="G875" s="9" t="str">
        <f aca="false">IF(D875=1,C875,"")</f>
        <v/>
      </c>
      <c r="H875" s="14" t="n">
        <f aca="false">IF(D875=0,C875,"")</f>
        <v>0.912027335376479</v>
      </c>
      <c r="I875" s="9" t="n">
        <f aca="false">SQRT(1-F875^2)</f>
        <v>0.908799298020707</v>
      </c>
      <c r="J875" s="21"/>
      <c r="K875" s="21"/>
      <c r="L875" s="21"/>
      <c r="M875" s="21"/>
      <c r="N875" s="21"/>
      <c r="O875" s="21"/>
      <c r="P875" s="21"/>
      <c r="Q875" s="19" t="n">
        <f aca="false">PI()</f>
        <v>3.14159265358979</v>
      </c>
      <c r="S875" s="20" t="n">
        <v>0.417233550804667</v>
      </c>
      <c r="T875" s="20" t="n">
        <v>0.912027335376479</v>
      </c>
      <c r="U875" s="20" t="n">
        <v>0.143379357313791</v>
      </c>
      <c r="V875" s="20" t="n">
        <v>0.327740024247484</v>
      </c>
      <c r="W875" s="20" t="n">
        <v>0.344138119567099</v>
      </c>
      <c r="X875" s="20" t="n">
        <v>0.0680921651378597</v>
      </c>
    </row>
    <row r="876" customFormat="false" ht="15" hidden="false" customHeight="false" outlineLevel="0" collapsed="false">
      <c r="A876" s="21" t="n">
        <v>852</v>
      </c>
      <c r="B876" s="18" t="n">
        <f aca="false">CHOOSE($E$9,S876,U876,W876)</f>
        <v>0.536291730008088</v>
      </c>
      <c r="C876" s="18" t="n">
        <f aca="false">CHOOSE($E$9,T876,V876,X876)</f>
        <v>0.227765909512527</v>
      </c>
      <c r="D876" s="9" t="n">
        <f aca="false">IF(B876^2+C876^2&lt;=1,1,0)</f>
        <v>1</v>
      </c>
      <c r="E876" s="14" t="n">
        <f aca="false">4*AVERAGE($D$25:D876)</f>
        <v>3.05164319248826</v>
      </c>
      <c r="F876" s="14" t="n">
        <f aca="false">B876</f>
        <v>0.536291730008088</v>
      </c>
      <c r="G876" s="14" t="n">
        <f aca="false">IF(D876=1,C876,"")</f>
        <v>0.227765909512527</v>
      </c>
      <c r="H876" s="9" t="str">
        <f aca="false">IF(D876=0,C876,"")</f>
        <v/>
      </c>
      <c r="I876" s="9" t="n">
        <f aca="false">SQRT(1-F876^2)</f>
        <v>0.84403268913291</v>
      </c>
      <c r="J876" s="21"/>
      <c r="K876" s="21"/>
      <c r="L876" s="21"/>
      <c r="M876" s="21"/>
      <c r="N876" s="21"/>
      <c r="O876" s="21"/>
      <c r="P876" s="21"/>
      <c r="Q876" s="19" t="n">
        <f aca="false">PI()</f>
        <v>3.14159265358979</v>
      </c>
      <c r="S876" s="20" t="n">
        <v>0.536291730008088</v>
      </c>
      <c r="T876" s="20" t="n">
        <v>0.227765909512527</v>
      </c>
      <c r="U876" s="20" t="n">
        <v>0.599005176946417</v>
      </c>
      <c r="V876" s="20" t="n">
        <v>0.380219885702896</v>
      </c>
      <c r="W876" s="20" t="n">
        <v>0.411656953012261</v>
      </c>
      <c r="X876" s="20" t="n">
        <v>0.747431869053082</v>
      </c>
    </row>
    <row r="877" customFormat="false" ht="15" hidden="false" customHeight="false" outlineLevel="0" collapsed="false">
      <c r="A877" s="21" t="n">
        <v>853</v>
      </c>
      <c r="B877" s="18" t="n">
        <f aca="false">CHOOSE($E$9,S877,U877,W877)</f>
        <v>0.286405536229722</v>
      </c>
      <c r="C877" s="18" t="n">
        <f aca="false">CHOOSE($E$9,T877,V877,X877)</f>
        <v>0.411066975095309</v>
      </c>
      <c r="D877" s="9" t="n">
        <f aca="false">IF(B877^2+C877^2&lt;=1,1,0)</f>
        <v>1</v>
      </c>
      <c r="E877" s="14" t="n">
        <f aca="false">4*AVERAGE($D$25:D877)</f>
        <v>3.05275498241501</v>
      </c>
      <c r="F877" s="14" t="n">
        <f aca="false">B877</f>
        <v>0.286405536229722</v>
      </c>
      <c r="G877" s="14" t="n">
        <f aca="false">IF(D877=1,C877,"")</f>
        <v>0.411066975095309</v>
      </c>
      <c r="H877" s="9" t="str">
        <f aca="false">IF(D877=0,C877,"")</f>
        <v/>
      </c>
      <c r="I877" s="9" t="n">
        <f aca="false">SQRT(1-F877^2)</f>
        <v>0.95810848488935</v>
      </c>
      <c r="J877" s="21"/>
      <c r="K877" s="21"/>
      <c r="L877" s="21"/>
      <c r="M877" s="21"/>
      <c r="N877" s="21"/>
      <c r="O877" s="21"/>
      <c r="P877" s="21"/>
      <c r="Q877" s="19" t="n">
        <f aca="false">PI()</f>
        <v>3.14159265358979</v>
      </c>
      <c r="S877" s="20" t="n">
        <v>0.286405536229722</v>
      </c>
      <c r="T877" s="20" t="n">
        <v>0.411066975095309</v>
      </c>
      <c r="U877" s="20" t="n">
        <v>0.844690181238673</v>
      </c>
      <c r="V877" s="20" t="n">
        <v>0.547071519216576</v>
      </c>
      <c r="W877" s="20" t="n">
        <v>0.194915917730232</v>
      </c>
      <c r="X877" s="20" t="n">
        <v>0.115962318343098</v>
      </c>
    </row>
    <row r="878" customFormat="false" ht="15" hidden="false" customHeight="false" outlineLevel="0" collapsed="false">
      <c r="A878" s="21" t="n">
        <v>854</v>
      </c>
      <c r="B878" s="18" t="n">
        <f aca="false">CHOOSE($E$9,S878,U878,W878)</f>
        <v>0.492594716488384</v>
      </c>
      <c r="C878" s="18" t="n">
        <f aca="false">CHOOSE($E$9,T878,V878,X878)</f>
        <v>0.456337023642845</v>
      </c>
      <c r="D878" s="9" t="n">
        <f aca="false">IF(B878^2+C878^2&lt;=1,1,0)</f>
        <v>1</v>
      </c>
      <c r="E878" s="14" t="n">
        <f aca="false">4*AVERAGE($D$25:D878)</f>
        <v>3.05386416861827</v>
      </c>
      <c r="F878" s="14" t="n">
        <f aca="false">B878</f>
        <v>0.492594716488384</v>
      </c>
      <c r="G878" s="14" t="n">
        <f aca="false">IF(D878=1,C878,"")</f>
        <v>0.456337023642845</v>
      </c>
      <c r="H878" s="9" t="str">
        <f aca="false">IF(D878=0,C878,"")</f>
        <v/>
      </c>
      <c r="I878" s="9" t="n">
        <f aca="false">SQRT(1-F878^2)</f>
        <v>0.870258838098028</v>
      </c>
      <c r="J878" s="21"/>
      <c r="K878" s="21"/>
      <c r="L878" s="21"/>
      <c r="M878" s="21"/>
      <c r="N878" s="21"/>
      <c r="O878" s="21"/>
      <c r="P878" s="21"/>
      <c r="Q878" s="19" t="n">
        <f aca="false">PI()</f>
        <v>3.14159265358979</v>
      </c>
      <c r="S878" s="20" t="n">
        <v>0.492594716488384</v>
      </c>
      <c r="T878" s="20" t="n">
        <v>0.456337023642845</v>
      </c>
      <c r="U878" s="20" t="n">
        <v>0.336280149036858</v>
      </c>
      <c r="V878" s="20" t="n">
        <v>0.731873020206029</v>
      </c>
      <c r="W878" s="20" t="n">
        <v>0.517999153187536</v>
      </c>
      <c r="X878" s="20" t="n">
        <v>0.798275719970382</v>
      </c>
    </row>
    <row r="879" customFormat="false" ht="15" hidden="false" customHeight="false" outlineLevel="0" collapsed="false">
      <c r="A879" s="21" t="n">
        <v>855</v>
      </c>
      <c r="B879" s="18" t="n">
        <f aca="false">CHOOSE($E$9,S879,U879,W879)</f>
        <v>0.620153304073028</v>
      </c>
      <c r="C879" s="18" t="n">
        <f aca="false">CHOOSE($E$9,T879,V879,X879)</f>
        <v>0.914336354122497</v>
      </c>
      <c r="D879" s="9" t="n">
        <f aca="false">IF(B879^2+C879^2&lt;=1,1,0)</f>
        <v>0</v>
      </c>
      <c r="E879" s="14" t="n">
        <f aca="false">4*AVERAGE($D$25:D879)</f>
        <v>3.05029239766082</v>
      </c>
      <c r="F879" s="14" t="n">
        <f aca="false">B879</f>
        <v>0.620153304073028</v>
      </c>
      <c r="G879" s="9" t="str">
        <f aca="false">IF(D879=1,C879,"")</f>
        <v/>
      </c>
      <c r="H879" s="14" t="n">
        <f aca="false">IF(D879=0,C879,"")</f>
        <v>0.914336354122497</v>
      </c>
      <c r="I879" s="9" t="n">
        <f aca="false">SQRT(1-F879^2)</f>
        <v>0.78448064313105</v>
      </c>
      <c r="J879" s="21"/>
      <c r="K879" s="21"/>
      <c r="L879" s="21"/>
      <c r="M879" s="21"/>
      <c r="N879" s="21"/>
      <c r="O879" s="21"/>
      <c r="P879" s="21"/>
      <c r="Q879" s="19" t="n">
        <f aca="false">PI()</f>
        <v>3.14159265358979</v>
      </c>
      <c r="S879" s="20" t="n">
        <v>0.620153304073028</v>
      </c>
      <c r="T879" s="20" t="n">
        <v>0.914336354122497</v>
      </c>
      <c r="U879" s="20" t="n">
        <v>0.0837644177163391</v>
      </c>
      <c r="V879" s="20" t="n">
        <v>0.795658638936196</v>
      </c>
      <c r="W879" s="20" t="n">
        <v>0.157907068190945</v>
      </c>
      <c r="X879" s="20" t="n">
        <v>0.251565128569614</v>
      </c>
    </row>
    <row r="880" customFormat="false" ht="15" hidden="false" customHeight="false" outlineLevel="0" collapsed="false">
      <c r="A880" s="21" t="n">
        <v>856</v>
      </c>
      <c r="B880" s="18" t="n">
        <f aca="false">CHOOSE($E$9,S880,U880,W880)</f>
        <v>0.955719946301542</v>
      </c>
      <c r="C880" s="18" t="n">
        <f aca="false">CHOOSE($E$9,T880,V880,X880)</f>
        <v>0.979491771315225</v>
      </c>
      <c r="D880" s="9" t="n">
        <f aca="false">IF(B880^2+C880^2&lt;=1,1,0)</f>
        <v>0</v>
      </c>
      <c r="E880" s="14" t="n">
        <f aca="false">4*AVERAGE($D$25:D880)</f>
        <v>3.04672897196262</v>
      </c>
      <c r="F880" s="14" t="n">
        <f aca="false">B880</f>
        <v>0.955719946301542</v>
      </c>
      <c r="G880" s="9" t="str">
        <f aca="false">IF(D880=1,C880,"")</f>
        <v/>
      </c>
      <c r="H880" s="14" t="n">
        <f aca="false">IF(D880=0,C880,"")</f>
        <v>0.979491771315225</v>
      </c>
      <c r="I880" s="9" t="n">
        <f aca="false">SQRT(1-F880^2)</f>
        <v>0.294277733172894</v>
      </c>
      <c r="J880" s="21"/>
      <c r="K880" s="21"/>
      <c r="L880" s="21"/>
      <c r="M880" s="21"/>
      <c r="N880" s="21"/>
      <c r="O880" s="21"/>
      <c r="P880" s="21"/>
      <c r="Q880" s="19" t="n">
        <f aca="false">PI()</f>
        <v>3.14159265358979</v>
      </c>
      <c r="S880" s="20" t="n">
        <v>0.955719946301542</v>
      </c>
      <c r="T880" s="20" t="n">
        <v>0.979491771315225</v>
      </c>
      <c r="U880" s="20" t="n">
        <v>0.860253115416284</v>
      </c>
      <c r="V880" s="20" t="n">
        <v>0.635498202327041</v>
      </c>
      <c r="W880" s="20" t="n">
        <v>0.746952059516723</v>
      </c>
      <c r="X880" s="20" t="n">
        <v>0.370324085450433</v>
      </c>
    </row>
    <row r="881" customFormat="false" ht="15" hidden="false" customHeight="false" outlineLevel="0" collapsed="false">
      <c r="A881" s="21" t="n">
        <v>857</v>
      </c>
      <c r="B881" s="18" t="n">
        <f aca="false">CHOOSE($E$9,S881,U881,W881)</f>
        <v>0.776522670756094</v>
      </c>
      <c r="C881" s="18" t="n">
        <f aca="false">CHOOSE($E$9,T881,V881,X881)</f>
        <v>0.634414484375157</v>
      </c>
      <c r="D881" s="9" t="n">
        <f aca="false">IF(B881^2+C881^2&lt;=1,1,0)</f>
        <v>0</v>
      </c>
      <c r="E881" s="14" t="n">
        <f aca="false">4*AVERAGE($D$25:D881)</f>
        <v>3.04317386231039</v>
      </c>
      <c r="F881" s="14" t="n">
        <f aca="false">B881</f>
        <v>0.776522670756094</v>
      </c>
      <c r="G881" s="9" t="str">
        <f aca="false">IF(D881=1,C881,"")</f>
        <v/>
      </c>
      <c r="H881" s="14" t="n">
        <f aca="false">IF(D881=0,C881,"")</f>
        <v>0.634414484375157</v>
      </c>
      <c r="I881" s="9" t="n">
        <f aca="false">SQRT(1-F881^2)</f>
        <v>0.630089312559595</v>
      </c>
      <c r="J881" s="21"/>
      <c r="K881" s="21"/>
      <c r="L881" s="21"/>
      <c r="M881" s="21"/>
      <c r="N881" s="21"/>
      <c r="O881" s="21"/>
      <c r="P881" s="21"/>
      <c r="Q881" s="19" t="n">
        <f aca="false">PI()</f>
        <v>3.14159265358979</v>
      </c>
      <c r="S881" s="20" t="n">
        <v>0.776522670756094</v>
      </c>
      <c r="T881" s="20" t="n">
        <v>0.634414484375157</v>
      </c>
      <c r="U881" s="20" t="n">
        <v>0.886301701336922</v>
      </c>
      <c r="V881" s="20" t="n">
        <v>0.187166250120883</v>
      </c>
      <c r="W881" s="20" t="n">
        <v>0.977081413918704</v>
      </c>
      <c r="X881" s="20" t="n">
        <v>0.846203927329762</v>
      </c>
    </row>
    <row r="882" customFormat="false" ht="15" hidden="false" customHeight="false" outlineLevel="0" collapsed="false">
      <c r="A882" s="21" t="n">
        <v>858</v>
      </c>
      <c r="B882" s="18" t="n">
        <f aca="false">CHOOSE($E$9,S882,U882,W882)</f>
        <v>0.00547875405754894</v>
      </c>
      <c r="C882" s="18" t="n">
        <f aca="false">CHOOSE($E$9,T882,V882,X882)</f>
        <v>0.758971838396974</v>
      </c>
      <c r="D882" s="9" t="n">
        <f aca="false">IF(B882^2+C882^2&lt;=1,1,0)</f>
        <v>1</v>
      </c>
      <c r="E882" s="14" t="n">
        <f aca="false">4*AVERAGE($D$25:D882)</f>
        <v>3.04428904428904</v>
      </c>
      <c r="F882" s="14" t="n">
        <f aca="false">B882</f>
        <v>0.00547875405754894</v>
      </c>
      <c r="G882" s="14" t="n">
        <f aca="false">IF(D882=1,C882,"")</f>
        <v>0.758971838396974</v>
      </c>
      <c r="H882" s="9" t="str">
        <f aca="false">IF(D882=0,C882,"")</f>
        <v/>
      </c>
      <c r="I882" s="9" t="n">
        <f aca="false">SQRT(1-F882^2)</f>
        <v>0.999984991514361</v>
      </c>
      <c r="J882" s="21"/>
      <c r="K882" s="21"/>
      <c r="L882" s="21"/>
      <c r="M882" s="21"/>
      <c r="N882" s="21"/>
      <c r="O882" s="21"/>
      <c r="P882" s="21"/>
      <c r="Q882" s="19" t="n">
        <f aca="false">PI()</f>
        <v>3.14159265358979</v>
      </c>
      <c r="S882" s="20" t="n">
        <v>0.00547875405754894</v>
      </c>
      <c r="T882" s="20" t="n">
        <v>0.758971838396974</v>
      </c>
      <c r="U882" s="20" t="n">
        <v>0.967613958839228</v>
      </c>
      <c r="V882" s="20" t="n">
        <v>0.647111450138232</v>
      </c>
      <c r="W882" s="20" t="n">
        <v>0.536318677418866</v>
      </c>
      <c r="X882" s="20" t="n">
        <v>0.309865243905346</v>
      </c>
    </row>
    <row r="883" customFormat="false" ht="15" hidden="false" customHeight="false" outlineLevel="0" collapsed="false">
      <c r="A883" s="21" t="n">
        <v>859</v>
      </c>
      <c r="B883" s="18" t="n">
        <f aca="false">CHOOSE($E$9,S883,U883,W883)</f>
        <v>0.835181919741444</v>
      </c>
      <c r="C883" s="18" t="n">
        <f aca="false">CHOOSE($E$9,T883,V883,X883)</f>
        <v>0.420831824303605</v>
      </c>
      <c r="D883" s="9" t="n">
        <f aca="false">IF(B883^2+C883^2&lt;=1,1,0)</f>
        <v>1</v>
      </c>
      <c r="E883" s="14" t="n">
        <f aca="false">4*AVERAGE($D$25:D883)</f>
        <v>3.0454016298021</v>
      </c>
      <c r="F883" s="14" t="n">
        <f aca="false">B883</f>
        <v>0.835181919741444</v>
      </c>
      <c r="G883" s="14" t="n">
        <f aca="false">IF(D883=1,C883,"")</f>
        <v>0.420831824303605</v>
      </c>
      <c r="H883" s="9" t="str">
        <f aca="false">IF(D883=0,C883,"")</f>
        <v/>
      </c>
      <c r="I883" s="9" t="n">
        <f aca="false">SQRT(1-F883^2)</f>
        <v>0.549973782045104</v>
      </c>
      <c r="J883" s="21"/>
      <c r="K883" s="21"/>
      <c r="L883" s="21"/>
      <c r="M883" s="21"/>
      <c r="N883" s="21"/>
      <c r="O883" s="21"/>
      <c r="P883" s="21"/>
      <c r="Q883" s="19" t="n">
        <f aca="false">PI()</f>
        <v>3.14159265358979</v>
      </c>
      <c r="S883" s="20" t="n">
        <v>0.835181919741444</v>
      </c>
      <c r="T883" s="20" t="n">
        <v>0.420831824303605</v>
      </c>
      <c r="U883" s="20" t="n">
        <v>0.367870878703244</v>
      </c>
      <c r="V883" s="20" t="n">
        <v>0.548811713156551</v>
      </c>
      <c r="W883" s="20" t="n">
        <v>0.877149071531488</v>
      </c>
      <c r="X883" s="20" t="n">
        <v>0.685219589858664</v>
      </c>
    </row>
    <row r="884" customFormat="false" ht="15" hidden="false" customHeight="false" outlineLevel="0" collapsed="false">
      <c r="A884" s="21" t="n">
        <v>860</v>
      </c>
      <c r="B884" s="18" t="n">
        <f aca="false">CHOOSE($E$9,S884,U884,W884)</f>
        <v>0.32822315429803</v>
      </c>
      <c r="C884" s="18" t="n">
        <f aca="false">CHOOSE($E$9,T884,V884,X884)</f>
        <v>0.881782124866732</v>
      </c>
      <c r="D884" s="9" t="n">
        <f aca="false">IF(B884^2+C884^2&lt;=1,1,0)</f>
        <v>1</v>
      </c>
      <c r="E884" s="14" t="n">
        <f aca="false">4*AVERAGE($D$25:D884)</f>
        <v>3.04651162790698</v>
      </c>
      <c r="F884" s="14" t="n">
        <f aca="false">B884</f>
        <v>0.32822315429803</v>
      </c>
      <c r="G884" s="14" t="n">
        <f aca="false">IF(D884=1,C884,"")</f>
        <v>0.881782124866732</v>
      </c>
      <c r="H884" s="9" t="str">
        <f aca="false">IF(D884=0,C884,"")</f>
        <v/>
      </c>
      <c r="I884" s="9" t="n">
        <f aca="false">SQRT(1-F884^2)</f>
        <v>0.944600212249951</v>
      </c>
      <c r="J884" s="21"/>
      <c r="K884" s="21"/>
      <c r="L884" s="21"/>
      <c r="M884" s="21"/>
      <c r="N884" s="21"/>
      <c r="O884" s="21"/>
      <c r="P884" s="21"/>
      <c r="Q884" s="19" t="n">
        <f aca="false">PI()</f>
        <v>3.14159265358979</v>
      </c>
      <c r="S884" s="20" t="n">
        <v>0.32822315429803</v>
      </c>
      <c r="T884" s="20" t="n">
        <v>0.881782124866732</v>
      </c>
      <c r="U884" s="20" t="n">
        <v>0.256150759659397</v>
      </c>
      <c r="V884" s="20" t="n">
        <v>0.370458028892414</v>
      </c>
      <c r="W884" s="20" t="n">
        <v>0.519472668725544</v>
      </c>
      <c r="X884" s="20" t="n">
        <v>0.432014501162208</v>
      </c>
    </row>
    <row r="885" customFormat="false" ht="15" hidden="false" customHeight="false" outlineLevel="0" collapsed="false">
      <c r="A885" s="21" t="n">
        <v>861</v>
      </c>
      <c r="B885" s="18" t="n">
        <f aca="false">CHOOSE($E$9,S885,U885,W885)</f>
        <v>0.627267992938869</v>
      </c>
      <c r="C885" s="18" t="n">
        <f aca="false">CHOOSE($E$9,T885,V885,X885)</f>
        <v>0.491820767172612</v>
      </c>
      <c r="D885" s="9" t="n">
        <f aca="false">IF(B885^2+C885^2&lt;=1,1,0)</f>
        <v>1</v>
      </c>
      <c r="E885" s="14" t="n">
        <f aca="false">4*AVERAGE($D$25:D885)</f>
        <v>3.04761904761905</v>
      </c>
      <c r="F885" s="14" t="n">
        <f aca="false">B885</f>
        <v>0.627267992938869</v>
      </c>
      <c r="G885" s="14" t="n">
        <f aca="false">IF(D885=1,C885,"")</f>
        <v>0.491820767172612</v>
      </c>
      <c r="H885" s="9" t="str">
        <f aca="false">IF(D885=0,C885,"")</f>
        <v/>
      </c>
      <c r="I885" s="9" t="n">
        <f aca="false">SQRT(1-F885^2)</f>
        <v>0.77880348293677</v>
      </c>
      <c r="J885" s="21"/>
      <c r="K885" s="21"/>
      <c r="L885" s="21"/>
      <c r="M885" s="21"/>
      <c r="N885" s="21"/>
      <c r="O885" s="21"/>
      <c r="P885" s="21"/>
      <c r="Q885" s="19" t="n">
        <f aca="false">PI()</f>
        <v>3.14159265358979</v>
      </c>
      <c r="S885" s="20" t="n">
        <v>0.627267992938869</v>
      </c>
      <c r="T885" s="20" t="n">
        <v>0.491820767172612</v>
      </c>
      <c r="U885" s="20" t="n">
        <v>0.240353500615146</v>
      </c>
      <c r="V885" s="20" t="n">
        <v>0.503515266622238</v>
      </c>
      <c r="W885" s="20" t="n">
        <v>0.803352198718152</v>
      </c>
      <c r="X885" s="20" t="n">
        <v>0.576308784638262</v>
      </c>
    </row>
    <row r="886" customFormat="false" ht="15" hidden="false" customHeight="false" outlineLevel="0" collapsed="false">
      <c r="A886" s="21" t="n">
        <v>862</v>
      </c>
      <c r="B886" s="18" t="n">
        <f aca="false">CHOOSE($E$9,S886,U886,W886)</f>
        <v>0.198352189152502</v>
      </c>
      <c r="C886" s="18" t="n">
        <f aca="false">CHOOSE($E$9,T886,V886,X886)</f>
        <v>0.413523264345713</v>
      </c>
      <c r="D886" s="9" t="n">
        <f aca="false">IF(B886^2+C886^2&lt;=1,1,0)</f>
        <v>1</v>
      </c>
      <c r="E886" s="14" t="n">
        <f aca="false">4*AVERAGE($D$25:D886)</f>
        <v>3.04872389791183</v>
      </c>
      <c r="F886" s="14" t="n">
        <f aca="false">B886</f>
        <v>0.198352189152502</v>
      </c>
      <c r="G886" s="14" t="n">
        <f aca="false">IF(D886=1,C886,"")</f>
        <v>0.413523264345713</v>
      </c>
      <c r="H886" s="9" t="str">
        <f aca="false">IF(D886=0,C886,"")</f>
        <v/>
      </c>
      <c r="I886" s="9" t="n">
        <f aca="false">SQRT(1-F886^2)</f>
        <v>0.98013081221764</v>
      </c>
      <c r="J886" s="21"/>
      <c r="K886" s="21"/>
      <c r="L886" s="21"/>
      <c r="M886" s="21"/>
      <c r="N886" s="21"/>
      <c r="O886" s="21"/>
      <c r="P886" s="21"/>
      <c r="Q886" s="19" t="n">
        <f aca="false">PI()</f>
        <v>3.14159265358979</v>
      </c>
      <c r="S886" s="20" t="n">
        <v>0.198352189152502</v>
      </c>
      <c r="T886" s="20" t="n">
        <v>0.413523264345713</v>
      </c>
      <c r="U886" s="20" t="n">
        <v>0.510756758224703</v>
      </c>
      <c r="V886" s="20" t="n">
        <v>0.0141957547067337</v>
      </c>
      <c r="W886" s="20" t="n">
        <v>0.652295377240863</v>
      </c>
      <c r="X886" s="20" t="n">
        <v>0.816159028956153</v>
      </c>
    </row>
    <row r="887" customFormat="false" ht="15" hidden="false" customHeight="false" outlineLevel="0" collapsed="false">
      <c r="A887" s="21" t="n">
        <v>863</v>
      </c>
      <c r="B887" s="18" t="n">
        <f aca="false">CHOOSE($E$9,S887,U887,W887)</f>
        <v>0.0474592446116731</v>
      </c>
      <c r="C887" s="18" t="n">
        <f aca="false">CHOOSE($E$9,T887,V887,X887)</f>
        <v>0.335011441842653</v>
      </c>
      <c r="D887" s="9" t="n">
        <f aca="false">IF(B887^2+C887^2&lt;=1,1,0)</f>
        <v>1</v>
      </c>
      <c r="E887" s="14" t="n">
        <f aca="false">4*AVERAGE($D$25:D887)</f>
        <v>3.04982618771727</v>
      </c>
      <c r="F887" s="14" t="n">
        <f aca="false">B887</f>
        <v>0.0474592446116731</v>
      </c>
      <c r="G887" s="14" t="n">
        <f aca="false">IF(D887=1,C887,"")</f>
        <v>0.335011441842653</v>
      </c>
      <c r="H887" s="9" t="str">
        <f aca="false">IF(D887=0,C887,"")</f>
        <v/>
      </c>
      <c r="I887" s="9" t="n">
        <f aca="false">SQRT(1-F887^2)</f>
        <v>0.998873175183361</v>
      </c>
      <c r="J887" s="21"/>
      <c r="K887" s="21"/>
      <c r="L887" s="21"/>
      <c r="M887" s="21"/>
      <c r="N887" s="21"/>
      <c r="O887" s="21"/>
      <c r="P887" s="21"/>
      <c r="Q887" s="19" t="n">
        <f aca="false">PI()</f>
        <v>3.14159265358979</v>
      </c>
      <c r="S887" s="20" t="n">
        <v>0.0474592446116731</v>
      </c>
      <c r="T887" s="20" t="n">
        <v>0.335011441842653</v>
      </c>
      <c r="U887" s="20" t="n">
        <v>0.302394059459308</v>
      </c>
      <c r="V887" s="20" t="n">
        <v>0.366410987483971</v>
      </c>
      <c r="W887" s="20" t="n">
        <v>0.76778224665667</v>
      </c>
      <c r="X887" s="20" t="n">
        <v>0.5427971533843</v>
      </c>
    </row>
    <row r="888" customFormat="false" ht="15" hidden="false" customHeight="false" outlineLevel="0" collapsed="false">
      <c r="A888" s="21" t="n">
        <v>864</v>
      </c>
      <c r="B888" s="18" t="n">
        <f aca="false">CHOOSE($E$9,S888,U888,W888)</f>
        <v>0.156107338494621</v>
      </c>
      <c r="C888" s="18" t="n">
        <f aca="false">CHOOSE($E$9,T888,V888,X888)</f>
        <v>0.803481956128962</v>
      </c>
      <c r="D888" s="9" t="n">
        <f aca="false">IF(B888^2+C888^2&lt;=1,1,0)</f>
        <v>1</v>
      </c>
      <c r="E888" s="14" t="n">
        <f aca="false">4*AVERAGE($D$25:D888)</f>
        <v>3.05092592592593</v>
      </c>
      <c r="F888" s="14" t="n">
        <f aca="false">B888</f>
        <v>0.156107338494621</v>
      </c>
      <c r="G888" s="14" t="n">
        <f aca="false">IF(D888=1,C888,"")</f>
        <v>0.803481956128962</v>
      </c>
      <c r="H888" s="9" t="str">
        <f aca="false">IF(D888=0,C888,"")</f>
        <v/>
      </c>
      <c r="I888" s="9" t="n">
        <f aca="false">SQRT(1-F888^2)</f>
        <v>0.987740096821085</v>
      </c>
      <c r="J888" s="21"/>
      <c r="K888" s="21"/>
      <c r="L888" s="21"/>
      <c r="M888" s="21"/>
      <c r="N888" s="21"/>
      <c r="O888" s="21"/>
      <c r="P888" s="21"/>
      <c r="Q888" s="19" t="n">
        <f aca="false">PI()</f>
        <v>3.14159265358979</v>
      </c>
      <c r="S888" s="20" t="n">
        <v>0.156107338494621</v>
      </c>
      <c r="T888" s="20" t="n">
        <v>0.803481956128962</v>
      </c>
      <c r="U888" s="20" t="n">
        <v>0.489235377002858</v>
      </c>
      <c r="V888" s="20" t="n">
        <v>0.967618380078873</v>
      </c>
      <c r="W888" s="20" t="n">
        <v>0.212139821397769</v>
      </c>
      <c r="X888" s="20" t="n">
        <v>0.28675232029122</v>
      </c>
    </row>
    <row r="889" customFormat="false" ht="15" hidden="false" customHeight="false" outlineLevel="0" collapsed="false">
      <c r="A889" s="21" t="n">
        <v>865</v>
      </c>
      <c r="B889" s="18" t="n">
        <f aca="false">CHOOSE($E$9,S889,U889,W889)</f>
        <v>0.0388997577829286</v>
      </c>
      <c r="C889" s="18" t="n">
        <f aca="false">CHOOSE($E$9,T889,V889,X889)</f>
        <v>0.855197826051153</v>
      </c>
      <c r="D889" s="9" t="n">
        <f aca="false">IF(B889^2+C889^2&lt;=1,1,0)</f>
        <v>1</v>
      </c>
      <c r="E889" s="14" t="n">
        <f aca="false">4*AVERAGE($D$25:D889)</f>
        <v>3.05202312138728</v>
      </c>
      <c r="F889" s="14" t="n">
        <f aca="false">B889</f>
        <v>0.0388997577829286</v>
      </c>
      <c r="G889" s="14" t="n">
        <f aca="false">IF(D889=1,C889,"")</f>
        <v>0.855197826051153</v>
      </c>
      <c r="H889" s="9" t="str">
        <f aca="false">IF(D889=0,C889,"")</f>
        <v/>
      </c>
      <c r="I889" s="9" t="n">
        <f aca="false">SQRT(1-F889^2)</f>
        <v>0.999243117987024</v>
      </c>
      <c r="J889" s="21"/>
      <c r="K889" s="21"/>
      <c r="L889" s="21"/>
      <c r="M889" s="21"/>
      <c r="N889" s="21"/>
      <c r="O889" s="21"/>
      <c r="P889" s="21"/>
      <c r="Q889" s="19" t="n">
        <f aca="false">PI()</f>
        <v>3.14159265358979</v>
      </c>
      <c r="S889" s="20" t="n">
        <v>0.0388997577829286</v>
      </c>
      <c r="T889" s="20" t="n">
        <v>0.855197826051153</v>
      </c>
      <c r="U889" s="20" t="n">
        <v>0.649164527066684</v>
      </c>
      <c r="V889" s="20" t="n">
        <v>0.151297286166697</v>
      </c>
      <c r="W889" s="20" t="n">
        <v>0.869919081762475</v>
      </c>
      <c r="X889" s="20" t="n">
        <v>0.901538914070015</v>
      </c>
    </row>
    <row r="890" customFormat="false" ht="15" hidden="false" customHeight="false" outlineLevel="0" collapsed="false">
      <c r="A890" s="21" t="n">
        <v>866</v>
      </c>
      <c r="B890" s="18" t="n">
        <f aca="false">CHOOSE($E$9,S890,U890,W890)</f>
        <v>0.397281992598437</v>
      </c>
      <c r="C890" s="18" t="n">
        <f aca="false">CHOOSE($E$9,T890,V890,X890)</f>
        <v>0.0446041097166017</v>
      </c>
      <c r="D890" s="9" t="n">
        <f aca="false">IF(B890^2+C890^2&lt;=1,1,0)</f>
        <v>1</v>
      </c>
      <c r="E890" s="14" t="n">
        <f aca="false">4*AVERAGE($D$25:D890)</f>
        <v>3.05311778290993</v>
      </c>
      <c r="F890" s="14" t="n">
        <f aca="false">B890</f>
        <v>0.397281992598437</v>
      </c>
      <c r="G890" s="14" t="n">
        <f aca="false">IF(D890=1,C890,"")</f>
        <v>0.0446041097166017</v>
      </c>
      <c r="H890" s="9" t="str">
        <f aca="false">IF(D890=0,C890,"")</f>
        <v/>
      </c>
      <c r="I890" s="9" t="n">
        <f aca="false">SQRT(1-F890^2)</f>
        <v>0.917696582949406</v>
      </c>
      <c r="J890" s="21"/>
      <c r="K890" s="21"/>
      <c r="L890" s="21"/>
      <c r="M890" s="21"/>
      <c r="N890" s="21"/>
      <c r="O890" s="21"/>
      <c r="P890" s="21"/>
      <c r="Q890" s="19" t="n">
        <f aca="false">PI()</f>
        <v>3.14159265358979</v>
      </c>
      <c r="S890" s="20" t="n">
        <v>0.397281992598437</v>
      </c>
      <c r="T890" s="20" t="n">
        <v>0.0446041097166017</v>
      </c>
      <c r="U890" s="20" t="n">
        <v>0.541792661018931</v>
      </c>
      <c r="V890" s="20" t="n">
        <v>0.528909042519739</v>
      </c>
      <c r="W890" s="20" t="n">
        <v>0.00928161290316731</v>
      </c>
      <c r="X890" s="20" t="n">
        <v>0.138841464353691</v>
      </c>
    </row>
    <row r="891" customFormat="false" ht="15" hidden="false" customHeight="false" outlineLevel="0" collapsed="false">
      <c r="A891" s="21" t="n">
        <v>867</v>
      </c>
      <c r="B891" s="18" t="n">
        <f aca="false">CHOOSE($E$9,S891,U891,W891)</f>
        <v>0.891600223141722</v>
      </c>
      <c r="C891" s="18" t="n">
        <f aca="false">CHOOSE($E$9,T891,V891,X891)</f>
        <v>0.0972991721937433</v>
      </c>
      <c r="D891" s="9" t="n">
        <f aca="false">IF(B891^2+C891^2&lt;=1,1,0)</f>
        <v>1</v>
      </c>
      <c r="E891" s="14" t="n">
        <f aca="false">4*AVERAGE($D$25:D891)</f>
        <v>3.05420991926182</v>
      </c>
      <c r="F891" s="14" t="n">
        <f aca="false">B891</f>
        <v>0.891600223141722</v>
      </c>
      <c r="G891" s="14" t="n">
        <f aca="false">IF(D891=1,C891,"")</f>
        <v>0.0972991721937433</v>
      </c>
      <c r="H891" s="9" t="str">
        <f aca="false">IF(D891=0,C891,"")</f>
        <v/>
      </c>
      <c r="I891" s="9" t="n">
        <f aca="false">SQRT(1-F891^2)</f>
        <v>0.452823411600627</v>
      </c>
      <c r="J891" s="21"/>
      <c r="K891" s="21"/>
      <c r="L891" s="21"/>
      <c r="M891" s="21"/>
      <c r="N891" s="21"/>
      <c r="O891" s="21"/>
      <c r="P891" s="21"/>
      <c r="Q891" s="19" t="n">
        <f aca="false">PI()</f>
        <v>3.14159265358979</v>
      </c>
      <c r="S891" s="20" t="n">
        <v>0.891600223141722</v>
      </c>
      <c r="T891" s="20" t="n">
        <v>0.0972991721937433</v>
      </c>
      <c r="U891" s="20" t="n">
        <v>0.781324610135126</v>
      </c>
      <c r="V891" s="20" t="n">
        <v>0.239659725382454</v>
      </c>
      <c r="W891" s="20" t="n">
        <v>0.0161646524324517</v>
      </c>
      <c r="X891" s="20" t="n">
        <v>0.585954267564926</v>
      </c>
    </row>
    <row r="892" customFormat="false" ht="15" hidden="false" customHeight="false" outlineLevel="0" collapsed="false">
      <c r="A892" s="21" t="n">
        <v>868</v>
      </c>
      <c r="B892" s="18" t="n">
        <f aca="false">CHOOSE($E$9,S892,U892,W892)</f>
        <v>0.140469987294637</v>
      </c>
      <c r="C892" s="18" t="n">
        <f aca="false">CHOOSE($E$9,T892,V892,X892)</f>
        <v>0.0414758018450812</v>
      </c>
      <c r="D892" s="9" t="n">
        <f aca="false">IF(B892^2+C892^2&lt;=1,1,0)</f>
        <v>1</v>
      </c>
      <c r="E892" s="14" t="n">
        <f aca="false">4*AVERAGE($D$25:D892)</f>
        <v>3.05529953917051</v>
      </c>
      <c r="F892" s="14" t="n">
        <f aca="false">B892</f>
        <v>0.140469987294637</v>
      </c>
      <c r="G892" s="14" t="n">
        <f aca="false">IF(D892=1,C892,"")</f>
        <v>0.0414758018450812</v>
      </c>
      <c r="H892" s="9" t="str">
        <f aca="false">IF(D892=0,C892,"")</f>
        <v/>
      </c>
      <c r="I892" s="9" t="n">
        <f aca="false">SQRT(1-F892^2)</f>
        <v>0.990084937098553</v>
      </c>
      <c r="J892" s="21"/>
      <c r="K892" s="21"/>
      <c r="L892" s="21"/>
      <c r="M892" s="21"/>
      <c r="N892" s="21"/>
      <c r="O892" s="21"/>
      <c r="P892" s="21"/>
      <c r="Q892" s="19" t="n">
        <f aca="false">PI()</f>
        <v>3.14159265358979</v>
      </c>
      <c r="S892" s="20" t="n">
        <v>0.140469987294637</v>
      </c>
      <c r="T892" s="20" t="n">
        <v>0.0414758018450812</v>
      </c>
      <c r="U892" s="20" t="n">
        <v>0.258899408659095</v>
      </c>
      <c r="V892" s="20" t="n">
        <v>0.0308535126826203</v>
      </c>
      <c r="W892" s="20" t="n">
        <v>0.912089740343631</v>
      </c>
      <c r="X892" s="20" t="n">
        <v>0.023132851942799</v>
      </c>
    </row>
    <row r="893" customFormat="false" ht="15" hidden="false" customHeight="false" outlineLevel="0" collapsed="false">
      <c r="A893" s="21" t="n">
        <v>869</v>
      </c>
      <c r="B893" s="18" t="n">
        <f aca="false">CHOOSE($E$9,S893,U893,W893)</f>
        <v>0.744940380449407</v>
      </c>
      <c r="C893" s="18" t="n">
        <f aca="false">CHOOSE($E$9,T893,V893,X893)</f>
        <v>0.122641745605506</v>
      </c>
      <c r="D893" s="9" t="n">
        <f aca="false">IF(B893^2+C893^2&lt;=1,1,0)</f>
        <v>1</v>
      </c>
      <c r="E893" s="14" t="n">
        <f aca="false">4*AVERAGE($D$25:D893)</f>
        <v>3.05638665132336</v>
      </c>
      <c r="F893" s="14" t="n">
        <f aca="false">B893</f>
        <v>0.744940380449407</v>
      </c>
      <c r="G893" s="14" t="n">
        <f aca="false">IF(D893=1,C893,"")</f>
        <v>0.122641745605506</v>
      </c>
      <c r="H893" s="9" t="str">
        <f aca="false">IF(D893=0,C893,"")</f>
        <v/>
      </c>
      <c r="I893" s="9" t="n">
        <f aca="false">SQRT(1-F893^2)</f>
        <v>0.667131043780675</v>
      </c>
      <c r="J893" s="21"/>
      <c r="K893" s="21"/>
      <c r="L893" s="21"/>
      <c r="M893" s="21"/>
      <c r="N893" s="21"/>
      <c r="O893" s="21"/>
      <c r="P893" s="21"/>
      <c r="Q893" s="19" t="n">
        <f aca="false">PI()</f>
        <v>3.14159265358979</v>
      </c>
      <c r="S893" s="20" t="n">
        <v>0.744940380449407</v>
      </c>
      <c r="T893" s="20" t="n">
        <v>0.122641745605506</v>
      </c>
      <c r="U893" s="20" t="n">
        <v>0.568763297025332</v>
      </c>
      <c r="V893" s="20" t="n">
        <v>0.646073437411908</v>
      </c>
      <c r="W893" s="20" t="n">
        <v>0.647136556145803</v>
      </c>
      <c r="X893" s="20" t="n">
        <v>0.516453038352617</v>
      </c>
    </row>
    <row r="894" customFormat="false" ht="15" hidden="false" customHeight="false" outlineLevel="0" collapsed="false">
      <c r="A894" s="21" t="n">
        <v>870</v>
      </c>
      <c r="B894" s="18" t="n">
        <f aca="false">CHOOSE($E$9,S894,U894,W894)</f>
        <v>0.4874782016268</v>
      </c>
      <c r="C894" s="18" t="n">
        <f aca="false">CHOOSE($E$9,T894,V894,X894)</f>
        <v>0.889437046018429</v>
      </c>
      <c r="D894" s="9" t="n">
        <f aca="false">IF(B894^2+C894^2&lt;=1,1,0)</f>
        <v>0</v>
      </c>
      <c r="E894" s="14" t="n">
        <f aca="false">4*AVERAGE($D$25:D894)</f>
        <v>3.05287356321839</v>
      </c>
      <c r="F894" s="14" t="n">
        <f aca="false">B894</f>
        <v>0.4874782016268</v>
      </c>
      <c r="G894" s="9" t="str">
        <f aca="false">IF(D894=1,C894,"")</f>
        <v/>
      </c>
      <c r="H894" s="14" t="n">
        <f aca="false">IF(D894=0,C894,"")</f>
        <v>0.889437046018429</v>
      </c>
      <c r="I894" s="9" t="n">
        <f aca="false">SQRT(1-F894^2)</f>
        <v>0.873135157314548</v>
      </c>
      <c r="J894" s="21"/>
      <c r="K894" s="21"/>
      <c r="L894" s="21"/>
      <c r="M894" s="21"/>
      <c r="N894" s="21"/>
      <c r="O894" s="21"/>
      <c r="P894" s="21"/>
      <c r="Q894" s="19" t="n">
        <f aca="false">PI()</f>
        <v>3.14159265358979</v>
      </c>
      <c r="S894" s="20" t="n">
        <v>0.4874782016268</v>
      </c>
      <c r="T894" s="20" t="n">
        <v>0.889437046018429</v>
      </c>
      <c r="U894" s="20" t="n">
        <v>0.60434354376057</v>
      </c>
      <c r="V894" s="20" t="n">
        <v>0.114492512630347</v>
      </c>
      <c r="W894" s="20" t="n">
        <v>0.176119212272146</v>
      </c>
      <c r="X894" s="20" t="n">
        <v>0.834157160382115</v>
      </c>
    </row>
    <row r="895" customFormat="false" ht="15" hidden="false" customHeight="false" outlineLevel="0" collapsed="false">
      <c r="A895" s="21" t="n">
        <v>871</v>
      </c>
      <c r="B895" s="18" t="n">
        <f aca="false">CHOOSE($E$9,S895,U895,W895)</f>
        <v>0.43489802244585</v>
      </c>
      <c r="C895" s="18" t="n">
        <f aca="false">CHOOSE($E$9,T895,V895,X895)</f>
        <v>0.866685875342228</v>
      </c>
      <c r="D895" s="9" t="n">
        <f aca="false">IF(B895^2+C895^2&lt;=1,1,0)</f>
        <v>1</v>
      </c>
      <c r="E895" s="14" t="n">
        <f aca="false">4*AVERAGE($D$25:D895)</f>
        <v>3.05396096440873</v>
      </c>
      <c r="F895" s="14" t="n">
        <f aca="false">B895</f>
        <v>0.43489802244585</v>
      </c>
      <c r="G895" s="14" t="n">
        <f aca="false">IF(D895=1,C895,"")</f>
        <v>0.866685875342228</v>
      </c>
      <c r="H895" s="9" t="str">
        <f aca="false">IF(D895=0,C895,"")</f>
        <v/>
      </c>
      <c r="I895" s="9" t="n">
        <f aca="false">SQRT(1-F895^2)</f>
        <v>0.900479711083314</v>
      </c>
      <c r="J895" s="21"/>
      <c r="K895" s="21"/>
      <c r="L895" s="21"/>
      <c r="M895" s="21"/>
      <c r="N895" s="21"/>
      <c r="O895" s="21"/>
      <c r="P895" s="21"/>
      <c r="Q895" s="19" t="n">
        <f aca="false">PI()</f>
        <v>3.14159265358979</v>
      </c>
      <c r="S895" s="20" t="n">
        <v>0.43489802244585</v>
      </c>
      <c r="T895" s="20" t="n">
        <v>0.866685875342228</v>
      </c>
      <c r="U895" s="20" t="n">
        <v>0.45260492770825</v>
      </c>
      <c r="V895" s="20" t="n">
        <v>0.61713394668326</v>
      </c>
      <c r="W895" s="20" t="n">
        <v>0.653852255616835</v>
      </c>
      <c r="X895" s="20" t="n">
        <v>0.671392659803498</v>
      </c>
    </row>
    <row r="896" customFormat="false" ht="15" hidden="false" customHeight="false" outlineLevel="0" collapsed="false">
      <c r="A896" s="21" t="n">
        <v>872</v>
      </c>
      <c r="B896" s="18" t="n">
        <f aca="false">CHOOSE($E$9,S896,U896,W896)</f>
        <v>0.542528218007647</v>
      </c>
      <c r="C896" s="18" t="n">
        <f aca="false">CHOOSE($E$9,T896,V896,X896)</f>
        <v>0.017953374539502</v>
      </c>
      <c r="D896" s="9" t="n">
        <f aca="false">IF(B896^2+C896^2&lt;=1,1,0)</f>
        <v>1</v>
      </c>
      <c r="E896" s="14" t="n">
        <f aca="false">4*AVERAGE($D$25:D896)</f>
        <v>3.05504587155963</v>
      </c>
      <c r="F896" s="14" t="n">
        <f aca="false">B896</f>
        <v>0.542528218007647</v>
      </c>
      <c r="G896" s="14" t="n">
        <f aca="false">IF(D896=1,C896,"")</f>
        <v>0.017953374539502</v>
      </c>
      <c r="H896" s="9" t="str">
        <f aca="false">IF(D896=0,C896,"")</f>
        <v/>
      </c>
      <c r="I896" s="9" t="n">
        <f aca="false">SQRT(1-F896^2)</f>
        <v>0.840037578126983</v>
      </c>
      <c r="J896" s="21"/>
      <c r="K896" s="21"/>
      <c r="L896" s="21"/>
      <c r="M896" s="21"/>
      <c r="N896" s="21"/>
      <c r="O896" s="21"/>
      <c r="P896" s="21"/>
      <c r="Q896" s="19" t="n">
        <f aca="false">PI()</f>
        <v>3.14159265358979</v>
      </c>
      <c r="S896" s="20" t="n">
        <v>0.542528218007647</v>
      </c>
      <c r="T896" s="20" t="n">
        <v>0.017953374539502</v>
      </c>
      <c r="U896" s="20" t="n">
        <v>0.820827206754665</v>
      </c>
      <c r="V896" s="20" t="n">
        <v>0.620074832407496</v>
      </c>
      <c r="W896" s="20" t="n">
        <v>0.634101674589608</v>
      </c>
      <c r="X896" s="20" t="n">
        <v>0.0310199126184232</v>
      </c>
    </row>
    <row r="897" customFormat="false" ht="15" hidden="false" customHeight="false" outlineLevel="0" collapsed="false">
      <c r="A897" s="21" t="n">
        <v>873</v>
      </c>
      <c r="B897" s="18" t="n">
        <f aca="false">CHOOSE($E$9,S897,U897,W897)</f>
        <v>0.076629561255686</v>
      </c>
      <c r="C897" s="18" t="n">
        <f aca="false">CHOOSE($E$9,T897,V897,X897)</f>
        <v>0.0563233174616471</v>
      </c>
      <c r="D897" s="9" t="n">
        <f aca="false">IF(B897^2+C897^2&lt;=1,1,0)</f>
        <v>1</v>
      </c>
      <c r="E897" s="14" t="n">
        <f aca="false">4*AVERAGE($D$25:D897)</f>
        <v>3.0561282932417</v>
      </c>
      <c r="F897" s="14" t="n">
        <f aca="false">B897</f>
        <v>0.076629561255686</v>
      </c>
      <c r="G897" s="14" t="n">
        <f aca="false">IF(D897=1,C897,"")</f>
        <v>0.0563233174616471</v>
      </c>
      <c r="H897" s="9" t="str">
        <f aca="false">IF(D897=0,C897,"")</f>
        <v/>
      </c>
      <c r="I897" s="9" t="n">
        <f aca="false">SQRT(1-F897^2)</f>
        <v>0.997059632289745</v>
      </c>
      <c r="J897" s="21"/>
      <c r="K897" s="21"/>
      <c r="L897" s="21"/>
      <c r="M897" s="21"/>
      <c r="N897" s="21"/>
      <c r="O897" s="21"/>
      <c r="P897" s="21"/>
      <c r="Q897" s="19" t="n">
        <f aca="false">PI()</f>
        <v>3.14159265358979</v>
      </c>
      <c r="S897" s="20" t="n">
        <v>0.076629561255686</v>
      </c>
      <c r="T897" s="20" t="n">
        <v>0.0563233174616471</v>
      </c>
      <c r="U897" s="20" t="n">
        <v>0.452598655645571</v>
      </c>
      <c r="V897" s="20" t="n">
        <v>0.223060456124701</v>
      </c>
      <c r="W897" s="20" t="n">
        <v>0.453770867109994</v>
      </c>
      <c r="X897" s="20" t="n">
        <v>0.0682793518402486</v>
      </c>
    </row>
    <row r="898" customFormat="false" ht="15" hidden="false" customHeight="false" outlineLevel="0" collapsed="false">
      <c r="A898" s="21" t="n">
        <v>874</v>
      </c>
      <c r="B898" s="18" t="n">
        <f aca="false">CHOOSE($E$9,S898,U898,W898)</f>
        <v>0.805872044875287</v>
      </c>
      <c r="C898" s="18" t="n">
        <f aca="false">CHOOSE($E$9,T898,V898,X898)</f>
        <v>0.401370233041234</v>
      </c>
      <c r="D898" s="9" t="n">
        <f aca="false">IF(B898^2+C898^2&lt;=1,1,0)</f>
        <v>1</v>
      </c>
      <c r="E898" s="14" t="n">
        <f aca="false">4*AVERAGE($D$25:D898)</f>
        <v>3.05720823798627</v>
      </c>
      <c r="F898" s="14" t="n">
        <f aca="false">B898</f>
        <v>0.805872044875287</v>
      </c>
      <c r="G898" s="14" t="n">
        <f aca="false">IF(D898=1,C898,"")</f>
        <v>0.401370233041234</v>
      </c>
      <c r="H898" s="9" t="str">
        <f aca="false">IF(D898=0,C898,"")</f>
        <v/>
      </c>
      <c r="I898" s="9" t="n">
        <f aca="false">SQRT(1-F898^2)</f>
        <v>0.592089729085486</v>
      </c>
      <c r="J898" s="21"/>
      <c r="K898" s="21"/>
      <c r="L898" s="21"/>
      <c r="M898" s="21"/>
      <c r="N898" s="21"/>
      <c r="O898" s="21"/>
      <c r="P898" s="21"/>
      <c r="Q898" s="19" t="n">
        <f aca="false">PI()</f>
        <v>3.14159265358979</v>
      </c>
      <c r="S898" s="20" t="n">
        <v>0.805872044875287</v>
      </c>
      <c r="T898" s="20" t="n">
        <v>0.401370233041234</v>
      </c>
      <c r="U898" s="20" t="n">
        <v>0.61736557143423</v>
      </c>
      <c r="V898" s="20" t="n">
        <v>0.87297614004212</v>
      </c>
      <c r="W898" s="20" t="n">
        <v>0.627075529583141</v>
      </c>
      <c r="X898" s="20" t="n">
        <v>0.069427108888997</v>
      </c>
    </row>
    <row r="899" customFormat="false" ht="15" hidden="false" customHeight="false" outlineLevel="0" collapsed="false">
      <c r="A899" s="21" t="n">
        <v>875</v>
      </c>
      <c r="B899" s="18" t="n">
        <f aca="false">CHOOSE($E$9,S899,U899,W899)</f>
        <v>0.023027157294564</v>
      </c>
      <c r="C899" s="18" t="n">
        <f aca="false">CHOOSE($E$9,T899,V899,X899)</f>
        <v>0.514869930804707</v>
      </c>
      <c r="D899" s="9" t="n">
        <f aca="false">IF(B899^2+C899^2&lt;=1,1,0)</f>
        <v>1</v>
      </c>
      <c r="E899" s="14" t="n">
        <f aca="false">4*AVERAGE($D$25:D899)</f>
        <v>3.05828571428571</v>
      </c>
      <c r="F899" s="14" t="n">
        <f aca="false">B899</f>
        <v>0.023027157294564</v>
      </c>
      <c r="G899" s="14" t="n">
        <f aca="false">IF(D899=1,C899,"")</f>
        <v>0.514869930804707</v>
      </c>
      <c r="H899" s="9" t="str">
        <f aca="false">IF(D899=0,C899,"")</f>
        <v/>
      </c>
      <c r="I899" s="9" t="n">
        <f aca="false">SQRT(1-F899^2)</f>
        <v>0.999734839858515</v>
      </c>
      <c r="J899" s="21"/>
      <c r="K899" s="21"/>
      <c r="L899" s="21"/>
      <c r="M899" s="21"/>
      <c r="N899" s="21"/>
      <c r="O899" s="21"/>
      <c r="P899" s="21"/>
      <c r="Q899" s="19" t="n">
        <f aca="false">PI()</f>
        <v>3.14159265358979</v>
      </c>
      <c r="S899" s="20" t="n">
        <v>0.023027157294564</v>
      </c>
      <c r="T899" s="20" t="n">
        <v>0.514869930804707</v>
      </c>
      <c r="U899" s="20" t="n">
        <v>0.676293000482978</v>
      </c>
      <c r="V899" s="20" t="n">
        <v>0.347851865936867</v>
      </c>
      <c r="W899" s="20" t="n">
        <v>0.536153134309865</v>
      </c>
      <c r="X899" s="20" t="n">
        <v>0.397518698268817</v>
      </c>
    </row>
    <row r="900" customFormat="false" ht="15" hidden="false" customHeight="false" outlineLevel="0" collapsed="false">
      <c r="A900" s="21" t="n">
        <v>876</v>
      </c>
      <c r="B900" s="18" t="n">
        <f aca="false">CHOOSE($E$9,S900,U900,W900)</f>
        <v>0.107446901849471</v>
      </c>
      <c r="C900" s="18" t="n">
        <f aca="false">CHOOSE($E$9,T900,V900,X900)</f>
        <v>0.290175187517889</v>
      </c>
      <c r="D900" s="9" t="n">
        <f aca="false">IF(B900^2+C900^2&lt;=1,1,0)</f>
        <v>1</v>
      </c>
      <c r="E900" s="14" t="n">
        <f aca="false">4*AVERAGE($D$25:D900)</f>
        <v>3.05936073059361</v>
      </c>
      <c r="F900" s="14" t="n">
        <f aca="false">B900</f>
        <v>0.107446901849471</v>
      </c>
      <c r="G900" s="14" t="n">
        <f aca="false">IF(D900=1,C900,"")</f>
        <v>0.290175187517889</v>
      </c>
      <c r="H900" s="9" t="str">
        <f aca="false">IF(D900=0,C900,"")</f>
        <v/>
      </c>
      <c r="I900" s="9" t="n">
        <f aca="false">SQRT(1-F900^2)</f>
        <v>0.994210824364204</v>
      </c>
      <c r="J900" s="21"/>
      <c r="K900" s="21"/>
      <c r="L900" s="21"/>
      <c r="M900" s="21"/>
      <c r="N900" s="21"/>
      <c r="O900" s="21"/>
      <c r="P900" s="21"/>
      <c r="Q900" s="19" t="n">
        <f aca="false">PI()</f>
        <v>3.14159265358979</v>
      </c>
      <c r="S900" s="20" t="n">
        <v>0.107446901849471</v>
      </c>
      <c r="T900" s="20" t="n">
        <v>0.290175187517889</v>
      </c>
      <c r="U900" s="20" t="n">
        <v>0.553201130193539</v>
      </c>
      <c r="V900" s="20" t="n">
        <v>0.388215530276995</v>
      </c>
      <c r="W900" s="20" t="n">
        <v>0.0906275748676459</v>
      </c>
      <c r="X900" s="20" t="n">
        <v>0.456112727891538</v>
      </c>
    </row>
    <row r="901" customFormat="false" ht="15" hidden="false" customHeight="false" outlineLevel="0" collapsed="false">
      <c r="A901" s="21" t="n">
        <v>877</v>
      </c>
      <c r="B901" s="18" t="n">
        <f aca="false">CHOOSE($E$9,S901,U901,W901)</f>
        <v>0.089877410675399</v>
      </c>
      <c r="C901" s="18" t="n">
        <f aca="false">CHOOSE($E$9,T901,V901,X901)</f>
        <v>0.432878665276803</v>
      </c>
      <c r="D901" s="9" t="n">
        <f aca="false">IF(B901^2+C901^2&lt;=1,1,0)</f>
        <v>1</v>
      </c>
      <c r="E901" s="14" t="n">
        <f aca="false">4*AVERAGE($D$25:D901)</f>
        <v>3.06043329532497</v>
      </c>
      <c r="F901" s="14" t="n">
        <f aca="false">B901</f>
        <v>0.089877410675399</v>
      </c>
      <c r="G901" s="14" t="n">
        <f aca="false">IF(D901=1,C901,"")</f>
        <v>0.432878665276803</v>
      </c>
      <c r="H901" s="9" t="str">
        <f aca="false">IF(D901=0,C901,"")</f>
        <v/>
      </c>
      <c r="I901" s="9" t="n">
        <f aca="false">SQRT(1-F901^2)</f>
        <v>0.995952835755934</v>
      </c>
      <c r="J901" s="21"/>
      <c r="K901" s="21"/>
      <c r="L901" s="21"/>
      <c r="M901" s="21"/>
      <c r="N901" s="21"/>
      <c r="O901" s="21"/>
      <c r="P901" s="21"/>
      <c r="Q901" s="19" t="n">
        <f aca="false">PI()</f>
        <v>3.14159265358979</v>
      </c>
      <c r="S901" s="20" t="n">
        <v>0.089877410675399</v>
      </c>
      <c r="T901" s="20" t="n">
        <v>0.432878665276803</v>
      </c>
      <c r="U901" s="20" t="n">
        <v>0.178000030553021</v>
      </c>
      <c r="V901" s="20" t="n">
        <v>0.985743372543081</v>
      </c>
      <c r="W901" s="20" t="n">
        <v>0.159531350139373</v>
      </c>
      <c r="X901" s="20" t="n">
        <v>0.226151529295077</v>
      </c>
    </row>
    <row r="902" customFormat="false" ht="15" hidden="false" customHeight="false" outlineLevel="0" collapsed="false">
      <c r="A902" s="21" t="n">
        <v>878</v>
      </c>
      <c r="B902" s="18" t="n">
        <f aca="false">CHOOSE($E$9,S902,U902,W902)</f>
        <v>0.596194067387842</v>
      </c>
      <c r="C902" s="18" t="n">
        <f aca="false">CHOOSE($E$9,T902,V902,X902)</f>
        <v>0.165892943856306</v>
      </c>
      <c r="D902" s="9" t="n">
        <f aca="false">IF(B902^2+C902^2&lt;=1,1,0)</f>
        <v>1</v>
      </c>
      <c r="E902" s="14" t="n">
        <f aca="false">4*AVERAGE($D$25:D902)</f>
        <v>3.06150341685649</v>
      </c>
      <c r="F902" s="14" t="n">
        <f aca="false">B902</f>
        <v>0.596194067387842</v>
      </c>
      <c r="G902" s="14" t="n">
        <f aca="false">IF(D902=1,C902,"")</f>
        <v>0.165892943856306</v>
      </c>
      <c r="H902" s="9" t="str">
        <f aca="false">IF(D902=0,C902,"")</f>
        <v/>
      </c>
      <c r="I902" s="9" t="n">
        <f aca="false">SQRT(1-F902^2)</f>
        <v>0.802840354000434</v>
      </c>
      <c r="J902" s="21"/>
      <c r="K902" s="21"/>
      <c r="L902" s="21"/>
      <c r="M902" s="21"/>
      <c r="N902" s="21"/>
      <c r="O902" s="21"/>
      <c r="P902" s="21"/>
      <c r="Q902" s="19" t="n">
        <f aca="false">PI()</f>
        <v>3.14159265358979</v>
      </c>
      <c r="S902" s="20" t="n">
        <v>0.596194067387842</v>
      </c>
      <c r="T902" s="20" t="n">
        <v>0.165892943856306</v>
      </c>
      <c r="U902" s="20" t="n">
        <v>0.34707194296003</v>
      </c>
      <c r="V902" s="20" t="n">
        <v>0.773513098694679</v>
      </c>
      <c r="W902" s="20" t="n">
        <v>0.275093074780541</v>
      </c>
      <c r="X902" s="20" t="n">
        <v>0.227424986594516</v>
      </c>
    </row>
    <row r="903" customFormat="false" ht="15" hidden="false" customHeight="false" outlineLevel="0" collapsed="false">
      <c r="A903" s="21" t="n">
        <v>879</v>
      </c>
      <c r="B903" s="18" t="n">
        <f aca="false">CHOOSE($E$9,S903,U903,W903)</f>
        <v>0.188246615114622</v>
      </c>
      <c r="C903" s="18" t="n">
        <f aca="false">CHOOSE($E$9,T903,V903,X903)</f>
        <v>0.432897862629034</v>
      </c>
      <c r="D903" s="9" t="n">
        <f aca="false">IF(B903^2+C903^2&lt;=1,1,0)</f>
        <v>1</v>
      </c>
      <c r="E903" s="14" t="n">
        <f aca="false">4*AVERAGE($D$25:D903)</f>
        <v>3.06257110352674</v>
      </c>
      <c r="F903" s="14" t="n">
        <f aca="false">B903</f>
        <v>0.188246615114622</v>
      </c>
      <c r="G903" s="14" t="n">
        <f aca="false">IF(D903=1,C903,"")</f>
        <v>0.432897862629034</v>
      </c>
      <c r="H903" s="9" t="str">
        <f aca="false">IF(D903=0,C903,"")</f>
        <v/>
      </c>
      <c r="I903" s="9" t="n">
        <f aca="false">SQRT(1-F903^2)</f>
        <v>0.982121790766241</v>
      </c>
      <c r="J903" s="21"/>
      <c r="K903" s="21"/>
      <c r="L903" s="21"/>
      <c r="M903" s="21"/>
      <c r="N903" s="21"/>
      <c r="O903" s="21"/>
      <c r="P903" s="21"/>
      <c r="Q903" s="19" t="n">
        <f aca="false">PI()</f>
        <v>3.14159265358979</v>
      </c>
      <c r="S903" s="20" t="n">
        <v>0.188246615114622</v>
      </c>
      <c r="T903" s="20" t="n">
        <v>0.432897862629034</v>
      </c>
      <c r="U903" s="20" t="n">
        <v>0.560313504690159</v>
      </c>
      <c r="V903" s="20" t="n">
        <v>0.772326121045363</v>
      </c>
      <c r="W903" s="20" t="n">
        <v>0.341468142125892</v>
      </c>
      <c r="X903" s="20" t="n">
        <v>0.177658584045885</v>
      </c>
    </row>
    <row r="904" customFormat="false" ht="15" hidden="false" customHeight="false" outlineLevel="0" collapsed="false">
      <c r="A904" s="21" t="n">
        <v>880</v>
      </c>
      <c r="B904" s="18" t="n">
        <f aca="false">CHOOSE($E$9,S904,U904,W904)</f>
        <v>0.550666788942181</v>
      </c>
      <c r="C904" s="18" t="n">
        <f aca="false">CHOOSE($E$9,T904,V904,X904)</f>
        <v>0.872738179867156</v>
      </c>
      <c r="D904" s="9" t="n">
        <f aca="false">IF(B904^2+C904^2&lt;=1,1,0)</f>
        <v>0</v>
      </c>
      <c r="E904" s="14" t="n">
        <f aca="false">4*AVERAGE($D$25:D904)</f>
        <v>3.05909090909091</v>
      </c>
      <c r="F904" s="14" t="n">
        <f aca="false">B904</f>
        <v>0.550666788942181</v>
      </c>
      <c r="G904" s="9" t="str">
        <f aca="false">IF(D904=1,C904,"")</f>
        <v/>
      </c>
      <c r="H904" s="14" t="n">
        <f aca="false">IF(D904=0,C904,"")</f>
        <v>0.872738179867156</v>
      </c>
      <c r="I904" s="9" t="n">
        <f aca="false">SQRT(1-F904^2)</f>
        <v>0.834725156896633</v>
      </c>
      <c r="J904" s="21"/>
      <c r="K904" s="21"/>
      <c r="L904" s="21"/>
      <c r="M904" s="21"/>
      <c r="N904" s="21"/>
      <c r="O904" s="21"/>
      <c r="P904" s="21"/>
      <c r="Q904" s="19" t="n">
        <f aca="false">PI()</f>
        <v>3.14159265358979</v>
      </c>
      <c r="S904" s="20" t="n">
        <v>0.550666788942181</v>
      </c>
      <c r="T904" s="20" t="n">
        <v>0.872738179867156</v>
      </c>
      <c r="U904" s="20" t="n">
        <v>0.513430677508577</v>
      </c>
      <c r="V904" s="20" t="n">
        <v>0.284973994280702</v>
      </c>
      <c r="W904" s="20" t="n">
        <v>0.631905740032572</v>
      </c>
      <c r="X904" s="20" t="n">
        <v>0.336393828761747</v>
      </c>
    </row>
    <row r="905" customFormat="false" ht="15" hidden="false" customHeight="false" outlineLevel="0" collapsed="false">
      <c r="A905" s="21" t="n">
        <v>881</v>
      </c>
      <c r="B905" s="18" t="n">
        <f aca="false">CHOOSE($E$9,S905,U905,W905)</f>
        <v>0.754717574338429</v>
      </c>
      <c r="C905" s="18" t="n">
        <f aca="false">CHOOSE($E$9,T905,V905,X905)</f>
        <v>0.506299869739451</v>
      </c>
      <c r="D905" s="9" t="n">
        <f aca="false">IF(B905^2+C905^2&lt;=1,1,0)</f>
        <v>1</v>
      </c>
      <c r="E905" s="14" t="n">
        <f aca="false">4*AVERAGE($D$25:D905)</f>
        <v>3.06015891032917</v>
      </c>
      <c r="F905" s="14" t="n">
        <f aca="false">B905</f>
        <v>0.754717574338429</v>
      </c>
      <c r="G905" s="14" t="n">
        <f aca="false">IF(D905=1,C905,"")</f>
        <v>0.506299869739451</v>
      </c>
      <c r="H905" s="9" t="str">
        <f aca="false">IF(D905=0,C905,"")</f>
        <v/>
      </c>
      <c r="I905" s="9" t="n">
        <f aca="false">SQRT(1-F905^2)</f>
        <v>0.656049832699253</v>
      </c>
      <c r="J905" s="21"/>
      <c r="K905" s="21"/>
      <c r="L905" s="21"/>
      <c r="M905" s="21"/>
      <c r="N905" s="21"/>
      <c r="O905" s="21"/>
      <c r="P905" s="21"/>
      <c r="Q905" s="19" t="n">
        <f aca="false">PI()</f>
        <v>3.14159265358979</v>
      </c>
      <c r="S905" s="20" t="n">
        <v>0.754717574338429</v>
      </c>
      <c r="T905" s="20" t="n">
        <v>0.506299869739451</v>
      </c>
      <c r="U905" s="20" t="n">
        <v>0.661024575180815</v>
      </c>
      <c r="V905" s="20" t="n">
        <v>0.203680947389907</v>
      </c>
      <c r="W905" s="20" t="n">
        <v>0.953825858135827</v>
      </c>
      <c r="X905" s="20" t="n">
        <v>0.956295366207503</v>
      </c>
    </row>
    <row r="906" customFormat="false" ht="15" hidden="false" customHeight="false" outlineLevel="0" collapsed="false">
      <c r="A906" s="21" t="n">
        <v>882</v>
      </c>
      <c r="B906" s="18" t="n">
        <f aca="false">CHOOSE($E$9,S906,U906,W906)</f>
        <v>0.0265522556146607</v>
      </c>
      <c r="C906" s="18" t="n">
        <f aca="false">CHOOSE($E$9,T906,V906,X906)</f>
        <v>0.129151189816184</v>
      </c>
      <c r="D906" s="9" t="n">
        <f aca="false">IF(B906^2+C906^2&lt;=1,1,0)</f>
        <v>1</v>
      </c>
      <c r="E906" s="14" t="n">
        <f aca="false">4*AVERAGE($D$25:D906)</f>
        <v>3.06122448979592</v>
      </c>
      <c r="F906" s="14" t="n">
        <f aca="false">B906</f>
        <v>0.0265522556146607</v>
      </c>
      <c r="G906" s="14" t="n">
        <f aca="false">IF(D906=1,C906,"")</f>
        <v>0.129151189816184</v>
      </c>
      <c r="H906" s="9" t="str">
        <f aca="false">IF(D906=0,C906,"")</f>
        <v/>
      </c>
      <c r="I906" s="9" t="n">
        <f aca="false">SQRT(1-F906^2)</f>
        <v>0.999647426706923</v>
      </c>
      <c r="J906" s="21"/>
      <c r="K906" s="21"/>
      <c r="L906" s="21"/>
      <c r="M906" s="21"/>
      <c r="N906" s="21"/>
      <c r="O906" s="21"/>
      <c r="P906" s="21"/>
      <c r="Q906" s="19" t="n">
        <f aca="false">PI()</f>
        <v>3.14159265358979</v>
      </c>
      <c r="S906" s="20" t="n">
        <v>0.0265522556146607</v>
      </c>
      <c r="T906" s="20" t="n">
        <v>0.129151189816184</v>
      </c>
      <c r="U906" s="20" t="n">
        <v>0.00140181696333397</v>
      </c>
      <c r="V906" s="20" t="n">
        <v>0.00482734680833219</v>
      </c>
      <c r="W906" s="20" t="n">
        <v>0.791444275909471</v>
      </c>
      <c r="X906" s="20" t="n">
        <v>0.528203850819236</v>
      </c>
    </row>
    <row r="907" customFormat="false" ht="15" hidden="false" customHeight="false" outlineLevel="0" collapsed="false">
      <c r="A907" s="21" t="n">
        <v>883</v>
      </c>
      <c r="B907" s="18" t="n">
        <f aca="false">CHOOSE($E$9,S907,U907,W907)</f>
        <v>0.620102980989032</v>
      </c>
      <c r="C907" s="18" t="n">
        <f aca="false">CHOOSE($E$9,T907,V907,X907)</f>
        <v>0.150304964394309</v>
      </c>
      <c r="D907" s="9" t="n">
        <f aca="false">IF(B907^2+C907^2&lt;=1,1,0)</f>
        <v>1</v>
      </c>
      <c r="E907" s="14" t="n">
        <f aca="false">4*AVERAGE($D$25:D907)</f>
        <v>3.06228765571914</v>
      </c>
      <c r="F907" s="14" t="n">
        <f aca="false">B907</f>
        <v>0.620102980989032</v>
      </c>
      <c r="G907" s="14" t="n">
        <f aca="false">IF(D907=1,C907,"")</f>
        <v>0.150304964394309</v>
      </c>
      <c r="H907" s="9" t="str">
        <f aca="false">IF(D907=0,C907,"")</f>
        <v/>
      </c>
      <c r="I907" s="9" t="n">
        <f aca="false">SQRT(1-F907^2)</f>
        <v>0.784520422276257</v>
      </c>
      <c r="J907" s="21"/>
      <c r="K907" s="21"/>
      <c r="L907" s="21"/>
      <c r="M907" s="21"/>
      <c r="N907" s="21"/>
      <c r="O907" s="21"/>
      <c r="P907" s="21"/>
      <c r="Q907" s="19" t="n">
        <f aca="false">PI()</f>
        <v>3.14159265358979</v>
      </c>
      <c r="S907" s="20" t="n">
        <v>0.620102980989032</v>
      </c>
      <c r="T907" s="20" t="n">
        <v>0.150304964394309</v>
      </c>
      <c r="U907" s="20" t="n">
        <v>0.754235102301321</v>
      </c>
      <c r="V907" s="20" t="n">
        <v>0.701196871582016</v>
      </c>
      <c r="W907" s="20" t="n">
        <v>0.235279151945506</v>
      </c>
      <c r="X907" s="20" t="n">
        <v>0.18919716746855</v>
      </c>
    </row>
    <row r="908" customFormat="false" ht="15" hidden="false" customHeight="false" outlineLevel="0" collapsed="false">
      <c r="A908" s="21" t="n">
        <v>884</v>
      </c>
      <c r="B908" s="18" t="n">
        <f aca="false">CHOOSE($E$9,S908,U908,W908)</f>
        <v>0.606732633314095</v>
      </c>
      <c r="C908" s="18" t="n">
        <f aca="false">CHOOSE($E$9,T908,V908,X908)</f>
        <v>0.872341341455467</v>
      </c>
      <c r="D908" s="9" t="n">
        <f aca="false">IF(B908^2+C908^2&lt;=1,1,0)</f>
        <v>0</v>
      </c>
      <c r="E908" s="14" t="n">
        <f aca="false">4*AVERAGE($D$25:D908)</f>
        <v>3.05882352941176</v>
      </c>
      <c r="F908" s="14" t="n">
        <f aca="false">B908</f>
        <v>0.606732633314095</v>
      </c>
      <c r="G908" s="9" t="str">
        <f aca="false">IF(D908=1,C908,"")</f>
        <v/>
      </c>
      <c r="H908" s="14" t="n">
        <f aca="false">IF(D908=0,C908,"")</f>
        <v>0.872341341455467</v>
      </c>
      <c r="I908" s="9" t="n">
        <f aca="false">SQRT(1-F908^2)</f>
        <v>0.794905976623489</v>
      </c>
      <c r="J908" s="21"/>
      <c r="K908" s="21"/>
      <c r="L908" s="21"/>
      <c r="M908" s="21"/>
      <c r="N908" s="21"/>
      <c r="O908" s="21"/>
      <c r="P908" s="21"/>
      <c r="Q908" s="19" t="n">
        <f aca="false">PI()</f>
        <v>3.14159265358979</v>
      </c>
      <c r="S908" s="20" t="n">
        <v>0.606732633314095</v>
      </c>
      <c r="T908" s="20" t="n">
        <v>0.872341341455467</v>
      </c>
      <c r="U908" s="20" t="n">
        <v>0.278538620400776</v>
      </c>
      <c r="V908" s="20" t="n">
        <v>0.11822656925559</v>
      </c>
      <c r="W908" s="20" t="n">
        <v>0.39126806307359</v>
      </c>
      <c r="X908" s="20" t="n">
        <v>0.716687798030533</v>
      </c>
    </row>
    <row r="909" customFormat="false" ht="15" hidden="false" customHeight="false" outlineLevel="0" collapsed="false">
      <c r="A909" s="21" t="n">
        <v>885</v>
      </c>
      <c r="B909" s="18" t="n">
        <f aca="false">CHOOSE($E$9,S909,U909,W909)</f>
        <v>0.207260358030908</v>
      </c>
      <c r="C909" s="18" t="n">
        <f aca="false">CHOOSE($E$9,T909,V909,X909)</f>
        <v>0.283325593569316</v>
      </c>
      <c r="D909" s="9" t="n">
        <f aca="false">IF(B909^2+C909^2&lt;=1,1,0)</f>
        <v>1</v>
      </c>
      <c r="E909" s="14" t="n">
        <f aca="false">4*AVERAGE($D$25:D909)</f>
        <v>3.05988700564972</v>
      </c>
      <c r="F909" s="14" t="n">
        <f aca="false">B909</f>
        <v>0.207260358030908</v>
      </c>
      <c r="G909" s="14" t="n">
        <f aca="false">IF(D909=1,C909,"")</f>
        <v>0.283325593569316</v>
      </c>
      <c r="H909" s="9" t="str">
        <f aca="false">IF(D909=0,C909,"")</f>
        <v/>
      </c>
      <c r="I909" s="9" t="n">
        <f aca="false">SQRT(1-F909^2)</f>
        <v>0.978285819169889</v>
      </c>
      <c r="J909" s="21"/>
      <c r="K909" s="21"/>
      <c r="L909" s="21"/>
      <c r="M909" s="21"/>
      <c r="N909" s="21"/>
      <c r="O909" s="21"/>
      <c r="P909" s="21"/>
      <c r="Q909" s="19" t="n">
        <f aca="false">PI()</f>
        <v>3.14159265358979</v>
      </c>
      <c r="S909" s="20" t="n">
        <v>0.207260358030908</v>
      </c>
      <c r="T909" s="20" t="n">
        <v>0.283325593569316</v>
      </c>
      <c r="U909" s="20" t="n">
        <v>0.277666687557311</v>
      </c>
      <c r="V909" s="20" t="n">
        <v>0.382913358547407</v>
      </c>
      <c r="W909" s="20" t="n">
        <v>0.314179322623898</v>
      </c>
      <c r="X909" s="20" t="n">
        <v>0.45696375291291</v>
      </c>
    </row>
    <row r="910" customFormat="false" ht="15" hidden="false" customHeight="false" outlineLevel="0" collapsed="false">
      <c r="A910" s="21" t="n">
        <v>886</v>
      </c>
      <c r="B910" s="18" t="n">
        <f aca="false">CHOOSE($E$9,S910,U910,W910)</f>
        <v>0.769510162412189</v>
      </c>
      <c r="C910" s="18" t="n">
        <f aca="false">CHOOSE($E$9,T910,V910,X910)</f>
        <v>0.138963345554657</v>
      </c>
      <c r="D910" s="9" t="n">
        <f aca="false">IF(B910^2+C910^2&lt;=1,1,0)</f>
        <v>1</v>
      </c>
      <c r="E910" s="14" t="n">
        <f aca="false">4*AVERAGE($D$25:D910)</f>
        <v>3.06094808126411</v>
      </c>
      <c r="F910" s="14" t="n">
        <f aca="false">B910</f>
        <v>0.769510162412189</v>
      </c>
      <c r="G910" s="14" t="n">
        <f aca="false">IF(D910=1,C910,"")</f>
        <v>0.138963345554657</v>
      </c>
      <c r="H910" s="9" t="str">
        <f aca="false">IF(D910=0,C910,"")</f>
        <v/>
      </c>
      <c r="I910" s="9" t="n">
        <f aca="false">SQRT(1-F910^2)</f>
        <v>0.638634566825479</v>
      </c>
      <c r="J910" s="21"/>
      <c r="K910" s="21"/>
      <c r="L910" s="21"/>
      <c r="M910" s="21"/>
      <c r="N910" s="21"/>
      <c r="O910" s="21"/>
      <c r="P910" s="21"/>
      <c r="Q910" s="19" t="n">
        <f aca="false">PI()</f>
        <v>3.14159265358979</v>
      </c>
      <c r="S910" s="20" t="n">
        <v>0.769510162412189</v>
      </c>
      <c r="T910" s="20" t="n">
        <v>0.138963345554657</v>
      </c>
      <c r="U910" s="20" t="n">
        <v>0.471984159225182</v>
      </c>
      <c r="V910" s="20" t="n">
        <v>0.0543431340687048</v>
      </c>
      <c r="W910" s="20" t="n">
        <v>0.909094654253227</v>
      </c>
      <c r="X910" s="20" t="n">
        <v>0.413754285829446</v>
      </c>
    </row>
    <row r="911" customFormat="false" ht="15" hidden="false" customHeight="false" outlineLevel="0" collapsed="false">
      <c r="A911" s="21" t="n">
        <v>887</v>
      </c>
      <c r="B911" s="18" t="n">
        <f aca="false">CHOOSE($E$9,S911,U911,W911)</f>
        <v>0.198633562657051</v>
      </c>
      <c r="C911" s="18" t="n">
        <f aca="false">CHOOSE($E$9,T911,V911,X911)</f>
        <v>0.766755924210884</v>
      </c>
      <c r="D911" s="9" t="n">
        <f aca="false">IF(B911^2+C911^2&lt;=1,1,0)</f>
        <v>1</v>
      </c>
      <c r="E911" s="14" t="n">
        <f aca="false">4*AVERAGE($D$25:D911)</f>
        <v>3.0620067643743</v>
      </c>
      <c r="F911" s="14" t="n">
        <f aca="false">B911</f>
        <v>0.198633562657051</v>
      </c>
      <c r="G911" s="14" t="n">
        <f aca="false">IF(D911=1,C911,"")</f>
        <v>0.766755924210884</v>
      </c>
      <c r="H911" s="9" t="str">
        <f aca="false">IF(D911=0,C911,"")</f>
        <v/>
      </c>
      <c r="I911" s="9" t="n">
        <f aca="false">SQRT(1-F911^2)</f>
        <v>0.980073827722263</v>
      </c>
      <c r="J911" s="21"/>
      <c r="K911" s="21"/>
      <c r="L911" s="21"/>
      <c r="M911" s="21"/>
      <c r="N911" s="21"/>
      <c r="O911" s="21"/>
      <c r="P911" s="21"/>
      <c r="Q911" s="19" t="n">
        <f aca="false">PI()</f>
        <v>3.14159265358979</v>
      </c>
      <c r="S911" s="20" t="n">
        <v>0.198633562657051</v>
      </c>
      <c r="T911" s="20" t="n">
        <v>0.766755924210884</v>
      </c>
      <c r="U911" s="20" t="n">
        <v>0.688721370792849</v>
      </c>
      <c r="V911" s="20" t="n">
        <v>0.0698785451223276</v>
      </c>
      <c r="W911" s="20" t="n">
        <v>0.788702988143998</v>
      </c>
      <c r="X911" s="20" t="n">
        <v>0.840393590964525</v>
      </c>
    </row>
    <row r="912" customFormat="false" ht="15" hidden="false" customHeight="false" outlineLevel="0" collapsed="false">
      <c r="A912" s="21" t="n">
        <v>888</v>
      </c>
      <c r="B912" s="18" t="n">
        <f aca="false">CHOOSE($E$9,S912,U912,W912)</f>
        <v>0.640621317899786</v>
      </c>
      <c r="C912" s="18" t="n">
        <f aca="false">CHOOSE($E$9,T912,V912,X912)</f>
        <v>0.435051337932237</v>
      </c>
      <c r="D912" s="9" t="n">
        <f aca="false">IF(B912^2+C912^2&lt;=1,1,0)</f>
        <v>1</v>
      </c>
      <c r="E912" s="14" t="n">
        <f aca="false">4*AVERAGE($D$25:D912)</f>
        <v>3.06306306306306</v>
      </c>
      <c r="F912" s="14" t="n">
        <f aca="false">B912</f>
        <v>0.640621317899786</v>
      </c>
      <c r="G912" s="14" t="n">
        <f aca="false">IF(D912=1,C912,"")</f>
        <v>0.435051337932237</v>
      </c>
      <c r="H912" s="9" t="str">
        <f aca="false">IF(D912=0,C912,"")</f>
        <v/>
      </c>
      <c r="I912" s="9" t="n">
        <f aca="false">SQRT(1-F912^2)</f>
        <v>0.767856970439379</v>
      </c>
      <c r="J912" s="21"/>
      <c r="K912" s="21"/>
      <c r="L912" s="21"/>
      <c r="M912" s="21"/>
      <c r="N912" s="21"/>
      <c r="O912" s="21"/>
      <c r="P912" s="21"/>
      <c r="Q912" s="19" t="n">
        <f aca="false">PI()</f>
        <v>3.14159265358979</v>
      </c>
      <c r="S912" s="20" t="n">
        <v>0.640621317899786</v>
      </c>
      <c r="T912" s="20" t="n">
        <v>0.435051337932237</v>
      </c>
      <c r="U912" s="20" t="n">
        <v>0.0897148988903518</v>
      </c>
      <c r="V912" s="20" t="n">
        <v>0.586770672349942</v>
      </c>
      <c r="W912" s="20" t="n">
        <v>0.694549690473692</v>
      </c>
      <c r="X912" s="20" t="n">
        <v>0.230237594208522</v>
      </c>
    </row>
    <row r="913" customFormat="false" ht="15" hidden="false" customHeight="false" outlineLevel="0" collapsed="false">
      <c r="A913" s="21" t="n">
        <v>889</v>
      </c>
      <c r="B913" s="18" t="n">
        <f aca="false">CHOOSE($E$9,S913,U913,W913)</f>
        <v>0.0641458526952192</v>
      </c>
      <c r="C913" s="18" t="n">
        <f aca="false">CHOOSE($E$9,T913,V913,X913)</f>
        <v>0.611331706517376</v>
      </c>
      <c r="D913" s="9" t="n">
        <f aca="false">IF(B913^2+C913^2&lt;=1,1,0)</f>
        <v>1</v>
      </c>
      <c r="E913" s="14" t="n">
        <f aca="false">4*AVERAGE($D$25:D913)</f>
        <v>3.06411698537683</v>
      </c>
      <c r="F913" s="14" t="n">
        <f aca="false">B913</f>
        <v>0.0641458526952192</v>
      </c>
      <c r="G913" s="14" t="n">
        <f aca="false">IF(D913=1,C913,"")</f>
        <v>0.611331706517376</v>
      </c>
      <c r="H913" s="9" t="str">
        <f aca="false">IF(D913=0,C913,"")</f>
        <v/>
      </c>
      <c r="I913" s="9" t="n">
        <f aca="false">SQRT(1-F913^2)</f>
        <v>0.997940534091087</v>
      </c>
      <c r="J913" s="21"/>
      <c r="K913" s="21"/>
      <c r="L913" s="21"/>
      <c r="M913" s="21"/>
      <c r="N913" s="21"/>
      <c r="O913" s="21"/>
      <c r="P913" s="21"/>
      <c r="Q913" s="19" t="n">
        <f aca="false">PI()</f>
        <v>3.14159265358979</v>
      </c>
      <c r="S913" s="20" t="n">
        <v>0.0641458526952192</v>
      </c>
      <c r="T913" s="20" t="n">
        <v>0.611331706517376</v>
      </c>
      <c r="U913" s="20" t="n">
        <v>0.95563035276238</v>
      </c>
      <c r="V913" s="20" t="n">
        <v>0.500130453032086</v>
      </c>
      <c r="W913" s="20" t="n">
        <v>0.0480900894092238</v>
      </c>
      <c r="X913" s="20" t="n">
        <v>0.463771250052853</v>
      </c>
    </row>
    <row r="914" customFormat="false" ht="15" hidden="false" customHeight="false" outlineLevel="0" collapsed="false">
      <c r="A914" s="21" t="n">
        <v>890</v>
      </c>
      <c r="B914" s="18" t="n">
        <f aca="false">CHOOSE($E$9,S914,U914,W914)</f>
        <v>0.144665032043122</v>
      </c>
      <c r="C914" s="18" t="n">
        <f aca="false">CHOOSE($E$9,T914,V914,X914)</f>
        <v>0.798335773986764</v>
      </c>
      <c r="D914" s="9" t="n">
        <f aca="false">IF(B914^2+C914^2&lt;=1,1,0)</f>
        <v>1</v>
      </c>
      <c r="E914" s="14" t="n">
        <f aca="false">4*AVERAGE($D$25:D914)</f>
        <v>3.06516853932584</v>
      </c>
      <c r="F914" s="14" t="n">
        <f aca="false">B914</f>
        <v>0.144665032043122</v>
      </c>
      <c r="G914" s="14" t="n">
        <f aca="false">IF(D914=1,C914,"")</f>
        <v>0.798335773986764</v>
      </c>
      <c r="H914" s="9" t="str">
        <f aca="false">IF(D914=0,C914,"")</f>
        <v/>
      </c>
      <c r="I914" s="9" t="n">
        <f aca="false">SQRT(1-F914^2)</f>
        <v>0.98948068627132</v>
      </c>
      <c r="J914" s="21"/>
      <c r="K914" s="21"/>
      <c r="L914" s="21"/>
      <c r="M914" s="21"/>
      <c r="N914" s="21"/>
      <c r="O914" s="21"/>
      <c r="P914" s="21"/>
      <c r="Q914" s="19" t="n">
        <f aca="false">PI()</f>
        <v>3.14159265358979</v>
      </c>
      <c r="S914" s="20" t="n">
        <v>0.144665032043122</v>
      </c>
      <c r="T914" s="20" t="n">
        <v>0.798335773986764</v>
      </c>
      <c r="U914" s="20" t="n">
        <v>0.165828357211997</v>
      </c>
      <c r="V914" s="20" t="n">
        <v>0.459344077150313</v>
      </c>
      <c r="W914" s="20" t="n">
        <v>0.735623379443135</v>
      </c>
      <c r="X914" s="20" t="n">
        <v>0.387691947788087</v>
      </c>
    </row>
    <row r="915" customFormat="false" ht="15" hidden="false" customHeight="false" outlineLevel="0" collapsed="false">
      <c r="A915" s="21" t="n">
        <v>891</v>
      </c>
      <c r="B915" s="18" t="n">
        <f aca="false">CHOOSE($E$9,S915,U915,W915)</f>
        <v>0.0900695155141875</v>
      </c>
      <c r="C915" s="18" t="n">
        <f aca="false">CHOOSE($E$9,T915,V915,X915)</f>
        <v>0.19618544972036</v>
      </c>
      <c r="D915" s="9" t="n">
        <f aca="false">IF(B915^2+C915^2&lt;=1,1,0)</f>
        <v>1</v>
      </c>
      <c r="E915" s="14" t="n">
        <f aca="false">4*AVERAGE($D$25:D915)</f>
        <v>3.0662177328844</v>
      </c>
      <c r="F915" s="14" t="n">
        <f aca="false">B915</f>
        <v>0.0900695155141875</v>
      </c>
      <c r="G915" s="14" t="n">
        <f aca="false">IF(D915=1,C915,"")</f>
        <v>0.19618544972036</v>
      </c>
      <c r="H915" s="9" t="str">
        <f aca="false">IF(D915=0,C915,"")</f>
        <v/>
      </c>
      <c r="I915" s="9" t="n">
        <f aca="false">SQRT(1-F915^2)</f>
        <v>0.995935481030292</v>
      </c>
      <c r="J915" s="21"/>
      <c r="K915" s="21"/>
      <c r="L915" s="21"/>
      <c r="M915" s="21"/>
      <c r="N915" s="21"/>
      <c r="O915" s="21"/>
      <c r="P915" s="21"/>
      <c r="Q915" s="19" t="n">
        <f aca="false">PI()</f>
        <v>3.14159265358979</v>
      </c>
      <c r="S915" s="20" t="n">
        <v>0.0900695155141875</v>
      </c>
      <c r="T915" s="20" t="n">
        <v>0.19618544972036</v>
      </c>
      <c r="U915" s="20" t="n">
        <v>0.160497764073666</v>
      </c>
      <c r="V915" s="20" t="n">
        <v>0.386899536864236</v>
      </c>
      <c r="W915" s="20" t="n">
        <v>0.29024193745962</v>
      </c>
      <c r="X915" s="20" t="n">
        <v>0.457880030900197</v>
      </c>
    </row>
    <row r="916" customFormat="false" ht="15" hidden="false" customHeight="false" outlineLevel="0" collapsed="false">
      <c r="A916" s="21" t="n">
        <v>892</v>
      </c>
      <c r="B916" s="18" t="n">
        <f aca="false">CHOOSE($E$9,S916,U916,W916)</f>
        <v>0.821569979540072</v>
      </c>
      <c r="C916" s="18" t="n">
        <f aca="false">CHOOSE($E$9,T916,V916,X916)</f>
        <v>0.00606813572812825</v>
      </c>
      <c r="D916" s="9" t="n">
        <f aca="false">IF(B916^2+C916^2&lt;=1,1,0)</f>
        <v>1</v>
      </c>
      <c r="E916" s="14" t="n">
        <f aca="false">4*AVERAGE($D$25:D916)</f>
        <v>3.06726457399103</v>
      </c>
      <c r="F916" s="14" t="n">
        <f aca="false">B916</f>
        <v>0.821569979540072</v>
      </c>
      <c r="G916" s="14" t="n">
        <f aca="false">IF(D916=1,C916,"")</f>
        <v>0.00606813572812825</v>
      </c>
      <c r="H916" s="9" t="str">
        <f aca="false">IF(D916=0,C916,"")</f>
        <v/>
      </c>
      <c r="I916" s="9" t="n">
        <f aca="false">SQRT(1-F916^2)</f>
        <v>0.570107681686999</v>
      </c>
      <c r="J916" s="21"/>
      <c r="K916" s="21"/>
      <c r="L916" s="21"/>
      <c r="M916" s="21"/>
      <c r="N916" s="21"/>
      <c r="O916" s="21"/>
      <c r="P916" s="21"/>
      <c r="Q916" s="19" t="n">
        <f aca="false">PI()</f>
        <v>3.14159265358979</v>
      </c>
      <c r="S916" s="20" t="n">
        <v>0.821569979540072</v>
      </c>
      <c r="T916" s="20" t="n">
        <v>0.00606813572812825</v>
      </c>
      <c r="U916" s="20" t="n">
        <v>0.17465246774507</v>
      </c>
      <c r="V916" s="20" t="n">
        <v>0.391532065415593</v>
      </c>
      <c r="W916" s="20" t="n">
        <v>0.934134891255933</v>
      </c>
      <c r="X916" s="20" t="n">
        <v>0.162697751774036</v>
      </c>
    </row>
    <row r="917" customFormat="false" ht="15" hidden="false" customHeight="false" outlineLevel="0" collapsed="false">
      <c r="A917" s="21" t="n">
        <v>893</v>
      </c>
      <c r="B917" s="18" t="n">
        <f aca="false">CHOOSE($E$9,S917,U917,W917)</f>
        <v>0.799497059429996</v>
      </c>
      <c r="C917" s="18" t="n">
        <f aca="false">CHOOSE($E$9,T917,V917,X917)</f>
        <v>0.0787219103658572</v>
      </c>
      <c r="D917" s="9" t="n">
        <f aca="false">IF(B917^2+C917^2&lt;=1,1,0)</f>
        <v>1</v>
      </c>
      <c r="E917" s="14" t="n">
        <f aca="false">4*AVERAGE($D$25:D917)</f>
        <v>3.06830907054871</v>
      </c>
      <c r="F917" s="14" t="n">
        <f aca="false">B917</f>
        <v>0.799497059429996</v>
      </c>
      <c r="G917" s="14" t="n">
        <f aca="false">IF(D917=1,C917,"")</f>
        <v>0.0787219103658572</v>
      </c>
      <c r="H917" s="9" t="str">
        <f aca="false">IF(D917=0,C917,"")</f>
        <v/>
      </c>
      <c r="I917" s="9" t="n">
        <f aca="false">SQRT(1-F917^2)</f>
        <v>0.600670002549478</v>
      </c>
      <c r="J917" s="21"/>
      <c r="K917" s="21"/>
      <c r="L917" s="21"/>
      <c r="M917" s="21"/>
      <c r="N917" s="21"/>
      <c r="O917" s="21"/>
      <c r="P917" s="21"/>
      <c r="Q917" s="19" t="n">
        <f aca="false">PI()</f>
        <v>3.14159265358979</v>
      </c>
      <c r="S917" s="20" t="n">
        <v>0.799497059429996</v>
      </c>
      <c r="T917" s="20" t="n">
        <v>0.0787219103658572</v>
      </c>
      <c r="U917" s="20" t="n">
        <v>0.627484993084167</v>
      </c>
      <c r="V917" s="20" t="n">
        <v>0.243826623491408</v>
      </c>
      <c r="W917" s="20" t="n">
        <v>0.99433897586432</v>
      </c>
      <c r="X917" s="20" t="n">
        <v>0.472907730135761</v>
      </c>
    </row>
    <row r="918" customFormat="false" ht="15" hidden="false" customHeight="false" outlineLevel="0" collapsed="false">
      <c r="A918" s="21" t="n">
        <v>894</v>
      </c>
      <c r="B918" s="18" t="n">
        <f aca="false">CHOOSE($E$9,S918,U918,W918)</f>
        <v>0.823725925176404</v>
      </c>
      <c r="C918" s="18" t="n">
        <f aca="false">CHOOSE($E$9,T918,V918,X918)</f>
        <v>0.631478451308794</v>
      </c>
      <c r="D918" s="9" t="n">
        <f aca="false">IF(B918^2+C918^2&lt;=1,1,0)</f>
        <v>0</v>
      </c>
      <c r="E918" s="14" t="n">
        <f aca="false">4*AVERAGE($D$25:D918)</f>
        <v>3.06487695749441</v>
      </c>
      <c r="F918" s="14" t="n">
        <f aca="false">B918</f>
        <v>0.823725925176404</v>
      </c>
      <c r="G918" s="9" t="str">
        <f aca="false">IF(D918=1,C918,"")</f>
        <v/>
      </c>
      <c r="H918" s="14" t="n">
        <f aca="false">IF(D918=0,C918,"")</f>
        <v>0.631478451308794</v>
      </c>
      <c r="I918" s="9" t="n">
        <f aca="false">SQRT(1-F918^2)</f>
        <v>0.566988183467942</v>
      </c>
      <c r="J918" s="21"/>
      <c r="K918" s="21"/>
      <c r="L918" s="21"/>
      <c r="M918" s="21"/>
      <c r="N918" s="21"/>
      <c r="O918" s="21"/>
      <c r="P918" s="21"/>
      <c r="Q918" s="19" t="n">
        <f aca="false">PI()</f>
        <v>3.14159265358979</v>
      </c>
      <c r="S918" s="20" t="n">
        <v>0.823725925176404</v>
      </c>
      <c r="T918" s="20" t="n">
        <v>0.631478451308794</v>
      </c>
      <c r="U918" s="20" t="n">
        <v>0.674583996112431</v>
      </c>
      <c r="V918" s="20" t="n">
        <v>0.582110723019515</v>
      </c>
      <c r="W918" s="20" t="n">
        <v>0.0541649991316281</v>
      </c>
      <c r="X918" s="20" t="n">
        <v>0.896076533131307</v>
      </c>
    </row>
    <row r="919" customFormat="false" ht="15" hidden="false" customHeight="false" outlineLevel="0" collapsed="false">
      <c r="A919" s="21" t="n">
        <v>895</v>
      </c>
      <c r="B919" s="18" t="n">
        <f aca="false">CHOOSE($E$9,S919,U919,W919)</f>
        <v>0.9050389676122</v>
      </c>
      <c r="C919" s="18" t="n">
        <f aca="false">CHOOSE($E$9,T919,V919,X919)</f>
        <v>0.22343889309559</v>
      </c>
      <c r="D919" s="9" t="n">
        <f aca="false">IF(B919^2+C919^2&lt;=1,1,0)</f>
        <v>1</v>
      </c>
      <c r="E919" s="14" t="n">
        <f aca="false">4*AVERAGE($D$25:D919)</f>
        <v>3.0659217877095</v>
      </c>
      <c r="F919" s="14" t="n">
        <f aca="false">B919</f>
        <v>0.9050389676122</v>
      </c>
      <c r="G919" s="14" t="n">
        <f aca="false">IF(D919=1,C919,"")</f>
        <v>0.22343889309559</v>
      </c>
      <c r="H919" s="9" t="str">
        <f aca="false">IF(D919=0,C919,"")</f>
        <v/>
      </c>
      <c r="I919" s="9" t="n">
        <f aca="false">SQRT(1-F919^2)</f>
        <v>0.425328657750032</v>
      </c>
      <c r="J919" s="21"/>
      <c r="K919" s="21"/>
      <c r="L919" s="21"/>
      <c r="M919" s="21"/>
      <c r="N919" s="21"/>
      <c r="O919" s="21"/>
      <c r="P919" s="21"/>
      <c r="Q919" s="19" t="n">
        <f aca="false">PI()</f>
        <v>3.14159265358979</v>
      </c>
      <c r="S919" s="20" t="n">
        <v>0.9050389676122</v>
      </c>
      <c r="T919" s="20" t="n">
        <v>0.22343889309559</v>
      </c>
      <c r="U919" s="20" t="n">
        <v>0.606774711853915</v>
      </c>
      <c r="V919" s="20" t="n">
        <v>0.768860911976987</v>
      </c>
      <c r="W919" s="20" t="n">
        <v>0.665226976527682</v>
      </c>
      <c r="X919" s="20" t="n">
        <v>0.63026665272943</v>
      </c>
    </row>
    <row r="920" customFormat="false" ht="15" hidden="false" customHeight="false" outlineLevel="0" collapsed="false">
      <c r="A920" s="21" t="n">
        <v>896</v>
      </c>
      <c r="B920" s="18" t="n">
        <f aca="false">CHOOSE($E$9,S920,U920,W920)</f>
        <v>0.859404133982025</v>
      </c>
      <c r="C920" s="18" t="n">
        <f aca="false">CHOOSE($E$9,T920,V920,X920)</f>
        <v>0.901990627055056</v>
      </c>
      <c r="D920" s="9" t="n">
        <f aca="false">IF(B920^2+C920^2&lt;=1,1,0)</f>
        <v>0</v>
      </c>
      <c r="E920" s="14" t="n">
        <f aca="false">4*AVERAGE($D$25:D920)</f>
        <v>3.0625</v>
      </c>
      <c r="F920" s="14" t="n">
        <f aca="false">B920</f>
        <v>0.859404133982025</v>
      </c>
      <c r="G920" s="9" t="str">
        <f aca="false">IF(D920=1,C920,"")</f>
        <v/>
      </c>
      <c r="H920" s="14" t="n">
        <f aca="false">IF(D920=0,C920,"")</f>
        <v>0.901990627055056</v>
      </c>
      <c r="I920" s="9" t="n">
        <f aca="false">SQRT(1-F920^2)</f>
        <v>0.511296914223629</v>
      </c>
      <c r="J920" s="21"/>
      <c r="K920" s="21"/>
      <c r="L920" s="21"/>
      <c r="M920" s="21"/>
      <c r="N920" s="21"/>
      <c r="O920" s="21"/>
      <c r="P920" s="21"/>
      <c r="Q920" s="19" t="n">
        <f aca="false">PI()</f>
        <v>3.14159265358979</v>
      </c>
      <c r="S920" s="20" t="n">
        <v>0.859404133982025</v>
      </c>
      <c r="T920" s="20" t="n">
        <v>0.901990627055056</v>
      </c>
      <c r="U920" s="20" t="n">
        <v>0.952883907977006</v>
      </c>
      <c r="V920" s="20" t="n">
        <v>0.135492781625431</v>
      </c>
      <c r="W920" s="20" t="n">
        <v>0.188206154576712</v>
      </c>
      <c r="X920" s="20" t="n">
        <v>0.757183977668564</v>
      </c>
    </row>
    <row r="921" customFormat="false" ht="15" hidden="false" customHeight="false" outlineLevel="0" collapsed="false">
      <c r="A921" s="21" t="n">
        <v>897</v>
      </c>
      <c r="B921" s="18" t="n">
        <f aca="false">CHOOSE($E$9,S921,U921,W921)</f>
        <v>0.18437301449012</v>
      </c>
      <c r="C921" s="18" t="n">
        <f aca="false">CHOOSE($E$9,T921,V921,X921)</f>
        <v>0.727818363928236</v>
      </c>
      <c r="D921" s="9" t="n">
        <f aca="false">IF(B921^2+C921^2&lt;=1,1,0)</f>
        <v>1</v>
      </c>
      <c r="E921" s="14" t="n">
        <f aca="false">4*AVERAGE($D$25:D921)</f>
        <v>3.06354515050167</v>
      </c>
      <c r="F921" s="14" t="n">
        <f aca="false">B921</f>
        <v>0.18437301449012</v>
      </c>
      <c r="G921" s="14" t="n">
        <f aca="false">IF(D921=1,C921,"")</f>
        <v>0.727818363928236</v>
      </c>
      <c r="H921" s="9" t="str">
        <f aca="false">IF(D921=0,C921,"")</f>
        <v/>
      </c>
      <c r="I921" s="9" t="n">
        <f aca="false">SQRT(1-F921^2)</f>
        <v>0.982856343281065</v>
      </c>
      <c r="J921" s="21"/>
      <c r="K921" s="21"/>
      <c r="L921" s="21"/>
      <c r="M921" s="21"/>
      <c r="N921" s="21"/>
      <c r="O921" s="21"/>
      <c r="P921" s="21"/>
      <c r="Q921" s="19" t="n">
        <f aca="false">PI()</f>
        <v>3.14159265358979</v>
      </c>
      <c r="S921" s="20" t="n">
        <v>0.18437301449012</v>
      </c>
      <c r="T921" s="20" t="n">
        <v>0.727818363928236</v>
      </c>
      <c r="U921" s="20" t="n">
        <v>0.521891958735079</v>
      </c>
      <c r="V921" s="20" t="n">
        <v>0.156987917177841</v>
      </c>
      <c r="W921" s="20" t="n">
        <v>0.730766313696903</v>
      </c>
      <c r="X921" s="20" t="n">
        <v>0.246888528143615</v>
      </c>
    </row>
    <row r="922" customFormat="false" ht="15" hidden="false" customHeight="false" outlineLevel="0" collapsed="false">
      <c r="A922" s="21" t="n">
        <v>898</v>
      </c>
      <c r="B922" s="18" t="n">
        <f aca="false">CHOOSE($E$9,S922,U922,W922)</f>
        <v>0.0980918438872322</v>
      </c>
      <c r="C922" s="18" t="n">
        <f aca="false">CHOOSE($E$9,T922,V922,X922)</f>
        <v>0.562320591998287</v>
      </c>
      <c r="D922" s="9" t="n">
        <f aca="false">IF(B922^2+C922^2&lt;=1,1,0)</f>
        <v>1</v>
      </c>
      <c r="E922" s="14" t="n">
        <f aca="false">4*AVERAGE($D$25:D922)</f>
        <v>3.06458797327394</v>
      </c>
      <c r="F922" s="14" t="n">
        <f aca="false">B922</f>
        <v>0.0980918438872322</v>
      </c>
      <c r="G922" s="14" t="n">
        <f aca="false">IF(D922=1,C922,"")</f>
        <v>0.562320591998287</v>
      </c>
      <c r="H922" s="9" t="str">
        <f aca="false">IF(D922=0,C922,"")</f>
        <v/>
      </c>
      <c r="I922" s="9" t="n">
        <f aca="false">SQRT(1-F922^2)</f>
        <v>0.995177366182935</v>
      </c>
      <c r="J922" s="21"/>
      <c r="K922" s="21"/>
      <c r="L922" s="21"/>
      <c r="M922" s="21"/>
      <c r="N922" s="21"/>
      <c r="O922" s="21"/>
      <c r="P922" s="21"/>
      <c r="Q922" s="19" t="n">
        <f aca="false">PI()</f>
        <v>3.14159265358979</v>
      </c>
      <c r="S922" s="20" t="n">
        <v>0.0980918438872322</v>
      </c>
      <c r="T922" s="20" t="n">
        <v>0.562320591998287</v>
      </c>
      <c r="U922" s="20" t="n">
        <v>0.186914825934448</v>
      </c>
      <c r="V922" s="20" t="n">
        <v>0.931123573262248</v>
      </c>
      <c r="W922" s="20" t="n">
        <v>0.130783188969173</v>
      </c>
      <c r="X922" s="20" t="n">
        <v>0.92836119265697</v>
      </c>
    </row>
    <row r="923" customFormat="false" ht="15" hidden="false" customHeight="false" outlineLevel="0" collapsed="false">
      <c r="A923" s="21" t="n">
        <v>899</v>
      </c>
      <c r="B923" s="18" t="n">
        <f aca="false">CHOOSE($E$9,S923,U923,W923)</f>
        <v>0.919270144659095</v>
      </c>
      <c r="C923" s="18" t="n">
        <f aca="false">CHOOSE($E$9,T923,V923,X923)</f>
        <v>0.373412876040675</v>
      </c>
      <c r="D923" s="9" t="n">
        <f aca="false">IF(B923^2+C923^2&lt;=1,1,0)</f>
        <v>1</v>
      </c>
      <c r="E923" s="14" t="n">
        <f aca="false">4*AVERAGE($D$25:D923)</f>
        <v>3.06562847608454</v>
      </c>
      <c r="F923" s="14" t="n">
        <f aca="false">B923</f>
        <v>0.919270144659095</v>
      </c>
      <c r="G923" s="14" t="n">
        <f aca="false">IF(D923=1,C923,"")</f>
        <v>0.373412876040675</v>
      </c>
      <c r="H923" s="9" t="str">
        <f aca="false">IF(D923=0,C923,"")</f>
        <v/>
      </c>
      <c r="I923" s="9" t="n">
        <f aca="false">SQRT(1-F923^2)</f>
        <v>0.39362723627621</v>
      </c>
      <c r="J923" s="21"/>
      <c r="K923" s="21"/>
      <c r="L923" s="21"/>
      <c r="M923" s="21"/>
      <c r="N923" s="21"/>
      <c r="O923" s="21"/>
      <c r="P923" s="21"/>
      <c r="Q923" s="19" t="n">
        <f aca="false">PI()</f>
        <v>3.14159265358979</v>
      </c>
      <c r="S923" s="20" t="n">
        <v>0.919270144659095</v>
      </c>
      <c r="T923" s="20" t="n">
        <v>0.373412876040675</v>
      </c>
      <c r="U923" s="20" t="n">
        <v>0.213634449281993</v>
      </c>
      <c r="V923" s="20" t="n">
        <v>0.0172206253941958</v>
      </c>
      <c r="W923" s="20" t="n">
        <v>0.944596789127292</v>
      </c>
      <c r="X923" s="20" t="n">
        <v>0.261276252775365</v>
      </c>
    </row>
    <row r="924" customFormat="false" ht="15" hidden="false" customHeight="false" outlineLevel="0" collapsed="false">
      <c r="A924" s="21" t="n">
        <v>900</v>
      </c>
      <c r="B924" s="18" t="n">
        <f aca="false">CHOOSE($E$9,S924,U924,W924)</f>
        <v>0.303365800878964</v>
      </c>
      <c r="C924" s="18" t="n">
        <f aca="false">CHOOSE($E$9,T924,V924,X924)</f>
        <v>0.195582254906185</v>
      </c>
      <c r="D924" s="9" t="n">
        <f aca="false">IF(B924^2+C924^2&lt;=1,1,0)</f>
        <v>1</v>
      </c>
      <c r="E924" s="14" t="n">
        <f aca="false">4*AVERAGE($D$25:D924)</f>
        <v>3.06666666666667</v>
      </c>
      <c r="F924" s="14" t="n">
        <f aca="false">B924</f>
        <v>0.303365800878964</v>
      </c>
      <c r="G924" s="14" t="n">
        <f aca="false">IF(D924=1,C924,"")</f>
        <v>0.195582254906185</v>
      </c>
      <c r="H924" s="9" t="str">
        <f aca="false">IF(D924=0,C924,"")</f>
        <v/>
      </c>
      <c r="I924" s="9" t="n">
        <f aca="false">SQRT(1-F924^2)</f>
        <v>0.952874173675131</v>
      </c>
      <c r="J924" s="21"/>
      <c r="K924" s="21"/>
      <c r="L924" s="21"/>
      <c r="M924" s="21"/>
      <c r="N924" s="21"/>
      <c r="O924" s="21"/>
      <c r="P924" s="21"/>
      <c r="Q924" s="19" t="n">
        <f aca="false">PI()</f>
        <v>3.14159265358979</v>
      </c>
      <c r="S924" s="20" t="n">
        <v>0.303365800878964</v>
      </c>
      <c r="T924" s="20" t="n">
        <v>0.195582254906185</v>
      </c>
      <c r="U924" s="20" t="n">
        <v>0.330373248621448</v>
      </c>
      <c r="V924" s="20" t="n">
        <v>0.980403949146143</v>
      </c>
      <c r="W924" s="20" t="n">
        <v>0.114991506383554</v>
      </c>
      <c r="X924" s="20" t="n">
        <v>0.502809000541049</v>
      </c>
    </row>
    <row r="925" customFormat="false" ht="15" hidden="false" customHeight="false" outlineLevel="0" collapsed="false">
      <c r="A925" s="21" t="n">
        <v>901</v>
      </c>
      <c r="B925" s="18" t="n">
        <f aca="false">CHOOSE($E$9,S925,U925,W925)</f>
        <v>0.788721914286725</v>
      </c>
      <c r="C925" s="18" t="n">
        <f aca="false">CHOOSE($E$9,T925,V925,X925)</f>
        <v>0.580252308049239</v>
      </c>
      <c r="D925" s="9" t="n">
        <f aca="false">IF(B925^2+C925^2&lt;=1,1,0)</f>
        <v>1</v>
      </c>
      <c r="E925" s="14" t="n">
        <f aca="false">4*AVERAGE($D$25:D925)</f>
        <v>3.0677025527192</v>
      </c>
      <c r="F925" s="14" t="n">
        <f aca="false">B925</f>
        <v>0.788721914286725</v>
      </c>
      <c r="G925" s="14" t="n">
        <f aca="false">IF(D925=1,C925,"")</f>
        <v>0.580252308049239</v>
      </c>
      <c r="H925" s="9" t="str">
        <f aca="false">IF(D925=0,C925,"")</f>
        <v/>
      </c>
      <c r="I925" s="9" t="n">
        <f aca="false">SQRT(1-F925^2)</f>
        <v>0.614750145932381</v>
      </c>
      <c r="J925" s="21"/>
      <c r="K925" s="21"/>
      <c r="L925" s="21"/>
      <c r="M925" s="21"/>
      <c r="N925" s="21"/>
      <c r="O925" s="21"/>
      <c r="P925" s="21"/>
      <c r="Q925" s="19" t="n">
        <f aca="false">PI()</f>
        <v>3.14159265358979</v>
      </c>
      <c r="S925" s="20" t="n">
        <v>0.788721914286725</v>
      </c>
      <c r="T925" s="20" t="n">
        <v>0.580252308049239</v>
      </c>
      <c r="U925" s="20" t="n">
        <v>0.129954299477201</v>
      </c>
      <c r="V925" s="20" t="n">
        <v>0.255364407502164</v>
      </c>
      <c r="W925" s="20" t="n">
        <v>0.333476643443219</v>
      </c>
      <c r="X925" s="20" t="n">
        <v>0.694546693242265</v>
      </c>
    </row>
    <row r="926" customFormat="false" ht="15" hidden="false" customHeight="false" outlineLevel="0" collapsed="false">
      <c r="A926" s="21" t="n">
        <v>902</v>
      </c>
      <c r="B926" s="18" t="n">
        <f aca="false">CHOOSE($E$9,S926,U926,W926)</f>
        <v>0.708929856657051</v>
      </c>
      <c r="C926" s="18" t="n">
        <f aca="false">CHOOSE($E$9,T926,V926,X926)</f>
        <v>0.70552627381403</v>
      </c>
      <c r="D926" s="9" t="n">
        <f aca="false">IF(B926^2+C926^2&lt;=1,1,0)</f>
        <v>0</v>
      </c>
      <c r="E926" s="14" t="n">
        <f aca="false">4*AVERAGE($D$25:D926)</f>
        <v>3.06430155210643</v>
      </c>
      <c r="F926" s="14" t="n">
        <f aca="false">B926</f>
        <v>0.708929856657051</v>
      </c>
      <c r="G926" s="9" t="str">
        <f aca="false">IF(D926=1,C926,"")</f>
        <v/>
      </c>
      <c r="H926" s="14" t="n">
        <f aca="false">IF(D926=0,C926,"")</f>
        <v>0.70552627381403</v>
      </c>
      <c r="I926" s="9" t="n">
        <f aca="false">SQRT(1-F926^2)</f>
        <v>0.705278993264519</v>
      </c>
      <c r="J926" s="21"/>
      <c r="K926" s="21"/>
      <c r="L926" s="21"/>
      <c r="M926" s="21"/>
      <c r="N926" s="21"/>
      <c r="O926" s="21"/>
      <c r="P926" s="21"/>
      <c r="Q926" s="19" t="n">
        <f aca="false">PI()</f>
        <v>3.14159265358979</v>
      </c>
      <c r="S926" s="20" t="n">
        <v>0.708929856657051</v>
      </c>
      <c r="T926" s="20" t="n">
        <v>0.70552627381403</v>
      </c>
      <c r="U926" s="20" t="n">
        <v>0.673038426784829</v>
      </c>
      <c r="V926" s="20" t="n">
        <v>0.311771216731478</v>
      </c>
      <c r="W926" s="20" t="n">
        <v>0.289296308676699</v>
      </c>
      <c r="X926" s="20" t="n">
        <v>0.661008725984524</v>
      </c>
    </row>
    <row r="927" customFormat="false" ht="15" hidden="false" customHeight="false" outlineLevel="0" collapsed="false">
      <c r="A927" s="21" t="n">
        <v>903</v>
      </c>
      <c r="B927" s="18" t="n">
        <f aca="false">CHOOSE($E$9,S927,U927,W927)</f>
        <v>0.35679449501913</v>
      </c>
      <c r="C927" s="18" t="n">
        <f aca="false">CHOOSE($E$9,T927,V927,X927)</f>
        <v>0.592695914790966</v>
      </c>
      <c r="D927" s="9" t="n">
        <f aca="false">IF(B927^2+C927^2&lt;=1,1,0)</f>
        <v>1</v>
      </c>
      <c r="E927" s="14" t="n">
        <f aca="false">4*AVERAGE($D$25:D927)</f>
        <v>3.06533776301218</v>
      </c>
      <c r="F927" s="14" t="n">
        <f aca="false">B927</f>
        <v>0.35679449501913</v>
      </c>
      <c r="G927" s="14" t="n">
        <f aca="false">IF(D927=1,C927,"")</f>
        <v>0.592695914790966</v>
      </c>
      <c r="H927" s="9" t="str">
        <f aca="false">IF(D927=0,C927,"")</f>
        <v/>
      </c>
      <c r="I927" s="9" t="n">
        <f aca="false">SQRT(1-F927^2)</f>
        <v>0.934182898753795</v>
      </c>
      <c r="J927" s="21"/>
      <c r="K927" s="21"/>
      <c r="L927" s="21"/>
      <c r="M927" s="21"/>
      <c r="N927" s="21"/>
      <c r="O927" s="21"/>
      <c r="P927" s="21"/>
      <c r="Q927" s="19" t="n">
        <f aca="false">PI()</f>
        <v>3.14159265358979</v>
      </c>
      <c r="S927" s="20" t="n">
        <v>0.35679449501913</v>
      </c>
      <c r="T927" s="20" t="n">
        <v>0.592695914790966</v>
      </c>
      <c r="U927" s="20" t="n">
        <v>0.807633143366742</v>
      </c>
      <c r="V927" s="20" t="n">
        <v>0.527438243333889</v>
      </c>
      <c r="W927" s="20" t="n">
        <v>0.184675309793061</v>
      </c>
      <c r="X927" s="20" t="n">
        <v>0.0801284811047126</v>
      </c>
    </row>
    <row r="928" customFormat="false" ht="15" hidden="false" customHeight="false" outlineLevel="0" collapsed="false">
      <c r="A928" s="21" t="n">
        <v>904</v>
      </c>
      <c r="B928" s="18" t="n">
        <f aca="false">CHOOSE($E$9,S928,U928,W928)</f>
        <v>0.403441628790461</v>
      </c>
      <c r="C928" s="18" t="n">
        <f aca="false">CHOOSE($E$9,T928,V928,X928)</f>
        <v>0.913036638055928</v>
      </c>
      <c r="D928" s="9" t="n">
        <f aca="false">IF(B928^2+C928^2&lt;=1,1,0)</f>
        <v>1</v>
      </c>
      <c r="E928" s="14" t="n">
        <f aca="false">4*AVERAGE($D$25:D928)</f>
        <v>3.06637168141593</v>
      </c>
      <c r="F928" s="14" t="n">
        <f aca="false">B928</f>
        <v>0.403441628790461</v>
      </c>
      <c r="G928" s="14" t="n">
        <f aca="false">IF(D928=1,C928,"")</f>
        <v>0.913036638055928</v>
      </c>
      <c r="H928" s="9" t="str">
        <f aca="false">IF(D928=0,C928,"")</f>
        <v/>
      </c>
      <c r="I928" s="9" t="n">
        <f aca="false">SQRT(1-F928^2)</f>
        <v>0.91500538367755</v>
      </c>
      <c r="J928" s="21"/>
      <c r="K928" s="21"/>
      <c r="L928" s="21"/>
      <c r="M928" s="21"/>
      <c r="N928" s="21"/>
      <c r="O928" s="21"/>
      <c r="P928" s="21"/>
      <c r="Q928" s="19" t="n">
        <f aca="false">PI()</f>
        <v>3.14159265358979</v>
      </c>
      <c r="S928" s="20" t="n">
        <v>0.403441628790461</v>
      </c>
      <c r="T928" s="20" t="n">
        <v>0.913036638055928</v>
      </c>
      <c r="U928" s="20" t="n">
        <v>0.310904220508947</v>
      </c>
      <c r="V928" s="20" t="n">
        <v>0.00804588005730378</v>
      </c>
      <c r="W928" s="20" t="n">
        <v>0.499019344373881</v>
      </c>
      <c r="X928" s="20" t="n">
        <v>0.318655656036755</v>
      </c>
    </row>
    <row r="929" customFormat="false" ht="15" hidden="false" customHeight="false" outlineLevel="0" collapsed="false">
      <c r="A929" s="21" t="n">
        <v>905</v>
      </c>
      <c r="B929" s="18" t="n">
        <f aca="false">CHOOSE($E$9,S929,U929,W929)</f>
        <v>0.545834240387194</v>
      </c>
      <c r="C929" s="18" t="n">
        <f aca="false">CHOOSE($E$9,T929,V929,X929)</f>
        <v>0.974854690604843</v>
      </c>
      <c r="D929" s="9" t="n">
        <f aca="false">IF(B929^2+C929^2&lt;=1,1,0)</f>
        <v>0</v>
      </c>
      <c r="E929" s="14" t="n">
        <f aca="false">4*AVERAGE($D$25:D929)</f>
        <v>3.06298342541436</v>
      </c>
      <c r="F929" s="14" t="n">
        <f aca="false">B929</f>
        <v>0.545834240387194</v>
      </c>
      <c r="G929" s="9" t="str">
        <f aca="false">IF(D929=1,C929,"")</f>
        <v/>
      </c>
      <c r="H929" s="14" t="n">
        <f aca="false">IF(D929=0,C929,"")</f>
        <v>0.974854690604843</v>
      </c>
      <c r="I929" s="9" t="n">
        <f aca="false">SQRT(1-F929^2)</f>
        <v>0.837893180555216</v>
      </c>
      <c r="J929" s="21"/>
      <c r="K929" s="21"/>
      <c r="L929" s="21"/>
      <c r="M929" s="21"/>
      <c r="N929" s="21"/>
      <c r="O929" s="21"/>
      <c r="P929" s="21"/>
      <c r="Q929" s="19" t="n">
        <f aca="false">PI()</f>
        <v>3.14159265358979</v>
      </c>
      <c r="S929" s="20" t="n">
        <v>0.545834240387194</v>
      </c>
      <c r="T929" s="20" t="n">
        <v>0.974854690604843</v>
      </c>
      <c r="U929" s="20" t="n">
        <v>0.591429782740202</v>
      </c>
      <c r="V929" s="20" t="n">
        <v>0.0494419357868242</v>
      </c>
      <c r="W929" s="20" t="n">
        <v>0.800963038186873</v>
      </c>
      <c r="X929" s="20" t="n">
        <v>0.705091664134809</v>
      </c>
    </row>
    <row r="930" customFormat="false" ht="15" hidden="false" customHeight="false" outlineLevel="0" collapsed="false">
      <c r="A930" s="21" t="n">
        <v>906</v>
      </c>
      <c r="B930" s="18" t="n">
        <f aca="false">CHOOSE($E$9,S930,U930,W930)</f>
        <v>0.239753223373555</v>
      </c>
      <c r="C930" s="18" t="n">
        <f aca="false">CHOOSE($E$9,T930,V930,X930)</f>
        <v>0.470010062796064</v>
      </c>
      <c r="D930" s="9" t="n">
        <f aca="false">IF(B930^2+C930^2&lt;=1,1,0)</f>
        <v>1</v>
      </c>
      <c r="E930" s="14" t="n">
        <f aca="false">4*AVERAGE($D$25:D930)</f>
        <v>3.06401766004415</v>
      </c>
      <c r="F930" s="14" t="n">
        <f aca="false">B930</f>
        <v>0.239753223373555</v>
      </c>
      <c r="G930" s="14" t="n">
        <f aca="false">IF(D930=1,C930,"")</f>
        <v>0.470010062796064</v>
      </c>
      <c r="H930" s="9" t="str">
        <f aca="false">IF(D930=0,C930,"")</f>
        <v/>
      </c>
      <c r="I930" s="9" t="n">
        <f aca="false">SQRT(1-F930^2)</f>
        <v>0.970833864202311</v>
      </c>
      <c r="J930" s="21"/>
      <c r="K930" s="21"/>
      <c r="L930" s="21"/>
      <c r="M930" s="21"/>
      <c r="N930" s="21"/>
      <c r="O930" s="21"/>
      <c r="P930" s="21"/>
      <c r="Q930" s="19" t="n">
        <f aca="false">PI()</f>
        <v>3.14159265358979</v>
      </c>
      <c r="S930" s="20" t="n">
        <v>0.239753223373555</v>
      </c>
      <c r="T930" s="20" t="n">
        <v>0.470010062796064</v>
      </c>
      <c r="U930" s="20" t="n">
        <v>0.848516964684181</v>
      </c>
      <c r="V930" s="20" t="n">
        <v>0.588163884157806</v>
      </c>
      <c r="W930" s="20" t="n">
        <v>0.763936698672953</v>
      </c>
      <c r="X930" s="20" t="n">
        <v>0.838460462279379</v>
      </c>
    </row>
    <row r="931" customFormat="false" ht="15" hidden="false" customHeight="false" outlineLevel="0" collapsed="false">
      <c r="A931" s="21" t="n">
        <v>907</v>
      </c>
      <c r="B931" s="18" t="n">
        <f aca="false">CHOOSE($E$9,S931,U931,W931)</f>
        <v>0.735649814712815</v>
      </c>
      <c r="C931" s="18" t="n">
        <f aca="false">CHOOSE($E$9,T931,V931,X931)</f>
        <v>0.743709045113064</v>
      </c>
      <c r="D931" s="9" t="n">
        <f aca="false">IF(B931^2+C931^2&lt;=1,1,0)</f>
        <v>0</v>
      </c>
      <c r="E931" s="14" t="n">
        <f aca="false">4*AVERAGE($D$25:D931)</f>
        <v>3.0606394707828</v>
      </c>
      <c r="F931" s="14" t="n">
        <f aca="false">B931</f>
        <v>0.735649814712815</v>
      </c>
      <c r="G931" s="9" t="str">
        <f aca="false">IF(D931=1,C931,"")</f>
        <v/>
      </c>
      <c r="H931" s="14" t="n">
        <f aca="false">IF(D931=0,C931,"")</f>
        <v>0.743709045113064</v>
      </c>
      <c r="I931" s="9" t="n">
        <f aca="false">SQRT(1-F931^2)</f>
        <v>0.677362052460131</v>
      </c>
      <c r="J931" s="21"/>
      <c r="K931" s="21"/>
      <c r="L931" s="21"/>
      <c r="M931" s="21"/>
      <c r="N931" s="21"/>
      <c r="O931" s="21"/>
      <c r="P931" s="21"/>
      <c r="Q931" s="19" t="n">
        <f aca="false">PI()</f>
        <v>3.14159265358979</v>
      </c>
      <c r="S931" s="20" t="n">
        <v>0.735649814712815</v>
      </c>
      <c r="T931" s="20" t="n">
        <v>0.743709045113064</v>
      </c>
      <c r="U931" s="20" t="n">
        <v>0.119902638350923</v>
      </c>
      <c r="V931" s="20" t="n">
        <v>0.910032620349845</v>
      </c>
      <c r="W931" s="20" t="n">
        <v>0.909330018614523</v>
      </c>
      <c r="X931" s="20" t="n">
        <v>0.354004838654932</v>
      </c>
    </row>
    <row r="932" customFormat="false" ht="15" hidden="false" customHeight="false" outlineLevel="0" collapsed="false">
      <c r="A932" s="21" t="n">
        <v>908</v>
      </c>
      <c r="B932" s="18" t="n">
        <f aca="false">CHOOSE($E$9,S932,U932,W932)</f>
        <v>0.534191020182334</v>
      </c>
      <c r="C932" s="18" t="n">
        <f aca="false">CHOOSE($E$9,T932,V932,X932)</f>
        <v>0.54374319605995</v>
      </c>
      <c r="D932" s="9" t="n">
        <f aca="false">IF(B932^2+C932^2&lt;=1,1,0)</f>
        <v>1</v>
      </c>
      <c r="E932" s="14" t="n">
        <f aca="false">4*AVERAGE($D$25:D932)</f>
        <v>3.06167400881057</v>
      </c>
      <c r="F932" s="14" t="n">
        <f aca="false">B932</f>
        <v>0.534191020182334</v>
      </c>
      <c r="G932" s="14" t="n">
        <f aca="false">IF(D932=1,C932,"")</f>
        <v>0.54374319605995</v>
      </c>
      <c r="H932" s="9" t="str">
        <f aca="false">IF(D932=0,C932,"")</f>
        <v/>
      </c>
      <c r="I932" s="9" t="n">
        <f aca="false">SQRT(1-F932^2)</f>
        <v>0.845363799767034</v>
      </c>
      <c r="J932" s="21"/>
      <c r="K932" s="21"/>
      <c r="L932" s="21"/>
      <c r="M932" s="21"/>
      <c r="N932" s="21"/>
      <c r="O932" s="21"/>
      <c r="P932" s="21"/>
      <c r="Q932" s="19" t="n">
        <f aca="false">PI()</f>
        <v>3.14159265358979</v>
      </c>
      <c r="S932" s="20" t="n">
        <v>0.534191020182334</v>
      </c>
      <c r="T932" s="20" t="n">
        <v>0.54374319605995</v>
      </c>
      <c r="U932" s="20" t="n">
        <v>0.734618842956898</v>
      </c>
      <c r="V932" s="20" t="n">
        <v>0.212171254101422</v>
      </c>
      <c r="W932" s="20" t="n">
        <v>0.0117784086220796</v>
      </c>
      <c r="X932" s="20" t="n">
        <v>0.736352420168789</v>
      </c>
    </row>
    <row r="933" customFormat="false" ht="15" hidden="false" customHeight="false" outlineLevel="0" collapsed="false">
      <c r="A933" s="21" t="n">
        <v>909</v>
      </c>
      <c r="B933" s="18" t="n">
        <f aca="false">CHOOSE($E$9,S933,U933,W933)</f>
        <v>0.379295884515159</v>
      </c>
      <c r="C933" s="18" t="n">
        <f aca="false">CHOOSE($E$9,T933,V933,X933)</f>
        <v>0.718046791502275</v>
      </c>
      <c r="D933" s="9" t="n">
        <f aca="false">IF(B933^2+C933^2&lt;=1,1,0)</f>
        <v>1</v>
      </c>
      <c r="E933" s="14" t="n">
        <f aca="false">4*AVERAGE($D$25:D933)</f>
        <v>3.06270627062706</v>
      </c>
      <c r="F933" s="14" t="n">
        <f aca="false">B933</f>
        <v>0.379295884515159</v>
      </c>
      <c r="G933" s="14" t="n">
        <f aca="false">IF(D933=1,C933,"")</f>
        <v>0.718046791502275</v>
      </c>
      <c r="H933" s="9" t="str">
        <f aca="false">IF(D933=0,C933,"")</f>
        <v/>
      </c>
      <c r="I933" s="9" t="n">
        <f aca="false">SQRT(1-F933^2)</f>
        <v>0.925275435743251</v>
      </c>
      <c r="J933" s="21"/>
      <c r="K933" s="21"/>
      <c r="L933" s="21"/>
      <c r="M933" s="21"/>
      <c r="N933" s="21"/>
      <c r="O933" s="21"/>
      <c r="P933" s="21"/>
      <c r="Q933" s="19" t="n">
        <f aca="false">PI()</f>
        <v>3.14159265358979</v>
      </c>
      <c r="S933" s="20" t="n">
        <v>0.379295884515159</v>
      </c>
      <c r="T933" s="20" t="n">
        <v>0.718046791502275</v>
      </c>
      <c r="U933" s="20" t="n">
        <v>0.267770864113176</v>
      </c>
      <c r="V933" s="20" t="n">
        <v>0.123353837929291</v>
      </c>
      <c r="W933" s="20" t="n">
        <v>0.97843679703569</v>
      </c>
      <c r="X933" s="20" t="n">
        <v>0.775984190693683</v>
      </c>
    </row>
    <row r="934" customFormat="false" ht="15" hidden="false" customHeight="false" outlineLevel="0" collapsed="false">
      <c r="A934" s="21" t="n">
        <v>910</v>
      </c>
      <c r="B934" s="18" t="n">
        <f aca="false">CHOOSE($E$9,S934,U934,W934)</f>
        <v>0.0714995203306899</v>
      </c>
      <c r="C934" s="18" t="n">
        <f aca="false">CHOOSE($E$9,T934,V934,X934)</f>
        <v>0.974952638265677</v>
      </c>
      <c r="D934" s="9" t="n">
        <f aca="false">IF(B934^2+C934^2&lt;=1,1,0)</f>
        <v>1</v>
      </c>
      <c r="E934" s="14" t="n">
        <f aca="false">4*AVERAGE($D$25:D934)</f>
        <v>3.06373626373626</v>
      </c>
      <c r="F934" s="14" t="n">
        <f aca="false">B934</f>
        <v>0.0714995203306899</v>
      </c>
      <c r="G934" s="14" t="n">
        <f aca="false">IF(D934=1,C934,"")</f>
        <v>0.974952638265677</v>
      </c>
      <c r="H934" s="9" t="str">
        <f aca="false">IF(D934=0,C934,"")</f>
        <v/>
      </c>
      <c r="I934" s="9" t="n">
        <f aca="false">SQRT(1-F934^2)</f>
        <v>0.997440634119385</v>
      </c>
      <c r="J934" s="21"/>
      <c r="K934" s="21"/>
      <c r="L934" s="21"/>
      <c r="M934" s="21"/>
      <c r="N934" s="21"/>
      <c r="O934" s="21"/>
      <c r="P934" s="21"/>
      <c r="Q934" s="19" t="n">
        <f aca="false">PI()</f>
        <v>3.14159265358979</v>
      </c>
      <c r="S934" s="20" t="n">
        <v>0.0714995203306899</v>
      </c>
      <c r="T934" s="20" t="n">
        <v>0.974952638265677</v>
      </c>
      <c r="U934" s="20" t="n">
        <v>0.102245430437578</v>
      </c>
      <c r="V934" s="20" t="n">
        <v>0.506298055492806</v>
      </c>
      <c r="W934" s="20" t="n">
        <v>0.0285780456502598</v>
      </c>
      <c r="X934" s="20" t="n">
        <v>0.656543098680312</v>
      </c>
    </row>
    <row r="935" customFormat="false" ht="15" hidden="false" customHeight="false" outlineLevel="0" collapsed="false">
      <c r="A935" s="21" t="n">
        <v>911</v>
      </c>
      <c r="B935" s="18" t="n">
        <f aca="false">CHOOSE($E$9,S935,U935,W935)</f>
        <v>0.276083372416906</v>
      </c>
      <c r="C935" s="18" t="n">
        <f aca="false">CHOOSE($E$9,T935,V935,X935)</f>
        <v>0.911346447304823</v>
      </c>
      <c r="D935" s="9" t="n">
        <f aca="false">IF(B935^2+C935^2&lt;=1,1,0)</f>
        <v>1</v>
      </c>
      <c r="E935" s="14" t="n">
        <f aca="false">4*AVERAGE($D$25:D935)</f>
        <v>3.06476399560922</v>
      </c>
      <c r="F935" s="14" t="n">
        <f aca="false">B935</f>
        <v>0.276083372416906</v>
      </c>
      <c r="G935" s="14" t="n">
        <f aca="false">IF(D935=1,C935,"")</f>
        <v>0.911346447304823</v>
      </c>
      <c r="H935" s="9" t="str">
        <f aca="false">IF(D935=0,C935,"")</f>
        <v/>
      </c>
      <c r="I935" s="9" t="n">
        <f aca="false">SQRT(1-F935^2)</f>
        <v>0.961133690739695</v>
      </c>
      <c r="J935" s="21"/>
      <c r="K935" s="21"/>
      <c r="L935" s="21"/>
      <c r="M935" s="21"/>
      <c r="N935" s="21"/>
      <c r="O935" s="21"/>
      <c r="P935" s="21"/>
      <c r="Q935" s="19" t="n">
        <f aca="false">PI()</f>
        <v>3.14159265358979</v>
      </c>
      <c r="S935" s="20" t="n">
        <v>0.276083372416906</v>
      </c>
      <c r="T935" s="20" t="n">
        <v>0.911346447304823</v>
      </c>
      <c r="U935" s="20" t="n">
        <v>0.899834718422678</v>
      </c>
      <c r="V935" s="20" t="n">
        <v>0.65159524087761</v>
      </c>
      <c r="W935" s="20" t="n">
        <v>0.783888417101562</v>
      </c>
      <c r="X935" s="20" t="n">
        <v>0.974425049952378</v>
      </c>
    </row>
    <row r="936" customFormat="false" ht="15" hidden="false" customHeight="false" outlineLevel="0" collapsed="false">
      <c r="A936" s="21" t="n">
        <v>912</v>
      </c>
      <c r="B936" s="18" t="n">
        <f aca="false">CHOOSE($E$9,S936,U936,W936)</f>
        <v>0.181074256426655</v>
      </c>
      <c r="C936" s="18" t="n">
        <f aca="false">CHOOSE($E$9,T936,V936,X936)</f>
        <v>0.862552774255164</v>
      </c>
      <c r="D936" s="9" t="n">
        <f aca="false">IF(B936^2+C936^2&lt;=1,1,0)</f>
        <v>1</v>
      </c>
      <c r="E936" s="14" t="n">
        <f aca="false">4*AVERAGE($D$25:D936)</f>
        <v>3.06578947368421</v>
      </c>
      <c r="F936" s="14" t="n">
        <f aca="false">B936</f>
        <v>0.181074256426655</v>
      </c>
      <c r="G936" s="14" t="n">
        <f aca="false">IF(D936=1,C936,"")</f>
        <v>0.862552774255164</v>
      </c>
      <c r="H936" s="9" t="str">
        <f aca="false">IF(D936=0,C936,"")</f>
        <v/>
      </c>
      <c r="I936" s="9" t="n">
        <f aca="false">SQRT(1-F936^2)</f>
        <v>0.983469426906365</v>
      </c>
      <c r="J936" s="21"/>
      <c r="K936" s="21"/>
      <c r="L936" s="21"/>
      <c r="M936" s="21"/>
      <c r="N936" s="21"/>
      <c r="O936" s="21"/>
      <c r="P936" s="21"/>
      <c r="Q936" s="19" t="n">
        <f aca="false">PI()</f>
        <v>3.14159265358979</v>
      </c>
      <c r="S936" s="20" t="n">
        <v>0.181074256426655</v>
      </c>
      <c r="T936" s="20" t="n">
        <v>0.862552774255164</v>
      </c>
      <c r="U936" s="20" t="n">
        <v>0.883455604665575</v>
      </c>
      <c r="V936" s="20" t="n">
        <v>0.43237965801649</v>
      </c>
      <c r="W936" s="20" t="n">
        <v>0.0685727433343003</v>
      </c>
      <c r="X936" s="20" t="n">
        <v>0.408976923292165</v>
      </c>
    </row>
    <row r="937" customFormat="false" ht="15" hidden="false" customHeight="false" outlineLevel="0" collapsed="false">
      <c r="A937" s="21" t="n">
        <v>913</v>
      </c>
      <c r="B937" s="18" t="n">
        <f aca="false">CHOOSE($E$9,S937,U937,W937)</f>
        <v>0.892441273550503</v>
      </c>
      <c r="C937" s="18" t="n">
        <f aca="false">CHOOSE($E$9,T937,V937,X937)</f>
        <v>0.0467308476800099</v>
      </c>
      <c r="D937" s="9" t="n">
        <f aca="false">IF(B937^2+C937^2&lt;=1,1,0)</f>
        <v>1</v>
      </c>
      <c r="E937" s="14" t="n">
        <f aca="false">4*AVERAGE($D$25:D937)</f>
        <v>3.06681270536692</v>
      </c>
      <c r="F937" s="14" t="n">
        <f aca="false">B937</f>
        <v>0.892441273550503</v>
      </c>
      <c r="G937" s="14" t="n">
        <f aca="false">IF(D937=1,C937,"")</f>
        <v>0.0467308476800099</v>
      </c>
      <c r="H937" s="9" t="str">
        <f aca="false">IF(D937=0,C937,"")</f>
        <v/>
      </c>
      <c r="I937" s="9" t="n">
        <f aca="false">SQRT(1-F937^2)</f>
        <v>0.451163577057763</v>
      </c>
      <c r="J937" s="21"/>
      <c r="K937" s="21"/>
      <c r="L937" s="21"/>
      <c r="M937" s="21"/>
      <c r="N937" s="21"/>
      <c r="O937" s="21"/>
      <c r="P937" s="21"/>
      <c r="Q937" s="19" t="n">
        <f aca="false">PI()</f>
        <v>3.14159265358979</v>
      </c>
      <c r="S937" s="20" t="n">
        <v>0.892441273550503</v>
      </c>
      <c r="T937" s="20" t="n">
        <v>0.0467308476800099</v>
      </c>
      <c r="U937" s="20" t="n">
        <v>0.0436421999729302</v>
      </c>
      <c r="V937" s="20" t="n">
        <v>0.242860767955723</v>
      </c>
      <c r="W937" s="20" t="n">
        <v>0.831260140276736</v>
      </c>
      <c r="X937" s="20" t="n">
        <v>0.0891163831239579</v>
      </c>
    </row>
    <row r="938" customFormat="false" ht="15" hidden="false" customHeight="false" outlineLevel="0" collapsed="false">
      <c r="A938" s="21" t="n">
        <v>914</v>
      </c>
      <c r="B938" s="18" t="n">
        <f aca="false">CHOOSE($E$9,S938,U938,W938)</f>
        <v>0.900108765228652</v>
      </c>
      <c r="C938" s="18" t="n">
        <f aca="false">CHOOSE($E$9,T938,V938,X938)</f>
        <v>0.778316417825408</v>
      </c>
      <c r="D938" s="9" t="n">
        <f aca="false">IF(B938^2+C938^2&lt;=1,1,0)</f>
        <v>0</v>
      </c>
      <c r="E938" s="14" t="n">
        <f aca="false">4*AVERAGE($D$25:D938)</f>
        <v>3.06345733041576</v>
      </c>
      <c r="F938" s="14" t="n">
        <f aca="false">B938</f>
        <v>0.900108765228652</v>
      </c>
      <c r="G938" s="9" t="str">
        <f aca="false">IF(D938=1,C938,"")</f>
        <v/>
      </c>
      <c r="H938" s="14" t="n">
        <f aca="false">IF(D938=0,C938,"")</f>
        <v>0.778316417825408</v>
      </c>
      <c r="I938" s="9" t="n">
        <f aca="false">SQRT(1-F938^2)</f>
        <v>0.435665250804505</v>
      </c>
      <c r="J938" s="21"/>
      <c r="K938" s="21"/>
      <c r="L938" s="21"/>
      <c r="M938" s="21"/>
      <c r="N938" s="21"/>
      <c r="O938" s="21"/>
      <c r="P938" s="21"/>
      <c r="Q938" s="19" t="n">
        <f aca="false">PI()</f>
        <v>3.14159265358979</v>
      </c>
      <c r="S938" s="20" t="n">
        <v>0.900108765228652</v>
      </c>
      <c r="T938" s="20" t="n">
        <v>0.778316417825408</v>
      </c>
      <c r="U938" s="20" t="n">
        <v>0.0437267234611497</v>
      </c>
      <c r="V938" s="20" t="n">
        <v>0.702773467009651</v>
      </c>
      <c r="W938" s="20" t="n">
        <v>0.298102002293618</v>
      </c>
      <c r="X938" s="20" t="n">
        <v>0.152164051876396</v>
      </c>
    </row>
    <row r="939" customFormat="false" ht="15" hidden="false" customHeight="false" outlineLevel="0" collapsed="false">
      <c r="A939" s="21" t="n">
        <v>915</v>
      </c>
      <c r="B939" s="18" t="n">
        <f aca="false">CHOOSE($E$9,S939,U939,W939)</f>
        <v>0.371255034464411</v>
      </c>
      <c r="C939" s="18" t="n">
        <f aca="false">CHOOSE($E$9,T939,V939,X939)</f>
        <v>0.522116071195342</v>
      </c>
      <c r="D939" s="9" t="n">
        <f aca="false">IF(B939^2+C939^2&lt;=1,1,0)</f>
        <v>1</v>
      </c>
      <c r="E939" s="14" t="n">
        <f aca="false">4*AVERAGE($D$25:D939)</f>
        <v>3.06448087431694</v>
      </c>
      <c r="F939" s="14" t="n">
        <f aca="false">B939</f>
        <v>0.371255034464411</v>
      </c>
      <c r="G939" s="14" t="n">
        <f aca="false">IF(D939=1,C939,"")</f>
        <v>0.522116071195342</v>
      </c>
      <c r="H939" s="9" t="str">
        <f aca="false">IF(D939=0,C939,"")</f>
        <v/>
      </c>
      <c r="I939" s="9" t="n">
        <f aca="false">SQRT(1-F939^2)</f>
        <v>0.92853093614851</v>
      </c>
      <c r="J939" s="21"/>
      <c r="K939" s="21"/>
      <c r="L939" s="21"/>
      <c r="M939" s="21"/>
      <c r="N939" s="21"/>
      <c r="O939" s="21"/>
      <c r="P939" s="21"/>
      <c r="Q939" s="19" t="n">
        <f aca="false">PI()</f>
        <v>3.14159265358979</v>
      </c>
      <c r="S939" s="20" t="n">
        <v>0.371255034464411</v>
      </c>
      <c r="T939" s="20" t="n">
        <v>0.522116071195342</v>
      </c>
      <c r="U939" s="20" t="n">
        <v>0.0358655227245009</v>
      </c>
      <c r="V939" s="20" t="n">
        <v>0.416645078642843</v>
      </c>
      <c r="W939" s="20" t="n">
        <v>0.56409735102971</v>
      </c>
      <c r="X939" s="20" t="n">
        <v>0.105987838473428</v>
      </c>
    </row>
    <row r="940" customFormat="false" ht="15" hidden="false" customHeight="false" outlineLevel="0" collapsed="false">
      <c r="A940" s="21" t="n">
        <v>916</v>
      </c>
      <c r="B940" s="18" t="n">
        <f aca="false">CHOOSE($E$9,S940,U940,W940)</f>
        <v>0.489280622801743</v>
      </c>
      <c r="C940" s="18" t="n">
        <f aca="false">CHOOSE($E$9,T940,V940,X940)</f>
        <v>0.0645432687597349</v>
      </c>
      <c r="D940" s="9" t="n">
        <f aca="false">IF(B940^2+C940^2&lt;=1,1,0)</f>
        <v>1</v>
      </c>
      <c r="E940" s="14" t="n">
        <f aca="false">4*AVERAGE($D$25:D940)</f>
        <v>3.06550218340611</v>
      </c>
      <c r="F940" s="14" t="n">
        <f aca="false">B940</f>
        <v>0.489280622801743</v>
      </c>
      <c r="G940" s="14" t="n">
        <f aca="false">IF(D940=1,C940,"")</f>
        <v>0.0645432687597349</v>
      </c>
      <c r="H940" s="9" t="str">
        <f aca="false">IF(D940=0,C940,"")</f>
        <v/>
      </c>
      <c r="I940" s="9" t="n">
        <f aca="false">SQRT(1-F940^2)</f>
        <v>0.872126408355313</v>
      </c>
      <c r="J940" s="21"/>
      <c r="K940" s="21"/>
      <c r="L940" s="21"/>
      <c r="M940" s="21"/>
      <c r="N940" s="21"/>
      <c r="O940" s="21"/>
      <c r="P940" s="21"/>
      <c r="Q940" s="19" t="n">
        <f aca="false">PI()</f>
        <v>3.14159265358979</v>
      </c>
      <c r="S940" s="20" t="n">
        <v>0.489280622801743</v>
      </c>
      <c r="T940" s="20" t="n">
        <v>0.0645432687597349</v>
      </c>
      <c r="U940" s="20" t="n">
        <v>0.310208779610215</v>
      </c>
      <c r="V940" s="20" t="n">
        <v>0.00573278290975354</v>
      </c>
      <c r="W940" s="20" t="n">
        <v>0.229810712988413</v>
      </c>
      <c r="X940" s="20" t="n">
        <v>0.0402677102572144</v>
      </c>
    </row>
    <row r="941" customFormat="false" ht="15" hidden="false" customHeight="false" outlineLevel="0" collapsed="false">
      <c r="A941" s="21" t="n">
        <v>917</v>
      </c>
      <c r="B941" s="18" t="n">
        <f aca="false">CHOOSE($E$9,S941,U941,W941)</f>
        <v>0.120306494529359</v>
      </c>
      <c r="C941" s="18" t="n">
        <f aca="false">CHOOSE($E$9,T941,V941,X941)</f>
        <v>0.403680678107776</v>
      </c>
      <c r="D941" s="9" t="n">
        <f aca="false">IF(B941^2+C941^2&lt;=1,1,0)</f>
        <v>1</v>
      </c>
      <c r="E941" s="14" t="n">
        <f aca="false">4*AVERAGE($D$25:D941)</f>
        <v>3.06652126499455</v>
      </c>
      <c r="F941" s="14" t="n">
        <f aca="false">B941</f>
        <v>0.120306494529359</v>
      </c>
      <c r="G941" s="14" t="n">
        <f aca="false">IF(D941=1,C941,"")</f>
        <v>0.403680678107776</v>
      </c>
      <c r="H941" s="9" t="str">
        <f aca="false">IF(D941=0,C941,"")</f>
        <v/>
      </c>
      <c r="I941" s="9" t="n">
        <f aca="false">SQRT(1-F941^2)</f>
        <v>0.992736796625398</v>
      </c>
      <c r="J941" s="21"/>
      <c r="K941" s="21"/>
      <c r="L941" s="21"/>
      <c r="M941" s="21"/>
      <c r="N941" s="21"/>
      <c r="O941" s="21"/>
      <c r="P941" s="21"/>
      <c r="Q941" s="19" t="n">
        <f aca="false">PI()</f>
        <v>3.14159265358979</v>
      </c>
      <c r="S941" s="20" t="n">
        <v>0.120306494529359</v>
      </c>
      <c r="T941" s="20" t="n">
        <v>0.403680678107776</v>
      </c>
      <c r="U941" s="20" t="n">
        <v>0.780340848158309</v>
      </c>
      <c r="V941" s="20" t="n">
        <v>0.565747036770258</v>
      </c>
      <c r="W941" s="20" t="n">
        <v>0.557348660575996</v>
      </c>
      <c r="X941" s="20" t="n">
        <v>0.33338668230007</v>
      </c>
    </row>
    <row r="942" customFormat="false" ht="15" hidden="false" customHeight="false" outlineLevel="0" collapsed="false">
      <c r="A942" s="21" t="n">
        <v>918</v>
      </c>
      <c r="B942" s="18" t="n">
        <f aca="false">CHOOSE($E$9,S942,U942,W942)</f>
        <v>0.816601542173885</v>
      </c>
      <c r="C942" s="18" t="n">
        <f aca="false">CHOOSE($E$9,T942,V942,X942)</f>
        <v>0.917861182359047</v>
      </c>
      <c r="D942" s="9" t="n">
        <f aca="false">IF(B942^2+C942^2&lt;=1,1,0)</f>
        <v>0</v>
      </c>
      <c r="E942" s="14" t="n">
        <f aca="false">4*AVERAGE($D$25:D942)</f>
        <v>3.06318082788671</v>
      </c>
      <c r="F942" s="14" t="n">
        <f aca="false">B942</f>
        <v>0.816601542173885</v>
      </c>
      <c r="G942" s="9" t="str">
        <f aca="false">IF(D942=1,C942,"")</f>
        <v/>
      </c>
      <c r="H942" s="14" t="n">
        <f aca="false">IF(D942=0,C942,"")</f>
        <v>0.917861182359047</v>
      </c>
      <c r="I942" s="9" t="n">
        <f aca="false">SQRT(1-F942^2)</f>
        <v>0.577201802941773</v>
      </c>
      <c r="J942" s="21"/>
      <c r="K942" s="21"/>
      <c r="L942" s="21"/>
      <c r="M942" s="21"/>
      <c r="N942" s="21"/>
      <c r="O942" s="21"/>
      <c r="P942" s="21"/>
      <c r="Q942" s="19" t="n">
        <f aca="false">PI()</f>
        <v>3.14159265358979</v>
      </c>
      <c r="S942" s="20" t="n">
        <v>0.816601542173885</v>
      </c>
      <c r="T942" s="20" t="n">
        <v>0.917861182359047</v>
      </c>
      <c r="U942" s="20" t="n">
        <v>0.214108875421038</v>
      </c>
      <c r="V942" s="20" t="n">
        <v>0.0272490586418875</v>
      </c>
      <c r="W942" s="20" t="n">
        <v>0.0994995535171209</v>
      </c>
      <c r="X942" s="20" t="n">
        <v>0.554032902700546</v>
      </c>
    </row>
    <row r="943" customFormat="false" ht="15" hidden="false" customHeight="false" outlineLevel="0" collapsed="false">
      <c r="A943" s="21" t="n">
        <v>919</v>
      </c>
      <c r="B943" s="18" t="n">
        <f aca="false">CHOOSE($E$9,S943,U943,W943)</f>
        <v>0.120440389844589</v>
      </c>
      <c r="C943" s="18" t="n">
        <f aca="false">CHOOSE($E$9,T943,V943,X943)</f>
        <v>0.275780261144973</v>
      </c>
      <c r="D943" s="9" t="n">
        <f aca="false">IF(B943^2+C943^2&lt;=1,1,0)</f>
        <v>1</v>
      </c>
      <c r="E943" s="14" t="n">
        <f aca="false">4*AVERAGE($D$25:D943)</f>
        <v>3.06420021762786</v>
      </c>
      <c r="F943" s="14" t="n">
        <f aca="false">B943</f>
        <v>0.120440389844589</v>
      </c>
      <c r="G943" s="14" t="n">
        <f aca="false">IF(D943=1,C943,"")</f>
        <v>0.275780261144973</v>
      </c>
      <c r="H943" s="9" t="str">
        <f aca="false">IF(D943=0,C943,"")</f>
        <v/>
      </c>
      <c r="I943" s="9" t="n">
        <f aca="false">SQRT(1-F943^2)</f>
        <v>0.992720561131925</v>
      </c>
      <c r="J943" s="21"/>
      <c r="K943" s="21"/>
      <c r="L943" s="21"/>
      <c r="M943" s="21"/>
      <c r="N943" s="21"/>
      <c r="O943" s="21"/>
      <c r="P943" s="21"/>
      <c r="Q943" s="19" t="n">
        <f aca="false">PI()</f>
        <v>3.14159265358979</v>
      </c>
      <c r="S943" s="20" t="n">
        <v>0.120440389844589</v>
      </c>
      <c r="T943" s="20" t="n">
        <v>0.275780261144973</v>
      </c>
      <c r="U943" s="20" t="n">
        <v>0.238187561340636</v>
      </c>
      <c r="V943" s="20" t="n">
        <v>0.751967684829945</v>
      </c>
      <c r="W943" s="20" t="n">
        <v>0.230872650769776</v>
      </c>
      <c r="X943" s="20" t="n">
        <v>0.100783900054479</v>
      </c>
    </row>
    <row r="944" customFormat="false" ht="15" hidden="false" customHeight="false" outlineLevel="0" collapsed="false">
      <c r="A944" s="21" t="n">
        <v>920</v>
      </c>
      <c r="B944" s="18" t="n">
        <f aca="false">CHOOSE($E$9,S944,U944,W944)</f>
        <v>0.37505653349217</v>
      </c>
      <c r="C944" s="18" t="n">
        <f aca="false">CHOOSE($E$9,T944,V944,X944)</f>
        <v>0.212285251473077</v>
      </c>
      <c r="D944" s="9" t="n">
        <f aca="false">IF(B944^2+C944^2&lt;=1,1,0)</f>
        <v>1</v>
      </c>
      <c r="E944" s="14" t="n">
        <f aca="false">4*AVERAGE($D$25:D944)</f>
        <v>3.06521739130435</v>
      </c>
      <c r="F944" s="14" t="n">
        <f aca="false">B944</f>
        <v>0.37505653349217</v>
      </c>
      <c r="G944" s="14" t="n">
        <f aca="false">IF(D944=1,C944,"")</f>
        <v>0.212285251473077</v>
      </c>
      <c r="H944" s="9" t="str">
        <f aca="false">IF(D944=0,C944,"")</f>
        <v/>
      </c>
      <c r="I944" s="9" t="n">
        <f aca="false">SQRT(1-F944^2)</f>
        <v>0.927001939957429</v>
      </c>
      <c r="J944" s="21"/>
      <c r="K944" s="21"/>
      <c r="L944" s="21"/>
      <c r="M944" s="21"/>
      <c r="N944" s="21"/>
      <c r="O944" s="21"/>
      <c r="P944" s="21"/>
      <c r="Q944" s="19" t="n">
        <f aca="false">PI()</f>
        <v>3.14159265358979</v>
      </c>
      <c r="S944" s="20" t="n">
        <v>0.37505653349217</v>
      </c>
      <c r="T944" s="20" t="n">
        <v>0.212285251473077</v>
      </c>
      <c r="U944" s="20" t="n">
        <v>0.563892437911728</v>
      </c>
      <c r="V944" s="20" t="n">
        <v>0.702078974610281</v>
      </c>
      <c r="W944" s="20" t="n">
        <v>0.512615862594161</v>
      </c>
      <c r="X944" s="20" t="n">
        <v>0.34998565914796</v>
      </c>
    </row>
    <row r="945" customFormat="false" ht="15" hidden="false" customHeight="false" outlineLevel="0" collapsed="false">
      <c r="A945" s="21" t="n">
        <v>921</v>
      </c>
      <c r="B945" s="18" t="n">
        <f aca="false">CHOOSE($E$9,S945,U945,W945)</f>
        <v>0.34408241964411</v>
      </c>
      <c r="C945" s="18" t="n">
        <f aca="false">CHOOSE($E$9,T945,V945,X945)</f>
        <v>0.0254323087865487</v>
      </c>
      <c r="D945" s="9" t="n">
        <f aca="false">IF(B945^2+C945^2&lt;=1,1,0)</f>
        <v>1</v>
      </c>
      <c r="E945" s="14" t="n">
        <f aca="false">4*AVERAGE($D$25:D945)</f>
        <v>3.06623235613464</v>
      </c>
      <c r="F945" s="14" t="n">
        <f aca="false">B945</f>
        <v>0.34408241964411</v>
      </c>
      <c r="G945" s="14" t="n">
        <f aca="false">IF(D945=1,C945,"")</f>
        <v>0.0254323087865487</v>
      </c>
      <c r="H945" s="9" t="str">
        <f aca="false">IF(D945=0,C945,"")</f>
        <v/>
      </c>
      <c r="I945" s="9" t="n">
        <f aca="false">SQRT(1-F945^2)</f>
        <v>0.938939448788821</v>
      </c>
      <c r="J945" s="21"/>
      <c r="K945" s="21"/>
      <c r="L945" s="21"/>
      <c r="M945" s="21"/>
      <c r="N945" s="21"/>
      <c r="O945" s="21"/>
      <c r="P945" s="21"/>
      <c r="Q945" s="19" t="n">
        <f aca="false">PI()</f>
        <v>3.14159265358979</v>
      </c>
      <c r="S945" s="20" t="n">
        <v>0.34408241964411</v>
      </c>
      <c r="T945" s="20" t="n">
        <v>0.0254323087865487</v>
      </c>
      <c r="U945" s="20" t="n">
        <v>0.85780845736982</v>
      </c>
      <c r="V945" s="20" t="n">
        <v>0.974489900616251</v>
      </c>
      <c r="W945" s="20" t="n">
        <v>0.819372537779166</v>
      </c>
      <c r="X945" s="20" t="n">
        <v>0.738385358587104</v>
      </c>
    </row>
    <row r="946" customFormat="false" ht="15" hidden="false" customHeight="false" outlineLevel="0" collapsed="false">
      <c r="A946" s="21" t="n">
        <v>922</v>
      </c>
      <c r="B946" s="18" t="n">
        <f aca="false">CHOOSE($E$9,S946,U946,W946)</f>
        <v>0.949657126679085</v>
      </c>
      <c r="C946" s="18" t="n">
        <f aca="false">CHOOSE($E$9,T946,V946,X946)</f>
        <v>0.264659701031633</v>
      </c>
      <c r="D946" s="9" t="n">
        <f aca="false">IF(B946^2+C946^2&lt;=1,1,0)</f>
        <v>1</v>
      </c>
      <c r="E946" s="14" t="n">
        <f aca="false">4*AVERAGE($D$25:D946)</f>
        <v>3.06724511930586</v>
      </c>
      <c r="F946" s="14" t="n">
        <f aca="false">B946</f>
        <v>0.949657126679085</v>
      </c>
      <c r="G946" s="14" t="n">
        <f aca="false">IF(D946=1,C946,"")</f>
        <v>0.264659701031633</v>
      </c>
      <c r="H946" s="9" t="str">
        <f aca="false">IF(D946=0,C946,"")</f>
        <v/>
      </c>
      <c r="I946" s="9" t="n">
        <f aca="false">SQRT(1-F946^2)</f>
        <v>0.313291145338683</v>
      </c>
      <c r="J946" s="21"/>
      <c r="K946" s="21"/>
      <c r="L946" s="21"/>
      <c r="M946" s="21"/>
      <c r="N946" s="21"/>
      <c r="O946" s="21"/>
      <c r="P946" s="21"/>
      <c r="Q946" s="19" t="n">
        <f aca="false">PI()</f>
        <v>3.14159265358979</v>
      </c>
      <c r="S946" s="20" t="n">
        <v>0.949657126679085</v>
      </c>
      <c r="T946" s="20" t="n">
        <v>0.264659701031633</v>
      </c>
      <c r="U946" s="20" t="n">
        <v>0.632370184181465</v>
      </c>
      <c r="V946" s="20" t="n">
        <v>0.735609212270664</v>
      </c>
      <c r="W946" s="20" t="n">
        <v>0.582139230220114</v>
      </c>
      <c r="X946" s="20" t="n">
        <v>0.252532070216464</v>
      </c>
    </row>
    <row r="947" customFormat="false" ht="15" hidden="false" customHeight="false" outlineLevel="0" collapsed="false">
      <c r="A947" s="21" t="n">
        <v>923</v>
      </c>
      <c r="B947" s="18" t="n">
        <f aca="false">CHOOSE($E$9,S947,U947,W947)</f>
        <v>0.924733875202946</v>
      </c>
      <c r="C947" s="18" t="n">
        <f aca="false">CHOOSE($E$9,T947,V947,X947)</f>
        <v>0.889496381045319</v>
      </c>
      <c r="D947" s="9" t="n">
        <f aca="false">IF(B947^2+C947^2&lt;=1,1,0)</f>
        <v>0</v>
      </c>
      <c r="E947" s="14" t="n">
        <f aca="false">4*AVERAGE($D$25:D947)</f>
        <v>3.06392199349946</v>
      </c>
      <c r="F947" s="14" t="n">
        <f aca="false">B947</f>
        <v>0.924733875202946</v>
      </c>
      <c r="G947" s="9" t="str">
        <f aca="false">IF(D947=1,C947,"")</f>
        <v/>
      </c>
      <c r="H947" s="14" t="n">
        <f aca="false">IF(D947=0,C947,"")</f>
        <v>0.889496381045319</v>
      </c>
      <c r="I947" s="9" t="n">
        <f aca="false">SQRT(1-F947^2)</f>
        <v>0.380614319294666</v>
      </c>
      <c r="J947" s="21"/>
      <c r="K947" s="21"/>
      <c r="L947" s="21"/>
      <c r="M947" s="21"/>
      <c r="N947" s="21"/>
      <c r="O947" s="21"/>
      <c r="P947" s="21"/>
      <c r="Q947" s="19" t="n">
        <f aca="false">PI()</f>
        <v>3.14159265358979</v>
      </c>
      <c r="S947" s="20" t="n">
        <v>0.924733875202946</v>
      </c>
      <c r="T947" s="20" t="n">
        <v>0.889496381045319</v>
      </c>
      <c r="U947" s="20" t="n">
        <v>0.67021884155721</v>
      </c>
      <c r="V947" s="20" t="n">
        <v>0.223757241451345</v>
      </c>
      <c r="W947" s="20" t="n">
        <v>0.653687461739238</v>
      </c>
      <c r="X947" s="20" t="n">
        <v>0.612156389663512</v>
      </c>
    </row>
    <row r="948" customFormat="false" ht="15" hidden="false" customHeight="false" outlineLevel="0" collapsed="false">
      <c r="A948" s="21" t="n">
        <v>924</v>
      </c>
      <c r="B948" s="18" t="n">
        <f aca="false">CHOOSE($E$9,S948,U948,W948)</f>
        <v>0.199533656588756</v>
      </c>
      <c r="C948" s="18" t="n">
        <f aca="false">CHOOSE($E$9,T948,V948,X948)</f>
        <v>0.995607595075853</v>
      </c>
      <c r="D948" s="9" t="n">
        <f aca="false">IF(B948^2+C948^2&lt;=1,1,0)</f>
        <v>0</v>
      </c>
      <c r="E948" s="14" t="n">
        <f aca="false">4*AVERAGE($D$25:D948)</f>
        <v>3.06060606060606</v>
      </c>
      <c r="F948" s="14" t="n">
        <f aca="false">B948</f>
        <v>0.199533656588756</v>
      </c>
      <c r="G948" s="9" t="str">
        <f aca="false">IF(D948=1,C948,"")</f>
        <v/>
      </c>
      <c r="H948" s="14" t="n">
        <f aca="false">IF(D948=0,C948,"")</f>
        <v>0.995607595075853</v>
      </c>
      <c r="I948" s="9" t="n">
        <f aca="false">SQRT(1-F948^2)</f>
        <v>0.979890973470172</v>
      </c>
      <c r="J948" s="21"/>
      <c r="K948" s="21"/>
      <c r="L948" s="21"/>
      <c r="M948" s="21"/>
      <c r="N948" s="21"/>
      <c r="O948" s="21"/>
      <c r="P948" s="21"/>
      <c r="Q948" s="19" t="n">
        <f aca="false">PI()</f>
        <v>3.14159265358979</v>
      </c>
      <c r="S948" s="20" t="n">
        <v>0.199533656588756</v>
      </c>
      <c r="T948" s="20" t="n">
        <v>0.995607595075853</v>
      </c>
      <c r="U948" s="20" t="n">
        <v>0.674459156761239</v>
      </c>
      <c r="V948" s="20" t="n">
        <v>0.115176409133282</v>
      </c>
      <c r="W948" s="20" t="n">
        <v>0.32964948535235</v>
      </c>
      <c r="X948" s="20" t="n">
        <v>0.335929642811197</v>
      </c>
    </row>
    <row r="949" customFormat="false" ht="15" hidden="false" customHeight="false" outlineLevel="0" collapsed="false">
      <c r="A949" s="21" t="n">
        <v>925</v>
      </c>
      <c r="B949" s="18" t="n">
        <f aca="false">CHOOSE($E$9,S949,U949,W949)</f>
        <v>0.968067831243388</v>
      </c>
      <c r="C949" s="18" t="n">
        <f aca="false">CHOOSE($E$9,T949,V949,X949)</f>
        <v>0.342674597748555</v>
      </c>
      <c r="D949" s="9" t="n">
        <f aca="false">IF(B949^2+C949^2&lt;=1,1,0)</f>
        <v>0</v>
      </c>
      <c r="E949" s="14" t="n">
        <f aca="false">4*AVERAGE($D$25:D949)</f>
        <v>3.0572972972973</v>
      </c>
      <c r="F949" s="14" t="n">
        <f aca="false">B949</f>
        <v>0.968067831243388</v>
      </c>
      <c r="G949" s="9" t="str">
        <f aca="false">IF(D949=1,C949,"")</f>
        <v/>
      </c>
      <c r="H949" s="14" t="n">
        <f aca="false">IF(D949=0,C949,"")</f>
        <v>0.342674597748555</v>
      </c>
      <c r="I949" s="9" t="n">
        <f aca="false">SQRT(1-F949^2)</f>
        <v>0.250688400433132</v>
      </c>
      <c r="J949" s="21"/>
      <c r="K949" s="21"/>
      <c r="L949" s="21"/>
      <c r="M949" s="21"/>
      <c r="N949" s="21"/>
      <c r="O949" s="21"/>
      <c r="P949" s="21"/>
      <c r="Q949" s="19" t="n">
        <f aca="false">PI()</f>
        <v>3.14159265358979</v>
      </c>
      <c r="S949" s="20" t="n">
        <v>0.968067831243388</v>
      </c>
      <c r="T949" s="20" t="n">
        <v>0.342674597748555</v>
      </c>
      <c r="U949" s="20" t="n">
        <v>0.531581896796496</v>
      </c>
      <c r="V949" s="20" t="n">
        <v>0.0624974068222565</v>
      </c>
      <c r="W949" s="20" t="n">
        <v>0.26309502431128</v>
      </c>
      <c r="X949" s="20" t="n">
        <v>0.212086549795731</v>
      </c>
    </row>
    <row r="950" customFormat="false" ht="15" hidden="false" customHeight="false" outlineLevel="0" collapsed="false">
      <c r="A950" s="21" t="n">
        <v>926</v>
      </c>
      <c r="B950" s="18" t="n">
        <f aca="false">CHOOSE($E$9,S950,U950,W950)</f>
        <v>0.670691610663198</v>
      </c>
      <c r="C950" s="18" t="n">
        <f aca="false">CHOOSE($E$9,T950,V950,X950)</f>
        <v>0.189113356289454</v>
      </c>
      <c r="D950" s="9" t="n">
        <f aca="false">IF(B950^2+C950^2&lt;=1,1,0)</f>
        <v>1</v>
      </c>
      <c r="E950" s="14" t="n">
        <f aca="false">4*AVERAGE($D$25:D950)</f>
        <v>3.05831533477322</v>
      </c>
      <c r="F950" s="14" t="n">
        <f aca="false">B950</f>
        <v>0.670691610663198</v>
      </c>
      <c r="G950" s="14" t="n">
        <f aca="false">IF(D950=1,C950,"")</f>
        <v>0.189113356289454</v>
      </c>
      <c r="H950" s="9" t="str">
        <f aca="false">IF(D950=0,C950,"")</f>
        <v/>
      </c>
      <c r="I950" s="9" t="n">
        <f aca="false">SQRT(1-F950^2)</f>
        <v>0.741736316615282</v>
      </c>
      <c r="J950" s="21"/>
      <c r="K950" s="21"/>
      <c r="L950" s="21"/>
      <c r="M950" s="21"/>
      <c r="N950" s="21"/>
      <c r="O950" s="21"/>
      <c r="P950" s="21"/>
      <c r="Q950" s="19" t="n">
        <f aca="false">PI()</f>
        <v>3.14159265358979</v>
      </c>
      <c r="S950" s="20" t="n">
        <v>0.670691610663198</v>
      </c>
      <c r="T950" s="20" t="n">
        <v>0.189113356289454</v>
      </c>
      <c r="U950" s="20" t="n">
        <v>0.43100454618661</v>
      </c>
      <c r="V950" s="20" t="n">
        <v>0.910394795054022</v>
      </c>
      <c r="W950" s="20" t="n">
        <v>0.390759094862291</v>
      </c>
      <c r="X950" s="20" t="n">
        <v>0.600479798023034</v>
      </c>
    </row>
    <row r="951" customFormat="false" ht="15" hidden="false" customHeight="false" outlineLevel="0" collapsed="false">
      <c r="A951" s="21" t="n">
        <v>927</v>
      </c>
      <c r="B951" s="18" t="n">
        <f aca="false">CHOOSE($E$9,S951,U951,W951)</f>
        <v>0.145251899841242</v>
      </c>
      <c r="C951" s="18" t="n">
        <f aca="false">CHOOSE($E$9,T951,V951,X951)</f>
        <v>0.654457439319231</v>
      </c>
      <c r="D951" s="9" t="n">
        <f aca="false">IF(B951^2+C951^2&lt;=1,1,0)</f>
        <v>1</v>
      </c>
      <c r="E951" s="14" t="n">
        <f aca="false">4*AVERAGE($D$25:D951)</f>
        <v>3.05933117583603</v>
      </c>
      <c r="F951" s="14" t="n">
        <f aca="false">B951</f>
        <v>0.145251899841242</v>
      </c>
      <c r="G951" s="14" t="n">
        <f aca="false">IF(D951=1,C951,"")</f>
        <v>0.654457439319231</v>
      </c>
      <c r="H951" s="9" t="str">
        <f aca="false">IF(D951=0,C951,"")</f>
        <v/>
      </c>
      <c r="I951" s="9" t="n">
        <f aca="false">SQRT(1-F951^2)</f>
        <v>0.989394706672979</v>
      </c>
      <c r="J951" s="21"/>
      <c r="K951" s="21"/>
      <c r="L951" s="21"/>
      <c r="M951" s="21"/>
      <c r="N951" s="21"/>
      <c r="O951" s="21"/>
      <c r="P951" s="21"/>
      <c r="Q951" s="19" t="n">
        <f aca="false">PI()</f>
        <v>3.14159265358979</v>
      </c>
      <c r="S951" s="20" t="n">
        <v>0.145251899841242</v>
      </c>
      <c r="T951" s="20" t="n">
        <v>0.654457439319231</v>
      </c>
      <c r="U951" s="20" t="n">
        <v>0.0481421845559975</v>
      </c>
      <c r="V951" s="20" t="n">
        <v>0.00474639075730798</v>
      </c>
      <c r="W951" s="20" t="n">
        <v>0.150417622507689</v>
      </c>
      <c r="X951" s="20" t="n">
        <v>0.00155319817065513</v>
      </c>
    </row>
    <row r="952" customFormat="false" ht="15" hidden="false" customHeight="false" outlineLevel="0" collapsed="false">
      <c r="A952" s="21" t="n">
        <v>928</v>
      </c>
      <c r="B952" s="18" t="n">
        <f aca="false">CHOOSE($E$9,S952,U952,W952)</f>
        <v>0.00505703908856958</v>
      </c>
      <c r="C952" s="18" t="n">
        <f aca="false">CHOOSE($E$9,T952,V952,X952)</f>
        <v>0.803863098029979</v>
      </c>
      <c r="D952" s="9" t="n">
        <f aca="false">IF(B952^2+C952^2&lt;=1,1,0)</f>
        <v>1</v>
      </c>
      <c r="E952" s="14" t="n">
        <f aca="false">4*AVERAGE($D$25:D952)</f>
        <v>3.06034482758621</v>
      </c>
      <c r="F952" s="14" t="n">
        <f aca="false">B952</f>
        <v>0.00505703908856958</v>
      </c>
      <c r="G952" s="14" t="n">
        <f aca="false">IF(D952=1,C952,"")</f>
        <v>0.803863098029979</v>
      </c>
      <c r="H952" s="9" t="str">
        <f aca="false">IF(D952=0,C952,"")</f>
        <v/>
      </c>
      <c r="I952" s="9" t="n">
        <f aca="false">SQRT(1-F952^2)</f>
        <v>0.999987213096076</v>
      </c>
      <c r="J952" s="21"/>
      <c r="K952" s="21"/>
      <c r="L952" s="21"/>
      <c r="M952" s="21"/>
      <c r="N952" s="21"/>
      <c r="O952" s="21"/>
      <c r="P952" s="21"/>
      <c r="Q952" s="19" t="n">
        <f aca="false">PI()</f>
        <v>3.14159265358979</v>
      </c>
      <c r="S952" s="20" t="n">
        <v>0.00505703908856958</v>
      </c>
      <c r="T952" s="20" t="n">
        <v>0.803863098029979</v>
      </c>
      <c r="U952" s="20" t="n">
        <v>0.369857431876866</v>
      </c>
      <c r="V952" s="20" t="n">
        <v>0.246642457040401</v>
      </c>
      <c r="W952" s="20" t="n">
        <v>0.298801610516604</v>
      </c>
      <c r="X952" s="20" t="n">
        <v>0.278188811619376</v>
      </c>
    </row>
    <row r="953" customFormat="false" ht="15" hidden="false" customHeight="false" outlineLevel="0" collapsed="false">
      <c r="A953" s="21" t="n">
        <v>929</v>
      </c>
      <c r="B953" s="18" t="n">
        <f aca="false">CHOOSE($E$9,S953,U953,W953)</f>
        <v>0.459122546832077</v>
      </c>
      <c r="C953" s="18" t="n">
        <f aca="false">CHOOSE($E$9,T953,V953,X953)</f>
        <v>0.193139860057272</v>
      </c>
      <c r="D953" s="9" t="n">
        <f aca="false">IF(B953^2+C953^2&lt;=1,1,0)</f>
        <v>1</v>
      </c>
      <c r="E953" s="14" t="n">
        <f aca="false">4*AVERAGE($D$25:D953)</f>
        <v>3.06135629709365</v>
      </c>
      <c r="F953" s="14" t="n">
        <f aca="false">B953</f>
        <v>0.459122546832077</v>
      </c>
      <c r="G953" s="14" t="n">
        <f aca="false">IF(D953=1,C953,"")</f>
        <v>0.193139860057272</v>
      </c>
      <c r="H953" s="9" t="str">
        <f aca="false">IF(D953=0,C953,"")</f>
        <v/>
      </c>
      <c r="I953" s="9" t="n">
        <f aca="false">SQRT(1-F953^2)</f>
        <v>0.888372943639341</v>
      </c>
      <c r="J953" s="21"/>
      <c r="K953" s="21"/>
      <c r="L953" s="21"/>
      <c r="M953" s="21"/>
      <c r="N953" s="21"/>
      <c r="O953" s="21"/>
      <c r="P953" s="21"/>
      <c r="Q953" s="19" t="n">
        <f aca="false">PI()</f>
        <v>3.14159265358979</v>
      </c>
      <c r="S953" s="20" t="n">
        <v>0.459122546832077</v>
      </c>
      <c r="T953" s="20" t="n">
        <v>0.193139860057272</v>
      </c>
      <c r="U953" s="20" t="n">
        <v>0.17786927244133</v>
      </c>
      <c r="V953" s="20" t="n">
        <v>0.970705837631235</v>
      </c>
      <c r="W953" s="20" t="n">
        <v>0.245884417017724</v>
      </c>
      <c r="X953" s="20" t="n">
        <v>0.881798633749054</v>
      </c>
    </row>
    <row r="954" customFormat="false" ht="15" hidden="false" customHeight="false" outlineLevel="0" collapsed="false">
      <c r="A954" s="21" t="n">
        <v>930</v>
      </c>
      <c r="B954" s="18" t="n">
        <f aca="false">CHOOSE($E$9,S954,U954,W954)</f>
        <v>0.361436027451418</v>
      </c>
      <c r="C954" s="18" t="n">
        <f aca="false">CHOOSE($E$9,T954,V954,X954)</f>
        <v>0.53946776886005</v>
      </c>
      <c r="D954" s="9" t="n">
        <f aca="false">IF(B954^2+C954^2&lt;=1,1,0)</f>
        <v>1</v>
      </c>
      <c r="E954" s="14" t="n">
        <f aca="false">4*AVERAGE($D$25:D954)</f>
        <v>3.06236559139785</v>
      </c>
      <c r="F954" s="14" t="n">
        <f aca="false">B954</f>
        <v>0.361436027451418</v>
      </c>
      <c r="G954" s="14" t="n">
        <f aca="false">IF(D954=1,C954,"")</f>
        <v>0.53946776886005</v>
      </c>
      <c r="H954" s="9" t="str">
        <f aca="false">IF(D954=0,C954,"")</f>
        <v/>
      </c>
      <c r="I954" s="9" t="n">
        <f aca="false">SQRT(1-F954^2)</f>
        <v>0.932396910151539</v>
      </c>
      <c r="J954" s="21"/>
      <c r="K954" s="21"/>
      <c r="L954" s="21"/>
      <c r="M954" s="21"/>
      <c r="N954" s="21"/>
      <c r="O954" s="21"/>
      <c r="P954" s="21"/>
      <c r="Q954" s="19" t="n">
        <f aca="false">PI()</f>
        <v>3.14159265358979</v>
      </c>
      <c r="S954" s="20" t="n">
        <v>0.361436027451418</v>
      </c>
      <c r="T954" s="20" t="n">
        <v>0.53946776886005</v>
      </c>
      <c r="U954" s="20" t="n">
        <v>0.99119549284959</v>
      </c>
      <c r="V954" s="20" t="n">
        <v>0.0057469239811978</v>
      </c>
      <c r="W954" s="20" t="n">
        <v>0.671605203215382</v>
      </c>
      <c r="X954" s="20" t="n">
        <v>0.217795290332939</v>
      </c>
    </row>
    <row r="955" customFormat="false" ht="15" hidden="false" customHeight="false" outlineLevel="0" collapsed="false">
      <c r="A955" s="21" t="n">
        <v>931</v>
      </c>
      <c r="B955" s="18" t="n">
        <f aca="false">CHOOSE($E$9,S955,U955,W955)</f>
        <v>0.823835970717482</v>
      </c>
      <c r="C955" s="18" t="n">
        <f aca="false">CHOOSE($E$9,T955,V955,X955)</f>
        <v>0.805032713920809</v>
      </c>
      <c r="D955" s="9" t="n">
        <f aca="false">IF(B955^2+C955^2&lt;=1,1,0)</f>
        <v>0</v>
      </c>
      <c r="E955" s="14" t="n">
        <f aca="false">4*AVERAGE($D$25:D955)</f>
        <v>3.05907626208378</v>
      </c>
      <c r="F955" s="14" t="n">
        <f aca="false">B955</f>
        <v>0.823835970717482</v>
      </c>
      <c r="G955" s="9" t="str">
        <f aca="false">IF(D955=1,C955,"")</f>
        <v/>
      </c>
      <c r="H955" s="14" t="n">
        <f aca="false">IF(D955=0,C955,"")</f>
        <v>0.805032713920809</v>
      </c>
      <c r="I955" s="9" t="n">
        <f aca="false">SQRT(1-F955^2)</f>
        <v>0.566828275011033</v>
      </c>
      <c r="J955" s="21"/>
      <c r="K955" s="21"/>
      <c r="L955" s="21"/>
      <c r="M955" s="21"/>
      <c r="N955" s="21"/>
      <c r="O955" s="21"/>
      <c r="P955" s="21"/>
      <c r="Q955" s="19" t="n">
        <f aca="false">PI()</f>
        <v>3.14159265358979</v>
      </c>
      <c r="S955" s="20" t="n">
        <v>0.823835970717482</v>
      </c>
      <c r="T955" s="20" t="n">
        <v>0.805032713920809</v>
      </c>
      <c r="U955" s="20" t="n">
        <v>0.564626617889259</v>
      </c>
      <c r="V955" s="20" t="n">
        <v>0.608162777178541</v>
      </c>
      <c r="W955" s="20" t="n">
        <v>0.501545630252302</v>
      </c>
      <c r="X955" s="20" t="n">
        <v>0.822827882939507</v>
      </c>
    </row>
    <row r="956" customFormat="false" ht="15" hidden="false" customHeight="false" outlineLevel="0" collapsed="false">
      <c r="A956" s="21" t="n">
        <v>932</v>
      </c>
      <c r="B956" s="18" t="n">
        <f aca="false">CHOOSE($E$9,S956,U956,W956)</f>
        <v>0.314013231894933</v>
      </c>
      <c r="C956" s="18" t="n">
        <f aca="false">CHOOSE($E$9,T956,V956,X956)</f>
        <v>0.110694109578617</v>
      </c>
      <c r="D956" s="9" t="n">
        <f aca="false">IF(B956^2+C956^2&lt;=1,1,0)</f>
        <v>1</v>
      </c>
      <c r="E956" s="14" t="n">
        <f aca="false">4*AVERAGE($D$25:D956)</f>
        <v>3.06008583690987</v>
      </c>
      <c r="F956" s="14" t="n">
        <f aca="false">B956</f>
        <v>0.314013231894933</v>
      </c>
      <c r="G956" s="14" t="n">
        <f aca="false">IF(D956=1,C956,"")</f>
        <v>0.110694109578617</v>
      </c>
      <c r="H956" s="9" t="str">
        <f aca="false">IF(D956=0,C956,"")</f>
        <v/>
      </c>
      <c r="I956" s="9" t="n">
        <f aca="false">SQRT(1-F956^2)</f>
        <v>0.949418606408627</v>
      </c>
      <c r="J956" s="21"/>
      <c r="K956" s="21"/>
      <c r="L956" s="21"/>
      <c r="M956" s="21"/>
      <c r="N956" s="21"/>
      <c r="O956" s="21"/>
      <c r="P956" s="21"/>
      <c r="Q956" s="19" t="n">
        <f aca="false">PI()</f>
        <v>3.14159265358979</v>
      </c>
      <c r="S956" s="20" t="n">
        <v>0.314013231894933</v>
      </c>
      <c r="T956" s="20" t="n">
        <v>0.110694109578617</v>
      </c>
      <c r="U956" s="20" t="n">
        <v>0.0423594030979864</v>
      </c>
      <c r="V956" s="20" t="n">
        <v>0.940755367403912</v>
      </c>
      <c r="W956" s="20" t="n">
        <v>0.863276295832278</v>
      </c>
      <c r="X956" s="20" t="n">
        <v>0.438425405374373</v>
      </c>
    </row>
    <row r="957" customFormat="false" ht="15" hidden="false" customHeight="false" outlineLevel="0" collapsed="false">
      <c r="A957" s="21" t="n">
        <v>933</v>
      </c>
      <c r="B957" s="18" t="n">
        <f aca="false">CHOOSE($E$9,S957,U957,W957)</f>
        <v>0.348620544071309</v>
      </c>
      <c r="C957" s="18" t="n">
        <f aca="false">CHOOSE($E$9,T957,V957,X957)</f>
        <v>0.846994492807426</v>
      </c>
      <c r="D957" s="9" t="n">
        <f aca="false">IF(B957^2+C957^2&lt;=1,1,0)</f>
        <v>1</v>
      </c>
      <c r="E957" s="14" t="n">
        <f aca="false">4*AVERAGE($D$25:D957)</f>
        <v>3.06109324758842</v>
      </c>
      <c r="F957" s="14" t="n">
        <f aca="false">B957</f>
        <v>0.348620544071309</v>
      </c>
      <c r="G957" s="14" t="n">
        <f aca="false">IF(D957=1,C957,"")</f>
        <v>0.846994492807426</v>
      </c>
      <c r="H957" s="9" t="str">
        <f aca="false">IF(D957=0,C957,"")</f>
        <v/>
      </c>
      <c r="I957" s="9" t="n">
        <f aca="false">SQRT(1-F957^2)</f>
        <v>0.937263952284213</v>
      </c>
      <c r="J957" s="21"/>
      <c r="K957" s="21"/>
      <c r="L957" s="21"/>
      <c r="M957" s="21"/>
      <c r="N957" s="21"/>
      <c r="O957" s="21"/>
      <c r="P957" s="21"/>
      <c r="Q957" s="19" t="n">
        <f aca="false">PI()</f>
        <v>3.14159265358979</v>
      </c>
      <c r="S957" s="20" t="n">
        <v>0.348620544071309</v>
      </c>
      <c r="T957" s="20" t="n">
        <v>0.846994492807426</v>
      </c>
      <c r="U957" s="20" t="n">
        <v>0.794769840714211</v>
      </c>
      <c r="V957" s="20" t="n">
        <v>0.784263485580988</v>
      </c>
      <c r="W957" s="20" t="n">
        <v>0.159673951936408</v>
      </c>
      <c r="X957" s="20" t="n">
        <v>0.709479064971247</v>
      </c>
    </row>
    <row r="958" customFormat="false" ht="15" hidden="false" customHeight="false" outlineLevel="0" collapsed="false">
      <c r="A958" s="21" t="n">
        <v>934</v>
      </c>
      <c r="B958" s="18" t="n">
        <f aca="false">CHOOSE($E$9,S958,U958,W958)</f>
        <v>0.744014476775192</v>
      </c>
      <c r="C958" s="18" t="n">
        <f aca="false">CHOOSE($E$9,T958,V958,X958)</f>
        <v>0.932828422752209</v>
      </c>
      <c r="D958" s="9" t="n">
        <f aca="false">IF(B958^2+C958^2&lt;=1,1,0)</f>
        <v>0</v>
      </c>
      <c r="E958" s="14" t="n">
        <f aca="false">4*AVERAGE($D$25:D958)</f>
        <v>3.05781584582441</v>
      </c>
      <c r="F958" s="14" t="n">
        <f aca="false">B958</f>
        <v>0.744014476775192</v>
      </c>
      <c r="G958" s="9" t="str">
        <f aca="false">IF(D958=1,C958,"")</f>
        <v/>
      </c>
      <c r="H958" s="14" t="n">
        <f aca="false">IF(D958=0,C958,"")</f>
        <v>0.932828422752209</v>
      </c>
      <c r="I958" s="9" t="n">
        <f aca="false">SQRT(1-F958^2)</f>
        <v>0.66816349671988</v>
      </c>
      <c r="J958" s="21"/>
      <c r="K958" s="21"/>
      <c r="L958" s="21"/>
      <c r="M958" s="21"/>
      <c r="N958" s="21"/>
      <c r="O958" s="21"/>
      <c r="P958" s="21"/>
      <c r="Q958" s="19" t="n">
        <f aca="false">PI()</f>
        <v>3.14159265358979</v>
      </c>
      <c r="S958" s="20" t="n">
        <v>0.744014476775192</v>
      </c>
      <c r="T958" s="20" t="n">
        <v>0.932828422752209</v>
      </c>
      <c r="U958" s="20" t="n">
        <v>0.539846654564829</v>
      </c>
      <c r="V958" s="20" t="n">
        <v>0.362084149079155</v>
      </c>
      <c r="W958" s="20" t="n">
        <v>0.38458120755066</v>
      </c>
      <c r="X958" s="20" t="n">
        <v>0.687645407100836</v>
      </c>
    </row>
    <row r="959" customFormat="false" ht="15" hidden="false" customHeight="false" outlineLevel="0" collapsed="false">
      <c r="A959" s="21" t="n">
        <v>935</v>
      </c>
      <c r="B959" s="18" t="n">
        <f aca="false">CHOOSE($E$9,S959,U959,W959)</f>
        <v>0.466255817445926</v>
      </c>
      <c r="C959" s="18" t="n">
        <f aca="false">CHOOSE($E$9,T959,V959,X959)</f>
        <v>0.700408377335407</v>
      </c>
      <c r="D959" s="9" t="n">
        <f aca="false">IF(B959^2+C959^2&lt;=1,1,0)</f>
        <v>1</v>
      </c>
      <c r="E959" s="14" t="n">
        <f aca="false">4*AVERAGE($D$25:D959)</f>
        <v>3.05882352941176</v>
      </c>
      <c r="F959" s="14" t="n">
        <f aca="false">B959</f>
        <v>0.466255817445926</v>
      </c>
      <c r="G959" s="14" t="n">
        <f aca="false">IF(D959=1,C959,"")</f>
        <v>0.700408377335407</v>
      </c>
      <c r="H959" s="9" t="str">
        <f aca="false">IF(D959=0,C959,"")</f>
        <v/>
      </c>
      <c r="I959" s="9" t="n">
        <f aca="false">SQRT(1-F959^2)</f>
        <v>0.884649937940331</v>
      </c>
      <c r="J959" s="21"/>
      <c r="K959" s="21"/>
      <c r="L959" s="21"/>
      <c r="M959" s="21"/>
      <c r="N959" s="21"/>
      <c r="O959" s="21"/>
      <c r="P959" s="21"/>
      <c r="Q959" s="19" t="n">
        <f aca="false">PI()</f>
        <v>3.14159265358979</v>
      </c>
      <c r="S959" s="20" t="n">
        <v>0.466255817445926</v>
      </c>
      <c r="T959" s="20" t="n">
        <v>0.700408377335407</v>
      </c>
      <c r="U959" s="20" t="n">
        <v>0.804208067216498</v>
      </c>
      <c r="V959" s="20" t="n">
        <v>0.808483668991897</v>
      </c>
      <c r="W959" s="20" t="n">
        <v>0.94102252926456</v>
      </c>
      <c r="X959" s="20" t="n">
        <v>0.815510835081571</v>
      </c>
    </row>
    <row r="960" customFormat="false" ht="15" hidden="false" customHeight="false" outlineLevel="0" collapsed="false">
      <c r="A960" s="21" t="n">
        <v>936</v>
      </c>
      <c r="B960" s="18" t="n">
        <f aca="false">CHOOSE($E$9,S960,U960,W960)</f>
        <v>0.490158414817415</v>
      </c>
      <c r="C960" s="18" t="n">
        <f aca="false">CHOOSE($E$9,T960,V960,X960)</f>
        <v>0.171298154746182</v>
      </c>
      <c r="D960" s="9" t="n">
        <f aca="false">IF(B960^2+C960^2&lt;=1,1,0)</f>
        <v>1</v>
      </c>
      <c r="E960" s="14" t="n">
        <f aca="false">4*AVERAGE($D$25:D960)</f>
        <v>3.05982905982906</v>
      </c>
      <c r="F960" s="14" t="n">
        <f aca="false">B960</f>
        <v>0.490158414817415</v>
      </c>
      <c r="G960" s="14" t="n">
        <f aca="false">IF(D960=1,C960,"")</f>
        <v>0.171298154746182</v>
      </c>
      <c r="H960" s="9" t="str">
        <f aca="false">IF(D960=0,C960,"")</f>
        <v/>
      </c>
      <c r="I960" s="9" t="n">
        <f aca="false">SQRT(1-F960^2)</f>
        <v>0.871633368099041</v>
      </c>
      <c r="J960" s="21"/>
      <c r="K960" s="21"/>
      <c r="L960" s="21"/>
      <c r="M960" s="21"/>
      <c r="N960" s="21"/>
      <c r="O960" s="21"/>
      <c r="P960" s="21"/>
      <c r="Q960" s="19" t="n">
        <f aca="false">PI()</f>
        <v>3.14159265358979</v>
      </c>
      <c r="S960" s="20" t="n">
        <v>0.490158414817415</v>
      </c>
      <c r="T960" s="20" t="n">
        <v>0.171298154746182</v>
      </c>
      <c r="U960" s="20" t="n">
        <v>0.608865219153118</v>
      </c>
      <c r="V960" s="20" t="n">
        <v>0.280429801879121</v>
      </c>
      <c r="W960" s="20" t="n">
        <v>0.136766673523076</v>
      </c>
      <c r="X960" s="20" t="n">
        <v>0.968990812220672</v>
      </c>
    </row>
    <row r="961" customFormat="false" ht="15" hidden="false" customHeight="false" outlineLevel="0" collapsed="false">
      <c r="A961" s="21" t="n">
        <v>937</v>
      </c>
      <c r="B961" s="18" t="n">
        <f aca="false">CHOOSE($E$9,S961,U961,W961)</f>
        <v>0.296903085778467</v>
      </c>
      <c r="C961" s="18" t="n">
        <f aca="false">CHOOSE($E$9,T961,V961,X961)</f>
        <v>0.844729600124992</v>
      </c>
      <c r="D961" s="9" t="n">
        <f aca="false">IF(B961^2+C961^2&lt;=1,1,0)</f>
        <v>1</v>
      </c>
      <c r="E961" s="14" t="n">
        <f aca="false">4*AVERAGE($D$25:D961)</f>
        <v>3.06083244397012</v>
      </c>
      <c r="F961" s="14" t="n">
        <f aca="false">B961</f>
        <v>0.296903085778467</v>
      </c>
      <c r="G961" s="14" t="n">
        <f aca="false">IF(D961=1,C961,"")</f>
        <v>0.844729600124992</v>
      </c>
      <c r="H961" s="9" t="str">
        <f aca="false">IF(D961=0,C961,"")</f>
        <v/>
      </c>
      <c r="I961" s="9" t="n">
        <f aca="false">SQRT(1-F961^2)</f>
        <v>0.954907617340664</v>
      </c>
      <c r="J961" s="21"/>
      <c r="K961" s="21"/>
      <c r="L961" s="21"/>
      <c r="M961" s="21"/>
      <c r="N961" s="21"/>
      <c r="O961" s="21"/>
      <c r="P961" s="21"/>
      <c r="Q961" s="19" t="n">
        <f aca="false">PI()</f>
        <v>3.14159265358979</v>
      </c>
      <c r="S961" s="20" t="n">
        <v>0.296903085778467</v>
      </c>
      <c r="T961" s="20" t="n">
        <v>0.844729600124992</v>
      </c>
      <c r="U961" s="20" t="n">
        <v>0.593810806863019</v>
      </c>
      <c r="V961" s="20" t="n">
        <v>0.112157148627297</v>
      </c>
      <c r="W961" s="20" t="n">
        <v>0.603326600664608</v>
      </c>
      <c r="X961" s="20" t="n">
        <v>0.557181839019429</v>
      </c>
    </row>
    <row r="962" customFormat="false" ht="15" hidden="false" customHeight="false" outlineLevel="0" collapsed="false">
      <c r="A962" s="21" t="n">
        <v>938</v>
      </c>
      <c r="B962" s="18" t="n">
        <f aca="false">CHOOSE($E$9,S962,U962,W962)</f>
        <v>0.773522249772213</v>
      </c>
      <c r="C962" s="18" t="n">
        <f aca="false">CHOOSE($E$9,T962,V962,X962)</f>
        <v>0.358676290255971</v>
      </c>
      <c r="D962" s="9" t="n">
        <f aca="false">IF(B962^2+C962^2&lt;=1,1,0)</f>
        <v>1</v>
      </c>
      <c r="E962" s="14" t="n">
        <f aca="false">4*AVERAGE($D$25:D962)</f>
        <v>3.06183368869936</v>
      </c>
      <c r="F962" s="14" t="n">
        <f aca="false">B962</f>
        <v>0.773522249772213</v>
      </c>
      <c r="G962" s="14" t="n">
        <f aca="false">IF(D962=1,C962,"")</f>
        <v>0.358676290255971</v>
      </c>
      <c r="H962" s="9" t="str">
        <f aca="false">IF(D962=0,C962,"")</f>
        <v/>
      </c>
      <c r="I962" s="9" t="n">
        <f aca="false">SQRT(1-F962^2)</f>
        <v>0.633769144963159</v>
      </c>
      <c r="J962" s="21"/>
      <c r="K962" s="21"/>
      <c r="L962" s="21"/>
      <c r="M962" s="21"/>
      <c r="N962" s="21"/>
      <c r="O962" s="21"/>
      <c r="P962" s="21"/>
      <c r="Q962" s="19" t="n">
        <f aca="false">PI()</f>
        <v>3.14159265358979</v>
      </c>
      <c r="S962" s="20" t="n">
        <v>0.773522249772213</v>
      </c>
      <c r="T962" s="20" t="n">
        <v>0.358676290255971</v>
      </c>
      <c r="U962" s="20" t="n">
        <v>0.929414444580364</v>
      </c>
      <c r="V962" s="20" t="n">
        <v>0.366187345460226</v>
      </c>
      <c r="W962" s="20" t="n">
        <v>0.0773217276395212</v>
      </c>
      <c r="X962" s="20" t="n">
        <v>0.5770421132231</v>
      </c>
    </row>
    <row r="963" customFormat="false" ht="15" hidden="false" customHeight="false" outlineLevel="0" collapsed="false">
      <c r="A963" s="21" t="n">
        <v>939</v>
      </c>
      <c r="B963" s="18" t="n">
        <f aca="false">CHOOSE($E$9,S963,U963,W963)</f>
        <v>0.887912517297082</v>
      </c>
      <c r="C963" s="18" t="n">
        <f aca="false">CHOOSE($E$9,T963,V963,X963)</f>
        <v>0.818728121579625</v>
      </c>
      <c r="D963" s="9" t="n">
        <f aca="false">IF(B963^2+C963^2&lt;=1,1,0)</f>
        <v>0</v>
      </c>
      <c r="E963" s="14" t="n">
        <f aca="false">4*AVERAGE($D$25:D963)</f>
        <v>3.05857294994675</v>
      </c>
      <c r="F963" s="14" t="n">
        <f aca="false">B963</f>
        <v>0.887912517297082</v>
      </c>
      <c r="G963" s="9" t="str">
        <f aca="false">IF(D963=1,C963,"")</f>
        <v/>
      </c>
      <c r="H963" s="14" t="n">
        <f aca="false">IF(D963=0,C963,"")</f>
        <v>0.818728121579625</v>
      </c>
      <c r="I963" s="9" t="n">
        <f aca="false">SQRT(1-F963^2)</f>
        <v>0.460012349428969</v>
      </c>
      <c r="J963" s="21"/>
      <c r="K963" s="21"/>
      <c r="L963" s="21"/>
      <c r="M963" s="21"/>
      <c r="N963" s="21"/>
      <c r="O963" s="21"/>
      <c r="P963" s="21"/>
      <c r="Q963" s="19" t="n">
        <f aca="false">PI()</f>
        <v>3.14159265358979</v>
      </c>
      <c r="S963" s="20" t="n">
        <v>0.887912517297082</v>
      </c>
      <c r="T963" s="20" t="n">
        <v>0.818728121579625</v>
      </c>
      <c r="U963" s="20" t="n">
        <v>0.384754812329904</v>
      </c>
      <c r="V963" s="20" t="n">
        <v>0.9267220371446</v>
      </c>
      <c r="W963" s="20" t="n">
        <v>0.083678234825631</v>
      </c>
      <c r="X963" s="20" t="n">
        <v>0.32168740236324</v>
      </c>
    </row>
    <row r="964" customFormat="false" ht="15" hidden="false" customHeight="false" outlineLevel="0" collapsed="false">
      <c r="A964" s="21" t="n">
        <v>940</v>
      </c>
      <c r="B964" s="18" t="n">
        <f aca="false">CHOOSE($E$9,S964,U964,W964)</f>
        <v>0.662446521571837</v>
      </c>
      <c r="C964" s="18" t="n">
        <f aca="false">CHOOSE($E$9,T964,V964,X964)</f>
        <v>0.0321935593383387</v>
      </c>
      <c r="D964" s="9" t="n">
        <f aca="false">IF(B964^2+C964^2&lt;=1,1,0)</f>
        <v>1</v>
      </c>
      <c r="E964" s="14" t="n">
        <f aca="false">4*AVERAGE($D$25:D964)</f>
        <v>3.05957446808511</v>
      </c>
      <c r="F964" s="14" t="n">
        <f aca="false">B964</f>
        <v>0.662446521571837</v>
      </c>
      <c r="G964" s="14" t="n">
        <f aca="false">IF(D964=1,C964,"")</f>
        <v>0.0321935593383387</v>
      </c>
      <c r="H964" s="9" t="str">
        <f aca="false">IF(D964=0,C964,"")</f>
        <v/>
      </c>
      <c r="I964" s="9" t="n">
        <f aca="false">SQRT(1-F964^2)</f>
        <v>0.749109208365091</v>
      </c>
      <c r="J964" s="21"/>
      <c r="K964" s="21"/>
      <c r="L964" s="21"/>
      <c r="M964" s="21"/>
      <c r="N964" s="21"/>
      <c r="O964" s="21"/>
      <c r="P964" s="21"/>
      <c r="Q964" s="19" t="n">
        <f aca="false">PI()</f>
        <v>3.14159265358979</v>
      </c>
      <c r="S964" s="20" t="n">
        <v>0.662446521571837</v>
      </c>
      <c r="T964" s="20" t="n">
        <v>0.0321935593383387</v>
      </c>
      <c r="U964" s="20" t="n">
        <v>0.222739584132612</v>
      </c>
      <c r="V964" s="20" t="n">
        <v>0.341608173534655</v>
      </c>
      <c r="W964" s="20" t="n">
        <v>0.436079855361645</v>
      </c>
      <c r="X964" s="20" t="n">
        <v>0.244228550419165</v>
      </c>
    </row>
    <row r="965" customFormat="false" ht="15" hidden="false" customHeight="false" outlineLevel="0" collapsed="false">
      <c r="A965" s="21" t="n">
        <v>941</v>
      </c>
      <c r="B965" s="18" t="n">
        <f aca="false">CHOOSE($E$9,S965,U965,W965)</f>
        <v>0.220231844927184</v>
      </c>
      <c r="C965" s="18" t="n">
        <f aca="false">CHOOSE($E$9,T965,V965,X965)</f>
        <v>0.647551618167199</v>
      </c>
      <c r="D965" s="9" t="n">
        <f aca="false">IF(B965^2+C965^2&lt;=1,1,0)</f>
        <v>1</v>
      </c>
      <c r="E965" s="14" t="n">
        <f aca="false">4*AVERAGE($D$25:D965)</f>
        <v>3.0605738575983</v>
      </c>
      <c r="F965" s="14" t="n">
        <f aca="false">B965</f>
        <v>0.220231844927184</v>
      </c>
      <c r="G965" s="14" t="n">
        <f aca="false">IF(D965=1,C965,"")</f>
        <v>0.647551618167199</v>
      </c>
      <c r="H965" s="9" t="str">
        <f aca="false">IF(D965=0,C965,"")</f>
        <v/>
      </c>
      <c r="I965" s="9" t="n">
        <f aca="false">SQRT(1-F965^2)</f>
        <v>0.975447555986466</v>
      </c>
      <c r="J965" s="21"/>
      <c r="K965" s="21"/>
      <c r="L965" s="21"/>
      <c r="M965" s="21"/>
      <c r="N965" s="21"/>
      <c r="O965" s="21"/>
      <c r="P965" s="21"/>
      <c r="Q965" s="19" t="n">
        <f aca="false">PI()</f>
        <v>3.14159265358979</v>
      </c>
      <c r="S965" s="20" t="n">
        <v>0.220231844927184</v>
      </c>
      <c r="T965" s="20" t="n">
        <v>0.647551618167199</v>
      </c>
      <c r="U965" s="20" t="n">
        <v>0.265829850061198</v>
      </c>
      <c r="V965" s="20" t="n">
        <v>0.880123765660301</v>
      </c>
      <c r="W965" s="20" t="n">
        <v>0.453660636099072</v>
      </c>
      <c r="X965" s="20" t="n">
        <v>0.865535814998206</v>
      </c>
    </row>
    <row r="966" customFormat="false" ht="15" hidden="false" customHeight="false" outlineLevel="0" collapsed="false">
      <c r="A966" s="21" t="n">
        <v>942</v>
      </c>
      <c r="B966" s="18" t="n">
        <f aca="false">CHOOSE($E$9,S966,U966,W966)</f>
        <v>0.0931039539864287</v>
      </c>
      <c r="C966" s="18" t="n">
        <f aca="false">CHOOSE($E$9,T966,V966,X966)</f>
        <v>0.0948834569426253</v>
      </c>
      <c r="D966" s="9" t="n">
        <f aca="false">IF(B966^2+C966^2&lt;=1,1,0)</f>
        <v>1</v>
      </c>
      <c r="E966" s="14" t="n">
        <f aca="false">4*AVERAGE($D$25:D966)</f>
        <v>3.06157112526539</v>
      </c>
      <c r="F966" s="14" t="n">
        <f aca="false">B966</f>
        <v>0.0931039539864287</v>
      </c>
      <c r="G966" s="14" t="n">
        <f aca="false">IF(D966=1,C966,"")</f>
        <v>0.0948834569426253</v>
      </c>
      <c r="H966" s="9" t="str">
        <f aca="false">IF(D966=0,C966,"")</f>
        <v/>
      </c>
      <c r="I966" s="9" t="n">
        <f aca="false">SQRT(1-F966^2)</f>
        <v>0.995656393416972</v>
      </c>
      <c r="J966" s="21"/>
      <c r="K966" s="21"/>
      <c r="L966" s="21"/>
      <c r="M966" s="21"/>
      <c r="N966" s="21"/>
      <c r="O966" s="21"/>
      <c r="P966" s="21"/>
      <c r="Q966" s="19" t="n">
        <f aca="false">PI()</f>
        <v>3.14159265358979</v>
      </c>
      <c r="S966" s="20" t="n">
        <v>0.0931039539864287</v>
      </c>
      <c r="T966" s="20" t="n">
        <v>0.0948834569426253</v>
      </c>
      <c r="U966" s="20" t="n">
        <v>0.0207741908254088</v>
      </c>
      <c r="V966" s="20" t="n">
        <v>0.446487191693396</v>
      </c>
      <c r="W966" s="20" t="n">
        <v>0.259592870158425</v>
      </c>
      <c r="X966" s="20" t="n">
        <v>0.987818159444505</v>
      </c>
    </row>
    <row r="967" customFormat="false" ht="15" hidden="false" customHeight="false" outlineLevel="0" collapsed="false">
      <c r="A967" s="21" t="n">
        <v>943</v>
      </c>
      <c r="B967" s="18" t="n">
        <f aca="false">CHOOSE($E$9,S967,U967,W967)</f>
        <v>0.122041620197706</v>
      </c>
      <c r="C967" s="18" t="n">
        <f aca="false">CHOOSE($E$9,T967,V967,X967)</f>
        <v>0.563733783201315</v>
      </c>
      <c r="D967" s="9" t="n">
        <f aca="false">IF(B967^2+C967^2&lt;=1,1,0)</f>
        <v>1</v>
      </c>
      <c r="E967" s="14" t="n">
        <f aca="false">4*AVERAGE($D$25:D967)</f>
        <v>3.06256627783669</v>
      </c>
      <c r="F967" s="14" t="n">
        <f aca="false">B967</f>
        <v>0.122041620197706</v>
      </c>
      <c r="G967" s="14" t="n">
        <f aca="false">IF(D967=1,C967,"")</f>
        <v>0.563733783201315</v>
      </c>
      <c r="H967" s="9" t="str">
        <f aca="false">IF(D967=0,C967,"")</f>
        <v/>
      </c>
      <c r="I967" s="9" t="n">
        <f aca="false">SQRT(1-F967^2)</f>
        <v>0.992524983534177</v>
      </c>
      <c r="J967" s="21"/>
      <c r="K967" s="21"/>
      <c r="L967" s="21"/>
      <c r="M967" s="21"/>
      <c r="N967" s="21"/>
      <c r="O967" s="21"/>
      <c r="P967" s="21"/>
      <c r="Q967" s="19" t="n">
        <f aca="false">PI()</f>
        <v>3.14159265358979</v>
      </c>
      <c r="S967" s="20" t="n">
        <v>0.122041620197706</v>
      </c>
      <c r="T967" s="20" t="n">
        <v>0.563733783201315</v>
      </c>
      <c r="U967" s="20" t="n">
        <v>0.639984495462632</v>
      </c>
      <c r="V967" s="20" t="n">
        <v>0.40052463561949</v>
      </c>
      <c r="W967" s="20" t="n">
        <v>0.441262947176261</v>
      </c>
      <c r="X967" s="20" t="n">
        <v>0.646726705859455</v>
      </c>
    </row>
    <row r="968" customFormat="false" ht="15" hidden="false" customHeight="false" outlineLevel="0" collapsed="false">
      <c r="A968" s="21" t="n">
        <v>944</v>
      </c>
      <c r="B968" s="18" t="n">
        <f aca="false">CHOOSE($E$9,S968,U968,W968)</f>
        <v>0.21135736478027</v>
      </c>
      <c r="C968" s="18" t="n">
        <f aca="false">CHOOSE($E$9,T968,V968,X968)</f>
        <v>0.853485074942</v>
      </c>
      <c r="D968" s="9" t="n">
        <f aca="false">IF(B968^2+C968^2&lt;=1,1,0)</f>
        <v>1</v>
      </c>
      <c r="E968" s="14" t="n">
        <f aca="false">4*AVERAGE($D$25:D968)</f>
        <v>3.0635593220339</v>
      </c>
      <c r="F968" s="14" t="n">
        <f aca="false">B968</f>
        <v>0.21135736478027</v>
      </c>
      <c r="G968" s="14" t="n">
        <f aca="false">IF(D968=1,C968,"")</f>
        <v>0.853485074942</v>
      </c>
      <c r="H968" s="9" t="str">
        <f aca="false">IF(D968=0,C968,"")</f>
        <v/>
      </c>
      <c r="I968" s="9" t="n">
        <f aca="false">SQRT(1-F968^2)</f>
        <v>0.977408852197043</v>
      </c>
      <c r="J968" s="21"/>
      <c r="K968" s="21"/>
      <c r="L968" s="21"/>
      <c r="M968" s="21"/>
      <c r="N968" s="21"/>
      <c r="O968" s="21"/>
      <c r="P968" s="21"/>
      <c r="Q968" s="19" t="n">
        <f aca="false">PI()</f>
        <v>3.14159265358979</v>
      </c>
      <c r="S968" s="20" t="n">
        <v>0.21135736478027</v>
      </c>
      <c r="T968" s="20" t="n">
        <v>0.853485074942</v>
      </c>
      <c r="U968" s="20" t="n">
        <v>0.449492157401714</v>
      </c>
      <c r="V968" s="20" t="n">
        <v>0.117596203453956</v>
      </c>
      <c r="W968" s="20" t="n">
        <v>0.610034694295977</v>
      </c>
      <c r="X968" s="20" t="n">
        <v>0.966628625946709</v>
      </c>
    </row>
    <row r="969" customFormat="false" ht="15" hidden="false" customHeight="false" outlineLevel="0" collapsed="false">
      <c r="A969" s="21" t="n">
        <v>945</v>
      </c>
      <c r="B969" s="18" t="n">
        <f aca="false">CHOOSE($E$9,S969,U969,W969)</f>
        <v>0.480242029647343</v>
      </c>
      <c r="C969" s="18" t="n">
        <f aca="false">CHOOSE($E$9,T969,V969,X969)</f>
        <v>0.100272940122522</v>
      </c>
      <c r="D969" s="9" t="n">
        <f aca="false">IF(B969^2+C969^2&lt;=1,1,0)</f>
        <v>1</v>
      </c>
      <c r="E969" s="14" t="n">
        <f aca="false">4*AVERAGE($D$25:D969)</f>
        <v>3.06455026455026</v>
      </c>
      <c r="F969" s="14" t="n">
        <f aca="false">B969</f>
        <v>0.480242029647343</v>
      </c>
      <c r="G969" s="14" t="n">
        <f aca="false">IF(D969=1,C969,"")</f>
        <v>0.100272940122522</v>
      </c>
      <c r="H969" s="9" t="str">
        <f aca="false">IF(D969=0,C969,"")</f>
        <v/>
      </c>
      <c r="I969" s="9" t="n">
        <f aca="false">SQRT(1-F969^2)</f>
        <v>0.877136017365722</v>
      </c>
      <c r="J969" s="21"/>
      <c r="K969" s="21"/>
      <c r="L969" s="21"/>
      <c r="M969" s="21"/>
      <c r="N969" s="21"/>
      <c r="O969" s="21"/>
      <c r="P969" s="21"/>
      <c r="Q969" s="19" t="n">
        <f aca="false">PI()</f>
        <v>3.14159265358979</v>
      </c>
      <c r="S969" s="20" t="n">
        <v>0.480242029647343</v>
      </c>
      <c r="T969" s="20" t="n">
        <v>0.100272940122522</v>
      </c>
      <c r="U969" s="20" t="n">
        <v>0.654380247378904</v>
      </c>
      <c r="V969" s="20" t="n">
        <v>0.0171927053171528</v>
      </c>
      <c r="W969" s="20" t="n">
        <v>0.614455833333454</v>
      </c>
      <c r="X969" s="20" t="n">
        <v>0.433439431045572</v>
      </c>
    </row>
    <row r="970" customFormat="false" ht="15" hidden="false" customHeight="false" outlineLevel="0" collapsed="false">
      <c r="A970" s="21" t="n">
        <v>946</v>
      </c>
      <c r="B970" s="18" t="n">
        <f aca="false">CHOOSE($E$9,S970,U970,W970)</f>
        <v>0.0515316383680329</v>
      </c>
      <c r="C970" s="18" t="n">
        <f aca="false">CHOOSE($E$9,T970,V970,X970)</f>
        <v>0.93622874666471</v>
      </c>
      <c r="D970" s="9" t="n">
        <f aca="false">IF(B970^2+C970^2&lt;=1,1,0)</f>
        <v>1</v>
      </c>
      <c r="E970" s="14" t="n">
        <f aca="false">4*AVERAGE($D$25:D970)</f>
        <v>3.06553911205074</v>
      </c>
      <c r="F970" s="14" t="n">
        <f aca="false">B970</f>
        <v>0.0515316383680329</v>
      </c>
      <c r="G970" s="14" t="n">
        <f aca="false">IF(D970=1,C970,"")</f>
        <v>0.93622874666471</v>
      </c>
      <c r="H970" s="9" t="str">
        <f aca="false">IF(D970=0,C970,"")</f>
        <v/>
      </c>
      <c r="I970" s="9" t="n">
        <f aca="false">SQRT(1-F970^2)</f>
        <v>0.99867136248473</v>
      </c>
      <c r="J970" s="21"/>
      <c r="K970" s="21"/>
      <c r="L970" s="21"/>
      <c r="M970" s="21"/>
      <c r="N970" s="21"/>
      <c r="O970" s="21"/>
      <c r="P970" s="21"/>
      <c r="Q970" s="19" t="n">
        <f aca="false">PI()</f>
        <v>3.14159265358979</v>
      </c>
      <c r="S970" s="20" t="n">
        <v>0.0515316383680329</v>
      </c>
      <c r="T970" s="20" t="n">
        <v>0.93622874666471</v>
      </c>
      <c r="U970" s="20" t="n">
        <v>0.754165035050423</v>
      </c>
      <c r="V970" s="20" t="n">
        <v>0.866899337625091</v>
      </c>
      <c r="W970" s="20" t="n">
        <v>0.377001714874583</v>
      </c>
      <c r="X970" s="20" t="n">
        <v>0.908906549261421</v>
      </c>
    </row>
    <row r="971" customFormat="false" ht="15" hidden="false" customHeight="false" outlineLevel="0" collapsed="false">
      <c r="A971" s="21" t="n">
        <v>947</v>
      </c>
      <c r="B971" s="18" t="n">
        <f aca="false">CHOOSE($E$9,S971,U971,W971)</f>
        <v>0.390416273730807</v>
      </c>
      <c r="C971" s="18" t="n">
        <f aca="false">CHOOSE($E$9,T971,V971,X971)</f>
        <v>0.883905968279578</v>
      </c>
      <c r="D971" s="9" t="n">
        <f aca="false">IF(B971^2+C971^2&lt;=1,1,0)</f>
        <v>1</v>
      </c>
      <c r="E971" s="14" t="n">
        <f aca="false">4*AVERAGE($D$25:D971)</f>
        <v>3.06652587117212</v>
      </c>
      <c r="F971" s="14" t="n">
        <f aca="false">B971</f>
        <v>0.390416273730807</v>
      </c>
      <c r="G971" s="14" t="n">
        <f aca="false">IF(D971=1,C971,"")</f>
        <v>0.883905968279578</v>
      </c>
      <c r="H971" s="9" t="str">
        <f aca="false">IF(D971=0,C971,"")</f>
        <v/>
      </c>
      <c r="I971" s="9" t="n">
        <f aca="false">SQRT(1-F971^2)</f>
        <v>0.920638437827876</v>
      </c>
      <c r="J971" s="21"/>
      <c r="K971" s="21"/>
      <c r="L971" s="21"/>
      <c r="M971" s="21"/>
      <c r="N971" s="21"/>
      <c r="O971" s="21"/>
      <c r="P971" s="21"/>
      <c r="Q971" s="19" t="n">
        <f aca="false">PI()</f>
        <v>3.14159265358979</v>
      </c>
      <c r="S971" s="20" t="n">
        <v>0.390416273730807</v>
      </c>
      <c r="T971" s="20" t="n">
        <v>0.883905968279578</v>
      </c>
      <c r="U971" s="20" t="n">
        <v>0.223128711485086</v>
      </c>
      <c r="V971" s="20" t="n">
        <v>0.548963865211783</v>
      </c>
      <c r="W971" s="20" t="n">
        <v>0.232037505217109</v>
      </c>
      <c r="X971" s="20" t="n">
        <v>0.502686778219144</v>
      </c>
    </row>
    <row r="972" customFormat="false" ht="15" hidden="false" customHeight="false" outlineLevel="0" collapsed="false">
      <c r="A972" s="21" t="n">
        <v>948</v>
      </c>
      <c r="B972" s="18" t="n">
        <f aca="false">CHOOSE($E$9,S972,U972,W972)</f>
        <v>0.817724760971032</v>
      </c>
      <c r="C972" s="18" t="n">
        <f aca="false">CHOOSE($E$9,T972,V972,X972)</f>
        <v>0.543629503925331</v>
      </c>
      <c r="D972" s="9" t="n">
        <f aca="false">IF(B972^2+C972^2&lt;=1,1,0)</f>
        <v>1</v>
      </c>
      <c r="E972" s="14" t="n">
        <f aca="false">4*AVERAGE($D$25:D972)</f>
        <v>3.06751054852321</v>
      </c>
      <c r="F972" s="14" t="n">
        <f aca="false">B972</f>
        <v>0.817724760971032</v>
      </c>
      <c r="G972" s="14" t="n">
        <f aca="false">IF(D972=1,C972,"")</f>
        <v>0.543629503925331</v>
      </c>
      <c r="H972" s="9" t="str">
        <f aca="false">IF(D972=0,C972,"")</f>
        <v/>
      </c>
      <c r="I972" s="9" t="n">
        <f aca="false">SQRT(1-F972^2)</f>
        <v>0.575609429470078</v>
      </c>
      <c r="J972" s="21"/>
      <c r="K972" s="21"/>
      <c r="L972" s="21"/>
      <c r="M972" s="21"/>
      <c r="N972" s="21"/>
      <c r="O972" s="21"/>
      <c r="P972" s="21"/>
      <c r="Q972" s="19" t="n">
        <f aca="false">PI()</f>
        <v>3.14159265358979</v>
      </c>
      <c r="S972" s="20" t="n">
        <v>0.817724760971032</v>
      </c>
      <c r="T972" s="20" t="n">
        <v>0.543629503925331</v>
      </c>
      <c r="U972" s="20" t="n">
        <v>0.148838681247547</v>
      </c>
      <c r="V972" s="20" t="n">
        <v>0.459657058694481</v>
      </c>
      <c r="W972" s="20" t="n">
        <v>0.337046085371218</v>
      </c>
      <c r="X972" s="20" t="n">
        <v>0.140669423392251</v>
      </c>
    </row>
    <row r="973" customFormat="false" ht="15" hidden="false" customHeight="false" outlineLevel="0" collapsed="false">
      <c r="A973" s="21" t="n">
        <v>949</v>
      </c>
      <c r="B973" s="18" t="n">
        <f aca="false">CHOOSE($E$9,S973,U973,W973)</f>
        <v>0.135895508225076</v>
      </c>
      <c r="C973" s="18" t="n">
        <f aca="false">CHOOSE($E$9,T973,V973,X973)</f>
        <v>0.706702541210689</v>
      </c>
      <c r="D973" s="9" t="n">
        <f aca="false">IF(B973^2+C973^2&lt;=1,1,0)</f>
        <v>1</v>
      </c>
      <c r="E973" s="14" t="n">
        <f aca="false">4*AVERAGE($D$25:D973)</f>
        <v>3.06849315068493</v>
      </c>
      <c r="F973" s="14" t="n">
        <f aca="false">B973</f>
        <v>0.135895508225076</v>
      </c>
      <c r="G973" s="14" t="n">
        <f aca="false">IF(D973=1,C973,"")</f>
        <v>0.706702541210689</v>
      </c>
      <c r="H973" s="9" t="str">
        <f aca="false">IF(D973=0,C973,"")</f>
        <v/>
      </c>
      <c r="I973" s="9" t="n">
        <f aca="false">SQRT(1-F973^2)</f>
        <v>0.990723175687461</v>
      </c>
      <c r="J973" s="21"/>
      <c r="K973" s="21"/>
      <c r="L973" s="21"/>
      <c r="M973" s="21"/>
      <c r="N973" s="21"/>
      <c r="O973" s="21"/>
      <c r="P973" s="21"/>
      <c r="Q973" s="19" t="n">
        <f aca="false">PI()</f>
        <v>3.14159265358979</v>
      </c>
      <c r="S973" s="20" t="n">
        <v>0.135895508225076</v>
      </c>
      <c r="T973" s="20" t="n">
        <v>0.706702541210689</v>
      </c>
      <c r="U973" s="20" t="n">
        <v>0.885069893055895</v>
      </c>
      <c r="V973" s="20" t="n">
        <v>0.271893415270875</v>
      </c>
      <c r="W973" s="20" t="n">
        <v>0.40655184009041</v>
      </c>
      <c r="X973" s="20" t="n">
        <v>0.4820183863125</v>
      </c>
    </row>
    <row r="974" customFormat="false" ht="15" hidden="false" customHeight="false" outlineLevel="0" collapsed="false">
      <c r="A974" s="21" t="n">
        <v>950</v>
      </c>
      <c r="B974" s="18" t="n">
        <f aca="false">CHOOSE($E$9,S974,U974,W974)</f>
        <v>0.283282918273471</v>
      </c>
      <c r="C974" s="18" t="n">
        <f aca="false">CHOOSE($E$9,T974,V974,X974)</f>
        <v>0.735413346556015</v>
      </c>
      <c r="D974" s="9" t="n">
        <f aca="false">IF(B974^2+C974^2&lt;=1,1,0)</f>
        <v>1</v>
      </c>
      <c r="E974" s="14" t="n">
        <f aca="false">4*AVERAGE($D$25:D974)</f>
        <v>3.06947368421053</v>
      </c>
      <c r="F974" s="14" t="n">
        <f aca="false">B974</f>
        <v>0.283282918273471</v>
      </c>
      <c r="G974" s="14" t="n">
        <f aca="false">IF(D974=1,C974,"")</f>
        <v>0.735413346556015</v>
      </c>
      <c r="H974" s="9" t="str">
        <f aca="false">IF(D974=0,C974,"")</f>
        <v/>
      </c>
      <c r="I974" s="9" t="n">
        <f aca="false">SQRT(1-F974^2)</f>
        <v>0.959036385240136</v>
      </c>
      <c r="J974" s="21"/>
      <c r="K974" s="21"/>
      <c r="L974" s="21"/>
      <c r="M974" s="21"/>
      <c r="N974" s="21"/>
      <c r="O974" s="21"/>
      <c r="P974" s="21"/>
      <c r="Q974" s="19" t="n">
        <f aca="false">PI()</f>
        <v>3.14159265358979</v>
      </c>
      <c r="S974" s="20" t="n">
        <v>0.283282918273471</v>
      </c>
      <c r="T974" s="20" t="n">
        <v>0.735413346556015</v>
      </c>
      <c r="U974" s="20" t="n">
        <v>0.115424540911577</v>
      </c>
      <c r="V974" s="20" t="n">
        <v>0.0487924553365845</v>
      </c>
      <c r="W974" s="20" t="n">
        <v>0.565455951390292</v>
      </c>
      <c r="X974" s="20" t="n">
        <v>0.674145953446673</v>
      </c>
    </row>
    <row r="975" customFormat="false" ht="15" hidden="false" customHeight="false" outlineLevel="0" collapsed="false">
      <c r="A975" s="21" t="n">
        <v>951</v>
      </c>
      <c r="B975" s="18" t="n">
        <f aca="false">CHOOSE($E$9,S975,U975,W975)</f>
        <v>0.136550348135643</v>
      </c>
      <c r="C975" s="18" t="n">
        <f aca="false">CHOOSE($E$9,T975,V975,X975)</f>
        <v>0.704104677424766</v>
      </c>
      <c r="D975" s="9" t="n">
        <f aca="false">IF(B975^2+C975^2&lt;=1,1,0)</f>
        <v>1</v>
      </c>
      <c r="E975" s="14" t="n">
        <f aca="false">4*AVERAGE($D$25:D975)</f>
        <v>3.07045215562566</v>
      </c>
      <c r="F975" s="14" t="n">
        <f aca="false">B975</f>
        <v>0.136550348135643</v>
      </c>
      <c r="G975" s="14" t="n">
        <f aca="false">IF(D975=1,C975,"")</f>
        <v>0.704104677424766</v>
      </c>
      <c r="H975" s="9" t="str">
        <f aca="false">IF(D975=0,C975,"")</f>
        <v/>
      </c>
      <c r="I975" s="9" t="n">
        <f aca="false">SQRT(1-F975^2)</f>
        <v>0.990633132104936</v>
      </c>
      <c r="J975" s="21"/>
      <c r="K975" s="21"/>
      <c r="L975" s="21"/>
      <c r="M975" s="21"/>
      <c r="N975" s="21"/>
      <c r="O975" s="21"/>
      <c r="P975" s="21"/>
      <c r="Q975" s="19" t="n">
        <f aca="false">PI()</f>
        <v>3.14159265358979</v>
      </c>
      <c r="S975" s="20" t="n">
        <v>0.136550348135643</v>
      </c>
      <c r="T975" s="20" t="n">
        <v>0.704104677424766</v>
      </c>
      <c r="U975" s="20" t="n">
        <v>0.327187250708503</v>
      </c>
      <c r="V975" s="20" t="n">
        <v>0.766620200002034</v>
      </c>
      <c r="W975" s="20" t="n">
        <v>0.74078213311061</v>
      </c>
      <c r="X975" s="20" t="n">
        <v>0.392127477591075</v>
      </c>
    </row>
    <row r="976" customFormat="false" ht="15" hidden="false" customHeight="false" outlineLevel="0" collapsed="false">
      <c r="A976" s="21" t="n">
        <v>952</v>
      </c>
      <c r="B976" s="18" t="n">
        <f aca="false">CHOOSE($E$9,S976,U976,W976)</f>
        <v>0.0740646555786952</v>
      </c>
      <c r="C976" s="18" t="n">
        <f aca="false">CHOOSE($E$9,T976,V976,X976)</f>
        <v>0.706701324437745</v>
      </c>
      <c r="D976" s="9" t="n">
        <f aca="false">IF(B976^2+C976^2&lt;=1,1,0)</f>
        <v>1</v>
      </c>
      <c r="E976" s="14" t="n">
        <f aca="false">4*AVERAGE($D$25:D976)</f>
        <v>3.07142857142857</v>
      </c>
      <c r="F976" s="14" t="n">
        <f aca="false">B976</f>
        <v>0.0740646555786952</v>
      </c>
      <c r="G976" s="14" t="n">
        <f aca="false">IF(D976=1,C976,"")</f>
        <v>0.706701324437745</v>
      </c>
      <c r="H976" s="9" t="str">
        <f aca="false">IF(D976=0,C976,"")</f>
        <v/>
      </c>
      <c r="I976" s="9" t="n">
        <f aca="false">SQRT(1-F976^2)</f>
        <v>0.997253441605497</v>
      </c>
      <c r="J976" s="21"/>
      <c r="K976" s="21"/>
      <c r="L976" s="21"/>
      <c r="M976" s="21"/>
      <c r="N976" s="21"/>
      <c r="O976" s="21"/>
      <c r="P976" s="21"/>
      <c r="Q976" s="19" t="n">
        <f aca="false">PI()</f>
        <v>3.14159265358979</v>
      </c>
      <c r="S976" s="20" t="n">
        <v>0.0740646555786952</v>
      </c>
      <c r="T976" s="20" t="n">
        <v>0.706701324437745</v>
      </c>
      <c r="U976" s="20" t="n">
        <v>0.840790053684815</v>
      </c>
      <c r="V976" s="20" t="n">
        <v>0.149358361259828</v>
      </c>
      <c r="W976" s="20" t="n">
        <v>0.112990790019668</v>
      </c>
      <c r="X976" s="20" t="n">
        <v>0.604808478681465</v>
      </c>
    </row>
    <row r="977" customFormat="false" ht="15" hidden="false" customHeight="false" outlineLevel="0" collapsed="false">
      <c r="A977" s="21" t="n">
        <v>953</v>
      </c>
      <c r="B977" s="18" t="n">
        <f aca="false">CHOOSE($E$9,S977,U977,W977)</f>
        <v>0.257933934102766</v>
      </c>
      <c r="C977" s="18" t="n">
        <f aca="false">CHOOSE($E$9,T977,V977,X977)</f>
        <v>0.717536603682675</v>
      </c>
      <c r="D977" s="9" t="n">
        <f aca="false">IF(B977^2+C977^2&lt;=1,1,0)</f>
        <v>1</v>
      </c>
      <c r="E977" s="14" t="n">
        <f aca="false">4*AVERAGE($D$25:D977)</f>
        <v>3.07240293809024</v>
      </c>
      <c r="F977" s="14" t="n">
        <f aca="false">B977</f>
        <v>0.257933934102766</v>
      </c>
      <c r="G977" s="14" t="n">
        <f aca="false">IF(D977=1,C977,"")</f>
        <v>0.717536603682675</v>
      </c>
      <c r="H977" s="9" t="str">
        <f aca="false">IF(D977=0,C977,"")</f>
        <v/>
      </c>
      <c r="I977" s="9" t="n">
        <f aca="false">SQRT(1-F977^2)</f>
        <v>0.966162556528802</v>
      </c>
      <c r="J977" s="21"/>
      <c r="K977" s="21"/>
      <c r="L977" s="21"/>
      <c r="M977" s="21"/>
      <c r="N977" s="21"/>
      <c r="O977" s="21"/>
      <c r="P977" s="21"/>
      <c r="Q977" s="19" t="n">
        <f aca="false">PI()</f>
        <v>3.14159265358979</v>
      </c>
      <c r="S977" s="20" t="n">
        <v>0.257933934102766</v>
      </c>
      <c r="T977" s="20" t="n">
        <v>0.717536603682675</v>
      </c>
      <c r="U977" s="20" t="n">
        <v>0.677141999270001</v>
      </c>
      <c r="V977" s="20" t="n">
        <v>0.481285629369124</v>
      </c>
      <c r="W977" s="20" t="n">
        <v>0.714646502320835</v>
      </c>
      <c r="X977" s="20" t="n">
        <v>0.154053748272744</v>
      </c>
    </row>
    <row r="978" customFormat="false" ht="15" hidden="false" customHeight="false" outlineLevel="0" collapsed="false">
      <c r="A978" s="21" t="n">
        <v>954</v>
      </c>
      <c r="B978" s="18" t="n">
        <f aca="false">CHOOSE($E$9,S978,U978,W978)</f>
        <v>0.851119100465439</v>
      </c>
      <c r="C978" s="18" t="n">
        <f aca="false">CHOOSE($E$9,T978,V978,X978)</f>
        <v>0.256576432031579</v>
      </c>
      <c r="D978" s="9" t="n">
        <f aca="false">IF(B978^2+C978^2&lt;=1,1,0)</f>
        <v>1</v>
      </c>
      <c r="E978" s="14" t="n">
        <f aca="false">4*AVERAGE($D$25:D978)</f>
        <v>3.07337526205451</v>
      </c>
      <c r="F978" s="14" t="n">
        <f aca="false">B978</f>
        <v>0.851119100465439</v>
      </c>
      <c r="G978" s="14" t="n">
        <f aca="false">IF(D978=1,C978,"")</f>
        <v>0.256576432031579</v>
      </c>
      <c r="H978" s="9" t="str">
        <f aca="false">IF(D978=0,C978,"")</f>
        <v/>
      </c>
      <c r="I978" s="9" t="n">
        <f aca="false">SQRT(1-F978^2)</f>
        <v>0.524972643880518</v>
      </c>
      <c r="J978" s="21"/>
      <c r="K978" s="21"/>
      <c r="L978" s="21"/>
      <c r="M978" s="21"/>
      <c r="N978" s="21"/>
      <c r="O978" s="21"/>
      <c r="P978" s="21"/>
      <c r="Q978" s="19" t="n">
        <f aca="false">PI()</f>
        <v>3.14159265358979</v>
      </c>
      <c r="S978" s="20" t="n">
        <v>0.851119100465439</v>
      </c>
      <c r="T978" s="20" t="n">
        <v>0.256576432031579</v>
      </c>
      <c r="U978" s="20" t="n">
        <v>0.65174143562455</v>
      </c>
      <c r="V978" s="20" t="n">
        <v>0.237257978887768</v>
      </c>
      <c r="W978" s="20" t="n">
        <v>0.964843027618595</v>
      </c>
      <c r="X978" s="20" t="n">
        <v>0.159268661503836</v>
      </c>
    </row>
    <row r="979" customFormat="false" ht="15" hidden="false" customHeight="false" outlineLevel="0" collapsed="false">
      <c r="A979" s="21" t="n">
        <v>955</v>
      </c>
      <c r="B979" s="18" t="n">
        <f aca="false">CHOOSE($E$9,S979,U979,W979)</f>
        <v>0.121401561307721</v>
      </c>
      <c r="C979" s="18" t="n">
        <f aca="false">CHOOSE($E$9,T979,V979,X979)</f>
        <v>0.169709930778481</v>
      </c>
      <c r="D979" s="9" t="n">
        <f aca="false">IF(B979^2+C979^2&lt;=1,1,0)</f>
        <v>1</v>
      </c>
      <c r="E979" s="14" t="n">
        <f aca="false">4*AVERAGE($D$25:D979)</f>
        <v>3.07434554973822</v>
      </c>
      <c r="F979" s="14" t="n">
        <f aca="false">B979</f>
        <v>0.121401561307721</v>
      </c>
      <c r="G979" s="14" t="n">
        <f aca="false">IF(D979=1,C979,"")</f>
        <v>0.169709930778481</v>
      </c>
      <c r="H979" s="9" t="str">
        <f aca="false">IF(D979=0,C979,"")</f>
        <v/>
      </c>
      <c r="I979" s="9" t="n">
        <f aca="false">SQRT(1-F979^2)</f>
        <v>0.992603476173667</v>
      </c>
      <c r="J979" s="21"/>
      <c r="K979" s="21"/>
      <c r="L979" s="21"/>
      <c r="M979" s="21"/>
      <c r="N979" s="21"/>
      <c r="O979" s="21"/>
      <c r="P979" s="21"/>
      <c r="Q979" s="19" t="n">
        <f aca="false">PI()</f>
        <v>3.14159265358979</v>
      </c>
      <c r="S979" s="20" t="n">
        <v>0.121401561307721</v>
      </c>
      <c r="T979" s="20" t="n">
        <v>0.169709930778481</v>
      </c>
      <c r="U979" s="20" t="n">
        <v>0.719348864516218</v>
      </c>
      <c r="V979" s="20" t="n">
        <v>0.800878365506791</v>
      </c>
      <c r="W979" s="20" t="n">
        <v>0.191330159355072</v>
      </c>
      <c r="X979" s="20" t="n">
        <v>0.0900144202286185</v>
      </c>
    </row>
    <row r="980" customFormat="false" ht="15" hidden="false" customHeight="false" outlineLevel="0" collapsed="false">
      <c r="A980" s="21" t="n">
        <v>956</v>
      </c>
      <c r="B980" s="18" t="n">
        <f aca="false">CHOOSE($E$9,S980,U980,W980)</f>
        <v>0.658403247944079</v>
      </c>
      <c r="C980" s="18" t="n">
        <f aca="false">CHOOSE($E$9,T980,V980,X980)</f>
        <v>0.902158315409906</v>
      </c>
      <c r="D980" s="9" t="n">
        <f aca="false">IF(B980^2+C980^2&lt;=1,1,0)</f>
        <v>0</v>
      </c>
      <c r="E980" s="14" t="n">
        <f aca="false">4*AVERAGE($D$25:D980)</f>
        <v>3.07112970711297</v>
      </c>
      <c r="F980" s="14" t="n">
        <f aca="false">B980</f>
        <v>0.658403247944079</v>
      </c>
      <c r="G980" s="9" t="str">
        <f aca="false">IF(D980=1,C980,"")</f>
        <v/>
      </c>
      <c r="H980" s="14" t="n">
        <f aca="false">IF(D980=0,C980,"")</f>
        <v>0.902158315409906</v>
      </c>
      <c r="I980" s="9" t="n">
        <f aca="false">SQRT(1-F980^2)</f>
        <v>0.752665372590428</v>
      </c>
      <c r="J980" s="21"/>
      <c r="K980" s="21"/>
      <c r="L980" s="21"/>
      <c r="M980" s="21"/>
      <c r="N980" s="21"/>
      <c r="O980" s="21"/>
      <c r="P980" s="21"/>
      <c r="Q980" s="19" t="n">
        <f aca="false">PI()</f>
        <v>3.14159265358979</v>
      </c>
      <c r="S980" s="20" t="n">
        <v>0.658403247944079</v>
      </c>
      <c r="T980" s="20" t="n">
        <v>0.902158315409906</v>
      </c>
      <c r="U980" s="20" t="n">
        <v>0.376183528962396</v>
      </c>
      <c r="V980" s="20" t="n">
        <v>0.860462262201383</v>
      </c>
      <c r="W980" s="20" t="n">
        <v>0.524922321664493</v>
      </c>
      <c r="X980" s="20" t="n">
        <v>0.406966765363284</v>
      </c>
    </row>
    <row r="981" customFormat="false" ht="15" hidden="false" customHeight="false" outlineLevel="0" collapsed="false">
      <c r="A981" s="21" t="n">
        <v>957</v>
      </c>
      <c r="B981" s="18" t="n">
        <f aca="false">CHOOSE($E$9,S981,U981,W981)</f>
        <v>0.305831870879047</v>
      </c>
      <c r="C981" s="18" t="n">
        <f aca="false">CHOOSE($E$9,T981,V981,X981)</f>
        <v>0.0307491418207064</v>
      </c>
      <c r="D981" s="9" t="n">
        <f aca="false">IF(B981^2+C981^2&lt;=1,1,0)</f>
        <v>1</v>
      </c>
      <c r="E981" s="14" t="n">
        <f aca="false">4*AVERAGE($D$25:D981)</f>
        <v>3.07210031347962</v>
      </c>
      <c r="F981" s="14" t="n">
        <f aca="false">B981</f>
        <v>0.305831870879047</v>
      </c>
      <c r="G981" s="14" t="n">
        <f aca="false">IF(D981=1,C981,"")</f>
        <v>0.0307491418207064</v>
      </c>
      <c r="H981" s="9" t="str">
        <f aca="false">IF(D981=0,C981,"")</f>
        <v/>
      </c>
      <c r="I981" s="9" t="n">
        <f aca="false">SQRT(1-F981^2)</f>
        <v>0.952085535419283</v>
      </c>
      <c r="J981" s="21"/>
      <c r="K981" s="21"/>
      <c r="L981" s="21"/>
      <c r="M981" s="21"/>
      <c r="N981" s="21"/>
      <c r="O981" s="21"/>
      <c r="P981" s="21"/>
      <c r="Q981" s="19" t="n">
        <f aca="false">PI()</f>
        <v>3.14159265358979</v>
      </c>
      <c r="S981" s="20" t="n">
        <v>0.305831870879047</v>
      </c>
      <c r="T981" s="20" t="n">
        <v>0.0307491418207064</v>
      </c>
      <c r="U981" s="20" t="n">
        <v>0.891592975312443</v>
      </c>
      <c r="V981" s="20" t="n">
        <v>0.680692323873914</v>
      </c>
      <c r="W981" s="20" t="n">
        <v>0.216903043323053</v>
      </c>
      <c r="X981" s="20" t="n">
        <v>0.266305670271677</v>
      </c>
    </row>
    <row r="982" customFormat="false" ht="15" hidden="false" customHeight="false" outlineLevel="0" collapsed="false">
      <c r="A982" s="21" t="n">
        <v>958</v>
      </c>
      <c r="B982" s="18" t="n">
        <f aca="false">CHOOSE($E$9,S982,U982,W982)</f>
        <v>0.951163308112882</v>
      </c>
      <c r="C982" s="18" t="n">
        <f aca="false">CHOOSE($E$9,T982,V982,X982)</f>
        <v>0.341310791787691</v>
      </c>
      <c r="D982" s="9" t="n">
        <f aca="false">IF(B982^2+C982^2&lt;=1,1,0)</f>
        <v>0</v>
      </c>
      <c r="E982" s="14" t="n">
        <f aca="false">4*AVERAGE($D$25:D982)</f>
        <v>3.06889352818372</v>
      </c>
      <c r="F982" s="14" t="n">
        <f aca="false">B982</f>
        <v>0.951163308112882</v>
      </c>
      <c r="G982" s="9" t="str">
        <f aca="false">IF(D982=1,C982,"")</f>
        <v/>
      </c>
      <c r="H982" s="14" t="n">
        <f aca="false">IF(D982=0,C982,"")</f>
        <v>0.341310791787691</v>
      </c>
      <c r="I982" s="9" t="n">
        <f aca="false">SQRT(1-F982^2)</f>
        <v>0.308688129508989</v>
      </c>
      <c r="J982" s="21"/>
      <c r="K982" s="21"/>
      <c r="L982" s="21"/>
      <c r="M982" s="21"/>
      <c r="N982" s="21"/>
      <c r="O982" s="21"/>
      <c r="P982" s="21"/>
      <c r="Q982" s="19" t="n">
        <f aca="false">PI()</f>
        <v>3.14159265358979</v>
      </c>
      <c r="S982" s="20" t="n">
        <v>0.951163308112882</v>
      </c>
      <c r="T982" s="20" t="n">
        <v>0.341310791787691</v>
      </c>
      <c r="U982" s="20" t="n">
        <v>0.758664036049037</v>
      </c>
      <c r="V982" s="20" t="n">
        <v>0.0521967706869135</v>
      </c>
      <c r="W982" s="20" t="n">
        <v>0.693247923595201</v>
      </c>
      <c r="X982" s="20" t="n">
        <v>0.347342516962238</v>
      </c>
    </row>
    <row r="983" customFormat="false" ht="15" hidden="false" customHeight="false" outlineLevel="0" collapsed="false">
      <c r="A983" s="21" t="n">
        <v>959</v>
      </c>
      <c r="B983" s="18" t="n">
        <f aca="false">CHOOSE($E$9,S983,U983,W983)</f>
        <v>0.581574603798799</v>
      </c>
      <c r="C983" s="18" t="n">
        <f aca="false">CHOOSE($E$9,T983,V983,X983)</f>
        <v>0.703262393013574</v>
      </c>
      <c r="D983" s="9" t="n">
        <f aca="false">IF(B983^2+C983^2&lt;=1,1,0)</f>
        <v>1</v>
      </c>
      <c r="E983" s="14" t="n">
        <f aca="false">4*AVERAGE($D$25:D983)</f>
        <v>3.06986444212722</v>
      </c>
      <c r="F983" s="14" t="n">
        <f aca="false">B983</f>
        <v>0.581574603798799</v>
      </c>
      <c r="G983" s="14" t="n">
        <f aca="false">IF(D983=1,C983,"")</f>
        <v>0.703262393013574</v>
      </c>
      <c r="H983" s="9" t="str">
        <f aca="false">IF(D983=0,C983,"")</f>
        <v/>
      </c>
      <c r="I983" s="9" t="n">
        <f aca="false">SQRT(1-F983^2)</f>
        <v>0.813493073244185</v>
      </c>
      <c r="J983" s="21"/>
      <c r="K983" s="21"/>
      <c r="L983" s="21"/>
      <c r="M983" s="21"/>
      <c r="N983" s="21"/>
      <c r="O983" s="21"/>
      <c r="P983" s="21"/>
      <c r="Q983" s="19" t="n">
        <f aca="false">PI()</f>
        <v>3.14159265358979</v>
      </c>
      <c r="S983" s="20" t="n">
        <v>0.581574603798799</v>
      </c>
      <c r="T983" s="20" t="n">
        <v>0.703262393013574</v>
      </c>
      <c r="U983" s="20" t="n">
        <v>0.281051728040888</v>
      </c>
      <c r="V983" s="20" t="n">
        <v>0.0172156510931791</v>
      </c>
      <c r="W983" s="20" t="n">
        <v>0.144493337778231</v>
      </c>
      <c r="X983" s="20" t="n">
        <v>0.36154694559515</v>
      </c>
    </row>
    <row r="984" customFormat="false" ht="15" hidden="false" customHeight="false" outlineLevel="0" collapsed="false">
      <c r="A984" s="21" t="n">
        <v>960</v>
      </c>
      <c r="B984" s="18" t="n">
        <f aca="false">CHOOSE($E$9,S984,U984,W984)</f>
        <v>0.0706051163142547</v>
      </c>
      <c r="C984" s="18" t="n">
        <f aca="false">CHOOSE($E$9,T984,V984,X984)</f>
        <v>0.217107181553729</v>
      </c>
      <c r="D984" s="9" t="n">
        <f aca="false">IF(B984^2+C984^2&lt;=1,1,0)</f>
        <v>1</v>
      </c>
      <c r="E984" s="14" t="n">
        <f aca="false">4*AVERAGE($D$25:D984)</f>
        <v>3.07083333333333</v>
      </c>
      <c r="F984" s="14" t="n">
        <f aca="false">B984</f>
        <v>0.0706051163142547</v>
      </c>
      <c r="G984" s="14" t="n">
        <f aca="false">IF(D984=1,C984,"")</f>
        <v>0.217107181553729</v>
      </c>
      <c r="H984" s="9" t="str">
        <f aca="false">IF(D984=0,C984,"")</f>
        <v/>
      </c>
      <c r="I984" s="9" t="n">
        <f aca="false">SQRT(1-F984^2)</f>
        <v>0.997504344627256</v>
      </c>
      <c r="J984" s="21"/>
      <c r="K984" s="21"/>
      <c r="L984" s="21"/>
      <c r="M984" s="21"/>
      <c r="N984" s="21"/>
      <c r="O984" s="21"/>
      <c r="P984" s="21"/>
      <c r="Q984" s="19" t="n">
        <f aca="false">PI()</f>
        <v>3.14159265358979</v>
      </c>
      <c r="S984" s="20" t="n">
        <v>0.0706051163142547</v>
      </c>
      <c r="T984" s="20" t="n">
        <v>0.217107181553729</v>
      </c>
      <c r="U984" s="20" t="n">
        <v>0.852918299834331</v>
      </c>
      <c r="V984" s="20" t="n">
        <v>0.301994646497432</v>
      </c>
      <c r="W984" s="20" t="n">
        <v>0.315914587745237</v>
      </c>
      <c r="X984" s="20" t="n">
        <v>0.278838709196888</v>
      </c>
    </row>
    <row r="985" customFormat="false" ht="15" hidden="false" customHeight="false" outlineLevel="0" collapsed="false">
      <c r="A985" s="21" t="n">
        <v>961</v>
      </c>
      <c r="B985" s="18" t="n">
        <f aca="false">CHOOSE($E$9,S985,U985,W985)</f>
        <v>0.5672499173088</v>
      </c>
      <c r="C985" s="18" t="n">
        <f aca="false">CHOOSE($E$9,T985,V985,X985)</f>
        <v>0.904482626938261</v>
      </c>
      <c r="D985" s="9" t="n">
        <f aca="false">IF(B985^2+C985^2&lt;=1,1,0)</f>
        <v>0</v>
      </c>
      <c r="E985" s="14" t="n">
        <f aca="false">4*AVERAGE($D$25:D985)</f>
        <v>3.06763787721124</v>
      </c>
      <c r="F985" s="14" t="n">
        <f aca="false">B985</f>
        <v>0.5672499173088</v>
      </c>
      <c r="G985" s="9" t="str">
        <f aca="false">IF(D985=1,C985,"")</f>
        <v/>
      </c>
      <c r="H985" s="14" t="n">
        <f aca="false">IF(D985=0,C985,"")</f>
        <v>0.904482626938261</v>
      </c>
      <c r="I985" s="9" t="n">
        <f aca="false">SQRT(1-F985^2)</f>
        <v>0.823545706875556</v>
      </c>
      <c r="J985" s="21"/>
      <c r="K985" s="21"/>
      <c r="L985" s="21"/>
      <c r="M985" s="21"/>
      <c r="N985" s="21"/>
      <c r="O985" s="21"/>
      <c r="P985" s="21"/>
      <c r="Q985" s="19" t="n">
        <f aca="false">PI()</f>
        <v>3.14159265358979</v>
      </c>
      <c r="S985" s="20" t="n">
        <v>0.5672499173088</v>
      </c>
      <c r="T985" s="20" t="n">
        <v>0.904482626938261</v>
      </c>
      <c r="U985" s="20" t="n">
        <v>0.336178495827123</v>
      </c>
      <c r="V985" s="20" t="n">
        <v>0.784239909114198</v>
      </c>
      <c r="W985" s="20" t="n">
        <v>0.930456467888702</v>
      </c>
      <c r="X985" s="20" t="n">
        <v>0.0942360969128531</v>
      </c>
    </row>
    <row r="986" customFormat="false" ht="15" hidden="false" customHeight="false" outlineLevel="0" collapsed="false">
      <c r="A986" s="21" t="n">
        <v>962</v>
      </c>
      <c r="B986" s="18" t="n">
        <f aca="false">CHOOSE($E$9,S986,U986,W986)</f>
        <v>0.180478605790995</v>
      </c>
      <c r="C986" s="18" t="n">
        <f aca="false">CHOOSE($E$9,T986,V986,X986)</f>
        <v>0.387178452801891</v>
      </c>
      <c r="D986" s="9" t="n">
        <f aca="false">IF(B986^2+C986^2&lt;=1,1,0)</f>
        <v>1</v>
      </c>
      <c r="E986" s="14" t="n">
        <f aca="false">4*AVERAGE($D$25:D986)</f>
        <v>3.06860706860707</v>
      </c>
      <c r="F986" s="14" t="n">
        <f aca="false">B986</f>
        <v>0.180478605790995</v>
      </c>
      <c r="G986" s="14" t="n">
        <f aca="false">IF(D986=1,C986,"")</f>
        <v>0.387178452801891</v>
      </c>
      <c r="H986" s="9" t="str">
        <f aca="false">IF(D986=0,C986,"")</f>
        <v/>
      </c>
      <c r="I986" s="9" t="n">
        <f aca="false">SQRT(1-F986^2)</f>
        <v>0.983578910332943</v>
      </c>
      <c r="J986" s="21"/>
      <c r="K986" s="21"/>
      <c r="L986" s="21"/>
      <c r="M986" s="21"/>
      <c r="N986" s="21"/>
      <c r="O986" s="21"/>
      <c r="P986" s="21"/>
      <c r="Q986" s="19" t="n">
        <f aca="false">PI()</f>
        <v>3.14159265358979</v>
      </c>
      <c r="S986" s="20" t="n">
        <v>0.180478605790995</v>
      </c>
      <c r="T986" s="20" t="n">
        <v>0.387178452801891</v>
      </c>
      <c r="U986" s="20" t="n">
        <v>0.10632133919817</v>
      </c>
      <c r="V986" s="20" t="n">
        <v>0.367050238451985</v>
      </c>
      <c r="W986" s="20" t="n">
        <v>0.0667997927999534</v>
      </c>
      <c r="X986" s="20" t="n">
        <v>0.177383034770226</v>
      </c>
    </row>
    <row r="987" customFormat="false" ht="15" hidden="false" customHeight="false" outlineLevel="0" collapsed="false">
      <c r="A987" s="21" t="n">
        <v>963</v>
      </c>
      <c r="B987" s="18" t="n">
        <f aca="false">CHOOSE($E$9,S987,U987,W987)</f>
        <v>0.450024263816886</v>
      </c>
      <c r="C987" s="18" t="n">
        <f aca="false">CHOOSE($E$9,T987,V987,X987)</f>
        <v>0.873603998334147</v>
      </c>
      <c r="D987" s="9" t="n">
        <f aca="false">IF(B987^2+C987^2&lt;=1,1,0)</f>
        <v>1</v>
      </c>
      <c r="E987" s="14" t="n">
        <f aca="false">4*AVERAGE($D$25:D987)</f>
        <v>3.06957424714434</v>
      </c>
      <c r="F987" s="14" t="n">
        <f aca="false">B987</f>
        <v>0.450024263816886</v>
      </c>
      <c r="G987" s="14" t="n">
        <f aca="false">IF(D987=1,C987,"")</f>
        <v>0.873603998334147</v>
      </c>
      <c r="H987" s="9" t="str">
        <f aca="false">IF(D987=0,C987,"")</f>
        <v/>
      </c>
      <c r="I987" s="9" t="n">
        <f aca="false">SQRT(1-F987^2)</f>
        <v>0.893016327944831</v>
      </c>
      <c r="J987" s="21"/>
      <c r="K987" s="21"/>
      <c r="L987" s="21"/>
      <c r="M987" s="21"/>
      <c r="N987" s="21"/>
      <c r="O987" s="21"/>
      <c r="P987" s="21"/>
      <c r="Q987" s="19" t="n">
        <f aca="false">PI()</f>
        <v>3.14159265358979</v>
      </c>
      <c r="S987" s="20" t="n">
        <v>0.450024263816886</v>
      </c>
      <c r="T987" s="20" t="n">
        <v>0.873603998334147</v>
      </c>
      <c r="U987" s="20" t="n">
        <v>0.21925639079251</v>
      </c>
      <c r="V987" s="20" t="n">
        <v>0.584852392357879</v>
      </c>
      <c r="W987" s="20" t="n">
        <v>0.484755480789554</v>
      </c>
      <c r="X987" s="20" t="n">
        <v>0.976659156254326</v>
      </c>
    </row>
    <row r="988" customFormat="false" ht="15" hidden="false" customHeight="false" outlineLevel="0" collapsed="false">
      <c r="A988" s="21" t="n">
        <v>964</v>
      </c>
      <c r="B988" s="18" t="n">
        <f aca="false">CHOOSE($E$9,S988,U988,W988)</f>
        <v>0.931201342842542</v>
      </c>
      <c r="C988" s="18" t="n">
        <f aca="false">CHOOSE($E$9,T988,V988,X988)</f>
        <v>0.151069178362377</v>
      </c>
      <c r="D988" s="9" t="n">
        <f aca="false">IF(B988^2+C988^2&lt;=1,1,0)</f>
        <v>1</v>
      </c>
      <c r="E988" s="14" t="n">
        <f aca="false">4*AVERAGE($D$25:D988)</f>
        <v>3.07053941908714</v>
      </c>
      <c r="F988" s="14" t="n">
        <f aca="false">B988</f>
        <v>0.931201342842542</v>
      </c>
      <c r="G988" s="14" t="n">
        <f aca="false">IF(D988=1,C988,"")</f>
        <v>0.151069178362377</v>
      </c>
      <c r="H988" s="9" t="str">
        <f aca="false">IF(D988=0,C988,"")</f>
        <v/>
      </c>
      <c r="I988" s="9" t="n">
        <f aca="false">SQRT(1-F988^2)</f>
        <v>0.364505225049309</v>
      </c>
      <c r="J988" s="21"/>
      <c r="K988" s="21"/>
      <c r="L988" s="21"/>
      <c r="M988" s="21"/>
      <c r="N988" s="21"/>
      <c r="O988" s="21"/>
      <c r="P988" s="21"/>
      <c r="Q988" s="19" t="n">
        <f aca="false">PI()</f>
        <v>3.14159265358979</v>
      </c>
      <c r="S988" s="20" t="n">
        <v>0.931201342842542</v>
      </c>
      <c r="T988" s="20" t="n">
        <v>0.151069178362377</v>
      </c>
      <c r="U988" s="20" t="n">
        <v>0.81156114918737</v>
      </c>
      <c r="V988" s="20" t="n">
        <v>0.847320994409506</v>
      </c>
      <c r="W988" s="20" t="n">
        <v>0.587456482777729</v>
      </c>
      <c r="X988" s="20" t="n">
        <v>0.868191936264037</v>
      </c>
    </row>
    <row r="989" customFormat="false" ht="15" hidden="false" customHeight="false" outlineLevel="0" collapsed="false">
      <c r="A989" s="21" t="n">
        <v>965</v>
      </c>
      <c r="B989" s="18" t="n">
        <f aca="false">CHOOSE($E$9,S989,U989,W989)</f>
        <v>0.659987832303159</v>
      </c>
      <c r="C989" s="18" t="n">
        <f aca="false">CHOOSE($E$9,T989,V989,X989)</f>
        <v>0.482438612380065</v>
      </c>
      <c r="D989" s="9" t="n">
        <f aca="false">IF(B989^2+C989^2&lt;=1,1,0)</f>
        <v>1</v>
      </c>
      <c r="E989" s="14" t="n">
        <f aca="false">4*AVERAGE($D$25:D989)</f>
        <v>3.07150259067358</v>
      </c>
      <c r="F989" s="14" t="n">
        <f aca="false">B989</f>
        <v>0.659987832303159</v>
      </c>
      <c r="G989" s="14" t="n">
        <f aca="false">IF(D989=1,C989,"")</f>
        <v>0.482438612380065</v>
      </c>
      <c r="H989" s="9" t="str">
        <f aca="false">IF(D989=0,C989,"")</f>
        <v/>
      </c>
      <c r="I989" s="9" t="n">
        <f aca="false">SQRT(1-F989^2)</f>
        <v>0.751276288200138</v>
      </c>
      <c r="J989" s="21"/>
      <c r="K989" s="21"/>
      <c r="L989" s="21"/>
      <c r="M989" s="21"/>
      <c r="N989" s="21"/>
      <c r="O989" s="21"/>
      <c r="P989" s="21"/>
      <c r="Q989" s="19" t="n">
        <f aca="false">PI()</f>
        <v>3.14159265358979</v>
      </c>
      <c r="S989" s="20" t="n">
        <v>0.659987832303159</v>
      </c>
      <c r="T989" s="20" t="n">
        <v>0.482438612380065</v>
      </c>
      <c r="U989" s="20" t="n">
        <v>0.876366000597496</v>
      </c>
      <c r="V989" s="20" t="n">
        <v>0.667177305159564</v>
      </c>
      <c r="W989" s="20" t="n">
        <v>0.976622884358822</v>
      </c>
      <c r="X989" s="20" t="n">
        <v>0.91910068843511</v>
      </c>
    </row>
    <row r="990" customFormat="false" ht="15" hidden="false" customHeight="false" outlineLevel="0" collapsed="false">
      <c r="A990" s="21" t="n">
        <v>966</v>
      </c>
      <c r="B990" s="18" t="n">
        <f aca="false">CHOOSE($E$9,S990,U990,W990)</f>
        <v>0.367146124481224</v>
      </c>
      <c r="C990" s="18" t="n">
        <f aca="false">CHOOSE($E$9,T990,V990,X990)</f>
        <v>0.138726305332966</v>
      </c>
      <c r="D990" s="9" t="n">
        <f aca="false">IF(B990^2+C990^2&lt;=1,1,0)</f>
        <v>1</v>
      </c>
      <c r="E990" s="14" t="n">
        <f aca="false">4*AVERAGE($D$25:D990)</f>
        <v>3.07246376811594</v>
      </c>
      <c r="F990" s="14" t="n">
        <f aca="false">B990</f>
        <v>0.367146124481224</v>
      </c>
      <c r="G990" s="14" t="n">
        <f aca="false">IF(D990=1,C990,"")</f>
        <v>0.138726305332966</v>
      </c>
      <c r="H990" s="9" t="str">
        <f aca="false">IF(D990=0,C990,"")</f>
        <v/>
      </c>
      <c r="I990" s="9" t="n">
        <f aca="false">SQRT(1-F990^2)</f>
        <v>0.93016327775204</v>
      </c>
      <c r="J990" s="21"/>
      <c r="K990" s="21"/>
      <c r="L990" s="21"/>
      <c r="M990" s="21"/>
      <c r="N990" s="21"/>
      <c r="O990" s="21"/>
      <c r="P990" s="21"/>
      <c r="Q990" s="19" t="n">
        <f aca="false">PI()</f>
        <v>3.14159265358979</v>
      </c>
      <c r="S990" s="20" t="n">
        <v>0.367146124481224</v>
      </c>
      <c r="T990" s="20" t="n">
        <v>0.138726305332966</v>
      </c>
      <c r="U990" s="20" t="n">
        <v>0.506094836458112</v>
      </c>
      <c r="V990" s="20" t="n">
        <v>0.0568316340846812</v>
      </c>
      <c r="W990" s="20" t="n">
        <v>0.169621308088846</v>
      </c>
      <c r="X990" s="20" t="n">
        <v>0.710801417003876</v>
      </c>
    </row>
    <row r="991" customFormat="false" ht="15" hidden="false" customHeight="false" outlineLevel="0" collapsed="false">
      <c r="A991" s="21" t="n">
        <v>967</v>
      </c>
      <c r="B991" s="18" t="n">
        <f aca="false">CHOOSE($E$9,S991,U991,W991)</f>
        <v>0.639258552226238</v>
      </c>
      <c r="C991" s="18" t="n">
        <f aca="false">CHOOSE($E$9,T991,V991,X991)</f>
        <v>0.0775185754755512</v>
      </c>
      <c r="D991" s="9" t="n">
        <f aca="false">IF(B991^2+C991^2&lt;=1,1,0)</f>
        <v>1</v>
      </c>
      <c r="E991" s="14" t="n">
        <f aca="false">4*AVERAGE($D$25:D991)</f>
        <v>3.07342295760083</v>
      </c>
      <c r="F991" s="14" t="n">
        <f aca="false">B991</f>
        <v>0.639258552226238</v>
      </c>
      <c r="G991" s="14" t="n">
        <f aca="false">IF(D991=1,C991,"")</f>
        <v>0.0775185754755512</v>
      </c>
      <c r="H991" s="9" t="str">
        <f aca="false">IF(D991=0,C991,"")</f>
        <v/>
      </c>
      <c r="I991" s="9" t="n">
        <f aca="false">SQRT(1-F991^2)</f>
        <v>0.768991874733156</v>
      </c>
      <c r="J991" s="21"/>
      <c r="K991" s="21"/>
      <c r="L991" s="21"/>
      <c r="M991" s="21"/>
      <c r="N991" s="21"/>
      <c r="O991" s="21"/>
      <c r="P991" s="21"/>
      <c r="Q991" s="19" t="n">
        <f aca="false">PI()</f>
        <v>3.14159265358979</v>
      </c>
      <c r="S991" s="20" t="n">
        <v>0.639258552226238</v>
      </c>
      <c r="T991" s="20" t="n">
        <v>0.0775185754755512</v>
      </c>
      <c r="U991" s="20" t="n">
        <v>0.622082984392234</v>
      </c>
      <c r="V991" s="20" t="n">
        <v>0.451438152981412</v>
      </c>
      <c r="W991" s="20" t="n">
        <v>0.756574645776099</v>
      </c>
      <c r="X991" s="20" t="n">
        <v>0.678979882912729</v>
      </c>
    </row>
    <row r="992" customFormat="false" ht="15" hidden="false" customHeight="false" outlineLevel="0" collapsed="false">
      <c r="A992" s="21" t="n">
        <v>968</v>
      </c>
      <c r="B992" s="18" t="n">
        <f aca="false">CHOOSE($E$9,S992,U992,W992)</f>
        <v>0.842717638588511</v>
      </c>
      <c r="C992" s="18" t="n">
        <f aca="false">CHOOSE($E$9,T992,V992,X992)</f>
        <v>0.813245737110265</v>
      </c>
      <c r="D992" s="9" t="n">
        <f aca="false">IF(B992^2+C992^2&lt;=1,1,0)</f>
        <v>0</v>
      </c>
      <c r="E992" s="14" t="n">
        <f aca="false">4*AVERAGE($D$25:D992)</f>
        <v>3.0702479338843</v>
      </c>
      <c r="F992" s="14" t="n">
        <f aca="false">B992</f>
        <v>0.842717638588511</v>
      </c>
      <c r="G992" s="9" t="str">
        <f aca="false">IF(D992=1,C992,"")</f>
        <v/>
      </c>
      <c r="H992" s="14" t="n">
        <f aca="false">IF(D992=0,C992,"")</f>
        <v>0.813245737110265</v>
      </c>
      <c r="I992" s="9" t="n">
        <f aca="false">SQRT(1-F992^2)</f>
        <v>0.538355813205174</v>
      </c>
      <c r="J992" s="21"/>
      <c r="K992" s="21"/>
      <c r="L992" s="21"/>
      <c r="M992" s="21"/>
      <c r="N992" s="21"/>
      <c r="O992" s="21"/>
      <c r="P992" s="21"/>
      <c r="Q992" s="19" t="n">
        <f aca="false">PI()</f>
        <v>3.14159265358979</v>
      </c>
      <c r="S992" s="20" t="n">
        <v>0.842717638588511</v>
      </c>
      <c r="T992" s="20" t="n">
        <v>0.813245737110265</v>
      </c>
      <c r="U992" s="20" t="n">
        <v>0.541169384312418</v>
      </c>
      <c r="V992" s="20" t="n">
        <v>0.647242672791012</v>
      </c>
      <c r="W992" s="20" t="n">
        <v>0.496680106719794</v>
      </c>
      <c r="X992" s="20" t="n">
        <v>0.489651004277416</v>
      </c>
    </row>
    <row r="993" customFormat="false" ht="15" hidden="false" customHeight="false" outlineLevel="0" collapsed="false">
      <c r="A993" s="21" t="n">
        <v>969</v>
      </c>
      <c r="B993" s="18" t="n">
        <f aca="false">CHOOSE($E$9,S993,U993,W993)</f>
        <v>0.0964376599295065</v>
      </c>
      <c r="C993" s="18" t="n">
        <f aca="false">CHOOSE($E$9,T993,V993,X993)</f>
        <v>0.131768358522095</v>
      </c>
      <c r="D993" s="9" t="n">
        <f aca="false">IF(B993^2+C993^2&lt;=1,1,0)</f>
        <v>1</v>
      </c>
      <c r="E993" s="14" t="n">
        <f aca="false">4*AVERAGE($D$25:D993)</f>
        <v>3.07120743034056</v>
      </c>
      <c r="F993" s="14" t="n">
        <f aca="false">B993</f>
        <v>0.0964376599295065</v>
      </c>
      <c r="G993" s="14" t="n">
        <f aca="false">IF(D993=1,C993,"")</f>
        <v>0.131768358522095</v>
      </c>
      <c r="H993" s="9" t="str">
        <f aca="false">IF(D993=0,C993,"")</f>
        <v/>
      </c>
      <c r="I993" s="9" t="n">
        <f aca="false">SQRT(1-F993^2)</f>
        <v>0.995339026536848</v>
      </c>
      <c r="J993" s="21"/>
      <c r="K993" s="21"/>
      <c r="L993" s="21"/>
      <c r="M993" s="21"/>
      <c r="N993" s="21"/>
      <c r="O993" s="21"/>
      <c r="P993" s="21"/>
      <c r="Q993" s="19" t="n">
        <f aca="false">PI()</f>
        <v>3.14159265358979</v>
      </c>
      <c r="S993" s="20" t="n">
        <v>0.0964376599295065</v>
      </c>
      <c r="T993" s="20" t="n">
        <v>0.131768358522095</v>
      </c>
      <c r="U993" s="20" t="n">
        <v>0.731208198595774</v>
      </c>
      <c r="V993" s="20" t="n">
        <v>0.868258527048113</v>
      </c>
      <c r="W993" s="20" t="n">
        <v>0.953396130641101</v>
      </c>
      <c r="X993" s="20" t="n">
        <v>0.864906572173337</v>
      </c>
    </row>
    <row r="994" customFormat="false" ht="15" hidden="false" customHeight="false" outlineLevel="0" collapsed="false">
      <c r="A994" s="21" t="n">
        <v>970</v>
      </c>
      <c r="B994" s="18" t="n">
        <f aca="false">CHOOSE($E$9,S994,U994,W994)</f>
        <v>0.962843186571263</v>
      </c>
      <c r="C994" s="18" t="n">
        <f aca="false">CHOOSE($E$9,T994,V994,X994)</f>
        <v>0.791001727920957</v>
      </c>
      <c r="D994" s="9" t="n">
        <f aca="false">IF(B994^2+C994^2&lt;=1,1,0)</f>
        <v>0</v>
      </c>
      <c r="E994" s="14" t="n">
        <f aca="false">4*AVERAGE($D$25:D994)</f>
        <v>3.0680412371134</v>
      </c>
      <c r="F994" s="14" t="n">
        <f aca="false">B994</f>
        <v>0.962843186571263</v>
      </c>
      <c r="G994" s="9" t="str">
        <f aca="false">IF(D994=1,C994,"")</f>
        <v/>
      </c>
      <c r="H994" s="14" t="n">
        <f aca="false">IF(D994=0,C994,"")</f>
        <v>0.791001727920957</v>
      </c>
      <c r="I994" s="9" t="n">
        <f aca="false">SQRT(1-F994^2)</f>
        <v>0.270061100629647</v>
      </c>
      <c r="J994" s="21"/>
      <c r="K994" s="21"/>
      <c r="L994" s="21"/>
      <c r="M994" s="21"/>
      <c r="N994" s="21"/>
      <c r="O994" s="21"/>
      <c r="P994" s="21"/>
      <c r="Q994" s="19" t="n">
        <f aca="false">PI()</f>
        <v>3.14159265358979</v>
      </c>
      <c r="S994" s="20" t="n">
        <v>0.962843186571263</v>
      </c>
      <c r="T994" s="20" t="n">
        <v>0.791001727920957</v>
      </c>
      <c r="U994" s="20" t="n">
        <v>0.915243592906015</v>
      </c>
      <c r="V994" s="20" t="n">
        <v>0.955794659879958</v>
      </c>
      <c r="W994" s="20" t="n">
        <v>0.632145891387823</v>
      </c>
      <c r="X994" s="20" t="n">
        <v>0.728880755618338</v>
      </c>
    </row>
    <row r="995" customFormat="false" ht="15" hidden="false" customHeight="false" outlineLevel="0" collapsed="false">
      <c r="A995" s="21" t="n">
        <v>971</v>
      </c>
      <c r="B995" s="18" t="n">
        <f aca="false">CHOOSE($E$9,S995,U995,W995)</f>
        <v>0.387041827547364</v>
      </c>
      <c r="C995" s="18" t="n">
        <f aca="false">CHOOSE($E$9,T995,V995,X995)</f>
        <v>0.0338724727043882</v>
      </c>
      <c r="D995" s="9" t="n">
        <f aca="false">IF(B995^2+C995^2&lt;=1,1,0)</f>
        <v>1</v>
      </c>
      <c r="E995" s="14" t="n">
        <f aca="false">4*AVERAGE($D$25:D995)</f>
        <v>3.06900102986612</v>
      </c>
      <c r="F995" s="14" t="n">
        <f aca="false">B995</f>
        <v>0.387041827547364</v>
      </c>
      <c r="G995" s="14" t="n">
        <f aca="false">IF(D995=1,C995,"")</f>
        <v>0.0338724727043882</v>
      </c>
      <c r="H995" s="9" t="str">
        <f aca="false">IF(D995=0,C995,"")</f>
        <v/>
      </c>
      <c r="I995" s="9" t="n">
        <f aca="false">SQRT(1-F995^2)</f>
        <v>0.922062158278278</v>
      </c>
      <c r="J995" s="21"/>
      <c r="K995" s="21"/>
      <c r="L995" s="21"/>
      <c r="M995" s="21"/>
      <c r="N995" s="21"/>
      <c r="O995" s="21"/>
      <c r="P995" s="21"/>
      <c r="Q995" s="19" t="n">
        <f aca="false">PI()</f>
        <v>3.14159265358979</v>
      </c>
      <c r="S995" s="20" t="n">
        <v>0.387041827547364</v>
      </c>
      <c r="T995" s="20" t="n">
        <v>0.0338724727043882</v>
      </c>
      <c r="U995" s="20" t="n">
        <v>0.306984762080333</v>
      </c>
      <c r="V995" s="20" t="n">
        <v>0.674873513896176</v>
      </c>
      <c r="W995" s="20" t="n">
        <v>0.682566614508594</v>
      </c>
      <c r="X995" s="20" t="n">
        <v>0.0794613590911449</v>
      </c>
    </row>
    <row r="996" customFormat="false" ht="15" hidden="false" customHeight="false" outlineLevel="0" collapsed="false">
      <c r="A996" s="21" t="n">
        <v>972</v>
      </c>
      <c r="B996" s="18" t="n">
        <f aca="false">CHOOSE($E$9,S996,U996,W996)</f>
        <v>0.813502468517982</v>
      </c>
      <c r="C996" s="18" t="n">
        <f aca="false">CHOOSE($E$9,T996,V996,X996)</f>
        <v>0.432284089853056</v>
      </c>
      <c r="D996" s="9" t="n">
        <f aca="false">IF(B996^2+C996^2&lt;=1,1,0)</f>
        <v>1</v>
      </c>
      <c r="E996" s="14" t="n">
        <f aca="false">4*AVERAGE($D$25:D996)</f>
        <v>3.06995884773663</v>
      </c>
      <c r="F996" s="14" t="n">
        <f aca="false">B996</f>
        <v>0.813502468517982</v>
      </c>
      <c r="G996" s="14" t="n">
        <f aca="false">IF(D996=1,C996,"")</f>
        <v>0.432284089853056</v>
      </c>
      <c r="H996" s="9" t="str">
        <f aca="false">IF(D996=0,C996,"")</f>
        <v/>
      </c>
      <c r="I996" s="9" t="n">
        <f aca="false">SQRT(1-F996^2)</f>
        <v>0.581561461683243</v>
      </c>
      <c r="J996" s="21"/>
      <c r="K996" s="21"/>
      <c r="L996" s="21"/>
      <c r="M996" s="21"/>
      <c r="N996" s="21"/>
      <c r="O996" s="21"/>
      <c r="P996" s="21"/>
      <c r="Q996" s="19" t="n">
        <f aca="false">PI()</f>
        <v>3.14159265358979</v>
      </c>
      <c r="S996" s="20" t="n">
        <v>0.813502468517982</v>
      </c>
      <c r="T996" s="20" t="n">
        <v>0.432284089853056</v>
      </c>
      <c r="U996" s="20" t="n">
        <v>0.270167975656313</v>
      </c>
      <c r="V996" s="20" t="n">
        <v>0.836079064350288</v>
      </c>
      <c r="W996" s="20" t="n">
        <v>0.120765791387274</v>
      </c>
      <c r="X996" s="20" t="n">
        <v>0.372539219217623</v>
      </c>
    </row>
    <row r="997" customFormat="false" ht="15" hidden="false" customHeight="false" outlineLevel="0" collapsed="false">
      <c r="A997" s="21" t="n">
        <v>973</v>
      </c>
      <c r="B997" s="18" t="n">
        <f aca="false">CHOOSE($E$9,S997,U997,W997)</f>
        <v>0.910536854411475</v>
      </c>
      <c r="C997" s="18" t="n">
        <f aca="false">CHOOSE($E$9,T997,V997,X997)</f>
        <v>0.593463457771577</v>
      </c>
      <c r="D997" s="9" t="n">
        <f aca="false">IF(B997^2+C997^2&lt;=1,1,0)</f>
        <v>0</v>
      </c>
      <c r="E997" s="14" t="n">
        <f aca="false">4*AVERAGE($D$25:D997)</f>
        <v>3.06680369989723</v>
      </c>
      <c r="F997" s="14" t="n">
        <f aca="false">B997</f>
        <v>0.910536854411475</v>
      </c>
      <c r="G997" s="9" t="str">
        <f aca="false">IF(D997=1,C997,"")</f>
        <v/>
      </c>
      <c r="H997" s="14" t="n">
        <f aca="false">IF(D997=0,C997,"")</f>
        <v>0.593463457771577</v>
      </c>
      <c r="I997" s="9" t="n">
        <f aca="false">SQRT(1-F997^2)</f>
        <v>0.413427909989705</v>
      </c>
      <c r="J997" s="21"/>
      <c r="K997" s="21"/>
      <c r="L997" s="21"/>
      <c r="M997" s="21"/>
      <c r="N997" s="21"/>
      <c r="O997" s="21"/>
      <c r="P997" s="21"/>
      <c r="Q997" s="19" t="n">
        <f aca="false">PI()</f>
        <v>3.14159265358979</v>
      </c>
      <c r="S997" s="20" t="n">
        <v>0.910536854411475</v>
      </c>
      <c r="T997" s="20" t="n">
        <v>0.593463457771577</v>
      </c>
      <c r="U997" s="20" t="n">
        <v>0.564167119914023</v>
      </c>
      <c r="V997" s="20" t="n">
        <v>0.338436367167314</v>
      </c>
      <c r="W997" s="20" t="n">
        <v>0.215052300139791</v>
      </c>
      <c r="X997" s="20" t="n">
        <v>0.879145020404505</v>
      </c>
    </row>
    <row r="998" customFormat="false" ht="15" hidden="false" customHeight="false" outlineLevel="0" collapsed="false">
      <c r="A998" s="21" t="n">
        <v>974</v>
      </c>
      <c r="B998" s="18" t="n">
        <f aca="false">CHOOSE($E$9,S998,U998,W998)</f>
        <v>0.997921430855058</v>
      </c>
      <c r="C998" s="18" t="n">
        <f aca="false">CHOOSE($E$9,T998,V998,X998)</f>
        <v>0.405568212387152</v>
      </c>
      <c r="D998" s="9" t="n">
        <f aca="false">IF(B998^2+C998^2&lt;=1,1,0)</f>
        <v>0</v>
      </c>
      <c r="E998" s="14" t="n">
        <f aca="false">4*AVERAGE($D$25:D998)</f>
        <v>3.06365503080082</v>
      </c>
      <c r="F998" s="14" t="n">
        <f aca="false">B998</f>
        <v>0.997921430855058</v>
      </c>
      <c r="G998" s="9" t="str">
        <f aca="false">IF(D998=1,C998,"")</f>
        <v/>
      </c>
      <c r="H998" s="14" t="n">
        <f aca="false">IF(D998=0,C998,"")</f>
        <v>0.405568212387152</v>
      </c>
      <c r="I998" s="9" t="n">
        <f aca="false">SQRT(1-F998^2)</f>
        <v>0.0644423606038248</v>
      </c>
      <c r="J998" s="21"/>
      <c r="K998" s="21"/>
      <c r="L998" s="21"/>
      <c r="M998" s="21"/>
      <c r="N998" s="21"/>
      <c r="O998" s="21"/>
      <c r="P998" s="21"/>
      <c r="Q998" s="19" t="n">
        <f aca="false">PI()</f>
        <v>3.14159265358979</v>
      </c>
      <c r="S998" s="20" t="n">
        <v>0.997921430855058</v>
      </c>
      <c r="T998" s="20" t="n">
        <v>0.405568212387152</v>
      </c>
      <c r="U998" s="20" t="n">
        <v>0.501445548896719</v>
      </c>
      <c r="V998" s="20" t="n">
        <v>0.629161818520101</v>
      </c>
      <c r="W998" s="20" t="n">
        <v>0.810734217732126</v>
      </c>
      <c r="X998" s="20" t="n">
        <v>0.58573543678297</v>
      </c>
    </row>
    <row r="999" customFormat="false" ht="15" hidden="false" customHeight="false" outlineLevel="0" collapsed="false">
      <c r="A999" s="21" t="n">
        <v>975</v>
      </c>
      <c r="B999" s="18" t="n">
        <f aca="false">CHOOSE($E$9,S999,U999,W999)</f>
        <v>0.664597920957021</v>
      </c>
      <c r="C999" s="18" t="n">
        <f aca="false">CHOOSE($E$9,T999,V999,X999)</f>
        <v>0.0902551828185096</v>
      </c>
      <c r="D999" s="9" t="n">
        <f aca="false">IF(B999^2+C999^2&lt;=1,1,0)</f>
        <v>1</v>
      </c>
      <c r="E999" s="14" t="n">
        <f aca="false">4*AVERAGE($D$25:D999)</f>
        <v>3.06461538461538</v>
      </c>
      <c r="F999" s="14" t="n">
        <f aca="false">B999</f>
        <v>0.664597920957021</v>
      </c>
      <c r="G999" s="14" t="n">
        <f aca="false">IF(D999=1,C999,"")</f>
        <v>0.0902551828185096</v>
      </c>
      <c r="H999" s="9" t="str">
        <f aca="false">IF(D999=0,C999,"")</f>
        <v/>
      </c>
      <c r="I999" s="9" t="n">
        <f aca="false">SQRT(1-F999^2)</f>
        <v>0.747201180044307</v>
      </c>
      <c r="J999" s="21"/>
      <c r="K999" s="21"/>
      <c r="L999" s="21"/>
      <c r="M999" s="21"/>
      <c r="N999" s="21"/>
      <c r="O999" s="21"/>
      <c r="P999" s="21"/>
      <c r="Q999" s="19" t="n">
        <f aca="false">PI()</f>
        <v>3.14159265358979</v>
      </c>
      <c r="S999" s="20" t="n">
        <v>0.664597920957021</v>
      </c>
      <c r="T999" s="20" t="n">
        <v>0.0902551828185096</v>
      </c>
      <c r="U999" s="20" t="n">
        <v>0.216348890359257</v>
      </c>
      <c r="V999" s="20" t="n">
        <v>0.642243903291141</v>
      </c>
      <c r="W999" s="20" t="n">
        <v>0.00165875734988541</v>
      </c>
      <c r="X999" s="20" t="n">
        <v>0.38731257057516</v>
      </c>
    </row>
    <row r="1000" customFormat="false" ht="15" hidden="false" customHeight="false" outlineLevel="0" collapsed="false">
      <c r="A1000" s="21" t="n">
        <v>976</v>
      </c>
      <c r="B1000" s="18" t="n">
        <f aca="false">CHOOSE($E$9,S1000,U1000,W1000)</f>
        <v>0.244055176503025</v>
      </c>
      <c r="C1000" s="18" t="n">
        <f aca="false">CHOOSE($E$9,T1000,V1000,X1000)</f>
        <v>0.178542894427665</v>
      </c>
      <c r="D1000" s="9" t="n">
        <f aca="false">IF(B1000^2+C1000^2&lt;=1,1,0)</f>
        <v>1</v>
      </c>
      <c r="E1000" s="14" t="n">
        <f aca="false">4*AVERAGE($D$25:D1000)</f>
        <v>3.0655737704918</v>
      </c>
      <c r="F1000" s="14" t="n">
        <f aca="false">B1000</f>
        <v>0.244055176503025</v>
      </c>
      <c r="G1000" s="14" t="n">
        <f aca="false">IF(D1000=1,C1000,"")</f>
        <v>0.178542894427665</v>
      </c>
      <c r="H1000" s="9" t="str">
        <f aca="false">IF(D1000=0,C1000,"")</f>
        <v/>
      </c>
      <c r="I1000" s="9" t="n">
        <f aca="false">SQRT(1-F1000^2)</f>
        <v>0.96976134735412</v>
      </c>
      <c r="J1000" s="21"/>
      <c r="K1000" s="21"/>
      <c r="L1000" s="21"/>
      <c r="M1000" s="21"/>
      <c r="N1000" s="21"/>
      <c r="O1000" s="21"/>
      <c r="P1000" s="21"/>
      <c r="Q1000" s="19" t="n">
        <f aca="false">PI()</f>
        <v>3.14159265358979</v>
      </c>
      <c r="S1000" s="20" t="n">
        <v>0.244055176503025</v>
      </c>
      <c r="T1000" s="20" t="n">
        <v>0.178542894427665</v>
      </c>
      <c r="U1000" s="20" t="n">
        <v>0.00798604550166659</v>
      </c>
      <c r="V1000" s="20" t="n">
        <v>0.261056677115375</v>
      </c>
      <c r="W1000" s="20" t="n">
        <v>0.21264804941859</v>
      </c>
      <c r="X1000" s="20" t="n">
        <v>0.505188811631483</v>
      </c>
    </row>
    <row r="1001" customFormat="false" ht="15" hidden="false" customHeight="false" outlineLevel="0" collapsed="false">
      <c r="A1001" s="21" t="n">
        <v>977</v>
      </c>
      <c r="B1001" s="18" t="n">
        <f aca="false">CHOOSE($E$9,S1001,U1001,W1001)</f>
        <v>0.347221405128948</v>
      </c>
      <c r="C1001" s="18" t="n">
        <f aca="false">CHOOSE($E$9,T1001,V1001,X1001)</f>
        <v>0.945246459566988</v>
      </c>
      <c r="D1001" s="9" t="n">
        <f aca="false">IF(B1001^2+C1001^2&lt;=1,1,0)</f>
        <v>0</v>
      </c>
      <c r="E1001" s="14" t="n">
        <f aca="false">4*AVERAGE($D$25:D1001)</f>
        <v>3.06243602865916</v>
      </c>
      <c r="F1001" s="14" t="n">
        <f aca="false">B1001</f>
        <v>0.347221405128948</v>
      </c>
      <c r="G1001" s="9" t="str">
        <f aca="false">IF(D1001=1,C1001,"")</f>
        <v/>
      </c>
      <c r="H1001" s="14" t="n">
        <f aca="false">IF(D1001=0,C1001,"")</f>
        <v>0.945246459566988</v>
      </c>
      <c r="I1001" s="9" t="n">
        <f aca="false">SQRT(1-F1001^2)</f>
        <v>0.937783181668491</v>
      </c>
      <c r="J1001" s="21"/>
      <c r="K1001" s="21"/>
      <c r="L1001" s="21"/>
      <c r="M1001" s="21"/>
      <c r="N1001" s="21"/>
      <c r="O1001" s="21"/>
      <c r="P1001" s="21"/>
      <c r="Q1001" s="19" t="n">
        <f aca="false">PI()</f>
        <v>3.14159265358979</v>
      </c>
      <c r="S1001" s="20" t="n">
        <v>0.347221405128948</v>
      </c>
      <c r="T1001" s="20" t="n">
        <v>0.945246459566988</v>
      </c>
      <c r="U1001" s="20" t="n">
        <v>0.718485014220548</v>
      </c>
      <c r="V1001" s="20" t="n">
        <v>0.760832518772266</v>
      </c>
      <c r="W1001" s="20" t="n">
        <v>0.924622297172276</v>
      </c>
      <c r="X1001" s="20" t="n">
        <v>0.571786488960062</v>
      </c>
    </row>
    <row r="1002" customFormat="false" ht="15" hidden="false" customHeight="false" outlineLevel="0" collapsed="false">
      <c r="A1002" s="21" t="n">
        <v>978</v>
      </c>
      <c r="B1002" s="18" t="n">
        <f aca="false">CHOOSE($E$9,S1002,U1002,W1002)</f>
        <v>0.598984937532805</v>
      </c>
      <c r="C1002" s="18" t="n">
        <f aca="false">CHOOSE($E$9,T1002,V1002,X1002)</f>
        <v>0.639020988834091</v>
      </c>
      <c r="D1002" s="9" t="n">
        <f aca="false">IF(B1002^2+C1002^2&lt;=1,1,0)</f>
        <v>1</v>
      </c>
      <c r="E1002" s="14" t="n">
        <f aca="false">4*AVERAGE($D$25:D1002)</f>
        <v>3.06339468302659</v>
      </c>
      <c r="F1002" s="14" t="n">
        <f aca="false">B1002</f>
        <v>0.598984937532805</v>
      </c>
      <c r="G1002" s="14" t="n">
        <f aca="false">IF(D1002=1,C1002,"")</f>
        <v>0.639020988834091</v>
      </c>
      <c r="H1002" s="9" t="str">
        <f aca="false">IF(D1002=0,C1002,"")</f>
        <v/>
      </c>
      <c r="I1002" s="9" t="n">
        <f aca="false">SQRT(1-F1002^2)</f>
        <v>0.800760291603437</v>
      </c>
      <c r="J1002" s="21"/>
      <c r="K1002" s="21"/>
      <c r="L1002" s="21"/>
      <c r="M1002" s="21"/>
      <c r="N1002" s="21"/>
      <c r="O1002" s="21"/>
      <c r="P1002" s="21"/>
      <c r="Q1002" s="19" t="n">
        <f aca="false">PI()</f>
        <v>3.14159265358979</v>
      </c>
      <c r="S1002" s="20" t="n">
        <v>0.598984937532805</v>
      </c>
      <c r="T1002" s="20" t="n">
        <v>0.639020988834091</v>
      </c>
      <c r="U1002" s="20" t="n">
        <v>0.941413377608427</v>
      </c>
      <c r="V1002" s="20" t="n">
        <v>0.240987562367913</v>
      </c>
      <c r="W1002" s="20" t="n">
        <v>0.834434135608332</v>
      </c>
      <c r="X1002" s="20" t="n">
        <v>0.744471258786416</v>
      </c>
    </row>
    <row r="1003" customFormat="false" ht="15" hidden="false" customHeight="false" outlineLevel="0" collapsed="false">
      <c r="A1003" s="21" t="n">
        <v>979</v>
      </c>
      <c r="B1003" s="18" t="n">
        <f aca="false">CHOOSE($E$9,S1003,U1003,W1003)</f>
        <v>0.647313261288218</v>
      </c>
      <c r="C1003" s="18" t="n">
        <f aca="false">CHOOSE($E$9,T1003,V1003,X1003)</f>
        <v>0.342119968147017</v>
      </c>
      <c r="D1003" s="9" t="n">
        <f aca="false">IF(B1003^2+C1003^2&lt;=1,1,0)</f>
        <v>1</v>
      </c>
      <c r="E1003" s="14" t="n">
        <f aca="false">4*AVERAGE($D$25:D1003)</f>
        <v>3.06435137895812</v>
      </c>
      <c r="F1003" s="14" t="n">
        <f aca="false">B1003</f>
        <v>0.647313261288218</v>
      </c>
      <c r="G1003" s="14" t="n">
        <f aca="false">IF(D1003=1,C1003,"")</f>
        <v>0.342119968147017</v>
      </c>
      <c r="H1003" s="9" t="str">
        <f aca="false">IF(D1003=0,C1003,"")</f>
        <v/>
      </c>
      <c r="I1003" s="9" t="n">
        <f aca="false">SQRT(1-F1003^2)</f>
        <v>0.762224075820497</v>
      </c>
      <c r="J1003" s="21"/>
      <c r="K1003" s="21"/>
      <c r="L1003" s="21"/>
      <c r="M1003" s="21"/>
      <c r="N1003" s="21"/>
      <c r="O1003" s="21"/>
      <c r="P1003" s="21"/>
      <c r="Q1003" s="19" t="n">
        <f aca="false">PI()</f>
        <v>3.14159265358979</v>
      </c>
      <c r="S1003" s="20" t="n">
        <v>0.647313261288218</v>
      </c>
      <c r="T1003" s="20" t="n">
        <v>0.342119968147017</v>
      </c>
      <c r="U1003" s="20" t="n">
        <v>0.40331191137778</v>
      </c>
      <c r="V1003" s="20" t="n">
        <v>0.556041458318171</v>
      </c>
      <c r="W1003" s="20" t="n">
        <v>0.650990885198643</v>
      </c>
      <c r="X1003" s="20" t="n">
        <v>0.308555740954691</v>
      </c>
    </row>
    <row r="1004" customFormat="false" ht="15" hidden="false" customHeight="false" outlineLevel="0" collapsed="false">
      <c r="A1004" s="21" t="n">
        <v>980</v>
      </c>
      <c r="B1004" s="18" t="n">
        <f aca="false">CHOOSE($E$9,S1004,U1004,W1004)</f>
        <v>0.475854110321961</v>
      </c>
      <c r="C1004" s="18" t="n">
        <f aca="false">CHOOSE($E$9,T1004,V1004,X1004)</f>
        <v>0.298857859452255</v>
      </c>
      <c r="D1004" s="9" t="n">
        <f aca="false">IF(B1004^2+C1004^2&lt;=1,1,0)</f>
        <v>1</v>
      </c>
      <c r="E1004" s="14" t="n">
        <f aca="false">4*AVERAGE($D$25:D1004)</f>
        <v>3.06530612244898</v>
      </c>
      <c r="F1004" s="14" t="n">
        <f aca="false">B1004</f>
        <v>0.475854110321961</v>
      </c>
      <c r="G1004" s="14" t="n">
        <f aca="false">IF(D1004=1,C1004,"")</f>
        <v>0.298857859452255</v>
      </c>
      <c r="H1004" s="9" t="str">
        <f aca="false">IF(D1004=0,C1004,"")</f>
        <v/>
      </c>
      <c r="I1004" s="9" t="n">
        <f aca="false">SQRT(1-F1004^2)</f>
        <v>0.879524226891843</v>
      </c>
      <c r="J1004" s="21"/>
      <c r="K1004" s="21"/>
      <c r="L1004" s="21"/>
      <c r="M1004" s="21"/>
      <c r="N1004" s="21"/>
      <c r="O1004" s="21"/>
      <c r="P1004" s="21"/>
      <c r="Q1004" s="19" t="n">
        <f aca="false">PI()</f>
        <v>3.14159265358979</v>
      </c>
      <c r="S1004" s="20" t="n">
        <v>0.475854110321961</v>
      </c>
      <c r="T1004" s="20" t="n">
        <v>0.298857859452255</v>
      </c>
      <c r="U1004" s="20" t="n">
        <v>0.789230400401719</v>
      </c>
      <c r="V1004" s="20" t="n">
        <v>0.4546812421153</v>
      </c>
      <c r="W1004" s="20" t="n">
        <v>0.504401924084718</v>
      </c>
      <c r="X1004" s="20" t="n">
        <v>0.570800033054914</v>
      </c>
    </row>
    <row r="1005" customFormat="false" ht="15" hidden="false" customHeight="false" outlineLevel="0" collapsed="false">
      <c r="A1005" s="21" t="n">
        <v>981</v>
      </c>
      <c r="B1005" s="18" t="n">
        <f aca="false">CHOOSE($E$9,S1005,U1005,W1005)</f>
        <v>0.614378961618058</v>
      </c>
      <c r="C1005" s="18" t="n">
        <f aca="false">CHOOSE($E$9,T1005,V1005,X1005)</f>
        <v>0.376961495378055</v>
      </c>
      <c r="D1005" s="9" t="n">
        <f aca="false">IF(B1005^2+C1005^2&lt;=1,1,0)</f>
        <v>1</v>
      </c>
      <c r="E1005" s="14" t="n">
        <f aca="false">4*AVERAGE($D$25:D1005)</f>
        <v>3.06625891946993</v>
      </c>
      <c r="F1005" s="14" t="n">
        <f aca="false">B1005</f>
        <v>0.614378961618058</v>
      </c>
      <c r="G1005" s="14" t="n">
        <f aca="false">IF(D1005=1,C1005,"")</f>
        <v>0.376961495378055</v>
      </c>
      <c r="H1005" s="9" t="str">
        <f aca="false">IF(D1005=0,C1005,"")</f>
        <v/>
      </c>
      <c r="I1005" s="9" t="n">
        <f aca="false">SQRT(1-F1005^2)</f>
        <v>0.78901108453628</v>
      </c>
      <c r="J1005" s="21"/>
      <c r="K1005" s="21"/>
      <c r="L1005" s="21"/>
      <c r="M1005" s="21"/>
      <c r="N1005" s="21"/>
      <c r="O1005" s="21"/>
      <c r="P1005" s="21"/>
      <c r="Q1005" s="19" t="n">
        <f aca="false">PI()</f>
        <v>3.14159265358979</v>
      </c>
      <c r="S1005" s="20" t="n">
        <v>0.614378961618058</v>
      </c>
      <c r="T1005" s="20" t="n">
        <v>0.376961495378055</v>
      </c>
      <c r="U1005" s="20" t="n">
        <v>0.254400150780961</v>
      </c>
      <c r="V1005" s="20" t="n">
        <v>0.159539676112166</v>
      </c>
      <c r="W1005" s="20" t="n">
        <v>0.209732247958753</v>
      </c>
      <c r="X1005" s="20" t="n">
        <v>0.937399422792108</v>
      </c>
    </row>
    <row r="1006" customFormat="false" ht="15" hidden="false" customHeight="false" outlineLevel="0" collapsed="false">
      <c r="A1006" s="21" t="n">
        <v>982</v>
      </c>
      <c r="B1006" s="18" t="n">
        <f aca="false">CHOOSE($E$9,S1006,U1006,W1006)</f>
        <v>0.0689683532109484</v>
      </c>
      <c r="C1006" s="18" t="n">
        <f aca="false">CHOOSE($E$9,T1006,V1006,X1006)</f>
        <v>0.784002650645562</v>
      </c>
      <c r="D1006" s="9" t="n">
        <f aca="false">IF(B1006^2+C1006^2&lt;=1,1,0)</f>
        <v>1</v>
      </c>
      <c r="E1006" s="14" t="n">
        <f aca="false">4*AVERAGE($D$25:D1006)</f>
        <v>3.06720977596741</v>
      </c>
      <c r="F1006" s="14" t="n">
        <f aca="false">B1006</f>
        <v>0.0689683532109484</v>
      </c>
      <c r="G1006" s="14" t="n">
        <f aca="false">IF(D1006=1,C1006,"")</f>
        <v>0.784002650645562</v>
      </c>
      <c r="H1006" s="9" t="str">
        <f aca="false">IF(D1006=0,C1006,"")</f>
        <v/>
      </c>
      <c r="I1006" s="9" t="n">
        <f aca="false">SQRT(1-F1006^2)</f>
        <v>0.997618848185704</v>
      </c>
      <c r="J1006" s="21"/>
      <c r="K1006" s="21"/>
      <c r="L1006" s="21"/>
      <c r="M1006" s="21"/>
      <c r="N1006" s="21"/>
      <c r="O1006" s="21"/>
      <c r="P1006" s="21"/>
      <c r="Q1006" s="19" t="n">
        <f aca="false">PI()</f>
        <v>3.14159265358979</v>
      </c>
      <c r="S1006" s="20" t="n">
        <v>0.0689683532109484</v>
      </c>
      <c r="T1006" s="20" t="n">
        <v>0.784002650645562</v>
      </c>
      <c r="U1006" s="20" t="n">
        <v>0.920228738002865</v>
      </c>
      <c r="V1006" s="20" t="n">
        <v>0.357860247875698</v>
      </c>
      <c r="W1006" s="20" t="n">
        <v>0.584021964597239</v>
      </c>
      <c r="X1006" s="20" t="n">
        <v>0.750912509066853</v>
      </c>
    </row>
    <row r="1007" customFormat="false" ht="15" hidden="false" customHeight="false" outlineLevel="0" collapsed="false">
      <c r="A1007" s="21" t="n">
        <v>983</v>
      </c>
      <c r="B1007" s="18" t="n">
        <f aca="false">CHOOSE($E$9,S1007,U1007,W1007)</f>
        <v>0.247940000030212</v>
      </c>
      <c r="C1007" s="18" t="n">
        <f aca="false">CHOOSE($E$9,T1007,V1007,X1007)</f>
        <v>0.564424485550262</v>
      </c>
      <c r="D1007" s="9" t="n">
        <f aca="false">IF(B1007^2+C1007^2&lt;=1,1,0)</f>
        <v>1</v>
      </c>
      <c r="E1007" s="14" t="n">
        <f aca="false">4*AVERAGE($D$25:D1007)</f>
        <v>3.06815869786368</v>
      </c>
      <c r="F1007" s="14" t="n">
        <f aca="false">B1007</f>
        <v>0.247940000030212</v>
      </c>
      <c r="G1007" s="14" t="n">
        <f aca="false">IF(D1007=1,C1007,"")</f>
        <v>0.564424485550262</v>
      </c>
      <c r="H1007" s="9" t="str">
        <f aca="false">IF(D1007=0,C1007,"")</f>
        <v/>
      </c>
      <c r="I1007" s="9" t="n">
        <f aca="false">SQRT(1-F1007^2)</f>
        <v>0.968775390059542</v>
      </c>
      <c r="J1007" s="21"/>
      <c r="K1007" s="21"/>
      <c r="L1007" s="21"/>
      <c r="M1007" s="21"/>
      <c r="N1007" s="21"/>
      <c r="O1007" s="21"/>
      <c r="P1007" s="21"/>
      <c r="Q1007" s="19" t="n">
        <f aca="false">PI()</f>
        <v>3.14159265358979</v>
      </c>
      <c r="S1007" s="20" t="n">
        <v>0.247940000030212</v>
      </c>
      <c r="T1007" s="20" t="n">
        <v>0.564424485550262</v>
      </c>
      <c r="U1007" s="20" t="n">
        <v>0.718681223408554</v>
      </c>
      <c r="V1007" s="20" t="n">
        <v>0.17908055622299</v>
      </c>
      <c r="W1007" s="20" t="n">
        <v>0.0917706458009632</v>
      </c>
      <c r="X1007" s="20" t="n">
        <v>0.488791640976697</v>
      </c>
    </row>
    <row r="1008" customFormat="false" ht="15" hidden="false" customHeight="false" outlineLevel="0" collapsed="false">
      <c r="A1008" s="21" t="n">
        <v>984</v>
      </c>
      <c r="B1008" s="18" t="n">
        <f aca="false">CHOOSE($E$9,S1008,U1008,W1008)</f>
        <v>0.902684746659361</v>
      </c>
      <c r="C1008" s="18" t="n">
        <f aca="false">CHOOSE($E$9,T1008,V1008,X1008)</f>
        <v>0.563807369326241</v>
      </c>
      <c r="D1008" s="9" t="n">
        <f aca="false">IF(B1008^2+C1008^2&lt;=1,1,0)</f>
        <v>0</v>
      </c>
      <c r="E1008" s="14" t="n">
        <f aca="false">4*AVERAGE($D$25:D1008)</f>
        <v>3.0650406504065</v>
      </c>
      <c r="F1008" s="14" t="n">
        <f aca="false">B1008</f>
        <v>0.902684746659361</v>
      </c>
      <c r="G1008" s="9" t="str">
        <f aca="false">IF(D1008=1,C1008,"")</f>
        <v/>
      </c>
      <c r="H1008" s="14" t="n">
        <f aca="false">IF(D1008=0,C1008,"")</f>
        <v>0.563807369326241</v>
      </c>
      <c r="I1008" s="9" t="n">
        <f aca="false">SQRT(1-F1008^2)</f>
        <v>0.430302507718147</v>
      </c>
      <c r="J1008" s="21"/>
      <c r="K1008" s="21"/>
      <c r="L1008" s="21"/>
      <c r="M1008" s="21"/>
      <c r="N1008" s="21"/>
      <c r="O1008" s="21"/>
      <c r="P1008" s="21"/>
      <c r="Q1008" s="19" t="n">
        <f aca="false">PI()</f>
        <v>3.14159265358979</v>
      </c>
      <c r="S1008" s="20" t="n">
        <v>0.902684746659361</v>
      </c>
      <c r="T1008" s="20" t="n">
        <v>0.563807369326241</v>
      </c>
      <c r="U1008" s="20" t="n">
        <v>0.663166608428337</v>
      </c>
      <c r="V1008" s="20" t="n">
        <v>0.812331488266186</v>
      </c>
      <c r="W1008" s="20" t="n">
        <v>0.249182639599016</v>
      </c>
      <c r="X1008" s="20" t="n">
        <v>0.873454517307949</v>
      </c>
    </row>
    <row r="1009" customFormat="false" ht="15" hidden="false" customHeight="false" outlineLevel="0" collapsed="false">
      <c r="A1009" s="21" t="n">
        <v>985</v>
      </c>
      <c r="B1009" s="18" t="n">
        <f aca="false">CHOOSE($E$9,S1009,U1009,W1009)</f>
        <v>0.697301958571188</v>
      </c>
      <c r="C1009" s="18" t="n">
        <f aca="false">CHOOSE($E$9,T1009,V1009,X1009)</f>
        <v>0.778464903705753</v>
      </c>
      <c r="D1009" s="9" t="n">
        <f aca="false">IF(B1009^2+C1009^2&lt;=1,1,0)</f>
        <v>0</v>
      </c>
      <c r="E1009" s="14" t="n">
        <f aca="false">4*AVERAGE($D$25:D1009)</f>
        <v>3.06192893401015</v>
      </c>
      <c r="F1009" s="14" t="n">
        <f aca="false">B1009</f>
        <v>0.697301958571188</v>
      </c>
      <c r="G1009" s="9" t="str">
        <f aca="false">IF(D1009=1,C1009,"")</f>
        <v/>
      </c>
      <c r="H1009" s="14" t="n">
        <f aca="false">IF(D1009=0,C1009,"")</f>
        <v>0.778464903705753</v>
      </c>
      <c r="I1009" s="9" t="n">
        <f aca="false">SQRT(1-F1009^2)</f>
        <v>0.716777495861013</v>
      </c>
      <c r="J1009" s="21"/>
      <c r="K1009" s="21"/>
      <c r="L1009" s="21"/>
      <c r="M1009" s="21"/>
      <c r="N1009" s="21"/>
      <c r="O1009" s="21"/>
      <c r="P1009" s="21"/>
      <c r="Q1009" s="19" t="n">
        <f aca="false">PI()</f>
        <v>3.14159265358979</v>
      </c>
      <c r="S1009" s="20" t="n">
        <v>0.697301958571188</v>
      </c>
      <c r="T1009" s="20" t="n">
        <v>0.778464903705753</v>
      </c>
      <c r="U1009" s="20" t="n">
        <v>0.428830130043624</v>
      </c>
      <c r="V1009" s="20" t="n">
        <v>0.298479427362482</v>
      </c>
      <c r="W1009" s="20" t="n">
        <v>0.195614433095122</v>
      </c>
      <c r="X1009" s="20" t="n">
        <v>0.625264276971643</v>
      </c>
    </row>
    <row r="1010" customFormat="false" ht="15" hidden="false" customHeight="false" outlineLevel="0" collapsed="false">
      <c r="A1010" s="21" t="n">
        <v>986</v>
      </c>
      <c r="B1010" s="18" t="n">
        <f aca="false">CHOOSE($E$9,S1010,U1010,W1010)</f>
        <v>0.529715015902184</v>
      </c>
      <c r="C1010" s="18" t="n">
        <f aca="false">CHOOSE($E$9,T1010,V1010,X1010)</f>
        <v>0.122718779486604</v>
      </c>
      <c r="D1010" s="9" t="n">
        <f aca="false">IF(B1010^2+C1010^2&lt;=1,1,0)</f>
        <v>1</v>
      </c>
      <c r="E1010" s="14" t="n">
        <f aca="false">4*AVERAGE($D$25:D1010)</f>
        <v>3.06288032454361</v>
      </c>
      <c r="F1010" s="14" t="n">
        <f aca="false">B1010</f>
        <v>0.529715015902184</v>
      </c>
      <c r="G1010" s="14" t="n">
        <f aca="false">IF(D1010=1,C1010,"")</f>
        <v>0.122718779486604</v>
      </c>
      <c r="H1010" s="9" t="str">
        <f aca="false">IF(D1010=0,C1010,"")</f>
        <v/>
      </c>
      <c r="I1010" s="9" t="n">
        <f aca="false">SQRT(1-F1010^2)</f>
        <v>0.848175690483846</v>
      </c>
      <c r="J1010" s="21"/>
      <c r="K1010" s="21"/>
      <c r="L1010" s="21"/>
      <c r="M1010" s="21"/>
      <c r="N1010" s="21"/>
      <c r="O1010" s="21"/>
      <c r="P1010" s="21"/>
      <c r="Q1010" s="19" t="n">
        <f aca="false">PI()</f>
        <v>3.14159265358979</v>
      </c>
      <c r="S1010" s="20" t="n">
        <v>0.529715015902184</v>
      </c>
      <c r="T1010" s="20" t="n">
        <v>0.122718779486604</v>
      </c>
      <c r="U1010" s="20" t="n">
        <v>0.718932826515779</v>
      </c>
      <c r="V1010" s="20" t="n">
        <v>0.006828401772078</v>
      </c>
      <c r="W1010" s="20" t="n">
        <v>0.181766764501185</v>
      </c>
      <c r="X1010" s="20" t="n">
        <v>0.683660707503643</v>
      </c>
    </row>
    <row r="1011" customFormat="false" ht="15" hidden="false" customHeight="false" outlineLevel="0" collapsed="false">
      <c r="A1011" s="21" t="n">
        <v>987</v>
      </c>
      <c r="B1011" s="18" t="n">
        <f aca="false">CHOOSE($E$9,S1011,U1011,W1011)</f>
        <v>0.712299136328511</v>
      </c>
      <c r="C1011" s="18" t="n">
        <f aca="false">CHOOSE($E$9,T1011,V1011,X1011)</f>
        <v>0.955771411419846</v>
      </c>
      <c r="D1011" s="9" t="n">
        <f aca="false">IF(B1011^2+C1011^2&lt;=1,1,0)</f>
        <v>0</v>
      </c>
      <c r="E1011" s="14" t="n">
        <f aca="false">4*AVERAGE($D$25:D1011)</f>
        <v>3.05977710233029</v>
      </c>
      <c r="F1011" s="14" t="n">
        <f aca="false">B1011</f>
        <v>0.712299136328511</v>
      </c>
      <c r="G1011" s="9" t="str">
        <f aca="false">IF(D1011=1,C1011,"")</f>
        <v/>
      </c>
      <c r="H1011" s="14" t="n">
        <f aca="false">IF(D1011=0,C1011,"")</f>
        <v>0.955771411419846</v>
      </c>
      <c r="I1011" s="9" t="n">
        <f aca="false">SQRT(1-F1011^2)</f>
        <v>0.701876014966787</v>
      </c>
      <c r="J1011" s="21"/>
      <c r="K1011" s="21"/>
      <c r="L1011" s="21"/>
      <c r="M1011" s="21"/>
      <c r="N1011" s="21"/>
      <c r="O1011" s="21"/>
      <c r="P1011" s="21"/>
      <c r="Q1011" s="19" t="n">
        <f aca="false">PI()</f>
        <v>3.14159265358979</v>
      </c>
      <c r="S1011" s="20" t="n">
        <v>0.712299136328511</v>
      </c>
      <c r="T1011" s="20" t="n">
        <v>0.955771411419846</v>
      </c>
      <c r="U1011" s="20" t="n">
        <v>0.60628569470464</v>
      </c>
      <c r="V1011" s="20" t="n">
        <v>0.104027282387385</v>
      </c>
      <c r="W1011" s="20" t="n">
        <v>0.0845580385037557</v>
      </c>
      <c r="X1011" s="20" t="n">
        <v>0.307897717657242</v>
      </c>
    </row>
    <row r="1012" customFormat="false" ht="15" hidden="false" customHeight="false" outlineLevel="0" collapsed="false">
      <c r="A1012" s="21" t="n">
        <v>988</v>
      </c>
      <c r="B1012" s="18" t="n">
        <f aca="false">CHOOSE($E$9,S1012,U1012,W1012)</f>
        <v>0.644467816106044</v>
      </c>
      <c r="C1012" s="18" t="n">
        <f aca="false">CHOOSE($E$9,T1012,V1012,X1012)</f>
        <v>0.0274781092302874</v>
      </c>
      <c r="D1012" s="9" t="n">
        <f aca="false">IF(B1012^2+C1012^2&lt;=1,1,0)</f>
        <v>1</v>
      </c>
      <c r="E1012" s="14" t="n">
        <f aca="false">4*AVERAGE($D$25:D1012)</f>
        <v>3.06072874493927</v>
      </c>
      <c r="F1012" s="14" t="n">
        <f aca="false">B1012</f>
        <v>0.644467816106044</v>
      </c>
      <c r="G1012" s="14" t="n">
        <f aca="false">IF(D1012=1,C1012,"")</f>
        <v>0.0274781092302874</v>
      </c>
      <c r="H1012" s="9" t="str">
        <f aca="false">IF(D1012=0,C1012,"")</f>
        <v/>
      </c>
      <c r="I1012" s="9" t="n">
        <f aca="false">SQRT(1-F1012^2)</f>
        <v>0.764631436708893</v>
      </c>
      <c r="J1012" s="21"/>
      <c r="K1012" s="21"/>
      <c r="L1012" s="21"/>
      <c r="M1012" s="21"/>
      <c r="N1012" s="21"/>
      <c r="O1012" s="21"/>
      <c r="P1012" s="21"/>
      <c r="Q1012" s="19" t="n">
        <f aca="false">PI()</f>
        <v>3.14159265358979</v>
      </c>
      <c r="S1012" s="20" t="n">
        <v>0.644467816106044</v>
      </c>
      <c r="T1012" s="20" t="n">
        <v>0.0274781092302874</v>
      </c>
      <c r="U1012" s="20" t="n">
        <v>0.654101150374323</v>
      </c>
      <c r="V1012" s="20" t="n">
        <v>0.215689506588132</v>
      </c>
      <c r="W1012" s="20" t="n">
        <v>0.672282089305311</v>
      </c>
      <c r="X1012" s="20" t="n">
        <v>0.422791937202314</v>
      </c>
    </row>
    <row r="1013" customFormat="false" ht="15" hidden="false" customHeight="false" outlineLevel="0" collapsed="false">
      <c r="A1013" s="21" t="n">
        <v>989</v>
      </c>
      <c r="B1013" s="18" t="n">
        <f aca="false">CHOOSE($E$9,S1013,U1013,W1013)</f>
        <v>0.235640740836971</v>
      </c>
      <c r="C1013" s="18" t="n">
        <f aca="false">CHOOSE($E$9,T1013,V1013,X1013)</f>
        <v>0.140015855082311</v>
      </c>
      <c r="D1013" s="9" t="n">
        <f aca="false">IF(B1013^2+C1013^2&lt;=1,1,0)</f>
        <v>1</v>
      </c>
      <c r="E1013" s="14" t="n">
        <f aca="false">4*AVERAGE($D$25:D1013)</f>
        <v>3.06167846309403</v>
      </c>
      <c r="F1013" s="14" t="n">
        <f aca="false">B1013</f>
        <v>0.235640740836971</v>
      </c>
      <c r="G1013" s="14" t="n">
        <f aca="false">IF(D1013=1,C1013,"")</f>
        <v>0.140015855082311</v>
      </c>
      <c r="H1013" s="9" t="str">
        <f aca="false">IF(D1013=0,C1013,"")</f>
        <v/>
      </c>
      <c r="I1013" s="9" t="n">
        <f aca="false">SQRT(1-F1013^2)</f>
        <v>0.971840234430435</v>
      </c>
      <c r="J1013" s="21"/>
      <c r="K1013" s="21"/>
      <c r="L1013" s="21"/>
      <c r="M1013" s="21"/>
      <c r="N1013" s="21"/>
      <c r="O1013" s="21"/>
      <c r="P1013" s="21"/>
      <c r="Q1013" s="19" t="n">
        <f aca="false">PI()</f>
        <v>3.14159265358979</v>
      </c>
      <c r="S1013" s="20" t="n">
        <v>0.235640740836971</v>
      </c>
      <c r="T1013" s="20" t="n">
        <v>0.140015855082311</v>
      </c>
      <c r="U1013" s="20" t="n">
        <v>0.844997962536123</v>
      </c>
      <c r="V1013" s="20" t="n">
        <v>0.467020621606475</v>
      </c>
      <c r="W1013" s="20" t="n">
        <v>0.899187040435856</v>
      </c>
      <c r="X1013" s="20" t="n">
        <v>0.0700017721875557</v>
      </c>
    </row>
    <row r="1014" customFormat="false" ht="15" hidden="false" customHeight="false" outlineLevel="0" collapsed="false">
      <c r="A1014" s="21" t="n">
        <v>990</v>
      </c>
      <c r="B1014" s="18" t="n">
        <f aca="false">CHOOSE($E$9,S1014,U1014,W1014)</f>
        <v>0.127055080025457</v>
      </c>
      <c r="C1014" s="18" t="n">
        <f aca="false">CHOOSE($E$9,T1014,V1014,X1014)</f>
        <v>0.592953570303507</v>
      </c>
      <c r="D1014" s="9" t="n">
        <f aca="false">IF(B1014^2+C1014^2&lt;=1,1,0)</f>
        <v>1</v>
      </c>
      <c r="E1014" s="14" t="n">
        <f aca="false">4*AVERAGE($D$25:D1014)</f>
        <v>3.06262626262626</v>
      </c>
      <c r="F1014" s="14" t="n">
        <f aca="false">B1014</f>
        <v>0.127055080025457</v>
      </c>
      <c r="G1014" s="14" t="n">
        <f aca="false">IF(D1014=1,C1014,"")</f>
        <v>0.592953570303507</v>
      </c>
      <c r="H1014" s="9" t="str">
        <f aca="false">IF(D1014=0,C1014,"")</f>
        <v/>
      </c>
      <c r="I1014" s="9" t="n">
        <f aca="false">SQRT(1-F1014^2)</f>
        <v>0.991895663182234</v>
      </c>
      <c r="J1014" s="21"/>
      <c r="K1014" s="21"/>
      <c r="L1014" s="21"/>
      <c r="M1014" s="21"/>
      <c r="N1014" s="21"/>
      <c r="O1014" s="21"/>
      <c r="P1014" s="21"/>
      <c r="Q1014" s="19" t="n">
        <f aca="false">PI()</f>
        <v>3.14159265358979</v>
      </c>
      <c r="S1014" s="20" t="n">
        <v>0.127055080025457</v>
      </c>
      <c r="T1014" s="20" t="n">
        <v>0.592953570303507</v>
      </c>
      <c r="U1014" s="20" t="n">
        <v>0.437871386620994</v>
      </c>
      <c r="V1014" s="20" t="n">
        <v>0.0335651492943651</v>
      </c>
      <c r="W1014" s="20" t="n">
        <v>0.815199233759612</v>
      </c>
      <c r="X1014" s="20" t="n">
        <v>0.447806421147567</v>
      </c>
    </row>
    <row r="1015" customFormat="false" ht="15" hidden="false" customHeight="false" outlineLevel="0" collapsed="false">
      <c r="A1015" s="21" t="n">
        <v>991</v>
      </c>
      <c r="B1015" s="18" t="n">
        <f aca="false">CHOOSE($E$9,S1015,U1015,W1015)</f>
        <v>0.277483641984873</v>
      </c>
      <c r="C1015" s="18" t="n">
        <f aca="false">CHOOSE($E$9,T1015,V1015,X1015)</f>
        <v>0.695049066678621</v>
      </c>
      <c r="D1015" s="9" t="n">
        <f aca="false">IF(B1015^2+C1015^2&lt;=1,1,0)</f>
        <v>1</v>
      </c>
      <c r="E1015" s="14" t="n">
        <f aca="false">4*AVERAGE($D$25:D1015)</f>
        <v>3.0635721493441</v>
      </c>
      <c r="F1015" s="14" t="n">
        <f aca="false">B1015</f>
        <v>0.277483641984873</v>
      </c>
      <c r="G1015" s="14" t="n">
        <f aca="false">IF(D1015=1,C1015,"")</f>
        <v>0.695049066678621</v>
      </c>
      <c r="H1015" s="9" t="str">
        <f aca="false">IF(D1015=0,C1015,"")</f>
        <v/>
      </c>
      <c r="I1015" s="9" t="n">
        <f aca="false">SQRT(1-F1015^2)</f>
        <v>0.960730361980307</v>
      </c>
      <c r="J1015" s="21"/>
      <c r="K1015" s="21"/>
      <c r="L1015" s="21"/>
      <c r="M1015" s="21"/>
      <c r="N1015" s="21"/>
      <c r="O1015" s="21"/>
      <c r="P1015" s="21"/>
      <c r="Q1015" s="19" t="n">
        <f aca="false">PI()</f>
        <v>3.14159265358979</v>
      </c>
      <c r="S1015" s="20" t="n">
        <v>0.277483641984873</v>
      </c>
      <c r="T1015" s="20" t="n">
        <v>0.695049066678621</v>
      </c>
      <c r="U1015" s="20" t="n">
        <v>0.489413623014115</v>
      </c>
      <c r="V1015" s="20" t="n">
        <v>0.349095248079321</v>
      </c>
      <c r="W1015" s="20" t="n">
        <v>0.356445854459676</v>
      </c>
      <c r="X1015" s="20" t="n">
        <v>0.780932390140792</v>
      </c>
    </row>
    <row r="1016" customFormat="false" ht="15" hidden="false" customHeight="false" outlineLevel="0" collapsed="false">
      <c r="A1016" s="21" t="n">
        <v>992</v>
      </c>
      <c r="B1016" s="18" t="n">
        <f aca="false">CHOOSE($E$9,S1016,U1016,W1016)</f>
        <v>0.78358742815908</v>
      </c>
      <c r="C1016" s="18" t="n">
        <f aca="false">CHOOSE($E$9,T1016,V1016,X1016)</f>
        <v>0.0997306901263073</v>
      </c>
      <c r="D1016" s="9" t="n">
        <f aca="false">IF(B1016^2+C1016^2&lt;=1,1,0)</f>
        <v>1</v>
      </c>
      <c r="E1016" s="14" t="n">
        <f aca="false">4*AVERAGE($D$25:D1016)</f>
        <v>3.06451612903226</v>
      </c>
      <c r="F1016" s="14" t="n">
        <f aca="false">B1016</f>
        <v>0.78358742815908</v>
      </c>
      <c r="G1016" s="14" t="n">
        <f aca="false">IF(D1016=1,C1016,"")</f>
        <v>0.0997306901263073</v>
      </c>
      <c r="H1016" s="9" t="str">
        <f aca="false">IF(D1016=0,C1016,"")</f>
        <v/>
      </c>
      <c r="I1016" s="9" t="n">
        <f aca="false">SQRT(1-F1016^2)</f>
        <v>0.62128153234346</v>
      </c>
      <c r="J1016" s="21"/>
      <c r="K1016" s="21"/>
      <c r="L1016" s="21"/>
      <c r="M1016" s="21"/>
      <c r="N1016" s="21"/>
      <c r="O1016" s="21"/>
      <c r="P1016" s="21"/>
      <c r="Q1016" s="19" t="n">
        <f aca="false">PI()</f>
        <v>3.14159265358979</v>
      </c>
      <c r="S1016" s="20" t="n">
        <v>0.78358742815908</v>
      </c>
      <c r="T1016" s="20" t="n">
        <v>0.0997306901263073</v>
      </c>
      <c r="U1016" s="20" t="n">
        <v>0.800627405362697</v>
      </c>
      <c r="V1016" s="20" t="n">
        <v>0.289502442020123</v>
      </c>
      <c r="W1016" s="20" t="n">
        <v>0.620193092881062</v>
      </c>
      <c r="X1016" s="20" t="n">
        <v>0.903858681772145</v>
      </c>
    </row>
    <row r="1017" customFormat="false" ht="15" hidden="false" customHeight="false" outlineLevel="0" collapsed="false">
      <c r="A1017" s="21" t="n">
        <v>993</v>
      </c>
      <c r="B1017" s="18" t="n">
        <f aca="false">CHOOSE($E$9,S1017,U1017,W1017)</f>
        <v>0.462856688420288</v>
      </c>
      <c r="C1017" s="18" t="n">
        <f aca="false">CHOOSE($E$9,T1017,V1017,X1017)</f>
        <v>0.765166977071203</v>
      </c>
      <c r="D1017" s="9" t="n">
        <f aca="false">IF(B1017^2+C1017^2&lt;=1,1,0)</f>
        <v>1</v>
      </c>
      <c r="E1017" s="14" t="n">
        <f aca="false">4*AVERAGE($D$25:D1017)</f>
        <v>3.06545820745217</v>
      </c>
      <c r="F1017" s="14" t="n">
        <f aca="false">B1017</f>
        <v>0.462856688420288</v>
      </c>
      <c r="G1017" s="14" t="n">
        <f aca="false">IF(D1017=1,C1017,"")</f>
        <v>0.765166977071203</v>
      </c>
      <c r="H1017" s="9" t="str">
        <f aca="false">IF(D1017=0,C1017,"")</f>
        <v/>
      </c>
      <c r="I1017" s="9" t="n">
        <f aca="false">SQRT(1-F1017^2)</f>
        <v>0.886433125500511</v>
      </c>
      <c r="J1017" s="21"/>
      <c r="K1017" s="21"/>
      <c r="L1017" s="21"/>
      <c r="M1017" s="21"/>
      <c r="N1017" s="21"/>
      <c r="O1017" s="21"/>
      <c r="P1017" s="21"/>
      <c r="Q1017" s="19" t="n">
        <f aca="false">PI()</f>
        <v>3.14159265358979</v>
      </c>
      <c r="S1017" s="20" t="n">
        <v>0.462856688420288</v>
      </c>
      <c r="T1017" s="20" t="n">
        <v>0.765166977071203</v>
      </c>
      <c r="U1017" s="20" t="n">
        <v>0.577243608826534</v>
      </c>
      <c r="V1017" s="20" t="n">
        <v>0.223361845227543</v>
      </c>
      <c r="W1017" s="20" t="n">
        <v>0.229468422040981</v>
      </c>
      <c r="X1017" s="20" t="n">
        <v>0.31074888701914</v>
      </c>
    </row>
    <row r="1018" customFormat="false" ht="15" hidden="false" customHeight="false" outlineLevel="0" collapsed="false">
      <c r="A1018" s="21" t="n">
        <v>994</v>
      </c>
      <c r="B1018" s="18" t="n">
        <f aca="false">CHOOSE($E$9,S1018,U1018,W1018)</f>
        <v>0.798383641405962</v>
      </c>
      <c r="C1018" s="18" t="n">
        <f aca="false">CHOOSE($E$9,T1018,V1018,X1018)</f>
        <v>0.76658545632381</v>
      </c>
      <c r="D1018" s="9" t="n">
        <f aca="false">IF(B1018^2+C1018^2&lt;=1,1,0)</f>
        <v>0</v>
      </c>
      <c r="E1018" s="14" t="n">
        <f aca="false">4*AVERAGE($D$25:D1018)</f>
        <v>3.06237424547284</v>
      </c>
      <c r="F1018" s="14" t="n">
        <f aca="false">B1018</f>
        <v>0.798383641405962</v>
      </c>
      <c r="G1018" s="9" t="str">
        <f aca="false">IF(D1018=1,C1018,"")</f>
        <v/>
      </c>
      <c r="H1018" s="14" t="n">
        <f aca="false">IF(D1018=0,C1018,"")</f>
        <v>0.76658545632381</v>
      </c>
      <c r="I1018" s="9" t="n">
        <f aca="false">SQRT(1-F1018^2)</f>
        <v>0.602149118686855</v>
      </c>
      <c r="J1018" s="21"/>
      <c r="K1018" s="21"/>
      <c r="L1018" s="21"/>
      <c r="M1018" s="21"/>
      <c r="N1018" s="21"/>
      <c r="O1018" s="21"/>
      <c r="P1018" s="21"/>
      <c r="Q1018" s="19" t="n">
        <f aca="false">PI()</f>
        <v>3.14159265358979</v>
      </c>
      <c r="S1018" s="20" t="n">
        <v>0.798383641405962</v>
      </c>
      <c r="T1018" s="20" t="n">
        <v>0.76658545632381</v>
      </c>
      <c r="U1018" s="20" t="n">
        <v>0.718676684872742</v>
      </c>
      <c r="V1018" s="20" t="n">
        <v>0.00571048571909016</v>
      </c>
      <c r="W1018" s="20" t="n">
        <v>0.984012387087874</v>
      </c>
      <c r="X1018" s="20" t="n">
        <v>0.0541199183117375</v>
      </c>
    </row>
    <row r="1019" customFormat="false" ht="15" hidden="false" customHeight="false" outlineLevel="0" collapsed="false">
      <c r="A1019" s="21" t="n">
        <v>995</v>
      </c>
      <c r="B1019" s="18" t="n">
        <f aca="false">CHOOSE($E$9,S1019,U1019,W1019)</f>
        <v>0.892561586457305</v>
      </c>
      <c r="C1019" s="18" t="n">
        <f aca="false">CHOOSE($E$9,T1019,V1019,X1019)</f>
        <v>0.310572041780688</v>
      </c>
      <c r="D1019" s="9" t="n">
        <f aca="false">IF(B1019^2+C1019^2&lt;=1,1,0)</f>
        <v>1</v>
      </c>
      <c r="E1019" s="14" t="n">
        <f aca="false">4*AVERAGE($D$25:D1019)</f>
        <v>3.06331658291457</v>
      </c>
      <c r="F1019" s="14" t="n">
        <f aca="false">B1019</f>
        <v>0.892561586457305</v>
      </c>
      <c r="G1019" s="14" t="n">
        <f aca="false">IF(D1019=1,C1019,"")</f>
        <v>0.310572041780688</v>
      </c>
      <c r="H1019" s="9" t="str">
        <f aca="false">IF(D1019=0,C1019,"")</f>
        <v/>
      </c>
      <c r="I1019" s="9" t="n">
        <f aca="false">SQRT(1-F1019^2)</f>
        <v>0.450925508682775</v>
      </c>
      <c r="J1019" s="21"/>
      <c r="K1019" s="21"/>
      <c r="L1019" s="21"/>
      <c r="M1019" s="21"/>
      <c r="N1019" s="21"/>
      <c r="O1019" s="21"/>
      <c r="P1019" s="21"/>
      <c r="Q1019" s="19" t="n">
        <f aca="false">PI()</f>
        <v>3.14159265358979</v>
      </c>
      <c r="S1019" s="20" t="n">
        <v>0.892561586457305</v>
      </c>
      <c r="T1019" s="20" t="n">
        <v>0.310572041780688</v>
      </c>
      <c r="U1019" s="20" t="n">
        <v>0.72280653063609</v>
      </c>
      <c r="V1019" s="20" t="n">
        <v>0.452704614313047</v>
      </c>
      <c r="W1019" s="20" t="n">
        <v>0.995338079528811</v>
      </c>
      <c r="X1019" s="20" t="n">
        <v>0.681815621343614</v>
      </c>
    </row>
    <row r="1020" customFormat="false" ht="15" hidden="false" customHeight="false" outlineLevel="0" collapsed="false">
      <c r="A1020" s="21" t="n">
        <v>996</v>
      </c>
      <c r="B1020" s="18" t="n">
        <f aca="false">CHOOSE($E$9,S1020,U1020,W1020)</f>
        <v>0.163719196221791</v>
      </c>
      <c r="C1020" s="18" t="n">
        <f aca="false">CHOOSE($E$9,T1020,V1020,X1020)</f>
        <v>0.930965273757465</v>
      </c>
      <c r="D1020" s="9" t="n">
        <f aca="false">IF(B1020^2+C1020^2&lt;=1,1,0)</f>
        <v>1</v>
      </c>
      <c r="E1020" s="14" t="n">
        <f aca="false">4*AVERAGE($D$25:D1020)</f>
        <v>3.06425702811245</v>
      </c>
      <c r="F1020" s="14" t="n">
        <f aca="false">B1020</f>
        <v>0.163719196221791</v>
      </c>
      <c r="G1020" s="14" t="n">
        <f aca="false">IF(D1020=1,C1020,"")</f>
        <v>0.930965273757465</v>
      </c>
      <c r="H1020" s="9" t="str">
        <f aca="false">IF(D1020=0,C1020,"")</f>
        <v/>
      </c>
      <c r="I1020" s="9" t="n">
        <f aca="false">SQRT(1-F1020^2)</f>
        <v>0.986506981621768</v>
      </c>
      <c r="J1020" s="21"/>
      <c r="K1020" s="21"/>
      <c r="L1020" s="21"/>
      <c r="M1020" s="21"/>
      <c r="N1020" s="21"/>
      <c r="O1020" s="21"/>
      <c r="P1020" s="21"/>
      <c r="Q1020" s="19" t="n">
        <f aca="false">PI()</f>
        <v>3.14159265358979</v>
      </c>
      <c r="S1020" s="20" t="n">
        <v>0.163719196221791</v>
      </c>
      <c r="T1020" s="20" t="n">
        <v>0.930965273757465</v>
      </c>
      <c r="U1020" s="20" t="n">
        <v>0.724437225918242</v>
      </c>
      <c r="V1020" s="20" t="n">
        <v>0.295952014700705</v>
      </c>
      <c r="W1020" s="20" t="n">
        <v>0.706342233310104</v>
      </c>
      <c r="X1020" s="20" t="n">
        <v>0.879350377978936</v>
      </c>
    </row>
    <row r="1021" customFormat="false" ht="15" hidden="false" customHeight="false" outlineLevel="0" collapsed="false">
      <c r="A1021" s="21" t="n">
        <v>997</v>
      </c>
      <c r="B1021" s="18" t="n">
        <f aca="false">CHOOSE($E$9,S1021,U1021,W1021)</f>
        <v>0.208175341482274</v>
      </c>
      <c r="C1021" s="18" t="n">
        <f aca="false">CHOOSE($E$9,T1021,V1021,X1021)</f>
        <v>0.296154979267158</v>
      </c>
      <c r="D1021" s="9" t="n">
        <f aca="false">IF(B1021^2+C1021^2&lt;=1,1,0)</f>
        <v>1</v>
      </c>
      <c r="E1021" s="14" t="n">
        <f aca="false">4*AVERAGE($D$25:D1021)</f>
        <v>3.06519558676028</v>
      </c>
      <c r="F1021" s="14" t="n">
        <f aca="false">B1021</f>
        <v>0.208175341482274</v>
      </c>
      <c r="G1021" s="14" t="n">
        <f aca="false">IF(D1021=1,C1021,"")</f>
        <v>0.296154979267158</v>
      </c>
      <c r="H1021" s="9" t="str">
        <f aca="false">IF(D1021=0,C1021,"")</f>
        <v/>
      </c>
      <c r="I1021" s="9" t="n">
        <f aca="false">SQRT(1-F1021^2)</f>
        <v>0.978091522915284</v>
      </c>
      <c r="J1021" s="21"/>
      <c r="K1021" s="21"/>
      <c r="L1021" s="21"/>
      <c r="M1021" s="21"/>
      <c r="N1021" s="21"/>
      <c r="O1021" s="21"/>
      <c r="P1021" s="21"/>
      <c r="Q1021" s="19" t="n">
        <f aca="false">PI()</f>
        <v>3.14159265358979</v>
      </c>
      <c r="S1021" s="20" t="n">
        <v>0.208175341482274</v>
      </c>
      <c r="T1021" s="20" t="n">
        <v>0.296154979267158</v>
      </c>
      <c r="U1021" s="20" t="n">
        <v>0.0522938454344485</v>
      </c>
      <c r="V1021" s="20" t="n">
        <v>0.602031796711752</v>
      </c>
      <c r="W1021" s="20" t="n">
        <v>0.325382646051557</v>
      </c>
      <c r="X1021" s="20" t="n">
        <v>0.705274962548097</v>
      </c>
    </row>
    <row r="1022" customFormat="false" ht="15" hidden="false" customHeight="false" outlineLevel="0" collapsed="false">
      <c r="A1022" s="21" t="n">
        <v>998</v>
      </c>
      <c r="B1022" s="18" t="n">
        <f aca="false">CHOOSE($E$9,S1022,U1022,W1022)</f>
        <v>0.602738862275146</v>
      </c>
      <c r="C1022" s="18" t="n">
        <f aca="false">CHOOSE($E$9,T1022,V1022,X1022)</f>
        <v>0.140602734056301</v>
      </c>
      <c r="D1022" s="9" t="n">
        <f aca="false">IF(B1022^2+C1022^2&lt;=1,1,0)</f>
        <v>1</v>
      </c>
      <c r="E1022" s="14" t="n">
        <f aca="false">4*AVERAGE($D$25:D1022)</f>
        <v>3.06613226452906</v>
      </c>
      <c r="F1022" s="14" t="n">
        <f aca="false">B1022</f>
        <v>0.602738862275146</v>
      </c>
      <c r="G1022" s="14" t="n">
        <f aca="false">IF(D1022=1,C1022,"")</f>
        <v>0.140602734056301</v>
      </c>
      <c r="H1022" s="9" t="str">
        <f aca="false">IF(D1022=0,C1022,"")</f>
        <v/>
      </c>
      <c r="I1022" s="9" t="n">
        <f aca="false">SQRT(1-F1022^2)</f>
        <v>0.797938508848434</v>
      </c>
      <c r="J1022" s="21"/>
      <c r="K1022" s="21"/>
      <c r="L1022" s="21"/>
      <c r="M1022" s="21"/>
      <c r="N1022" s="21"/>
      <c r="O1022" s="21"/>
      <c r="P1022" s="21"/>
      <c r="Q1022" s="19" t="n">
        <f aca="false">PI()</f>
        <v>3.14159265358979</v>
      </c>
      <c r="S1022" s="20" t="n">
        <v>0.602738862275146</v>
      </c>
      <c r="T1022" s="20" t="n">
        <v>0.140602734056301</v>
      </c>
      <c r="U1022" s="20" t="n">
        <v>0.928001635834992</v>
      </c>
      <c r="V1022" s="20" t="n">
        <v>0.0219437136782962</v>
      </c>
      <c r="W1022" s="20" t="n">
        <v>0.942240609869429</v>
      </c>
      <c r="X1022" s="20" t="n">
        <v>0.769985193758676</v>
      </c>
    </row>
    <row r="1023" customFormat="false" ht="15" hidden="false" customHeight="false" outlineLevel="0" collapsed="false">
      <c r="A1023" s="21" t="n">
        <v>999</v>
      </c>
      <c r="B1023" s="18" t="n">
        <f aca="false">CHOOSE($E$9,S1023,U1023,W1023)</f>
        <v>0.00177926186006516</v>
      </c>
      <c r="C1023" s="18" t="n">
        <f aca="false">CHOOSE($E$9,T1023,V1023,X1023)</f>
        <v>0.861721821711399</v>
      </c>
      <c r="D1023" s="9" t="n">
        <f aca="false">IF(B1023^2+C1023^2&lt;=1,1,0)</f>
        <v>1</v>
      </c>
      <c r="E1023" s="14" t="n">
        <f aca="false">4*AVERAGE($D$25:D1023)</f>
        <v>3.06706706706707</v>
      </c>
      <c r="F1023" s="14" t="n">
        <f aca="false">B1023</f>
        <v>0.00177926186006516</v>
      </c>
      <c r="G1023" s="14" t="n">
        <f aca="false">IF(D1023=1,C1023,"")</f>
        <v>0.861721821711399</v>
      </c>
      <c r="H1023" s="9" t="str">
        <f aca="false">IF(D1023=0,C1023,"")</f>
        <v/>
      </c>
      <c r="I1023" s="9" t="n">
        <f aca="false">SQRT(1-F1023^2)</f>
        <v>0.999998417112364</v>
      </c>
      <c r="J1023" s="21"/>
      <c r="K1023" s="21"/>
      <c r="L1023" s="21"/>
      <c r="M1023" s="21"/>
      <c r="N1023" s="21"/>
      <c r="O1023" s="21"/>
      <c r="P1023" s="21"/>
      <c r="Q1023" s="19" t="n">
        <f aca="false">PI()</f>
        <v>3.14159265358979</v>
      </c>
      <c r="S1023" s="20" t="n">
        <v>0.00177926186006516</v>
      </c>
      <c r="T1023" s="20" t="n">
        <v>0.861721821711399</v>
      </c>
      <c r="U1023" s="20" t="n">
        <v>0.73620623597776</v>
      </c>
      <c r="V1023" s="20" t="n">
        <v>0.437454108995038</v>
      </c>
      <c r="W1023" s="20" t="n">
        <v>0.17811283798459</v>
      </c>
      <c r="X1023" s="20" t="n">
        <v>0.906726724785599</v>
      </c>
    </row>
    <row r="1024" customFormat="false" ht="15" hidden="false" customHeight="false" outlineLevel="0" collapsed="false">
      <c r="A1024" s="21" t="n">
        <v>1000</v>
      </c>
      <c r="B1024" s="18" t="n">
        <f aca="false">CHOOSE($E$9,S1024,U1024,W1024)</f>
        <v>0.751158362603746</v>
      </c>
      <c r="C1024" s="18" t="n">
        <f aca="false">CHOOSE($E$9,T1024,V1024,X1024)</f>
        <v>0.109387197648175</v>
      </c>
      <c r="D1024" s="9" t="n">
        <f aca="false">IF(B1024^2+C1024^2&lt;=1,1,0)</f>
        <v>1</v>
      </c>
      <c r="E1024" s="14" t="n">
        <f aca="false">4*AVERAGE($D$25:D1024)</f>
        <v>3.068</v>
      </c>
      <c r="F1024" s="14" t="n">
        <f aca="false">B1024</f>
        <v>0.751158362603746</v>
      </c>
      <c r="G1024" s="14" t="n">
        <f aca="false">IF(D1024=1,C1024,"")</f>
        <v>0.109387197648175</v>
      </c>
      <c r="H1024" s="9" t="str">
        <f aca="false">IF(D1024=0,C1024,"")</f>
        <v/>
      </c>
      <c r="I1024" s="9" t="n">
        <f aca="false">SQRT(1-F1024^2)</f>
        <v>0.660122044996574</v>
      </c>
      <c r="J1024" s="21"/>
      <c r="K1024" s="21"/>
      <c r="L1024" s="21"/>
      <c r="M1024" s="21"/>
      <c r="N1024" s="21"/>
      <c r="O1024" s="21"/>
      <c r="P1024" s="21"/>
      <c r="Q1024" s="19" t="n">
        <f aca="false">PI()</f>
        <v>3.14159265358979</v>
      </c>
      <c r="S1024" s="20" t="n">
        <v>0.751158362603746</v>
      </c>
      <c r="T1024" s="20" t="n">
        <v>0.109387197648175</v>
      </c>
      <c r="U1024" s="20" t="n">
        <v>0.512393782439852</v>
      </c>
      <c r="V1024" s="20" t="n">
        <v>0.0754377113485479</v>
      </c>
      <c r="W1024" s="20" t="n">
        <v>0.0526979082150632</v>
      </c>
      <c r="X1024" s="20" t="n">
        <v>0.916278440375826</v>
      </c>
    </row>
  </sheetData>
  <mergeCells count="16">
    <mergeCell ref="A2:H2"/>
    <mergeCell ref="J2:P3"/>
    <mergeCell ref="A3:H3"/>
    <mergeCell ref="J5:P6"/>
    <mergeCell ref="K7:P7"/>
    <mergeCell ref="J8:J9"/>
    <mergeCell ref="K8:P9"/>
    <mergeCell ref="J11:P12"/>
    <mergeCell ref="K13:P13"/>
    <mergeCell ref="J14:J15"/>
    <mergeCell ref="K14:P15"/>
    <mergeCell ref="J17:P18"/>
    <mergeCell ref="A18:H20"/>
    <mergeCell ref="K19:P19"/>
    <mergeCell ref="J20:J21"/>
    <mergeCell ref="K20:P21"/>
  </mergeCells>
  <conditionalFormatting sqref="E9">
    <cfRule type="containsText" priority="2" operator="containsText" aboveAverage="0" equalAverage="0" bottom="0" percent="0" rank="0" text="입력" dxfId="0">
      <formula>NOT(ISERROR(SEARCH("입력",E9)))</formula>
    </cfRule>
  </conditionalFormatting>
  <dataValidations count="1">
    <dataValidation allowBlank="false" errorStyle="stop" operator="between" showDropDown="false" showErrorMessage="false" showInputMessage="false" sqref="B9" type="whole">
      <formula1>1</formula1>
      <formula2>3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5C7B"/>
    <pageSetUpPr fitToPage="false"/>
  </sheetPr>
  <dimension ref="A1:X10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5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3"/>
    <col collapsed="false" customWidth="true" hidden="false" outlineLevel="0" max="16" min="10" style="0" width="12"/>
    <col collapsed="false" customWidth="true" hidden="true" outlineLevel="0" max="24" min="19" style="0" width="12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3" hidden="false" customHeight="true" outlineLevel="0" collapsed="false">
      <c r="A2" s="2" t="s">
        <v>12</v>
      </c>
      <c r="B2" s="2"/>
      <c r="C2" s="2"/>
      <c r="D2" s="2"/>
      <c r="E2" s="2"/>
      <c r="F2" s="2"/>
      <c r="G2" s="2"/>
      <c r="H2" s="2"/>
      <c r="I2" s="1"/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</row>
    <row r="3" customFormat="false" ht="23" hidden="false" customHeight="true" outlineLevel="0" collapsed="false">
      <c r="A3" s="4" t="s">
        <v>57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1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</row>
    <row r="4" customFormat="false" ht="23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5" hidden="false" customHeight="true" outlineLevel="0" collapsed="false">
      <c r="A5" s="7" t="s">
        <v>82</v>
      </c>
      <c r="B5" s="17" t="s">
        <v>83</v>
      </c>
      <c r="C5" s="17" t="s">
        <v>84</v>
      </c>
      <c r="D5" s="1"/>
      <c r="E5" s="1"/>
      <c r="F5" s="1"/>
      <c r="G5" s="1"/>
      <c r="H5" s="1"/>
      <c r="I5" s="1"/>
      <c r="J5" s="3"/>
      <c r="K5" s="3" t="s">
        <v>85</v>
      </c>
      <c r="L5" s="3" t="s">
        <v>85</v>
      </c>
      <c r="M5" s="3" t="s">
        <v>85</v>
      </c>
      <c r="N5" s="3" t="s">
        <v>85</v>
      </c>
      <c r="O5" s="3" t="s">
        <v>85</v>
      </c>
      <c r="P5" s="3" t="s">
        <v>85</v>
      </c>
    </row>
    <row r="6" customFormat="false" ht="25" hidden="false" customHeight="true" outlineLevel="0" collapsed="false">
      <c r="A6" s="8" t="s">
        <v>86</v>
      </c>
      <c r="B6" s="22" t="n">
        <v>0.05</v>
      </c>
      <c r="C6" s="22" t="n">
        <v>0.05</v>
      </c>
      <c r="D6" s="1"/>
      <c r="E6" s="1"/>
      <c r="F6" s="1"/>
      <c r="G6" s="1"/>
      <c r="H6" s="1"/>
      <c r="I6" s="1"/>
      <c r="J6" s="3" t="s">
        <v>85</v>
      </c>
      <c r="K6" s="3" t="s">
        <v>85</v>
      </c>
      <c r="L6" s="3" t="s">
        <v>85</v>
      </c>
      <c r="M6" s="3" t="s">
        <v>85</v>
      </c>
      <c r="N6" s="3" t="s">
        <v>85</v>
      </c>
      <c r="O6" s="3" t="s">
        <v>85</v>
      </c>
      <c r="P6" s="3" t="s">
        <v>85</v>
      </c>
    </row>
    <row r="7" customFormat="false" ht="26" hidden="false" customHeight="true" outlineLevel="0" collapsed="false">
      <c r="A7" s="8" t="s">
        <v>87</v>
      </c>
      <c r="B7" s="22" t="n">
        <v>0.1</v>
      </c>
      <c r="C7" s="22" t="n">
        <v>0.1</v>
      </c>
      <c r="D7" s="1"/>
      <c r="E7" s="1"/>
      <c r="F7" s="1"/>
      <c r="G7" s="1"/>
      <c r="H7" s="1"/>
      <c r="I7" s="1"/>
      <c r="J7" s="15" t="s">
        <v>63</v>
      </c>
      <c r="K7" s="6"/>
      <c r="L7" s="6"/>
      <c r="M7" s="6"/>
      <c r="N7" s="6"/>
      <c r="O7" s="6"/>
      <c r="P7" s="6"/>
    </row>
    <row r="8" customFormat="false" ht="26" hidden="false" customHeight="true" outlineLevel="0" collapsed="false">
      <c r="A8" s="8" t="s">
        <v>88</v>
      </c>
      <c r="B8" s="23" t="n">
        <v>0.5</v>
      </c>
      <c r="C8" s="1"/>
      <c r="D8" s="1"/>
      <c r="E8" s="1"/>
      <c r="F8" s="1"/>
      <c r="G8" s="1"/>
      <c r="H8" s="1"/>
      <c r="I8" s="1"/>
      <c r="J8" s="15" t="s">
        <v>65</v>
      </c>
      <c r="K8" s="6"/>
      <c r="L8" s="6"/>
      <c r="M8" s="6"/>
      <c r="N8" s="6"/>
      <c r="O8" s="6"/>
      <c r="P8" s="6"/>
    </row>
    <row r="9" customFormat="false" ht="26" hidden="false" customHeight="true" outlineLevel="0" collapsed="false">
      <c r="A9" s="8" t="s">
        <v>66</v>
      </c>
      <c r="B9" s="16" t="n">
        <v>1</v>
      </c>
      <c r="C9" s="1"/>
      <c r="D9" s="1"/>
      <c r="E9" s="1"/>
      <c r="F9" s="8" t="s">
        <v>67</v>
      </c>
      <c r="G9" s="9" t="n">
        <f aca="false">MIN(3,MAX(1,ROUND(B9,0)))</f>
        <v>1</v>
      </c>
      <c r="H9" s="1"/>
      <c r="I9" s="1"/>
      <c r="J9" s="15" t="s">
        <v>68</v>
      </c>
      <c r="K9" s="6"/>
      <c r="L9" s="6"/>
      <c r="M9" s="6"/>
      <c r="N9" s="6"/>
      <c r="O9" s="6"/>
      <c r="P9" s="6"/>
    </row>
    <row r="10" customFormat="false" ht="28" hidden="false" customHeight="true" outlineLevel="0" collapsed="false">
      <c r="A10" s="7" t="s">
        <v>58</v>
      </c>
      <c r="B10" s="17" t="s">
        <v>89</v>
      </c>
      <c r="C10" s="17" t="s">
        <v>90</v>
      </c>
      <c r="D10" s="17" t="s">
        <v>91</v>
      </c>
      <c r="E10" s="17" t="s">
        <v>92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25" hidden="false" customHeight="true" outlineLevel="0" collapsed="false">
      <c r="A11" s="8" t="s">
        <v>86</v>
      </c>
      <c r="B11" s="24" t="n">
        <f aca="false">AVERAGE(D25:D1024)</f>
        <v>0.0553387979069128</v>
      </c>
      <c r="C11" s="24" t="n">
        <f aca="false">AVERAGE(E25:E1024)</f>
        <v>0.0533575848466133</v>
      </c>
      <c r="D11" s="24" t="n">
        <f aca="false">B6</f>
        <v>0.05</v>
      </c>
      <c r="E11" s="24" t="n">
        <f aca="false">C6</f>
        <v>0.05</v>
      </c>
      <c r="F11" s="1"/>
      <c r="G11" s="1"/>
      <c r="H11" s="1"/>
      <c r="I11" s="1"/>
      <c r="J11" s="3"/>
      <c r="K11" s="3" t="s">
        <v>93</v>
      </c>
      <c r="L11" s="3" t="s">
        <v>93</v>
      </c>
      <c r="M11" s="3" t="s">
        <v>93</v>
      </c>
      <c r="N11" s="3" t="s">
        <v>93</v>
      </c>
      <c r="O11" s="3" t="s">
        <v>93</v>
      </c>
      <c r="P11" s="3" t="s">
        <v>93</v>
      </c>
    </row>
    <row r="12" customFormat="false" ht="25" hidden="false" customHeight="true" outlineLevel="0" collapsed="false">
      <c r="A12" s="8" t="s">
        <v>94</v>
      </c>
      <c r="B12" s="14" t="n">
        <f aca="false">_xlfn.VAR.S(D25:D1024)</f>
        <v>0.00920188916522425</v>
      </c>
      <c r="C12" s="14" t="n">
        <f aca="false">_xlfn.VAR.S(E25:E1024)</f>
        <v>0.00982187840324919</v>
      </c>
      <c r="D12" s="14" t="n">
        <f aca="false">B7^2</f>
        <v>0.01</v>
      </c>
      <c r="E12" s="14" t="n">
        <f aca="false">C7^2</f>
        <v>0.01</v>
      </c>
      <c r="F12" s="1"/>
      <c r="G12" s="1"/>
      <c r="H12" s="1"/>
      <c r="I12" s="1"/>
      <c r="J12" s="3" t="s">
        <v>93</v>
      </c>
      <c r="K12" s="3" t="s">
        <v>93</v>
      </c>
      <c r="L12" s="3" t="s">
        <v>93</v>
      </c>
      <c r="M12" s="3" t="s">
        <v>93</v>
      </c>
      <c r="N12" s="3" t="s">
        <v>93</v>
      </c>
      <c r="O12" s="3" t="s">
        <v>93</v>
      </c>
      <c r="P12" s="3" t="s">
        <v>93</v>
      </c>
    </row>
    <row r="13" customFormat="false" ht="26" hidden="false" customHeight="true" outlineLevel="0" collapsed="false">
      <c r="A13" s="8" t="s">
        <v>95</v>
      </c>
      <c r="B13" s="14" t="n">
        <f aca="false">_xlfn.COVARIANCE.S(D25:D1024,E25:E1024)</f>
        <v>0.00454567074958397</v>
      </c>
      <c r="C13" s="25"/>
      <c r="D13" s="14" t="n">
        <f aca="false">B8*B7*C7</f>
        <v>0.005</v>
      </c>
      <c r="E13" s="1"/>
      <c r="F13" s="1"/>
      <c r="G13" s="1"/>
      <c r="H13" s="1"/>
      <c r="I13" s="1"/>
      <c r="J13" s="15" t="s">
        <v>63</v>
      </c>
      <c r="K13" s="6"/>
      <c r="L13" s="6"/>
      <c r="M13" s="6"/>
      <c r="N13" s="6"/>
      <c r="O13" s="6"/>
      <c r="P13" s="6"/>
    </row>
    <row r="14" customFormat="false" ht="26" hidden="false" customHeight="true" outlineLevel="0" collapsed="false">
      <c r="A14" s="8" t="s">
        <v>96</v>
      </c>
      <c r="B14" s="14" t="n">
        <f aca="false">CORREL(D25:D1024,E25:E1024)</f>
        <v>0.47814784227309</v>
      </c>
      <c r="C14" s="25"/>
      <c r="D14" s="14" t="n">
        <f aca="false">B8</f>
        <v>0.5</v>
      </c>
      <c r="E14" s="1"/>
      <c r="F14" s="1"/>
      <c r="G14" s="1"/>
      <c r="H14" s="1"/>
      <c r="I14" s="1"/>
      <c r="J14" s="15" t="s">
        <v>65</v>
      </c>
      <c r="K14" s="6"/>
      <c r="L14" s="6"/>
      <c r="M14" s="6"/>
      <c r="N14" s="6"/>
      <c r="O14" s="6"/>
      <c r="P14" s="6"/>
    </row>
    <row r="15" customFormat="false" ht="26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5" t="s">
        <v>68</v>
      </c>
      <c r="K15" s="6"/>
      <c r="L15" s="6"/>
      <c r="M15" s="6"/>
      <c r="N15" s="6"/>
      <c r="O15" s="6"/>
      <c r="P15" s="6"/>
    </row>
    <row r="16" customFormat="false" ht="23" hidden="false" customHeight="true" outlineLevel="0" collapsed="false">
      <c r="A16" s="8" t="s">
        <v>97</v>
      </c>
      <c r="B16" s="14" t="n">
        <f aca="false">CORREL(F25:F1024,G25:G1024)</f>
        <v>0.156200350582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3"/>
      <c r="K17" s="3" t="s">
        <v>98</v>
      </c>
      <c r="L17" s="3" t="s">
        <v>98</v>
      </c>
      <c r="M17" s="3" t="s">
        <v>98</v>
      </c>
      <c r="N17" s="3" t="s">
        <v>98</v>
      </c>
      <c r="O17" s="3" t="s">
        <v>98</v>
      </c>
      <c r="P17" s="3" t="s">
        <v>98</v>
      </c>
    </row>
    <row r="18" customFormat="false" ht="25" hidden="false" customHeight="true" outlineLevel="0" collapsed="false">
      <c r="A18" s="5"/>
      <c r="B18" s="5" t="s">
        <v>99</v>
      </c>
      <c r="C18" s="5" t="s">
        <v>99</v>
      </c>
      <c r="D18" s="5" t="s">
        <v>99</v>
      </c>
      <c r="E18" s="5" t="s">
        <v>99</v>
      </c>
      <c r="F18" s="5" t="s">
        <v>99</v>
      </c>
      <c r="G18" s="5" t="s">
        <v>99</v>
      </c>
      <c r="H18" s="5" t="s">
        <v>99</v>
      </c>
      <c r="I18" s="1"/>
      <c r="J18" s="3" t="s">
        <v>98</v>
      </c>
      <c r="K18" s="3" t="s">
        <v>98</v>
      </c>
      <c r="L18" s="3" t="s">
        <v>98</v>
      </c>
      <c r="M18" s="3" t="s">
        <v>98</v>
      </c>
      <c r="N18" s="3" t="s">
        <v>98</v>
      </c>
      <c r="O18" s="3" t="s">
        <v>98</v>
      </c>
      <c r="P18" s="3" t="s">
        <v>98</v>
      </c>
    </row>
    <row r="19" customFormat="false" ht="26" hidden="false" customHeight="true" outlineLevel="0" collapsed="false">
      <c r="A19" s="5" t="s">
        <v>99</v>
      </c>
      <c r="B19" s="5" t="s">
        <v>99</v>
      </c>
      <c r="C19" s="5" t="s">
        <v>99</v>
      </c>
      <c r="D19" s="5" t="s">
        <v>99</v>
      </c>
      <c r="E19" s="5" t="s">
        <v>99</v>
      </c>
      <c r="F19" s="5" t="s">
        <v>99</v>
      </c>
      <c r="G19" s="5" t="s">
        <v>99</v>
      </c>
      <c r="H19" s="5" t="s">
        <v>99</v>
      </c>
      <c r="I19" s="1"/>
      <c r="J19" s="15" t="s">
        <v>63</v>
      </c>
      <c r="K19" s="6"/>
      <c r="L19" s="6"/>
      <c r="M19" s="6"/>
      <c r="N19" s="6"/>
      <c r="O19" s="6"/>
      <c r="P19" s="6"/>
    </row>
    <row r="20" customFormat="false" ht="26" hidden="false" customHeight="true" outlineLevel="0" collapsed="false">
      <c r="A20" s="5" t="s">
        <v>99</v>
      </c>
      <c r="B20" s="5" t="s">
        <v>99</v>
      </c>
      <c r="C20" s="5" t="s">
        <v>99</v>
      </c>
      <c r="D20" s="5" t="s">
        <v>99</v>
      </c>
      <c r="E20" s="5" t="s">
        <v>99</v>
      </c>
      <c r="F20" s="5" t="s">
        <v>99</v>
      </c>
      <c r="G20" s="5" t="s">
        <v>99</v>
      </c>
      <c r="H20" s="5" t="s">
        <v>99</v>
      </c>
      <c r="I20" s="1"/>
      <c r="J20" s="15" t="s">
        <v>65</v>
      </c>
      <c r="K20" s="6"/>
      <c r="L20" s="6"/>
      <c r="M20" s="6"/>
      <c r="N20" s="6"/>
      <c r="O20" s="6"/>
      <c r="P20" s="6"/>
    </row>
    <row r="21" customFormat="false" ht="26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5" t="s">
        <v>68</v>
      </c>
      <c r="K21" s="6"/>
      <c r="L21" s="6"/>
      <c r="M21" s="6"/>
      <c r="N21" s="6"/>
      <c r="O21" s="6"/>
      <c r="P21" s="6"/>
    </row>
    <row r="22" customFormat="false" ht="23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3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S23" s="0" t="n">
        <v>1</v>
      </c>
      <c r="T23" s="0" t="n">
        <v>2</v>
      </c>
      <c r="U23" s="0" t="n">
        <v>3</v>
      </c>
    </row>
    <row r="24" customFormat="false" ht="28" hidden="false" customHeight="true" outlineLevel="0" collapsed="false">
      <c r="A24" s="7" t="s">
        <v>74</v>
      </c>
      <c r="B24" s="17" t="s">
        <v>100</v>
      </c>
      <c r="C24" s="17" t="s">
        <v>101</v>
      </c>
      <c r="D24" s="17" t="s">
        <v>102</v>
      </c>
      <c r="E24" s="17" t="s">
        <v>103</v>
      </c>
      <c r="F24" s="17" t="s">
        <v>104</v>
      </c>
      <c r="G24" s="17" t="s">
        <v>105</v>
      </c>
      <c r="H24" s="1"/>
      <c r="I24" s="1"/>
      <c r="J24" s="1"/>
      <c r="K24" s="1"/>
      <c r="L24" s="1"/>
      <c r="M24" s="1"/>
      <c r="N24" s="1"/>
      <c r="O24" s="1"/>
      <c r="P24" s="1"/>
    </row>
    <row r="25" customFormat="false" ht="23" hidden="false" customHeight="true" outlineLevel="0" collapsed="false">
      <c r="A25" s="1" t="n">
        <v>1</v>
      </c>
      <c r="B25" s="18" t="n">
        <f aca="false">CHOOSE($G$9,S25,U25,W25)</f>
        <v>-0.267125386361685</v>
      </c>
      <c r="C25" s="18" t="n">
        <f aca="false">CHOOSE($G$9,T25,V25,X25)</f>
        <v>-0.0582419994059795</v>
      </c>
      <c r="D25" s="24" t="n">
        <f aca="false">$B$6+$B$7*B25</f>
        <v>0.0232874613638315</v>
      </c>
      <c r="E25" s="24" t="n">
        <f aca="false">$C$6+$C$7*($B$8*B25+SQRT(1-$B$8^2)*C25)</f>
        <v>0.0315998255766381</v>
      </c>
      <c r="F25" s="14" t="n">
        <f aca="false">B25</f>
        <v>-0.267125386361685</v>
      </c>
      <c r="G25" s="14" t="n">
        <f aca="false">F25^2</f>
        <v>0.0713559720388793</v>
      </c>
      <c r="H25" s="1"/>
      <c r="I25" s="1"/>
      <c r="J25" s="1"/>
      <c r="K25" s="1"/>
      <c r="L25" s="1"/>
      <c r="M25" s="1"/>
      <c r="N25" s="1"/>
      <c r="O25" s="1"/>
      <c r="P25" s="1"/>
      <c r="S25" s="20" t="n">
        <v>-0.267125386361685</v>
      </c>
      <c r="T25" s="20" t="n">
        <v>-0.0582419994059795</v>
      </c>
      <c r="U25" s="20" t="n">
        <v>0.564878649803052</v>
      </c>
      <c r="V25" s="20" t="n">
        <v>0.761389109445556</v>
      </c>
      <c r="W25" s="20" t="n">
        <v>-0.198413951592891</v>
      </c>
      <c r="X25" s="20" t="n">
        <v>-0.716817460233433</v>
      </c>
    </row>
    <row r="26" customFormat="false" ht="23" hidden="false" customHeight="true" outlineLevel="0" collapsed="false">
      <c r="A26" s="1" t="n">
        <v>2</v>
      </c>
      <c r="B26" s="18" t="n">
        <f aca="false">CHOOSE($G$9,S26,U26,W26)</f>
        <v>1.25234695672616</v>
      </c>
      <c r="C26" s="18" t="n">
        <f aca="false">CHOOSE($G$9,T26,V26,X26)</f>
        <v>-0.515267150822855</v>
      </c>
      <c r="D26" s="24" t="n">
        <f aca="false">$B$6+$B$7*B26</f>
        <v>0.175234695672616</v>
      </c>
      <c r="E26" s="24" t="n">
        <f aca="false">$C$6+$C$7*($B$8*B26+SQRT(1-$B$8^2)*C26)</f>
        <v>0.0679939036014859</v>
      </c>
      <c r="F26" s="14" t="n">
        <f aca="false">B26</f>
        <v>1.25234695672616</v>
      </c>
      <c r="G26" s="14" t="n">
        <f aca="false">F26^2</f>
        <v>1.56837290002127</v>
      </c>
      <c r="H26" s="1"/>
      <c r="I26" s="1"/>
      <c r="J26" s="1"/>
      <c r="K26" s="1"/>
      <c r="L26" s="1"/>
      <c r="M26" s="1"/>
      <c r="N26" s="1"/>
      <c r="O26" s="1"/>
      <c r="P26" s="1"/>
      <c r="S26" s="20" t="n">
        <v>1.25234695672616</v>
      </c>
      <c r="T26" s="20" t="n">
        <v>-0.515267150822855</v>
      </c>
      <c r="U26" s="20" t="n">
        <v>-0.330696653303655</v>
      </c>
      <c r="V26" s="20" t="n">
        <v>0.820917519229651</v>
      </c>
      <c r="W26" s="20" t="n">
        <v>-0.28282085214098</v>
      </c>
      <c r="X26" s="20" t="n">
        <v>0.668366213512194</v>
      </c>
    </row>
    <row r="27" customFormat="false" ht="23" hidden="false" customHeight="true" outlineLevel="0" collapsed="false">
      <c r="A27" s="1" t="n">
        <v>3</v>
      </c>
      <c r="B27" s="18" t="n">
        <f aca="false">CHOOSE($G$9,S27,U27,W27)</f>
        <v>0.0272754614934222</v>
      </c>
      <c r="C27" s="18" t="n">
        <f aca="false">CHOOSE($G$9,T27,V27,X27)</f>
        <v>1.36709735722354</v>
      </c>
      <c r="D27" s="24" t="n">
        <f aca="false">$B$6+$B$7*B27</f>
        <v>0.0527275461493422</v>
      </c>
      <c r="E27" s="24" t="n">
        <f aca="false">$C$6+$C$7*($B$8*B27+SQRT(1-$B$8^2)*C27)</f>
        <v>0.169757877154886</v>
      </c>
      <c r="F27" s="14" t="n">
        <f aca="false">B27</f>
        <v>0.0272754614934222</v>
      </c>
      <c r="G27" s="14" t="n">
        <f aca="false">F27^2</f>
        <v>0.000743950799679155</v>
      </c>
      <c r="H27" s="1"/>
      <c r="I27" s="1"/>
      <c r="J27" s="1"/>
      <c r="K27" s="1"/>
      <c r="L27" s="1"/>
      <c r="M27" s="1"/>
      <c r="N27" s="1"/>
      <c r="O27" s="1"/>
      <c r="P27" s="1"/>
      <c r="S27" s="20" t="n">
        <v>0.0272754614934222</v>
      </c>
      <c r="T27" s="20" t="n">
        <v>1.36709735722354</v>
      </c>
      <c r="U27" s="20" t="n">
        <v>-0.155281475063417</v>
      </c>
      <c r="V27" s="20" t="n">
        <v>0.148284887188677</v>
      </c>
      <c r="W27" s="20" t="n">
        <v>-1.89588671082376</v>
      </c>
      <c r="X27" s="20" t="n">
        <v>-0.738419166787838</v>
      </c>
    </row>
    <row r="28" customFormat="false" ht="23" hidden="false" customHeight="true" outlineLevel="0" collapsed="false">
      <c r="A28" s="1" t="n">
        <v>4</v>
      </c>
      <c r="B28" s="18" t="n">
        <f aca="false">CHOOSE($G$9,S28,U28,W28)</f>
        <v>-2.03555242955872</v>
      </c>
      <c r="C28" s="18" t="n">
        <f aca="false">CHOOSE($G$9,T28,V28,X28)</f>
        <v>-1.76893618384256</v>
      </c>
      <c r="D28" s="24" t="n">
        <f aca="false">$B$6+$B$7*B28</f>
        <v>-0.153555242955872</v>
      </c>
      <c r="E28" s="24" t="n">
        <f aca="false">$C$6+$C$7*($B$8*B28+SQRT(1-$B$8^2)*C28)</f>
        <v>-0.204971988766052</v>
      </c>
      <c r="F28" s="14" t="n">
        <f aca="false">B28</f>
        <v>-2.03555242955872</v>
      </c>
      <c r="G28" s="14" t="n">
        <f aca="false">F28^2</f>
        <v>4.14347369348243</v>
      </c>
      <c r="H28" s="1"/>
      <c r="I28" s="1"/>
      <c r="J28" s="1"/>
      <c r="K28" s="1"/>
      <c r="L28" s="1"/>
      <c r="M28" s="1"/>
      <c r="N28" s="1"/>
      <c r="O28" s="1"/>
      <c r="P28" s="1"/>
      <c r="S28" s="20" t="n">
        <v>-2.03555242955872</v>
      </c>
      <c r="T28" s="20" t="n">
        <v>-1.76893618384256</v>
      </c>
      <c r="U28" s="20" t="n">
        <v>0.283975910462149</v>
      </c>
      <c r="V28" s="20" t="n">
        <v>-1.11773340709853</v>
      </c>
      <c r="W28" s="20" t="n">
        <v>-0.74254399994648</v>
      </c>
      <c r="X28" s="20" t="n">
        <v>0.059188781707121</v>
      </c>
    </row>
    <row r="29" customFormat="false" ht="23" hidden="false" customHeight="true" outlineLevel="0" collapsed="false">
      <c r="A29" s="1" t="n">
        <v>5</v>
      </c>
      <c r="B29" s="18" t="n">
        <f aca="false">CHOOSE($G$9,S29,U29,W29)</f>
        <v>0.813933211519465</v>
      </c>
      <c r="C29" s="18" t="n">
        <f aca="false">CHOOSE($G$9,T29,V29,X29)</f>
        <v>0.201690671095698</v>
      </c>
      <c r="D29" s="24" t="n">
        <f aca="false">$B$6+$B$7*B29</f>
        <v>0.131393321151946</v>
      </c>
      <c r="E29" s="24" t="n">
        <f aca="false">$C$6+$C$7*($B$8*B29+SQRT(1-$B$8^2)*C29)</f>
        <v>0.108163585063494</v>
      </c>
      <c r="F29" s="14" t="n">
        <f aca="false">B29</f>
        <v>0.813933211519465</v>
      </c>
      <c r="G29" s="14" t="n">
        <f aca="false">F29^2</f>
        <v>0.662487272814389</v>
      </c>
      <c r="H29" s="1"/>
      <c r="I29" s="1"/>
      <c r="J29" s="1"/>
      <c r="K29" s="1"/>
      <c r="L29" s="1"/>
      <c r="M29" s="1"/>
      <c r="N29" s="1"/>
      <c r="O29" s="1"/>
      <c r="P29" s="1"/>
      <c r="S29" s="20" t="n">
        <v>0.813933211519465</v>
      </c>
      <c r="T29" s="20" t="n">
        <v>0.201690671095698</v>
      </c>
      <c r="U29" s="20" t="n">
        <v>1.12820200944224</v>
      </c>
      <c r="V29" s="20" t="n">
        <v>0.822858738081015</v>
      </c>
      <c r="W29" s="20" t="n">
        <v>0.848439557388912</v>
      </c>
      <c r="X29" s="20" t="n">
        <v>1.10241919650317</v>
      </c>
    </row>
    <row r="30" customFormat="false" ht="23" hidden="false" customHeight="true" outlineLevel="0" collapsed="false">
      <c r="A30" s="1" t="n">
        <v>6</v>
      </c>
      <c r="B30" s="18" t="n">
        <f aca="false">CHOOSE($G$9,S30,U30,W30)</f>
        <v>-0.0287037305072008</v>
      </c>
      <c r="C30" s="18" t="n">
        <f aca="false">CHOOSE($G$9,T30,V30,X30)</f>
        <v>-0.919753578173359</v>
      </c>
      <c r="D30" s="24" t="n">
        <f aca="false">$B$6+$B$7*B30</f>
        <v>0.0471296269492799</v>
      </c>
      <c r="E30" s="24" t="n">
        <f aca="false">$C$6+$C$7*($B$8*B30+SQRT(1-$B$8^2)*C30)</f>
        <v>-0.0310881829173365</v>
      </c>
      <c r="F30" s="14" t="n">
        <f aca="false">B30</f>
        <v>-0.0287037305072008</v>
      </c>
      <c r="G30" s="14" t="n">
        <f aca="false">F30^2</f>
        <v>0.00082390414503001</v>
      </c>
      <c r="H30" s="1"/>
      <c r="I30" s="1"/>
      <c r="J30" s="1"/>
      <c r="K30" s="1"/>
      <c r="L30" s="1"/>
      <c r="M30" s="1"/>
      <c r="N30" s="1"/>
      <c r="O30" s="1"/>
      <c r="P30" s="1"/>
      <c r="S30" s="20" t="n">
        <v>-0.0287037305072008</v>
      </c>
      <c r="T30" s="20" t="n">
        <v>-0.919753578173359</v>
      </c>
      <c r="U30" s="20" t="n">
        <v>-0.635161090310446</v>
      </c>
      <c r="V30" s="20" t="n">
        <v>-0.628237987150837</v>
      </c>
      <c r="W30" s="20" t="n">
        <v>1.40070411106024</v>
      </c>
      <c r="X30" s="20" t="n">
        <v>1.34661296281468</v>
      </c>
    </row>
    <row r="31" customFormat="false" ht="23" hidden="false" customHeight="true" outlineLevel="0" collapsed="false">
      <c r="A31" s="1" t="n">
        <v>7</v>
      </c>
      <c r="B31" s="18" t="n">
        <f aca="false">CHOOSE($G$9,S31,U31,W31)</f>
        <v>1.10434557146061</v>
      </c>
      <c r="C31" s="18" t="n">
        <f aca="false">CHOOSE($G$9,T31,V31,X31)</f>
        <v>-1.50217770277641</v>
      </c>
      <c r="D31" s="24" t="n">
        <f aca="false">$B$6+$B$7*B31</f>
        <v>0.160434557146061</v>
      </c>
      <c r="E31" s="24" t="n">
        <f aca="false">$C$6+$C$7*($B$8*B31+SQRT(1-$B$8^2)*C31)</f>
        <v>-0.0248751265872613</v>
      </c>
      <c r="F31" s="14" t="n">
        <f aca="false">B31</f>
        <v>1.10434557146061</v>
      </c>
      <c r="G31" s="14" t="n">
        <f aca="false">F31^2</f>
        <v>1.21957914120467</v>
      </c>
      <c r="H31" s="1"/>
      <c r="I31" s="1"/>
      <c r="J31" s="1"/>
      <c r="K31" s="1"/>
      <c r="L31" s="1"/>
      <c r="M31" s="1"/>
      <c r="N31" s="1"/>
      <c r="O31" s="1"/>
      <c r="P31" s="1"/>
      <c r="S31" s="20" t="n">
        <v>1.10434557146061</v>
      </c>
      <c r="T31" s="20" t="n">
        <v>-1.50217770277641</v>
      </c>
      <c r="U31" s="20" t="n">
        <v>0.914695645704595</v>
      </c>
      <c r="V31" s="20" t="n">
        <v>-1.32684571899218</v>
      </c>
      <c r="W31" s="20" t="n">
        <v>0.313706254835974</v>
      </c>
      <c r="X31" s="20" t="n">
        <v>-1.42422222137136</v>
      </c>
    </row>
    <row r="32" customFormat="false" ht="23" hidden="false" customHeight="true" outlineLevel="0" collapsed="false">
      <c r="A32" s="1" t="n">
        <v>8</v>
      </c>
      <c r="B32" s="18" t="n">
        <f aca="false">CHOOSE($G$9,S32,U32,W32)</f>
        <v>-0.61081420218875</v>
      </c>
      <c r="C32" s="18" t="n">
        <f aca="false">CHOOSE($G$9,T32,V32,X32)</f>
        <v>-0.691341407790177</v>
      </c>
      <c r="D32" s="24" t="n">
        <f aca="false">$B$6+$B$7*B32</f>
        <v>-0.011081420218875</v>
      </c>
      <c r="E32" s="24" t="n">
        <f aca="false">$C$6+$C$7*($B$8*B32+SQRT(1-$B$8^2)*C32)</f>
        <v>-0.0404126322928765</v>
      </c>
      <c r="F32" s="14" t="n">
        <f aca="false">B32</f>
        <v>-0.61081420218875</v>
      </c>
      <c r="G32" s="14" t="n">
        <f aca="false">F32^2</f>
        <v>0.373093989595479</v>
      </c>
      <c r="H32" s="1"/>
      <c r="I32" s="1"/>
      <c r="J32" s="1"/>
      <c r="K32" s="1"/>
      <c r="L32" s="1"/>
      <c r="M32" s="1"/>
      <c r="N32" s="1"/>
      <c r="O32" s="1"/>
      <c r="P32" s="1"/>
      <c r="S32" s="20" t="n">
        <v>-0.61081420218875</v>
      </c>
      <c r="T32" s="20" t="n">
        <v>-0.691341407790177</v>
      </c>
      <c r="U32" s="20" t="n">
        <v>-0.0591249801781126</v>
      </c>
      <c r="V32" s="20" t="n">
        <v>0.85787629712833</v>
      </c>
      <c r="W32" s="20" t="n">
        <v>0.869435996602455</v>
      </c>
      <c r="X32" s="20" t="n">
        <v>-1.55425139557783</v>
      </c>
    </row>
    <row r="33" customFormat="false" ht="23" hidden="false" customHeight="true" outlineLevel="0" collapsed="false">
      <c r="A33" s="1" t="n">
        <v>9</v>
      </c>
      <c r="B33" s="18" t="n">
        <f aca="false">CHOOSE($G$9,S33,U33,W33)</f>
        <v>-0.629813221721826</v>
      </c>
      <c r="C33" s="18" t="n">
        <f aca="false">CHOOSE($G$9,T33,V33,X33)</f>
        <v>-0.406566246819468</v>
      </c>
      <c r="D33" s="24" t="n">
        <f aca="false">$B$6+$B$7*B33</f>
        <v>-0.0129813221721826</v>
      </c>
      <c r="E33" s="24" t="n">
        <f aca="false">$C$6+$C$7*($B$8*B33+SQRT(1-$B$8^2)*C33)</f>
        <v>-0.0167003308927866</v>
      </c>
      <c r="F33" s="14" t="n">
        <f aca="false">B33</f>
        <v>-0.629813221721826</v>
      </c>
      <c r="G33" s="14" t="n">
        <f aca="false">F33^2</f>
        <v>0.396664694255626</v>
      </c>
      <c r="H33" s="1"/>
      <c r="I33" s="1"/>
      <c r="J33" s="1"/>
      <c r="K33" s="1"/>
      <c r="L33" s="1"/>
      <c r="M33" s="1"/>
      <c r="N33" s="1"/>
      <c r="O33" s="1"/>
      <c r="P33" s="1"/>
      <c r="S33" s="20" t="n">
        <v>-0.629813221721826</v>
      </c>
      <c r="T33" s="20" t="n">
        <v>-0.406566246819468</v>
      </c>
      <c r="U33" s="20" t="n">
        <v>1.24285857398855</v>
      </c>
      <c r="V33" s="20" t="n">
        <v>-0.465957894024794</v>
      </c>
      <c r="W33" s="20" t="n">
        <v>0.797318367576171</v>
      </c>
      <c r="X33" s="20" t="n">
        <v>1.12649041531371</v>
      </c>
    </row>
    <row r="34" customFormat="false" ht="23" hidden="false" customHeight="true" outlineLevel="0" collapsed="false">
      <c r="A34" s="1" t="n">
        <v>10</v>
      </c>
      <c r="B34" s="18" t="n">
        <f aca="false">CHOOSE($G$9,S34,U34,W34)</f>
        <v>-0.175573231220148</v>
      </c>
      <c r="C34" s="18" t="n">
        <f aca="false">CHOOSE($G$9,T34,V34,X34)</f>
        <v>0.497847679010581</v>
      </c>
      <c r="D34" s="24" t="n">
        <f aca="false">$B$6+$B$7*B34</f>
        <v>0.0324426768779852</v>
      </c>
      <c r="E34" s="24" t="n">
        <f aca="false">$C$6+$C$7*($B$8*B34+SQRT(1-$B$8^2)*C34)</f>
        <v>0.084336212162821</v>
      </c>
      <c r="F34" s="14" t="n">
        <f aca="false">B34</f>
        <v>-0.175573231220148</v>
      </c>
      <c r="G34" s="14" t="n">
        <f aca="false">F34^2</f>
        <v>0.0308259595210836</v>
      </c>
      <c r="H34" s="1"/>
      <c r="I34" s="1"/>
      <c r="J34" s="1"/>
      <c r="K34" s="1"/>
      <c r="L34" s="1"/>
      <c r="M34" s="1"/>
      <c r="N34" s="1"/>
      <c r="O34" s="1"/>
      <c r="P34" s="1"/>
      <c r="S34" s="20" t="n">
        <v>-0.175573231220148</v>
      </c>
      <c r="T34" s="20" t="n">
        <v>0.497847679010581</v>
      </c>
      <c r="U34" s="20" t="n">
        <v>-1.64201831203311</v>
      </c>
      <c r="V34" s="20" t="n">
        <v>0.524686342967008</v>
      </c>
      <c r="W34" s="20" t="n">
        <v>0.433826389332107</v>
      </c>
      <c r="X34" s="20" t="n">
        <v>0.162678484315714</v>
      </c>
    </row>
    <row r="35" customFormat="false" ht="23" hidden="false" customHeight="true" outlineLevel="0" collapsed="false">
      <c r="A35" s="1" t="n">
        <v>11</v>
      </c>
      <c r="B35" s="18" t="n">
        <f aca="false">CHOOSE($G$9,S35,U35,W35)</f>
        <v>1.12817676000354</v>
      </c>
      <c r="C35" s="18" t="n">
        <f aca="false">CHOOSE($G$9,T35,V35,X35)</f>
        <v>-0.1367715073208</v>
      </c>
      <c r="D35" s="24" t="n">
        <f aca="false">$B$6+$B$7*B35</f>
        <v>0.162817676000354</v>
      </c>
      <c r="E35" s="24" t="n">
        <f aca="false">$C$6+$C$7*($B$8*B35+SQRT(1-$B$8^2)*C35)</f>
        <v>0.0945640780148066</v>
      </c>
      <c r="F35" s="14" t="n">
        <f aca="false">B35</f>
        <v>1.12817676000354</v>
      </c>
      <c r="G35" s="14" t="n">
        <f aca="false">F35^2</f>
        <v>1.27278280181208</v>
      </c>
      <c r="H35" s="1"/>
      <c r="I35" s="1"/>
      <c r="J35" s="1"/>
      <c r="K35" s="1"/>
      <c r="L35" s="1"/>
      <c r="M35" s="1"/>
      <c r="N35" s="1"/>
      <c r="O35" s="1"/>
      <c r="P35" s="1"/>
      <c r="S35" s="20" t="n">
        <v>1.12817676000354</v>
      </c>
      <c r="T35" s="20" t="n">
        <v>-0.1367715073208</v>
      </c>
      <c r="U35" s="20" t="n">
        <v>-0.185433473160866</v>
      </c>
      <c r="V35" s="20" t="n">
        <v>0.845081437924014</v>
      </c>
      <c r="W35" s="20" t="n">
        <v>1.22290396467289</v>
      </c>
      <c r="X35" s="20" t="n">
        <v>-0.877227373863077</v>
      </c>
    </row>
    <row r="36" customFormat="false" ht="23" hidden="false" customHeight="true" outlineLevel="0" collapsed="false">
      <c r="A36" s="1" t="n">
        <v>12</v>
      </c>
      <c r="B36" s="18" t="n">
        <f aca="false">CHOOSE($G$9,S36,U36,W36)</f>
        <v>0.30662847310858</v>
      </c>
      <c r="C36" s="18" t="n">
        <f aca="false">CHOOSE($G$9,T36,V36,X36)</f>
        <v>-1.10288860569235</v>
      </c>
      <c r="D36" s="24" t="n">
        <f aca="false">$B$6+$B$7*B36</f>
        <v>0.080662847310858</v>
      </c>
      <c r="E36" s="24" t="n">
        <f aca="false">$C$6+$C$7*($B$8*B36+SQRT(1-$B$8^2)*C36)</f>
        <v>-0.030181531351968</v>
      </c>
      <c r="F36" s="14" t="n">
        <f aca="false">B36</f>
        <v>0.30662847310858</v>
      </c>
      <c r="G36" s="14" t="n">
        <f aca="false">F36^2</f>
        <v>0.0940210205208993</v>
      </c>
      <c r="H36" s="1"/>
      <c r="I36" s="1"/>
      <c r="J36" s="1"/>
      <c r="K36" s="1"/>
      <c r="L36" s="1"/>
      <c r="M36" s="1"/>
      <c r="N36" s="1"/>
      <c r="O36" s="1"/>
      <c r="P36" s="1"/>
      <c r="S36" s="20" t="n">
        <v>0.30662847310858</v>
      </c>
      <c r="T36" s="20" t="n">
        <v>-1.10288860569235</v>
      </c>
      <c r="U36" s="20" t="n">
        <v>0.543538511250261</v>
      </c>
      <c r="V36" s="20" t="n">
        <v>-1.18558573668912</v>
      </c>
      <c r="W36" s="20" t="n">
        <v>1.60279975390818</v>
      </c>
      <c r="X36" s="20" t="n">
        <v>-0.452222144100052</v>
      </c>
    </row>
    <row r="37" customFormat="false" ht="23" hidden="false" customHeight="true" outlineLevel="0" collapsed="false">
      <c r="A37" s="1" t="n">
        <v>13</v>
      </c>
      <c r="B37" s="18" t="n">
        <f aca="false">CHOOSE($G$9,S37,U37,W37)</f>
        <v>1.30520841950183</v>
      </c>
      <c r="C37" s="18" t="n">
        <f aca="false">CHOOSE($G$9,T37,V37,X37)</f>
        <v>-0.704490958410567</v>
      </c>
      <c r="D37" s="24" t="n">
        <f aca="false">$B$6+$B$7*B37</f>
        <v>0.180520841950183</v>
      </c>
      <c r="E37" s="24" t="n">
        <f aca="false">$C$6+$C$7*($B$8*B37+SQRT(1-$B$8^2)*C37)</f>
        <v>0.0542497143030919</v>
      </c>
      <c r="F37" s="14" t="n">
        <f aca="false">B37</f>
        <v>1.30520841950183</v>
      </c>
      <c r="G37" s="14" t="n">
        <f aca="false">F37^2</f>
        <v>1.70356901833847</v>
      </c>
      <c r="H37" s="1"/>
      <c r="I37" s="1"/>
      <c r="J37" s="1"/>
      <c r="K37" s="1"/>
      <c r="L37" s="1"/>
      <c r="M37" s="1"/>
      <c r="N37" s="1"/>
      <c r="O37" s="1"/>
      <c r="P37" s="1"/>
      <c r="S37" s="20" t="n">
        <v>1.30520841950183</v>
      </c>
      <c r="T37" s="20" t="n">
        <v>-0.704490958410567</v>
      </c>
      <c r="U37" s="20" t="n">
        <v>0.228946843907742</v>
      </c>
      <c r="V37" s="20" t="n">
        <v>-0.206010177383336</v>
      </c>
      <c r="W37" s="20" t="n">
        <v>-0.147269113034322</v>
      </c>
      <c r="X37" s="20" t="n">
        <v>0.961864226723642</v>
      </c>
    </row>
    <row r="38" customFormat="false" ht="23" hidden="false" customHeight="true" outlineLevel="0" collapsed="false">
      <c r="A38" s="1" t="n">
        <v>14</v>
      </c>
      <c r="B38" s="18" t="n">
        <f aca="false">CHOOSE($G$9,S38,U38,W38)</f>
        <v>0.969123672509455</v>
      </c>
      <c r="C38" s="18" t="n">
        <f aca="false">CHOOSE($G$9,T38,V38,X38)</f>
        <v>-0.638995786607808</v>
      </c>
      <c r="D38" s="24" t="n">
        <f aca="false">$B$6+$B$7*B38</f>
        <v>0.146912367250945</v>
      </c>
      <c r="E38" s="24" t="n">
        <f aca="false">$C$6+$C$7*($B$8*B38+SQRT(1-$B$8^2)*C38)</f>
        <v>0.0431175252141146</v>
      </c>
      <c r="F38" s="14" t="n">
        <f aca="false">B38</f>
        <v>0.969123672509455</v>
      </c>
      <c r="G38" s="14" t="n">
        <f aca="false">F38^2</f>
        <v>0.939200692618213</v>
      </c>
      <c r="H38" s="1"/>
      <c r="I38" s="1"/>
      <c r="J38" s="1"/>
      <c r="K38" s="1"/>
      <c r="L38" s="1"/>
      <c r="M38" s="1"/>
      <c r="N38" s="1"/>
      <c r="O38" s="1"/>
      <c r="P38" s="1"/>
      <c r="S38" s="20" t="n">
        <v>0.969123672509455</v>
      </c>
      <c r="T38" s="20" t="n">
        <v>-0.638995786607808</v>
      </c>
      <c r="U38" s="20" t="n">
        <v>-0.0116808567122531</v>
      </c>
      <c r="V38" s="20" t="n">
        <v>-1.27471124440951</v>
      </c>
      <c r="W38" s="20" t="n">
        <v>0.60357088255537</v>
      </c>
      <c r="X38" s="20" t="n">
        <v>-0.374094719021028</v>
      </c>
    </row>
    <row r="39" customFormat="false" ht="23" hidden="false" customHeight="true" outlineLevel="0" collapsed="false">
      <c r="A39" s="1" t="n">
        <v>15</v>
      </c>
      <c r="B39" s="18" t="n">
        <f aca="false">CHOOSE($G$9,S39,U39,W39)</f>
        <v>-0.458515437538546</v>
      </c>
      <c r="C39" s="18" t="n">
        <f aca="false">CHOOSE($G$9,T39,V39,X39)</f>
        <v>0.801081766207187</v>
      </c>
      <c r="D39" s="24" t="n">
        <f aca="false">$B$6+$B$7*B39</f>
        <v>0.00414845624614539</v>
      </c>
      <c r="E39" s="24" t="n">
        <f aca="false">$C$6+$C$7*($B$8*B39+SQRT(1-$B$8^2)*C39)</f>
        <v>0.0964499441274657</v>
      </c>
      <c r="F39" s="14" t="n">
        <f aca="false">B39</f>
        <v>-0.458515437538546</v>
      </c>
      <c r="G39" s="14" t="n">
        <f aca="false">F39^2</f>
        <v>0.210236406461164</v>
      </c>
      <c r="H39" s="1"/>
      <c r="I39" s="1"/>
      <c r="J39" s="1"/>
      <c r="K39" s="1"/>
      <c r="L39" s="1"/>
      <c r="M39" s="1"/>
      <c r="N39" s="1"/>
      <c r="O39" s="1"/>
      <c r="P39" s="1"/>
      <c r="S39" s="20" t="n">
        <v>-0.458515437538546</v>
      </c>
      <c r="T39" s="20" t="n">
        <v>0.801081766207187</v>
      </c>
      <c r="U39" s="20" t="n">
        <v>-0.562689657160141</v>
      </c>
      <c r="V39" s="20" t="n">
        <v>-0.0187682541083541</v>
      </c>
      <c r="W39" s="20" t="n">
        <v>1.75632929030636</v>
      </c>
      <c r="X39" s="20" t="n">
        <v>0.317639339414579</v>
      </c>
    </row>
    <row r="40" customFormat="false" ht="23" hidden="false" customHeight="true" outlineLevel="0" collapsed="false">
      <c r="A40" s="1" t="n">
        <v>16</v>
      </c>
      <c r="B40" s="18" t="n">
        <f aca="false">CHOOSE($G$9,S40,U40,W40)</f>
        <v>-0.35538586789096</v>
      </c>
      <c r="C40" s="18" t="n">
        <f aca="false">CHOOSE($G$9,T40,V40,X40)</f>
        <v>-0.655654211938253</v>
      </c>
      <c r="D40" s="24" t="n">
        <f aca="false">$B$6+$B$7*B40</f>
        <v>0.014461413210904</v>
      </c>
      <c r="E40" s="24" t="n">
        <f aca="false">$C$6+$C$7*($B$8*B40+SQRT(1-$B$8^2)*C40)</f>
        <v>-0.0245506137582273</v>
      </c>
      <c r="F40" s="14" t="n">
        <f aca="false">B40</f>
        <v>-0.35538586789096</v>
      </c>
      <c r="G40" s="14" t="n">
        <f aca="false">F40^2</f>
        <v>0.126299115096611</v>
      </c>
      <c r="H40" s="1"/>
      <c r="I40" s="1"/>
      <c r="J40" s="1"/>
      <c r="K40" s="1"/>
      <c r="L40" s="1"/>
      <c r="M40" s="1"/>
      <c r="N40" s="1"/>
      <c r="O40" s="1"/>
      <c r="P40" s="1"/>
      <c r="S40" s="20" t="n">
        <v>-0.35538586789096</v>
      </c>
      <c r="T40" s="20" t="n">
        <v>-0.655654211938253</v>
      </c>
      <c r="U40" s="20" t="n">
        <v>-1.34188037506756</v>
      </c>
      <c r="V40" s="20" t="n">
        <v>0.290974465121455</v>
      </c>
      <c r="W40" s="20" t="n">
        <v>0.350531175449193</v>
      </c>
      <c r="X40" s="20" t="n">
        <v>-0.644612073672219</v>
      </c>
    </row>
    <row r="41" customFormat="false" ht="23" hidden="false" customHeight="true" outlineLevel="0" collapsed="false">
      <c r="A41" s="1" t="n">
        <v>17</v>
      </c>
      <c r="B41" s="18" t="n">
        <f aca="false">CHOOSE($G$9,S41,U41,W41)</f>
        <v>1.73705460672819</v>
      </c>
      <c r="C41" s="18" t="n">
        <f aca="false">CHOOSE($G$9,T41,V41,X41)</f>
        <v>-0.638694050912527</v>
      </c>
      <c r="D41" s="24" t="n">
        <f aca="false">$B$6+$B$7*B41</f>
        <v>0.223705460672819</v>
      </c>
      <c r="E41" s="24" t="n">
        <f aca="false">$C$6+$C$7*($B$8*B41+SQRT(1-$B$8^2)*C41)</f>
        <v>0.0815402030027856</v>
      </c>
      <c r="F41" s="14" t="n">
        <f aca="false">B41</f>
        <v>1.73705460672819</v>
      </c>
      <c r="G41" s="14" t="n">
        <f aca="false">F41^2</f>
        <v>3.01735870675563</v>
      </c>
      <c r="H41" s="1"/>
      <c r="I41" s="1"/>
      <c r="J41" s="1"/>
      <c r="K41" s="1"/>
      <c r="L41" s="1"/>
      <c r="M41" s="1"/>
      <c r="N41" s="1"/>
      <c r="O41" s="1"/>
      <c r="P41" s="1"/>
      <c r="S41" s="20" t="n">
        <v>1.73705460672819</v>
      </c>
      <c r="T41" s="20" t="n">
        <v>-0.638694050912527</v>
      </c>
      <c r="U41" s="20" t="n">
        <v>-0.857390869206524</v>
      </c>
      <c r="V41" s="20" t="n">
        <v>0.656535630881712</v>
      </c>
      <c r="W41" s="20" t="n">
        <v>0.297809511150086</v>
      </c>
      <c r="X41" s="20" t="n">
        <v>-1.05101720031379</v>
      </c>
    </row>
    <row r="42" customFormat="false" ht="23" hidden="false" customHeight="true" outlineLevel="0" collapsed="false">
      <c r="A42" s="1" t="n">
        <v>18</v>
      </c>
      <c r="B42" s="18" t="n">
        <f aca="false">CHOOSE($G$9,S42,U42,W42)</f>
        <v>-0.570320877584734</v>
      </c>
      <c r="C42" s="18" t="n">
        <f aca="false">CHOOSE($G$9,T42,V42,X42)</f>
        <v>0.722123015306655</v>
      </c>
      <c r="D42" s="24" t="n">
        <f aca="false">$B$6+$B$7*B42</f>
        <v>-0.00703208775847335</v>
      </c>
      <c r="E42" s="24" t="n">
        <f aca="false">$C$6+$C$7*($B$8*B42+SQRT(1-$B$8^2)*C42)</f>
        <v>0.0840216437120615</v>
      </c>
      <c r="F42" s="14" t="n">
        <f aca="false">B42</f>
        <v>-0.570320877584734</v>
      </c>
      <c r="G42" s="14" t="n">
        <f aca="false">F42^2</f>
        <v>0.325265903409021</v>
      </c>
      <c r="H42" s="1"/>
      <c r="I42" s="1"/>
      <c r="J42" s="1"/>
      <c r="K42" s="1"/>
      <c r="L42" s="1"/>
      <c r="M42" s="1"/>
      <c r="N42" s="1"/>
      <c r="O42" s="1"/>
      <c r="P42" s="1"/>
      <c r="S42" s="20" t="n">
        <v>-0.570320877584734</v>
      </c>
      <c r="T42" s="20" t="n">
        <v>0.722123015306655</v>
      </c>
      <c r="U42" s="20" t="n">
        <v>-0.383611927352952</v>
      </c>
      <c r="V42" s="20" t="n">
        <v>1.08281747197215</v>
      </c>
      <c r="W42" s="20" t="n">
        <v>-0.481579422667275</v>
      </c>
      <c r="X42" s="20" t="n">
        <v>-0.224941563647806</v>
      </c>
    </row>
    <row r="43" customFormat="false" ht="23" hidden="false" customHeight="true" outlineLevel="0" collapsed="false">
      <c r="A43" s="1" t="n">
        <v>19</v>
      </c>
      <c r="B43" s="18" t="n">
        <f aca="false">CHOOSE($G$9,S43,U43,W43)</f>
        <v>-0.227483205208927</v>
      </c>
      <c r="C43" s="18" t="n">
        <f aca="false">CHOOSE($G$9,T43,V43,X43)</f>
        <v>-1.63543443937068</v>
      </c>
      <c r="D43" s="24" t="n">
        <f aca="false">$B$6+$B$7*B43</f>
        <v>0.0272516794791073</v>
      </c>
      <c r="E43" s="24" t="n">
        <f aca="false">$C$6+$C$7*($B$8*B43+SQRT(1-$B$8^2)*C43)</f>
        <v>-0.103006937332344</v>
      </c>
      <c r="F43" s="14" t="n">
        <f aca="false">B43</f>
        <v>-0.227483205208927</v>
      </c>
      <c r="G43" s="14" t="n">
        <f aca="false">F43^2</f>
        <v>0.051748608652127</v>
      </c>
      <c r="H43" s="1"/>
      <c r="I43" s="1"/>
      <c r="J43" s="1"/>
      <c r="K43" s="1"/>
      <c r="L43" s="1"/>
      <c r="M43" s="1"/>
      <c r="N43" s="1"/>
      <c r="O43" s="1"/>
      <c r="P43" s="1"/>
      <c r="S43" s="20" t="n">
        <v>-0.227483205208927</v>
      </c>
      <c r="T43" s="20" t="n">
        <v>-1.63543443937068</v>
      </c>
      <c r="U43" s="20" t="n">
        <v>0.890010851383488</v>
      </c>
      <c r="V43" s="20" t="n">
        <v>0.626025287976534</v>
      </c>
      <c r="W43" s="20" t="n">
        <v>0.292029695261817</v>
      </c>
      <c r="X43" s="20" t="n">
        <v>-0.0503025484300248</v>
      </c>
    </row>
    <row r="44" customFormat="false" ht="23" hidden="false" customHeight="true" outlineLevel="0" collapsed="false">
      <c r="A44" s="1" t="n">
        <v>20</v>
      </c>
      <c r="B44" s="18" t="n">
        <f aca="false">CHOOSE($G$9,S44,U44,W44)</f>
        <v>0.236755322450964</v>
      </c>
      <c r="C44" s="18" t="n">
        <f aca="false">CHOOSE($G$9,T44,V44,X44)</f>
        <v>-0.184938182287185</v>
      </c>
      <c r="D44" s="24" t="n">
        <f aca="false">$B$6+$B$7*B44</f>
        <v>0.0736755322450964</v>
      </c>
      <c r="E44" s="24" t="n">
        <f aca="false">$C$6+$C$7*($B$8*B44+SQRT(1-$B$8^2)*C44)</f>
        <v>0.0458216497235062</v>
      </c>
      <c r="F44" s="14" t="n">
        <f aca="false">B44</f>
        <v>0.236755322450964</v>
      </c>
      <c r="G44" s="14" t="n">
        <f aca="false">F44^2</f>
        <v>0.0560530827088599</v>
      </c>
      <c r="H44" s="1"/>
      <c r="I44" s="1"/>
      <c r="J44" s="1"/>
      <c r="K44" s="1"/>
      <c r="L44" s="1"/>
      <c r="M44" s="1"/>
      <c r="N44" s="1"/>
      <c r="O44" s="1"/>
      <c r="P44" s="1"/>
      <c r="S44" s="20" t="n">
        <v>0.236755322450964</v>
      </c>
      <c r="T44" s="20" t="n">
        <v>-0.184938182287185</v>
      </c>
      <c r="U44" s="20" t="n">
        <v>-0.286515261611731</v>
      </c>
      <c r="V44" s="20" t="n">
        <v>1.89974489203372</v>
      </c>
      <c r="W44" s="20" t="n">
        <v>0.197648861754256</v>
      </c>
      <c r="X44" s="20" t="n">
        <v>-1.45550195098834</v>
      </c>
    </row>
    <row r="45" customFormat="false" ht="23" hidden="false" customHeight="true" outlineLevel="0" collapsed="false">
      <c r="A45" s="1" t="n">
        <v>21</v>
      </c>
      <c r="B45" s="18" t="n">
        <f aca="false">CHOOSE($G$9,S45,U45,W45)</f>
        <v>-0.838497227081905</v>
      </c>
      <c r="C45" s="18" t="n">
        <f aca="false">CHOOSE($G$9,T45,V45,X45)</f>
        <v>0.897259913290369</v>
      </c>
      <c r="D45" s="24" t="n">
        <f aca="false">$B$6+$B$7*B45</f>
        <v>-0.0338497227081905</v>
      </c>
      <c r="E45" s="24" t="n">
        <f aca="false">$C$6+$C$7*($B$8*B45+SQRT(1-$B$8^2)*C45)</f>
        <v>0.085780126516593</v>
      </c>
      <c r="F45" s="14" t="n">
        <f aca="false">B45</f>
        <v>-0.838497227081905</v>
      </c>
      <c r="G45" s="14" t="n">
        <f aca="false">F45^2</f>
        <v>0.703077599824044</v>
      </c>
      <c r="H45" s="1"/>
      <c r="I45" s="1"/>
      <c r="J45" s="1"/>
      <c r="K45" s="1"/>
      <c r="L45" s="1"/>
      <c r="M45" s="1"/>
      <c r="N45" s="1"/>
      <c r="O45" s="1"/>
      <c r="P45" s="1"/>
      <c r="S45" s="20" t="n">
        <v>-0.838497227081905</v>
      </c>
      <c r="T45" s="20" t="n">
        <v>0.897259913290369</v>
      </c>
      <c r="U45" s="20" t="n">
        <v>0.942444962736027</v>
      </c>
      <c r="V45" s="20" t="n">
        <v>0.34775100498635</v>
      </c>
      <c r="W45" s="20" t="n">
        <v>-0.260116366994997</v>
      </c>
      <c r="X45" s="20" t="n">
        <v>-0.64154688475866</v>
      </c>
    </row>
    <row r="46" customFormat="false" ht="15" hidden="false" customHeight="false" outlineLevel="0" collapsed="false">
      <c r="A46" s="21" t="n">
        <v>22</v>
      </c>
      <c r="B46" s="18" t="n">
        <f aca="false">CHOOSE($G$9,S46,U46,W46)</f>
        <v>0.559327691925612</v>
      </c>
      <c r="C46" s="18" t="n">
        <f aca="false">CHOOSE($G$9,T46,V46,X46)</f>
        <v>0.598133761128737</v>
      </c>
      <c r="D46" s="24" t="n">
        <f aca="false">$B$6+$B$7*B46</f>
        <v>0.105932769192561</v>
      </c>
      <c r="E46" s="24" t="n">
        <f aca="false">$C$6+$C$7*($B$8*B46+SQRT(1-$B$8^2)*C46)</f>
        <v>0.129766287796143</v>
      </c>
      <c r="F46" s="14" t="n">
        <f aca="false">B46</f>
        <v>0.559327691925612</v>
      </c>
      <c r="G46" s="14" t="n">
        <f aca="false">F46^2</f>
        <v>0.312847466954832</v>
      </c>
      <c r="H46" s="21"/>
      <c r="I46" s="21"/>
      <c r="J46" s="21"/>
      <c r="K46" s="21"/>
      <c r="L46" s="21"/>
      <c r="M46" s="21"/>
      <c r="N46" s="21"/>
      <c r="O46" s="21"/>
      <c r="P46" s="21"/>
      <c r="S46" s="20" t="n">
        <v>0.559327691925612</v>
      </c>
      <c r="T46" s="20" t="n">
        <v>0.598133761128737</v>
      </c>
      <c r="U46" s="20" t="n">
        <v>-0.384213517786141</v>
      </c>
      <c r="V46" s="20" t="n">
        <v>1.14362791925222</v>
      </c>
      <c r="W46" s="20" t="n">
        <v>1.61210326188582</v>
      </c>
      <c r="X46" s="20" t="n">
        <v>0.011478903748045</v>
      </c>
    </row>
    <row r="47" customFormat="false" ht="15" hidden="false" customHeight="false" outlineLevel="0" collapsed="false">
      <c r="A47" s="21" t="n">
        <v>23</v>
      </c>
      <c r="B47" s="18" t="n">
        <f aca="false">CHOOSE($G$9,S47,U47,W47)</f>
        <v>0.327103468962567</v>
      </c>
      <c r="C47" s="18" t="n">
        <f aca="false">CHOOSE($G$9,T47,V47,X47)</f>
        <v>-1.05773988610498</v>
      </c>
      <c r="D47" s="24" t="n">
        <f aca="false">$B$6+$B$7*B47</f>
        <v>0.0827103468962567</v>
      </c>
      <c r="E47" s="24" t="n">
        <f aca="false">$C$6+$C$7*($B$8*B47+SQRT(1-$B$8^2)*C47)</f>
        <v>-0.025247787748169</v>
      </c>
      <c r="F47" s="14" t="n">
        <f aca="false">B47</f>
        <v>0.327103468962567</v>
      </c>
      <c r="G47" s="14" t="n">
        <f aca="false">F47^2</f>
        <v>0.106996679407345</v>
      </c>
      <c r="H47" s="21"/>
      <c r="I47" s="21"/>
      <c r="J47" s="21"/>
      <c r="K47" s="21"/>
      <c r="L47" s="21"/>
      <c r="M47" s="21"/>
      <c r="N47" s="21"/>
      <c r="O47" s="21"/>
      <c r="P47" s="21"/>
      <c r="S47" s="20" t="n">
        <v>0.327103468962567</v>
      </c>
      <c r="T47" s="20" t="n">
        <v>-1.05773988610498</v>
      </c>
      <c r="U47" s="20" t="n">
        <v>0.0289659779625039</v>
      </c>
      <c r="V47" s="20" t="n">
        <v>0.12280508670586</v>
      </c>
      <c r="W47" s="20" t="n">
        <v>-0.752915008110206</v>
      </c>
      <c r="X47" s="20" t="n">
        <v>0.295269358202633</v>
      </c>
    </row>
    <row r="48" customFormat="false" ht="15" hidden="false" customHeight="false" outlineLevel="0" collapsed="false">
      <c r="A48" s="21" t="n">
        <v>24</v>
      </c>
      <c r="B48" s="18" t="n">
        <f aca="false">CHOOSE($G$9,S48,U48,W48)</f>
        <v>2.22502060491757</v>
      </c>
      <c r="C48" s="18" t="n">
        <f aca="false">CHOOSE($G$9,T48,V48,X48)</f>
        <v>0.176608401251842</v>
      </c>
      <c r="D48" s="24" t="n">
        <f aca="false">$B$6+$B$7*B48</f>
        <v>0.272502060491757</v>
      </c>
      <c r="E48" s="24" t="n">
        <f aca="false">$C$6+$C$7*($B$8*B48+SQRT(1-$B$8^2)*C48)</f>
        <v>0.176545766446464</v>
      </c>
      <c r="F48" s="14" t="n">
        <f aca="false">B48</f>
        <v>2.22502060491757</v>
      </c>
      <c r="G48" s="14" t="n">
        <f aca="false">F48^2</f>
        <v>4.95071669230776</v>
      </c>
      <c r="H48" s="21"/>
      <c r="I48" s="21"/>
      <c r="J48" s="21"/>
      <c r="K48" s="21"/>
      <c r="L48" s="21"/>
      <c r="M48" s="21"/>
      <c r="N48" s="21"/>
      <c r="O48" s="21"/>
      <c r="P48" s="21"/>
      <c r="S48" s="20" t="n">
        <v>2.22502060491757</v>
      </c>
      <c r="T48" s="20" t="n">
        <v>0.176608401251842</v>
      </c>
      <c r="U48" s="20" t="n">
        <v>0.963847185719977</v>
      </c>
      <c r="V48" s="20" t="n">
        <v>0.891026969489571</v>
      </c>
      <c r="W48" s="20" t="n">
        <v>-0.325297926440584</v>
      </c>
      <c r="X48" s="20" t="n">
        <v>-0.592080574447589</v>
      </c>
    </row>
    <row r="49" customFormat="false" ht="15" hidden="false" customHeight="false" outlineLevel="0" collapsed="false">
      <c r="A49" s="21" t="n">
        <v>25</v>
      </c>
      <c r="B49" s="18" t="n">
        <f aca="false">CHOOSE($G$9,S49,U49,W49)</f>
        <v>-0.182880452326184</v>
      </c>
      <c r="C49" s="18" t="n">
        <f aca="false">CHOOSE($G$9,T49,V49,X49)</f>
        <v>1.30907174380502</v>
      </c>
      <c r="D49" s="24" t="n">
        <f aca="false">$B$6+$B$7*B49</f>
        <v>0.0317119547673816</v>
      </c>
      <c r="E49" s="24" t="n">
        <f aca="false">$C$6+$C$7*($B$8*B49+SQRT(1-$B$8^2)*C49)</f>
        <v>0.154224915934845</v>
      </c>
      <c r="F49" s="14" t="n">
        <f aca="false">B49</f>
        <v>-0.182880452326184</v>
      </c>
      <c r="G49" s="14" t="n">
        <f aca="false">F49^2</f>
        <v>0.0334452598430295</v>
      </c>
      <c r="H49" s="21"/>
      <c r="I49" s="21"/>
      <c r="J49" s="21"/>
      <c r="K49" s="21"/>
      <c r="L49" s="21"/>
      <c r="M49" s="21"/>
      <c r="N49" s="21"/>
      <c r="O49" s="21"/>
      <c r="P49" s="21"/>
      <c r="S49" s="20" t="n">
        <v>-0.182880452326184</v>
      </c>
      <c r="T49" s="20" t="n">
        <v>1.30907174380502</v>
      </c>
      <c r="U49" s="20" t="n">
        <v>2.25821176372512</v>
      </c>
      <c r="V49" s="20" t="n">
        <v>0.170288501298171</v>
      </c>
      <c r="W49" s="20" t="n">
        <v>-0.386725801061874</v>
      </c>
      <c r="X49" s="20" t="n">
        <v>0.855513464260034</v>
      </c>
    </row>
    <row r="50" customFormat="false" ht="15" hidden="false" customHeight="false" outlineLevel="0" collapsed="false">
      <c r="A50" s="21" t="n">
        <v>26</v>
      </c>
      <c r="B50" s="18" t="n">
        <f aca="false">CHOOSE($G$9,S50,U50,W50)</f>
        <v>1.23330453620805</v>
      </c>
      <c r="C50" s="18" t="n">
        <f aca="false">CHOOSE($G$9,T50,V50,X50)</f>
        <v>-1.32441201770886</v>
      </c>
      <c r="D50" s="24" t="n">
        <f aca="false">$B$6+$B$7*B50</f>
        <v>0.173330453620805</v>
      </c>
      <c r="E50" s="24" t="n">
        <f aca="false">$C$6+$C$7*($B$8*B50+SQRT(1-$B$8^2)*C50)</f>
        <v>-0.00303221843092512</v>
      </c>
      <c r="F50" s="14" t="n">
        <f aca="false">B50</f>
        <v>1.23330453620805</v>
      </c>
      <c r="G50" s="14" t="n">
        <f aca="false">F50^2</f>
        <v>1.52104007903136</v>
      </c>
      <c r="H50" s="21"/>
      <c r="I50" s="21"/>
      <c r="J50" s="21"/>
      <c r="K50" s="21"/>
      <c r="L50" s="21"/>
      <c r="M50" s="21"/>
      <c r="N50" s="21"/>
      <c r="O50" s="21"/>
      <c r="P50" s="21"/>
      <c r="S50" s="20" t="n">
        <v>1.23330453620805</v>
      </c>
      <c r="T50" s="20" t="n">
        <v>-1.32441201770886</v>
      </c>
      <c r="U50" s="20" t="n">
        <v>-0.12429737325255</v>
      </c>
      <c r="V50" s="20" t="n">
        <v>0.0149965165933627</v>
      </c>
      <c r="W50" s="20" t="n">
        <v>0.955460846014678</v>
      </c>
      <c r="X50" s="20" t="n">
        <v>-0.973304938693178</v>
      </c>
    </row>
    <row r="51" customFormat="false" ht="15" hidden="false" customHeight="false" outlineLevel="0" collapsed="false">
      <c r="A51" s="21" t="n">
        <v>27</v>
      </c>
      <c r="B51" s="18" t="n">
        <f aca="false">CHOOSE($G$9,S51,U51,W51)</f>
        <v>0.411672606509816</v>
      </c>
      <c r="C51" s="18" t="n">
        <f aca="false">CHOOSE($G$9,T51,V51,X51)</f>
        <v>-0.840146048276194</v>
      </c>
      <c r="D51" s="24" t="n">
        <f aca="false">$B$6+$B$7*B51</f>
        <v>0.0911672606509816</v>
      </c>
      <c r="E51" s="24" t="n">
        <f aca="false">$C$6+$C$7*($B$8*B51+SQRT(1-$B$8^2)*C51)</f>
        <v>-0.00217515174413833</v>
      </c>
      <c r="F51" s="14" t="n">
        <f aca="false">B51</f>
        <v>0.411672606509816</v>
      </c>
      <c r="G51" s="14" t="n">
        <f aca="false">F51^2</f>
        <v>0.169474334950586</v>
      </c>
      <c r="H51" s="21"/>
      <c r="I51" s="21"/>
      <c r="J51" s="21"/>
      <c r="K51" s="21"/>
      <c r="L51" s="21"/>
      <c r="M51" s="21"/>
      <c r="N51" s="21"/>
      <c r="O51" s="21"/>
      <c r="P51" s="21"/>
      <c r="S51" s="20" t="n">
        <v>0.411672606509816</v>
      </c>
      <c r="T51" s="20" t="n">
        <v>-0.840146048276194</v>
      </c>
      <c r="U51" s="20" t="n">
        <v>1.6818227347368</v>
      </c>
      <c r="V51" s="20" t="n">
        <v>-1.40990052274211</v>
      </c>
      <c r="W51" s="20" t="n">
        <v>0.273690689053387</v>
      </c>
      <c r="X51" s="20" t="n">
        <v>-0.855522240248683</v>
      </c>
    </row>
    <row r="52" customFormat="false" ht="15" hidden="false" customHeight="false" outlineLevel="0" collapsed="false">
      <c r="A52" s="21" t="n">
        <v>28</v>
      </c>
      <c r="B52" s="18" t="n">
        <f aca="false">CHOOSE($G$9,S52,U52,W52)</f>
        <v>0.292916004055167</v>
      </c>
      <c r="C52" s="18" t="n">
        <f aca="false">CHOOSE($G$9,T52,V52,X52)</f>
        <v>-0.936563531801252</v>
      </c>
      <c r="D52" s="24" t="n">
        <f aca="false">$B$6+$B$7*B52</f>
        <v>0.0792916004055168</v>
      </c>
      <c r="E52" s="24" t="n">
        <f aca="false">$C$6+$C$7*($B$8*B52+SQRT(1-$B$8^2)*C52)</f>
        <v>-0.0164629808770376</v>
      </c>
      <c r="F52" s="14" t="n">
        <f aca="false">B52</f>
        <v>0.292916004055167</v>
      </c>
      <c r="G52" s="14" t="n">
        <f aca="false">F52^2</f>
        <v>0.0857997854316468</v>
      </c>
      <c r="H52" s="21"/>
      <c r="I52" s="21"/>
      <c r="J52" s="21"/>
      <c r="K52" s="21"/>
      <c r="L52" s="21"/>
      <c r="M52" s="21"/>
      <c r="N52" s="21"/>
      <c r="O52" s="21"/>
      <c r="P52" s="21"/>
      <c r="S52" s="20" t="n">
        <v>0.292916004055167</v>
      </c>
      <c r="T52" s="20" t="n">
        <v>-0.936563531801252</v>
      </c>
      <c r="U52" s="20" t="n">
        <v>-2.22203474103818</v>
      </c>
      <c r="V52" s="20" t="n">
        <v>0.192894255251261</v>
      </c>
      <c r="W52" s="20" t="n">
        <v>-0.142731053665473</v>
      </c>
      <c r="X52" s="20" t="n">
        <v>1.15861224810702</v>
      </c>
    </row>
    <row r="53" customFormat="false" ht="15" hidden="false" customHeight="false" outlineLevel="0" collapsed="false">
      <c r="A53" s="21" t="n">
        <v>29</v>
      </c>
      <c r="B53" s="18" t="n">
        <f aca="false">CHOOSE($G$9,S53,U53,W53)</f>
        <v>0.258596729702776</v>
      </c>
      <c r="C53" s="18" t="n">
        <f aca="false">CHOOSE($G$9,T53,V53,X53)</f>
        <v>0.918401129308346</v>
      </c>
      <c r="D53" s="24" t="n">
        <f aca="false">$B$6+$B$7*B53</f>
        <v>0.0758596729702777</v>
      </c>
      <c r="E53" s="24" t="n">
        <f aca="false">$C$6+$C$7*($B$8*B53+SQRT(1-$B$8^2)*C53)</f>
        <v>0.142465707369673</v>
      </c>
      <c r="F53" s="14" t="n">
        <f aca="false">B53</f>
        <v>0.258596729702776</v>
      </c>
      <c r="G53" s="14" t="n">
        <f aca="false">F53^2</f>
        <v>0.0668722686129708</v>
      </c>
      <c r="H53" s="21"/>
      <c r="I53" s="21"/>
      <c r="J53" s="21"/>
      <c r="K53" s="21"/>
      <c r="L53" s="21"/>
      <c r="M53" s="21"/>
      <c r="N53" s="21"/>
      <c r="O53" s="21"/>
      <c r="P53" s="21"/>
      <c r="S53" s="20" t="n">
        <v>0.258596729702776</v>
      </c>
      <c r="T53" s="20" t="n">
        <v>0.918401129308346</v>
      </c>
      <c r="U53" s="20" t="n">
        <v>0.710418467115911</v>
      </c>
      <c r="V53" s="20" t="n">
        <v>-0.589999282954481</v>
      </c>
      <c r="W53" s="20" t="n">
        <v>-1.02476808720731</v>
      </c>
      <c r="X53" s="20" t="n">
        <v>1.40474151623169</v>
      </c>
    </row>
    <row r="54" customFormat="false" ht="15" hidden="false" customHeight="false" outlineLevel="0" collapsed="false">
      <c r="A54" s="21" t="n">
        <v>30</v>
      </c>
      <c r="B54" s="18" t="n">
        <f aca="false">CHOOSE($G$9,S54,U54,W54)</f>
        <v>-0.545420098714358</v>
      </c>
      <c r="C54" s="18" t="n">
        <f aca="false">CHOOSE($G$9,T54,V54,X54)</f>
        <v>-0.641022595279148</v>
      </c>
      <c r="D54" s="24" t="n">
        <f aca="false">$B$6+$B$7*B54</f>
        <v>-0.00454200987143578</v>
      </c>
      <c r="E54" s="24" t="n">
        <f aca="false">$C$6+$C$7*($B$8*B54+SQRT(1-$B$8^2)*C54)</f>
        <v>-0.0327851901268751</v>
      </c>
      <c r="F54" s="14" t="n">
        <f aca="false">B54</f>
        <v>-0.545420098714358</v>
      </c>
      <c r="G54" s="14" t="n">
        <f aca="false">F54^2</f>
        <v>0.29748308408158</v>
      </c>
      <c r="H54" s="21"/>
      <c r="I54" s="21"/>
      <c r="J54" s="21"/>
      <c r="K54" s="21"/>
      <c r="L54" s="21"/>
      <c r="M54" s="21"/>
      <c r="N54" s="21"/>
      <c r="O54" s="21"/>
      <c r="P54" s="21"/>
      <c r="S54" s="20" t="n">
        <v>-0.545420098714358</v>
      </c>
      <c r="T54" s="20" t="n">
        <v>-0.641022595279148</v>
      </c>
      <c r="U54" s="20" t="n">
        <v>0.869998800451844</v>
      </c>
      <c r="V54" s="20" t="n">
        <v>0.195611611242893</v>
      </c>
      <c r="W54" s="20" t="n">
        <v>0.0970505798221107</v>
      </c>
      <c r="X54" s="20" t="n">
        <v>1.83567241959494</v>
      </c>
    </row>
    <row r="55" customFormat="false" ht="15" hidden="false" customHeight="false" outlineLevel="0" collapsed="false">
      <c r="A55" s="21" t="n">
        <v>31</v>
      </c>
      <c r="B55" s="18" t="n">
        <f aca="false">CHOOSE($G$9,S55,U55,W55)</f>
        <v>1.67769040256352</v>
      </c>
      <c r="C55" s="18" t="n">
        <f aca="false">CHOOSE($G$9,T55,V55,X55)</f>
        <v>1.55744354882131</v>
      </c>
      <c r="D55" s="24" t="n">
        <f aca="false">$B$6+$B$7*B55</f>
        <v>0.217769040256352</v>
      </c>
      <c r="E55" s="24" t="n">
        <f aca="false">$C$6+$C$7*($B$8*B55+SQRT(1-$B$8^2)*C55)</f>
        <v>0.26876308795212</v>
      </c>
      <c r="F55" s="14" t="n">
        <f aca="false">B55</f>
        <v>1.67769040256352</v>
      </c>
      <c r="G55" s="14" t="n">
        <f aca="false">F55^2</f>
        <v>2.81464508685376</v>
      </c>
      <c r="H55" s="21"/>
      <c r="I55" s="21"/>
      <c r="J55" s="21"/>
      <c r="K55" s="21"/>
      <c r="L55" s="21"/>
      <c r="M55" s="21"/>
      <c r="N55" s="21"/>
      <c r="O55" s="21"/>
      <c r="P55" s="21"/>
      <c r="S55" s="20" t="n">
        <v>1.67769040256352</v>
      </c>
      <c r="T55" s="20" t="n">
        <v>1.55744354882131</v>
      </c>
      <c r="U55" s="20" t="n">
        <v>0.307753286995992</v>
      </c>
      <c r="V55" s="20" t="n">
        <v>0.450567069065649</v>
      </c>
      <c r="W55" s="20" t="n">
        <v>-0.30821056601738</v>
      </c>
      <c r="X55" s="20" t="n">
        <v>0.700099330119907</v>
      </c>
    </row>
    <row r="56" customFormat="false" ht="15" hidden="false" customHeight="false" outlineLevel="0" collapsed="false">
      <c r="A56" s="21" t="n">
        <v>32</v>
      </c>
      <c r="B56" s="18" t="n">
        <f aca="false">CHOOSE($G$9,S56,U56,W56)</f>
        <v>-2.34377387233296</v>
      </c>
      <c r="C56" s="18" t="n">
        <f aca="false">CHOOSE($G$9,T56,V56,X56)</f>
        <v>0.934841368183759</v>
      </c>
      <c r="D56" s="24" t="n">
        <f aca="false">$B$6+$B$7*B56</f>
        <v>-0.184377387233296</v>
      </c>
      <c r="E56" s="24" t="n">
        <f aca="false">$C$6+$C$7*($B$8*B56+SQRT(1-$B$8^2)*C56)</f>
        <v>0.0137709437189259</v>
      </c>
      <c r="F56" s="14" t="n">
        <f aca="false">B56</f>
        <v>-2.34377387233296</v>
      </c>
      <c r="G56" s="14" t="n">
        <f aca="false">F56^2</f>
        <v>5.49327596463062</v>
      </c>
      <c r="H56" s="21"/>
      <c r="I56" s="21"/>
      <c r="J56" s="21"/>
      <c r="K56" s="21"/>
      <c r="L56" s="21"/>
      <c r="M56" s="21"/>
      <c r="N56" s="21"/>
      <c r="O56" s="21"/>
      <c r="P56" s="21"/>
      <c r="S56" s="20" t="n">
        <v>-2.34377387233296</v>
      </c>
      <c r="T56" s="20" t="n">
        <v>0.934841368183759</v>
      </c>
      <c r="U56" s="20" t="n">
        <v>-0.252088141833697</v>
      </c>
      <c r="V56" s="20" t="n">
        <v>-1.47570338642234</v>
      </c>
      <c r="W56" s="20" t="n">
        <v>0.917229620256319</v>
      </c>
      <c r="X56" s="20" t="n">
        <v>-1.10162186598081</v>
      </c>
    </row>
    <row r="57" customFormat="false" ht="15" hidden="false" customHeight="false" outlineLevel="0" collapsed="false">
      <c r="A57" s="21" t="n">
        <v>33</v>
      </c>
      <c r="B57" s="18" t="n">
        <f aca="false">CHOOSE($G$9,S57,U57,W57)</f>
        <v>1.47373446178058</v>
      </c>
      <c r="C57" s="18" t="n">
        <f aca="false">CHOOSE($G$9,T57,V57,X57)</f>
        <v>-0.372255107610556</v>
      </c>
      <c r="D57" s="24" t="n">
        <f aca="false">$B$6+$B$7*B57</f>
        <v>0.197373446178058</v>
      </c>
      <c r="E57" s="24" t="n">
        <f aca="false">$C$6+$C$7*($B$8*B57+SQRT(1-$B$8^2)*C57)</f>
        <v>0.0914484851011038</v>
      </c>
      <c r="F57" s="14" t="n">
        <f aca="false">B57</f>
        <v>1.47373446178058</v>
      </c>
      <c r="G57" s="14" t="n">
        <f aca="false">F57^2</f>
        <v>2.17189326383969</v>
      </c>
      <c r="H57" s="21"/>
      <c r="I57" s="21"/>
      <c r="J57" s="21"/>
      <c r="K57" s="21"/>
      <c r="L57" s="21"/>
      <c r="M57" s="21"/>
      <c r="N57" s="21"/>
      <c r="O57" s="21"/>
      <c r="P57" s="21"/>
      <c r="S57" s="20" t="n">
        <v>1.47373446178058</v>
      </c>
      <c r="T57" s="20" t="n">
        <v>-0.372255107610556</v>
      </c>
      <c r="U57" s="20" t="n">
        <v>-0.533193040351894</v>
      </c>
      <c r="V57" s="20" t="n">
        <v>1.83338730568775</v>
      </c>
      <c r="W57" s="20" t="n">
        <v>-0.0536197011553717</v>
      </c>
      <c r="X57" s="20" t="n">
        <v>2.32969052352745</v>
      </c>
    </row>
    <row r="58" customFormat="false" ht="15" hidden="false" customHeight="false" outlineLevel="0" collapsed="false">
      <c r="A58" s="21" t="n">
        <v>34</v>
      </c>
      <c r="B58" s="18" t="n">
        <f aca="false">CHOOSE($G$9,S58,U58,W58)</f>
        <v>0.173775671502867</v>
      </c>
      <c r="C58" s="18" t="n">
        <f aca="false">CHOOSE($G$9,T58,V58,X58)</f>
        <v>-1.033196971032</v>
      </c>
      <c r="D58" s="24" t="n">
        <f aca="false">$B$6+$B$7*B58</f>
        <v>0.0673775671502867</v>
      </c>
      <c r="E58" s="24" t="n">
        <f aca="false">$C$6+$C$7*($B$8*B58+SQRT(1-$B$8^2)*C58)</f>
        <v>-0.0307886988275409</v>
      </c>
      <c r="F58" s="14" t="n">
        <f aca="false">B58</f>
        <v>0.173775671502867</v>
      </c>
      <c r="G58" s="14" t="n">
        <f aca="false">F58^2</f>
        <v>0.0301979840062722</v>
      </c>
      <c r="H58" s="21"/>
      <c r="I58" s="21"/>
      <c r="J58" s="21"/>
      <c r="K58" s="21"/>
      <c r="L58" s="21"/>
      <c r="M58" s="21"/>
      <c r="N58" s="21"/>
      <c r="O58" s="21"/>
      <c r="P58" s="21"/>
      <c r="S58" s="20" t="n">
        <v>0.173775671502867</v>
      </c>
      <c r="T58" s="20" t="n">
        <v>-1.033196971032</v>
      </c>
      <c r="U58" s="20" t="n">
        <v>0.891946900217744</v>
      </c>
      <c r="V58" s="20" t="n">
        <v>-0.399275309629593</v>
      </c>
      <c r="W58" s="20" t="n">
        <v>-0.114608659505205</v>
      </c>
      <c r="X58" s="20" t="n">
        <v>-1.47358929604368</v>
      </c>
    </row>
    <row r="59" customFormat="false" ht="15" hidden="false" customHeight="false" outlineLevel="0" collapsed="false">
      <c r="A59" s="21" t="n">
        <v>35</v>
      </c>
      <c r="B59" s="18" t="n">
        <f aca="false">CHOOSE($G$9,S59,U59,W59)</f>
        <v>0.656422109920856</v>
      </c>
      <c r="C59" s="18" t="n">
        <f aca="false">CHOOSE($G$9,T59,V59,X59)</f>
        <v>1.97892121708854</v>
      </c>
      <c r="D59" s="24" t="n">
        <f aca="false">$B$6+$B$7*B59</f>
        <v>0.115642210992086</v>
      </c>
      <c r="E59" s="24" t="n">
        <f aca="false">$C$6+$C$7*($B$8*B59+SQRT(1-$B$8^2)*C59)</f>
        <v>0.254200710104712</v>
      </c>
      <c r="F59" s="14" t="n">
        <f aca="false">B59</f>
        <v>0.656422109920856</v>
      </c>
      <c r="G59" s="14" t="n">
        <f aca="false">F59^2</f>
        <v>0.430889986392949</v>
      </c>
      <c r="H59" s="21"/>
      <c r="I59" s="21"/>
      <c r="J59" s="21"/>
      <c r="K59" s="21"/>
      <c r="L59" s="21"/>
      <c r="M59" s="21"/>
      <c r="N59" s="21"/>
      <c r="O59" s="21"/>
      <c r="P59" s="21"/>
      <c r="S59" s="20" t="n">
        <v>0.656422109920856</v>
      </c>
      <c r="T59" s="20" t="n">
        <v>1.97892121708854</v>
      </c>
      <c r="U59" s="20" t="n">
        <v>-1.07152518668245</v>
      </c>
      <c r="V59" s="20" t="n">
        <v>0.625808065961649</v>
      </c>
      <c r="W59" s="20" t="n">
        <v>-2.16314732623337</v>
      </c>
      <c r="X59" s="20" t="n">
        <v>-0.154798129522559</v>
      </c>
    </row>
    <row r="60" customFormat="false" ht="15" hidden="false" customHeight="false" outlineLevel="0" collapsed="false">
      <c r="A60" s="21" t="n">
        <v>36</v>
      </c>
      <c r="B60" s="18" t="n">
        <f aca="false">CHOOSE($G$9,S60,U60,W60)</f>
        <v>-0.500414083753325</v>
      </c>
      <c r="C60" s="18" t="n">
        <f aca="false">CHOOSE($G$9,T60,V60,X60)</f>
        <v>0.144677861898238</v>
      </c>
      <c r="D60" s="24" t="n">
        <f aca="false">$B$6+$B$7*B60</f>
        <v>-4.14083753325287E-005</v>
      </c>
      <c r="E60" s="24" t="n">
        <f aca="false">$C$6+$C$7*($B$8*B60+SQRT(1-$B$8^2)*C60)</f>
        <v>0.0375087661892428</v>
      </c>
      <c r="F60" s="14" t="n">
        <f aca="false">B60</f>
        <v>-0.500414083753325</v>
      </c>
      <c r="G60" s="14" t="n">
        <f aca="false">F60^2</f>
        <v>0.25041425521868</v>
      </c>
      <c r="H60" s="21"/>
      <c r="I60" s="21"/>
      <c r="J60" s="21"/>
      <c r="K60" s="21"/>
      <c r="L60" s="21"/>
      <c r="M60" s="21"/>
      <c r="N60" s="21"/>
      <c r="O60" s="21"/>
      <c r="P60" s="21"/>
      <c r="S60" s="20" t="n">
        <v>-0.500414083753325</v>
      </c>
      <c r="T60" s="20" t="n">
        <v>0.144677861898238</v>
      </c>
      <c r="U60" s="20" t="n">
        <v>1.04773623830621</v>
      </c>
      <c r="V60" s="20" t="n">
        <v>1.18851969911536</v>
      </c>
      <c r="W60" s="20" t="n">
        <v>0.151370886129671</v>
      </c>
      <c r="X60" s="20" t="n">
        <v>0.0933676093512248</v>
      </c>
    </row>
    <row r="61" customFormat="false" ht="15" hidden="false" customHeight="false" outlineLevel="0" collapsed="false">
      <c r="A61" s="21" t="n">
        <v>37</v>
      </c>
      <c r="B61" s="18" t="n">
        <f aca="false">CHOOSE($G$9,S61,U61,W61)</f>
        <v>0.0679024999282805</v>
      </c>
      <c r="C61" s="18" t="n">
        <f aca="false">CHOOSE($G$9,T61,V61,X61)</f>
        <v>0.759421594859229</v>
      </c>
      <c r="D61" s="24" t="n">
        <f aca="false">$B$6+$B$7*B61</f>
        <v>0.0567902499928281</v>
      </c>
      <c r="E61" s="24" t="n">
        <f aca="false">$C$6+$C$7*($B$8*B61+SQRT(1-$B$8^2)*C61)</f>
        <v>0.119162964329473</v>
      </c>
      <c r="F61" s="14" t="n">
        <f aca="false">B61</f>
        <v>0.0679024999282805</v>
      </c>
      <c r="G61" s="14" t="n">
        <f aca="false">F61^2</f>
        <v>0.00461074949651013</v>
      </c>
      <c r="H61" s="21"/>
      <c r="I61" s="21"/>
      <c r="J61" s="21"/>
      <c r="K61" s="21"/>
      <c r="L61" s="21"/>
      <c r="M61" s="21"/>
      <c r="N61" s="21"/>
      <c r="O61" s="21"/>
      <c r="P61" s="21"/>
      <c r="S61" s="20" t="n">
        <v>0.0679024999282805</v>
      </c>
      <c r="T61" s="20" t="n">
        <v>0.759421594859229</v>
      </c>
      <c r="U61" s="20" t="n">
        <v>-0.462840153317894</v>
      </c>
      <c r="V61" s="20" t="n">
        <v>0.283466478061327</v>
      </c>
      <c r="W61" s="20" t="n">
        <v>1.04377718818688</v>
      </c>
      <c r="X61" s="20" t="n">
        <v>-1.94594179489693</v>
      </c>
    </row>
    <row r="62" customFormat="false" ht="15" hidden="false" customHeight="false" outlineLevel="0" collapsed="false">
      <c r="A62" s="21" t="n">
        <v>38</v>
      </c>
      <c r="B62" s="18" t="n">
        <f aca="false">CHOOSE($G$9,S62,U62,W62)</f>
        <v>1.21103503685031</v>
      </c>
      <c r="C62" s="18" t="n">
        <f aca="false">CHOOSE($G$9,T62,V62,X62)</f>
        <v>1.88440541045774</v>
      </c>
      <c r="D62" s="24" t="n">
        <f aca="false">$B$6+$B$7*B62</f>
        <v>0.171103503685031</v>
      </c>
      <c r="E62" s="24" t="n">
        <f aca="false">$C$6+$C$7*($B$8*B62+SQRT(1-$B$8^2)*C62)</f>
        <v>0.27374604749104</v>
      </c>
      <c r="F62" s="14" t="n">
        <f aca="false">B62</f>
        <v>1.21103503685031</v>
      </c>
      <c r="G62" s="14" t="n">
        <f aca="false">F62^2</f>
        <v>1.46660586047903</v>
      </c>
      <c r="H62" s="21"/>
      <c r="I62" s="21"/>
      <c r="J62" s="21"/>
      <c r="K62" s="21"/>
      <c r="L62" s="21"/>
      <c r="M62" s="21"/>
      <c r="N62" s="21"/>
      <c r="O62" s="21"/>
      <c r="P62" s="21"/>
      <c r="S62" s="20" t="n">
        <v>1.21103503685031</v>
      </c>
      <c r="T62" s="20" t="n">
        <v>1.88440541045774</v>
      </c>
      <c r="U62" s="20" t="n">
        <v>-0.149876722326376</v>
      </c>
      <c r="V62" s="20" t="n">
        <v>0.263149193358882</v>
      </c>
      <c r="W62" s="20" t="n">
        <v>2.17265500842112</v>
      </c>
      <c r="X62" s="20" t="n">
        <v>0.376481717280902</v>
      </c>
    </row>
    <row r="63" customFormat="false" ht="15" hidden="false" customHeight="false" outlineLevel="0" collapsed="false">
      <c r="A63" s="21" t="n">
        <v>39</v>
      </c>
      <c r="B63" s="18" t="n">
        <f aca="false">CHOOSE($G$9,S63,U63,W63)</f>
        <v>0.714705493917359</v>
      </c>
      <c r="C63" s="18" t="n">
        <f aca="false">CHOOSE($G$9,T63,V63,X63)</f>
        <v>2.22016925030581</v>
      </c>
      <c r="D63" s="24" t="n">
        <f aca="false">$B$6+$B$7*B63</f>
        <v>0.121470549391736</v>
      </c>
      <c r="E63" s="24" t="n">
        <f aca="false">$C$6+$C$7*($B$8*B63+SQRT(1-$B$8^2)*C63)</f>
        <v>0.278007571842457</v>
      </c>
      <c r="F63" s="14" t="n">
        <f aca="false">B63</f>
        <v>0.714705493917359</v>
      </c>
      <c r="G63" s="14" t="n">
        <f aca="false">F63^2</f>
        <v>0.510803943035656</v>
      </c>
      <c r="H63" s="21"/>
      <c r="I63" s="21"/>
      <c r="J63" s="21"/>
      <c r="K63" s="21"/>
      <c r="L63" s="21"/>
      <c r="M63" s="21"/>
      <c r="N63" s="21"/>
      <c r="O63" s="21"/>
      <c r="P63" s="21"/>
      <c r="S63" s="20" t="n">
        <v>0.714705493917359</v>
      </c>
      <c r="T63" s="20" t="n">
        <v>2.22016925030581</v>
      </c>
      <c r="U63" s="20" t="n">
        <v>1.19262978416104</v>
      </c>
      <c r="V63" s="20" t="n">
        <v>-0.715625851851299</v>
      </c>
      <c r="W63" s="20" t="n">
        <v>-0.16194154251433</v>
      </c>
      <c r="X63" s="20" t="n">
        <v>-1.05200354146538</v>
      </c>
    </row>
    <row r="64" customFormat="false" ht="15" hidden="false" customHeight="false" outlineLevel="0" collapsed="false">
      <c r="A64" s="21" t="n">
        <v>40</v>
      </c>
      <c r="B64" s="18" t="n">
        <f aca="false">CHOOSE($G$9,S64,U64,W64)</f>
        <v>-0.32019385528269</v>
      </c>
      <c r="C64" s="18" t="n">
        <f aca="false">CHOOSE($G$9,T64,V64,X64)</f>
        <v>-1.06030094275133</v>
      </c>
      <c r="D64" s="24" t="n">
        <f aca="false">$B$6+$B$7*B64</f>
        <v>0.017980614471731</v>
      </c>
      <c r="E64" s="24" t="n">
        <f aca="false">$C$6+$C$7*($B$8*B64+SQRT(1-$B$8^2)*C64)</f>
        <v>-0.0578344479720586</v>
      </c>
      <c r="F64" s="14" t="n">
        <f aca="false">B64</f>
        <v>-0.32019385528269</v>
      </c>
      <c r="G64" s="14" t="n">
        <f aca="false">F64^2</f>
        <v>0.102524104960792</v>
      </c>
      <c r="H64" s="21"/>
      <c r="I64" s="21"/>
      <c r="J64" s="21"/>
      <c r="K64" s="21"/>
      <c r="L64" s="21"/>
      <c r="M64" s="21"/>
      <c r="N64" s="21"/>
      <c r="O64" s="21"/>
      <c r="P64" s="21"/>
      <c r="S64" s="20" t="n">
        <v>-0.32019385528269</v>
      </c>
      <c r="T64" s="20" t="n">
        <v>-1.06030094275133</v>
      </c>
      <c r="U64" s="20" t="n">
        <v>-1.4487464102734</v>
      </c>
      <c r="V64" s="20" t="n">
        <v>-0.118823408036533</v>
      </c>
      <c r="W64" s="20" t="n">
        <v>0.0132239626604131</v>
      </c>
      <c r="X64" s="20" t="n">
        <v>1.66269574104455</v>
      </c>
    </row>
    <row r="65" customFormat="false" ht="15" hidden="false" customHeight="false" outlineLevel="0" collapsed="false">
      <c r="A65" s="21" t="n">
        <v>41</v>
      </c>
      <c r="B65" s="18" t="n">
        <f aca="false">CHOOSE($G$9,S65,U65,W65)</f>
        <v>0.297677250849997</v>
      </c>
      <c r="C65" s="18" t="n">
        <f aca="false">CHOOSE($G$9,T65,V65,X65)</f>
        <v>0.20325320467293</v>
      </c>
      <c r="D65" s="24" t="n">
        <f aca="false">$B$6+$B$7*B65</f>
        <v>0.0797677250849997</v>
      </c>
      <c r="E65" s="24" t="n">
        <f aca="false">$C$6+$C$7*($B$8*B65+SQRT(1-$B$8^2)*C65)</f>
        <v>0.0824861064072354</v>
      </c>
      <c r="F65" s="14" t="n">
        <f aca="false">B65</f>
        <v>0.297677250849997</v>
      </c>
      <c r="G65" s="14" t="n">
        <f aca="false">F65^2</f>
        <v>0.088611745673612</v>
      </c>
      <c r="H65" s="21"/>
      <c r="I65" s="21"/>
      <c r="J65" s="21"/>
      <c r="K65" s="21"/>
      <c r="L65" s="21"/>
      <c r="M65" s="21"/>
      <c r="N65" s="21"/>
      <c r="O65" s="21"/>
      <c r="P65" s="21"/>
      <c r="S65" s="20" t="n">
        <v>0.297677250849997</v>
      </c>
      <c r="T65" s="20" t="n">
        <v>0.20325320467293</v>
      </c>
      <c r="U65" s="20" t="n">
        <v>-1.58594146315804</v>
      </c>
      <c r="V65" s="20" t="n">
        <v>-1.56178509200816</v>
      </c>
      <c r="W65" s="20" t="n">
        <v>-0.670045147568238</v>
      </c>
      <c r="X65" s="20" t="n">
        <v>0.140676982790641</v>
      </c>
    </row>
    <row r="66" customFormat="false" ht="15" hidden="false" customHeight="false" outlineLevel="0" collapsed="false">
      <c r="A66" s="21" t="n">
        <v>42</v>
      </c>
      <c r="B66" s="18" t="n">
        <f aca="false">CHOOSE($G$9,S66,U66,W66)</f>
        <v>-0.0961223786215538</v>
      </c>
      <c r="C66" s="18" t="n">
        <f aca="false">CHOOSE($G$9,T66,V66,X66)</f>
        <v>-0.206305116092843</v>
      </c>
      <c r="D66" s="24" t="n">
        <f aca="false">$B$6+$B$7*B66</f>
        <v>0.0403877621378446</v>
      </c>
      <c r="E66" s="24" t="n">
        <f aca="false">$C$6+$C$7*($B$8*B66+SQRT(1-$B$8^2)*C66)</f>
        <v>0.0273273339222123</v>
      </c>
      <c r="F66" s="14" t="n">
        <f aca="false">B66</f>
        <v>-0.0961223786215538</v>
      </c>
      <c r="G66" s="14" t="n">
        <f aca="false">F66^2</f>
        <v>0.00923951167186534</v>
      </c>
      <c r="H66" s="21"/>
      <c r="I66" s="21"/>
      <c r="J66" s="21"/>
      <c r="K66" s="21"/>
      <c r="L66" s="21"/>
      <c r="M66" s="21"/>
      <c r="N66" s="21"/>
      <c r="O66" s="21"/>
      <c r="P66" s="21"/>
      <c r="S66" s="20" t="n">
        <v>-0.0961223786215538</v>
      </c>
      <c r="T66" s="20" t="n">
        <v>-0.206305116092843</v>
      </c>
      <c r="U66" s="20" t="n">
        <v>-1.03698985812433</v>
      </c>
      <c r="V66" s="20" t="n">
        <v>2.0649884253688</v>
      </c>
      <c r="W66" s="20" t="n">
        <v>-0.130374243464864</v>
      </c>
      <c r="X66" s="20" t="n">
        <v>0.352282912838879</v>
      </c>
    </row>
    <row r="67" customFormat="false" ht="15" hidden="false" customHeight="false" outlineLevel="0" collapsed="false">
      <c r="A67" s="21" t="n">
        <v>43</v>
      </c>
      <c r="B67" s="18" t="n">
        <f aca="false">CHOOSE($G$9,S67,U67,W67)</f>
        <v>-0.231943290383929</v>
      </c>
      <c r="C67" s="18" t="n">
        <f aca="false">CHOOSE($G$9,T67,V67,X67)</f>
        <v>-0.0565515290678938</v>
      </c>
      <c r="D67" s="24" t="n">
        <f aca="false">$B$6+$B$7*B67</f>
        <v>0.0268056709616071</v>
      </c>
      <c r="E67" s="24" t="n">
        <f aca="false">$C$6+$C$7*($B$8*B67+SQRT(1-$B$8^2)*C67)</f>
        <v>0.0335053294012385</v>
      </c>
      <c r="F67" s="14" t="n">
        <f aca="false">B67</f>
        <v>-0.231943290383929</v>
      </c>
      <c r="G67" s="14" t="n">
        <f aca="false">F67^2</f>
        <v>0.0537976899541235</v>
      </c>
      <c r="H67" s="21"/>
      <c r="I67" s="21"/>
      <c r="J67" s="21"/>
      <c r="K67" s="21"/>
      <c r="L67" s="21"/>
      <c r="M67" s="21"/>
      <c r="N67" s="21"/>
      <c r="O67" s="21"/>
      <c r="P67" s="21"/>
      <c r="S67" s="20" t="n">
        <v>-0.231943290383929</v>
      </c>
      <c r="T67" s="20" t="n">
        <v>-0.0565515290678938</v>
      </c>
      <c r="U67" s="20" t="n">
        <v>0.0150300397321954</v>
      </c>
      <c r="V67" s="20" t="n">
        <v>0.751671013435305</v>
      </c>
      <c r="W67" s="20" t="n">
        <v>0.366637809914451</v>
      </c>
      <c r="X67" s="20" t="n">
        <v>0.715601866573714</v>
      </c>
    </row>
    <row r="68" customFormat="false" ht="15" hidden="false" customHeight="false" outlineLevel="0" collapsed="false">
      <c r="A68" s="21" t="n">
        <v>44</v>
      </c>
      <c r="B68" s="18" t="n">
        <f aca="false">CHOOSE($G$9,S68,U68,W68)</f>
        <v>-0.741998472643843</v>
      </c>
      <c r="C68" s="18" t="n">
        <f aca="false">CHOOSE($G$9,T68,V68,X68)</f>
        <v>0.475955539542031</v>
      </c>
      <c r="D68" s="24" t="n">
        <f aca="false">$B$6+$B$7*B68</f>
        <v>-0.0241998472643843</v>
      </c>
      <c r="E68" s="24" t="n">
        <f aca="false">$C$6+$C$7*($B$8*B68+SQRT(1-$B$8^2)*C68)</f>
        <v>0.0541190351993406</v>
      </c>
      <c r="F68" s="14" t="n">
        <f aca="false">B68</f>
        <v>-0.741998472643843</v>
      </c>
      <c r="G68" s="14" t="n">
        <f aca="false">F68^2</f>
        <v>0.550561733405796</v>
      </c>
      <c r="H68" s="21"/>
      <c r="I68" s="21"/>
      <c r="J68" s="21"/>
      <c r="K68" s="21"/>
      <c r="L68" s="21"/>
      <c r="M68" s="21"/>
      <c r="N68" s="21"/>
      <c r="O68" s="21"/>
      <c r="P68" s="21"/>
      <c r="S68" s="20" t="n">
        <v>-0.741998472643843</v>
      </c>
      <c r="T68" s="20" t="n">
        <v>0.475955539542031</v>
      </c>
      <c r="U68" s="20" t="n">
        <v>-1.38546707443128</v>
      </c>
      <c r="V68" s="20" t="n">
        <v>1.83861032094044</v>
      </c>
      <c r="W68" s="20" t="n">
        <v>-0.0109719564876552</v>
      </c>
      <c r="X68" s="20" t="n">
        <v>-0.671959561601726</v>
      </c>
    </row>
    <row r="69" customFormat="false" ht="15" hidden="false" customHeight="false" outlineLevel="0" collapsed="false">
      <c r="A69" s="21" t="n">
        <v>45</v>
      </c>
      <c r="B69" s="18" t="n">
        <f aca="false">CHOOSE($G$9,S69,U69,W69)</f>
        <v>1.87033133641499</v>
      </c>
      <c r="C69" s="18" t="n">
        <f aca="false">CHOOSE($G$9,T69,V69,X69)</f>
        <v>-0.93020101373233</v>
      </c>
      <c r="D69" s="24" t="n">
        <f aca="false">$B$6+$B$7*B69</f>
        <v>0.237033133641499</v>
      </c>
      <c r="E69" s="24" t="n">
        <f aca="false">$C$6+$C$7*($B$8*B69+SQRT(1-$B$8^2)*C69)</f>
        <v>0.0629587959689258</v>
      </c>
      <c r="F69" s="14" t="n">
        <f aca="false">B69</f>
        <v>1.87033133641499</v>
      </c>
      <c r="G69" s="14" t="n">
        <f aca="false">F69^2</f>
        <v>3.49813930797587</v>
      </c>
      <c r="H69" s="21"/>
      <c r="I69" s="21"/>
      <c r="J69" s="21"/>
      <c r="K69" s="21"/>
      <c r="L69" s="21"/>
      <c r="M69" s="21"/>
      <c r="N69" s="21"/>
      <c r="O69" s="21"/>
      <c r="P69" s="21"/>
      <c r="S69" s="20" t="n">
        <v>1.87033133641499</v>
      </c>
      <c r="T69" s="20" t="n">
        <v>-0.93020101373233</v>
      </c>
      <c r="U69" s="20" t="n">
        <v>2.63264283487462</v>
      </c>
      <c r="V69" s="20" t="n">
        <v>-0.00197566844890335</v>
      </c>
      <c r="W69" s="20" t="n">
        <v>-0.0626570521535508</v>
      </c>
      <c r="X69" s="20" t="n">
        <v>-2.49952097542784</v>
      </c>
    </row>
    <row r="70" customFormat="false" ht="15" hidden="false" customHeight="false" outlineLevel="0" collapsed="false">
      <c r="A70" s="21" t="n">
        <v>46</v>
      </c>
      <c r="B70" s="18" t="n">
        <f aca="false">CHOOSE($G$9,S70,U70,W70)</f>
        <v>0.50780705248366</v>
      </c>
      <c r="C70" s="18" t="n">
        <f aca="false">CHOOSE($G$9,T70,V70,X70)</f>
        <v>-1.10667847615971</v>
      </c>
      <c r="D70" s="24" t="n">
        <f aca="false">$B$6+$B$7*B70</f>
        <v>0.100780705248366</v>
      </c>
      <c r="E70" s="24" t="n">
        <f aca="false">$C$6+$C$7*($B$8*B70+SQRT(1-$B$8^2)*C70)</f>
        <v>-0.0204508147933931</v>
      </c>
      <c r="F70" s="14" t="n">
        <f aca="false">B70</f>
        <v>0.50780705248366</v>
      </c>
      <c r="G70" s="14" t="n">
        <f aca="false">F70^2</f>
        <v>0.257868002552142</v>
      </c>
      <c r="H70" s="21"/>
      <c r="I70" s="21"/>
      <c r="J70" s="21"/>
      <c r="K70" s="21"/>
      <c r="L70" s="21"/>
      <c r="M70" s="21"/>
      <c r="N70" s="21"/>
      <c r="O70" s="21"/>
      <c r="P70" s="21"/>
      <c r="S70" s="20" t="n">
        <v>0.50780705248366</v>
      </c>
      <c r="T70" s="20" t="n">
        <v>-1.10667847615971</v>
      </c>
      <c r="U70" s="20" t="n">
        <v>-0.569212584342128</v>
      </c>
      <c r="V70" s="20" t="n">
        <v>0.118897817933729</v>
      </c>
      <c r="W70" s="20" t="n">
        <v>1.46675839430226</v>
      </c>
      <c r="X70" s="20" t="n">
        <v>-1.00812343921949</v>
      </c>
    </row>
    <row r="71" customFormat="false" ht="15" hidden="false" customHeight="false" outlineLevel="0" collapsed="false">
      <c r="A71" s="21" t="n">
        <v>47</v>
      </c>
      <c r="B71" s="18" t="n">
        <f aca="false">CHOOSE($G$9,S71,U71,W71)</f>
        <v>-0.294006449232619</v>
      </c>
      <c r="C71" s="18" t="n">
        <f aca="false">CHOOSE($G$9,T71,V71,X71)</f>
        <v>0.118407482947048</v>
      </c>
      <c r="D71" s="24" t="n">
        <f aca="false">$B$6+$B$7*B71</f>
        <v>0.0205993550767382</v>
      </c>
      <c r="E71" s="24" t="n">
        <f aca="false">$C$6+$C$7*($B$8*B71+SQRT(1-$B$8^2)*C71)</f>
        <v>0.0455540663614007</v>
      </c>
      <c r="F71" s="14" t="n">
        <f aca="false">B71</f>
        <v>-0.294006449232619</v>
      </c>
      <c r="G71" s="14" t="n">
        <f aca="false">F71^2</f>
        <v>0.0864397921903723</v>
      </c>
      <c r="H71" s="21"/>
      <c r="I71" s="21"/>
      <c r="J71" s="21"/>
      <c r="K71" s="21"/>
      <c r="L71" s="21"/>
      <c r="M71" s="21"/>
      <c r="N71" s="21"/>
      <c r="O71" s="21"/>
      <c r="P71" s="21"/>
      <c r="S71" s="20" t="n">
        <v>-0.294006449232619</v>
      </c>
      <c r="T71" s="20" t="n">
        <v>0.118407482947048</v>
      </c>
      <c r="U71" s="20" t="n">
        <v>-0.619334885505735</v>
      </c>
      <c r="V71" s="20" t="n">
        <v>0.321616119215553</v>
      </c>
      <c r="W71" s="20" t="n">
        <v>-1.01864107143923</v>
      </c>
      <c r="X71" s="20" t="n">
        <v>-0.972417148476544</v>
      </c>
    </row>
    <row r="72" customFormat="false" ht="15" hidden="false" customHeight="false" outlineLevel="0" collapsed="false">
      <c r="A72" s="21" t="n">
        <v>48</v>
      </c>
      <c r="B72" s="18" t="n">
        <f aca="false">CHOOSE($G$9,S72,U72,W72)</f>
        <v>0.358526077498451</v>
      </c>
      <c r="C72" s="18" t="n">
        <f aca="false">CHOOSE($G$9,T72,V72,X72)</f>
        <v>-0.895236361534391</v>
      </c>
      <c r="D72" s="24" t="n">
        <f aca="false">$B$6+$B$7*B72</f>
        <v>0.085852607749845</v>
      </c>
      <c r="E72" s="24" t="n">
        <f aca="false">$C$6+$C$7*($B$8*B72+SQRT(1-$B$8^2)*C72)</f>
        <v>-0.00960343927311077</v>
      </c>
      <c r="F72" s="14" t="n">
        <f aca="false">B72</f>
        <v>0.358526077498451</v>
      </c>
      <c r="G72" s="14" t="n">
        <f aca="false">F72^2</f>
        <v>0.128540948246425</v>
      </c>
      <c r="H72" s="21"/>
      <c r="I72" s="21"/>
      <c r="J72" s="21"/>
      <c r="K72" s="21"/>
      <c r="L72" s="21"/>
      <c r="M72" s="21"/>
      <c r="N72" s="21"/>
      <c r="O72" s="21"/>
      <c r="P72" s="21"/>
      <c r="S72" s="20" t="n">
        <v>0.358526077498451</v>
      </c>
      <c r="T72" s="20" t="n">
        <v>-0.895236361534391</v>
      </c>
      <c r="U72" s="20" t="n">
        <v>-1.38120677355783</v>
      </c>
      <c r="V72" s="20" t="n">
        <v>1.91568152598714</v>
      </c>
      <c r="W72" s="20" t="n">
        <v>0.113823317812714</v>
      </c>
      <c r="X72" s="20" t="n">
        <v>1.20261221084879</v>
      </c>
    </row>
    <row r="73" customFormat="false" ht="15" hidden="false" customHeight="false" outlineLevel="0" collapsed="false">
      <c r="A73" s="21" t="n">
        <v>49</v>
      </c>
      <c r="B73" s="18" t="n">
        <f aca="false">CHOOSE($G$9,S73,U73,W73)</f>
        <v>-0.543061832496349</v>
      </c>
      <c r="C73" s="18" t="n">
        <f aca="false">CHOOSE($G$9,T73,V73,X73)</f>
        <v>0.851022489583652</v>
      </c>
      <c r="D73" s="24" t="n">
        <f aca="false">$B$6+$B$7*B73</f>
        <v>-0.00430618324963487</v>
      </c>
      <c r="E73" s="24" t="n">
        <f aca="false">$C$6+$C$7*($B$8*B73+SQRT(1-$B$8^2)*C73)</f>
        <v>0.0965476178923146</v>
      </c>
      <c r="F73" s="14" t="n">
        <f aca="false">B73</f>
        <v>-0.543061832496349</v>
      </c>
      <c r="G73" s="14" t="n">
        <f aca="false">F73^2</f>
        <v>0.294916153914292</v>
      </c>
      <c r="H73" s="21"/>
      <c r="I73" s="21"/>
      <c r="J73" s="21"/>
      <c r="K73" s="21"/>
      <c r="L73" s="21"/>
      <c r="M73" s="21"/>
      <c r="N73" s="21"/>
      <c r="O73" s="21"/>
      <c r="P73" s="21"/>
      <c r="S73" s="20" t="n">
        <v>-0.543061832496349</v>
      </c>
      <c r="T73" s="20" t="n">
        <v>0.851022489583652</v>
      </c>
      <c r="U73" s="20" t="n">
        <v>0.264454630262045</v>
      </c>
      <c r="V73" s="20" t="n">
        <v>-1.07294853606819</v>
      </c>
      <c r="W73" s="20" t="n">
        <v>0.325592038869993</v>
      </c>
      <c r="X73" s="20" t="n">
        <v>-1.15988256862184</v>
      </c>
    </row>
    <row r="74" customFormat="false" ht="15" hidden="false" customHeight="false" outlineLevel="0" collapsed="false">
      <c r="A74" s="21" t="n">
        <v>50</v>
      </c>
      <c r="B74" s="18" t="n">
        <f aca="false">CHOOSE($G$9,S74,U74,W74)</f>
        <v>0.680070496875906</v>
      </c>
      <c r="C74" s="18" t="n">
        <f aca="false">CHOOSE($G$9,T74,V74,X74)</f>
        <v>-0.574244429782223</v>
      </c>
      <c r="D74" s="24" t="n">
        <f aca="false">$B$6+$B$7*B74</f>
        <v>0.118007049687591</v>
      </c>
      <c r="E74" s="24" t="n">
        <f aca="false">$C$6+$C$7*($B$8*B74+SQRT(1-$B$8^2)*C74)</f>
        <v>0.0342724984264839</v>
      </c>
      <c r="F74" s="14" t="n">
        <f aca="false">B74</f>
        <v>0.680070496875906</v>
      </c>
      <c r="G74" s="14" t="n">
        <f aca="false">F74^2</f>
        <v>0.462495880721041</v>
      </c>
      <c r="H74" s="21"/>
      <c r="I74" s="21"/>
      <c r="J74" s="21"/>
      <c r="K74" s="21"/>
      <c r="L74" s="21"/>
      <c r="M74" s="21"/>
      <c r="N74" s="21"/>
      <c r="O74" s="21"/>
      <c r="P74" s="21"/>
      <c r="S74" s="20" t="n">
        <v>0.680070496875906</v>
      </c>
      <c r="T74" s="20" t="n">
        <v>-0.574244429782223</v>
      </c>
      <c r="U74" s="20" t="n">
        <v>0.760674791600464</v>
      </c>
      <c r="V74" s="20" t="n">
        <v>0.0192985445272485</v>
      </c>
      <c r="W74" s="20" t="n">
        <v>2.04495532954671</v>
      </c>
      <c r="X74" s="20" t="n">
        <v>-2.15898714641431</v>
      </c>
    </row>
    <row r="75" customFormat="false" ht="15" hidden="false" customHeight="false" outlineLevel="0" collapsed="false">
      <c r="A75" s="21" t="n">
        <v>51</v>
      </c>
      <c r="B75" s="18" t="n">
        <f aca="false">CHOOSE($G$9,S75,U75,W75)</f>
        <v>-0.0570336607798228</v>
      </c>
      <c r="C75" s="18" t="n">
        <f aca="false">CHOOSE($G$9,T75,V75,X75)</f>
        <v>0.294983474416443</v>
      </c>
      <c r="D75" s="24" t="n">
        <f aca="false">$B$6+$B$7*B75</f>
        <v>0.0442966339220177</v>
      </c>
      <c r="E75" s="24" t="n">
        <f aca="false">$C$6+$C$7*($B$8*B75+SQRT(1-$B$8^2)*C75)</f>
        <v>0.0726946352151326</v>
      </c>
      <c r="F75" s="14" t="n">
        <f aca="false">B75</f>
        <v>-0.0570336607798228</v>
      </c>
      <c r="G75" s="14" t="n">
        <f aca="false">F75^2</f>
        <v>0.00325283846194789</v>
      </c>
      <c r="H75" s="21"/>
      <c r="I75" s="21"/>
      <c r="J75" s="21"/>
      <c r="K75" s="21"/>
      <c r="L75" s="21"/>
      <c r="M75" s="21"/>
      <c r="N75" s="21"/>
      <c r="O75" s="21"/>
      <c r="P75" s="21"/>
      <c r="S75" s="20" t="n">
        <v>-0.0570336607798228</v>
      </c>
      <c r="T75" s="20" t="n">
        <v>0.294983474416443</v>
      </c>
      <c r="U75" s="20" t="n">
        <v>-0.730199296463846</v>
      </c>
      <c r="V75" s="20" t="n">
        <v>0.0530126820009417</v>
      </c>
      <c r="W75" s="20" t="n">
        <v>-0.581088255300535</v>
      </c>
      <c r="X75" s="20" t="n">
        <v>-2.11288940598074</v>
      </c>
    </row>
    <row r="76" customFormat="false" ht="15" hidden="false" customHeight="false" outlineLevel="0" collapsed="false">
      <c r="A76" s="21" t="n">
        <v>52</v>
      </c>
      <c r="B76" s="18" t="n">
        <f aca="false">CHOOSE($G$9,S76,U76,W76)</f>
        <v>-0.541440224038044</v>
      </c>
      <c r="C76" s="18" t="n">
        <f aca="false">CHOOSE($G$9,T76,V76,X76)</f>
        <v>0.222865177136933</v>
      </c>
      <c r="D76" s="24" t="n">
        <f aca="false">$B$6+$B$7*B76</f>
        <v>-0.00414402240380437</v>
      </c>
      <c r="E76" s="24" t="n">
        <f aca="false">$C$6+$C$7*($B$8*B76+SQRT(1-$B$8^2)*C76)</f>
        <v>0.0422286793000481</v>
      </c>
      <c r="F76" s="14" t="n">
        <f aca="false">B76</f>
        <v>-0.541440224038044</v>
      </c>
      <c r="G76" s="14" t="n">
        <f aca="false">F76^2</f>
        <v>0.293157516206367</v>
      </c>
      <c r="H76" s="21"/>
      <c r="I76" s="21"/>
      <c r="J76" s="21"/>
      <c r="K76" s="21"/>
      <c r="L76" s="21"/>
      <c r="M76" s="21"/>
      <c r="N76" s="21"/>
      <c r="O76" s="21"/>
      <c r="P76" s="21"/>
      <c r="S76" s="20" t="n">
        <v>-0.541440224038044</v>
      </c>
      <c r="T76" s="20" t="n">
        <v>0.222865177136933</v>
      </c>
      <c r="U76" s="20" t="n">
        <v>0.0239931366742388</v>
      </c>
      <c r="V76" s="20" t="n">
        <v>1.04198152506183</v>
      </c>
      <c r="W76" s="20" t="n">
        <v>0.212102274902598</v>
      </c>
      <c r="X76" s="20" t="n">
        <v>0.454307005121298</v>
      </c>
    </row>
    <row r="77" customFormat="false" ht="15" hidden="false" customHeight="false" outlineLevel="0" collapsed="false">
      <c r="A77" s="21" t="n">
        <v>53</v>
      </c>
      <c r="B77" s="18" t="n">
        <f aca="false">CHOOSE($G$9,S77,U77,W77)</f>
        <v>-0.333287853850215</v>
      </c>
      <c r="C77" s="18" t="n">
        <f aca="false">CHOOSE($G$9,T77,V77,X77)</f>
        <v>-0.37658398846659</v>
      </c>
      <c r="D77" s="24" t="n">
        <f aca="false">$B$6+$B$7*B77</f>
        <v>0.0166712146149786</v>
      </c>
      <c r="E77" s="24" t="n">
        <f aca="false">$C$6+$C$7*($B$8*B77+SQRT(1-$B$8^2)*C77)</f>
        <v>0.000722477240435948</v>
      </c>
      <c r="F77" s="14" t="n">
        <f aca="false">B77</f>
        <v>-0.333287853850215</v>
      </c>
      <c r="G77" s="14" t="n">
        <f aca="false">F77^2</f>
        <v>0.111080793524082</v>
      </c>
      <c r="H77" s="21"/>
      <c r="I77" s="21"/>
      <c r="J77" s="21"/>
      <c r="K77" s="21"/>
      <c r="L77" s="21"/>
      <c r="M77" s="21"/>
      <c r="N77" s="21"/>
      <c r="O77" s="21"/>
      <c r="P77" s="21"/>
      <c r="S77" s="20" t="n">
        <v>-0.333287853850215</v>
      </c>
      <c r="T77" s="20" t="n">
        <v>-0.37658398846659</v>
      </c>
      <c r="U77" s="20" t="n">
        <v>-0.724624654017767</v>
      </c>
      <c r="V77" s="20" t="n">
        <v>0.0235930012255481</v>
      </c>
      <c r="W77" s="20" t="n">
        <v>3.72510734459273</v>
      </c>
      <c r="X77" s="20" t="n">
        <v>0.3209433346765</v>
      </c>
    </row>
    <row r="78" customFormat="false" ht="15" hidden="false" customHeight="false" outlineLevel="0" collapsed="false">
      <c r="A78" s="21" t="n">
        <v>54</v>
      </c>
      <c r="B78" s="18" t="n">
        <f aca="false">CHOOSE($G$9,S78,U78,W78)</f>
        <v>1.7914409445519</v>
      </c>
      <c r="C78" s="18" t="n">
        <f aca="false">CHOOSE($G$9,T78,V78,X78)</f>
        <v>-0.452995898871595</v>
      </c>
      <c r="D78" s="24" t="n">
        <f aca="false">$B$6+$B$7*B78</f>
        <v>0.22914409445519</v>
      </c>
      <c r="E78" s="24" t="n">
        <f aca="false">$C$6+$C$7*($B$8*B78+SQRT(1-$B$8^2)*C78)</f>
        <v>0.100341451604298</v>
      </c>
      <c r="F78" s="14" t="n">
        <f aca="false">B78</f>
        <v>1.7914409445519</v>
      </c>
      <c r="G78" s="14" t="n">
        <f aca="false">F78^2</f>
        <v>3.20926065781699</v>
      </c>
      <c r="H78" s="21"/>
      <c r="I78" s="21"/>
      <c r="J78" s="21"/>
      <c r="K78" s="21"/>
      <c r="L78" s="21"/>
      <c r="M78" s="21"/>
      <c r="N78" s="21"/>
      <c r="O78" s="21"/>
      <c r="P78" s="21"/>
      <c r="S78" s="20" t="n">
        <v>1.7914409445519</v>
      </c>
      <c r="T78" s="20" t="n">
        <v>-0.452995898871595</v>
      </c>
      <c r="U78" s="20" t="n">
        <v>1.32357361158857</v>
      </c>
      <c r="V78" s="20" t="n">
        <v>0.238414891765786</v>
      </c>
      <c r="W78" s="20" t="n">
        <v>0.745906807055831</v>
      </c>
      <c r="X78" s="20" t="n">
        <v>-1.51011407877589</v>
      </c>
    </row>
    <row r="79" customFormat="false" ht="15" hidden="false" customHeight="false" outlineLevel="0" collapsed="false">
      <c r="A79" s="21" t="n">
        <v>55</v>
      </c>
      <c r="B79" s="18" t="n">
        <f aca="false">CHOOSE($G$9,S79,U79,W79)</f>
        <v>0.982985622929084</v>
      </c>
      <c r="C79" s="18" t="n">
        <f aca="false">CHOOSE($G$9,T79,V79,X79)</f>
        <v>1.49874723802094</v>
      </c>
      <c r="D79" s="24" t="n">
        <f aca="false">$B$6+$B$7*B79</f>
        <v>0.148298562292908</v>
      </c>
      <c r="E79" s="24" t="n">
        <f aca="false">$C$6+$C$7*($B$8*B79+SQRT(1-$B$8^2)*C79)</f>
        <v>0.228944599344244</v>
      </c>
      <c r="F79" s="14" t="n">
        <f aca="false">B79</f>
        <v>0.982985622929084</v>
      </c>
      <c r="G79" s="14" t="n">
        <f aca="false">F79^2</f>
        <v>0.96626073488528</v>
      </c>
      <c r="H79" s="21"/>
      <c r="I79" s="21"/>
      <c r="J79" s="21"/>
      <c r="K79" s="21"/>
      <c r="L79" s="21"/>
      <c r="M79" s="21"/>
      <c r="N79" s="21"/>
      <c r="O79" s="21"/>
      <c r="P79" s="21"/>
      <c r="S79" s="20" t="n">
        <v>0.982985622929084</v>
      </c>
      <c r="T79" s="20" t="n">
        <v>1.49874723802094</v>
      </c>
      <c r="U79" s="20" t="n">
        <v>-2.67872497994423</v>
      </c>
      <c r="V79" s="20" t="n">
        <v>2.49119174130059</v>
      </c>
      <c r="W79" s="20" t="n">
        <v>-0.861428593648198</v>
      </c>
      <c r="X79" s="20" t="n">
        <v>0.202286077013461</v>
      </c>
    </row>
    <row r="80" customFormat="false" ht="15" hidden="false" customHeight="false" outlineLevel="0" collapsed="false">
      <c r="A80" s="21" t="n">
        <v>56</v>
      </c>
      <c r="B80" s="18" t="n">
        <f aca="false">CHOOSE($G$9,S80,U80,W80)</f>
        <v>-0.635021621842056</v>
      </c>
      <c r="C80" s="18" t="n">
        <f aca="false">CHOOSE($G$9,T80,V80,X80)</f>
        <v>-0.195813737123001</v>
      </c>
      <c r="D80" s="24" t="n">
        <f aca="false">$B$6+$B$7*B80</f>
        <v>-0.0135021621842056</v>
      </c>
      <c r="E80" s="24" t="n">
        <f aca="false">$C$6+$C$7*($B$8*B80+SQRT(1-$B$8^2)*C80)</f>
        <v>0.00129095183204854</v>
      </c>
      <c r="F80" s="14" t="n">
        <f aca="false">B80</f>
        <v>-0.635021621842056</v>
      </c>
      <c r="G80" s="14" t="n">
        <f aca="false">F80^2</f>
        <v>0.403252460206914</v>
      </c>
      <c r="H80" s="21"/>
      <c r="I80" s="21"/>
      <c r="J80" s="21"/>
      <c r="K80" s="21"/>
      <c r="L80" s="21"/>
      <c r="M80" s="21"/>
      <c r="N80" s="21"/>
      <c r="O80" s="21"/>
      <c r="P80" s="21"/>
      <c r="S80" s="20" t="n">
        <v>-0.635021621842056</v>
      </c>
      <c r="T80" s="20" t="n">
        <v>-0.195813737123001</v>
      </c>
      <c r="U80" s="20" t="n">
        <v>-0.0677812648786418</v>
      </c>
      <c r="V80" s="20" t="n">
        <v>-0.419919836079692</v>
      </c>
      <c r="W80" s="20" t="n">
        <v>-0.124892685647119</v>
      </c>
      <c r="X80" s="20" t="n">
        <v>-0.571875360996709</v>
      </c>
    </row>
    <row r="81" customFormat="false" ht="15" hidden="false" customHeight="false" outlineLevel="0" collapsed="false">
      <c r="A81" s="21" t="n">
        <v>57</v>
      </c>
      <c r="B81" s="18" t="n">
        <f aca="false">CHOOSE($G$9,S81,U81,W81)</f>
        <v>-0.263217062189114</v>
      </c>
      <c r="C81" s="18" t="n">
        <f aca="false">CHOOSE($G$9,T81,V81,X81)</f>
        <v>1.31924310561429</v>
      </c>
      <c r="D81" s="24" t="n">
        <f aca="false">$B$6+$B$7*B81</f>
        <v>0.0236782937810886</v>
      </c>
      <c r="E81" s="24" t="n">
        <f aca="false">$C$6+$C$7*($B$8*B81+SQRT(1-$B$8^2)*C81)</f>
        <v>0.15108895121349</v>
      </c>
      <c r="F81" s="14" t="n">
        <f aca="false">B81</f>
        <v>-0.263217062189114</v>
      </c>
      <c r="G81" s="14" t="n">
        <f aca="false">F81^2</f>
        <v>0.069283221827468</v>
      </c>
      <c r="H81" s="21"/>
      <c r="I81" s="21"/>
      <c r="J81" s="21"/>
      <c r="K81" s="21"/>
      <c r="L81" s="21"/>
      <c r="M81" s="21"/>
      <c r="N81" s="21"/>
      <c r="O81" s="21"/>
      <c r="P81" s="21"/>
      <c r="S81" s="20" t="n">
        <v>-0.263217062189114</v>
      </c>
      <c r="T81" s="20" t="n">
        <v>1.31924310561429</v>
      </c>
      <c r="U81" s="20" t="n">
        <v>-1.63910746702681</v>
      </c>
      <c r="V81" s="20" t="n">
        <v>1.56900694205452</v>
      </c>
      <c r="W81" s="20" t="n">
        <v>-1.52567614667694</v>
      </c>
      <c r="X81" s="20" t="n">
        <v>2.3958419912908</v>
      </c>
    </row>
    <row r="82" customFormat="false" ht="15" hidden="false" customHeight="false" outlineLevel="0" collapsed="false">
      <c r="A82" s="21" t="n">
        <v>58</v>
      </c>
      <c r="B82" s="18" t="n">
        <f aca="false">CHOOSE($G$9,S82,U82,W82)</f>
        <v>-0.309787196564016</v>
      </c>
      <c r="C82" s="18" t="n">
        <f aca="false">CHOOSE($G$9,T82,V82,X82)</f>
        <v>-1.11597974529913</v>
      </c>
      <c r="D82" s="24" t="n">
        <f aca="false">$B$6+$B$7*B82</f>
        <v>0.0190212803435984</v>
      </c>
      <c r="E82" s="24" t="n">
        <f aca="false">$C$6+$C$7*($B$8*B82+SQRT(1-$B$8^2)*C82)</f>
        <v>-0.0621360407819938</v>
      </c>
      <c r="F82" s="14" t="n">
        <f aca="false">B82</f>
        <v>-0.309787196564016</v>
      </c>
      <c r="G82" s="14" t="n">
        <f aca="false">F82^2</f>
        <v>0.0959681071549921</v>
      </c>
      <c r="H82" s="21"/>
      <c r="I82" s="21"/>
      <c r="J82" s="21"/>
      <c r="K82" s="21"/>
      <c r="L82" s="21"/>
      <c r="M82" s="21"/>
      <c r="N82" s="21"/>
      <c r="O82" s="21"/>
      <c r="P82" s="21"/>
      <c r="S82" s="20" t="n">
        <v>-0.309787196564016</v>
      </c>
      <c r="T82" s="20" t="n">
        <v>-1.11597974529913</v>
      </c>
      <c r="U82" s="20" t="n">
        <v>1.14523413755039</v>
      </c>
      <c r="V82" s="20" t="n">
        <v>0.243652854245023</v>
      </c>
      <c r="W82" s="20" t="n">
        <v>-0.950863796754681</v>
      </c>
      <c r="X82" s="20" t="n">
        <v>-0.170085291550104</v>
      </c>
    </row>
    <row r="83" customFormat="false" ht="15" hidden="false" customHeight="false" outlineLevel="0" collapsed="false">
      <c r="A83" s="21" t="n">
        <v>59</v>
      </c>
      <c r="B83" s="18" t="n">
        <f aca="false">CHOOSE($G$9,S83,U83,W83)</f>
        <v>-2.21768949267944</v>
      </c>
      <c r="C83" s="18" t="n">
        <f aca="false">CHOOSE($G$9,T83,V83,X83)</f>
        <v>-0.669711558246918</v>
      </c>
      <c r="D83" s="24" t="n">
        <f aca="false">$B$6+$B$7*B83</f>
        <v>-0.171768949267944</v>
      </c>
      <c r="E83" s="24" t="n">
        <f aca="false">$C$6+$C$7*($B$8*B83+SQRT(1-$B$8^2)*C83)</f>
        <v>-0.118883196898961</v>
      </c>
      <c r="F83" s="14" t="n">
        <f aca="false">B83</f>
        <v>-2.21768949267944</v>
      </c>
      <c r="G83" s="14" t="n">
        <f aca="false">F83^2</f>
        <v>4.91814668594078</v>
      </c>
      <c r="H83" s="21"/>
      <c r="I83" s="21"/>
      <c r="J83" s="21"/>
      <c r="K83" s="21"/>
      <c r="L83" s="21"/>
      <c r="M83" s="21"/>
      <c r="N83" s="21"/>
      <c r="O83" s="21"/>
      <c r="P83" s="21"/>
      <c r="S83" s="20" t="n">
        <v>-2.21768949267944</v>
      </c>
      <c r="T83" s="20" t="n">
        <v>-0.669711558246918</v>
      </c>
      <c r="U83" s="20" t="n">
        <v>-1.5901870793954</v>
      </c>
      <c r="V83" s="20" t="n">
        <v>0.452141757365494</v>
      </c>
      <c r="W83" s="20" t="n">
        <v>-0.450299270959721</v>
      </c>
      <c r="X83" s="20" t="n">
        <v>-1.02569101795069</v>
      </c>
    </row>
    <row r="84" customFormat="false" ht="15" hidden="false" customHeight="false" outlineLevel="0" collapsed="false">
      <c r="A84" s="21" t="n">
        <v>60</v>
      </c>
      <c r="B84" s="18" t="n">
        <f aca="false">CHOOSE($G$9,S84,U84,W84)</f>
        <v>-0.501143313499091</v>
      </c>
      <c r="C84" s="18" t="n">
        <f aca="false">CHOOSE($G$9,T84,V84,X84)</f>
        <v>0.132440490904725</v>
      </c>
      <c r="D84" s="24" t="n">
        <f aca="false">$B$6+$B$7*B84</f>
        <v>-0.000114331349909139</v>
      </c>
      <c r="E84" s="24" t="n">
        <f aca="false">$C$6+$C$7*($B$8*B84+SQRT(1-$B$8^2)*C84)</f>
        <v>0.0364125172863628</v>
      </c>
      <c r="F84" s="14" t="n">
        <f aca="false">B84</f>
        <v>-0.501143313499091</v>
      </c>
      <c r="G84" s="14" t="n">
        <f aca="false">F84^2</f>
        <v>0.251144620664849</v>
      </c>
      <c r="H84" s="21"/>
      <c r="I84" s="21"/>
      <c r="J84" s="21"/>
      <c r="K84" s="21"/>
      <c r="L84" s="21"/>
      <c r="M84" s="21"/>
      <c r="N84" s="21"/>
      <c r="O84" s="21"/>
      <c r="P84" s="21"/>
      <c r="S84" s="20" t="n">
        <v>-0.501143313499091</v>
      </c>
      <c r="T84" s="20" t="n">
        <v>0.132440490904725</v>
      </c>
      <c r="U84" s="20" t="n">
        <v>0.830068555523861</v>
      </c>
      <c r="V84" s="20" t="n">
        <v>-1.07649322278605</v>
      </c>
      <c r="W84" s="20" t="n">
        <v>1.29594270138144</v>
      </c>
      <c r="X84" s="20" t="n">
        <v>0.62251566656561</v>
      </c>
    </row>
    <row r="85" customFormat="false" ht="15" hidden="false" customHeight="false" outlineLevel="0" collapsed="false">
      <c r="A85" s="21" t="n">
        <v>61</v>
      </c>
      <c r="B85" s="18" t="n">
        <f aca="false">CHOOSE($G$9,S85,U85,W85)</f>
        <v>-0.750139520371831</v>
      </c>
      <c r="C85" s="18" t="n">
        <f aca="false">CHOOSE($G$9,T85,V85,X85)</f>
        <v>-0.468246281653347</v>
      </c>
      <c r="D85" s="24" t="n">
        <f aca="false">$B$6+$B$7*B85</f>
        <v>-0.0250139520371831</v>
      </c>
      <c r="E85" s="24" t="n">
        <f aca="false">$C$6+$C$7*($B$8*B85+SQRT(1-$B$8^2)*C85)</f>
        <v>-0.0280582935325317</v>
      </c>
      <c r="F85" s="14" t="n">
        <f aca="false">B85</f>
        <v>-0.750139520371831</v>
      </c>
      <c r="G85" s="14" t="n">
        <f aca="false">F85^2</f>
        <v>0.562709300023681</v>
      </c>
      <c r="H85" s="21"/>
      <c r="I85" s="21"/>
      <c r="J85" s="21"/>
      <c r="K85" s="21"/>
      <c r="L85" s="21"/>
      <c r="M85" s="21"/>
      <c r="N85" s="21"/>
      <c r="O85" s="21"/>
      <c r="P85" s="21"/>
      <c r="S85" s="20" t="n">
        <v>-0.750139520371831</v>
      </c>
      <c r="T85" s="20" t="n">
        <v>-0.468246281653347</v>
      </c>
      <c r="U85" s="20" t="n">
        <v>0.195681724027284</v>
      </c>
      <c r="V85" s="20" t="n">
        <v>-0.938958558826754</v>
      </c>
      <c r="W85" s="20" t="n">
        <v>0.428600319443093</v>
      </c>
      <c r="X85" s="20" t="n">
        <v>-0.613231029102176</v>
      </c>
    </row>
    <row r="86" customFormat="false" ht="15" hidden="false" customHeight="false" outlineLevel="0" collapsed="false">
      <c r="A86" s="21" t="n">
        <v>62</v>
      </c>
      <c r="B86" s="18" t="n">
        <f aca="false">CHOOSE($G$9,S86,U86,W86)</f>
        <v>0.88787097136671</v>
      </c>
      <c r="C86" s="18" t="n">
        <f aca="false">CHOOSE($G$9,T86,V86,X86)</f>
        <v>-1.86016352531828</v>
      </c>
      <c r="D86" s="24" t="n">
        <f aca="false">$B$6+$B$7*B86</f>
        <v>0.138787097136671</v>
      </c>
      <c r="E86" s="24" t="n">
        <f aca="false">$C$6+$C$7*($B$8*B86+SQRT(1-$B$8^2)*C86)</f>
        <v>-0.0667013382435496</v>
      </c>
      <c r="F86" s="14" t="n">
        <f aca="false">B86</f>
        <v>0.88787097136671</v>
      </c>
      <c r="G86" s="14" t="n">
        <f aca="false">F86^2</f>
        <v>0.788314861795664</v>
      </c>
      <c r="H86" s="21"/>
      <c r="I86" s="21"/>
      <c r="J86" s="21"/>
      <c r="K86" s="21"/>
      <c r="L86" s="21"/>
      <c r="M86" s="21"/>
      <c r="N86" s="21"/>
      <c r="O86" s="21"/>
      <c r="P86" s="21"/>
      <c r="S86" s="20" t="n">
        <v>0.88787097136671</v>
      </c>
      <c r="T86" s="20" t="n">
        <v>-1.86016352531828</v>
      </c>
      <c r="U86" s="20" t="n">
        <v>-0.633367009824573</v>
      </c>
      <c r="V86" s="20" t="n">
        <v>-1.97068363134812</v>
      </c>
      <c r="W86" s="20" t="n">
        <v>-0.375775477895538</v>
      </c>
      <c r="X86" s="20" t="n">
        <v>-1.55764405314152</v>
      </c>
    </row>
    <row r="87" customFormat="false" ht="15" hidden="false" customHeight="false" outlineLevel="0" collapsed="false">
      <c r="A87" s="21" t="n">
        <v>63</v>
      </c>
      <c r="B87" s="18" t="n">
        <f aca="false">CHOOSE($G$9,S87,U87,W87)</f>
        <v>-0.271328064906087</v>
      </c>
      <c r="C87" s="18" t="n">
        <f aca="false">CHOOSE($G$9,T87,V87,X87)</f>
        <v>0.121112153900246</v>
      </c>
      <c r="D87" s="24" t="n">
        <f aca="false">$B$6+$B$7*B87</f>
        <v>0.0228671935093913</v>
      </c>
      <c r="E87" s="24" t="n">
        <f aca="false">$C$6+$C$7*($B$8*B87+SQRT(1-$B$8^2)*C87)</f>
        <v>0.046922216953162</v>
      </c>
      <c r="F87" s="14" t="n">
        <f aca="false">B87</f>
        <v>-0.271328064906087</v>
      </c>
      <c r="G87" s="14" t="n">
        <f aca="false">F87^2</f>
        <v>0.0736189188056818</v>
      </c>
      <c r="H87" s="21"/>
      <c r="I87" s="21"/>
      <c r="J87" s="21"/>
      <c r="K87" s="21"/>
      <c r="L87" s="21"/>
      <c r="M87" s="21"/>
      <c r="N87" s="21"/>
      <c r="O87" s="21"/>
      <c r="P87" s="21"/>
      <c r="S87" s="20" t="n">
        <v>-0.271328064906087</v>
      </c>
      <c r="T87" s="20" t="n">
        <v>0.121112153900246</v>
      </c>
      <c r="U87" s="20" t="n">
        <v>-0.693732429904402</v>
      </c>
      <c r="V87" s="20" t="n">
        <v>-0.529921122632511</v>
      </c>
      <c r="W87" s="20" t="n">
        <v>-0.560505191884365</v>
      </c>
      <c r="X87" s="20" t="n">
        <v>0.514954149277776</v>
      </c>
    </row>
    <row r="88" customFormat="false" ht="15" hidden="false" customHeight="false" outlineLevel="0" collapsed="false">
      <c r="A88" s="21" t="n">
        <v>64</v>
      </c>
      <c r="B88" s="18" t="n">
        <f aca="false">CHOOSE($G$9,S88,U88,W88)</f>
        <v>-0.88077494515252</v>
      </c>
      <c r="C88" s="18" t="n">
        <f aca="false">CHOOSE($G$9,T88,V88,X88)</f>
        <v>1.18637147534765</v>
      </c>
      <c r="D88" s="24" t="n">
        <f aca="false">$B$6+$B$7*B88</f>
        <v>-0.038077494515252</v>
      </c>
      <c r="E88" s="24" t="n">
        <f aca="false">$C$6+$C$7*($B$8*B88+SQRT(1-$B$8^2)*C88)</f>
        <v>0.108704036340003</v>
      </c>
      <c r="F88" s="14" t="n">
        <f aca="false">B88</f>
        <v>-0.88077494515252</v>
      </c>
      <c r="G88" s="14" t="n">
        <f aca="false">F88^2</f>
        <v>0.775764504008424</v>
      </c>
      <c r="H88" s="21"/>
      <c r="I88" s="21"/>
      <c r="J88" s="21"/>
      <c r="K88" s="21"/>
      <c r="L88" s="21"/>
      <c r="M88" s="21"/>
      <c r="N88" s="21"/>
      <c r="O88" s="21"/>
      <c r="P88" s="21"/>
      <c r="S88" s="20" t="n">
        <v>-0.88077494515252</v>
      </c>
      <c r="T88" s="20" t="n">
        <v>1.18637147534765</v>
      </c>
      <c r="U88" s="20" t="n">
        <v>-1.48093941006761</v>
      </c>
      <c r="V88" s="20" t="n">
        <v>-0.263937194302917</v>
      </c>
      <c r="W88" s="20" t="n">
        <v>-2.77028680087337</v>
      </c>
      <c r="X88" s="20" t="n">
        <v>0.519748397938754</v>
      </c>
    </row>
    <row r="89" customFormat="false" ht="15" hidden="false" customHeight="false" outlineLevel="0" collapsed="false">
      <c r="A89" s="21" t="n">
        <v>65</v>
      </c>
      <c r="B89" s="18" t="n">
        <f aca="false">CHOOSE($G$9,S89,U89,W89)</f>
        <v>-1.3449244082609</v>
      </c>
      <c r="C89" s="18" t="n">
        <f aca="false">CHOOSE($G$9,T89,V89,X89)</f>
        <v>0.788400913041985</v>
      </c>
      <c r="D89" s="24" t="n">
        <f aca="false">$B$6+$B$7*B89</f>
        <v>-0.0844924408260897</v>
      </c>
      <c r="E89" s="24" t="n">
        <f aca="false">$C$6+$C$7*($B$8*B89+SQRT(1-$B$8^2)*C89)</f>
        <v>0.0510313014930756</v>
      </c>
      <c r="F89" s="14" t="n">
        <f aca="false">B89</f>
        <v>-1.3449244082609</v>
      </c>
      <c r="G89" s="14" t="n">
        <f aca="false">F89^2</f>
        <v>1.80882166393592</v>
      </c>
      <c r="H89" s="21"/>
      <c r="I89" s="21"/>
      <c r="J89" s="21"/>
      <c r="K89" s="21"/>
      <c r="L89" s="21"/>
      <c r="M89" s="21"/>
      <c r="N89" s="21"/>
      <c r="O89" s="21"/>
      <c r="P89" s="21"/>
      <c r="S89" s="20" t="n">
        <v>-1.3449244082609</v>
      </c>
      <c r="T89" s="20" t="n">
        <v>0.788400913041985</v>
      </c>
      <c r="U89" s="20" t="n">
        <v>0.764885969878453</v>
      </c>
      <c r="V89" s="20" t="n">
        <v>0.481305457921568</v>
      </c>
      <c r="W89" s="20" t="n">
        <v>1.38902549742998</v>
      </c>
      <c r="X89" s="20" t="n">
        <v>-1.3702967941186</v>
      </c>
    </row>
    <row r="90" customFormat="false" ht="15" hidden="false" customHeight="false" outlineLevel="0" collapsed="false">
      <c r="A90" s="21" t="n">
        <v>66</v>
      </c>
      <c r="B90" s="18" t="n">
        <f aca="false">CHOOSE($G$9,S90,U90,W90)</f>
        <v>1.47164993462599</v>
      </c>
      <c r="C90" s="18" t="n">
        <f aca="false">CHOOSE($G$9,T90,V90,X90)</f>
        <v>-0.249919187711278</v>
      </c>
      <c r="D90" s="24" t="n">
        <f aca="false">$B$6+$B$7*B90</f>
        <v>0.197164993462599</v>
      </c>
      <c r="E90" s="24" t="n">
        <f aca="false">$C$6+$C$7*($B$8*B90+SQRT(1-$B$8^2)*C90)</f>
        <v>0.101938860186186</v>
      </c>
      <c r="F90" s="14" t="n">
        <f aca="false">B90</f>
        <v>1.47164993462599</v>
      </c>
      <c r="G90" s="14" t="n">
        <f aca="false">F90^2</f>
        <v>2.16575353008469</v>
      </c>
      <c r="H90" s="21"/>
      <c r="I90" s="21"/>
      <c r="J90" s="21"/>
      <c r="K90" s="21"/>
      <c r="L90" s="21"/>
      <c r="M90" s="21"/>
      <c r="N90" s="21"/>
      <c r="O90" s="21"/>
      <c r="P90" s="21"/>
      <c r="S90" s="20" t="n">
        <v>1.47164993462599</v>
      </c>
      <c r="T90" s="20" t="n">
        <v>-0.249919187711278</v>
      </c>
      <c r="U90" s="20" t="n">
        <v>-0.333418443341135</v>
      </c>
      <c r="V90" s="20" t="n">
        <v>-0.366962800348641</v>
      </c>
      <c r="W90" s="20" t="n">
        <v>-1.08015192186804</v>
      </c>
      <c r="X90" s="20" t="n">
        <v>0.958516253032518</v>
      </c>
    </row>
    <row r="91" customFormat="false" ht="15" hidden="false" customHeight="false" outlineLevel="0" collapsed="false">
      <c r="A91" s="21" t="n">
        <v>67</v>
      </c>
      <c r="B91" s="18" t="n">
        <f aca="false">CHOOSE($G$9,S91,U91,W91)</f>
        <v>2.25020582060072</v>
      </c>
      <c r="C91" s="18" t="n">
        <f aca="false">CHOOSE($G$9,T91,V91,X91)</f>
        <v>1.75612891120628</v>
      </c>
      <c r="D91" s="24" t="n">
        <f aca="false">$B$6+$B$7*B91</f>
        <v>0.275020582060072</v>
      </c>
      <c r="E91" s="24" t="n">
        <f aca="false">$C$6+$C$7*($B$8*B91+SQRT(1-$B$8^2)*C91)</f>
        <v>0.31459551597253</v>
      </c>
      <c r="F91" s="14" t="n">
        <f aca="false">B91</f>
        <v>2.25020582060072</v>
      </c>
      <c r="G91" s="14" t="n">
        <f aca="false">F91^2</f>
        <v>5.06342623506534</v>
      </c>
      <c r="H91" s="21"/>
      <c r="I91" s="21"/>
      <c r="J91" s="21"/>
      <c r="K91" s="21"/>
      <c r="L91" s="21"/>
      <c r="M91" s="21"/>
      <c r="N91" s="21"/>
      <c r="O91" s="21"/>
      <c r="P91" s="21"/>
      <c r="S91" s="20" t="n">
        <v>2.25020582060072</v>
      </c>
      <c r="T91" s="20" t="n">
        <v>1.75612891120628</v>
      </c>
      <c r="U91" s="20" t="n">
        <v>-0.486210437356644</v>
      </c>
      <c r="V91" s="20" t="n">
        <v>0.259099988040592</v>
      </c>
      <c r="W91" s="20" t="n">
        <v>1.2630352782384</v>
      </c>
      <c r="X91" s="20" t="n">
        <v>-0.81878728310297</v>
      </c>
    </row>
    <row r="92" customFormat="false" ht="15" hidden="false" customHeight="false" outlineLevel="0" collapsed="false">
      <c r="A92" s="21" t="n">
        <v>68</v>
      </c>
      <c r="B92" s="18" t="n">
        <f aca="false">CHOOSE($G$9,S92,U92,W92)</f>
        <v>1.02059326827399</v>
      </c>
      <c r="C92" s="18" t="n">
        <f aca="false">CHOOSE($G$9,T92,V92,X92)</f>
        <v>2.57293371783754</v>
      </c>
      <c r="D92" s="24" t="n">
        <f aca="false">$B$6+$B$7*B92</f>
        <v>0.152059326827399</v>
      </c>
      <c r="E92" s="24" t="n">
        <f aca="false">$C$6+$C$7*($B$8*B92+SQRT(1-$B$8^2)*C92)</f>
        <v>0.323852259603785</v>
      </c>
      <c r="F92" s="14" t="n">
        <f aca="false">B92</f>
        <v>1.02059326827399</v>
      </c>
      <c r="G92" s="14" t="n">
        <f aca="false">F92^2</f>
        <v>1.04161061924618</v>
      </c>
      <c r="H92" s="21"/>
      <c r="I92" s="21"/>
      <c r="J92" s="21"/>
      <c r="K92" s="21"/>
      <c r="L92" s="21"/>
      <c r="M92" s="21"/>
      <c r="N92" s="21"/>
      <c r="O92" s="21"/>
      <c r="P92" s="21"/>
      <c r="S92" s="20" t="n">
        <v>1.02059326827399</v>
      </c>
      <c r="T92" s="20" t="n">
        <v>2.57293371783754</v>
      </c>
      <c r="U92" s="20" t="n">
        <v>-0.783980285475295</v>
      </c>
      <c r="V92" s="20" t="n">
        <v>0.00655266511855248</v>
      </c>
      <c r="W92" s="20" t="n">
        <v>-1.46658432288214</v>
      </c>
      <c r="X92" s="20" t="n">
        <v>0.139780768823695</v>
      </c>
    </row>
    <row r="93" customFormat="false" ht="15" hidden="false" customHeight="false" outlineLevel="0" collapsed="false">
      <c r="A93" s="21" t="n">
        <v>69</v>
      </c>
      <c r="B93" s="18" t="n">
        <f aca="false">CHOOSE($G$9,S93,U93,W93)</f>
        <v>-0.281418399593871</v>
      </c>
      <c r="C93" s="18" t="n">
        <f aca="false">CHOOSE($G$9,T93,V93,X93)</f>
        <v>0.360231356066942</v>
      </c>
      <c r="D93" s="24" t="n">
        <f aca="false">$B$6+$B$7*B93</f>
        <v>0.0218581600406129</v>
      </c>
      <c r="E93" s="24" t="n">
        <f aca="false">$C$6+$C$7*($B$8*B93+SQRT(1-$B$8^2)*C93)</f>
        <v>0.0671260305796754</v>
      </c>
      <c r="F93" s="14" t="n">
        <f aca="false">B93</f>
        <v>-0.281418399593871</v>
      </c>
      <c r="G93" s="14" t="n">
        <f aca="false">F93^2</f>
        <v>0.0791963156299755</v>
      </c>
      <c r="H93" s="21"/>
      <c r="I93" s="21"/>
      <c r="J93" s="21"/>
      <c r="K93" s="21"/>
      <c r="L93" s="21"/>
      <c r="M93" s="21"/>
      <c r="N93" s="21"/>
      <c r="O93" s="21"/>
      <c r="P93" s="21"/>
      <c r="S93" s="20" t="n">
        <v>-0.281418399593871</v>
      </c>
      <c r="T93" s="20" t="n">
        <v>0.360231356066942</v>
      </c>
      <c r="U93" s="20" t="n">
        <v>0.0791587994708886</v>
      </c>
      <c r="V93" s="20" t="n">
        <v>-0.160598256817785</v>
      </c>
      <c r="W93" s="20" t="n">
        <v>-0.274934979115548</v>
      </c>
      <c r="X93" s="20" t="n">
        <v>1.63769028812264</v>
      </c>
    </row>
    <row r="94" customFormat="false" ht="15" hidden="false" customHeight="false" outlineLevel="0" collapsed="false">
      <c r="A94" s="21" t="n">
        <v>70</v>
      </c>
      <c r="B94" s="18" t="n">
        <f aca="false">CHOOSE($G$9,S94,U94,W94)</f>
        <v>-0.121218807519226</v>
      </c>
      <c r="C94" s="18" t="n">
        <f aca="false">CHOOSE($G$9,T94,V94,X94)</f>
        <v>-1.06617371668748</v>
      </c>
      <c r="D94" s="24" t="n">
        <f aca="false">$B$6+$B$7*B94</f>
        <v>0.0378781192480774</v>
      </c>
      <c r="E94" s="24" t="n">
        <f aca="false">$C$6+$C$7*($B$8*B94+SQRT(1-$B$8^2)*C94)</f>
        <v>-0.0483942927258246</v>
      </c>
      <c r="F94" s="14" t="n">
        <f aca="false">B94</f>
        <v>-0.121218807519226</v>
      </c>
      <c r="G94" s="14" t="n">
        <f aca="false">F94^2</f>
        <v>0.0146939992963831</v>
      </c>
      <c r="H94" s="21"/>
      <c r="I94" s="21"/>
      <c r="J94" s="21"/>
      <c r="K94" s="21"/>
      <c r="L94" s="21"/>
      <c r="M94" s="21"/>
      <c r="N94" s="21"/>
      <c r="O94" s="21"/>
      <c r="P94" s="21"/>
      <c r="S94" s="20" t="n">
        <v>-0.121218807519226</v>
      </c>
      <c r="T94" s="20" t="n">
        <v>-1.06617371668748</v>
      </c>
      <c r="U94" s="20" t="n">
        <v>0.373633977994182</v>
      </c>
      <c r="V94" s="20" t="n">
        <v>0.135220345878335</v>
      </c>
      <c r="W94" s="20" t="n">
        <v>-0.229877378308746</v>
      </c>
      <c r="X94" s="20" t="n">
        <v>-0.394071346334122</v>
      </c>
    </row>
    <row r="95" customFormat="false" ht="15" hidden="false" customHeight="false" outlineLevel="0" collapsed="false">
      <c r="A95" s="21" t="n">
        <v>71</v>
      </c>
      <c r="B95" s="18" t="n">
        <f aca="false">CHOOSE($G$9,S95,U95,W95)</f>
        <v>0.772888815659932</v>
      </c>
      <c r="C95" s="18" t="n">
        <f aca="false">CHOOSE($G$9,T95,V95,X95)</f>
        <v>-0.111212178710462</v>
      </c>
      <c r="D95" s="24" t="n">
        <f aca="false">$B$6+$B$7*B95</f>
        <v>0.127288881565993</v>
      </c>
      <c r="E95" s="24" t="n">
        <f aca="false">$C$6+$C$7*($B$8*B95+SQRT(1-$B$8^2)*C95)</f>
        <v>0.0790131835856491</v>
      </c>
      <c r="F95" s="14" t="n">
        <f aca="false">B95</f>
        <v>0.772888815659932</v>
      </c>
      <c r="G95" s="14" t="n">
        <f aca="false">F95^2</f>
        <v>0.597357121372212</v>
      </c>
      <c r="H95" s="21"/>
      <c r="I95" s="21"/>
      <c r="J95" s="21"/>
      <c r="K95" s="21"/>
      <c r="L95" s="21"/>
      <c r="M95" s="21"/>
      <c r="N95" s="21"/>
      <c r="O95" s="21"/>
      <c r="P95" s="21"/>
      <c r="S95" s="20" t="n">
        <v>0.772888815659932</v>
      </c>
      <c r="T95" s="20" t="n">
        <v>-0.111212178710462</v>
      </c>
      <c r="U95" s="20" t="n">
        <v>0.616075114908678</v>
      </c>
      <c r="V95" s="20" t="n">
        <v>1.23383123231368</v>
      </c>
      <c r="W95" s="20" t="n">
        <v>-1.88050470903875</v>
      </c>
      <c r="X95" s="20" t="n">
        <v>-0.572972811194223</v>
      </c>
    </row>
    <row r="96" customFormat="false" ht="15" hidden="false" customHeight="false" outlineLevel="0" collapsed="false">
      <c r="A96" s="21" t="n">
        <v>72</v>
      </c>
      <c r="B96" s="18" t="n">
        <f aca="false">CHOOSE($G$9,S96,U96,W96)</f>
        <v>0.181860584306188</v>
      </c>
      <c r="C96" s="18" t="n">
        <f aca="false">CHOOSE($G$9,T96,V96,X96)</f>
        <v>-1.20285757580855</v>
      </c>
      <c r="D96" s="24" t="n">
        <f aca="false">$B$6+$B$7*B96</f>
        <v>0.0681860584306188</v>
      </c>
      <c r="E96" s="24" t="n">
        <f aca="false">$C$6+$C$7*($B$8*B96+SQRT(1-$B$8^2)*C96)</f>
        <v>-0.0450774925631674</v>
      </c>
      <c r="F96" s="14" t="n">
        <f aca="false">B96</f>
        <v>0.181860584306188</v>
      </c>
      <c r="G96" s="14" t="n">
        <f aca="false">F96^2</f>
        <v>0.0330732721241883</v>
      </c>
      <c r="H96" s="21"/>
      <c r="I96" s="21"/>
      <c r="J96" s="21"/>
      <c r="K96" s="21"/>
      <c r="L96" s="21"/>
      <c r="M96" s="21"/>
      <c r="N96" s="21"/>
      <c r="O96" s="21"/>
      <c r="P96" s="21"/>
      <c r="S96" s="20" t="n">
        <v>0.181860584306188</v>
      </c>
      <c r="T96" s="20" t="n">
        <v>-1.20285757580855</v>
      </c>
      <c r="U96" s="20" t="n">
        <v>0.427115240031436</v>
      </c>
      <c r="V96" s="20" t="n">
        <v>-1.47535861700898</v>
      </c>
      <c r="W96" s="20" t="n">
        <v>1.63217910989179</v>
      </c>
      <c r="X96" s="20" t="n">
        <v>-0.614378100435658</v>
      </c>
    </row>
    <row r="97" customFormat="false" ht="15" hidden="false" customHeight="false" outlineLevel="0" collapsed="false">
      <c r="A97" s="21" t="n">
        <v>73</v>
      </c>
      <c r="B97" s="18" t="n">
        <f aca="false">CHOOSE($G$9,S97,U97,W97)</f>
        <v>-0.330617582445259</v>
      </c>
      <c r="C97" s="18" t="n">
        <f aca="false">CHOOSE($G$9,T97,V97,X97)</f>
        <v>-0.0537125351300433</v>
      </c>
      <c r="D97" s="24" t="n">
        <f aca="false">$B$6+$B$7*B97</f>
        <v>0.0169382417554741</v>
      </c>
      <c r="E97" s="24" t="n">
        <f aca="false">$C$6+$C$7*($B$8*B97+SQRT(1-$B$8^2)*C97)</f>
        <v>0.0288174788853089</v>
      </c>
      <c r="F97" s="14" t="n">
        <f aca="false">B97</f>
        <v>-0.330617582445259</v>
      </c>
      <c r="G97" s="14" t="n">
        <f aca="false">F97^2</f>
        <v>0.109307985821948</v>
      </c>
      <c r="H97" s="21"/>
      <c r="I97" s="21"/>
      <c r="J97" s="21"/>
      <c r="K97" s="21"/>
      <c r="L97" s="21"/>
      <c r="M97" s="21"/>
      <c r="N97" s="21"/>
      <c r="O97" s="21"/>
      <c r="P97" s="21"/>
      <c r="S97" s="20" t="n">
        <v>-0.330617582445259</v>
      </c>
      <c r="T97" s="20" t="n">
        <v>-0.0537125351300433</v>
      </c>
      <c r="U97" s="20" t="n">
        <v>0.238182168298382</v>
      </c>
      <c r="V97" s="20" t="n">
        <v>0.342936890695519</v>
      </c>
      <c r="W97" s="20" t="n">
        <v>1.00692329342521</v>
      </c>
      <c r="X97" s="20" t="n">
        <v>0.386041186227133</v>
      </c>
    </row>
    <row r="98" customFormat="false" ht="15" hidden="false" customHeight="false" outlineLevel="0" collapsed="false">
      <c r="A98" s="21" t="n">
        <v>74</v>
      </c>
      <c r="B98" s="18" t="n">
        <f aca="false">CHOOSE($G$9,S98,U98,W98)</f>
        <v>1.1558217893175</v>
      </c>
      <c r="C98" s="18" t="n">
        <f aca="false">CHOOSE($G$9,T98,V98,X98)</f>
        <v>1.00593449246798</v>
      </c>
      <c r="D98" s="24" t="n">
        <f aca="false">$B$6+$B$7*B98</f>
        <v>0.16558217893175</v>
      </c>
      <c r="E98" s="24" t="n">
        <f aca="false">$C$6+$C$7*($B$8*B98+SQRT(1-$B$8^2)*C98)</f>
        <v>0.194907571967902</v>
      </c>
      <c r="F98" s="14" t="n">
        <f aca="false">B98</f>
        <v>1.1558217893175</v>
      </c>
      <c r="G98" s="14" t="n">
        <f aca="false">F98^2</f>
        <v>1.3359240086611</v>
      </c>
      <c r="H98" s="21"/>
      <c r="I98" s="21"/>
      <c r="J98" s="21"/>
      <c r="K98" s="21"/>
      <c r="L98" s="21"/>
      <c r="M98" s="21"/>
      <c r="N98" s="21"/>
      <c r="O98" s="21"/>
      <c r="P98" s="21"/>
      <c r="S98" s="20" t="n">
        <v>1.1558217893175</v>
      </c>
      <c r="T98" s="20" t="n">
        <v>1.00593449246798</v>
      </c>
      <c r="U98" s="20" t="n">
        <v>-0.538085684705257</v>
      </c>
      <c r="V98" s="20" t="n">
        <v>-0.772212661276561</v>
      </c>
      <c r="W98" s="20" t="n">
        <v>-0.819582407850252</v>
      </c>
      <c r="X98" s="20" t="n">
        <v>0.571404924802378</v>
      </c>
    </row>
    <row r="99" customFormat="false" ht="15" hidden="false" customHeight="false" outlineLevel="0" collapsed="false">
      <c r="A99" s="21" t="n">
        <v>75</v>
      </c>
      <c r="B99" s="18" t="n">
        <f aca="false">CHOOSE($G$9,S99,U99,W99)</f>
        <v>-1.90520839533831</v>
      </c>
      <c r="C99" s="18" t="n">
        <f aca="false">CHOOSE($G$9,T99,V99,X99)</f>
        <v>-2.11605674690058</v>
      </c>
      <c r="D99" s="24" t="n">
        <f aca="false">$B$6+$B$7*B99</f>
        <v>-0.140520839533831</v>
      </c>
      <c r="E99" s="24" t="n">
        <f aca="false">$C$6+$C$7*($B$8*B99+SQRT(1-$B$8^2)*C99)</f>
        <v>-0.228516309633452</v>
      </c>
      <c r="F99" s="14" t="n">
        <f aca="false">B99</f>
        <v>-1.90520839533831</v>
      </c>
      <c r="G99" s="14" t="n">
        <f aca="false">F99^2</f>
        <v>3.62981902966757</v>
      </c>
      <c r="H99" s="21"/>
      <c r="I99" s="21"/>
      <c r="J99" s="21"/>
      <c r="K99" s="21"/>
      <c r="L99" s="21"/>
      <c r="M99" s="21"/>
      <c r="N99" s="21"/>
      <c r="O99" s="21"/>
      <c r="P99" s="21"/>
      <c r="S99" s="20" t="n">
        <v>-1.90520839533831</v>
      </c>
      <c r="T99" s="20" t="n">
        <v>-2.11605674690058</v>
      </c>
      <c r="U99" s="20" t="n">
        <v>0.845030483890336</v>
      </c>
      <c r="V99" s="20" t="n">
        <v>1.72843499679986</v>
      </c>
      <c r="W99" s="20" t="n">
        <v>1.46792104137615</v>
      </c>
      <c r="X99" s="20" t="n">
        <v>1.35071520085443</v>
      </c>
    </row>
    <row r="100" customFormat="false" ht="15" hidden="false" customHeight="false" outlineLevel="0" collapsed="false">
      <c r="A100" s="21" t="n">
        <v>76</v>
      </c>
      <c r="B100" s="18" t="n">
        <f aca="false">CHOOSE($G$9,S100,U100,W100)</f>
        <v>-0.594019008371668</v>
      </c>
      <c r="C100" s="18" t="n">
        <f aca="false">CHOOSE($G$9,T100,V100,X100)</f>
        <v>-2.36274391422127</v>
      </c>
      <c r="D100" s="24" t="n">
        <f aca="false">$B$6+$B$7*B100</f>
        <v>-0.00940190083716681</v>
      </c>
      <c r="E100" s="24" t="n">
        <f aca="false">$C$6+$C$7*($B$8*B100+SQRT(1-$B$8^2)*C100)</f>
        <v>-0.184320575653853</v>
      </c>
      <c r="F100" s="14" t="n">
        <f aca="false">B100</f>
        <v>-0.594019008371668</v>
      </c>
      <c r="G100" s="14" t="n">
        <f aca="false">F100^2</f>
        <v>0.35285858230686</v>
      </c>
      <c r="H100" s="21"/>
      <c r="I100" s="21"/>
      <c r="J100" s="21"/>
      <c r="K100" s="21"/>
      <c r="L100" s="21"/>
      <c r="M100" s="21"/>
      <c r="N100" s="21"/>
      <c r="O100" s="21"/>
      <c r="P100" s="21"/>
      <c r="S100" s="20" t="n">
        <v>-0.594019008371668</v>
      </c>
      <c r="T100" s="20" t="n">
        <v>-2.36274391422127</v>
      </c>
      <c r="U100" s="20" t="n">
        <v>2.22694239440719</v>
      </c>
      <c r="V100" s="20" t="n">
        <v>-1.1942641861305</v>
      </c>
      <c r="W100" s="20" t="n">
        <v>0.46016002751736</v>
      </c>
      <c r="X100" s="20" t="n">
        <v>-1.03401770845242</v>
      </c>
    </row>
    <row r="101" customFormat="false" ht="15" hidden="false" customHeight="false" outlineLevel="0" collapsed="false">
      <c r="A101" s="21" t="n">
        <v>77</v>
      </c>
      <c r="B101" s="18" t="n">
        <f aca="false">CHOOSE($G$9,S101,U101,W101)</f>
        <v>-0.831798857089475</v>
      </c>
      <c r="C101" s="18" t="n">
        <f aca="false">CHOOSE($G$9,T101,V101,X101)</f>
        <v>-0.0900873001941067</v>
      </c>
      <c r="D101" s="24" t="n">
        <f aca="false">$B$6+$B$7*B101</f>
        <v>-0.0331798857089475</v>
      </c>
      <c r="E101" s="24" t="n">
        <f aca="false">$C$6+$C$7*($B$8*B101+SQRT(1-$B$8^2)*C101)</f>
        <v>0.000608268092881135</v>
      </c>
      <c r="F101" s="14" t="n">
        <f aca="false">B101</f>
        <v>-0.831798857089475</v>
      </c>
      <c r="G101" s="14" t="n">
        <f aca="false">F101^2</f>
        <v>0.691889338655357</v>
      </c>
      <c r="H101" s="21"/>
      <c r="I101" s="21"/>
      <c r="J101" s="21"/>
      <c r="K101" s="21"/>
      <c r="L101" s="21"/>
      <c r="M101" s="21"/>
      <c r="N101" s="21"/>
      <c r="O101" s="21"/>
      <c r="P101" s="21"/>
      <c r="S101" s="20" t="n">
        <v>-0.831798857089475</v>
      </c>
      <c r="T101" s="20" t="n">
        <v>-0.0900873001941067</v>
      </c>
      <c r="U101" s="20" t="n">
        <v>0.435288060868129</v>
      </c>
      <c r="V101" s="20" t="n">
        <v>-2.50113880199336</v>
      </c>
      <c r="W101" s="20" t="n">
        <v>0.0422266965809387</v>
      </c>
      <c r="X101" s="20" t="n">
        <v>0.169889986021713</v>
      </c>
    </row>
    <row r="102" customFormat="false" ht="15" hidden="false" customHeight="false" outlineLevel="0" collapsed="false">
      <c r="A102" s="21" t="n">
        <v>78</v>
      </c>
      <c r="B102" s="18" t="n">
        <f aca="false">CHOOSE($G$9,S102,U102,W102)</f>
        <v>1.36569743243518</v>
      </c>
      <c r="C102" s="18" t="n">
        <f aca="false">CHOOSE($G$9,T102,V102,X102)</f>
        <v>1.25575814087087</v>
      </c>
      <c r="D102" s="24" t="n">
        <f aca="false">$B$6+$B$7*B102</f>
        <v>0.186569743243518</v>
      </c>
      <c r="E102" s="24" t="n">
        <f aca="false">$C$6+$C$7*($B$8*B102+SQRT(1-$B$8^2)*C102)</f>
        <v>0.227036716722088</v>
      </c>
      <c r="F102" s="14" t="n">
        <f aca="false">B102</f>
        <v>1.36569743243518</v>
      </c>
      <c r="G102" s="14" t="n">
        <f aca="false">F102^2</f>
        <v>1.86512947696004</v>
      </c>
      <c r="H102" s="21"/>
      <c r="I102" s="21"/>
      <c r="J102" s="21"/>
      <c r="K102" s="21"/>
      <c r="L102" s="21"/>
      <c r="M102" s="21"/>
      <c r="N102" s="21"/>
      <c r="O102" s="21"/>
      <c r="P102" s="21"/>
      <c r="S102" s="20" t="n">
        <v>1.36569743243518</v>
      </c>
      <c r="T102" s="20" t="n">
        <v>1.25575814087087</v>
      </c>
      <c r="U102" s="20" t="n">
        <v>-1.24877673449503</v>
      </c>
      <c r="V102" s="20" t="n">
        <v>-0.244835928381608</v>
      </c>
      <c r="W102" s="20" t="n">
        <v>-1.72617864146643</v>
      </c>
      <c r="X102" s="20" t="n">
        <v>-0.803373054040042</v>
      </c>
    </row>
    <row r="103" customFormat="false" ht="15" hidden="false" customHeight="false" outlineLevel="0" collapsed="false">
      <c r="A103" s="21" t="n">
        <v>79</v>
      </c>
      <c r="B103" s="18" t="n">
        <f aca="false">CHOOSE($G$9,S103,U103,W103)</f>
        <v>0.105685927072557</v>
      </c>
      <c r="C103" s="18" t="n">
        <f aca="false">CHOOSE($G$9,T103,V103,X103)</f>
        <v>0.482542998198528</v>
      </c>
      <c r="D103" s="24" t="n">
        <f aca="false">$B$6+$B$7*B103</f>
        <v>0.0605685927072557</v>
      </c>
      <c r="E103" s="24" t="n">
        <f aca="false">$C$6+$C$7*($B$8*B103+SQRT(1-$B$8^2)*C103)</f>
        <v>0.0970737458394512</v>
      </c>
      <c r="F103" s="14" t="n">
        <f aca="false">B103</f>
        <v>0.105685927072557</v>
      </c>
      <c r="G103" s="14" t="n">
        <f aca="false">F103^2</f>
        <v>0.0111695151811857</v>
      </c>
      <c r="H103" s="21"/>
      <c r="I103" s="21"/>
      <c r="J103" s="21"/>
      <c r="K103" s="21"/>
      <c r="L103" s="21"/>
      <c r="M103" s="21"/>
      <c r="N103" s="21"/>
      <c r="O103" s="21"/>
      <c r="P103" s="21"/>
      <c r="S103" s="20" t="n">
        <v>0.105685927072557</v>
      </c>
      <c r="T103" s="20" t="n">
        <v>0.482542998198528</v>
      </c>
      <c r="U103" s="20" t="n">
        <v>0.680730080851744</v>
      </c>
      <c r="V103" s="20" t="n">
        <v>-0.442403941373518</v>
      </c>
      <c r="W103" s="20" t="n">
        <v>0.14249403541556</v>
      </c>
      <c r="X103" s="20" t="n">
        <v>1.48552059643404</v>
      </c>
    </row>
    <row r="104" customFormat="false" ht="15" hidden="false" customHeight="false" outlineLevel="0" collapsed="false">
      <c r="A104" s="21" t="n">
        <v>80</v>
      </c>
      <c r="B104" s="18" t="n">
        <f aca="false">CHOOSE($G$9,S104,U104,W104)</f>
        <v>0.275114644324133</v>
      </c>
      <c r="C104" s="18" t="n">
        <f aca="false">CHOOSE($G$9,T104,V104,X104)</f>
        <v>-1.09338901512075</v>
      </c>
      <c r="D104" s="24" t="n">
        <f aca="false">$B$6+$B$7*B104</f>
        <v>0.0775114644324133</v>
      </c>
      <c r="E104" s="24" t="n">
        <f aca="false">$C$6+$C$7*($B$8*B104+SQRT(1-$B$8^2)*C104)</f>
        <v>-0.0309345341151353</v>
      </c>
      <c r="F104" s="14" t="n">
        <f aca="false">B104</f>
        <v>0.275114644324133</v>
      </c>
      <c r="G104" s="14" t="n">
        <f aca="false">F104^2</f>
        <v>0.075688067521594</v>
      </c>
      <c r="H104" s="21"/>
      <c r="I104" s="21"/>
      <c r="J104" s="21"/>
      <c r="K104" s="21"/>
      <c r="L104" s="21"/>
      <c r="M104" s="21"/>
      <c r="N104" s="21"/>
      <c r="O104" s="21"/>
      <c r="P104" s="21"/>
      <c r="S104" s="20" t="n">
        <v>0.275114644324133</v>
      </c>
      <c r="T104" s="20" t="n">
        <v>-1.09338901512075</v>
      </c>
      <c r="U104" s="20" t="n">
        <v>-0.0166546032292164</v>
      </c>
      <c r="V104" s="20" t="n">
        <v>-0.643205258821215</v>
      </c>
      <c r="W104" s="20" t="n">
        <v>-0.991401521893644</v>
      </c>
      <c r="X104" s="20" t="n">
        <v>0.39178044191946</v>
      </c>
    </row>
    <row r="105" customFormat="false" ht="15" hidden="false" customHeight="false" outlineLevel="0" collapsed="false">
      <c r="A105" s="21" t="n">
        <v>81</v>
      </c>
      <c r="B105" s="18" t="n">
        <f aca="false">CHOOSE($G$9,S105,U105,W105)</f>
        <v>0.449897018229236</v>
      </c>
      <c r="C105" s="18" t="n">
        <f aca="false">CHOOSE($G$9,T105,V105,X105)</f>
        <v>0.549651364534703</v>
      </c>
      <c r="D105" s="24" t="n">
        <f aca="false">$B$6+$B$7*B105</f>
        <v>0.0949897018229236</v>
      </c>
      <c r="E105" s="24" t="n">
        <f aca="false">$C$6+$C$7*($B$8*B105+SQRT(1-$B$8^2)*C105)</f>
        <v>0.120096055402645</v>
      </c>
      <c r="F105" s="14" t="n">
        <f aca="false">B105</f>
        <v>0.449897018229236</v>
      </c>
      <c r="G105" s="14" t="n">
        <f aca="false">F105^2</f>
        <v>0.202407327011557</v>
      </c>
      <c r="H105" s="21"/>
      <c r="I105" s="21"/>
      <c r="J105" s="21"/>
      <c r="K105" s="21"/>
      <c r="L105" s="21"/>
      <c r="M105" s="21"/>
      <c r="N105" s="21"/>
      <c r="O105" s="21"/>
      <c r="P105" s="21"/>
      <c r="S105" s="20" t="n">
        <v>0.449897018229236</v>
      </c>
      <c r="T105" s="20" t="n">
        <v>0.549651364534703</v>
      </c>
      <c r="U105" s="20" t="n">
        <v>0.613851996824913</v>
      </c>
      <c r="V105" s="20" t="n">
        <v>-1.10086424994363</v>
      </c>
      <c r="W105" s="20" t="n">
        <v>1.20457554834195</v>
      </c>
      <c r="X105" s="20" t="n">
        <v>-1.54748324166322</v>
      </c>
    </row>
    <row r="106" customFormat="false" ht="15" hidden="false" customHeight="false" outlineLevel="0" collapsed="false">
      <c r="A106" s="21" t="n">
        <v>82</v>
      </c>
      <c r="B106" s="18" t="n">
        <f aca="false">CHOOSE($G$9,S106,U106,W106)</f>
        <v>0.0331357498016665</v>
      </c>
      <c r="C106" s="18" t="n">
        <f aca="false">CHOOSE($G$9,T106,V106,X106)</f>
        <v>-0.61085688062596</v>
      </c>
      <c r="D106" s="24" t="n">
        <f aca="false">$B$6+$B$7*B106</f>
        <v>0.0533135749801667</v>
      </c>
      <c r="E106" s="24" t="n">
        <f aca="false">$C$6+$C$7*($B$8*B106+SQRT(1-$B$8^2)*C106)</f>
        <v>-0.00124497017977665</v>
      </c>
      <c r="F106" s="14" t="n">
        <f aca="false">B106</f>
        <v>0.0331357498016665</v>
      </c>
      <c r="G106" s="14" t="n">
        <f aca="false">F106^2</f>
        <v>0.00109797791491864</v>
      </c>
      <c r="H106" s="21"/>
      <c r="I106" s="21"/>
      <c r="J106" s="21"/>
      <c r="K106" s="21"/>
      <c r="L106" s="21"/>
      <c r="M106" s="21"/>
      <c r="N106" s="21"/>
      <c r="O106" s="21"/>
      <c r="P106" s="21"/>
      <c r="S106" s="20" t="n">
        <v>0.0331357498016665</v>
      </c>
      <c r="T106" s="20" t="n">
        <v>-0.61085688062596</v>
      </c>
      <c r="U106" s="20" t="n">
        <v>1.21385029200948</v>
      </c>
      <c r="V106" s="20" t="n">
        <v>-1.99884737370309</v>
      </c>
      <c r="W106" s="20" t="n">
        <v>0.632947940654931</v>
      </c>
      <c r="X106" s="20" t="n">
        <v>0.526872000349376</v>
      </c>
    </row>
    <row r="107" customFormat="false" ht="15" hidden="false" customHeight="false" outlineLevel="0" collapsed="false">
      <c r="A107" s="21" t="n">
        <v>83</v>
      </c>
      <c r="B107" s="18" t="n">
        <f aca="false">CHOOSE($G$9,S107,U107,W107)</f>
        <v>2.19778800615572</v>
      </c>
      <c r="C107" s="18" t="n">
        <f aca="false">CHOOSE($G$9,T107,V107,X107)</f>
        <v>1.39712844065943</v>
      </c>
      <c r="D107" s="24" t="n">
        <f aca="false">$B$6+$B$7*B107</f>
        <v>0.269778800615572</v>
      </c>
      <c r="E107" s="24" t="n">
        <f aca="false">$C$6+$C$7*($B$8*B107+SQRT(1-$B$8^2)*C107)</f>
        <v>0.280884272503867</v>
      </c>
      <c r="F107" s="14" t="n">
        <f aca="false">B107</f>
        <v>2.19778800615572</v>
      </c>
      <c r="G107" s="14" t="n">
        <f aca="false">F107^2</f>
        <v>4.83027212000193</v>
      </c>
      <c r="H107" s="21"/>
      <c r="I107" s="21"/>
      <c r="J107" s="21"/>
      <c r="K107" s="21"/>
      <c r="L107" s="21"/>
      <c r="M107" s="21"/>
      <c r="N107" s="21"/>
      <c r="O107" s="21"/>
      <c r="P107" s="21"/>
      <c r="S107" s="20" t="n">
        <v>2.19778800615572</v>
      </c>
      <c r="T107" s="20" t="n">
        <v>1.39712844065943</v>
      </c>
      <c r="U107" s="20" t="n">
        <v>-0.375910021784008</v>
      </c>
      <c r="V107" s="20" t="n">
        <v>-0.187184595492731</v>
      </c>
      <c r="W107" s="20" t="n">
        <v>-0.0332094105228678</v>
      </c>
      <c r="X107" s="20" t="n">
        <v>-1.1394546766929</v>
      </c>
    </row>
    <row r="108" customFormat="false" ht="15" hidden="false" customHeight="false" outlineLevel="0" collapsed="false">
      <c r="A108" s="21" t="n">
        <v>84</v>
      </c>
      <c r="B108" s="18" t="n">
        <f aca="false">CHOOSE($G$9,S108,U108,W108)</f>
        <v>-0.41169149958523</v>
      </c>
      <c r="C108" s="18" t="n">
        <f aca="false">CHOOSE($G$9,T108,V108,X108)</f>
        <v>-0.21489317629066</v>
      </c>
      <c r="D108" s="24" t="n">
        <f aca="false">$B$6+$B$7*B108</f>
        <v>0.00883085004147704</v>
      </c>
      <c r="E108" s="24" t="n">
        <f aca="false">$C$6+$C$7*($B$8*B108+SQRT(1-$B$8^2)*C108)</f>
        <v>0.0108051300439746</v>
      </c>
      <c r="F108" s="14" t="n">
        <f aca="false">B108</f>
        <v>-0.41169149958523</v>
      </c>
      <c r="G108" s="14" t="n">
        <f aca="false">F108^2</f>
        <v>0.169489890830735</v>
      </c>
      <c r="H108" s="21"/>
      <c r="I108" s="21"/>
      <c r="J108" s="21"/>
      <c r="K108" s="21"/>
      <c r="L108" s="21"/>
      <c r="M108" s="21"/>
      <c r="N108" s="21"/>
      <c r="O108" s="21"/>
      <c r="P108" s="21"/>
      <c r="S108" s="20" t="n">
        <v>-0.41169149958523</v>
      </c>
      <c r="T108" s="20" t="n">
        <v>-0.21489317629066</v>
      </c>
      <c r="U108" s="20" t="n">
        <v>0.684412318852655</v>
      </c>
      <c r="V108" s="20" t="n">
        <v>1.34154127291562</v>
      </c>
      <c r="W108" s="20" t="n">
        <v>-1.4229253259832</v>
      </c>
      <c r="X108" s="20" t="n">
        <v>-0.108355205569715</v>
      </c>
    </row>
    <row r="109" customFormat="false" ht="15" hidden="false" customHeight="false" outlineLevel="0" collapsed="false">
      <c r="A109" s="21" t="n">
        <v>85</v>
      </c>
      <c r="B109" s="18" t="n">
        <f aca="false">CHOOSE($G$9,S109,U109,W109)</f>
        <v>-0.264843178632377</v>
      </c>
      <c r="C109" s="18" t="n">
        <f aca="false">CHOOSE($G$9,T109,V109,X109)</f>
        <v>0.659451612068242</v>
      </c>
      <c r="D109" s="24" t="n">
        <f aca="false">$B$6+$B$7*B109</f>
        <v>0.0235156821367623</v>
      </c>
      <c r="E109" s="24" t="n">
        <f aca="false">$C$6+$C$7*($B$8*B109+SQRT(1-$B$8^2)*C109)</f>
        <v>0.093868025930151</v>
      </c>
      <c r="F109" s="14" t="n">
        <f aca="false">B109</f>
        <v>-0.264843178632377</v>
      </c>
      <c r="G109" s="14" t="n">
        <f aca="false">F109^2</f>
        <v>0.0701419092681012</v>
      </c>
      <c r="H109" s="21"/>
      <c r="I109" s="21"/>
      <c r="J109" s="21"/>
      <c r="K109" s="21"/>
      <c r="L109" s="21"/>
      <c r="M109" s="21"/>
      <c r="N109" s="21"/>
      <c r="O109" s="21"/>
      <c r="P109" s="21"/>
      <c r="S109" s="20" t="n">
        <v>-0.264843178632377</v>
      </c>
      <c r="T109" s="20" t="n">
        <v>0.659451612068242</v>
      </c>
      <c r="U109" s="20" t="n">
        <v>-1.37443125938528</v>
      </c>
      <c r="V109" s="20" t="n">
        <v>0.287888958111946</v>
      </c>
      <c r="W109" s="20" t="n">
        <v>-1.16154126075785</v>
      </c>
      <c r="X109" s="20" t="n">
        <v>-1.70673486473159</v>
      </c>
    </row>
    <row r="110" customFormat="false" ht="15" hidden="false" customHeight="false" outlineLevel="0" collapsed="false">
      <c r="A110" s="21" t="n">
        <v>86</v>
      </c>
      <c r="B110" s="18" t="n">
        <f aca="false">CHOOSE($G$9,S110,U110,W110)</f>
        <v>-0.149415660017065</v>
      </c>
      <c r="C110" s="18" t="n">
        <f aca="false">CHOOSE($G$9,T110,V110,X110)</f>
        <v>-1.44636388662011</v>
      </c>
      <c r="D110" s="24" t="n">
        <f aca="false">$B$6+$B$7*B110</f>
        <v>0.0350584339982935</v>
      </c>
      <c r="E110" s="24" t="n">
        <f aca="false">$C$6+$C$7*($B$8*B110+SQRT(1-$B$8^2)*C110)</f>
        <v>-0.0827295698937939</v>
      </c>
      <c r="F110" s="14" t="n">
        <f aca="false">B110</f>
        <v>-0.149415660017065</v>
      </c>
      <c r="G110" s="14" t="n">
        <f aca="false">F110^2</f>
        <v>0.0223250394583353</v>
      </c>
      <c r="H110" s="21"/>
      <c r="I110" s="21"/>
      <c r="J110" s="21"/>
      <c r="K110" s="21"/>
      <c r="L110" s="21"/>
      <c r="M110" s="21"/>
      <c r="N110" s="21"/>
      <c r="O110" s="21"/>
      <c r="P110" s="21"/>
      <c r="S110" s="20" t="n">
        <v>-0.149415660017065</v>
      </c>
      <c r="T110" s="20" t="n">
        <v>-1.44636388662011</v>
      </c>
      <c r="U110" s="20" t="n">
        <v>-0.0440127953692683</v>
      </c>
      <c r="V110" s="20" t="n">
        <v>-0.199828358465818</v>
      </c>
      <c r="W110" s="20" t="n">
        <v>-0.24991641532242</v>
      </c>
      <c r="X110" s="20" t="n">
        <v>-0.143640843140205</v>
      </c>
    </row>
    <row r="111" customFormat="false" ht="15" hidden="false" customHeight="false" outlineLevel="0" collapsed="false">
      <c r="A111" s="21" t="n">
        <v>87</v>
      </c>
      <c r="B111" s="18" t="n">
        <f aca="false">CHOOSE($G$9,S111,U111,W111)</f>
        <v>0.464946043003069</v>
      </c>
      <c r="C111" s="18" t="n">
        <f aca="false">CHOOSE($G$9,T111,V111,X111)</f>
        <v>0.441608119542751</v>
      </c>
      <c r="D111" s="24" t="n">
        <f aca="false">$B$6+$B$7*B111</f>
        <v>0.0964946043003069</v>
      </c>
      <c r="E111" s="24" t="n">
        <f aca="false">$C$6+$C$7*($B$8*B111+SQRT(1-$B$8^2)*C111)</f>
        <v>0.111491687154303</v>
      </c>
      <c r="F111" s="14" t="n">
        <f aca="false">B111</f>
        <v>0.464946043003069</v>
      </c>
      <c r="G111" s="14" t="n">
        <f aca="false">F111^2</f>
        <v>0.216174822904212</v>
      </c>
      <c r="H111" s="21"/>
      <c r="I111" s="21"/>
      <c r="J111" s="21"/>
      <c r="K111" s="21"/>
      <c r="L111" s="21"/>
      <c r="M111" s="21"/>
      <c r="N111" s="21"/>
      <c r="O111" s="21"/>
      <c r="P111" s="21"/>
      <c r="S111" s="20" t="n">
        <v>0.464946043003069</v>
      </c>
      <c r="T111" s="20" t="n">
        <v>0.441608119542751</v>
      </c>
      <c r="U111" s="20" t="n">
        <v>-1.78648296099139</v>
      </c>
      <c r="V111" s="20" t="n">
        <v>-1.24395828169679</v>
      </c>
      <c r="W111" s="20" t="n">
        <v>0.552546652315807</v>
      </c>
      <c r="X111" s="20" t="n">
        <v>0.21242495121989</v>
      </c>
    </row>
    <row r="112" customFormat="false" ht="15" hidden="false" customHeight="false" outlineLevel="0" collapsed="false">
      <c r="A112" s="21" t="n">
        <v>88</v>
      </c>
      <c r="B112" s="18" t="n">
        <f aca="false">CHOOSE($G$9,S112,U112,W112)</f>
        <v>1.22361688502707</v>
      </c>
      <c r="C112" s="18" t="n">
        <f aca="false">CHOOSE($G$9,T112,V112,X112)</f>
        <v>1.44825125557892</v>
      </c>
      <c r="D112" s="24" t="n">
        <f aca="false">$B$6+$B$7*B112</f>
        <v>0.172361688502707</v>
      </c>
      <c r="E112" s="24" t="n">
        <f aca="false">$C$6+$C$7*($B$8*B112+SQRT(1-$B$8^2)*C112)</f>
        <v>0.236603082090759</v>
      </c>
      <c r="F112" s="14" t="n">
        <f aca="false">B112</f>
        <v>1.22361688502707</v>
      </c>
      <c r="G112" s="14" t="n">
        <f aca="false">F112^2</f>
        <v>1.49723828132335</v>
      </c>
      <c r="H112" s="21"/>
      <c r="I112" s="21"/>
      <c r="J112" s="21"/>
      <c r="K112" s="21"/>
      <c r="L112" s="21"/>
      <c r="M112" s="21"/>
      <c r="N112" s="21"/>
      <c r="O112" s="21"/>
      <c r="P112" s="21"/>
      <c r="S112" s="20" t="n">
        <v>1.22361688502707</v>
      </c>
      <c r="T112" s="20" t="n">
        <v>1.44825125557892</v>
      </c>
      <c r="U112" s="20" t="n">
        <v>-1.0498872236943</v>
      </c>
      <c r="V112" s="20" t="n">
        <v>0.849455334884603</v>
      </c>
      <c r="W112" s="20" t="n">
        <v>1.66117283308161</v>
      </c>
      <c r="X112" s="20" t="n">
        <v>-1.21798706562032</v>
      </c>
    </row>
    <row r="113" customFormat="false" ht="15" hidden="false" customHeight="false" outlineLevel="0" collapsed="false">
      <c r="A113" s="21" t="n">
        <v>89</v>
      </c>
      <c r="B113" s="18" t="n">
        <f aca="false">CHOOSE($G$9,S113,U113,W113)</f>
        <v>-0.66176826778103</v>
      </c>
      <c r="C113" s="18" t="n">
        <f aca="false">CHOOSE($G$9,T113,V113,X113)</f>
        <v>-0.332279994751055</v>
      </c>
      <c r="D113" s="24" t="n">
        <f aca="false">$B$6+$B$7*B113</f>
        <v>-0.016176826778103</v>
      </c>
      <c r="E113" s="24" t="n">
        <f aca="false">$C$6+$C$7*($B$8*B113+SQRT(1-$B$8^2)*C113)</f>
        <v>-0.0118647050514288</v>
      </c>
      <c r="F113" s="14" t="n">
        <f aca="false">B113</f>
        <v>-0.66176826778103</v>
      </c>
      <c r="G113" s="14" t="n">
        <f aca="false">F113^2</f>
        <v>0.437937240241906</v>
      </c>
      <c r="H113" s="21"/>
      <c r="I113" s="21"/>
      <c r="J113" s="21"/>
      <c r="K113" s="21"/>
      <c r="L113" s="21"/>
      <c r="M113" s="21"/>
      <c r="N113" s="21"/>
      <c r="O113" s="21"/>
      <c r="P113" s="21"/>
      <c r="S113" s="20" t="n">
        <v>-0.66176826778103</v>
      </c>
      <c r="T113" s="20" t="n">
        <v>-0.332279994751055</v>
      </c>
      <c r="U113" s="20" t="n">
        <v>0.0175687199428417</v>
      </c>
      <c r="V113" s="20" t="n">
        <v>1.10460307536623</v>
      </c>
      <c r="W113" s="20" t="n">
        <v>-0.0343920670219098</v>
      </c>
      <c r="X113" s="20" t="n">
        <v>-0.0637179840100554</v>
      </c>
    </row>
    <row r="114" customFormat="false" ht="15" hidden="false" customHeight="false" outlineLevel="0" collapsed="false">
      <c r="A114" s="21" t="n">
        <v>90</v>
      </c>
      <c r="B114" s="18" t="n">
        <f aca="false">CHOOSE($G$9,S114,U114,W114)</f>
        <v>-0.0217382362956743</v>
      </c>
      <c r="C114" s="18" t="n">
        <f aca="false">CHOOSE($G$9,T114,V114,X114)</f>
        <v>0.281276235683797</v>
      </c>
      <c r="D114" s="24" t="n">
        <f aca="false">$B$6+$B$7*B114</f>
        <v>0.0478261763704326</v>
      </c>
      <c r="E114" s="24" t="n">
        <f aca="false">$C$6+$C$7*($B$8*B114+SQRT(1-$B$8^2)*C114)</f>
        <v>0.073272324743519</v>
      </c>
      <c r="F114" s="14" t="n">
        <f aca="false">B114</f>
        <v>-0.0217382362956743</v>
      </c>
      <c r="G114" s="14" t="n">
        <f aca="false">F114^2</f>
        <v>0.000472550917246573</v>
      </c>
      <c r="H114" s="21"/>
      <c r="I114" s="21"/>
      <c r="J114" s="21"/>
      <c r="K114" s="21"/>
      <c r="L114" s="21"/>
      <c r="M114" s="21"/>
      <c r="N114" s="21"/>
      <c r="O114" s="21"/>
      <c r="P114" s="21"/>
      <c r="S114" s="20" t="n">
        <v>-0.0217382362956743</v>
      </c>
      <c r="T114" s="20" t="n">
        <v>0.281276235683797</v>
      </c>
      <c r="U114" s="20" t="n">
        <v>-0.885483720156348</v>
      </c>
      <c r="V114" s="20" t="n">
        <v>0.0717337010365317</v>
      </c>
      <c r="W114" s="20" t="n">
        <v>-0.965455514520543</v>
      </c>
      <c r="X114" s="20" t="n">
        <v>-0.106064462639362</v>
      </c>
    </row>
    <row r="115" customFormat="false" ht="15" hidden="false" customHeight="false" outlineLevel="0" collapsed="false">
      <c r="A115" s="21" t="n">
        <v>91</v>
      </c>
      <c r="B115" s="18" t="n">
        <f aca="false">CHOOSE($G$9,S115,U115,W115)</f>
        <v>1.29027888727887</v>
      </c>
      <c r="C115" s="18" t="n">
        <f aca="false">CHOOSE($G$9,T115,V115,X115)</f>
        <v>1.40676827178804</v>
      </c>
      <c r="D115" s="24" t="n">
        <f aca="false">$B$6+$B$7*B115</f>
        <v>0.179027888727887</v>
      </c>
      <c r="E115" s="24" t="n">
        <f aca="false">$C$6+$C$7*($B$8*B115+SQRT(1-$B$8^2)*C115)</f>
        <v>0.236343650424581</v>
      </c>
      <c r="F115" s="14" t="n">
        <f aca="false">B115</f>
        <v>1.29027888727887</v>
      </c>
      <c r="G115" s="14" t="n">
        <f aca="false">F115^2</f>
        <v>1.66481960695759</v>
      </c>
      <c r="H115" s="21"/>
      <c r="I115" s="21"/>
      <c r="J115" s="21"/>
      <c r="K115" s="21"/>
      <c r="L115" s="21"/>
      <c r="M115" s="21"/>
      <c r="N115" s="21"/>
      <c r="O115" s="21"/>
      <c r="P115" s="21"/>
      <c r="S115" s="20" t="n">
        <v>1.29027888727887</v>
      </c>
      <c r="T115" s="20" t="n">
        <v>1.40676827178804</v>
      </c>
      <c r="U115" s="20" t="n">
        <v>0.966883757950629</v>
      </c>
      <c r="V115" s="20" t="n">
        <v>2.08440793961175</v>
      </c>
      <c r="W115" s="20" t="n">
        <v>-0.920731673604483</v>
      </c>
      <c r="X115" s="20" t="n">
        <v>0.525828571725549</v>
      </c>
    </row>
    <row r="116" customFormat="false" ht="15" hidden="false" customHeight="false" outlineLevel="0" collapsed="false">
      <c r="A116" s="21" t="n">
        <v>92</v>
      </c>
      <c r="B116" s="18" t="n">
        <f aca="false">CHOOSE($G$9,S116,U116,W116)</f>
        <v>0.156204070630187</v>
      </c>
      <c r="C116" s="18" t="n">
        <f aca="false">CHOOSE($G$9,T116,V116,X116)</f>
        <v>-0.373272664784048</v>
      </c>
      <c r="D116" s="24" t="n">
        <f aca="false">$B$6+$B$7*B116</f>
        <v>0.0656204070630187</v>
      </c>
      <c r="E116" s="24" t="n">
        <f aca="false">$C$6+$C$7*($B$8*B116+SQRT(1-$B$8^2)*C116)</f>
        <v>0.0254838425073795</v>
      </c>
      <c r="F116" s="14" t="n">
        <f aca="false">B116</f>
        <v>0.156204070630187</v>
      </c>
      <c r="G116" s="14" t="n">
        <f aca="false">F116^2</f>
        <v>0.0243997116814404</v>
      </c>
      <c r="H116" s="21"/>
      <c r="I116" s="21"/>
      <c r="J116" s="21"/>
      <c r="K116" s="21"/>
      <c r="L116" s="21"/>
      <c r="M116" s="21"/>
      <c r="N116" s="21"/>
      <c r="O116" s="21"/>
      <c r="P116" s="21"/>
      <c r="S116" s="20" t="n">
        <v>0.156204070630187</v>
      </c>
      <c r="T116" s="20" t="n">
        <v>-0.373272664784048</v>
      </c>
      <c r="U116" s="20" t="n">
        <v>0.426877822164938</v>
      </c>
      <c r="V116" s="20" t="n">
        <v>-1.35542775809413</v>
      </c>
      <c r="W116" s="20" t="n">
        <v>0.565992434776241</v>
      </c>
      <c r="X116" s="20" t="n">
        <v>0.120155847053489</v>
      </c>
    </row>
    <row r="117" customFormat="false" ht="15" hidden="false" customHeight="false" outlineLevel="0" collapsed="false">
      <c r="A117" s="21" t="n">
        <v>93</v>
      </c>
      <c r="B117" s="18" t="n">
        <f aca="false">CHOOSE($G$9,S117,U117,W117)</f>
        <v>0.897104992676336</v>
      </c>
      <c r="C117" s="18" t="n">
        <f aca="false">CHOOSE($G$9,T117,V117,X117)</f>
        <v>-0.152219887562175</v>
      </c>
      <c r="D117" s="24" t="n">
        <f aca="false">$B$6+$B$7*B117</f>
        <v>0.139710499267634</v>
      </c>
      <c r="E117" s="24" t="n">
        <f aca="false">$C$6+$C$7*($B$8*B117+SQRT(1-$B$8^2)*C117)</f>
        <v>0.0816726206748113</v>
      </c>
      <c r="F117" s="14" t="n">
        <f aca="false">B117</f>
        <v>0.897104992676336</v>
      </c>
      <c r="G117" s="14" t="n">
        <f aca="false">F117^2</f>
        <v>0.804797367884809</v>
      </c>
      <c r="H117" s="21"/>
      <c r="I117" s="21"/>
      <c r="J117" s="21"/>
      <c r="K117" s="21"/>
      <c r="L117" s="21"/>
      <c r="M117" s="21"/>
      <c r="N117" s="21"/>
      <c r="O117" s="21"/>
      <c r="P117" s="21"/>
      <c r="S117" s="20" t="n">
        <v>0.897104992676336</v>
      </c>
      <c r="T117" s="20" t="n">
        <v>-0.152219887562175</v>
      </c>
      <c r="U117" s="20" t="n">
        <v>-1.42177524124465</v>
      </c>
      <c r="V117" s="20" t="n">
        <v>1.50461275340119</v>
      </c>
      <c r="W117" s="20" t="n">
        <v>1.18649608697604</v>
      </c>
      <c r="X117" s="20" t="n">
        <v>-0.164997784323011</v>
      </c>
    </row>
    <row r="118" customFormat="false" ht="15" hidden="false" customHeight="false" outlineLevel="0" collapsed="false">
      <c r="A118" s="21" t="n">
        <v>94</v>
      </c>
      <c r="B118" s="18" t="n">
        <f aca="false">CHOOSE($G$9,S118,U118,W118)</f>
        <v>0.812777472085349</v>
      </c>
      <c r="C118" s="18" t="n">
        <f aca="false">CHOOSE($G$9,T118,V118,X118)</f>
        <v>1.18771762031066</v>
      </c>
      <c r="D118" s="24" t="n">
        <f aca="false">$B$6+$B$7*B118</f>
        <v>0.131277747208535</v>
      </c>
      <c r="E118" s="24" t="n">
        <f aca="false">$C$6+$C$7*($B$8*B118+SQRT(1-$B$8^2)*C118)</f>
        <v>0.193498236775411</v>
      </c>
      <c r="F118" s="14" t="n">
        <f aca="false">B118</f>
        <v>0.812777472085349</v>
      </c>
      <c r="G118" s="14" t="n">
        <f aca="false">F118^2</f>
        <v>0.66060721912945</v>
      </c>
      <c r="H118" s="21"/>
      <c r="I118" s="21"/>
      <c r="J118" s="21"/>
      <c r="K118" s="21"/>
      <c r="L118" s="21"/>
      <c r="M118" s="21"/>
      <c r="N118" s="21"/>
      <c r="O118" s="21"/>
      <c r="P118" s="21"/>
      <c r="S118" s="20" t="n">
        <v>0.812777472085349</v>
      </c>
      <c r="T118" s="20" t="n">
        <v>1.18771762031066</v>
      </c>
      <c r="U118" s="20" t="n">
        <v>-0.792067716493546</v>
      </c>
      <c r="V118" s="20" t="n">
        <v>1.35758754416157</v>
      </c>
      <c r="W118" s="20" t="n">
        <v>-0.459335214688522</v>
      </c>
      <c r="X118" s="20" t="n">
        <v>0.105072690993613</v>
      </c>
    </row>
    <row r="119" customFormat="false" ht="15" hidden="false" customHeight="false" outlineLevel="0" collapsed="false">
      <c r="A119" s="21" t="n">
        <v>95</v>
      </c>
      <c r="B119" s="18" t="n">
        <f aca="false">CHOOSE($G$9,S119,U119,W119)</f>
        <v>0.099151496929748</v>
      </c>
      <c r="C119" s="18" t="n">
        <f aca="false">CHOOSE($G$9,T119,V119,X119)</f>
        <v>0.485750867531976</v>
      </c>
      <c r="D119" s="24" t="n">
        <f aca="false">$B$6+$B$7*B119</f>
        <v>0.0599151496929748</v>
      </c>
      <c r="E119" s="24" t="n">
        <f aca="false">$C$6+$C$7*($B$8*B119+SQRT(1-$B$8^2)*C119)</f>
        <v>0.0970248339657895</v>
      </c>
      <c r="F119" s="14" t="n">
        <f aca="false">B119</f>
        <v>0.099151496929748</v>
      </c>
      <c r="G119" s="14" t="n">
        <f aca="false">F119^2</f>
        <v>0.00983101934340982</v>
      </c>
      <c r="H119" s="21"/>
      <c r="I119" s="21"/>
      <c r="J119" s="21"/>
      <c r="K119" s="21"/>
      <c r="L119" s="21"/>
      <c r="M119" s="21"/>
      <c r="N119" s="21"/>
      <c r="O119" s="21"/>
      <c r="P119" s="21"/>
      <c r="S119" s="20" t="n">
        <v>0.099151496929748</v>
      </c>
      <c r="T119" s="20" t="n">
        <v>0.485750867531976</v>
      </c>
      <c r="U119" s="20" t="n">
        <v>0.589365959620224</v>
      </c>
      <c r="V119" s="20" t="n">
        <v>-0.552430770161246</v>
      </c>
      <c r="W119" s="20" t="n">
        <v>-0.611630549729764</v>
      </c>
      <c r="X119" s="20" t="n">
        <v>0.137068411302609</v>
      </c>
    </row>
    <row r="120" customFormat="false" ht="15" hidden="false" customHeight="false" outlineLevel="0" collapsed="false">
      <c r="A120" s="21" t="n">
        <v>96</v>
      </c>
      <c r="B120" s="18" t="n">
        <f aca="false">CHOOSE($G$9,S120,U120,W120)</f>
        <v>-0.383045055152653</v>
      </c>
      <c r="C120" s="18" t="n">
        <f aca="false">CHOOSE($G$9,T120,V120,X120)</f>
        <v>-0.139847995393083</v>
      </c>
      <c r="D120" s="24" t="n">
        <f aca="false">$B$6+$B$7*B120</f>
        <v>0.0116954944847347</v>
      </c>
      <c r="E120" s="24" t="n">
        <f aca="false">$C$6+$C$7*($B$8*B120+SQRT(1-$B$8^2)*C120)</f>
        <v>0.0187365555744935</v>
      </c>
      <c r="F120" s="14" t="n">
        <f aca="false">B120</f>
        <v>-0.383045055152653</v>
      </c>
      <c r="G120" s="14" t="n">
        <f aca="false">F120^2</f>
        <v>0.146723514276899</v>
      </c>
      <c r="H120" s="21"/>
      <c r="I120" s="21"/>
      <c r="J120" s="21"/>
      <c r="K120" s="21"/>
      <c r="L120" s="21"/>
      <c r="M120" s="21"/>
      <c r="N120" s="21"/>
      <c r="O120" s="21"/>
      <c r="P120" s="21"/>
      <c r="S120" s="20" t="n">
        <v>-0.383045055152653</v>
      </c>
      <c r="T120" s="20" t="n">
        <v>-0.139847995393083</v>
      </c>
      <c r="U120" s="20" t="n">
        <v>-0.397445038319214</v>
      </c>
      <c r="V120" s="20" t="n">
        <v>0.0789194529241724</v>
      </c>
      <c r="W120" s="20" t="n">
        <v>-0.560553360192468</v>
      </c>
      <c r="X120" s="20" t="n">
        <v>1.51563349091642</v>
      </c>
    </row>
    <row r="121" customFormat="false" ht="15" hidden="false" customHeight="false" outlineLevel="0" collapsed="false">
      <c r="A121" s="21" t="n">
        <v>97</v>
      </c>
      <c r="B121" s="18" t="n">
        <f aca="false">CHOOSE($G$9,S121,U121,W121)</f>
        <v>-0.320991919604107</v>
      </c>
      <c r="C121" s="18" t="n">
        <f aca="false">CHOOSE($G$9,T121,V121,X121)</f>
        <v>-0.286233009362058</v>
      </c>
      <c r="D121" s="24" t="n">
        <f aca="false">$B$6+$B$7*B121</f>
        <v>0.0179008080395893</v>
      </c>
      <c r="E121" s="24" t="n">
        <f aca="false">$C$6+$C$7*($B$8*B121+SQRT(1-$B$8^2)*C121)</f>
        <v>0.00916189826887352</v>
      </c>
      <c r="F121" s="14" t="n">
        <f aca="false">B121</f>
        <v>-0.320991919604107</v>
      </c>
      <c r="G121" s="14" t="n">
        <f aca="false">F121^2</f>
        <v>0.10303581245113</v>
      </c>
      <c r="H121" s="21"/>
      <c r="I121" s="21"/>
      <c r="J121" s="21"/>
      <c r="K121" s="21"/>
      <c r="L121" s="21"/>
      <c r="M121" s="21"/>
      <c r="N121" s="21"/>
      <c r="O121" s="21"/>
      <c r="P121" s="21"/>
      <c r="S121" s="20" t="n">
        <v>-0.320991919604107</v>
      </c>
      <c r="T121" s="20" t="n">
        <v>-0.286233009362058</v>
      </c>
      <c r="U121" s="20" t="n">
        <v>0.984485203367546</v>
      </c>
      <c r="V121" s="20" t="n">
        <v>-1.31864665013869</v>
      </c>
      <c r="W121" s="20" t="n">
        <v>0.2825394042896</v>
      </c>
      <c r="X121" s="20" t="n">
        <v>0.805551085426273</v>
      </c>
    </row>
    <row r="122" customFormat="false" ht="15" hidden="false" customHeight="false" outlineLevel="0" collapsed="false">
      <c r="A122" s="21" t="n">
        <v>98</v>
      </c>
      <c r="B122" s="18" t="n">
        <f aca="false">CHOOSE($G$9,S122,U122,W122)</f>
        <v>-0.87355918076789</v>
      </c>
      <c r="C122" s="18" t="n">
        <f aca="false">CHOOSE($G$9,T122,V122,X122)</f>
        <v>0.0545118342855695</v>
      </c>
      <c r="D122" s="24" t="n">
        <f aca="false">$B$6+$B$7*B122</f>
        <v>-0.037355918076789</v>
      </c>
      <c r="E122" s="24" t="n">
        <f aca="false">$C$6+$C$7*($B$8*B122+SQRT(1-$B$8^2)*C122)</f>
        <v>0.0110429042914246</v>
      </c>
      <c r="F122" s="14" t="n">
        <f aca="false">B122</f>
        <v>-0.87355918076789</v>
      </c>
      <c r="G122" s="14" t="n">
        <f aca="false">F122^2</f>
        <v>0.763105642303867</v>
      </c>
      <c r="H122" s="21"/>
      <c r="I122" s="21"/>
      <c r="J122" s="21"/>
      <c r="K122" s="21"/>
      <c r="L122" s="21"/>
      <c r="M122" s="21"/>
      <c r="N122" s="21"/>
      <c r="O122" s="21"/>
      <c r="P122" s="21"/>
      <c r="S122" s="20" t="n">
        <v>-0.87355918076789</v>
      </c>
      <c r="T122" s="20" t="n">
        <v>0.0545118342855695</v>
      </c>
      <c r="U122" s="20" t="n">
        <v>0.587245089907118</v>
      </c>
      <c r="V122" s="20" t="n">
        <v>-1.58611971688412</v>
      </c>
      <c r="W122" s="20" t="n">
        <v>-0.353371667459515</v>
      </c>
      <c r="X122" s="20" t="n">
        <v>-0.823107276828873</v>
      </c>
    </row>
    <row r="123" customFormat="false" ht="15" hidden="false" customHeight="false" outlineLevel="0" collapsed="false">
      <c r="A123" s="21" t="n">
        <v>99</v>
      </c>
      <c r="B123" s="18" t="n">
        <f aca="false">CHOOSE($G$9,S123,U123,W123)</f>
        <v>-2.24465082288985</v>
      </c>
      <c r="C123" s="18" t="n">
        <f aca="false">CHOOSE($G$9,T123,V123,X123)</f>
        <v>-0.267008048683874</v>
      </c>
      <c r="D123" s="24" t="n">
        <f aca="false">$B$6+$B$7*B123</f>
        <v>-0.174465082288985</v>
      </c>
      <c r="E123" s="24" t="n">
        <f aca="false">$C$6+$C$7*($B$8*B123+SQRT(1-$B$8^2)*C123)</f>
        <v>-0.0853561164620071</v>
      </c>
      <c r="F123" s="14" t="n">
        <f aca="false">B123</f>
        <v>-2.24465082288985</v>
      </c>
      <c r="G123" s="14" t="n">
        <f aca="false">F123^2</f>
        <v>5.03845731670007</v>
      </c>
      <c r="H123" s="21"/>
      <c r="I123" s="21"/>
      <c r="J123" s="21"/>
      <c r="K123" s="21"/>
      <c r="L123" s="21"/>
      <c r="M123" s="21"/>
      <c r="N123" s="21"/>
      <c r="O123" s="21"/>
      <c r="P123" s="21"/>
      <c r="S123" s="20" t="n">
        <v>-2.24465082288985</v>
      </c>
      <c r="T123" s="20" t="n">
        <v>-0.267008048683874</v>
      </c>
      <c r="U123" s="20" t="n">
        <v>-1.16707334524595</v>
      </c>
      <c r="V123" s="20" t="n">
        <v>-0.249378684137114</v>
      </c>
      <c r="W123" s="20" t="n">
        <v>-0.403925135535492</v>
      </c>
      <c r="X123" s="20" t="n">
        <v>-1.63309982856562</v>
      </c>
    </row>
    <row r="124" customFormat="false" ht="15" hidden="false" customHeight="false" outlineLevel="0" collapsed="false">
      <c r="A124" s="21" t="n">
        <v>100</v>
      </c>
      <c r="B124" s="18" t="n">
        <f aca="false">CHOOSE($G$9,S124,U124,W124)</f>
        <v>-1.41342963127288</v>
      </c>
      <c r="C124" s="18" t="n">
        <f aca="false">CHOOSE($G$9,T124,V124,X124)</f>
        <v>-0.184774589906122</v>
      </c>
      <c r="D124" s="24" t="n">
        <f aca="false">$B$6+$B$7*B124</f>
        <v>-0.0913429631272876</v>
      </c>
      <c r="E124" s="24" t="n">
        <f aca="false">$C$6+$C$7*($B$8*B124+SQRT(1-$B$8^2)*C124)</f>
        <v>-0.0366734304468991</v>
      </c>
      <c r="F124" s="14" t="n">
        <f aca="false">B124</f>
        <v>-1.41342963127288</v>
      </c>
      <c r="G124" s="14" t="n">
        <f aca="false">F124^2</f>
        <v>1.99778332256018</v>
      </c>
      <c r="H124" s="21"/>
      <c r="I124" s="21"/>
      <c r="J124" s="21"/>
      <c r="K124" s="21"/>
      <c r="L124" s="21"/>
      <c r="M124" s="21"/>
      <c r="N124" s="21"/>
      <c r="O124" s="21"/>
      <c r="P124" s="21"/>
      <c r="S124" s="20" t="n">
        <v>-1.41342963127288</v>
      </c>
      <c r="T124" s="20" t="n">
        <v>-0.184774589906122</v>
      </c>
      <c r="U124" s="20" t="n">
        <v>-1.34661242415301</v>
      </c>
      <c r="V124" s="20" t="n">
        <v>-0.946840315709221</v>
      </c>
      <c r="W124" s="20" t="n">
        <v>0.70223380998531</v>
      </c>
      <c r="X124" s="20" t="n">
        <v>1.0877267420812</v>
      </c>
    </row>
    <row r="125" customFormat="false" ht="15" hidden="false" customHeight="false" outlineLevel="0" collapsed="false">
      <c r="A125" s="21" t="n">
        <v>101</v>
      </c>
      <c r="B125" s="18" t="n">
        <f aca="false">CHOOSE($G$9,S125,U125,W125)</f>
        <v>1.12415932327488</v>
      </c>
      <c r="C125" s="18" t="n">
        <f aca="false">CHOOSE($G$9,T125,V125,X125)</f>
        <v>-0.196853161175917</v>
      </c>
      <c r="D125" s="24" t="n">
        <f aca="false">$B$6+$B$7*B125</f>
        <v>0.162415932327488</v>
      </c>
      <c r="E125" s="24" t="n">
        <f aca="false">$C$6+$C$7*($B$8*B125+SQRT(1-$B$8^2)*C125)</f>
        <v>0.0891599823243824</v>
      </c>
      <c r="F125" s="14" t="n">
        <f aca="false">B125</f>
        <v>1.12415932327488</v>
      </c>
      <c r="G125" s="14" t="n">
        <f aca="false">F125^2</f>
        <v>1.26373418410584</v>
      </c>
      <c r="H125" s="21"/>
      <c r="I125" s="21"/>
      <c r="J125" s="21"/>
      <c r="K125" s="21"/>
      <c r="L125" s="21"/>
      <c r="M125" s="21"/>
      <c r="N125" s="21"/>
      <c r="O125" s="21"/>
      <c r="P125" s="21"/>
      <c r="S125" s="20" t="n">
        <v>1.12415932327488</v>
      </c>
      <c r="T125" s="20" t="n">
        <v>-0.196853161175917</v>
      </c>
      <c r="U125" s="20" t="n">
        <v>0.973217954204316</v>
      </c>
      <c r="V125" s="20" t="n">
        <v>1.20540119305022</v>
      </c>
      <c r="W125" s="20" t="n">
        <v>0.651416907820415</v>
      </c>
      <c r="X125" s="20" t="n">
        <v>-0.161341504438362</v>
      </c>
    </row>
    <row r="126" customFormat="false" ht="15" hidden="false" customHeight="false" outlineLevel="0" collapsed="false">
      <c r="A126" s="21" t="n">
        <v>102</v>
      </c>
      <c r="B126" s="18" t="n">
        <f aca="false">CHOOSE($G$9,S126,U126,W126)</f>
        <v>-0.862740246388257</v>
      </c>
      <c r="C126" s="18" t="n">
        <f aca="false">CHOOSE($G$9,T126,V126,X126)</f>
        <v>2.09221517981122</v>
      </c>
      <c r="D126" s="24" t="n">
        <f aca="false">$B$6+$B$7*B126</f>
        <v>-0.0362740246388257</v>
      </c>
      <c r="E126" s="24" t="n">
        <f aca="false">$C$6+$C$7*($B$8*B126+SQRT(1-$B$8^2)*C126)</f>
        <v>0.188054137270581</v>
      </c>
      <c r="F126" s="14" t="n">
        <f aca="false">B126</f>
        <v>-0.862740246388257</v>
      </c>
      <c r="G126" s="14" t="n">
        <f aca="false">F126^2</f>
        <v>0.74432073273807</v>
      </c>
      <c r="H126" s="21"/>
      <c r="I126" s="21"/>
      <c r="J126" s="21"/>
      <c r="K126" s="21"/>
      <c r="L126" s="21"/>
      <c r="M126" s="21"/>
      <c r="N126" s="21"/>
      <c r="O126" s="21"/>
      <c r="P126" s="21"/>
      <c r="S126" s="20" t="n">
        <v>-0.862740246388257</v>
      </c>
      <c r="T126" s="20" t="n">
        <v>2.09221517981122</v>
      </c>
      <c r="U126" s="20" t="n">
        <v>1.41649235051895</v>
      </c>
      <c r="V126" s="20" t="n">
        <v>0.116811771576409</v>
      </c>
      <c r="W126" s="20" t="n">
        <v>1.24922744241922</v>
      </c>
      <c r="X126" s="20" t="n">
        <v>0.814435010479895</v>
      </c>
    </row>
    <row r="127" customFormat="false" ht="15" hidden="false" customHeight="false" outlineLevel="0" collapsed="false">
      <c r="A127" s="21" t="n">
        <v>103</v>
      </c>
      <c r="B127" s="18" t="n">
        <f aca="false">CHOOSE($G$9,S127,U127,W127)</f>
        <v>-0.524872830740667</v>
      </c>
      <c r="C127" s="18" t="n">
        <f aca="false">CHOOSE($G$9,T127,V127,X127)</f>
        <v>-0.0227777299959148</v>
      </c>
      <c r="D127" s="24" t="n">
        <f aca="false">$B$6+$B$7*B127</f>
        <v>-0.00248728307406667</v>
      </c>
      <c r="E127" s="24" t="n">
        <f aca="false">$C$6+$C$7*($B$8*B127+SQRT(1-$B$8^2)*C127)</f>
        <v>0.0217837491812662</v>
      </c>
      <c r="F127" s="14" t="n">
        <f aca="false">B127</f>
        <v>-0.524872830740667</v>
      </c>
      <c r="G127" s="14" t="n">
        <f aca="false">F127^2</f>
        <v>0.275491488449721</v>
      </c>
      <c r="H127" s="21"/>
      <c r="I127" s="21"/>
      <c r="J127" s="21"/>
      <c r="K127" s="21"/>
      <c r="L127" s="21"/>
      <c r="M127" s="21"/>
      <c r="N127" s="21"/>
      <c r="O127" s="21"/>
      <c r="P127" s="21"/>
      <c r="S127" s="20" t="n">
        <v>-0.524872830740667</v>
      </c>
      <c r="T127" s="20" t="n">
        <v>-0.0227777299959148</v>
      </c>
      <c r="U127" s="20" t="n">
        <v>-0.340035172789855</v>
      </c>
      <c r="V127" s="20" t="n">
        <v>1.20796269352425</v>
      </c>
      <c r="W127" s="20" t="n">
        <v>-1.55259711566316</v>
      </c>
      <c r="X127" s="20" t="n">
        <v>0.349828944140771</v>
      </c>
    </row>
    <row r="128" customFormat="false" ht="15" hidden="false" customHeight="false" outlineLevel="0" collapsed="false">
      <c r="A128" s="21" t="n">
        <v>104</v>
      </c>
      <c r="B128" s="18" t="n">
        <f aca="false">CHOOSE($G$9,S128,U128,W128)</f>
        <v>0.0106601362186078</v>
      </c>
      <c r="C128" s="18" t="n">
        <f aca="false">CHOOSE($G$9,T128,V128,X128)</f>
        <v>-0.795419080451217</v>
      </c>
      <c r="D128" s="24" t="n">
        <f aca="false">$B$6+$B$7*B128</f>
        <v>0.0510660136218608</v>
      </c>
      <c r="E128" s="24" t="n">
        <f aca="false">$C$6+$C$7*($B$8*B128+SQRT(1-$B$8^2)*C128)</f>
        <v>-0.0183523062216308</v>
      </c>
      <c r="F128" s="14" t="n">
        <f aca="false">B128</f>
        <v>0.0106601362186078</v>
      </c>
      <c r="G128" s="14" t="n">
        <f aca="false">F128^2</f>
        <v>0.000113638504199273</v>
      </c>
      <c r="H128" s="21"/>
      <c r="I128" s="21"/>
      <c r="J128" s="21"/>
      <c r="K128" s="21"/>
      <c r="L128" s="21"/>
      <c r="M128" s="21"/>
      <c r="N128" s="21"/>
      <c r="O128" s="21"/>
      <c r="P128" s="21"/>
      <c r="S128" s="20" t="n">
        <v>0.0106601362186078</v>
      </c>
      <c r="T128" s="20" t="n">
        <v>-0.795419080451217</v>
      </c>
      <c r="U128" s="20" t="n">
        <v>0.628269138578863</v>
      </c>
      <c r="V128" s="20" t="n">
        <v>-0.0326399510468637</v>
      </c>
      <c r="W128" s="20" t="n">
        <v>-0.489902237761703</v>
      </c>
      <c r="X128" s="20" t="n">
        <v>0.149504754780873</v>
      </c>
    </row>
    <row r="129" customFormat="false" ht="15" hidden="false" customHeight="false" outlineLevel="0" collapsed="false">
      <c r="A129" s="21" t="n">
        <v>105</v>
      </c>
      <c r="B129" s="18" t="n">
        <f aca="false">CHOOSE($G$9,S129,U129,W129)</f>
        <v>-0.266163007946541</v>
      </c>
      <c r="C129" s="18" t="n">
        <f aca="false">CHOOSE($G$9,T129,V129,X129)</f>
        <v>-0.777044202937066</v>
      </c>
      <c r="D129" s="24" t="n">
        <f aca="false">$B$6+$B$7*B129</f>
        <v>0.0233836992053459</v>
      </c>
      <c r="E129" s="24" t="n">
        <f aca="false">$C$6+$C$7*($B$8*B129+SQRT(1-$B$8^2)*C129)</f>
        <v>-0.0306021523580201</v>
      </c>
      <c r="F129" s="14" t="n">
        <f aca="false">B129</f>
        <v>-0.266163007946541</v>
      </c>
      <c r="G129" s="14" t="n">
        <f aca="false">F129^2</f>
        <v>0.0708427467991504</v>
      </c>
      <c r="H129" s="21"/>
      <c r="I129" s="21"/>
      <c r="J129" s="21"/>
      <c r="K129" s="21"/>
      <c r="L129" s="21"/>
      <c r="M129" s="21"/>
      <c r="N129" s="21"/>
      <c r="O129" s="21"/>
      <c r="P129" s="21"/>
      <c r="S129" s="20" t="n">
        <v>-0.266163007946541</v>
      </c>
      <c r="T129" s="20" t="n">
        <v>-0.777044202937066</v>
      </c>
      <c r="U129" s="20" t="n">
        <v>0.356613060455066</v>
      </c>
      <c r="V129" s="20" t="n">
        <v>-0.194646935444023</v>
      </c>
      <c r="W129" s="20" t="n">
        <v>-0.158997398630521</v>
      </c>
      <c r="X129" s="20" t="n">
        <v>-2.56950325413877</v>
      </c>
    </row>
    <row r="130" customFormat="false" ht="15" hidden="false" customHeight="false" outlineLevel="0" collapsed="false">
      <c r="A130" s="21" t="n">
        <v>106</v>
      </c>
      <c r="B130" s="18" t="n">
        <f aca="false">CHOOSE($G$9,S130,U130,W130)</f>
        <v>-0.842810301707935</v>
      </c>
      <c r="C130" s="18" t="n">
        <f aca="false">CHOOSE($G$9,T130,V130,X130)</f>
        <v>1.12229566858807</v>
      </c>
      <c r="D130" s="24" t="n">
        <f aca="false">$B$6+$B$7*B130</f>
        <v>-0.0342810301707935</v>
      </c>
      <c r="E130" s="24" t="n">
        <f aca="false">$C$6+$C$7*($B$8*B130+SQRT(1-$B$8^2)*C130)</f>
        <v>0.105053140870055</v>
      </c>
      <c r="F130" s="14" t="n">
        <f aca="false">B130</f>
        <v>-0.842810301707935</v>
      </c>
      <c r="G130" s="14" t="n">
        <f aca="false">F130^2</f>
        <v>0.710329204665021</v>
      </c>
      <c r="H130" s="21"/>
      <c r="I130" s="21"/>
      <c r="J130" s="21"/>
      <c r="K130" s="21"/>
      <c r="L130" s="21"/>
      <c r="M130" s="21"/>
      <c r="N130" s="21"/>
      <c r="O130" s="21"/>
      <c r="P130" s="21"/>
      <c r="S130" s="20" t="n">
        <v>-0.842810301707935</v>
      </c>
      <c r="T130" s="20" t="n">
        <v>1.12229566858807</v>
      </c>
      <c r="U130" s="20" t="n">
        <v>-0.698165867125351</v>
      </c>
      <c r="V130" s="20" t="n">
        <v>1.13545978978605</v>
      </c>
      <c r="W130" s="20" t="n">
        <v>0.845896885077545</v>
      </c>
      <c r="X130" s="20" t="n">
        <v>0.366528377749995</v>
      </c>
    </row>
    <row r="131" customFormat="false" ht="15" hidden="false" customHeight="false" outlineLevel="0" collapsed="false">
      <c r="A131" s="21" t="n">
        <v>107</v>
      </c>
      <c r="B131" s="18" t="n">
        <f aca="false">CHOOSE($G$9,S131,U131,W131)</f>
        <v>1.40096812323935</v>
      </c>
      <c r="C131" s="18" t="n">
        <f aca="false">CHOOSE($G$9,T131,V131,X131)</f>
        <v>0.754553498978379</v>
      </c>
      <c r="D131" s="24" t="n">
        <f aca="false">$B$6+$B$7*B131</f>
        <v>0.190096812323935</v>
      </c>
      <c r="E131" s="24" t="n">
        <f aca="false">$C$6+$C$7*($B$8*B131+SQRT(1-$B$8^2)*C131)</f>
        <v>0.185394656024939</v>
      </c>
      <c r="F131" s="14" t="n">
        <f aca="false">B131</f>
        <v>1.40096812323935</v>
      </c>
      <c r="G131" s="14" t="n">
        <f aca="false">F131^2</f>
        <v>1.96271168233278</v>
      </c>
      <c r="H131" s="21"/>
      <c r="I131" s="21"/>
      <c r="J131" s="21"/>
      <c r="K131" s="21"/>
      <c r="L131" s="21"/>
      <c r="M131" s="21"/>
      <c r="N131" s="21"/>
      <c r="O131" s="21"/>
      <c r="P131" s="21"/>
      <c r="S131" s="20" t="n">
        <v>1.40096812323935</v>
      </c>
      <c r="T131" s="20" t="n">
        <v>0.754553498978379</v>
      </c>
      <c r="U131" s="20" t="n">
        <v>-0.424686667971665</v>
      </c>
      <c r="V131" s="20" t="n">
        <v>0.739407856876867</v>
      </c>
      <c r="W131" s="20" t="n">
        <v>-0.555546939369043</v>
      </c>
      <c r="X131" s="20" t="n">
        <v>-0.662549632251777</v>
      </c>
    </row>
    <row r="132" customFormat="false" ht="15" hidden="false" customHeight="false" outlineLevel="0" collapsed="false">
      <c r="A132" s="21" t="n">
        <v>108</v>
      </c>
      <c r="B132" s="18" t="n">
        <f aca="false">CHOOSE($G$9,S132,U132,W132)</f>
        <v>1.04174923917338</v>
      </c>
      <c r="C132" s="18" t="n">
        <f aca="false">CHOOSE($G$9,T132,V132,X132)</f>
        <v>-0.901835376030234</v>
      </c>
      <c r="D132" s="24" t="n">
        <f aca="false">$B$6+$B$7*B132</f>
        <v>0.154174923917338</v>
      </c>
      <c r="E132" s="24" t="n">
        <f aca="false">$C$6+$C$7*($B$8*B132+SQRT(1-$B$8^2)*C132)</f>
        <v>0.0239862273913017</v>
      </c>
      <c r="F132" s="14" t="n">
        <f aca="false">B132</f>
        <v>1.04174923917338</v>
      </c>
      <c r="G132" s="14" t="n">
        <f aca="false">F132^2</f>
        <v>1.08524147731832</v>
      </c>
      <c r="H132" s="21"/>
      <c r="I132" s="21"/>
      <c r="J132" s="21"/>
      <c r="K132" s="21"/>
      <c r="L132" s="21"/>
      <c r="M132" s="21"/>
      <c r="N132" s="21"/>
      <c r="O132" s="21"/>
      <c r="P132" s="21"/>
      <c r="S132" s="20" t="n">
        <v>1.04174923917338</v>
      </c>
      <c r="T132" s="20" t="n">
        <v>-0.901835376030234</v>
      </c>
      <c r="U132" s="20" t="n">
        <v>-0.0122857507286183</v>
      </c>
      <c r="V132" s="20" t="n">
        <v>-1.12177535669692</v>
      </c>
      <c r="W132" s="20" t="n">
        <v>0.971246911091287</v>
      </c>
      <c r="X132" s="20" t="n">
        <v>-1.04199708585509</v>
      </c>
    </row>
    <row r="133" customFormat="false" ht="15" hidden="false" customHeight="false" outlineLevel="0" collapsed="false">
      <c r="A133" s="21" t="n">
        <v>109</v>
      </c>
      <c r="B133" s="18" t="n">
        <f aca="false">CHOOSE($G$9,S133,U133,W133)</f>
        <v>-0.770648995996929</v>
      </c>
      <c r="C133" s="18" t="n">
        <f aca="false">CHOOSE($G$9,T133,V133,X133)</f>
        <v>-0.743366647620721</v>
      </c>
      <c r="D133" s="24" t="n">
        <f aca="false">$B$6+$B$7*B133</f>
        <v>-0.0270648995996929</v>
      </c>
      <c r="E133" s="24" t="n">
        <f aca="false">$C$6+$C$7*($B$8*B133+SQRT(1-$B$8^2)*C133)</f>
        <v>-0.0529098899164084</v>
      </c>
      <c r="F133" s="14" t="n">
        <f aca="false">B133</f>
        <v>-0.770648995996929</v>
      </c>
      <c r="G133" s="14" t="n">
        <f aca="false">F133^2</f>
        <v>0.593899875031075</v>
      </c>
      <c r="H133" s="21"/>
      <c r="I133" s="21"/>
      <c r="J133" s="21"/>
      <c r="K133" s="21"/>
      <c r="L133" s="21"/>
      <c r="M133" s="21"/>
      <c r="N133" s="21"/>
      <c r="O133" s="21"/>
      <c r="P133" s="21"/>
      <c r="S133" s="20" t="n">
        <v>-0.770648995996929</v>
      </c>
      <c r="T133" s="20" t="n">
        <v>-0.743366647620721</v>
      </c>
      <c r="U133" s="20" t="n">
        <v>-0.416301659638024</v>
      </c>
      <c r="V133" s="20" t="n">
        <v>0.725555229121634</v>
      </c>
      <c r="W133" s="20" t="n">
        <v>1.0169413525286</v>
      </c>
      <c r="X133" s="20" t="n">
        <v>-1.17540838868927</v>
      </c>
    </row>
    <row r="134" customFormat="false" ht="15" hidden="false" customHeight="false" outlineLevel="0" collapsed="false">
      <c r="A134" s="21" t="n">
        <v>110</v>
      </c>
      <c r="B134" s="18" t="n">
        <f aca="false">CHOOSE($G$9,S134,U134,W134)</f>
        <v>-1.0835783281553</v>
      </c>
      <c r="C134" s="18" t="n">
        <f aca="false">CHOOSE($G$9,T134,V134,X134)</f>
        <v>0.561929679718792</v>
      </c>
      <c r="D134" s="24" t="n">
        <f aca="false">$B$6+$B$7*B134</f>
        <v>-0.0583578328155302</v>
      </c>
      <c r="E134" s="24" t="n">
        <f aca="false">$C$6+$C$7*($B$8*B134+SQRT(1-$B$8^2)*C134)</f>
        <v>0.0444856213699276</v>
      </c>
      <c r="F134" s="14" t="n">
        <f aca="false">B134</f>
        <v>-1.0835783281553</v>
      </c>
      <c r="G134" s="14" t="n">
        <f aca="false">F134^2</f>
        <v>1.17414199324784</v>
      </c>
      <c r="H134" s="21"/>
      <c r="I134" s="21"/>
      <c r="J134" s="21"/>
      <c r="K134" s="21"/>
      <c r="L134" s="21"/>
      <c r="M134" s="21"/>
      <c r="N134" s="21"/>
      <c r="O134" s="21"/>
      <c r="P134" s="21"/>
      <c r="S134" s="20" t="n">
        <v>-1.0835783281553</v>
      </c>
      <c r="T134" s="20" t="n">
        <v>0.561929679718792</v>
      </c>
      <c r="U134" s="20" t="n">
        <v>-1.06312492911605</v>
      </c>
      <c r="V134" s="20" t="n">
        <v>0.31561462726218</v>
      </c>
      <c r="W134" s="20" t="n">
        <v>0.254945571965738</v>
      </c>
      <c r="X134" s="20" t="n">
        <v>-0.924448135109721</v>
      </c>
    </row>
    <row r="135" customFormat="false" ht="15" hidden="false" customHeight="false" outlineLevel="0" collapsed="false">
      <c r="A135" s="21" t="n">
        <v>111</v>
      </c>
      <c r="B135" s="18" t="n">
        <f aca="false">CHOOSE($G$9,S135,U135,W135)</f>
        <v>-0.332256355476759</v>
      </c>
      <c r="C135" s="18" t="n">
        <f aca="false">CHOOSE($G$9,T135,V135,X135)</f>
        <v>-0.253376514634776</v>
      </c>
      <c r="D135" s="24" t="n">
        <f aca="false">$B$6+$B$7*B135</f>
        <v>0.0167743644523241</v>
      </c>
      <c r="E135" s="24" t="n">
        <f aca="false">$C$6+$C$7*($B$8*B135+SQRT(1-$B$8^2)*C135)</f>
        <v>0.0114441323865545</v>
      </c>
      <c r="F135" s="14" t="n">
        <f aca="false">B135</f>
        <v>-0.332256355476759</v>
      </c>
      <c r="G135" s="14" t="n">
        <f aca="false">F135^2</f>
        <v>0.110394285754698</v>
      </c>
      <c r="H135" s="21"/>
      <c r="I135" s="21"/>
      <c r="J135" s="21"/>
      <c r="K135" s="21"/>
      <c r="L135" s="21"/>
      <c r="M135" s="21"/>
      <c r="N135" s="21"/>
      <c r="O135" s="21"/>
      <c r="P135" s="21"/>
      <c r="S135" s="20" t="n">
        <v>-0.332256355476759</v>
      </c>
      <c r="T135" s="20" t="n">
        <v>-0.253376514634776</v>
      </c>
      <c r="U135" s="20" t="n">
        <v>0.0308659940067666</v>
      </c>
      <c r="V135" s="20" t="n">
        <v>0.443129054189395</v>
      </c>
      <c r="W135" s="20" t="n">
        <v>-0.225587039392752</v>
      </c>
      <c r="X135" s="20" t="n">
        <v>-0.614777594104663</v>
      </c>
    </row>
    <row r="136" customFormat="false" ht="15" hidden="false" customHeight="false" outlineLevel="0" collapsed="false">
      <c r="A136" s="21" t="n">
        <v>112</v>
      </c>
      <c r="B136" s="18" t="n">
        <f aca="false">CHOOSE($G$9,S136,U136,W136)</f>
        <v>0.156150571894657</v>
      </c>
      <c r="C136" s="18" t="n">
        <f aca="false">CHOOSE($G$9,T136,V136,X136)</f>
        <v>-0.191636890364462</v>
      </c>
      <c r="D136" s="24" t="n">
        <f aca="false">$B$6+$B$7*B136</f>
        <v>0.0656150571894657</v>
      </c>
      <c r="E136" s="24" t="n">
        <f aca="false">$C$6+$C$7*($B$8*B136+SQRT(1-$B$8^2)*C136)</f>
        <v>0.0412112870589451</v>
      </c>
      <c r="F136" s="14" t="n">
        <f aca="false">B136</f>
        <v>0.156150571894657</v>
      </c>
      <c r="G136" s="14" t="n">
        <f aca="false">F136^2</f>
        <v>0.0243830011030283</v>
      </c>
      <c r="H136" s="21"/>
      <c r="I136" s="21"/>
      <c r="J136" s="21"/>
      <c r="K136" s="21"/>
      <c r="L136" s="21"/>
      <c r="M136" s="21"/>
      <c r="N136" s="21"/>
      <c r="O136" s="21"/>
      <c r="P136" s="21"/>
      <c r="S136" s="20" t="n">
        <v>0.156150571894657</v>
      </c>
      <c r="T136" s="20" t="n">
        <v>-0.191636890364462</v>
      </c>
      <c r="U136" s="20" t="n">
        <v>0.129739554370676</v>
      </c>
      <c r="V136" s="20" t="n">
        <v>0.207225067100416</v>
      </c>
      <c r="W136" s="20" t="n">
        <v>-1.54563706433837</v>
      </c>
      <c r="X136" s="20" t="n">
        <v>-0.552320870211688</v>
      </c>
    </row>
    <row r="137" customFormat="false" ht="15" hidden="false" customHeight="false" outlineLevel="0" collapsed="false">
      <c r="A137" s="21" t="n">
        <v>113</v>
      </c>
      <c r="B137" s="18" t="n">
        <f aca="false">CHOOSE($G$9,S137,U137,W137)</f>
        <v>0.443838394141944</v>
      </c>
      <c r="C137" s="18" t="n">
        <f aca="false">CHOOSE($G$9,T137,V137,X137)</f>
        <v>0.907027718428289</v>
      </c>
      <c r="D137" s="24" t="n">
        <f aca="false">$B$6+$B$7*B137</f>
        <v>0.0943838394141944</v>
      </c>
      <c r="E137" s="24" t="n">
        <f aca="false">$C$6+$C$7*($B$8*B137+SQRT(1-$B$8^2)*C137)</f>
        <v>0.150742824316651</v>
      </c>
      <c r="F137" s="14" t="n">
        <f aca="false">B137</f>
        <v>0.443838394141944</v>
      </c>
      <c r="G137" s="14" t="n">
        <f aca="false">F137^2</f>
        <v>0.196992520114499</v>
      </c>
      <c r="H137" s="21"/>
      <c r="I137" s="21"/>
      <c r="J137" s="21"/>
      <c r="K137" s="21"/>
      <c r="L137" s="21"/>
      <c r="M137" s="21"/>
      <c r="N137" s="21"/>
      <c r="O137" s="21"/>
      <c r="P137" s="21"/>
      <c r="S137" s="20" t="n">
        <v>0.443838394141944</v>
      </c>
      <c r="T137" s="20" t="n">
        <v>0.907027718428289</v>
      </c>
      <c r="U137" s="20" t="n">
        <v>-0.250023944873798</v>
      </c>
      <c r="V137" s="20" t="n">
        <v>0.0878282569149003</v>
      </c>
      <c r="W137" s="20" t="n">
        <v>1.06727130055114</v>
      </c>
      <c r="X137" s="20" t="n">
        <v>0.821366305194709</v>
      </c>
    </row>
    <row r="138" customFormat="false" ht="15" hidden="false" customHeight="false" outlineLevel="0" collapsed="false">
      <c r="A138" s="21" t="n">
        <v>114</v>
      </c>
      <c r="B138" s="18" t="n">
        <f aca="false">CHOOSE($G$9,S138,U138,W138)</f>
        <v>-1.52728847781961</v>
      </c>
      <c r="C138" s="18" t="n">
        <f aca="false">CHOOSE($G$9,T138,V138,X138)</f>
        <v>0.241826355217167</v>
      </c>
      <c r="D138" s="24" t="n">
        <f aca="false">$B$6+$B$7*B138</f>
        <v>-0.102728847781961</v>
      </c>
      <c r="E138" s="24" t="n">
        <f aca="false">$C$6+$C$7*($B$8*B138+SQRT(1-$B$8^2)*C138)</f>
        <v>-0.00542164719871398</v>
      </c>
      <c r="F138" s="14" t="n">
        <f aca="false">B138</f>
        <v>-1.52728847781961</v>
      </c>
      <c r="G138" s="14" t="n">
        <f aca="false">F138^2</f>
        <v>2.33261009448055</v>
      </c>
      <c r="H138" s="21"/>
      <c r="I138" s="21"/>
      <c r="J138" s="21"/>
      <c r="K138" s="21"/>
      <c r="L138" s="21"/>
      <c r="M138" s="21"/>
      <c r="N138" s="21"/>
      <c r="O138" s="21"/>
      <c r="P138" s="21"/>
      <c r="S138" s="20" t="n">
        <v>-1.52728847781961</v>
      </c>
      <c r="T138" s="20" t="n">
        <v>0.241826355217167</v>
      </c>
      <c r="U138" s="20" t="n">
        <v>0.230956644424752</v>
      </c>
      <c r="V138" s="20" t="n">
        <v>0.440001114925184</v>
      </c>
      <c r="W138" s="20" t="n">
        <v>-0.23735257452701</v>
      </c>
      <c r="X138" s="20" t="n">
        <v>-0.297846422020814</v>
      </c>
    </row>
    <row r="139" customFormat="false" ht="15" hidden="false" customHeight="false" outlineLevel="0" collapsed="false">
      <c r="A139" s="21" t="n">
        <v>115</v>
      </c>
      <c r="B139" s="18" t="n">
        <f aca="false">CHOOSE($G$9,S139,U139,W139)</f>
        <v>1.34142344223432</v>
      </c>
      <c r="C139" s="18" t="n">
        <f aca="false">CHOOSE($G$9,T139,V139,X139)</f>
        <v>0.155569379526035</v>
      </c>
      <c r="D139" s="24" t="n">
        <f aca="false">$B$6+$B$7*B139</f>
        <v>0.184142344223432</v>
      </c>
      <c r="E139" s="24" t="n">
        <f aca="false">$C$6+$C$7*($B$8*B139+SQRT(1-$B$8^2)*C139)</f>
        <v>0.130543875583769</v>
      </c>
      <c r="F139" s="14" t="n">
        <f aca="false">B139</f>
        <v>1.34142344223432</v>
      </c>
      <c r="G139" s="14" t="n">
        <f aca="false">F139^2</f>
        <v>1.79941685137576</v>
      </c>
      <c r="H139" s="21"/>
      <c r="I139" s="21"/>
      <c r="J139" s="21"/>
      <c r="K139" s="21"/>
      <c r="L139" s="21"/>
      <c r="M139" s="21"/>
      <c r="N139" s="21"/>
      <c r="O139" s="21"/>
      <c r="P139" s="21"/>
      <c r="S139" s="20" t="n">
        <v>1.34142344223432</v>
      </c>
      <c r="T139" s="20" t="n">
        <v>0.155569379526035</v>
      </c>
      <c r="U139" s="20" t="n">
        <v>-0.228619142347297</v>
      </c>
      <c r="V139" s="20" t="n">
        <v>-0.777388937784386</v>
      </c>
      <c r="W139" s="20" t="n">
        <v>0.938445683096632</v>
      </c>
      <c r="X139" s="20" t="n">
        <v>1.60280506182486</v>
      </c>
    </row>
    <row r="140" customFormat="false" ht="15" hidden="false" customHeight="false" outlineLevel="0" collapsed="false">
      <c r="A140" s="21" t="n">
        <v>116</v>
      </c>
      <c r="B140" s="18" t="n">
        <f aca="false">CHOOSE($G$9,S140,U140,W140)</f>
        <v>-0.497370360665227</v>
      </c>
      <c r="C140" s="18" t="n">
        <f aca="false">CHOOSE($G$9,T140,V140,X140)</f>
        <v>-0.15726541456022</v>
      </c>
      <c r="D140" s="24" t="n">
        <f aca="false">$B$6+$B$7*B140</f>
        <v>0.000262963933477328</v>
      </c>
      <c r="E140" s="24" t="n">
        <f aca="false">$C$6+$C$7*($B$8*B140+SQRT(1-$B$8^2)*C140)</f>
        <v>0.0115118975521545</v>
      </c>
      <c r="F140" s="14" t="n">
        <f aca="false">B140</f>
        <v>-0.497370360665227</v>
      </c>
      <c r="G140" s="14" t="n">
        <f aca="false">F140^2</f>
        <v>0.247377275668258</v>
      </c>
      <c r="H140" s="21"/>
      <c r="I140" s="21"/>
      <c r="J140" s="21"/>
      <c r="K140" s="21"/>
      <c r="L140" s="21"/>
      <c r="M140" s="21"/>
      <c r="N140" s="21"/>
      <c r="O140" s="21"/>
      <c r="P140" s="21"/>
      <c r="S140" s="20" t="n">
        <v>-0.497370360665227</v>
      </c>
      <c r="T140" s="20" t="n">
        <v>-0.15726541456022</v>
      </c>
      <c r="U140" s="20" t="n">
        <v>-0.0225523834541234</v>
      </c>
      <c r="V140" s="20" t="n">
        <v>0.0358997026655076</v>
      </c>
      <c r="W140" s="20" t="n">
        <v>0.21153841439909</v>
      </c>
      <c r="X140" s="20" t="n">
        <v>-0.389149831713975</v>
      </c>
    </row>
    <row r="141" customFormat="false" ht="15" hidden="false" customHeight="false" outlineLevel="0" collapsed="false">
      <c r="A141" s="21" t="n">
        <v>117</v>
      </c>
      <c r="B141" s="18" t="n">
        <f aca="false">CHOOSE($G$9,S141,U141,W141)</f>
        <v>1.23886861310445</v>
      </c>
      <c r="C141" s="18" t="n">
        <f aca="false">CHOOSE($G$9,T141,V141,X141)</f>
        <v>-0.0969421174557826</v>
      </c>
      <c r="D141" s="24" t="n">
        <f aca="false">$B$6+$B$7*B141</f>
        <v>0.173886861310445</v>
      </c>
      <c r="E141" s="24" t="n">
        <f aca="false">$C$6+$C$7*($B$8*B141+SQRT(1-$B$8^2)*C141)</f>
        <v>0.103547997013886</v>
      </c>
      <c r="F141" s="14" t="n">
        <f aca="false">B141</f>
        <v>1.23886861310445</v>
      </c>
      <c r="G141" s="14" t="n">
        <f aca="false">F141^2</f>
        <v>1.53479544053535</v>
      </c>
      <c r="H141" s="21"/>
      <c r="I141" s="21"/>
      <c r="J141" s="21"/>
      <c r="K141" s="21"/>
      <c r="L141" s="21"/>
      <c r="M141" s="21"/>
      <c r="N141" s="21"/>
      <c r="O141" s="21"/>
      <c r="P141" s="21"/>
      <c r="S141" s="20" t="n">
        <v>1.23886861310445</v>
      </c>
      <c r="T141" s="20" t="n">
        <v>-0.0969421174557826</v>
      </c>
      <c r="U141" s="20" t="n">
        <v>0.62598066748274</v>
      </c>
      <c r="V141" s="20" t="n">
        <v>-0.0555419861393765</v>
      </c>
      <c r="W141" s="20" t="n">
        <v>-1.14320091300049</v>
      </c>
      <c r="X141" s="20" t="n">
        <v>0.438698309906278</v>
      </c>
    </row>
    <row r="142" customFormat="false" ht="15" hidden="false" customHeight="false" outlineLevel="0" collapsed="false">
      <c r="A142" s="21" t="n">
        <v>118</v>
      </c>
      <c r="B142" s="18" t="n">
        <f aca="false">CHOOSE($G$9,S142,U142,W142)</f>
        <v>0.0323126903731552</v>
      </c>
      <c r="C142" s="18" t="n">
        <f aca="false">CHOOSE($G$9,T142,V142,X142)</f>
        <v>-1.89875981315683</v>
      </c>
      <c r="D142" s="24" t="n">
        <f aca="false">$B$6+$B$7*B142</f>
        <v>0.0532312690373155</v>
      </c>
      <c r="E142" s="24" t="n">
        <f aca="false">$C$6+$C$7*($B$8*B142+SQRT(1-$B$8^2)*C142)</f>
        <v>-0.112821788869224</v>
      </c>
      <c r="F142" s="14" t="n">
        <f aca="false">B142</f>
        <v>0.0323126903731552</v>
      </c>
      <c r="G142" s="14" t="n">
        <f aca="false">F142^2</f>
        <v>0.0010441099591514</v>
      </c>
      <c r="H142" s="21"/>
      <c r="I142" s="21"/>
      <c r="J142" s="21"/>
      <c r="K142" s="21"/>
      <c r="L142" s="21"/>
      <c r="M142" s="21"/>
      <c r="N142" s="21"/>
      <c r="O142" s="21"/>
      <c r="P142" s="21"/>
      <c r="S142" s="20" t="n">
        <v>0.0323126903731552</v>
      </c>
      <c r="T142" s="20" t="n">
        <v>-1.89875981315683</v>
      </c>
      <c r="U142" s="20" t="n">
        <v>0.264839590002296</v>
      </c>
      <c r="V142" s="20" t="n">
        <v>1.00762765694689</v>
      </c>
      <c r="W142" s="20" t="n">
        <v>-0.331431018124317</v>
      </c>
      <c r="X142" s="20" t="n">
        <v>0.645948816862993</v>
      </c>
    </row>
    <row r="143" customFormat="false" ht="15" hidden="false" customHeight="false" outlineLevel="0" collapsed="false">
      <c r="A143" s="21" t="n">
        <v>119</v>
      </c>
      <c r="B143" s="18" t="n">
        <f aca="false">CHOOSE($G$9,S143,U143,W143)</f>
        <v>-0.445995114898613</v>
      </c>
      <c r="C143" s="18" t="n">
        <f aca="false">CHOOSE($G$9,T143,V143,X143)</f>
        <v>1.44073988970213</v>
      </c>
      <c r="D143" s="24" t="n">
        <f aca="false">$B$6+$B$7*B143</f>
        <v>0.00540048851013868</v>
      </c>
      <c r="E143" s="24" t="n">
        <f aca="false">$C$6+$C$7*($B$8*B143+SQRT(1-$B$8^2)*C143)</f>
        <v>0.152471978727833</v>
      </c>
      <c r="F143" s="14" t="n">
        <f aca="false">B143</f>
        <v>-0.445995114898613</v>
      </c>
      <c r="G143" s="14" t="n">
        <f aca="false">F143^2</f>
        <v>0.198911642513427</v>
      </c>
      <c r="H143" s="21"/>
      <c r="I143" s="21"/>
      <c r="J143" s="21"/>
      <c r="K143" s="21"/>
      <c r="L143" s="21"/>
      <c r="M143" s="21"/>
      <c r="N143" s="21"/>
      <c r="O143" s="21"/>
      <c r="P143" s="21"/>
      <c r="S143" s="20" t="n">
        <v>-0.445995114898613</v>
      </c>
      <c r="T143" s="20" t="n">
        <v>1.44073988970213</v>
      </c>
      <c r="U143" s="20" t="n">
        <v>-0.0959265747231709</v>
      </c>
      <c r="V143" s="20" t="n">
        <v>0.0358065572703514</v>
      </c>
      <c r="W143" s="20" t="n">
        <v>1.15014871436696</v>
      </c>
      <c r="X143" s="20" t="n">
        <v>-0.268709205307079</v>
      </c>
    </row>
    <row r="144" customFormat="false" ht="15" hidden="false" customHeight="false" outlineLevel="0" collapsed="false">
      <c r="A144" s="21" t="n">
        <v>120</v>
      </c>
      <c r="B144" s="18" t="n">
        <f aca="false">CHOOSE($G$9,S144,U144,W144)</f>
        <v>1.81531426521626</v>
      </c>
      <c r="C144" s="18" t="n">
        <f aca="false">CHOOSE($G$9,T144,V144,X144)</f>
        <v>-1.0866892894459</v>
      </c>
      <c r="D144" s="24" t="n">
        <f aca="false">$B$6+$B$7*B144</f>
        <v>0.231531426521626</v>
      </c>
      <c r="E144" s="24" t="n">
        <f aca="false">$C$6+$C$7*($B$8*B144+SQRT(1-$B$8^2)*C144)</f>
        <v>0.0466556601927517</v>
      </c>
      <c r="F144" s="14" t="n">
        <f aca="false">B144</f>
        <v>1.81531426521626</v>
      </c>
      <c r="G144" s="14" t="n">
        <f aca="false">F144^2</f>
        <v>3.29536588149766</v>
      </c>
      <c r="H144" s="21"/>
      <c r="I144" s="21"/>
      <c r="J144" s="21"/>
      <c r="K144" s="21"/>
      <c r="L144" s="21"/>
      <c r="M144" s="21"/>
      <c r="N144" s="21"/>
      <c r="O144" s="21"/>
      <c r="P144" s="21"/>
      <c r="S144" s="20" t="n">
        <v>1.81531426521626</v>
      </c>
      <c r="T144" s="20" t="n">
        <v>-1.0866892894459</v>
      </c>
      <c r="U144" s="20" t="n">
        <v>1.10696872608308</v>
      </c>
      <c r="V144" s="20" t="n">
        <v>-2.41308228336378</v>
      </c>
      <c r="W144" s="20" t="n">
        <v>-0.770751228728316</v>
      </c>
      <c r="X144" s="20" t="n">
        <v>-0.506590256246293</v>
      </c>
    </row>
    <row r="145" customFormat="false" ht="15" hidden="false" customHeight="false" outlineLevel="0" collapsed="false">
      <c r="A145" s="21" t="n">
        <v>121</v>
      </c>
      <c r="B145" s="18" t="n">
        <f aca="false">CHOOSE($G$9,S145,U145,W145)</f>
        <v>0.908894035957895</v>
      </c>
      <c r="C145" s="18" t="n">
        <f aca="false">CHOOSE($G$9,T145,V145,X145)</f>
        <v>1.32491503789988</v>
      </c>
      <c r="D145" s="24" t="n">
        <f aca="false">$B$6+$B$7*B145</f>
        <v>0.14088940359579</v>
      </c>
      <c r="E145" s="24" t="n">
        <f aca="false">$C$6+$C$7*($B$8*B145+SQRT(1-$B$8^2)*C145)</f>
        <v>0.210185709865627</v>
      </c>
      <c r="F145" s="14" t="n">
        <f aca="false">B145</f>
        <v>0.908894035957895</v>
      </c>
      <c r="G145" s="14" t="n">
        <f aca="false">F145^2</f>
        <v>0.826088368599832</v>
      </c>
      <c r="H145" s="21"/>
      <c r="I145" s="21"/>
      <c r="J145" s="21"/>
      <c r="K145" s="21"/>
      <c r="L145" s="21"/>
      <c r="M145" s="21"/>
      <c r="N145" s="21"/>
      <c r="O145" s="21"/>
      <c r="P145" s="21"/>
      <c r="S145" s="20" t="n">
        <v>0.908894035957895</v>
      </c>
      <c r="T145" s="20" t="n">
        <v>1.32491503789988</v>
      </c>
      <c r="U145" s="20" t="n">
        <v>0.121523303359894</v>
      </c>
      <c r="V145" s="20" t="n">
        <v>-0.469014172464205</v>
      </c>
      <c r="W145" s="20" t="n">
        <v>0.951690994343047</v>
      </c>
      <c r="X145" s="20" t="n">
        <v>0.973521948775529</v>
      </c>
    </row>
    <row r="146" customFormat="false" ht="15" hidden="false" customHeight="false" outlineLevel="0" collapsed="false">
      <c r="A146" s="21" t="n">
        <v>122</v>
      </c>
      <c r="B146" s="18" t="n">
        <f aca="false">CHOOSE($G$9,S146,U146,W146)</f>
        <v>0.00627156041295241</v>
      </c>
      <c r="C146" s="18" t="n">
        <f aca="false">CHOOSE($G$9,T146,V146,X146)</f>
        <v>-0.792054340626154</v>
      </c>
      <c r="D146" s="24" t="n">
        <f aca="false">$B$6+$B$7*B146</f>
        <v>0.0506271560412952</v>
      </c>
      <c r="E146" s="24" t="n">
        <f aca="false">$C$6+$C$7*($B$8*B146+SQRT(1-$B$8^2)*C146)</f>
        <v>-0.0182803399953506</v>
      </c>
      <c r="F146" s="14" t="n">
        <f aca="false">B146</f>
        <v>0.00627156041295241</v>
      </c>
      <c r="G146" s="14" t="n">
        <f aca="false">F146^2</f>
        <v>3.93324700133119E-005</v>
      </c>
      <c r="H146" s="21"/>
      <c r="I146" s="21"/>
      <c r="J146" s="21"/>
      <c r="K146" s="21"/>
      <c r="L146" s="21"/>
      <c r="M146" s="21"/>
      <c r="N146" s="21"/>
      <c r="O146" s="21"/>
      <c r="P146" s="21"/>
      <c r="S146" s="20" t="n">
        <v>0.00627156041295241</v>
      </c>
      <c r="T146" s="20" t="n">
        <v>-0.792054340626154</v>
      </c>
      <c r="U146" s="20" t="n">
        <v>1.14943406207063</v>
      </c>
      <c r="V146" s="20" t="n">
        <v>-0.271017952613151</v>
      </c>
      <c r="W146" s="20" t="n">
        <v>1.88687166636032</v>
      </c>
      <c r="X146" s="20" t="n">
        <v>0.238717752255472</v>
      </c>
    </row>
    <row r="147" customFormat="false" ht="15" hidden="false" customHeight="false" outlineLevel="0" collapsed="false">
      <c r="A147" s="21" t="n">
        <v>123</v>
      </c>
      <c r="B147" s="18" t="n">
        <f aca="false">CHOOSE($G$9,S147,U147,W147)</f>
        <v>-0.783291030114719</v>
      </c>
      <c r="C147" s="18" t="n">
        <f aca="false">CHOOSE($G$9,T147,V147,X147)</f>
        <v>-0.116956597342477</v>
      </c>
      <c r="D147" s="24" t="n">
        <f aca="false">$B$6+$B$7*B147</f>
        <v>-0.0283291030114719</v>
      </c>
      <c r="E147" s="24" t="n">
        <f aca="false">$C$6+$C$7*($B$8*B147+SQRT(1-$B$8^2)*C147)</f>
        <v>0.000706710050386819</v>
      </c>
      <c r="F147" s="14" t="n">
        <f aca="false">B147</f>
        <v>-0.783291030114719</v>
      </c>
      <c r="G147" s="14" t="n">
        <f aca="false">F147^2</f>
        <v>0.613544837858178</v>
      </c>
      <c r="H147" s="21"/>
      <c r="I147" s="21"/>
      <c r="J147" s="21"/>
      <c r="K147" s="21"/>
      <c r="L147" s="21"/>
      <c r="M147" s="21"/>
      <c r="N147" s="21"/>
      <c r="O147" s="21"/>
      <c r="P147" s="21"/>
      <c r="S147" s="20" t="n">
        <v>-0.783291030114719</v>
      </c>
      <c r="T147" s="20" t="n">
        <v>-0.116956597342477</v>
      </c>
      <c r="U147" s="20" t="n">
        <v>-1.12088002209597</v>
      </c>
      <c r="V147" s="20" t="n">
        <v>-0.130740543455112</v>
      </c>
      <c r="W147" s="20" t="n">
        <v>0.576776005045963</v>
      </c>
      <c r="X147" s="20" t="n">
        <v>-1.72897712481771</v>
      </c>
    </row>
    <row r="148" customFormat="false" ht="15" hidden="false" customHeight="false" outlineLevel="0" collapsed="false">
      <c r="A148" s="21" t="n">
        <v>124</v>
      </c>
      <c r="B148" s="18" t="n">
        <f aca="false">CHOOSE($G$9,S148,U148,W148)</f>
        <v>1.2425330124303</v>
      </c>
      <c r="C148" s="18" t="n">
        <f aca="false">CHOOSE($G$9,T148,V148,X148)</f>
        <v>-1.0037161904706</v>
      </c>
      <c r="D148" s="24" t="n">
        <f aca="false">$B$6+$B$7*B148</f>
        <v>0.17425330124303</v>
      </c>
      <c r="E148" s="24" t="n">
        <f aca="false">$C$6+$C$7*($B$8*B148+SQRT(1-$B$8^2)*C148)</f>
        <v>0.0252022787077868</v>
      </c>
      <c r="F148" s="14" t="n">
        <f aca="false">B148</f>
        <v>1.2425330124303</v>
      </c>
      <c r="G148" s="14" t="n">
        <f aca="false">F148^2</f>
        <v>1.54388828697912</v>
      </c>
      <c r="H148" s="21"/>
      <c r="I148" s="21"/>
      <c r="J148" s="21"/>
      <c r="K148" s="21"/>
      <c r="L148" s="21"/>
      <c r="M148" s="21"/>
      <c r="N148" s="21"/>
      <c r="O148" s="21"/>
      <c r="P148" s="21"/>
      <c r="S148" s="20" t="n">
        <v>1.2425330124303</v>
      </c>
      <c r="T148" s="20" t="n">
        <v>-1.0037161904706</v>
      </c>
      <c r="U148" s="20" t="n">
        <v>-1.16356348845599</v>
      </c>
      <c r="V148" s="20" t="n">
        <v>1.25865909822231</v>
      </c>
      <c r="W148" s="20" t="n">
        <v>-0.500584217531628</v>
      </c>
      <c r="X148" s="20" t="n">
        <v>0.406039183567328</v>
      </c>
    </row>
    <row r="149" customFormat="false" ht="15" hidden="false" customHeight="false" outlineLevel="0" collapsed="false">
      <c r="A149" s="21" t="n">
        <v>125</v>
      </c>
      <c r="B149" s="18" t="n">
        <f aca="false">CHOOSE($G$9,S149,U149,W149)</f>
        <v>0.223300646463428</v>
      </c>
      <c r="C149" s="18" t="n">
        <f aca="false">CHOOSE($G$9,T149,V149,X149)</f>
        <v>0.333626750129153</v>
      </c>
      <c r="D149" s="24" t="n">
        <f aca="false">$B$6+$B$7*B149</f>
        <v>0.0723300646463428</v>
      </c>
      <c r="E149" s="24" t="n">
        <f aca="false">$C$6+$C$7*($B$8*B149+SQRT(1-$B$8^2)*C149)</f>
        <v>0.0900579564225604</v>
      </c>
      <c r="F149" s="14" t="n">
        <f aca="false">B149</f>
        <v>0.223300646463428</v>
      </c>
      <c r="G149" s="14" t="n">
        <f aca="false">F149^2</f>
        <v>0.049863178710985</v>
      </c>
      <c r="H149" s="21"/>
      <c r="I149" s="21"/>
      <c r="J149" s="21"/>
      <c r="K149" s="21"/>
      <c r="L149" s="21"/>
      <c r="M149" s="21"/>
      <c r="N149" s="21"/>
      <c r="O149" s="21"/>
      <c r="P149" s="21"/>
      <c r="S149" s="20" t="n">
        <v>0.223300646463428</v>
      </c>
      <c r="T149" s="20" t="n">
        <v>0.333626750129153</v>
      </c>
      <c r="U149" s="20" t="n">
        <v>0.385554330100764</v>
      </c>
      <c r="V149" s="20" t="n">
        <v>0.1556296509211</v>
      </c>
      <c r="W149" s="20" t="n">
        <v>-1.06979991483625</v>
      </c>
      <c r="X149" s="20" t="n">
        <v>1.83631248119943</v>
      </c>
    </row>
    <row r="150" customFormat="false" ht="15" hidden="false" customHeight="false" outlineLevel="0" collapsed="false">
      <c r="A150" s="21" t="n">
        <v>126</v>
      </c>
      <c r="B150" s="18" t="n">
        <f aca="false">CHOOSE($G$9,S150,U150,W150)</f>
        <v>-0.472145232110047</v>
      </c>
      <c r="C150" s="18" t="n">
        <f aca="false">CHOOSE($G$9,T150,V150,X150)</f>
        <v>0.792405811693448</v>
      </c>
      <c r="D150" s="24" t="n">
        <f aca="false">$B$6+$B$7*B150</f>
        <v>0.00278547678899532</v>
      </c>
      <c r="E150" s="24" t="n">
        <f aca="false">$C$6+$C$7*($B$8*B150+SQRT(1-$B$8^2)*C150)</f>
        <v>0.0950170946977931</v>
      </c>
      <c r="F150" s="14" t="n">
        <f aca="false">B150</f>
        <v>-0.472145232110047</v>
      </c>
      <c r="G150" s="14" t="n">
        <f aca="false">F150^2</f>
        <v>0.22292112020425</v>
      </c>
      <c r="H150" s="21"/>
      <c r="I150" s="21"/>
      <c r="J150" s="21"/>
      <c r="K150" s="21"/>
      <c r="L150" s="21"/>
      <c r="M150" s="21"/>
      <c r="N150" s="21"/>
      <c r="O150" s="21"/>
      <c r="P150" s="21"/>
      <c r="S150" s="20" t="n">
        <v>-0.472145232110047</v>
      </c>
      <c r="T150" s="20" t="n">
        <v>0.792405811693448</v>
      </c>
      <c r="U150" s="20" t="n">
        <v>-1.21640612691486</v>
      </c>
      <c r="V150" s="20" t="n">
        <v>-0.181480756596341</v>
      </c>
      <c r="W150" s="20" t="n">
        <v>-1.8777149771205</v>
      </c>
      <c r="X150" s="20" t="n">
        <v>0.0400897456255881</v>
      </c>
    </row>
    <row r="151" customFormat="false" ht="15" hidden="false" customHeight="false" outlineLevel="0" collapsed="false">
      <c r="A151" s="21" t="n">
        <v>127</v>
      </c>
      <c r="B151" s="18" t="n">
        <f aca="false">CHOOSE($G$9,S151,U151,W151)</f>
        <v>0.379231072689876</v>
      </c>
      <c r="C151" s="18" t="n">
        <f aca="false">CHOOSE($G$9,T151,V151,X151)</f>
        <v>-0.210348972631096</v>
      </c>
      <c r="D151" s="24" t="n">
        <f aca="false">$B$6+$B$7*B151</f>
        <v>0.0879231072689876</v>
      </c>
      <c r="E151" s="24" t="n">
        <f aca="false">$C$6+$C$7*($B$8*B151+SQRT(1-$B$8^2)*C151)</f>
        <v>0.0507447982386451</v>
      </c>
      <c r="F151" s="14" t="n">
        <f aca="false">B151</f>
        <v>0.379231072689876</v>
      </c>
      <c r="G151" s="14" t="n">
        <f aca="false">F151^2</f>
        <v>0.143816206493514</v>
      </c>
      <c r="H151" s="21"/>
      <c r="I151" s="21"/>
      <c r="J151" s="21"/>
      <c r="K151" s="21"/>
      <c r="L151" s="21"/>
      <c r="M151" s="21"/>
      <c r="N151" s="21"/>
      <c r="O151" s="21"/>
      <c r="P151" s="21"/>
      <c r="S151" s="20" t="n">
        <v>0.379231072689876</v>
      </c>
      <c r="T151" s="20" t="n">
        <v>-0.210348972631096</v>
      </c>
      <c r="U151" s="20" t="n">
        <v>0.261843337338016</v>
      </c>
      <c r="V151" s="20" t="n">
        <v>0.0234842740450062</v>
      </c>
      <c r="W151" s="20" t="n">
        <v>-1.08912256310131</v>
      </c>
      <c r="X151" s="20" t="n">
        <v>-0.351923241228501</v>
      </c>
    </row>
    <row r="152" customFormat="false" ht="15" hidden="false" customHeight="false" outlineLevel="0" collapsed="false">
      <c r="A152" s="21" t="n">
        <v>128</v>
      </c>
      <c r="B152" s="18" t="n">
        <f aca="false">CHOOSE($G$9,S152,U152,W152)</f>
        <v>0.574633583403168</v>
      </c>
      <c r="C152" s="18" t="n">
        <f aca="false">CHOOSE($G$9,T152,V152,X152)</f>
        <v>1.47605290324768</v>
      </c>
      <c r="D152" s="24" t="n">
        <f aca="false">$B$6+$B$7*B152</f>
        <v>0.107463358340317</v>
      </c>
      <c r="E152" s="24" t="n">
        <f aca="false">$C$6+$C$7*($B$8*B152+SQRT(1-$B$8^2)*C152)</f>
        <v>0.206561610324385</v>
      </c>
      <c r="F152" s="14" t="n">
        <f aca="false">B152</f>
        <v>0.574633583403168</v>
      </c>
      <c r="G152" s="14" t="n">
        <f aca="false">F152^2</f>
        <v>0.330203755174766</v>
      </c>
      <c r="H152" s="21"/>
      <c r="I152" s="21"/>
      <c r="J152" s="21"/>
      <c r="K152" s="21"/>
      <c r="L152" s="21"/>
      <c r="M152" s="21"/>
      <c r="N152" s="21"/>
      <c r="O152" s="21"/>
      <c r="P152" s="21"/>
      <c r="S152" s="20" t="n">
        <v>0.574633583403168</v>
      </c>
      <c r="T152" s="20" t="n">
        <v>1.47605290324768</v>
      </c>
      <c r="U152" s="20" t="n">
        <v>1.27318712473918</v>
      </c>
      <c r="V152" s="20" t="n">
        <v>0.235533601212215</v>
      </c>
      <c r="W152" s="20" t="n">
        <v>0.448934003581755</v>
      </c>
      <c r="X152" s="20" t="n">
        <v>1.38568445050887</v>
      </c>
    </row>
    <row r="153" customFormat="false" ht="15" hidden="false" customHeight="false" outlineLevel="0" collapsed="false">
      <c r="A153" s="21" t="n">
        <v>129</v>
      </c>
      <c r="B153" s="18" t="n">
        <f aca="false">CHOOSE($G$9,S153,U153,W153)</f>
        <v>0.672676947304609</v>
      </c>
      <c r="C153" s="18" t="n">
        <f aca="false">CHOOSE($G$9,T153,V153,X153)</f>
        <v>-0.287609311863168</v>
      </c>
      <c r="D153" s="24" t="n">
        <f aca="false">$B$6+$B$7*B153</f>
        <v>0.117267694730461</v>
      </c>
      <c r="E153" s="24" t="n">
        <f aca="false">$C$6+$C$7*($B$8*B153+SQRT(1-$B$8^2)*C153)</f>
        <v>0.058726150321384</v>
      </c>
      <c r="F153" s="14" t="n">
        <f aca="false">B153</f>
        <v>0.672676947304609</v>
      </c>
      <c r="G153" s="14" t="n">
        <f aca="false">F153^2</f>
        <v>0.452494275435047</v>
      </c>
      <c r="H153" s="21"/>
      <c r="I153" s="21"/>
      <c r="J153" s="21"/>
      <c r="K153" s="21"/>
      <c r="L153" s="21"/>
      <c r="M153" s="21"/>
      <c r="N153" s="21"/>
      <c r="O153" s="21"/>
      <c r="P153" s="21"/>
      <c r="S153" s="20" t="n">
        <v>0.672676947304609</v>
      </c>
      <c r="T153" s="20" t="n">
        <v>-0.287609311863168</v>
      </c>
      <c r="U153" s="20" t="n">
        <v>-0.391963576941168</v>
      </c>
      <c r="V153" s="20" t="n">
        <v>0.395665053034389</v>
      </c>
      <c r="W153" s="20" t="n">
        <v>0.2066018630843</v>
      </c>
      <c r="X153" s="20" t="n">
        <v>0.848857023235333</v>
      </c>
    </row>
    <row r="154" customFormat="false" ht="15" hidden="false" customHeight="false" outlineLevel="0" collapsed="false">
      <c r="A154" s="21" t="n">
        <v>130</v>
      </c>
      <c r="B154" s="18" t="n">
        <f aca="false">CHOOSE($G$9,S154,U154,W154)</f>
        <v>-0.3739585580214</v>
      </c>
      <c r="C154" s="18" t="n">
        <f aca="false">CHOOSE($G$9,T154,V154,X154)</f>
        <v>-0.275064661942362</v>
      </c>
      <c r="D154" s="24" t="n">
        <f aca="false">$B$6+$B$7*B154</f>
        <v>0.01260414419786</v>
      </c>
      <c r="E154" s="24" t="n">
        <f aca="false">$C$6+$C$7*($B$8*B154+SQRT(1-$B$8^2)*C154)</f>
        <v>0.00748077360638359</v>
      </c>
      <c r="F154" s="14" t="n">
        <f aca="false">B154</f>
        <v>-0.3739585580214</v>
      </c>
      <c r="G154" s="14" t="n">
        <f aca="false">F154^2</f>
        <v>0.139845003117445</v>
      </c>
      <c r="H154" s="21"/>
      <c r="I154" s="21"/>
      <c r="J154" s="21"/>
      <c r="K154" s="21"/>
      <c r="L154" s="21"/>
      <c r="M154" s="21"/>
      <c r="N154" s="21"/>
      <c r="O154" s="21"/>
      <c r="P154" s="21"/>
      <c r="S154" s="20" t="n">
        <v>-0.3739585580214</v>
      </c>
      <c r="T154" s="20" t="n">
        <v>-0.275064661942362</v>
      </c>
      <c r="U154" s="20" t="n">
        <v>1.31986941191363</v>
      </c>
      <c r="V154" s="20" t="n">
        <v>-0.894956980927423</v>
      </c>
      <c r="W154" s="20" t="n">
        <v>0.158022882388901</v>
      </c>
      <c r="X154" s="20" t="n">
        <v>-0.642513114397728</v>
      </c>
    </row>
    <row r="155" customFormat="false" ht="15" hidden="false" customHeight="false" outlineLevel="0" collapsed="false">
      <c r="A155" s="21" t="n">
        <v>131</v>
      </c>
      <c r="B155" s="18" t="n">
        <f aca="false">CHOOSE($G$9,S155,U155,W155)</f>
        <v>1.68247647316736</v>
      </c>
      <c r="C155" s="18" t="n">
        <f aca="false">CHOOSE($G$9,T155,V155,X155)</f>
        <v>-0.361857056332875</v>
      </c>
      <c r="D155" s="24" t="n">
        <f aca="false">$B$6+$B$7*B155</f>
        <v>0.218247647316736</v>
      </c>
      <c r="E155" s="24" t="n">
        <f aca="false">$C$6+$C$7*($B$8*B155+SQRT(1-$B$8^2)*C155)</f>
        <v>0.102786083326075</v>
      </c>
      <c r="F155" s="14" t="n">
        <f aca="false">B155</f>
        <v>1.68247647316736</v>
      </c>
      <c r="G155" s="14" t="n">
        <f aca="false">F155^2</f>
        <v>2.83072708276167</v>
      </c>
      <c r="H155" s="21"/>
      <c r="I155" s="21"/>
      <c r="J155" s="21"/>
      <c r="K155" s="21"/>
      <c r="L155" s="21"/>
      <c r="M155" s="21"/>
      <c r="N155" s="21"/>
      <c r="O155" s="21"/>
      <c r="P155" s="21"/>
      <c r="S155" s="20" t="n">
        <v>1.68247647316736</v>
      </c>
      <c r="T155" s="20" t="n">
        <v>-0.361857056332875</v>
      </c>
      <c r="U155" s="20" t="n">
        <v>-0.26032052759097</v>
      </c>
      <c r="V155" s="20" t="n">
        <v>0.0962355985640035</v>
      </c>
      <c r="W155" s="20" t="n">
        <v>0.017115797762744</v>
      </c>
      <c r="X155" s="20" t="n">
        <v>1.56096899305139</v>
      </c>
    </row>
    <row r="156" customFormat="false" ht="15" hidden="false" customHeight="false" outlineLevel="0" collapsed="false">
      <c r="A156" s="21" t="n">
        <v>132</v>
      </c>
      <c r="B156" s="18" t="n">
        <f aca="false">CHOOSE($G$9,S156,U156,W156)</f>
        <v>-1.12425007024535</v>
      </c>
      <c r="C156" s="18" t="n">
        <f aca="false">CHOOSE($G$9,T156,V156,X156)</f>
        <v>0.328125607985841</v>
      </c>
      <c r="D156" s="24" t="n">
        <f aca="false">$B$6+$B$7*B156</f>
        <v>-0.062425007024535</v>
      </c>
      <c r="E156" s="24" t="n">
        <f aca="false">$C$6+$C$7*($B$8*B156+SQRT(1-$B$8^2)*C156)</f>
        <v>0.0222040077025277</v>
      </c>
      <c r="F156" s="14" t="n">
        <f aca="false">B156</f>
        <v>-1.12425007024535</v>
      </c>
      <c r="G156" s="14" t="n">
        <f aca="false">F156^2</f>
        <v>1.26393822044667</v>
      </c>
      <c r="H156" s="21"/>
      <c r="I156" s="21"/>
      <c r="J156" s="21"/>
      <c r="K156" s="21"/>
      <c r="L156" s="21"/>
      <c r="M156" s="21"/>
      <c r="N156" s="21"/>
      <c r="O156" s="21"/>
      <c r="P156" s="21"/>
      <c r="S156" s="20" t="n">
        <v>-1.12425007024535</v>
      </c>
      <c r="T156" s="20" t="n">
        <v>0.328125607985841</v>
      </c>
      <c r="U156" s="20" t="n">
        <v>-0.607923709919876</v>
      </c>
      <c r="V156" s="20" t="n">
        <v>1.06549592434309</v>
      </c>
      <c r="W156" s="20" t="n">
        <v>-0.398657308958215</v>
      </c>
      <c r="X156" s="20" t="n">
        <v>1.02619956785325</v>
      </c>
    </row>
    <row r="157" customFormat="false" ht="15" hidden="false" customHeight="false" outlineLevel="0" collapsed="false">
      <c r="A157" s="21" t="n">
        <v>133</v>
      </c>
      <c r="B157" s="18" t="n">
        <f aca="false">CHOOSE($G$9,S157,U157,W157)</f>
        <v>0.849765189114044</v>
      </c>
      <c r="C157" s="18" t="n">
        <f aca="false">CHOOSE($G$9,T157,V157,X157)</f>
        <v>0.341465325183095</v>
      </c>
      <c r="D157" s="24" t="n">
        <f aca="false">$B$6+$B$7*B157</f>
        <v>0.134976518911404</v>
      </c>
      <c r="E157" s="24" t="n">
        <f aca="false">$C$6+$C$7*($B$8*B157+SQRT(1-$B$8^2)*C157)</f>
        <v>0.12206002406771</v>
      </c>
      <c r="F157" s="14" t="n">
        <f aca="false">B157</f>
        <v>0.849765189114044</v>
      </c>
      <c r="G157" s="14" t="n">
        <f aca="false">F157^2</f>
        <v>0.722100876630028</v>
      </c>
      <c r="H157" s="21"/>
      <c r="I157" s="21"/>
      <c r="J157" s="21"/>
      <c r="K157" s="21"/>
      <c r="L157" s="21"/>
      <c r="M157" s="21"/>
      <c r="N157" s="21"/>
      <c r="O157" s="21"/>
      <c r="P157" s="21"/>
      <c r="S157" s="20" t="n">
        <v>0.849765189114044</v>
      </c>
      <c r="T157" s="20" t="n">
        <v>0.341465325183095</v>
      </c>
      <c r="U157" s="20" t="n">
        <v>0.197511406809601</v>
      </c>
      <c r="V157" s="20" t="n">
        <v>-0.526632267830101</v>
      </c>
      <c r="W157" s="20" t="n">
        <v>-1.13221356158092</v>
      </c>
      <c r="X157" s="20" t="n">
        <v>-0.434553059920532</v>
      </c>
    </row>
    <row r="158" customFormat="false" ht="15" hidden="false" customHeight="false" outlineLevel="0" collapsed="false">
      <c r="A158" s="21" t="n">
        <v>134</v>
      </c>
      <c r="B158" s="18" t="n">
        <f aca="false">CHOOSE($G$9,S158,U158,W158)</f>
        <v>0.978213233296011</v>
      </c>
      <c r="C158" s="18" t="n">
        <f aca="false">CHOOSE($G$9,T158,V158,X158)</f>
        <v>-0.649093974538121</v>
      </c>
      <c r="D158" s="24" t="n">
        <f aca="false">$B$6+$B$7*B158</f>
        <v>0.147821323329601</v>
      </c>
      <c r="E158" s="24" t="n">
        <f aca="false">$C$6+$C$7*($B$8*B158+SQRT(1-$B$8^2)*C158)</f>
        <v>0.0426974745254583</v>
      </c>
      <c r="F158" s="14" t="n">
        <f aca="false">B158</f>
        <v>0.978213233296011</v>
      </c>
      <c r="G158" s="14" t="n">
        <f aca="false">F158^2</f>
        <v>0.956901129795435</v>
      </c>
      <c r="H158" s="21"/>
      <c r="I158" s="21"/>
      <c r="J158" s="21"/>
      <c r="K158" s="21"/>
      <c r="L158" s="21"/>
      <c r="M158" s="21"/>
      <c r="N158" s="21"/>
      <c r="O158" s="21"/>
      <c r="P158" s="21"/>
      <c r="S158" s="20" t="n">
        <v>0.978213233296011</v>
      </c>
      <c r="T158" s="20" t="n">
        <v>-0.649093974538121</v>
      </c>
      <c r="U158" s="20" t="n">
        <v>1.02120989730151</v>
      </c>
      <c r="V158" s="20" t="n">
        <v>0.737840243770968</v>
      </c>
      <c r="W158" s="20" t="n">
        <v>-0.485982353209201</v>
      </c>
      <c r="X158" s="20" t="n">
        <v>1.19459824034905</v>
      </c>
    </row>
    <row r="159" customFormat="false" ht="15" hidden="false" customHeight="false" outlineLevel="0" collapsed="false">
      <c r="A159" s="21" t="n">
        <v>135</v>
      </c>
      <c r="B159" s="18" t="n">
        <f aca="false">CHOOSE($G$9,S159,U159,W159)</f>
        <v>0.185782476548534</v>
      </c>
      <c r="C159" s="18" t="n">
        <f aca="false">CHOOSE($G$9,T159,V159,X159)</f>
        <v>0.712657887270702</v>
      </c>
      <c r="D159" s="24" t="n">
        <f aca="false">$B$6+$B$7*B159</f>
        <v>0.0685782476548534</v>
      </c>
      <c r="E159" s="24" t="n">
        <f aca="false">$C$6+$C$7*($B$8*B159+SQRT(1-$B$8^2)*C159)</f>
        <v>0.121007107285804</v>
      </c>
      <c r="F159" s="14" t="n">
        <f aca="false">B159</f>
        <v>0.185782476548534</v>
      </c>
      <c r="G159" s="14" t="n">
        <f aca="false">F159^2</f>
        <v>0.0345151285925065</v>
      </c>
      <c r="H159" s="21"/>
      <c r="I159" s="21"/>
      <c r="J159" s="21"/>
      <c r="K159" s="21"/>
      <c r="L159" s="21"/>
      <c r="M159" s="21"/>
      <c r="N159" s="21"/>
      <c r="O159" s="21"/>
      <c r="P159" s="21"/>
      <c r="S159" s="20" t="n">
        <v>0.185782476548534</v>
      </c>
      <c r="T159" s="20" t="n">
        <v>0.712657887270702</v>
      </c>
      <c r="U159" s="20" t="n">
        <v>0.743533548558887</v>
      </c>
      <c r="V159" s="20" t="n">
        <v>-0.824577203062395</v>
      </c>
      <c r="W159" s="20" t="n">
        <v>-1.68474747735383</v>
      </c>
      <c r="X159" s="20" t="n">
        <v>-0.430984421529183</v>
      </c>
    </row>
    <row r="160" customFormat="false" ht="15" hidden="false" customHeight="false" outlineLevel="0" collapsed="false">
      <c r="A160" s="21" t="n">
        <v>136</v>
      </c>
      <c r="B160" s="18" t="n">
        <f aca="false">CHOOSE($G$9,S160,U160,W160)</f>
        <v>1.06041148854124</v>
      </c>
      <c r="C160" s="18" t="n">
        <f aca="false">CHOOSE($G$9,T160,V160,X160)</f>
        <v>1.16972073610131</v>
      </c>
      <c r="D160" s="24" t="n">
        <f aca="false">$B$6+$B$7*B160</f>
        <v>0.156041148854124</v>
      </c>
      <c r="E160" s="24" t="n">
        <f aca="false">$C$6+$C$7*($B$8*B160+SQRT(1-$B$8^2)*C160)</f>
        <v>0.204321361706778</v>
      </c>
      <c r="F160" s="14" t="n">
        <f aca="false">B160</f>
        <v>1.06041148854124</v>
      </c>
      <c r="G160" s="14" t="n">
        <f aca="false">F160^2</f>
        <v>1.12447252503025</v>
      </c>
      <c r="H160" s="21"/>
      <c r="I160" s="21"/>
      <c r="J160" s="21"/>
      <c r="K160" s="21"/>
      <c r="L160" s="21"/>
      <c r="M160" s="21"/>
      <c r="N160" s="21"/>
      <c r="O160" s="21"/>
      <c r="P160" s="21"/>
      <c r="S160" s="20" t="n">
        <v>1.06041148854124</v>
      </c>
      <c r="T160" s="20" t="n">
        <v>1.16972073610131</v>
      </c>
      <c r="U160" s="20" t="n">
        <v>2.69349042087912</v>
      </c>
      <c r="V160" s="20" t="n">
        <v>-1.35737076483205</v>
      </c>
      <c r="W160" s="20" t="n">
        <v>-0.84378874218139</v>
      </c>
      <c r="X160" s="20" t="n">
        <v>0.102690684753103</v>
      </c>
    </row>
    <row r="161" customFormat="false" ht="15" hidden="false" customHeight="false" outlineLevel="0" collapsed="false">
      <c r="A161" s="21" t="n">
        <v>137</v>
      </c>
      <c r="B161" s="18" t="n">
        <f aca="false">CHOOSE($G$9,S161,U161,W161)</f>
        <v>-1.02622675244815</v>
      </c>
      <c r="C161" s="18" t="n">
        <f aca="false">CHOOSE($G$9,T161,V161,X161)</f>
        <v>-0.880083434867297</v>
      </c>
      <c r="D161" s="24" t="n">
        <f aca="false">$B$6+$B$7*B161</f>
        <v>-0.0526226752448148</v>
      </c>
      <c r="E161" s="24" t="n">
        <f aca="false">$C$6+$C$7*($B$8*B161+SQRT(1-$B$8^2)*C161)</f>
        <v>-0.0775287988269021</v>
      </c>
      <c r="F161" s="14" t="n">
        <f aca="false">B161</f>
        <v>-1.02622675244815</v>
      </c>
      <c r="G161" s="14" t="n">
        <f aca="false">F161^2</f>
        <v>1.05314134744027</v>
      </c>
      <c r="H161" s="21"/>
      <c r="I161" s="21"/>
      <c r="J161" s="21"/>
      <c r="K161" s="21"/>
      <c r="L161" s="21"/>
      <c r="M161" s="21"/>
      <c r="N161" s="21"/>
      <c r="O161" s="21"/>
      <c r="P161" s="21"/>
      <c r="S161" s="20" t="n">
        <v>-1.02622675244815</v>
      </c>
      <c r="T161" s="20" t="n">
        <v>-0.880083434867297</v>
      </c>
      <c r="U161" s="20" t="n">
        <v>-0.824042358011114</v>
      </c>
      <c r="V161" s="20" t="n">
        <v>-0.451190958308629</v>
      </c>
      <c r="W161" s="20" t="n">
        <v>-0.127647601105458</v>
      </c>
      <c r="X161" s="20" t="n">
        <v>-1.15541280115544</v>
      </c>
    </row>
    <row r="162" customFormat="false" ht="15" hidden="false" customHeight="false" outlineLevel="0" collapsed="false">
      <c r="A162" s="21" t="n">
        <v>138</v>
      </c>
      <c r="B162" s="18" t="n">
        <f aca="false">CHOOSE($G$9,S162,U162,W162)</f>
        <v>0.288090099486712</v>
      </c>
      <c r="C162" s="18" t="n">
        <f aca="false">CHOOSE($G$9,T162,V162,X162)</f>
        <v>-0.930251259329363</v>
      </c>
      <c r="D162" s="24" t="n">
        <f aca="false">$B$6+$B$7*B162</f>
        <v>0.0788090099486713</v>
      </c>
      <c r="E162" s="24" t="n">
        <f aca="false">$C$6+$C$7*($B$8*B162+SQRT(1-$B$8^2)*C162)</f>
        <v>-0.0161576172738338</v>
      </c>
      <c r="F162" s="14" t="n">
        <f aca="false">B162</f>
        <v>0.288090099486712</v>
      </c>
      <c r="G162" s="14" t="n">
        <f aca="false">F162^2</f>
        <v>0.0829959054222639</v>
      </c>
      <c r="H162" s="21"/>
      <c r="I162" s="21"/>
      <c r="J162" s="21"/>
      <c r="K162" s="21"/>
      <c r="L162" s="21"/>
      <c r="M162" s="21"/>
      <c r="N162" s="21"/>
      <c r="O162" s="21"/>
      <c r="P162" s="21"/>
      <c r="S162" s="20" t="n">
        <v>0.288090099486712</v>
      </c>
      <c r="T162" s="20" t="n">
        <v>-0.930251259329363</v>
      </c>
      <c r="U162" s="20" t="n">
        <v>0.319140809689675</v>
      </c>
      <c r="V162" s="20" t="n">
        <v>-0.234768029886465</v>
      </c>
      <c r="W162" s="20" t="n">
        <v>0.583587657897244</v>
      </c>
      <c r="X162" s="20" t="n">
        <v>0.638651285805783</v>
      </c>
    </row>
    <row r="163" customFormat="false" ht="15" hidden="false" customHeight="false" outlineLevel="0" collapsed="false">
      <c r="A163" s="21" t="n">
        <v>139</v>
      </c>
      <c r="B163" s="18" t="n">
        <f aca="false">CHOOSE($G$9,S163,U163,W163)</f>
        <v>-0.404894843521086</v>
      </c>
      <c r="C163" s="18" t="n">
        <f aca="false">CHOOSE($G$9,T163,V163,X163)</f>
        <v>-0.189249807130263</v>
      </c>
      <c r="D163" s="24" t="n">
        <f aca="false">$B$6+$B$7*B163</f>
        <v>0.00951051564789139</v>
      </c>
      <c r="E163" s="24" t="n">
        <f aca="false">$C$6+$C$7*($B$8*B163+SQRT(1-$B$8^2)*C163)</f>
        <v>0.0133657437603344</v>
      </c>
      <c r="F163" s="14" t="n">
        <f aca="false">B163</f>
        <v>-0.404894843521086</v>
      </c>
      <c r="G163" s="14" t="n">
        <f aca="false">F163^2</f>
        <v>0.163939834309965</v>
      </c>
      <c r="H163" s="21"/>
      <c r="I163" s="21"/>
      <c r="J163" s="21"/>
      <c r="K163" s="21"/>
      <c r="L163" s="21"/>
      <c r="M163" s="21"/>
      <c r="N163" s="21"/>
      <c r="O163" s="21"/>
      <c r="P163" s="21"/>
      <c r="S163" s="20" t="n">
        <v>-0.404894843521086</v>
      </c>
      <c r="T163" s="20" t="n">
        <v>-0.189249807130263</v>
      </c>
      <c r="U163" s="20" t="n">
        <v>-0.302030723976357</v>
      </c>
      <c r="V163" s="20" t="n">
        <v>0.609671831163413</v>
      </c>
      <c r="W163" s="20" t="n">
        <v>0.232888882336106</v>
      </c>
      <c r="X163" s="20" t="n">
        <v>0.886837681317861</v>
      </c>
    </row>
    <row r="164" customFormat="false" ht="15" hidden="false" customHeight="false" outlineLevel="0" collapsed="false">
      <c r="A164" s="21" t="n">
        <v>140</v>
      </c>
      <c r="B164" s="18" t="n">
        <f aca="false">CHOOSE($G$9,S164,U164,W164)</f>
        <v>-1.23627063564977</v>
      </c>
      <c r="C164" s="18" t="n">
        <f aca="false">CHOOSE($G$9,T164,V164,X164)</f>
        <v>2.01710077786403</v>
      </c>
      <c r="D164" s="24" t="n">
        <f aca="false">$B$6+$B$7*B164</f>
        <v>-0.0736270635649769</v>
      </c>
      <c r="E164" s="24" t="n">
        <f aca="false">$C$6+$C$7*($B$8*B164+SQRT(1-$B$8^2)*C164)</f>
        <v>0.162872519779872</v>
      </c>
      <c r="F164" s="14" t="n">
        <f aca="false">B164</f>
        <v>-1.23627063564977</v>
      </c>
      <c r="G164" s="14" t="n">
        <f aca="false">F164^2</f>
        <v>1.52836508456988</v>
      </c>
      <c r="H164" s="21"/>
      <c r="I164" s="21"/>
      <c r="J164" s="21"/>
      <c r="K164" s="21"/>
      <c r="L164" s="21"/>
      <c r="M164" s="21"/>
      <c r="N164" s="21"/>
      <c r="O164" s="21"/>
      <c r="P164" s="21"/>
      <c r="S164" s="20" t="n">
        <v>-1.23627063564977</v>
      </c>
      <c r="T164" s="20" t="n">
        <v>2.01710077786403</v>
      </c>
      <c r="U164" s="20" t="n">
        <v>0.000332744257790679</v>
      </c>
      <c r="V164" s="20" t="n">
        <v>0.903286445396956</v>
      </c>
      <c r="W164" s="20" t="n">
        <v>1.4193520152943</v>
      </c>
      <c r="X164" s="20" t="n">
        <v>0.999288806844856</v>
      </c>
    </row>
    <row r="165" customFormat="false" ht="15" hidden="false" customHeight="false" outlineLevel="0" collapsed="false">
      <c r="A165" s="21" t="n">
        <v>141</v>
      </c>
      <c r="B165" s="18" t="n">
        <f aca="false">CHOOSE($G$9,S165,U165,W165)</f>
        <v>1.96087774708407</v>
      </c>
      <c r="C165" s="18" t="n">
        <f aca="false">CHOOSE($G$9,T165,V165,X165)</f>
        <v>1.7392870288985</v>
      </c>
      <c r="D165" s="24" t="n">
        <f aca="false">$B$6+$B$7*B165</f>
        <v>0.246087774708407</v>
      </c>
      <c r="E165" s="24" t="n">
        <f aca="false">$C$6+$C$7*($B$8*B165+SQRT(1-$B$8^2)*C165)</f>
        <v>0.298670562504089</v>
      </c>
      <c r="F165" s="14" t="n">
        <f aca="false">B165</f>
        <v>1.96087774708407</v>
      </c>
      <c r="G165" s="14" t="n">
        <f aca="false">F165^2</f>
        <v>3.84504153900948</v>
      </c>
      <c r="H165" s="21"/>
      <c r="I165" s="21"/>
      <c r="J165" s="21"/>
      <c r="K165" s="21"/>
      <c r="L165" s="21"/>
      <c r="M165" s="21"/>
      <c r="N165" s="21"/>
      <c r="O165" s="21"/>
      <c r="P165" s="21"/>
      <c r="S165" s="20" t="n">
        <v>1.96087774708407</v>
      </c>
      <c r="T165" s="20" t="n">
        <v>1.7392870288985</v>
      </c>
      <c r="U165" s="20" t="n">
        <v>-0.0497079316592366</v>
      </c>
      <c r="V165" s="20" t="n">
        <v>0.207885277507732</v>
      </c>
      <c r="W165" s="20" t="n">
        <v>-1.14793312644999</v>
      </c>
      <c r="X165" s="20" t="n">
        <v>-1.00406642696089</v>
      </c>
    </row>
    <row r="166" customFormat="false" ht="15" hidden="false" customHeight="false" outlineLevel="0" collapsed="false">
      <c r="A166" s="21" t="n">
        <v>142</v>
      </c>
      <c r="B166" s="18" t="n">
        <f aca="false">CHOOSE($G$9,S166,U166,W166)</f>
        <v>-0.00812479954368818</v>
      </c>
      <c r="C166" s="18" t="n">
        <f aca="false">CHOOSE($G$9,T166,V166,X166)</f>
        <v>-0.955305008316297</v>
      </c>
      <c r="D166" s="24" t="n">
        <f aca="false">$B$6+$B$7*B166</f>
        <v>0.0491875200456312</v>
      </c>
      <c r="E166" s="24" t="n">
        <f aca="false">$C$6+$C$7*($B$8*B166+SQRT(1-$B$8^2)*C166)</f>
        <v>-0.0331380805336261</v>
      </c>
      <c r="F166" s="14" t="n">
        <f aca="false">B166</f>
        <v>-0.00812479954368818</v>
      </c>
      <c r="G166" s="14" t="n">
        <f aca="false">F166^2</f>
        <v>6.60123676251157E-005</v>
      </c>
      <c r="H166" s="21"/>
      <c r="I166" s="21"/>
      <c r="J166" s="21"/>
      <c r="K166" s="21"/>
      <c r="L166" s="21"/>
      <c r="M166" s="21"/>
      <c r="N166" s="21"/>
      <c r="O166" s="21"/>
      <c r="P166" s="21"/>
      <c r="S166" s="20" t="n">
        <v>-0.00812479954368818</v>
      </c>
      <c r="T166" s="20" t="n">
        <v>-0.955305008316297</v>
      </c>
      <c r="U166" s="20" t="n">
        <v>-0.302242795543775</v>
      </c>
      <c r="V166" s="20" t="n">
        <v>0.900443889306347</v>
      </c>
      <c r="W166" s="20" t="n">
        <v>0.898628850779965</v>
      </c>
      <c r="X166" s="20" t="n">
        <v>-2.28497465919969</v>
      </c>
    </row>
    <row r="167" customFormat="false" ht="15" hidden="false" customHeight="false" outlineLevel="0" collapsed="false">
      <c r="A167" s="21" t="n">
        <v>143</v>
      </c>
      <c r="B167" s="18" t="n">
        <f aca="false">CHOOSE($G$9,S167,U167,W167)</f>
        <v>0.94243103976453</v>
      </c>
      <c r="C167" s="18" t="n">
        <f aca="false">CHOOSE($G$9,T167,V167,X167)</f>
        <v>-1.95222103190897</v>
      </c>
      <c r="D167" s="24" t="n">
        <f aca="false">$B$6+$B$7*B167</f>
        <v>0.144243103976453</v>
      </c>
      <c r="E167" s="24" t="n">
        <f aca="false">$C$6+$C$7*($B$8*B167+SQRT(1-$B$8^2)*C167)</f>
        <v>-0.0719457487553178</v>
      </c>
      <c r="F167" s="14" t="n">
        <f aca="false">B167</f>
        <v>0.94243103976453</v>
      </c>
      <c r="G167" s="14" t="n">
        <f aca="false">F167^2</f>
        <v>0.888176264711654</v>
      </c>
      <c r="H167" s="21"/>
      <c r="I167" s="21"/>
      <c r="J167" s="21"/>
      <c r="K167" s="21"/>
      <c r="L167" s="21"/>
      <c r="M167" s="21"/>
      <c r="N167" s="21"/>
      <c r="O167" s="21"/>
      <c r="P167" s="21"/>
      <c r="S167" s="20" t="n">
        <v>0.94243103976453</v>
      </c>
      <c r="T167" s="20" t="n">
        <v>-1.95222103190897</v>
      </c>
      <c r="U167" s="20" t="n">
        <v>0.540357724773377</v>
      </c>
      <c r="V167" s="20" t="n">
        <v>-0.170907058021087</v>
      </c>
      <c r="W167" s="20" t="n">
        <v>0.629363132135357</v>
      </c>
      <c r="X167" s="20" t="n">
        <v>0.624299913290074</v>
      </c>
    </row>
    <row r="168" customFormat="false" ht="15" hidden="false" customHeight="false" outlineLevel="0" collapsed="false">
      <c r="A168" s="21" t="n">
        <v>144</v>
      </c>
      <c r="B168" s="18" t="n">
        <f aca="false">CHOOSE($G$9,S168,U168,W168)</f>
        <v>-0.384785658756989</v>
      </c>
      <c r="C168" s="18" t="n">
        <f aca="false">CHOOSE($G$9,T168,V168,X168)</f>
        <v>-0.898308988140723</v>
      </c>
      <c r="D168" s="24" t="n">
        <f aca="false">$B$6+$B$7*B168</f>
        <v>0.0115214341243011</v>
      </c>
      <c r="E168" s="24" t="n">
        <f aca="false">$C$6+$C$7*($B$8*B168+SQRT(1-$B$8^2)*C168)</f>
        <v>-0.0470351233556255</v>
      </c>
      <c r="F168" s="14" t="n">
        <f aca="false">B168</f>
        <v>-0.384785658756989</v>
      </c>
      <c r="G168" s="14" t="n">
        <f aca="false">F168^2</f>
        <v>0.14806000318505</v>
      </c>
      <c r="H168" s="21"/>
      <c r="I168" s="21"/>
      <c r="J168" s="21"/>
      <c r="K168" s="21"/>
      <c r="L168" s="21"/>
      <c r="M168" s="21"/>
      <c r="N168" s="21"/>
      <c r="O168" s="21"/>
      <c r="P168" s="21"/>
      <c r="S168" s="20" t="n">
        <v>-0.384785658756989</v>
      </c>
      <c r="T168" s="20" t="n">
        <v>-0.898308988140723</v>
      </c>
      <c r="U168" s="20" t="n">
        <v>0.0613571810020981</v>
      </c>
      <c r="V168" s="20" t="n">
        <v>1.55185432149944</v>
      </c>
      <c r="W168" s="20" t="n">
        <v>-1.1738216408444</v>
      </c>
      <c r="X168" s="20" t="n">
        <v>1.17100825033326</v>
      </c>
    </row>
    <row r="169" customFormat="false" ht="15" hidden="false" customHeight="false" outlineLevel="0" collapsed="false">
      <c r="A169" s="21" t="n">
        <v>145</v>
      </c>
      <c r="B169" s="18" t="n">
        <f aca="false">CHOOSE($G$9,S169,U169,W169)</f>
        <v>0.85193777027883</v>
      </c>
      <c r="C169" s="18" t="n">
        <f aca="false">CHOOSE($G$9,T169,V169,X169)</f>
        <v>0.429817293420651</v>
      </c>
      <c r="D169" s="24" t="n">
        <f aca="false">$B$6+$B$7*B169</f>
        <v>0.135193777027883</v>
      </c>
      <c r="E169" s="24" t="n">
        <f aca="false">$C$6+$C$7*($B$8*B169+SQRT(1-$B$8^2)*C169)</f>
        <v>0.129820158022757</v>
      </c>
      <c r="F169" s="14" t="n">
        <f aca="false">B169</f>
        <v>0.85193777027883</v>
      </c>
      <c r="G169" s="14" t="n">
        <f aca="false">F169^2</f>
        <v>0.725797964427665</v>
      </c>
      <c r="H169" s="21"/>
      <c r="I169" s="21"/>
      <c r="J169" s="21"/>
      <c r="K169" s="21"/>
      <c r="L169" s="21"/>
      <c r="M169" s="21"/>
      <c r="N169" s="21"/>
      <c r="O169" s="21"/>
      <c r="P169" s="21"/>
      <c r="S169" s="20" t="n">
        <v>0.85193777027883</v>
      </c>
      <c r="T169" s="20" t="n">
        <v>0.429817293420651</v>
      </c>
      <c r="U169" s="20" t="n">
        <v>0.187443484377616</v>
      </c>
      <c r="V169" s="20" t="n">
        <v>-0.294884301588682</v>
      </c>
      <c r="W169" s="20" t="n">
        <v>0.477267628368051</v>
      </c>
      <c r="X169" s="20" t="n">
        <v>-0.595670237332524</v>
      </c>
    </row>
    <row r="170" customFormat="false" ht="15" hidden="false" customHeight="false" outlineLevel="0" collapsed="false">
      <c r="A170" s="21" t="n">
        <v>146</v>
      </c>
      <c r="B170" s="18" t="n">
        <f aca="false">CHOOSE($G$9,S170,U170,W170)</f>
        <v>-0.249469595936644</v>
      </c>
      <c r="C170" s="18" t="n">
        <f aca="false">CHOOSE($G$9,T170,V170,X170)</f>
        <v>0.739771035719166</v>
      </c>
      <c r="D170" s="24" t="n">
        <f aca="false">$B$6+$B$7*B170</f>
        <v>0.0250530404063356</v>
      </c>
      <c r="E170" s="24" t="n">
        <f aca="false">$C$6+$C$7*($B$8*B170+SQRT(1-$B$8^2)*C170)</f>
        <v>0.10159257119484</v>
      </c>
      <c r="F170" s="14" t="n">
        <f aca="false">B170</f>
        <v>-0.249469595936644</v>
      </c>
      <c r="G170" s="14" t="n">
        <f aca="false">F170^2</f>
        <v>0.0622350792967925</v>
      </c>
      <c r="H170" s="21"/>
      <c r="I170" s="21"/>
      <c r="J170" s="21"/>
      <c r="K170" s="21"/>
      <c r="L170" s="21"/>
      <c r="M170" s="21"/>
      <c r="N170" s="21"/>
      <c r="O170" s="21"/>
      <c r="P170" s="21"/>
      <c r="S170" s="20" t="n">
        <v>-0.249469595936644</v>
      </c>
      <c r="T170" s="20" t="n">
        <v>0.739771035719166</v>
      </c>
      <c r="U170" s="20" t="n">
        <v>-1.181039186943</v>
      </c>
      <c r="V170" s="20" t="n">
        <v>0.138622482044559</v>
      </c>
      <c r="W170" s="20" t="n">
        <v>-0.125494973825363</v>
      </c>
      <c r="X170" s="20" t="n">
        <v>0.0230435512110081</v>
      </c>
    </row>
    <row r="171" customFormat="false" ht="15" hidden="false" customHeight="false" outlineLevel="0" collapsed="false">
      <c r="A171" s="21" t="n">
        <v>147</v>
      </c>
      <c r="B171" s="18" t="n">
        <f aca="false">CHOOSE($G$9,S171,U171,W171)</f>
        <v>-0.609580736310728</v>
      </c>
      <c r="C171" s="18" t="n">
        <f aca="false">CHOOSE($G$9,T171,V171,X171)</f>
        <v>-0.559756599365049</v>
      </c>
      <c r="D171" s="24" t="n">
        <f aca="false">$B$6+$B$7*B171</f>
        <v>-0.0109580736310728</v>
      </c>
      <c r="E171" s="24" t="n">
        <f aca="false">$C$6+$C$7*($B$8*B171+SQRT(1-$B$8^2)*C171)</f>
        <v>-0.0289553803141485</v>
      </c>
      <c r="F171" s="14" t="n">
        <f aca="false">B171</f>
        <v>-0.609580736310728</v>
      </c>
      <c r="G171" s="14" t="n">
        <f aca="false">F171^2</f>
        <v>0.371588674081129</v>
      </c>
      <c r="H171" s="21"/>
      <c r="I171" s="21"/>
      <c r="J171" s="21"/>
      <c r="K171" s="21"/>
      <c r="L171" s="21"/>
      <c r="M171" s="21"/>
      <c r="N171" s="21"/>
      <c r="O171" s="21"/>
      <c r="P171" s="21"/>
      <c r="S171" s="20" t="n">
        <v>-0.609580736310728</v>
      </c>
      <c r="T171" s="20" t="n">
        <v>-0.559756599365049</v>
      </c>
      <c r="U171" s="20" t="n">
        <v>1.00880741253352</v>
      </c>
      <c r="V171" s="20" t="n">
        <v>-0.448584996398364</v>
      </c>
      <c r="W171" s="20" t="n">
        <v>0.138385823525966</v>
      </c>
      <c r="X171" s="20" t="n">
        <v>-0.0470016623884473</v>
      </c>
    </row>
    <row r="172" customFormat="false" ht="15" hidden="false" customHeight="false" outlineLevel="0" collapsed="false">
      <c r="A172" s="21" t="n">
        <v>148</v>
      </c>
      <c r="B172" s="18" t="n">
        <f aca="false">CHOOSE($G$9,S172,U172,W172)</f>
        <v>0.148559188135767</v>
      </c>
      <c r="C172" s="18" t="n">
        <f aca="false">CHOOSE($G$9,T172,V172,X172)</f>
        <v>1.22309624923797</v>
      </c>
      <c r="D172" s="24" t="n">
        <f aca="false">$B$6+$B$7*B172</f>
        <v>0.0648559188135767</v>
      </c>
      <c r="E172" s="24" t="n">
        <f aca="false">$C$6+$C$7*($B$8*B172+SQRT(1-$B$8^2)*C172)</f>
        <v>0.163351201718143</v>
      </c>
      <c r="F172" s="14" t="n">
        <f aca="false">B172</f>
        <v>0.148559188135767</v>
      </c>
      <c r="G172" s="14" t="n">
        <f aca="false">F172^2</f>
        <v>0.0220698323795583</v>
      </c>
      <c r="H172" s="21"/>
      <c r="I172" s="21"/>
      <c r="J172" s="21"/>
      <c r="K172" s="21"/>
      <c r="L172" s="21"/>
      <c r="M172" s="21"/>
      <c r="N172" s="21"/>
      <c r="O172" s="21"/>
      <c r="P172" s="21"/>
      <c r="S172" s="20" t="n">
        <v>0.148559188135767</v>
      </c>
      <c r="T172" s="20" t="n">
        <v>1.22309624923797</v>
      </c>
      <c r="U172" s="20" t="n">
        <v>0.975448921072119</v>
      </c>
      <c r="V172" s="20" t="n">
        <v>-0.250442834475383</v>
      </c>
      <c r="W172" s="20" t="n">
        <v>0.826836999969445</v>
      </c>
      <c r="X172" s="20" t="n">
        <v>-0.457911096393621</v>
      </c>
    </row>
    <row r="173" customFormat="false" ht="15" hidden="false" customHeight="false" outlineLevel="0" collapsed="false">
      <c r="A173" s="21" t="n">
        <v>149</v>
      </c>
      <c r="B173" s="18" t="n">
        <f aca="false">CHOOSE($G$9,S173,U173,W173)</f>
        <v>0.93674015713899</v>
      </c>
      <c r="C173" s="18" t="n">
        <f aca="false">CHOOSE($G$9,T173,V173,X173)</f>
        <v>-0.511027554820363</v>
      </c>
      <c r="D173" s="24" t="n">
        <f aca="false">$B$6+$B$7*B173</f>
        <v>0.143674015713899</v>
      </c>
      <c r="E173" s="24" t="n">
        <f aca="false">$C$6+$C$7*($B$8*B173+SQRT(1-$B$8^2)*C173)</f>
        <v>0.0525807234061216</v>
      </c>
      <c r="F173" s="14" t="n">
        <f aca="false">B173</f>
        <v>0.93674015713899</v>
      </c>
      <c r="G173" s="14" t="n">
        <f aca="false">F173^2</f>
        <v>0.877482121996779</v>
      </c>
      <c r="H173" s="21"/>
      <c r="I173" s="21"/>
      <c r="J173" s="21"/>
      <c r="K173" s="21"/>
      <c r="L173" s="21"/>
      <c r="M173" s="21"/>
      <c r="N173" s="21"/>
      <c r="O173" s="21"/>
      <c r="P173" s="21"/>
      <c r="S173" s="20" t="n">
        <v>0.93674015713899</v>
      </c>
      <c r="T173" s="20" t="n">
        <v>-0.511027554820363</v>
      </c>
      <c r="U173" s="20" t="n">
        <v>-1.44499954363777</v>
      </c>
      <c r="V173" s="20" t="n">
        <v>1.12839522336766</v>
      </c>
      <c r="W173" s="20" t="n">
        <v>-0.491174402012531</v>
      </c>
      <c r="X173" s="20" t="n">
        <v>-0.412230443587293</v>
      </c>
    </row>
    <row r="174" customFormat="false" ht="15" hidden="false" customHeight="false" outlineLevel="0" collapsed="false">
      <c r="A174" s="21" t="n">
        <v>150</v>
      </c>
      <c r="B174" s="18" t="n">
        <f aca="false">CHOOSE($G$9,S174,U174,W174)</f>
        <v>-1.09976510319511</v>
      </c>
      <c r="C174" s="18" t="n">
        <f aca="false">CHOOSE($G$9,T174,V174,X174)</f>
        <v>-1.25330474704542</v>
      </c>
      <c r="D174" s="24" t="n">
        <f aca="false">$B$6+$B$7*B174</f>
        <v>-0.0599765103195106</v>
      </c>
      <c r="E174" s="24" t="n">
        <f aca="false">$C$6+$C$7*($B$8*B174+SQRT(1-$B$8^2)*C174)</f>
        <v>-0.113527630122252</v>
      </c>
      <c r="F174" s="14" t="n">
        <f aca="false">B174</f>
        <v>-1.09976510319511</v>
      </c>
      <c r="G174" s="14" t="n">
        <f aca="false">F174^2</f>
        <v>1.20948328220574</v>
      </c>
      <c r="H174" s="21"/>
      <c r="I174" s="21"/>
      <c r="J174" s="21"/>
      <c r="K174" s="21"/>
      <c r="L174" s="21"/>
      <c r="M174" s="21"/>
      <c r="N174" s="21"/>
      <c r="O174" s="21"/>
      <c r="P174" s="21"/>
      <c r="S174" s="20" t="n">
        <v>-1.09976510319511</v>
      </c>
      <c r="T174" s="20" t="n">
        <v>-1.25330474704542</v>
      </c>
      <c r="U174" s="20" t="n">
        <v>-1.91888452682001</v>
      </c>
      <c r="V174" s="20" t="n">
        <v>-1.22979198224395</v>
      </c>
      <c r="W174" s="20" t="n">
        <v>0.472706051673499</v>
      </c>
      <c r="X174" s="20" t="n">
        <v>1.30970940749111</v>
      </c>
    </row>
    <row r="175" customFormat="false" ht="15" hidden="false" customHeight="false" outlineLevel="0" collapsed="false">
      <c r="A175" s="21" t="n">
        <v>151</v>
      </c>
      <c r="B175" s="18" t="n">
        <f aca="false">CHOOSE($G$9,S175,U175,W175)</f>
        <v>-0.330230904059311</v>
      </c>
      <c r="C175" s="18" t="n">
        <f aca="false">CHOOSE($G$9,T175,V175,X175)</f>
        <v>2.07193788457769</v>
      </c>
      <c r="D175" s="24" t="n">
        <f aca="false">$B$6+$B$7*B175</f>
        <v>0.016976909594069</v>
      </c>
      <c r="E175" s="24" t="n">
        <f aca="false">$C$6+$C$7*($B$8*B175+SQRT(1-$B$8^2)*C175)</f>
        <v>0.212923539107802</v>
      </c>
      <c r="F175" s="14" t="n">
        <f aca="false">B175</f>
        <v>-0.330230904059311</v>
      </c>
      <c r="G175" s="14" t="n">
        <f aca="false">F175^2</f>
        <v>0.10905244999583</v>
      </c>
      <c r="H175" s="21"/>
      <c r="I175" s="21"/>
      <c r="J175" s="21"/>
      <c r="K175" s="21"/>
      <c r="L175" s="21"/>
      <c r="M175" s="21"/>
      <c r="N175" s="21"/>
      <c r="O175" s="21"/>
      <c r="P175" s="21"/>
      <c r="S175" s="20" t="n">
        <v>-0.330230904059311</v>
      </c>
      <c r="T175" s="20" t="n">
        <v>2.07193788457769</v>
      </c>
      <c r="U175" s="20" t="n">
        <v>-0.895538269326152</v>
      </c>
      <c r="V175" s="20" t="n">
        <v>0.951585143853084</v>
      </c>
      <c r="W175" s="20" t="n">
        <v>-0.462100496203077</v>
      </c>
      <c r="X175" s="20" t="n">
        <v>-0.0490361455752575</v>
      </c>
    </row>
    <row r="176" customFormat="false" ht="15" hidden="false" customHeight="false" outlineLevel="0" collapsed="false">
      <c r="A176" s="21" t="n">
        <v>152</v>
      </c>
      <c r="B176" s="18" t="n">
        <f aca="false">CHOOSE($G$9,S176,U176,W176)</f>
        <v>-1.04671556702647</v>
      </c>
      <c r="C176" s="18" t="n">
        <f aca="false">CHOOSE($G$9,T176,V176,X176)</f>
        <v>0.782650520503644</v>
      </c>
      <c r="D176" s="24" t="n">
        <f aca="false">$B$6+$B$7*B176</f>
        <v>-0.0546715567026469</v>
      </c>
      <c r="E176" s="24" t="n">
        <f aca="false">$C$6+$C$7*($B$8*B176+SQRT(1-$B$8^2)*C176)</f>
        <v>0.0654437449528035</v>
      </c>
      <c r="F176" s="14" t="n">
        <f aca="false">B176</f>
        <v>-1.04671556702647</v>
      </c>
      <c r="G176" s="14" t="n">
        <f aca="false">F176^2</f>
        <v>1.09561347825554</v>
      </c>
      <c r="H176" s="21"/>
      <c r="I176" s="21"/>
      <c r="J176" s="21"/>
      <c r="K176" s="21"/>
      <c r="L176" s="21"/>
      <c r="M176" s="21"/>
      <c r="N176" s="21"/>
      <c r="O176" s="21"/>
      <c r="P176" s="21"/>
      <c r="S176" s="20" t="n">
        <v>-1.04671556702647</v>
      </c>
      <c r="T176" s="20" t="n">
        <v>0.782650520503644</v>
      </c>
      <c r="U176" s="20" t="n">
        <v>-0.123241546796757</v>
      </c>
      <c r="V176" s="20" t="n">
        <v>-0.726756071052805</v>
      </c>
      <c r="W176" s="20" t="n">
        <v>-0.495535349066725</v>
      </c>
      <c r="X176" s="20" t="n">
        <v>-0.137711297171043</v>
      </c>
    </row>
    <row r="177" customFormat="false" ht="15" hidden="false" customHeight="false" outlineLevel="0" collapsed="false">
      <c r="A177" s="21" t="n">
        <v>153</v>
      </c>
      <c r="B177" s="18" t="n">
        <f aca="false">CHOOSE($G$9,S177,U177,W177)</f>
        <v>-0.383731958753459</v>
      </c>
      <c r="C177" s="18" t="n">
        <f aca="false">CHOOSE($G$9,T177,V177,X177)</f>
        <v>-0.43635906487716</v>
      </c>
      <c r="D177" s="24" t="n">
        <f aca="false">$B$6+$B$7*B177</f>
        <v>0.0116268041246541</v>
      </c>
      <c r="E177" s="24" t="n">
        <f aca="false">$C$6+$C$7*($B$8*B177+SQRT(1-$B$8^2)*C177)</f>
        <v>-0.00697640147319721</v>
      </c>
      <c r="F177" s="14" t="n">
        <f aca="false">B177</f>
        <v>-0.383731958753459</v>
      </c>
      <c r="G177" s="14" t="n">
        <f aca="false">F177^2</f>
        <v>0.147250216168766</v>
      </c>
      <c r="H177" s="21"/>
      <c r="I177" s="21"/>
      <c r="J177" s="21"/>
      <c r="K177" s="21"/>
      <c r="L177" s="21"/>
      <c r="M177" s="21"/>
      <c r="N177" s="21"/>
      <c r="O177" s="21"/>
      <c r="P177" s="21"/>
      <c r="S177" s="20" t="n">
        <v>-0.383731958753459</v>
      </c>
      <c r="T177" s="20" t="n">
        <v>-0.43635906487716</v>
      </c>
      <c r="U177" s="20" t="n">
        <v>-1.63157653643693</v>
      </c>
      <c r="V177" s="20" t="n">
        <v>0.34527868419446</v>
      </c>
      <c r="W177" s="20" t="n">
        <v>1.10333442127533</v>
      </c>
      <c r="X177" s="20" t="n">
        <v>-0.376217011894135</v>
      </c>
    </row>
    <row r="178" customFormat="false" ht="15" hidden="false" customHeight="false" outlineLevel="0" collapsed="false">
      <c r="A178" s="21" t="n">
        <v>154</v>
      </c>
      <c r="B178" s="18" t="n">
        <f aca="false">CHOOSE($G$9,S178,U178,W178)</f>
        <v>-1.84893469031987</v>
      </c>
      <c r="C178" s="18" t="n">
        <f aca="false">CHOOSE($G$9,T178,V178,X178)</f>
        <v>-1.22732231191483</v>
      </c>
      <c r="D178" s="24" t="n">
        <f aca="false">$B$6+$B$7*B178</f>
        <v>-0.134893469031987</v>
      </c>
      <c r="E178" s="24" t="n">
        <f aca="false">$C$6+$C$7*($B$8*B178+SQRT(1-$B$8^2)*C178)</f>
        <v>-0.148735964590962</v>
      </c>
      <c r="F178" s="14" t="n">
        <f aca="false">B178</f>
        <v>-1.84893469031987</v>
      </c>
      <c r="G178" s="14" t="n">
        <f aca="false">F178^2</f>
        <v>3.41855948906823</v>
      </c>
      <c r="H178" s="21"/>
      <c r="I178" s="21"/>
      <c r="J178" s="21"/>
      <c r="K178" s="21"/>
      <c r="L178" s="21"/>
      <c r="M178" s="21"/>
      <c r="N178" s="21"/>
      <c r="O178" s="21"/>
      <c r="P178" s="21"/>
      <c r="S178" s="20" t="n">
        <v>-1.84893469031987</v>
      </c>
      <c r="T178" s="20" t="n">
        <v>-1.22732231191483</v>
      </c>
      <c r="U178" s="20" t="n">
        <v>1.09939892746973</v>
      </c>
      <c r="V178" s="20" t="n">
        <v>-0.228059978406414</v>
      </c>
      <c r="W178" s="20" t="n">
        <v>0.25964277799133</v>
      </c>
      <c r="X178" s="20" t="n">
        <v>-1.20575564537666</v>
      </c>
    </row>
    <row r="179" customFormat="false" ht="15" hidden="false" customHeight="false" outlineLevel="0" collapsed="false">
      <c r="A179" s="21" t="n">
        <v>155</v>
      </c>
      <c r="B179" s="18" t="n">
        <f aca="false">CHOOSE($G$9,S179,U179,W179)</f>
        <v>-0.519863007340412</v>
      </c>
      <c r="C179" s="18" t="n">
        <f aca="false">CHOOSE($G$9,T179,V179,X179)</f>
        <v>-0.958623139754517</v>
      </c>
      <c r="D179" s="24" t="n">
        <f aca="false">$B$6+$B$7*B179</f>
        <v>-0.00198630073404119</v>
      </c>
      <c r="E179" s="24" t="n">
        <f aca="false">$C$6+$C$7*($B$8*B179+SQRT(1-$B$8^2)*C179)</f>
        <v>-0.0590123495353218</v>
      </c>
      <c r="F179" s="14" t="n">
        <f aca="false">B179</f>
        <v>-0.519863007340412</v>
      </c>
      <c r="G179" s="14" t="n">
        <f aca="false">F179^2</f>
        <v>0.270257546401017</v>
      </c>
      <c r="H179" s="21"/>
      <c r="I179" s="21"/>
      <c r="J179" s="21"/>
      <c r="K179" s="21"/>
      <c r="L179" s="21"/>
      <c r="M179" s="21"/>
      <c r="N179" s="21"/>
      <c r="O179" s="21"/>
      <c r="P179" s="21"/>
      <c r="S179" s="20" t="n">
        <v>-0.519863007340412</v>
      </c>
      <c r="T179" s="20" t="n">
        <v>-0.958623139754517</v>
      </c>
      <c r="U179" s="20" t="n">
        <v>2.93656895921214</v>
      </c>
      <c r="V179" s="20" t="n">
        <v>-1.34583498732942</v>
      </c>
      <c r="W179" s="20" t="n">
        <v>1.65452422672551</v>
      </c>
      <c r="X179" s="20" t="n">
        <v>1.3883989191695</v>
      </c>
    </row>
    <row r="180" customFormat="false" ht="15" hidden="false" customHeight="false" outlineLevel="0" collapsed="false">
      <c r="A180" s="21" t="n">
        <v>156</v>
      </c>
      <c r="B180" s="18" t="n">
        <f aca="false">CHOOSE($G$9,S180,U180,W180)</f>
        <v>0.214008654019795</v>
      </c>
      <c r="C180" s="18" t="n">
        <f aca="false">CHOOSE($G$9,T180,V180,X180)</f>
        <v>-0.0331982663473886</v>
      </c>
      <c r="D180" s="24" t="n">
        <f aca="false">$B$6+$B$7*B180</f>
        <v>0.0714008654019795</v>
      </c>
      <c r="E180" s="24" t="n">
        <f aca="false">$C$6+$C$7*($B$8*B180+SQRT(1-$B$8^2)*C180)</f>
        <v>0.0578253784991457</v>
      </c>
      <c r="F180" s="14" t="n">
        <f aca="false">B180</f>
        <v>0.214008654019795</v>
      </c>
      <c r="G180" s="14" t="n">
        <f aca="false">F180^2</f>
        <v>0.0457997039953645</v>
      </c>
      <c r="H180" s="21"/>
      <c r="I180" s="21"/>
      <c r="J180" s="21"/>
      <c r="K180" s="21"/>
      <c r="L180" s="21"/>
      <c r="M180" s="21"/>
      <c r="N180" s="21"/>
      <c r="O180" s="21"/>
      <c r="P180" s="21"/>
      <c r="S180" s="20" t="n">
        <v>0.214008654019795</v>
      </c>
      <c r="T180" s="20" t="n">
        <v>-0.0331982663473886</v>
      </c>
      <c r="U180" s="20" t="n">
        <v>0.471872647584593</v>
      </c>
      <c r="V180" s="20" t="n">
        <v>-0.464393221048191</v>
      </c>
      <c r="W180" s="20" t="n">
        <v>-1.04406379734435</v>
      </c>
      <c r="X180" s="20" t="n">
        <v>0.690297806248309</v>
      </c>
    </row>
    <row r="181" customFormat="false" ht="15" hidden="false" customHeight="false" outlineLevel="0" collapsed="false">
      <c r="A181" s="21" t="n">
        <v>157</v>
      </c>
      <c r="B181" s="18" t="n">
        <f aca="false">CHOOSE($G$9,S181,U181,W181)</f>
        <v>1.26770374021838</v>
      </c>
      <c r="C181" s="18" t="n">
        <f aca="false">CHOOSE($G$9,T181,V181,X181)</f>
        <v>1.91094532753668</v>
      </c>
      <c r="D181" s="24" t="n">
        <f aca="false">$B$6+$B$7*B181</f>
        <v>0.176770374021838</v>
      </c>
      <c r="E181" s="24" t="n">
        <f aca="false">$C$6+$C$7*($B$8*B181+SQRT(1-$B$8^2)*C181)</f>
        <v>0.278877906899913</v>
      </c>
      <c r="F181" s="14" t="n">
        <f aca="false">B181</f>
        <v>1.26770374021838</v>
      </c>
      <c r="G181" s="14" t="n">
        <f aca="false">F181^2</f>
        <v>1.60707277296367</v>
      </c>
      <c r="H181" s="21"/>
      <c r="I181" s="21"/>
      <c r="J181" s="21"/>
      <c r="K181" s="21"/>
      <c r="L181" s="21"/>
      <c r="M181" s="21"/>
      <c r="N181" s="21"/>
      <c r="O181" s="21"/>
      <c r="P181" s="21"/>
      <c r="S181" s="20" t="n">
        <v>1.26770374021838</v>
      </c>
      <c r="T181" s="20" t="n">
        <v>1.91094532753668</v>
      </c>
      <c r="U181" s="20" t="n">
        <v>-1.19681407057275</v>
      </c>
      <c r="V181" s="20" t="n">
        <v>0.147622996143681</v>
      </c>
      <c r="W181" s="20" t="n">
        <v>-0.931571723293428</v>
      </c>
      <c r="X181" s="20" t="n">
        <v>0.322822424781522</v>
      </c>
    </row>
    <row r="182" customFormat="false" ht="15" hidden="false" customHeight="false" outlineLevel="0" collapsed="false">
      <c r="A182" s="21" t="n">
        <v>158</v>
      </c>
      <c r="B182" s="18" t="n">
        <f aca="false">CHOOSE($G$9,S182,U182,W182)</f>
        <v>-0.504514448393922</v>
      </c>
      <c r="C182" s="18" t="n">
        <f aca="false">CHOOSE($G$9,T182,V182,X182)</f>
        <v>-0.722511675003023</v>
      </c>
      <c r="D182" s="24" t="n">
        <f aca="false">$B$6+$B$7*B182</f>
        <v>-0.000451444839392155</v>
      </c>
      <c r="E182" s="24" t="n">
        <f aca="false">$C$6+$C$7*($B$8*B182+SQRT(1-$B$8^2)*C182)</f>
        <v>-0.0377970689280425</v>
      </c>
      <c r="F182" s="14" t="n">
        <f aca="false">B182</f>
        <v>-0.504514448393922</v>
      </c>
      <c r="G182" s="14" t="n">
        <f aca="false">F182^2</f>
        <v>0.254534828638223</v>
      </c>
      <c r="H182" s="21"/>
      <c r="I182" s="21"/>
      <c r="J182" s="21"/>
      <c r="K182" s="21"/>
      <c r="L182" s="21"/>
      <c r="M182" s="21"/>
      <c r="N182" s="21"/>
      <c r="O182" s="21"/>
      <c r="P182" s="21"/>
      <c r="S182" s="20" t="n">
        <v>-0.504514448393922</v>
      </c>
      <c r="T182" s="20" t="n">
        <v>-0.722511675003023</v>
      </c>
      <c r="U182" s="20" t="n">
        <v>0.262093858877745</v>
      </c>
      <c r="V182" s="20" t="n">
        <v>0.744357527872677</v>
      </c>
      <c r="W182" s="20" t="n">
        <v>-2.76295377291773</v>
      </c>
      <c r="X182" s="20" t="n">
        <v>0.616314194940396</v>
      </c>
    </row>
    <row r="183" customFormat="false" ht="15" hidden="false" customHeight="false" outlineLevel="0" collapsed="false">
      <c r="A183" s="21" t="n">
        <v>159</v>
      </c>
      <c r="B183" s="18" t="n">
        <f aca="false">CHOOSE($G$9,S183,U183,W183)</f>
        <v>1.39953728958276</v>
      </c>
      <c r="C183" s="18" t="n">
        <f aca="false">CHOOSE($G$9,T183,V183,X183)</f>
        <v>-0.729519437381215</v>
      </c>
      <c r="D183" s="24" t="n">
        <f aca="false">$B$6+$B$7*B183</f>
        <v>0.189953728958276</v>
      </c>
      <c r="E183" s="24" t="n">
        <f aca="false">$C$6+$C$7*($B$8*B183+SQRT(1-$B$8^2)*C183)</f>
        <v>0.0567986279464715</v>
      </c>
      <c r="F183" s="14" t="n">
        <f aca="false">B183</f>
        <v>1.39953728958276</v>
      </c>
      <c r="G183" s="14" t="n">
        <f aca="false">F183^2</f>
        <v>1.95870462493265</v>
      </c>
      <c r="H183" s="21"/>
      <c r="I183" s="21"/>
      <c r="J183" s="21"/>
      <c r="K183" s="21"/>
      <c r="L183" s="21"/>
      <c r="M183" s="21"/>
      <c r="N183" s="21"/>
      <c r="O183" s="21"/>
      <c r="P183" s="21"/>
      <c r="S183" s="20" t="n">
        <v>1.39953728958276</v>
      </c>
      <c r="T183" s="20" t="n">
        <v>-0.729519437381215</v>
      </c>
      <c r="U183" s="20" t="n">
        <v>-0.980245173768737</v>
      </c>
      <c r="V183" s="20" t="n">
        <v>-0.175288646616423</v>
      </c>
      <c r="W183" s="20" t="n">
        <v>0.101287936994961</v>
      </c>
      <c r="X183" s="20" t="n">
        <v>0.217170368741401</v>
      </c>
    </row>
    <row r="184" customFormat="false" ht="15" hidden="false" customHeight="false" outlineLevel="0" collapsed="false">
      <c r="A184" s="21" t="n">
        <v>160</v>
      </c>
      <c r="B184" s="18" t="n">
        <f aca="false">CHOOSE($G$9,S184,U184,W184)</f>
        <v>0.751456672289169</v>
      </c>
      <c r="C184" s="18" t="n">
        <f aca="false">CHOOSE($G$9,T184,V184,X184)</f>
        <v>-0.0991712599159995</v>
      </c>
      <c r="D184" s="24" t="n">
        <f aca="false">$B$6+$B$7*B184</f>
        <v>0.125145667228917</v>
      </c>
      <c r="E184" s="24" t="n">
        <f aca="false">$C$6+$C$7*($B$8*B184+SQRT(1-$B$8^2)*C184)</f>
        <v>0.078984350573202</v>
      </c>
      <c r="F184" s="14" t="n">
        <f aca="false">B184</f>
        <v>0.751456672289169</v>
      </c>
      <c r="G184" s="14" t="n">
        <f aca="false">F184^2</f>
        <v>0.564687130327912</v>
      </c>
      <c r="H184" s="21"/>
      <c r="I184" s="21"/>
      <c r="J184" s="21"/>
      <c r="K184" s="21"/>
      <c r="L184" s="21"/>
      <c r="M184" s="21"/>
      <c r="N184" s="21"/>
      <c r="O184" s="21"/>
      <c r="P184" s="21"/>
      <c r="S184" s="20" t="n">
        <v>0.751456672289169</v>
      </c>
      <c r="T184" s="20" t="n">
        <v>-0.0991712599159995</v>
      </c>
      <c r="U184" s="20" t="n">
        <v>0.904096072377943</v>
      </c>
      <c r="V184" s="20" t="n">
        <v>-0.0756561503418547</v>
      </c>
      <c r="W184" s="20" t="n">
        <v>0.47095503804174</v>
      </c>
      <c r="X184" s="20" t="n">
        <v>1.21074191143614</v>
      </c>
    </row>
    <row r="185" customFormat="false" ht="15" hidden="false" customHeight="false" outlineLevel="0" collapsed="false">
      <c r="A185" s="21" t="n">
        <v>161</v>
      </c>
      <c r="B185" s="18" t="n">
        <f aca="false">CHOOSE($G$9,S185,U185,W185)</f>
        <v>-0.297514880107575</v>
      </c>
      <c r="C185" s="18" t="n">
        <f aca="false">CHOOSE($G$9,T185,V185,X185)</f>
        <v>-0.787398586834362</v>
      </c>
      <c r="D185" s="24" t="n">
        <f aca="false">$B$6+$B$7*B185</f>
        <v>0.0202485119892425</v>
      </c>
      <c r="E185" s="24" t="n">
        <f aca="false">$C$6+$C$7*($B$8*B185+SQRT(1-$B$8^2)*C185)</f>
        <v>-0.0330664619156313</v>
      </c>
      <c r="F185" s="14" t="n">
        <f aca="false">B185</f>
        <v>-0.297514880107575</v>
      </c>
      <c r="G185" s="14" t="n">
        <f aca="false">F185^2</f>
        <v>0.0885151038854248</v>
      </c>
      <c r="H185" s="21"/>
      <c r="I185" s="21"/>
      <c r="J185" s="21"/>
      <c r="K185" s="21"/>
      <c r="L185" s="21"/>
      <c r="M185" s="21"/>
      <c r="N185" s="21"/>
      <c r="O185" s="21"/>
      <c r="P185" s="21"/>
      <c r="S185" s="20" t="n">
        <v>-0.297514880107575</v>
      </c>
      <c r="T185" s="20" t="n">
        <v>-0.787398586834362</v>
      </c>
      <c r="U185" s="20" t="n">
        <v>0.330141726641189</v>
      </c>
      <c r="V185" s="20" t="n">
        <v>0.909118913856853</v>
      </c>
      <c r="W185" s="20" t="n">
        <v>-0.608094066150161</v>
      </c>
      <c r="X185" s="20" t="n">
        <v>1.13391781434643</v>
      </c>
    </row>
    <row r="186" customFormat="false" ht="15" hidden="false" customHeight="false" outlineLevel="0" collapsed="false">
      <c r="A186" s="21" t="n">
        <v>162</v>
      </c>
      <c r="B186" s="18" t="n">
        <f aca="false">CHOOSE($G$9,S186,U186,W186)</f>
        <v>1.17325229977727</v>
      </c>
      <c r="C186" s="18" t="n">
        <f aca="false">CHOOSE($G$9,T186,V186,X186)</f>
        <v>0.690473257295079</v>
      </c>
      <c r="D186" s="24" t="n">
        <f aca="false">$B$6+$B$7*B186</f>
        <v>0.167325229977727</v>
      </c>
      <c r="E186" s="24" t="n">
        <f aca="false">$C$6+$C$7*($B$8*B186+SQRT(1-$B$8^2)*C186)</f>
        <v>0.168459353133996</v>
      </c>
      <c r="F186" s="14" t="n">
        <f aca="false">B186</f>
        <v>1.17325229977727</v>
      </c>
      <c r="G186" s="14" t="n">
        <f aca="false">F186^2</f>
        <v>1.37652095893265</v>
      </c>
      <c r="H186" s="21"/>
      <c r="I186" s="21"/>
      <c r="J186" s="21"/>
      <c r="K186" s="21"/>
      <c r="L186" s="21"/>
      <c r="M186" s="21"/>
      <c r="N186" s="21"/>
      <c r="O186" s="21"/>
      <c r="P186" s="21"/>
      <c r="S186" s="20" t="n">
        <v>1.17325229977727</v>
      </c>
      <c r="T186" s="20" t="n">
        <v>0.690473257295079</v>
      </c>
      <c r="U186" s="20" t="n">
        <v>0.321902026434714</v>
      </c>
      <c r="V186" s="20" t="n">
        <v>-0.806846294508287</v>
      </c>
      <c r="W186" s="20" t="n">
        <v>1.29070435546919</v>
      </c>
      <c r="X186" s="20" t="n">
        <v>0.397821565473544</v>
      </c>
    </row>
    <row r="187" customFormat="false" ht="15" hidden="false" customHeight="false" outlineLevel="0" collapsed="false">
      <c r="A187" s="21" t="n">
        <v>163</v>
      </c>
      <c r="B187" s="18" t="n">
        <f aca="false">CHOOSE($G$9,S187,U187,W187)</f>
        <v>-0.00272643598290753</v>
      </c>
      <c r="C187" s="18" t="n">
        <f aca="false">CHOOSE($G$9,T187,V187,X187)</f>
        <v>-0.207393122124355</v>
      </c>
      <c r="D187" s="24" t="n">
        <f aca="false">$B$6+$B$7*B187</f>
        <v>0.0497273564017093</v>
      </c>
      <c r="E187" s="24" t="n">
        <f aca="false">$C$6+$C$7*($B$8*B187+SQRT(1-$B$8^2)*C187)</f>
        <v>0.0319029069678686</v>
      </c>
      <c r="F187" s="14" t="n">
        <f aca="false">B187</f>
        <v>-0.00272643598290753</v>
      </c>
      <c r="G187" s="14" t="n">
        <f aca="false">F187^2</f>
        <v>7.43345316889296E-006</v>
      </c>
      <c r="H187" s="21"/>
      <c r="I187" s="21"/>
      <c r="J187" s="21"/>
      <c r="K187" s="21"/>
      <c r="L187" s="21"/>
      <c r="M187" s="21"/>
      <c r="N187" s="21"/>
      <c r="O187" s="21"/>
      <c r="P187" s="21"/>
      <c r="S187" s="20" t="n">
        <v>-0.00272643598290753</v>
      </c>
      <c r="T187" s="20" t="n">
        <v>-0.207393122124355</v>
      </c>
      <c r="U187" s="20" t="n">
        <v>-0.452947700954248</v>
      </c>
      <c r="V187" s="20" t="n">
        <v>-0.590814101910785</v>
      </c>
      <c r="W187" s="20" t="n">
        <v>-0.365328506662941</v>
      </c>
      <c r="X187" s="20" t="n">
        <v>-0.0932249157481584</v>
      </c>
    </row>
    <row r="188" customFormat="false" ht="15" hidden="false" customHeight="false" outlineLevel="0" collapsed="false">
      <c r="A188" s="21" t="n">
        <v>164</v>
      </c>
      <c r="B188" s="18" t="n">
        <f aca="false">CHOOSE($G$9,S188,U188,W188)</f>
        <v>1.42979841982945</v>
      </c>
      <c r="C188" s="18" t="n">
        <f aca="false">CHOOSE($G$9,T188,V188,X188)</f>
        <v>-0.425247745600892</v>
      </c>
      <c r="D188" s="24" t="n">
        <f aca="false">$B$6+$B$7*B188</f>
        <v>0.192979841982945</v>
      </c>
      <c r="E188" s="24" t="n">
        <f aca="false">$C$6+$C$7*($B$8*B188+SQRT(1-$B$8^2)*C188)</f>
        <v>0.0846623859322289</v>
      </c>
      <c r="F188" s="14" t="n">
        <f aca="false">B188</f>
        <v>1.42979841982945</v>
      </c>
      <c r="G188" s="14" t="n">
        <f aca="false">F188^2</f>
        <v>2.04432352134679</v>
      </c>
      <c r="H188" s="21"/>
      <c r="I188" s="21"/>
      <c r="J188" s="21"/>
      <c r="K188" s="21"/>
      <c r="L188" s="21"/>
      <c r="M188" s="21"/>
      <c r="N188" s="21"/>
      <c r="O188" s="21"/>
      <c r="P188" s="21"/>
      <c r="S188" s="20" t="n">
        <v>1.42979841982945</v>
      </c>
      <c r="T188" s="20" t="n">
        <v>-0.425247745600892</v>
      </c>
      <c r="U188" s="20" t="n">
        <v>-0.397720800016104</v>
      </c>
      <c r="V188" s="20" t="n">
        <v>-1.70884587926888</v>
      </c>
      <c r="W188" s="20" t="n">
        <v>1.10857508645595</v>
      </c>
      <c r="X188" s="20" t="n">
        <v>-1.31869530361993</v>
      </c>
    </row>
    <row r="189" customFormat="false" ht="15" hidden="false" customHeight="false" outlineLevel="0" collapsed="false">
      <c r="A189" s="21" t="n">
        <v>165</v>
      </c>
      <c r="B189" s="18" t="n">
        <f aca="false">CHOOSE($G$9,S189,U189,W189)</f>
        <v>-0.39185673654716</v>
      </c>
      <c r="C189" s="18" t="n">
        <f aca="false">CHOOSE($G$9,T189,V189,X189)</f>
        <v>0.5703854163046</v>
      </c>
      <c r="D189" s="24" t="n">
        <f aca="false">$B$6+$B$7*B189</f>
        <v>0.010814326345284</v>
      </c>
      <c r="E189" s="24" t="n">
        <f aca="false">$C$6+$C$7*($B$8*B189+SQRT(1-$B$8^2)*C189)</f>
        <v>0.0798039892194366</v>
      </c>
      <c r="F189" s="14" t="n">
        <f aca="false">B189</f>
        <v>-0.39185673654716</v>
      </c>
      <c r="G189" s="14" t="n">
        <f aca="false">F189^2</f>
        <v>0.153551701977391</v>
      </c>
      <c r="H189" s="21"/>
      <c r="I189" s="21"/>
      <c r="J189" s="21"/>
      <c r="K189" s="21"/>
      <c r="L189" s="21"/>
      <c r="M189" s="21"/>
      <c r="N189" s="21"/>
      <c r="O189" s="21"/>
      <c r="P189" s="21"/>
      <c r="S189" s="20" t="n">
        <v>-0.39185673654716</v>
      </c>
      <c r="T189" s="20" t="n">
        <v>0.5703854163046</v>
      </c>
      <c r="U189" s="20" t="n">
        <v>0.322577039199877</v>
      </c>
      <c r="V189" s="20" t="n">
        <v>-0.524125664102485</v>
      </c>
      <c r="W189" s="20" t="n">
        <v>-0.0815875622734569</v>
      </c>
      <c r="X189" s="20" t="n">
        <v>1.00635992462846</v>
      </c>
    </row>
    <row r="190" customFormat="false" ht="15" hidden="false" customHeight="false" outlineLevel="0" collapsed="false">
      <c r="A190" s="21" t="n">
        <v>166</v>
      </c>
      <c r="B190" s="18" t="n">
        <f aca="false">CHOOSE($G$9,S190,U190,W190)</f>
        <v>-0.695882574567234</v>
      </c>
      <c r="C190" s="18" t="n">
        <f aca="false">CHOOSE($G$9,T190,V190,X190)</f>
        <v>1.19544347041364</v>
      </c>
      <c r="D190" s="24" t="n">
        <f aca="false">$B$6+$B$7*B190</f>
        <v>-0.0195882574567234</v>
      </c>
      <c r="E190" s="24" t="n">
        <f aca="false">$C$6+$C$7*($B$8*B190+SQRT(1-$B$8^2)*C190)</f>
        <v>0.118734312688283</v>
      </c>
      <c r="F190" s="14" t="n">
        <f aca="false">B190</f>
        <v>-0.695882574567234</v>
      </c>
      <c r="G190" s="14" t="n">
        <f aca="false">F190^2</f>
        <v>0.484252557586322</v>
      </c>
      <c r="H190" s="21"/>
      <c r="I190" s="21"/>
      <c r="J190" s="21"/>
      <c r="K190" s="21"/>
      <c r="L190" s="21"/>
      <c r="M190" s="21"/>
      <c r="N190" s="21"/>
      <c r="O190" s="21"/>
      <c r="P190" s="21"/>
      <c r="S190" s="20" t="n">
        <v>-0.695882574567234</v>
      </c>
      <c r="T190" s="20" t="n">
        <v>1.19544347041364</v>
      </c>
      <c r="U190" s="20" t="n">
        <v>-1.34595834196977</v>
      </c>
      <c r="V190" s="20" t="n">
        <v>-0.207688835455162</v>
      </c>
      <c r="W190" s="20" t="n">
        <v>-0.356282586368982</v>
      </c>
      <c r="X190" s="20" t="n">
        <v>-1.07843398454044</v>
      </c>
    </row>
    <row r="191" customFormat="false" ht="15" hidden="false" customHeight="false" outlineLevel="0" collapsed="false">
      <c r="A191" s="21" t="n">
        <v>167</v>
      </c>
      <c r="B191" s="18" t="n">
        <f aca="false">CHOOSE($G$9,S191,U191,W191)</f>
        <v>0.768038980041481</v>
      </c>
      <c r="C191" s="18" t="n">
        <f aca="false">CHOOSE($G$9,T191,V191,X191)</f>
        <v>0.880503353042671</v>
      </c>
      <c r="D191" s="24" t="n">
        <f aca="false">$B$6+$B$7*B191</f>
        <v>0.126803898004148</v>
      </c>
      <c r="E191" s="24" t="n">
        <f aca="false">$C$6+$C$7*($B$8*B191+SQRT(1-$B$8^2)*C191)</f>
        <v>0.164655776187307</v>
      </c>
      <c r="F191" s="14" t="n">
        <f aca="false">B191</f>
        <v>0.768038980041481</v>
      </c>
      <c r="G191" s="14" t="n">
        <f aca="false">F191^2</f>
        <v>0.589883874863158</v>
      </c>
      <c r="H191" s="21"/>
      <c r="I191" s="21"/>
      <c r="J191" s="21"/>
      <c r="K191" s="21"/>
      <c r="L191" s="21"/>
      <c r="M191" s="21"/>
      <c r="N191" s="21"/>
      <c r="O191" s="21"/>
      <c r="P191" s="21"/>
      <c r="S191" s="20" t="n">
        <v>0.768038980041481</v>
      </c>
      <c r="T191" s="20" t="n">
        <v>0.880503353042671</v>
      </c>
      <c r="U191" s="20" t="n">
        <v>-0.859268548997686</v>
      </c>
      <c r="V191" s="20" t="n">
        <v>0.0759960695309991</v>
      </c>
      <c r="W191" s="20" t="n">
        <v>-0.477153400450158</v>
      </c>
      <c r="X191" s="20" t="n">
        <v>-1.03433593277106</v>
      </c>
    </row>
    <row r="192" customFormat="false" ht="15" hidden="false" customHeight="false" outlineLevel="0" collapsed="false">
      <c r="A192" s="21" t="n">
        <v>168</v>
      </c>
      <c r="B192" s="18" t="n">
        <f aca="false">CHOOSE($G$9,S192,U192,W192)</f>
        <v>-1.37930026412657</v>
      </c>
      <c r="C192" s="18" t="n">
        <f aca="false">CHOOSE($G$9,T192,V192,X192)</f>
        <v>0.761812522914018</v>
      </c>
      <c r="D192" s="24" t="n">
        <f aca="false">$B$6+$B$7*B192</f>
        <v>-0.0879300264126569</v>
      </c>
      <c r="E192" s="24" t="n">
        <f aca="false">$C$6+$C$7*($B$8*B192+SQRT(1-$B$8^2)*C192)</f>
        <v>0.0470098865701369</v>
      </c>
      <c r="F192" s="14" t="n">
        <f aca="false">B192</f>
        <v>-1.37930026412657</v>
      </c>
      <c r="G192" s="14" t="n">
        <f aca="false">F192^2</f>
        <v>1.90246921861962</v>
      </c>
      <c r="H192" s="21"/>
      <c r="I192" s="21"/>
      <c r="J192" s="21"/>
      <c r="K192" s="21"/>
      <c r="L192" s="21"/>
      <c r="M192" s="21"/>
      <c r="N192" s="21"/>
      <c r="O192" s="21"/>
      <c r="P192" s="21"/>
      <c r="S192" s="20" t="n">
        <v>-1.37930026412657</v>
      </c>
      <c r="T192" s="20" t="n">
        <v>0.761812522914018</v>
      </c>
      <c r="U192" s="20" t="n">
        <v>0.393104174677904</v>
      </c>
      <c r="V192" s="20" t="n">
        <v>0.583056194488613</v>
      </c>
      <c r="W192" s="20" t="n">
        <v>-0.969057379977737</v>
      </c>
      <c r="X192" s="20" t="n">
        <v>0.444568461683032</v>
      </c>
    </row>
    <row r="193" customFormat="false" ht="15" hidden="false" customHeight="false" outlineLevel="0" collapsed="false">
      <c r="A193" s="21" t="n">
        <v>169</v>
      </c>
      <c r="B193" s="18" t="n">
        <f aca="false">CHOOSE($G$9,S193,U193,W193)</f>
        <v>1.23586911108501</v>
      </c>
      <c r="C193" s="18" t="n">
        <f aca="false">CHOOSE($G$9,T193,V193,X193)</f>
        <v>-0.636159259897949</v>
      </c>
      <c r="D193" s="24" t="n">
        <f aca="false">$B$6+$B$7*B193</f>
        <v>0.173586911108501</v>
      </c>
      <c r="E193" s="24" t="n">
        <f aca="false">$C$6+$C$7*($B$8*B193+SQRT(1-$B$8^2)*C193)</f>
        <v>0.0567004475618174</v>
      </c>
      <c r="F193" s="14" t="n">
        <f aca="false">B193</f>
        <v>1.23586911108501</v>
      </c>
      <c r="G193" s="14" t="n">
        <f aca="false">F193^2</f>
        <v>1.52737245973405</v>
      </c>
      <c r="H193" s="21"/>
      <c r="I193" s="21"/>
      <c r="J193" s="21"/>
      <c r="K193" s="21"/>
      <c r="L193" s="21"/>
      <c r="M193" s="21"/>
      <c r="N193" s="21"/>
      <c r="O193" s="21"/>
      <c r="P193" s="21"/>
      <c r="S193" s="20" t="n">
        <v>1.23586911108501</v>
      </c>
      <c r="T193" s="20" t="n">
        <v>-0.636159259897949</v>
      </c>
      <c r="U193" s="20" t="n">
        <v>0.382975261716993</v>
      </c>
      <c r="V193" s="20" t="n">
        <v>0.379469245366008</v>
      </c>
      <c r="W193" s="20" t="n">
        <v>0.32819605403581</v>
      </c>
      <c r="X193" s="20" t="n">
        <v>0.0540481335441053</v>
      </c>
    </row>
    <row r="194" customFormat="false" ht="15" hidden="false" customHeight="false" outlineLevel="0" collapsed="false">
      <c r="A194" s="21" t="n">
        <v>170</v>
      </c>
      <c r="B194" s="18" t="n">
        <f aca="false">CHOOSE($G$9,S194,U194,W194)</f>
        <v>0.79437977902983</v>
      </c>
      <c r="C194" s="18" t="n">
        <f aca="false">CHOOSE($G$9,T194,V194,X194)</f>
        <v>-1.49367724640033</v>
      </c>
      <c r="D194" s="24" t="n">
        <f aca="false">$B$6+$B$7*B194</f>
        <v>0.129437977902983</v>
      </c>
      <c r="E194" s="24" t="n">
        <f aca="false">$C$6+$C$7*($B$8*B194+SQRT(1-$B$8^2)*C194)</f>
        <v>-0.039637255092256</v>
      </c>
      <c r="F194" s="14" t="n">
        <f aca="false">B194</f>
        <v>0.79437977902983</v>
      </c>
      <c r="G194" s="14" t="n">
        <f aca="false">F194^2</f>
        <v>0.631039233331482</v>
      </c>
      <c r="H194" s="21"/>
      <c r="I194" s="21"/>
      <c r="J194" s="21"/>
      <c r="K194" s="21"/>
      <c r="L194" s="21"/>
      <c r="M194" s="21"/>
      <c r="N194" s="21"/>
      <c r="O194" s="21"/>
      <c r="P194" s="21"/>
      <c r="S194" s="20" t="n">
        <v>0.79437977902983</v>
      </c>
      <c r="T194" s="20" t="n">
        <v>-1.49367724640033</v>
      </c>
      <c r="U194" s="20" t="n">
        <v>0.58465782459762</v>
      </c>
      <c r="V194" s="20" t="n">
        <v>0.796892549270545</v>
      </c>
      <c r="W194" s="20" t="n">
        <v>1.11216411759061</v>
      </c>
      <c r="X194" s="20" t="n">
        <v>0.313247784295872</v>
      </c>
    </row>
    <row r="195" customFormat="false" ht="15" hidden="false" customHeight="false" outlineLevel="0" collapsed="false">
      <c r="A195" s="21" t="n">
        <v>171</v>
      </c>
      <c r="B195" s="18" t="n">
        <f aca="false">CHOOSE($G$9,S195,U195,W195)</f>
        <v>-0.759896718787229</v>
      </c>
      <c r="C195" s="18" t="n">
        <f aca="false">CHOOSE($G$9,T195,V195,X195)</f>
        <v>-1.03653751721292</v>
      </c>
      <c r="D195" s="24" t="n">
        <f aca="false">$B$6+$B$7*B195</f>
        <v>-0.0259896718787229</v>
      </c>
      <c r="E195" s="24" t="n">
        <f aca="false">$C$6+$C$7*($B$8*B195+SQRT(1-$B$8^2)*C195)</f>
        <v>-0.0777616181275655</v>
      </c>
      <c r="F195" s="14" t="n">
        <f aca="false">B195</f>
        <v>-0.759896718787229</v>
      </c>
      <c r="G195" s="14" t="n">
        <f aca="false">F195^2</f>
        <v>0.577443023223597</v>
      </c>
      <c r="H195" s="21"/>
      <c r="I195" s="21"/>
      <c r="J195" s="21"/>
      <c r="K195" s="21"/>
      <c r="L195" s="21"/>
      <c r="M195" s="21"/>
      <c r="N195" s="21"/>
      <c r="O195" s="21"/>
      <c r="P195" s="21"/>
      <c r="S195" s="20" t="n">
        <v>-0.759896718787229</v>
      </c>
      <c r="T195" s="20" t="n">
        <v>-1.03653751721292</v>
      </c>
      <c r="U195" s="20" t="n">
        <v>-0.148066750119037</v>
      </c>
      <c r="V195" s="20" t="n">
        <v>-0.754337512121881</v>
      </c>
      <c r="W195" s="20" t="n">
        <v>-0.235167270098978</v>
      </c>
      <c r="X195" s="20" t="n">
        <v>0.0689891829275604</v>
      </c>
    </row>
    <row r="196" customFormat="false" ht="15" hidden="false" customHeight="false" outlineLevel="0" collapsed="false">
      <c r="A196" s="21" t="n">
        <v>172</v>
      </c>
      <c r="B196" s="18" t="n">
        <f aca="false">CHOOSE($G$9,S196,U196,W196)</f>
        <v>1.00675599816112</v>
      </c>
      <c r="C196" s="18" t="n">
        <f aca="false">CHOOSE($G$9,T196,V196,X196)</f>
        <v>0.859504024209765</v>
      </c>
      <c r="D196" s="24" t="n">
        <f aca="false">$B$6+$B$7*B196</f>
        <v>0.150675599816112</v>
      </c>
      <c r="E196" s="24" t="n">
        <f aca="false">$C$6+$C$7*($B$8*B196+SQRT(1-$B$8^2)*C196)</f>
        <v>0.174773031870117</v>
      </c>
      <c r="F196" s="14" t="n">
        <f aca="false">B196</f>
        <v>1.00675599816112</v>
      </c>
      <c r="G196" s="14" t="n">
        <f aca="false">F196^2</f>
        <v>1.01355763983339</v>
      </c>
      <c r="H196" s="21"/>
      <c r="I196" s="21"/>
      <c r="J196" s="21"/>
      <c r="K196" s="21"/>
      <c r="L196" s="21"/>
      <c r="M196" s="21"/>
      <c r="N196" s="21"/>
      <c r="O196" s="21"/>
      <c r="P196" s="21"/>
      <c r="S196" s="20" t="n">
        <v>1.00675599816112</v>
      </c>
      <c r="T196" s="20" t="n">
        <v>0.859504024209765</v>
      </c>
      <c r="U196" s="20" t="n">
        <v>1.31430832430125</v>
      </c>
      <c r="V196" s="20" t="n">
        <v>0.569658144664006</v>
      </c>
      <c r="W196" s="20" t="n">
        <v>2.03933095545152</v>
      </c>
      <c r="X196" s="20" t="n">
        <v>-0.547772343884216</v>
      </c>
    </row>
    <row r="197" customFormat="false" ht="15" hidden="false" customHeight="false" outlineLevel="0" collapsed="false">
      <c r="A197" s="21" t="n">
        <v>173</v>
      </c>
      <c r="B197" s="18" t="n">
        <f aca="false">CHOOSE($G$9,S197,U197,W197)</f>
        <v>-0.499715009211624</v>
      </c>
      <c r="C197" s="18" t="n">
        <f aca="false">CHOOSE($G$9,T197,V197,X197)</f>
        <v>-1.38471311125453</v>
      </c>
      <c r="D197" s="24" t="n">
        <f aca="false">$B$6+$B$7*B197</f>
        <v>2.84990788375628E-005</v>
      </c>
      <c r="E197" s="24" t="n">
        <f aca="false">$C$6+$C$7*($B$8*B197+SQRT(1-$B$8^2)*C197)</f>
        <v>-0.0949054235905625</v>
      </c>
      <c r="F197" s="14" t="n">
        <f aca="false">B197</f>
        <v>-0.499715009211624</v>
      </c>
      <c r="G197" s="14" t="n">
        <f aca="false">F197^2</f>
        <v>0.249715090431374</v>
      </c>
      <c r="H197" s="21"/>
      <c r="I197" s="21"/>
      <c r="J197" s="21"/>
      <c r="K197" s="21"/>
      <c r="L197" s="21"/>
      <c r="M197" s="21"/>
      <c r="N197" s="21"/>
      <c r="O197" s="21"/>
      <c r="P197" s="21"/>
      <c r="S197" s="20" t="n">
        <v>-0.499715009211624</v>
      </c>
      <c r="T197" s="20" t="n">
        <v>-1.38471311125453</v>
      </c>
      <c r="U197" s="20" t="n">
        <v>0.0946557426837852</v>
      </c>
      <c r="V197" s="20" t="n">
        <v>0.0666908192872462</v>
      </c>
      <c r="W197" s="20" t="n">
        <v>-0.651393796411092</v>
      </c>
      <c r="X197" s="20" t="n">
        <v>-0.380965180561235</v>
      </c>
    </row>
    <row r="198" customFormat="false" ht="15" hidden="false" customHeight="false" outlineLevel="0" collapsed="false">
      <c r="A198" s="21" t="n">
        <v>174</v>
      </c>
      <c r="B198" s="18" t="n">
        <f aca="false">CHOOSE($G$9,S198,U198,W198)</f>
        <v>0.137173267327224</v>
      </c>
      <c r="C198" s="18" t="n">
        <f aca="false">CHOOSE($G$9,T198,V198,X198)</f>
        <v>0.0550556880827808</v>
      </c>
      <c r="D198" s="24" t="n">
        <f aca="false">$B$6+$B$7*B198</f>
        <v>0.0637173267327224</v>
      </c>
      <c r="E198" s="24" t="n">
        <f aca="false">$C$6+$C$7*($B$8*B198+SQRT(1-$B$8^2)*C198)</f>
        <v>0.0616266258166133</v>
      </c>
      <c r="F198" s="14" t="n">
        <f aca="false">B198</f>
        <v>0.137173267327224</v>
      </c>
      <c r="G198" s="14" t="n">
        <f aca="false">F198^2</f>
        <v>0.0188165052692261</v>
      </c>
      <c r="H198" s="21"/>
      <c r="I198" s="21"/>
      <c r="J198" s="21"/>
      <c r="K198" s="21"/>
      <c r="L198" s="21"/>
      <c r="M198" s="21"/>
      <c r="N198" s="21"/>
      <c r="O198" s="21"/>
      <c r="P198" s="21"/>
      <c r="S198" s="20" t="n">
        <v>0.137173267327224</v>
      </c>
      <c r="T198" s="20" t="n">
        <v>0.0550556880827808</v>
      </c>
      <c r="U198" s="20" t="n">
        <v>-0.230357407836935</v>
      </c>
      <c r="V198" s="20" t="n">
        <v>0.906494191139211</v>
      </c>
      <c r="W198" s="20" t="n">
        <v>-0.568257786082154</v>
      </c>
      <c r="X198" s="20" t="n">
        <v>-1.50576634643674</v>
      </c>
    </row>
    <row r="199" customFormat="false" ht="15" hidden="false" customHeight="false" outlineLevel="0" collapsed="false">
      <c r="A199" s="21" t="n">
        <v>175</v>
      </c>
      <c r="B199" s="18" t="n">
        <f aca="false">CHOOSE($G$9,S199,U199,W199)</f>
        <v>0.118925410472198</v>
      </c>
      <c r="C199" s="18" t="n">
        <f aca="false">CHOOSE($G$9,T199,V199,X199)</f>
        <v>-0.116646083416602</v>
      </c>
      <c r="D199" s="24" t="n">
        <f aca="false">$B$6+$B$7*B199</f>
        <v>0.0618925410472198</v>
      </c>
      <c r="E199" s="24" t="n">
        <f aca="false">$C$6+$C$7*($B$8*B199+SQRT(1-$B$8^2)*C199)</f>
        <v>0.0458444233745363</v>
      </c>
      <c r="F199" s="14" t="n">
        <f aca="false">B199</f>
        <v>0.118925410472198</v>
      </c>
      <c r="G199" s="14" t="n">
        <f aca="false">F199^2</f>
        <v>0.0141432532559808</v>
      </c>
      <c r="H199" s="21"/>
      <c r="I199" s="21"/>
      <c r="J199" s="21"/>
      <c r="K199" s="21"/>
      <c r="L199" s="21"/>
      <c r="M199" s="21"/>
      <c r="N199" s="21"/>
      <c r="O199" s="21"/>
      <c r="P199" s="21"/>
      <c r="S199" s="20" t="n">
        <v>0.118925410472198</v>
      </c>
      <c r="T199" s="20" t="n">
        <v>-0.116646083416602</v>
      </c>
      <c r="U199" s="20" t="n">
        <v>0.847200651589753</v>
      </c>
      <c r="V199" s="20" t="n">
        <v>0.566475572156595</v>
      </c>
      <c r="W199" s="20" t="n">
        <v>-1.35284925080614</v>
      </c>
      <c r="X199" s="20" t="n">
        <v>0.146782317984716</v>
      </c>
    </row>
    <row r="200" customFormat="false" ht="15" hidden="false" customHeight="false" outlineLevel="0" collapsed="false">
      <c r="A200" s="21" t="n">
        <v>176</v>
      </c>
      <c r="B200" s="18" t="n">
        <f aca="false">CHOOSE($G$9,S200,U200,W200)</f>
        <v>0.708006860330137</v>
      </c>
      <c r="C200" s="18" t="n">
        <f aca="false">CHOOSE($G$9,T200,V200,X200)</f>
        <v>0.517305236152958</v>
      </c>
      <c r="D200" s="24" t="n">
        <f aca="false">$B$6+$B$7*B200</f>
        <v>0.120800686033014</v>
      </c>
      <c r="E200" s="24" t="n">
        <f aca="false">$C$6+$C$7*($B$8*B200+SQRT(1-$B$8^2)*C200)</f>
        <v>0.130200290618424</v>
      </c>
      <c r="F200" s="14" t="n">
        <f aca="false">B200</f>
        <v>0.708006860330137</v>
      </c>
      <c r="G200" s="14" t="n">
        <f aca="false">F200^2</f>
        <v>0.501273714274538</v>
      </c>
      <c r="H200" s="21"/>
      <c r="I200" s="21"/>
      <c r="J200" s="21"/>
      <c r="K200" s="21"/>
      <c r="L200" s="21"/>
      <c r="M200" s="21"/>
      <c r="N200" s="21"/>
      <c r="O200" s="21"/>
      <c r="P200" s="21"/>
      <c r="S200" s="20" t="n">
        <v>0.708006860330137</v>
      </c>
      <c r="T200" s="20" t="n">
        <v>0.517305236152958</v>
      </c>
      <c r="U200" s="20" t="n">
        <v>-1.14863495725803</v>
      </c>
      <c r="V200" s="20" t="n">
        <v>-0.86567211020005</v>
      </c>
      <c r="W200" s="20" t="n">
        <v>0.930738882438353</v>
      </c>
      <c r="X200" s="20" t="n">
        <v>0.218402625355932</v>
      </c>
    </row>
    <row r="201" customFormat="false" ht="15" hidden="false" customHeight="false" outlineLevel="0" collapsed="false">
      <c r="A201" s="21" t="n">
        <v>177</v>
      </c>
      <c r="B201" s="18" t="n">
        <f aca="false">CHOOSE($G$9,S201,U201,W201)</f>
        <v>0.650593406832071</v>
      </c>
      <c r="C201" s="18" t="n">
        <f aca="false">CHOOSE($G$9,T201,V201,X201)</f>
        <v>0.493449466661857</v>
      </c>
      <c r="D201" s="24" t="n">
        <f aca="false">$B$6+$B$7*B201</f>
        <v>0.115059340683207</v>
      </c>
      <c r="E201" s="24" t="n">
        <f aca="false">$C$6+$C$7*($B$8*B201+SQRT(1-$B$8^2)*C201)</f>
        <v>0.125263647702909</v>
      </c>
      <c r="F201" s="14" t="n">
        <f aca="false">B201</f>
        <v>0.650593406832071</v>
      </c>
      <c r="G201" s="14" t="n">
        <f aca="false">F201^2</f>
        <v>0.423271781013361</v>
      </c>
      <c r="H201" s="21"/>
      <c r="I201" s="21"/>
      <c r="J201" s="21"/>
      <c r="K201" s="21"/>
      <c r="L201" s="21"/>
      <c r="M201" s="21"/>
      <c r="N201" s="21"/>
      <c r="O201" s="21"/>
      <c r="P201" s="21"/>
      <c r="S201" s="20" t="n">
        <v>0.650593406832071</v>
      </c>
      <c r="T201" s="20" t="n">
        <v>0.493449466661857</v>
      </c>
      <c r="U201" s="20" t="n">
        <v>-0.235641811208384</v>
      </c>
      <c r="V201" s="20" t="n">
        <v>-0.220088124620998</v>
      </c>
      <c r="W201" s="20" t="n">
        <v>-0.468198934259721</v>
      </c>
      <c r="X201" s="20" t="n">
        <v>1.71693628119906</v>
      </c>
    </row>
    <row r="202" customFormat="false" ht="15" hidden="false" customHeight="false" outlineLevel="0" collapsed="false">
      <c r="A202" s="21" t="n">
        <v>178</v>
      </c>
      <c r="B202" s="18" t="n">
        <f aca="false">CHOOSE($G$9,S202,U202,W202)</f>
        <v>0.110144234318487</v>
      </c>
      <c r="C202" s="18" t="n">
        <f aca="false">CHOOSE($G$9,T202,V202,X202)</f>
        <v>0.911919141460654</v>
      </c>
      <c r="D202" s="24" t="n">
        <f aca="false">$B$6+$B$7*B202</f>
        <v>0.0610144234318487</v>
      </c>
      <c r="E202" s="24" t="n">
        <f aca="false">$C$6+$C$7*($B$8*B202+SQRT(1-$B$8^2)*C202)</f>
        <v>0.134481725986147</v>
      </c>
      <c r="F202" s="14" t="n">
        <f aca="false">B202</f>
        <v>0.110144234318487</v>
      </c>
      <c r="G202" s="14" t="n">
        <f aca="false">F202^2</f>
        <v>0.0121317523536058</v>
      </c>
      <c r="H202" s="21"/>
      <c r="I202" s="21"/>
      <c r="J202" s="21"/>
      <c r="K202" s="21"/>
      <c r="L202" s="21"/>
      <c r="M202" s="21"/>
      <c r="N202" s="21"/>
      <c r="O202" s="21"/>
      <c r="P202" s="21"/>
      <c r="S202" s="20" t="n">
        <v>0.110144234318487</v>
      </c>
      <c r="T202" s="20" t="n">
        <v>0.911919141460654</v>
      </c>
      <c r="U202" s="20" t="n">
        <v>-0.140848143977609</v>
      </c>
      <c r="V202" s="20" t="n">
        <v>-0.344525059666362</v>
      </c>
      <c r="W202" s="20" t="n">
        <v>0.246412787542279</v>
      </c>
      <c r="X202" s="20" t="n">
        <v>-0.27716877250795</v>
      </c>
    </row>
    <row r="203" customFormat="false" ht="15" hidden="false" customHeight="false" outlineLevel="0" collapsed="false">
      <c r="A203" s="21" t="n">
        <v>179</v>
      </c>
      <c r="B203" s="18" t="n">
        <f aca="false">CHOOSE($G$9,S203,U203,W203)</f>
        <v>1.74730801721985</v>
      </c>
      <c r="C203" s="18" t="n">
        <f aca="false">CHOOSE($G$9,T203,V203,X203)</f>
        <v>-0.926274242358861</v>
      </c>
      <c r="D203" s="24" t="n">
        <f aca="false">$B$6+$B$7*B203</f>
        <v>0.224730801721985</v>
      </c>
      <c r="E203" s="24" t="n">
        <f aca="false">$C$6+$C$7*($B$8*B203+SQRT(1-$B$8^2)*C203)</f>
        <v>0.0571476983855968</v>
      </c>
      <c r="F203" s="14" t="n">
        <f aca="false">B203</f>
        <v>1.74730801721985</v>
      </c>
      <c r="G203" s="14" t="n">
        <f aca="false">F203^2</f>
        <v>3.05308530704076</v>
      </c>
      <c r="H203" s="21"/>
      <c r="I203" s="21"/>
      <c r="J203" s="21"/>
      <c r="K203" s="21"/>
      <c r="L203" s="21"/>
      <c r="M203" s="21"/>
      <c r="N203" s="21"/>
      <c r="O203" s="21"/>
      <c r="P203" s="21"/>
      <c r="S203" s="20" t="n">
        <v>1.74730801721985</v>
      </c>
      <c r="T203" s="20" t="n">
        <v>-0.926274242358861</v>
      </c>
      <c r="U203" s="20" t="n">
        <v>1.32759524259372</v>
      </c>
      <c r="V203" s="20" t="n">
        <v>0.790750267356411</v>
      </c>
      <c r="W203" s="20" t="n">
        <v>-0.385952141876558</v>
      </c>
      <c r="X203" s="20" t="n">
        <v>-0.100889433694712</v>
      </c>
    </row>
    <row r="204" customFormat="false" ht="15" hidden="false" customHeight="false" outlineLevel="0" collapsed="false">
      <c r="A204" s="21" t="n">
        <v>180</v>
      </c>
      <c r="B204" s="18" t="n">
        <f aca="false">CHOOSE($G$9,S204,U204,W204)</f>
        <v>-0.335050293026424</v>
      </c>
      <c r="C204" s="18" t="n">
        <f aca="false">CHOOSE($G$9,T204,V204,X204)</f>
        <v>-1.06656090641985</v>
      </c>
      <c r="D204" s="24" t="n">
        <f aca="false">$B$6+$B$7*B204</f>
        <v>0.0164949706973576</v>
      </c>
      <c r="E204" s="24" t="n">
        <f aca="false">$C$6+$C$7*($B$8*B204+SQRT(1-$B$8^2)*C204)</f>
        <v>-0.0591193986156159</v>
      </c>
      <c r="F204" s="14" t="n">
        <f aca="false">B204</f>
        <v>-0.335050293026424</v>
      </c>
      <c r="G204" s="14" t="n">
        <f aca="false">F204^2</f>
        <v>0.112258698857093</v>
      </c>
      <c r="H204" s="21"/>
      <c r="I204" s="21"/>
      <c r="J204" s="21"/>
      <c r="K204" s="21"/>
      <c r="L204" s="21"/>
      <c r="M204" s="21"/>
      <c r="N204" s="21"/>
      <c r="O204" s="21"/>
      <c r="P204" s="21"/>
      <c r="S204" s="20" t="n">
        <v>-0.335050293026424</v>
      </c>
      <c r="T204" s="20" t="n">
        <v>-1.06656090641985</v>
      </c>
      <c r="U204" s="20" t="n">
        <v>-0.10545759142094</v>
      </c>
      <c r="V204" s="20" t="n">
        <v>-0.0913913317923447</v>
      </c>
      <c r="W204" s="20" t="n">
        <v>0.861506335166123</v>
      </c>
      <c r="X204" s="20" t="n">
        <v>-0.188810261944003</v>
      </c>
    </row>
    <row r="205" customFormat="false" ht="15" hidden="false" customHeight="false" outlineLevel="0" collapsed="false">
      <c r="A205" s="21" t="n">
        <v>181</v>
      </c>
      <c r="B205" s="18" t="n">
        <f aca="false">CHOOSE($G$9,S205,U205,W205)</f>
        <v>-0.750710392624586</v>
      </c>
      <c r="C205" s="18" t="n">
        <f aca="false">CHOOSE($G$9,T205,V205,X205)</f>
        <v>1.49069213567434</v>
      </c>
      <c r="D205" s="24" t="n">
        <f aca="false">$B$6+$B$7*B205</f>
        <v>-0.0250710392624586</v>
      </c>
      <c r="E205" s="24" t="n">
        <f aca="false">$C$6+$C$7*($B$8*B205+SQRT(1-$B$8^2)*C205)</f>
        <v>0.141562206240336</v>
      </c>
      <c r="F205" s="14" t="n">
        <f aca="false">B205</f>
        <v>-0.750710392624586</v>
      </c>
      <c r="G205" s="14" t="n">
        <f aca="false">F205^2</f>
        <v>0.56356609359456</v>
      </c>
      <c r="H205" s="21"/>
      <c r="I205" s="21"/>
      <c r="J205" s="21"/>
      <c r="K205" s="21"/>
      <c r="L205" s="21"/>
      <c r="M205" s="21"/>
      <c r="N205" s="21"/>
      <c r="O205" s="21"/>
      <c r="P205" s="21"/>
      <c r="S205" s="20" t="n">
        <v>-0.750710392624586</v>
      </c>
      <c r="T205" s="20" t="n">
        <v>1.49069213567434</v>
      </c>
      <c r="U205" s="20" t="n">
        <v>0.748055532306226</v>
      </c>
      <c r="V205" s="20" t="n">
        <v>0.977011306055525</v>
      </c>
      <c r="W205" s="20" t="n">
        <v>-0.0386798815846101</v>
      </c>
      <c r="X205" s="20" t="n">
        <v>0.467269827232756</v>
      </c>
    </row>
    <row r="206" customFormat="false" ht="15" hidden="false" customHeight="false" outlineLevel="0" collapsed="false">
      <c r="A206" s="21" t="n">
        <v>182</v>
      </c>
      <c r="B206" s="18" t="n">
        <f aca="false">CHOOSE($G$9,S206,U206,W206)</f>
        <v>-0.734067834466718</v>
      </c>
      <c r="C206" s="18" t="n">
        <f aca="false">CHOOSE($G$9,T206,V206,X206)</f>
        <v>0.152080685021761</v>
      </c>
      <c r="D206" s="24" t="n">
        <f aca="false">$B$6+$B$7*B206</f>
        <v>-0.0234067834466718</v>
      </c>
      <c r="E206" s="24" t="n">
        <f aca="false">$C$6+$C$7*($B$8*B206+SQRT(1-$B$8^2)*C206)</f>
        <v>0.0264671819420426</v>
      </c>
      <c r="F206" s="14" t="n">
        <f aca="false">B206</f>
        <v>-0.734067834466718</v>
      </c>
      <c r="G206" s="14" t="n">
        <f aca="false">F206^2</f>
        <v>0.538855585598656</v>
      </c>
      <c r="H206" s="21"/>
      <c r="I206" s="21"/>
      <c r="J206" s="21"/>
      <c r="K206" s="21"/>
      <c r="L206" s="21"/>
      <c r="M206" s="21"/>
      <c r="N206" s="21"/>
      <c r="O206" s="21"/>
      <c r="P206" s="21"/>
      <c r="S206" s="20" t="n">
        <v>-0.734067834466718</v>
      </c>
      <c r="T206" s="20" t="n">
        <v>0.152080685021761</v>
      </c>
      <c r="U206" s="20" t="n">
        <v>-0.295312333028515</v>
      </c>
      <c r="V206" s="20" t="n">
        <v>-0.196291218601122</v>
      </c>
      <c r="W206" s="20" t="n">
        <v>-0.730933699047351</v>
      </c>
      <c r="X206" s="20" t="n">
        <v>-1.70830627778858</v>
      </c>
    </row>
    <row r="207" customFormat="false" ht="15" hidden="false" customHeight="false" outlineLevel="0" collapsed="false">
      <c r="A207" s="21" t="n">
        <v>183</v>
      </c>
      <c r="B207" s="18" t="n">
        <f aca="false">CHOOSE($G$9,S207,U207,W207)</f>
        <v>-0.505791025826984</v>
      </c>
      <c r="C207" s="18" t="n">
        <f aca="false">CHOOSE($G$9,T207,V207,X207)</f>
        <v>-1.45650111977225</v>
      </c>
      <c r="D207" s="24" t="n">
        <f aca="false">$B$6+$B$7*B207</f>
        <v>-0.000579102582698429</v>
      </c>
      <c r="E207" s="24" t="n">
        <f aca="false">$C$6+$C$7*($B$8*B207+SQRT(1-$B$8^2)*C207)</f>
        <v>-0.101426248327674</v>
      </c>
      <c r="F207" s="14" t="n">
        <f aca="false">B207</f>
        <v>-0.505791025826984</v>
      </c>
      <c r="G207" s="14" t="n">
        <f aca="false">F207^2</f>
        <v>0.255824561807113</v>
      </c>
      <c r="H207" s="21"/>
      <c r="I207" s="21"/>
      <c r="J207" s="21"/>
      <c r="K207" s="21"/>
      <c r="L207" s="21"/>
      <c r="M207" s="21"/>
      <c r="N207" s="21"/>
      <c r="O207" s="21"/>
      <c r="P207" s="21"/>
      <c r="S207" s="20" t="n">
        <v>-0.505791025826984</v>
      </c>
      <c r="T207" s="20" t="n">
        <v>-1.45650111977225</v>
      </c>
      <c r="U207" s="20" t="n">
        <v>-0.308280770529883</v>
      </c>
      <c r="V207" s="20" t="n">
        <v>-0.230663461714322</v>
      </c>
      <c r="W207" s="20" t="n">
        <v>-1.06520583230637</v>
      </c>
      <c r="X207" s="20" t="n">
        <v>-0.179312192201122</v>
      </c>
    </row>
    <row r="208" customFormat="false" ht="15" hidden="false" customHeight="false" outlineLevel="0" collapsed="false">
      <c r="A208" s="21" t="n">
        <v>184</v>
      </c>
      <c r="B208" s="18" t="n">
        <f aca="false">CHOOSE($G$9,S208,U208,W208)</f>
        <v>-0.935947779026274</v>
      </c>
      <c r="C208" s="18" t="n">
        <f aca="false">CHOOSE($G$9,T208,V208,X208)</f>
        <v>-0.967846703435479</v>
      </c>
      <c r="D208" s="24" t="n">
        <f aca="false">$B$6+$B$7*B208</f>
        <v>-0.0435947779026274</v>
      </c>
      <c r="E208" s="24" t="n">
        <f aca="false">$C$6+$C$7*($B$8*B208+SQRT(1-$B$8^2)*C208)</f>
        <v>-0.0806153721657285</v>
      </c>
      <c r="F208" s="14" t="n">
        <f aca="false">B208</f>
        <v>-0.935947779026274</v>
      </c>
      <c r="G208" s="14" t="n">
        <f aca="false">F208^2</f>
        <v>0.875998245064215</v>
      </c>
      <c r="H208" s="21"/>
      <c r="I208" s="21"/>
      <c r="J208" s="21"/>
      <c r="K208" s="21"/>
      <c r="L208" s="21"/>
      <c r="M208" s="21"/>
      <c r="N208" s="21"/>
      <c r="O208" s="21"/>
      <c r="P208" s="21"/>
      <c r="S208" s="20" t="n">
        <v>-0.935947779026274</v>
      </c>
      <c r="T208" s="20" t="n">
        <v>-0.967846703435479</v>
      </c>
      <c r="U208" s="20" t="n">
        <v>1.40550647453575</v>
      </c>
      <c r="V208" s="20" t="n">
        <v>1.44104665041964</v>
      </c>
      <c r="W208" s="20" t="n">
        <v>0.0971835349407591</v>
      </c>
      <c r="X208" s="20" t="n">
        <v>0.0495882258331218</v>
      </c>
    </row>
    <row r="209" customFormat="false" ht="15" hidden="false" customHeight="false" outlineLevel="0" collapsed="false">
      <c r="A209" s="21" t="n">
        <v>185</v>
      </c>
      <c r="B209" s="18" t="n">
        <f aca="false">CHOOSE($G$9,S209,U209,W209)</f>
        <v>-0.644818163483936</v>
      </c>
      <c r="C209" s="18" t="n">
        <f aca="false">CHOOSE($G$9,T209,V209,X209)</f>
        <v>0.975425695192468</v>
      </c>
      <c r="D209" s="24" t="n">
        <f aca="false">$B$6+$B$7*B209</f>
        <v>-0.0144818163483936</v>
      </c>
      <c r="E209" s="24" t="n">
        <f aca="false">$C$6+$C$7*($B$8*B209+SQRT(1-$B$8^2)*C209)</f>
        <v>0.102233434979881</v>
      </c>
      <c r="F209" s="14" t="n">
        <f aca="false">B209</f>
        <v>-0.644818163483936</v>
      </c>
      <c r="G209" s="14" t="n">
        <f aca="false">F209^2</f>
        <v>0.415790463958796</v>
      </c>
      <c r="H209" s="21"/>
      <c r="I209" s="21"/>
      <c r="J209" s="21"/>
      <c r="K209" s="21"/>
      <c r="L209" s="21"/>
      <c r="M209" s="21"/>
      <c r="N209" s="21"/>
      <c r="O209" s="21"/>
      <c r="P209" s="21"/>
      <c r="S209" s="20" t="n">
        <v>-0.644818163483936</v>
      </c>
      <c r="T209" s="20" t="n">
        <v>0.975425695192468</v>
      </c>
      <c r="U209" s="20" t="n">
        <v>-0.261478582309955</v>
      </c>
      <c r="V209" s="20" t="n">
        <v>-0.155103886518413</v>
      </c>
      <c r="W209" s="20" t="n">
        <v>-0.778007531608645</v>
      </c>
      <c r="X209" s="20" t="n">
        <v>0.758105585007915</v>
      </c>
    </row>
    <row r="210" customFormat="false" ht="15" hidden="false" customHeight="false" outlineLevel="0" collapsed="false">
      <c r="A210" s="21" t="n">
        <v>186</v>
      </c>
      <c r="B210" s="18" t="n">
        <f aca="false">CHOOSE($G$9,S210,U210,W210)</f>
        <v>-0.943706532933782</v>
      </c>
      <c r="C210" s="18" t="n">
        <f aca="false">CHOOSE($G$9,T210,V210,X210)</f>
        <v>-0.616948211266159</v>
      </c>
      <c r="D210" s="24" t="n">
        <f aca="false">$B$6+$B$7*B210</f>
        <v>-0.0443706532933782</v>
      </c>
      <c r="E210" s="24" t="n">
        <f aca="false">$C$6+$C$7*($B$8*B210+SQRT(1-$B$8^2)*C210)</f>
        <v>-0.0506146090242753</v>
      </c>
      <c r="F210" s="14" t="n">
        <f aca="false">B210</f>
        <v>-0.943706532933782</v>
      </c>
      <c r="G210" s="14" t="n">
        <f aca="false">F210^2</f>
        <v>0.890582020301899</v>
      </c>
      <c r="H210" s="21"/>
      <c r="I210" s="21"/>
      <c r="J210" s="21"/>
      <c r="K210" s="21"/>
      <c r="L210" s="21"/>
      <c r="M210" s="21"/>
      <c r="N210" s="21"/>
      <c r="O210" s="21"/>
      <c r="P210" s="21"/>
      <c r="S210" s="20" t="n">
        <v>-0.943706532933782</v>
      </c>
      <c r="T210" s="20" t="n">
        <v>-0.616948211266159</v>
      </c>
      <c r="U210" s="20" t="n">
        <v>0.290226490505413</v>
      </c>
      <c r="V210" s="20" t="n">
        <v>-0.579209553986996</v>
      </c>
      <c r="W210" s="20" t="n">
        <v>-0.355195059422876</v>
      </c>
      <c r="X210" s="20" t="n">
        <v>-0.360689994505552</v>
      </c>
    </row>
    <row r="211" customFormat="false" ht="15" hidden="false" customHeight="false" outlineLevel="0" collapsed="false">
      <c r="A211" s="21" t="n">
        <v>187</v>
      </c>
      <c r="B211" s="18" t="n">
        <f aca="false">CHOOSE($G$9,S211,U211,W211)</f>
        <v>-0.772331392981608</v>
      </c>
      <c r="C211" s="18" t="n">
        <f aca="false">CHOOSE($G$9,T211,V211,X211)</f>
        <v>-0.982994279568006</v>
      </c>
      <c r="D211" s="24" t="n">
        <f aca="false">$B$6+$B$7*B211</f>
        <v>-0.0272331392981608</v>
      </c>
      <c r="E211" s="24" t="n">
        <f aca="false">$C$6+$C$7*($B$8*B211+SQRT(1-$B$8^2)*C211)</f>
        <v>-0.073746371437148</v>
      </c>
      <c r="F211" s="14" t="n">
        <f aca="false">B211</f>
        <v>-0.772331392981608</v>
      </c>
      <c r="G211" s="14" t="n">
        <f aca="false">F211^2</f>
        <v>0.596495780584911</v>
      </c>
      <c r="H211" s="21"/>
      <c r="I211" s="21"/>
      <c r="J211" s="21"/>
      <c r="K211" s="21"/>
      <c r="L211" s="21"/>
      <c r="M211" s="21"/>
      <c r="N211" s="21"/>
      <c r="O211" s="21"/>
      <c r="P211" s="21"/>
      <c r="S211" s="20" t="n">
        <v>-0.772331392981608</v>
      </c>
      <c r="T211" s="20" t="n">
        <v>-0.982994279568006</v>
      </c>
      <c r="U211" s="20" t="n">
        <v>0.0945971700485049</v>
      </c>
      <c r="V211" s="20" t="n">
        <v>0.276480151351591</v>
      </c>
      <c r="W211" s="20" t="n">
        <v>0.169238821062972</v>
      </c>
      <c r="X211" s="20" t="n">
        <v>0.310235411325374</v>
      </c>
    </row>
    <row r="212" customFormat="false" ht="15" hidden="false" customHeight="false" outlineLevel="0" collapsed="false">
      <c r="A212" s="21" t="n">
        <v>188</v>
      </c>
      <c r="B212" s="18" t="n">
        <f aca="false">CHOOSE($G$9,S212,U212,W212)</f>
        <v>0.216046735318429</v>
      </c>
      <c r="C212" s="18" t="n">
        <f aca="false">CHOOSE($G$9,T212,V212,X212)</f>
        <v>-0.0470913838002445</v>
      </c>
      <c r="D212" s="24" t="n">
        <f aca="false">$B$6+$B$7*B212</f>
        <v>0.0716046735318429</v>
      </c>
      <c r="E212" s="24" t="n">
        <f aca="false">$C$6+$C$7*($B$8*B212+SQRT(1-$B$8^2)*C212)</f>
        <v>0.056724103298884</v>
      </c>
      <c r="F212" s="14" t="n">
        <f aca="false">B212</f>
        <v>0.216046735318429</v>
      </c>
      <c r="G212" s="14" t="n">
        <f aca="false">F212^2</f>
        <v>0.0466761918417515</v>
      </c>
      <c r="H212" s="21"/>
      <c r="I212" s="21"/>
      <c r="J212" s="21"/>
      <c r="K212" s="21"/>
      <c r="L212" s="21"/>
      <c r="M212" s="21"/>
      <c r="N212" s="21"/>
      <c r="O212" s="21"/>
      <c r="P212" s="21"/>
      <c r="S212" s="20" t="n">
        <v>0.216046735318429</v>
      </c>
      <c r="T212" s="20" t="n">
        <v>-0.0470913838002445</v>
      </c>
      <c r="U212" s="20" t="n">
        <v>0.20076401228957</v>
      </c>
      <c r="V212" s="20" t="n">
        <v>1.39822661270155</v>
      </c>
      <c r="W212" s="20" t="n">
        <v>1.44794924982824</v>
      </c>
      <c r="X212" s="20" t="n">
        <v>0.636048190431316</v>
      </c>
    </row>
    <row r="213" customFormat="false" ht="15" hidden="false" customHeight="false" outlineLevel="0" collapsed="false">
      <c r="A213" s="21" t="n">
        <v>189</v>
      </c>
      <c r="B213" s="18" t="n">
        <f aca="false">CHOOSE($G$9,S213,U213,W213)</f>
        <v>0.582397310525902</v>
      </c>
      <c r="C213" s="18" t="n">
        <f aca="false">CHOOSE($G$9,T213,V213,X213)</f>
        <v>-0.54395669452364</v>
      </c>
      <c r="D213" s="24" t="n">
        <f aca="false">$B$6+$B$7*B213</f>
        <v>0.10823973105259</v>
      </c>
      <c r="E213" s="24" t="n">
        <f aca="false">$C$6+$C$7*($B$8*B213+SQRT(1-$B$8^2)*C213)</f>
        <v>0.0320118339246867</v>
      </c>
      <c r="F213" s="14" t="n">
        <f aca="false">B213</f>
        <v>0.582397310525902</v>
      </c>
      <c r="G213" s="14" t="n">
        <f aca="false">F213^2</f>
        <v>0.339186627307803</v>
      </c>
      <c r="H213" s="21"/>
      <c r="I213" s="21"/>
      <c r="J213" s="21"/>
      <c r="K213" s="21"/>
      <c r="L213" s="21"/>
      <c r="M213" s="21"/>
      <c r="N213" s="21"/>
      <c r="O213" s="21"/>
      <c r="P213" s="21"/>
      <c r="S213" s="20" t="n">
        <v>0.582397310525902</v>
      </c>
      <c r="T213" s="20" t="n">
        <v>-0.54395669452364</v>
      </c>
      <c r="U213" s="20" t="n">
        <v>0.0922194941070364</v>
      </c>
      <c r="V213" s="20" t="n">
        <v>-1.0057529668965</v>
      </c>
      <c r="W213" s="20" t="n">
        <v>-0.195510447004526</v>
      </c>
      <c r="X213" s="20" t="n">
        <v>-0.508611722767872</v>
      </c>
    </row>
    <row r="214" customFormat="false" ht="15" hidden="false" customHeight="false" outlineLevel="0" collapsed="false">
      <c r="A214" s="21" t="n">
        <v>190</v>
      </c>
      <c r="B214" s="18" t="n">
        <f aca="false">CHOOSE($G$9,S214,U214,W214)</f>
        <v>0.218764221091518</v>
      </c>
      <c r="C214" s="18" t="n">
        <f aca="false">CHOOSE($G$9,T214,V214,X214)</f>
        <v>0.516502826103832</v>
      </c>
      <c r="D214" s="24" t="n">
        <f aca="false">$B$6+$B$7*B214</f>
        <v>0.0718764221091518</v>
      </c>
      <c r="E214" s="24" t="n">
        <f aca="false">$C$6+$C$7*($B$8*B214+SQRT(1-$B$8^2)*C214)</f>
        <v>0.105668667907813</v>
      </c>
      <c r="F214" s="14" t="n">
        <f aca="false">B214</f>
        <v>0.218764221091518</v>
      </c>
      <c r="G214" s="14" t="n">
        <f aca="false">F214^2</f>
        <v>0.0478577844297787</v>
      </c>
      <c r="H214" s="21"/>
      <c r="I214" s="21"/>
      <c r="J214" s="21"/>
      <c r="K214" s="21"/>
      <c r="L214" s="21"/>
      <c r="M214" s="21"/>
      <c r="N214" s="21"/>
      <c r="O214" s="21"/>
      <c r="P214" s="21"/>
      <c r="S214" s="20" t="n">
        <v>0.218764221091518</v>
      </c>
      <c r="T214" s="20" t="n">
        <v>0.516502826103832</v>
      </c>
      <c r="U214" s="20" t="n">
        <v>0.152228542875708</v>
      </c>
      <c r="V214" s="20" t="n">
        <v>-0.146523909945923</v>
      </c>
      <c r="W214" s="20" t="n">
        <v>0.0756934604910791</v>
      </c>
      <c r="X214" s="20" t="n">
        <v>2.43996564501489</v>
      </c>
    </row>
    <row r="215" customFormat="false" ht="15" hidden="false" customHeight="false" outlineLevel="0" collapsed="false">
      <c r="A215" s="21" t="n">
        <v>191</v>
      </c>
      <c r="B215" s="18" t="n">
        <f aca="false">CHOOSE($G$9,S215,U215,W215)</f>
        <v>1.50421060819805</v>
      </c>
      <c r="C215" s="18" t="n">
        <f aca="false">CHOOSE($G$9,T215,V215,X215)</f>
        <v>1.45101720999034</v>
      </c>
      <c r="D215" s="24" t="n">
        <f aca="false">$B$6+$B$7*B215</f>
        <v>0.200421060819805</v>
      </c>
      <c r="E215" s="24" t="n">
        <f aca="false">$C$6+$C$7*($B$8*B215+SQRT(1-$B$8^2)*C215)</f>
        <v>0.250872306927908</v>
      </c>
      <c r="F215" s="14" t="n">
        <f aca="false">B215</f>
        <v>1.50421060819805</v>
      </c>
      <c r="G215" s="14" t="n">
        <f aca="false">F215^2</f>
        <v>2.26264955381556</v>
      </c>
      <c r="H215" s="21"/>
      <c r="I215" s="21"/>
      <c r="J215" s="21"/>
      <c r="K215" s="21"/>
      <c r="L215" s="21"/>
      <c r="M215" s="21"/>
      <c r="N215" s="21"/>
      <c r="O215" s="21"/>
      <c r="P215" s="21"/>
      <c r="S215" s="20" t="n">
        <v>1.50421060819805</v>
      </c>
      <c r="T215" s="20" t="n">
        <v>1.45101720999034</v>
      </c>
      <c r="U215" s="20" t="n">
        <v>0.459106162229167</v>
      </c>
      <c r="V215" s="20" t="n">
        <v>1.4008254140873</v>
      </c>
      <c r="W215" s="20" t="n">
        <v>0.64127726040883</v>
      </c>
      <c r="X215" s="20" t="n">
        <v>0.329895951652281</v>
      </c>
    </row>
    <row r="216" customFormat="false" ht="15" hidden="false" customHeight="false" outlineLevel="0" collapsed="false">
      <c r="A216" s="21" t="n">
        <v>192</v>
      </c>
      <c r="B216" s="18" t="n">
        <f aca="false">CHOOSE($G$9,S216,U216,W216)</f>
        <v>-1.34490310762156</v>
      </c>
      <c r="C216" s="18" t="n">
        <f aca="false">CHOOSE($G$9,T216,V216,X216)</f>
        <v>-0.496104379006017</v>
      </c>
      <c r="D216" s="24" t="n">
        <f aca="false">$B$6+$B$7*B216</f>
        <v>-0.0844903107621558</v>
      </c>
      <c r="E216" s="24" t="n">
        <f aca="false">$C$6+$C$7*($B$8*B216+SQRT(1-$B$8^2)*C216)</f>
        <v>-0.0602090548958693</v>
      </c>
      <c r="F216" s="14" t="n">
        <f aca="false">B216</f>
        <v>-1.34490310762156</v>
      </c>
      <c r="G216" s="14" t="n">
        <f aca="false">F216^2</f>
        <v>1.80876436889012</v>
      </c>
      <c r="H216" s="21"/>
      <c r="I216" s="21"/>
      <c r="J216" s="21"/>
      <c r="K216" s="21"/>
      <c r="L216" s="21"/>
      <c r="M216" s="21"/>
      <c r="N216" s="21"/>
      <c r="O216" s="21"/>
      <c r="P216" s="21"/>
      <c r="S216" s="20" t="n">
        <v>-1.34490310762156</v>
      </c>
      <c r="T216" s="20" t="n">
        <v>-0.496104379006017</v>
      </c>
      <c r="U216" s="20" t="n">
        <v>0.0148178548913022</v>
      </c>
      <c r="V216" s="20" t="n">
        <v>-0.447446384631667</v>
      </c>
      <c r="W216" s="20" t="n">
        <v>0.358426953841602</v>
      </c>
      <c r="X216" s="20" t="n">
        <v>-1.38900071176505</v>
      </c>
    </row>
    <row r="217" customFormat="false" ht="15" hidden="false" customHeight="false" outlineLevel="0" collapsed="false">
      <c r="A217" s="21" t="n">
        <v>193</v>
      </c>
      <c r="B217" s="18" t="n">
        <f aca="false">CHOOSE($G$9,S217,U217,W217)</f>
        <v>0.122748628499813</v>
      </c>
      <c r="C217" s="18" t="n">
        <f aca="false">CHOOSE($G$9,T217,V217,X217)</f>
        <v>0.288685587423582</v>
      </c>
      <c r="D217" s="24" t="n">
        <f aca="false">$B$6+$B$7*B217</f>
        <v>0.0622748628499813</v>
      </c>
      <c r="E217" s="24" t="n">
        <f aca="false">$C$6+$C$7*($B$8*B217+SQRT(1-$B$8^2)*C217)</f>
        <v>0.0811383366665162</v>
      </c>
      <c r="F217" s="14" t="n">
        <f aca="false">B217</f>
        <v>0.122748628499813</v>
      </c>
      <c r="G217" s="14" t="n">
        <f aca="false">F217^2</f>
        <v>0.0150672257985851</v>
      </c>
      <c r="H217" s="21"/>
      <c r="I217" s="21"/>
      <c r="J217" s="21"/>
      <c r="K217" s="21"/>
      <c r="L217" s="21"/>
      <c r="M217" s="21"/>
      <c r="N217" s="21"/>
      <c r="O217" s="21"/>
      <c r="P217" s="21"/>
      <c r="S217" s="20" t="n">
        <v>0.122748628499813</v>
      </c>
      <c r="T217" s="20" t="n">
        <v>0.288685587423582</v>
      </c>
      <c r="U217" s="20" t="n">
        <v>-0.519080815232391</v>
      </c>
      <c r="V217" s="20" t="n">
        <v>-1.26200043825831</v>
      </c>
      <c r="W217" s="20" t="n">
        <v>0.368653686292325</v>
      </c>
      <c r="X217" s="20" t="n">
        <v>-0.845600531951599</v>
      </c>
    </row>
    <row r="218" customFormat="false" ht="15" hidden="false" customHeight="false" outlineLevel="0" collapsed="false">
      <c r="A218" s="21" t="n">
        <v>194</v>
      </c>
      <c r="B218" s="18" t="n">
        <f aca="false">CHOOSE($G$9,S218,U218,W218)</f>
        <v>-0.801594351248204</v>
      </c>
      <c r="C218" s="18" t="n">
        <f aca="false">CHOOSE($G$9,T218,V218,X218)</f>
        <v>-2.53589429416403</v>
      </c>
      <c r="D218" s="24" t="n">
        <f aca="false">$B$6+$B$7*B218</f>
        <v>-0.0301594351248204</v>
      </c>
      <c r="E218" s="24" t="n">
        <f aca="false">$C$6+$C$7*($B$8*B218+SQRT(1-$B$8^2)*C218)</f>
        <v>-0.209694605568216</v>
      </c>
      <c r="F218" s="14" t="n">
        <f aca="false">B218</f>
        <v>-0.801594351248204</v>
      </c>
      <c r="G218" s="14" t="n">
        <f aca="false">F218^2</f>
        <v>0.642553503953029</v>
      </c>
      <c r="H218" s="21"/>
      <c r="I218" s="21"/>
      <c r="J218" s="21"/>
      <c r="K218" s="21"/>
      <c r="L218" s="21"/>
      <c r="M218" s="21"/>
      <c r="N218" s="21"/>
      <c r="O218" s="21"/>
      <c r="P218" s="21"/>
      <c r="S218" s="20" t="n">
        <v>-0.801594351248204</v>
      </c>
      <c r="T218" s="20" t="n">
        <v>-2.53589429416403</v>
      </c>
      <c r="U218" s="20" t="n">
        <v>0.737022515112785</v>
      </c>
      <c r="V218" s="20" t="n">
        <v>0.453531487218892</v>
      </c>
      <c r="W218" s="20" t="n">
        <v>-0.00600334791866203</v>
      </c>
      <c r="X218" s="20" t="n">
        <v>1.29096966144875</v>
      </c>
    </row>
    <row r="219" customFormat="false" ht="15" hidden="false" customHeight="false" outlineLevel="0" collapsed="false">
      <c r="A219" s="21" t="n">
        <v>195</v>
      </c>
      <c r="B219" s="18" t="n">
        <f aca="false">CHOOSE($G$9,S219,U219,W219)</f>
        <v>-0.382142212213735</v>
      </c>
      <c r="C219" s="18" t="n">
        <f aca="false">CHOOSE($G$9,T219,V219,X219)</f>
        <v>0.766482587203004</v>
      </c>
      <c r="D219" s="24" t="n">
        <f aca="false">$B$6+$B$7*B219</f>
        <v>0.0117857787786265</v>
      </c>
      <c r="E219" s="24" t="n">
        <f aca="false">$C$6+$C$7*($B$8*B219+SQRT(1-$B$8^2)*C219)</f>
        <v>0.0972722285969355</v>
      </c>
      <c r="F219" s="14" t="n">
        <f aca="false">B219</f>
        <v>-0.382142212213735</v>
      </c>
      <c r="G219" s="14" t="n">
        <f aca="false">F219^2</f>
        <v>0.146032670355608</v>
      </c>
      <c r="H219" s="21"/>
      <c r="I219" s="21"/>
      <c r="J219" s="21"/>
      <c r="K219" s="21"/>
      <c r="L219" s="21"/>
      <c r="M219" s="21"/>
      <c r="N219" s="21"/>
      <c r="O219" s="21"/>
      <c r="P219" s="21"/>
      <c r="S219" s="20" t="n">
        <v>-0.382142212213735</v>
      </c>
      <c r="T219" s="20" t="n">
        <v>0.766482587203004</v>
      </c>
      <c r="U219" s="20" t="n">
        <v>-0.347521393569023</v>
      </c>
      <c r="V219" s="20" t="n">
        <v>-1.25637920082027</v>
      </c>
      <c r="W219" s="20" t="n">
        <v>1.43629374855301</v>
      </c>
      <c r="X219" s="20" t="n">
        <v>1.36849210478597</v>
      </c>
    </row>
    <row r="220" customFormat="false" ht="15" hidden="false" customHeight="false" outlineLevel="0" collapsed="false">
      <c r="A220" s="21" t="n">
        <v>196</v>
      </c>
      <c r="B220" s="18" t="n">
        <f aca="false">CHOOSE($G$9,S220,U220,W220)</f>
        <v>1.88098258553868</v>
      </c>
      <c r="C220" s="18" t="n">
        <f aca="false">CHOOSE($G$9,T220,V220,X220)</f>
        <v>-1.17965662475532</v>
      </c>
      <c r="D220" s="24" t="n">
        <f aca="false">$B$6+$B$7*B220</f>
        <v>0.238098258553868</v>
      </c>
      <c r="E220" s="24" t="n">
        <f aca="false">$C$6+$C$7*($B$8*B220+SQRT(1-$B$8^2)*C220)</f>
        <v>0.0418878687988627</v>
      </c>
      <c r="F220" s="14" t="n">
        <f aca="false">B220</f>
        <v>1.88098258553868</v>
      </c>
      <c r="G220" s="14" t="n">
        <f aca="false">F220^2</f>
        <v>3.53809548709978</v>
      </c>
      <c r="H220" s="21"/>
      <c r="I220" s="21"/>
      <c r="J220" s="21"/>
      <c r="K220" s="21"/>
      <c r="L220" s="21"/>
      <c r="M220" s="21"/>
      <c r="N220" s="21"/>
      <c r="O220" s="21"/>
      <c r="P220" s="21"/>
      <c r="S220" s="20" t="n">
        <v>1.88098258553868</v>
      </c>
      <c r="T220" s="20" t="n">
        <v>-1.17965662475532</v>
      </c>
      <c r="U220" s="20" t="n">
        <v>0.759027574244852</v>
      </c>
      <c r="V220" s="20" t="n">
        <v>0.0589783059563263</v>
      </c>
      <c r="W220" s="20" t="n">
        <v>0.907614984414618</v>
      </c>
      <c r="X220" s="20" t="n">
        <v>-1.3064131381447</v>
      </c>
    </row>
    <row r="221" customFormat="false" ht="15" hidden="false" customHeight="false" outlineLevel="0" collapsed="false">
      <c r="A221" s="21" t="n">
        <v>197</v>
      </c>
      <c r="B221" s="18" t="n">
        <f aca="false">CHOOSE($G$9,S221,U221,W221)</f>
        <v>-1.39920482495647</v>
      </c>
      <c r="C221" s="18" t="n">
        <f aca="false">CHOOSE($G$9,T221,V221,X221)</f>
        <v>0.352544204935014</v>
      </c>
      <c r="D221" s="24" t="n">
        <f aca="false">$B$6+$B$7*B221</f>
        <v>-0.0899204824956472</v>
      </c>
      <c r="E221" s="24" t="n">
        <f aca="false">$C$6+$C$7*($B$8*B221+SQRT(1-$B$8^2)*C221)</f>
        <v>0.0105709824952473</v>
      </c>
      <c r="F221" s="14" t="n">
        <f aca="false">B221</f>
        <v>-1.39920482495647</v>
      </c>
      <c r="G221" s="14" t="n">
        <f aca="false">F221^2</f>
        <v>1.95777414218147</v>
      </c>
      <c r="H221" s="21"/>
      <c r="I221" s="21"/>
      <c r="J221" s="21"/>
      <c r="K221" s="21"/>
      <c r="L221" s="21"/>
      <c r="M221" s="21"/>
      <c r="N221" s="21"/>
      <c r="O221" s="21"/>
      <c r="P221" s="21"/>
      <c r="S221" s="20" t="n">
        <v>-1.39920482495647</v>
      </c>
      <c r="T221" s="20" t="n">
        <v>0.352544204935014</v>
      </c>
      <c r="U221" s="20" t="n">
        <v>-0.213898736834751</v>
      </c>
      <c r="V221" s="20" t="n">
        <v>0.700554976819284</v>
      </c>
      <c r="W221" s="20" t="n">
        <v>0.324553352924231</v>
      </c>
      <c r="X221" s="20" t="n">
        <v>-1.44037986153831</v>
      </c>
    </row>
    <row r="222" customFormat="false" ht="15" hidden="false" customHeight="false" outlineLevel="0" collapsed="false">
      <c r="A222" s="21" t="n">
        <v>198</v>
      </c>
      <c r="B222" s="18" t="n">
        <f aca="false">CHOOSE($G$9,S222,U222,W222)</f>
        <v>-0.576860300859338</v>
      </c>
      <c r="C222" s="18" t="n">
        <f aca="false">CHOOSE($G$9,T222,V222,X222)</f>
        <v>-1.20866459007832</v>
      </c>
      <c r="D222" s="24" t="n">
        <f aca="false">$B$6+$B$7*B222</f>
        <v>-0.00768603008593377</v>
      </c>
      <c r="E222" s="24" t="n">
        <f aca="false">$C$6+$C$7*($B$8*B222+SQRT(1-$B$8^2)*C222)</f>
        <v>-0.0835164390092201</v>
      </c>
      <c r="F222" s="14" t="n">
        <f aca="false">B222</f>
        <v>-0.576860300859338</v>
      </c>
      <c r="G222" s="14" t="n">
        <f aca="false">F222^2</f>
        <v>0.332767806707526</v>
      </c>
      <c r="H222" s="21"/>
      <c r="I222" s="21"/>
      <c r="J222" s="21"/>
      <c r="K222" s="21"/>
      <c r="L222" s="21"/>
      <c r="M222" s="21"/>
      <c r="N222" s="21"/>
      <c r="O222" s="21"/>
      <c r="P222" s="21"/>
      <c r="S222" s="20" t="n">
        <v>-0.576860300859338</v>
      </c>
      <c r="T222" s="20" t="n">
        <v>-1.20866459007832</v>
      </c>
      <c r="U222" s="20" t="n">
        <v>1.53597343603428</v>
      </c>
      <c r="V222" s="20" t="n">
        <v>0.14719452887738</v>
      </c>
      <c r="W222" s="20" t="n">
        <v>0.847236907201825</v>
      </c>
      <c r="X222" s="20" t="n">
        <v>-2.17225826798136</v>
      </c>
    </row>
    <row r="223" customFormat="false" ht="15" hidden="false" customHeight="false" outlineLevel="0" collapsed="false">
      <c r="A223" s="21" t="n">
        <v>199</v>
      </c>
      <c r="B223" s="18" t="n">
        <f aca="false">CHOOSE($G$9,S223,U223,W223)</f>
        <v>-0.412512915583225</v>
      </c>
      <c r="C223" s="18" t="n">
        <f aca="false">CHOOSE($G$9,T223,V223,X223)</f>
        <v>1.08630679871482</v>
      </c>
      <c r="D223" s="24" t="n">
        <f aca="false">$B$6+$B$7*B223</f>
        <v>0.00874870844167749</v>
      </c>
      <c r="E223" s="24" t="n">
        <f aca="false">$C$6+$C$7*($B$8*B223+SQRT(1-$B$8^2)*C223)</f>
        <v>0.123451282619917</v>
      </c>
      <c r="F223" s="14" t="n">
        <f aca="false">B223</f>
        <v>-0.412512915583225</v>
      </c>
      <c r="G223" s="14" t="n">
        <f aca="false">F223^2</f>
        <v>0.170166905522973</v>
      </c>
      <c r="H223" s="21"/>
      <c r="I223" s="21"/>
      <c r="J223" s="21"/>
      <c r="K223" s="21"/>
      <c r="L223" s="21"/>
      <c r="M223" s="21"/>
      <c r="N223" s="21"/>
      <c r="O223" s="21"/>
      <c r="P223" s="21"/>
      <c r="S223" s="20" t="n">
        <v>-0.412512915583225</v>
      </c>
      <c r="T223" s="20" t="n">
        <v>1.08630679871482</v>
      </c>
      <c r="U223" s="20" t="n">
        <v>-0.43684003957794</v>
      </c>
      <c r="V223" s="20" t="n">
        <v>0.63626755702118</v>
      </c>
      <c r="W223" s="20" t="n">
        <v>-1.19454225148984</v>
      </c>
      <c r="X223" s="20" t="n">
        <v>0.423955093935669</v>
      </c>
    </row>
    <row r="224" customFormat="false" ht="15" hidden="false" customHeight="false" outlineLevel="0" collapsed="false">
      <c r="A224" s="21" t="n">
        <v>200</v>
      </c>
      <c r="B224" s="18" t="n">
        <f aca="false">CHOOSE($G$9,S224,U224,W224)</f>
        <v>-0.335037044026497</v>
      </c>
      <c r="C224" s="18" t="n">
        <f aca="false">CHOOSE($G$9,T224,V224,X224)</f>
        <v>-0.930637275141893</v>
      </c>
      <c r="D224" s="24" t="n">
        <f aca="false">$B$6+$B$7*B224</f>
        <v>0.0164962955973503</v>
      </c>
      <c r="E224" s="24" t="n">
        <f aca="false">$C$6+$C$7*($B$8*B224+SQRT(1-$B$8^2)*C224)</f>
        <v>-0.0473474043994856</v>
      </c>
      <c r="F224" s="14" t="n">
        <f aca="false">B224</f>
        <v>-0.335037044026497</v>
      </c>
      <c r="G224" s="14" t="n">
        <f aca="false">F224^2</f>
        <v>0.112249820870013</v>
      </c>
      <c r="H224" s="21"/>
      <c r="I224" s="21"/>
      <c r="J224" s="21"/>
      <c r="K224" s="21"/>
      <c r="L224" s="21"/>
      <c r="M224" s="21"/>
      <c r="N224" s="21"/>
      <c r="O224" s="21"/>
      <c r="P224" s="21"/>
      <c r="S224" s="20" t="n">
        <v>-0.335037044026497</v>
      </c>
      <c r="T224" s="20" t="n">
        <v>-0.930637275141893</v>
      </c>
      <c r="U224" s="20" t="n">
        <v>1.16398599284141</v>
      </c>
      <c r="V224" s="20" t="n">
        <v>0.10433287180666</v>
      </c>
      <c r="W224" s="20" t="n">
        <v>0.700846848830252</v>
      </c>
      <c r="X224" s="20" t="n">
        <v>0.988617569089192</v>
      </c>
    </row>
    <row r="225" customFormat="false" ht="15" hidden="false" customHeight="false" outlineLevel="0" collapsed="false">
      <c r="A225" s="21" t="n">
        <v>201</v>
      </c>
      <c r="B225" s="18" t="n">
        <f aca="false">CHOOSE($G$9,S225,U225,W225)</f>
        <v>-0.418863094439654</v>
      </c>
      <c r="C225" s="18" t="n">
        <f aca="false">CHOOSE($G$9,T225,V225,X225)</f>
        <v>-0.658860979849078</v>
      </c>
      <c r="D225" s="24" t="n">
        <f aca="false">$B$6+$B$7*B225</f>
        <v>0.00811369055603458</v>
      </c>
      <c r="E225" s="24" t="n">
        <f aca="false">$C$6+$C$7*($B$8*B225+SQRT(1-$B$8^2)*C225)</f>
        <v>-0.0280021893331436</v>
      </c>
      <c r="F225" s="14" t="n">
        <f aca="false">B225</f>
        <v>-0.418863094439654</v>
      </c>
      <c r="G225" s="14" t="n">
        <f aca="false">F225^2</f>
        <v>0.175446291883563</v>
      </c>
      <c r="H225" s="21"/>
      <c r="I225" s="21"/>
      <c r="J225" s="21"/>
      <c r="K225" s="21"/>
      <c r="L225" s="21"/>
      <c r="M225" s="21"/>
      <c r="N225" s="21"/>
      <c r="O225" s="21"/>
      <c r="P225" s="21"/>
      <c r="S225" s="20" t="n">
        <v>-0.418863094439654</v>
      </c>
      <c r="T225" s="20" t="n">
        <v>-0.658860979849078</v>
      </c>
      <c r="U225" s="20" t="n">
        <v>0.445450965385506</v>
      </c>
      <c r="V225" s="20" t="n">
        <v>0.14946804056448</v>
      </c>
      <c r="W225" s="20" t="n">
        <v>0.362965499086598</v>
      </c>
      <c r="X225" s="20" t="n">
        <v>0.0964355979527776</v>
      </c>
    </row>
    <row r="226" customFormat="false" ht="15" hidden="false" customHeight="false" outlineLevel="0" collapsed="false">
      <c r="A226" s="21" t="n">
        <v>202</v>
      </c>
      <c r="B226" s="18" t="n">
        <f aca="false">CHOOSE($G$9,S226,U226,W226)</f>
        <v>-0.174289147279917</v>
      </c>
      <c r="C226" s="18" t="n">
        <f aca="false">CHOOSE($G$9,T226,V226,X226)</f>
        <v>0.775920968985478</v>
      </c>
      <c r="D226" s="24" t="n">
        <f aca="false">$B$6+$B$7*B226</f>
        <v>0.0325710852720083</v>
      </c>
      <c r="E226" s="24" t="n">
        <f aca="false">$C$6+$C$7*($B$8*B226+SQRT(1-$B$8^2)*C226)</f>
        <v>0.10848226968305</v>
      </c>
      <c r="F226" s="14" t="n">
        <f aca="false">B226</f>
        <v>-0.174289147279917</v>
      </c>
      <c r="G226" s="14" t="n">
        <f aca="false">F226^2</f>
        <v>0.0303767068595607</v>
      </c>
      <c r="H226" s="21"/>
      <c r="I226" s="21"/>
      <c r="J226" s="21"/>
      <c r="K226" s="21"/>
      <c r="L226" s="21"/>
      <c r="M226" s="21"/>
      <c r="N226" s="21"/>
      <c r="O226" s="21"/>
      <c r="P226" s="21"/>
      <c r="S226" s="20" t="n">
        <v>-0.174289147279917</v>
      </c>
      <c r="T226" s="20" t="n">
        <v>0.775920968985478</v>
      </c>
      <c r="U226" s="20" t="n">
        <v>0.923698069471361</v>
      </c>
      <c r="V226" s="20" t="n">
        <v>-1.08021125274799</v>
      </c>
      <c r="W226" s="20" t="n">
        <v>-0.550916874794113</v>
      </c>
      <c r="X226" s="20" t="n">
        <v>-0.449710113857814</v>
      </c>
    </row>
    <row r="227" customFormat="false" ht="15" hidden="false" customHeight="false" outlineLevel="0" collapsed="false">
      <c r="A227" s="21" t="n">
        <v>203</v>
      </c>
      <c r="B227" s="18" t="n">
        <f aca="false">CHOOSE($G$9,S227,U227,W227)</f>
        <v>-0.954037575711386</v>
      </c>
      <c r="C227" s="18" t="n">
        <f aca="false">CHOOSE($G$9,T227,V227,X227)</f>
        <v>-1.528707580108</v>
      </c>
      <c r="D227" s="24" t="n">
        <f aca="false">$B$6+$B$7*B227</f>
        <v>-0.0454037575711386</v>
      </c>
      <c r="E227" s="24" t="n">
        <f aca="false">$C$6+$C$7*($B$8*B227+SQRT(1-$B$8^2)*C227)</f>
        <v>-0.130091838718706</v>
      </c>
      <c r="F227" s="14" t="n">
        <f aca="false">B227</f>
        <v>-0.954037575711386</v>
      </c>
      <c r="G227" s="14" t="n">
        <f aca="false">F227^2</f>
        <v>0.910187695869259</v>
      </c>
      <c r="H227" s="21"/>
      <c r="I227" s="21"/>
      <c r="J227" s="21"/>
      <c r="K227" s="21"/>
      <c r="L227" s="21"/>
      <c r="M227" s="21"/>
      <c r="N227" s="21"/>
      <c r="O227" s="21"/>
      <c r="P227" s="21"/>
      <c r="S227" s="20" t="n">
        <v>-0.954037575711386</v>
      </c>
      <c r="T227" s="20" t="n">
        <v>-1.528707580108</v>
      </c>
      <c r="U227" s="20" t="n">
        <v>-0.298202531086686</v>
      </c>
      <c r="V227" s="20" t="n">
        <v>-0.572971136600662</v>
      </c>
      <c r="W227" s="20" t="n">
        <v>2.3448918259787</v>
      </c>
      <c r="X227" s="20" t="n">
        <v>0.360827866680053</v>
      </c>
    </row>
    <row r="228" customFormat="false" ht="15" hidden="false" customHeight="false" outlineLevel="0" collapsed="false">
      <c r="A228" s="21" t="n">
        <v>204</v>
      </c>
      <c r="B228" s="18" t="n">
        <f aca="false">CHOOSE($G$9,S228,U228,W228)</f>
        <v>-0.401252176328303</v>
      </c>
      <c r="C228" s="18" t="n">
        <f aca="false">CHOOSE($G$9,T228,V228,X228)</f>
        <v>0.0173814112060654</v>
      </c>
      <c r="D228" s="24" t="n">
        <f aca="false">$B$6+$B$7*B228</f>
        <v>0.00987478236716968</v>
      </c>
      <c r="E228" s="24" t="n">
        <f aca="false">$C$6+$C$7*($B$8*B228+SQRT(1-$B$8^2)*C228)</f>
        <v>0.0314426655493925</v>
      </c>
      <c r="F228" s="14" t="n">
        <f aca="false">B228</f>
        <v>-0.401252176328303</v>
      </c>
      <c r="G228" s="14" t="n">
        <f aca="false">F228^2</f>
        <v>0.1610033090082</v>
      </c>
      <c r="H228" s="21"/>
      <c r="I228" s="21"/>
      <c r="J228" s="21"/>
      <c r="K228" s="21"/>
      <c r="L228" s="21"/>
      <c r="M228" s="21"/>
      <c r="N228" s="21"/>
      <c r="O228" s="21"/>
      <c r="P228" s="21"/>
      <c r="S228" s="20" t="n">
        <v>-0.401252176328303</v>
      </c>
      <c r="T228" s="20" t="n">
        <v>0.0173814112060654</v>
      </c>
      <c r="U228" s="20" t="n">
        <v>-0.675417455034187</v>
      </c>
      <c r="V228" s="20" t="n">
        <v>1.89256096531224</v>
      </c>
      <c r="W228" s="20" t="n">
        <v>-1.16673929484559</v>
      </c>
      <c r="X228" s="20" t="n">
        <v>-1.01613648966862</v>
      </c>
    </row>
    <row r="229" customFormat="false" ht="15" hidden="false" customHeight="false" outlineLevel="0" collapsed="false">
      <c r="A229" s="21" t="n">
        <v>205</v>
      </c>
      <c r="B229" s="18" t="n">
        <f aca="false">CHOOSE($G$9,S229,U229,W229)</f>
        <v>-0.470377929005359</v>
      </c>
      <c r="C229" s="18" t="n">
        <f aca="false">CHOOSE($G$9,T229,V229,X229)</f>
        <v>1.52057742049985</v>
      </c>
      <c r="D229" s="24" t="n">
        <f aca="false">$B$6+$B$7*B229</f>
        <v>0.00296220709946413</v>
      </c>
      <c r="E229" s="24" t="n">
        <f aca="false">$C$6+$C$7*($B$8*B229+SQRT(1-$B$8^2)*C229)</f>
        <v>0.15816697100712</v>
      </c>
      <c r="F229" s="14" t="n">
        <f aca="false">B229</f>
        <v>-0.470377929005359</v>
      </c>
      <c r="G229" s="14" t="n">
        <f aca="false">F229^2</f>
        <v>0.22125539609537</v>
      </c>
      <c r="H229" s="21"/>
      <c r="I229" s="21"/>
      <c r="J229" s="21"/>
      <c r="K229" s="21"/>
      <c r="L229" s="21"/>
      <c r="M229" s="21"/>
      <c r="N229" s="21"/>
      <c r="O229" s="21"/>
      <c r="P229" s="21"/>
      <c r="S229" s="20" t="n">
        <v>-0.470377929005359</v>
      </c>
      <c r="T229" s="20" t="n">
        <v>1.52057742049985</v>
      </c>
      <c r="U229" s="20" t="n">
        <v>0.475159401276872</v>
      </c>
      <c r="V229" s="20" t="n">
        <v>-1.10466890514949</v>
      </c>
      <c r="W229" s="20" t="n">
        <v>0.914092773625457</v>
      </c>
      <c r="X229" s="20" t="n">
        <v>0.132850694647865</v>
      </c>
    </row>
    <row r="230" customFormat="false" ht="15" hidden="false" customHeight="false" outlineLevel="0" collapsed="false">
      <c r="A230" s="21" t="n">
        <v>206</v>
      </c>
      <c r="B230" s="18" t="n">
        <f aca="false">CHOOSE($G$9,S230,U230,W230)</f>
        <v>-1.15016249798922</v>
      </c>
      <c r="C230" s="18" t="n">
        <f aca="false">CHOOSE($G$9,T230,V230,X230)</f>
        <v>1.11878874210149</v>
      </c>
      <c r="D230" s="24" t="n">
        <f aca="false">$B$6+$B$7*B230</f>
        <v>-0.0650162497989222</v>
      </c>
      <c r="E230" s="24" t="n">
        <f aca="false">$C$6+$C$7*($B$8*B230+SQRT(1-$B$8^2)*C230)</f>
        <v>0.0893818223133313</v>
      </c>
      <c r="F230" s="14" t="n">
        <f aca="false">B230</f>
        <v>-1.15016249798922</v>
      </c>
      <c r="G230" s="14" t="n">
        <f aca="false">F230^2</f>
        <v>1.32287377178081</v>
      </c>
      <c r="H230" s="21"/>
      <c r="I230" s="21"/>
      <c r="J230" s="21"/>
      <c r="K230" s="21"/>
      <c r="L230" s="21"/>
      <c r="M230" s="21"/>
      <c r="N230" s="21"/>
      <c r="O230" s="21"/>
      <c r="P230" s="21"/>
      <c r="S230" s="20" t="n">
        <v>-1.15016249798922</v>
      </c>
      <c r="T230" s="20" t="n">
        <v>1.11878874210149</v>
      </c>
      <c r="U230" s="20" t="n">
        <v>1.77187589988303</v>
      </c>
      <c r="V230" s="20" t="n">
        <v>-0.735585559989236</v>
      </c>
      <c r="W230" s="20" t="n">
        <v>0.479121480242184</v>
      </c>
      <c r="X230" s="20" t="n">
        <v>-0.426082097816259</v>
      </c>
    </row>
    <row r="231" customFormat="false" ht="15" hidden="false" customHeight="false" outlineLevel="0" collapsed="false">
      <c r="A231" s="21" t="n">
        <v>207</v>
      </c>
      <c r="B231" s="18" t="n">
        <f aca="false">CHOOSE($G$9,S231,U231,W231)</f>
        <v>-0.773222567343906</v>
      </c>
      <c r="C231" s="18" t="n">
        <f aca="false">CHOOSE($G$9,T231,V231,X231)</f>
        <v>-1.16263134081799</v>
      </c>
      <c r="D231" s="24" t="n">
        <f aca="false">$B$6+$B$7*B231</f>
        <v>-0.0273222567343906</v>
      </c>
      <c r="E231" s="24" t="n">
        <f aca="false">$C$6+$C$7*($B$8*B231+SQRT(1-$B$8^2)*C231)</f>
        <v>-0.08934795600563</v>
      </c>
      <c r="F231" s="14" t="n">
        <f aca="false">B231</f>
        <v>-0.773222567343906</v>
      </c>
      <c r="G231" s="14" t="n">
        <f aca="false">F231^2</f>
        <v>0.597873138649901</v>
      </c>
      <c r="H231" s="21"/>
      <c r="I231" s="21"/>
      <c r="J231" s="21"/>
      <c r="K231" s="21"/>
      <c r="L231" s="21"/>
      <c r="M231" s="21"/>
      <c r="N231" s="21"/>
      <c r="O231" s="21"/>
      <c r="P231" s="21"/>
      <c r="S231" s="20" t="n">
        <v>-0.773222567343906</v>
      </c>
      <c r="T231" s="20" t="n">
        <v>-1.16263134081799</v>
      </c>
      <c r="U231" s="20" t="n">
        <v>-0.322259102278768</v>
      </c>
      <c r="V231" s="20" t="n">
        <v>0.973383883913122</v>
      </c>
      <c r="W231" s="20" t="n">
        <v>-0.872946382997791</v>
      </c>
      <c r="X231" s="20" t="n">
        <v>-0.471861758119442</v>
      </c>
    </row>
    <row r="232" customFormat="false" ht="15" hidden="false" customHeight="false" outlineLevel="0" collapsed="false">
      <c r="A232" s="21" t="n">
        <v>208</v>
      </c>
      <c r="B232" s="18" t="n">
        <f aca="false">CHOOSE($G$9,S232,U232,W232)</f>
        <v>0.0320641606387755</v>
      </c>
      <c r="C232" s="18" t="n">
        <f aca="false">CHOOSE($G$9,T232,V232,X232)</f>
        <v>-1.87527216164077</v>
      </c>
      <c r="D232" s="24" t="n">
        <f aca="false">$B$6+$B$7*B232</f>
        <v>0.0532064160638776</v>
      </c>
      <c r="E232" s="24" t="n">
        <f aca="false">$C$6+$C$7*($B$8*B232+SQRT(1-$B$8^2)*C232)</f>
        <v>-0.110800125067128</v>
      </c>
      <c r="F232" s="14" t="n">
        <f aca="false">B232</f>
        <v>0.0320641606387755</v>
      </c>
      <c r="G232" s="14" t="n">
        <f aca="false">F232^2</f>
        <v>0.0010281103974692</v>
      </c>
      <c r="H232" s="21"/>
      <c r="I232" s="21"/>
      <c r="J232" s="21"/>
      <c r="K232" s="21"/>
      <c r="L232" s="21"/>
      <c r="M232" s="21"/>
      <c r="N232" s="21"/>
      <c r="O232" s="21"/>
      <c r="P232" s="21"/>
      <c r="S232" s="20" t="n">
        <v>0.0320641606387755</v>
      </c>
      <c r="T232" s="20" t="n">
        <v>-1.87527216164077</v>
      </c>
      <c r="U232" s="20" t="n">
        <v>-1.00570271407508</v>
      </c>
      <c r="V232" s="20" t="n">
        <v>-1.35711111596502</v>
      </c>
      <c r="W232" s="20" t="n">
        <v>0.323008674489081</v>
      </c>
      <c r="X232" s="20" t="n">
        <v>0.746124881659712</v>
      </c>
    </row>
    <row r="233" customFormat="false" ht="15" hidden="false" customHeight="false" outlineLevel="0" collapsed="false">
      <c r="A233" s="21" t="n">
        <v>209</v>
      </c>
      <c r="B233" s="18" t="n">
        <f aca="false">CHOOSE($G$9,S233,U233,W233)</f>
        <v>0.335708838730358</v>
      </c>
      <c r="C233" s="18" t="n">
        <f aca="false">CHOOSE($G$9,T233,V233,X233)</f>
        <v>0.514315786858164</v>
      </c>
      <c r="D233" s="24" t="n">
        <f aca="false">$B$6+$B$7*B233</f>
        <v>0.0835708838730358</v>
      </c>
      <c r="E233" s="24" t="n">
        <f aca="false">$C$6+$C$7*($B$8*B233+SQRT(1-$B$8^2)*C233)</f>
        <v>0.111326495635173</v>
      </c>
      <c r="F233" s="14" t="n">
        <f aca="false">B233</f>
        <v>0.335708838730358</v>
      </c>
      <c r="G233" s="14" t="n">
        <f aca="false">F233^2</f>
        <v>0.112700424401685</v>
      </c>
      <c r="H233" s="21"/>
      <c r="I233" s="21"/>
      <c r="J233" s="21"/>
      <c r="K233" s="21"/>
      <c r="L233" s="21"/>
      <c r="M233" s="21"/>
      <c r="N233" s="21"/>
      <c r="O233" s="21"/>
      <c r="P233" s="21"/>
      <c r="S233" s="20" t="n">
        <v>0.335708838730358</v>
      </c>
      <c r="T233" s="20" t="n">
        <v>0.514315786858164</v>
      </c>
      <c r="U233" s="20" t="n">
        <v>0.833440509941315</v>
      </c>
      <c r="V233" s="20" t="n">
        <v>0.454079049920304</v>
      </c>
      <c r="W233" s="20" t="n">
        <v>0.335008071127312</v>
      </c>
      <c r="X233" s="20" t="n">
        <v>0.523224846300288</v>
      </c>
    </row>
    <row r="234" customFormat="false" ht="15" hidden="false" customHeight="false" outlineLevel="0" collapsed="false">
      <c r="A234" s="21" t="n">
        <v>210</v>
      </c>
      <c r="B234" s="18" t="n">
        <f aca="false">CHOOSE($G$9,S234,U234,W234)</f>
        <v>-0.396220844768007</v>
      </c>
      <c r="C234" s="18" t="n">
        <f aca="false">CHOOSE($G$9,T234,V234,X234)</f>
        <v>-0.10391628272435</v>
      </c>
      <c r="D234" s="24" t="n">
        <f aca="false">$B$6+$B$7*B234</f>
        <v>0.0103779155231993</v>
      </c>
      <c r="E234" s="24" t="n">
        <f aca="false">$C$6+$C$7*($B$8*B234+SQRT(1-$B$8^2)*C234)</f>
        <v>0.0211895436909863</v>
      </c>
      <c r="F234" s="14" t="n">
        <f aca="false">B234</f>
        <v>-0.396220844768007</v>
      </c>
      <c r="G234" s="14" t="n">
        <f aca="false">F234^2</f>
        <v>0.156990957828673</v>
      </c>
      <c r="H234" s="21"/>
      <c r="I234" s="21"/>
      <c r="J234" s="21"/>
      <c r="K234" s="21"/>
      <c r="L234" s="21"/>
      <c r="M234" s="21"/>
      <c r="N234" s="21"/>
      <c r="O234" s="21"/>
      <c r="P234" s="21"/>
      <c r="S234" s="20" t="n">
        <v>-0.396220844768007</v>
      </c>
      <c r="T234" s="20" t="n">
        <v>-0.10391628272435</v>
      </c>
      <c r="U234" s="20" t="n">
        <v>0.606495373472863</v>
      </c>
      <c r="V234" s="20" t="n">
        <v>1.80899589125823</v>
      </c>
      <c r="W234" s="20" t="n">
        <v>0.81314872786075</v>
      </c>
      <c r="X234" s="20" t="n">
        <v>-0.353111779129388</v>
      </c>
    </row>
    <row r="235" customFormat="false" ht="15" hidden="false" customHeight="false" outlineLevel="0" collapsed="false">
      <c r="A235" s="21" t="n">
        <v>211</v>
      </c>
      <c r="B235" s="18" t="n">
        <f aca="false">CHOOSE($G$9,S235,U235,W235)</f>
        <v>0.944806350914449</v>
      </c>
      <c r="C235" s="18" t="n">
        <f aca="false">CHOOSE($G$9,T235,V235,X235)</f>
        <v>-2.26266729943525</v>
      </c>
      <c r="D235" s="24" t="n">
        <f aca="false">$B$6+$B$7*B235</f>
        <v>0.144480635091445</v>
      </c>
      <c r="E235" s="24" t="n">
        <f aca="false">$C$6+$C$7*($B$8*B235+SQRT(1-$B$8^2)*C235)</f>
        <v>-0.0987124186166033</v>
      </c>
      <c r="F235" s="14" t="n">
        <f aca="false">B235</f>
        <v>0.944806350914449</v>
      </c>
      <c r="G235" s="14" t="n">
        <f aca="false">F235^2</f>
        <v>0.892659040728276</v>
      </c>
      <c r="H235" s="21"/>
      <c r="I235" s="21"/>
      <c r="J235" s="21"/>
      <c r="K235" s="21"/>
      <c r="L235" s="21"/>
      <c r="M235" s="21"/>
      <c r="N235" s="21"/>
      <c r="O235" s="21"/>
      <c r="P235" s="21"/>
      <c r="S235" s="20" t="n">
        <v>0.944806350914449</v>
      </c>
      <c r="T235" s="20" t="n">
        <v>-2.26266729943525</v>
      </c>
      <c r="U235" s="20" t="n">
        <v>1.21597434418834</v>
      </c>
      <c r="V235" s="20" t="n">
        <v>-0.26199241347341</v>
      </c>
      <c r="W235" s="20" t="n">
        <v>0.138908580099826</v>
      </c>
      <c r="X235" s="20" t="n">
        <v>-0.203270438033252</v>
      </c>
    </row>
    <row r="236" customFormat="false" ht="15" hidden="false" customHeight="false" outlineLevel="0" collapsed="false">
      <c r="A236" s="21" t="n">
        <v>212</v>
      </c>
      <c r="B236" s="18" t="n">
        <f aca="false">CHOOSE($G$9,S236,U236,W236)</f>
        <v>-0.196204915314785</v>
      </c>
      <c r="C236" s="18" t="n">
        <f aca="false">CHOOSE($G$9,T236,V236,X236)</f>
        <v>-0.405599680033839</v>
      </c>
      <c r="D236" s="24" t="n">
        <f aca="false">$B$6+$B$7*B236</f>
        <v>0.0303795084685215</v>
      </c>
      <c r="E236" s="24" t="n">
        <f aca="false">$C$6+$C$7*($B$8*B236+SQRT(1-$B$8^2)*C236)</f>
        <v>0.00506379156664634</v>
      </c>
      <c r="F236" s="14" t="n">
        <f aca="false">B236</f>
        <v>-0.196204915314785</v>
      </c>
      <c r="G236" s="14" t="n">
        <f aca="false">F236^2</f>
        <v>0.038496368793682</v>
      </c>
      <c r="H236" s="21"/>
      <c r="I236" s="21"/>
      <c r="J236" s="21"/>
      <c r="K236" s="21"/>
      <c r="L236" s="21"/>
      <c r="M236" s="21"/>
      <c r="N236" s="21"/>
      <c r="O236" s="21"/>
      <c r="P236" s="21"/>
      <c r="S236" s="20" t="n">
        <v>-0.196204915314785</v>
      </c>
      <c r="T236" s="20" t="n">
        <v>-0.405599680033839</v>
      </c>
      <c r="U236" s="20" t="n">
        <v>0.285129876143778</v>
      </c>
      <c r="V236" s="20" t="n">
        <v>1.39681126407935</v>
      </c>
      <c r="W236" s="20" t="n">
        <v>0.0202813296599073</v>
      </c>
      <c r="X236" s="20" t="n">
        <v>-0.929043346579207</v>
      </c>
    </row>
    <row r="237" customFormat="false" ht="15" hidden="false" customHeight="false" outlineLevel="0" collapsed="false">
      <c r="A237" s="21" t="n">
        <v>213</v>
      </c>
      <c r="B237" s="18" t="n">
        <f aca="false">CHOOSE($G$9,S237,U237,W237)</f>
        <v>-0.210025326739603</v>
      </c>
      <c r="C237" s="18" t="n">
        <f aca="false">CHOOSE($G$9,T237,V237,X237)</f>
        <v>2.51770204254558</v>
      </c>
      <c r="D237" s="24" t="n">
        <f aca="false">$B$6+$B$7*B237</f>
        <v>0.0289974673260397</v>
      </c>
      <c r="E237" s="24" t="n">
        <f aca="false">$C$6+$C$7*($B$8*B237+SQRT(1-$B$8^2)*C237)</f>
        <v>0.257538126463464</v>
      </c>
      <c r="F237" s="14" t="n">
        <f aca="false">B237</f>
        <v>-0.210025326739603</v>
      </c>
      <c r="G237" s="14" t="n">
        <f aca="false">F237^2</f>
        <v>0.0441106378720768</v>
      </c>
      <c r="H237" s="21"/>
      <c r="I237" s="21"/>
      <c r="J237" s="21"/>
      <c r="K237" s="21"/>
      <c r="L237" s="21"/>
      <c r="M237" s="21"/>
      <c r="N237" s="21"/>
      <c r="O237" s="21"/>
      <c r="P237" s="21"/>
      <c r="S237" s="20" t="n">
        <v>-0.210025326739603</v>
      </c>
      <c r="T237" s="20" t="n">
        <v>2.51770204254558</v>
      </c>
      <c r="U237" s="20" t="n">
        <v>-0.548946764179452</v>
      </c>
      <c r="V237" s="20" t="n">
        <v>-1.10409203830344</v>
      </c>
      <c r="W237" s="20" t="n">
        <v>1.87660640003968</v>
      </c>
      <c r="X237" s="20" t="n">
        <v>0.0960584081125333</v>
      </c>
    </row>
    <row r="238" customFormat="false" ht="15" hidden="false" customHeight="false" outlineLevel="0" collapsed="false">
      <c r="A238" s="21" t="n">
        <v>214</v>
      </c>
      <c r="B238" s="18" t="n">
        <f aca="false">CHOOSE($G$9,S238,U238,W238)</f>
        <v>-1.65529340024274</v>
      </c>
      <c r="C238" s="18" t="n">
        <f aca="false">CHOOSE($G$9,T238,V238,X238)</f>
        <v>1.02176716002038</v>
      </c>
      <c r="D238" s="24" t="n">
        <f aca="false">$B$6+$B$7*B238</f>
        <v>-0.115529340024274</v>
      </c>
      <c r="E238" s="24" t="n">
        <f aca="false">$C$6+$C$7*($B$8*B238+SQRT(1-$B$8^2)*C238)</f>
        <v>0.0557229617208958</v>
      </c>
      <c r="F238" s="14" t="n">
        <f aca="false">B238</f>
        <v>-1.65529340024274</v>
      </c>
      <c r="G238" s="14" t="n">
        <f aca="false">F238^2</f>
        <v>2.73999624088716</v>
      </c>
      <c r="H238" s="21"/>
      <c r="I238" s="21"/>
      <c r="J238" s="21"/>
      <c r="K238" s="21"/>
      <c r="L238" s="21"/>
      <c r="M238" s="21"/>
      <c r="N238" s="21"/>
      <c r="O238" s="21"/>
      <c r="P238" s="21"/>
      <c r="S238" s="20" t="n">
        <v>-1.65529340024274</v>
      </c>
      <c r="T238" s="20" t="n">
        <v>1.02176716002038</v>
      </c>
      <c r="U238" s="20" t="n">
        <v>-1.0775914684796</v>
      </c>
      <c r="V238" s="20" t="n">
        <v>-0.129237029317435</v>
      </c>
      <c r="W238" s="20" t="n">
        <v>-1.49117366617493</v>
      </c>
      <c r="X238" s="20" t="n">
        <v>-0.903294077438252</v>
      </c>
    </row>
    <row r="239" customFormat="false" ht="15" hidden="false" customHeight="false" outlineLevel="0" collapsed="false">
      <c r="A239" s="21" t="n">
        <v>215</v>
      </c>
      <c r="B239" s="18" t="n">
        <f aca="false">CHOOSE($G$9,S239,U239,W239)</f>
        <v>-0.350202619374417</v>
      </c>
      <c r="C239" s="18" t="n">
        <f aca="false">CHOOSE($G$9,T239,V239,X239)</f>
        <v>-1.63953768848843</v>
      </c>
      <c r="D239" s="24" t="n">
        <f aca="false">$B$6+$B$7*B239</f>
        <v>0.0149797380625583</v>
      </c>
      <c r="E239" s="24" t="n">
        <f aca="false">$C$6+$C$7*($B$8*B239+SQRT(1-$B$8^2)*C239)</f>
        <v>-0.109498259838021</v>
      </c>
      <c r="F239" s="14" t="n">
        <f aca="false">B239</f>
        <v>-0.350202619374417</v>
      </c>
      <c r="G239" s="14" t="n">
        <f aca="false">F239^2</f>
        <v>0.122641874616703</v>
      </c>
      <c r="H239" s="21"/>
      <c r="I239" s="21"/>
      <c r="J239" s="21"/>
      <c r="K239" s="21"/>
      <c r="L239" s="21"/>
      <c r="M239" s="21"/>
      <c r="N239" s="21"/>
      <c r="O239" s="21"/>
      <c r="P239" s="21"/>
      <c r="S239" s="20" t="n">
        <v>-0.350202619374417</v>
      </c>
      <c r="T239" s="20" t="n">
        <v>-1.63953768848843</v>
      </c>
      <c r="U239" s="20" t="n">
        <v>0.903414166747281</v>
      </c>
      <c r="V239" s="20" t="n">
        <v>0.0704313033348483</v>
      </c>
      <c r="W239" s="20" t="n">
        <v>-1.42153260060926</v>
      </c>
      <c r="X239" s="20" t="n">
        <v>1.51113756176811</v>
      </c>
    </row>
    <row r="240" customFormat="false" ht="15" hidden="false" customHeight="false" outlineLevel="0" collapsed="false">
      <c r="A240" s="21" t="n">
        <v>216</v>
      </c>
      <c r="B240" s="18" t="n">
        <f aca="false">CHOOSE($G$9,S240,U240,W240)</f>
        <v>1.26439696384267</v>
      </c>
      <c r="C240" s="18" t="n">
        <f aca="false">CHOOSE($G$9,T240,V240,X240)</f>
        <v>0.765635700993823</v>
      </c>
      <c r="D240" s="24" t="n">
        <f aca="false">$B$6+$B$7*B240</f>
        <v>0.176439696384267</v>
      </c>
      <c r="E240" s="24" t="n">
        <f aca="false">$C$6+$C$7*($B$8*B240+SQRT(1-$B$8^2)*C240)</f>
        <v>0.179525844902629</v>
      </c>
      <c r="F240" s="14" t="n">
        <f aca="false">B240</f>
        <v>1.26439696384267</v>
      </c>
      <c r="G240" s="14" t="n">
        <f aca="false">F240^2</f>
        <v>1.59869968217455</v>
      </c>
      <c r="H240" s="21"/>
      <c r="I240" s="21"/>
      <c r="J240" s="21"/>
      <c r="K240" s="21"/>
      <c r="L240" s="21"/>
      <c r="M240" s="21"/>
      <c r="N240" s="21"/>
      <c r="O240" s="21"/>
      <c r="P240" s="21"/>
      <c r="S240" s="20" t="n">
        <v>1.26439696384267</v>
      </c>
      <c r="T240" s="20" t="n">
        <v>0.765635700993823</v>
      </c>
      <c r="U240" s="20" t="n">
        <v>1.22709020235751</v>
      </c>
      <c r="V240" s="20" t="n">
        <v>-0.298127539112373</v>
      </c>
      <c r="W240" s="20" t="n">
        <v>1.02639114164736</v>
      </c>
      <c r="X240" s="20" t="n">
        <v>-0.0503469074669287</v>
      </c>
    </row>
    <row r="241" customFormat="false" ht="15" hidden="false" customHeight="false" outlineLevel="0" collapsed="false">
      <c r="A241" s="21" t="n">
        <v>217</v>
      </c>
      <c r="B241" s="18" t="n">
        <f aca="false">CHOOSE($G$9,S241,U241,W241)</f>
        <v>0.305541343711705</v>
      </c>
      <c r="C241" s="18" t="n">
        <f aca="false">CHOOSE($G$9,T241,V241,X241)</f>
        <v>-0.111550880340958</v>
      </c>
      <c r="D241" s="24" t="n">
        <f aca="false">$B$6+$B$7*B241</f>
        <v>0.0805541343711705</v>
      </c>
      <c r="E241" s="24" t="n">
        <f aca="false">$C$6+$C$7*($B$8*B241+SQRT(1-$B$8^2)*C241)</f>
        <v>0.0556164775666065</v>
      </c>
      <c r="F241" s="14" t="n">
        <f aca="false">B241</f>
        <v>0.305541343711705</v>
      </c>
      <c r="G241" s="14" t="n">
        <f aca="false">F241^2</f>
        <v>0.0933555127171543</v>
      </c>
      <c r="H241" s="21"/>
      <c r="I241" s="21"/>
      <c r="J241" s="21"/>
      <c r="K241" s="21"/>
      <c r="L241" s="21"/>
      <c r="M241" s="21"/>
      <c r="N241" s="21"/>
      <c r="O241" s="21"/>
      <c r="P241" s="21"/>
      <c r="S241" s="20" t="n">
        <v>0.305541343711705</v>
      </c>
      <c r="T241" s="20" t="n">
        <v>-0.111550880340958</v>
      </c>
      <c r="U241" s="20" t="n">
        <v>-1.10217676291427</v>
      </c>
      <c r="V241" s="20" t="n">
        <v>1.70703751926756</v>
      </c>
      <c r="W241" s="20" t="n">
        <v>-0.905649427022198</v>
      </c>
      <c r="X241" s="20" t="n">
        <v>0.458815558827184</v>
      </c>
    </row>
    <row r="242" customFormat="false" ht="15" hidden="false" customHeight="false" outlineLevel="0" collapsed="false">
      <c r="A242" s="21" t="n">
        <v>218</v>
      </c>
      <c r="B242" s="18" t="n">
        <f aca="false">CHOOSE($G$9,S242,U242,W242)</f>
        <v>-0.526137639850023</v>
      </c>
      <c r="C242" s="18" t="n">
        <f aca="false">CHOOSE($G$9,T242,V242,X242)</f>
        <v>-0.0647773680201922</v>
      </c>
      <c r="D242" s="24" t="n">
        <f aca="false">$B$6+$B$7*B242</f>
        <v>-0.00261376398500229</v>
      </c>
      <c r="E242" s="24" t="n">
        <f aca="false">$C$6+$C$7*($B$8*B242+SQRT(1-$B$8^2)*C242)</f>
        <v>0.0180832333779208</v>
      </c>
      <c r="F242" s="14" t="n">
        <f aca="false">B242</f>
        <v>-0.526137639850023</v>
      </c>
      <c r="G242" s="14" t="n">
        <f aca="false">F242^2</f>
        <v>0.276820816066952</v>
      </c>
      <c r="H242" s="21"/>
      <c r="I242" s="21"/>
      <c r="J242" s="21"/>
      <c r="K242" s="21"/>
      <c r="L242" s="21"/>
      <c r="M242" s="21"/>
      <c r="N242" s="21"/>
      <c r="O242" s="21"/>
      <c r="P242" s="21"/>
      <c r="S242" s="20" t="n">
        <v>-0.526137639850023</v>
      </c>
      <c r="T242" s="20" t="n">
        <v>-0.0647773680201922</v>
      </c>
      <c r="U242" s="20" t="n">
        <v>0.405743881944573</v>
      </c>
      <c r="V242" s="20" t="n">
        <v>-2.43616874403095</v>
      </c>
      <c r="W242" s="20" t="n">
        <v>1.27856081480714</v>
      </c>
      <c r="X242" s="20" t="n">
        <v>-1.43691216944216</v>
      </c>
    </row>
    <row r="243" customFormat="false" ht="15" hidden="false" customHeight="false" outlineLevel="0" collapsed="false">
      <c r="A243" s="21" t="n">
        <v>219</v>
      </c>
      <c r="B243" s="18" t="n">
        <f aca="false">CHOOSE($G$9,S243,U243,W243)</f>
        <v>-0.047426895496381</v>
      </c>
      <c r="C243" s="18" t="n">
        <f aca="false">CHOOSE($G$9,T243,V243,X243)</f>
        <v>-0.416748760189137</v>
      </c>
      <c r="D243" s="24" t="n">
        <f aca="false">$B$6+$B$7*B243</f>
        <v>0.0452573104503619</v>
      </c>
      <c r="E243" s="24" t="n">
        <f aca="false">$C$6+$C$7*($B$8*B243+SQRT(1-$B$8^2)*C243)</f>
        <v>0.0115371538932348</v>
      </c>
      <c r="F243" s="14" t="n">
        <f aca="false">B243</f>
        <v>-0.047426895496381</v>
      </c>
      <c r="G243" s="14" t="n">
        <f aca="false">F243^2</f>
        <v>0.00224931041642465</v>
      </c>
      <c r="H243" s="21"/>
      <c r="I243" s="21"/>
      <c r="J243" s="21"/>
      <c r="K243" s="21"/>
      <c r="L243" s="21"/>
      <c r="M243" s="21"/>
      <c r="N243" s="21"/>
      <c r="O243" s="21"/>
      <c r="P243" s="21"/>
      <c r="S243" s="20" t="n">
        <v>-0.047426895496381</v>
      </c>
      <c r="T243" s="20" t="n">
        <v>-0.416748760189137</v>
      </c>
      <c r="U243" s="20" t="n">
        <v>-0.683826115523378</v>
      </c>
      <c r="V243" s="20" t="n">
        <v>0.204286446128984</v>
      </c>
      <c r="W243" s="20" t="n">
        <v>-0.434827040893957</v>
      </c>
      <c r="X243" s="20" t="n">
        <v>0.19575060302313</v>
      </c>
    </row>
    <row r="244" customFormat="false" ht="15" hidden="false" customHeight="false" outlineLevel="0" collapsed="false">
      <c r="A244" s="21" t="n">
        <v>220</v>
      </c>
      <c r="B244" s="18" t="n">
        <f aca="false">CHOOSE($G$9,S244,U244,W244)</f>
        <v>-0.183093361197052</v>
      </c>
      <c r="C244" s="18" t="n">
        <f aca="false">CHOOSE($G$9,T244,V244,X244)</f>
        <v>0.287657453311508</v>
      </c>
      <c r="D244" s="24" t="n">
        <f aca="false">$B$6+$B$7*B244</f>
        <v>0.0316906638802948</v>
      </c>
      <c r="E244" s="24" t="n">
        <f aca="false">$C$6+$C$7*($B$8*B244+SQRT(1-$B$8^2)*C244)</f>
        <v>0.0657571981557176</v>
      </c>
      <c r="F244" s="14" t="n">
        <f aca="false">B244</f>
        <v>-0.183093361197052</v>
      </c>
      <c r="G244" s="14" t="n">
        <f aca="false">F244^2</f>
        <v>0.0335231789144341</v>
      </c>
      <c r="H244" s="21"/>
      <c r="I244" s="21"/>
      <c r="J244" s="21"/>
      <c r="K244" s="21"/>
      <c r="L244" s="21"/>
      <c r="M244" s="21"/>
      <c r="N244" s="21"/>
      <c r="O244" s="21"/>
      <c r="P244" s="21"/>
      <c r="S244" s="20" t="n">
        <v>-0.183093361197052</v>
      </c>
      <c r="T244" s="20" t="n">
        <v>0.287657453311508</v>
      </c>
      <c r="U244" s="20" t="n">
        <v>-1.16151387853961</v>
      </c>
      <c r="V244" s="20" t="n">
        <v>1.61904438639577</v>
      </c>
      <c r="W244" s="20" t="n">
        <v>-1.13821356652985</v>
      </c>
      <c r="X244" s="20" t="n">
        <v>-0.273817231068982</v>
      </c>
    </row>
    <row r="245" customFormat="false" ht="15" hidden="false" customHeight="false" outlineLevel="0" collapsed="false">
      <c r="A245" s="21" t="n">
        <v>221</v>
      </c>
      <c r="B245" s="18" t="n">
        <f aca="false">CHOOSE($G$9,S245,U245,W245)</f>
        <v>-0.111576376367688</v>
      </c>
      <c r="C245" s="18" t="n">
        <f aca="false">CHOOSE($G$9,T245,V245,X245)</f>
        <v>0.744499595833716</v>
      </c>
      <c r="D245" s="24" t="n">
        <f aca="false">$B$6+$B$7*B245</f>
        <v>0.0388423623632312</v>
      </c>
      <c r="E245" s="24" t="n">
        <f aca="false">$C$6+$C$7*($B$8*B245+SQRT(1-$B$8^2)*C245)</f>
        <v>0.10889673749154</v>
      </c>
      <c r="F245" s="14" t="n">
        <f aca="false">B245</f>
        <v>-0.111576376367688</v>
      </c>
      <c r="G245" s="14" t="n">
        <f aca="false">F245^2</f>
        <v>0.0124492877633441</v>
      </c>
      <c r="H245" s="21"/>
      <c r="I245" s="21"/>
      <c r="J245" s="21"/>
      <c r="K245" s="21"/>
      <c r="L245" s="21"/>
      <c r="M245" s="21"/>
      <c r="N245" s="21"/>
      <c r="O245" s="21"/>
      <c r="P245" s="21"/>
      <c r="S245" s="20" t="n">
        <v>-0.111576376367688</v>
      </c>
      <c r="T245" s="20" t="n">
        <v>0.744499595833716</v>
      </c>
      <c r="U245" s="20" t="n">
        <v>-0.233240160494119</v>
      </c>
      <c r="V245" s="20" t="n">
        <v>-1.03788241468509</v>
      </c>
      <c r="W245" s="20" t="n">
        <v>-0.42769581540617</v>
      </c>
      <c r="X245" s="20" t="n">
        <v>0.703820460490743</v>
      </c>
    </row>
    <row r="246" customFormat="false" ht="15" hidden="false" customHeight="false" outlineLevel="0" collapsed="false">
      <c r="A246" s="21" t="n">
        <v>222</v>
      </c>
      <c r="B246" s="18" t="n">
        <f aca="false">CHOOSE($G$9,S246,U246,W246)</f>
        <v>-0.109146605624576</v>
      </c>
      <c r="C246" s="18" t="n">
        <f aca="false">CHOOSE($G$9,T246,V246,X246)</f>
        <v>-0.317060843119569</v>
      </c>
      <c r="D246" s="24" t="n">
        <f aca="false">$B$6+$B$7*B246</f>
        <v>0.0390853394375424</v>
      </c>
      <c r="E246" s="24" t="n">
        <f aca="false">$C$6+$C$7*($B$8*B246+SQRT(1-$B$8^2)*C246)</f>
        <v>0.0170843952500853</v>
      </c>
      <c r="F246" s="14" t="n">
        <f aca="false">B246</f>
        <v>-0.109146605624576</v>
      </c>
      <c r="G246" s="14" t="n">
        <f aca="false">F246^2</f>
        <v>0.0119129815193668</v>
      </c>
      <c r="H246" s="21"/>
      <c r="I246" s="21"/>
      <c r="J246" s="21"/>
      <c r="K246" s="21"/>
      <c r="L246" s="21"/>
      <c r="M246" s="21"/>
      <c r="N246" s="21"/>
      <c r="O246" s="21"/>
      <c r="P246" s="21"/>
      <c r="S246" s="20" t="n">
        <v>-0.109146605624576</v>
      </c>
      <c r="T246" s="20" t="n">
        <v>-0.317060843119569</v>
      </c>
      <c r="U246" s="20" t="n">
        <v>0.75571947329088</v>
      </c>
      <c r="V246" s="20" t="n">
        <v>1.33232207295454</v>
      </c>
      <c r="W246" s="20" t="n">
        <v>-1.39892743980334</v>
      </c>
      <c r="X246" s="20" t="n">
        <v>1.32330802676462</v>
      </c>
    </row>
    <row r="247" customFormat="false" ht="15" hidden="false" customHeight="false" outlineLevel="0" collapsed="false">
      <c r="A247" s="21" t="n">
        <v>223</v>
      </c>
      <c r="B247" s="18" t="n">
        <f aca="false">CHOOSE($G$9,S247,U247,W247)</f>
        <v>0.111442015862659</v>
      </c>
      <c r="C247" s="18" t="n">
        <f aca="false">CHOOSE($G$9,T247,V247,X247)</f>
        <v>-0.498275656089813</v>
      </c>
      <c r="D247" s="24" t="n">
        <f aca="false">$B$6+$B$7*B247</f>
        <v>0.0611442015862659</v>
      </c>
      <c r="E247" s="24" t="n">
        <f aca="false">$C$6+$C$7*($B$8*B247+SQRT(1-$B$8^2)*C247)</f>
        <v>0.0124201631670193</v>
      </c>
      <c r="F247" s="14" t="n">
        <f aca="false">B247</f>
        <v>0.111442015862659</v>
      </c>
      <c r="G247" s="14" t="n">
        <f aca="false">F247^2</f>
        <v>0.0124193228995332</v>
      </c>
      <c r="H247" s="21"/>
      <c r="I247" s="21"/>
      <c r="J247" s="21"/>
      <c r="K247" s="21"/>
      <c r="L247" s="21"/>
      <c r="M247" s="21"/>
      <c r="N247" s="21"/>
      <c r="O247" s="21"/>
      <c r="P247" s="21"/>
      <c r="S247" s="20" t="n">
        <v>0.111442015862659</v>
      </c>
      <c r="T247" s="20" t="n">
        <v>-0.498275656089813</v>
      </c>
      <c r="U247" s="20" t="n">
        <v>-0.761327242428697</v>
      </c>
      <c r="V247" s="20" t="n">
        <v>1.209569837542</v>
      </c>
      <c r="W247" s="20" t="n">
        <v>0.833110682230235</v>
      </c>
      <c r="X247" s="20" t="n">
        <v>-0.403794025039222</v>
      </c>
    </row>
    <row r="248" customFormat="false" ht="15" hidden="false" customHeight="false" outlineLevel="0" collapsed="false">
      <c r="A248" s="21" t="n">
        <v>224</v>
      </c>
      <c r="B248" s="18" t="n">
        <f aca="false">CHOOSE($G$9,S248,U248,W248)</f>
        <v>-0.3874239135375</v>
      </c>
      <c r="C248" s="18" t="n">
        <f aca="false">CHOOSE($G$9,T248,V248,X248)</f>
        <v>-1.48824006736489</v>
      </c>
      <c r="D248" s="24" t="n">
        <f aca="false">$B$6+$B$7*B248</f>
        <v>0.01125760864625</v>
      </c>
      <c r="E248" s="24" t="n">
        <f aca="false">$C$6+$C$7*($B$8*B248+SQRT(1-$B$8^2)*C248)</f>
        <v>-0.0982565662036608</v>
      </c>
      <c r="F248" s="14" t="n">
        <f aca="false">B248</f>
        <v>-0.3874239135375</v>
      </c>
      <c r="G248" s="14" t="n">
        <f aca="false">F248^2</f>
        <v>0.150097288780712</v>
      </c>
      <c r="H248" s="21"/>
      <c r="I248" s="21"/>
      <c r="J248" s="21"/>
      <c r="K248" s="21"/>
      <c r="L248" s="21"/>
      <c r="M248" s="21"/>
      <c r="N248" s="21"/>
      <c r="O248" s="21"/>
      <c r="P248" s="21"/>
      <c r="S248" s="20" t="n">
        <v>-0.3874239135375</v>
      </c>
      <c r="T248" s="20" t="n">
        <v>-1.48824006736489</v>
      </c>
      <c r="U248" s="20" t="n">
        <v>1.06982017515765</v>
      </c>
      <c r="V248" s="20" t="n">
        <v>0.391471943686584</v>
      </c>
      <c r="W248" s="20" t="n">
        <v>1.11840189264527</v>
      </c>
      <c r="X248" s="20" t="n">
        <v>-0.251210718375225</v>
      </c>
    </row>
    <row r="249" customFormat="false" ht="15" hidden="false" customHeight="false" outlineLevel="0" collapsed="false">
      <c r="A249" s="21" t="n">
        <v>225</v>
      </c>
      <c r="B249" s="18" t="n">
        <f aca="false">CHOOSE($G$9,S249,U249,W249)</f>
        <v>-0.0548498931022253</v>
      </c>
      <c r="C249" s="18" t="n">
        <f aca="false">CHOOSE($G$9,T249,V249,X249)</f>
        <v>-1.29711491512629</v>
      </c>
      <c r="D249" s="24" t="n">
        <f aca="false">$B$6+$B$7*B249</f>
        <v>0.0445150106897775</v>
      </c>
      <c r="E249" s="24" t="n">
        <f aca="false">$C$6+$C$7*($B$8*B249+SQRT(1-$B$8^2)*C249)</f>
        <v>-0.0650759414678175</v>
      </c>
      <c r="F249" s="14" t="n">
        <f aca="false">B249</f>
        <v>-0.0548498931022253</v>
      </c>
      <c r="G249" s="14" t="n">
        <f aca="false">F249^2</f>
        <v>0.00300851077332554</v>
      </c>
      <c r="H249" s="21"/>
      <c r="I249" s="21"/>
      <c r="J249" s="21"/>
      <c r="K249" s="21"/>
      <c r="L249" s="21"/>
      <c r="M249" s="21"/>
      <c r="N249" s="21"/>
      <c r="O249" s="21"/>
      <c r="P249" s="21"/>
      <c r="S249" s="20" t="n">
        <v>-0.0548498931022253</v>
      </c>
      <c r="T249" s="20" t="n">
        <v>-1.29711491512629</v>
      </c>
      <c r="U249" s="20" t="n">
        <v>-0.726607835321981</v>
      </c>
      <c r="V249" s="20" t="n">
        <v>0.297264223058209</v>
      </c>
      <c r="W249" s="20" t="n">
        <v>-2.05636898556678</v>
      </c>
      <c r="X249" s="20" t="n">
        <v>0.949740881611458</v>
      </c>
    </row>
    <row r="250" customFormat="false" ht="15" hidden="false" customHeight="false" outlineLevel="0" collapsed="false">
      <c r="A250" s="21" t="n">
        <v>226</v>
      </c>
      <c r="B250" s="18" t="n">
        <f aca="false">CHOOSE($G$9,S250,U250,W250)</f>
        <v>1.28745566607225</v>
      </c>
      <c r="C250" s="18" t="n">
        <f aca="false">CHOOSE($G$9,T250,V250,X250)</f>
        <v>1.5486374023041</v>
      </c>
      <c r="D250" s="24" t="n">
        <f aca="false">$B$6+$B$7*B250</f>
        <v>0.178745566607225</v>
      </c>
      <c r="E250" s="24" t="n">
        <f aca="false">$C$6+$C$7*($B$8*B250+SQRT(1-$B$8^2)*C250)</f>
        <v>0.248488716468221</v>
      </c>
      <c r="F250" s="14" t="n">
        <f aca="false">B250</f>
        <v>1.28745566607225</v>
      </c>
      <c r="G250" s="14" t="n">
        <f aca="false">F250^2</f>
        <v>1.65754209210153</v>
      </c>
      <c r="H250" s="21"/>
      <c r="I250" s="21"/>
      <c r="J250" s="21"/>
      <c r="K250" s="21"/>
      <c r="L250" s="21"/>
      <c r="M250" s="21"/>
      <c r="N250" s="21"/>
      <c r="O250" s="21"/>
      <c r="P250" s="21"/>
      <c r="S250" s="20" t="n">
        <v>1.28745566607225</v>
      </c>
      <c r="T250" s="20" t="n">
        <v>1.5486374023041</v>
      </c>
      <c r="U250" s="20" t="n">
        <v>1.00060275239669</v>
      </c>
      <c r="V250" s="20" t="n">
        <v>-1.14562322908723</v>
      </c>
      <c r="W250" s="20" t="n">
        <v>-1.09179518205902</v>
      </c>
      <c r="X250" s="20" t="n">
        <v>0.0214150736514402</v>
      </c>
    </row>
    <row r="251" customFormat="false" ht="15" hidden="false" customHeight="false" outlineLevel="0" collapsed="false">
      <c r="A251" s="21" t="n">
        <v>227</v>
      </c>
      <c r="B251" s="18" t="n">
        <f aca="false">CHOOSE($G$9,S251,U251,W251)</f>
        <v>0.0439665610458931</v>
      </c>
      <c r="C251" s="18" t="n">
        <f aca="false">CHOOSE($G$9,T251,V251,X251)</f>
        <v>-0.152533281394316</v>
      </c>
      <c r="D251" s="24" t="n">
        <f aca="false">$B$6+$B$7*B251</f>
        <v>0.0543966561045893</v>
      </c>
      <c r="E251" s="24" t="n">
        <f aca="false">$C$6+$C$7*($B$8*B251+SQRT(1-$B$8^2)*C251)</f>
        <v>0.0389885583912869</v>
      </c>
      <c r="F251" s="14" t="n">
        <f aca="false">B251</f>
        <v>0.0439665610458931</v>
      </c>
      <c r="G251" s="14" t="n">
        <f aca="false">F251^2</f>
        <v>0.00193305849020225</v>
      </c>
      <c r="H251" s="21"/>
      <c r="I251" s="21"/>
      <c r="J251" s="21"/>
      <c r="K251" s="21"/>
      <c r="L251" s="21"/>
      <c r="M251" s="21"/>
      <c r="N251" s="21"/>
      <c r="O251" s="21"/>
      <c r="P251" s="21"/>
      <c r="S251" s="20" t="n">
        <v>0.0439665610458931</v>
      </c>
      <c r="T251" s="20" t="n">
        <v>-0.152533281394316</v>
      </c>
      <c r="U251" s="20" t="n">
        <v>1.02990672254824</v>
      </c>
      <c r="V251" s="20" t="n">
        <v>-0.474124167081245</v>
      </c>
      <c r="W251" s="20" t="n">
        <v>-0.387967312833961</v>
      </c>
      <c r="X251" s="20" t="n">
        <v>0.198632847004634</v>
      </c>
    </row>
    <row r="252" customFormat="false" ht="15" hidden="false" customHeight="false" outlineLevel="0" collapsed="false">
      <c r="A252" s="21" t="n">
        <v>228</v>
      </c>
      <c r="B252" s="18" t="n">
        <f aca="false">CHOOSE($G$9,S252,U252,W252)</f>
        <v>1.07277045814255</v>
      </c>
      <c r="C252" s="18" t="n">
        <f aca="false">CHOOSE($G$9,T252,V252,X252)</f>
        <v>-0.626702665314452</v>
      </c>
      <c r="D252" s="24" t="n">
        <f aca="false">$B$6+$B$7*B252</f>
        <v>0.157277045814255</v>
      </c>
      <c r="E252" s="24" t="n">
        <f aca="false">$C$6+$C$7*($B$8*B252+SQRT(1-$B$8^2)*C252)</f>
        <v>0.0493644800289542</v>
      </c>
      <c r="F252" s="14" t="n">
        <f aca="false">B252</f>
        <v>1.07277045814255</v>
      </c>
      <c r="G252" s="14" t="n">
        <f aca="false">F252^2</f>
        <v>1.15083645586338</v>
      </c>
      <c r="H252" s="21"/>
      <c r="I252" s="21"/>
      <c r="J252" s="21"/>
      <c r="K252" s="21"/>
      <c r="L252" s="21"/>
      <c r="M252" s="21"/>
      <c r="N252" s="21"/>
      <c r="O252" s="21"/>
      <c r="P252" s="21"/>
      <c r="S252" s="20" t="n">
        <v>1.07277045814255</v>
      </c>
      <c r="T252" s="20" t="n">
        <v>-0.626702665314452</v>
      </c>
      <c r="U252" s="20" t="n">
        <v>-0.085034656026627</v>
      </c>
      <c r="V252" s="20" t="n">
        <v>0.752832629337178</v>
      </c>
      <c r="W252" s="20" t="n">
        <v>-0.264399477947074</v>
      </c>
      <c r="X252" s="20" t="n">
        <v>0.252719362296109</v>
      </c>
    </row>
    <row r="253" customFormat="false" ht="15" hidden="false" customHeight="false" outlineLevel="0" collapsed="false">
      <c r="A253" s="21" t="n">
        <v>229</v>
      </c>
      <c r="B253" s="18" t="n">
        <f aca="false">CHOOSE($G$9,S253,U253,W253)</f>
        <v>0.550259590985953</v>
      </c>
      <c r="C253" s="18" t="n">
        <f aca="false">CHOOSE($G$9,T253,V253,X253)</f>
        <v>0.566717348885423</v>
      </c>
      <c r="D253" s="24" t="n">
        <f aca="false">$B$6+$B$7*B253</f>
        <v>0.105025959098595</v>
      </c>
      <c r="E253" s="24" t="n">
        <f aca="false">$C$6+$C$7*($B$8*B253+SQRT(1-$B$8^2)*C253)</f>
        <v>0.126592141639312</v>
      </c>
      <c r="F253" s="14" t="n">
        <f aca="false">B253</f>
        <v>0.550259590985953</v>
      </c>
      <c r="G253" s="14" t="n">
        <f aca="false">F253^2</f>
        <v>0.302785617472028</v>
      </c>
      <c r="H253" s="21"/>
      <c r="I253" s="21"/>
      <c r="J253" s="21"/>
      <c r="K253" s="21"/>
      <c r="L253" s="21"/>
      <c r="M253" s="21"/>
      <c r="N253" s="21"/>
      <c r="O253" s="21"/>
      <c r="P253" s="21"/>
      <c r="S253" s="20" t="n">
        <v>0.550259590985953</v>
      </c>
      <c r="T253" s="20" t="n">
        <v>0.566717348885423</v>
      </c>
      <c r="U253" s="20" t="n">
        <v>-1.31141407823088</v>
      </c>
      <c r="V253" s="20" t="n">
        <v>-0.176399897162622</v>
      </c>
      <c r="W253" s="20" t="n">
        <v>-0.610658495474234</v>
      </c>
      <c r="X253" s="20" t="n">
        <v>0.336748060945571</v>
      </c>
    </row>
    <row r="254" customFormat="false" ht="15" hidden="false" customHeight="false" outlineLevel="0" collapsed="false">
      <c r="A254" s="21" t="n">
        <v>230</v>
      </c>
      <c r="B254" s="18" t="n">
        <f aca="false">CHOOSE($G$9,S254,U254,W254)</f>
        <v>0.621421016072643</v>
      </c>
      <c r="C254" s="18" t="n">
        <f aca="false">CHOOSE($G$9,T254,V254,X254)</f>
        <v>-0.474991065650096</v>
      </c>
      <c r="D254" s="24" t="n">
        <f aca="false">$B$6+$B$7*B254</f>
        <v>0.112142101607264</v>
      </c>
      <c r="E254" s="24" t="n">
        <f aca="false">$C$6+$C$7*($B$8*B254+SQRT(1-$B$8^2)*C254)</f>
        <v>0.0399356178612696</v>
      </c>
      <c r="F254" s="14" t="n">
        <f aca="false">B254</f>
        <v>0.621421016072643</v>
      </c>
      <c r="G254" s="14" t="n">
        <f aca="false">F254^2</f>
        <v>0.386164079216756</v>
      </c>
      <c r="H254" s="21"/>
      <c r="I254" s="21"/>
      <c r="J254" s="21"/>
      <c r="K254" s="21"/>
      <c r="L254" s="21"/>
      <c r="M254" s="21"/>
      <c r="N254" s="21"/>
      <c r="O254" s="21"/>
      <c r="P254" s="21"/>
      <c r="S254" s="20" t="n">
        <v>0.621421016072643</v>
      </c>
      <c r="T254" s="20" t="n">
        <v>-0.474991065650096</v>
      </c>
      <c r="U254" s="20" t="n">
        <v>-0.904371037446712</v>
      </c>
      <c r="V254" s="20" t="n">
        <v>0.625088844926178</v>
      </c>
      <c r="W254" s="20" t="n">
        <v>0.748177326204362</v>
      </c>
      <c r="X254" s="20" t="n">
        <v>0.811894592482745</v>
      </c>
    </row>
    <row r="255" customFormat="false" ht="15" hidden="false" customHeight="false" outlineLevel="0" collapsed="false">
      <c r="A255" s="21" t="n">
        <v>231</v>
      </c>
      <c r="B255" s="18" t="n">
        <f aca="false">CHOOSE($G$9,S255,U255,W255)</f>
        <v>1.3934507694905</v>
      </c>
      <c r="C255" s="18" t="n">
        <f aca="false">CHOOSE($G$9,T255,V255,X255)</f>
        <v>0.731749496535806</v>
      </c>
      <c r="D255" s="24" t="n">
        <f aca="false">$B$6+$B$7*B255</f>
        <v>0.18934507694905</v>
      </c>
      <c r="E255" s="24" t="n">
        <f aca="false">$C$6+$C$7*($B$8*B255+SQRT(1-$B$8^2)*C255)</f>
        <v>0.183043903795173</v>
      </c>
      <c r="F255" s="14" t="n">
        <f aca="false">B255</f>
        <v>1.3934507694905</v>
      </c>
      <c r="G255" s="14" t="n">
        <f aca="false">F255^2</f>
        <v>1.94170504699367</v>
      </c>
      <c r="H255" s="21"/>
      <c r="I255" s="21"/>
      <c r="J255" s="21"/>
      <c r="K255" s="21"/>
      <c r="L255" s="21"/>
      <c r="M255" s="21"/>
      <c r="N255" s="21"/>
      <c r="O255" s="21"/>
      <c r="P255" s="21"/>
      <c r="S255" s="20" t="n">
        <v>1.3934507694905</v>
      </c>
      <c r="T255" s="20" t="n">
        <v>0.731749496535806</v>
      </c>
      <c r="U255" s="20" t="n">
        <v>0.846697165549775</v>
      </c>
      <c r="V255" s="20" t="n">
        <v>-0.971058856448464</v>
      </c>
      <c r="W255" s="20" t="n">
        <v>-1.88789382168299</v>
      </c>
      <c r="X255" s="20" t="n">
        <v>-0.205747261247576</v>
      </c>
    </row>
    <row r="256" customFormat="false" ht="15" hidden="false" customHeight="false" outlineLevel="0" collapsed="false">
      <c r="A256" s="21" t="n">
        <v>232</v>
      </c>
      <c r="B256" s="18" t="n">
        <f aca="false">CHOOSE($G$9,S256,U256,W256)</f>
        <v>2.67537184241435</v>
      </c>
      <c r="C256" s="18" t="n">
        <f aca="false">CHOOSE($G$9,T256,V256,X256)</f>
        <v>1.59975882949484</v>
      </c>
      <c r="D256" s="24" t="n">
        <f aca="false">$B$6+$B$7*B256</f>
        <v>0.317537184241435</v>
      </c>
      <c r="E256" s="24" t="n">
        <f aca="false">$C$6+$C$7*($B$8*B256+SQRT(1-$B$8^2)*C256)</f>
        <v>0.322311770747817</v>
      </c>
      <c r="F256" s="14" t="n">
        <f aca="false">B256</f>
        <v>2.67537184241435</v>
      </c>
      <c r="G256" s="14" t="n">
        <f aca="false">F256^2</f>
        <v>7.15761449518357</v>
      </c>
      <c r="H256" s="21"/>
      <c r="I256" s="21"/>
      <c r="J256" s="21"/>
      <c r="K256" s="21"/>
      <c r="L256" s="21"/>
      <c r="M256" s="21"/>
      <c r="N256" s="21"/>
      <c r="O256" s="21"/>
      <c r="P256" s="21"/>
      <c r="S256" s="20" t="n">
        <v>2.67537184241435</v>
      </c>
      <c r="T256" s="20" t="n">
        <v>1.59975882949484</v>
      </c>
      <c r="U256" s="20" t="n">
        <v>-1.15977419944974</v>
      </c>
      <c r="V256" s="20" t="n">
        <v>0.231533256490432</v>
      </c>
      <c r="W256" s="20" t="n">
        <v>-0.212790400701955</v>
      </c>
      <c r="X256" s="20" t="n">
        <v>1.23978812147615</v>
      </c>
    </row>
    <row r="257" customFormat="false" ht="15" hidden="false" customHeight="false" outlineLevel="0" collapsed="false">
      <c r="A257" s="21" t="n">
        <v>233</v>
      </c>
      <c r="B257" s="18" t="n">
        <f aca="false">CHOOSE($G$9,S257,U257,W257)</f>
        <v>-0.240700663229444</v>
      </c>
      <c r="C257" s="18" t="n">
        <f aca="false">CHOOSE($G$9,T257,V257,X257)</f>
        <v>0.533112867830049</v>
      </c>
      <c r="D257" s="24" t="n">
        <f aca="false">$B$6+$B$7*B257</f>
        <v>0.0259299336770556</v>
      </c>
      <c r="E257" s="24" t="n">
        <f aca="false">$C$6+$C$7*($B$8*B257+SQRT(1-$B$8^2)*C257)</f>
        <v>0.0841338955010476</v>
      </c>
      <c r="F257" s="14" t="n">
        <f aca="false">B257</f>
        <v>-0.240700663229444</v>
      </c>
      <c r="G257" s="14" t="n">
        <f aca="false">F257^2</f>
        <v>0.057936809279094</v>
      </c>
      <c r="H257" s="21"/>
      <c r="I257" s="21"/>
      <c r="J257" s="21"/>
      <c r="K257" s="21"/>
      <c r="L257" s="21"/>
      <c r="M257" s="21"/>
      <c r="N257" s="21"/>
      <c r="O257" s="21"/>
      <c r="P257" s="21"/>
      <c r="S257" s="20" t="n">
        <v>-0.240700663229444</v>
      </c>
      <c r="T257" s="20" t="n">
        <v>0.533112867830049</v>
      </c>
      <c r="U257" s="20" t="n">
        <v>1.38795760041674</v>
      </c>
      <c r="V257" s="20" t="n">
        <v>-0.00517923478969409</v>
      </c>
      <c r="W257" s="20" t="n">
        <v>1.05220686470963</v>
      </c>
      <c r="X257" s="20" t="n">
        <v>0.974302640095979</v>
      </c>
    </row>
    <row r="258" customFormat="false" ht="15" hidden="false" customHeight="false" outlineLevel="0" collapsed="false">
      <c r="A258" s="21" t="n">
        <v>234</v>
      </c>
      <c r="B258" s="18" t="n">
        <f aca="false">CHOOSE($G$9,S258,U258,W258)</f>
        <v>-0.328812440913907</v>
      </c>
      <c r="C258" s="18" t="n">
        <f aca="false">CHOOSE($G$9,T258,V258,X258)</f>
        <v>-1.14245019675598</v>
      </c>
      <c r="D258" s="24" t="n">
        <f aca="false">$B$6+$B$7*B258</f>
        <v>0.0171187559086093</v>
      </c>
      <c r="E258" s="24" t="n">
        <f aca="false">$C$6+$C$7*($B$8*B258+SQRT(1-$B$8^2)*C258)</f>
        <v>-0.0653797113406164</v>
      </c>
      <c r="F258" s="14" t="n">
        <f aca="false">B258</f>
        <v>-0.328812440913907</v>
      </c>
      <c r="G258" s="14" t="n">
        <f aca="false">F258^2</f>
        <v>0.108117621299762</v>
      </c>
      <c r="H258" s="21"/>
      <c r="I258" s="21"/>
      <c r="J258" s="21"/>
      <c r="K258" s="21"/>
      <c r="L258" s="21"/>
      <c r="M258" s="21"/>
      <c r="N258" s="21"/>
      <c r="O258" s="21"/>
      <c r="P258" s="21"/>
      <c r="S258" s="20" t="n">
        <v>-0.328812440913907</v>
      </c>
      <c r="T258" s="20" t="n">
        <v>-1.14245019675598</v>
      </c>
      <c r="U258" s="20" t="n">
        <v>1.15092407443259</v>
      </c>
      <c r="V258" s="20" t="n">
        <v>-2.64064622792938</v>
      </c>
      <c r="W258" s="20" t="n">
        <v>0.376256819902657</v>
      </c>
      <c r="X258" s="20" t="n">
        <v>-1.0175349535339</v>
      </c>
    </row>
    <row r="259" customFormat="false" ht="15" hidden="false" customHeight="false" outlineLevel="0" collapsed="false">
      <c r="A259" s="21" t="n">
        <v>235</v>
      </c>
      <c r="B259" s="18" t="n">
        <f aca="false">CHOOSE($G$9,S259,U259,W259)</f>
        <v>-0.350269782330389</v>
      </c>
      <c r="C259" s="18" t="n">
        <f aca="false">CHOOSE($G$9,T259,V259,X259)</f>
        <v>-1.09554389910131</v>
      </c>
      <c r="D259" s="24" t="n">
        <f aca="false">$B$6+$B$7*B259</f>
        <v>0.0149730217669611</v>
      </c>
      <c r="E259" s="24" t="n">
        <f aca="false">$C$6+$C$7*($B$8*B259+SQRT(1-$B$8^2)*C259)</f>
        <v>-0.0623903738747985</v>
      </c>
      <c r="F259" s="14" t="n">
        <f aca="false">B259</f>
        <v>-0.350269782330389</v>
      </c>
      <c r="G259" s="14" t="n">
        <f aca="false">F259^2</f>
        <v>0.122688920413778</v>
      </c>
      <c r="H259" s="21"/>
      <c r="I259" s="21"/>
      <c r="J259" s="21"/>
      <c r="K259" s="21"/>
      <c r="L259" s="21"/>
      <c r="M259" s="21"/>
      <c r="N259" s="21"/>
      <c r="O259" s="21"/>
      <c r="P259" s="21"/>
      <c r="S259" s="20" t="n">
        <v>-0.350269782330389</v>
      </c>
      <c r="T259" s="20" t="n">
        <v>-1.09554389910131</v>
      </c>
      <c r="U259" s="20" t="n">
        <v>-0.317215815924629</v>
      </c>
      <c r="V259" s="20" t="n">
        <v>-0.544621237730679</v>
      </c>
      <c r="W259" s="20" t="n">
        <v>0.0765958543839112</v>
      </c>
      <c r="X259" s="20" t="n">
        <v>-1.01477780849545</v>
      </c>
    </row>
    <row r="260" customFormat="false" ht="15" hidden="false" customHeight="false" outlineLevel="0" collapsed="false">
      <c r="A260" s="21" t="n">
        <v>236</v>
      </c>
      <c r="B260" s="18" t="n">
        <f aca="false">CHOOSE($G$9,S260,U260,W260)</f>
        <v>1.71508871815336</v>
      </c>
      <c r="C260" s="18" t="n">
        <f aca="false">CHOOSE($G$9,T260,V260,X260)</f>
        <v>0.359409825813042</v>
      </c>
      <c r="D260" s="24" t="n">
        <f aca="false">$B$6+$B$7*B260</f>
        <v>0.221508871815336</v>
      </c>
      <c r="E260" s="24" t="n">
        <f aca="false">$C$6+$C$7*($B$8*B260+SQRT(1-$B$8^2)*C260)</f>
        <v>0.166880239860051</v>
      </c>
      <c r="F260" s="14" t="n">
        <f aca="false">B260</f>
        <v>1.71508871815336</v>
      </c>
      <c r="G260" s="14" t="n">
        <f aca="false">F260^2</f>
        <v>2.94152931113692</v>
      </c>
      <c r="H260" s="21"/>
      <c r="I260" s="21"/>
      <c r="J260" s="21"/>
      <c r="K260" s="21"/>
      <c r="L260" s="21"/>
      <c r="M260" s="21"/>
      <c r="N260" s="21"/>
      <c r="O260" s="21"/>
      <c r="P260" s="21"/>
      <c r="S260" s="20" t="n">
        <v>1.71508871815336</v>
      </c>
      <c r="T260" s="20" t="n">
        <v>0.359409825813042</v>
      </c>
      <c r="U260" s="20" t="n">
        <v>-0.617800906129447</v>
      </c>
      <c r="V260" s="20" t="n">
        <v>1.63582477659456</v>
      </c>
      <c r="W260" s="20" t="n">
        <v>-0.991736052512611</v>
      </c>
      <c r="X260" s="20" t="n">
        <v>-0.13034360346424</v>
      </c>
    </row>
    <row r="261" customFormat="false" ht="15" hidden="false" customHeight="false" outlineLevel="0" collapsed="false">
      <c r="A261" s="21" t="n">
        <v>237</v>
      </c>
      <c r="B261" s="18" t="n">
        <f aca="false">CHOOSE($G$9,S261,U261,W261)</f>
        <v>1.12156396006757</v>
      </c>
      <c r="C261" s="18" t="n">
        <f aca="false">CHOOSE($G$9,T261,V261,X261)</f>
        <v>0.780156487650524</v>
      </c>
      <c r="D261" s="24" t="n">
        <f aca="false">$B$6+$B$7*B261</f>
        <v>0.162156396006757</v>
      </c>
      <c r="E261" s="24" t="n">
        <f aca="false">$C$6+$C$7*($B$8*B261+SQRT(1-$B$8^2)*C261)</f>
        <v>0.173641731726638</v>
      </c>
      <c r="F261" s="14" t="n">
        <f aca="false">B261</f>
        <v>1.12156396006757</v>
      </c>
      <c r="G261" s="14" t="n">
        <f aca="false">F261^2</f>
        <v>1.25790571652245</v>
      </c>
      <c r="H261" s="21"/>
      <c r="I261" s="21"/>
      <c r="J261" s="21"/>
      <c r="K261" s="21"/>
      <c r="L261" s="21"/>
      <c r="M261" s="21"/>
      <c r="N261" s="21"/>
      <c r="O261" s="21"/>
      <c r="P261" s="21"/>
      <c r="S261" s="20" t="n">
        <v>1.12156396006757</v>
      </c>
      <c r="T261" s="20" t="n">
        <v>0.780156487650524</v>
      </c>
      <c r="U261" s="20" t="n">
        <v>-0.691730402626056</v>
      </c>
      <c r="V261" s="20" t="n">
        <v>0.721595344205724</v>
      </c>
      <c r="W261" s="20" t="n">
        <v>-0.596426653201028</v>
      </c>
      <c r="X261" s="20" t="n">
        <v>-0.241360768834961</v>
      </c>
    </row>
    <row r="262" customFormat="false" ht="15" hidden="false" customHeight="false" outlineLevel="0" collapsed="false">
      <c r="A262" s="21" t="n">
        <v>238</v>
      </c>
      <c r="B262" s="18" t="n">
        <f aca="false">CHOOSE($G$9,S262,U262,W262)</f>
        <v>-0.425733533055409</v>
      </c>
      <c r="C262" s="18" t="n">
        <f aca="false">CHOOSE($G$9,T262,V262,X262)</f>
        <v>1.12454880218924</v>
      </c>
      <c r="D262" s="24" t="n">
        <f aca="false">$B$6+$B$7*B262</f>
        <v>0.00742664669445908</v>
      </c>
      <c r="E262" s="24" t="n">
        <f aca="false">$C$6+$C$7*($B$8*B262+SQRT(1-$B$8^2)*C262)</f>
        <v>0.126102106396354</v>
      </c>
      <c r="F262" s="14" t="n">
        <f aca="false">B262</f>
        <v>-0.425733533055409</v>
      </c>
      <c r="G262" s="14" t="n">
        <f aca="false">F262^2</f>
        <v>0.181249041167841</v>
      </c>
      <c r="H262" s="21"/>
      <c r="I262" s="21"/>
      <c r="J262" s="21"/>
      <c r="K262" s="21"/>
      <c r="L262" s="21"/>
      <c r="M262" s="21"/>
      <c r="N262" s="21"/>
      <c r="O262" s="21"/>
      <c r="P262" s="21"/>
      <c r="S262" s="20" t="n">
        <v>-0.425733533055409</v>
      </c>
      <c r="T262" s="20" t="n">
        <v>1.12454880218924</v>
      </c>
      <c r="U262" s="20" t="n">
        <v>1.21496365965433</v>
      </c>
      <c r="V262" s="20" t="n">
        <v>-0.450893796858177</v>
      </c>
      <c r="W262" s="20" t="n">
        <v>-1.17843040383454</v>
      </c>
      <c r="X262" s="20" t="n">
        <v>-0.614525663262947</v>
      </c>
    </row>
    <row r="263" customFormat="false" ht="15" hidden="false" customHeight="false" outlineLevel="0" collapsed="false">
      <c r="A263" s="21" t="n">
        <v>239</v>
      </c>
      <c r="B263" s="18" t="n">
        <f aca="false">CHOOSE($G$9,S263,U263,W263)</f>
        <v>-0.397664449457077</v>
      </c>
      <c r="C263" s="18" t="n">
        <f aca="false">CHOOSE($G$9,T263,V263,X263)</f>
        <v>-1.70414703142349</v>
      </c>
      <c r="D263" s="24" t="n">
        <f aca="false">$B$6+$B$7*B263</f>
        <v>0.0102335550542923</v>
      </c>
      <c r="E263" s="24" t="n">
        <f aca="false">$C$6+$C$7*($B$8*B263+SQRT(1-$B$8^2)*C263)</f>
        <v>-0.117466684572512</v>
      </c>
      <c r="F263" s="14" t="n">
        <f aca="false">B263</f>
        <v>-0.397664449457077</v>
      </c>
      <c r="G263" s="14" t="n">
        <f aca="false">F263^2</f>
        <v>0.158137014362</v>
      </c>
      <c r="H263" s="21"/>
      <c r="I263" s="21"/>
      <c r="J263" s="21"/>
      <c r="K263" s="21"/>
      <c r="L263" s="21"/>
      <c r="M263" s="21"/>
      <c r="N263" s="21"/>
      <c r="O263" s="21"/>
      <c r="P263" s="21"/>
      <c r="S263" s="20" t="n">
        <v>-0.397664449457077</v>
      </c>
      <c r="T263" s="20" t="n">
        <v>-1.70414703142349</v>
      </c>
      <c r="U263" s="20" t="n">
        <v>1.38253248024823</v>
      </c>
      <c r="V263" s="20" t="n">
        <v>-0.432394336038364</v>
      </c>
      <c r="W263" s="20" t="n">
        <v>-0.41684005545053</v>
      </c>
      <c r="X263" s="20" t="n">
        <v>-0.414268048807855</v>
      </c>
    </row>
    <row r="264" customFormat="false" ht="15" hidden="false" customHeight="false" outlineLevel="0" collapsed="false">
      <c r="A264" s="21" t="n">
        <v>240</v>
      </c>
      <c r="B264" s="18" t="n">
        <f aca="false">CHOOSE($G$9,S264,U264,W264)</f>
        <v>0.448801479857483</v>
      </c>
      <c r="C264" s="18" t="n">
        <f aca="false">CHOOSE($G$9,T264,V264,X264)</f>
        <v>1.53024325254313</v>
      </c>
      <c r="D264" s="24" t="n">
        <f aca="false">$B$6+$B$7*B264</f>
        <v>0.0948801479857483</v>
      </c>
      <c r="E264" s="24" t="n">
        <f aca="false">$C$6+$C$7*($B$8*B264+SQRT(1-$B$8^2)*C264)</f>
        <v>0.204963027060082</v>
      </c>
      <c r="F264" s="14" t="n">
        <f aca="false">B264</f>
        <v>0.448801479857483</v>
      </c>
      <c r="G264" s="14" t="n">
        <f aca="false">F264^2</f>
        <v>0.201422768322266</v>
      </c>
      <c r="H264" s="21"/>
      <c r="I264" s="21"/>
      <c r="J264" s="21"/>
      <c r="K264" s="21"/>
      <c r="L264" s="21"/>
      <c r="M264" s="21"/>
      <c r="N264" s="21"/>
      <c r="O264" s="21"/>
      <c r="P264" s="21"/>
      <c r="S264" s="20" t="n">
        <v>0.448801479857483</v>
      </c>
      <c r="T264" s="20" t="n">
        <v>1.53024325254313</v>
      </c>
      <c r="U264" s="20" t="n">
        <v>-1.44093087330858</v>
      </c>
      <c r="V264" s="20" t="n">
        <v>0.496803296946646</v>
      </c>
      <c r="W264" s="20" t="n">
        <v>-1.75932736280023</v>
      </c>
      <c r="X264" s="20" t="n">
        <v>-1.06712098754307</v>
      </c>
    </row>
    <row r="265" customFormat="false" ht="15" hidden="false" customHeight="false" outlineLevel="0" collapsed="false">
      <c r="A265" s="21" t="n">
        <v>241</v>
      </c>
      <c r="B265" s="18" t="n">
        <f aca="false">CHOOSE($G$9,S265,U265,W265)</f>
        <v>-2.44321936798327</v>
      </c>
      <c r="C265" s="18" t="n">
        <f aca="false">CHOOSE($G$9,T265,V265,X265)</f>
        <v>0.725906789765872</v>
      </c>
      <c r="D265" s="24" t="n">
        <f aca="false">$B$6+$B$7*B265</f>
        <v>-0.194321936798327</v>
      </c>
      <c r="E265" s="24" t="n">
        <f aca="false">$C$6+$C$7*($B$8*B265+SQRT(1-$B$8^2)*C265)</f>
        <v>-0.00929559632747823</v>
      </c>
      <c r="F265" s="14" t="n">
        <f aca="false">B265</f>
        <v>-2.44321936798327</v>
      </c>
      <c r="G265" s="14" t="n">
        <f aca="false">F265^2</f>
        <v>5.96932088008859</v>
      </c>
      <c r="H265" s="21"/>
      <c r="I265" s="21"/>
      <c r="J265" s="21"/>
      <c r="K265" s="21"/>
      <c r="L265" s="21"/>
      <c r="M265" s="21"/>
      <c r="N265" s="21"/>
      <c r="O265" s="21"/>
      <c r="P265" s="21"/>
      <c r="S265" s="20" t="n">
        <v>-2.44321936798327</v>
      </c>
      <c r="T265" s="20" t="n">
        <v>0.725906789765872</v>
      </c>
      <c r="U265" s="20" t="n">
        <v>1.11977524967583</v>
      </c>
      <c r="V265" s="20" t="n">
        <v>0.785708331325053</v>
      </c>
      <c r="W265" s="20" t="n">
        <v>1.36674898644756</v>
      </c>
      <c r="X265" s="20" t="n">
        <v>-0.738391704003248</v>
      </c>
    </row>
    <row r="266" customFormat="false" ht="15" hidden="false" customHeight="false" outlineLevel="0" collapsed="false">
      <c r="A266" s="21" t="n">
        <v>242</v>
      </c>
      <c r="B266" s="18" t="n">
        <f aca="false">CHOOSE($G$9,S266,U266,W266)</f>
        <v>-0.454996331777431</v>
      </c>
      <c r="C266" s="18" t="n">
        <f aca="false">CHOOSE($G$9,T266,V266,X266)</f>
        <v>1.1120326475266</v>
      </c>
      <c r="D266" s="24" t="n">
        <f aca="false">$B$6+$B$7*B266</f>
        <v>0.00450036682225688</v>
      </c>
      <c r="E266" s="24" t="n">
        <f aca="false">$C$6+$C$7*($B$8*B266+SQRT(1-$B$8^2)*C266)</f>
        <v>0.123555035670699</v>
      </c>
      <c r="F266" s="14" t="n">
        <f aca="false">B266</f>
        <v>-0.454996331777431</v>
      </c>
      <c r="G266" s="14" t="n">
        <f aca="false">F266^2</f>
        <v>0.207021661930918</v>
      </c>
      <c r="H266" s="21"/>
      <c r="I266" s="21"/>
      <c r="J266" s="21"/>
      <c r="K266" s="21"/>
      <c r="L266" s="21"/>
      <c r="M266" s="21"/>
      <c r="N266" s="21"/>
      <c r="O266" s="21"/>
      <c r="P266" s="21"/>
      <c r="S266" s="20" t="n">
        <v>-0.454996331777431</v>
      </c>
      <c r="T266" s="20" t="n">
        <v>1.1120326475266</v>
      </c>
      <c r="U266" s="20" t="n">
        <v>-0.177756897421508</v>
      </c>
      <c r="V266" s="20" t="n">
        <v>-1.00795490814813</v>
      </c>
      <c r="W266" s="20" t="n">
        <v>0.0966186201627185</v>
      </c>
      <c r="X266" s="20" t="n">
        <v>-0.0737169564451588</v>
      </c>
    </row>
    <row r="267" customFormat="false" ht="15" hidden="false" customHeight="false" outlineLevel="0" collapsed="false">
      <c r="A267" s="21" t="n">
        <v>243</v>
      </c>
      <c r="B267" s="18" t="n">
        <f aca="false">CHOOSE($G$9,S267,U267,W267)</f>
        <v>-1.04384518499775</v>
      </c>
      <c r="C267" s="18" t="n">
        <f aca="false">CHOOSE($G$9,T267,V267,X267)</f>
        <v>-0.38019643341064</v>
      </c>
      <c r="D267" s="24" t="n">
        <f aca="false">$B$6+$B$7*B267</f>
        <v>-0.0543845184997751</v>
      </c>
      <c r="E267" s="24" t="n">
        <f aca="false">$C$6+$C$7*($B$8*B267+SQRT(1-$B$8^2)*C267)</f>
        <v>-0.0351182362260729</v>
      </c>
      <c r="F267" s="14" t="n">
        <f aca="false">B267</f>
        <v>-1.04384518499775</v>
      </c>
      <c r="G267" s="14" t="n">
        <f aca="false">F267^2</f>
        <v>1.08961277024299</v>
      </c>
      <c r="H267" s="21"/>
      <c r="I267" s="21"/>
      <c r="J267" s="21"/>
      <c r="K267" s="21"/>
      <c r="L267" s="21"/>
      <c r="M267" s="21"/>
      <c r="N267" s="21"/>
      <c r="O267" s="21"/>
      <c r="P267" s="21"/>
      <c r="S267" s="20" t="n">
        <v>-1.04384518499775</v>
      </c>
      <c r="T267" s="20" t="n">
        <v>-0.38019643341064</v>
      </c>
      <c r="U267" s="20" t="n">
        <v>0.381518535799195</v>
      </c>
      <c r="V267" s="20" t="n">
        <v>0.351654519683715</v>
      </c>
      <c r="W267" s="20" t="n">
        <v>-1.27184448535304</v>
      </c>
      <c r="X267" s="20" t="n">
        <v>-0.0162591347543589</v>
      </c>
    </row>
    <row r="268" customFormat="false" ht="15" hidden="false" customHeight="false" outlineLevel="0" collapsed="false">
      <c r="A268" s="21" t="n">
        <v>244</v>
      </c>
      <c r="B268" s="18" t="n">
        <f aca="false">CHOOSE($G$9,S268,U268,W268)</f>
        <v>0.0197345365821786</v>
      </c>
      <c r="C268" s="18" t="n">
        <f aca="false">CHOOSE($G$9,T268,V268,X268)</f>
        <v>-0.684618572231891</v>
      </c>
      <c r="D268" s="24" t="n">
        <f aca="false">$B$6+$B$7*B268</f>
        <v>0.0519734536582179</v>
      </c>
      <c r="E268" s="24" t="n">
        <f aca="false">$C$6+$C$7*($B$8*B268+SQRT(1-$B$8^2)*C268)</f>
        <v>-0.00830298071643596</v>
      </c>
      <c r="F268" s="14" t="n">
        <f aca="false">B268</f>
        <v>0.0197345365821786</v>
      </c>
      <c r="G268" s="14" t="n">
        <f aca="false">F268^2</f>
        <v>0.000389451934113345</v>
      </c>
      <c r="H268" s="21"/>
      <c r="I268" s="21"/>
      <c r="J268" s="21"/>
      <c r="K268" s="21"/>
      <c r="L268" s="21"/>
      <c r="M268" s="21"/>
      <c r="N268" s="21"/>
      <c r="O268" s="21"/>
      <c r="P268" s="21"/>
      <c r="S268" s="20" t="n">
        <v>0.0197345365821786</v>
      </c>
      <c r="T268" s="20" t="n">
        <v>-0.684618572231891</v>
      </c>
      <c r="U268" s="20" t="n">
        <v>0.161342294314171</v>
      </c>
      <c r="V268" s="20" t="n">
        <v>-1.59725554443696</v>
      </c>
      <c r="W268" s="20" t="n">
        <v>0.371453815822724</v>
      </c>
      <c r="X268" s="20" t="n">
        <v>-0.552636734466025</v>
      </c>
    </row>
    <row r="269" customFormat="false" ht="15" hidden="false" customHeight="false" outlineLevel="0" collapsed="false">
      <c r="A269" s="21" t="n">
        <v>245</v>
      </c>
      <c r="B269" s="18" t="n">
        <f aca="false">CHOOSE($G$9,S269,U269,W269)</f>
        <v>0.200948983245328</v>
      </c>
      <c r="C269" s="18" t="n">
        <f aca="false">CHOOSE($G$9,T269,V269,X269)</f>
        <v>-0.929499089546269</v>
      </c>
      <c r="D269" s="24" t="n">
        <f aca="false">$B$6+$B$7*B269</f>
        <v>0.0700948983245328</v>
      </c>
      <c r="E269" s="24" t="n">
        <f aca="false">$C$6+$C$7*($B$8*B269+SQRT(1-$B$8^2)*C269)</f>
        <v>-0.0204495332718912</v>
      </c>
      <c r="F269" s="14" t="n">
        <f aca="false">B269</f>
        <v>0.200948983245328</v>
      </c>
      <c r="G269" s="14" t="n">
        <f aca="false">F269^2</f>
        <v>0.040380493867331</v>
      </c>
      <c r="H269" s="21"/>
      <c r="I269" s="21"/>
      <c r="J269" s="21"/>
      <c r="K269" s="21"/>
      <c r="L269" s="21"/>
      <c r="M269" s="21"/>
      <c r="N269" s="21"/>
      <c r="O269" s="21"/>
      <c r="P269" s="21"/>
      <c r="S269" s="20" t="n">
        <v>0.200948983245328</v>
      </c>
      <c r="T269" s="20" t="n">
        <v>-0.929499089546269</v>
      </c>
      <c r="U269" s="20" t="n">
        <v>1.20704519086634</v>
      </c>
      <c r="V269" s="20" t="n">
        <v>-0.309322237153869</v>
      </c>
      <c r="W269" s="20" t="n">
        <v>-0.228993592109279</v>
      </c>
      <c r="X269" s="20" t="n">
        <v>0.114957843220705</v>
      </c>
    </row>
    <row r="270" customFormat="false" ht="15" hidden="false" customHeight="false" outlineLevel="0" collapsed="false">
      <c r="A270" s="21" t="n">
        <v>246</v>
      </c>
      <c r="B270" s="18" t="n">
        <f aca="false">CHOOSE($G$9,S270,U270,W270)</f>
        <v>-0.834021241156576</v>
      </c>
      <c r="C270" s="18" t="n">
        <f aca="false">CHOOSE($G$9,T270,V270,X270)</f>
        <v>1.3608634474521</v>
      </c>
      <c r="D270" s="24" t="n">
        <f aca="false">$B$6+$B$7*B270</f>
        <v>-0.0334021241156576</v>
      </c>
      <c r="E270" s="24" t="n">
        <f aca="false">$C$6+$C$7*($B$8*B270+SQRT(1-$B$8^2)*C270)</f>
        <v>0.12615316959969</v>
      </c>
      <c r="F270" s="14" t="n">
        <f aca="false">B270</f>
        <v>-0.834021241156576</v>
      </c>
      <c r="G270" s="14" t="n">
        <f aca="false">F270^2</f>
        <v>0.695591430700356</v>
      </c>
      <c r="H270" s="21"/>
      <c r="I270" s="21"/>
      <c r="J270" s="21"/>
      <c r="K270" s="21"/>
      <c r="L270" s="21"/>
      <c r="M270" s="21"/>
      <c r="N270" s="21"/>
      <c r="O270" s="21"/>
      <c r="P270" s="21"/>
      <c r="S270" s="20" t="n">
        <v>-0.834021241156576</v>
      </c>
      <c r="T270" s="20" t="n">
        <v>1.3608634474521</v>
      </c>
      <c r="U270" s="20" t="n">
        <v>0.328944125708143</v>
      </c>
      <c r="V270" s="20" t="n">
        <v>0.438438325538717</v>
      </c>
      <c r="W270" s="20" t="n">
        <v>0.152830273097247</v>
      </c>
      <c r="X270" s="20" t="n">
        <v>-0.121626223788108</v>
      </c>
    </row>
    <row r="271" customFormat="false" ht="15" hidden="false" customHeight="false" outlineLevel="0" collapsed="false">
      <c r="A271" s="21" t="n">
        <v>247</v>
      </c>
      <c r="B271" s="18" t="n">
        <f aca="false">CHOOSE($G$9,S271,U271,W271)</f>
        <v>-0.911082463439315</v>
      </c>
      <c r="C271" s="18" t="n">
        <f aca="false">CHOOSE($G$9,T271,V271,X271)</f>
        <v>0.324879968256986</v>
      </c>
      <c r="D271" s="24" t="n">
        <f aca="false">$B$6+$B$7*B271</f>
        <v>-0.0411082463439315</v>
      </c>
      <c r="E271" s="24" t="n">
        <f aca="false">$C$6+$C$7*($B$8*B271+SQRT(1-$B$8^2)*C271)</f>
        <v>0.0325813073971575</v>
      </c>
      <c r="F271" s="14" t="n">
        <f aca="false">B271</f>
        <v>-0.911082463439315</v>
      </c>
      <c r="G271" s="14" t="n">
        <f aca="false">F271^2</f>
        <v>0.83007125518665</v>
      </c>
      <c r="H271" s="21"/>
      <c r="I271" s="21"/>
      <c r="J271" s="21"/>
      <c r="K271" s="21"/>
      <c r="L271" s="21"/>
      <c r="M271" s="21"/>
      <c r="N271" s="21"/>
      <c r="O271" s="21"/>
      <c r="P271" s="21"/>
      <c r="S271" s="20" t="n">
        <v>-0.911082463439315</v>
      </c>
      <c r="T271" s="20" t="n">
        <v>0.324879968256986</v>
      </c>
      <c r="U271" s="20" t="n">
        <v>-0.594177651472803</v>
      </c>
      <c r="V271" s="20" t="n">
        <v>1.92963669973114</v>
      </c>
      <c r="W271" s="20" t="n">
        <v>0.253921597364936</v>
      </c>
      <c r="X271" s="20" t="n">
        <v>-0.604626281548203</v>
      </c>
    </row>
    <row r="272" customFormat="false" ht="15" hidden="false" customHeight="false" outlineLevel="0" collapsed="false">
      <c r="A272" s="21" t="n">
        <v>248</v>
      </c>
      <c r="B272" s="18" t="n">
        <f aca="false">CHOOSE($G$9,S272,U272,W272)</f>
        <v>-0.64725781487216</v>
      </c>
      <c r="C272" s="18" t="n">
        <f aca="false">CHOOSE($G$9,T272,V272,X272)</f>
        <v>-0.652849231491573</v>
      </c>
      <c r="D272" s="24" t="n">
        <f aca="false">$B$6+$B$7*B272</f>
        <v>-0.014725781487216</v>
      </c>
      <c r="E272" s="24" t="n">
        <f aca="false">$C$6+$C$7*($B$8*B272+SQRT(1-$B$8^2)*C272)</f>
        <v>-0.0389012926748929</v>
      </c>
      <c r="F272" s="14" t="n">
        <f aca="false">B272</f>
        <v>-0.64725781487216</v>
      </c>
      <c r="G272" s="14" t="n">
        <f aca="false">F272^2</f>
        <v>0.418942678913083</v>
      </c>
      <c r="H272" s="21"/>
      <c r="I272" s="21"/>
      <c r="J272" s="21"/>
      <c r="K272" s="21"/>
      <c r="L272" s="21"/>
      <c r="M272" s="21"/>
      <c r="N272" s="21"/>
      <c r="O272" s="21"/>
      <c r="P272" s="21"/>
      <c r="S272" s="20" t="n">
        <v>-0.64725781487216</v>
      </c>
      <c r="T272" s="20" t="n">
        <v>-0.652849231491573</v>
      </c>
      <c r="U272" s="20" t="n">
        <v>-0.404476382709341</v>
      </c>
      <c r="V272" s="20" t="n">
        <v>0.977787132777141</v>
      </c>
      <c r="W272" s="20" t="n">
        <v>-0.884843970343241</v>
      </c>
      <c r="X272" s="20" t="n">
        <v>-0.0248549617412467</v>
      </c>
    </row>
    <row r="273" customFormat="false" ht="15" hidden="false" customHeight="false" outlineLevel="0" collapsed="false">
      <c r="A273" s="21" t="n">
        <v>249</v>
      </c>
      <c r="B273" s="18" t="n">
        <f aca="false">CHOOSE($G$9,S273,U273,W273)</f>
        <v>0.760657812018967</v>
      </c>
      <c r="C273" s="18" t="n">
        <f aca="false">CHOOSE($G$9,T273,V273,X273)</f>
        <v>-0.751538127394174</v>
      </c>
      <c r="D273" s="24" t="n">
        <f aca="false">$B$6+$B$7*B273</f>
        <v>0.126065781201897</v>
      </c>
      <c r="E273" s="24" t="n">
        <f aca="false">$C$6+$C$7*($B$8*B273+SQRT(1-$B$8^2)*C273)</f>
        <v>0.0229477795773544</v>
      </c>
      <c r="F273" s="14" t="n">
        <f aca="false">B273</f>
        <v>0.760657812018967</v>
      </c>
      <c r="G273" s="14" t="n">
        <f aca="false">F273^2</f>
        <v>0.578600306985483</v>
      </c>
      <c r="H273" s="21"/>
      <c r="I273" s="21"/>
      <c r="J273" s="21"/>
      <c r="K273" s="21"/>
      <c r="L273" s="21"/>
      <c r="M273" s="21"/>
      <c r="N273" s="21"/>
      <c r="O273" s="21"/>
      <c r="P273" s="21"/>
      <c r="S273" s="20" t="n">
        <v>0.760657812018967</v>
      </c>
      <c r="T273" s="20" t="n">
        <v>-0.751538127394174</v>
      </c>
      <c r="U273" s="20" t="n">
        <v>-1.46917300732571</v>
      </c>
      <c r="V273" s="20" t="n">
        <v>-0.115772934381261</v>
      </c>
      <c r="W273" s="20" t="n">
        <v>-0.811987591548677</v>
      </c>
      <c r="X273" s="20" t="n">
        <v>0.297201191224391</v>
      </c>
    </row>
    <row r="274" customFormat="false" ht="15" hidden="false" customHeight="false" outlineLevel="0" collapsed="false">
      <c r="A274" s="21" t="n">
        <v>250</v>
      </c>
      <c r="B274" s="18" t="n">
        <f aca="false">CHOOSE($G$9,S274,U274,W274)</f>
        <v>0.863338342688831</v>
      </c>
      <c r="C274" s="18" t="n">
        <f aca="false">CHOOSE($G$9,T274,V274,X274)</f>
        <v>1.55746992932318</v>
      </c>
      <c r="D274" s="24" t="n">
        <f aca="false">$B$6+$B$7*B274</f>
        <v>0.136333834268883</v>
      </c>
      <c r="E274" s="24" t="n">
        <f aca="false">$C$6+$C$7*($B$8*B274+SQRT(1-$B$8^2)*C274)</f>
        <v>0.228047769576864</v>
      </c>
      <c r="F274" s="14" t="n">
        <f aca="false">B274</f>
        <v>0.863338342688831</v>
      </c>
      <c r="G274" s="14" t="n">
        <f aca="false">F274^2</f>
        <v>0.745353093956698</v>
      </c>
      <c r="H274" s="21"/>
      <c r="I274" s="21"/>
      <c r="J274" s="21"/>
      <c r="K274" s="21"/>
      <c r="L274" s="21"/>
      <c r="M274" s="21"/>
      <c r="N274" s="21"/>
      <c r="O274" s="21"/>
      <c r="P274" s="21"/>
      <c r="S274" s="20" t="n">
        <v>0.863338342688831</v>
      </c>
      <c r="T274" s="20" t="n">
        <v>1.55746992932318</v>
      </c>
      <c r="U274" s="20" t="n">
        <v>-2.48699891346962</v>
      </c>
      <c r="V274" s="20" t="n">
        <v>-0.604952832527096</v>
      </c>
      <c r="W274" s="20" t="n">
        <v>1.08350538495375</v>
      </c>
      <c r="X274" s="20" t="n">
        <v>1.02291210721794</v>
      </c>
    </row>
    <row r="275" customFormat="false" ht="15" hidden="false" customHeight="false" outlineLevel="0" collapsed="false">
      <c r="A275" s="21" t="n">
        <v>251</v>
      </c>
      <c r="B275" s="18" t="n">
        <f aca="false">CHOOSE($G$9,S275,U275,W275)</f>
        <v>0.164208817269544</v>
      </c>
      <c r="C275" s="18" t="n">
        <f aca="false">CHOOSE($G$9,T275,V275,X275)</f>
        <v>0.654191727692936</v>
      </c>
      <c r="D275" s="24" t="n">
        <f aca="false">$B$6+$B$7*B275</f>
        <v>0.0664208817269544</v>
      </c>
      <c r="E275" s="24" t="n">
        <f aca="false">$C$6+$C$7*($B$8*B275+SQRT(1-$B$8^2)*C275)</f>
        <v>0.114865106376249</v>
      </c>
      <c r="F275" s="14" t="n">
        <f aca="false">B275</f>
        <v>0.164208817269544</v>
      </c>
      <c r="G275" s="14" t="n">
        <f aca="false">F275^2</f>
        <v>0.0269645356690626</v>
      </c>
      <c r="H275" s="21"/>
      <c r="I275" s="21"/>
      <c r="J275" s="21"/>
      <c r="K275" s="21"/>
      <c r="L275" s="21"/>
      <c r="M275" s="21"/>
      <c r="N275" s="21"/>
      <c r="O275" s="21"/>
      <c r="P275" s="21"/>
      <c r="S275" s="20" t="n">
        <v>0.164208817269544</v>
      </c>
      <c r="T275" s="20" t="n">
        <v>0.654191727692936</v>
      </c>
      <c r="U275" s="20" t="n">
        <v>-0.863535576184968</v>
      </c>
      <c r="V275" s="20" t="n">
        <v>0.774325719579021</v>
      </c>
      <c r="W275" s="20" t="n">
        <v>-0.661444442571258</v>
      </c>
      <c r="X275" s="20" t="n">
        <v>1.6900312143331</v>
      </c>
    </row>
    <row r="276" customFormat="false" ht="15" hidden="false" customHeight="false" outlineLevel="0" collapsed="false">
      <c r="A276" s="21" t="n">
        <v>252</v>
      </c>
      <c r="B276" s="18" t="n">
        <f aca="false">CHOOSE($G$9,S276,U276,W276)</f>
        <v>0.566274785018834</v>
      </c>
      <c r="C276" s="18" t="n">
        <f aca="false">CHOOSE($G$9,T276,V276,X276)</f>
        <v>0.109648062839766</v>
      </c>
      <c r="D276" s="24" t="n">
        <f aca="false">$B$6+$B$7*B276</f>
        <v>0.106627478501883</v>
      </c>
      <c r="E276" s="24" t="n">
        <f aca="false">$C$6+$C$7*($B$8*B276+SQRT(1-$B$8^2)*C276)</f>
        <v>0.0878095400404407</v>
      </c>
      <c r="F276" s="14" t="n">
        <f aca="false">B276</f>
        <v>0.566274785018834</v>
      </c>
      <c r="G276" s="14" t="n">
        <f aca="false">F276^2</f>
        <v>0.320667132148127</v>
      </c>
      <c r="H276" s="21"/>
      <c r="I276" s="21"/>
      <c r="J276" s="21"/>
      <c r="K276" s="21"/>
      <c r="L276" s="21"/>
      <c r="M276" s="21"/>
      <c r="N276" s="21"/>
      <c r="O276" s="21"/>
      <c r="P276" s="21"/>
      <c r="S276" s="20" t="n">
        <v>0.566274785018834</v>
      </c>
      <c r="T276" s="20" t="n">
        <v>0.109648062839766</v>
      </c>
      <c r="U276" s="20" t="n">
        <v>0.504585775506727</v>
      </c>
      <c r="V276" s="20" t="n">
        <v>1.10575210901437</v>
      </c>
      <c r="W276" s="20" t="n">
        <v>1.66633075332745</v>
      </c>
      <c r="X276" s="20" t="n">
        <v>-0.532761281663068</v>
      </c>
    </row>
    <row r="277" customFormat="false" ht="15" hidden="false" customHeight="false" outlineLevel="0" collapsed="false">
      <c r="A277" s="21" t="n">
        <v>253</v>
      </c>
      <c r="B277" s="18" t="n">
        <f aca="false">CHOOSE($G$9,S277,U277,W277)</f>
        <v>1.23835994474628</v>
      </c>
      <c r="C277" s="18" t="n">
        <f aca="false">CHOOSE($G$9,T277,V277,X277)</f>
        <v>-0.509240380368398</v>
      </c>
      <c r="D277" s="24" t="n">
        <f aca="false">$B$6+$B$7*B277</f>
        <v>0.173835994474628</v>
      </c>
      <c r="E277" s="24" t="n">
        <f aca="false">$C$6+$C$7*($B$8*B277+SQRT(1-$B$8^2)*C277)</f>
        <v>0.0678164866341257</v>
      </c>
      <c r="F277" s="14" t="n">
        <f aca="false">B277</f>
        <v>1.23835994474628</v>
      </c>
      <c r="G277" s="14" t="n">
        <f aca="false">F277^2</f>
        <v>1.53353535275201</v>
      </c>
      <c r="H277" s="21"/>
      <c r="I277" s="21"/>
      <c r="J277" s="21"/>
      <c r="K277" s="21"/>
      <c r="L277" s="21"/>
      <c r="M277" s="21"/>
      <c r="N277" s="21"/>
      <c r="O277" s="21"/>
      <c r="P277" s="21"/>
      <c r="S277" s="20" t="n">
        <v>1.23835994474628</v>
      </c>
      <c r="T277" s="20" t="n">
        <v>-0.509240380368398</v>
      </c>
      <c r="U277" s="20" t="n">
        <v>1.82781011157558</v>
      </c>
      <c r="V277" s="20" t="n">
        <v>0.0612132219761955</v>
      </c>
      <c r="W277" s="20" t="n">
        <v>1.87042974694184</v>
      </c>
      <c r="X277" s="20" t="n">
        <v>0.31352325222898</v>
      </c>
    </row>
    <row r="278" customFormat="false" ht="15" hidden="false" customHeight="false" outlineLevel="0" collapsed="false">
      <c r="A278" s="21" t="n">
        <v>254</v>
      </c>
      <c r="B278" s="18" t="n">
        <f aca="false">CHOOSE($G$9,S278,U278,W278)</f>
        <v>-0.131627345577147</v>
      </c>
      <c r="C278" s="18" t="n">
        <f aca="false">CHOOSE($G$9,T278,V278,X278)</f>
        <v>0.152162880897876</v>
      </c>
      <c r="D278" s="24" t="n">
        <f aca="false">$B$6+$B$7*B278</f>
        <v>0.0368372654422853</v>
      </c>
      <c r="E278" s="24" t="n">
        <f aca="false">$C$6+$C$7*($B$8*B278+SQRT(1-$B$8^2)*C278)</f>
        <v>0.0565963247582013</v>
      </c>
      <c r="F278" s="14" t="n">
        <f aca="false">B278</f>
        <v>-0.131627345577147</v>
      </c>
      <c r="G278" s="14" t="n">
        <f aca="false">F278^2</f>
        <v>0.0173257581036856</v>
      </c>
      <c r="H278" s="21"/>
      <c r="I278" s="21"/>
      <c r="J278" s="21"/>
      <c r="K278" s="21"/>
      <c r="L278" s="21"/>
      <c r="M278" s="21"/>
      <c r="N278" s="21"/>
      <c r="O278" s="21"/>
      <c r="P278" s="21"/>
      <c r="S278" s="20" t="n">
        <v>-0.131627345577147</v>
      </c>
      <c r="T278" s="20" t="n">
        <v>0.152162880897876</v>
      </c>
      <c r="U278" s="20" t="n">
        <v>-0.802025748889866</v>
      </c>
      <c r="V278" s="20" t="n">
        <v>1.05146705383113</v>
      </c>
      <c r="W278" s="20" t="n">
        <v>0.588291092854237</v>
      </c>
      <c r="X278" s="20" t="n">
        <v>-0.714596910965802</v>
      </c>
    </row>
    <row r="279" customFormat="false" ht="15" hidden="false" customHeight="false" outlineLevel="0" collapsed="false">
      <c r="A279" s="21" t="n">
        <v>255</v>
      </c>
      <c r="B279" s="18" t="n">
        <f aca="false">CHOOSE($G$9,S279,U279,W279)</f>
        <v>0.821403890639145</v>
      </c>
      <c r="C279" s="18" t="n">
        <f aca="false">CHOOSE($G$9,T279,V279,X279)</f>
        <v>-0.86230287163966</v>
      </c>
      <c r="D279" s="24" t="n">
        <f aca="false">$B$6+$B$7*B279</f>
        <v>0.132140389063915</v>
      </c>
      <c r="E279" s="24" t="n">
        <f aca="false">$C$6+$C$7*($B$8*B279+SQRT(1-$B$8^2)*C279)</f>
        <v>0.0163925752723355</v>
      </c>
      <c r="F279" s="14" t="n">
        <f aca="false">B279</f>
        <v>0.821403890639145</v>
      </c>
      <c r="G279" s="14" t="n">
        <f aca="false">F279^2</f>
        <v>0.674704351557124</v>
      </c>
      <c r="H279" s="21"/>
      <c r="I279" s="21"/>
      <c r="J279" s="21"/>
      <c r="K279" s="21"/>
      <c r="L279" s="21"/>
      <c r="M279" s="21"/>
      <c r="N279" s="21"/>
      <c r="O279" s="21"/>
      <c r="P279" s="21"/>
      <c r="S279" s="20" t="n">
        <v>0.821403890639145</v>
      </c>
      <c r="T279" s="20" t="n">
        <v>-0.86230287163966</v>
      </c>
      <c r="U279" s="20" t="n">
        <v>-1.5494374421305</v>
      </c>
      <c r="V279" s="20" t="n">
        <v>-0.742991580104662</v>
      </c>
      <c r="W279" s="20" t="n">
        <v>0.524512466873833</v>
      </c>
      <c r="X279" s="20" t="n">
        <v>1.24151430510644</v>
      </c>
    </row>
    <row r="280" customFormat="false" ht="15" hidden="false" customHeight="false" outlineLevel="0" collapsed="false">
      <c r="A280" s="21" t="n">
        <v>256</v>
      </c>
      <c r="B280" s="18" t="n">
        <f aca="false">CHOOSE($G$9,S280,U280,W280)</f>
        <v>0.941342017849766</v>
      </c>
      <c r="C280" s="18" t="n">
        <f aca="false">CHOOSE($G$9,T280,V280,X280)</f>
        <v>-1.02222785360951</v>
      </c>
      <c r="D280" s="24" t="n">
        <f aca="false">$B$6+$B$7*B280</f>
        <v>0.144134201784977</v>
      </c>
      <c r="E280" s="24" t="n">
        <f aca="false">$C$6+$C$7*($B$8*B280+SQRT(1-$B$8^2)*C280)</f>
        <v>0.00853957192430031</v>
      </c>
      <c r="F280" s="14" t="n">
        <f aca="false">B280</f>
        <v>0.941342017849766</v>
      </c>
      <c r="G280" s="14" t="n">
        <f aca="false">F280^2</f>
        <v>0.886124794569469</v>
      </c>
      <c r="H280" s="21"/>
      <c r="I280" s="21"/>
      <c r="J280" s="21"/>
      <c r="K280" s="21"/>
      <c r="L280" s="21"/>
      <c r="M280" s="21"/>
      <c r="N280" s="21"/>
      <c r="O280" s="21"/>
      <c r="P280" s="21"/>
      <c r="S280" s="20" t="n">
        <v>0.941342017849766</v>
      </c>
      <c r="T280" s="20" t="n">
        <v>-1.02222785360951</v>
      </c>
      <c r="U280" s="20" t="n">
        <v>-0.0670396306007765</v>
      </c>
      <c r="V280" s="20" t="n">
        <v>1.86225790660439</v>
      </c>
      <c r="W280" s="20" t="n">
        <v>-1.22434603642726</v>
      </c>
      <c r="X280" s="20" t="n">
        <v>1.16136566617469</v>
      </c>
    </row>
    <row r="281" customFormat="false" ht="15" hidden="false" customHeight="false" outlineLevel="0" collapsed="false">
      <c r="A281" s="21" t="n">
        <v>257</v>
      </c>
      <c r="B281" s="18" t="n">
        <f aca="false">CHOOSE($G$9,S281,U281,W281)</f>
        <v>-1.7823748240719</v>
      </c>
      <c r="C281" s="18" t="n">
        <f aca="false">CHOOSE($G$9,T281,V281,X281)</f>
        <v>0.243165232095827</v>
      </c>
      <c r="D281" s="24" t="n">
        <f aca="false">$B$6+$B$7*B281</f>
        <v>-0.12823748240719</v>
      </c>
      <c r="E281" s="24" t="n">
        <f aca="false">$C$6+$C$7*($B$8*B281+SQRT(1-$B$8^2)*C281)</f>
        <v>-0.0180600143723825</v>
      </c>
      <c r="F281" s="14" t="n">
        <f aca="false">B281</f>
        <v>-1.7823748240719</v>
      </c>
      <c r="G281" s="14" t="n">
        <f aca="false">F281^2</f>
        <v>3.17686001348534</v>
      </c>
      <c r="H281" s="21"/>
      <c r="I281" s="21"/>
      <c r="J281" s="21"/>
      <c r="K281" s="21"/>
      <c r="L281" s="21"/>
      <c r="M281" s="21"/>
      <c r="N281" s="21"/>
      <c r="O281" s="21"/>
      <c r="P281" s="21"/>
      <c r="S281" s="20" t="n">
        <v>-1.7823748240719</v>
      </c>
      <c r="T281" s="20" t="n">
        <v>0.243165232095827</v>
      </c>
      <c r="U281" s="20" t="n">
        <v>-1.36213399784766</v>
      </c>
      <c r="V281" s="20" t="n">
        <v>-1.00517287163656</v>
      </c>
      <c r="W281" s="20" t="n">
        <v>0.751041011394745</v>
      </c>
      <c r="X281" s="20" t="n">
        <v>-0.823631976473032</v>
      </c>
    </row>
    <row r="282" customFormat="false" ht="15" hidden="false" customHeight="false" outlineLevel="0" collapsed="false">
      <c r="A282" s="21" t="n">
        <v>258</v>
      </c>
      <c r="B282" s="18" t="n">
        <f aca="false">CHOOSE($G$9,S282,U282,W282)</f>
        <v>0.355021518792798</v>
      </c>
      <c r="C282" s="18" t="n">
        <f aca="false">CHOOSE($G$9,T282,V282,X282)</f>
        <v>-0.0549323750017863</v>
      </c>
      <c r="D282" s="24" t="n">
        <f aca="false">$B$6+$B$7*B282</f>
        <v>0.0855021518792798</v>
      </c>
      <c r="E282" s="24" t="n">
        <f aca="false">$C$6+$C$7*($B$8*B282+SQRT(1-$B$8^2)*C282)</f>
        <v>0.0629937927154639</v>
      </c>
      <c r="F282" s="14" t="n">
        <f aca="false">B282</f>
        <v>0.355021518792798</v>
      </c>
      <c r="G282" s="14" t="n">
        <f aca="false">F282^2</f>
        <v>0.126040278805945</v>
      </c>
      <c r="H282" s="21"/>
      <c r="I282" s="21"/>
      <c r="J282" s="21"/>
      <c r="K282" s="21"/>
      <c r="L282" s="21"/>
      <c r="M282" s="21"/>
      <c r="N282" s="21"/>
      <c r="O282" s="21"/>
      <c r="P282" s="21"/>
      <c r="S282" s="20" t="n">
        <v>0.355021518792798</v>
      </c>
      <c r="T282" s="20" t="n">
        <v>-0.0549323750017863</v>
      </c>
      <c r="U282" s="20" t="n">
        <v>-0.76626757229333</v>
      </c>
      <c r="V282" s="20" t="n">
        <v>-0.594761478985004</v>
      </c>
      <c r="W282" s="20" t="n">
        <v>1.03431550397525</v>
      </c>
      <c r="X282" s="20" t="n">
        <v>0.23951444008149</v>
      </c>
    </row>
    <row r="283" customFormat="false" ht="15" hidden="false" customHeight="false" outlineLevel="0" collapsed="false">
      <c r="A283" s="21" t="n">
        <v>259</v>
      </c>
      <c r="B283" s="18" t="n">
        <f aca="false">CHOOSE($G$9,S283,U283,W283)</f>
        <v>1.21211798447799</v>
      </c>
      <c r="C283" s="18" t="n">
        <f aca="false">CHOOSE($G$9,T283,V283,X283)</f>
        <v>-0.225109697019651</v>
      </c>
      <c r="D283" s="24" t="n">
        <f aca="false">$B$6+$B$7*B283</f>
        <v>0.171211798447799</v>
      </c>
      <c r="E283" s="24" t="n">
        <f aca="false">$C$6+$C$7*($B$8*B283+SQRT(1-$B$8^2)*C283)</f>
        <v>0.091110827598176</v>
      </c>
      <c r="F283" s="14" t="n">
        <f aca="false">B283</f>
        <v>1.21211798447799</v>
      </c>
      <c r="G283" s="14" t="n">
        <f aca="false">F283^2</f>
        <v>1.46923000829499</v>
      </c>
      <c r="H283" s="21"/>
      <c r="I283" s="21"/>
      <c r="J283" s="21"/>
      <c r="K283" s="21"/>
      <c r="L283" s="21"/>
      <c r="M283" s="21"/>
      <c r="N283" s="21"/>
      <c r="O283" s="21"/>
      <c r="P283" s="21"/>
      <c r="S283" s="20" t="n">
        <v>1.21211798447799</v>
      </c>
      <c r="T283" s="20" t="n">
        <v>-0.225109697019651</v>
      </c>
      <c r="U283" s="20" t="n">
        <v>-0.330366201012317</v>
      </c>
      <c r="V283" s="20" t="n">
        <v>0.846036120029163</v>
      </c>
      <c r="W283" s="20" t="n">
        <v>-0.25236284351254</v>
      </c>
      <c r="X283" s="20" t="n">
        <v>0.354523288160698</v>
      </c>
    </row>
    <row r="284" customFormat="false" ht="15" hidden="false" customHeight="false" outlineLevel="0" collapsed="false">
      <c r="A284" s="21" t="n">
        <v>260</v>
      </c>
      <c r="B284" s="18" t="n">
        <f aca="false">CHOOSE($G$9,S284,U284,W284)</f>
        <v>-2.11763666587941</v>
      </c>
      <c r="C284" s="18" t="n">
        <f aca="false">CHOOSE($G$9,T284,V284,X284)</f>
        <v>0.10323572571109</v>
      </c>
      <c r="D284" s="24" t="n">
        <f aca="false">$B$6+$B$7*B284</f>
        <v>-0.161763666587941</v>
      </c>
      <c r="E284" s="24" t="n">
        <f aca="false">$C$6+$C$7*($B$8*B284+SQRT(1-$B$8^2)*C284)</f>
        <v>-0.0469413571895779</v>
      </c>
      <c r="F284" s="14" t="n">
        <f aca="false">B284</f>
        <v>-2.11763666587941</v>
      </c>
      <c r="G284" s="14" t="n">
        <f aca="false">F284^2</f>
        <v>4.48438504867687</v>
      </c>
      <c r="H284" s="21"/>
      <c r="I284" s="21"/>
      <c r="J284" s="21"/>
      <c r="K284" s="21"/>
      <c r="L284" s="21"/>
      <c r="M284" s="21"/>
      <c r="N284" s="21"/>
      <c r="O284" s="21"/>
      <c r="P284" s="21"/>
      <c r="S284" s="20" t="n">
        <v>-2.11763666587941</v>
      </c>
      <c r="T284" s="20" t="n">
        <v>0.10323572571109</v>
      </c>
      <c r="U284" s="20" t="n">
        <v>1.14508486453909</v>
      </c>
      <c r="V284" s="20" t="n">
        <v>0.532814522004075</v>
      </c>
      <c r="W284" s="20" t="n">
        <v>-2.28653287543567</v>
      </c>
      <c r="X284" s="20" t="n">
        <v>0.682689268624814</v>
      </c>
    </row>
    <row r="285" customFormat="false" ht="15" hidden="false" customHeight="false" outlineLevel="0" collapsed="false">
      <c r="A285" s="21" t="n">
        <v>261</v>
      </c>
      <c r="B285" s="18" t="n">
        <f aca="false">CHOOSE($G$9,S285,U285,W285)</f>
        <v>-0.685451034384284</v>
      </c>
      <c r="C285" s="18" t="n">
        <f aca="false">CHOOSE($G$9,T285,V285,X285)</f>
        <v>0.35529263407197</v>
      </c>
      <c r="D285" s="24" t="n">
        <f aca="false">$B$6+$B$7*B285</f>
        <v>-0.0185451034384284</v>
      </c>
      <c r="E285" s="24" t="n">
        <f aca="false">$C$6+$C$7*($B$8*B285+SQRT(1-$B$8^2)*C285)</f>
        <v>0.0464966929691673</v>
      </c>
      <c r="F285" s="14" t="n">
        <f aca="false">B285</f>
        <v>-0.685451034384284</v>
      </c>
      <c r="G285" s="14" t="n">
        <f aca="false">F285^2</f>
        <v>0.469843120538485</v>
      </c>
      <c r="H285" s="21"/>
      <c r="I285" s="21"/>
      <c r="J285" s="21"/>
      <c r="K285" s="21"/>
      <c r="L285" s="21"/>
      <c r="M285" s="21"/>
      <c r="N285" s="21"/>
      <c r="O285" s="21"/>
      <c r="P285" s="21"/>
      <c r="S285" s="20" t="n">
        <v>-0.685451034384284</v>
      </c>
      <c r="T285" s="20" t="n">
        <v>0.35529263407197</v>
      </c>
      <c r="U285" s="20" t="n">
        <v>-0.929415070624845</v>
      </c>
      <c r="V285" s="20" t="n">
        <v>0.156803391733153</v>
      </c>
      <c r="W285" s="20" t="n">
        <v>-0.405318846171831</v>
      </c>
      <c r="X285" s="20" t="n">
        <v>-1.02504675899967</v>
      </c>
    </row>
    <row r="286" customFormat="false" ht="15" hidden="false" customHeight="false" outlineLevel="0" collapsed="false">
      <c r="A286" s="21" t="n">
        <v>262</v>
      </c>
      <c r="B286" s="18" t="n">
        <f aca="false">CHOOSE($G$9,S286,U286,W286)</f>
        <v>-0.290961297899439</v>
      </c>
      <c r="C286" s="18" t="n">
        <f aca="false">CHOOSE($G$9,T286,V286,X286)</f>
        <v>0.103677916880372</v>
      </c>
      <c r="D286" s="24" t="n">
        <f aca="false">$B$6+$B$7*B286</f>
        <v>0.0209038702100561</v>
      </c>
      <c r="E286" s="24" t="n">
        <f aca="false">$C$6+$C$7*($B$8*B286+SQRT(1-$B$8^2)*C286)</f>
        <v>0.0444307060880134</v>
      </c>
      <c r="F286" s="14" t="n">
        <f aca="false">B286</f>
        <v>-0.290961297899439</v>
      </c>
      <c r="G286" s="14" t="n">
        <f aca="false">F286^2</f>
        <v>0.0846584768753259</v>
      </c>
      <c r="H286" s="21"/>
      <c r="I286" s="21"/>
      <c r="J286" s="21"/>
      <c r="K286" s="21"/>
      <c r="L286" s="21"/>
      <c r="M286" s="21"/>
      <c r="N286" s="21"/>
      <c r="O286" s="21"/>
      <c r="P286" s="21"/>
      <c r="S286" s="20" t="n">
        <v>-0.290961297899439</v>
      </c>
      <c r="T286" s="20" t="n">
        <v>0.103677916880372</v>
      </c>
      <c r="U286" s="20" t="n">
        <v>-0.0735079306846438</v>
      </c>
      <c r="V286" s="20" t="n">
        <v>-0.303715161587875</v>
      </c>
      <c r="W286" s="20" t="n">
        <v>0.0403743451677805</v>
      </c>
      <c r="X286" s="20" t="n">
        <v>1.35168342782598</v>
      </c>
    </row>
    <row r="287" customFormat="false" ht="15" hidden="false" customHeight="false" outlineLevel="0" collapsed="false">
      <c r="A287" s="21" t="n">
        <v>263</v>
      </c>
      <c r="B287" s="18" t="n">
        <f aca="false">CHOOSE($G$9,S287,U287,W287)</f>
        <v>3.28533097290302</v>
      </c>
      <c r="C287" s="18" t="n">
        <f aca="false">CHOOSE($G$9,T287,V287,X287)</f>
        <v>-2.00754425638638</v>
      </c>
      <c r="D287" s="24" t="n">
        <f aca="false">$B$6+$B$7*B287</f>
        <v>0.378533097290302</v>
      </c>
      <c r="E287" s="24" t="n">
        <f aca="false">$C$6+$C$7*($B$8*B287+SQRT(1-$B$8^2)*C287)</f>
        <v>0.0404081161199369</v>
      </c>
      <c r="F287" s="14" t="n">
        <f aca="false">B287</f>
        <v>3.28533097290302</v>
      </c>
      <c r="G287" s="14" t="n">
        <f aca="false">F287^2</f>
        <v>10.7933996015159</v>
      </c>
      <c r="H287" s="21"/>
      <c r="I287" s="21"/>
      <c r="J287" s="21"/>
      <c r="K287" s="21"/>
      <c r="L287" s="21"/>
      <c r="M287" s="21"/>
      <c r="N287" s="21"/>
      <c r="O287" s="21"/>
      <c r="P287" s="21"/>
      <c r="S287" s="20" t="n">
        <v>3.28533097290302</v>
      </c>
      <c r="T287" s="20" t="n">
        <v>-2.00754425638638</v>
      </c>
      <c r="U287" s="20" t="n">
        <v>-1.39161025240754</v>
      </c>
      <c r="V287" s="20" t="n">
        <v>-0.181904137313429</v>
      </c>
      <c r="W287" s="20" t="n">
        <v>0.194326929194879</v>
      </c>
      <c r="X287" s="20" t="n">
        <v>-0.792451198474068</v>
      </c>
    </row>
    <row r="288" customFormat="false" ht="15" hidden="false" customHeight="false" outlineLevel="0" collapsed="false">
      <c r="A288" s="21" t="n">
        <v>264</v>
      </c>
      <c r="B288" s="18" t="n">
        <f aca="false">CHOOSE($G$9,S288,U288,W288)</f>
        <v>-0.218036786907783</v>
      </c>
      <c r="C288" s="18" t="n">
        <f aca="false">CHOOSE($G$9,T288,V288,X288)</f>
        <v>-0.0845951028263847</v>
      </c>
      <c r="D288" s="24" t="n">
        <f aca="false">$B$6+$B$7*B288</f>
        <v>0.0281963213092217</v>
      </c>
      <c r="E288" s="24" t="n">
        <f aca="false">$C$6+$C$7*($B$8*B288+SQRT(1-$B$8^2)*C288)</f>
        <v>0.0317720098462703</v>
      </c>
      <c r="F288" s="14" t="n">
        <f aca="false">B288</f>
        <v>-0.218036786907783</v>
      </c>
      <c r="G288" s="14" t="n">
        <f aca="false">F288^2</f>
        <v>0.0475400404450699</v>
      </c>
      <c r="H288" s="21"/>
      <c r="I288" s="21"/>
      <c r="J288" s="21"/>
      <c r="K288" s="21"/>
      <c r="L288" s="21"/>
      <c r="M288" s="21"/>
      <c r="N288" s="21"/>
      <c r="O288" s="21"/>
      <c r="P288" s="21"/>
      <c r="S288" s="20" t="n">
        <v>-0.218036786907783</v>
      </c>
      <c r="T288" s="20" t="n">
        <v>-0.0845951028263847</v>
      </c>
      <c r="U288" s="20" t="n">
        <v>1.11894960167485</v>
      </c>
      <c r="V288" s="20" t="n">
        <v>1.08815817992627</v>
      </c>
      <c r="W288" s="20" t="n">
        <v>0.578266853711268</v>
      </c>
      <c r="X288" s="20" t="n">
        <v>-0.146454632315341</v>
      </c>
    </row>
    <row r="289" customFormat="false" ht="15" hidden="false" customHeight="false" outlineLevel="0" collapsed="false">
      <c r="A289" s="21" t="n">
        <v>265</v>
      </c>
      <c r="B289" s="18" t="n">
        <f aca="false">CHOOSE($G$9,S289,U289,W289)</f>
        <v>-0.700367248924828</v>
      </c>
      <c r="C289" s="18" t="n">
        <f aca="false">CHOOSE($G$9,T289,V289,X289)</f>
        <v>-0.304089929328889</v>
      </c>
      <c r="D289" s="24" t="n">
        <f aca="false">$B$6+$B$7*B289</f>
        <v>-0.0200367248924828</v>
      </c>
      <c r="E289" s="24" t="n">
        <f aca="false">$C$6+$C$7*($B$8*B289+SQRT(1-$B$8^2)*C289)</f>
        <v>-0.0113533228296246</v>
      </c>
      <c r="F289" s="14" t="n">
        <f aca="false">B289</f>
        <v>-0.700367248924828</v>
      </c>
      <c r="G289" s="14" t="n">
        <f aca="false">F289^2</f>
        <v>0.490514283366532</v>
      </c>
      <c r="H289" s="21"/>
      <c r="I289" s="21"/>
      <c r="J289" s="21"/>
      <c r="K289" s="21"/>
      <c r="L289" s="21"/>
      <c r="M289" s="21"/>
      <c r="N289" s="21"/>
      <c r="O289" s="21"/>
      <c r="P289" s="21"/>
      <c r="S289" s="20" t="n">
        <v>-0.700367248924828</v>
      </c>
      <c r="T289" s="20" t="n">
        <v>-0.304089929328889</v>
      </c>
      <c r="U289" s="20" t="n">
        <v>-2.30797286457953</v>
      </c>
      <c r="V289" s="20" t="n">
        <v>-1.22509496574825</v>
      </c>
      <c r="W289" s="20" t="n">
        <v>0.983186395861427</v>
      </c>
      <c r="X289" s="20" t="n">
        <v>1.42104096363985</v>
      </c>
    </row>
    <row r="290" customFormat="false" ht="15" hidden="false" customHeight="false" outlineLevel="0" collapsed="false">
      <c r="A290" s="21" t="n">
        <v>266</v>
      </c>
      <c r="B290" s="18" t="n">
        <f aca="false">CHOOSE($G$9,S290,U290,W290)</f>
        <v>-0.960000123345925</v>
      </c>
      <c r="C290" s="18" t="n">
        <f aca="false">CHOOSE($G$9,T290,V290,X290)</f>
        <v>-0.147485612047247</v>
      </c>
      <c r="D290" s="24" t="n">
        <f aca="false">$B$6+$B$7*B290</f>
        <v>-0.0460000123345925</v>
      </c>
      <c r="E290" s="24" t="n">
        <f aca="false">$C$6+$C$7*($B$8*B290+SQRT(1-$B$8^2)*C290)</f>
        <v>-0.0107726348398575</v>
      </c>
      <c r="F290" s="14" t="n">
        <f aca="false">B290</f>
        <v>-0.960000123345925</v>
      </c>
      <c r="G290" s="14" t="n">
        <f aca="false">F290^2</f>
        <v>0.921600236824192</v>
      </c>
      <c r="H290" s="21"/>
      <c r="I290" s="21"/>
      <c r="J290" s="21"/>
      <c r="K290" s="21"/>
      <c r="L290" s="21"/>
      <c r="M290" s="21"/>
      <c r="N290" s="21"/>
      <c r="O290" s="21"/>
      <c r="P290" s="21"/>
      <c r="S290" s="20" t="n">
        <v>-0.960000123345925</v>
      </c>
      <c r="T290" s="20" t="n">
        <v>-0.147485612047247</v>
      </c>
      <c r="U290" s="20" t="n">
        <v>-0.172364216903822</v>
      </c>
      <c r="V290" s="20" t="n">
        <v>-1.23322702558046</v>
      </c>
      <c r="W290" s="20" t="n">
        <v>0.139274225221759</v>
      </c>
      <c r="X290" s="20" t="n">
        <v>0.316685363123451</v>
      </c>
    </row>
    <row r="291" customFormat="false" ht="15" hidden="false" customHeight="false" outlineLevel="0" collapsed="false">
      <c r="A291" s="21" t="n">
        <v>267</v>
      </c>
      <c r="B291" s="18" t="n">
        <f aca="false">CHOOSE($G$9,S291,U291,W291)</f>
        <v>0.581659258896653</v>
      </c>
      <c r="C291" s="18" t="n">
        <f aca="false">CHOOSE($G$9,T291,V291,X291)</f>
        <v>-0.256385549672154</v>
      </c>
      <c r="D291" s="24" t="n">
        <f aca="false">$B$6+$B$7*B291</f>
        <v>0.108165925889665</v>
      </c>
      <c r="E291" s="24" t="n">
        <f aca="false">$C$6+$C$7*($B$8*B291+SQRT(1-$B$8^2)*C291)</f>
        <v>0.0568793230269005</v>
      </c>
      <c r="F291" s="14" t="n">
        <f aca="false">B291</f>
        <v>0.581659258896653</v>
      </c>
      <c r="G291" s="14" t="n">
        <f aca="false">F291^2</f>
        <v>0.338327493460204</v>
      </c>
      <c r="H291" s="21"/>
      <c r="I291" s="21"/>
      <c r="J291" s="21"/>
      <c r="K291" s="21"/>
      <c r="L291" s="21"/>
      <c r="M291" s="21"/>
      <c r="N291" s="21"/>
      <c r="O291" s="21"/>
      <c r="P291" s="21"/>
      <c r="S291" s="20" t="n">
        <v>0.581659258896653</v>
      </c>
      <c r="T291" s="20" t="n">
        <v>-0.256385549672154</v>
      </c>
      <c r="U291" s="20" t="n">
        <v>-1.51595281970283</v>
      </c>
      <c r="V291" s="20" t="n">
        <v>0.413820517538911</v>
      </c>
      <c r="W291" s="20" t="n">
        <v>-0.826237850032499</v>
      </c>
      <c r="X291" s="20" t="n">
        <v>-0.762896057070413</v>
      </c>
    </row>
    <row r="292" customFormat="false" ht="15" hidden="false" customHeight="false" outlineLevel="0" collapsed="false">
      <c r="A292" s="21" t="n">
        <v>268</v>
      </c>
      <c r="B292" s="18" t="n">
        <f aca="false">CHOOSE($G$9,S292,U292,W292)</f>
        <v>0.346215097439506</v>
      </c>
      <c r="C292" s="18" t="n">
        <f aca="false">CHOOSE($G$9,T292,V292,X292)</f>
        <v>-1.78657539491548</v>
      </c>
      <c r="D292" s="24" t="n">
        <f aca="false">$B$6+$B$7*B292</f>
        <v>0.0846215097439506</v>
      </c>
      <c r="E292" s="24" t="n">
        <f aca="false">$C$6+$C$7*($B$8*B292+SQRT(1-$B$8^2)*C292)</f>
        <v>-0.0874112129053269</v>
      </c>
      <c r="F292" s="14" t="n">
        <f aca="false">B292</f>
        <v>0.346215097439506</v>
      </c>
      <c r="G292" s="14" t="n">
        <f aca="false">F292^2</f>
        <v>0.119864893695047</v>
      </c>
      <c r="H292" s="21"/>
      <c r="I292" s="21"/>
      <c r="J292" s="21"/>
      <c r="K292" s="21"/>
      <c r="L292" s="21"/>
      <c r="M292" s="21"/>
      <c r="N292" s="21"/>
      <c r="O292" s="21"/>
      <c r="P292" s="21"/>
      <c r="S292" s="20" t="n">
        <v>0.346215097439506</v>
      </c>
      <c r="T292" s="20" t="n">
        <v>-1.78657539491548</v>
      </c>
      <c r="U292" s="20" t="n">
        <v>-0.517107992923318</v>
      </c>
      <c r="V292" s="20" t="n">
        <v>-1.07142081170295</v>
      </c>
      <c r="W292" s="20" t="n">
        <v>-0.651114936314965</v>
      </c>
      <c r="X292" s="20" t="n">
        <v>-0.010966878144562</v>
      </c>
    </row>
    <row r="293" customFormat="false" ht="15" hidden="false" customHeight="false" outlineLevel="0" collapsed="false">
      <c r="A293" s="21" t="n">
        <v>269</v>
      </c>
      <c r="B293" s="18" t="n">
        <f aca="false">CHOOSE($G$9,S293,U293,W293)</f>
        <v>0.128184459008821</v>
      </c>
      <c r="C293" s="18" t="n">
        <f aca="false">CHOOSE($G$9,T293,V293,X293)</f>
        <v>-1.28864167776624</v>
      </c>
      <c r="D293" s="24" t="n">
        <f aca="false">$B$6+$B$7*B293</f>
        <v>0.0628184459008821</v>
      </c>
      <c r="E293" s="24" t="n">
        <f aca="false">$C$6+$C$7*($B$8*B293+SQRT(1-$B$8^2)*C293)</f>
        <v>-0.0551904199816553</v>
      </c>
      <c r="F293" s="14" t="n">
        <f aca="false">B293</f>
        <v>0.128184459008821</v>
      </c>
      <c r="G293" s="14" t="n">
        <f aca="false">F293^2</f>
        <v>0.016431255531384</v>
      </c>
      <c r="H293" s="21"/>
      <c r="I293" s="21"/>
      <c r="J293" s="21"/>
      <c r="K293" s="21"/>
      <c r="L293" s="21"/>
      <c r="M293" s="21"/>
      <c r="N293" s="21"/>
      <c r="O293" s="21"/>
      <c r="P293" s="21"/>
      <c r="S293" s="20" t="n">
        <v>0.128184459008821</v>
      </c>
      <c r="T293" s="20" t="n">
        <v>-1.28864167776624</v>
      </c>
      <c r="U293" s="20" t="n">
        <v>-1.16107060518186</v>
      </c>
      <c r="V293" s="20" t="n">
        <v>0.992203538927958</v>
      </c>
      <c r="W293" s="20" t="n">
        <v>0.528706987267918</v>
      </c>
      <c r="X293" s="20" t="n">
        <v>1.02148273790713</v>
      </c>
    </row>
    <row r="294" customFormat="false" ht="15" hidden="false" customHeight="false" outlineLevel="0" collapsed="false">
      <c r="A294" s="21" t="n">
        <v>270</v>
      </c>
      <c r="B294" s="18" t="n">
        <f aca="false">CHOOSE($G$9,S294,U294,W294)</f>
        <v>1.0195394765311</v>
      </c>
      <c r="C294" s="18" t="n">
        <f aca="false">CHOOSE($G$9,T294,V294,X294)</f>
        <v>0.85162430258307</v>
      </c>
      <c r="D294" s="24" t="n">
        <f aca="false">$B$6+$B$7*B294</f>
        <v>0.15195394765311</v>
      </c>
      <c r="E294" s="24" t="n">
        <f aca="false">$C$6+$C$7*($B$8*B294+SQRT(1-$B$8^2)*C294)</f>
        <v>0.174729801878269</v>
      </c>
      <c r="F294" s="14" t="n">
        <f aca="false">B294</f>
        <v>1.0195394765311</v>
      </c>
      <c r="G294" s="14" t="n">
        <f aca="false">F294^2</f>
        <v>1.03946074420531</v>
      </c>
      <c r="H294" s="21"/>
      <c r="I294" s="21"/>
      <c r="J294" s="21"/>
      <c r="K294" s="21"/>
      <c r="L294" s="21"/>
      <c r="M294" s="21"/>
      <c r="N294" s="21"/>
      <c r="O294" s="21"/>
      <c r="P294" s="21"/>
      <c r="S294" s="20" t="n">
        <v>1.0195394765311</v>
      </c>
      <c r="T294" s="20" t="n">
        <v>0.85162430258307</v>
      </c>
      <c r="U294" s="20" t="n">
        <v>0.995384373651488</v>
      </c>
      <c r="V294" s="20" t="n">
        <v>0.255744121604476</v>
      </c>
      <c r="W294" s="20" t="n">
        <v>-0.610420316167326</v>
      </c>
      <c r="X294" s="20" t="n">
        <v>0.427870343080798</v>
      </c>
    </row>
    <row r="295" customFormat="false" ht="15" hidden="false" customHeight="false" outlineLevel="0" collapsed="false">
      <c r="A295" s="21" t="n">
        <v>271</v>
      </c>
      <c r="B295" s="18" t="n">
        <f aca="false">CHOOSE($G$9,S295,U295,W295)</f>
        <v>1.04788148822415</v>
      </c>
      <c r="C295" s="18" t="n">
        <f aca="false">CHOOSE($G$9,T295,V295,X295)</f>
        <v>-0.0127064574439491</v>
      </c>
      <c r="D295" s="24" t="n">
        <f aca="false">$B$6+$B$7*B295</f>
        <v>0.154788148822415</v>
      </c>
      <c r="E295" s="24" t="n">
        <f aca="false">$C$6+$C$7*($B$8*B295+SQRT(1-$B$8^2)*C295)</f>
        <v>0.101293662917351</v>
      </c>
      <c r="F295" s="14" t="n">
        <f aca="false">B295</f>
        <v>1.04788148822415</v>
      </c>
      <c r="G295" s="14" t="n">
        <f aca="false">F295^2</f>
        <v>1.09805561336286</v>
      </c>
      <c r="H295" s="21"/>
      <c r="I295" s="21"/>
      <c r="J295" s="21"/>
      <c r="K295" s="21"/>
      <c r="L295" s="21"/>
      <c r="M295" s="21"/>
      <c r="N295" s="21"/>
      <c r="O295" s="21"/>
      <c r="P295" s="21"/>
      <c r="S295" s="20" t="n">
        <v>1.04788148822415</v>
      </c>
      <c r="T295" s="20" t="n">
        <v>-0.0127064574439491</v>
      </c>
      <c r="U295" s="20" t="n">
        <v>0.910225255766445</v>
      </c>
      <c r="V295" s="20" t="n">
        <v>0.364598127818504</v>
      </c>
      <c r="W295" s="20" t="n">
        <v>1.19630294772106</v>
      </c>
      <c r="X295" s="20" t="n">
        <v>-0.217942321601255</v>
      </c>
    </row>
    <row r="296" customFormat="false" ht="15" hidden="false" customHeight="false" outlineLevel="0" collapsed="false">
      <c r="A296" s="21" t="n">
        <v>272</v>
      </c>
      <c r="B296" s="18" t="n">
        <f aca="false">CHOOSE($G$9,S296,U296,W296)</f>
        <v>0.677840619287649</v>
      </c>
      <c r="C296" s="18" t="n">
        <f aca="false">CHOOSE($G$9,T296,V296,X296)</f>
        <v>-0.863175285632808</v>
      </c>
      <c r="D296" s="24" t="n">
        <f aca="false">$B$6+$B$7*B296</f>
        <v>0.117784061928765</v>
      </c>
      <c r="E296" s="24" t="n">
        <f aca="false">$C$6+$C$7*($B$8*B296+SQRT(1-$B$8^2)*C296)</f>
        <v>0.00913885843669236</v>
      </c>
      <c r="F296" s="14" t="n">
        <f aca="false">B296</f>
        <v>0.677840619287649</v>
      </c>
      <c r="G296" s="14" t="n">
        <f aca="false">F296^2</f>
        <v>0.459467905156264</v>
      </c>
      <c r="H296" s="21"/>
      <c r="I296" s="21"/>
      <c r="J296" s="21"/>
      <c r="K296" s="21"/>
      <c r="L296" s="21"/>
      <c r="M296" s="21"/>
      <c r="N296" s="21"/>
      <c r="O296" s="21"/>
      <c r="P296" s="21"/>
      <c r="S296" s="20" t="n">
        <v>0.677840619287649</v>
      </c>
      <c r="T296" s="20" t="n">
        <v>-0.863175285632808</v>
      </c>
      <c r="U296" s="20" t="n">
        <v>1.78232330529215</v>
      </c>
      <c r="V296" s="20" t="n">
        <v>0.0153111399851213</v>
      </c>
      <c r="W296" s="20" t="n">
        <v>0.797612731276994</v>
      </c>
      <c r="X296" s="20" t="n">
        <v>3.54033821728814</v>
      </c>
    </row>
    <row r="297" customFormat="false" ht="15" hidden="false" customHeight="false" outlineLevel="0" collapsed="false">
      <c r="A297" s="21" t="n">
        <v>273</v>
      </c>
      <c r="B297" s="18" t="n">
        <f aca="false">CHOOSE($G$9,S297,U297,W297)</f>
        <v>0.275071116611796</v>
      </c>
      <c r="C297" s="18" t="n">
        <f aca="false">CHOOSE($G$9,T297,V297,X297)</f>
        <v>-0.233337511205589</v>
      </c>
      <c r="D297" s="24" t="n">
        <f aca="false">$B$6+$B$7*B297</f>
        <v>0.0775071116611796</v>
      </c>
      <c r="E297" s="24" t="n">
        <f aca="false">$C$6+$C$7*($B$8*B297+SQRT(1-$B$8^2)*C297)</f>
        <v>0.0435459345946022</v>
      </c>
      <c r="F297" s="14" t="n">
        <f aca="false">B297</f>
        <v>0.275071116611796</v>
      </c>
      <c r="G297" s="14" t="n">
        <f aca="false">F297^2</f>
        <v>0.0756641191940602</v>
      </c>
      <c r="H297" s="21"/>
      <c r="I297" s="21"/>
      <c r="J297" s="21"/>
      <c r="K297" s="21"/>
      <c r="L297" s="21"/>
      <c r="M297" s="21"/>
      <c r="N297" s="21"/>
      <c r="O297" s="21"/>
      <c r="P297" s="21"/>
      <c r="S297" s="20" t="n">
        <v>0.275071116611796</v>
      </c>
      <c r="T297" s="20" t="n">
        <v>-0.233337511205589</v>
      </c>
      <c r="U297" s="20" t="n">
        <v>-1.25385994436537</v>
      </c>
      <c r="V297" s="20" t="n">
        <v>1.36277246365459</v>
      </c>
      <c r="W297" s="20" t="n">
        <v>0.267368118579045</v>
      </c>
      <c r="X297" s="20" t="n">
        <v>1.81199344817303</v>
      </c>
    </row>
    <row r="298" customFormat="false" ht="15" hidden="false" customHeight="false" outlineLevel="0" collapsed="false">
      <c r="A298" s="21" t="n">
        <v>274</v>
      </c>
      <c r="B298" s="18" t="n">
        <f aca="false">CHOOSE($G$9,S298,U298,W298)</f>
        <v>0.40176415130225</v>
      </c>
      <c r="C298" s="18" t="n">
        <f aca="false">CHOOSE($G$9,T298,V298,X298)</f>
        <v>-0.0560948046049669</v>
      </c>
      <c r="D298" s="24" t="n">
        <f aca="false">$B$6+$B$7*B298</f>
        <v>0.090176415130225</v>
      </c>
      <c r="E298" s="24" t="n">
        <f aca="false">$C$6+$C$7*($B$8*B298+SQRT(1-$B$8^2)*C298)</f>
        <v>0.0652302549842899</v>
      </c>
      <c r="F298" s="14" t="n">
        <f aca="false">B298</f>
        <v>0.40176415130225</v>
      </c>
      <c r="G298" s="14" t="n">
        <f aca="false">F298^2</f>
        <v>0.161414433271617</v>
      </c>
      <c r="H298" s="21"/>
      <c r="I298" s="21"/>
      <c r="J298" s="21"/>
      <c r="K298" s="21"/>
      <c r="L298" s="21"/>
      <c r="M298" s="21"/>
      <c r="N298" s="21"/>
      <c r="O298" s="21"/>
      <c r="P298" s="21"/>
      <c r="S298" s="20" t="n">
        <v>0.40176415130225</v>
      </c>
      <c r="T298" s="20" t="n">
        <v>-0.0560948046049669</v>
      </c>
      <c r="U298" s="20" t="n">
        <v>-1.02317688589231</v>
      </c>
      <c r="V298" s="20" t="n">
        <v>-0.38600014936895</v>
      </c>
      <c r="W298" s="20" t="n">
        <v>-2.21638244998629</v>
      </c>
      <c r="X298" s="20" t="n">
        <v>-0.204093996777394</v>
      </c>
    </row>
    <row r="299" customFormat="false" ht="15" hidden="false" customHeight="false" outlineLevel="0" collapsed="false">
      <c r="A299" s="21" t="n">
        <v>275</v>
      </c>
      <c r="B299" s="18" t="n">
        <f aca="false">CHOOSE($G$9,S299,U299,W299)</f>
        <v>0.713930457531321</v>
      </c>
      <c r="C299" s="18" t="n">
        <f aca="false">CHOOSE($G$9,T299,V299,X299)</f>
        <v>0.853600974176569</v>
      </c>
      <c r="D299" s="24" t="n">
        <f aca="false">$B$6+$B$7*B299</f>
        <v>0.121393045753132</v>
      </c>
      <c r="E299" s="24" t="n">
        <f aca="false">$C$6+$C$7*($B$8*B299+SQRT(1-$B$8^2)*C299)</f>
        <v>0.159620535709771</v>
      </c>
      <c r="F299" s="14" t="n">
        <f aca="false">B299</f>
        <v>0.713930457531321</v>
      </c>
      <c r="G299" s="14" t="n">
        <f aca="false">F299^2</f>
        <v>0.509696698190882</v>
      </c>
      <c r="H299" s="21"/>
      <c r="I299" s="21"/>
      <c r="J299" s="21"/>
      <c r="K299" s="21"/>
      <c r="L299" s="21"/>
      <c r="M299" s="21"/>
      <c r="N299" s="21"/>
      <c r="O299" s="21"/>
      <c r="P299" s="21"/>
      <c r="S299" s="20" t="n">
        <v>0.713930457531321</v>
      </c>
      <c r="T299" s="20" t="n">
        <v>0.853600974176569</v>
      </c>
      <c r="U299" s="20" t="n">
        <v>-0.0109500664001096</v>
      </c>
      <c r="V299" s="20" t="n">
        <v>-1.07845607914064</v>
      </c>
      <c r="W299" s="20" t="n">
        <v>0.271377776330265</v>
      </c>
      <c r="X299" s="20" t="n">
        <v>-1.68913702961531</v>
      </c>
    </row>
    <row r="300" customFormat="false" ht="15" hidden="false" customHeight="false" outlineLevel="0" collapsed="false">
      <c r="A300" s="21" t="n">
        <v>276</v>
      </c>
      <c r="B300" s="18" t="n">
        <f aca="false">CHOOSE($G$9,S300,U300,W300)</f>
        <v>-0.902707679383951</v>
      </c>
      <c r="C300" s="18" t="n">
        <f aca="false">CHOOSE($G$9,T300,V300,X300)</f>
        <v>1.32019291171939</v>
      </c>
      <c r="D300" s="24" t="n">
        <f aca="false">$B$6+$B$7*B300</f>
        <v>-0.0402707679383951</v>
      </c>
      <c r="E300" s="24" t="n">
        <f aca="false">$C$6+$C$7*($B$8*B300+SQRT(1-$B$8^2)*C300)</f>
        <v>0.119196675975317</v>
      </c>
      <c r="F300" s="14" t="n">
        <f aca="false">B300</f>
        <v>-0.902707679383951</v>
      </c>
      <c r="G300" s="14" t="n">
        <f aca="false">F300^2</f>
        <v>0.814881154418757</v>
      </c>
      <c r="H300" s="21"/>
      <c r="I300" s="21"/>
      <c r="J300" s="21"/>
      <c r="K300" s="21"/>
      <c r="L300" s="21"/>
      <c r="M300" s="21"/>
      <c r="N300" s="21"/>
      <c r="O300" s="21"/>
      <c r="P300" s="21"/>
      <c r="S300" s="20" t="n">
        <v>-0.902707679383951</v>
      </c>
      <c r="T300" s="20" t="n">
        <v>1.32019291171939</v>
      </c>
      <c r="U300" s="20" t="n">
        <v>-0.631847681770389</v>
      </c>
      <c r="V300" s="20" t="n">
        <v>-0.695854952885929</v>
      </c>
      <c r="W300" s="20" t="n">
        <v>-2.55682607370282</v>
      </c>
      <c r="X300" s="20" t="n">
        <v>1.73271072245578</v>
      </c>
    </row>
    <row r="301" customFormat="false" ht="15" hidden="false" customHeight="false" outlineLevel="0" collapsed="false">
      <c r="A301" s="21" t="n">
        <v>277</v>
      </c>
      <c r="B301" s="18" t="n">
        <f aca="false">CHOOSE($G$9,S301,U301,W301)</f>
        <v>2.0418427084061</v>
      </c>
      <c r="C301" s="18" t="n">
        <f aca="false">CHOOSE($G$9,T301,V301,X301)</f>
        <v>1.66747343936554</v>
      </c>
      <c r="D301" s="24" t="n">
        <f aca="false">$B$6+$B$7*B301</f>
        <v>0.25418427084061</v>
      </c>
      <c r="E301" s="24" t="n">
        <f aca="false">$C$6+$C$7*($B$8*B301+SQRT(1-$B$8^2)*C301)</f>
        <v>0.296499571282941</v>
      </c>
      <c r="F301" s="14" t="n">
        <f aca="false">B301</f>
        <v>2.0418427084061</v>
      </c>
      <c r="G301" s="14" t="n">
        <f aca="false">F301^2</f>
        <v>4.16912164587114</v>
      </c>
      <c r="H301" s="21"/>
      <c r="I301" s="21"/>
      <c r="J301" s="21"/>
      <c r="K301" s="21"/>
      <c r="L301" s="21"/>
      <c r="M301" s="21"/>
      <c r="N301" s="21"/>
      <c r="O301" s="21"/>
      <c r="P301" s="21"/>
      <c r="S301" s="20" t="n">
        <v>2.0418427084061</v>
      </c>
      <c r="T301" s="20" t="n">
        <v>1.66747343936554</v>
      </c>
      <c r="U301" s="20" t="n">
        <v>-0.796794350042792</v>
      </c>
      <c r="V301" s="20" t="n">
        <v>-1.34926062405495</v>
      </c>
      <c r="W301" s="20" t="n">
        <v>0.0871060936880509</v>
      </c>
      <c r="X301" s="20" t="n">
        <v>-0.955889262997303</v>
      </c>
    </row>
    <row r="302" customFormat="false" ht="15" hidden="false" customHeight="false" outlineLevel="0" collapsed="false">
      <c r="A302" s="21" t="n">
        <v>278</v>
      </c>
      <c r="B302" s="18" t="n">
        <f aca="false">CHOOSE($G$9,S302,U302,W302)</f>
        <v>-0.406083105708846</v>
      </c>
      <c r="C302" s="18" t="n">
        <f aca="false">CHOOSE($G$9,T302,V302,X302)</f>
        <v>0.913279476152427</v>
      </c>
      <c r="D302" s="24" t="n">
        <f aca="false">$B$6+$B$7*B302</f>
        <v>0.00939168942911538</v>
      </c>
      <c r="E302" s="24" t="n">
        <f aca="false">$C$6+$C$7*($B$8*B302+SQRT(1-$B$8^2)*C302)</f>
        <v>0.108788167424852</v>
      </c>
      <c r="F302" s="14" t="n">
        <f aca="false">B302</f>
        <v>-0.406083105708846</v>
      </c>
      <c r="G302" s="14" t="n">
        <f aca="false">F302^2</f>
        <v>0.164903488742142</v>
      </c>
      <c r="H302" s="21"/>
      <c r="I302" s="21"/>
      <c r="J302" s="21"/>
      <c r="K302" s="21"/>
      <c r="L302" s="21"/>
      <c r="M302" s="21"/>
      <c r="N302" s="21"/>
      <c r="O302" s="21"/>
      <c r="P302" s="21"/>
      <c r="S302" s="20" t="n">
        <v>-0.406083105708846</v>
      </c>
      <c r="T302" s="20" t="n">
        <v>0.913279476152427</v>
      </c>
      <c r="U302" s="20" t="n">
        <v>0.434687864630897</v>
      </c>
      <c r="V302" s="20" t="n">
        <v>0.67266446009932</v>
      </c>
      <c r="W302" s="20" t="n">
        <v>-0.15161740663561</v>
      </c>
      <c r="X302" s="20" t="n">
        <v>0.203103943246496</v>
      </c>
    </row>
    <row r="303" customFormat="false" ht="15" hidden="false" customHeight="false" outlineLevel="0" collapsed="false">
      <c r="A303" s="21" t="n">
        <v>279</v>
      </c>
      <c r="B303" s="18" t="n">
        <f aca="false">CHOOSE($G$9,S303,U303,W303)</f>
        <v>1.04376228787254</v>
      </c>
      <c r="C303" s="18" t="n">
        <f aca="false">CHOOSE($G$9,T303,V303,X303)</f>
        <v>-0.161734724161375</v>
      </c>
      <c r="D303" s="24" t="n">
        <f aca="false">$B$6+$B$7*B303</f>
        <v>0.154376228787254</v>
      </c>
      <c r="E303" s="24" t="n">
        <f aca="false">$C$6+$C$7*($B$8*B303+SQRT(1-$B$8^2)*C303)</f>
        <v>0.0881814764138448</v>
      </c>
      <c r="F303" s="14" t="n">
        <f aca="false">B303</f>
        <v>1.04376228787254</v>
      </c>
      <c r="G303" s="14" t="n">
        <f aca="false">F303^2</f>
        <v>1.08943971358491</v>
      </c>
      <c r="H303" s="21"/>
      <c r="I303" s="21"/>
      <c r="J303" s="21"/>
      <c r="K303" s="21"/>
      <c r="L303" s="21"/>
      <c r="M303" s="21"/>
      <c r="N303" s="21"/>
      <c r="O303" s="21"/>
      <c r="P303" s="21"/>
      <c r="S303" s="20" t="n">
        <v>1.04376228787254</v>
      </c>
      <c r="T303" s="20" t="n">
        <v>-0.161734724161375</v>
      </c>
      <c r="U303" s="20" t="n">
        <v>-0.744362453365863</v>
      </c>
      <c r="V303" s="20" t="n">
        <v>-0.686346075281498</v>
      </c>
      <c r="W303" s="20" t="n">
        <v>-0.917512545735741</v>
      </c>
      <c r="X303" s="20" t="n">
        <v>1.56748528172808</v>
      </c>
    </row>
    <row r="304" customFormat="false" ht="15" hidden="false" customHeight="false" outlineLevel="0" collapsed="false">
      <c r="A304" s="21" t="n">
        <v>280</v>
      </c>
      <c r="B304" s="18" t="n">
        <f aca="false">CHOOSE($G$9,S304,U304,W304)</f>
        <v>-0.269695810674177</v>
      </c>
      <c r="C304" s="18" t="n">
        <f aca="false">CHOOSE($G$9,T304,V304,X304)</f>
        <v>0.887407878744346</v>
      </c>
      <c r="D304" s="24" t="n">
        <f aca="false">$B$6+$B$7*B304</f>
        <v>0.0230304189325823</v>
      </c>
      <c r="E304" s="24" t="n">
        <f aca="false">$C$6+$C$7*($B$8*B304+SQRT(1-$B$8^2)*C304)</f>
        <v>0.113366986117398</v>
      </c>
      <c r="F304" s="14" t="n">
        <f aca="false">B304</f>
        <v>-0.269695810674177</v>
      </c>
      <c r="G304" s="14" t="n">
        <f aca="false">F304^2</f>
        <v>0.0727358302952017</v>
      </c>
      <c r="H304" s="21"/>
      <c r="I304" s="21"/>
      <c r="J304" s="21"/>
      <c r="K304" s="21"/>
      <c r="L304" s="21"/>
      <c r="M304" s="21"/>
      <c r="N304" s="21"/>
      <c r="O304" s="21"/>
      <c r="P304" s="21"/>
      <c r="S304" s="20" t="n">
        <v>-0.269695810674177</v>
      </c>
      <c r="T304" s="20" t="n">
        <v>0.887407878744346</v>
      </c>
      <c r="U304" s="20" t="n">
        <v>1.75838890237093</v>
      </c>
      <c r="V304" s="20" t="n">
        <v>-0.127125605132769</v>
      </c>
      <c r="W304" s="20" t="n">
        <v>-0.122651394556487</v>
      </c>
      <c r="X304" s="20" t="n">
        <v>0.458662184158663</v>
      </c>
    </row>
    <row r="305" customFormat="false" ht="15" hidden="false" customHeight="false" outlineLevel="0" collapsed="false">
      <c r="A305" s="21" t="n">
        <v>281</v>
      </c>
      <c r="B305" s="18" t="n">
        <f aca="false">CHOOSE($G$9,S305,U305,W305)</f>
        <v>-0.255655204501728</v>
      </c>
      <c r="C305" s="18" t="n">
        <f aca="false">CHOOSE($G$9,T305,V305,X305)</f>
        <v>0.469486416530515</v>
      </c>
      <c r="D305" s="24" t="n">
        <f aca="false">$B$6+$B$7*B305</f>
        <v>0.0244344795498272</v>
      </c>
      <c r="E305" s="24" t="n">
        <f aca="false">$C$6+$C$7*($B$8*B305+SQRT(1-$B$8^2)*C305)</f>
        <v>0.0778759561196284</v>
      </c>
      <c r="F305" s="14" t="n">
        <f aca="false">B305</f>
        <v>-0.255655204501728</v>
      </c>
      <c r="G305" s="14" t="n">
        <f aca="false">F305^2</f>
        <v>0.0653595835888204</v>
      </c>
      <c r="H305" s="21"/>
      <c r="I305" s="21"/>
      <c r="J305" s="21"/>
      <c r="K305" s="21"/>
      <c r="L305" s="21"/>
      <c r="M305" s="21"/>
      <c r="N305" s="21"/>
      <c r="O305" s="21"/>
      <c r="P305" s="21"/>
      <c r="S305" s="20" t="n">
        <v>-0.255655204501728</v>
      </c>
      <c r="T305" s="20" t="n">
        <v>0.469486416530515</v>
      </c>
      <c r="U305" s="20" t="n">
        <v>-1.23964014585935</v>
      </c>
      <c r="V305" s="20" t="n">
        <v>0.531213790208901</v>
      </c>
      <c r="W305" s="20" t="n">
        <v>-0.336939118039142</v>
      </c>
      <c r="X305" s="20" t="n">
        <v>1.56369455000052</v>
      </c>
    </row>
    <row r="306" customFormat="false" ht="15" hidden="false" customHeight="false" outlineLevel="0" collapsed="false">
      <c r="A306" s="21" t="n">
        <v>282</v>
      </c>
      <c r="B306" s="18" t="n">
        <f aca="false">CHOOSE($G$9,S306,U306,W306)</f>
        <v>-0.724957907785465</v>
      </c>
      <c r="C306" s="18" t="n">
        <f aca="false">CHOOSE($G$9,T306,V306,X306)</f>
        <v>1.01145093130349</v>
      </c>
      <c r="D306" s="24" t="n">
        <f aca="false">$B$6+$B$7*B306</f>
        <v>-0.0224957907785465</v>
      </c>
      <c r="E306" s="24" t="n">
        <f aca="false">$C$6+$C$7*($B$8*B306+SQRT(1-$B$8^2)*C306)</f>
        <v>0.101346324729752</v>
      </c>
      <c r="F306" s="14" t="n">
        <f aca="false">B306</f>
        <v>-0.724957907785465</v>
      </c>
      <c r="G306" s="14" t="n">
        <f aca="false">F306^2</f>
        <v>0.525563968060679</v>
      </c>
      <c r="H306" s="21"/>
      <c r="I306" s="21"/>
      <c r="J306" s="21"/>
      <c r="K306" s="21"/>
      <c r="L306" s="21"/>
      <c r="M306" s="21"/>
      <c r="N306" s="21"/>
      <c r="O306" s="21"/>
      <c r="P306" s="21"/>
      <c r="S306" s="20" t="n">
        <v>-0.724957907785465</v>
      </c>
      <c r="T306" s="20" t="n">
        <v>1.01145093130349</v>
      </c>
      <c r="U306" s="20" t="n">
        <v>0.17966229253361</v>
      </c>
      <c r="V306" s="20" t="n">
        <v>-0.157836586265004</v>
      </c>
      <c r="W306" s="20" t="n">
        <v>0.818103406824619</v>
      </c>
      <c r="X306" s="20" t="n">
        <v>-0.143890574658707</v>
      </c>
    </row>
    <row r="307" customFormat="false" ht="15" hidden="false" customHeight="false" outlineLevel="0" collapsed="false">
      <c r="A307" s="21" t="n">
        <v>283</v>
      </c>
      <c r="B307" s="18" t="n">
        <f aca="false">CHOOSE($G$9,S307,U307,W307)</f>
        <v>1.1181593025218</v>
      </c>
      <c r="C307" s="18" t="n">
        <f aca="false">CHOOSE($G$9,T307,V307,X307)</f>
        <v>1.58169483990011</v>
      </c>
      <c r="D307" s="24" t="n">
        <f aca="false">$B$6+$B$7*B307</f>
        <v>0.16181593025218</v>
      </c>
      <c r="E307" s="24" t="n">
        <f aca="false">$C$6+$C$7*($B$8*B307+SQRT(1-$B$8^2)*C307)</f>
        <v>0.242886756364916</v>
      </c>
      <c r="F307" s="14" t="n">
        <f aca="false">B307</f>
        <v>1.1181593025218</v>
      </c>
      <c r="G307" s="14" t="n">
        <f aca="false">F307^2</f>
        <v>1.25028022581605</v>
      </c>
      <c r="H307" s="21"/>
      <c r="I307" s="21"/>
      <c r="J307" s="21"/>
      <c r="K307" s="21"/>
      <c r="L307" s="21"/>
      <c r="M307" s="21"/>
      <c r="N307" s="21"/>
      <c r="O307" s="21"/>
      <c r="P307" s="21"/>
      <c r="S307" s="20" t="n">
        <v>1.1181593025218</v>
      </c>
      <c r="T307" s="20" t="n">
        <v>1.58169483990011</v>
      </c>
      <c r="U307" s="20" t="n">
        <v>0.473975584503486</v>
      </c>
      <c r="V307" s="20" t="n">
        <v>1.56212490353376</v>
      </c>
      <c r="W307" s="20" t="n">
        <v>1.03942818192274</v>
      </c>
      <c r="X307" s="20" t="n">
        <v>-0.684204552437397</v>
      </c>
    </row>
    <row r="308" customFormat="false" ht="15" hidden="false" customHeight="false" outlineLevel="0" collapsed="false">
      <c r="A308" s="21" t="n">
        <v>284</v>
      </c>
      <c r="B308" s="18" t="n">
        <f aca="false">CHOOSE($G$9,S308,U308,W308)</f>
        <v>0.0811570322181662</v>
      </c>
      <c r="C308" s="18" t="n">
        <f aca="false">CHOOSE($G$9,T308,V308,X308)</f>
        <v>-0.160276656303153</v>
      </c>
      <c r="D308" s="24" t="n">
        <f aca="false">$B$6+$B$7*B308</f>
        <v>0.0581157032218166</v>
      </c>
      <c r="E308" s="24" t="n">
        <f aca="false">$C$6+$C$7*($B$8*B308+SQRT(1-$B$8^2)*C308)</f>
        <v>0.0401774860116926</v>
      </c>
      <c r="F308" s="14" t="n">
        <f aca="false">B308</f>
        <v>0.0811570322181662</v>
      </c>
      <c r="G308" s="14" t="n">
        <f aca="false">F308^2</f>
        <v>0.00658646387846047</v>
      </c>
      <c r="H308" s="21"/>
      <c r="I308" s="21"/>
      <c r="J308" s="21"/>
      <c r="K308" s="21"/>
      <c r="L308" s="21"/>
      <c r="M308" s="21"/>
      <c r="N308" s="21"/>
      <c r="O308" s="21"/>
      <c r="P308" s="21"/>
      <c r="S308" s="20" t="n">
        <v>0.0811570322181662</v>
      </c>
      <c r="T308" s="20" t="n">
        <v>-0.160276656303153</v>
      </c>
      <c r="U308" s="20" t="n">
        <v>1.06591016332527</v>
      </c>
      <c r="V308" s="20" t="n">
        <v>-1.13026585092876</v>
      </c>
      <c r="W308" s="20" t="n">
        <v>0.892350189745994</v>
      </c>
      <c r="X308" s="20" t="n">
        <v>-0.312912705999835</v>
      </c>
    </row>
    <row r="309" customFormat="false" ht="15" hidden="false" customHeight="false" outlineLevel="0" collapsed="false">
      <c r="A309" s="21" t="n">
        <v>285</v>
      </c>
      <c r="B309" s="18" t="n">
        <f aca="false">CHOOSE($G$9,S309,U309,W309)</f>
        <v>0.909666708558675</v>
      </c>
      <c r="C309" s="18" t="n">
        <f aca="false">CHOOSE($G$9,T309,V309,X309)</f>
        <v>-0.17759765712398</v>
      </c>
      <c r="D309" s="24" t="n">
        <f aca="false">$B$6+$B$7*B309</f>
        <v>0.140966670855868</v>
      </c>
      <c r="E309" s="24" t="n">
        <f aca="false">$C$6+$C$7*($B$8*B309+SQRT(1-$B$8^2)*C309)</f>
        <v>0.0801029271557373</v>
      </c>
      <c r="F309" s="14" t="n">
        <f aca="false">B309</f>
        <v>0.909666708558675</v>
      </c>
      <c r="G309" s="14" t="n">
        <f aca="false">F309^2</f>
        <v>0.827493520659973</v>
      </c>
      <c r="H309" s="21"/>
      <c r="I309" s="21"/>
      <c r="J309" s="21"/>
      <c r="K309" s="21"/>
      <c r="L309" s="21"/>
      <c r="M309" s="21"/>
      <c r="N309" s="21"/>
      <c r="O309" s="21"/>
      <c r="P309" s="21"/>
      <c r="S309" s="20" t="n">
        <v>0.909666708558675</v>
      </c>
      <c r="T309" s="20" t="n">
        <v>-0.17759765712398</v>
      </c>
      <c r="U309" s="20" t="n">
        <v>0.571650590085558</v>
      </c>
      <c r="V309" s="20" t="n">
        <v>-0.124988245495853</v>
      </c>
      <c r="W309" s="20" t="n">
        <v>-0.525515491361563</v>
      </c>
      <c r="X309" s="20" t="n">
        <v>0.758468027240693</v>
      </c>
    </row>
    <row r="310" customFormat="false" ht="15" hidden="false" customHeight="false" outlineLevel="0" collapsed="false">
      <c r="A310" s="21" t="n">
        <v>286</v>
      </c>
      <c r="B310" s="18" t="n">
        <f aca="false">CHOOSE($G$9,S310,U310,W310)</f>
        <v>-0.104826644513852</v>
      </c>
      <c r="C310" s="18" t="n">
        <f aca="false">CHOOSE($G$9,T310,V310,X310)</f>
        <v>0.53611030494172</v>
      </c>
      <c r="D310" s="24" t="n">
        <f aca="false">$B$6+$B$7*B310</f>
        <v>0.0395173355486148</v>
      </c>
      <c r="E310" s="24" t="n">
        <f aca="false">$C$6+$C$7*($B$8*B310+SQRT(1-$B$8^2)*C310)</f>
        <v>0.0911871821053226</v>
      </c>
      <c r="F310" s="14" t="n">
        <f aca="false">B310</f>
        <v>-0.104826644513852</v>
      </c>
      <c r="G310" s="14" t="n">
        <f aca="false">F310^2</f>
        <v>0.0109886254000336</v>
      </c>
      <c r="H310" s="21"/>
      <c r="I310" s="21"/>
      <c r="J310" s="21"/>
      <c r="K310" s="21"/>
      <c r="L310" s="21"/>
      <c r="M310" s="21"/>
      <c r="N310" s="21"/>
      <c r="O310" s="21"/>
      <c r="P310" s="21"/>
      <c r="S310" s="20" t="n">
        <v>-0.104826644513852</v>
      </c>
      <c r="T310" s="20" t="n">
        <v>0.53611030494172</v>
      </c>
      <c r="U310" s="20" t="n">
        <v>-0.71453180558314</v>
      </c>
      <c r="V310" s="20" t="n">
        <v>-0.0914658200440351</v>
      </c>
      <c r="W310" s="20" t="n">
        <v>0.570958033182847</v>
      </c>
      <c r="X310" s="20" t="n">
        <v>0.763382567042535</v>
      </c>
    </row>
    <row r="311" customFormat="false" ht="15" hidden="false" customHeight="false" outlineLevel="0" collapsed="false">
      <c r="A311" s="21" t="n">
        <v>287</v>
      </c>
      <c r="B311" s="18" t="n">
        <f aca="false">CHOOSE($G$9,S311,U311,W311)</f>
        <v>-1.74518829268885</v>
      </c>
      <c r="C311" s="18" t="n">
        <f aca="false">CHOOSE($G$9,T311,V311,X311)</f>
        <v>-0.5538898578929</v>
      </c>
      <c r="D311" s="24" t="n">
        <f aca="false">$B$6+$B$7*B311</f>
        <v>-0.124518829268885</v>
      </c>
      <c r="E311" s="24" t="n">
        <f aca="false">$C$6+$C$7*($B$8*B311+SQRT(1-$B$8^2)*C311)</f>
        <v>-0.0852276834178231</v>
      </c>
      <c r="F311" s="14" t="n">
        <f aca="false">B311</f>
        <v>-1.74518829268885</v>
      </c>
      <c r="G311" s="14" t="n">
        <f aca="false">F311^2</f>
        <v>3.04568217693824</v>
      </c>
      <c r="H311" s="21"/>
      <c r="I311" s="21"/>
      <c r="J311" s="21"/>
      <c r="K311" s="21"/>
      <c r="L311" s="21"/>
      <c r="M311" s="21"/>
      <c r="N311" s="21"/>
      <c r="O311" s="21"/>
      <c r="P311" s="21"/>
      <c r="S311" s="20" t="n">
        <v>-1.74518829268885</v>
      </c>
      <c r="T311" s="20" t="n">
        <v>-0.5538898578929</v>
      </c>
      <c r="U311" s="20" t="n">
        <v>0.972312697260203</v>
      </c>
      <c r="V311" s="20" t="n">
        <v>-0.560057265524275</v>
      </c>
      <c r="W311" s="20" t="n">
        <v>0.976183111845912</v>
      </c>
      <c r="X311" s="20" t="n">
        <v>-0.897995599209576</v>
      </c>
    </row>
    <row r="312" customFormat="false" ht="15" hidden="false" customHeight="false" outlineLevel="0" collapsed="false">
      <c r="A312" s="21" t="n">
        <v>288</v>
      </c>
      <c r="B312" s="18" t="n">
        <f aca="false">CHOOSE($G$9,S312,U312,W312)</f>
        <v>0.258820438942922</v>
      </c>
      <c r="C312" s="18" t="n">
        <f aca="false">CHOOSE($G$9,T312,V312,X312)</f>
        <v>2.2278727452636</v>
      </c>
      <c r="D312" s="24" t="n">
        <f aca="false">$B$6+$B$7*B312</f>
        <v>0.0758820438942922</v>
      </c>
      <c r="E312" s="24" t="n">
        <f aca="false">$C$6+$C$7*($B$8*B312+SQRT(1-$B$8^2)*C312)</f>
        <v>0.255880461326872</v>
      </c>
      <c r="F312" s="14" t="n">
        <f aca="false">B312</f>
        <v>0.258820438942922</v>
      </c>
      <c r="G312" s="14" t="n">
        <f aca="false">F312^2</f>
        <v>0.066988019614607</v>
      </c>
      <c r="H312" s="21"/>
      <c r="I312" s="21"/>
      <c r="J312" s="21"/>
      <c r="K312" s="21"/>
      <c r="L312" s="21"/>
      <c r="M312" s="21"/>
      <c r="N312" s="21"/>
      <c r="O312" s="21"/>
      <c r="P312" s="21"/>
      <c r="S312" s="20" t="n">
        <v>0.258820438942922</v>
      </c>
      <c r="T312" s="20" t="n">
        <v>2.2278727452636</v>
      </c>
      <c r="U312" s="20" t="n">
        <v>0.59886442126507</v>
      </c>
      <c r="V312" s="20" t="n">
        <v>-0.668864679691382</v>
      </c>
      <c r="W312" s="20" t="n">
        <v>-0.069283000566734</v>
      </c>
      <c r="X312" s="20" t="n">
        <v>-0.0341843682254464</v>
      </c>
    </row>
    <row r="313" customFormat="false" ht="15" hidden="false" customHeight="false" outlineLevel="0" collapsed="false">
      <c r="A313" s="21" t="n">
        <v>289</v>
      </c>
      <c r="B313" s="18" t="n">
        <f aca="false">CHOOSE($G$9,S313,U313,W313)</f>
        <v>0.400914440346655</v>
      </c>
      <c r="C313" s="18" t="n">
        <f aca="false">CHOOSE($G$9,T313,V313,X313)</f>
        <v>-0.460909082813163</v>
      </c>
      <c r="D313" s="24" t="n">
        <f aca="false">$B$6+$B$7*B313</f>
        <v>0.0900914440346655</v>
      </c>
      <c r="E313" s="24" t="n">
        <f aca="false">$C$6+$C$7*($B$8*B313+SQRT(1-$B$8^2)*C313)</f>
        <v>0.0301298245622143</v>
      </c>
      <c r="F313" s="14" t="n">
        <f aca="false">B313</f>
        <v>0.400914440346655</v>
      </c>
      <c r="G313" s="14" t="n">
        <f aca="false">F313^2</f>
        <v>0.160732388478471</v>
      </c>
      <c r="H313" s="21"/>
      <c r="I313" s="21"/>
      <c r="J313" s="21"/>
      <c r="K313" s="21"/>
      <c r="L313" s="21"/>
      <c r="M313" s="21"/>
      <c r="N313" s="21"/>
      <c r="O313" s="21"/>
      <c r="P313" s="21"/>
      <c r="S313" s="20" t="n">
        <v>0.400914440346655</v>
      </c>
      <c r="T313" s="20" t="n">
        <v>-0.460909082813163</v>
      </c>
      <c r="U313" s="20" t="n">
        <v>-1.05408776019462</v>
      </c>
      <c r="V313" s="20" t="n">
        <v>2.20045963065145</v>
      </c>
      <c r="W313" s="20" t="n">
        <v>0.911189975853066</v>
      </c>
      <c r="X313" s="20" t="n">
        <v>-0.436823472218237</v>
      </c>
    </row>
    <row r="314" customFormat="false" ht="15" hidden="false" customHeight="false" outlineLevel="0" collapsed="false">
      <c r="A314" s="21" t="n">
        <v>290</v>
      </c>
      <c r="B314" s="18" t="n">
        <f aca="false">CHOOSE($G$9,S314,U314,W314)</f>
        <v>-1.8677461750081</v>
      </c>
      <c r="C314" s="18" t="n">
        <f aca="false">CHOOSE($G$9,T314,V314,X314)</f>
        <v>1.94456832108049</v>
      </c>
      <c r="D314" s="24" t="n">
        <f aca="false">$B$6+$B$7*B314</f>
        <v>-0.13677461750081</v>
      </c>
      <c r="E314" s="24" t="n">
        <f aca="false">$C$6+$C$7*($B$8*B314+SQRT(1-$B$8^2)*C314)</f>
        <v>0.125017247794611</v>
      </c>
      <c r="F314" s="14" t="n">
        <f aca="false">B314</f>
        <v>-1.8677461750081</v>
      </c>
      <c r="G314" s="14" t="n">
        <f aca="false">F314^2</f>
        <v>3.48847577425738</v>
      </c>
      <c r="H314" s="21"/>
      <c r="I314" s="21"/>
      <c r="J314" s="21"/>
      <c r="K314" s="21"/>
      <c r="L314" s="21"/>
      <c r="M314" s="21"/>
      <c r="N314" s="21"/>
      <c r="O314" s="21"/>
      <c r="P314" s="21"/>
      <c r="S314" s="20" t="n">
        <v>-1.8677461750081</v>
      </c>
      <c r="T314" s="20" t="n">
        <v>1.94456832108049</v>
      </c>
      <c r="U314" s="20" t="n">
        <v>-0.524333351694444</v>
      </c>
      <c r="V314" s="20" t="n">
        <v>0.802147460880248</v>
      </c>
      <c r="W314" s="20" t="n">
        <v>1.76554887831993</v>
      </c>
      <c r="X314" s="20" t="n">
        <v>-0.434076229014282</v>
      </c>
    </row>
    <row r="315" customFormat="false" ht="15" hidden="false" customHeight="false" outlineLevel="0" collapsed="false">
      <c r="A315" s="21" t="n">
        <v>291</v>
      </c>
      <c r="B315" s="18" t="n">
        <f aca="false">CHOOSE($G$9,S315,U315,W315)</f>
        <v>-0.354534460523302</v>
      </c>
      <c r="C315" s="18" t="n">
        <f aca="false">CHOOSE($G$9,T315,V315,X315)</f>
        <v>-0.555096208796524</v>
      </c>
      <c r="D315" s="24" t="n">
        <f aca="false">$B$6+$B$7*B315</f>
        <v>0.0145465539476698</v>
      </c>
      <c r="E315" s="24" t="n">
        <f aca="false">$C$6+$C$7*($B$8*B315+SQRT(1-$B$8^2)*C315)</f>
        <v>-0.0157994648623872</v>
      </c>
      <c r="F315" s="14" t="n">
        <f aca="false">B315</f>
        <v>-0.354534460523302</v>
      </c>
      <c r="G315" s="14" t="n">
        <f aca="false">F315^2</f>
        <v>0.125694683698549</v>
      </c>
      <c r="H315" s="21"/>
      <c r="I315" s="21"/>
      <c r="J315" s="21"/>
      <c r="K315" s="21"/>
      <c r="L315" s="21"/>
      <c r="M315" s="21"/>
      <c r="N315" s="21"/>
      <c r="O315" s="21"/>
      <c r="P315" s="21"/>
      <c r="S315" s="20" t="n">
        <v>-0.354534460523302</v>
      </c>
      <c r="T315" s="20" t="n">
        <v>-0.555096208796524</v>
      </c>
      <c r="U315" s="20" t="n">
        <v>0.312203792408152</v>
      </c>
      <c r="V315" s="20" t="n">
        <v>-0.478134776130595</v>
      </c>
      <c r="W315" s="20" t="n">
        <v>-0.502065275197742</v>
      </c>
      <c r="X315" s="20" t="n">
        <v>-0.186753956182244</v>
      </c>
    </row>
    <row r="316" customFormat="false" ht="15" hidden="false" customHeight="false" outlineLevel="0" collapsed="false">
      <c r="A316" s="21" t="n">
        <v>292</v>
      </c>
      <c r="B316" s="18" t="n">
        <f aca="false">CHOOSE($G$9,S316,U316,W316)</f>
        <v>0.618246242926971</v>
      </c>
      <c r="C316" s="18" t="n">
        <f aca="false">CHOOSE($G$9,T316,V316,X316)</f>
        <v>-1.25878855593965</v>
      </c>
      <c r="D316" s="24" t="n">
        <f aca="false">$B$6+$B$7*B316</f>
        <v>0.111824624292697</v>
      </c>
      <c r="E316" s="24" t="n">
        <f aca="false">$C$6+$C$7*($B$8*B316+SQRT(1-$B$8^2)*C316)</f>
        <v>-0.0281019745973377</v>
      </c>
      <c r="F316" s="14" t="n">
        <f aca="false">B316</f>
        <v>0.618246242926971</v>
      </c>
      <c r="G316" s="14" t="n">
        <f aca="false">F316^2</f>
        <v>0.382228416893315</v>
      </c>
      <c r="H316" s="21"/>
      <c r="I316" s="21"/>
      <c r="J316" s="21"/>
      <c r="K316" s="21"/>
      <c r="L316" s="21"/>
      <c r="M316" s="21"/>
      <c r="N316" s="21"/>
      <c r="O316" s="21"/>
      <c r="P316" s="21"/>
      <c r="S316" s="20" t="n">
        <v>0.618246242926971</v>
      </c>
      <c r="T316" s="20" t="n">
        <v>-1.25878855593965</v>
      </c>
      <c r="U316" s="20" t="n">
        <v>0.0628456770375399</v>
      </c>
      <c r="V316" s="20" t="n">
        <v>-0.16697368111314</v>
      </c>
      <c r="W316" s="20" t="n">
        <v>2.34043571689113</v>
      </c>
      <c r="X316" s="20" t="n">
        <v>-0.639999193690118</v>
      </c>
    </row>
    <row r="317" customFormat="false" ht="15" hidden="false" customHeight="false" outlineLevel="0" collapsed="false">
      <c r="A317" s="21" t="n">
        <v>293</v>
      </c>
      <c r="B317" s="18" t="n">
        <f aca="false">CHOOSE($G$9,S317,U317,W317)</f>
        <v>-0.355090910515959</v>
      </c>
      <c r="C317" s="18" t="n">
        <f aca="false">CHOOSE($G$9,T317,V317,X317)</f>
        <v>-0.88697688621462</v>
      </c>
      <c r="D317" s="24" t="n">
        <f aca="false">$B$6+$B$7*B317</f>
        <v>0.0144909089484041</v>
      </c>
      <c r="E317" s="24" t="n">
        <f aca="false">$C$6+$C$7*($B$8*B317+SQRT(1-$B$8^2)*C317)</f>
        <v>-0.044568997128946</v>
      </c>
      <c r="F317" s="14" t="n">
        <f aca="false">B317</f>
        <v>-0.355090910515959</v>
      </c>
      <c r="G317" s="14" t="n">
        <f aca="false">F317^2</f>
        <v>0.126089554731053</v>
      </c>
      <c r="H317" s="21"/>
      <c r="I317" s="21"/>
      <c r="J317" s="21"/>
      <c r="K317" s="21"/>
      <c r="L317" s="21"/>
      <c r="M317" s="21"/>
      <c r="N317" s="21"/>
      <c r="O317" s="21"/>
      <c r="P317" s="21"/>
      <c r="S317" s="20" t="n">
        <v>-0.355090910515959</v>
      </c>
      <c r="T317" s="20" t="n">
        <v>-0.88697688621462</v>
      </c>
      <c r="U317" s="20" t="n">
        <v>-2.46879337476642</v>
      </c>
      <c r="V317" s="20" t="n">
        <v>-0.375671936067994</v>
      </c>
      <c r="W317" s="20" t="n">
        <v>0.0207813067576658</v>
      </c>
      <c r="X317" s="20" t="n">
        <v>0.816761923965066</v>
      </c>
    </row>
    <row r="318" customFormat="false" ht="15" hidden="false" customHeight="false" outlineLevel="0" collapsed="false">
      <c r="A318" s="21" t="n">
        <v>294</v>
      </c>
      <c r="B318" s="18" t="n">
        <f aca="false">CHOOSE($G$9,S318,U318,W318)</f>
        <v>-0.665746201431693</v>
      </c>
      <c r="C318" s="18" t="n">
        <f aca="false">CHOOSE($G$9,T318,V318,X318)</f>
        <v>-0.572673225382602</v>
      </c>
      <c r="D318" s="24" t="n">
        <f aca="false">$B$6+$B$7*B318</f>
        <v>-0.0165746201431693</v>
      </c>
      <c r="E318" s="24" t="n">
        <f aca="false">$C$6+$C$7*($B$8*B318+SQRT(1-$B$8^2)*C318)</f>
        <v>-0.0328822661964351</v>
      </c>
      <c r="F318" s="14" t="n">
        <f aca="false">B318</f>
        <v>-0.665746201431693</v>
      </c>
      <c r="G318" s="14" t="n">
        <f aca="false">F318^2</f>
        <v>0.443218004720728</v>
      </c>
      <c r="H318" s="21"/>
      <c r="I318" s="21"/>
      <c r="J318" s="21"/>
      <c r="K318" s="21"/>
      <c r="L318" s="21"/>
      <c r="M318" s="21"/>
      <c r="N318" s="21"/>
      <c r="O318" s="21"/>
      <c r="P318" s="21"/>
      <c r="S318" s="20" t="n">
        <v>-0.665746201431693</v>
      </c>
      <c r="T318" s="20" t="n">
        <v>-0.572673225382602</v>
      </c>
      <c r="U318" s="20" t="n">
        <v>0.0204842600515277</v>
      </c>
      <c r="V318" s="20" t="n">
        <v>-0.0794474513193744</v>
      </c>
      <c r="W318" s="20" t="n">
        <v>-1.66688702170494</v>
      </c>
      <c r="X318" s="20" t="n">
        <v>0.433251713443056</v>
      </c>
    </row>
    <row r="319" customFormat="false" ht="15" hidden="false" customHeight="false" outlineLevel="0" collapsed="false">
      <c r="A319" s="21" t="n">
        <v>295</v>
      </c>
      <c r="B319" s="18" t="n">
        <f aca="false">CHOOSE($G$9,S319,U319,W319)</f>
        <v>0.66581084224863</v>
      </c>
      <c r="C319" s="18" t="n">
        <f aca="false">CHOOSE($G$9,T319,V319,X319)</f>
        <v>0.174080419683295</v>
      </c>
      <c r="D319" s="24" t="n">
        <f aca="false">$B$6+$B$7*B319</f>
        <v>0.116581084224863</v>
      </c>
      <c r="E319" s="24" t="n">
        <f aca="false">$C$6+$C$7*($B$8*B319+SQRT(1-$B$8^2)*C319)</f>
        <v>0.0983663486871505</v>
      </c>
      <c r="F319" s="14" t="n">
        <f aca="false">B319</f>
        <v>0.66581084224863</v>
      </c>
      <c r="G319" s="14" t="n">
        <f aca="false">F319^2</f>
        <v>0.44330407765583</v>
      </c>
      <c r="H319" s="21"/>
      <c r="I319" s="21"/>
      <c r="J319" s="21"/>
      <c r="K319" s="21"/>
      <c r="L319" s="21"/>
      <c r="M319" s="21"/>
      <c r="N319" s="21"/>
      <c r="O319" s="21"/>
      <c r="P319" s="21"/>
      <c r="S319" s="20" t="n">
        <v>0.66581084224863</v>
      </c>
      <c r="T319" s="20" t="n">
        <v>0.174080419683295</v>
      </c>
      <c r="U319" s="20" t="n">
        <v>-1.49964275855825</v>
      </c>
      <c r="V319" s="20" t="n">
        <v>0.0622814484251493</v>
      </c>
      <c r="W319" s="20" t="n">
        <v>-0.266880641162185</v>
      </c>
      <c r="X319" s="20" t="n">
        <v>-0.89142661313034</v>
      </c>
    </row>
    <row r="320" customFormat="false" ht="15" hidden="false" customHeight="false" outlineLevel="0" collapsed="false">
      <c r="A320" s="21" t="n">
        <v>296</v>
      </c>
      <c r="B320" s="18" t="n">
        <f aca="false">CHOOSE($G$9,S320,U320,W320)</f>
        <v>-0.81615016074903</v>
      </c>
      <c r="C320" s="18" t="n">
        <f aca="false">CHOOSE($G$9,T320,V320,X320)</f>
        <v>1.10789655894618</v>
      </c>
      <c r="D320" s="24" t="n">
        <f aca="false">$B$6+$B$7*B320</f>
        <v>-0.031615016074903</v>
      </c>
      <c r="E320" s="24" t="n">
        <f aca="false">$C$6+$C$7*($B$8*B320+SQRT(1-$B$8^2)*C320)</f>
        <v>0.105139148443824</v>
      </c>
      <c r="F320" s="14" t="n">
        <f aca="false">B320</f>
        <v>-0.81615016074903</v>
      </c>
      <c r="G320" s="14" t="n">
        <f aca="false">F320^2</f>
        <v>0.666101084890668</v>
      </c>
      <c r="H320" s="21"/>
      <c r="I320" s="21"/>
      <c r="J320" s="21"/>
      <c r="K320" s="21"/>
      <c r="L320" s="21"/>
      <c r="M320" s="21"/>
      <c r="N320" s="21"/>
      <c r="O320" s="21"/>
      <c r="P320" s="21"/>
      <c r="S320" s="20" t="n">
        <v>-0.81615016074903</v>
      </c>
      <c r="T320" s="20" t="n">
        <v>1.10789655894618</v>
      </c>
      <c r="U320" s="20" t="n">
        <v>-2.70228227536915</v>
      </c>
      <c r="V320" s="20" t="n">
        <v>0.175888025403816</v>
      </c>
      <c r="W320" s="20" t="n">
        <v>0.292654056135571</v>
      </c>
      <c r="X320" s="20" t="n">
        <v>-1.6087799684001</v>
      </c>
    </row>
    <row r="321" customFormat="false" ht="15" hidden="false" customHeight="false" outlineLevel="0" collapsed="false">
      <c r="A321" s="21" t="n">
        <v>297</v>
      </c>
      <c r="B321" s="18" t="n">
        <f aca="false">CHOOSE($G$9,S321,U321,W321)</f>
        <v>-1.1538786096159</v>
      </c>
      <c r="C321" s="18" t="n">
        <f aca="false">CHOOSE($G$9,T321,V321,X321)</f>
        <v>1.57985845056727</v>
      </c>
      <c r="D321" s="24" t="n">
        <f aca="false">$B$6+$B$7*B321</f>
        <v>-0.0653878609615898</v>
      </c>
      <c r="E321" s="24" t="n">
        <f aca="false">$C$6+$C$7*($B$8*B321+SQRT(1-$B$8^2)*C321)</f>
        <v>0.129125824776682</v>
      </c>
      <c r="F321" s="14" t="n">
        <f aca="false">B321</f>
        <v>-1.1538786096159</v>
      </c>
      <c r="G321" s="14" t="n">
        <f aca="false">F321^2</f>
        <v>1.33143584572912</v>
      </c>
      <c r="H321" s="21"/>
      <c r="I321" s="21"/>
      <c r="J321" s="21"/>
      <c r="K321" s="21"/>
      <c r="L321" s="21"/>
      <c r="M321" s="21"/>
      <c r="N321" s="21"/>
      <c r="O321" s="21"/>
      <c r="P321" s="21"/>
      <c r="S321" s="20" t="n">
        <v>-1.1538786096159</v>
      </c>
      <c r="T321" s="20" t="n">
        <v>1.57985845056727</v>
      </c>
      <c r="U321" s="20" t="n">
        <v>-1.10291720224531</v>
      </c>
      <c r="V321" s="20" t="n">
        <v>1.19031569575566</v>
      </c>
      <c r="W321" s="20" t="n">
        <v>-0.863996437919403</v>
      </c>
      <c r="X321" s="20" t="n">
        <v>0.177220654778501</v>
      </c>
    </row>
    <row r="322" customFormat="false" ht="15" hidden="false" customHeight="false" outlineLevel="0" collapsed="false">
      <c r="A322" s="21" t="n">
        <v>298</v>
      </c>
      <c r="B322" s="18" t="n">
        <f aca="false">CHOOSE($G$9,S322,U322,W322)</f>
        <v>1.19291167432397</v>
      </c>
      <c r="C322" s="18" t="n">
        <f aca="false">CHOOSE($G$9,T322,V322,X322)</f>
        <v>0.504987408813359</v>
      </c>
      <c r="D322" s="24" t="n">
        <f aca="false">$B$6+$B$7*B322</f>
        <v>0.169291167432397</v>
      </c>
      <c r="E322" s="24" t="n">
        <f aca="false">$C$6+$C$7*($B$8*B322+SQRT(1-$B$8^2)*C322)</f>
        <v>0.153378776178563</v>
      </c>
      <c r="F322" s="14" t="n">
        <f aca="false">B322</f>
        <v>1.19291167432397</v>
      </c>
      <c r="G322" s="14" t="n">
        <f aca="false">F322^2</f>
        <v>1.42303826273841</v>
      </c>
      <c r="H322" s="21"/>
      <c r="I322" s="21"/>
      <c r="J322" s="21"/>
      <c r="K322" s="21"/>
      <c r="L322" s="21"/>
      <c r="M322" s="21"/>
      <c r="N322" s="21"/>
      <c r="O322" s="21"/>
      <c r="P322" s="21"/>
      <c r="S322" s="20" t="n">
        <v>1.19291167432397</v>
      </c>
      <c r="T322" s="20" t="n">
        <v>0.504987408813359</v>
      </c>
      <c r="U322" s="20" t="n">
        <v>0.221415962005063</v>
      </c>
      <c r="V322" s="20" t="n">
        <v>1.0681160891817</v>
      </c>
      <c r="W322" s="20" t="n">
        <v>-0.715402904912829</v>
      </c>
      <c r="X322" s="20" t="n">
        <v>1.09213417236682</v>
      </c>
    </row>
    <row r="323" customFormat="false" ht="15" hidden="false" customHeight="false" outlineLevel="0" collapsed="false">
      <c r="A323" s="21" t="n">
        <v>299</v>
      </c>
      <c r="B323" s="18" t="n">
        <f aca="false">CHOOSE($G$9,S323,U323,W323)</f>
        <v>0.923261262345873</v>
      </c>
      <c r="C323" s="18" t="n">
        <f aca="false">CHOOSE($G$9,T323,V323,X323)</f>
        <v>-0.851049009441437</v>
      </c>
      <c r="D323" s="24" t="n">
        <f aca="false">$B$6+$B$7*B323</f>
        <v>0.142326126234587</v>
      </c>
      <c r="E323" s="24" t="n">
        <f aca="false">$C$6+$C$7*($B$8*B323+SQRT(1-$B$8^2)*C323)</f>
        <v>0.022460056913107</v>
      </c>
      <c r="F323" s="14" t="n">
        <f aca="false">B323</f>
        <v>0.923261262345873</v>
      </c>
      <c r="G323" s="14" t="n">
        <f aca="false">F323^2</f>
        <v>0.852411358548494</v>
      </c>
      <c r="H323" s="21"/>
      <c r="I323" s="21"/>
      <c r="J323" s="21"/>
      <c r="K323" s="21"/>
      <c r="L323" s="21"/>
      <c r="M323" s="21"/>
      <c r="N323" s="21"/>
      <c r="O323" s="21"/>
      <c r="P323" s="21"/>
      <c r="S323" s="20" t="n">
        <v>0.923261262345873</v>
      </c>
      <c r="T323" s="20" t="n">
        <v>-0.851049009441437</v>
      </c>
      <c r="U323" s="20" t="n">
        <v>0.997762334822249</v>
      </c>
      <c r="V323" s="20" t="n">
        <v>-0.804431727911602</v>
      </c>
      <c r="W323" s="20" t="n">
        <v>-0.987782574364564</v>
      </c>
      <c r="X323" s="20" t="n">
        <v>-0.247746059037816</v>
      </c>
    </row>
    <row r="324" customFormat="false" ht="15" hidden="false" customHeight="false" outlineLevel="0" collapsed="false">
      <c r="A324" s="21" t="n">
        <v>300</v>
      </c>
      <c r="B324" s="18" t="n">
        <f aca="false">CHOOSE($G$9,S324,U324,W324)</f>
        <v>0.0978807560589913</v>
      </c>
      <c r="C324" s="18" t="n">
        <f aca="false">CHOOSE($G$9,T324,V324,X324)</f>
        <v>0.774540209622956</v>
      </c>
      <c r="D324" s="24" t="n">
        <f aca="false">$B$6+$B$7*B324</f>
        <v>0.0597880756058991</v>
      </c>
      <c r="E324" s="24" t="n">
        <f aca="false">$C$6+$C$7*($B$8*B324+SQRT(1-$B$8^2)*C324)</f>
        <v>0.12197118758155</v>
      </c>
      <c r="F324" s="14" t="n">
        <f aca="false">B324</f>
        <v>0.0978807560589913</v>
      </c>
      <c r="G324" s="14" t="n">
        <f aca="false">F324^2</f>
        <v>0.00958064240667975</v>
      </c>
      <c r="H324" s="21"/>
      <c r="I324" s="21"/>
      <c r="J324" s="21"/>
      <c r="K324" s="21"/>
      <c r="L324" s="21"/>
      <c r="M324" s="21"/>
      <c r="N324" s="21"/>
      <c r="O324" s="21"/>
      <c r="P324" s="21"/>
      <c r="S324" s="20" t="n">
        <v>0.0978807560589913</v>
      </c>
      <c r="T324" s="20" t="n">
        <v>0.774540209622956</v>
      </c>
      <c r="U324" s="20" t="n">
        <v>2.01011608279906</v>
      </c>
      <c r="V324" s="20" t="n">
        <v>2.11478594704526</v>
      </c>
      <c r="W324" s="20" t="n">
        <v>-0.193990286675573</v>
      </c>
      <c r="X324" s="20" t="n">
        <v>0.714334392677521</v>
      </c>
    </row>
    <row r="325" customFormat="false" ht="15" hidden="false" customHeight="false" outlineLevel="0" collapsed="false">
      <c r="A325" s="21" t="n">
        <v>301</v>
      </c>
      <c r="B325" s="18" t="n">
        <f aca="false">CHOOSE($G$9,S325,U325,W325)</f>
        <v>-0.355551783157558</v>
      </c>
      <c r="C325" s="18" t="n">
        <f aca="false">CHOOSE($G$9,T325,V325,X325)</f>
        <v>1.14080127478549</v>
      </c>
      <c r="D325" s="24" t="n">
        <f aca="false">$B$6+$B$7*B325</f>
        <v>0.0144448216842442</v>
      </c>
      <c r="E325" s="24" t="n">
        <f aca="false">$C$6+$C$7*($B$8*B325+SQRT(1-$B$8^2)*C325)</f>
        <v>0.131018699305513</v>
      </c>
      <c r="F325" s="14" t="n">
        <f aca="false">B325</f>
        <v>-0.355551783157558</v>
      </c>
      <c r="G325" s="14" t="n">
        <f aca="false">F325^2</f>
        <v>0.126417070506519</v>
      </c>
      <c r="H325" s="21"/>
      <c r="I325" s="21"/>
      <c r="J325" s="21"/>
      <c r="K325" s="21"/>
      <c r="L325" s="21"/>
      <c r="M325" s="21"/>
      <c r="N325" s="21"/>
      <c r="O325" s="21"/>
      <c r="P325" s="21"/>
      <c r="S325" s="20" t="n">
        <v>-0.355551783157558</v>
      </c>
      <c r="T325" s="20" t="n">
        <v>1.14080127478549</v>
      </c>
      <c r="U325" s="20" t="n">
        <v>-0.0686460723156219</v>
      </c>
      <c r="V325" s="20" t="n">
        <v>0.386337118913095</v>
      </c>
      <c r="W325" s="20" t="n">
        <v>-2.08417304363586</v>
      </c>
      <c r="X325" s="20" t="n">
        <v>-0.468370019109405</v>
      </c>
    </row>
    <row r="326" customFormat="false" ht="15" hidden="false" customHeight="false" outlineLevel="0" collapsed="false">
      <c r="A326" s="21" t="n">
        <v>302</v>
      </c>
      <c r="B326" s="18" t="n">
        <f aca="false">CHOOSE($G$9,S326,U326,W326)</f>
        <v>0.832230063262838</v>
      </c>
      <c r="C326" s="18" t="n">
        <f aca="false">CHOOSE($G$9,T326,V326,X326)</f>
        <v>0.364327693726492</v>
      </c>
      <c r="D326" s="24" t="n">
        <f aca="false">$B$6+$B$7*B326</f>
        <v>0.133223006326284</v>
      </c>
      <c r="E326" s="24" t="n">
        <f aca="false">$C$6+$C$7*($B$8*B326+SQRT(1-$B$8^2)*C326)</f>
        <v>0.123163206970076</v>
      </c>
      <c r="F326" s="14" t="n">
        <f aca="false">B326</f>
        <v>0.832230063262838</v>
      </c>
      <c r="G326" s="14" t="n">
        <f aca="false">F326^2</f>
        <v>0.692606878198468</v>
      </c>
      <c r="H326" s="21"/>
      <c r="I326" s="21"/>
      <c r="J326" s="21"/>
      <c r="K326" s="21"/>
      <c r="L326" s="21"/>
      <c r="M326" s="21"/>
      <c r="N326" s="21"/>
      <c r="O326" s="21"/>
      <c r="P326" s="21"/>
      <c r="S326" s="20" t="n">
        <v>0.832230063262838</v>
      </c>
      <c r="T326" s="20" t="n">
        <v>0.364327693726492</v>
      </c>
      <c r="U326" s="20" t="n">
        <v>-0.715983691514226</v>
      </c>
      <c r="V326" s="20" t="n">
        <v>-0.306720921366641</v>
      </c>
      <c r="W326" s="20" t="n">
        <v>1.43109093981256</v>
      </c>
      <c r="X326" s="20" t="n">
        <v>1.27390002405223</v>
      </c>
    </row>
    <row r="327" customFormat="false" ht="15" hidden="false" customHeight="false" outlineLevel="0" collapsed="false">
      <c r="A327" s="21" t="n">
        <v>303</v>
      </c>
      <c r="B327" s="18" t="n">
        <f aca="false">CHOOSE($G$9,S327,U327,W327)</f>
        <v>0.382847080005002</v>
      </c>
      <c r="C327" s="18" t="n">
        <f aca="false">CHOOSE($G$9,T327,V327,X327)</f>
        <v>-0.175856574556835</v>
      </c>
      <c r="D327" s="24" t="n">
        <f aca="false">$B$6+$B$7*B327</f>
        <v>0.0882847080005002</v>
      </c>
      <c r="E327" s="24" t="n">
        <f aca="false">$C$6+$C$7*($B$8*B327+SQRT(1-$B$8^2)*C327)</f>
        <v>0.053912727901377</v>
      </c>
      <c r="F327" s="14" t="n">
        <f aca="false">B327</f>
        <v>0.382847080005002</v>
      </c>
      <c r="G327" s="14" t="n">
        <f aca="false">F327^2</f>
        <v>0.146571886668356</v>
      </c>
      <c r="H327" s="21"/>
      <c r="I327" s="21"/>
      <c r="J327" s="21"/>
      <c r="K327" s="21"/>
      <c r="L327" s="21"/>
      <c r="M327" s="21"/>
      <c r="N327" s="21"/>
      <c r="O327" s="21"/>
      <c r="P327" s="21"/>
      <c r="S327" s="20" t="n">
        <v>0.382847080005002</v>
      </c>
      <c r="T327" s="20" t="n">
        <v>-0.175856574556835</v>
      </c>
      <c r="U327" s="20" t="n">
        <v>-0.0603924991437392</v>
      </c>
      <c r="V327" s="20" t="n">
        <v>1.65382032531121</v>
      </c>
      <c r="W327" s="20" t="n">
        <v>-1.50296970481829</v>
      </c>
      <c r="X327" s="20" t="n">
        <v>-0.785611286796148</v>
      </c>
    </row>
    <row r="328" customFormat="false" ht="15" hidden="false" customHeight="false" outlineLevel="0" collapsed="false">
      <c r="A328" s="21" t="n">
        <v>304</v>
      </c>
      <c r="B328" s="18" t="n">
        <f aca="false">CHOOSE($G$9,S328,U328,W328)</f>
        <v>1.80149432074515</v>
      </c>
      <c r="C328" s="18" t="n">
        <f aca="false">CHOOSE($G$9,T328,V328,X328)</f>
        <v>-1.88254254619307</v>
      </c>
      <c r="D328" s="24" t="n">
        <f aca="false">$B$6+$B$7*B328</f>
        <v>0.230149432074515</v>
      </c>
      <c r="E328" s="24" t="n">
        <f aca="false">$C$6+$C$7*($B$8*B328+SQRT(1-$B$8^2)*C328)</f>
        <v>-0.0229582508335666</v>
      </c>
      <c r="F328" s="14" t="n">
        <f aca="false">B328</f>
        <v>1.80149432074515</v>
      </c>
      <c r="G328" s="14" t="n">
        <f aca="false">F328^2</f>
        <v>3.24538178767702</v>
      </c>
      <c r="H328" s="21"/>
      <c r="I328" s="21"/>
      <c r="J328" s="21"/>
      <c r="K328" s="21"/>
      <c r="L328" s="21"/>
      <c r="M328" s="21"/>
      <c r="N328" s="21"/>
      <c r="O328" s="21"/>
      <c r="P328" s="21"/>
      <c r="S328" s="20" t="n">
        <v>1.80149432074515</v>
      </c>
      <c r="T328" s="20" t="n">
        <v>-1.88254254619307</v>
      </c>
      <c r="U328" s="20" t="n">
        <v>1.57634708986541</v>
      </c>
      <c r="V328" s="20" t="n">
        <v>-1.96406387053924</v>
      </c>
      <c r="W328" s="20" t="n">
        <v>-0.1932505055685</v>
      </c>
      <c r="X328" s="20" t="n">
        <v>1.34227923330928</v>
      </c>
    </row>
    <row r="329" customFormat="false" ht="15" hidden="false" customHeight="false" outlineLevel="0" collapsed="false">
      <c r="A329" s="21" t="n">
        <v>305</v>
      </c>
      <c r="B329" s="18" t="n">
        <f aca="false">CHOOSE($G$9,S329,U329,W329)</f>
        <v>-0.878598912797904</v>
      </c>
      <c r="C329" s="18" t="n">
        <f aca="false">CHOOSE($G$9,T329,V329,X329)</f>
        <v>0.0014585999230636</v>
      </c>
      <c r="D329" s="24" t="n">
        <f aca="false">$B$6+$B$7*B329</f>
        <v>-0.0378598912797904</v>
      </c>
      <c r="E329" s="24" t="n">
        <f aca="false">$C$6+$C$7*($B$8*B329+SQRT(1-$B$8^2)*C329)</f>
        <v>0.00619637281883791</v>
      </c>
      <c r="F329" s="14" t="n">
        <f aca="false">B329</f>
        <v>-0.878598912797904</v>
      </c>
      <c r="G329" s="14" t="n">
        <f aca="false">F329^2</f>
        <v>0.771936049569659</v>
      </c>
      <c r="H329" s="21"/>
      <c r="I329" s="21"/>
      <c r="J329" s="21"/>
      <c r="K329" s="21"/>
      <c r="L329" s="21"/>
      <c r="M329" s="21"/>
      <c r="N329" s="21"/>
      <c r="O329" s="21"/>
      <c r="P329" s="21"/>
      <c r="S329" s="20" t="n">
        <v>-0.878598912797904</v>
      </c>
      <c r="T329" s="20" t="n">
        <v>0.0014585999230636</v>
      </c>
      <c r="U329" s="20" t="n">
        <v>0.189586545806245</v>
      </c>
      <c r="V329" s="20" t="n">
        <v>0.46265120276378</v>
      </c>
      <c r="W329" s="20" t="n">
        <v>0.452412152905088</v>
      </c>
      <c r="X329" s="20" t="n">
        <v>2.04559991709149</v>
      </c>
    </row>
    <row r="330" customFormat="false" ht="15" hidden="false" customHeight="false" outlineLevel="0" collapsed="false">
      <c r="A330" s="21" t="n">
        <v>306</v>
      </c>
      <c r="B330" s="18" t="n">
        <f aca="false">CHOOSE($G$9,S330,U330,W330)</f>
        <v>0.821608457644403</v>
      </c>
      <c r="C330" s="18" t="n">
        <f aca="false">CHOOSE($G$9,T330,V330,X330)</f>
        <v>0.983919429964438</v>
      </c>
      <c r="D330" s="24" t="n">
        <f aca="false">$B$6+$B$7*B330</f>
        <v>0.13216084576444</v>
      </c>
      <c r="E330" s="24" t="n">
        <f aca="false">$C$6+$C$7*($B$8*B330+SQRT(1-$B$8^2)*C330)</f>
        <v>0.176290345044851</v>
      </c>
      <c r="F330" s="14" t="n">
        <f aca="false">B330</f>
        <v>0.821608457644403</v>
      </c>
      <c r="G330" s="14" t="n">
        <f aca="false">F330^2</f>
        <v>0.675040457672815</v>
      </c>
      <c r="H330" s="21"/>
      <c r="I330" s="21"/>
      <c r="J330" s="21"/>
      <c r="K330" s="21"/>
      <c r="L330" s="21"/>
      <c r="M330" s="21"/>
      <c r="N330" s="21"/>
      <c r="O330" s="21"/>
      <c r="P330" s="21"/>
      <c r="S330" s="20" t="n">
        <v>0.821608457644403</v>
      </c>
      <c r="T330" s="20" t="n">
        <v>0.983919429964438</v>
      </c>
      <c r="U330" s="20" t="n">
        <v>0.708323906778518</v>
      </c>
      <c r="V330" s="20" t="n">
        <v>0.407828204907376</v>
      </c>
      <c r="W330" s="20" t="n">
        <v>1.09351419459971</v>
      </c>
      <c r="X330" s="20" t="n">
        <v>-0.77010786925584</v>
      </c>
    </row>
    <row r="331" customFormat="false" ht="15" hidden="false" customHeight="false" outlineLevel="0" collapsed="false">
      <c r="A331" s="21" t="n">
        <v>307</v>
      </c>
      <c r="B331" s="18" t="n">
        <f aca="false">CHOOSE($G$9,S331,U331,W331)</f>
        <v>-0.38118417998594</v>
      </c>
      <c r="C331" s="18" t="n">
        <f aca="false">CHOOSE($G$9,T331,V331,X331)</f>
        <v>-1.78949405274388</v>
      </c>
      <c r="D331" s="24" t="n">
        <f aca="false">$B$6+$B$7*B331</f>
        <v>0.011881582001406</v>
      </c>
      <c r="E331" s="24" t="n">
        <f aca="false">$C$6+$C$7*($B$8*B331+SQRT(1-$B$8^2)*C331)</f>
        <v>-0.124033939959034</v>
      </c>
      <c r="F331" s="14" t="n">
        <f aca="false">B331</f>
        <v>-0.38118417998594</v>
      </c>
      <c r="G331" s="14" t="n">
        <f aca="false">F331^2</f>
        <v>0.145301379071553</v>
      </c>
      <c r="H331" s="21"/>
      <c r="I331" s="21"/>
      <c r="J331" s="21"/>
      <c r="K331" s="21"/>
      <c r="L331" s="21"/>
      <c r="M331" s="21"/>
      <c r="N331" s="21"/>
      <c r="O331" s="21"/>
      <c r="P331" s="21"/>
      <c r="S331" s="20" t="n">
        <v>-0.38118417998594</v>
      </c>
      <c r="T331" s="20" t="n">
        <v>-1.78949405274388</v>
      </c>
      <c r="U331" s="20" t="n">
        <v>0.125598923483163</v>
      </c>
      <c r="V331" s="20" t="n">
        <v>-0.842736063251871</v>
      </c>
      <c r="W331" s="20" t="n">
        <v>-0.729843209465678</v>
      </c>
      <c r="X331" s="20" t="n">
        <v>-0.871878085388396</v>
      </c>
    </row>
    <row r="332" customFormat="false" ht="15" hidden="false" customHeight="false" outlineLevel="0" collapsed="false">
      <c r="A332" s="21" t="n">
        <v>308</v>
      </c>
      <c r="B332" s="18" t="n">
        <f aca="false">CHOOSE($G$9,S332,U332,W332)</f>
        <v>0.0429085030614475</v>
      </c>
      <c r="C332" s="18" t="n">
        <f aca="false">CHOOSE($G$9,T332,V332,X332)</f>
        <v>-2.10196912036106</v>
      </c>
      <c r="D332" s="24" t="n">
        <f aca="false">$B$6+$B$7*B332</f>
        <v>0.0542908503061448</v>
      </c>
      <c r="E332" s="24" t="n">
        <f aca="false">$C$6+$C$7*($B$8*B332+SQRT(1-$B$8^2)*C332)</f>
        <v>-0.129890440467238</v>
      </c>
      <c r="F332" s="14" t="n">
        <f aca="false">B332</f>
        <v>0.0429085030614475</v>
      </c>
      <c r="G332" s="14" t="n">
        <f aca="false">F332^2</f>
        <v>0.00184113963497425</v>
      </c>
      <c r="H332" s="21"/>
      <c r="I332" s="21"/>
      <c r="J332" s="21"/>
      <c r="K332" s="21"/>
      <c r="L332" s="21"/>
      <c r="M332" s="21"/>
      <c r="N332" s="21"/>
      <c r="O332" s="21"/>
      <c r="P332" s="21"/>
      <c r="S332" s="20" t="n">
        <v>0.0429085030614475</v>
      </c>
      <c r="T332" s="20" t="n">
        <v>-2.10196912036106</v>
      </c>
      <c r="U332" s="20" t="n">
        <v>0.384576940888266</v>
      </c>
      <c r="V332" s="20" t="n">
        <v>0.474477827881235</v>
      </c>
      <c r="W332" s="20" t="n">
        <v>1.51505782242038</v>
      </c>
      <c r="X332" s="20" t="n">
        <v>0.71949667696684</v>
      </c>
    </row>
    <row r="333" customFormat="false" ht="15" hidden="false" customHeight="false" outlineLevel="0" collapsed="false">
      <c r="A333" s="21" t="n">
        <v>309</v>
      </c>
      <c r="B333" s="18" t="n">
        <f aca="false">CHOOSE($G$9,S333,U333,W333)</f>
        <v>-0.423148091775831</v>
      </c>
      <c r="C333" s="18" t="n">
        <f aca="false">CHOOSE($G$9,T333,V333,X333)</f>
        <v>-1.28144438440439</v>
      </c>
      <c r="D333" s="24" t="n">
        <f aca="false">$B$6+$B$7*B333</f>
        <v>0.00768519082241691</v>
      </c>
      <c r="E333" s="24" t="n">
        <f aca="false">$C$6+$C$7*($B$8*B333+SQRT(1-$B$8^2)*C333)</f>
        <v>-0.082133743631903</v>
      </c>
      <c r="F333" s="14" t="n">
        <f aca="false">B333</f>
        <v>-0.423148091775831</v>
      </c>
      <c r="G333" s="14" t="n">
        <f aca="false">F333^2</f>
        <v>0.179054307573527</v>
      </c>
      <c r="H333" s="21"/>
      <c r="I333" s="21"/>
      <c r="J333" s="21"/>
      <c r="K333" s="21"/>
      <c r="L333" s="21"/>
      <c r="M333" s="21"/>
      <c r="N333" s="21"/>
      <c r="O333" s="21"/>
      <c r="P333" s="21"/>
      <c r="S333" s="20" t="n">
        <v>-0.423148091775831</v>
      </c>
      <c r="T333" s="20" t="n">
        <v>-1.28144438440439</v>
      </c>
      <c r="U333" s="20" t="n">
        <v>0.436332664895619</v>
      </c>
      <c r="V333" s="20" t="n">
        <v>-0.179112977550455</v>
      </c>
      <c r="W333" s="20" t="n">
        <v>0.0668638183967416</v>
      </c>
      <c r="X333" s="20" t="n">
        <v>-0.388052726294613</v>
      </c>
    </row>
    <row r="334" customFormat="false" ht="15" hidden="false" customHeight="false" outlineLevel="0" collapsed="false">
      <c r="A334" s="21" t="n">
        <v>310</v>
      </c>
      <c r="B334" s="18" t="n">
        <f aca="false">CHOOSE($G$9,S334,U334,W334)</f>
        <v>-0.538697983956721</v>
      </c>
      <c r="C334" s="18" t="n">
        <f aca="false">CHOOSE($G$9,T334,V334,X334)</f>
        <v>-0.739857594421201</v>
      </c>
      <c r="D334" s="24" t="n">
        <f aca="false">$B$6+$B$7*B334</f>
        <v>-0.0038697983956721</v>
      </c>
      <c r="E334" s="24" t="n">
        <f aca="false">$C$6+$C$7*($B$8*B334+SQRT(1-$B$8^2)*C334)</f>
        <v>-0.0410084463929964</v>
      </c>
      <c r="F334" s="14" t="n">
        <f aca="false">B334</f>
        <v>-0.538697983956721</v>
      </c>
      <c r="G334" s="14" t="n">
        <f aca="false">F334^2</f>
        <v>0.290195517919036</v>
      </c>
      <c r="H334" s="21"/>
      <c r="I334" s="21"/>
      <c r="J334" s="21"/>
      <c r="K334" s="21"/>
      <c r="L334" s="21"/>
      <c r="M334" s="21"/>
      <c r="N334" s="21"/>
      <c r="O334" s="21"/>
      <c r="P334" s="21"/>
      <c r="S334" s="20" t="n">
        <v>-0.538697983956721</v>
      </c>
      <c r="T334" s="20" t="n">
        <v>-0.739857594421201</v>
      </c>
      <c r="U334" s="20" t="n">
        <v>0.875674080374626</v>
      </c>
      <c r="V334" s="20" t="n">
        <v>-0.827398758063261</v>
      </c>
      <c r="W334" s="20" t="n">
        <v>-0.0328629911572373</v>
      </c>
      <c r="X334" s="20" t="n">
        <v>0.472308836084798</v>
      </c>
    </row>
    <row r="335" customFormat="false" ht="15" hidden="false" customHeight="false" outlineLevel="0" collapsed="false">
      <c r="A335" s="21" t="n">
        <v>311</v>
      </c>
      <c r="B335" s="18" t="n">
        <f aca="false">CHOOSE($G$9,S335,U335,W335)</f>
        <v>1.71978718321511</v>
      </c>
      <c r="C335" s="18" t="n">
        <f aca="false">CHOOSE($G$9,T335,V335,X335)</f>
        <v>-0.261157052847539</v>
      </c>
      <c r="D335" s="24" t="n">
        <f aca="false">$B$6+$B$7*B335</f>
        <v>0.221978718321511</v>
      </c>
      <c r="E335" s="24" t="n">
        <f aca="false">$C$6+$C$7*($B$8*B335+SQRT(1-$B$8^2)*C335)</f>
        <v>0.113372494946411</v>
      </c>
      <c r="F335" s="14" t="n">
        <f aca="false">B335</f>
        <v>1.71978718321511</v>
      </c>
      <c r="G335" s="14" t="n">
        <f aca="false">F335^2</f>
        <v>2.95766795555095</v>
      </c>
      <c r="H335" s="21"/>
      <c r="I335" s="21"/>
      <c r="J335" s="21"/>
      <c r="K335" s="21"/>
      <c r="L335" s="21"/>
      <c r="M335" s="21"/>
      <c r="N335" s="21"/>
      <c r="O335" s="21"/>
      <c r="P335" s="21"/>
      <c r="S335" s="20" t="n">
        <v>1.71978718321511</v>
      </c>
      <c r="T335" s="20" t="n">
        <v>-0.261157052847539</v>
      </c>
      <c r="U335" s="20" t="n">
        <v>-0.353094087747886</v>
      </c>
      <c r="V335" s="20" t="n">
        <v>0.127468632496323</v>
      </c>
      <c r="W335" s="20" t="n">
        <v>-0.319077935765171</v>
      </c>
      <c r="X335" s="20" t="n">
        <v>-1.2464058059844</v>
      </c>
    </row>
    <row r="336" customFormat="false" ht="15" hidden="false" customHeight="false" outlineLevel="0" collapsed="false">
      <c r="A336" s="21" t="n">
        <v>312</v>
      </c>
      <c r="B336" s="18" t="n">
        <f aca="false">CHOOSE($G$9,S336,U336,W336)</f>
        <v>0.196696516329199</v>
      </c>
      <c r="C336" s="18" t="n">
        <f aca="false">CHOOSE($G$9,T336,V336,X336)</f>
        <v>-0.293251228402299</v>
      </c>
      <c r="D336" s="24" t="n">
        <f aca="false">$B$6+$B$7*B336</f>
        <v>0.0696696516329199</v>
      </c>
      <c r="E336" s="24" t="n">
        <f aca="false">$C$6+$C$7*($B$8*B336+SQRT(1-$B$8^2)*C336)</f>
        <v>0.0344385244677215</v>
      </c>
      <c r="F336" s="14" t="n">
        <f aca="false">B336</f>
        <v>0.196696516329199</v>
      </c>
      <c r="G336" s="14" t="n">
        <f aca="false">F336^2</f>
        <v>0.0386895195360427</v>
      </c>
      <c r="H336" s="21"/>
      <c r="I336" s="21"/>
      <c r="J336" s="21"/>
      <c r="K336" s="21"/>
      <c r="L336" s="21"/>
      <c r="M336" s="21"/>
      <c r="N336" s="21"/>
      <c r="O336" s="21"/>
      <c r="P336" s="21"/>
      <c r="S336" s="20" t="n">
        <v>0.196696516329199</v>
      </c>
      <c r="T336" s="20" t="n">
        <v>-0.293251228402299</v>
      </c>
      <c r="U336" s="20" t="n">
        <v>-0.0937317289211616</v>
      </c>
      <c r="V336" s="20" t="n">
        <v>-1.93779774657644</v>
      </c>
      <c r="W336" s="20" t="n">
        <v>0.806886485247348</v>
      </c>
      <c r="X336" s="20" t="n">
        <v>-1.59515173479484</v>
      </c>
    </row>
    <row r="337" customFormat="false" ht="15" hidden="false" customHeight="false" outlineLevel="0" collapsed="false">
      <c r="A337" s="21" t="n">
        <v>313</v>
      </c>
      <c r="B337" s="18" t="n">
        <f aca="false">CHOOSE($G$9,S337,U337,W337)</f>
        <v>0.841045690168314</v>
      </c>
      <c r="C337" s="18" t="n">
        <f aca="false">CHOOSE($G$9,T337,V337,X337)</f>
        <v>-0.709709645738519</v>
      </c>
      <c r="D337" s="24" t="n">
        <f aca="false">$B$6+$B$7*B337</f>
        <v>0.134104569016831</v>
      </c>
      <c r="E337" s="24" t="n">
        <f aca="false">$C$6+$C$7*($B$8*B337+SQRT(1-$B$8^2)*C337)</f>
        <v>0.0305896262563745</v>
      </c>
      <c r="F337" s="14" t="n">
        <f aca="false">B337</f>
        <v>0.841045690168314</v>
      </c>
      <c r="G337" s="14" t="n">
        <f aca="false">F337^2</f>
        <v>0.707357852950696</v>
      </c>
      <c r="H337" s="21"/>
      <c r="I337" s="21"/>
      <c r="J337" s="21"/>
      <c r="K337" s="21"/>
      <c r="L337" s="21"/>
      <c r="M337" s="21"/>
      <c r="N337" s="21"/>
      <c r="O337" s="21"/>
      <c r="P337" s="21"/>
      <c r="S337" s="20" t="n">
        <v>0.841045690168314</v>
      </c>
      <c r="T337" s="20" t="n">
        <v>-0.709709645738519</v>
      </c>
      <c r="U337" s="20" t="n">
        <v>0.665491444486379</v>
      </c>
      <c r="V337" s="20" t="n">
        <v>0.0181144775274511</v>
      </c>
      <c r="W337" s="20" t="n">
        <v>-0.436507196378181</v>
      </c>
      <c r="X337" s="20" t="n">
        <v>-0.130714848551036</v>
      </c>
    </row>
    <row r="338" customFormat="false" ht="15" hidden="false" customHeight="false" outlineLevel="0" collapsed="false">
      <c r="A338" s="21" t="n">
        <v>314</v>
      </c>
      <c r="B338" s="18" t="n">
        <f aca="false">CHOOSE($G$9,S338,U338,W338)</f>
        <v>0.412935938096896</v>
      </c>
      <c r="C338" s="18" t="n">
        <f aca="false">CHOOSE($G$9,T338,V338,X338)</f>
        <v>1.90716067434244</v>
      </c>
      <c r="D338" s="24" t="n">
        <f aca="false">$B$6+$B$7*B338</f>
        <v>0.0912935938096896</v>
      </c>
      <c r="E338" s="24" t="n">
        <f aca="false">$C$6+$C$7*($B$8*B338+SQRT(1-$B$8^2)*C338)</f>
        <v>0.235811756212766</v>
      </c>
      <c r="F338" s="14" t="n">
        <f aca="false">B338</f>
        <v>0.412935938096896</v>
      </c>
      <c r="G338" s="14" t="n">
        <f aca="false">F338^2</f>
        <v>0.170516088971964</v>
      </c>
      <c r="H338" s="21"/>
      <c r="I338" s="21"/>
      <c r="J338" s="21"/>
      <c r="K338" s="21"/>
      <c r="L338" s="21"/>
      <c r="M338" s="21"/>
      <c r="N338" s="21"/>
      <c r="O338" s="21"/>
      <c r="P338" s="21"/>
      <c r="S338" s="20" t="n">
        <v>0.412935938096896</v>
      </c>
      <c r="T338" s="20" t="n">
        <v>1.90716067434244</v>
      </c>
      <c r="U338" s="20" t="n">
        <v>-1.18377581611456</v>
      </c>
      <c r="V338" s="20" t="n">
        <v>1.37957966494218</v>
      </c>
      <c r="W338" s="20" t="n">
        <v>-0.132875740929504</v>
      </c>
      <c r="X338" s="20" t="n">
        <v>-0.659043929056056</v>
      </c>
    </row>
    <row r="339" customFormat="false" ht="15" hidden="false" customHeight="false" outlineLevel="0" collapsed="false">
      <c r="A339" s="21" t="n">
        <v>315</v>
      </c>
      <c r="B339" s="18" t="n">
        <f aca="false">CHOOSE($G$9,S339,U339,W339)</f>
        <v>2.12555992189842</v>
      </c>
      <c r="C339" s="18" t="n">
        <f aca="false">CHOOSE($G$9,T339,V339,X339)</f>
        <v>0.126887406473722</v>
      </c>
      <c r="D339" s="24" t="n">
        <f aca="false">$B$6+$B$7*B339</f>
        <v>0.262555992189842</v>
      </c>
      <c r="E339" s="24" t="n">
        <f aca="false">$C$6+$C$7*($B$8*B339+SQRT(1-$B$8^2)*C339)</f>
        <v>0.167266767837578</v>
      </c>
      <c r="F339" s="14" t="n">
        <f aca="false">B339</f>
        <v>2.12555992189842</v>
      </c>
      <c r="G339" s="14" t="n">
        <f aca="false">F339^2</f>
        <v>4.51800498158082</v>
      </c>
      <c r="H339" s="21"/>
      <c r="I339" s="21"/>
      <c r="J339" s="21"/>
      <c r="K339" s="21"/>
      <c r="L339" s="21"/>
      <c r="M339" s="21"/>
      <c r="N339" s="21"/>
      <c r="O339" s="21"/>
      <c r="P339" s="21"/>
      <c r="S339" s="20" t="n">
        <v>2.12555992189842</v>
      </c>
      <c r="T339" s="20" t="n">
        <v>0.126887406473722</v>
      </c>
      <c r="U339" s="20" t="n">
        <v>0.274477251617248</v>
      </c>
      <c r="V339" s="20" t="n">
        <v>-0.87626763656312</v>
      </c>
      <c r="W339" s="20" t="n">
        <v>0.289001736231389</v>
      </c>
      <c r="X339" s="20" t="n">
        <v>-0.808774196507966</v>
      </c>
    </row>
    <row r="340" customFormat="false" ht="15" hidden="false" customHeight="false" outlineLevel="0" collapsed="false">
      <c r="A340" s="21" t="n">
        <v>316</v>
      </c>
      <c r="B340" s="18" t="n">
        <f aca="false">CHOOSE($G$9,S340,U340,W340)</f>
        <v>1.37158795917839</v>
      </c>
      <c r="C340" s="18" t="n">
        <f aca="false">CHOOSE($G$9,T340,V340,X340)</f>
        <v>-1.56383567453439</v>
      </c>
      <c r="D340" s="24" t="n">
        <f aca="false">$B$6+$B$7*B340</f>
        <v>0.187158795917839</v>
      </c>
      <c r="E340" s="24" t="n">
        <f aca="false">$C$6+$C$7*($B$8*B340+SQRT(1-$B$8^2)*C340)</f>
        <v>-0.0168527441901962</v>
      </c>
      <c r="F340" s="14" t="n">
        <f aca="false">B340</f>
        <v>1.37158795917839</v>
      </c>
      <c r="G340" s="14" t="n">
        <f aca="false">F340^2</f>
        <v>1.88125352976315</v>
      </c>
      <c r="H340" s="21"/>
      <c r="I340" s="21"/>
      <c r="J340" s="21"/>
      <c r="K340" s="21"/>
      <c r="L340" s="21"/>
      <c r="M340" s="21"/>
      <c r="N340" s="21"/>
      <c r="O340" s="21"/>
      <c r="P340" s="21"/>
      <c r="S340" s="20" t="n">
        <v>1.37158795917839</v>
      </c>
      <c r="T340" s="20" t="n">
        <v>-1.56383567453439</v>
      </c>
      <c r="U340" s="20" t="n">
        <v>-1.01990612439735</v>
      </c>
      <c r="V340" s="20" t="n">
        <v>1.77071723518082</v>
      </c>
      <c r="W340" s="20" t="n">
        <v>0.931038869571899</v>
      </c>
      <c r="X340" s="20" t="n">
        <v>-1.50391487465477</v>
      </c>
    </row>
    <row r="341" customFormat="false" ht="15" hidden="false" customHeight="false" outlineLevel="0" collapsed="false">
      <c r="A341" s="21" t="n">
        <v>317</v>
      </c>
      <c r="B341" s="18" t="n">
        <f aca="false">CHOOSE($G$9,S341,U341,W341)</f>
        <v>0.184419097214506</v>
      </c>
      <c r="C341" s="18" t="n">
        <f aca="false">CHOOSE($G$9,T341,V341,X341)</f>
        <v>1.64270317786941</v>
      </c>
      <c r="D341" s="24" t="n">
        <f aca="false">$B$6+$B$7*B341</f>
        <v>0.0684419097214506</v>
      </c>
      <c r="E341" s="24" t="n">
        <f aca="false">$C$6+$C$7*($B$8*B341+SQRT(1-$B$8^2)*C341)</f>
        <v>0.201483223151959</v>
      </c>
      <c r="F341" s="14" t="n">
        <f aca="false">B341</f>
        <v>0.184419097214506</v>
      </c>
      <c r="G341" s="14" t="n">
        <f aca="false">F341^2</f>
        <v>0.0340104034174133</v>
      </c>
      <c r="H341" s="21"/>
      <c r="I341" s="21"/>
      <c r="J341" s="21"/>
      <c r="K341" s="21"/>
      <c r="L341" s="21"/>
      <c r="M341" s="21"/>
      <c r="N341" s="21"/>
      <c r="O341" s="21"/>
      <c r="P341" s="21"/>
      <c r="S341" s="20" t="n">
        <v>0.184419097214506</v>
      </c>
      <c r="T341" s="20" t="n">
        <v>1.64270317786941</v>
      </c>
      <c r="U341" s="20" t="n">
        <v>1.06170629201359</v>
      </c>
      <c r="V341" s="20" t="n">
        <v>1.1566121446311</v>
      </c>
      <c r="W341" s="20" t="n">
        <v>1.09572388003034</v>
      </c>
      <c r="X341" s="20" t="n">
        <v>1.61222824150221</v>
      </c>
    </row>
    <row r="342" customFormat="false" ht="15" hidden="false" customHeight="false" outlineLevel="0" collapsed="false">
      <c r="A342" s="21" t="n">
        <v>318</v>
      </c>
      <c r="B342" s="18" t="n">
        <f aca="false">CHOOSE($G$9,S342,U342,W342)</f>
        <v>-0.557436986935932</v>
      </c>
      <c r="C342" s="18" t="n">
        <f aca="false">CHOOSE($G$9,T342,V342,X342)</f>
        <v>-1.4756185672845</v>
      </c>
      <c r="D342" s="24" t="n">
        <f aca="false">$B$6+$B$7*B342</f>
        <v>-0.00574369869359322</v>
      </c>
      <c r="E342" s="24" t="n">
        <f aca="false">$C$6+$C$7*($B$8*B342+SQRT(1-$B$8^2)*C342)</f>
        <v>-0.105664165903234</v>
      </c>
      <c r="F342" s="14" t="n">
        <f aca="false">B342</f>
        <v>-0.557436986935932</v>
      </c>
      <c r="G342" s="14" t="n">
        <f aca="false">F342^2</f>
        <v>0.310735994404211</v>
      </c>
      <c r="H342" s="21"/>
      <c r="I342" s="21"/>
      <c r="J342" s="21"/>
      <c r="K342" s="21"/>
      <c r="L342" s="21"/>
      <c r="M342" s="21"/>
      <c r="N342" s="21"/>
      <c r="O342" s="21"/>
      <c r="P342" s="21"/>
      <c r="S342" s="20" t="n">
        <v>-0.557436986935932</v>
      </c>
      <c r="T342" s="20" t="n">
        <v>-1.4756185672845</v>
      </c>
      <c r="U342" s="20" t="n">
        <v>-1.03996535956677</v>
      </c>
      <c r="V342" s="20" t="n">
        <v>0.103067999107618</v>
      </c>
      <c r="W342" s="20" t="n">
        <v>-0.592095738737739</v>
      </c>
      <c r="X342" s="20" t="n">
        <v>-0.0187606887579292</v>
      </c>
    </row>
    <row r="343" customFormat="false" ht="15" hidden="false" customHeight="false" outlineLevel="0" collapsed="false">
      <c r="A343" s="21" t="n">
        <v>319</v>
      </c>
      <c r="B343" s="18" t="n">
        <f aca="false">CHOOSE($G$9,S343,U343,W343)</f>
        <v>-2.16623170850243</v>
      </c>
      <c r="C343" s="18" t="n">
        <f aca="false">CHOOSE($G$9,T343,V343,X343)</f>
        <v>0.964536187946896</v>
      </c>
      <c r="D343" s="24" t="n">
        <f aca="false">$B$6+$B$7*B343</f>
        <v>-0.166623170850243</v>
      </c>
      <c r="E343" s="24" t="n">
        <f aca="false">$C$6+$C$7*($B$8*B343+SQRT(1-$B$8^2)*C343)</f>
        <v>0.0252196987380196</v>
      </c>
      <c r="F343" s="14" t="n">
        <f aca="false">B343</f>
        <v>-2.16623170850243</v>
      </c>
      <c r="G343" s="14" t="n">
        <f aca="false">F343^2</f>
        <v>4.69255981492138</v>
      </c>
      <c r="H343" s="21"/>
      <c r="I343" s="21"/>
      <c r="J343" s="21"/>
      <c r="K343" s="21"/>
      <c r="L343" s="21"/>
      <c r="M343" s="21"/>
      <c r="N343" s="21"/>
      <c r="O343" s="21"/>
      <c r="P343" s="21"/>
      <c r="S343" s="20" t="n">
        <v>-2.16623170850243</v>
      </c>
      <c r="T343" s="20" t="n">
        <v>0.964536187946896</v>
      </c>
      <c r="U343" s="20" t="n">
        <v>1.79039633529541</v>
      </c>
      <c r="V343" s="20" t="n">
        <v>-0.396615587372425</v>
      </c>
      <c r="W343" s="20" t="n">
        <v>-0.555690442541418</v>
      </c>
      <c r="X343" s="20" t="n">
        <v>-0.062705328275911</v>
      </c>
    </row>
    <row r="344" customFormat="false" ht="15" hidden="false" customHeight="false" outlineLevel="0" collapsed="false">
      <c r="A344" s="21" t="n">
        <v>320</v>
      </c>
      <c r="B344" s="18" t="n">
        <f aca="false">CHOOSE($G$9,S344,U344,W344)</f>
        <v>0.339343515699747</v>
      </c>
      <c r="C344" s="18" t="n">
        <f aca="false">CHOOSE($G$9,T344,V344,X344)</f>
        <v>-0.0739477658967191</v>
      </c>
      <c r="D344" s="24" t="n">
        <f aca="false">$B$6+$B$7*B344</f>
        <v>0.0839343515699747</v>
      </c>
      <c r="E344" s="24" t="n">
        <f aca="false">$C$6+$C$7*($B$8*B344+SQRT(1-$B$8^2)*C344)</f>
        <v>0.060563111403021</v>
      </c>
      <c r="F344" s="14" t="n">
        <f aca="false">B344</f>
        <v>0.339343515699747</v>
      </c>
      <c r="G344" s="14" t="n">
        <f aca="false">F344^2</f>
        <v>0.115154021647464</v>
      </c>
      <c r="H344" s="21"/>
      <c r="I344" s="21"/>
      <c r="J344" s="21"/>
      <c r="K344" s="21"/>
      <c r="L344" s="21"/>
      <c r="M344" s="21"/>
      <c r="N344" s="21"/>
      <c r="O344" s="21"/>
      <c r="P344" s="21"/>
      <c r="S344" s="20" t="n">
        <v>0.339343515699747</v>
      </c>
      <c r="T344" s="20" t="n">
        <v>-0.0739477658967191</v>
      </c>
      <c r="U344" s="20" t="n">
        <v>2.30011749519624</v>
      </c>
      <c r="V344" s="20" t="n">
        <v>-0.445382980584415</v>
      </c>
      <c r="W344" s="20" t="n">
        <v>0.347738605509256</v>
      </c>
      <c r="X344" s="20" t="n">
        <v>0.381347488371043</v>
      </c>
    </row>
    <row r="345" customFormat="false" ht="15" hidden="false" customHeight="false" outlineLevel="0" collapsed="false">
      <c r="A345" s="21" t="n">
        <v>321</v>
      </c>
      <c r="B345" s="18" t="n">
        <f aca="false">CHOOSE($G$9,S345,U345,W345)</f>
        <v>1.70329012036099</v>
      </c>
      <c r="C345" s="18" t="n">
        <f aca="false">CHOOSE($G$9,T345,V345,X345)</f>
        <v>-0.312743529122964</v>
      </c>
      <c r="D345" s="24" t="n">
        <f aca="false">$B$6+$B$7*B345</f>
        <v>0.220329012036099</v>
      </c>
      <c r="E345" s="24" t="n">
        <f aca="false">$C$6+$C$7*($B$8*B345+SQRT(1-$B$8^2)*C345)</f>
        <v>0.108080121909081</v>
      </c>
      <c r="F345" s="14" t="n">
        <f aca="false">B345</f>
        <v>1.70329012036099</v>
      </c>
      <c r="G345" s="14" t="n">
        <f aca="false">F345^2</f>
        <v>2.90119723411937</v>
      </c>
      <c r="H345" s="21"/>
      <c r="I345" s="21"/>
      <c r="J345" s="21"/>
      <c r="K345" s="21"/>
      <c r="L345" s="21"/>
      <c r="M345" s="21"/>
      <c r="N345" s="21"/>
      <c r="O345" s="21"/>
      <c r="P345" s="21"/>
      <c r="S345" s="20" t="n">
        <v>1.70329012036099</v>
      </c>
      <c r="T345" s="20" t="n">
        <v>-0.312743529122964</v>
      </c>
      <c r="U345" s="20" t="n">
        <v>0.0649728383251259</v>
      </c>
      <c r="V345" s="20" t="n">
        <v>0.659800502162672</v>
      </c>
      <c r="W345" s="20" t="n">
        <v>0.324309749072017</v>
      </c>
      <c r="X345" s="20" t="n">
        <v>0.617279079947372</v>
      </c>
    </row>
    <row r="346" customFormat="false" ht="15" hidden="false" customHeight="false" outlineLevel="0" collapsed="false">
      <c r="A346" s="21" t="n">
        <v>322</v>
      </c>
      <c r="B346" s="18" t="n">
        <f aca="false">CHOOSE($G$9,S346,U346,W346)</f>
        <v>1.81319624453916</v>
      </c>
      <c r="C346" s="18" t="n">
        <f aca="false">CHOOSE($G$9,T346,V346,X346)</f>
        <v>-0.726616468945394</v>
      </c>
      <c r="D346" s="24" t="n">
        <f aca="false">$B$6+$B$7*B346</f>
        <v>0.231319624453916</v>
      </c>
      <c r="E346" s="24" t="n">
        <f aca="false">$C$6+$C$7*($B$8*B346+SQRT(1-$B$8^2)*C346)</f>
        <v>0.0777329801354722</v>
      </c>
      <c r="F346" s="14" t="n">
        <f aca="false">B346</f>
        <v>1.81319624453916</v>
      </c>
      <c r="G346" s="14" t="n">
        <f aca="false">F346^2</f>
        <v>3.28768062121091</v>
      </c>
      <c r="H346" s="21"/>
      <c r="I346" s="21"/>
      <c r="J346" s="21"/>
      <c r="K346" s="21"/>
      <c r="L346" s="21"/>
      <c r="M346" s="21"/>
      <c r="N346" s="21"/>
      <c r="O346" s="21"/>
      <c r="P346" s="21"/>
      <c r="S346" s="20" t="n">
        <v>1.81319624453916</v>
      </c>
      <c r="T346" s="20" t="n">
        <v>-0.726616468945394</v>
      </c>
      <c r="U346" s="20" t="n">
        <v>1.32858218986645</v>
      </c>
      <c r="V346" s="20" t="n">
        <v>1.24206226367741</v>
      </c>
      <c r="W346" s="20" t="n">
        <v>-0.0762118946436166</v>
      </c>
      <c r="X346" s="20" t="n">
        <v>-0.0430255641084123</v>
      </c>
    </row>
    <row r="347" customFormat="false" ht="15" hidden="false" customHeight="false" outlineLevel="0" collapsed="false">
      <c r="A347" s="21" t="n">
        <v>323</v>
      </c>
      <c r="B347" s="18" t="n">
        <f aca="false">CHOOSE($G$9,S347,U347,W347)</f>
        <v>-0.402158463702746</v>
      </c>
      <c r="C347" s="18" t="n">
        <f aca="false">CHOOSE($G$9,T347,V347,X347)</f>
        <v>0.187570574172161</v>
      </c>
      <c r="D347" s="24" t="n">
        <f aca="false">$B$6+$B$7*B347</f>
        <v>0.00978415362972536</v>
      </c>
      <c r="E347" s="24" t="n">
        <f aca="false">$C$6+$C$7*($B$8*B347+SQRT(1-$B$8^2)*C347)</f>
        <v>0.0461361650384152</v>
      </c>
      <c r="F347" s="14" t="n">
        <f aca="false">B347</f>
        <v>-0.402158463702746</v>
      </c>
      <c r="G347" s="14" t="n">
        <f aca="false">F347^2</f>
        <v>0.161731429927753</v>
      </c>
      <c r="H347" s="21"/>
      <c r="I347" s="21"/>
      <c r="J347" s="21"/>
      <c r="K347" s="21"/>
      <c r="L347" s="21"/>
      <c r="M347" s="21"/>
      <c r="N347" s="21"/>
      <c r="O347" s="21"/>
      <c r="P347" s="21"/>
      <c r="S347" s="20" t="n">
        <v>-0.402158463702746</v>
      </c>
      <c r="T347" s="20" t="n">
        <v>0.187570574172161</v>
      </c>
      <c r="U347" s="20" t="n">
        <v>-1.54816175336807</v>
      </c>
      <c r="V347" s="20" t="n">
        <v>0.979395255459089</v>
      </c>
      <c r="W347" s="20" t="n">
        <v>-1.18740254370141</v>
      </c>
      <c r="X347" s="20" t="n">
        <v>-0.425382534228389</v>
      </c>
    </row>
    <row r="348" customFormat="false" ht="15" hidden="false" customHeight="false" outlineLevel="0" collapsed="false">
      <c r="A348" s="21" t="n">
        <v>324</v>
      </c>
      <c r="B348" s="18" t="n">
        <f aca="false">CHOOSE($G$9,S348,U348,W348)</f>
        <v>-0.850005142576383</v>
      </c>
      <c r="C348" s="18" t="n">
        <f aca="false">CHOOSE($G$9,T348,V348,X348)</f>
        <v>-2.08626129623629</v>
      </c>
      <c r="D348" s="24" t="n">
        <f aca="false">$B$6+$B$7*B348</f>
        <v>-0.0350005142576383</v>
      </c>
      <c r="E348" s="24" t="n">
        <f aca="false">$C$6+$C$7*($B$8*B348+SQRT(1-$B$8^2)*C348)</f>
        <v>-0.173175785276108</v>
      </c>
      <c r="F348" s="14" t="n">
        <f aca="false">B348</f>
        <v>-0.850005142576383</v>
      </c>
      <c r="G348" s="14" t="n">
        <f aca="false">F348^2</f>
        <v>0.722508742406296</v>
      </c>
      <c r="H348" s="21"/>
      <c r="I348" s="21"/>
      <c r="J348" s="21"/>
      <c r="K348" s="21"/>
      <c r="L348" s="21"/>
      <c r="M348" s="21"/>
      <c r="N348" s="21"/>
      <c r="O348" s="21"/>
      <c r="P348" s="21"/>
      <c r="S348" s="20" t="n">
        <v>-0.850005142576383</v>
      </c>
      <c r="T348" s="20" t="n">
        <v>-2.08626129623629</v>
      </c>
      <c r="U348" s="20" t="n">
        <v>-0.98595425627116</v>
      </c>
      <c r="V348" s="20" t="n">
        <v>-0.193174716895166</v>
      </c>
      <c r="W348" s="20" t="n">
        <v>-2.66384033368312</v>
      </c>
      <c r="X348" s="20" t="n">
        <v>0.807633068006751</v>
      </c>
    </row>
    <row r="349" customFormat="false" ht="15" hidden="false" customHeight="false" outlineLevel="0" collapsed="false">
      <c r="A349" s="21" t="n">
        <v>325</v>
      </c>
      <c r="B349" s="18" t="n">
        <f aca="false">CHOOSE($G$9,S349,U349,W349)</f>
        <v>0.430543626825203</v>
      </c>
      <c r="C349" s="18" t="n">
        <f aca="false">CHOOSE($G$9,T349,V349,X349)</f>
        <v>0.0560087730254578</v>
      </c>
      <c r="D349" s="24" t="n">
        <f aca="false">$B$6+$B$7*B349</f>
        <v>0.0930543626825203</v>
      </c>
      <c r="E349" s="24" t="n">
        <f aca="false">$C$6+$C$7*($B$8*B349+SQRT(1-$B$8^2)*C349)</f>
        <v>0.0763776833687445</v>
      </c>
      <c r="F349" s="14" t="n">
        <f aca="false">B349</f>
        <v>0.430543626825203</v>
      </c>
      <c r="G349" s="14" t="n">
        <f aca="false">F349^2</f>
        <v>0.1853678145998</v>
      </c>
      <c r="H349" s="21"/>
      <c r="I349" s="21"/>
      <c r="J349" s="21"/>
      <c r="K349" s="21"/>
      <c r="L349" s="21"/>
      <c r="M349" s="21"/>
      <c r="N349" s="21"/>
      <c r="O349" s="21"/>
      <c r="P349" s="21"/>
      <c r="S349" s="20" t="n">
        <v>0.430543626825203</v>
      </c>
      <c r="T349" s="20" t="n">
        <v>0.0560087730254578</v>
      </c>
      <c r="U349" s="20" t="n">
        <v>-0.889595004653785</v>
      </c>
      <c r="V349" s="20" t="n">
        <v>-1.55299824385482</v>
      </c>
      <c r="W349" s="20" t="n">
        <v>-0.452432370961786</v>
      </c>
      <c r="X349" s="20" t="n">
        <v>-0.451167725216612</v>
      </c>
    </row>
    <row r="350" customFormat="false" ht="15" hidden="false" customHeight="false" outlineLevel="0" collapsed="false">
      <c r="A350" s="21" t="n">
        <v>326</v>
      </c>
      <c r="B350" s="18" t="n">
        <f aca="false">CHOOSE($G$9,S350,U350,W350)</f>
        <v>-0.0117844950097529</v>
      </c>
      <c r="C350" s="18" t="n">
        <f aca="false">CHOOSE($G$9,T350,V350,X350)</f>
        <v>-1.74228946088949</v>
      </c>
      <c r="D350" s="24" t="n">
        <f aca="false">$B$6+$B$7*B350</f>
        <v>0.0488215504990247</v>
      </c>
      <c r="E350" s="24" t="n">
        <f aca="false">$C$6+$C$7*($B$8*B350+SQRT(1-$B$8^2)*C350)</f>
        <v>-0.101475918138107</v>
      </c>
      <c r="F350" s="14" t="n">
        <f aca="false">B350</f>
        <v>-0.0117844950097529</v>
      </c>
      <c r="G350" s="14" t="n">
        <f aca="false">F350^2</f>
        <v>0.00013887432263489</v>
      </c>
      <c r="H350" s="21"/>
      <c r="I350" s="21"/>
      <c r="J350" s="21"/>
      <c r="K350" s="21"/>
      <c r="L350" s="21"/>
      <c r="M350" s="21"/>
      <c r="N350" s="21"/>
      <c r="O350" s="21"/>
      <c r="P350" s="21"/>
      <c r="S350" s="20" t="n">
        <v>-0.0117844950097529</v>
      </c>
      <c r="T350" s="20" t="n">
        <v>-1.74228946088949</v>
      </c>
      <c r="U350" s="20" t="n">
        <v>-0.637083607195826</v>
      </c>
      <c r="V350" s="20" t="n">
        <v>0.899331838602228</v>
      </c>
      <c r="W350" s="20" t="n">
        <v>-0.0263632208408356</v>
      </c>
      <c r="X350" s="20" t="n">
        <v>0.752432702824061</v>
      </c>
    </row>
    <row r="351" customFormat="false" ht="15" hidden="false" customHeight="false" outlineLevel="0" collapsed="false">
      <c r="A351" s="21" t="n">
        <v>327</v>
      </c>
      <c r="B351" s="18" t="n">
        <f aca="false">CHOOSE($G$9,S351,U351,W351)</f>
        <v>-0.87788558292932</v>
      </c>
      <c r="C351" s="18" t="n">
        <f aca="false">CHOOSE($G$9,T351,V351,X351)</f>
        <v>-0.728294899954016</v>
      </c>
      <c r="D351" s="24" t="n">
        <f aca="false">$B$6+$B$7*B351</f>
        <v>-0.037788558292932</v>
      </c>
      <c r="E351" s="24" t="n">
        <f aca="false">$C$6+$C$7*($B$8*B351+SQRT(1-$B$8^2)*C351)</f>
        <v>-0.0569664676271484</v>
      </c>
      <c r="F351" s="14" t="n">
        <f aca="false">B351</f>
        <v>-0.87788558292932</v>
      </c>
      <c r="G351" s="14" t="n">
        <f aca="false">F351^2</f>
        <v>0.770683096715152</v>
      </c>
      <c r="H351" s="21"/>
      <c r="I351" s="21"/>
      <c r="J351" s="21"/>
      <c r="K351" s="21"/>
      <c r="L351" s="21"/>
      <c r="M351" s="21"/>
      <c r="N351" s="21"/>
      <c r="O351" s="21"/>
      <c r="P351" s="21"/>
      <c r="S351" s="20" t="n">
        <v>-0.87788558292932</v>
      </c>
      <c r="T351" s="20" t="n">
        <v>-0.728294899954016</v>
      </c>
      <c r="U351" s="20" t="n">
        <v>-1.38877347701087</v>
      </c>
      <c r="V351" s="20" t="n">
        <v>-0.980721178614948</v>
      </c>
      <c r="W351" s="20" t="n">
        <v>-1.34987014234134</v>
      </c>
      <c r="X351" s="20" t="n">
        <v>-0.66480485830065</v>
      </c>
    </row>
    <row r="352" customFormat="false" ht="15" hidden="false" customHeight="false" outlineLevel="0" collapsed="false">
      <c r="A352" s="21" t="n">
        <v>328</v>
      </c>
      <c r="B352" s="18" t="n">
        <f aca="false">CHOOSE($G$9,S352,U352,W352)</f>
        <v>0.512071369136609</v>
      </c>
      <c r="C352" s="18" t="n">
        <f aca="false">CHOOSE($G$9,T352,V352,X352)</f>
        <v>2.59202566132734</v>
      </c>
      <c r="D352" s="24" t="n">
        <f aca="false">$B$6+$B$7*B352</f>
        <v>0.101207136913661</v>
      </c>
      <c r="E352" s="24" t="n">
        <f aca="false">$C$6+$C$7*($B$8*B352+SQRT(1-$B$8^2)*C352)</f>
        <v>0.300079575453894</v>
      </c>
      <c r="F352" s="14" t="n">
        <f aca="false">B352</f>
        <v>0.512071369136609</v>
      </c>
      <c r="G352" s="14" t="n">
        <f aca="false">F352^2</f>
        <v>0.262217087089441</v>
      </c>
      <c r="H352" s="21"/>
      <c r="I352" s="21"/>
      <c r="J352" s="21"/>
      <c r="K352" s="21"/>
      <c r="L352" s="21"/>
      <c r="M352" s="21"/>
      <c r="N352" s="21"/>
      <c r="O352" s="21"/>
      <c r="P352" s="21"/>
      <c r="S352" s="20" t="n">
        <v>0.512071369136609</v>
      </c>
      <c r="T352" s="20" t="n">
        <v>2.59202566132734</v>
      </c>
      <c r="U352" s="20" t="n">
        <v>0.0899492802997981</v>
      </c>
      <c r="V352" s="20" t="n">
        <v>2.63333657642417</v>
      </c>
      <c r="W352" s="20" t="n">
        <v>0.131817504191209</v>
      </c>
      <c r="X352" s="20" t="n">
        <v>1.77777325189924</v>
      </c>
    </row>
    <row r="353" customFormat="false" ht="15" hidden="false" customHeight="false" outlineLevel="0" collapsed="false">
      <c r="A353" s="21" t="n">
        <v>329</v>
      </c>
      <c r="B353" s="18" t="n">
        <f aca="false">CHOOSE($G$9,S353,U353,W353)</f>
        <v>-0.471981269095269</v>
      </c>
      <c r="C353" s="18" t="n">
        <f aca="false">CHOOSE($G$9,T353,V353,X353)</f>
        <v>0.642592618831417</v>
      </c>
      <c r="D353" s="24" t="n">
        <f aca="false">$B$6+$B$7*B353</f>
        <v>0.00280187309047312</v>
      </c>
      <c r="E353" s="24" t="n">
        <f aca="false">$C$6+$C$7*($B$8*B353+SQRT(1-$B$8^2)*C353)</f>
        <v>0.0820510897644743</v>
      </c>
      <c r="F353" s="14" t="n">
        <f aca="false">B353</f>
        <v>-0.471981269095269</v>
      </c>
      <c r="G353" s="14" t="n">
        <f aca="false">F353^2</f>
        <v>0.222766318376781</v>
      </c>
      <c r="H353" s="21"/>
      <c r="I353" s="21"/>
      <c r="J353" s="21"/>
      <c r="K353" s="21"/>
      <c r="L353" s="21"/>
      <c r="M353" s="21"/>
      <c r="N353" s="21"/>
      <c r="O353" s="21"/>
      <c r="P353" s="21"/>
      <c r="S353" s="20" t="n">
        <v>-0.471981269095269</v>
      </c>
      <c r="T353" s="20" t="n">
        <v>0.642592618831417</v>
      </c>
      <c r="U353" s="20" t="n">
        <v>-2.30177757923637</v>
      </c>
      <c r="V353" s="20" t="n">
        <v>0.464575799147136</v>
      </c>
      <c r="W353" s="20" t="n">
        <v>1.25921031092448</v>
      </c>
      <c r="X353" s="20" t="n">
        <v>0.969565788644781</v>
      </c>
    </row>
    <row r="354" customFormat="false" ht="15" hidden="false" customHeight="false" outlineLevel="0" collapsed="false">
      <c r="A354" s="21" t="n">
        <v>330</v>
      </c>
      <c r="B354" s="18" t="n">
        <f aca="false">CHOOSE($G$9,S354,U354,W354)</f>
        <v>-0.0744702837720078</v>
      </c>
      <c r="C354" s="18" t="n">
        <f aca="false">CHOOSE($G$9,T354,V354,X354)</f>
        <v>2.32058439465275</v>
      </c>
      <c r="D354" s="24" t="n">
        <f aca="false">$B$6+$B$7*B354</f>
        <v>0.0425529716227992</v>
      </c>
      <c r="E354" s="24" t="n">
        <f aca="false">$C$6+$C$7*($B$8*B354+SQRT(1-$B$8^2)*C354)</f>
        <v>0.247244989550901</v>
      </c>
      <c r="F354" s="14" t="n">
        <f aca="false">B354</f>
        <v>-0.0744702837720078</v>
      </c>
      <c r="G354" s="14" t="n">
        <f aca="false">F354^2</f>
        <v>0.00554582316508337</v>
      </c>
      <c r="H354" s="21"/>
      <c r="I354" s="21"/>
      <c r="J354" s="21"/>
      <c r="K354" s="21"/>
      <c r="L354" s="21"/>
      <c r="M354" s="21"/>
      <c r="N354" s="21"/>
      <c r="O354" s="21"/>
      <c r="P354" s="21"/>
      <c r="S354" s="20" t="n">
        <v>-0.0744702837720078</v>
      </c>
      <c r="T354" s="20" t="n">
        <v>2.32058439465275</v>
      </c>
      <c r="U354" s="20" t="n">
        <v>-0.492351920430785</v>
      </c>
      <c r="V354" s="20" t="n">
        <v>-1.21745209052867</v>
      </c>
      <c r="W354" s="20" t="n">
        <v>-0.0545861324744603</v>
      </c>
      <c r="X354" s="20" t="n">
        <v>0.471435684339596</v>
      </c>
    </row>
    <row r="355" customFormat="false" ht="15" hidden="false" customHeight="false" outlineLevel="0" collapsed="false">
      <c r="A355" s="21" t="n">
        <v>331</v>
      </c>
      <c r="B355" s="18" t="n">
        <f aca="false">CHOOSE($G$9,S355,U355,W355)</f>
        <v>0.457136226232165</v>
      </c>
      <c r="C355" s="18" t="n">
        <f aca="false">CHOOSE($G$9,T355,V355,X355)</f>
        <v>-1.75931704513325</v>
      </c>
      <c r="D355" s="24" t="n">
        <f aca="false">$B$6+$B$7*B355</f>
        <v>0.0957136226232165</v>
      </c>
      <c r="E355" s="24" t="n">
        <f aca="false">$C$6+$C$7*($B$8*B355+SQRT(1-$B$8^2)*C355)</f>
        <v>-0.0795045141280286</v>
      </c>
      <c r="F355" s="14" t="n">
        <f aca="false">B355</f>
        <v>0.457136226232165</v>
      </c>
      <c r="G355" s="14" t="n">
        <f aca="false">F355^2</f>
        <v>0.208973529333785</v>
      </c>
      <c r="H355" s="21"/>
      <c r="I355" s="21"/>
      <c r="J355" s="21"/>
      <c r="K355" s="21"/>
      <c r="L355" s="21"/>
      <c r="M355" s="21"/>
      <c r="N355" s="21"/>
      <c r="O355" s="21"/>
      <c r="P355" s="21"/>
      <c r="S355" s="20" t="n">
        <v>0.457136226232165</v>
      </c>
      <c r="T355" s="20" t="n">
        <v>-1.75931704513325</v>
      </c>
      <c r="U355" s="20" t="n">
        <v>1.04133254922929</v>
      </c>
      <c r="V355" s="20" t="n">
        <v>0.449320616200754</v>
      </c>
      <c r="W355" s="20" t="n">
        <v>-1.48243604183784</v>
      </c>
      <c r="X355" s="20" t="n">
        <v>-0.388351080863885</v>
      </c>
    </row>
    <row r="356" customFormat="false" ht="15" hidden="false" customHeight="false" outlineLevel="0" collapsed="false">
      <c r="A356" s="21" t="n">
        <v>332</v>
      </c>
      <c r="B356" s="18" t="n">
        <f aca="false">CHOOSE($G$9,S356,U356,W356)</f>
        <v>0.0999702008983081</v>
      </c>
      <c r="C356" s="18" t="n">
        <f aca="false">CHOOSE($G$9,T356,V356,X356)</f>
        <v>0.552384229741016</v>
      </c>
      <c r="D356" s="24" t="n">
        <f aca="false">$B$6+$B$7*B356</f>
        <v>0.0599970200898308</v>
      </c>
      <c r="E356" s="24" t="n">
        <f aca="false">$C$6+$C$7*($B$8*B356+SQRT(1-$B$8^2)*C356)</f>
        <v>0.102836387605477</v>
      </c>
      <c r="F356" s="14" t="n">
        <f aca="false">B356</f>
        <v>0.0999702008983081</v>
      </c>
      <c r="G356" s="14" t="n">
        <f aca="false">F356^2</f>
        <v>0.00999404106764808</v>
      </c>
      <c r="H356" s="21"/>
      <c r="I356" s="21"/>
      <c r="J356" s="21"/>
      <c r="K356" s="21"/>
      <c r="L356" s="21"/>
      <c r="M356" s="21"/>
      <c r="N356" s="21"/>
      <c r="O356" s="21"/>
      <c r="P356" s="21"/>
      <c r="S356" s="20" t="n">
        <v>0.0999702008983081</v>
      </c>
      <c r="T356" s="20" t="n">
        <v>0.552384229741016</v>
      </c>
      <c r="U356" s="20" t="n">
        <v>-0.655726601475797</v>
      </c>
      <c r="V356" s="20" t="n">
        <v>0.0594609746870381</v>
      </c>
      <c r="W356" s="20" t="n">
        <v>0.189050003692093</v>
      </c>
      <c r="X356" s="20" t="n">
        <v>1.46928550808264</v>
      </c>
    </row>
    <row r="357" customFormat="false" ht="15" hidden="false" customHeight="false" outlineLevel="0" collapsed="false">
      <c r="A357" s="21" t="n">
        <v>333</v>
      </c>
      <c r="B357" s="18" t="n">
        <f aca="false">CHOOSE($G$9,S357,U357,W357)</f>
        <v>-1.0106922461447</v>
      </c>
      <c r="C357" s="18" t="n">
        <f aca="false">CHOOSE($G$9,T357,V357,X357)</f>
        <v>1.10768820089879</v>
      </c>
      <c r="D357" s="24" t="n">
        <f aca="false">$B$6+$B$7*B357</f>
        <v>-0.0510692246144699</v>
      </c>
      <c r="E357" s="24" t="n">
        <f aca="false">$C$6+$C$7*($B$8*B357+SQRT(1-$B$8^2)*C357)</f>
        <v>0.0953939998378286</v>
      </c>
      <c r="F357" s="14" t="n">
        <f aca="false">B357</f>
        <v>-1.0106922461447</v>
      </c>
      <c r="G357" s="14" t="n">
        <f aca="false">F357^2</f>
        <v>1.02149881641702</v>
      </c>
      <c r="H357" s="21"/>
      <c r="I357" s="21"/>
      <c r="J357" s="21"/>
      <c r="K357" s="21"/>
      <c r="L357" s="21"/>
      <c r="M357" s="21"/>
      <c r="N357" s="21"/>
      <c r="O357" s="21"/>
      <c r="P357" s="21"/>
      <c r="S357" s="20" t="n">
        <v>-1.0106922461447</v>
      </c>
      <c r="T357" s="20" t="n">
        <v>1.10768820089879</v>
      </c>
      <c r="U357" s="20" t="n">
        <v>-0.121424334714741</v>
      </c>
      <c r="V357" s="20" t="n">
        <v>-2.21199622766908</v>
      </c>
      <c r="W357" s="20" t="n">
        <v>-0.696216394636624</v>
      </c>
      <c r="X357" s="20" t="n">
        <v>-0.801947478225746</v>
      </c>
    </row>
    <row r="358" customFormat="false" ht="15" hidden="false" customHeight="false" outlineLevel="0" collapsed="false">
      <c r="A358" s="21" t="n">
        <v>334</v>
      </c>
      <c r="B358" s="18" t="n">
        <f aca="false">CHOOSE($G$9,S358,U358,W358)</f>
        <v>-2.71275056040896</v>
      </c>
      <c r="C358" s="18" t="n">
        <f aca="false">CHOOSE($G$9,T358,V358,X358)</f>
        <v>-1.65331035067088</v>
      </c>
      <c r="D358" s="24" t="n">
        <f aca="false">$B$6+$B$7*B358</f>
        <v>-0.221275056040896</v>
      </c>
      <c r="E358" s="24" t="n">
        <f aca="false">$C$6+$C$7*($B$8*B358+SQRT(1-$B$8^2)*C358)</f>
        <v>-0.228818404422522</v>
      </c>
      <c r="F358" s="14" t="n">
        <f aca="false">B358</f>
        <v>-2.71275056040896</v>
      </c>
      <c r="G358" s="14" t="n">
        <f aca="false">F358^2</f>
        <v>7.35901560299911</v>
      </c>
      <c r="H358" s="21"/>
      <c r="I358" s="21"/>
      <c r="J358" s="21"/>
      <c r="K358" s="21"/>
      <c r="L358" s="21"/>
      <c r="M358" s="21"/>
      <c r="N358" s="21"/>
      <c r="O358" s="21"/>
      <c r="P358" s="21"/>
      <c r="S358" s="20" t="n">
        <v>-2.71275056040896</v>
      </c>
      <c r="T358" s="20" t="n">
        <v>-1.65331035067088</v>
      </c>
      <c r="U358" s="20" t="n">
        <v>-0.716527681249073</v>
      </c>
      <c r="V358" s="20" t="n">
        <v>0.940979268505786</v>
      </c>
      <c r="W358" s="20" t="n">
        <v>-1.47457505056984</v>
      </c>
      <c r="X358" s="20" t="n">
        <v>-1.32548093844686</v>
      </c>
    </row>
    <row r="359" customFormat="false" ht="15" hidden="false" customHeight="false" outlineLevel="0" collapsed="false">
      <c r="A359" s="21" t="n">
        <v>335</v>
      </c>
      <c r="B359" s="18" t="n">
        <f aca="false">CHOOSE($G$9,S359,U359,W359)</f>
        <v>0.472806101036269</v>
      </c>
      <c r="C359" s="18" t="n">
        <f aca="false">CHOOSE($G$9,T359,V359,X359)</f>
        <v>0.479370557093293</v>
      </c>
      <c r="D359" s="24" t="n">
        <f aca="false">$B$6+$B$7*B359</f>
        <v>0.0972806101036269</v>
      </c>
      <c r="E359" s="24" t="n">
        <f aca="false">$C$6+$C$7*($B$8*B359+SQRT(1-$B$8^2)*C359)</f>
        <v>0.115155013078722</v>
      </c>
      <c r="F359" s="14" t="n">
        <f aca="false">B359</f>
        <v>0.472806101036269</v>
      </c>
      <c r="G359" s="14" t="n">
        <f aca="false">F359^2</f>
        <v>0.223545609177118</v>
      </c>
      <c r="H359" s="21"/>
      <c r="I359" s="21"/>
      <c r="J359" s="21"/>
      <c r="K359" s="21"/>
      <c r="L359" s="21"/>
      <c r="M359" s="21"/>
      <c r="N359" s="21"/>
      <c r="O359" s="21"/>
      <c r="P359" s="21"/>
      <c r="S359" s="20" t="n">
        <v>0.472806101036269</v>
      </c>
      <c r="T359" s="20" t="n">
        <v>0.479370557093293</v>
      </c>
      <c r="U359" s="20" t="n">
        <v>-0.949831405616915</v>
      </c>
      <c r="V359" s="20" t="n">
        <v>0.474977601378018</v>
      </c>
      <c r="W359" s="20" t="n">
        <v>1.10185844720405</v>
      </c>
      <c r="X359" s="20" t="n">
        <v>1.05869106731109</v>
      </c>
    </row>
    <row r="360" customFormat="false" ht="15" hidden="false" customHeight="false" outlineLevel="0" collapsed="false">
      <c r="A360" s="21" t="n">
        <v>336</v>
      </c>
      <c r="B360" s="18" t="n">
        <f aca="false">CHOOSE($G$9,S360,U360,W360)</f>
        <v>-0.00947750867556565</v>
      </c>
      <c r="C360" s="18" t="n">
        <f aca="false">CHOOSE($G$9,T360,V360,X360)</f>
        <v>1.35343690605393</v>
      </c>
      <c r="D360" s="24" t="n">
        <f aca="false">$B$6+$B$7*B360</f>
        <v>0.0490522491324434</v>
      </c>
      <c r="E360" s="24" t="n">
        <f aca="false">$C$6+$C$7*($B$8*B360+SQRT(1-$B$8^2)*C360)</f>
        <v>0.166737198872433</v>
      </c>
      <c r="F360" s="14" t="n">
        <f aca="false">B360</f>
        <v>-0.00947750867556565</v>
      </c>
      <c r="G360" s="14" t="n">
        <f aca="false">F360^2</f>
        <v>8.98231706954221E-005</v>
      </c>
      <c r="H360" s="21"/>
      <c r="I360" s="21"/>
      <c r="J360" s="21"/>
      <c r="K360" s="21"/>
      <c r="L360" s="21"/>
      <c r="M360" s="21"/>
      <c r="N360" s="21"/>
      <c r="O360" s="21"/>
      <c r="P360" s="21"/>
      <c r="S360" s="20" t="n">
        <v>-0.00947750867556565</v>
      </c>
      <c r="T360" s="20" t="n">
        <v>1.35343690605393</v>
      </c>
      <c r="U360" s="20" t="n">
        <v>-1.44628789426884</v>
      </c>
      <c r="V360" s="20" t="n">
        <v>-0.191629505829793</v>
      </c>
      <c r="W360" s="20" t="n">
        <v>0.114100519874066</v>
      </c>
      <c r="X360" s="20" t="n">
        <v>0.996458943598322</v>
      </c>
    </row>
    <row r="361" customFormat="false" ht="15" hidden="false" customHeight="false" outlineLevel="0" collapsed="false">
      <c r="A361" s="21" t="n">
        <v>337</v>
      </c>
      <c r="B361" s="18" t="n">
        <f aca="false">CHOOSE($G$9,S361,U361,W361)</f>
        <v>-0.89353271207793</v>
      </c>
      <c r="C361" s="18" t="n">
        <f aca="false">CHOOSE($G$9,T361,V361,X361)</f>
        <v>1.945306952482</v>
      </c>
      <c r="D361" s="24" t="n">
        <f aca="false">$B$6+$B$7*B361</f>
        <v>-0.039353271207793</v>
      </c>
      <c r="E361" s="24" t="n">
        <f aca="false">$C$6+$C$7*($B$8*B361+SQRT(1-$B$8^2)*C361)</f>
        <v>0.173791888296893</v>
      </c>
      <c r="F361" s="14" t="n">
        <f aca="false">B361</f>
        <v>-0.89353271207793</v>
      </c>
      <c r="G361" s="14" t="n">
        <f aca="false">F361^2</f>
        <v>0.798400707553341</v>
      </c>
      <c r="H361" s="21"/>
      <c r="I361" s="21"/>
      <c r="J361" s="21"/>
      <c r="K361" s="21"/>
      <c r="L361" s="21"/>
      <c r="M361" s="21"/>
      <c r="N361" s="21"/>
      <c r="O361" s="21"/>
      <c r="P361" s="21"/>
      <c r="S361" s="20" t="n">
        <v>-0.89353271207793</v>
      </c>
      <c r="T361" s="20" t="n">
        <v>1.945306952482</v>
      </c>
      <c r="U361" s="20" t="n">
        <v>-0.678245930146385</v>
      </c>
      <c r="V361" s="20" t="n">
        <v>-0.480807920708754</v>
      </c>
      <c r="W361" s="20" t="n">
        <v>-1.24241128061738</v>
      </c>
      <c r="X361" s="20" t="n">
        <v>0.179427257586545</v>
      </c>
    </row>
    <row r="362" customFormat="false" ht="15" hidden="false" customHeight="false" outlineLevel="0" collapsed="false">
      <c r="A362" s="21" t="n">
        <v>338</v>
      </c>
      <c r="B362" s="18" t="n">
        <f aca="false">CHOOSE($G$9,S362,U362,W362)</f>
        <v>-0.291314852900985</v>
      </c>
      <c r="C362" s="18" t="n">
        <f aca="false">CHOOSE($G$9,T362,V362,X362)</f>
        <v>0.556598155632605</v>
      </c>
      <c r="D362" s="24" t="n">
        <f aca="false">$B$6+$B$7*B362</f>
        <v>0.0208685147099015</v>
      </c>
      <c r="E362" s="24" t="n">
        <f aca="false">$C$6+$C$7*($B$8*B362+SQRT(1-$B$8^2)*C362)</f>
        <v>0.0836370716026908</v>
      </c>
      <c r="F362" s="14" t="n">
        <f aca="false">B362</f>
        <v>-0.291314852900985</v>
      </c>
      <c r="G362" s="14" t="n">
        <f aca="false">F362^2</f>
        <v>0.0848643435207223</v>
      </c>
      <c r="H362" s="21"/>
      <c r="I362" s="21"/>
      <c r="J362" s="21"/>
      <c r="K362" s="21"/>
      <c r="L362" s="21"/>
      <c r="M362" s="21"/>
      <c r="N362" s="21"/>
      <c r="O362" s="21"/>
      <c r="P362" s="21"/>
      <c r="S362" s="20" t="n">
        <v>-0.291314852900985</v>
      </c>
      <c r="T362" s="20" t="n">
        <v>0.556598155632605</v>
      </c>
      <c r="U362" s="20" t="n">
        <v>-0.510387148057789</v>
      </c>
      <c r="V362" s="20" t="n">
        <v>-0.806348330577343</v>
      </c>
      <c r="W362" s="20" t="n">
        <v>-2.10917671215634</v>
      </c>
      <c r="X362" s="20" t="n">
        <v>-0.12892198961772</v>
      </c>
    </row>
    <row r="363" customFormat="false" ht="15" hidden="false" customHeight="false" outlineLevel="0" collapsed="false">
      <c r="A363" s="21" t="n">
        <v>339</v>
      </c>
      <c r="B363" s="18" t="n">
        <f aca="false">CHOOSE($G$9,S363,U363,W363)</f>
        <v>1.041056842887</v>
      </c>
      <c r="C363" s="18" t="n">
        <f aca="false">CHOOSE($G$9,T363,V363,X363)</f>
        <v>0.538728851185704</v>
      </c>
      <c r="D363" s="24" t="n">
        <f aca="false">$B$6+$B$7*B363</f>
        <v>0.1541056842887</v>
      </c>
      <c r="E363" s="24" t="n">
        <f aca="false">$C$6+$C$7*($B$8*B363+SQRT(1-$B$8^2)*C363)</f>
        <v>0.148708129232192</v>
      </c>
      <c r="F363" s="14" t="n">
        <f aca="false">B363</f>
        <v>1.041056842887</v>
      </c>
      <c r="G363" s="14" t="n">
        <f aca="false">F363^2</f>
        <v>1.08379935012184</v>
      </c>
      <c r="H363" s="21"/>
      <c r="I363" s="21"/>
      <c r="J363" s="21"/>
      <c r="K363" s="21"/>
      <c r="L363" s="21"/>
      <c r="M363" s="21"/>
      <c r="N363" s="21"/>
      <c r="O363" s="21"/>
      <c r="P363" s="21"/>
      <c r="S363" s="20" t="n">
        <v>1.041056842887</v>
      </c>
      <c r="T363" s="20" t="n">
        <v>0.538728851185704</v>
      </c>
      <c r="U363" s="20" t="n">
        <v>1.54875002102076</v>
      </c>
      <c r="V363" s="20" t="n">
        <v>1.50673115665742</v>
      </c>
      <c r="W363" s="20" t="n">
        <v>-0.175487227001751</v>
      </c>
      <c r="X363" s="20" t="n">
        <v>-1.39425993490055</v>
      </c>
    </row>
    <row r="364" customFormat="false" ht="15" hidden="false" customHeight="false" outlineLevel="0" collapsed="false">
      <c r="A364" s="21" t="n">
        <v>340</v>
      </c>
      <c r="B364" s="18" t="n">
        <f aca="false">CHOOSE($G$9,S364,U364,W364)</f>
        <v>-0.62855020677666</v>
      </c>
      <c r="C364" s="18" t="n">
        <f aca="false">CHOOSE($G$9,T364,V364,X364)</f>
        <v>-0.68304597770703</v>
      </c>
      <c r="D364" s="24" t="n">
        <f aca="false">$B$6+$B$7*B364</f>
        <v>-0.012855020677666</v>
      </c>
      <c r="E364" s="24" t="n">
        <f aca="false">$C$6+$C$7*($B$8*B364+SQRT(1-$B$8^2)*C364)</f>
        <v>-0.0405810272035397</v>
      </c>
      <c r="F364" s="14" t="n">
        <f aca="false">B364</f>
        <v>-0.62855020677666</v>
      </c>
      <c r="G364" s="14" t="n">
        <f aca="false">F364^2</f>
        <v>0.395075362438982</v>
      </c>
      <c r="H364" s="21"/>
      <c r="I364" s="21"/>
      <c r="J364" s="21"/>
      <c r="K364" s="21"/>
      <c r="L364" s="21"/>
      <c r="M364" s="21"/>
      <c r="N364" s="21"/>
      <c r="O364" s="21"/>
      <c r="P364" s="21"/>
      <c r="S364" s="20" t="n">
        <v>-0.62855020677666</v>
      </c>
      <c r="T364" s="20" t="n">
        <v>-0.68304597770703</v>
      </c>
      <c r="U364" s="20" t="n">
        <v>-0.37332372719146</v>
      </c>
      <c r="V364" s="20" t="n">
        <v>0.0730244352363255</v>
      </c>
      <c r="W364" s="20" t="n">
        <v>2.41191243669263</v>
      </c>
      <c r="X364" s="20" t="n">
        <v>-0.934150699150462</v>
      </c>
    </row>
    <row r="365" customFormat="false" ht="15" hidden="false" customHeight="false" outlineLevel="0" collapsed="false">
      <c r="A365" s="21" t="n">
        <v>341</v>
      </c>
      <c r="B365" s="18" t="n">
        <f aca="false">CHOOSE($G$9,S365,U365,W365)</f>
        <v>-0.786156830438584</v>
      </c>
      <c r="C365" s="18" t="n">
        <f aca="false">CHOOSE($G$9,T365,V365,X365)</f>
        <v>-0.998504371385173</v>
      </c>
      <c r="D365" s="24" t="n">
        <f aca="false">$B$6+$B$7*B365</f>
        <v>-0.0286156830438584</v>
      </c>
      <c r="E365" s="24" t="n">
        <f aca="false">$C$6+$C$7*($B$8*B365+SQRT(1-$B$8^2)*C365)</f>
        <v>-0.0757808566628663</v>
      </c>
      <c r="F365" s="14" t="n">
        <f aca="false">B365</f>
        <v>-0.786156830438584</v>
      </c>
      <c r="G365" s="14" t="n">
        <f aca="false">F365^2</f>
        <v>0.61804256204524</v>
      </c>
      <c r="H365" s="21"/>
      <c r="I365" s="21"/>
      <c r="J365" s="21"/>
      <c r="K365" s="21"/>
      <c r="L365" s="21"/>
      <c r="M365" s="21"/>
      <c r="N365" s="21"/>
      <c r="O365" s="21"/>
      <c r="P365" s="21"/>
      <c r="S365" s="20" t="n">
        <v>-0.786156830438584</v>
      </c>
      <c r="T365" s="20" t="n">
        <v>-0.998504371385173</v>
      </c>
      <c r="U365" s="20" t="n">
        <v>-0.399115357240997</v>
      </c>
      <c r="V365" s="20" t="n">
        <v>-0.0293511985992467</v>
      </c>
      <c r="W365" s="20" t="n">
        <v>1.21327681212303</v>
      </c>
      <c r="X365" s="20" t="n">
        <v>2.46109954705852</v>
      </c>
    </row>
    <row r="366" customFormat="false" ht="15" hidden="false" customHeight="false" outlineLevel="0" collapsed="false">
      <c r="A366" s="21" t="n">
        <v>342</v>
      </c>
      <c r="B366" s="18" t="n">
        <f aca="false">CHOOSE($G$9,S366,U366,W366)</f>
        <v>0.0750899962896418</v>
      </c>
      <c r="C366" s="18" t="n">
        <f aca="false">CHOOSE($G$9,T366,V366,X366)</f>
        <v>-0.898353385429782</v>
      </c>
      <c r="D366" s="24" t="n">
        <f aca="false">$B$6+$B$7*B366</f>
        <v>0.0575089996289642</v>
      </c>
      <c r="E366" s="24" t="n">
        <f aca="false">$C$6+$C$7*($B$8*B366+SQRT(1-$B$8^2)*C366)</f>
        <v>-0.0240451855213123</v>
      </c>
      <c r="F366" s="14" t="n">
        <f aca="false">B366</f>
        <v>0.0750899962896418</v>
      </c>
      <c r="G366" s="14" t="n">
        <f aca="false">F366^2</f>
        <v>0.00563850754277842</v>
      </c>
      <c r="H366" s="21"/>
      <c r="I366" s="21"/>
      <c r="J366" s="21"/>
      <c r="K366" s="21"/>
      <c r="L366" s="21"/>
      <c r="M366" s="21"/>
      <c r="N366" s="21"/>
      <c r="O366" s="21"/>
      <c r="P366" s="21"/>
      <c r="S366" s="20" t="n">
        <v>0.0750899962896418</v>
      </c>
      <c r="T366" s="20" t="n">
        <v>-0.898353385429782</v>
      </c>
      <c r="U366" s="20" t="n">
        <v>1.09087334173508</v>
      </c>
      <c r="V366" s="20" t="n">
        <v>0.6771332514475</v>
      </c>
      <c r="W366" s="20" t="n">
        <v>-0.328942204673535</v>
      </c>
      <c r="X366" s="20" t="n">
        <v>-0.479457438027227</v>
      </c>
    </row>
    <row r="367" customFormat="false" ht="15" hidden="false" customHeight="false" outlineLevel="0" collapsed="false">
      <c r="A367" s="21" t="n">
        <v>343</v>
      </c>
      <c r="B367" s="18" t="n">
        <f aca="false">CHOOSE($G$9,S367,U367,W367)</f>
        <v>1.68655336649392</v>
      </c>
      <c r="C367" s="18" t="n">
        <f aca="false">CHOOSE($G$9,T367,V367,X367)</f>
        <v>0.083243347017606</v>
      </c>
      <c r="D367" s="24" t="n">
        <f aca="false">$B$6+$B$7*B367</f>
        <v>0.218655336649392</v>
      </c>
      <c r="E367" s="24" t="n">
        <f aca="false">$C$6+$C$7*($B$8*B367+SQRT(1-$B$8^2)*C367)</f>
        <v>0.141536753646025</v>
      </c>
      <c r="F367" s="14" t="n">
        <f aca="false">B367</f>
        <v>1.68655336649392</v>
      </c>
      <c r="G367" s="14" t="n">
        <f aca="false">F367^2</f>
        <v>2.84446225803196</v>
      </c>
      <c r="H367" s="21"/>
      <c r="I367" s="21"/>
      <c r="J367" s="21"/>
      <c r="K367" s="21"/>
      <c r="L367" s="21"/>
      <c r="M367" s="21"/>
      <c r="N367" s="21"/>
      <c r="O367" s="21"/>
      <c r="P367" s="21"/>
      <c r="S367" s="20" t="n">
        <v>1.68655336649392</v>
      </c>
      <c r="T367" s="20" t="n">
        <v>0.083243347017606</v>
      </c>
      <c r="U367" s="20" t="n">
        <v>-1.08072523423097</v>
      </c>
      <c r="V367" s="20" t="n">
        <v>-0.738945655051615</v>
      </c>
      <c r="W367" s="20" t="n">
        <v>1.57771406112536</v>
      </c>
      <c r="X367" s="20" t="n">
        <v>-0.254049493046213</v>
      </c>
    </row>
    <row r="368" customFormat="false" ht="15" hidden="false" customHeight="false" outlineLevel="0" collapsed="false">
      <c r="A368" s="21" t="n">
        <v>344</v>
      </c>
      <c r="B368" s="18" t="n">
        <f aca="false">CHOOSE($G$9,S368,U368,W368)</f>
        <v>1.58309411877864</v>
      </c>
      <c r="C368" s="18" t="n">
        <f aca="false">CHOOSE($G$9,T368,V368,X368)</f>
        <v>0.4674368624246</v>
      </c>
      <c r="D368" s="24" t="n">
        <f aca="false">$B$6+$B$7*B368</f>
        <v>0.208309411877864</v>
      </c>
      <c r="E368" s="24" t="n">
        <f aca="false">$C$6+$C$7*($B$8*B368+SQRT(1-$B$8^2)*C368)</f>
        <v>0.169635925691432</v>
      </c>
      <c r="F368" s="14" t="n">
        <f aca="false">B368</f>
        <v>1.58309411877864</v>
      </c>
      <c r="G368" s="14" t="n">
        <f aca="false">F368^2</f>
        <v>2.50618698891152</v>
      </c>
      <c r="H368" s="21"/>
      <c r="I368" s="21"/>
      <c r="J368" s="21"/>
      <c r="K368" s="21"/>
      <c r="L368" s="21"/>
      <c r="M368" s="21"/>
      <c r="N368" s="21"/>
      <c r="O368" s="21"/>
      <c r="P368" s="21"/>
      <c r="S368" s="20" t="n">
        <v>1.58309411877864</v>
      </c>
      <c r="T368" s="20" t="n">
        <v>0.4674368624246</v>
      </c>
      <c r="U368" s="20" t="n">
        <v>-1.14883864256455</v>
      </c>
      <c r="V368" s="20" t="n">
        <v>2.61964853192816</v>
      </c>
      <c r="W368" s="20" t="n">
        <v>-1.17768139065555</v>
      </c>
      <c r="X368" s="20" t="n">
        <v>0.192294240490126</v>
      </c>
    </row>
    <row r="369" customFormat="false" ht="15" hidden="false" customHeight="false" outlineLevel="0" collapsed="false">
      <c r="A369" s="21" t="n">
        <v>345</v>
      </c>
      <c r="B369" s="18" t="n">
        <f aca="false">CHOOSE($G$9,S369,U369,W369)</f>
        <v>0.0138361609661896</v>
      </c>
      <c r="C369" s="18" t="n">
        <f aca="false">CHOOSE($G$9,T369,V369,X369)</f>
        <v>-1.69143379266834</v>
      </c>
      <c r="D369" s="24" t="n">
        <f aca="false">$B$6+$B$7*B369</f>
        <v>0.051383616096619</v>
      </c>
      <c r="E369" s="24" t="n">
        <f aca="false">$C$6+$C$7*($B$8*B369+SQRT(1-$B$8^2)*C369)</f>
        <v>-0.0957906552787152</v>
      </c>
      <c r="F369" s="14" t="n">
        <f aca="false">B369</f>
        <v>0.0138361609661896</v>
      </c>
      <c r="G369" s="14" t="n">
        <f aca="false">F369^2</f>
        <v>0.000191439350282308</v>
      </c>
      <c r="H369" s="21"/>
      <c r="I369" s="21"/>
      <c r="J369" s="21"/>
      <c r="K369" s="21"/>
      <c r="L369" s="21"/>
      <c r="M369" s="21"/>
      <c r="N369" s="21"/>
      <c r="O369" s="21"/>
      <c r="P369" s="21"/>
      <c r="S369" s="20" t="n">
        <v>0.0138361609661896</v>
      </c>
      <c r="T369" s="20" t="n">
        <v>-1.69143379266834</v>
      </c>
      <c r="U369" s="20" t="n">
        <v>-1.23429989005653</v>
      </c>
      <c r="V369" s="20" t="n">
        <v>0.18214827770522</v>
      </c>
      <c r="W369" s="20" t="n">
        <v>0.36341335066058</v>
      </c>
      <c r="X369" s="20" t="n">
        <v>1.27444900292122</v>
      </c>
    </row>
    <row r="370" customFormat="false" ht="15" hidden="false" customHeight="false" outlineLevel="0" collapsed="false">
      <c r="A370" s="21" t="n">
        <v>346</v>
      </c>
      <c r="B370" s="18" t="n">
        <f aca="false">CHOOSE($G$9,S370,U370,W370)</f>
        <v>-0.853186506318774</v>
      </c>
      <c r="C370" s="18" t="n">
        <f aca="false">CHOOSE($G$9,T370,V370,X370)</f>
        <v>-0.901893566842934</v>
      </c>
      <c r="D370" s="24" t="n">
        <f aca="false">$B$6+$B$7*B370</f>
        <v>-0.0353186506318774</v>
      </c>
      <c r="E370" s="24" t="n">
        <f aca="false">$C$6+$C$7*($B$8*B370+SQRT(1-$B$8^2)*C370)</f>
        <v>-0.0707655993555127</v>
      </c>
      <c r="F370" s="14" t="n">
        <f aca="false">B370</f>
        <v>-0.853186506318774</v>
      </c>
      <c r="G370" s="14" t="n">
        <f aca="false">F370^2</f>
        <v>0.727927214564435</v>
      </c>
      <c r="H370" s="21"/>
      <c r="I370" s="21"/>
      <c r="J370" s="21"/>
      <c r="K370" s="21"/>
      <c r="L370" s="21"/>
      <c r="M370" s="21"/>
      <c r="N370" s="21"/>
      <c r="O370" s="21"/>
      <c r="P370" s="21"/>
      <c r="S370" s="20" t="n">
        <v>-0.853186506318774</v>
      </c>
      <c r="T370" s="20" t="n">
        <v>-0.901893566842934</v>
      </c>
      <c r="U370" s="20" t="n">
        <v>1.8399101912015</v>
      </c>
      <c r="V370" s="20" t="n">
        <v>1.40808279405101</v>
      </c>
      <c r="W370" s="20" t="n">
        <v>-0.0270428492089498</v>
      </c>
      <c r="X370" s="20" t="n">
        <v>0.132748341521241</v>
      </c>
    </row>
    <row r="371" customFormat="false" ht="15" hidden="false" customHeight="false" outlineLevel="0" collapsed="false">
      <c r="A371" s="21" t="n">
        <v>347</v>
      </c>
      <c r="B371" s="18" t="n">
        <f aca="false">CHOOSE($G$9,S371,U371,W371)</f>
        <v>-0.274051690620031</v>
      </c>
      <c r="C371" s="18" t="n">
        <f aca="false">CHOOSE($G$9,T371,V371,X371)</f>
        <v>-0.148346558851709</v>
      </c>
      <c r="D371" s="24" t="n">
        <f aca="false">$B$6+$B$7*B371</f>
        <v>0.0225948309379969</v>
      </c>
      <c r="E371" s="24" t="n">
        <f aca="false">$C$6+$C$7*($B$8*B371+SQRT(1-$B$8^2)*C371)</f>
        <v>0.0234502266160401</v>
      </c>
      <c r="F371" s="14" t="n">
        <f aca="false">B371</f>
        <v>-0.274051690620031</v>
      </c>
      <c r="G371" s="14" t="n">
        <f aca="false">F371^2</f>
        <v>0.0751043291316973</v>
      </c>
      <c r="H371" s="21"/>
      <c r="I371" s="21"/>
      <c r="J371" s="21"/>
      <c r="K371" s="21"/>
      <c r="L371" s="21"/>
      <c r="M371" s="21"/>
      <c r="N371" s="21"/>
      <c r="O371" s="21"/>
      <c r="P371" s="21"/>
      <c r="S371" s="20" t="n">
        <v>-0.274051690620031</v>
      </c>
      <c r="T371" s="20" t="n">
        <v>-0.148346558851709</v>
      </c>
      <c r="U371" s="20" t="n">
        <v>1.50703080356999</v>
      </c>
      <c r="V371" s="20" t="n">
        <v>0.207127054852195</v>
      </c>
      <c r="W371" s="20" t="n">
        <v>0.942355229402212</v>
      </c>
      <c r="X371" s="20" t="n">
        <v>1.35993419311982</v>
      </c>
    </row>
    <row r="372" customFormat="false" ht="15" hidden="false" customHeight="false" outlineLevel="0" collapsed="false">
      <c r="A372" s="21" t="n">
        <v>348</v>
      </c>
      <c r="B372" s="18" t="n">
        <f aca="false">CHOOSE($G$9,S372,U372,W372)</f>
        <v>0.358947440625659</v>
      </c>
      <c r="C372" s="18" t="n">
        <f aca="false">CHOOSE($G$9,T372,V372,X372)</f>
        <v>0.270609299371366</v>
      </c>
      <c r="D372" s="24" t="n">
        <f aca="false">$B$6+$B$7*B372</f>
        <v>0.0858947440625659</v>
      </c>
      <c r="E372" s="24" t="n">
        <f aca="false">$C$6+$C$7*($B$8*B372+SQRT(1-$B$8^2)*C372)</f>
        <v>0.091382824806874</v>
      </c>
      <c r="F372" s="14" t="n">
        <f aca="false">B372</f>
        <v>0.358947440625659</v>
      </c>
      <c r="G372" s="14" t="n">
        <f aca="false">F372^2</f>
        <v>0.128843265131711</v>
      </c>
      <c r="H372" s="21"/>
      <c r="I372" s="21"/>
      <c r="J372" s="21"/>
      <c r="K372" s="21"/>
      <c r="L372" s="21"/>
      <c r="M372" s="21"/>
      <c r="N372" s="21"/>
      <c r="O372" s="21"/>
      <c r="P372" s="21"/>
      <c r="S372" s="20" t="n">
        <v>0.358947440625659</v>
      </c>
      <c r="T372" s="20" t="n">
        <v>0.270609299371366</v>
      </c>
      <c r="U372" s="20" t="n">
        <v>-0.116921844535632</v>
      </c>
      <c r="V372" s="20" t="n">
        <v>-0.87436514697827</v>
      </c>
      <c r="W372" s="20" t="n">
        <v>1.12361881967882</v>
      </c>
      <c r="X372" s="20" t="n">
        <v>0.645168815411114</v>
      </c>
    </row>
    <row r="373" customFormat="false" ht="15" hidden="false" customHeight="false" outlineLevel="0" collapsed="false">
      <c r="A373" s="21" t="n">
        <v>349</v>
      </c>
      <c r="B373" s="18" t="n">
        <f aca="false">CHOOSE($G$9,S373,U373,W373)</f>
        <v>-1.4708684216141</v>
      </c>
      <c r="C373" s="18" t="n">
        <f aca="false">CHOOSE($G$9,T373,V373,X373)</f>
        <v>-0.18373435314263</v>
      </c>
      <c r="D373" s="24" t="n">
        <f aca="false">$B$6+$B$7*B373</f>
        <v>-0.0970868421614101</v>
      </c>
      <c r="E373" s="24" t="n">
        <f aca="false">$C$6+$C$7*($B$8*B373+SQRT(1-$B$8^2)*C373)</f>
        <v>-0.0394552828176469</v>
      </c>
      <c r="F373" s="14" t="n">
        <f aca="false">B373</f>
        <v>-1.4708684216141</v>
      </c>
      <c r="G373" s="14" t="n">
        <f aca="false">F373^2</f>
        <v>2.16345391370156</v>
      </c>
      <c r="H373" s="21"/>
      <c r="I373" s="21"/>
      <c r="J373" s="21"/>
      <c r="K373" s="21"/>
      <c r="L373" s="21"/>
      <c r="M373" s="21"/>
      <c r="N373" s="21"/>
      <c r="O373" s="21"/>
      <c r="P373" s="21"/>
      <c r="S373" s="20" t="n">
        <v>-1.4708684216141</v>
      </c>
      <c r="T373" s="20" t="n">
        <v>-0.18373435314263</v>
      </c>
      <c r="U373" s="20" t="n">
        <v>1.62454757849007</v>
      </c>
      <c r="V373" s="20" t="n">
        <v>1.02599109477306</v>
      </c>
      <c r="W373" s="20" t="n">
        <v>-1.15052017833929</v>
      </c>
      <c r="X373" s="20" t="n">
        <v>-0.306394849606003</v>
      </c>
    </row>
    <row r="374" customFormat="false" ht="15" hidden="false" customHeight="false" outlineLevel="0" collapsed="false">
      <c r="A374" s="21" t="n">
        <v>350</v>
      </c>
      <c r="B374" s="18" t="n">
        <f aca="false">CHOOSE($G$9,S374,U374,W374)</f>
        <v>1.22622391903008</v>
      </c>
      <c r="C374" s="18" t="n">
        <f aca="false">CHOOSE($G$9,T374,V374,X374)</f>
        <v>1.57549605191201</v>
      </c>
      <c r="D374" s="24" t="n">
        <f aca="false">$B$6+$B$7*B374</f>
        <v>0.172622391903008</v>
      </c>
      <c r="E374" s="24" t="n">
        <f aca="false">$C$6+$C$7*($B$8*B374+SQRT(1-$B$8^2)*C374)</f>
        <v>0.247753156403293</v>
      </c>
      <c r="F374" s="14" t="n">
        <f aca="false">B374</f>
        <v>1.22622391903008</v>
      </c>
      <c r="G374" s="14" t="n">
        <f aca="false">F374^2</f>
        <v>1.50362509960148</v>
      </c>
      <c r="H374" s="21"/>
      <c r="I374" s="21"/>
      <c r="J374" s="21"/>
      <c r="K374" s="21"/>
      <c r="L374" s="21"/>
      <c r="M374" s="21"/>
      <c r="N374" s="21"/>
      <c r="O374" s="21"/>
      <c r="P374" s="21"/>
      <c r="S374" s="20" t="n">
        <v>1.22622391903008</v>
      </c>
      <c r="T374" s="20" t="n">
        <v>1.57549605191201</v>
      </c>
      <c r="U374" s="20" t="n">
        <v>1.51861129353145</v>
      </c>
      <c r="V374" s="20" t="n">
        <v>0.348623060761425</v>
      </c>
      <c r="W374" s="20" t="n">
        <v>-1.48975150951754</v>
      </c>
      <c r="X374" s="20" t="n">
        <v>-0.0815615320004324</v>
      </c>
    </row>
    <row r="375" customFormat="false" ht="15" hidden="false" customHeight="false" outlineLevel="0" collapsed="false">
      <c r="A375" s="21" t="n">
        <v>351</v>
      </c>
      <c r="B375" s="18" t="n">
        <f aca="false">CHOOSE($G$9,S375,U375,W375)</f>
        <v>-1.78274813504257</v>
      </c>
      <c r="C375" s="18" t="n">
        <f aca="false">CHOOSE($G$9,T375,V375,X375)</f>
        <v>-0.873808791240248</v>
      </c>
      <c r="D375" s="24" t="n">
        <f aca="false">$B$6+$B$7*B375</f>
        <v>-0.128274813504257</v>
      </c>
      <c r="E375" s="24" t="n">
        <f aca="false">$C$6+$C$7*($B$8*B375+SQRT(1-$B$8^2)*C375)</f>
        <v>-0.114811467878551</v>
      </c>
      <c r="F375" s="14" t="n">
        <f aca="false">B375</f>
        <v>-1.78274813504257</v>
      </c>
      <c r="G375" s="14" t="n">
        <f aca="false">F375^2</f>
        <v>3.17819091299776</v>
      </c>
      <c r="H375" s="21"/>
      <c r="I375" s="21"/>
      <c r="J375" s="21"/>
      <c r="K375" s="21"/>
      <c r="L375" s="21"/>
      <c r="M375" s="21"/>
      <c r="N375" s="21"/>
      <c r="O375" s="21"/>
      <c r="P375" s="21"/>
      <c r="S375" s="20" t="n">
        <v>-1.78274813504257</v>
      </c>
      <c r="T375" s="20" t="n">
        <v>-0.873808791240248</v>
      </c>
      <c r="U375" s="20" t="n">
        <v>-0.660551896438128</v>
      </c>
      <c r="V375" s="20" t="n">
        <v>0.71404793153885</v>
      </c>
      <c r="W375" s="20" t="n">
        <v>-0.184301942732987</v>
      </c>
      <c r="X375" s="20" t="n">
        <v>-0.0838893608781953</v>
      </c>
    </row>
    <row r="376" customFormat="false" ht="15" hidden="false" customHeight="false" outlineLevel="0" collapsed="false">
      <c r="A376" s="21" t="n">
        <v>352</v>
      </c>
      <c r="B376" s="18" t="n">
        <f aca="false">CHOOSE($G$9,S376,U376,W376)</f>
        <v>-0.44978982072147</v>
      </c>
      <c r="C376" s="18" t="n">
        <f aca="false">CHOOSE($G$9,T376,V376,X376)</f>
        <v>0.263460411227918</v>
      </c>
      <c r="D376" s="24" t="n">
        <f aca="false">$B$6+$B$7*B376</f>
        <v>0.00502101792785302</v>
      </c>
      <c r="E376" s="24" t="n">
        <f aca="false">$C$6+$C$7*($B$8*B376+SQRT(1-$B$8^2)*C376)</f>
        <v>0.0503268498654137</v>
      </c>
      <c r="F376" s="14" t="n">
        <f aca="false">B376</f>
        <v>-0.44978982072147</v>
      </c>
      <c r="G376" s="14" t="n">
        <f aca="false">F376^2</f>
        <v>0.202310882824652</v>
      </c>
      <c r="H376" s="21"/>
      <c r="I376" s="21"/>
      <c r="J376" s="21"/>
      <c r="K376" s="21"/>
      <c r="L376" s="21"/>
      <c r="M376" s="21"/>
      <c r="N376" s="21"/>
      <c r="O376" s="21"/>
      <c r="P376" s="21"/>
      <c r="S376" s="20" t="n">
        <v>-0.44978982072147</v>
      </c>
      <c r="T376" s="20" t="n">
        <v>0.263460411227918</v>
      </c>
      <c r="U376" s="20" t="n">
        <v>0.232854463011286</v>
      </c>
      <c r="V376" s="20" t="n">
        <v>-0.720436424808222</v>
      </c>
      <c r="W376" s="20" t="n">
        <v>-0.971666398679422</v>
      </c>
      <c r="X376" s="20" t="n">
        <v>0.0239315906934391</v>
      </c>
    </row>
    <row r="377" customFormat="false" ht="15" hidden="false" customHeight="false" outlineLevel="0" collapsed="false">
      <c r="A377" s="21" t="n">
        <v>353</v>
      </c>
      <c r="B377" s="18" t="n">
        <f aca="false">CHOOSE($G$9,S377,U377,W377)</f>
        <v>0.0525297053426012</v>
      </c>
      <c r="C377" s="18" t="n">
        <f aca="false">CHOOSE($G$9,T377,V377,X377)</f>
        <v>-0.453281497580661</v>
      </c>
      <c r="D377" s="24" t="n">
        <f aca="false">$B$6+$B$7*B377</f>
        <v>0.0552529705342601</v>
      </c>
      <c r="E377" s="24" t="n">
        <f aca="false">$C$6+$C$7*($B$8*B377+SQRT(1-$B$8^2)*C377)</f>
        <v>0.0133711560700994</v>
      </c>
      <c r="F377" s="14" t="n">
        <f aca="false">B377</f>
        <v>0.0525297053426012</v>
      </c>
      <c r="G377" s="14" t="n">
        <f aca="false">F377^2</f>
        <v>0.0027593699433805</v>
      </c>
      <c r="H377" s="21"/>
      <c r="I377" s="21"/>
      <c r="J377" s="21"/>
      <c r="K377" s="21"/>
      <c r="L377" s="21"/>
      <c r="M377" s="21"/>
      <c r="N377" s="21"/>
      <c r="O377" s="21"/>
      <c r="P377" s="21"/>
      <c r="S377" s="20" t="n">
        <v>0.0525297053426012</v>
      </c>
      <c r="T377" s="20" t="n">
        <v>-0.453281497580661</v>
      </c>
      <c r="U377" s="20" t="n">
        <v>1.25926973445988</v>
      </c>
      <c r="V377" s="20" t="n">
        <v>0.286218471304044</v>
      </c>
      <c r="W377" s="20" t="n">
        <v>-0.386550802348843</v>
      </c>
      <c r="X377" s="20" t="n">
        <v>-1.15193907716807</v>
      </c>
    </row>
    <row r="378" customFormat="false" ht="15" hidden="false" customHeight="false" outlineLevel="0" collapsed="false">
      <c r="A378" s="21" t="n">
        <v>354</v>
      </c>
      <c r="B378" s="18" t="n">
        <f aca="false">CHOOSE($G$9,S378,U378,W378)</f>
        <v>0.0959272845355149</v>
      </c>
      <c r="C378" s="18" t="n">
        <f aca="false">CHOOSE($G$9,T378,V378,X378)</f>
        <v>-0.618435207366695</v>
      </c>
      <c r="D378" s="24" t="n">
        <f aca="false">$B$6+$B$7*B378</f>
        <v>0.0595927284535515</v>
      </c>
      <c r="E378" s="24" t="n">
        <f aca="false">$C$6+$C$7*($B$8*B378+SQRT(1-$B$8^2)*C378)</f>
        <v>0.00123830420935025</v>
      </c>
      <c r="F378" s="14" t="n">
        <f aca="false">B378</f>
        <v>0.0959272845355149</v>
      </c>
      <c r="G378" s="14" t="n">
        <f aca="false">F378^2</f>
        <v>0.00920204391835763</v>
      </c>
      <c r="H378" s="21"/>
      <c r="I378" s="21"/>
      <c r="J378" s="21"/>
      <c r="K378" s="21"/>
      <c r="L378" s="21"/>
      <c r="M378" s="21"/>
      <c r="N378" s="21"/>
      <c r="O378" s="21"/>
      <c r="P378" s="21"/>
      <c r="S378" s="20" t="n">
        <v>0.0959272845355149</v>
      </c>
      <c r="T378" s="20" t="n">
        <v>-0.618435207366695</v>
      </c>
      <c r="U378" s="20" t="n">
        <v>-0.486360184106262</v>
      </c>
      <c r="V378" s="20" t="n">
        <v>-1.5622525963661</v>
      </c>
      <c r="W378" s="20" t="n">
        <v>-0.796207214123572</v>
      </c>
      <c r="X378" s="20" t="n">
        <v>-1.16572323945263</v>
      </c>
    </row>
    <row r="379" customFormat="false" ht="15" hidden="false" customHeight="false" outlineLevel="0" collapsed="false">
      <c r="A379" s="21" t="n">
        <v>355</v>
      </c>
      <c r="B379" s="18" t="n">
        <f aca="false">CHOOSE($G$9,S379,U379,W379)</f>
        <v>0.460334772487028</v>
      </c>
      <c r="C379" s="18" t="n">
        <f aca="false">CHOOSE($G$9,T379,V379,X379)</f>
        <v>-0.19136481744835</v>
      </c>
      <c r="D379" s="24" t="n">
        <f aca="false">$B$6+$B$7*B379</f>
        <v>0.0960334772487028</v>
      </c>
      <c r="E379" s="24" t="n">
        <f aca="false">$C$6+$C$7*($B$8*B379+SQRT(1-$B$8^2)*C379)</f>
        <v>0.0564440592942671</v>
      </c>
      <c r="F379" s="14" t="n">
        <f aca="false">B379</f>
        <v>0.460334772487028</v>
      </c>
      <c r="G379" s="14" t="n">
        <f aca="false">F379^2</f>
        <v>0.211908102760683</v>
      </c>
      <c r="H379" s="21"/>
      <c r="I379" s="21"/>
      <c r="J379" s="21"/>
      <c r="K379" s="21"/>
      <c r="L379" s="21"/>
      <c r="M379" s="21"/>
      <c r="N379" s="21"/>
      <c r="O379" s="21"/>
      <c r="P379" s="21"/>
      <c r="S379" s="20" t="n">
        <v>0.460334772487028</v>
      </c>
      <c r="T379" s="20" t="n">
        <v>-0.19136481744835</v>
      </c>
      <c r="U379" s="20" t="n">
        <v>0.435507254282281</v>
      </c>
      <c r="V379" s="20" t="n">
        <v>0.93868811652895</v>
      </c>
      <c r="W379" s="20" t="n">
        <v>-0.884519261661831</v>
      </c>
      <c r="X379" s="20" t="n">
        <v>-1.52179618131417</v>
      </c>
    </row>
    <row r="380" customFormat="false" ht="15" hidden="false" customHeight="false" outlineLevel="0" collapsed="false">
      <c r="A380" s="21" t="n">
        <v>356</v>
      </c>
      <c r="B380" s="18" t="n">
        <f aca="false">CHOOSE($G$9,S380,U380,W380)</f>
        <v>-1.14425997644558</v>
      </c>
      <c r="C380" s="18" t="n">
        <f aca="false">CHOOSE($G$9,T380,V380,X380)</f>
        <v>-0.894939920770432</v>
      </c>
      <c r="D380" s="24" t="n">
        <f aca="false">$B$6+$B$7*B380</f>
        <v>-0.0644259976445582</v>
      </c>
      <c r="E380" s="24" t="n">
        <f aca="false">$C$6+$C$7*($B$8*B380+SQRT(1-$B$8^2)*C380)</f>
        <v>-0.0847170694470818</v>
      </c>
      <c r="F380" s="14" t="n">
        <f aca="false">B380</f>
        <v>-1.14425997644558</v>
      </c>
      <c r="G380" s="14" t="n">
        <f aca="false">F380^2</f>
        <v>1.30933089369524</v>
      </c>
      <c r="H380" s="21"/>
      <c r="I380" s="21"/>
      <c r="J380" s="21"/>
      <c r="K380" s="21"/>
      <c r="L380" s="21"/>
      <c r="M380" s="21"/>
      <c r="N380" s="21"/>
      <c r="O380" s="21"/>
      <c r="P380" s="21"/>
      <c r="S380" s="20" t="n">
        <v>-1.14425997644558</v>
      </c>
      <c r="T380" s="20" t="n">
        <v>-0.894939920770432</v>
      </c>
      <c r="U380" s="20" t="n">
        <v>-0.255342927295668</v>
      </c>
      <c r="V380" s="20" t="n">
        <v>1.20457552278852</v>
      </c>
      <c r="W380" s="20" t="n">
        <v>0.617102066573939</v>
      </c>
      <c r="X380" s="20" t="n">
        <v>-0.449986356804879</v>
      </c>
    </row>
    <row r="381" customFormat="false" ht="15" hidden="false" customHeight="false" outlineLevel="0" collapsed="false">
      <c r="A381" s="21" t="n">
        <v>357</v>
      </c>
      <c r="B381" s="18" t="n">
        <f aca="false">CHOOSE($G$9,S381,U381,W381)</f>
        <v>-0.681622507441971</v>
      </c>
      <c r="C381" s="18" t="n">
        <f aca="false">CHOOSE($G$9,T381,V381,X381)</f>
        <v>0.203091374761275</v>
      </c>
      <c r="D381" s="24" t="n">
        <f aca="false">$B$6+$B$7*B381</f>
        <v>-0.0181622507441971</v>
      </c>
      <c r="E381" s="24" t="n">
        <f aca="false">$C$6+$C$7*($B$8*B381+SQRT(1-$B$8^2)*C381)</f>
        <v>0.0335071036111785</v>
      </c>
      <c r="F381" s="14" t="n">
        <f aca="false">B381</f>
        <v>-0.681622507441971</v>
      </c>
      <c r="G381" s="14" t="n">
        <f aca="false">F381^2</f>
        <v>0.464609242651479</v>
      </c>
      <c r="H381" s="21"/>
      <c r="I381" s="21"/>
      <c r="J381" s="21"/>
      <c r="K381" s="21"/>
      <c r="L381" s="21"/>
      <c r="M381" s="21"/>
      <c r="N381" s="21"/>
      <c r="O381" s="21"/>
      <c r="P381" s="21"/>
      <c r="S381" s="20" t="n">
        <v>-0.681622507441971</v>
      </c>
      <c r="T381" s="20" t="n">
        <v>0.203091374761275</v>
      </c>
      <c r="U381" s="20" t="n">
        <v>-0.602687710808074</v>
      </c>
      <c r="V381" s="20" t="n">
        <v>1.07846596627159</v>
      </c>
      <c r="W381" s="20" t="n">
        <v>-1.17275099518754</v>
      </c>
      <c r="X381" s="20" t="n">
        <v>0.12420322093547</v>
      </c>
    </row>
    <row r="382" customFormat="false" ht="15" hidden="false" customHeight="false" outlineLevel="0" collapsed="false">
      <c r="A382" s="21" t="n">
        <v>358</v>
      </c>
      <c r="B382" s="18" t="n">
        <f aca="false">CHOOSE($G$9,S382,U382,W382)</f>
        <v>1.0474812813925</v>
      </c>
      <c r="C382" s="18" t="n">
        <f aca="false">CHOOSE($G$9,T382,V382,X382)</f>
        <v>-0.277182871772712</v>
      </c>
      <c r="D382" s="24" t="n">
        <f aca="false">$B$6+$B$7*B382</f>
        <v>0.15474812813925</v>
      </c>
      <c r="E382" s="24" t="n">
        <f aca="false">$C$6+$C$7*($B$8*B382+SQRT(1-$B$8^2)*C382)</f>
        <v>0.0783693232247156</v>
      </c>
      <c r="F382" s="14" t="n">
        <f aca="false">B382</f>
        <v>1.0474812813925</v>
      </c>
      <c r="G382" s="14" t="n">
        <f aca="false">F382^2</f>
        <v>1.09721703486767</v>
      </c>
      <c r="H382" s="21"/>
      <c r="I382" s="21"/>
      <c r="J382" s="21"/>
      <c r="K382" s="21"/>
      <c r="L382" s="21"/>
      <c r="M382" s="21"/>
      <c r="N382" s="21"/>
      <c r="O382" s="21"/>
      <c r="P382" s="21"/>
      <c r="S382" s="20" t="n">
        <v>1.0474812813925</v>
      </c>
      <c r="T382" s="20" t="n">
        <v>-0.277182871772712</v>
      </c>
      <c r="U382" s="20" t="n">
        <v>0.857091108382491</v>
      </c>
      <c r="V382" s="20" t="n">
        <v>0.441405050994411</v>
      </c>
      <c r="W382" s="20" t="n">
        <v>1.04505414829227</v>
      </c>
      <c r="X382" s="20" t="n">
        <v>-1.03562652549516</v>
      </c>
    </row>
    <row r="383" customFormat="false" ht="15" hidden="false" customHeight="false" outlineLevel="0" collapsed="false">
      <c r="A383" s="21" t="n">
        <v>359</v>
      </c>
      <c r="B383" s="18" t="n">
        <f aca="false">CHOOSE($G$9,S383,U383,W383)</f>
        <v>0.454767485334023</v>
      </c>
      <c r="C383" s="18" t="n">
        <f aca="false">CHOOSE($G$9,T383,V383,X383)</f>
        <v>-0.879564687480937</v>
      </c>
      <c r="D383" s="24" t="n">
        <f aca="false">$B$6+$B$7*B383</f>
        <v>0.0954767485334023</v>
      </c>
      <c r="E383" s="24" t="n">
        <f aca="false">$C$6+$C$7*($B$8*B383+SQRT(1-$B$8^2)*C383)</f>
        <v>-0.00343416209632004</v>
      </c>
      <c r="F383" s="14" t="n">
        <f aca="false">B383</f>
        <v>0.454767485334023</v>
      </c>
      <c r="G383" s="14" t="n">
        <f aca="false">F383^2</f>
        <v>0.206813465717031</v>
      </c>
      <c r="H383" s="21"/>
      <c r="I383" s="21"/>
      <c r="J383" s="21"/>
      <c r="K383" s="21"/>
      <c r="L383" s="21"/>
      <c r="M383" s="21"/>
      <c r="N383" s="21"/>
      <c r="O383" s="21"/>
      <c r="P383" s="21"/>
      <c r="S383" s="20" t="n">
        <v>0.454767485334023</v>
      </c>
      <c r="T383" s="20" t="n">
        <v>-0.879564687480937</v>
      </c>
      <c r="U383" s="20" t="n">
        <v>-0.376479265461729</v>
      </c>
      <c r="V383" s="20" t="n">
        <v>1.20312056359829</v>
      </c>
      <c r="W383" s="20" t="n">
        <v>1.23486556517234</v>
      </c>
      <c r="X383" s="20" t="n">
        <v>-0.952788406349685</v>
      </c>
    </row>
    <row r="384" customFormat="false" ht="15" hidden="false" customHeight="false" outlineLevel="0" collapsed="false">
      <c r="A384" s="21" t="n">
        <v>360</v>
      </c>
      <c r="B384" s="18" t="n">
        <f aca="false">CHOOSE($G$9,S384,U384,W384)</f>
        <v>-0.111591141258529</v>
      </c>
      <c r="C384" s="18" t="n">
        <f aca="false">CHOOSE($G$9,T384,V384,X384)</f>
        <v>-0.595122907230052</v>
      </c>
      <c r="D384" s="24" t="n">
        <f aca="false">$B$6+$B$7*B384</f>
        <v>0.0388408858741471</v>
      </c>
      <c r="E384" s="24" t="n">
        <f aca="false">$C$6+$C$7*($B$8*B384+SQRT(1-$B$8^2)*C384)</f>
        <v>-0.00711871266645393</v>
      </c>
      <c r="F384" s="14" t="n">
        <f aca="false">B384</f>
        <v>-0.111591141258529</v>
      </c>
      <c r="G384" s="14" t="n">
        <f aca="false">F384^2</f>
        <v>0.012452582807381</v>
      </c>
      <c r="H384" s="21"/>
      <c r="I384" s="21"/>
      <c r="J384" s="21"/>
      <c r="K384" s="21"/>
      <c r="L384" s="21"/>
      <c r="M384" s="21"/>
      <c r="N384" s="21"/>
      <c r="O384" s="21"/>
      <c r="P384" s="21"/>
      <c r="S384" s="20" t="n">
        <v>-0.111591141258529</v>
      </c>
      <c r="T384" s="20" t="n">
        <v>-0.595122907230052</v>
      </c>
      <c r="U384" s="20" t="n">
        <v>-0.529575749196923</v>
      </c>
      <c r="V384" s="20" t="n">
        <v>1.45135398109534</v>
      </c>
      <c r="W384" s="20" t="n">
        <v>-1.976117699867</v>
      </c>
      <c r="X384" s="20" t="n">
        <v>0.417670621394575</v>
      </c>
    </row>
    <row r="385" customFormat="false" ht="15" hidden="false" customHeight="false" outlineLevel="0" collapsed="false">
      <c r="A385" s="21" t="n">
        <v>361</v>
      </c>
      <c r="B385" s="18" t="n">
        <f aca="false">CHOOSE($G$9,S385,U385,W385)</f>
        <v>-1.72200161690483</v>
      </c>
      <c r="C385" s="18" t="n">
        <f aca="false">CHOOSE($G$9,T385,V385,X385)</f>
        <v>-0.36228277732297</v>
      </c>
      <c r="D385" s="24" t="n">
        <f aca="false">$B$6+$B$7*B385</f>
        <v>-0.122200161690483</v>
      </c>
      <c r="E385" s="24" t="n">
        <f aca="false">$C$6+$C$7*($B$8*B385+SQRT(1-$B$8^2)*C385)</f>
        <v>-0.0674746896967689</v>
      </c>
      <c r="F385" s="14" t="n">
        <f aca="false">B385</f>
        <v>-1.72200161690483</v>
      </c>
      <c r="G385" s="14" t="n">
        <f aca="false">F385^2</f>
        <v>2.96528956862285</v>
      </c>
      <c r="H385" s="21"/>
      <c r="I385" s="21"/>
      <c r="J385" s="21"/>
      <c r="K385" s="21"/>
      <c r="L385" s="21"/>
      <c r="M385" s="21"/>
      <c r="N385" s="21"/>
      <c r="O385" s="21"/>
      <c r="P385" s="21"/>
      <c r="S385" s="20" t="n">
        <v>-1.72200161690483</v>
      </c>
      <c r="T385" s="20" t="n">
        <v>-0.36228277732297</v>
      </c>
      <c r="U385" s="20" t="n">
        <v>-1.15370690939803</v>
      </c>
      <c r="V385" s="20" t="n">
        <v>0.454911444649897</v>
      </c>
      <c r="W385" s="20" t="n">
        <v>-1.01740718478165</v>
      </c>
      <c r="X385" s="20" t="n">
        <v>1.69889473003872</v>
      </c>
    </row>
    <row r="386" customFormat="false" ht="15" hidden="false" customHeight="false" outlineLevel="0" collapsed="false">
      <c r="A386" s="21" t="n">
        <v>362</v>
      </c>
      <c r="B386" s="18" t="n">
        <f aca="false">CHOOSE($G$9,S386,U386,W386)</f>
        <v>-0.131390490319099</v>
      </c>
      <c r="C386" s="18" t="n">
        <f aca="false">CHOOSE($G$9,T386,V386,X386)</f>
        <v>0.338059994510072</v>
      </c>
      <c r="D386" s="24" t="n">
        <f aca="false">$B$6+$B$7*B386</f>
        <v>0.0368609509680901</v>
      </c>
      <c r="E386" s="24" t="n">
        <f aca="false">$C$6+$C$7*($B$8*B386+SQRT(1-$B$8^2)*C386)</f>
        <v>0.0727073298089401</v>
      </c>
      <c r="F386" s="14" t="n">
        <f aca="false">B386</f>
        <v>-0.131390490319099</v>
      </c>
      <c r="G386" s="14" t="n">
        <f aca="false">F386^2</f>
        <v>0.0172634609462933</v>
      </c>
      <c r="H386" s="21"/>
      <c r="I386" s="21"/>
      <c r="J386" s="21"/>
      <c r="K386" s="21"/>
      <c r="L386" s="21"/>
      <c r="M386" s="21"/>
      <c r="N386" s="21"/>
      <c r="O386" s="21"/>
      <c r="P386" s="21"/>
      <c r="S386" s="20" t="n">
        <v>-0.131390490319099</v>
      </c>
      <c r="T386" s="20" t="n">
        <v>0.338059994510072</v>
      </c>
      <c r="U386" s="20" t="n">
        <v>-0.634978691403683</v>
      </c>
      <c r="V386" s="20" t="n">
        <v>0.148703395541143</v>
      </c>
      <c r="W386" s="20" t="n">
        <v>-0.0796291219144999</v>
      </c>
      <c r="X386" s="20" t="n">
        <v>-1.58572892659635</v>
      </c>
    </row>
    <row r="387" customFormat="false" ht="15" hidden="false" customHeight="false" outlineLevel="0" collapsed="false">
      <c r="A387" s="21" t="n">
        <v>363</v>
      </c>
      <c r="B387" s="18" t="n">
        <f aca="false">CHOOSE($G$9,S387,U387,W387)</f>
        <v>-1.14552805420836</v>
      </c>
      <c r="C387" s="18" t="n">
        <f aca="false">CHOOSE($G$9,T387,V387,X387)</f>
        <v>-1.64808038776971</v>
      </c>
      <c r="D387" s="24" t="n">
        <f aca="false">$B$6+$B$7*B387</f>
        <v>-0.0645528054208355</v>
      </c>
      <c r="E387" s="24" t="n">
        <f aca="false">$C$6+$C$7*($B$8*B387+SQRT(1-$B$8^2)*C387)</f>
        <v>-0.150004351039165</v>
      </c>
      <c r="F387" s="14" t="n">
        <f aca="false">B387</f>
        <v>-1.14552805420836</v>
      </c>
      <c r="G387" s="14" t="n">
        <f aca="false">F387^2</f>
        <v>1.31223452297838</v>
      </c>
      <c r="H387" s="21"/>
      <c r="I387" s="21"/>
      <c r="J387" s="21"/>
      <c r="K387" s="21"/>
      <c r="L387" s="21"/>
      <c r="M387" s="21"/>
      <c r="N387" s="21"/>
      <c r="O387" s="21"/>
      <c r="P387" s="21"/>
      <c r="S387" s="20" t="n">
        <v>-1.14552805420836</v>
      </c>
      <c r="T387" s="20" t="n">
        <v>-1.64808038776971</v>
      </c>
      <c r="U387" s="20" t="n">
        <v>-0.457645550381066</v>
      </c>
      <c r="V387" s="20" t="n">
        <v>-1.53263041469735</v>
      </c>
      <c r="W387" s="20" t="n">
        <v>-1.18525576861172</v>
      </c>
      <c r="X387" s="20" t="n">
        <v>0.866577387824873</v>
      </c>
    </row>
    <row r="388" customFormat="false" ht="15" hidden="false" customHeight="false" outlineLevel="0" collapsed="false">
      <c r="A388" s="21" t="n">
        <v>364</v>
      </c>
      <c r="B388" s="18" t="n">
        <f aca="false">CHOOSE($G$9,S388,U388,W388)</f>
        <v>0.25859914838037</v>
      </c>
      <c r="C388" s="18" t="n">
        <f aca="false">CHOOSE($G$9,T388,V388,X388)</f>
        <v>0.549743590087591</v>
      </c>
      <c r="D388" s="24" t="n">
        <f aca="false">$B$6+$B$7*B388</f>
        <v>0.075859914838037</v>
      </c>
      <c r="E388" s="24" t="n">
        <f aca="false">$C$6+$C$7*($B$8*B388+SQRT(1-$B$8^2)*C388)</f>
        <v>0.11053914887737</v>
      </c>
      <c r="F388" s="14" t="n">
        <f aca="false">B388</f>
        <v>0.25859914838037</v>
      </c>
      <c r="G388" s="14" t="n">
        <f aca="false">F388^2</f>
        <v>0.0668735195430525</v>
      </c>
      <c r="H388" s="21"/>
      <c r="I388" s="21"/>
      <c r="J388" s="21"/>
      <c r="K388" s="21"/>
      <c r="L388" s="21"/>
      <c r="M388" s="21"/>
      <c r="N388" s="21"/>
      <c r="O388" s="21"/>
      <c r="P388" s="21"/>
      <c r="S388" s="20" t="n">
        <v>0.25859914838037</v>
      </c>
      <c r="T388" s="20" t="n">
        <v>0.549743590087591</v>
      </c>
      <c r="U388" s="20" t="n">
        <v>-1.42572979073697</v>
      </c>
      <c r="V388" s="20" t="n">
        <v>1.39265021906149</v>
      </c>
      <c r="W388" s="20" t="n">
        <v>0.154595832509835</v>
      </c>
      <c r="X388" s="20" t="n">
        <v>0.0686096993322964</v>
      </c>
    </row>
    <row r="389" customFormat="false" ht="15" hidden="false" customHeight="false" outlineLevel="0" collapsed="false">
      <c r="A389" s="21" t="n">
        <v>365</v>
      </c>
      <c r="B389" s="18" t="n">
        <f aca="false">CHOOSE($G$9,S389,U389,W389)</f>
        <v>1.26903379566237</v>
      </c>
      <c r="C389" s="18" t="n">
        <f aca="false">CHOOSE($G$9,T389,V389,X389)</f>
        <v>-0.91832831344631</v>
      </c>
      <c r="D389" s="24" t="n">
        <f aca="false">$B$6+$B$7*B389</f>
        <v>0.176903379566237</v>
      </c>
      <c r="E389" s="24" t="n">
        <f aca="false">$C$6+$C$7*($B$8*B389+SQRT(1-$B$8^2)*C389)</f>
        <v>0.0339221249372162</v>
      </c>
      <c r="F389" s="14" t="n">
        <f aca="false">B389</f>
        <v>1.26903379566237</v>
      </c>
      <c r="G389" s="14" t="n">
        <f aca="false">F389^2</f>
        <v>1.61044677453324</v>
      </c>
      <c r="H389" s="21"/>
      <c r="I389" s="21"/>
      <c r="J389" s="21"/>
      <c r="K389" s="21"/>
      <c r="L389" s="21"/>
      <c r="M389" s="21"/>
      <c r="N389" s="21"/>
      <c r="O389" s="21"/>
      <c r="P389" s="21"/>
      <c r="S389" s="20" t="n">
        <v>1.26903379566237</v>
      </c>
      <c r="T389" s="20" t="n">
        <v>-0.91832831344631</v>
      </c>
      <c r="U389" s="20" t="n">
        <v>0.980016718434239</v>
      </c>
      <c r="V389" s="20" t="n">
        <v>-1.4997272012339</v>
      </c>
      <c r="W389" s="20" t="n">
        <v>0.901276984751196</v>
      </c>
      <c r="X389" s="20" t="n">
        <v>-1.64728886828669</v>
      </c>
    </row>
    <row r="390" customFormat="false" ht="15" hidden="false" customHeight="false" outlineLevel="0" collapsed="false">
      <c r="A390" s="21" t="n">
        <v>366</v>
      </c>
      <c r="B390" s="18" t="n">
        <f aca="false">CHOOSE($G$9,S390,U390,W390)</f>
        <v>0.487872062010398</v>
      </c>
      <c r="C390" s="18" t="n">
        <f aca="false">CHOOSE($G$9,T390,V390,X390)</f>
        <v>-0.289835079365878</v>
      </c>
      <c r="D390" s="24" t="n">
        <f aca="false">$B$6+$B$7*B390</f>
        <v>0.0987872062010398</v>
      </c>
      <c r="E390" s="24" t="n">
        <f aca="false">$C$6+$C$7*($B$8*B390+SQRT(1-$B$8^2)*C390)</f>
        <v>0.049293148936647</v>
      </c>
      <c r="F390" s="14" t="n">
        <f aca="false">B390</f>
        <v>0.487872062010398</v>
      </c>
      <c r="G390" s="14" t="n">
        <f aca="false">F390^2</f>
        <v>0.238019148890278</v>
      </c>
      <c r="H390" s="21"/>
      <c r="I390" s="21"/>
      <c r="J390" s="21"/>
      <c r="K390" s="21"/>
      <c r="L390" s="21"/>
      <c r="M390" s="21"/>
      <c r="N390" s="21"/>
      <c r="O390" s="21"/>
      <c r="P390" s="21"/>
      <c r="S390" s="20" t="n">
        <v>0.487872062010398</v>
      </c>
      <c r="T390" s="20" t="n">
        <v>-0.289835079365878</v>
      </c>
      <c r="U390" s="20" t="n">
        <v>-0.105165772322382</v>
      </c>
      <c r="V390" s="20" t="n">
        <v>0.663406835563886</v>
      </c>
      <c r="W390" s="20" t="n">
        <v>0.470163948945272</v>
      </c>
      <c r="X390" s="20" t="n">
        <v>0.222703982034496</v>
      </c>
    </row>
    <row r="391" customFormat="false" ht="15" hidden="false" customHeight="false" outlineLevel="0" collapsed="false">
      <c r="A391" s="21" t="n">
        <v>367</v>
      </c>
      <c r="B391" s="18" t="n">
        <f aca="false">CHOOSE($G$9,S391,U391,W391)</f>
        <v>-0.0233791130914332</v>
      </c>
      <c r="C391" s="18" t="n">
        <f aca="false">CHOOSE($G$9,T391,V391,X391)</f>
        <v>-0.501325711752416</v>
      </c>
      <c r="D391" s="24" t="n">
        <f aca="false">$B$6+$B$7*B391</f>
        <v>0.0476620886908567</v>
      </c>
      <c r="E391" s="24" t="n">
        <f aca="false">$C$6+$C$7*($B$8*B391+SQRT(1-$B$8^2)*C391)</f>
        <v>0.00541496415063765</v>
      </c>
      <c r="F391" s="14" t="n">
        <f aca="false">B391</f>
        <v>-0.0233791130914332</v>
      </c>
      <c r="G391" s="14" t="n">
        <f aca="false">F391^2</f>
        <v>0.000546582928942025</v>
      </c>
      <c r="H391" s="21"/>
      <c r="I391" s="21"/>
      <c r="J391" s="21"/>
      <c r="K391" s="21"/>
      <c r="L391" s="21"/>
      <c r="M391" s="21"/>
      <c r="N391" s="21"/>
      <c r="O391" s="21"/>
      <c r="P391" s="21"/>
      <c r="S391" s="20" t="n">
        <v>-0.0233791130914332</v>
      </c>
      <c r="T391" s="20" t="n">
        <v>-0.501325711752416</v>
      </c>
      <c r="U391" s="20" t="n">
        <v>-0.350718339604711</v>
      </c>
      <c r="V391" s="20" t="n">
        <v>-2.47606678090281</v>
      </c>
      <c r="W391" s="20" t="n">
        <v>-0.500533484612353</v>
      </c>
      <c r="X391" s="20" t="n">
        <v>1.16452756014032</v>
      </c>
    </row>
    <row r="392" customFormat="false" ht="15" hidden="false" customHeight="false" outlineLevel="0" collapsed="false">
      <c r="A392" s="21" t="n">
        <v>368</v>
      </c>
      <c r="B392" s="18" t="n">
        <f aca="false">CHOOSE($G$9,S392,U392,W392)</f>
        <v>-0.457534187145824</v>
      </c>
      <c r="C392" s="18" t="n">
        <f aca="false">CHOOSE($G$9,T392,V392,X392)</f>
        <v>0.555230748206165</v>
      </c>
      <c r="D392" s="24" t="n">
        <f aca="false">$B$6+$B$7*B392</f>
        <v>0.00424658128541765</v>
      </c>
      <c r="E392" s="24" t="n">
        <f aca="false">$C$6+$C$7*($B$8*B392+SQRT(1-$B$8^2)*C392)</f>
        <v>0.0752076839335869</v>
      </c>
      <c r="F392" s="14" t="n">
        <f aca="false">B392</f>
        <v>-0.457534187145824</v>
      </c>
      <c r="G392" s="14" t="n">
        <f aca="false">F392^2</f>
        <v>0.209337532407189</v>
      </c>
      <c r="H392" s="21"/>
      <c r="I392" s="21"/>
      <c r="J392" s="21"/>
      <c r="K392" s="21"/>
      <c r="L392" s="21"/>
      <c r="M392" s="21"/>
      <c r="N392" s="21"/>
      <c r="O392" s="21"/>
      <c r="P392" s="21"/>
      <c r="S392" s="20" t="n">
        <v>-0.457534187145824</v>
      </c>
      <c r="T392" s="20" t="n">
        <v>0.555230748206165</v>
      </c>
      <c r="U392" s="20" t="n">
        <v>0.48606349236804</v>
      </c>
      <c r="V392" s="20" t="n">
        <v>0.455849938361316</v>
      </c>
      <c r="W392" s="20" t="n">
        <v>-0.281826606686837</v>
      </c>
      <c r="X392" s="20" t="n">
        <v>0.52392880179162</v>
      </c>
    </row>
    <row r="393" customFormat="false" ht="15" hidden="false" customHeight="false" outlineLevel="0" collapsed="false">
      <c r="A393" s="21" t="n">
        <v>369</v>
      </c>
      <c r="B393" s="18" t="n">
        <f aca="false">CHOOSE($G$9,S393,U393,W393)</f>
        <v>0.388606455931094</v>
      </c>
      <c r="C393" s="18" t="n">
        <f aca="false">CHOOSE($G$9,T393,V393,X393)</f>
        <v>0.338190735864647</v>
      </c>
      <c r="D393" s="24" t="n">
        <f aca="false">$B$6+$B$7*B393</f>
        <v>0.0888606455931094</v>
      </c>
      <c r="E393" s="24" t="n">
        <f aca="false">$C$6+$C$7*($B$8*B393+SQRT(1-$B$8^2)*C393)</f>
        <v>0.0987184996548884</v>
      </c>
      <c r="F393" s="14" t="n">
        <f aca="false">B393</f>
        <v>0.388606455931094</v>
      </c>
      <c r="G393" s="14" t="n">
        <f aca="false">F393^2</f>
        <v>0.151014977591325</v>
      </c>
      <c r="H393" s="21"/>
      <c r="I393" s="21"/>
      <c r="J393" s="21"/>
      <c r="K393" s="21"/>
      <c r="L393" s="21"/>
      <c r="M393" s="21"/>
      <c r="N393" s="21"/>
      <c r="O393" s="21"/>
      <c r="P393" s="21"/>
      <c r="S393" s="20" t="n">
        <v>0.388606455931094</v>
      </c>
      <c r="T393" s="20" t="n">
        <v>0.338190735864647</v>
      </c>
      <c r="U393" s="20" t="n">
        <v>-0.278885747592545</v>
      </c>
      <c r="V393" s="20" t="n">
        <v>-0.665652118528273</v>
      </c>
      <c r="W393" s="20" t="n">
        <v>-0.293569469400393</v>
      </c>
      <c r="X393" s="20" t="n">
        <v>1.04350837413928</v>
      </c>
    </row>
    <row r="394" customFormat="false" ht="15" hidden="false" customHeight="false" outlineLevel="0" collapsed="false">
      <c r="A394" s="21" t="n">
        <v>370</v>
      </c>
      <c r="B394" s="18" t="n">
        <f aca="false">CHOOSE($G$9,S394,U394,W394)</f>
        <v>0.817934399211144</v>
      </c>
      <c r="C394" s="18" t="n">
        <f aca="false">CHOOSE($G$9,T394,V394,X394)</f>
        <v>-1.65593305212655</v>
      </c>
      <c r="D394" s="24" t="n">
        <f aca="false">$B$6+$B$7*B394</f>
        <v>0.131793439921114</v>
      </c>
      <c r="E394" s="24" t="n">
        <f aca="false">$C$6+$C$7*($B$8*B394+SQRT(1-$B$8^2)*C394)</f>
        <v>-0.0525112890502325</v>
      </c>
      <c r="F394" s="14" t="n">
        <f aca="false">B394</f>
        <v>0.817934399211144</v>
      </c>
      <c r="G394" s="14" t="n">
        <f aca="false">F394^2</f>
        <v>0.669016681412895</v>
      </c>
      <c r="H394" s="21"/>
      <c r="I394" s="21"/>
      <c r="J394" s="21"/>
      <c r="K394" s="21"/>
      <c r="L394" s="21"/>
      <c r="M394" s="21"/>
      <c r="N394" s="21"/>
      <c r="O394" s="21"/>
      <c r="P394" s="21"/>
      <c r="S394" s="20" t="n">
        <v>0.817934399211144</v>
      </c>
      <c r="T394" s="20" t="n">
        <v>-1.65593305212655</v>
      </c>
      <c r="U394" s="20" t="n">
        <v>0.355691615302393</v>
      </c>
      <c r="V394" s="20" t="n">
        <v>0.514041495604946</v>
      </c>
      <c r="W394" s="20" t="n">
        <v>-0.975546801507254</v>
      </c>
      <c r="X394" s="20" t="n">
        <v>-1.02624552528092</v>
      </c>
    </row>
    <row r="395" customFormat="false" ht="15" hidden="false" customHeight="false" outlineLevel="0" collapsed="false">
      <c r="A395" s="21" t="n">
        <v>371</v>
      </c>
      <c r="B395" s="18" t="n">
        <f aca="false">CHOOSE($G$9,S395,U395,W395)</f>
        <v>1.44381894666764</v>
      </c>
      <c r="C395" s="18" t="n">
        <f aca="false">CHOOSE($G$9,T395,V395,X395)</f>
        <v>-0.404088985881415</v>
      </c>
      <c r="D395" s="24" t="n">
        <f aca="false">$B$6+$B$7*B395</f>
        <v>0.194381894666764</v>
      </c>
      <c r="E395" s="24" t="n">
        <f aca="false">$C$6+$C$7*($B$8*B395+SQRT(1-$B$8^2)*C395)</f>
        <v>0.0871958146171025</v>
      </c>
      <c r="F395" s="14" t="n">
        <f aca="false">B395</f>
        <v>1.44381894666764</v>
      </c>
      <c r="G395" s="14" t="n">
        <f aca="false">F395^2</f>
        <v>2.08461315075647</v>
      </c>
      <c r="H395" s="21"/>
      <c r="I395" s="21"/>
      <c r="J395" s="21"/>
      <c r="K395" s="21"/>
      <c r="L395" s="21"/>
      <c r="M395" s="21"/>
      <c r="N395" s="21"/>
      <c r="O395" s="21"/>
      <c r="P395" s="21"/>
      <c r="S395" s="20" t="n">
        <v>1.44381894666764</v>
      </c>
      <c r="T395" s="20" t="n">
        <v>-0.404088985881415</v>
      </c>
      <c r="U395" s="20" t="n">
        <v>0.406475828068864</v>
      </c>
      <c r="V395" s="20" t="n">
        <v>-0.439429165892865</v>
      </c>
      <c r="W395" s="20" t="n">
        <v>-0.78188816900559</v>
      </c>
      <c r="X395" s="20" t="n">
        <v>-1.2701284397951</v>
      </c>
    </row>
    <row r="396" customFormat="false" ht="15" hidden="false" customHeight="false" outlineLevel="0" collapsed="false">
      <c r="A396" s="21" t="n">
        <v>372</v>
      </c>
      <c r="B396" s="18" t="n">
        <f aca="false">CHOOSE($G$9,S396,U396,W396)</f>
        <v>1.75958754695033</v>
      </c>
      <c r="C396" s="18" t="n">
        <f aca="false">CHOOSE($G$9,T396,V396,X396)</f>
        <v>-0.544398582811882</v>
      </c>
      <c r="D396" s="24" t="n">
        <f aca="false">$B$6+$B$7*B396</f>
        <v>0.225958754695033</v>
      </c>
      <c r="E396" s="24" t="n">
        <f aca="false">$C$6+$C$7*($B$8*B396+SQRT(1-$B$8^2)*C396)</f>
        <v>0.090833077097583</v>
      </c>
      <c r="F396" s="14" t="n">
        <f aca="false">B396</f>
        <v>1.75958754695033</v>
      </c>
      <c r="G396" s="14" t="n">
        <f aca="false">F396^2</f>
        <v>3.09614833538268</v>
      </c>
      <c r="H396" s="21"/>
      <c r="I396" s="21"/>
      <c r="J396" s="21"/>
      <c r="K396" s="21"/>
      <c r="L396" s="21"/>
      <c r="M396" s="21"/>
      <c r="N396" s="21"/>
      <c r="O396" s="21"/>
      <c r="P396" s="21"/>
      <c r="S396" s="20" t="n">
        <v>1.75958754695033</v>
      </c>
      <c r="T396" s="20" t="n">
        <v>-0.544398582811882</v>
      </c>
      <c r="U396" s="20" t="n">
        <v>0.947015201154806</v>
      </c>
      <c r="V396" s="20" t="n">
        <v>0.253207444574405</v>
      </c>
      <c r="W396" s="20" t="n">
        <v>-0.350715557858471</v>
      </c>
      <c r="X396" s="20" t="n">
        <v>-0.062993275516975</v>
      </c>
    </row>
    <row r="397" customFormat="false" ht="15" hidden="false" customHeight="false" outlineLevel="0" collapsed="false">
      <c r="A397" s="21" t="n">
        <v>373</v>
      </c>
      <c r="B397" s="18" t="n">
        <f aca="false">CHOOSE($G$9,S397,U397,W397)</f>
        <v>0.525898194332632</v>
      </c>
      <c r="C397" s="18" t="n">
        <f aca="false">CHOOSE($G$9,T397,V397,X397)</f>
        <v>-1.38755590246735</v>
      </c>
      <c r="D397" s="24" t="n">
        <f aca="false">$B$6+$B$7*B397</f>
        <v>0.102589819433263</v>
      </c>
      <c r="E397" s="24" t="n">
        <f aca="false">$C$6+$C$7*($B$8*B397+SQRT(1-$B$8^2)*C397)</f>
        <v>-0.0438709563541454</v>
      </c>
      <c r="F397" s="14" t="n">
        <f aca="false">B397</f>
        <v>0.525898194332632</v>
      </c>
      <c r="G397" s="14" t="n">
        <f aca="false">F397^2</f>
        <v>0.276568910802323</v>
      </c>
      <c r="H397" s="21"/>
      <c r="I397" s="21"/>
      <c r="J397" s="21"/>
      <c r="K397" s="21"/>
      <c r="L397" s="21"/>
      <c r="M397" s="21"/>
      <c r="N397" s="21"/>
      <c r="O397" s="21"/>
      <c r="P397" s="21"/>
      <c r="S397" s="20" t="n">
        <v>0.525898194332632</v>
      </c>
      <c r="T397" s="20" t="n">
        <v>-1.38755590246735</v>
      </c>
      <c r="U397" s="20" t="n">
        <v>0.360257674325541</v>
      </c>
      <c r="V397" s="20" t="n">
        <v>1.74486400296388</v>
      </c>
      <c r="W397" s="20" t="n">
        <v>-1.13949028558401</v>
      </c>
      <c r="X397" s="20" t="n">
        <v>-0.962556054454022</v>
      </c>
    </row>
    <row r="398" customFormat="false" ht="15" hidden="false" customHeight="false" outlineLevel="0" collapsed="false">
      <c r="A398" s="21" t="n">
        <v>374</v>
      </c>
      <c r="B398" s="18" t="n">
        <f aca="false">CHOOSE($G$9,S398,U398,W398)</f>
        <v>-0.396652483754327</v>
      </c>
      <c r="C398" s="18" t="n">
        <f aca="false">CHOOSE($G$9,T398,V398,X398)</f>
        <v>0.589156130209402</v>
      </c>
      <c r="D398" s="24" t="n">
        <f aca="false">$B$6+$B$7*B398</f>
        <v>0.0103347516245673</v>
      </c>
      <c r="E398" s="24" t="n">
        <f aca="false">$C$6+$C$7*($B$8*B398+SQRT(1-$B$8^2)*C398)</f>
        <v>0.0811897933679511</v>
      </c>
      <c r="F398" s="14" t="n">
        <f aca="false">B398</f>
        <v>-0.396652483754327</v>
      </c>
      <c r="G398" s="14" t="n">
        <f aca="false">F398^2</f>
        <v>0.157333192868477</v>
      </c>
      <c r="H398" s="21"/>
      <c r="I398" s="21"/>
      <c r="J398" s="21"/>
      <c r="K398" s="21"/>
      <c r="L398" s="21"/>
      <c r="M398" s="21"/>
      <c r="N398" s="21"/>
      <c r="O398" s="21"/>
      <c r="P398" s="21"/>
      <c r="S398" s="20" t="n">
        <v>-0.396652483754327</v>
      </c>
      <c r="T398" s="20" t="n">
        <v>0.589156130209402</v>
      </c>
      <c r="U398" s="20" t="n">
        <v>-0.126457014946844</v>
      </c>
      <c r="V398" s="20" t="n">
        <v>-0.203201854607324</v>
      </c>
      <c r="W398" s="20" t="n">
        <v>0.90810188651138</v>
      </c>
      <c r="X398" s="20" t="n">
        <v>-2.2863477064186</v>
      </c>
    </row>
    <row r="399" customFormat="false" ht="15" hidden="false" customHeight="false" outlineLevel="0" collapsed="false">
      <c r="A399" s="21" t="n">
        <v>375</v>
      </c>
      <c r="B399" s="18" t="n">
        <f aca="false">CHOOSE($G$9,S399,U399,W399)</f>
        <v>1.38235884429621</v>
      </c>
      <c r="C399" s="18" t="n">
        <f aca="false">CHOOSE($G$9,T399,V399,X399)</f>
        <v>0.968340701534053</v>
      </c>
      <c r="D399" s="24" t="n">
        <f aca="false">$B$6+$B$7*B399</f>
        <v>0.188235884429621</v>
      </c>
      <c r="E399" s="24" t="n">
        <f aca="false">$C$6+$C$7*($B$8*B399+SQRT(1-$B$8^2)*C399)</f>
        <v>0.202978706919504</v>
      </c>
      <c r="F399" s="14" t="n">
        <f aca="false">B399</f>
        <v>1.38235884429621</v>
      </c>
      <c r="G399" s="14" t="n">
        <f aca="false">F399^2</f>
        <v>1.91091597440397</v>
      </c>
      <c r="H399" s="21"/>
      <c r="I399" s="21"/>
      <c r="J399" s="21"/>
      <c r="K399" s="21"/>
      <c r="L399" s="21"/>
      <c r="M399" s="21"/>
      <c r="N399" s="21"/>
      <c r="O399" s="21"/>
      <c r="P399" s="21"/>
      <c r="S399" s="20" t="n">
        <v>1.38235884429621</v>
      </c>
      <c r="T399" s="20" t="n">
        <v>0.968340701534053</v>
      </c>
      <c r="U399" s="20" t="n">
        <v>0.0385601392497171</v>
      </c>
      <c r="V399" s="20" t="n">
        <v>0.194103997786363</v>
      </c>
      <c r="W399" s="20" t="n">
        <v>0.0888608231827326</v>
      </c>
      <c r="X399" s="20" t="n">
        <v>-1.15420745897698</v>
      </c>
    </row>
    <row r="400" customFormat="false" ht="15" hidden="false" customHeight="false" outlineLevel="0" collapsed="false">
      <c r="A400" s="21" t="n">
        <v>376</v>
      </c>
      <c r="B400" s="18" t="n">
        <f aca="false">CHOOSE($G$9,S400,U400,W400)</f>
        <v>-0.460403632592687</v>
      </c>
      <c r="C400" s="18" t="n">
        <f aca="false">CHOOSE($G$9,T400,V400,X400)</f>
        <v>0.117627060785882</v>
      </c>
      <c r="D400" s="24" t="n">
        <f aca="false">$B$6+$B$7*B400</f>
        <v>0.00395963674073127</v>
      </c>
      <c r="E400" s="24" t="n">
        <f aca="false">$C$6+$C$7*($B$8*B400+SQRT(1-$B$8^2)*C400)</f>
        <v>0.0371666206516726</v>
      </c>
      <c r="F400" s="14" t="n">
        <f aca="false">B400</f>
        <v>-0.460403632592687</v>
      </c>
      <c r="G400" s="14" t="n">
        <f aca="false">F400^2</f>
        <v>0.211971504904542</v>
      </c>
      <c r="H400" s="21"/>
      <c r="I400" s="21"/>
      <c r="J400" s="21"/>
      <c r="K400" s="21"/>
      <c r="L400" s="21"/>
      <c r="M400" s="21"/>
      <c r="N400" s="21"/>
      <c r="O400" s="21"/>
      <c r="P400" s="21"/>
      <c r="S400" s="20" t="n">
        <v>-0.460403632592687</v>
      </c>
      <c r="T400" s="20" t="n">
        <v>0.117627060785882</v>
      </c>
      <c r="U400" s="20" t="n">
        <v>0.434545505853165</v>
      </c>
      <c r="V400" s="20" t="n">
        <v>-0.270428258656687</v>
      </c>
      <c r="W400" s="20" t="n">
        <v>-1.35020575566981</v>
      </c>
      <c r="X400" s="20" t="n">
        <v>0.157323605352323</v>
      </c>
    </row>
    <row r="401" customFormat="false" ht="15" hidden="false" customHeight="false" outlineLevel="0" collapsed="false">
      <c r="A401" s="21" t="n">
        <v>377</v>
      </c>
      <c r="B401" s="18" t="n">
        <f aca="false">CHOOSE($G$9,S401,U401,W401)</f>
        <v>-1.06582737780443</v>
      </c>
      <c r="C401" s="18" t="n">
        <f aca="false">CHOOSE($G$9,T401,V401,X401)</f>
        <v>1.31888240380042</v>
      </c>
      <c r="D401" s="24" t="n">
        <f aca="false">$B$6+$B$7*B401</f>
        <v>-0.0565827377804433</v>
      </c>
      <c r="E401" s="24" t="n">
        <f aca="false">$C$6+$C$7*($B$8*B401+SQRT(1-$B$8^2)*C401)</f>
        <v>0.110927197739323</v>
      </c>
      <c r="F401" s="14" t="n">
        <f aca="false">B401</f>
        <v>-1.06582737780443</v>
      </c>
      <c r="G401" s="14" t="n">
        <f aca="false">F401^2</f>
        <v>1.13598799927747</v>
      </c>
      <c r="H401" s="21"/>
      <c r="I401" s="21"/>
      <c r="J401" s="21"/>
      <c r="K401" s="21"/>
      <c r="L401" s="21"/>
      <c r="M401" s="21"/>
      <c r="N401" s="21"/>
      <c r="O401" s="21"/>
      <c r="P401" s="21"/>
      <c r="S401" s="20" t="n">
        <v>-1.06582737780443</v>
      </c>
      <c r="T401" s="20" t="n">
        <v>1.31888240380042</v>
      </c>
      <c r="U401" s="20" t="n">
        <v>1.28385485929456</v>
      </c>
      <c r="V401" s="20" t="n">
        <v>-1.30944622322622</v>
      </c>
      <c r="W401" s="20" t="n">
        <v>-0.0708479235834399</v>
      </c>
      <c r="X401" s="20" t="n">
        <v>-1.7137215002497</v>
      </c>
    </row>
    <row r="402" customFormat="false" ht="15" hidden="false" customHeight="false" outlineLevel="0" collapsed="false">
      <c r="A402" s="21" t="n">
        <v>378</v>
      </c>
      <c r="B402" s="18" t="n">
        <f aca="false">CHOOSE($G$9,S402,U402,W402)</f>
        <v>-0.630945042880412</v>
      </c>
      <c r="C402" s="18" t="n">
        <f aca="false">CHOOSE($G$9,T402,V402,X402)</f>
        <v>-0.13083276731019</v>
      </c>
      <c r="D402" s="24" t="n">
        <f aca="false">$B$6+$B$7*B402</f>
        <v>-0.0130945042880412</v>
      </c>
      <c r="E402" s="24" t="n">
        <f aca="false">$C$6+$C$7*($B$8*B402+SQRT(1-$B$8^2)*C402)</f>
        <v>0.00712229784217511</v>
      </c>
      <c r="F402" s="14" t="n">
        <f aca="false">B402</f>
        <v>-0.630945042880412</v>
      </c>
      <c r="G402" s="14" t="n">
        <f aca="false">F402^2</f>
        <v>0.398091647135365</v>
      </c>
      <c r="H402" s="21"/>
      <c r="I402" s="21"/>
      <c r="J402" s="21"/>
      <c r="K402" s="21"/>
      <c r="L402" s="21"/>
      <c r="M402" s="21"/>
      <c r="N402" s="21"/>
      <c r="O402" s="21"/>
      <c r="P402" s="21"/>
      <c r="S402" s="20" t="n">
        <v>-0.630945042880412</v>
      </c>
      <c r="T402" s="20" t="n">
        <v>-0.13083276731019</v>
      </c>
      <c r="U402" s="20" t="n">
        <v>0.15967272044224</v>
      </c>
      <c r="V402" s="20" t="n">
        <v>-0.805434147759372</v>
      </c>
      <c r="W402" s="20" t="n">
        <v>0.628944190830537</v>
      </c>
      <c r="X402" s="20" t="n">
        <v>1.02566393667869</v>
      </c>
    </row>
    <row r="403" customFormat="false" ht="15" hidden="false" customHeight="false" outlineLevel="0" collapsed="false">
      <c r="A403" s="21" t="n">
        <v>379</v>
      </c>
      <c r="B403" s="18" t="n">
        <f aca="false">CHOOSE($G$9,S403,U403,W403)</f>
        <v>2.25521315977225</v>
      </c>
      <c r="C403" s="18" t="n">
        <f aca="false">CHOOSE($G$9,T403,V403,X403)</f>
        <v>-0.667462943410916</v>
      </c>
      <c r="D403" s="24" t="n">
        <f aca="false">$B$6+$B$7*B403</f>
        <v>0.275521315977225</v>
      </c>
      <c r="E403" s="24" t="n">
        <f aca="false">$C$6+$C$7*($B$8*B403+SQRT(1-$B$8^2)*C403)</f>
        <v>0.104956671480754</v>
      </c>
      <c r="F403" s="14" t="n">
        <f aca="false">B403</f>
        <v>2.25521315977225</v>
      </c>
      <c r="G403" s="14" t="n">
        <f aca="false">F403^2</f>
        <v>5.08598639600994</v>
      </c>
      <c r="H403" s="21"/>
      <c r="I403" s="21"/>
      <c r="J403" s="21"/>
      <c r="K403" s="21"/>
      <c r="L403" s="21"/>
      <c r="M403" s="21"/>
      <c r="N403" s="21"/>
      <c r="O403" s="21"/>
      <c r="P403" s="21"/>
      <c r="S403" s="20" t="n">
        <v>2.25521315977225</v>
      </c>
      <c r="T403" s="20" t="n">
        <v>-0.667462943410916</v>
      </c>
      <c r="U403" s="20" t="n">
        <v>1.87276425706355</v>
      </c>
      <c r="V403" s="20" t="n">
        <v>1.41182595746529</v>
      </c>
      <c r="W403" s="20" t="n">
        <v>-0.0273806665712217</v>
      </c>
      <c r="X403" s="20" t="n">
        <v>0.864155971022385</v>
      </c>
    </row>
    <row r="404" customFormat="false" ht="15" hidden="false" customHeight="false" outlineLevel="0" collapsed="false">
      <c r="A404" s="21" t="n">
        <v>380</v>
      </c>
      <c r="B404" s="18" t="n">
        <f aca="false">CHOOSE($G$9,S404,U404,W404)</f>
        <v>-1.10508591428818</v>
      </c>
      <c r="C404" s="18" t="n">
        <f aca="false">CHOOSE($G$9,T404,V404,X404)</f>
        <v>-1.49229655064323</v>
      </c>
      <c r="D404" s="24" t="n">
        <f aca="false">$B$6+$B$7*B404</f>
        <v>-0.0605085914288182</v>
      </c>
      <c r="E404" s="24" t="n">
        <f aca="false">$C$6+$C$7*($B$8*B404+SQRT(1-$B$8^2)*C404)</f>
        <v>-0.134490967998102</v>
      </c>
      <c r="F404" s="14" t="n">
        <f aca="false">B404</f>
        <v>-1.10508591428818</v>
      </c>
      <c r="G404" s="14" t="n">
        <f aca="false">F404^2</f>
        <v>1.22121487795815</v>
      </c>
      <c r="H404" s="21"/>
      <c r="I404" s="21"/>
      <c r="J404" s="21"/>
      <c r="K404" s="21"/>
      <c r="L404" s="21"/>
      <c r="M404" s="21"/>
      <c r="N404" s="21"/>
      <c r="O404" s="21"/>
      <c r="P404" s="21"/>
      <c r="S404" s="20" t="n">
        <v>-1.10508591428818</v>
      </c>
      <c r="T404" s="20" t="n">
        <v>-1.49229655064323</v>
      </c>
      <c r="U404" s="20" t="n">
        <v>0.840361453988473</v>
      </c>
      <c r="V404" s="20" t="n">
        <v>-1.56774057981357</v>
      </c>
      <c r="W404" s="20" t="n">
        <v>-1.13787676665179</v>
      </c>
      <c r="X404" s="20" t="n">
        <v>0.771573100726293</v>
      </c>
    </row>
    <row r="405" customFormat="false" ht="15" hidden="false" customHeight="false" outlineLevel="0" collapsed="false">
      <c r="A405" s="21" t="n">
        <v>381</v>
      </c>
      <c r="B405" s="18" t="n">
        <f aca="false">CHOOSE($G$9,S405,U405,W405)</f>
        <v>-0.883000453761119</v>
      </c>
      <c r="C405" s="18" t="n">
        <f aca="false">CHOOSE($G$9,T405,V405,X405)</f>
        <v>1.3588617063773</v>
      </c>
      <c r="D405" s="24" t="n">
        <f aca="false">$B$6+$B$7*B405</f>
        <v>-0.0383000453761119</v>
      </c>
      <c r="E405" s="24" t="n">
        <f aca="false">$C$6+$C$7*($B$8*B405+SQRT(1-$B$8^2)*C405)</f>
        <v>0.123530853107205</v>
      </c>
      <c r="F405" s="14" t="n">
        <f aca="false">B405</f>
        <v>-0.883000453761119</v>
      </c>
      <c r="G405" s="14" t="n">
        <f aca="false">F405^2</f>
        <v>0.779689801342342</v>
      </c>
      <c r="H405" s="21"/>
      <c r="I405" s="21"/>
      <c r="J405" s="21"/>
      <c r="K405" s="21"/>
      <c r="L405" s="21"/>
      <c r="M405" s="21"/>
      <c r="N405" s="21"/>
      <c r="O405" s="21"/>
      <c r="P405" s="21"/>
      <c r="S405" s="20" t="n">
        <v>-0.883000453761119</v>
      </c>
      <c r="T405" s="20" t="n">
        <v>1.3588617063773</v>
      </c>
      <c r="U405" s="20" t="n">
        <v>-0.25082989980363</v>
      </c>
      <c r="V405" s="20" t="n">
        <v>-0.411544232852933</v>
      </c>
      <c r="W405" s="20" t="n">
        <v>0.862004756871161</v>
      </c>
      <c r="X405" s="20" t="n">
        <v>0.509193788758825</v>
      </c>
    </row>
    <row r="406" customFormat="false" ht="15" hidden="false" customHeight="false" outlineLevel="0" collapsed="false">
      <c r="A406" s="21" t="n">
        <v>382</v>
      </c>
      <c r="B406" s="18" t="n">
        <f aca="false">CHOOSE($G$9,S406,U406,W406)</f>
        <v>-1.58263483361649</v>
      </c>
      <c r="C406" s="18" t="n">
        <f aca="false">CHOOSE($G$9,T406,V406,X406)</f>
        <v>0.760396605622637</v>
      </c>
      <c r="D406" s="24" t="n">
        <f aca="false">$B$6+$B$7*B406</f>
        <v>-0.108263483361649</v>
      </c>
      <c r="E406" s="24" t="n">
        <f aca="false">$C$6+$C$7*($B$8*B406+SQRT(1-$B$8^2)*C406)</f>
        <v>0.0367205360612417</v>
      </c>
      <c r="F406" s="14" t="n">
        <f aca="false">B406</f>
        <v>-1.58263483361649</v>
      </c>
      <c r="G406" s="14" t="n">
        <f aca="false">F406^2</f>
        <v>2.50473301657629</v>
      </c>
      <c r="H406" s="21"/>
      <c r="I406" s="21"/>
      <c r="J406" s="21"/>
      <c r="K406" s="21"/>
      <c r="L406" s="21"/>
      <c r="M406" s="21"/>
      <c r="N406" s="21"/>
      <c r="O406" s="21"/>
      <c r="P406" s="21"/>
      <c r="S406" s="20" t="n">
        <v>-1.58263483361649</v>
      </c>
      <c r="T406" s="20" t="n">
        <v>0.760396605622637</v>
      </c>
      <c r="U406" s="20" t="n">
        <v>0.817651497331696</v>
      </c>
      <c r="V406" s="20" t="n">
        <v>0.199458546065565</v>
      </c>
      <c r="W406" s="20" t="n">
        <v>1.11671497403287</v>
      </c>
      <c r="X406" s="20" t="n">
        <v>-0.109927340166031</v>
      </c>
    </row>
    <row r="407" customFormat="false" ht="15" hidden="false" customHeight="false" outlineLevel="0" collapsed="false">
      <c r="A407" s="21" t="n">
        <v>383</v>
      </c>
      <c r="B407" s="18" t="n">
        <f aca="false">CHOOSE($G$9,S407,U407,W407)</f>
        <v>-0.229080016596318</v>
      </c>
      <c r="C407" s="18" t="n">
        <f aca="false">CHOOSE($G$9,T407,V407,X407)</f>
        <v>-0.109133496731058</v>
      </c>
      <c r="D407" s="24" t="n">
        <f aca="false">$B$6+$B$7*B407</f>
        <v>0.0270919983403682</v>
      </c>
      <c r="E407" s="24" t="n">
        <f aca="false">$C$6+$C$7*($B$8*B407+SQRT(1-$B$8^2)*C407)</f>
        <v>0.0290947611128919</v>
      </c>
      <c r="F407" s="14" t="n">
        <f aca="false">B407</f>
        <v>-0.229080016596318</v>
      </c>
      <c r="G407" s="14" t="n">
        <f aca="false">F407^2</f>
        <v>0.0524776540037692</v>
      </c>
      <c r="H407" s="21"/>
      <c r="I407" s="21"/>
      <c r="J407" s="21"/>
      <c r="K407" s="21"/>
      <c r="L407" s="21"/>
      <c r="M407" s="21"/>
      <c r="N407" s="21"/>
      <c r="O407" s="21"/>
      <c r="P407" s="21"/>
      <c r="S407" s="20" t="n">
        <v>-0.229080016596318</v>
      </c>
      <c r="T407" s="20" t="n">
        <v>-0.109133496731058</v>
      </c>
      <c r="U407" s="20" t="n">
        <v>-1.29106512925909</v>
      </c>
      <c r="V407" s="20" t="n">
        <v>1.1423517499232</v>
      </c>
      <c r="W407" s="20" t="n">
        <v>0.201293191583727</v>
      </c>
      <c r="X407" s="20" t="n">
        <v>0.158832308643583</v>
      </c>
    </row>
    <row r="408" customFormat="false" ht="15" hidden="false" customHeight="false" outlineLevel="0" collapsed="false">
      <c r="A408" s="21" t="n">
        <v>384</v>
      </c>
      <c r="B408" s="18" t="n">
        <f aca="false">CHOOSE($G$9,S408,U408,W408)</f>
        <v>-0.422968274488028</v>
      </c>
      <c r="C408" s="18" t="n">
        <f aca="false">CHOOSE($G$9,T408,V408,X408)</f>
        <v>-0.114754497187446</v>
      </c>
      <c r="D408" s="24" t="n">
        <f aca="false">$B$6+$B$7*B408</f>
        <v>0.00770317255119721</v>
      </c>
      <c r="E408" s="24" t="n">
        <f aca="false">$C$6+$C$7*($B$8*B408+SQRT(1-$B$8^2)*C408)</f>
        <v>0.0189135552993148</v>
      </c>
      <c r="F408" s="14" t="n">
        <f aca="false">B408</f>
        <v>-0.422968274488028</v>
      </c>
      <c r="G408" s="14" t="n">
        <f aca="false">F408^2</f>
        <v>0.17890216122338</v>
      </c>
      <c r="H408" s="21"/>
      <c r="I408" s="21"/>
      <c r="J408" s="21"/>
      <c r="K408" s="21"/>
      <c r="L408" s="21"/>
      <c r="M408" s="21"/>
      <c r="N408" s="21"/>
      <c r="O408" s="21"/>
      <c r="P408" s="21"/>
      <c r="S408" s="20" t="n">
        <v>-0.422968274488028</v>
      </c>
      <c r="T408" s="20" t="n">
        <v>-0.114754497187446</v>
      </c>
      <c r="U408" s="20" t="n">
        <v>0.540018180365516</v>
      </c>
      <c r="V408" s="20" t="n">
        <v>2.23406735353274</v>
      </c>
      <c r="W408" s="20" t="n">
        <v>-1.01565450728309</v>
      </c>
      <c r="X408" s="20" t="n">
        <v>0.193162421366578</v>
      </c>
    </row>
    <row r="409" customFormat="false" ht="15" hidden="false" customHeight="false" outlineLevel="0" collapsed="false">
      <c r="A409" s="21" t="n">
        <v>385</v>
      </c>
      <c r="B409" s="18" t="n">
        <f aca="false">CHOOSE($G$9,S409,U409,W409)</f>
        <v>0.250450225808297</v>
      </c>
      <c r="C409" s="18" t="n">
        <f aca="false">CHOOSE($G$9,T409,V409,X409)</f>
        <v>-0.325238877628432</v>
      </c>
      <c r="D409" s="24" t="n">
        <f aca="false">$B$6+$B$7*B409</f>
        <v>0.0750450225808297</v>
      </c>
      <c r="E409" s="24" t="n">
        <f aca="false">$C$6+$C$7*($B$8*B409+SQRT(1-$B$8^2)*C409)</f>
        <v>0.0343559982579588</v>
      </c>
      <c r="F409" s="14" t="n">
        <f aca="false">B409</f>
        <v>0.250450225808297</v>
      </c>
      <c r="G409" s="14" t="n">
        <f aca="false">F409^2</f>
        <v>0.0627253156074268</v>
      </c>
      <c r="H409" s="21"/>
      <c r="I409" s="21"/>
      <c r="J409" s="21"/>
      <c r="K409" s="21"/>
      <c r="L409" s="21"/>
      <c r="M409" s="21"/>
      <c r="N409" s="21"/>
      <c r="O409" s="21"/>
      <c r="P409" s="21"/>
      <c r="S409" s="20" t="n">
        <v>0.250450225808297</v>
      </c>
      <c r="T409" s="20" t="n">
        <v>-0.325238877628432</v>
      </c>
      <c r="U409" s="20" t="n">
        <v>-0.331712242951076</v>
      </c>
      <c r="V409" s="20" t="n">
        <v>1.04125049755316</v>
      </c>
      <c r="W409" s="20" t="n">
        <v>-1.54859663706579</v>
      </c>
      <c r="X409" s="20" t="n">
        <v>-0.787392155576775</v>
      </c>
    </row>
    <row r="410" customFormat="false" ht="15" hidden="false" customHeight="false" outlineLevel="0" collapsed="false">
      <c r="A410" s="21" t="n">
        <v>386</v>
      </c>
      <c r="B410" s="18" t="n">
        <f aca="false">CHOOSE($G$9,S410,U410,W410)</f>
        <v>-0.175921329716271</v>
      </c>
      <c r="C410" s="18" t="n">
        <f aca="false">CHOOSE($G$9,T410,V410,X410)</f>
        <v>1.13705905768074</v>
      </c>
      <c r="D410" s="24" t="n">
        <f aca="false">$B$6+$B$7*B410</f>
        <v>0.0324078670283729</v>
      </c>
      <c r="E410" s="24" t="n">
        <f aca="false">$C$6+$C$7*($B$8*B410+SQRT(1-$B$8^2)*C410)</f>
        <v>0.139676136469658</v>
      </c>
      <c r="F410" s="14" t="n">
        <f aca="false">B410</f>
        <v>-0.175921329716271</v>
      </c>
      <c r="G410" s="14" t="n">
        <f aca="false">F410^2</f>
        <v>0.0309483142491409</v>
      </c>
      <c r="H410" s="21"/>
      <c r="I410" s="21"/>
      <c r="J410" s="21"/>
      <c r="K410" s="21"/>
      <c r="L410" s="21"/>
      <c r="M410" s="21"/>
      <c r="N410" s="21"/>
      <c r="O410" s="21"/>
      <c r="P410" s="21"/>
      <c r="S410" s="20" t="n">
        <v>-0.175921329716271</v>
      </c>
      <c r="T410" s="20" t="n">
        <v>1.13705905768074</v>
      </c>
      <c r="U410" s="20" t="n">
        <v>0.413315899292944</v>
      </c>
      <c r="V410" s="20" t="n">
        <v>0.855611129341628</v>
      </c>
      <c r="W410" s="20" t="n">
        <v>-0.744613459045113</v>
      </c>
      <c r="X410" s="20" t="n">
        <v>-0.0544263300555039</v>
      </c>
    </row>
    <row r="411" customFormat="false" ht="15" hidden="false" customHeight="false" outlineLevel="0" collapsed="false">
      <c r="A411" s="21" t="n">
        <v>387</v>
      </c>
      <c r="B411" s="18" t="n">
        <f aca="false">CHOOSE($G$9,S411,U411,W411)</f>
        <v>-1.27669875591233</v>
      </c>
      <c r="C411" s="18" t="n">
        <f aca="false">CHOOSE($G$9,T411,V411,X411)</f>
        <v>-0.437995671109682</v>
      </c>
      <c r="D411" s="24" t="n">
        <f aca="false">$B$6+$B$7*B411</f>
        <v>-0.0776698755912328</v>
      </c>
      <c r="E411" s="24" t="n">
        <f aca="false">$C$6+$C$7*($B$8*B411+SQRT(1-$B$8^2)*C411)</f>
        <v>-0.0517664755884762</v>
      </c>
      <c r="F411" s="14" t="n">
        <f aca="false">B411</f>
        <v>-1.27669875591233</v>
      </c>
      <c r="G411" s="14" t="n">
        <f aca="false">F411^2</f>
        <v>1.62995971334809</v>
      </c>
      <c r="H411" s="21"/>
      <c r="I411" s="21"/>
      <c r="J411" s="21"/>
      <c r="K411" s="21"/>
      <c r="L411" s="21"/>
      <c r="M411" s="21"/>
      <c r="N411" s="21"/>
      <c r="O411" s="21"/>
      <c r="P411" s="21"/>
      <c r="S411" s="20" t="n">
        <v>-1.27669875591233</v>
      </c>
      <c r="T411" s="20" t="n">
        <v>-0.437995671109682</v>
      </c>
      <c r="U411" s="20" t="n">
        <v>-0.628180866963988</v>
      </c>
      <c r="V411" s="20" t="n">
        <v>-0.910065178465679</v>
      </c>
      <c r="W411" s="20" t="n">
        <v>0.389628899220986</v>
      </c>
      <c r="X411" s="20" t="n">
        <v>-1.24599967216411</v>
      </c>
    </row>
    <row r="412" customFormat="false" ht="15" hidden="false" customHeight="false" outlineLevel="0" collapsed="false">
      <c r="A412" s="21" t="n">
        <v>388</v>
      </c>
      <c r="B412" s="18" t="n">
        <f aca="false">CHOOSE($G$9,S412,U412,W412)</f>
        <v>0.650771478723865</v>
      </c>
      <c r="C412" s="18" t="n">
        <f aca="false">CHOOSE($G$9,T412,V412,X412)</f>
        <v>-0.952372766509965</v>
      </c>
      <c r="D412" s="24" t="n">
        <f aca="false">$B$6+$B$7*B412</f>
        <v>0.115077147872387</v>
      </c>
      <c r="E412" s="24" t="n">
        <f aca="false">$C$6+$C$7*($B$8*B412+SQRT(1-$B$8^2)*C412)</f>
        <v>6.06729691837588E-005</v>
      </c>
      <c r="F412" s="14" t="n">
        <f aca="false">B412</f>
        <v>0.650771478723865</v>
      </c>
      <c r="G412" s="14" t="n">
        <f aca="false">F412^2</f>
        <v>0.423503517520446</v>
      </c>
      <c r="H412" s="21"/>
      <c r="I412" s="21"/>
      <c r="J412" s="21"/>
      <c r="K412" s="21"/>
      <c r="L412" s="21"/>
      <c r="M412" s="21"/>
      <c r="N412" s="21"/>
      <c r="O412" s="21"/>
      <c r="P412" s="21"/>
      <c r="S412" s="20" t="n">
        <v>0.650771478723865</v>
      </c>
      <c r="T412" s="20" t="n">
        <v>-0.952372766509965</v>
      </c>
      <c r="U412" s="20" t="n">
        <v>-0.597635258279717</v>
      </c>
      <c r="V412" s="20" t="n">
        <v>-2.17599372300076</v>
      </c>
      <c r="W412" s="20" t="n">
        <v>0.87290136467509</v>
      </c>
      <c r="X412" s="20" t="n">
        <v>0.126281870996043</v>
      </c>
    </row>
    <row r="413" customFormat="false" ht="15" hidden="false" customHeight="false" outlineLevel="0" collapsed="false">
      <c r="A413" s="21" t="n">
        <v>389</v>
      </c>
      <c r="B413" s="18" t="n">
        <f aca="false">CHOOSE($G$9,S413,U413,W413)</f>
        <v>0.697406608198715</v>
      </c>
      <c r="C413" s="18" t="n">
        <f aca="false">CHOOSE($G$9,T413,V413,X413)</f>
        <v>-0.146890729741554</v>
      </c>
      <c r="D413" s="24" t="n">
        <f aca="false">$B$6+$B$7*B413</f>
        <v>0.119740660819871</v>
      </c>
      <c r="E413" s="24" t="n">
        <f aca="false">$C$6+$C$7*($B$8*B413+SQRT(1-$B$8^2)*C413)</f>
        <v>0.0721492200562737</v>
      </c>
      <c r="F413" s="14" t="n">
        <f aca="false">B413</f>
        <v>0.697406608198715</v>
      </c>
      <c r="G413" s="14" t="n">
        <f aca="false">F413^2</f>
        <v>0.486375977159235</v>
      </c>
      <c r="H413" s="21"/>
      <c r="I413" s="21"/>
      <c r="J413" s="21"/>
      <c r="K413" s="21"/>
      <c r="L413" s="21"/>
      <c r="M413" s="21"/>
      <c r="N413" s="21"/>
      <c r="O413" s="21"/>
      <c r="P413" s="21"/>
      <c r="S413" s="20" t="n">
        <v>0.697406608198715</v>
      </c>
      <c r="T413" s="20" t="n">
        <v>-0.146890729741554</v>
      </c>
      <c r="U413" s="20" t="n">
        <v>0.940806936709396</v>
      </c>
      <c r="V413" s="20" t="n">
        <v>0.623654664551239</v>
      </c>
      <c r="W413" s="20" t="n">
        <v>1.61186000668785</v>
      </c>
      <c r="X413" s="20" t="n">
        <v>-0.43872125350571</v>
      </c>
    </row>
    <row r="414" customFormat="false" ht="15" hidden="false" customHeight="false" outlineLevel="0" collapsed="false">
      <c r="A414" s="21" t="n">
        <v>390</v>
      </c>
      <c r="B414" s="18" t="n">
        <f aca="false">CHOOSE($G$9,S414,U414,W414)</f>
        <v>0.0854759618474857</v>
      </c>
      <c r="C414" s="18" t="n">
        <f aca="false">CHOOSE($G$9,T414,V414,X414)</f>
        <v>-0.0132692614817108</v>
      </c>
      <c r="D414" s="24" t="n">
        <f aca="false">$B$6+$B$7*B414</f>
        <v>0.0585475961847486</v>
      </c>
      <c r="E414" s="24" t="n">
        <f aca="false">$C$6+$C$7*($B$8*B414+SQRT(1-$B$8^2)*C414)</f>
        <v>0.0531246463391123</v>
      </c>
      <c r="F414" s="14" t="n">
        <f aca="false">B414</f>
        <v>0.0854759618474857</v>
      </c>
      <c r="G414" s="14" t="n">
        <f aca="false">F414^2</f>
        <v>0.00730614005375283</v>
      </c>
      <c r="H414" s="21"/>
      <c r="I414" s="21"/>
      <c r="J414" s="21"/>
      <c r="K414" s="21"/>
      <c r="L414" s="21"/>
      <c r="M414" s="21"/>
      <c r="N414" s="21"/>
      <c r="O414" s="21"/>
      <c r="P414" s="21"/>
      <c r="S414" s="20" t="n">
        <v>0.0854759618474857</v>
      </c>
      <c r="T414" s="20" t="n">
        <v>-0.0132692614817108</v>
      </c>
      <c r="U414" s="20" t="n">
        <v>-0.485861585407171</v>
      </c>
      <c r="V414" s="20" t="n">
        <v>-0.472377287221603</v>
      </c>
      <c r="W414" s="20" t="n">
        <v>2.00665457711013</v>
      </c>
      <c r="X414" s="20" t="n">
        <v>-0.609791202639487</v>
      </c>
    </row>
    <row r="415" customFormat="false" ht="15" hidden="false" customHeight="false" outlineLevel="0" collapsed="false">
      <c r="A415" s="21" t="n">
        <v>391</v>
      </c>
      <c r="B415" s="18" t="n">
        <f aca="false">CHOOSE($G$9,S415,U415,W415)</f>
        <v>0.538010038401761</v>
      </c>
      <c r="C415" s="18" t="n">
        <f aca="false">CHOOSE($G$9,T415,V415,X415)</f>
        <v>-0.374776305633958</v>
      </c>
      <c r="D415" s="24" t="n">
        <f aca="false">$B$6+$B$7*B415</f>
        <v>0.103801003840176</v>
      </c>
      <c r="E415" s="24" t="n">
        <f aca="false">$C$6+$C$7*($B$8*B415+SQRT(1-$B$8^2)*C415)</f>
        <v>0.0444439217785392</v>
      </c>
      <c r="F415" s="14" t="n">
        <f aca="false">B415</f>
        <v>0.538010038401761</v>
      </c>
      <c r="G415" s="14" t="n">
        <f aca="false">F415^2</f>
        <v>0.289454801421064</v>
      </c>
      <c r="H415" s="21"/>
      <c r="I415" s="21"/>
      <c r="J415" s="21"/>
      <c r="K415" s="21"/>
      <c r="L415" s="21"/>
      <c r="M415" s="21"/>
      <c r="N415" s="21"/>
      <c r="O415" s="21"/>
      <c r="P415" s="21"/>
      <c r="S415" s="20" t="n">
        <v>0.538010038401761</v>
      </c>
      <c r="T415" s="20" t="n">
        <v>-0.374776305633958</v>
      </c>
      <c r="U415" s="20" t="n">
        <v>-0.0435106021334608</v>
      </c>
      <c r="V415" s="20" t="n">
        <v>1.81774170100218</v>
      </c>
      <c r="W415" s="20" t="n">
        <v>-0.444388099406828</v>
      </c>
      <c r="X415" s="20" t="n">
        <v>-0.790115995108026</v>
      </c>
    </row>
    <row r="416" customFormat="false" ht="15" hidden="false" customHeight="false" outlineLevel="0" collapsed="false">
      <c r="A416" s="21" t="n">
        <v>392</v>
      </c>
      <c r="B416" s="18" t="n">
        <f aca="false">CHOOSE($G$9,S416,U416,W416)</f>
        <v>0.612987631871155</v>
      </c>
      <c r="C416" s="18" t="n">
        <f aca="false">CHOOSE($G$9,T416,V416,X416)</f>
        <v>-0.256505963512106</v>
      </c>
      <c r="D416" s="24" t="n">
        <f aca="false">$B$6+$B$7*B416</f>
        <v>0.111298763187115</v>
      </c>
      <c r="E416" s="24" t="n">
        <f aca="false">$C$6+$C$7*($B$8*B416+SQRT(1-$B$8^2)*C416)</f>
        <v>0.0584353135311889</v>
      </c>
      <c r="F416" s="14" t="n">
        <f aca="false">B416</f>
        <v>0.612987631871155</v>
      </c>
      <c r="G416" s="14" t="n">
        <f aca="false">F416^2</f>
        <v>0.375753836827006</v>
      </c>
      <c r="H416" s="21"/>
      <c r="I416" s="21"/>
      <c r="J416" s="21"/>
      <c r="K416" s="21"/>
      <c r="L416" s="21"/>
      <c r="M416" s="21"/>
      <c r="N416" s="21"/>
      <c r="O416" s="21"/>
      <c r="P416" s="21"/>
      <c r="S416" s="20" t="n">
        <v>0.612987631871155</v>
      </c>
      <c r="T416" s="20" t="n">
        <v>-0.256505963512106</v>
      </c>
      <c r="U416" s="20" t="n">
        <v>-1.76937183071254</v>
      </c>
      <c r="V416" s="20" t="n">
        <v>0.378031397467178</v>
      </c>
      <c r="W416" s="20" t="n">
        <v>0.115698877193649</v>
      </c>
      <c r="X416" s="20" t="n">
        <v>-0.604887780192908</v>
      </c>
    </row>
    <row r="417" customFormat="false" ht="15" hidden="false" customHeight="false" outlineLevel="0" collapsed="false">
      <c r="A417" s="21" t="n">
        <v>393</v>
      </c>
      <c r="B417" s="18" t="n">
        <f aca="false">CHOOSE($G$9,S417,U417,W417)</f>
        <v>-1.74106190361595</v>
      </c>
      <c r="C417" s="18" t="n">
        <f aca="false">CHOOSE($G$9,T417,V417,X417)</f>
        <v>-0.607378623422588</v>
      </c>
      <c r="D417" s="24" t="n">
        <f aca="false">$B$6+$B$7*B417</f>
        <v>-0.124106190361595</v>
      </c>
      <c r="E417" s="24" t="n">
        <f aca="false">$C$6+$C$7*($B$8*B417+SQRT(1-$B$8^2)*C417)</f>
        <v>-0.0896536269407558</v>
      </c>
      <c r="F417" s="14" t="n">
        <f aca="false">B417</f>
        <v>-1.74106190361595</v>
      </c>
      <c r="G417" s="14" t="n">
        <f aca="false">F417^2</f>
        <v>3.03129655222279</v>
      </c>
      <c r="H417" s="21"/>
      <c r="I417" s="21"/>
      <c r="J417" s="21"/>
      <c r="K417" s="21"/>
      <c r="L417" s="21"/>
      <c r="M417" s="21"/>
      <c r="N417" s="21"/>
      <c r="O417" s="21"/>
      <c r="P417" s="21"/>
      <c r="S417" s="20" t="n">
        <v>-1.74106190361595</v>
      </c>
      <c r="T417" s="20" t="n">
        <v>-0.607378623422588</v>
      </c>
      <c r="U417" s="20" t="n">
        <v>0.605854620617702</v>
      </c>
      <c r="V417" s="20" t="n">
        <v>-0.118737236072169</v>
      </c>
      <c r="W417" s="20" t="n">
        <v>-2.22405808941077</v>
      </c>
      <c r="X417" s="20" t="n">
        <v>0.399074145410166</v>
      </c>
    </row>
    <row r="418" customFormat="false" ht="15" hidden="false" customHeight="false" outlineLevel="0" collapsed="false">
      <c r="A418" s="21" t="n">
        <v>394</v>
      </c>
      <c r="B418" s="18" t="n">
        <f aca="false">CHOOSE($G$9,S418,U418,W418)</f>
        <v>-0.453577789206473</v>
      </c>
      <c r="C418" s="18" t="n">
        <f aca="false">CHOOSE($G$9,T418,V418,X418)</f>
        <v>-0.407107091573141</v>
      </c>
      <c r="D418" s="24" t="n">
        <f aca="false">$B$6+$B$7*B418</f>
        <v>0.00464222107935266</v>
      </c>
      <c r="E418" s="24" t="n">
        <f aca="false">$C$6+$C$7*($B$8*B418+SQRT(1-$B$8^2)*C418)</f>
        <v>-0.00793539779663745</v>
      </c>
      <c r="F418" s="14" t="n">
        <f aca="false">B418</f>
        <v>-0.453577789206473</v>
      </c>
      <c r="G418" s="14" t="n">
        <f aca="false">F418^2</f>
        <v>0.205732810861432</v>
      </c>
      <c r="H418" s="21"/>
      <c r="I418" s="21"/>
      <c r="J418" s="21"/>
      <c r="K418" s="21"/>
      <c r="L418" s="21"/>
      <c r="M418" s="21"/>
      <c r="N418" s="21"/>
      <c r="O418" s="21"/>
      <c r="P418" s="21"/>
      <c r="S418" s="20" t="n">
        <v>-0.453577789206473</v>
      </c>
      <c r="T418" s="20" t="n">
        <v>-0.407107091573141</v>
      </c>
      <c r="U418" s="20" t="n">
        <v>-1.81550332705227</v>
      </c>
      <c r="V418" s="20" t="n">
        <v>0.155241639763476</v>
      </c>
      <c r="W418" s="20" t="n">
        <v>-0.425005306479515</v>
      </c>
      <c r="X418" s="20" t="n">
        <v>0.0296659389096731</v>
      </c>
    </row>
    <row r="419" customFormat="false" ht="15" hidden="false" customHeight="false" outlineLevel="0" collapsed="false">
      <c r="A419" s="21" t="n">
        <v>395</v>
      </c>
      <c r="B419" s="18" t="n">
        <f aca="false">CHOOSE($G$9,S419,U419,W419)</f>
        <v>1.11597839771394</v>
      </c>
      <c r="C419" s="18" t="n">
        <f aca="false">CHOOSE($G$9,T419,V419,X419)</f>
        <v>-0.121583774194579</v>
      </c>
      <c r="D419" s="24" t="n">
        <f aca="false">$B$6+$B$7*B419</f>
        <v>0.161597839771394</v>
      </c>
      <c r="E419" s="24" t="n">
        <f aca="false">$C$6+$C$7*($B$8*B419+SQRT(1-$B$8^2)*C419)</f>
        <v>0.0952694561716475</v>
      </c>
      <c r="F419" s="14" t="n">
        <f aca="false">B419</f>
        <v>1.11597839771394</v>
      </c>
      <c r="G419" s="14" t="n">
        <f aca="false">F419^2</f>
        <v>1.24540778416418</v>
      </c>
      <c r="H419" s="21"/>
      <c r="I419" s="21"/>
      <c r="J419" s="21"/>
      <c r="K419" s="21"/>
      <c r="L419" s="21"/>
      <c r="M419" s="21"/>
      <c r="N419" s="21"/>
      <c r="O419" s="21"/>
      <c r="P419" s="21"/>
      <c r="S419" s="20" t="n">
        <v>1.11597839771394</v>
      </c>
      <c r="T419" s="20" t="n">
        <v>-0.121583774194579</v>
      </c>
      <c r="U419" s="20" t="n">
        <v>-0.908919124500273</v>
      </c>
      <c r="V419" s="20" t="n">
        <v>1.27087266875648</v>
      </c>
      <c r="W419" s="20" t="n">
        <v>-1.87635047637308</v>
      </c>
      <c r="X419" s="20" t="n">
        <v>-0.509527661433202</v>
      </c>
    </row>
    <row r="420" customFormat="false" ht="15" hidden="false" customHeight="false" outlineLevel="0" collapsed="false">
      <c r="A420" s="21" t="n">
        <v>396</v>
      </c>
      <c r="B420" s="18" t="n">
        <f aca="false">CHOOSE($G$9,S420,U420,W420)</f>
        <v>1.03141701542219</v>
      </c>
      <c r="C420" s="18" t="n">
        <f aca="false">CHOOSE($G$9,T420,V420,X420)</f>
        <v>-0.404525807791701</v>
      </c>
      <c r="D420" s="24" t="n">
        <f aca="false">$B$6+$B$7*B420</f>
        <v>0.153141701542219</v>
      </c>
      <c r="E420" s="24" t="n">
        <f aca="false">$C$6+$C$7*($B$8*B420+SQRT(1-$B$8^2)*C420)</f>
        <v>0.0665378881677062</v>
      </c>
      <c r="F420" s="14" t="n">
        <f aca="false">B420</f>
        <v>1.03141701542219</v>
      </c>
      <c r="G420" s="14" t="n">
        <f aca="false">F420^2</f>
        <v>1.06382105970242</v>
      </c>
      <c r="H420" s="21"/>
      <c r="I420" s="21"/>
      <c r="J420" s="21"/>
      <c r="K420" s="21"/>
      <c r="L420" s="21"/>
      <c r="M420" s="21"/>
      <c r="N420" s="21"/>
      <c r="O420" s="21"/>
      <c r="P420" s="21"/>
      <c r="S420" s="20" t="n">
        <v>1.03141701542219</v>
      </c>
      <c r="T420" s="20" t="n">
        <v>-0.404525807791701</v>
      </c>
      <c r="U420" s="20" t="n">
        <v>0.514847486906486</v>
      </c>
      <c r="V420" s="20" t="n">
        <v>-1.0243173839121</v>
      </c>
      <c r="W420" s="20" t="n">
        <v>-1.34516528775969</v>
      </c>
      <c r="X420" s="20" t="n">
        <v>-0.251165338959987</v>
      </c>
    </row>
    <row r="421" customFormat="false" ht="15" hidden="false" customHeight="false" outlineLevel="0" collapsed="false">
      <c r="A421" s="21" t="n">
        <v>397</v>
      </c>
      <c r="B421" s="18" t="n">
        <f aca="false">CHOOSE($G$9,S421,U421,W421)</f>
        <v>0.300617045150584</v>
      </c>
      <c r="C421" s="18" t="n">
        <f aca="false">CHOOSE($G$9,T421,V421,X421)</f>
        <v>-0.374032688799546</v>
      </c>
      <c r="D421" s="24" t="n">
        <f aca="false">$B$6+$B$7*B421</f>
        <v>0.0800617045150584</v>
      </c>
      <c r="E421" s="24" t="n">
        <f aca="false">$C$6+$C$7*($B$8*B421+SQRT(1-$B$8^2)*C421)</f>
        <v>0.0326386712229086</v>
      </c>
      <c r="F421" s="14" t="n">
        <f aca="false">B421</f>
        <v>0.300617045150584</v>
      </c>
      <c r="G421" s="14" t="n">
        <f aca="false">F421^2</f>
        <v>0.0903706078350682</v>
      </c>
      <c r="H421" s="21"/>
      <c r="I421" s="21"/>
      <c r="J421" s="21"/>
      <c r="K421" s="21"/>
      <c r="L421" s="21"/>
      <c r="M421" s="21"/>
      <c r="N421" s="21"/>
      <c r="O421" s="21"/>
      <c r="P421" s="21"/>
      <c r="S421" s="20" t="n">
        <v>0.300617045150584</v>
      </c>
      <c r="T421" s="20" t="n">
        <v>-0.374032688799546</v>
      </c>
      <c r="U421" s="20" t="n">
        <v>-0.479497730624292</v>
      </c>
      <c r="V421" s="20" t="n">
        <v>1.10049833903336</v>
      </c>
      <c r="W421" s="20" t="n">
        <v>1.11384951923818</v>
      </c>
      <c r="X421" s="20" t="n">
        <v>1.20899875790545</v>
      </c>
    </row>
    <row r="422" customFormat="false" ht="15" hidden="false" customHeight="false" outlineLevel="0" collapsed="false">
      <c r="A422" s="21" t="n">
        <v>398</v>
      </c>
      <c r="B422" s="18" t="n">
        <f aca="false">CHOOSE($G$9,S422,U422,W422)</f>
        <v>0.783409694020985</v>
      </c>
      <c r="C422" s="18" t="n">
        <f aca="false">CHOOSE($G$9,T422,V422,X422)</f>
        <v>0.192135548991887</v>
      </c>
      <c r="D422" s="24" t="n">
        <f aca="false">$B$6+$B$7*B422</f>
        <v>0.128340969402099</v>
      </c>
      <c r="E422" s="24" t="n">
        <f aca="false">$C$6+$C$7*($B$8*B422+SQRT(1-$B$8^2)*C422)</f>
        <v>0.105809911340754</v>
      </c>
      <c r="F422" s="14" t="n">
        <f aca="false">B422</f>
        <v>0.783409694020985</v>
      </c>
      <c r="G422" s="14" t="n">
        <f aca="false">F422^2</f>
        <v>0.613730748686053</v>
      </c>
      <c r="H422" s="21"/>
      <c r="I422" s="21"/>
      <c r="J422" s="21"/>
      <c r="K422" s="21"/>
      <c r="L422" s="21"/>
      <c r="M422" s="21"/>
      <c r="N422" s="21"/>
      <c r="O422" s="21"/>
      <c r="P422" s="21"/>
      <c r="S422" s="20" t="n">
        <v>0.783409694020985</v>
      </c>
      <c r="T422" s="20" t="n">
        <v>0.192135548991887</v>
      </c>
      <c r="U422" s="20" t="n">
        <v>-1.17103229433158</v>
      </c>
      <c r="V422" s="20" t="n">
        <v>-0.189592984232774</v>
      </c>
      <c r="W422" s="20" t="n">
        <v>-0.346414280953789</v>
      </c>
      <c r="X422" s="20" t="n">
        <v>0.210178839399793</v>
      </c>
    </row>
    <row r="423" customFormat="false" ht="15" hidden="false" customHeight="false" outlineLevel="0" collapsed="false">
      <c r="A423" s="21" t="n">
        <v>399</v>
      </c>
      <c r="B423" s="18" t="n">
        <f aca="false">CHOOSE($G$9,S423,U423,W423)</f>
        <v>-0.683150733783947</v>
      </c>
      <c r="C423" s="18" t="n">
        <f aca="false">CHOOSE($G$9,T423,V423,X423)</f>
        <v>-0.828493964220853</v>
      </c>
      <c r="D423" s="24" t="n">
        <f aca="false">$B$6+$B$7*B423</f>
        <v>-0.0183150733783947</v>
      </c>
      <c r="E423" s="24" t="n">
        <f aca="false">$C$6+$C$7*($B$8*B423+SQRT(1-$B$8^2)*C423)</f>
        <v>-0.0559072186789309</v>
      </c>
      <c r="F423" s="14" t="n">
        <f aca="false">B423</f>
        <v>-0.683150733783947</v>
      </c>
      <c r="G423" s="14" t="n">
        <f aca="false">F423^2</f>
        <v>0.466694925069546</v>
      </c>
      <c r="H423" s="21"/>
      <c r="I423" s="21"/>
      <c r="J423" s="21"/>
      <c r="K423" s="21"/>
      <c r="L423" s="21"/>
      <c r="M423" s="21"/>
      <c r="N423" s="21"/>
      <c r="O423" s="21"/>
      <c r="P423" s="21"/>
      <c r="S423" s="20" t="n">
        <v>-0.683150733783947</v>
      </c>
      <c r="T423" s="20" t="n">
        <v>-0.828493964220853</v>
      </c>
      <c r="U423" s="20" t="n">
        <v>-1.43016619515874</v>
      </c>
      <c r="V423" s="20" t="n">
        <v>-0.982482386768225</v>
      </c>
      <c r="W423" s="20" t="n">
        <v>1.24160229409176</v>
      </c>
      <c r="X423" s="20" t="n">
        <v>0.0475395512896759</v>
      </c>
    </row>
    <row r="424" customFormat="false" ht="15" hidden="false" customHeight="false" outlineLevel="0" collapsed="false">
      <c r="A424" s="21" t="n">
        <v>400</v>
      </c>
      <c r="B424" s="18" t="n">
        <f aca="false">CHOOSE($G$9,S424,U424,W424)</f>
        <v>-0.093128198173155</v>
      </c>
      <c r="C424" s="18" t="n">
        <f aca="false">CHOOSE($G$9,T424,V424,X424)</f>
        <v>1.29693362384007</v>
      </c>
      <c r="D424" s="24" t="n">
        <f aca="false">$B$6+$B$7*B424</f>
        <v>0.0406871801826845</v>
      </c>
      <c r="E424" s="24" t="n">
        <f aca="false">$C$6+$C$7*($B$8*B424+SQRT(1-$B$8^2)*C424)</f>
        <v>0.157661336618114</v>
      </c>
      <c r="F424" s="14" t="n">
        <f aca="false">B424</f>
        <v>-0.093128198173155</v>
      </c>
      <c r="G424" s="14" t="n">
        <f aca="false">F424^2</f>
        <v>0.00867286129497843</v>
      </c>
      <c r="H424" s="21"/>
      <c r="I424" s="21"/>
      <c r="J424" s="21"/>
      <c r="K424" s="21"/>
      <c r="L424" s="21"/>
      <c r="M424" s="21"/>
      <c r="N424" s="21"/>
      <c r="O424" s="21"/>
      <c r="P424" s="21"/>
      <c r="S424" s="20" t="n">
        <v>-0.093128198173155</v>
      </c>
      <c r="T424" s="20" t="n">
        <v>1.29693362384007</v>
      </c>
      <c r="U424" s="20" t="n">
        <v>-0.338307147330546</v>
      </c>
      <c r="V424" s="20" t="n">
        <v>0.0390252913751589</v>
      </c>
      <c r="W424" s="20" t="n">
        <v>-0.28018935808653</v>
      </c>
      <c r="X424" s="20" t="n">
        <v>-1.21720746155104</v>
      </c>
    </row>
    <row r="425" customFormat="false" ht="15" hidden="false" customHeight="false" outlineLevel="0" collapsed="false">
      <c r="A425" s="21" t="n">
        <v>401</v>
      </c>
      <c r="B425" s="18" t="n">
        <f aca="false">CHOOSE($G$9,S425,U425,W425)</f>
        <v>0.755982174424988</v>
      </c>
      <c r="C425" s="18" t="n">
        <f aca="false">CHOOSE($G$9,T425,V425,X425)</f>
        <v>0.317314062277509</v>
      </c>
      <c r="D425" s="24" t="n">
        <f aca="false">$B$6+$B$7*B425</f>
        <v>0.125598217442499</v>
      </c>
      <c r="E425" s="24" t="n">
        <f aca="false">$C$6+$C$7*($B$8*B425+SQRT(1-$B$8^2)*C425)</f>
        <v>0.115279312612285</v>
      </c>
      <c r="F425" s="14" t="n">
        <f aca="false">B425</f>
        <v>0.755982174424988</v>
      </c>
      <c r="G425" s="14" t="n">
        <f aca="false">F425^2</f>
        <v>0.571509048048333</v>
      </c>
      <c r="H425" s="21"/>
      <c r="I425" s="21"/>
      <c r="J425" s="21"/>
      <c r="K425" s="21"/>
      <c r="L425" s="21"/>
      <c r="M425" s="21"/>
      <c r="N425" s="21"/>
      <c r="O425" s="21"/>
      <c r="P425" s="21"/>
      <c r="S425" s="20" t="n">
        <v>0.755982174424988</v>
      </c>
      <c r="T425" s="20" t="n">
        <v>0.317314062277509</v>
      </c>
      <c r="U425" s="20" t="n">
        <v>-0.509572297540869</v>
      </c>
      <c r="V425" s="20" t="n">
        <v>0.415274058674615</v>
      </c>
      <c r="W425" s="20" t="n">
        <v>0.889237025921788</v>
      </c>
      <c r="X425" s="20" t="n">
        <v>-0.818742872576453</v>
      </c>
    </row>
    <row r="426" customFormat="false" ht="15" hidden="false" customHeight="false" outlineLevel="0" collapsed="false">
      <c r="A426" s="21" t="n">
        <v>402</v>
      </c>
      <c r="B426" s="18" t="n">
        <f aca="false">CHOOSE($G$9,S426,U426,W426)</f>
        <v>-0.350496150607975</v>
      </c>
      <c r="C426" s="18" t="n">
        <f aca="false">CHOOSE($G$9,T426,V426,X426)</f>
        <v>-1.77118698978922</v>
      </c>
      <c r="D426" s="24" t="n">
        <f aca="false">$B$6+$B$7*B426</f>
        <v>0.0149503849392025</v>
      </c>
      <c r="E426" s="24" t="n">
        <f aca="false">$C$6+$C$7*($B$8*B426+SQRT(1-$B$8^2)*C426)</f>
        <v>-0.120914100331394</v>
      </c>
      <c r="F426" s="14" t="n">
        <f aca="false">B426</f>
        <v>-0.350496150607975</v>
      </c>
      <c r="G426" s="14" t="n">
        <f aca="false">F426^2</f>
        <v>0.122847551591009</v>
      </c>
      <c r="H426" s="21"/>
      <c r="I426" s="21"/>
      <c r="J426" s="21"/>
      <c r="K426" s="21"/>
      <c r="L426" s="21"/>
      <c r="M426" s="21"/>
      <c r="N426" s="21"/>
      <c r="O426" s="21"/>
      <c r="P426" s="21"/>
      <c r="S426" s="20" t="n">
        <v>-0.350496150607975</v>
      </c>
      <c r="T426" s="20" t="n">
        <v>-1.77118698978922</v>
      </c>
      <c r="U426" s="20" t="n">
        <v>0.332360003391769</v>
      </c>
      <c r="V426" s="20" t="n">
        <v>0.57802468553967</v>
      </c>
      <c r="W426" s="20" t="n">
        <v>-2.1392687974074</v>
      </c>
      <c r="X426" s="20" t="n">
        <v>1.48687463386513</v>
      </c>
    </row>
    <row r="427" customFormat="false" ht="15" hidden="false" customHeight="false" outlineLevel="0" collapsed="false">
      <c r="A427" s="21" t="n">
        <v>403</v>
      </c>
      <c r="B427" s="18" t="n">
        <f aca="false">CHOOSE($G$9,S427,U427,W427)</f>
        <v>-0.961323992703831</v>
      </c>
      <c r="C427" s="18" t="n">
        <f aca="false">CHOOSE($G$9,T427,V427,X427)</f>
        <v>-1.20329747884049</v>
      </c>
      <c r="D427" s="24" t="n">
        <f aca="false">$B$6+$B$7*B427</f>
        <v>-0.0461323992703831</v>
      </c>
      <c r="E427" s="24" t="n">
        <f aca="false">$C$6+$C$7*($B$8*B427+SQRT(1-$B$8^2)*C427)</f>
        <v>-0.102274818133755</v>
      </c>
      <c r="F427" s="14" t="n">
        <f aca="false">B427</f>
        <v>-0.961323992703831</v>
      </c>
      <c r="G427" s="14" t="n">
        <f aca="false">F427^2</f>
        <v>0.924143818948035</v>
      </c>
      <c r="H427" s="21"/>
      <c r="I427" s="21"/>
      <c r="J427" s="21"/>
      <c r="K427" s="21"/>
      <c r="L427" s="21"/>
      <c r="M427" s="21"/>
      <c r="N427" s="21"/>
      <c r="O427" s="21"/>
      <c r="P427" s="21"/>
      <c r="S427" s="20" t="n">
        <v>-0.961323992703831</v>
      </c>
      <c r="T427" s="20" t="n">
        <v>-1.20329747884049</v>
      </c>
      <c r="U427" s="20" t="n">
        <v>-0.585281196271153</v>
      </c>
      <c r="V427" s="20" t="n">
        <v>0.404800435397153</v>
      </c>
      <c r="W427" s="20" t="n">
        <v>0.0583458175377189</v>
      </c>
      <c r="X427" s="20" t="n">
        <v>0.682840557067554</v>
      </c>
    </row>
    <row r="428" customFormat="false" ht="15" hidden="false" customHeight="false" outlineLevel="0" collapsed="false">
      <c r="A428" s="21" t="n">
        <v>404</v>
      </c>
      <c r="B428" s="18" t="n">
        <f aca="false">CHOOSE($G$9,S428,U428,W428)</f>
        <v>0.443355460007843</v>
      </c>
      <c r="C428" s="18" t="n">
        <f aca="false">CHOOSE($G$9,T428,V428,X428)</f>
        <v>-0.834146135858622</v>
      </c>
      <c r="D428" s="24" t="n">
        <f aca="false">$B$6+$B$7*B428</f>
        <v>0.0943355460007843</v>
      </c>
      <c r="E428" s="24" t="n">
        <f aca="false">$C$6+$C$7*($B$8*B428+SQRT(1-$B$8^2)*C428)</f>
        <v>-7.1401411827085E-005</v>
      </c>
      <c r="F428" s="14" t="n">
        <f aca="false">B428</f>
        <v>0.443355460007843</v>
      </c>
      <c r="G428" s="14" t="n">
        <f aca="false">F428^2</f>
        <v>0.196564063918766</v>
      </c>
      <c r="H428" s="21"/>
      <c r="I428" s="21"/>
      <c r="J428" s="21"/>
      <c r="K428" s="21"/>
      <c r="L428" s="21"/>
      <c r="M428" s="21"/>
      <c r="N428" s="21"/>
      <c r="O428" s="21"/>
      <c r="P428" s="21"/>
      <c r="S428" s="20" t="n">
        <v>0.443355460007843</v>
      </c>
      <c r="T428" s="20" t="n">
        <v>-0.834146135858622</v>
      </c>
      <c r="U428" s="20" t="n">
        <v>-0.469051028329641</v>
      </c>
      <c r="V428" s="20" t="n">
        <v>-1.19093407219869</v>
      </c>
      <c r="W428" s="20" t="n">
        <v>1.38079416708756</v>
      </c>
      <c r="X428" s="20" t="n">
        <v>1.64963260851297</v>
      </c>
    </row>
    <row r="429" customFormat="false" ht="15" hidden="false" customHeight="false" outlineLevel="0" collapsed="false">
      <c r="A429" s="21" t="n">
        <v>405</v>
      </c>
      <c r="B429" s="18" t="n">
        <f aca="false">CHOOSE($G$9,S429,U429,W429)</f>
        <v>0.0715693604716108</v>
      </c>
      <c r="C429" s="18" t="n">
        <f aca="false">CHOOSE($G$9,T429,V429,X429)</f>
        <v>-0.189058146524463</v>
      </c>
      <c r="D429" s="24" t="n">
        <f aca="false">$B$6+$B$7*B429</f>
        <v>0.0571569360471611</v>
      </c>
      <c r="E429" s="24" t="n">
        <f aca="false">$C$6+$C$7*($B$8*B429+SQRT(1-$B$8^2)*C429)</f>
        <v>0.037205552255322</v>
      </c>
      <c r="F429" s="14" t="n">
        <f aca="false">B429</f>
        <v>0.0715693604716108</v>
      </c>
      <c r="G429" s="14" t="n">
        <f aca="false">F429^2</f>
        <v>0.00512217335831537</v>
      </c>
      <c r="H429" s="21"/>
      <c r="I429" s="21"/>
      <c r="J429" s="21"/>
      <c r="K429" s="21"/>
      <c r="L429" s="21"/>
      <c r="M429" s="21"/>
      <c r="N429" s="21"/>
      <c r="O429" s="21"/>
      <c r="P429" s="21"/>
      <c r="S429" s="20" t="n">
        <v>0.0715693604716108</v>
      </c>
      <c r="T429" s="20" t="n">
        <v>-0.189058146524463</v>
      </c>
      <c r="U429" s="20" t="n">
        <v>0.334575010233588</v>
      </c>
      <c r="V429" s="20" t="n">
        <v>-0.517247377037351</v>
      </c>
      <c r="W429" s="20" t="n">
        <v>0.087313301324987</v>
      </c>
      <c r="X429" s="20" t="n">
        <v>-0.414282985414639</v>
      </c>
    </row>
    <row r="430" customFormat="false" ht="15" hidden="false" customHeight="false" outlineLevel="0" collapsed="false">
      <c r="A430" s="21" t="n">
        <v>406</v>
      </c>
      <c r="B430" s="18" t="n">
        <f aca="false">CHOOSE($G$9,S430,U430,W430)</f>
        <v>-1.33550237432499</v>
      </c>
      <c r="C430" s="18" t="n">
        <f aca="false">CHOOSE($G$9,T430,V430,X430)</f>
        <v>-1.2671056530789</v>
      </c>
      <c r="D430" s="24" t="n">
        <f aca="false">$B$6+$B$7*B430</f>
        <v>-0.0835502374324993</v>
      </c>
      <c r="E430" s="24" t="n">
        <f aca="false">$C$6+$C$7*($B$8*B430+SQRT(1-$B$8^2)*C430)</f>
        <v>-0.12650968720077</v>
      </c>
      <c r="F430" s="14" t="n">
        <f aca="false">B430</f>
        <v>-1.33550237432499</v>
      </c>
      <c r="G430" s="14" t="n">
        <f aca="false">F430^2</f>
        <v>1.78356659182769</v>
      </c>
      <c r="H430" s="21"/>
      <c r="I430" s="21"/>
      <c r="J430" s="21"/>
      <c r="K430" s="21"/>
      <c r="L430" s="21"/>
      <c r="M430" s="21"/>
      <c r="N430" s="21"/>
      <c r="O430" s="21"/>
      <c r="P430" s="21"/>
      <c r="S430" s="20" t="n">
        <v>-1.33550237432499</v>
      </c>
      <c r="T430" s="20" t="n">
        <v>-1.2671056530789</v>
      </c>
      <c r="U430" s="20" t="n">
        <v>1.31432871358754</v>
      </c>
      <c r="V430" s="20" t="n">
        <v>1.59226962153738</v>
      </c>
      <c r="W430" s="20" t="n">
        <v>1.65999903444732</v>
      </c>
      <c r="X430" s="20" t="n">
        <v>-1.09273536946255</v>
      </c>
    </row>
    <row r="431" customFormat="false" ht="15" hidden="false" customHeight="false" outlineLevel="0" collapsed="false">
      <c r="A431" s="21" t="n">
        <v>407</v>
      </c>
      <c r="B431" s="18" t="n">
        <f aca="false">CHOOSE($G$9,S431,U431,W431)</f>
        <v>0.535400107806158</v>
      </c>
      <c r="C431" s="18" t="n">
        <f aca="false">CHOOSE($G$9,T431,V431,X431)</f>
        <v>0.551252354418672</v>
      </c>
      <c r="D431" s="24" t="n">
        <f aca="false">$B$6+$B$7*B431</f>
        <v>0.103540010780616</v>
      </c>
      <c r="E431" s="24" t="n">
        <f aca="false">$C$6+$C$7*($B$8*B431+SQRT(1-$B$8^2)*C431)</f>
        <v>0.124509859672563</v>
      </c>
      <c r="F431" s="14" t="n">
        <f aca="false">B431</f>
        <v>0.535400107806158</v>
      </c>
      <c r="G431" s="14" t="n">
        <f aca="false">F431^2</f>
        <v>0.286653275438845</v>
      </c>
      <c r="H431" s="21"/>
      <c r="I431" s="21"/>
      <c r="J431" s="21"/>
      <c r="K431" s="21"/>
      <c r="L431" s="21"/>
      <c r="M431" s="21"/>
      <c r="N431" s="21"/>
      <c r="O431" s="21"/>
      <c r="P431" s="21"/>
      <c r="S431" s="20" t="n">
        <v>0.535400107806158</v>
      </c>
      <c r="T431" s="20" t="n">
        <v>0.551252354418672</v>
      </c>
      <c r="U431" s="20" t="n">
        <v>-1.23794020021827</v>
      </c>
      <c r="V431" s="20" t="n">
        <v>1.43524644843595</v>
      </c>
      <c r="W431" s="20" t="n">
        <v>-0.0237038757946047</v>
      </c>
      <c r="X431" s="20" t="n">
        <v>0.836740462146213</v>
      </c>
    </row>
    <row r="432" customFormat="false" ht="15" hidden="false" customHeight="false" outlineLevel="0" collapsed="false">
      <c r="A432" s="21" t="n">
        <v>408</v>
      </c>
      <c r="B432" s="18" t="n">
        <f aca="false">CHOOSE($G$9,S432,U432,W432)</f>
        <v>0.914952160307221</v>
      </c>
      <c r="C432" s="18" t="n">
        <f aca="false">CHOOSE($G$9,T432,V432,X432)</f>
        <v>-1.22658825679531</v>
      </c>
      <c r="D432" s="24" t="n">
        <f aca="false">$B$6+$B$7*B432</f>
        <v>0.141495216030722</v>
      </c>
      <c r="E432" s="24" t="n">
        <f aca="false">$C$6+$C$7*($B$8*B432+SQRT(1-$B$8^2)*C432)</f>
        <v>-0.01047805102148</v>
      </c>
      <c r="F432" s="14" t="n">
        <f aca="false">B432</f>
        <v>0.914952160307221</v>
      </c>
      <c r="G432" s="14" t="n">
        <f aca="false">F432^2</f>
        <v>0.83713745565085</v>
      </c>
      <c r="H432" s="21"/>
      <c r="I432" s="21"/>
      <c r="J432" s="21"/>
      <c r="K432" s="21"/>
      <c r="L432" s="21"/>
      <c r="M432" s="21"/>
      <c r="N432" s="21"/>
      <c r="O432" s="21"/>
      <c r="P432" s="21"/>
      <c r="S432" s="20" t="n">
        <v>0.914952160307221</v>
      </c>
      <c r="T432" s="20" t="n">
        <v>-1.22658825679531</v>
      </c>
      <c r="U432" s="20" t="n">
        <v>1.56981282158552</v>
      </c>
      <c r="V432" s="20" t="n">
        <v>0.597826042670696</v>
      </c>
      <c r="W432" s="20" t="n">
        <v>-0.473617842978513</v>
      </c>
      <c r="X432" s="20" t="n">
        <v>-0.682989532645393</v>
      </c>
    </row>
    <row r="433" customFormat="false" ht="15" hidden="false" customHeight="false" outlineLevel="0" collapsed="false">
      <c r="A433" s="21" t="n">
        <v>409</v>
      </c>
      <c r="B433" s="18" t="n">
        <f aca="false">CHOOSE($G$9,S433,U433,W433)</f>
        <v>1.43901723100427</v>
      </c>
      <c r="C433" s="18" t="n">
        <f aca="false">CHOOSE($G$9,T433,V433,X433)</f>
        <v>-0.728875083329966</v>
      </c>
      <c r="D433" s="24" t="n">
        <f aca="false">$B$6+$B$7*B433</f>
        <v>0.193901723100427</v>
      </c>
      <c r="E433" s="24" t="n">
        <f aca="false">$C$6+$C$7*($B$8*B433+SQRT(1-$B$8^2)*C433)</f>
        <v>0.0588284277152885</v>
      </c>
      <c r="F433" s="14" t="n">
        <f aca="false">B433</f>
        <v>1.43901723100427</v>
      </c>
      <c r="G433" s="14" t="n">
        <f aca="false">F433^2</f>
        <v>2.0707705911272</v>
      </c>
      <c r="H433" s="21"/>
      <c r="I433" s="21"/>
      <c r="J433" s="21"/>
      <c r="K433" s="21"/>
      <c r="L433" s="21"/>
      <c r="M433" s="21"/>
      <c r="N433" s="21"/>
      <c r="O433" s="21"/>
      <c r="P433" s="21"/>
      <c r="S433" s="20" t="n">
        <v>1.43901723100427</v>
      </c>
      <c r="T433" s="20" t="n">
        <v>-0.728875083329966</v>
      </c>
      <c r="U433" s="20" t="n">
        <v>1.70823572120006</v>
      </c>
      <c r="V433" s="20" t="n">
        <v>-1.0954182402422</v>
      </c>
      <c r="W433" s="20" t="n">
        <v>2.5947904189082</v>
      </c>
      <c r="X433" s="20" t="n">
        <v>2.32475882497838</v>
      </c>
    </row>
    <row r="434" customFormat="false" ht="15" hidden="false" customHeight="false" outlineLevel="0" collapsed="false">
      <c r="A434" s="21" t="n">
        <v>410</v>
      </c>
      <c r="B434" s="18" t="n">
        <f aca="false">CHOOSE($G$9,S434,U434,W434)</f>
        <v>0.37983482690773</v>
      </c>
      <c r="C434" s="18" t="n">
        <f aca="false">CHOOSE($G$9,T434,V434,X434)</f>
        <v>-1.5199700506018</v>
      </c>
      <c r="D434" s="24" t="n">
        <f aca="false">$B$6+$B$7*B434</f>
        <v>0.087983482690773</v>
      </c>
      <c r="E434" s="24" t="n">
        <f aca="false">$C$6+$C$7*($B$8*B434+SQRT(1-$B$8^2)*C434)</f>
        <v>-0.062641526335881</v>
      </c>
      <c r="F434" s="14" t="n">
        <f aca="false">B434</f>
        <v>0.37983482690773</v>
      </c>
      <c r="G434" s="14" t="n">
        <f aca="false">F434^2</f>
        <v>0.144274495732025</v>
      </c>
      <c r="H434" s="21"/>
      <c r="I434" s="21"/>
      <c r="J434" s="21"/>
      <c r="K434" s="21"/>
      <c r="L434" s="21"/>
      <c r="M434" s="21"/>
      <c r="N434" s="21"/>
      <c r="O434" s="21"/>
      <c r="P434" s="21"/>
      <c r="S434" s="20" t="n">
        <v>0.37983482690773</v>
      </c>
      <c r="T434" s="20" t="n">
        <v>-1.5199700506018</v>
      </c>
      <c r="U434" s="20" t="n">
        <v>1.10726137632507</v>
      </c>
      <c r="V434" s="20" t="n">
        <v>0.831714437294211</v>
      </c>
      <c r="W434" s="20" t="n">
        <v>-1.8080882653114</v>
      </c>
      <c r="X434" s="20" t="n">
        <v>0.91544890467453</v>
      </c>
    </row>
    <row r="435" customFormat="false" ht="15" hidden="false" customHeight="false" outlineLevel="0" collapsed="false">
      <c r="A435" s="21" t="n">
        <v>411</v>
      </c>
      <c r="B435" s="18" t="n">
        <f aca="false">CHOOSE($G$9,S435,U435,W435)</f>
        <v>1.68719483425641</v>
      </c>
      <c r="C435" s="18" t="n">
        <f aca="false">CHOOSE($G$9,T435,V435,X435)</f>
        <v>0.0538532102460485</v>
      </c>
      <c r="D435" s="24" t="n">
        <f aca="false">$B$6+$B$7*B435</f>
        <v>0.218719483425641</v>
      </c>
      <c r="E435" s="24" t="n">
        <f aca="false">$C$6+$C$7*($B$8*B435+SQRT(1-$B$8^2)*C435)</f>
        <v>0.139023566527663</v>
      </c>
      <c r="F435" s="14" t="n">
        <f aca="false">B435</f>
        <v>1.68719483425641</v>
      </c>
      <c r="G435" s="14" t="n">
        <f aca="false">F435^2</f>
        <v>2.84662640874151</v>
      </c>
      <c r="H435" s="21"/>
      <c r="I435" s="21"/>
      <c r="J435" s="21"/>
      <c r="K435" s="21"/>
      <c r="L435" s="21"/>
      <c r="M435" s="21"/>
      <c r="N435" s="21"/>
      <c r="O435" s="21"/>
      <c r="P435" s="21"/>
      <c r="S435" s="20" t="n">
        <v>1.68719483425641</v>
      </c>
      <c r="T435" s="20" t="n">
        <v>0.0538532102460485</v>
      </c>
      <c r="U435" s="20" t="n">
        <v>-0.841061020914776</v>
      </c>
      <c r="V435" s="20" t="n">
        <v>-0.00837653713535111</v>
      </c>
      <c r="W435" s="20" t="n">
        <v>0.765552517912494</v>
      </c>
      <c r="X435" s="20" t="n">
        <v>-0.194490709400357</v>
      </c>
    </row>
    <row r="436" customFormat="false" ht="15" hidden="false" customHeight="false" outlineLevel="0" collapsed="false">
      <c r="A436" s="21" t="n">
        <v>412</v>
      </c>
      <c r="B436" s="18" t="n">
        <f aca="false">CHOOSE($G$9,S436,U436,W436)</f>
        <v>-1.71632160179235</v>
      </c>
      <c r="C436" s="18" t="n">
        <f aca="false">CHOOSE($G$9,T436,V436,X436)</f>
        <v>0.774537448369927</v>
      </c>
      <c r="D436" s="24" t="n">
        <f aca="false">$B$6+$B$7*B436</f>
        <v>-0.121632160179235</v>
      </c>
      <c r="E436" s="24" t="n">
        <f aca="false">$C$6+$C$7*($B$8*B436+SQRT(1-$B$8^2)*C436)</f>
        <v>0.0312608305574559</v>
      </c>
      <c r="F436" s="14" t="n">
        <f aca="false">B436</f>
        <v>-1.71632160179235</v>
      </c>
      <c r="G436" s="14" t="n">
        <f aca="false">F436^2</f>
        <v>2.94575984077907</v>
      </c>
      <c r="H436" s="21"/>
      <c r="I436" s="21"/>
      <c r="J436" s="21"/>
      <c r="K436" s="21"/>
      <c r="L436" s="21"/>
      <c r="M436" s="21"/>
      <c r="N436" s="21"/>
      <c r="O436" s="21"/>
      <c r="P436" s="21"/>
      <c r="S436" s="20" t="n">
        <v>-1.71632160179235</v>
      </c>
      <c r="T436" s="20" t="n">
        <v>0.774537448369927</v>
      </c>
      <c r="U436" s="20" t="n">
        <v>0.372903102101047</v>
      </c>
      <c r="V436" s="20" t="n">
        <v>-1.74319701639917</v>
      </c>
      <c r="W436" s="20" t="n">
        <v>-0.733471957860628</v>
      </c>
      <c r="X436" s="20" t="n">
        <v>0.957729864440405</v>
      </c>
    </row>
    <row r="437" customFormat="false" ht="15" hidden="false" customHeight="false" outlineLevel="0" collapsed="false">
      <c r="A437" s="21" t="n">
        <v>413</v>
      </c>
      <c r="B437" s="18" t="n">
        <f aca="false">CHOOSE($G$9,S437,U437,W437)</f>
        <v>-0.939409814619634</v>
      </c>
      <c r="C437" s="18" t="n">
        <f aca="false">CHOOSE($G$9,T437,V437,X437)</f>
        <v>0.702774773023035</v>
      </c>
      <c r="D437" s="24" t="n">
        <f aca="false">$B$6+$B$7*B437</f>
        <v>-0.0439409814619634</v>
      </c>
      <c r="E437" s="24" t="n">
        <f aca="false">$C$6+$C$7*($B$8*B437+SQRT(1-$B$8^2)*C437)</f>
        <v>0.0638915899266974</v>
      </c>
      <c r="F437" s="14" t="n">
        <f aca="false">B437</f>
        <v>-0.939409814619634</v>
      </c>
      <c r="G437" s="14" t="n">
        <f aca="false">F437^2</f>
        <v>0.882490799803695</v>
      </c>
      <c r="H437" s="21"/>
      <c r="I437" s="21"/>
      <c r="J437" s="21"/>
      <c r="K437" s="21"/>
      <c r="L437" s="21"/>
      <c r="M437" s="21"/>
      <c r="N437" s="21"/>
      <c r="O437" s="21"/>
      <c r="P437" s="21"/>
      <c r="S437" s="20" t="n">
        <v>-0.939409814619634</v>
      </c>
      <c r="T437" s="20" t="n">
        <v>0.702774773023035</v>
      </c>
      <c r="U437" s="20" t="n">
        <v>0.721510801909181</v>
      </c>
      <c r="V437" s="20" t="n">
        <v>-0.415477451131361</v>
      </c>
      <c r="W437" s="20" t="n">
        <v>-0.0360423926952479</v>
      </c>
      <c r="X437" s="20" t="n">
        <v>0.782003771113212</v>
      </c>
    </row>
    <row r="438" customFormat="false" ht="15" hidden="false" customHeight="false" outlineLevel="0" collapsed="false">
      <c r="A438" s="21" t="n">
        <v>414</v>
      </c>
      <c r="B438" s="18" t="n">
        <f aca="false">CHOOSE($G$9,S438,U438,W438)</f>
        <v>2.81097953466672</v>
      </c>
      <c r="C438" s="18" t="n">
        <f aca="false">CHOOSE($G$9,T438,V438,X438)</f>
        <v>0.417133509963406</v>
      </c>
      <c r="D438" s="24" t="n">
        <f aca="false">$B$6+$B$7*B438</f>
        <v>0.331097953466672</v>
      </c>
      <c r="E438" s="24" t="n">
        <f aca="false">$C$6+$C$7*($B$8*B438+SQRT(1-$B$8^2)*C438)</f>
        <v>0.226673798373144</v>
      </c>
      <c r="F438" s="14" t="n">
        <f aca="false">B438</f>
        <v>2.81097953466672</v>
      </c>
      <c r="G438" s="14" t="n">
        <f aca="false">F438^2</f>
        <v>7.9016059443151</v>
      </c>
      <c r="H438" s="21"/>
      <c r="I438" s="21"/>
      <c r="J438" s="21"/>
      <c r="K438" s="21"/>
      <c r="L438" s="21"/>
      <c r="M438" s="21"/>
      <c r="N438" s="21"/>
      <c r="O438" s="21"/>
      <c r="P438" s="21"/>
      <c r="S438" s="20" t="n">
        <v>2.81097953466672</v>
      </c>
      <c r="T438" s="20" t="n">
        <v>0.417133509963406</v>
      </c>
      <c r="U438" s="20" t="n">
        <v>-0.611528346298909</v>
      </c>
      <c r="V438" s="20" t="n">
        <v>0.46103266951682</v>
      </c>
      <c r="W438" s="20" t="n">
        <v>-1.00542648289683</v>
      </c>
      <c r="X438" s="20" t="n">
        <v>-0.536772023720796</v>
      </c>
    </row>
    <row r="439" customFormat="false" ht="15" hidden="false" customHeight="false" outlineLevel="0" collapsed="false">
      <c r="A439" s="21" t="n">
        <v>415</v>
      </c>
      <c r="B439" s="18" t="n">
        <f aca="false">CHOOSE($G$9,S439,U439,W439)</f>
        <v>1.31189626595549</v>
      </c>
      <c r="C439" s="18" t="n">
        <f aca="false">CHOOSE($G$9,T439,V439,X439)</f>
        <v>1.15752205200364</v>
      </c>
      <c r="D439" s="24" t="n">
        <f aca="false">$B$6+$B$7*B439</f>
        <v>0.181189626595549</v>
      </c>
      <c r="E439" s="24" t="n">
        <f aca="false">$C$6+$C$7*($B$8*B439+SQRT(1-$B$8^2)*C439)</f>
        <v>0.215839163545359</v>
      </c>
      <c r="F439" s="14" t="n">
        <f aca="false">B439</f>
        <v>1.31189626595549</v>
      </c>
      <c r="G439" s="14" t="n">
        <f aca="false">F439^2</f>
        <v>1.72107181262795</v>
      </c>
      <c r="H439" s="21"/>
      <c r="I439" s="21"/>
      <c r="J439" s="21"/>
      <c r="K439" s="21"/>
      <c r="L439" s="21"/>
      <c r="M439" s="21"/>
      <c r="N439" s="21"/>
      <c r="O439" s="21"/>
      <c r="P439" s="21"/>
      <c r="S439" s="20" t="n">
        <v>1.31189626595549</v>
      </c>
      <c r="T439" s="20" t="n">
        <v>1.15752205200364</v>
      </c>
      <c r="U439" s="20" t="n">
        <v>-1.25682972924588</v>
      </c>
      <c r="V439" s="20" t="n">
        <v>0.519248750851146</v>
      </c>
      <c r="W439" s="20" t="n">
        <v>-0.633392354714949</v>
      </c>
      <c r="X439" s="20" t="n">
        <v>-0.637402934940392</v>
      </c>
    </row>
    <row r="440" customFormat="false" ht="15" hidden="false" customHeight="false" outlineLevel="0" collapsed="false">
      <c r="A440" s="21" t="n">
        <v>416</v>
      </c>
      <c r="B440" s="18" t="n">
        <f aca="false">CHOOSE($G$9,S440,U440,W440)</f>
        <v>1.34846342845352</v>
      </c>
      <c r="C440" s="18" t="n">
        <f aca="false">CHOOSE($G$9,T440,V440,X440)</f>
        <v>-0.889745148213038</v>
      </c>
      <c r="D440" s="24" t="n">
        <f aca="false">$B$6+$B$7*B440</f>
        <v>0.184846342845352</v>
      </c>
      <c r="E440" s="24" t="n">
        <f aca="false">$C$6+$C$7*($B$8*B440+SQRT(1-$B$8^2)*C440)</f>
        <v>0.0403689812980316</v>
      </c>
      <c r="F440" s="14" t="n">
        <f aca="false">B440</f>
        <v>1.34846342845352</v>
      </c>
      <c r="G440" s="14" t="n">
        <f aca="false">F440^2</f>
        <v>1.81835361787661</v>
      </c>
      <c r="H440" s="21"/>
      <c r="I440" s="21"/>
      <c r="J440" s="21"/>
      <c r="K440" s="21"/>
      <c r="L440" s="21"/>
      <c r="M440" s="21"/>
      <c r="N440" s="21"/>
      <c r="O440" s="21"/>
      <c r="P440" s="21"/>
      <c r="S440" s="20" t="n">
        <v>1.34846342845352</v>
      </c>
      <c r="T440" s="20" t="n">
        <v>-0.889745148213038</v>
      </c>
      <c r="U440" s="20" t="n">
        <v>-0.10845117507085</v>
      </c>
      <c r="V440" s="20" t="n">
        <v>0.711020934691941</v>
      </c>
      <c r="W440" s="20" t="n">
        <v>0.00649934721925474</v>
      </c>
      <c r="X440" s="20" t="n">
        <v>0.237975676222346</v>
      </c>
    </row>
    <row r="441" customFormat="false" ht="15" hidden="false" customHeight="false" outlineLevel="0" collapsed="false">
      <c r="A441" s="21" t="n">
        <v>417</v>
      </c>
      <c r="B441" s="18" t="n">
        <f aca="false">CHOOSE($G$9,S441,U441,W441)</f>
        <v>1.18813599269148</v>
      </c>
      <c r="C441" s="18" t="n">
        <f aca="false">CHOOSE($G$9,T441,V441,X441)</f>
        <v>-0.789915691475626</v>
      </c>
      <c r="D441" s="24" t="n">
        <f aca="false">$B$6+$B$7*B441</f>
        <v>0.168813599269148</v>
      </c>
      <c r="E441" s="24" t="n">
        <f aca="false">$C$6+$C$7*($B$8*B441+SQRT(1-$B$8^2)*C441)</f>
        <v>0.0409980940679896</v>
      </c>
      <c r="F441" s="14" t="n">
        <f aca="false">B441</f>
        <v>1.18813599269148</v>
      </c>
      <c r="G441" s="14" t="n">
        <f aca="false">F441^2</f>
        <v>1.41166713712896</v>
      </c>
      <c r="H441" s="21"/>
      <c r="I441" s="21"/>
      <c r="J441" s="21"/>
      <c r="K441" s="21"/>
      <c r="L441" s="21"/>
      <c r="M441" s="21"/>
      <c r="N441" s="21"/>
      <c r="O441" s="21"/>
      <c r="P441" s="21"/>
      <c r="S441" s="20" t="n">
        <v>1.18813599269148</v>
      </c>
      <c r="T441" s="20" t="n">
        <v>-0.789915691475626</v>
      </c>
      <c r="U441" s="20" t="n">
        <v>-0.789846874804465</v>
      </c>
      <c r="V441" s="20" t="n">
        <v>-1.19269412065975</v>
      </c>
      <c r="W441" s="20" t="n">
        <v>0.375782375701479</v>
      </c>
      <c r="X441" s="20" t="n">
        <v>0.454293438091316</v>
      </c>
    </row>
    <row r="442" customFormat="false" ht="15" hidden="false" customHeight="false" outlineLevel="0" collapsed="false">
      <c r="A442" s="21" t="n">
        <v>418</v>
      </c>
      <c r="B442" s="18" t="n">
        <f aca="false">CHOOSE($G$9,S442,U442,W442)</f>
        <v>1.1150816326495</v>
      </c>
      <c r="C442" s="18" t="n">
        <f aca="false">CHOOSE($G$9,T442,V442,X442)</f>
        <v>0.730583167276886</v>
      </c>
      <c r="D442" s="24" t="n">
        <f aca="false">$B$6+$B$7*B442</f>
        <v>0.16150816326495</v>
      </c>
      <c r="E442" s="24" t="n">
        <f aca="false">$C$6+$C$7*($B$8*B442+SQRT(1-$B$8^2)*C442)</f>
        <v>0.169024439876383</v>
      </c>
      <c r="F442" s="14" t="n">
        <f aca="false">B442</f>
        <v>1.1150816326495</v>
      </c>
      <c r="G442" s="14" t="n">
        <f aca="false">F442^2</f>
        <v>1.24340704747227</v>
      </c>
      <c r="H442" s="21"/>
      <c r="I442" s="21"/>
      <c r="J442" s="21"/>
      <c r="K442" s="21"/>
      <c r="L442" s="21"/>
      <c r="M442" s="21"/>
      <c r="N442" s="21"/>
      <c r="O442" s="21"/>
      <c r="P442" s="21"/>
      <c r="S442" s="20" t="n">
        <v>1.1150816326495</v>
      </c>
      <c r="T442" s="20" t="n">
        <v>0.730583167276886</v>
      </c>
      <c r="U442" s="20" t="n">
        <v>1.77081065960046</v>
      </c>
      <c r="V442" s="20" t="n">
        <v>0.62751597185371</v>
      </c>
      <c r="W442" s="20" t="n">
        <v>-2.41283281775198</v>
      </c>
      <c r="X442" s="20" t="n">
        <v>0.304930432815447</v>
      </c>
    </row>
    <row r="443" customFormat="false" ht="15" hidden="false" customHeight="false" outlineLevel="0" collapsed="false">
      <c r="A443" s="21" t="n">
        <v>419</v>
      </c>
      <c r="B443" s="18" t="n">
        <f aca="false">CHOOSE($G$9,S443,U443,W443)</f>
        <v>1.21078580039113</v>
      </c>
      <c r="C443" s="18" t="n">
        <f aca="false">CHOOSE($G$9,T443,V443,X443)</f>
        <v>0.0565661257834242</v>
      </c>
      <c r="D443" s="24" t="n">
        <f aca="false">$B$6+$B$7*B443</f>
        <v>0.171078580039113</v>
      </c>
      <c r="E443" s="24" t="n">
        <f aca="false">$C$6+$C$7*($B$8*B443+SQRT(1-$B$8^2)*C443)</f>
        <v>0.115438060211768</v>
      </c>
      <c r="F443" s="14" t="n">
        <f aca="false">B443</f>
        <v>1.21078580039113</v>
      </c>
      <c r="G443" s="14" t="n">
        <f aca="false">F443^2</f>
        <v>1.46600225442878</v>
      </c>
      <c r="H443" s="21"/>
      <c r="I443" s="21"/>
      <c r="J443" s="21"/>
      <c r="K443" s="21"/>
      <c r="L443" s="21"/>
      <c r="M443" s="21"/>
      <c r="N443" s="21"/>
      <c r="O443" s="21"/>
      <c r="P443" s="21"/>
      <c r="S443" s="20" t="n">
        <v>1.21078580039113</v>
      </c>
      <c r="T443" s="20" t="n">
        <v>0.0565661257834242</v>
      </c>
      <c r="U443" s="20" t="n">
        <v>1.16524838532761</v>
      </c>
      <c r="V443" s="20" t="n">
        <v>1.03558866369133</v>
      </c>
      <c r="W443" s="20" t="n">
        <v>0.941887542983332</v>
      </c>
      <c r="X443" s="20" t="n">
        <v>0.227613491927235</v>
      </c>
    </row>
    <row r="444" customFormat="false" ht="15" hidden="false" customHeight="false" outlineLevel="0" collapsed="false">
      <c r="A444" s="21" t="n">
        <v>420</v>
      </c>
      <c r="B444" s="18" t="n">
        <f aca="false">CHOOSE($G$9,S444,U444,W444)</f>
        <v>-2.29734769871313</v>
      </c>
      <c r="C444" s="18" t="n">
        <f aca="false">CHOOSE($G$9,T444,V444,X444)</f>
        <v>-0.102412908738955</v>
      </c>
      <c r="D444" s="24" t="n">
        <f aca="false">$B$6+$B$7*B444</f>
        <v>-0.179734769871313</v>
      </c>
      <c r="E444" s="24" t="n">
        <f aca="false">$C$6+$C$7*($B$8*B444+SQRT(1-$B$8^2)*C444)</f>
        <v>-0.0737366029999957</v>
      </c>
      <c r="F444" s="14" t="n">
        <f aca="false">B444</f>
        <v>-2.29734769871313</v>
      </c>
      <c r="G444" s="14" t="n">
        <f aca="false">F444^2</f>
        <v>5.27780644878251</v>
      </c>
      <c r="H444" s="21"/>
      <c r="I444" s="21"/>
      <c r="J444" s="21"/>
      <c r="K444" s="21"/>
      <c r="L444" s="21"/>
      <c r="M444" s="21"/>
      <c r="N444" s="21"/>
      <c r="O444" s="21"/>
      <c r="P444" s="21"/>
      <c r="S444" s="20" t="n">
        <v>-2.29734769871313</v>
      </c>
      <c r="T444" s="20" t="n">
        <v>-0.102412908738955</v>
      </c>
      <c r="U444" s="20" t="n">
        <v>0.12368231873109</v>
      </c>
      <c r="V444" s="20" t="n">
        <v>-1.04016518831613</v>
      </c>
      <c r="W444" s="20" t="n">
        <v>0.280152982033286</v>
      </c>
      <c r="X444" s="20" t="n">
        <v>-0.830413969250425</v>
      </c>
    </row>
    <row r="445" customFormat="false" ht="15" hidden="false" customHeight="false" outlineLevel="0" collapsed="false">
      <c r="A445" s="21" t="n">
        <v>421</v>
      </c>
      <c r="B445" s="18" t="n">
        <f aca="false">CHOOSE($G$9,S445,U445,W445)</f>
        <v>1.31172965202294</v>
      </c>
      <c r="C445" s="18" t="n">
        <f aca="false">CHOOSE($G$9,T445,V445,X445)</f>
        <v>1.34678519207938</v>
      </c>
      <c r="D445" s="24" t="n">
        <f aca="false">$B$6+$B$7*B445</f>
        <v>0.181172965202294</v>
      </c>
      <c r="E445" s="24" t="n">
        <f aca="false">$C$6+$C$7*($B$8*B445+SQRT(1-$B$8^2)*C445)</f>
        <v>0.232221501579292</v>
      </c>
      <c r="F445" s="14" t="n">
        <f aca="false">B445</f>
        <v>1.31172965202294</v>
      </c>
      <c r="G445" s="14" t="n">
        <f aca="false">F445^2</f>
        <v>1.72063467999623</v>
      </c>
      <c r="H445" s="21"/>
      <c r="I445" s="21"/>
      <c r="J445" s="21"/>
      <c r="K445" s="21"/>
      <c r="L445" s="21"/>
      <c r="M445" s="21"/>
      <c r="N445" s="21"/>
      <c r="O445" s="21"/>
      <c r="P445" s="21"/>
      <c r="S445" s="20" t="n">
        <v>1.31172965202294</v>
      </c>
      <c r="T445" s="20" t="n">
        <v>1.34678519207938</v>
      </c>
      <c r="U445" s="20" t="n">
        <v>0.135216044070468</v>
      </c>
      <c r="V445" s="20" t="n">
        <v>-0.801388637768285</v>
      </c>
      <c r="W445" s="20" t="n">
        <v>-1.29091831029278</v>
      </c>
      <c r="X445" s="20" t="n">
        <v>1.28493661637646</v>
      </c>
    </row>
    <row r="446" customFormat="false" ht="15" hidden="false" customHeight="false" outlineLevel="0" collapsed="false">
      <c r="A446" s="21" t="n">
        <v>422</v>
      </c>
      <c r="B446" s="18" t="n">
        <f aca="false">CHOOSE($G$9,S446,U446,W446)</f>
        <v>-1.47457739147489</v>
      </c>
      <c r="C446" s="18" t="n">
        <f aca="false">CHOOSE($G$9,T446,V446,X446)</f>
        <v>1.09447354271759</v>
      </c>
      <c r="D446" s="24" t="n">
        <f aca="false">$B$6+$B$7*B446</f>
        <v>-0.0974577391474894</v>
      </c>
      <c r="E446" s="24" t="n">
        <f aca="false">$C$6+$C$7*($B$8*B446+SQRT(1-$B$8^2)*C446)</f>
        <v>0.0710553196025935</v>
      </c>
      <c r="F446" s="14" t="n">
        <f aca="false">B446</f>
        <v>-1.47457739147489</v>
      </c>
      <c r="G446" s="14" t="n">
        <f aca="false">F446^2</f>
        <v>2.1743784834489</v>
      </c>
      <c r="H446" s="21"/>
      <c r="I446" s="21"/>
      <c r="J446" s="21"/>
      <c r="K446" s="21"/>
      <c r="L446" s="21"/>
      <c r="M446" s="21"/>
      <c r="N446" s="21"/>
      <c r="O446" s="21"/>
      <c r="P446" s="21"/>
      <c r="S446" s="20" t="n">
        <v>-1.47457739147489</v>
      </c>
      <c r="T446" s="20" t="n">
        <v>1.09447354271759</v>
      </c>
      <c r="U446" s="20" t="n">
        <v>0.550588767159048</v>
      </c>
      <c r="V446" s="20" t="n">
        <v>-1.68553333534786</v>
      </c>
      <c r="W446" s="20" t="n">
        <v>-1.81316687090317</v>
      </c>
      <c r="X446" s="20" t="n">
        <v>-0.775255543962803</v>
      </c>
    </row>
    <row r="447" customFormat="false" ht="15" hidden="false" customHeight="false" outlineLevel="0" collapsed="false">
      <c r="A447" s="21" t="n">
        <v>423</v>
      </c>
      <c r="B447" s="18" t="n">
        <f aca="false">CHOOSE($G$9,S447,U447,W447)</f>
        <v>1.16900163274523</v>
      </c>
      <c r="C447" s="18" t="n">
        <f aca="false">CHOOSE($G$9,T447,V447,X447)</f>
        <v>-0.646110931576583</v>
      </c>
      <c r="D447" s="24" t="n">
        <f aca="false">$B$6+$B$7*B447</f>
        <v>0.166900163274523</v>
      </c>
      <c r="E447" s="24" t="n">
        <f aca="false">$C$6+$C$7*($B$8*B447+SQRT(1-$B$8^2)*C447)</f>
        <v>0.0524952335964467</v>
      </c>
      <c r="F447" s="14" t="n">
        <f aca="false">B447</f>
        <v>1.16900163274523</v>
      </c>
      <c r="G447" s="14" t="n">
        <f aca="false">F447^2</f>
        <v>1.36656481736102</v>
      </c>
      <c r="H447" s="21"/>
      <c r="I447" s="21"/>
      <c r="J447" s="21"/>
      <c r="K447" s="21"/>
      <c r="L447" s="21"/>
      <c r="M447" s="21"/>
      <c r="N447" s="21"/>
      <c r="O447" s="21"/>
      <c r="P447" s="21"/>
      <c r="S447" s="20" t="n">
        <v>1.16900163274523</v>
      </c>
      <c r="T447" s="20" t="n">
        <v>-0.646110931576583</v>
      </c>
      <c r="U447" s="20" t="n">
        <v>0.916033824077557</v>
      </c>
      <c r="V447" s="20" t="n">
        <v>0.171893462550397</v>
      </c>
      <c r="W447" s="20" t="n">
        <v>0.407233032576804</v>
      </c>
      <c r="X447" s="20" t="n">
        <v>-1.06600536700359</v>
      </c>
    </row>
    <row r="448" customFormat="false" ht="15" hidden="false" customHeight="false" outlineLevel="0" collapsed="false">
      <c r="A448" s="21" t="n">
        <v>424</v>
      </c>
      <c r="B448" s="18" t="n">
        <f aca="false">CHOOSE($G$9,S448,U448,W448)</f>
        <v>-0.330165607217855</v>
      </c>
      <c r="C448" s="18" t="n">
        <f aca="false">CHOOSE($G$9,T448,V448,X448)</f>
        <v>-0.079505994672679</v>
      </c>
      <c r="D448" s="24" t="n">
        <f aca="false">$B$6+$B$7*B448</f>
        <v>0.0169834392782145</v>
      </c>
      <c r="E448" s="24" t="n">
        <f aca="false">$C$6+$C$7*($B$8*B448+SQRT(1-$B$8^2)*C448)</f>
        <v>0.0266062985251382</v>
      </c>
      <c r="F448" s="14" t="n">
        <f aca="false">B448</f>
        <v>-0.330165607217855</v>
      </c>
      <c r="G448" s="14" t="n">
        <f aca="false">F448^2</f>
        <v>0.109009328189535</v>
      </c>
      <c r="H448" s="21"/>
      <c r="I448" s="21"/>
      <c r="J448" s="21"/>
      <c r="K448" s="21"/>
      <c r="L448" s="21"/>
      <c r="M448" s="21"/>
      <c r="N448" s="21"/>
      <c r="O448" s="21"/>
      <c r="P448" s="21"/>
      <c r="S448" s="20" t="n">
        <v>-0.330165607217855</v>
      </c>
      <c r="T448" s="20" t="n">
        <v>-0.079505994672679</v>
      </c>
      <c r="U448" s="20" t="n">
        <v>-0.680980585780901</v>
      </c>
      <c r="V448" s="20" t="n">
        <v>-0.845257719453341</v>
      </c>
      <c r="W448" s="20" t="n">
        <v>-1.60836003755874</v>
      </c>
      <c r="X448" s="20" t="n">
        <v>-0.376660204259104</v>
      </c>
    </row>
    <row r="449" customFormat="false" ht="15" hidden="false" customHeight="false" outlineLevel="0" collapsed="false">
      <c r="A449" s="21" t="n">
        <v>425</v>
      </c>
      <c r="B449" s="18" t="n">
        <f aca="false">CHOOSE($G$9,S449,U449,W449)</f>
        <v>1.33536902566021</v>
      </c>
      <c r="C449" s="18" t="n">
        <f aca="false">CHOOSE($G$9,T449,V449,X449)</f>
        <v>2.37463248012519</v>
      </c>
      <c r="D449" s="24" t="n">
        <f aca="false">$B$6+$B$7*B449</f>
        <v>0.183536902566021</v>
      </c>
      <c r="E449" s="24" t="n">
        <f aca="false">$C$6+$C$7*($B$8*B449+SQRT(1-$B$8^2)*C449)</f>
        <v>0.322417656527016</v>
      </c>
      <c r="F449" s="14" t="n">
        <f aca="false">B449</f>
        <v>1.33536902566021</v>
      </c>
      <c r="G449" s="14" t="n">
        <f aca="false">F449^2</f>
        <v>1.78321043469269</v>
      </c>
      <c r="H449" s="21"/>
      <c r="I449" s="21"/>
      <c r="J449" s="21"/>
      <c r="K449" s="21"/>
      <c r="L449" s="21"/>
      <c r="M449" s="21"/>
      <c r="N449" s="21"/>
      <c r="O449" s="21"/>
      <c r="P449" s="21"/>
      <c r="S449" s="20" t="n">
        <v>1.33536902566021</v>
      </c>
      <c r="T449" s="20" t="n">
        <v>2.37463248012519</v>
      </c>
      <c r="U449" s="20" t="n">
        <v>0.0213275185474094</v>
      </c>
      <c r="V449" s="20" t="n">
        <v>-0.0475536926527198</v>
      </c>
      <c r="W449" s="20" t="n">
        <v>-0.504317657328569</v>
      </c>
      <c r="X449" s="20" t="n">
        <v>1.16658668697354</v>
      </c>
    </row>
    <row r="450" customFormat="false" ht="15" hidden="false" customHeight="false" outlineLevel="0" collapsed="false">
      <c r="A450" s="21" t="n">
        <v>426</v>
      </c>
      <c r="B450" s="18" t="n">
        <f aca="false">CHOOSE($G$9,S450,U450,W450)</f>
        <v>-0.839900492980566</v>
      </c>
      <c r="C450" s="18" t="n">
        <f aca="false">CHOOSE($G$9,T450,V450,X450)</f>
        <v>1.10341790724509</v>
      </c>
      <c r="D450" s="24" t="n">
        <f aca="false">$B$6+$B$7*B450</f>
        <v>-0.0339900492980566</v>
      </c>
      <c r="E450" s="24" t="n">
        <f aca="false">$C$6+$C$7*($B$8*B450+SQRT(1-$B$8^2)*C450)</f>
        <v>0.103563769217462</v>
      </c>
      <c r="F450" s="14" t="n">
        <f aca="false">B450</f>
        <v>-0.839900492980566</v>
      </c>
      <c r="G450" s="14" t="n">
        <f aca="false">F450^2</f>
        <v>0.705432838108998</v>
      </c>
      <c r="H450" s="21"/>
      <c r="I450" s="21"/>
      <c r="J450" s="21"/>
      <c r="K450" s="21"/>
      <c r="L450" s="21"/>
      <c r="M450" s="21"/>
      <c r="N450" s="21"/>
      <c r="O450" s="21"/>
      <c r="P450" s="21"/>
      <c r="S450" s="20" t="n">
        <v>-0.839900492980566</v>
      </c>
      <c r="T450" s="20" t="n">
        <v>1.10341790724509</v>
      </c>
      <c r="U450" s="20" t="n">
        <v>1.58313765065034</v>
      </c>
      <c r="V450" s="20" t="n">
        <v>-0.666804970212763</v>
      </c>
      <c r="W450" s="20" t="n">
        <v>-1.99656120855436</v>
      </c>
      <c r="X450" s="20" t="n">
        <v>-1.22671737617866</v>
      </c>
    </row>
    <row r="451" customFormat="false" ht="15" hidden="false" customHeight="false" outlineLevel="0" collapsed="false">
      <c r="A451" s="21" t="n">
        <v>427</v>
      </c>
      <c r="B451" s="18" t="n">
        <f aca="false">CHOOSE($G$9,S451,U451,W451)</f>
        <v>0.682956108598514</v>
      </c>
      <c r="C451" s="18" t="n">
        <f aca="false">CHOOSE($G$9,T451,V451,X451)</f>
        <v>1.17925613654645</v>
      </c>
      <c r="D451" s="24" t="n">
        <f aca="false">$B$6+$B$7*B451</f>
        <v>0.118295610859851</v>
      </c>
      <c r="E451" s="24" t="n">
        <f aca="false">$C$6+$C$7*($B$8*B451+SQRT(1-$B$8^2)*C451)</f>
        <v>0.186274382611718</v>
      </c>
      <c r="F451" s="14" t="n">
        <f aca="false">B451</f>
        <v>0.682956108598514</v>
      </c>
      <c r="G451" s="14" t="n">
        <f aca="false">F451^2</f>
        <v>0.466429046272026</v>
      </c>
      <c r="H451" s="21"/>
      <c r="I451" s="21"/>
      <c r="J451" s="21"/>
      <c r="K451" s="21"/>
      <c r="L451" s="21"/>
      <c r="M451" s="21"/>
      <c r="N451" s="21"/>
      <c r="O451" s="21"/>
      <c r="P451" s="21"/>
      <c r="S451" s="20" t="n">
        <v>0.682956108598514</v>
      </c>
      <c r="T451" s="20" t="n">
        <v>1.17925613654645</v>
      </c>
      <c r="U451" s="20" t="n">
        <v>1.0679439501448</v>
      </c>
      <c r="V451" s="20" t="n">
        <v>-0.973978369454308</v>
      </c>
      <c r="W451" s="20" t="n">
        <v>-0.899930272342874</v>
      </c>
      <c r="X451" s="20" t="n">
        <v>0.493902071770703</v>
      </c>
    </row>
    <row r="452" customFormat="false" ht="15" hidden="false" customHeight="false" outlineLevel="0" collapsed="false">
      <c r="A452" s="21" t="n">
        <v>428</v>
      </c>
      <c r="B452" s="18" t="n">
        <f aca="false">CHOOSE($G$9,S452,U452,W452)</f>
        <v>-1.2664295312733</v>
      </c>
      <c r="C452" s="18" t="n">
        <f aca="false">CHOOSE($G$9,T452,V452,X452)</f>
        <v>0.639851993774891</v>
      </c>
      <c r="D452" s="24" t="n">
        <f aca="false">$B$6+$B$7*B452</f>
        <v>-0.0766429531273295</v>
      </c>
      <c r="E452" s="24" t="n">
        <f aca="false">$C$6+$C$7*($B$8*B452+SQRT(1-$B$8^2)*C452)</f>
        <v>0.0420913315634531</v>
      </c>
      <c r="F452" s="14" t="n">
        <f aca="false">B452</f>
        <v>-1.2664295312733</v>
      </c>
      <c r="G452" s="14" t="n">
        <f aca="false">F452^2</f>
        <v>1.6038437576811</v>
      </c>
      <c r="H452" s="21"/>
      <c r="I452" s="21"/>
      <c r="J452" s="21"/>
      <c r="K452" s="21"/>
      <c r="L452" s="21"/>
      <c r="M452" s="21"/>
      <c r="N452" s="21"/>
      <c r="O452" s="21"/>
      <c r="P452" s="21"/>
      <c r="S452" s="20" t="n">
        <v>-1.2664295312733</v>
      </c>
      <c r="T452" s="20" t="n">
        <v>0.639851993774891</v>
      </c>
      <c r="U452" s="20" t="n">
        <v>-0.799091776013884</v>
      </c>
      <c r="V452" s="20" t="n">
        <v>1.25277460708941</v>
      </c>
      <c r="W452" s="20" t="n">
        <v>0.983952475682543</v>
      </c>
      <c r="X452" s="20" t="n">
        <v>-1.23353626326169</v>
      </c>
    </row>
    <row r="453" customFormat="false" ht="15" hidden="false" customHeight="false" outlineLevel="0" collapsed="false">
      <c r="A453" s="21" t="n">
        <v>429</v>
      </c>
      <c r="B453" s="18" t="n">
        <f aca="false">CHOOSE($G$9,S453,U453,W453)</f>
        <v>-0.52902373780001</v>
      </c>
      <c r="C453" s="18" t="n">
        <f aca="false">CHOOSE($G$9,T453,V453,X453)</f>
        <v>1.71641170928152</v>
      </c>
      <c r="D453" s="24" t="n">
        <f aca="false">$B$6+$B$7*B453</f>
        <v>-0.00290237378000098</v>
      </c>
      <c r="E453" s="24" t="n">
        <f aca="false">$C$6+$C$7*($B$8*B453+SQRT(1-$B$8^2)*C453)</f>
        <v>0.172194427469086</v>
      </c>
      <c r="F453" s="14" t="n">
        <f aca="false">B453</f>
        <v>-0.52902373780001</v>
      </c>
      <c r="G453" s="14" t="n">
        <f aca="false">F453^2</f>
        <v>0.279866115155894</v>
      </c>
      <c r="H453" s="21"/>
      <c r="I453" s="21"/>
      <c r="J453" s="21"/>
      <c r="K453" s="21"/>
      <c r="L453" s="21"/>
      <c r="M453" s="21"/>
      <c r="N453" s="21"/>
      <c r="O453" s="21"/>
      <c r="P453" s="21"/>
      <c r="S453" s="20" t="n">
        <v>-0.52902373780001</v>
      </c>
      <c r="T453" s="20" t="n">
        <v>1.71641170928152</v>
      </c>
      <c r="U453" s="20" t="n">
        <v>0.0586370030241407</v>
      </c>
      <c r="V453" s="20" t="n">
        <v>-0.517186211845419</v>
      </c>
      <c r="W453" s="20" t="n">
        <v>-0.0448793980092217</v>
      </c>
      <c r="X453" s="20" t="n">
        <v>0.0436980742123013</v>
      </c>
    </row>
    <row r="454" customFormat="false" ht="15" hidden="false" customHeight="false" outlineLevel="0" collapsed="false">
      <c r="A454" s="21" t="n">
        <v>430</v>
      </c>
      <c r="B454" s="18" t="n">
        <f aca="false">CHOOSE($G$9,S454,U454,W454)</f>
        <v>-0.25953726624818</v>
      </c>
      <c r="C454" s="18" t="n">
        <f aca="false">CHOOSE($G$9,T454,V454,X454)</f>
        <v>-0.212611726714019</v>
      </c>
      <c r="D454" s="24" t="n">
        <f aca="false">$B$6+$B$7*B454</f>
        <v>0.024046273375182</v>
      </c>
      <c r="E454" s="24" t="n">
        <f aca="false">$C$6+$C$7*($B$8*B454+SQRT(1-$B$8^2)*C454)</f>
        <v>0.0186104210399095</v>
      </c>
      <c r="F454" s="14" t="n">
        <f aca="false">B454</f>
        <v>-0.25953726624818</v>
      </c>
      <c r="G454" s="14" t="n">
        <f aca="false">F454^2</f>
        <v>0.0673595925715789</v>
      </c>
      <c r="H454" s="21"/>
      <c r="I454" s="21"/>
      <c r="J454" s="21"/>
      <c r="K454" s="21"/>
      <c r="L454" s="21"/>
      <c r="M454" s="21"/>
      <c r="N454" s="21"/>
      <c r="O454" s="21"/>
      <c r="P454" s="21"/>
      <c r="S454" s="20" t="n">
        <v>-0.25953726624818</v>
      </c>
      <c r="T454" s="20" t="n">
        <v>-0.212611726714019</v>
      </c>
      <c r="U454" s="20" t="n">
        <v>1.73907262833186</v>
      </c>
      <c r="V454" s="20" t="n">
        <v>0.35366214719498</v>
      </c>
      <c r="W454" s="20" t="n">
        <v>1.29058581871824</v>
      </c>
      <c r="X454" s="20" t="n">
        <v>0.56725216348774</v>
      </c>
    </row>
    <row r="455" customFormat="false" ht="15" hidden="false" customHeight="false" outlineLevel="0" collapsed="false">
      <c r="A455" s="21" t="n">
        <v>431</v>
      </c>
      <c r="B455" s="18" t="n">
        <f aca="false">CHOOSE($G$9,S455,U455,W455)</f>
        <v>1.48742244220274</v>
      </c>
      <c r="C455" s="18" t="n">
        <f aca="false">CHOOSE($G$9,T455,V455,X455)</f>
        <v>0.361831577207278</v>
      </c>
      <c r="D455" s="24" t="n">
        <f aca="false">$B$6+$B$7*B455</f>
        <v>0.198742244220274</v>
      </c>
      <c r="E455" s="24" t="n">
        <f aca="false">$C$6+$C$7*($B$8*B455+SQRT(1-$B$8^2)*C455)</f>
        <v>0.155706655885427</v>
      </c>
      <c r="F455" s="14" t="n">
        <f aca="false">B455</f>
        <v>1.48742244220274</v>
      </c>
      <c r="G455" s="14" t="n">
        <f aca="false">F455^2</f>
        <v>2.21242552156838</v>
      </c>
      <c r="H455" s="21"/>
      <c r="I455" s="21"/>
      <c r="J455" s="21"/>
      <c r="K455" s="21"/>
      <c r="L455" s="21"/>
      <c r="M455" s="21"/>
      <c r="N455" s="21"/>
      <c r="O455" s="21"/>
      <c r="P455" s="21"/>
      <c r="S455" s="20" t="n">
        <v>1.48742244220274</v>
      </c>
      <c r="T455" s="20" t="n">
        <v>0.361831577207278</v>
      </c>
      <c r="U455" s="20" t="n">
        <v>-0.0987766612485047</v>
      </c>
      <c r="V455" s="20" t="n">
        <v>0.709850459358629</v>
      </c>
      <c r="W455" s="20" t="n">
        <v>0.231198124559343</v>
      </c>
      <c r="X455" s="20" t="n">
        <v>-1.2193500661718</v>
      </c>
    </row>
    <row r="456" customFormat="false" ht="15" hidden="false" customHeight="false" outlineLevel="0" collapsed="false">
      <c r="A456" s="21" t="n">
        <v>432</v>
      </c>
      <c r="B456" s="18" t="n">
        <f aca="false">CHOOSE($G$9,S456,U456,W456)</f>
        <v>-0.0303856273392584</v>
      </c>
      <c r="C456" s="18" t="n">
        <f aca="false">CHOOSE($G$9,T456,V456,X456)</f>
        <v>1.11443052209328</v>
      </c>
      <c r="D456" s="24" t="n">
        <f aca="false">$B$6+$B$7*B456</f>
        <v>0.0469614372660742</v>
      </c>
      <c r="E456" s="24" t="n">
        <f aca="false">$C$6+$C$7*($B$8*B456+SQRT(1-$B$8^2)*C456)</f>
        <v>0.14499323292159</v>
      </c>
      <c r="F456" s="14" t="n">
        <f aca="false">B456</f>
        <v>-0.0303856273392584</v>
      </c>
      <c r="G456" s="14" t="n">
        <f aca="false">F456^2</f>
        <v>0.000923286348800287</v>
      </c>
      <c r="H456" s="21"/>
      <c r="I456" s="21"/>
      <c r="J456" s="21"/>
      <c r="K456" s="21"/>
      <c r="L456" s="21"/>
      <c r="M456" s="21"/>
      <c r="N456" s="21"/>
      <c r="O456" s="21"/>
      <c r="P456" s="21"/>
      <c r="S456" s="20" t="n">
        <v>-0.0303856273392584</v>
      </c>
      <c r="T456" s="20" t="n">
        <v>1.11443052209328</v>
      </c>
      <c r="U456" s="20" t="n">
        <v>-0.49217526267042</v>
      </c>
      <c r="V456" s="20" t="n">
        <v>0.564459858249229</v>
      </c>
      <c r="W456" s="20" t="n">
        <v>-0.770407619437298</v>
      </c>
      <c r="X456" s="20" t="n">
        <v>0.394448124584577</v>
      </c>
    </row>
    <row r="457" customFormat="false" ht="15" hidden="false" customHeight="false" outlineLevel="0" collapsed="false">
      <c r="A457" s="21" t="n">
        <v>433</v>
      </c>
      <c r="B457" s="18" t="n">
        <f aca="false">CHOOSE($G$9,S457,U457,W457)</f>
        <v>0.639738092572697</v>
      </c>
      <c r="C457" s="18" t="n">
        <f aca="false">CHOOSE($G$9,T457,V457,X457)</f>
        <v>0.390306575617117</v>
      </c>
      <c r="D457" s="24" t="n">
        <f aca="false">$B$6+$B$7*B457</f>
        <v>0.11397380925727</v>
      </c>
      <c r="E457" s="24" t="n">
        <f aca="false">$C$6+$C$7*($B$8*B457+SQRT(1-$B$8^2)*C457)</f>
        <v>0.115788445603488</v>
      </c>
      <c r="F457" s="14" t="n">
        <f aca="false">B457</f>
        <v>0.639738092572697</v>
      </c>
      <c r="G457" s="14" t="n">
        <f aca="false">F457^2</f>
        <v>0.409264827088553</v>
      </c>
      <c r="H457" s="21"/>
      <c r="I457" s="21"/>
      <c r="J457" s="21"/>
      <c r="K457" s="21"/>
      <c r="L457" s="21"/>
      <c r="M457" s="21"/>
      <c r="N457" s="21"/>
      <c r="O457" s="21"/>
      <c r="P457" s="21"/>
      <c r="S457" s="20" t="n">
        <v>0.639738092572697</v>
      </c>
      <c r="T457" s="20" t="n">
        <v>0.390306575617117</v>
      </c>
      <c r="U457" s="20" t="n">
        <v>1.54531812146221</v>
      </c>
      <c r="V457" s="20" t="n">
        <v>-1.51463055657543</v>
      </c>
      <c r="W457" s="20" t="n">
        <v>0.358931997808483</v>
      </c>
      <c r="X457" s="20" t="n">
        <v>-0.0477375693970298</v>
      </c>
    </row>
    <row r="458" customFormat="false" ht="15" hidden="false" customHeight="false" outlineLevel="0" collapsed="false">
      <c r="A458" s="21" t="n">
        <v>434</v>
      </c>
      <c r="B458" s="18" t="n">
        <f aca="false">CHOOSE($G$9,S458,U458,W458)</f>
        <v>-0.523160698358384</v>
      </c>
      <c r="C458" s="18" t="n">
        <f aca="false">CHOOSE($G$9,T458,V458,X458)</f>
        <v>-0.109093668904016</v>
      </c>
      <c r="D458" s="24" t="n">
        <f aca="false">$B$6+$B$7*B458</f>
        <v>-0.0023160698358384</v>
      </c>
      <c r="E458" s="24" t="n">
        <f aca="false">$C$6+$C$7*($B$8*B458+SQRT(1-$B$8^2)*C458)</f>
        <v>0.0143941762157882</v>
      </c>
      <c r="F458" s="14" t="n">
        <f aca="false">B458</f>
        <v>-0.523160698358384</v>
      </c>
      <c r="G458" s="14" t="n">
        <f aca="false">F458^2</f>
        <v>0.273697116306832</v>
      </c>
      <c r="H458" s="21"/>
      <c r="I458" s="21"/>
      <c r="J458" s="21"/>
      <c r="K458" s="21"/>
      <c r="L458" s="21"/>
      <c r="M458" s="21"/>
      <c r="N458" s="21"/>
      <c r="O458" s="21"/>
      <c r="P458" s="21"/>
      <c r="S458" s="20" t="n">
        <v>-0.523160698358384</v>
      </c>
      <c r="T458" s="20" t="n">
        <v>-0.109093668904016</v>
      </c>
      <c r="U458" s="20" t="n">
        <v>-0.390646232766661</v>
      </c>
      <c r="V458" s="20" t="n">
        <v>-0.276045183440833</v>
      </c>
      <c r="W458" s="20" t="n">
        <v>-0.841873312950164</v>
      </c>
      <c r="X458" s="20" t="n">
        <v>0.0693698690343709</v>
      </c>
    </row>
    <row r="459" customFormat="false" ht="15" hidden="false" customHeight="false" outlineLevel="0" collapsed="false">
      <c r="A459" s="21" t="n">
        <v>435</v>
      </c>
      <c r="B459" s="18" t="n">
        <f aca="false">CHOOSE($G$9,S459,U459,W459)</f>
        <v>-0.819498496695059</v>
      </c>
      <c r="C459" s="18" t="n">
        <f aca="false">CHOOSE($G$9,T459,V459,X459)</f>
        <v>1.80479966925513</v>
      </c>
      <c r="D459" s="24" t="n">
        <f aca="false">$B$6+$B$7*B459</f>
        <v>-0.0319498496695059</v>
      </c>
      <c r="E459" s="24" t="n">
        <f aca="false">$C$6+$C$7*($B$8*B459+SQRT(1-$B$8^2)*C459)</f>
        <v>0.165325311396917</v>
      </c>
      <c r="F459" s="14" t="n">
        <f aca="false">B459</f>
        <v>-0.819498496695059</v>
      </c>
      <c r="G459" s="14" t="n">
        <f aca="false">F459^2</f>
        <v>0.671577786085461</v>
      </c>
      <c r="H459" s="21"/>
      <c r="I459" s="21"/>
      <c r="J459" s="21"/>
      <c r="K459" s="21"/>
      <c r="L459" s="21"/>
      <c r="M459" s="21"/>
      <c r="N459" s="21"/>
      <c r="O459" s="21"/>
      <c r="P459" s="21"/>
      <c r="S459" s="20" t="n">
        <v>-0.819498496695059</v>
      </c>
      <c r="T459" s="20" t="n">
        <v>1.80479966925513</v>
      </c>
      <c r="U459" s="20" t="n">
        <v>1.54254025197256</v>
      </c>
      <c r="V459" s="20" t="n">
        <v>0.152334210623437</v>
      </c>
      <c r="W459" s="20" t="n">
        <v>-0.105535272106441</v>
      </c>
      <c r="X459" s="20" t="n">
        <v>1.21354834609498</v>
      </c>
    </row>
    <row r="460" customFormat="false" ht="15" hidden="false" customHeight="false" outlineLevel="0" collapsed="false">
      <c r="A460" s="21" t="n">
        <v>436</v>
      </c>
      <c r="B460" s="18" t="n">
        <f aca="false">CHOOSE($G$9,S460,U460,W460)</f>
        <v>0.301105256496508</v>
      </c>
      <c r="C460" s="18" t="n">
        <f aca="false">CHOOSE($G$9,T460,V460,X460)</f>
        <v>0.277685630128109</v>
      </c>
      <c r="D460" s="24" t="n">
        <f aca="false">$B$6+$B$7*B460</f>
        <v>0.0801105256496509</v>
      </c>
      <c r="E460" s="24" t="n">
        <f aca="false">$C$6+$C$7*($B$8*B460+SQRT(1-$B$8^2)*C460)</f>
        <v>0.0891035438205086</v>
      </c>
      <c r="F460" s="14" t="n">
        <f aca="false">B460</f>
        <v>0.301105256496508</v>
      </c>
      <c r="G460" s="14" t="n">
        <f aca="false">F460^2</f>
        <v>0.0906643754898281</v>
      </c>
      <c r="H460" s="21"/>
      <c r="I460" s="21"/>
      <c r="J460" s="21"/>
      <c r="K460" s="21"/>
      <c r="L460" s="21"/>
      <c r="M460" s="21"/>
      <c r="N460" s="21"/>
      <c r="O460" s="21"/>
      <c r="P460" s="21"/>
      <c r="S460" s="20" t="n">
        <v>0.301105256496508</v>
      </c>
      <c r="T460" s="20" t="n">
        <v>0.277685630128109</v>
      </c>
      <c r="U460" s="20" t="n">
        <v>-0.314831812022681</v>
      </c>
      <c r="V460" s="20" t="n">
        <v>0.0851679377330084</v>
      </c>
      <c r="W460" s="20" t="n">
        <v>0.493533123547542</v>
      </c>
      <c r="X460" s="20" t="n">
        <v>-2.18622176025168</v>
      </c>
    </row>
    <row r="461" customFormat="false" ht="15" hidden="false" customHeight="false" outlineLevel="0" collapsed="false">
      <c r="A461" s="21" t="n">
        <v>437</v>
      </c>
      <c r="B461" s="18" t="n">
        <f aca="false">CHOOSE($G$9,S461,U461,W461)</f>
        <v>0.782689623814019</v>
      </c>
      <c r="C461" s="18" t="n">
        <f aca="false">CHOOSE($G$9,T461,V461,X461)</f>
        <v>-0.821545770762575</v>
      </c>
      <c r="D461" s="24" t="n">
        <f aca="false">$B$6+$B$7*B461</f>
        <v>0.128268962381402</v>
      </c>
      <c r="E461" s="24" t="n">
        <f aca="false">$C$6+$C$7*($B$8*B461+SQRT(1-$B$8^2)*C461)</f>
        <v>0.0179865304054953</v>
      </c>
      <c r="F461" s="14" t="n">
        <f aca="false">B461</f>
        <v>0.782689623814019</v>
      </c>
      <c r="G461" s="14" t="n">
        <f aca="false">F461^2</f>
        <v>0.61260304722613</v>
      </c>
      <c r="H461" s="21"/>
      <c r="I461" s="21"/>
      <c r="J461" s="21"/>
      <c r="K461" s="21"/>
      <c r="L461" s="21"/>
      <c r="M461" s="21"/>
      <c r="N461" s="21"/>
      <c r="O461" s="21"/>
      <c r="P461" s="21"/>
      <c r="S461" s="20" t="n">
        <v>0.782689623814019</v>
      </c>
      <c r="T461" s="20" t="n">
        <v>-0.821545770762575</v>
      </c>
      <c r="U461" s="20" t="n">
        <v>-0.819897873471053</v>
      </c>
      <c r="V461" s="20" t="n">
        <v>0.0749122805127567</v>
      </c>
      <c r="W461" s="20" t="n">
        <v>-1.03993085987904</v>
      </c>
      <c r="X461" s="20" t="n">
        <v>-0.573591632321795</v>
      </c>
    </row>
    <row r="462" customFormat="false" ht="15" hidden="false" customHeight="false" outlineLevel="0" collapsed="false">
      <c r="A462" s="21" t="n">
        <v>438</v>
      </c>
      <c r="B462" s="18" t="n">
        <f aca="false">CHOOSE($G$9,S462,U462,W462)</f>
        <v>-0.0620880844954821</v>
      </c>
      <c r="C462" s="18" t="n">
        <f aca="false">CHOOSE($G$9,T462,V462,X462)</f>
        <v>0.610817448868415</v>
      </c>
      <c r="D462" s="24" t="n">
        <f aca="false">$B$6+$B$7*B462</f>
        <v>0.0437911915504518</v>
      </c>
      <c r="E462" s="24" t="n">
        <f aca="false">$C$6+$C$7*($B$8*B462+SQRT(1-$B$8^2)*C462)</f>
        <v>0.0997939385547109</v>
      </c>
      <c r="F462" s="14" t="n">
        <f aca="false">B462</f>
        <v>-0.0620880844954821</v>
      </c>
      <c r="G462" s="14" t="n">
        <f aca="false">F462^2</f>
        <v>0.00385493023631813</v>
      </c>
      <c r="H462" s="21"/>
      <c r="I462" s="21"/>
      <c r="J462" s="21"/>
      <c r="K462" s="21"/>
      <c r="L462" s="21"/>
      <c r="M462" s="21"/>
      <c r="N462" s="21"/>
      <c r="O462" s="21"/>
      <c r="P462" s="21"/>
      <c r="S462" s="20" t="n">
        <v>-0.0620880844954821</v>
      </c>
      <c r="T462" s="20" t="n">
        <v>0.610817448868415</v>
      </c>
      <c r="U462" s="20" t="n">
        <v>1.27350775064005</v>
      </c>
      <c r="V462" s="20" t="n">
        <v>-0.112683169919383</v>
      </c>
      <c r="W462" s="20" t="n">
        <v>-0.592370938986172</v>
      </c>
      <c r="X462" s="20" t="n">
        <v>0.81403249628495</v>
      </c>
    </row>
    <row r="463" customFormat="false" ht="15" hidden="false" customHeight="false" outlineLevel="0" collapsed="false">
      <c r="A463" s="21" t="n">
        <v>439</v>
      </c>
      <c r="B463" s="18" t="n">
        <f aca="false">CHOOSE($G$9,S463,U463,W463)</f>
        <v>0.997955563065356</v>
      </c>
      <c r="C463" s="18" t="n">
        <f aca="false">CHOOSE($G$9,T463,V463,X463)</f>
        <v>-0.155749866567475</v>
      </c>
      <c r="D463" s="24" t="n">
        <f aca="false">$B$6+$B$7*B463</f>
        <v>0.149795556306536</v>
      </c>
      <c r="E463" s="24" t="n">
        <f aca="false">$C$6+$C$7*($B$8*B463+SQRT(1-$B$8^2)*C463)</f>
        <v>0.0864094440449208</v>
      </c>
      <c r="F463" s="14" t="n">
        <f aca="false">B463</f>
        <v>0.997955563065356</v>
      </c>
      <c r="G463" s="14" t="n">
        <f aca="false">F463^2</f>
        <v>0.995915305853091</v>
      </c>
      <c r="H463" s="21"/>
      <c r="I463" s="21"/>
      <c r="J463" s="21"/>
      <c r="K463" s="21"/>
      <c r="L463" s="21"/>
      <c r="M463" s="21"/>
      <c r="N463" s="21"/>
      <c r="O463" s="21"/>
      <c r="P463" s="21"/>
      <c r="S463" s="20" t="n">
        <v>0.997955563065356</v>
      </c>
      <c r="T463" s="20" t="n">
        <v>-0.155749866567475</v>
      </c>
      <c r="U463" s="20" t="n">
        <v>-1.11248000231928</v>
      </c>
      <c r="V463" s="20" t="n">
        <v>0.463781371475191</v>
      </c>
      <c r="W463" s="20" t="n">
        <v>1.0654682272353</v>
      </c>
      <c r="X463" s="20" t="n">
        <v>1.72966010657658</v>
      </c>
    </row>
    <row r="464" customFormat="false" ht="15" hidden="false" customHeight="false" outlineLevel="0" collapsed="false">
      <c r="A464" s="21" t="n">
        <v>440</v>
      </c>
      <c r="B464" s="18" t="n">
        <f aca="false">CHOOSE($G$9,S464,U464,W464)</f>
        <v>0.84228808696433</v>
      </c>
      <c r="C464" s="18" t="n">
        <f aca="false">CHOOSE($G$9,T464,V464,X464)</f>
        <v>1.19851463245994</v>
      </c>
      <c r="D464" s="24" t="n">
        <f aca="false">$B$6+$B$7*B464</f>
        <v>0.134228808696433</v>
      </c>
      <c r="E464" s="24" t="n">
        <f aca="false">$C$6+$C$7*($B$8*B464+SQRT(1-$B$8^2)*C464)</f>
        <v>0.195908816199985</v>
      </c>
      <c r="F464" s="14" t="n">
        <f aca="false">B464</f>
        <v>0.84228808696433</v>
      </c>
      <c r="G464" s="14" t="n">
        <f aca="false">F464^2</f>
        <v>0.70944922144203</v>
      </c>
      <c r="H464" s="21"/>
      <c r="I464" s="21"/>
      <c r="J464" s="21"/>
      <c r="K464" s="21"/>
      <c r="L464" s="21"/>
      <c r="M464" s="21"/>
      <c r="N464" s="21"/>
      <c r="O464" s="21"/>
      <c r="P464" s="21"/>
      <c r="S464" s="20" t="n">
        <v>0.84228808696433</v>
      </c>
      <c r="T464" s="20" t="n">
        <v>1.19851463245994</v>
      </c>
      <c r="U464" s="20" t="n">
        <v>2.25672704893319</v>
      </c>
      <c r="V464" s="20" t="n">
        <v>-0.542308367419052</v>
      </c>
      <c r="W464" s="20" t="n">
        <v>0.771045111911845</v>
      </c>
      <c r="X464" s="20" t="n">
        <v>-0.819315849556004</v>
      </c>
    </row>
    <row r="465" customFormat="false" ht="15" hidden="false" customHeight="false" outlineLevel="0" collapsed="false">
      <c r="A465" s="21" t="n">
        <v>441</v>
      </c>
      <c r="B465" s="18" t="n">
        <f aca="false">CHOOSE($G$9,S465,U465,W465)</f>
        <v>0.305675186166462</v>
      </c>
      <c r="C465" s="18" t="n">
        <f aca="false">CHOOSE($G$9,T465,V465,X465)</f>
        <v>0.680088281766641</v>
      </c>
      <c r="D465" s="24" t="n">
        <f aca="false">$B$6+$B$7*B465</f>
        <v>0.0805675186166462</v>
      </c>
      <c r="E465" s="24" t="n">
        <f aca="false">$C$6+$C$7*($B$8*B465+SQRT(1-$B$8^2)*C465)</f>
        <v>0.124181132190925</v>
      </c>
      <c r="F465" s="14" t="n">
        <f aca="false">B465</f>
        <v>0.305675186166462</v>
      </c>
      <c r="G465" s="14" t="n">
        <f aca="false">F465^2</f>
        <v>0.0934373194379014</v>
      </c>
      <c r="H465" s="21"/>
      <c r="I465" s="21"/>
      <c r="J465" s="21"/>
      <c r="K465" s="21"/>
      <c r="L465" s="21"/>
      <c r="M465" s="21"/>
      <c r="N465" s="21"/>
      <c r="O465" s="21"/>
      <c r="P465" s="21"/>
      <c r="S465" s="20" t="n">
        <v>0.305675186166462</v>
      </c>
      <c r="T465" s="20" t="n">
        <v>0.680088281766641</v>
      </c>
      <c r="U465" s="20" t="n">
        <v>0.515983732213423</v>
      </c>
      <c r="V465" s="20" t="n">
        <v>-0.602241766588609</v>
      </c>
      <c r="W465" s="20" t="n">
        <v>0.29496681840894</v>
      </c>
      <c r="X465" s="20" t="n">
        <v>-0.510841916590745</v>
      </c>
    </row>
    <row r="466" customFormat="false" ht="15" hidden="false" customHeight="false" outlineLevel="0" collapsed="false">
      <c r="A466" s="21" t="n">
        <v>442</v>
      </c>
      <c r="B466" s="18" t="n">
        <f aca="false">CHOOSE($G$9,S466,U466,W466)</f>
        <v>-1.34365456114121</v>
      </c>
      <c r="C466" s="18" t="n">
        <f aca="false">CHOOSE($G$9,T466,V466,X466)</f>
        <v>-0.0503366945176721</v>
      </c>
      <c r="D466" s="24" t="n">
        <f aca="false">$B$6+$B$7*B466</f>
        <v>-0.084365456114121</v>
      </c>
      <c r="E466" s="24" t="n">
        <f aca="false">$C$6+$C$7*($B$8*B466+SQRT(1-$B$8^2)*C466)</f>
        <v>-0.0215420136765446</v>
      </c>
      <c r="F466" s="14" t="n">
        <f aca="false">B466</f>
        <v>-1.34365456114121</v>
      </c>
      <c r="G466" s="14" t="n">
        <f aca="false">F466^2</f>
        <v>1.80540757967558</v>
      </c>
      <c r="H466" s="21"/>
      <c r="I466" s="21"/>
      <c r="J466" s="21"/>
      <c r="K466" s="21"/>
      <c r="L466" s="21"/>
      <c r="M466" s="21"/>
      <c r="N466" s="21"/>
      <c r="O466" s="21"/>
      <c r="P466" s="21"/>
      <c r="S466" s="20" t="n">
        <v>-1.34365456114121</v>
      </c>
      <c r="T466" s="20" t="n">
        <v>-0.0503366945176721</v>
      </c>
      <c r="U466" s="20" t="n">
        <v>-1.62873783306921</v>
      </c>
      <c r="V466" s="20" t="n">
        <v>1.1793676747937</v>
      </c>
      <c r="W466" s="20" t="n">
        <v>0.947712054418526</v>
      </c>
      <c r="X466" s="20" t="n">
        <v>-0.601933127727722</v>
      </c>
    </row>
    <row r="467" customFormat="false" ht="15" hidden="false" customHeight="false" outlineLevel="0" collapsed="false">
      <c r="A467" s="21" t="n">
        <v>443</v>
      </c>
      <c r="B467" s="18" t="n">
        <f aca="false">CHOOSE($G$9,S467,U467,W467)</f>
        <v>-0.837587544373099</v>
      </c>
      <c r="C467" s="18" t="n">
        <f aca="false">CHOOSE($G$9,T467,V467,X467)</f>
        <v>1.49522197691563</v>
      </c>
      <c r="D467" s="24" t="n">
        <f aca="false">$B$6+$B$7*B467</f>
        <v>-0.0337587544373099</v>
      </c>
      <c r="E467" s="24" t="n">
        <f aca="false">$C$6+$C$7*($B$8*B467+SQRT(1-$B$8^2)*C467)</f>
        <v>0.137610644411918</v>
      </c>
      <c r="F467" s="14" t="n">
        <f aca="false">B467</f>
        <v>-0.837587544373099</v>
      </c>
      <c r="G467" s="14" t="n">
        <f aca="false">F467^2</f>
        <v>0.701552894488958</v>
      </c>
      <c r="H467" s="21"/>
      <c r="I467" s="21"/>
      <c r="J467" s="21"/>
      <c r="K467" s="21"/>
      <c r="L467" s="21"/>
      <c r="M467" s="21"/>
      <c r="N467" s="21"/>
      <c r="O467" s="21"/>
      <c r="P467" s="21"/>
      <c r="S467" s="20" t="n">
        <v>-0.837587544373099</v>
      </c>
      <c r="T467" s="20" t="n">
        <v>1.49522197691563</v>
      </c>
      <c r="U467" s="20" t="n">
        <v>0.434261018837904</v>
      </c>
      <c r="V467" s="20" t="n">
        <v>-0.813151181360166</v>
      </c>
      <c r="W467" s="20" t="n">
        <v>-0.410450438957095</v>
      </c>
      <c r="X467" s="20" t="n">
        <v>0.19756250923422</v>
      </c>
    </row>
    <row r="468" customFormat="false" ht="15" hidden="false" customHeight="false" outlineLevel="0" collapsed="false">
      <c r="A468" s="21" t="n">
        <v>444</v>
      </c>
      <c r="B468" s="18" t="n">
        <f aca="false">CHOOSE($G$9,S468,U468,W468)</f>
        <v>1.29926956625378</v>
      </c>
      <c r="C468" s="18" t="n">
        <f aca="false">CHOOSE($G$9,T468,V468,X468)</f>
        <v>0.563814732241569</v>
      </c>
      <c r="D468" s="24" t="n">
        <f aca="false">$B$6+$B$7*B468</f>
        <v>0.179926956625378</v>
      </c>
      <c r="E468" s="24" t="n">
        <f aca="false">$C$6+$C$7*($B$8*B468+SQRT(1-$B$8^2)*C468)</f>
        <v>0.163791266427601</v>
      </c>
      <c r="F468" s="14" t="n">
        <f aca="false">B468</f>
        <v>1.29926956625378</v>
      </c>
      <c r="G468" s="14" t="n">
        <f aca="false">F468^2</f>
        <v>1.68810140579329</v>
      </c>
      <c r="H468" s="21"/>
      <c r="I468" s="21"/>
      <c r="J468" s="21"/>
      <c r="K468" s="21"/>
      <c r="L468" s="21"/>
      <c r="M468" s="21"/>
      <c r="N468" s="21"/>
      <c r="O468" s="21"/>
      <c r="P468" s="21"/>
      <c r="S468" s="20" t="n">
        <v>1.29926956625378</v>
      </c>
      <c r="T468" s="20" t="n">
        <v>0.563814732241569</v>
      </c>
      <c r="U468" s="20" t="n">
        <v>0.0804294118643758</v>
      </c>
      <c r="V468" s="20" t="n">
        <v>0.0804451743111101</v>
      </c>
      <c r="W468" s="20" t="n">
        <v>-0.686352352222666</v>
      </c>
      <c r="X468" s="20" t="n">
        <v>-1.02089269122503</v>
      </c>
    </row>
    <row r="469" customFormat="false" ht="15" hidden="false" customHeight="false" outlineLevel="0" collapsed="false">
      <c r="A469" s="21" t="n">
        <v>445</v>
      </c>
      <c r="B469" s="18" t="n">
        <f aca="false">CHOOSE($G$9,S469,U469,W469)</f>
        <v>0.27052584812006</v>
      </c>
      <c r="C469" s="18" t="n">
        <f aca="false">CHOOSE($G$9,T469,V469,X469)</f>
        <v>-0.0966193234946557</v>
      </c>
      <c r="D469" s="24" t="n">
        <f aca="false">$B$6+$B$7*B469</f>
        <v>0.077052584812006</v>
      </c>
      <c r="E469" s="24" t="n">
        <f aca="false">$C$6+$C$7*($B$8*B469+SQRT(1-$B$8^2)*C469)</f>
        <v>0.0551588135417191</v>
      </c>
      <c r="F469" s="14" t="n">
        <f aca="false">B469</f>
        <v>0.27052584812006</v>
      </c>
      <c r="G469" s="14" t="n">
        <f aca="false">F469^2</f>
        <v>0.0731842345010776</v>
      </c>
      <c r="H469" s="21"/>
      <c r="I469" s="21"/>
      <c r="J469" s="21"/>
      <c r="K469" s="21"/>
      <c r="L469" s="21"/>
      <c r="M469" s="21"/>
      <c r="N469" s="21"/>
      <c r="O469" s="21"/>
      <c r="P469" s="21"/>
      <c r="S469" s="20" t="n">
        <v>0.27052584812006</v>
      </c>
      <c r="T469" s="20" t="n">
        <v>-0.0966193234946557</v>
      </c>
      <c r="U469" s="20" t="n">
        <v>-0.0272603902395667</v>
      </c>
      <c r="V469" s="20" t="n">
        <v>-1.75121372370217</v>
      </c>
      <c r="W469" s="20" t="n">
        <v>0.47969115042453</v>
      </c>
      <c r="X469" s="20" t="n">
        <v>-0.488131738887217</v>
      </c>
    </row>
    <row r="470" customFormat="false" ht="15" hidden="false" customHeight="false" outlineLevel="0" collapsed="false">
      <c r="A470" s="21" t="n">
        <v>446</v>
      </c>
      <c r="B470" s="18" t="n">
        <f aca="false">CHOOSE($G$9,S470,U470,W470)</f>
        <v>1.05229641069764</v>
      </c>
      <c r="C470" s="18" t="n">
        <f aca="false">CHOOSE($G$9,T470,V470,X470)</f>
        <v>0.759826280760274</v>
      </c>
      <c r="D470" s="24" t="n">
        <f aca="false">$B$6+$B$7*B470</f>
        <v>0.155229641069764</v>
      </c>
      <c r="E470" s="24" t="n">
        <f aca="false">$C$6+$C$7*($B$8*B470+SQRT(1-$B$8^2)*C470)</f>
        <v>0.168417706695026</v>
      </c>
      <c r="F470" s="14" t="n">
        <f aca="false">B470</f>
        <v>1.05229641069764</v>
      </c>
      <c r="G470" s="14" t="n">
        <f aca="false">F470^2</f>
        <v>1.10732773596713</v>
      </c>
      <c r="H470" s="21"/>
      <c r="I470" s="21"/>
      <c r="J470" s="21"/>
      <c r="K470" s="21"/>
      <c r="L470" s="21"/>
      <c r="M470" s="21"/>
      <c r="N470" s="21"/>
      <c r="O470" s="21"/>
      <c r="P470" s="21"/>
      <c r="S470" s="20" t="n">
        <v>1.05229641069764</v>
      </c>
      <c r="T470" s="20" t="n">
        <v>0.759826280760274</v>
      </c>
      <c r="U470" s="20" t="n">
        <v>-0.455371315450589</v>
      </c>
      <c r="V470" s="20" t="n">
        <v>-0.605856014517375</v>
      </c>
      <c r="W470" s="20" t="n">
        <v>0.629870600860051</v>
      </c>
      <c r="X470" s="20" t="n">
        <v>0.160740620620434</v>
      </c>
    </row>
    <row r="471" customFormat="false" ht="15" hidden="false" customHeight="false" outlineLevel="0" collapsed="false">
      <c r="A471" s="21" t="n">
        <v>447</v>
      </c>
      <c r="B471" s="18" t="n">
        <f aca="false">CHOOSE($G$9,S471,U471,W471)</f>
        <v>-1.10833039961235</v>
      </c>
      <c r="C471" s="18" t="n">
        <f aca="false">CHOOSE($G$9,T471,V471,X471)</f>
        <v>0.684711058561279</v>
      </c>
      <c r="D471" s="24" t="n">
        <f aca="false">$B$6+$B$7*B471</f>
        <v>-0.0608330399612352</v>
      </c>
      <c r="E471" s="24" t="n">
        <f aca="false">$C$6+$C$7*($B$8*B471+SQRT(1-$B$8^2)*C471)</f>
        <v>0.0538811971160026</v>
      </c>
      <c r="F471" s="14" t="n">
        <f aca="false">B471</f>
        <v>-1.10833039961235</v>
      </c>
      <c r="G471" s="14" t="n">
        <f aca="false">F471^2</f>
        <v>1.22839627470488</v>
      </c>
      <c r="H471" s="21"/>
      <c r="I471" s="21"/>
      <c r="J471" s="21"/>
      <c r="K471" s="21"/>
      <c r="L471" s="21"/>
      <c r="M471" s="21"/>
      <c r="N471" s="21"/>
      <c r="O471" s="21"/>
      <c r="P471" s="21"/>
      <c r="S471" s="20" t="n">
        <v>-1.10833039961235</v>
      </c>
      <c r="T471" s="20" t="n">
        <v>0.684711058561279</v>
      </c>
      <c r="U471" s="20" t="n">
        <v>-1.01054413982398</v>
      </c>
      <c r="V471" s="20" t="n">
        <v>-0.219792509639514</v>
      </c>
      <c r="W471" s="20" t="n">
        <v>-1.98949178564761</v>
      </c>
      <c r="X471" s="20" t="n">
        <v>-0.850023111581169</v>
      </c>
    </row>
    <row r="472" customFormat="false" ht="15" hidden="false" customHeight="false" outlineLevel="0" collapsed="false">
      <c r="A472" s="21" t="n">
        <v>448</v>
      </c>
      <c r="B472" s="18" t="n">
        <f aca="false">CHOOSE($G$9,S472,U472,W472)</f>
        <v>-0.503547160483646</v>
      </c>
      <c r="C472" s="18" t="n">
        <f aca="false">CHOOSE($G$9,T472,V472,X472)</f>
        <v>-0.867297127169907</v>
      </c>
      <c r="D472" s="24" t="n">
        <f aca="false">$B$6+$B$7*B472</f>
        <v>-0.000354716048364637</v>
      </c>
      <c r="E472" s="24" t="n">
        <f aca="false">$C$6+$C$7*($B$8*B472+SQRT(1-$B$8^2)*C472)</f>
        <v>-0.0502874925000225</v>
      </c>
      <c r="F472" s="14" t="n">
        <f aca="false">B472</f>
        <v>-0.503547160483646</v>
      </c>
      <c r="G472" s="14" t="n">
        <f aca="false">F472^2</f>
        <v>0.253559742831143</v>
      </c>
      <c r="H472" s="21"/>
      <c r="I472" s="21"/>
      <c r="J472" s="21"/>
      <c r="K472" s="21"/>
      <c r="L472" s="21"/>
      <c r="M472" s="21"/>
      <c r="N472" s="21"/>
      <c r="O472" s="21"/>
      <c r="P472" s="21"/>
      <c r="S472" s="20" t="n">
        <v>-0.503547160483646</v>
      </c>
      <c r="T472" s="20" t="n">
        <v>-0.867297127169907</v>
      </c>
      <c r="U472" s="20" t="n">
        <v>-0.535291469229963</v>
      </c>
      <c r="V472" s="20" t="n">
        <v>-0.0133293716559462</v>
      </c>
      <c r="W472" s="20" t="n">
        <v>-0.599922428025779</v>
      </c>
      <c r="X472" s="20" t="n">
        <v>-0.22007226699662</v>
      </c>
    </row>
    <row r="473" customFormat="false" ht="15" hidden="false" customHeight="false" outlineLevel="0" collapsed="false">
      <c r="A473" s="21" t="n">
        <v>449</v>
      </c>
      <c r="B473" s="18" t="n">
        <f aca="false">CHOOSE($G$9,S473,U473,W473)</f>
        <v>0.36329807488324</v>
      </c>
      <c r="C473" s="18" t="n">
        <f aca="false">CHOOSE($G$9,T473,V473,X473)</f>
        <v>-1.4205937321516</v>
      </c>
      <c r="D473" s="24" t="n">
        <f aca="false">$B$6+$B$7*B473</f>
        <v>0.086329807488324</v>
      </c>
      <c r="E473" s="24" t="n">
        <f aca="false">$C$6+$C$7*($B$8*B473+SQRT(1-$B$8^2)*C473)</f>
        <v>-0.0548621223058608</v>
      </c>
      <c r="F473" s="14" t="n">
        <f aca="false">B473</f>
        <v>0.36329807488324</v>
      </c>
      <c r="G473" s="14" t="n">
        <f aca="false">F473^2</f>
        <v>0.131985491213868</v>
      </c>
      <c r="H473" s="21"/>
      <c r="I473" s="21"/>
      <c r="J473" s="21"/>
      <c r="K473" s="21"/>
      <c r="L473" s="21"/>
      <c r="M473" s="21"/>
      <c r="N473" s="21"/>
      <c r="O473" s="21"/>
      <c r="P473" s="21"/>
      <c r="S473" s="20" t="n">
        <v>0.36329807488324</v>
      </c>
      <c r="T473" s="20" t="n">
        <v>-1.4205937321516</v>
      </c>
      <c r="U473" s="20" t="n">
        <v>-0.912358534327138</v>
      </c>
      <c r="V473" s="20" t="n">
        <v>-1.54655810991186</v>
      </c>
      <c r="W473" s="20" t="n">
        <v>-0.240798946759281</v>
      </c>
      <c r="X473" s="20" t="n">
        <v>0.752446931965342</v>
      </c>
    </row>
    <row r="474" customFormat="false" ht="15" hidden="false" customHeight="false" outlineLevel="0" collapsed="false">
      <c r="A474" s="21" t="n">
        <v>450</v>
      </c>
      <c r="B474" s="18" t="n">
        <f aca="false">CHOOSE($G$9,S474,U474,W474)</f>
        <v>-0.787475426634915</v>
      </c>
      <c r="C474" s="18" t="n">
        <f aca="false">CHOOSE($G$9,T474,V474,X474)</f>
        <v>-1.08892386916685</v>
      </c>
      <c r="D474" s="24" t="n">
        <f aca="false">$B$6+$B$7*B474</f>
        <v>-0.0287475426634915</v>
      </c>
      <c r="E474" s="24" t="n">
        <f aca="false">$C$6+$C$7*($B$8*B474+SQRT(1-$B$8^2)*C474)</f>
        <v>-0.0836773446803196</v>
      </c>
      <c r="F474" s="14" t="n">
        <f aca="false">B474</f>
        <v>-0.787475426634915</v>
      </c>
      <c r="G474" s="14" t="n">
        <f aca="false">F474^2</f>
        <v>0.620117547553841</v>
      </c>
      <c r="H474" s="21"/>
      <c r="I474" s="21"/>
      <c r="J474" s="21"/>
      <c r="K474" s="21"/>
      <c r="L474" s="21"/>
      <c r="M474" s="21"/>
      <c r="N474" s="21"/>
      <c r="O474" s="21"/>
      <c r="P474" s="21"/>
      <c r="S474" s="20" t="n">
        <v>-0.787475426634915</v>
      </c>
      <c r="T474" s="20" t="n">
        <v>-1.08892386916685</v>
      </c>
      <c r="U474" s="20" t="n">
        <v>-1.73603272993619</v>
      </c>
      <c r="V474" s="20" t="n">
        <v>0.458348482473942</v>
      </c>
      <c r="W474" s="20" t="n">
        <v>-0.204354974774336</v>
      </c>
      <c r="X474" s="20" t="n">
        <v>-1.02281099371315</v>
      </c>
    </row>
    <row r="475" customFormat="false" ht="15" hidden="false" customHeight="false" outlineLevel="0" collapsed="false">
      <c r="A475" s="21" t="n">
        <v>451</v>
      </c>
      <c r="B475" s="18" t="n">
        <f aca="false">CHOOSE($G$9,S475,U475,W475)</f>
        <v>-1.23205530481871</v>
      </c>
      <c r="C475" s="18" t="n">
        <f aca="false">CHOOSE($G$9,T475,V475,X475)</f>
        <v>-0.528839568792686</v>
      </c>
      <c r="D475" s="24" t="n">
        <f aca="false">$B$6+$B$7*B475</f>
        <v>-0.0732055304818713</v>
      </c>
      <c r="E475" s="24" t="n">
        <f aca="false">$C$6+$C$7*($B$8*B475+SQRT(1-$B$8^2)*C475)</f>
        <v>-0.0574016153510231</v>
      </c>
      <c r="F475" s="14" t="n">
        <f aca="false">B475</f>
        <v>-1.23205530481871</v>
      </c>
      <c r="G475" s="14" t="n">
        <f aca="false">F475^2</f>
        <v>1.51796027413193</v>
      </c>
      <c r="H475" s="21"/>
      <c r="I475" s="21"/>
      <c r="J475" s="21"/>
      <c r="K475" s="21"/>
      <c r="L475" s="21"/>
      <c r="M475" s="21"/>
      <c r="N475" s="21"/>
      <c r="O475" s="21"/>
      <c r="P475" s="21"/>
      <c r="S475" s="20" t="n">
        <v>-1.23205530481871</v>
      </c>
      <c r="T475" s="20" t="n">
        <v>-0.528839568792686</v>
      </c>
      <c r="U475" s="20" t="n">
        <v>-0.163903525187366</v>
      </c>
      <c r="V475" s="20" t="n">
        <v>-0.667170979905945</v>
      </c>
      <c r="W475" s="20" t="n">
        <v>0.780910167446929</v>
      </c>
      <c r="X475" s="20" t="n">
        <v>-0.668038566216215</v>
      </c>
    </row>
    <row r="476" customFormat="false" ht="15" hidden="false" customHeight="false" outlineLevel="0" collapsed="false">
      <c r="A476" s="21" t="n">
        <v>452</v>
      </c>
      <c r="B476" s="18" t="n">
        <f aca="false">CHOOSE($G$9,S476,U476,W476)</f>
        <v>0.523359891943649</v>
      </c>
      <c r="C476" s="18" t="n">
        <f aca="false">CHOOSE($G$9,T476,V476,X476)</f>
        <v>0.390806901208134</v>
      </c>
      <c r="D476" s="24" t="n">
        <f aca="false">$B$6+$B$7*B476</f>
        <v>0.102335989194365</v>
      </c>
      <c r="E476" s="24" t="n">
        <f aca="false">$C$6+$C$7*($B$8*B476+SQRT(1-$B$8^2)*C476)</f>
        <v>0.110012865039234</v>
      </c>
      <c r="F476" s="14" t="n">
        <f aca="false">B476</f>
        <v>0.523359891943649</v>
      </c>
      <c r="G476" s="14" t="n">
        <f aca="false">F476^2</f>
        <v>0.273905576495268</v>
      </c>
      <c r="H476" s="21"/>
      <c r="I476" s="21"/>
      <c r="J476" s="21"/>
      <c r="K476" s="21"/>
      <c r="L476" s="21"/>
      <c r="M476" s="21"/>
      <c r="N476" s="21"/>
      <c r="O476" s="21"/>
      <c r="P476" s="21"/>
      <c r="S476" s="20" t="n">
        <v>0.523359891943649</v>
      </c>
      <c r="T476" s="20" t="n">
        <v>0.390806901208134</v>
      </c>
      <c r="U476" s="20" t="n">
        <v>-0.036026524729198</v>
      </c>
      <c r="V476" s="20" t="n">
        <v>-1.17444128510741</v>
      </c>
      <c r="W476" s="20" t="n">
        <v>-0.0285265695750009</v>
      </c>
      <c r="X476" s="20" t="n">
        <v>0.897565584330635</v>
      </c>
    </row>
    <row r="477" customFormat="false" ht="15" hidden="false" customHeight="false" outlineLevel="0" collapsed="false">
      <c r="A477" s="21" t="n">
        <v>453</v>
      </c>
      <c r="B477" s="18" t="n">
        <f aca="false">CHOOSE($G$9,S477,U477,W477)</f>
        <v>0.105783381905827</v>
      </c>
      <c r="C477" s="18" t="n">
        <f aca="false">CHOOSE($G$9,T477,V477,X477)</f>
        <v>-0.454139088383104</v>
      </c>
      <c r="D477" s="24" t="n">
        <f aca="false">$B$6+$B$7*B477</f>
        <v>0.0605783381905827</v>
      </c>
      <c r="E477" s="24" t="n">
        <f aca="false">$C$6+$C$7*($B$8*B477+SQRT(1-$B$8^2)*C477)</f>
        <v>0.0159595703561639</v>
      </c>
      <c r="F477" s="14" t="n">
        <f aca="false">B477</f>
        <v>0.105783381905827</v>
      </c>
      <c r="G477" s="14" t="n">
        <f aca="false">F477^2</f>
        <v>0.011190123887434</v>
      </c>
      <c r="H477" s="21"/>
      <c r="I477" s="21"/>
      <c r="J477" s="21"/>
      <c r="K477" s="21"/>
      <c r="L477" s="21"/>
      <c r="M477" s="21"/>
      <c r="N477" s="21"/>
      <c r="O477" s="21"/>
      <c r="P477" s="21"/>
      <c r="S477" s="20" t="n">
        <v>0.105783381905827</v>
      </c>
      <c r="T477" s="20" t="n">
        <v>-0.454139088383104</v>
      </c>
      <c r="U477" s="20" t="n">
        <v>0.477199412297037</v>
      </c>
      <c r="V477" s="20" t="n">
        <v>-0.122290587040778</v>
      </c>
      <c r="W477" s="20" t="n">
        <v>1.53658711924333</v>
      </c>
      <c r="X477" s="20" t="n">
        <v>1.1041798092839</v>
      </c>
    </row>
    <row r="478" customFormat="false" ht="15" hidden="false" customHeight="false" outlineLevel="0" collapsed="false">
      <c r="A478" s="21" t="n">
        <v>454</v>
      </c>
      <c r="B478" s="18" t="n">
        <f aca="false">CHOOSE($G$9,S478,U478,W478)</f>
        <v>1.23856687706238</v>
      </c>
      <c r="C478" s="18" t="n">
        <f aca="false">CHOOSE($G$9,T478,V478,X478)</f>
        <v>0.974323498130848</v>
      </c>
      <c r="D478" s="24" t="n">
        <f aca="false">$B$6+$B$7*B478</f>
        <v>0.173856687706238</v>
      </c>
      <c r="E478" s="24" t="n">
        <f aca="false">$C$6+$C$7*($B$8*B478+SQRT(1-$B$8^2)*C478)</f>
        <v>0.196307233941662</v>
      </c>
      <c r="F478" s="14" t="n">
        <f aca="false">B478</f>
        <v>1.23856687706238</v>
      </c>
      <c r="G478" s="14" t="n">
        <f aca="false">F478^2</f>
        <v>1.53404790895605</v>
      </c>
      <c r="H478" s="21"/>
      <c r="I478" s="21"/>
      <c r="J478" s="21"/>
      <c r="K478" s="21"/>
      <c r="L478" s="21"/>
      <c r="M478" s="21"/>
      <c r="N478" s="21"/>
      <c r="O478" s="21"/>
      <c r="P478" s="21"/>
      <c r="S478" s="20" t="n">
        <v>1.23856687706238</v>
      </c>
      <c r="T478" s="20" t="n">
        <v>0.974323498130848</v>
      </c>
      <c r="U478" s="20" t="n">
        <v>-1.37378292615683</v>
      </c>
      <c r="V478" s="20" t="n">
        <v>-0.17514668186434</v>
      </c>
      <c r="W478" s="20" t="n">
        <v>2.04884491726024</v>
      </c>
      <c r="X478" s="20" t="n">
        <v>2.56587664795659</v>
      </c>
    </row>
    <row r="479" customFormat="false" ht="15" hidden="false" customHeight="false" outlineLevel="0" collapsed="false">
      <c r="A479" s="21" t="n">
        <v>455</v>
      </c>
      <c r="B479" s="18" t="n">
        <f aca="false">CHOOSE($G$9,S479,U479,W479)</f>
        <v>0.261562915912151</v>
      </c>
      <c r="C479" s="18" t="n">
        <f aca="false">CHOOSE($G$9,T479,V479,X479)</f>
        <v>-1.15221698070601</v>
      </c>
      <c r="D479" s="24" t="n">
        <f aca="false">$B$6+$B$7*B479</f>
        <v>0.0761562915912151</v>
      </c>
      <c r="E479" s="24" t="n">
        <f aca="false">$C$6+$C$7*($B$8*B479+SQRT(1-$B$8^2)*C479)</f>
        <v>-0.0367067718007137</v>
      </c>
      <c r="F479" s="14" t="n">
        <f aca="false">B479</f>
        <v>0.261562915912151</v>
      </c>
      <c r="G479" s="14" t="n">
        <f aca="false">F479^2</f>
        <v>0.0684151589804669</v>
      </c>
      <c r="H479" s="21"/>
      <c r="I479" s="21"/>
      <c r="J479" s="21"/>
      <c r="K479" s="21"/>
      <c r="L479" s="21"/>
      <c r="M479" s="21"/>
      <c r="N479" s="21"/>
      <c r="O479" s="21"/>
      <c r="P479" s="21"/>
      <c r="S479" s="20" t="n">
        <v>0.261562915912151</v>
      </c>
      <c r="T479" s="20" t="n">
        <v>-1.15221698070601</v>
      </c>
      <c r="U479" s="20" t="n">
        <v>-1.36875130136126</v>
      </c>
      <c r="V479" s="20" t="n">
        <v>-0.717122676374565</v>
      </c>
      <c r="W479" s="20" t="n">
        <v>0.365895305206304</v>
      </c>
      <c r="X479" s="20" t="n">
        <v>1.33916943634455</v>
      </c>
    </row>
    <row r="480" customFormat="false" ht="15" hidden="false" customHeight="false" outlineLevel="0" collapsed="false">
      <c r="A480" s="21" t="n">
        <v>456</v>
      </c>
      <c r="B480" s="18" t="n">
        <f aca="false">CHOOSE($G$9,S480,U480,W480)</f>
        <v>1.52066993658588</v>
      </c>
      <c r="C480" s="18" t="n">
        <f aca="false">CHOOSE($G$9,T480,V480,X480)</f>
        <v>-0.0282015703592641</v>
      </c>
      <c r="D480" s="24" t="n">
        <f aca="false">$B$6+$B$7*B480</f>
        <v>0.202066993658588</v>
      </c>
      <c r="E480" s="24" t="n">
        <f aca="false">$C$6+$C$7*($B$8*B480+SQRT(1-$B$8^2)*C480)</f>
        <v>0.12359116919352</v>
      </c>
      <c r="F480" s="14" t="n">
        <f aca="false">B480</f>
        <v>1.52066993658588</v>
      </c>
      <c r="G480" s="14" t="n">
        <f aca="false">F480^2</f>
        <v>2.31243705603611</v>
      </c>
      <c r="H480" s="21"/>
      <c r="I480" s="21"/>
      <c r="J480" s="21"/>
      <c r="K480" s="21"/>
      <c r="L480" s="21"/>
      <c r="M480" s="21"/>
      <c r="N480" s="21"/>
      <c r="O480" s="21"/>
      <c r="P480" s="21"/>
      <c r="S480" s="20" t="n">
        <v>1.52066993658588</v>
      </c>
      <c r="T480" s="20" t="n">
        <v>-0.0282015703592641</v>
      </c>
      <c r="U480" s="20" t="n">
        <v>-1.27421711262623</v>
      </c>
      <c r="V480" s="20" t="n">
        <v>-0.182456409292167</v>
      </c>
      <c r="W480" s="20" t="n">
        <v>0.0462743663981343</v>
      </c>
      <c r="X480" s="20" t="n">
        <v>-0.0920954166651663</v>
      </c>
    </row>
    <row r="481" customFormat="false" ht="15" hidden="false" customHeight="false" outlineLevel="0" collapsed="false">
      <c r="A481" s="21" t="n">
        <v>457</v>
      </c>
      <c r="B481" s="18" t="n">
        <f aca="false">CHOOSE($G$9,S481,U481,W481)</f>
        <v>0.124627170648068</v>
      </c>
      <c r="C481" s="18" t="n">
        <f aca="false">CHOOSE($G$9,T481,V481,X481)</f>
        <v>-0.384907692101221</v>
      </c>
      <c r="D481" s="24" t="n">
        <f aca="false">$B$6+$B$7*B481</f>
        <v>0.0624627170648068</v>
      </c>
      <c r="E481" s="24" t="n">
        <f aca="false">$C$6+$C$7*($B$8*B481+SQRT(1-$B$8^2)*C481)</f>
        <v>0.0228973745852338</v>
      </c>
      <c r="F481" s="14" t="n">
        <f aca="false">B481</f>
        <v>0.124627170648068</v>
      </c>
      <c r="G481" s="14" t="n">
        <f aca="false">F481^2</f>
        <v>0.0155319316637427</v>
      </c>
      <c r="H481" s="21"/>
      <c r="I481" s="21"/>
      <c r="J481" s="21"/>
      <c r="K481" s="21"/>
      <c r="L481" s="21"/>
      <c r="M481" s="21"/>
      <c r="N481" s="21"/>
      <c r="O481" s="21"/>
      <c r="P481" s="21"/>
      <c r="S481" s="20" t="n">
        <v>0.124627170648068</v>
      </c>
      <c r="T481" s="20" t="n">
        <v>-0.384907692101221</v>
      </c>
      <c r="U481" s="20" t="n">
        <v>-0.812902572191546</v>
      </c>
      <c r="V481" s="20" t="n">
        <v>0.297804146713084</v>
      </c>
      <c r="W481" s="20" t="n">
        <v>-0.124757088107598</v>
      </c>
      <c r="X481" s="20" t="n">
        <v>-0.519980649862055</v>
      </c>
    </row>
    <row r="482" customFormat="false" ht="15" hidden="false" customHeight="false" outlineLevel="0" collapsed="false">
      <c r="A482" s="21" t="n">
        <v>458</v>
      </c>
      <c r="B482" s="18" t="n">
        <f aca="false">CHOOSE($G$9,S482,U482,W482)</f>
        <v>-1.73036759877259</v>
      </c>
      <c r="C482" s="18" t="n">
        <f aca="false">CHOOSE($G$9,T482,V482,X482)</f>
        <v>0.132258450405473</v>
      </c>
      <c r="D482" s="24" t="n">
        <f aca="false">$B$6+$B$7*B482</f>
        <v>-0.123036759877259</v>
      </c>
      <c r="E482" s="24" t="n">
        <f aca="false">$C$6+$C$7*($B$8*B482+SQRT(1-$B$8^2)*C482)</f>
        <v>-0.0250644621469989</v>
      </c>
      <c r="F482" s="14" t="n">
        <f aca="false">B482</f>
        <v>-1.73036759877259</v>
      </c>
      <c r="G482" s="14" t="n">
        <f aca="false">F482^2</f>
        <v>2.994172026882</v>
      </c>
      <c r="H482" s="21"/>
      <c r="I482" s="21"/>
      <c r="J482" s="21"/>
      <c r="K482" s="21"/>
      <c r="L482" s="21"/>
      <c r="M482" s="21"/>
      <c r="N482" s="21"/>
      <c r="O482" s="21"/>
      <c r="P482" s="21"/>
      <c r="S482" s="20" t="n">
        <v>-1.73036759877259</v>
      </c>
      <c r="T482" s="20" t="n">
        <v>0.132258450405473</v>
      </c>
      <c r="U482" s="20" t="n">
        <v>-0.0296517054705621</v>
      </c>
      <c r="V482" s="20" t="n">
        <v>-1.56034995011997</v>
      </c>
      <c r="W482" s="20" t="n">
        <v>0.152279252488984</v>
      </c>
      <c r="X482" s="20" t="n">
        <v>0.793349498437771</v>
      </c>
    </row>
    <row r="483" customFormat="false" ht="15" hidden="false" customHeight="false" outlineLevel="0" collapsed="false">
      <c r="A483" s="21" t="n">
        <v>459</v>
      </c>
      <c r="B483" s="18" t="n">
        <f aca="false">CHOOSE($G$9,S483,U483,W483)</f>
        <v>-0.787557189357319</v>
      </c>
      <c r="C483" s="18" t="n">
        <f aca="false">CHOOSE($G$9,T483,V483,X483)</f>
        <v>-2.08050833745865</v>
      </c>
      <c r="D483" s="24" t="n">
        <f aca="false">$B$6+$B$7*B483</f>
        <v>-0.0287557189357319</v>
      </c>
      <c r="E483" s="24" t="n">
        <f aca="false">$C$6+$C$7*($B$8*B483+SQRT(1-$B$8^2)*C483)</f>
        <v>-0.169555166770318</v>
      </c>
      <c r="F483" s="14" t="n">
        <f aca="false">B483</f>
        <v>-0.787557189357319</v>
      </c>
      <c r="G483" s="14" t="n">
        <f aca="false">F483^2</f>
        <v>0.620246326508399</v>
      </c>
      <c r="H483" s="21"/>
      <c r="I483" s="21"/>
      <c r="J483" s="21"/>
      <c r="K483" s="21"/>
      <c r="L483" s="21"/>
      <c r="M483" s="21"/>
      <c r="N483" s="21"/>
      <c r="O483" s="21"/>
      <c r="P483" s="21"/>
      <c r="S483" s="20" t="n">
        <v>-0.787557189357319</v>
      </c>
      <c r="T483" s="20" t="n">
        <v>-2.08050833745865</v>
      </c>
      <c r="U483" s="20" t="n">
        <v>-0.316927626862999</v>
      </c>
      <c r="V483" s="20" t="n">
        <v>-0.825696996208986</v>
      </c>
      <c r="W483" s="20" t="n">
        <v>-0.142173027166943</v>
      </c>
      <c r="X483" s="20" t="n">
        <v>0.426610535892321</v>
      </c>
    </row>
    <row r="484" customFormat="false" ht="15" hidden="false" customHeight="false" outlineLevel="0" collapsed="false">
      <c r="A484" s="21" t="n">
        <v>460</v>
      </c>
      <c r="B484" s="18" t="n">
        <f aca="false">CHOOSE($G$9,S484,U484,W484)</f>
        <v>-0.695451525027642</v>
      </c>
      <c r="C484" s="18" t="n">
        <f aca="false">CHOOSE($G$9,T484,V484,X484)</f>
        <v>1.00538030745895</v>
      </c>
      <c r="D484" s="24" t="n">
        <f aca="false">$B$6+$B$7*B484</f>
        <v>-0.0195451525027641</v>
      </c>
      <c r="E484" s="24" t="n">
        <f aca="false">$C$6+$C$7*($B$8*B484+SQRT(1-$B$8^2)*C484)</f>
        <v>0.102295912421024</v>
      </c>
      <c r="F484" s="14" t="n">
        <f aca="false">B484</f>
        <v>-0.695451525027642</v>
      </c>
      <c r="G484" s="14" t="n">
        <f aca="false">F484^2</f>
        <v>0.483652823663272</v>
      </c>
      <c r="H484" s="21"/>
      <c r="I484" s="21"/>
      <c r="J484" s="21"/>
      <c r="K484" s="21"/>
      <c r="L484" s="21"/>
      <c r="M484" s="21"/>
      <c r="N484" s="21"/>
      <c r="O484" s="21"/>
      <c r="P484" s="21"/>
      <c r="S484" s="20" t="n">
        <v>-0.695451525027642</v>
      </c>
      <c r="T484" s="20" t="n">
        <v>1.00538030745895</v>
      </c>
      <c r="U484" s="20" t="n">
        <v>2.17411996921</v>
      </c>
      <c r="V484" s="20" t="n">
        <v>-0.435513015078012</v>
      </c>
      <c r="W484" s="20" t="n">
        <v>1.52963788191872</v>
      </c>
      <c r="X484" s="20" t="n">
        <v>-0.449303874084319</v>
      </c>
    </row>
    <row r="485" customFormat="false" ht="15" hidden="false" customHeight="false" outlineLevel="0" collapsed="false">
      <c r="A485" s="21" t="n">
        <v>461</v>
      </c>
      <c r="B485" s="18" t="n">
        <f aca="false">CHOOSE($G$9,S485,U485,W485)</f>
        <v>0.670244033870573</v>
      </c>
      <c r="C485" s="18" t="n">
        <f aca="false">CHOOSE($G$9,T485,V485,X485)</f>
        <v>0.979313151076704</v>
      </c>
      <c r="D485" s="24" t="n">
        <f aca="false">$B$6+$B$7*B485</f>
        <v>0.117024403387057</v>
      </c>
      <c r="E485" s="24" t="n">
        <f aca="false">$C$6+$C$7*($B$8*B485+SQRT(1-$B$8^2)*C485)</f>
        <v>0.16832320840279</v>
      </c>
      <c r="F485" s="14" t="n">
        <f aca="false">B485</f>
        <v>0.670244033870573</v>
      </c>
      <c r="G485" s="14" t="n">
        <f aca="false">F485^2</f>
        <v>0.449227064939098</v>
      </c>
      <c r="H485" s="21"/>
      <c r="I485" s="21"/>
      <c r="J485" s="21"/>
      <c r="K485" s="21"/>
      <c r="L485" s="21"/>
      <c r="M485" s="21"/>
      <c r="N485" s="21"/>
      <c r="O485" s="21"/>
      <c r="P485" s="21"/>
      <c r="S485" s="20" t="n">
        <v>0.670244033870573</v>
      </c>
      <c r="T485" s="20" t="n">
        <v>0.979313151076704</v>
      </c>
      <c r="U485" s="20" t="n">
        <v>1.57804540833779</v>
      </c>
      <c r="V485" s="20" t="n">
        <v>-0.818633422433189</v>
      </c>
      <c r="W485" s="20" t="n">
        <v>1.05679590786803</v>
      </c>
      <c r="X485" s="20" t="n">
        <v>0.160433094337179</v>
      </c>
    </row>
    <row r="486" customFormat="false" ht="15" hidden="false" customHeight="false" outlineLevel="0" collapsed="false">
      <c r="A486" s="21" t="n">
        <v>462</v>
      </c>
      <c r="B486" s="18" t="n">
        <f aca="false">CHOOSE($G$9,S486,U486,W486)</f>
        <v>0.831183685988995</v>
      </c>
      <c r="C486" s="18" t="n">
        <f aca="false">CHOOSE($G$9,T486,V486,X486)</f>
        <v>-1.05848680363921</v>
      </c>
      <c r="D486" s="24" t="n">
        <f aca="false">$B$6+$B$7*B486</f>
        <v>0.1331183685989</v>
      </c>
      <c r="E486" s="24" t="n">
        <f aca="false">$C$6+$C$7*($B$8*B486+SQRT(1-$B$8^2)*C486)</f>
        <v>-0.000108461852764918</v>
      </c>
      <c r="F486" s="14" t="n">
        <f aca="false">B486</f>
        <v>0.831183685988995</v>
      </c>
      <c r="G486" s="14" t="n">
        <f aca="false">F486^2</f>
        <v>0.690866319854253</v>
      </c>
      <c r="H486" s="21"/>
      <c r="I486" s="21"/>
      <c r="J486" s="21"/>
      <c r="K486" s="21"/>
      <c r="L486" s="21"/>
      <c r="M486" s="21"/>
      <c r="N486" s="21"/>
      <c r="O486" s="21"/>
      <c r="P486" s="21"/>
      <c r="S486" s="20" t="n">
        <v>0.831183685988995</v>
      </c>
      <c r="T486" s="20" t="n">
        <v>-1.05848680363921</v>
      </c>
      <c r="U486" s="20" t="n">
        <v>0.773627591439352</v>
      </c>
      <c r="V486" s="20" t="n">
        <v>1.41940531731777</v>
      </c>
      <c r="W486" s="20" t="n">
        <v>0.49316997650145</v>
      </c>
      <c r="X486" s="20" t="n">
        <v>-0.767937429817573</v>
      </c>
    </row>
    <row r="487" customFormat="false" ht="15" hidden="false" customHeight="false" outlineLevel="0" collapsed="false">
      <c r="A487" s="21" t="n">
        <v>463</v>
      </c>
      <c r="B487" s="18" t="n">
        <f aca="false">CHOOSE($G$9,S487,U487,W487)</f>
        <v>-0.68785607273816</v>
      </c>
      <c r="C487" s="18" t="n">
        <f aca="false">CHOOSE($G$9,T487,V487,X487)</f>
        <v>-0.886060639172527</v>
      </c>
      <c r="D487" s="24" t="n">
        <f aca="false">$B$6+$B$7*B487</f>
        <v>-0.018785607273816</v>
      </c>
      <c r="E487" s="24" t="n">
        <f aca="false">$C$6+$C$7*($B$8*B487+SQRT(1-$B$8^2)*C487)</f>
        <v>-0.0611279059185966</v>
      </c>
      <c r="F487" s="14" t="n">
        <f aca="false">B487</f>
        <v>-0.68785607273816</v>
      </c>
      <c r="G487" s="14" t="n">
        <f aca="false">F487^2</f>
        <v>0.473145976802765</v>
      </c>
      <c r="H487" s="21"/>
      <c r="I487" s="21"/>
      <c r="J487" s="21"/>
      <c r="K487" s="21"/>
      <c r="L487" s="21"/>
      <c r="M487" s="21"/>
      <c r="N487" s="21"/>
      <c r="O487" s="21"/>
      <c r="P487" s="21"/>
      <c r="S487" s="20" t="n">
        <v>-0.68785607273816</v>
      </c>
      <c r="T487" s="20" t="n">
        <v>-0.886060639172527</v>
      </c>
      <c r="U487" s="20" t="n">
        <v>-1.29070795778449</v>
      </c>
      <c r="V487" s="20" t="n">
        <v>-0.836217253046975</v>
      </c>
      <c r="W487" s="20" t="n">
        <v>0.561680220410062</v>
      </c>
      <c r="X487" s="20" t="n">
        <v>-0.339198789096237</v>
      </c>
    </row>
    <row r="488" customFormat="false" ht="15" hidden="false" customHeight="false" outlineLevel="0" collapsed="false">
      <c r="A488" s="21" t="n">
        <v>464</v>
      </c>
      <c r="B488" s="18" t="n">
        <f aca="false">CHOOSE($G$9,S488,U488,W488)</f>
        <v>-1.19532271572087</v>
      </c>
      <c r="C488" s="18" t="n">
        <f aca="false">CHOOSE($G$9,T488,V488,X488)</f>
        <v>0.271425257951251</v>
      </c>
      <c r="D488" s="24" t="n">
        <f aca="false">$B$6+$B$7*B488</f>
        <v>-0.0695322715720872</v>
      </c>
      <c r="E488" s="24" t="n">
        <f aca="false">$C$6+$C$7*($B$8*B488+SQRT(1-$B$8^2)*C488)</f>
        <v>0.0137399810754092</v>
      </c>
      <c r="F488" s="14" t="n">
        <f aca="false">B488</f>
        <v>-1.19532271572087</v>
      </c>
      <c r="G488" s="14" t="n">
        <f aca="false">F488^2</f>
        <v>1.42879639471832</v>
      </c>
      <c r="H488" s="21"/>
      <c r="I488" s="21"/>
      <c r="J488" s="21"/>
      <c r="K488" s="21"/>
      <c r="L488" s="21"/>
      <c r="M488" s="21"/>
      <c r="N488" s="21"/>
      <c r="O488" s="21"/>
      <c r="P488" s="21"/>
      <c r="S488" s="20" t="n">
        <v>-1.19532271572087</v>
      </c>
      <c r="T488" s="20" t="n">
        <v>0.271425257951251</v>
      </c>
      <c r="U488" s="20" t="n">
        <v>0.337403757317478</v>
      </c>
      <c r="V488" s="20" t="n">
        <v>-0.499426624201777</v>
      </c>
      <c r="W488" s="20" t="n">
        <v>0.347991141191385</v>
      </c>
      <c r="X488" s="20" t="n">
        <v>1.00654437174845</v>
      </c>
    </row>
    <row r="489" customFormat="false" ht="15" hidden="false" customHeight="false" outlineLevel="0" collapsed="false">
      <c r="A489" s="21" t="n">
        <v>465</v>
      </c>
      <c r="B489" s="18" t="n">
        <f aca="false">CHOOSE($G$9,S489,U489,W489)</f>
        <v>0.0967447421734091</v>
      </c>
      <c r="C489" s="18" t="n">
        <f aca="false">CHOOSE($G$9,T489,V489,X489)</f>
        <v>0.206218427371911</v>
      </c>
      <c r="D489" s="24" t="n">
        <f aca="false">$B$6+$B$7*B489</f>
        <v>0.0596744742173409</v>
      </c>
      <c r="E489" s="24" t="n">
        <f aca="false">$C$6+$C$7*($B$8*B489+SQRT(1-$B$8^2)*C489)</f>
        <v>0.0726962767919256</v>
      </c>
      <c r="F489" s="14" t="n">
        <f aca="false">B489</f>
        <v>0.0967447421734091</v>
      </c>
      <c r="G489" s="14" t="n">
        <f aca="false">F489^2</f>
        <v>0.0093595451381994</v>
      </c>
      <c r="H489" s="21"/>
      <c r="I489" s="21"/>
      <c r="J489" s="21"/>
      <c r="K489" s="21"/>
      <c r="L489" s="21"/>
      <c r="M489" s="21"/>
      <c r="N489" s="21"/>
      <c r="O489" s="21"/>
      <c r="P489" s="21"/>
      <c r="S489" s="20" t="n">
        <v>0.0967447421734091</v>
      </c>
      <c r="T489" s="20" t="n">
        <v>0.206218427371911</v>
      </c>
      <c r="U489" s="20" t="n">
        <v>-0.0514971123739961</v>
      </c>
      <c r="V489" s="20" t="n">
        <v>1.37124552074726</v>
      </c>
      <c r="W489" s="20" t="n">
        <v>-0.0196353292541156</v>
      </c>
      <c r="X489" s="20" t="n">
        <v>0.748687409924203</v>
      </c>
    </row>
    <row r="490" customFormat="false" ht="15" hidden="false" customHeight="false" outlineLevel="0" collapsed="false">
      <c r="A490" s="21" t="n">
        <v>466</v>
      </c>
      <c r="B490" s="18" t="n">
        <f aca="false">CHOOSE($G$9,S490,U490,W490)</f>
        <v>-0.885181986683809</v>
      </c>
      <c r="C490" s="18" t="n">
        <f aca="false">CHOOSE($G$9,T490,V490,X490)</f>
        <v>1.01308896964345</v>
      </c>
      <c r="D490" s="24" t="n">
        <f aca="false">$B$6+$B$7*B490</f>
        <v>-0.0385181986683809</v>
      </c>
      <c r="E490" s="24" t="n">
        <f aca="false">$C$6+$C$7*($B$8*B490+SQRT(1-$B$8^2)*C490)</f>
        <v>0.0934769790663127</v>
      </c>
      <c r="F490" s="14" t="n">
        <f aca="false">B490</f>
        <v>-0.885181986683809</v>
      </c>
      <c r="G490" s="14" t="n">
        <f aca="false">F490^2</f>
        <v>0.783547149549496</v>
      </c>
      <c r="H490" s="21"/>
      <c r="I490" s="21"/>
      <c r="J490" s="21"/>
      <c r="K490" s="21"/>
      <c r="L490" s="21"/>
      <c r="M490" s="21"/>
      <c r="N490" s="21"/>
      <c r="O490" s="21"/>
      <c r="P490" s="21"/>
      <c r="S490" s="20" t="n">
        <v>-0.885181986683809</v>
      </c>
      <c r="T490" s="20" t="n">
        <v>1.01308896964345</v>
      </c>
      <c r="U490" s="20" t="n">
        <v>-2.01590180592585</v>
      </c>
      <c r="V490" s="20" t="n">
        <v>0.982987894736117</v>
      </c>
      <c r="W490" s="20" t="n">
        <v>1.66464146045069</v>
      </c>
      <c r="X490" s="20" t="n">
        <v>1.3257459550676</v>
      </c>
    </row>
    <row r="491" customFormat="false" ht="15" hidden="false" customHeight="false" outlineLevel="0" collapsed="false">
      <c r="A491" s="21" t="n">
        <v>467</v>
      </c>
      <c r="B491" s="18" t="n">
        <f aca="false">CHOOSE($G$9,S491,U491,W491)</f>
        <v>0.370660989271103</v>
      </c>
      <c r="C491" s="18" t="n">
        <f aca="false">CHOOSE($G$9,T491,V491,X491)</f>
        <v>-0.232215940184124</v>
      </c>
      <c r="D491" s="24" t="n">
        <f aca="false">$B$6+$B$7*B491</f>
        <v>0.0870660989271103</v>
      </c>
      <c r="E491" s="24" t="n">
        <f aca="false">$C$6+$C$7*($B$8*B491+SQRT(1-$B$8^2)*C491)</f>
        <v>0.0484225591272413</v>
      </c>
      <c r="F491" s="14" t="n">
        <f aca="false">B491</f>
        <v>0.370660989271103</v>
      </c>
      <c r="G491" s="14" t="n">
        <f aca="false">F491^2</f>
        <v>0.137389568967433</v>
      </c>
      <c r="H491" s="21"/>
      <c r="I491" s="21"/>
      <c r="J491" s="21"/>
      <c r="K491" s="21"/>
      <c r="L491" s="21"/>
      <c r="M491" s="21"/>
      <c r="N491" s="21"/>
      <c r="O491" s="21"/>
      <c r="P491" s="21"/>
      <c r="S491" s="20" t="n">
        <v>0.370660989271103</v>
      </c>
      <c r="T491" s="20" t="n">
        <v>-0.232215940184124</v>
      </c>
      <c r="U491" s="20" t="n">
        <v>0.689137543238454</v>
      </c>
      <c r="V491" s="20" t="n">
        <v>0.354501105481235</v>
      </c>
      <c r="W491" s="20" t="n">
        <v>-0.2268557768334</v>
      </c>
      <c r="X491" s="20" t="n">
        <v>-0.580854342706151</v>
      </c>
    </row>
    <row r="492" customFormat="false" ht="15" hidden="false" customHeight="false" outlineLevel="0" collapsed="false">
      <c r="A492" s="21" t="n">
        <v>468</v>
      </c>
      <c r="B492" s="18" t="n">
        <f aca="false">CHOOSE($G$9,S492,U492,W492)</f>
        <v>-0.390339125993401</v>
      </c>
      <c r="C492" s="18" t="n">
        <f aca="false">CHOOSE($G$9,T492,V492,X492)</f>
        <v>0.344915708059075</v>
      </c>
      <c r="D492" s="24" t="n">
        <f aca="false">$B$6+$B$7*B492</f>
        <v>0.0109660874006599</v>
      </c>
      <c r="E492" s="24" t="n">
        <f aca="false">$C$6+$C$7*($B$8*B492+SQRT(1-$B$8^2)*C492)</f>
        <v>0.0603536202346756</v>
      </c>
      <c r="F492" s="14" t="n">
        <f aca="false">B492</f>
        <v>-0.390339125993401</v>
      </c>
      <c r="G492" s="14" t="n">
        <f aca="false">F492^2</f>
        <v>0.152364633281292</v>
      </c>
      <c r="H492" s="21"/>
      <c r="I492" s="21"/>
      <c r="J492" s="21"/>
      <c r="K492" s="21"/>
      <c r="L492" s="21"/>
      <c r="M492" s="21"/>
      <c r="N492" s="21"/>
      <c r="O492" s="21"/>
      <c r="P492" s="21"/>
      <c r="S492" s="20" t="n">
        <v>-0.390339125993401</v>
      </c>
      <c r="T492" s="20" t="n">
        <v>0.344915708059075</v>
      </c>
      <c r="U492" s="20" t="n">
        <v>1.23576911360731</v>
      </c>
      <c r="V492" s="20" t="n">
        <v>-1.03497075969782</v>
      </c>
      <c r="W492" s="20" t="n">
        <v>-0.19786007508518</v>
      </c>
      <c r="X492" s="20" t="n">
        <v>-0.358209228122661</v>
      </c>
    </row>
    <row r="493" customFormat="false" ht="15" hidden="false" customHeight="false" outlineLevel="0" collapsed="false">
      <c r="A493" s="21" t="n">
        <v>469</v>
      </c>
      <c r="B493" s="18" t="n">
        <f aca="false">CHOOSE($G$9,S493,U493,W493)</f>
        <v>0.206407631364979</v>
      </c>
      <c r="C493" s="18" t="n">
        <f aca="false">CHOOSE($G$9,T493,V493,X493)</f>
        <v>-0.601892051085919</v>
      </c>
      <c r="D493" s="24" t="n">
        <f aca="false">$B$6+$B$7*B493</f>
        <v>0.0706407631364979</v>
      </c>
      <c r="E493" s="24" t="n">
        <f aca="false">$C$6+$C$7*($B$8*B493+SQRT(1-$B$8^2)*C493)</f>
        <v>0.00819500091061627</v>
      </c>
      <c r="F493" s="14" t="n">
        <f aca="false">B493</f>
        <v>0.206407631364979</v>
      </c>
      <c r="G493" s="14" t="n">
        <f aca="false">F493^2</f>
        <v>0.042604110285701</v>
      </c>
      <c r="H493" s="21"/>
      <c r="I493" s="21"/>
      <c r="J493" s="21"/>
      <c r="K493" s="21"/>
      <c r="L493" s="21"/>
      <c r="M493" s="21"/>
      <c r="N493" s="21"/>
      <c r="O493" s="21"/>
      <c r="P493" s="21"/>
      <c r="S493" s="20" t="n">
        <v>0.206407631364979</v>
      </c>
      <c r="T493" s="20" t="n">
        <v>-0.601892051085919</v>
      </c>
      <c r="U493" s="20" t="n">
        <v>-0.407820414694515</v>
      </c>
      <c r="V493" s="20" t="n">
        <v>-0.712369640529403</v>
      </c>
      <c r="W493" s="20" t="n">
        <v>-1.73964884879307</v>
      </c>
      <c r="X493" s="20" t="n">
        <v>-0.421204232406608</v>
      </c>
    </row>
    <row r="494" customFormat="false" ht="15" hidden="false" customHeight="false" outlineLevel="0" collapsed="false">
      <c r="A494" s="21" t="n">
        <v>470</v>
      </c>
      <c r="B494" s="18" t="n">
        <f aca="false">CHOOSE($G$9,S494,U494,W494)</f>
        <v>0.604663016792044</v>
      </c>
      <c r="C494" s="18" t="n">
        <f aca="false">CHOOSE($G$9,T494,V494,X494)</f>
        <v>1.81146631514926</v>
      </c>
      <c r="D494" s="24" t="n">
        <f aca="false">$B$6+$B$7*B494</f>
        <v>0.110466301679204</v>
      </c>
      <c r="E494" s="24" t="n">
        <f aca="false">$C$6+$C$7*($B$8*B494+SQRT(1-$B$8^2)*C494)</f>
        <v>0.237110735541507</v>
      </c>
      <c r="F494" s="14" t="n">
        <f aca="false">B494</f>
        <v>0.604663016792044</v>
      </c>
      <c r="G494" s="14" t="n">
        <f aca="false">F494^2</f>
        <v>0.365617363876055</v>
      </c>
      <c r="H494" s="21"/>
      <c r="I494" s="21"/>
      <c r="J494" s="21"/>
      <c r="K494" s="21"/>
      <c r="L494" s="21"/>
      <c r="M494" s="21"/>
      <c r="N494" s="21"/>
      <c r="O494" s="21"/>
      <c r="P494" s="21"/>
      <c r="S494" s="20" t="n">
        <v>0.604663016792044</v>
      </c>
      <c r="T494" s="20" t="n">
        <v>1.81146631514926</v>
      </c>
      <c r="U494" s="20" t="n">
        <v>0.284561968630167</v>
      </c>
      <c r="V494" s="20" t="n">
        <v>-0.238082597797883</v>
      </c>
      <c r="W494" s="20" t="n">
        <v>0.407968103730068</v>
      </c>
      <c r="X494" s="20" t="n">
        <v>-0.944060701932097</v>
      </c>
    </row>
    <row r="495" customFormat="false" ht="15" hidden="false" customHeight="false" outlineLevel="0" collapsed="false">
      <c r="A495" s="21" t="n">
        <v>471</v>
      </c>
      <c r="B495" s="18" t="n">
        <f aca="false">CHOOSE($G$9,S495,U495,W495)</f>
        <v>-0.210705839154626</v>
      </c>
      <c r="C495" s="18" t="n">
        <f aca="false">CHOOSE($G$9,T495,V495,X495)</f>
        <v>1.80083328318427</v>
      </c>
      <c r="D495" s="24" t="n">
        <f aca="false">$B$6+$B$7*B495</f>
        <v>0.0289294160845374</v>
      </c>
      <c r="E495" s="24" t="n">
        <f aca="false">$C$6+$C$7*($B$8*B495+SQRT(1-$B$8^2)*C495)</f>
        <v>0.19542144516408</v>
      </c>
      <c r="F495" s="14" t="n">
        <f aca="false">B495</f>
        <v>-0.210705839154626</v>
      </c>
      <c r="G495" s="14" t="n">
        <f aca="false">F495^2</f>
        <v>0.0443969506538551</v>
      </c>
      <c r="H495" s="21"/>
      <c r="I495" s="21"/>
      <c r="J495" s="21"/>
      <c r="K495" s="21"/>
      <c r="L495" s="21"/>
      <c r="M495" s="21"/>
      <c r="N495" s="21"/>
      <c r="O495" s="21"/>
      <c r="P495" s="21"/>
      <c r="S495" s="20" t="n">
        <v>-0.210705839154626</v>
      </c>
      <c r="T495" s="20" t="n">
        <v>1.80083328318427</v>
      </c>
      <c r="U495" s="20" t="n">
        <v>0.289060988647659</v>
      </c>
      <c r="V495" s="20" t="n">
        <v>-1.42944733660322</v>
      </c>
      <c r="W495" s="20" t="n">
        <v>0.390166857638113</v>
      </c>
      <c r="X495" s="20" t="n">
        <v>-0.948086929602105</v>
      </c>
    </row>
    <row r="496" customFormat="false" ht="15" hidden="false" customHeight="false" outlineLevel="0" collapsed="false">
      <c r="A496" s="21" t="n">
        <v>472</v>
      </c>
      <c r="B496" s="18" t="n">
        <f aca="false">CHOOSE($G$9,S496,U496,W496)</f>
        <v>0.142912086498842</v>
      </c>
      <c r="C496" s="18" t="n">
        <f aca="false">CHOOSE($G$9,T496,V496,X496)</f>
        <v>-0.587020682340595</v>
      </c>
      <c r="D496" s="24" t="n">
        <f aca="false">$B$6+$B$7*B496</f>
        <v>0.0642912086498842</v>
      </c>
      <c r="E496" s="24" t="n">
        <f aca="false">$C$6+$C$7*($B$8*B496+SQRT(1-$B$8^2)*C496)</f>
        <v>0.00630812197955909</v>
      </c>
      <c r="F496" s="14" t="n">
        <f aca="false">B496</f>
        <v>0.142912086498842</v>
      </c>
      <c r="G496" s="14" t="n">
        <f aca="false">F496^2</f>
        <v>0.0204238644674524</v>
      </c>
      <c r="H496" s="21"/>
      <c r="I496" s="21"/>
      <c r="J496" s="21"/>
      <c r="K496" s="21"/>
      <c r="L496" s="21"/>
      <c r="M496" s="21"/>
      <c r="N496" s="21"/>
      <c r="O496" s="21"/>
      <c r="P496" s="21"/>
      <c r="S496" s="20" t="n">
        <v>0.142912086498842</v>
      </c>
      <c r="T496" s="20" t="n">
        <v>-0.587020682340595</v>
      </c>
      <c r="U496" s="20" t="n">
        <v>0.720933219165449</v>
      </c>
      <c r="V496" s="20" t="n">
        <v>-0.528656799868677</v>
      </c>
      <c r="W496" s="20" t="n">
        <v>0.673001692822967</v>
      </c>
      <c r="X496" s="20" t="n">
        <v>1.59871589699672</v>
      </c>
    </row>
    <row r="497" customFormat="false" ht="15" hidden="false" customHeight="false" outlineLevel="0" collapsed="false">
      <c r="A497" s="21" t="n">
        <v>473</v>
      </c>
      <c r="B497" s="18" t="n">
        <f aca="false">CHOOSE($G$9,S497,U497,W497)</f>
        <v>-0.909626930896127</v>
      </c>
      <c r="C497" s="18" t="n">
        <f aca="false">CHOOSE($G$9,T497,V497,X497)</f>
        <v>0.78288094057616</v>
      </c>
      <c r="D497" s="24" t="n">
        <f aca="false">$B$6+$B$7*B497</f>
        <v>-0.0409626930896127</v>
      </c>
      <c r="E497" s="24" t="n">
        <f aca="false">$C$6+$C$7*($B$8*B497+SQRT(1-$B$8^2)*C497)</f>
        <v>0.0723181317229547</v>
      </c>
      <c r="F497" s="14" t="n">
        <f aca="false">B497</f>
        <v>-0.909626930896127</v>
      </c>
      <c r="G497" s="14" t="n">
        <f aca="false">F497^2</f>
        <v>0.827421153411507</v>
      </c>
      <c r="H497" s="21"/>
      <c r="I497" s="21"/>
      <c r="J497" s="21"/>
      <c r="K497" s="21"/>
      <c r="L497" s="21"/>
      <c r="M497" s="21"/>
      <c r="N497" s="21"/>
      <c r="O497" s="21"/>
      <c r="P497" s="21"/>
      <c r="S497" s="20" t="n">
        <v>-0.909626930896127</v>
      </c>
      <c r="T497" s="20" t="n">
        <v>0.78288094057616</v>
      </c>
      <c r="U497" s="20" t="n">
        <v>-2.12656850227802</v>
      </c>
      <c r="V497" s="20" t="n">
        <v>-0.699387206884348</v>
      </c>
      <c r="W497" s="20" t="n">
        <v>0.498131366419781</v>
      </c>
      <c r="X497" s="20" t="n">
        <v>-0.653062663698096</v>
      </c>
    </row>
    <row r="498" customFormat="false" ht="15" hidden="false" customHeight="false" outlineLevel="0" collapsed="false">
      <c r="A498" s="21" t="n">
        <v>474</v>
      </c>
      <c r="B498" s="18" t="n">
        <f aca="false">CHOOSE($G$9,S498,U498,W498)</f>
        <v>-0.154048598204368</v>
      </c>
      <c r="C498" s="18" t="n">
        <f aca="false">CHOOSE($G$9,T498,V498,X498)</f>
        <v>0.0273904822059155</v>
      </c>
      <c r="D498" s="24" t="n">
        <f aca="false">$B$6+$B$7*B498</f>
        <v>0.0345951401795632</v>
      </c>
      <c r="E498" s="24" t="n">
        <f aca="false">$C$6+$C$7*($B$8*B498+SQRT(1-$B$8^2)*C498)</f>
        <v>0.0446696554310045</v>
      </c>
      <c r="F498" s="14" t="n">
        <f aca="false">B498</f>
        <v>-0.154048598204368</v>
      </c>
      <c r="G498" s="14" t="n">
        <f aca="false">F498^2</f>
        <v>0.0237309706087308</v>
      </c>
      <c r="H498" s="21"/>
      <c r="I498" s="21"/>
      <c r="J498" s="21"/>
      <c r="K498" s="21"/>
      <c r="L498" s="21"/>
      <c r="M498" s="21"/>
      <c r="N498" s="21"/>
      <c r="O498" s="21"/>
      <c r="P498" s="21"/>
      <c r="S498" s="20" t="n">
        <v>-0.154048598204368</v>
      </c>
      <c r="T498" s="20" t="n">
        <v>0.0273904822059155</v>
      </c>
      <c r="U498" s="20" t="n">
        <v>0.229811976330555</v>
      </c>
      <c r="V498" s="20" t="n">
        <v>-0.00208148268132286</v>
      </c>
      <c r="W498" s="20" t="n">
        <v>-0.105364063942808</v>
      </c>
      <c r="X498" s="20" t="n">
        <v>1.49550908748499</v>
      </c>
    </row>
    <row r="499" customFormat="false" ht="15" hidden="false" customHeight="false" outlineLevel="0" collapsed="false">
      <c r="A499" s="21" t="n">
        <v>475</v>
      </c>
      <c r="B499" s="18" t="n">
        <f aca="false">CHOOSE($G$9,S499,U499,W499)</f>
        <v>-0.0398397913504542</v>
      </c>
      <c r="C499" s="18" t="n">
        <f aca="false">CHOOSE($G$9,T499,V499,X499)</f>
        <v>-0.424544907631456</v>
      </c>
      <c r="D499" s="24" t="n">
        <f aca="false">$B$6+$B$7*B499</f>
        <v>0.0460160208649546</v>
      </c>
      <c r="E499" s="24" t="n">
        <f aca="false">$C$6+$C$7*($B$8*B499+SQRT(1-$B$8^2)*C499)</f>
        <v>0.0112413429268614</v>
      </c>
      <c r="F499" s="14" t="n">
        <f aca="false">B499</f>
        <v>-0.0398397913504542</v>
      </c>
      <c r="G499" s="14" t="n">
        <f aca="false">F499^2</f>
        <v>0.00158720897484772</v>
      </c>
      <c r="H499" s="21"/>
      <c r="I499" s="21"/>
      <c r="J499" s="21"/>
      <c r="K499" s="21"/>
      <c r="L499" s="21"/>
      <c r="M499" s="21"/>
      <c r="N499" s="21"/>
      <c r="O499" s="21"/>
      <c r="P499" s="21"/>
      <c r="S499" s="20" t="n">
        <v>-0.0398397913504542</v>
      </c>
      <c r="T499" s="20" t="n">
        <v>-0.424544907631456</v>
      </c>
      <c r="U499" s="20" t="n">
        <v>-0.956277337730988</v>
      </c>
      <c r="V499" s="20" t="n">
        <v>0.233028028747398</v>
      </c>
      <c r="W499" s="20" t="n">
        <v>-0.0881874490376249</v>
      </c>
      <c r="X499" s="20" t="n">
        <v>0.463224725407129</v>
      </c>
    </row>
    <row r="500" customFormat="false" ht="15" hidden="false" customHeight="false" outlineLevel="0" collapsed="false">
      <c r="A500" s="21" t="n">
        <v>476</v>
      </c>
      <c r="B500" s="18" t="n">
        <f aca="false">CHOOSE($G$9,S500,U500,W500)</f>
        <v>0.686673360668383</v>
      </c>
      <c r="C500" s="18" t="n">
        <f aca="false">CHOOSE($G$9,T500,V500,X500)</f>
        <v>-0.580999291561071</v>
      </c>
      <c r="D500" s="24" t="n">
        <f aca="false">$B$6+$B$7*B500</f>
        <v>0.118667336066838</v>
      </c>
      <c r="E500" s="24" t="n">
        <f aca="false">$C$6+$C$7*($B$8*B500+SQRT(1-$B$8^2)*C500)</f>
        <v>0.0340176534261542</v>
      </c>
      <c r="F500" s="14" t="n">
        <f aca="false">B500</f>
        <v>0.686673360668383</v>
      </c>
      <c r="G500" s="14" t="n">
        <f aca="false">F500^2</f>
        <v>0.471520304251611</v>
      </c>
      <c r="H500" s="21"/>
      <c r="I500" s="21"/>
      <c r="J500" s="21"/>
      <c r="K500" s="21"/>
      <c r="L500" s="21"/>
      <c r="M500" s="21"/>
      <c r="N500" s="21"/>
      <c r="O500" s="21"/>
      <c r="P500" s="21"/>
      <c r="S500" s="20" t="n">
        <v>0.686673360668383</v>
      </c>
      <c r="T500" s="20" t="n">
        <v>-0.580999291561071</v>
      </c>
      <c r="U500" s="20" t="n">
        <v>0.419847958465795</v>
      </c>
      <c r="V500" s="20" t="n">
        <v>-0.705494930792474</v>
      </c>
      <c r="W500" s="20" t="n">
        <v>-0.548211354563582</v>
      </c>
      <c r="X500" s="20" t="n">
        <v>0.516563957118151</v>
      </c>
    </row>
    <row r="501" customFormat="false" ht="15" hidden="false" customHeight="false" outlineLevel="0" collapsed="false">
      <c r="A501" s="21" t="n">
        <v>477</v>
      </c>
      <c r="B501" s="18" t="n">
        <f aca="false">CHOOSE($G$9,S501,U501,W501)</f>
        <v>-0.564433301279945</v>
      </c>
      <c r="C501" s="18" t="n">
        <f aca="false">CHOOSE($G$9,T501,V501,X501)</f>
        <v>-0.359721978749891</v>
      </c>
      <c r="D501" s="24" t="n">
        <f aca="false">$B$6+$B$7*B501</f>
        <v>-0.00644333012799452</v>
      </c>
      <c r="E501" s="24" t="n">
        <f aca="false">$C$6+$C$7*($B$8*B501+SQRT(1-$B$8^2)*C501)</f>
        <v>-0.00937450225369844</v>
      </c>
      <c r="F501" s="14" t="n">
        <f aca="false">B501</f>
        <v>-0.564433301279945</v>
      </c>
      <c r="G501" s="14" t="n">
        <f aca="false">F501^2</f>
        <v>0.318584951593777</v>
      </c>
      <c r="H501" s="21"/>
      <c r="I501" s="21"/>
      <c r="J501" s="21"/>
      <c r="K501" s="21"/>
      <c r="L501" s="21"/>
      <c r="M501" s="21"/>
      <c r="N501" s="21"/>
      <c r="O501" s="21"/>
      <c r="P501" s="21"/>
      <c r="S501" s="20" t="n">
        <v>-0.564433301279945</v>
      </c>
      <c r="T501" s="20" t="n">
        <v>-0.359721978749891</v>
      </c>
      <c r="U501" s="20" t="n">
        <v>-1.05536827745088</v>
      </c>
      <c r="V501" s="20" t="n">
        <v>-1.66380146222125</v>
      </c>
      <c r="W501" s="20" t="n">
        <v>0.234125585552464</v>
      </c>
      <c r="X501" s="20" t="n">
        <v>0.450662708910727</v>
      </c>
    </row>
    <row r="502" customFormat="false" ht="15" hidden="false" customHeight="false" outlineLevel="0" collapsed="false">
      <c r="A502" s="21" t="n">
        <v>478</v>
      </c>
      <c r="B502" s="18" t="n">
        <f aca="false">CHOOSE($G$9,S502,U502,W502)</f>
        <v>-0.346629414130815</v>
      </c>
      <c r="C502" s="18" t="n">
        <f aca="false">CHOOSE($G$9,T502,V502,X502)</f>
        <v>0.485073477079916</v>
      </c>
      <c r="D502" s="24" t="n">
        <f aca="false">$B$6+$B$7*B502</f>
        <v>0.0153370585869185</v>
      </c>
      <c r="E502" s="24" t="n">
        <f aca="false">$C$6+$C$7*($B$8*B502+SQRT(1-$B$8^2)*C502)</f>
        <v>0.0746771246787848</v>
      </c>
      <c r="F502" s="14" t="n">
        <f aca="false">B502</f>
        <v>-0.346629414130815</v>
      </c>
      <c r="G502" s="14" t="n">
        <f aca="false">F502^2</f>
        <v>0.120151950740672</v>
      </c>
      <c r="H502" s="21"/>
      <c r="I502" s="21"/>
      <c r="J502" s="21"/>
      <c r="K502" s="21"/>
      <c r="L502" s="21"/>
      <c r="M502" s="21"/>
      <c r="N502" s="21"/>
      <c r="O502" s="21"/>
      <c r="P502" s="21"/>
      <c r="S502" s="20" t="n">
        <v>-0.346629414130815</v>
      </c>
      <c r="T502" s="20" t="n">
        <v>0.485073477079916</v>
      </c>
      <c r="U502" s="20" t="n">
        <v>0.918189251418335</v>
      </c>
      <c r="V502" s="20" t="n">
        <v>-2.50474411045856</v>
      </c>
      <c r="W502" s="20" t="n">
        <v>0.0767539162280262</v>
      </c>
      <c r="X502" s="20" t="n">
        <v>-1.30196889493879</v>
      </c>
    </row>
    <row r="503" customFormat="false" ht="15" hidden="false" customHeight="false" outlineLevel="0" collapsed="false">
      <c r="A503" s="21" t="n">
        <v>479</v>
      </c>
      <c r="B503" s="18" t="n">
        <f aca="false">CHOOSE($G$9,S503,U503,W503)</f>
        <v>1.85027385797297</v>
      </c>
      <c r="C503" s="18" t="n">
        <f aca="false">CHOOSE($G$9,T503,V503,X503)</f>
        <v>-1.03493615208763</v>
      </c>
      <c r="D503" s="24" t="n">
        <f aca="false">$B$6+$B$7*B503</f>
        <v>0.235027385797297</v>
      </c>
      <c r="E503" s="24" t="n">
        <f aca="false">$C$6+$C$7*($B$8*B503+SQRT(1-$B$8^2)*C503)</f>
        <v>0.0528855929983685</v>
      </c>
      <c r="F503" s="14" t="n">
        <f aca="false">B503</f>
        <v>1.85027385797297</v>
      </c>
      <c r="G503" s="14" t="n">
        <f aca="false">F503^2</f>
        <v>3.42351334949819</v>
      </c>
      <c r="H503" s="21"/>
      <c r="I503" s="21"/>
      <c r="J503" s="21"/>
      <c r="K503" s="21"/>
      <c r="L503" s="21"/>
      <c r="M503" s="21"/>
      <c r="N503" s="21"/>
      <c r="O503" s="21"/>
      <c r="P503" s="21"/>
      <c r="S503" s="20" t="n">
        <v>1.85027385797297</v>
      </c>
      <c r="T503" s="20" t="n">
        <v>-1.03493615208763</v>
      </c>
      <c r="U503" s="20" t="n">
        <v>-1.40347738520947</v>
      </c>
      <c r="V503" s="20" t="n">
        <v>0.937154624323641</v>
      </c>
      <c r="W503" s="20" t="n">
        <v>-1.21097741367899</v>
      </c>
      <c r="X503" s="20" t="n">
        <v>-1.16012659844551</v>
      </c>
    </row>
    <row r="504" customFormat="false" ht="15" hidden="false" customHeight="false" outlineLevel="0" collapsed="false">
      <c r="A504" s="21" t="n">
        <v>480</v>
      </c>
      <c r="B504" s="18" t="n">
        <f aca="false">CHOOSE($G$9,S504,U504,W504)</f>
        <v>-0.324401588635215</v>
      </c>
      <c r="C504" s="18" t="n">
        <f aca="false">CHOOSE($G$9,T504,V504,X504)</f>
        <v>1.9024538386258</v>
      </c>
      <c r="D504" s="24" t="n">
        <f aca="false">$B$6+$B$7*B504</f>
        <v>0.0175598411364785</v>
      </c>
      <c r="E504" s="24" t="n">
        <f aca="false">$C$6+$C$7*($B$8*B504+SQRT(1-$B$8^2)*C504)</f>
        <v>0.198537255945956</v>
      </c>
      <c r="F504" s="14" t="n">
        <f aca="false">B504</f>
        <v>-0.324401588635215</v>
      </c>
      <c r="G504" s="14" t="n">
        <f aca="false">F504^2</f>
        <v>0.105236390709051</v>
      </c>
      <c r="H504" s="21"/>
      <c r="I504" s="21"/>
      <c r="J504" s="21"/>
      <c r="K504" s="21"/>
      <c r="L504" s="21"/>
      <c r="M504" s="21"/>
      <c r="N504" s="21"/>
      <c r="O504" s="21"/>
      <c r="P504" s="21"/>
      <c r="S504" s="20" t="n">
        <v>-0.324401588635215</v>
      </c>
      <c r="T504" s="20" t="n">
        <v>1.9024538386258</v>
      </c>
      <c r="U504" s="20" t="n">
        <v>-2.05535908264236</v>
      </c>
      <c r="V504" s="20" t="n">
        <v>0.0819511138101246</v>
      </c>
      <c r="W504" s="20" t="n">
        <v>0.290952244705422</v>
      </c>
      <c r="X504" s="20" t="n">
        <v>1.53529605432984</v>
      </c>
    </row>
    <row r="505" customFormat="false" ht="15" hidden="false" customHeight="false" outlineLevel="0" collapsed="false">
      <c r="A505" s="21" t="n">
        <v>481</v>
      </c>
      <c r="B505" s="18" t="n">
        <f aca="false">CHOOSE($G$9,S505,U505,W505)</f>
        <v>-1.13971967971102</v>
      </c>
      <c r="C505" s="18" t="n">
        <f aca="false">CHOOSE($G$9,T505,V505,X505)</f>
        <v>0.861531256254616</v>
      </c>
      <c r="D505" s="24" t="n">
        <f aca="false">$B$6+$B$7*B505</f>
        <v>-0.0639719679711015</v>
      </c>
      <c r="E505" s="24" t="n">
        <f aca="false">$C$6+$C$7*($B$8*B505+SQRT(1-$B$8^2)*C505)</f>
        <v>0.0676248114215311</v>
      </c>
      <c r="F505" s="14" t="n">
        <f aca="false">B505</f>
        <v>-1.13971967971102</v>
      </c>
      <c r="G505" s="14" t="n">
        <f aca="false">F505^2</f>
        <v>1.29896094832058</v>
      </c>
      <c r="H505" s="21"/>
      <c r="I505" s="21"/>
      <c r="J505" s="21"/>
      <c r="K505" s="21"/>
      <c r="L505" s="21"/>
      <c r="M505" s="21"/>
      <c r="N505" s="21"/>
      <c r="O505" s="21"/>
      <c r="P505" s="21"/>
      <c r="S505" s="20" t="n">
        <v>-1.13971967971102</v>
      </c>
      <c r="T505" s="20" t="n">
        <v>0.861531256254616</v>
      </c>
      <c r="U505" s="20" t="n">
        <v>0.476662679987818</v>
      </c>
      <c r="V505" s="20" t="n">
        <v>-0.0408604835654203</v>
      </c>
      <c r="W505" s="20" t="n">
        <v>-0.233048616712381</v>
      </c>
      <c r="X505" s="20" t="n">
        <v>0.0344471808303509</v>
      </c>
    </row>
    <row r="506" customFormat="false" ht="15" hidden="false" customHeight="false" outlineLevel="0" collapsed="false">
      <c r="A506" s="21" t="n">
        <v>482</v>
      </c>
      <c r="B506" s="18" t="n">
        <f aca="false">CHOOSE($G$9,S506,U506,W506)</f>
        <v>0.773498699198684</v>
      </c>
      <c r="C506" s="18" t="n">
        <f aca="false">CHOOSE($G$9,T506,V506,X506)</f>
        <v>-0.599591474100214</v>
      </c>
      <c r="D506" s="24" t="n">
        <f aca="false">$B$6+$B$7*B506</f>
        <v>0.127349869919868</v>
      </c>
      <c r="E506" s="24" t="n">
        <f aca="false">$C$6+$C$7*($B$8*B506+SQRT(1-$B$8^2)*C506)</f>
        <v>0.0367487901135998</v>
      </c>
      <c r="F506" s="14" t="n">
        <f aca="false">B506</f>
        <v>0.773498699198684</v>
      </c>
      <c r="G506" s="14" t="n">
        <f aca="false">F506^2</f>
        <v>0.598300237662056</v>
      </c>
      <c r="H506" s="21"/>
      <c r="I506" s="21"/>
      <c r="J506" s="21"/>
      <c r="K506" s="21"/>
      <c r="L506" s="21"/>
      <c r="M506" s="21"/>
      <c r="N506" s="21"/>
      <c r="O506" s="21"/>
      <c r="P506" s="21"/>
      <c r="S506" s="20" t="n">
        <v>0.773498699198684</v>
      </c>
      <c r="T506" s="20" t="n">
        <v>-0.599591474100214</v>
      </c>
      <c r="U506" s="20" t="n">
        <v>-0.678903816591285</v>
      </c>
      <c r="V506" s="20" t="n">
        <v>-0.0793113659719834</v>
      </c>
      <c r="W506" s="20" t="n">
        <v>0.713723285108746</v>
      </c>
      <c r="X506" s="20" t="n">
        <v>-0.533126548410499</v>
      </c>
    </row>
    <row r="507" customFormat="false" ht="15" hidden="false" customHeight="false" outlineLevel="0" collapsed="false">
      <c r="A507" s="21" t="n">
        <v>483</v>
      </c>
      <c r="B507" s="18" t="n">
        <f aca="false">CHOOSE($G$9,S507,U507,W507)</f>
        <v>0.80142703156739</v>
      </c>
      <c r="C507" s="18" t="n">
        <f aca="false">CHOOSE($G$9,T507,V507,X507)</f>
        <v>-0.385871032578442</v>
      </c>
      <c r="D507" s="24" t="n">
        <f aca="false">$B$6+$B$7*B507</f>
        <v>0.130142703156739</v>
      </c>
      <c r="E507" s="24" t="n">
        <f aca="false">$C$6+$C$7*($B$8*B507+SQRT(1-$B$8^2)*C507)</f>
        <v>0.0566539398986232</v>
      </c>
      <c r="F507" s="14" t="n">
        <f aca="false">B507</f>
        <v>0.80142703156739</v>
      </c>
      <c r="G507" s="14" t="n">
        <f aca="false">F507^2</f>
        <v>0.642285286926918</v>
      </c>
      <c r="H507" s="21"/>
      <c r="I507" s="21"/>
      <c r="J507" s="21"/>
      <c r="K507" s="21"/>
      <c r="L507" s="21"/>
      <c r="M507" s="21"/>
      <c r="N507" s="21"/>
      <c r="O507" s="21"/>
      <c r="P507" s="21"/>
      <c r="S507" s="20" t="n">
        <v>0.80142703156739</v>
      </c>
      <c r="T507" s="20" t="n">
        <v>-0.385871032578442</v>
      </c>
      <c r="U507" s="20" t="n">
        <v>0.822031336512975</v>
      </c>
      <c r="V507" s="20" t="n">
        <v>1.09268195647847</v>
      </c>
      <c r="W507" s="20" t="n">
        <v>-2.15754164100225</v>
      </c>
      <c r="X507" s="20" t="n">
        <v>1.11360983001161</v>
      </c>
    </row>
    <row r="508" customFormat="false" ht="15" hidden="false" customHeight="false" outlineLevel="0" collapsed="false">
      <c r="A508" s="21" t="n">
        <v>484</v>
      </c>
      <c r="B508" s="18" t="n">
        <f aca="false">CHOOSE($G$9,S508,U508,W508)</f>
        <v>0.0137686859663336</v>
      </c>
      <c r="C508" s="18" t="n">
        <f aca="false">CHOOSE($G$9,T508,V508,X508)</f>
        <v>0.304303045382208</v>
      </c>
      <c r="D508" s="24" t="n">
        <f aca="false">$B$6+$B$7*B508</f>
        <v>0.0513768685966334</v>
      </c>
      <c r="E508" s="24" t="n">
        <f aca="false">$C$6+$C$7*($B$8*B508+SQRT(1-$B$8^2)*C508)</f>
        <v>0.0770418510733128</v>
      </c>
      <c r="F508" s="14" t="n">
        <f aca="false">B508</f>
        <v>0.0137686859663336</v>
      </c>
      <c r="G508" s="14" t="n">
        <f aca="false">F508^2</f>
        <v>0.000189576713239513</v>
      </c>
      <c r="H508" s="21"/>
      <c r="I508" s="21"/>
      <c r="J508" s="21"/>
      <c r="K508" s="21"/>
      <c r="L508" s="21"/>
      <c r="M508" s="21"/>
      <c r="N508" s="21"/>
      <c r="O508" s="21"/>
      <c r="P508" s="21"/>
      <c r="S508" s="20" t="n">
        <v>0.0137686859663336</v>
      </c>
      <c r="T508" s="20" t="n">
        <v>0.304303045382208</v>
      </c>
      <c r="U508" s="20" t="n">
        <v>-0.575017718810333</v>
      </c>
      <c r="V508" s="20" t="n">
        <v>0.953321656291936</v>
      </c>
      <c r="W508" s="20" t="n">
        <v>1.56353038493077</v>
      </c>
      <c r="X508" s="20" t="n">
        <v>1.35248074110538</v>
      </c>
    </row>
    <row r="509" customFormat="false" ht="15" hidden="false" customHeight="false" outlineLevel="0" collapsed="false">
      <c r="A509" s="21" t="n">
        <v>485</v>
      </c>
      <c r="B509" s="18" t="n">
        <f aca="false">CHOOSE($G$9,S509,U509,W509)</f>
        <v>0.448365613766039</v>
      </c>
      <c r="C509" s="18" t="n">
        <f aca="false">CHOOSE($G$9,T509,V509,X509)</f>
        <v>0.387850061278955</v>
      </c>
      <c r="D509" s="24" t="n">
        <f aca="false">$B$6+$B$7*B509</f>
        <v>0.0948365613766039</v>
      </c>
      <c r="E509" s="24" t="n">
        <f aca="false">$C$6+$C$7*($B$8*B509+SQRT(1-$B$8^2)*C509)</f>
        <v>0.106007081280995</v>
      </c>
      <c r="F509" s="14" t="n">
        <f aca="false">B509</f>
        <v>0.448365613766039</v>
      </c>
      <c r="G509" s="14" t="n">
        <f aca="false">F509^2</f>
        <v>0.201031723607797</v>
      </c>
      <c r="H509" s="21"/>
      <c r="I509" s="21"/>
      <c r="J509" s="21"/>
      <c r="K509" s="21"/>
      <c r="L509" s="21"/>
      <c r="M509" s="21"/>
      <c r="N509" s="21"/>
      <c r="O509" s="21"/>
      <c r="P509" s="21"/>
      <c r="S509" s="20" t="n">
        <v>0.448365613766039</v>
      </c>
      <c r="T509" s="20" t="n">
        <v>0.387850061278955</v>
      </c>
      <c r="U509" s="20" t="n">
        <v>-0.366600117891534</v>
      </c>
      <c r="V509" s="20" t="n">
        <v>-0.493329410427804</v>
      </c>
      <c r="W509" s="20" t="n">
        <v>0.725635780768641</v>
      </c>
      <c r="X509" s="20" t="n">
        <v>-0.500101893184867</v>
      </c>
    </row>
    <row r="510" customFormat="false" ht="15" hidden="false" customHeight="false" outlineLevel="0" collapsed="false">
      <c r="A510" s="21" t="n">
        <v>486</v>
      </c>
      <c r="B510" s="18" t="n">
        <f aca="false">CHOOSE($G$9,S510,U510,W510)</f>
        <v>0.924687941999973</v>
      </c>
      <c r="C510" s="18" t="n">
        <f aca="false">CHOOSE($G$9,T510,V510,X510)</f>
        <v>1.3098774423829</v>
      </c>
      <c r="D510" s="24" t="n">
        <f aca="false">$B$6+$B$7*B510</f>
        <v>0.142468794199997</v>
      </c>
      <c r="E510" s="24" t="n">
        <f aca="false">$C$6+$C$7*($B$8*B510+SQRT(1-$B$8^2)*C510)</f>
        <v>0.209673111194777</v>
      </c>
      <c r="F510" s="14" t="n">
        <f aca="false">B510</f>
        <v>0.924687941999973</v>
      </c>
      <c r="G510" s="14" t="n">
        <f aca="false">F510^2</f>
        <v>0.855047790080145</v>
      </c>
      <c r="H510" s="21"/>
      <c r="I510" s="21"/>
      <c r="J510" s="21"/>
      <c r="K510" s="21"/>
      <c r="L510" s="21"/>
      <c r="M510" s="21"/>
      <c r="N510" s="21"/>
      <c r="O510" s="21"/>
      <c r="P510" s="21"/>
      <c r="S510" s="20" t="n">
        <v>0.924687941999973</v>
      </c>
      <c r="T510" s="20" t="n">
        <v>1.3098774423829</v>
      </c>
      <c r="U510" s="20" t="n">
        <v>0.0578768030509151</v>
      </c>
      <c r="V510" s="20" t="n">
        <v>0.0894751769017683</v>
      </c>
      <c r="W510" s="20" t="n">
        <v>0.738199882059358</v>
      </c>
      <c r="X510" s="20" t="n">
        <v>0.688098828530391</v>
      </c>
    </row>
    <row r="511" customFormat="false" ht="15" hidden="false" customHeight="false" outlineLevel="0" collapsed="false">
      <c r="A511" s="21" t="n">
        <v>487</v>
      </c>
      <c r="B511" s="18" t="n">
        <f aca="false">CHOOSE($G$9,S511,U511,W511)</f>
        <v>-0.877309149215047</v>
      </c>
      <c r="C511" s="18" t="n">
        <f aca="false">CHOOSE($G$9,T511,V511,X511)</f>
        <v>-0.554001403675252</v>
      </c>
      <c r="D511" s="24" t="n">
        <f aca="false">$B$6+$B$7*B511</f>
        <v>-0.0377309149215047</v>
      </c>
      <c r="E511" s="24" t="n">
        <f aca="false">$C$6+$C$7*($B$8*B511+SQRT(1-$B$8^2)*C511)</f>
        <v>-0.0418433863922529</v>
      </c>
      <c r="F511" s="14" t="n">
        <f aca="false">B511</f>
        <v>-0.877309149215047</v>
      </c>
      <c r="G511" s="14" t="n">
        <f aca="false">F511^2</f>
        <v>0.769671343296429</v>
      </c>
      <c r="H511" s="21"/>
      <c r="I511" s="21"/>
      <c r="J511" s="21"/>
      <c r="K511" s="21"/>
      <c r="L511" s="21"/>
      <c r="M511" s="21"/>
      <c r="N511" s="21"/>
      <c r="O511" s="21"/>
      <c r="P511" s="21"/>
      <c r="S511" s="20" t="n">
        <v>-0.877309149215047</v>
      </c>
      <c r="T511" s="20" t="n">
        <v>-0.554001403675252</v>
      </c>
      <c r="U511" s="20" t="n">
        <v>0.734309107886139</v>
      </c>
      <c r="V511" s="20" t="n">
        <v>-0.0903848112019945</v>
      </c>
      <c r="W511" s="20" t="n">
        <v>0.0912819368197086</v>
      </c>
      <c r="X511" s="20" t="n">
        <v>0.712477073695451</v>
      </c>
    </row>
    <row r="512" customFormat="false" ht="15" hidden="false" customHeight="false" outlineLevel="0" collapsed="false">
      <c r="A512" s="21" t="n">
        <v>488</v>
      </c>
      <c r="B512" s="18" t="n">
        <f aca="false">CHOOSE($G$9,S512,U512,W512)</f>
        <v>0.19462233190869</v>
      </c>
      <c r="C512" s="18" t="n">
        <f aca="false">CHOOSE($G$9,T512,V512,X512)</f>
        <v>1.29908983796606</v>
      </c>
      <c r="D512" s="24" t="n">
        <f aca="false">$B$6+$B$7*B512</f>
        <v>0.069462233190869</v>
      </c>
      <c r="E512" s="24" t="n">
        <f aca="false">$C$6+$C$7*($B$8*B512+SQRT(1-$B$8^2)*C512)</f>
        <v>0.172235596743117</v>
      </c>
      <c r="F512" s="14" t="n">
        <f aca="false">B512</f>
        <v>0.19462233190869</v>
      </c>
      <c r="G512" s="14" t="n">
        <f aca="false">F512^2</f>
        <v>0.0378778520775762</v>
      </c>
      <c r="H512" s="21"/>
      <c r="I512" s="21"/>
      <c r="J512" s="21"/>
      <c r="K512" s="21"/>
      <c r="L512" s="21"/>
      <c r="M512" s="21"/>
      <c r="N512" s="21"/>
      <c r="O512" s="21"/>
      <c r="P512" s="21"/>
      <c r="S512" s="20" t="n">
        <v>0.19462233190869</v>
      </c>
      <c r="T512" s="20" t="n">
        <v>1.29908983796606</v>
      </c>
      <c r="U512" s="20" t="n">
        <v>-0.323090551475118</v>
      </c>
      <c r="V512" s="20" t="n">
        <v>-0.0954384956508602</v>
      </c>
      <c r="W512" s="20" t="n">
        <v>0.811730715216217</v>
      </c>
      <c r="X512" s="20" t="n">
        <v>1.7263576252662</v>
      </c>
    </row>
    <row r="513" customFormat="false" ht="15" hidden="false" customHeight="false" outlineLevel="0" collapsed="false">
      <c r="A513" s="21" t="n">
        <v>489</v>
      </c>
      <c r="B513" s="18" t="n">
        <f aca="false">CHOOSE($G$9,S513,U513,W513)</f>
        <v>0.796646762149914</v>
      </c>
      <c r="C513" s="18" t="n">
        <f aca="false">CHOOSE($G$9,T513,V513,X513)</f>
        <v>-0.10159929152604</v>
      </c>
      <c r="D513" s="24" t="n">
        <f aca="false">$B$6+$B$7*B513</f>
        <v>0.129664676214991</v>
      </c>
      <c r="E513" s="24" t="n">
        <f aca="false">$C$6+$C$7*($B$8*B513+SQRT(1-$B$8^2)*C513)</f>
        <v>0.0810335813606905</v>
      </c>
      <c r="F513" s="14" t="n">
        <f aca="false">B513</f>
        <v>0.796646762149914</v>
      </c>
      <c r="G513" s="14" t="n">
        <f aca="false">F513^2</f>
        <v>0.634646063643941</v>
      </c>
      <c r="H513" s="21"/>
      <c r="I513" s="21"/>
      <c r="J513" s="21"/>
      <c r="K513" s="21"/>
      <c r="L513" s="21"/>
      <c r="M513" s="21"/>
      <c r="N513" s="21"/>
      <c r="O513" s="21"/>
      <c r="P513" s="21"/>
      <c r="S513" s="20" t="n">
        <v>0.796646762149914</v>
      </c>
      <c r="T513" s="20" t="n">
        <v>-0.10159929152604</v>
      </c>
      <c r="U513" s="20" t="n">
        <v>-0.854502362827896</v>
      </c>
      <c r="V513" s="20" t="n">
        <v>0.91560767144614</v>
      </c>
      <c r="W513" s="20" t="n">
        <v>2.57947941541271</v>
      </c>
      <c r="X513" s="20" t="n">
        <v>1.07052921251342</v>
      </c>
    </row>
    <row r="514" customFormat="false" ht="15" hidden="false" customHeight="false" outlineLevel="0" collapsed="false">
      <c r="A514" s="21" t="n">
        <v>490</v>
      </c>
      <c r="B514" s="18" t="n">
        <f aca="false">CHOOSE($G$9,S514,U514,W514)</f>
        <v>1.35787282359722</v>
      </c>
      <c r="C514" s="18" t="n">
        <f aca="false">CHOOSE($G$9,T514,V514,X514)</f>
        <v>0.352356090639078</v>
      </c>
      <c r="D514" s="24" t="n">
        <f aca="false">$B$6+$B$7*B514</f>
        <v>0.185787282359722</v>
      </c>
      <c r="E514" s="24" t="n">
        <f aca="false">$C$6+$C$7*($B$8*B514+SQRT(1-$B$8^2)*C514)</f>
        <v>0.148408573747023</v>
      </c>
      <c r="F514" s="14" t="n">
        <f aca="false">B514</f>
        <v>1.35787282359722</v>
      </c>
      <c r="G514" s="14" t="n">
        <f aca="false">F514^2</f>
        <v>1.8438186050639</v>
      </c>
      <c r="H514" s="21"/>
      <c r="I514" s="21"/>
      <c r="J514" s="21"/>
      <c r="K514" s="21"/>
      <c r="L514" s="21"/>
      <c r="M514" s="21"/>
      <c r="N514" s="21"/>
      <c r="O514" s="21"/>
      <c r="P514" s="21"/>
      <c r="S514" s="20" t="n">
        <v>1.35787282359722</v>
      </c>
      <c r="T514" s="20" t="n">
        <v>0.352356090639078</v>
      </c>
      <c r="U514" s="20" t="n">
        <v>-1.10074579754598</v>
      </c>
      <c r="V514" s="20" t="n">
        <v>-0.487979056570942</v>
      </c>
      <c r="W514" s="20" t="n">
        <v>0.963357118929094</v>
      </c>
      <c r="X514" s="20" t="n">
        <v>0.100694172353654</v>
      </c>
    </row>
    <row r="515" customFormat="false" ht="15" hidden="false" customHeight="false" outlineLevel="0" collapsed="false">
      <c r="A515" s="21" t="n">
        <v>491</v>
      </c>
      <c r="B515" s="18" t="n">
        <f aca="false">CHOOSE($G$9,S515,U515,W515)</f>
        <v>-0.654738006354761</v>
      </c>
      <c r="C515" s="18" t="n">
        <f aca="false">CHOOSE($G$9,T515,V515,X515)</f>
        <v>-0.273659560748631</v>
      </c>
      <c r="D515" s="24" t="n">
        <f aca="false">$B$6+$B$7*B515</f>
        <v>-0.0154738006354761</v>
      </c>
      <c r="E515" s="24" t="n">
        <f aca="false">$C$6+$C$7*($B$8*B515+SQRT(1-$B$8^2)*C515)</f>
        <v>-0.00643651347741853</v>
      </c>
      <c r="F515" s="14" t="n">
        <f aca="false">B515</f>
        <v>-0.654738006354761</v>
      </c>
      <c r="G515" s="14" t="n">
        <f aca="false">F515^2</f>
        <v>0.428681856965407</v>
      </c>
      <c r="H515" s="21"/>
      <c r="I515" s="21"/>
      <c r="J515" s="21"/>
      <c r="K515" s="21"/>
      <c r="L515" s="21"/>
      <c r="M515" s="21"/>
      <c r="N515" s="21"/>
      <c r="O515" s="21"/>
      <c r="P515" s="21"/>
      <c r="S515" s="20" t="n">
        <v>-0.654738006354761</v>
      </c>
      <c r="T515" s="20" t="n">
        <v>-0.273659560748631</v>
      </c>
      <c r="U515" s="20" t="n">
        <v>0.933574119791577</v>
      </c>
      <c r="V515" s="20" t="n">
        <v>0.887763526771293</v>
      </c>
      <c r="W515" s="20" t="n">
        <v>-0.486895325446216</v>
      </c>
      <c r="X515" s="20" t="n">
        <v>-1.13104458272891</v>
      </c>
    </row>
    <row r="516" customFormat="false" ht="15" hidden="false" customHeight="false" outlineLevel="0" collapsed="false">
      <c r="A516" s="21" t="n">
        <v>492</v>
      </c>
      <c r="B516" s="18" t="n">
        <f aca="false">CHOOSE($G$9,S516,U516,W516)</f>
        <v>-0.330257613843146</v>
      </c>
      <c r="C516" s="18" t="n">
        <f aca="false">CHOOSE($G$9,T516,V516,X516)</f>
        <v>0.636048109094062</v>
      </c>
      <c r="D516" s="24" t="n">
        <f aca="false">$B$6+$B$7*B516</f>
        <v>0.0169742386156854</v>
      </c>
      <c r="E516" s="24" t="n">
        <f aca="false">$C$6+$C$7*($B$8*B516+SQRT(1-$B$8^2)*C516)</f>
        <v>0.088570501358294</v>
      </c>
      <c r="F516" s="14" t="n">
        <f aca="false">B516</f>
        <v>-0.330257613843146</v>
      </c>
      <c r="G516" s="14" t="n">
        <f aca="false">F516^2</f>
        <v>0.109070091501369</v>
      </c>
      <c r="H516" s="21"/>
      <c r="I516" s="21"/>
      <c r="J516" s="21"/>
      <c r="K516" s="21"/>
      <c r="L516" s="21"/>
      <c r="M516" s="21"/>
      <c r="N516" s="21"/>
      <c r="O516" s="21"/>
      <c r="P516" s="21"/>
      <c r="S516" s="20" t="n">
        <v>-0.330257613843146</v>
      </c>
      <c r="T516" s="20" t="n">
        <v>0.636048109094062</v>
      </c>
      <c r="U516" s="20" t="n">
        <v>-0.728792102678119</v>
      </c>
      <c r="V516" s="20" t="n">
        <v>-0.823501515375742</v>
      </c>
      <c r="W516" s="20" t="n">
        <v>-0.542640666835773</v>
      </c>
      <c r="X516" s="20" t="n">
        <v>-0.225286640825198</v>
      </c>
    </row>
    <row r="517" customFormat="false" ht="15" hidden="false" customHeight="false" outlineLevel="0" collapsed="false">
      <c r="A517" s="21" t="n">
        <v>493</v>
      </c>
      <c r="B517" s="18" t="n">
        <f aca="false">CHOOSE($G$9,S517,U517,W517)</f>
        <v>1.33012300631912</v>
      </c>
      <c r="C517" s="18" t="n">
        <f aca="false">CHOOSE($G$9,T517,V517,X517)</f>
        <v>-0.368146190572518</v>
      </c>
      <c r="D517" s="24" t="n">
        <f aca="false">$B$6+$B$7*B517</f>
        <v>0.183012300631912</v>
      </c>
      <c r="E517" s="24" t="n">
        <f aca="false">$C$6+$C$7*($B$8*B517+SQRT(1-$B$8^2)*C517)</f>
        <v>0.0846237549817291</v>
      </c>
      <c r="F517" s="14" t="n">
        <f aca="false">B517</f>
        <v>1.33012300631912</v>
      </c>
      <c r="G517" s="14" t="n">
        <f aca="false">F517^2</f>
        <v>1.76922721193941</v>
      </c>
      <c r="H517" s="21"/>
      <c r="I517" s="21"/>
      <c r="J517" s="21"/>
      <c r="K517" s="21"/>
      <c r="L517" s="21"/>
      <c r="M517" s="21"/>
      <c r="N517" s="21"/>
      <c r="O517" s="21"/>
      <c r="P517" s="21"/>
      <c r="S517" s="20" t="n">
        <v>1.33012300631912</v>
      </c>
      <c r="T517" s="20" t="n">
        <v>-0.368146190572518</v>
      </c>
      <c r="U517" s="20" t="n">
        <v>-1.19636910891838</v>
      </c>
      <c r="V517" s="20" t="n">
        <v>-0.960179820266325</v>
      </c>
      <c r="W517" s="20" t="n">
        <v>1.91852635906258</v>
      </c>
      <c r="X517" s="20" t="n">
        <v>0.154014114667195</v>
      </c>
    </row>
    <row r="518" customFormat="false" ht="15" hidden="false" customHeight="false" outlineLevel="0" collapsed="false">
      <c r="A518" s="21" t="n">
        <v>494</v>
      </c>
      <c r="B518" s="18" t="n">
        <f aca="false">CHOOSE($G$9,S518,U518,W518)</f>
        <v>-0.831191923821818</v>
      </c>
      <c r="C518" s="18" t="n">
        <f aca="false">CHOOSE($G$9,T518,V518,X518)</f>
        <v>-0.354397668968016</v>
      </c>
      <c r="D518" s="24" t="n">
        <f aca="false">$B$6+$B$7*B518</f>
        <v>-0.0331191923821818</v>
      </c>
      <c r="E518" s="24" t="n">
        <f aca="false">$C$6+$C$7*($B$8*B518+SQRT(1-$B$8^2)*C518)</f>
        <v>-0.0222513346279199</v>
      </c>
      <c r="F518" s="14" t="n">
        <f aca="false">B518</f>
        <v>-0.831191923821818</v>
      </c>
      <c r="G518" s="14" t="n">
        <f aca="false">F518^2</f>
        <v>0.690880014226615</v>
      </c>
      <c r="H518" s="21"/>
      <c r="I518" s="21"/>
      <c r="J518" s="21"/>
      <c r="K518" s="21"/>
      <c r="L518" s="21"/>
      <c r="M518" s="21"/>
      <c r="N518" s="21"/>
      <c r="O518" s="21"/>
      <c r="P518" s="21"/>
      <c r="S518" s="20" t="n">
        <v>-0.831191923821818</v>
      </c>
      <c r="T518" s="20" t="n">
        <v>-0.354397668968016</v>
      </c>
      <c r="U518" s="20" t="n">
        <v>2.37742325781885</v>
      </c>
      <c r="V518" s="20" t="n">
        <v>0.568961440361552</v>
      </c>
      <c r="W518" s="20" t="n">
        <v>-0.679999222995556</v>
      </c>
      <c r="X518" s="20" t="n">
        <v>-0.0544237161523379</v>
      </c>
    </row>
    <row r="519" customFormat="false" ht="15" hidden="false" customHeight="false" outlineLevel="0" collapsed="false">
      <c r="A519" s="21" t="n">
        <v>495</v>
      </c>
      <c r="B519" s="18" t="n">
        <f aca="false">CHOOSE($G$9,S519,U519,W519)</f>
        <v>0.746698395005738</v>
      </c>
      <c r="C519" s="18" t="n">
        <f aca="false">CHOOSE($G$9,T519,V519,X519)</f>
        <v>-0.296564886541274</v>
      </c>
      <c r="D519" s="24" t="n">
        <f aca="false">$B$6+$B$7*B519</f>
        <v>0.124669839500574</v>
      </c>
      <c r="E519" s="24" t="n">
        <f aca="false">$C$6+$C$7*($B$8*B519+SQRT(1-$B$8^2)*C519)</f>
        <v>0.0616516471887676</v>
      </c>
      <c r="F519" s="14" t="n">
        <f aca="false">B519</f>
        <v>0.746698395005738</v>
      </c>
      <c r="G519" s="14" t="n">
        <f aca="false">F519^2</f>
        <v>0.557558493104146</v>
      </c>
      <c r="H519" s="21"/>
      <c r="I519" s="21"/>
      <c r="J519" s="21"/>
      <c r="K519" s="21"/>
      <c r="L519" s="21"/>
      <c r="M519" s="21"/>
      <c r="N519" s="21"/>
      <c r="O519" s="21"/>
      <c r="P519" s="21"/>
      <c r="S519" s="20" t="n">
        <v>0.746698395005738</v>
      </c>
      <c r="T519" s="20" t="n">
        <v>-0.296564886541274</v>
      </c>
      <c r="U519" s="20" t="n">
        <v>0.334602645202672</v>
      </c>
      <c r="V519" s="20" t="n">
        <v>-0.624122682680363</v>
      </c>
      <c r="W519" s="20" t="n">
        <v>0.673390948252141</v>
      </c>
      <c r="X519" s="20" t="n">
        <v>0.294687421030029</v>
      </c>
    </row>
    <row r="520" customFormat="false" ht="15" hidden="false" customHeight="false" outlineLevel="0" collapsed="false">
      <c r="A520" s="21" t="n">
        <v>496</v>
      </c>
      <c r="B520" s="18" t="n">
        <f aca="false">CHOOSE($G$9,S520,U520,W520)</f>
        <v>-0.655125049163198</v>
      </c>
      <c r="C520" s="18" t="n">
        <f aca="false">CHOOSE($G$9,T520,V520,X520)</f>
        <v>-1.18834918571057</v>
      </c>
      <c r="D520" s="24" t="n">
        <f aca="false">$B$6+$B$7*B520</f>
        <v>-0.0155125049163198</v>
      </c>
      <c r="E520" s="24" t="n">
        <f aca="false">$C$6+$C$7*($B$8*B520+SQRT(1-$B$8^2)*C520)</f>
        <v>-0.08567031079735</v>
      </c>
      <c r="F520" s="14" t="n">
        <f aca="false">B520</f>
        <v>-0.655125049163198</v>
      </c>
      <c r="G520" s="14" t="n">
        <f aca="false">F520^2</f>
        <v>0.429188830041082</v>
      </c>
      <c r="H520" s="21"/>
      <c r="I520" s="21"/>
      <c r="J520" s="21"/>
      <c r="K520" s="21"/>
      <c r="L520" s="21"/>
      <c r="M520" s="21"/>
      <c r="N520" s="21"/>
      <c r="O520" s="21"/>
      <c r="P520" s="21"/>
      <c r="S520" s="20" t="n">
        <v>-0.655125049163198</v>
      </c>
      <c r="T520" s="20" t="n">
        <v>-1.18834918571057</v>
      </c>
      <c r="U520" s="20" t="n">
        <v>-0.659813062207939</v>
      </c>
      <c r="V520" s="20" t="n">
        <v>0.632208772410145</v>
      </c>
      <c r="W520" s="20" t="n">
        <v>-1.45834076908106</v>
      </c>
      <c r="X520" s="20" t="n">
        <v>0.152522704333652</v>
      </c>
    </row>
    <row r="521" customFormat="false" ht="15" hidden="false" customHeight="false" outlineLevel="0" collapsed="false">
      <c r="A521" s="21" t="n">
        <v>497</v>
      </c>
      <c r="B521" s="18" t="n">
        <f aca="false">CHOOSE($G$9,S521,U521,W521)</f>
        <v>0.940717668886744</v>
      </c>
      <c r="C521" s="18" t="n">
        <f aca="false">CHOOSE($G$9,T521,V521,X521)</f>
        <v>1.33068711459315</v>
      </c>
      <c r="D521" s="24" t="n">
        <f aca="false">$B$6+$B$7*B521</f>
        <v>0.144071766888674</v>
      </c>
      <c r="E521" s="24" t="n">
        <f aca="false">$C$6+$C$7*($B$8*B521+SQRT(1-$B$8^2)*C521)</f>
        <v>0.212276768016966</v>
      </c>
      <c r="F521" s="14" t="n">
        <f aca="false">B521</f>
        <v>0.940717668886744</v>
      </c>
      <c r="G521" s="14" t="n">
        <f aca="false">F521^2</f>
        <v>0.88494973255571</v>
      </c>
      <c r="H521" s="21"/>
      <c r="I521" s="21"/>
      <c r="J521" s="21"/>
      <c r="K521" s="21"/>
      <c r="L521" s="21"/>
      <c r="M521" s="21"/>
      <c r="N521" s="21"/>
      <c r="O521" s="21"/>
      <c r="P521" s="21"/>
      <c r="S521" s="20" t="n">
        <v>0.940717668886744</v>
      </c>
      <c r="T521" s="20" t="n">
        <v>1.33068711459315</v>
      </c>
      <c r="U521" s="20" t="n">
        <v>-0.416975747024521</v>
      </c>
      <c r="V521" s="20" t="n">
        <v>0.558926333662671</v>
      </c>
      <c r="W521" s="20" t="n">
        <v>0.861976604121627</v>
      </c>
      <c r="X521" s="20" t="n">
        <v>-0.385119782588011</v>
      </c>
    </row>
    <row r="522" customFormat="false" ht="15" hidden="false" customHeight="false" outlineLevel="0" collapsed="false">
      <c r="A522" s="21" t="n">
        <v>498</v>
      </c>
      <c r="B522" s="18" t="n">
        <f aca="false">CHOOSE($G$9,S522,U522,W522)</f>
        <v>1.0162442398304</v>
      </c>
      <c r="C522" s="18" t="n">
        <f aca="false">CHOOSE($G$9,T522,V522,X522)</f>
        <v>-0.492711103470869</v>
      </c>
      <c r="D522" s="24" t="n">
        <f aca="false">$B$6+$B$7*B522</f>
        <v>0.151624423983041</v>
      </c>
      <c r="E522" s="24" t="n">
        <f aca="false">$C$6+$C$7*($B$8*B522+SQRT(1-$B$8^2)*C522)</f>
        <v>0.0581421787582767</v>
      </c>
      <c r="F522" s="14" t="n">
        <f aca="false">B522</f>
        <v>1.0162442398304</v>
      </c>
      <c r="G522" s="14" t="n">
        <f aca="false">F522^2</f>
        <v>1.03275235498848</v>
      </c>
      <c r="H522" s="21"/>
      <c r="I522" s="21"/>
      <c r="J522" s="21"/>
      <c r="K522" s="21"/>
      <c r="L522" s="21"/>
      <c r="M522" s="21"/>
      <c r="N522" s="21"/>
      <c r="O522" s="21"/>
      <c r="P522" s="21"/>
      <c r="S522" s="20" t="n">
        <v>1.0162442398304</v>
      </c>
      <c r="T522" s="20" t="n">
        <v>-0.492711103470869</v>
      </c>
      <c r="U522" s="20" t="n">
        <v>-0.0954070394254574</v>
      </c>
      <c r="V522" s="20" t="n">
        <v>-1.44215244598616</v>
      </c>
      <c r="W522" s="20" t="n">
        <v>0.40753980115614</v>
      </c>
      <c r="X522" s="20" t="n">
        <v>1.69461939590715</v>
      </c>
    </row>
    <row r="523" customFormat="false" ht="15" hidden="false" customHeight="false" outlineLevel="0" collapsed="false">
      <c r="A523" s="21" t="n">
        <v>499</v>
      </c>
      <c r="B523" s="18" t="n">
        <f aca="false">CHOOSE($G$9,S523,U523,W523)</f>
        <v>0.647047286794721</v>
      </c>
      <c r="C523" s="18" t="n">
        <f aca="false">CHOOSE($G$9,T523,V523,X523)</f>
        <v>-0.296626246558349</v>
      </c>
      <c r="D523" s="24" t="n">
        <f aca="false">$B$6+$B$7*B523</f>
        <v>0.114704728679472</v>
      </c>
      <c r="E523" s="24" t="n">
        <f aca="false">$C$6+$C$7*($B$8*B523+SQRT(1-$B$8^2)*C523)</f>
        <v>0.0566637778448604</v>
      </c>
      <c r="F523" s="14" t="n">
        <f aca="false">B523</f>
        <v>0.647047286794721</v>
      </c>
      <c r="G523" s="14" t="n">
        <f aca="false">F523^2</f>
        <v>0.41867019134841</v>
      </c>
      <c r="H523" s="21"/>
      <c r="I523" s="21"/>
      <c r="J523" s="21"/>
      <c r="K523" s="21"/>
      <c r="L523" s="21"/>
      <c r="M523" s="21"/>
      <c r="N523" s="21"/>
      <c r="O523" s="21"/>
      <c r="P523" s="21"/>
      <c r="S523" s="20" t="n">
        <v>0.647047286794721</v>
      </c>
      <c r="T523" s="20" t="n">
        <v>-0.296626246558349</v>
      </c>
      <c r="U523" s="20" t="n">
        <v>-2.22747302190246</v>
      </c>
      <c r="V523" s="20" t="n">
        <v>-1.02042852722004</v>
      </c>
      <c r="W523" s="20" t="n">
        <v>-0.0736206353540707</v>
      </c>
      <c r="X523" s="20" t="n">
        <v>1.28565724238387</v>
      </c>
    </row>
    <row r="524" customFormat="false" ht="15" hidden="false" customHeight="false" outlineLevel="0" collapsed="false">
      <c r="A524" s="21" t="n">
        <v>500</v>
      </c>
      <c r="B524" s="18" t="n">
        <f aca="false">CHOOSE($G$9,S524,U524,W524)</f>
        <v>-0.84575059954374</v>
      </c>
      <c r="C524" s="18" t="n">
        <f aca="false">CHOOSE($G$9,T524,V524,X524)</f>
        <v>-0.389805089574216</v>
      </c>
      <c r="D524" s="24" t="n">
        <f aca="false">$B$6+$B$7*B524</f>
        <v>-0.034575059954374</v>
      </c>
      <c r="E524" s="24" t="n">
        <f aca="false">$C$6+$C$7*($B$8*B524+SQRT(1-$B$8^2)*C524)</f>
        <v>-0.026045640986761</v>
      </c>
      <c r="F524" s="14" t="n">
        <f aca="false">B524</f>
        <v>-0.84575059954374</v>
      </c>
      <c r="G524" s="14" t="n">
        <f aca="false">F524^2</f>
        <v>0.715294076628596</v>
      </c>
      <c r="H524" s="21"/>
      <c r="I524" s="21"/>
      <c r="J524" s="21"/>
      <c r="K524" s="21"/>
      <c r="L524" s="21"/>
      <c r="M524" s="21"/>
      <c r="N524" s="21"/>
      <c r="O524" s="21"/>
      <c r="P524" s="21"/>
      <c r="S524" s="20" t="n">
        <v>-0.84575059954374</v>
      </c>
      <c r="T524" s="20" t="n">
        <v>-0.389805089574216</v>
      </c>
      <c r="U524" s="20" t="n">
        <v>-0.517464540877957</v>
      </c>
      <c r="V524" s="20" t="n">
        <v>-1.81496748043643</v>
      </c>
      <c r="W524" s="20" t="n">
        <v>-1.58014133847772</v>
      </c>
      <c r="X524" s="20" t="n">
        <v>0.301611708588404</v>
      </c>
    </row>
    <row r="525" customFormat="false" ht="15" hidden="false" customHeight="false" outlineLevel="0" collapsed="false">
      <c r="A525" s="21" t="n">
        <v>501</v>
      </c>
      <c r="B525" s="18" t="n">
        <f aca="false">CHOOSE($G$9,S525,U525,W525)</f>
        <v>-0.280440201963338</v>
      </c>
      <c r="C525" s="18" t="n">
        <f aca="false">CHOOSE($G$9,T525,V525,X525)</f>
        <v>1.46239267068505</v>
      </c>
      <c r="D525" s="24" t="n">
        <f aca="false">$B$6+$B$7*B525</f>
        <v>0.0219559798036662</v>
      </c>
      <c r="E525" s="24" t="n">
        <f aca="false">$C$6+$C$7*($B$8*B525+SQRT(1-$B$8^2)*C525)</f>
        <v>0.162624910213975</v>
      </c>
      <c r="F525" s="14" t="n">
        <f aca="false">B525</f>
        <v>-0.280440201963338</v>
      </c>
      <c r="G525" s="14" t="n">
        <f aca="false">F525^2</f>
        <v>0.0786467068772377</v>
      </c>
      <c r="H525" s="21"/>
      <c r="I525" s="21"/>
      <c r="J525" s="21"/>
      <c r="K525" s="21"/>
      <c r="L525" s="21"/>
      <c r="M525" s="21"/>
      <c r="N525" s="21"/>
      <c r="O525" s="21"/>
      <c r="P525" s="21"/>
      <c r="S525" s="20" t="n">
        <v>-0.280440201963338</v>
      </c>
      <c r="T525" s="20" t="n">
        <v>1.46239267068505</v>
      </c>
      <c r="U525" s="20" t="n">
        <v>1.1881885653918</v>
      </c>
      <c r="V525" s="20" t="n">
        <v>0.189876427901925</v>
      </c>
      <c r="W525" s="20" t="n">
        <v>-1.07626063390639</v>
      </c>
      <c r="X525" s="20" t="n">
        <v>-0.751677367858883</v>
      </c>
    </row>
    <row r="526" customFormat="false" ht="15" hidden="false" customHeight="false" outlineLevel="0" collapsed="false">
      <c r="A526" s="21" t="n">
        <v>502</v>
      </c>
      <c r="B526" s="18" t="n">
        <f aca="false">CHOOSE($G$9,S526,U526,W526)</f>
        <v>1.27879825799401</v>
      </c>
      <c r="C526" s="18" t="n">
        <f aca="false">CHOOSE($G$9,T526,V526,X526)</f>
        <v>1.77922314603707</v>
      </c>
      <c r="D526" s="24" t="n">
        <f aca="false">$B$6+$B$7*B526</f>
        <v>0.1778798257994</v>
      </c>
      <c r="E526" s="24" t="n">
        <f aca="false">$C$6+$C$7*($B$8*B526+SQRT(1-$B$8^2)*C526)</f>
        <v>0.268025157246638</v>
      </c>
      <c r="F526" s="14" t="n">
        <f aca="false">B526</f>
        <v>1.27879825799401</v>
      </c>
      <c r="G526" s="14" t="n">
        <f aca="false">F526^2</f>
        <v>1.6353249846485</v>
      </c>
      <c r="H526" s="21"/>
      <c r="I526" s="21"/>
      <c r="J526" s="21"/>
      <c r="K526" s="21"/>
      <c r="L526" s="21"/>
      <c r="M526" s="21"/>
      <c r="N526" s="21"/>
      <c r="O526" s="21"/>
      <c r="P526" s="21"/>
      <c r="S526" s="20" t="n">
        <v>1.27879825799401</v>
      </c>
      <c r="T526" s="20" t="n">
        <v>1.77922314603707</v>
      </c>
      <c r="U526" s="20" t="n">
        <v>-0.554182624942702</v>
      </c>
      <c r="V526" s="20" t="n">
        <v>-0.554173441371171</v>
      </c>
      <c r="W526" s="20" t="n">
        <v>1.7778262039648</v>
      </c>
      <c r="X526" s="20" t="n">
        <v>1.10462289626689</v>
      </c>
    </row>
    <row r="527" customFormat="false" ht="15" hidden="false" customHeight="false" outlineLevel="0" collapsed="false">
      <c r="A527" s="21" t="n">
        <v>503</v>
      </c>
      <c r="B527" s="18" t="n">
        <f aca="false">CHOOSE($G$9,S527,U527,W527)</f>
        <v>0.297758574923449</v>
      </c>
      <c r="C527" s="18" t="n">
        <f aca="false">CHOOSE($G$9,T527,V527,X527)</f>
        <v>-0.746921326327789</v>
      </c>
      <c r="D527" s="24" t="n">
        <f aca="false">$B$6+$B$7*B527</f>
        <v>0.0797758574923449</v>
      </c>
      <c r="E527" s="24" t="n">
        <f aca="false">$C$6+$C$7*($B$8*B527+SQRT(1-$B$8^2)*C527)</f>
        <v>0.000202644423349233</v>
      </c>
      <c r="F527" s="14" t="n">
        <f aca="false">B527</f>
        <v>0.297758574923449</v>
      </c>
      <c r="G527" s="14" t="n">
        <f aca="false">F527^2</f>
        <v>0.088660168940443</v>
      </c>
      <c r="H527" s="21"/>
      <c r="I527" s="21"/>
      <c r="J527" s="21"/>
      <c r="K527" s="21"/>
      <c r="L527" s="21"/>
      <c r="M527" s="21"/>
      <c r="N527" s="21"/>
      <c r="O527" s="21"/>
      <c r="P527" s="21"/>
      <c r="S527" s="20" t="n">
        <v>0.297758574923449</v>
      </c>
      <c r="T527" s="20" t="n">
        <v>-0.746921326327789</v>
      </c>
      <c r="U527" s="20" t="n">
        <v>0.0721393602867377</v>
      </c>
      <c r="V527" s="20" t="n">
        <v>-0.385870217997942</v>
      </c>
      <c r="W527" s="20" t="n">
        <v>0.308182233494815</v>
      </c>
      <c r="X527" s="20" t="n">
        <v>1.45844473219866</v>
      </c>
    </row>
    <row r="528" customFormat="false" ht="15" hidden="false" customHeight="false" outlineLevel="0" collapsed="false">
      <c r="A528" s="21" t="n">
        <v>504</v>
      </c>
      <c r="B528" s="18" t="n">
        <f aca="false">CHOOSE($G$9,S528,U528,W528)</f>
        <v>0.149760075360935</v>
      </c>
      <c r="C528" s="18" t="n">
        <f aca="false">CHOOSE($G$9,T528,V528,X528)</f>
        <v>0.31344024338112</v>
      </c>
      <c r="D528" s="24" t="n">
        <f aca="false">$B$6+$B$7*B528</f>
        <v>0.0649760075360935</v>
      </c>
      <c r="E528" s="24" t="n">
        <f aca="false">$C$6+$C$7*($B$8*B528+SQRT(1-$B$8^2)*C528)</f>
        <v>0.0846327251016895</v>
      </c>
      <c r="F528" s="14" t="n">
        <f aca="false">B528</f>
        <v>0.149760075360935</v>
      </c>
      <c r="G528" s="14" t="n">
        <f aca="false">F528^2</f>
        <v>0.0224280801721129</v>
      </c>
      <c r="H528" s="21"/>
      <c r="I528" s="21"/>
      <c r="J528" s="21"/>
      <c r="K528" s="21"/>
      <c r="L528" s="21"/>
      <c r="M528" s="21"/>
      <c r="N528" s="21"/>
      <c r="O528" s="21"/>
      <c r="P528" s="21"/>
      <c r="S528" s="20" t="n">
        <v>0.149760075360935</v>
      </c>
      <c r="T528" s="20" t="n">
        <v>0.31344024338112</v>
      </c>
      <c r="U528" s="20" t="n">
        <v>-0.471126433311715</v>
      </c>
      <c r="V528" s="20" t="n">
        <v>-0.178223168423606</v>
      </c>
      <c r="W528" s="20" t="n">
        <v>0.597732710606032</v>
      </c>
      <c r="X528" s="20" t="n">
        <v>0.144232600941655</v>
      </c>
    </row>
    <row r="529" customFormat="false" ht="15" hidden="false" customHeight="false" outlineLevel="0" collapsed="false">
      <c r="A529" s="21" t="n">
        <v>505</v>
      </c>
      <c r="B529" s="18" t="n">
        <f aca="false">CHOOSE($G$9,S529,U529,W529)</f>
        <v>0.970312692104355</v>
      </c>
      <c r="C529" s="18" t="n">
        <f aca="false">CHOOSE($G$9,T529,V529,X529)</f>
        <v>-0.534587960714363</v>
      </c>
      <c r="D529" s="24" t="n">
        <f aca="false">$B$6+$B$7*B529</f>
        <v>0.147031269210436</v>
      </c>
      <c r="E529" s="24" t="n">
        <f aca="false">$C$6+$C$7*($B$8*B529+SQRT(1-$B$8^2)*C529)</f>
        <v>0.0522189591516222</v>
      </c>
      <c r="F529" s="14" t="n">
        <f aca="false">B529</f>
        <v>0.970312692104355</v>
      </c>
      <c r="G529" s="14" t="n">
        <f aca="false">F529^2</f>
        <v>0.941506720458802</v>
      </c>
      <c r="H529" s="21"/>
      <c r="I529" s="21"/>
      <c r="J529" s="21"/>
      <c r="K529" s="21"/>
      <c r="L529" s="21"/>
      <c r="M529" s="21"/>
      <c r="N529" s="21"/>
      <c r="O529" s="21"/>
      <c r="P529" s="21"/>
      <c r="S529" s="20" t="n">
        <v>0.970312692104355</v>
      </c>
      <c r="T529" s="20" t="n">
        <v>-0.534587960714363</v>
      </c>
      <c r="U529" s="20" t="n">
        <v>-1.38496185845124</v>
      </c>
      <c r="V529" s="20" t="n">
        <v>1.1274951621666</v>
      </c>
      <c r="W529" s="20" t="n">
        <v>-0.16532977320833</v>
      </c>
      <c r="X529" s="20" t="n">
        <v>0.996244031839587</v>
      </c>
    </row>
    <row r="530" customFormat="false" ht="15" hidden="false" customHeight="false" outlineLevel="0" collapsed="false">
      <c r="A530" s="21" t="n">
        <v>506</v>
      </c>
      <c r="B530" s="18" t="n">
        <f aca="false">CHOOSE($G$9,S530,U530,W530)</f>
        <v>0.492926112626388</v>
      </c>
      <c r="C530" s="18" t="n">
        <f aca="false">CHOOSE($G$9,T530,V530,X530)</f>
        <v>-0.201537776167904</v>
      </c>
      <c r="D530" s="24" t="n">
        <f aca="false">$B$6+$B$7*B530</f>
        <v>0.0992926112626388</v>
      </c>
      <c r="E530" s="24" t="n">
        <f aca="false">$C$6+$C$7*($B$8*B530+SQRT(1-$B$8^2)*C530)</f>
        <v>0.0571926222329567</v>
      </c>
      <c r="F530" s="14" t="n">
        <f aca="false">B530</f>
        <v>0.492926112626388</v>
      </c>
      <c r="G530" s="14" t="n">
        <f aca="false">F530^2</f>
        <v>0.242976152508962</v>
      </c>
      <c r="H530" s="21"/>
      <c r="I530" s="21"/>
      <c r="J530" s="21"/>
      <c r="K530" s="21"/>
      <c r="L530" s="21"/>
      <c r="M530" s="21"/>
      <c r="N530" s="21"/>
      <c r="O530" s="21"/>
      <c r="P530" s="21"/>
      <c r="S530" s="20" t="n">
        <v>0.492926112626388</v>
      </c>
      <c r="T530" s="20" t="n">
        <v>-0.201537776167904</v>
      </c>
      <c r="U530" s="20" t="n">
        <v>2.0293281463944</v>
      </c>
      <c r="V530" s="20" t="n">
        <v>-1.9918082470979</v>
      </c>
      <c r="W530" s="20" t="n">
        <v>2.05496891315924</v>
      </c>
      <c r="X530" s="20" t="n">
        <v>-0.725121289066034</v>
      </c>
    </row>
    <row r="531" customFormat="false" ht="15" hidden="false" customHeight="false" outlineLevel="0" collapsed="false">
      <c r="A531" s="21" t="n">
        <v>507</v>
      </c>
      <c r="B531" s="18" t="n">
        <f aca="false">CHOOSE($G$9,S531,U531,W531)</f>
        <v>-0.372381530131537</v>
      </c>
      <c r="C531" s="18" t="n">
        <f aca="false">CHOOSE($G$9,T531,V531,X531)</f>
        <v>-0.662941443632187</v>
      </c>
      <c r="D531" s="24" t="n">
        <f aca="false">$B$6+$B$7*B531</f>
        <v>0.0127618469868463</v>
      </c>
      <c r="E531" s="24" t="n">
        <f aca="false">$C$6+$C$7*($B$8*B531+SQRT(1-$B$8^2)*C531)</f>
        <v>-0.0260314896472772</v>
      </c>
      <c r="F531" s="14" t="n">
        <f aca="false">B531</f>
        <v>-0.372381530131537</v>
      </c>
      <c r="G531" s="14" t="n">
        <f aca="false">F531^2</f>
        <v>0.138668003983105</v>
      </c>
      <c r="H531" s="21"/>
      <c r="I531" s="21"/>
      <c r="J531" s="21"/>
      <c r="K531" s="21"/>
      <c r="L531" s="21"/>
      <c r="M531" s="21"/>
      <c r="N531" s="21"/>
      <c r="O531" s="21"/>
      <c r="P531" s="21"/>
      <c r="S531" s="20" t="n">
        <v>-0.372381530131537</v>
      </c>
      <c r="T531" s="20" t="n">
        <v>-0.662941443632187</v>
      </c>
      <c r="U531" s="20" t="n">
        <v>-0.959200275742403</v>
      </c>
      <c r="V531" s="20" t="n">
        <v>0.917826926959978</v>
      </c>
      <c r="W531" s="20" t="n">
        <v>0.101875993443761</v>
      </c>
      <c r="X531" s="20" t="n">
        <v>0.306691734109102</v>
      </c>
    </row>
    <row r="532" customFormat="false" ht="15" hidden="false" customHeight="false" outlineLevel="0" collapsed="false">
      <c r="A532" s="21" t="n">
        <v>508</v>
      </c>
      <c r="B532" s="18" t="n">
        <f aca="false">CHOOSE($G$9,S532,U532,W532)</f>
        <v>-0.354073295471633</v>
      </c>
      <c r="C532" s="18" t="n">
        <f aca="false">CHOOSE($G$9,T532,V532,X532)</f>
        <v>2.01809200611798</v>
      </c>
      <c r="D532" s="24" t="n">
        <f aca="false">$B$6+$B$7*B532</f>
        <v>0.0145926704528367</v>
      </c>
      <c r="E532" s="24" t="n">
        <f aca="false">$C$6+$C$7*($B$8*B532+SQRT(1-$B$8^2)*C532)</f>
        <v>0.207068229673665</v>
      </c>
      <c r="F532" s="14" t="n">
        <f aca="false">B532</f>
        <v>-0.354073295471633</v>
      </c>
      <c r="G532" s="14" t="n">
        <f aca="false">F532^2</f>
        <v>0.125367898566142</v>
      </c>
      <c r="H532" s="21"/>
      <c r="I532" s="21"/>
      <c r="J532" s="21"/>
      <c r="K532" s="21"/>
      <c r="L532" s="21"/>
      <c r="M532" s="21"/>
      <c r="N532" s="21"/>
      <c r="O532" s="21"/>
      <c r="P532" s="21"/>
      <c r="S532" s="20" t="n">
        <v>-0.354073295471633</v>
      </c>
      <c r="T532" s="20" t="n">
        <v>2.01809200611798</v>
      </c>
      <c r="U532" s="20" t="n">
        <v>1.28358888945967</v>
      </c>
      <c r="V532" s="20" t="n">
        <v>-1.63602476893001</v>
      </c>
      <c r="W532" s="20" t="n">
        <v>-2.29612431984806</v>
      </c>
      <c r="X532" s="20" t="n">
        <v>0.3220497354129</v>
      </c>
    </row>
    <row r="533" customFormat="false" ht="15" hidden="false" customHeight="false" outlineLevel="0" collapsed="false">
      <c r="A533" s="21" t="n">
        <v>509</v>
      </c>
      <c r="B533" s="18" t="n">
        <f aca="false">CHOOSE($G$9,S533,U533,W533)</f>
        <v>-1.14519943372469</v>
      </c>
      <c r="C533" s="18" t="n">
        <f aca="false">CHOOSE($G$9,T533,V533,X533)</f>
        <v>0.801429782963701</v>
      </c>
      <c r="D533" s="24" t="n">
        <f aca="false">$B$6+$B$7*B533</f>
        <v>-0.0645199433724691</v>
      </c>
      <c r="E533" s="24" t="n">
        <f aca="false">$C$6+$C$7*($B$8*B533+SQRT(1-$B$8^2)*C533)</f>
        <v>0.0621458834533669</v>
      </c>
      <c r="F533" s="14" t="n">
        <f aca="false">B533</f>
        <v>-1.14519943372469</v>
      </c>
      <c r="G533" s="14" t="n">
        <f aca="false">F533^2</f>
        <v>1.31148174300335</v>
      </c>
      <c r="H533" s="21"/>
      <c r="I533" s="21"/>
      <c r="J533" s="21"/>
      <c r="K533" s="21"/>
      <c r="L533" s="21"/>
      <c r="M533" s="21"/>
      <c r="N533" s="21"/>
      <c r="O533" s="21"/>
      <c r="P533" s="21"/>
      <c r="S533" s="20" t="n">
        <v>-1.14519943372469</v>
      </c>
      <c r="T533" s="20" t="n">
        <v>0.801429782963701</v>
      </c>
      <c r="U533" s="20" t="n">
        <v>0.692494430623683</v>
      </c>
      <c r="V533" s="20" t="n">
        <v>0.661727929709945</v>
      </c>
      <c r="W533" s="20" t="n">
        <v>0.43836350714543</v>
      </c>
      <c r="X533" s="20" t="n">
        <v>-1.21040988012961</v>
      </c>
    </row>
    <row r="534" customFormat="false" ht="15" hidden="false" customHeight="false" outlineLevel="0" collapsed="false">
      <c r="A534" s="21" t="n">
        <v>510</v>
      </c>
      <c r="B534" s="18" t="n">
        <f aca="false">CHOOSE($G$9,S534,U534,W534)</f>
        <v>0.0615542392603363</v>
      </c>
      <c r="C534" s="18" t="n">
        <f aca="false">CHOOSE($G$9,T534,V534,X534)</f>
        <v>1.95504550115261</v>
      </c>
      <c r="D534" s="24" t="n">
        <f aca="false">$B$6+$B$7*B534</f>
        <v>0.0561554239260336</v>
      </c>
      <c r="E534" s="24" t="n">
        <f aca="false">$C$6+$C$7*($B$8*B534+SQRT(1-$B$8^2)*C534)</f>
        <v>0.22238961891828</v>
      </c>
      <c r="F534" s="14" t="n">
        <f aca="false">B534</f>
        <v>0.0615542392603363</v>
      </c>
      <c r="G534" s="14" t="n">
        <f aca="false">F534^2</f>
        <v>0.00378892437091873</v>
      </c>
      <c r="H534" s="21"/>
      <c r="I534" s="21"/>
      <c r="J534" s="21"/>
      <c r="K534" s="21"/>
      <c r="L534" s="21"/>
      <c r="M534" s="21"/>
      <c r="N534" s="21"/>
      <c r="O534" s="21"/>
      <c r="P534" s="21"/>
      <c r="S534" s="20" t="n">
        <v>0.0615542392603363</v>
      </c>
      <c r="T534" s="20" t="n">
        <v>1.95504550115261</v>
      </c>
      <c r="U534" s="20" t="n">
        <v>0.536101223225956</v>
      </c>
      <c r="V534" s="20" t="n">
        <v>0.0409594913871911</v>
      </c>
      <c r="W534" s="20" t="n">
        <v>0.767907704863086</v>
      </c>
      <c r="X534" s="20" t="n">
        <v>1.23307784793081</v>
      </c>
    </row>
    <row r="535" customFormat="false" ht="15" hidden="false" customHeight="false" outlineLevel="0" collapsed="false">
      <c r="A535" s="21" t="n">
        <v>511</v>
      </c>
      <c r="B535" s="18" t="n">
        <f aca="false">CHOOSE($G$9,S535,U535,W535)</f>
        <v>1.81911328712668</v>
      </c>
      <c r="C535" s="18" t="n">
        <f aca="false">CHOOSE($G$9,T535,V535,X535)</f>
        <v>-0.327806344364348</v>
      </c>
      <c r="D535" s="24" t="n">
        <f aca="false">$B$6+$B$7*B535</f>
        <v>0.231911328712668</v>
      </c>
      <c r="E535" s="24" t="n">
        <f aca="false">$C$6+$C$7*($B$8*B535+SQRT(1-$B$8^2)*C535)</f>
        <v>0.112566802182211</v>
      </c>
      <c r="F535" s="14" t="n">
        <f aca="false">B535</f>
        <v>1.81911328712668</v>
      </c>
      <c r="G535" s="14" t="n">
        <f aca="false">F535^2</f>
        <v>3.30917315140085</v>
      </c>
      <c r="H535" s="21"/>
      <c r="I535" s="21"/>
      <c r="J535" s="21"/>
      <c r="K535" s="21"/>
      <c r="L535" s="21"/>
      <c r="M535" s="21"/>
      <c r="N535" s="21"/>
      <c r="O535" s="21"/>
      <c r="P535" s="21"/>
      <c r="S535" s="20" t="n">
        <v>1.81911328712668</v>
      </c>
      <c r="T535" s="20" t="n">
        <v>-0.327806344364348</v>
      </c>
      <c r="U535" s="20" t="n">
        <v>-1.12186384958998</v>
      </c>
      <c r="V535" s="20" t="n">
        <v>-0.0103729207702371</v>
      </c>
      <c r="W535" s="20" t="n">
        <v>-0.407346744218042</v>
      </c>
      <c r="X535" s="20" t="n">
        <v>0.279388821262395</v>
      </c>
    </row>
    <row r="536" customFormat="false" ht="15" hidden="false" customHeight="false" outlineLevel="0" collapsed="false">
      <c r="A536" s="21" t="n">
        <v>512</v>
      </c>
      <c r="B536" s="18" t="n">
        <f aca="false">CHOOSE($G$9,S536,U536,W536)</f>
        <v>0.793007547234929</v>
      </c>
      <c r="C536" s="18" t="n">
        <f aca="false">CHOOSE($G$9,T536,V536,X536)</f>
        <v>-0.0787309397707899</v>
      </c>
      <c r="D536" s="24" t="n">
        <f aca="false">$B$6+$B$7*B536</f>
        <v>0.129300754723493</v>
      </c>
      <c r="E536" s="24" t="n">
        <f aca="false">$C$6+$C$7*($B$8*B536+SQRT(1-$B$8^2)*C536)</f>
        <v>0.0828320779712138</v>
      </c>
      <c r="F536" s="14" t="n">
        <f aca="false">B536</f>
        <v>0.793007547234929</v>
      </c>
      <c r="G536" s="14" t="n">
        <f aca="false">F536^2</f>
        <v>0.628860969971558</v>
      </c>
      <c r="H536" s="21"/>
      <c r="I536" s="21"/>
      <c r="J536" s="21"/>
      <c r="K536" s="21"/>
      <c r="L536" s="21"/>
      <c r="M536" s="21"/>
      <c r="N536" s="21"/>
      <c r="O536" s="21"/>
      <c r="P536" s="21"/>
      <c r="S536" s="20" t="n">
        <v>0.793007547234929</v>
      </c>
      <c r="T536" s="20" t="n">
        <v>-0.0787309397707899</v>
      </c>
      <c r="U536" s="20" t="n">
        <v>-0.865334462724505</v>
      </c>
      <c r="V536" s="20" t="n">
        <v>0.376121704013861</v>
      </c>
      <c r="W536" s="20" t="n">
        <v>1.04208108955048</v>
      </c>
      <c r="X536" s="20" t="n">
        <v>-0.734227310404017</v>
      </c>
    </row>
    <row r="537" customFormat="false" ht="15" hidden="false" customHeight="false" outlineLevel="0" collapsed="false">
      <c r="A537" s="21" t="n">
        <v>513</v>
      </c>
      <c r="B537" s="18" t="n">
        <f aca="false">CHOOSE($G$9,S537,U537,W537)</f>
        <v>-0.662224446720815</v>
      </c>
      <c r="C537" s="18" t="n">
        <f aca="false">CHOOSE($G$9,T537,V537,X537)</f>
        <v>-2.45343312846272</v>
      </c>
      <c r="D537" s="24" t="n">
        <f aca="false">$B$6+$B$7*B537</f>
        <v>-0.0162224446720815</v>
      </c>
      <c r="E537" s="24" t="n">
        <f aca="false">$C$6+$C$7*($B$8*B537+SQRT(1-$B$8^2)*C537)</f>
        <v>-0.195584763909546</v>
      </c>
      <c r="F537" s="14" t="n">
        <f aca="false">B537</f>
        <v>-0.662224446720815</v>
      </c>
      <c r="G537" s="14" t="n">
        <f aca="false">F537^2</f>
        <v>0.438541217834689</v>
      </c>
      <c r="H537" s="21"/>
      <c r="I537" s="21"/>
      <c r="J537" s="21"/>
      <c r="K537" s="21"/>
      <c r="L537" s="21"/>
      <c r="M537" s="21"/>
      <c r="N537" s="21"/>
      <c r="O537" s="21"/>
      <c r="P537" s="21"/>
      <c r="S537" s="20" t="n">
        <v>-0.662224446720815</v>
      </c>
      <c r="T537" s="20" t="n">
        <v>-2.45343312846272</v>
      </c>
      <c r="U537" s="20" t="n">
        <v>-0.633860674723709</v>
      </c>
      <c r="V537" s="20" t="n">
        <v>0.748659633982045</v>
      </c>
      <c r="W537" s="20" t="n">
        <v>-0.683566260413967</v>
      </c>
      <c r="X537" s="20" t="n">
        <v>-0.50639834638995</v>
      </c>
    </row>
    <row r="538" customFormat="false" ht="15" hidden="false" customHeight="false" outlineLevel="0" collapsed="false">
      <c r="A538" s="21" t="n">
        <v>514</v>
      </c>
      <c r="B538" s="18" t="n">
        <f aca="false">CHOOSE($G$9,S538,U538,W538)</f>
        <v>0.785981570345469</v>
      </c>
      <c r="C538" s="18" t="n">
        <f aca="false">CHOOSE($G$9,T538,V538,X538)</f>
        <v>-0.298079229278793</v>
      </c>
      <c r="D538" s="24" t="n">
        <f aca="false">$B$6+$B$7*B538</f>
        <v>0.128598157034547</v>
      </c>
      <c r="E538" s="24" t="n">
        <f aca="false">$C$6+$C$7*($B$8*B538+SQRT(1-$B$8^2)*C538)</f>
        <v>0.0634846600276814</v>
      </c>
      <c r="F538" s="14" t="n">
        <f aca="false">B538</f>
        <v>0.785981570345469</v>
      </c>
      <c r="G538" s="14" t="n">
        <f aca="false">F538^2</f>
        <v>0.61776702892273</v>
      </c>
      <c r="H538" s="21"/>
      <c r="I538" s="21"/>
      <c r="J538" s="21"/>
      <c r="K538" s="21"/>
      <c r="L538" s="21"/>
      <c r="M538" s="21"/>
      <c r="N538" s="21"/>
      <c r="O538" s="21"/>
      <c r="P538" s="21"/>
      <c r="S538" s="20" t="n">
        <v>0.785981570345469</v>
      </c>
      <c r="T538" s="20" t="n">
        <v>-0.298079229278793</v>
      </c>
      <c r="U538" s="20" t="n">
        <v>0.0755920501229451</v>
      </c>
      <c r="V538" s="20" t="n">
        <v>-1.31586192855562</v>
      </c>
      <c r="W538" s="20" t="n">
        <v>1.32329318644625</v>
      </c>
      <c r="X538" s="20" t="n">
        <v>0.412023091644311</v>
      </c>
    </row>
    <row r="539" customFormat="false" ht="15" hidden="false" customHeight="false" outlineLevel="0" collapsed="false">
      <c r="A539" s="21" t="n">
        <v>515</v>
      </c>
      <c r="B539" s="18" t="n">
        <f aca="false">CHOOSE($G$9,S539,U539,W539)</f>
        <v>-0.502693452215697</v>
      </c>
      <c r="C539" s="18" t="n">
        <f aca="false">CHOOSE($G$9,T539,V539,X539)</f>
        <v>0.0222748335862244</v>
      </c>
      <c r="D539" s="24" t="n">
        <f aca="false">$B$6+$B$7*B539</f>
        <v>-0.000269345221569739</v>
      </c>
      <c r="E539" s="24" t="n">
        <f aca="false">$C$6+$C$7*($B$8*B539+SQRT(1-$B$8^2)*C539)</f>
        <v>0.0267943845642892</v>
      </c>
      <c r="F539" s="14" t="n">
        <f aca="false">B539</f>
        <v>-0.502693452215697</v>
      </c>
      <c r="G539" s="14" t="n">
        <f aca="false">F539^2</f>
        <v>0.252700706900536</v>
      </c>
      <c r="H539" s="21"/>
      <c r="I539" s="21"/>
      <c r="J539" s="21"/>
      <c r="K539" s="21"/>
      <c r="L539" s="21"/>
      <c r="M539" s="21"/>
      <c r="N539" s="21"/>
      <c r="O539" s="21"/>
      <c r="P539" s="21"/>
      <c r="S539" s="20" t="n">
        <v>-0.502693452215697</v>
      </c>
      <c r="T539" s="20" t="n">
        <v>0.0222748335862244</v>
      </c>
      <c r="U539" s="20" t="n">
        <v>0.489678261935158</v>
      </c>
      <c r="V539" s="20" t="n">
        <v>-1.69281901114286</v>
      </c>
      <c r="W539" s="20" t="n">
        <v>1.19374178222998</v>
      </c>
      <c r="X539" s="20" t="n">
        <v>1.22019206317382</v>
      </c>
    </row>
    <row r="540" customFormat="false" ht="15" hidden="false" customHeight="false" outlineLevel="0" collapsed="false">
      <c r="A540" s="21" t="n">
        <v>516</v>
      </c>
      <c r="B540" s="18" t="n">
        <f aca="false">CHOOSE($G$9,S540,U540,W540)</f>
        <v>0.261892768046847</v>
      </c>
      <c r="C540" s="18" t="n">
        <f aca="false">CHOOSE($G$9,T540,V540,X540)</f>
        <v>0.722440852262957</v>
      </c>
      <c r="D540" s="24" t="n">
        <f aca="false">$B$6+$B$7*B540</f>
        <v>0.0761892768046847</v>
      </c>
      <c r="E540" s="24" t="n">
        <f aca="false">$C$6+$C$7*($B$8*B540+SQRT(1-$B$8^2)*C540)</f>
        <v>0.125659851481482</v>
      </c>
      <c r="F540" s="14" t="n">
        <f aca="false">B540</f>
        <v>0.261892768046847</v>
      </c>
      <c r="G540" s="14" t="n">
        <f aca="false">F540^2</f>
        <v>0.0685878219552397</v>
      </c>
      <c r="H540" s="21"/>
      <c r="I540" s="21"/>
      <c r="J540" s="21"/>
      <c r="K540" s="21"/>
      <c r="L540" s="21"/>
      <c r="M540" s="21"/>
      <c r="N540" s="21"/>
      <c r="O540" s="21"/>
      <c r="P540" s="21"/>
      <c r="S540" s="20" t="n">
        <v>0.261892768046847</v>
      </c>
      <c r="T540" s="20" t="n">
        <v>0.722440852262957</v>
      </c>
      <c r="U540" s="20" t="n">
        <v>0.0493328211705459</v>
      </c>
      <c r="V540" s="20" t="n">
        <v>1.65680464127039</v>
      </c>
      <c r="W540" s="20" t="n">
        <v>0.277068982705198</v>
      </c>
      <c r="X540" s="20" t="n">
        <v>-0.17776229762042</v>
      </c>
    </row>
    <row r="541" customFormat="false" ht="15" hidden="false" customHeight="false" outlineLevel="0" collapsed="false">
      <c r="A541" s="21" t="n">
        <v>517</v>
      </c>
      <c r="B541" s="18" t="n">
        <f aca="false">CHOOSE($G$9,S541,U541,W541)</f>
        <v>-0.674133835528251</v>
      </c>
      <c r="C541" s="18" t="n">
        <f aca="false">CHOOSE($G$9,T541,V541,X541)</f>
        <v>0.0149852975685008</v>
      </c>
      <c r="D541" s="24" t="n">
        <f aca="false">$B$6+$B$7*B541</f>
        <v>-0.0174133835528251</v>
      </c>
      <c r="E541" s="24" t="n">
        <f aca="false">$C$6+$C$7*($B$8*B541+SQRT(1-$B$8^2)*C541)</f>
        <v>0.0175910730613466</v>
      </c>
      <c r="F541" s="14" t="n">
        <f aca="false">B541</f>
        <v>-0.674133835528251</v>
      </c>
      <c r="G541" s="14" t="n">
        <f aca="false">F541^2</f>
        <v>0.45445642820403</v>
      </c>
      <c r="H541" s="21"/>
      <c r="I541" s="21"/>
      <c r="J541" s="21"/>
      <c r="K541" s="21"/>
      <c r="L541" s="21"/>
      <c r="M541" s="21"/>
      <c r="N541" s="21"/>
      <c r="O541" s="21"/>
      <c r="P541" s="21"/>
      <c r="S541" s="20" t="n">
        <v>-0.674133835528251</v>
      </c>
      <c r="T541" s="20" t="n">
        <v>0.0149852975685008</v>
      </c>
      <c r="U541" s="20" t="n">
        <v>0.0967433274239847</v>
      </c>
      <c r="V541" s="20" t="n">
        <v>-0.000585222720754969</v>
      </c>
      <c r="W541" s="20" t="n">
        <v>-1.09845864107186</v>
      </c>
      <c r="X541" s="20" t="n">
        <v>-0.26677371591068</v>
      </c>
    </row>
    <row r="542" customFormat="false" ht="15" hidden="false" customHeight="false" outlineLevel="0" collapsed="false">
      <c r="A542" s="21" t="n">
        <v>518</v>
      </c>
      <c r="B542" s="18" t="n">
        <f aca="false">CHOOSE($G$9,S542,U542,W542)</f>
        <v>-1.00111884260216</v>
      </c>
      <c r="C542" s="18" t="n">
        <f aca="false">CHOOSE($G$9,T542,V542,X542)</f>
        <v>0.591424387924387</v>
      </c>
      <c r="D542" s="24" t="n">
        <f aca="false">$B$6+$B$7*B542</f>
        <v>-0.0501118842602164</v>
      </c>
      <c r="E542" s="24" t="n">
        <f aca="false">$C$6+$C$7*($B$8*B542+SQRT(1-$B$8^2)*C542)</f>
        <v>0.05116291230591</v>
      </c>
      <c r="F542" s="14" t="n">
        <f aca="false">B542</f>
        <v>-1.00111884260216</v>
      </c>
      <c r="G542" s="14" t="n">
        <f aca="false">F542^2</f>
        <v>1.0022389370131</v>
      </c>
      <c r="H542" s="21"/>
      <c r="I542" s="21"/>
      <c r="J542" s="21"/>
      <c r="K542" s="21"/>
      <c r="L542" s="21"/>
      <c r="M542" s="21"/>
      <c r="N542" s="21"/>
      <c r="O542" s="21"/>
      <c r="P542" s="21"/>
      <c r="S542" s="20" t="n">
        <v>-1.00111884260216</v>
      </c>
      <c r="T542" s="20" t="n">
        <v>0.591424387924387</v>
      </c>
      <c r="U542" s="20" t="n">
        <v>0.138337093881059</v>
      </c>
      <c r="V542" s="20" t="n">
        <v>1.21558705742391</v>
      </c>
      <c r="W542" s="20" t="n">
        <v>1.22434709508299</v>
      </c>
      <c r="X542" s="20" t="n">
        <v>0.485980517477525</v>
      </c>
    </row>
    <row r="543" customFormat="false" ht="15" hidden="false" customHeight="false" outlineLevel="0" collapsed="false">
      <c r="A543" s="21" t="n">
        <v>519</v>
      </c>
      <c r="B543" s="18" t="n">
        <f aca="false">CHOOSE($G$9,S543,U543,W543)</f>
        <v>0.104445106177628</v>
      </c>
      <c r="C543" s="18" t="n">
        <f aca="false">CHOOSE($G$9,T543,V543,X543)</f>
        <v>-0.411572261401989</v>
      </c>
      <c r="D543" s="24" t="n">
        <f aca="false">$B$6+$B$7*B543</f>
        <v>0.0604445106177628</v>
      </c>
      <c r="E543" s="24" t="n">
        <f aca="false">$C$6+$C$7*($B$8*B543+SQRT(1-$B$8^2)*C543)</f>
        <v>0.0195790519221682</v>
      </c>
      <c r="F543" s="14" t="n">
        <f aca="false">B543</f>
        <v>0.104445106177628</v>
      </c>
      <c r="G543" s="14" t="n">
        <f aca="false">F543^2</f>
        <v>0.010908780204456</v>
      </c>
      <c r="H543" s="21"/>
      <c r="I543" s="21"/>
      <c r="J543" s="21"/>
      <c r="K543" s="21"/>
      <c r="L543" s="21"/>
      <c r="M543" s="21"/>
      <c r="N543" s="21"/>
      <c r="O543" s="21"/>
      <c r="P543" s="21"/>
      <c r="S543" s="20" t="n">
        <v>0.104445106177628</v>
      </c>
      <c r="T543" s="20" t="n">
        <v>-0.411572261401989</v>
      </c>
      <c r="U543" s="20" t="n">
        <v>0.803225620476194</v>
      </c>
      <c r="V543" s="20" t="n">
        <v>1.51236072943453</v>
      </c>
      <c r="W543" s="20" t="n">
        <v>-0.0299325692395469</v>
      </c>
      <c r="X543" s="20" t="n">
        <v>-1.12587016557502</v>
      </c>
    </row>
    <row r="544" customFormat="false" ht="15" hidden="false" customHeight="false" outlineLevel="0" collapsed="false">
      <c r="A544" s="21" t="n">
        <v>520</v>
      </c>
      <c r="B544" s="18" t="n">
        <f aca="false">CHOOSE($G$9,S544,U544,W544)</f>
        <v>1.74276180463283</v>
      </c>
      <c r="C544" s="18" t="n">
        <f aca="false">CHOOSE($G$9,T544,V544,X544)</f>
        <v>-1.1854215321319</v>
      </c>
      <c r="D544" s="24" t="n">
        <f aca="false">$B$6+$B$7*B544</f>
        <v>0.224276180463283</v>
      </c>
      <c r="E544" s="24" t="n">
        <f aca="false">$C$6+$C$7*($B$8*B544+SQRT(1-$B$8^2)*C544)</f>
        <v>0.034477574129712</v>
      </c>
      <c r="F544" s="14" t="n">
        <f aca="false">B544</f>
        <v>1.74276180463283</v>
      </c>
      <c r="G544" s="14" t="n">
        <f aca="false">F544^2</f>
        <v>3.03721870768708</v>
      </c>
      <c r="H544" s="21"/>
      <c r="I544" s="21"/>
      <c r="J544" s="21"/>
      <c r="K544" s="21"/>
      <c r="L544" s="21"/>
      <c r="M544" s="21"/>
      <c r="N544" s="21"/>
      <c r="O544" s="21"/>
      <c r="P544" s="21"/>
      <c r="S544" s="20" t="n">
        <v>1.74276180463283</v>
      </c>
      <c r="T544" s="20" t="n">
        <v>-1.1854215321319</v>
      </c>
      <c r="U544" s="20" t="n">
        <v>-0.817379959453513</v>
      </c>
      <c r="V544" s="20" t="n">
        <v>-0.48354855294926</v>
      </c>
      <c r="W544" s="20" t="n">
        <v>1.63981172074179</v>
      </c>
      <c r="X544" s="20" t="n">
        <v>-0.0172415350048451</v>
      </c>
    </row>
    <row r="545" customFormat="false" ht="15" hidden="false" customHeight="false" outlineLevel="0" collapsed="false">
      <c r="A545" s="21" t="n">
        <v>521</v>
      </c>
      <c r="B545" s="18" t="n">
        <f aca="false">CHOOSE($G$9,S545,U545,W545)</f>
        <v>-0.460387587832595</v>
      </c>
      <c r="C545" s="18" t="n">
        <f aca="false">CHOOSE($G$9,T545,V545,X545)</f>
        <v>0.704713057896445</v>
      </c>
      <c r="D545" s="24" t="n">
        <f aca="false">$B$6+$B$7*B545</f>
        <v>0.00396124121674052</v>
      </c>
      <c r="E545" s="24" t="n">
        <f aca="false">$C$6+$C$7*($B$8*B545+SQRT(1-$B$8^2)*C545)</f>
        <v>0.0880105616600638</v>
      </c>
      <c r="F545" s="14" t="n">
        <f aca="false">B545</f>
        <v>-0.460387587832595</v>
      </c>
      <c r="G545" s="14" t="n">
        <f aca="false">F545^2</f>
        <v>0.211956731030315</v>
      </c>
      <c r="H545" s="21"/>
      <c r="I545" s="21"/>
      <c r="J545" s="21"/>
      <c r="K545" s="21"/>
      <c r="L545" s="21"/>
      <c r="M545" s="21"/>
      <c r="N545" s="21"/>
      <c r="O545" s="21"/>
      <c r="P545" s="21"/>
      <c r="S545" s="20" t="n">
        <v>-0.460387587832595</v>
      </c>
      <c r="T545" s="20" t="n">
        <v>0.704713057896445</v>
      </c>
      <c r="U545" s="20" t="n">
        <v>0.496358318460521</v>
      </c>
      <c r="V545" s="20" t="n">
        <v>0.384409426609521</v>
      </c>
      <c r="W545" s="20" t="n">
        <v>-1.36452335874588</v>
      </c>
      <c r="X545" s="20" t="n">
        <v>-0.989355169956634</v>
      </c>
    </row>
    <row r="546" customFormat="false" ht="15" hidden="false" customHeight="false" outlineLevel="0" collapsed="false">
      <c r="A546" s="21" t="n">
        <v>522</v>
      </c>
      <c r="B546" s="18" t="n">
        <f aca="false">CHOOSE($G$9,S546,U546,W546)</f>
        <v>-0.973092166581757</v>
      </c>
      <c r="C546" s="18" t="n">
        <f aca="false">CHOOSE($G$9,T546,V546,X546)</f>
        <v>1.16496111302095</v>
      </c>
      <c r="D546" s="24" t="n">
        <f aca="false">$B$6+$B$7*B546</f>
        <v>-0.0473092166581757</v>
      </c>
      <c r="E546" s="24" t="n">
        <f aca="false">$C$6+$C$7*($B$8*B546+SQRT(1-$B$8^2)*C546)</f>
        <v>0.102233983500626</v>
      </c>
      <c r="F546" s="14" t="n">
        <f aca="false">B546</f>
        <v>-0.973092166581757</v>
      </c>
      <c r="G546" s="14" t="n">
        <f aca="false">F546^2</f>
        <v>0.946908364662777</v>
      </c>
      <c r="H546" s="21"/>
      <c r="I546" s="21"/>
      <c r="J546" s="21"/>
      <c r="K546" s="21"/>
      <c r="L546" s="21"/>
      <c r="M546" s="21"/>
      <c r="N546" s="21"/>
      <c r="O546" s="21"/>
      <c r="P546" s="21"/>
      <c r="S546" s="20" t="n">
        <v>-0.973092166581757</v>
      </c>
      <c r="T546" s="20" t="n">
        <v>1.16496111302095</v>
      </c>
      <c r="U546" s="20" t="n">
        <v>1.18805612884169</v>
      </c>
      <c r="V546" s="20" t="n">
        <v>1.1844974002868</v>
      </c>
      <c r="W546" s="20" t="n">
        <v>0.636017244943643</v>
      </c>
      <c r="X546" s="20" t="n">
        <v>-0.610747605199223</v>
      </c>
    </row>
    <row r="547" customFormat="false" ht="15" hidden="false" customHeight="false" outlineLevel="0" collapsed="false">
      <c r="A547" s="21" t="n">
        <v>523</v>
      </c>
      <c r="B547" s="18" t="n">
        <f aca="false">CHOOSE($G$9,S547,U547,W547)</f>
        <v>0.407089822631767</v>
      </c>
      <c r="C547" s="18" t="n">
        <f aca="false">CHOOSE($G$9,T547,V547,X547)</f>
        <v>-0.610640898708125</v>
      </c>
      <c r="D547" s="24" t="n">
        <f aca="false">$B$6+$B$7*B547</f>
        <v>0.0907089822631767</v>
      </c>
      <c r="E547" s="24" t="n">
        <f aca="false">$C$6+$C$7*($B$8*B547+SQRT(1-$B$8^2)*C547)</f>
        <v>0.0174714380444887</v>
      </c>
      <c r="F547" s="14" t="n">
        <f aca="false">B547</f>
        <v>0.407089822631767</v>
      </c>
      <c r="G547" s="14" t="n">
        <f aca="false">F547^2</f>
        <v>0.165722123690364</v>
      </c>
      <c r="H547" s="21"/>
      <c r="I547" s="21"/>
      <c r="J547" s="21"/>
      <c r="K547" s="21"/>
      <c r="L547" s="21"/>
      <c r="M547" s="21"/>
      <c r="N547" s="21"/>
      <c r="O547" s="21"/>
      <c r="P547" s="21"/>
      <c r="S547" s="20" t="n">
        <v>0.407089822631767</v>
      </c>
      <c r="T547" s="20" t="n">
        <v>-0.610640898708125</v>
      </c>
      <c r="U547" s="20" t="n">
        <v>0.0649265540015512</v>
      </c>
      <c r="V547" s="20" t="n">
        <v>-1.6763562174502</v>
      </c>
      <c r="W547" s="20" t="n">
        <v>0.263750251259143</v>
      </c>
      <c r="X547" s="20" t="n">
        <v>-0.276329609989773</v>
      </c>
    </row>
    <row r="548" customFormat="false" ht="15" hidden="false" customHeight="false" outlineLevel="0" collapsed="false">
      <c r="A548" s="21" t="n">
        <v>524</v>
      </c>
      <c r="B548" s="18" t="n">
        <f aca="false">CHOOSE($G$9,S548,U548,W548)</f>
        <v>0.888669669849737</v>
      </c>
      <c r="C548" s="18" t="n">
        <f aca="false">CHOOSE($G$9,T548,V548,X548)</f>
        <v>1.11330060153171</v>
      </c>
      <c r="D548" s="24" t="n">
        <f aca="false">$B$6+$B$7*B548</f>
        <v>0.138866966984974</v>
      </c>
      <c r="E548" s="24" t="n">
        <f aca="false">$C$6+$C$7*($B$8*B548+SQRT(1-$B$8^2)*C548)</f>
        <v>0.190848143789982</v>
      </c>
      <c r="F548" s="14" t="n">
        <f aca="false">B548</f>
        <v>0.888669669849737</v>
      </c>
      <c r="G548" s="14" t="n">
        <f aca="false">F548^2</f>
        <v>0.78973378211084</v>
      </c>
      <c r="H548" s="21"/>
      <c r="I548" s="21"/>
      <c r="J548" s="21"/>
      <c r="K548" s="21"/>
      <c r="L548" s="21"/>
      <c r="M548" s="21"/>
      <c r="N548" s="21"/>
      <c r="O548" s="21"/>
      <c r="P548" s="21"/>
      <c r="S548" s="20" t="n">
        <v>0.888669669849737</v>
      </c>
      <c r="T548" s="20" t="n">
        <v>1.11330060153171</v>
      </c>
      <c r="U548" s="20" t="n">
        <v>1.13335433914845</v>
      </c>
      <c r="V548" s="20" t="n">
        <v>-0.675716959810192</v>
      </c>
      <c r="W548" s="20" t="n">
        <v>0.989519958368621</v>
      </c>
      <c r="X548" s="20" t="n">
        <v>0.476666101013312</v>
      </c>
    </row>
    <row r="549" customFormat="false" ht="15" hidden="false" customHeight="false" outlineLevel="0" collapsed="false">
      <c r="A549" s="21" t="n">
        <v>525</v>
      </c>
      <c r="B549" s="18" t="n">
        <f aca="false">CHOOSE($G$9,S549,U549,W549)</f>
        <v>-0.85656824517312</v>
      </c>
      <c r="C549" s="18" t="n">
        <f aca="false">CHOOSE($G$9,T549,V549,X549)</f>
        <v>1.91763736008984</v>
      </c>
      <c r="D549" s="24" t="n">
        <f aca="false">$B$6+$B$7*B549</f>
        <v>-0.035656824517312</v>
      </c>
      <c r="E549" s="24" t="n">
        <f aca="false">$C$6+$C$7*($B$8*B549+SQRT(1-$B$8^2)*C549)</f>
        <v>0.173243854649737</v>
      </c>
      <c r="F549" s="14" t="n">
        <f aca="false">B549</f>
        <v>-0.85656824517312</v>
      </c>
      <c r="G549" s="14" t="n">
        <f aca="false">F549^2</f>
        <v>0.733709158638958</v>
      </c>
      <c r="H549" s="21"/>
      <c r="I549" s="21"/>
      <c r="J549" s="21"/>
      <c r="K549" s="21"/>
      <c r="L549" s="21"/>
      <c r="M549" s="21"/>
      <c r="N549" s="21"/>
      <c r="O549" s="21"/>
      <c r="P549" s="21"/>
      <c r="S549" s="20" t="n">
        <v>-0.85656824517312</v>
      </c>
      <c r="T549" s="20" t="n">
        <v>1.91763736008984</v>
      </c>
      <c r="U549" s="20" t="n">
        <v>-0.930547026618186</v>
      </c>
      <c r="V549" s="20" t="n">
        <v>1.20885043329399</v>
      </c>
      <c r="W549" s="20" t="n">
        <v>0.52057238820515</v>
      </c>
      <c r="X549" s="20" t="n">
        <v>0.804972705582752</v>
      </c>
    </row>
    <row r="550" customFormat="false" ht="15" hidden="false" customHeight="false" outlineLevel="0" collapsed="false">
      <c r="A550" s="21" t="n">
        <v>526</v>
      </c>
      <c r="B550" s="18" t="n">
        <f aca="false">CHOOSE($G$9,S550,U550,W550)</f>
        <v>0.813277811640958</v>
      </c>
      <c r="C550" s="18" t="n">
        <f aca="false">CHOOSE($G$9,T550,V550,X550)</f>
        <v>0.508098332647396</v>
      </c>
      <c r="D550" s="24" t="n">
        <f aca="false">$B$6+$B$7*B550</f>
        <v>0.131327781164096</v>
      </c>
      <c r="E550" s="24" t="n">
        <f aca="false">$C$6+$C$7*($B$8*B550+SQRT(1-$B$8^2)*C550)</f>
        <v>0.134666496951364</v>
      </c>
      <c r="F550" s="14" t="n">
        <f aca="false">B550</f>
        <v>0.813277811640958</v>
      </c>
      <c r="G550" s="14" t="n">
        <f aca="false">F550^2</f>
        <v>0.661420798907506</v>
      </c>
      <c r="H550" s="21"/>
      <c r="I550" s="21"/>
      <c r="J550" s="21"/>
      <c r="K550" s="21"/>
      <c r="L550" s="21"/>
      <c r="M550" s="21"/>
      <c r="N550" s="21"/>
      <c r="O550" s="21"/>
      <c r="P550" s="21"/>
      <c r="S550" s="20" t="n">
        <v>0.813277811640958</v>
      </c>
      <c r="T550" s="20" t="n">
        <v>0.508098332647396</v>
      </c>
      <c r="U550" s="20" t="n">
        <v>-2.16176235987115</v>
      </c>
      <c r="V550" s="20" t="n">
        <v>0.605716023353426</v>
      </c>
      <c r="W550" s="20" t="n">
        <v>-1.72223234044414</v>
      </c>
      <c r="X550" s="20" t="n">
        <v>-1.05149356033911</v>
      </c>
    </row>
    <row r="551" customFormat="false" ht="15" hidden="false" customHeight="false" outlineLevel="0" collapsed="false">
      <c r="A551" s="21" t="n">
        <v>527</v>
      </c>
      <c r="B551" s="18" t="n">
        <f aca="false">CHOOSE($G$9,S551,U551,W551)</f>
        <v>2.52673705860955</v>
      </c>
      <c r="C551" s="18" t="n">
        <f aca="false">CHOOSE($G$9,T551,V551,X551)</f>
        <v>0.331196658523137</v>
      </c>
      <c r="D551" s="24" t="n">
        <f aca="false">$B$6+$B$7*B551</f>
        <v>0.302673705860955</v>
      </c>
      <c r="E551" s="24" t="n">
        <f aca="false">$C$6+$C$7*($B$8*B551+SQRT(1-$B$8^2)*C551)</f>
        <v>0.205019324923433</v>
      </c>
      <c r="F551" s="14" t="n">
        <f aca="false">B551</f>
        <v>2.52673705860955</v>
      </c>
      <c r="G551" s="14" t="n">
        <f aca="false">F551^2</f>
        <v>6.38440016335084</v>
      </c>
      <c r="H551" s="21"/>
      <c r="I551" s="21"/>
      <c r="J551" s="21"/>
      <c r="K551" s="21"/>
      <c r="L551" s="21"/>
      <c r="M551" s="21"/>
      <c r="N551" s="21"/>
      <c r="O551" s="21"/>
      <c r="P551" s="21"/>
      <c r="S551" s="20" t="n">
        <v>2.52673705860955</v>
      </c>
      <c r="T551" s="20" t="n">
        <v>0.331196658523137</v>
      </c>
      <c r="U551" s="20" t="n">
        <v>-0.0600186701835919</v>
      </c>
      <c r="V551" s="20" t="n">
        <v>0.296162831769978</v>
      </c>
      <c r="W551" s="20" t="n">
        <v>0.460251064497227</v>
      </c>
      <c r="X551" s="20" t="n">
        <v>0.936285264150209</v>
      </c>
    </row>
    <row r="552" customFormat="false" ht="15" hidden="false" customHeight="false" outlineLevel="0" collapsed="false">
      <c r="A552" s="21" t="n">
        <v>528</v>
      </c>
      <c r="B552" s="18" t="n">
        <f aca="false">CHOOSE($G$9,S552,U552,W552)</f>
        <v>-2.09536787923924</v>
      </c>
      <c r="C552" s="18" t="n">
        <f aca="false">CHOOSE($G$9,T552,V552,X552)</f>
        <v>-1.5546234633034</v>
      </c>
      <c r="D552" s="24" t="n">
        <f aca="false">$B$6+$B$7*B552</f>
        <v>-0.159536787923924</v>
      </c>
      <c r="E552" s="24" t="n">
        <f aca="false">$C$6+$C$7*($B$8*B552+SQRT(1-$B$8^2)*C552)</f>
        <v>-0.189402735215971</v>
      </c>
      <c r="F552" s="14" t="n">
        <f aca="false">B552</f>
        <v>-2.09536787923924</v>
      </c>
      <c r="G552" s="14" t="n">
        <f aca="false">F552^2</f>
        <v>4.39056654934755</v>
      </c>
      <c r="H552" s="21"/>
      <c r="I552" s="21"/>
      <c r="J552" s="21"/>
      <c r="K552" s="21"/>
      <c r="L552" s="21"/>
      <c r="M552" s="21"/>
      <c r="N552" s="21"/>
      <c r="O552" s="21"/>
      <c r="P552" s="21"/>
      <c r="S552" s="20" t="n">
        <v>-2.09536787923924</v>
      </c>
      <c r="T552" s="20" t="n">
        <v>-1.5546234633034</v>
      </c>
      <c r="U552" s="20" t="n">
        <v>0.531865465520167</v>
      </c>
      <c r="V552" s="20" t="n">
        <v>1.09928398557412</v>
      </c>
      <c r="W552" s="20" t="n">
        <v>1.29540987341404</v>
      </c>
      <c r="X552" s="20" t="n">
        <v>-2.09097239318095</v>
      </c>
    </row>
    <row r="553" customFormat="false" ht="15" hidden="false" customHeight="false" outlineLevel="0" collapsed="false">
      <c r="A553" s="21" t="n">
        <v>529</v>
      </c>
      <c r="B553" s="18" t="n">
        <f aca="false">CHOOSE($G$9,S553,U553,W553)</f>
        <v>-0.168008146289108</v>
      </c>
      <c r="C553" s="18" t="n">
        <f aca="false">CHOOSE($G$9,T553,V553,X553)</f>
        <v>1.89068212855133</v>
      </c>
      <c r="D553" s="24" t="n">
        <f aca="false">$B$6+$B$7*B553</f>
        <v>0.0331991853710892</v>
      </c>
      <c r="E553" s="24" t="n">
        <f aca="false">$C$6+$C$7*($B$8*B553+SQRT(1-$B$8^2)*C553)</f>
        <v>0.205337468066214</v>
      </c>
      <c r="F553" s="14" t="n">
        <f aca="false">B553</f>
        <v>-0.168008146289108</v>
      </c>
      <c r="G553" s="14" t="n">
        <f aca="false">F553^2</f>
        <v>0.0282267372195025</v>
      </c>
      <c r="H553" s="21"/>
      <c r="I553" s="21"/>
      <c r="J553" s="21"/>
      <c r="K553" s="21"/>
      <c r="L553" s="21"/>
      <c r="M553" s="21"/>
      <c r="N553" s="21"/>
      <c r="O553" s="21"/>
      <c r="P553" s="21"/>
      <c r="S553" s="20" t="n">
        <v>-0.168008146289108</v>
      </c>
      <c r="T553" s="20" t="n">
        <v>1.89068212855133</v>
      </c>
      <c r="U553" s="20" t="n">
        <v>-0.748004150419305</v>
      </c>
      <c r="V553" s="20" t="n">
        <v>1.04206174150452</v>
      </c>
      <c r="W553" s="20" t="n">
        <v>0.306973184644144</v>
      </c>
      <c r="X553" s="20" t="n">
        <v>-0.285108523182861</v>
      </c>
    </row>
    <row r="554" customFormat="false" ht="15" hidden="false" customHeight="false" outlineLevel="0" collapsed="false">
      <c r="A554" s="21" t="n">
        <v>530</v>
      </c>
      <c r="B554" s="18" t="n">
        <f aca="false">CHOOSE($G$9,S554,U554,W554)</f>
        <v>-0.0460796152170942</v>
      </c>
      <c r="C554" s="18" t="n">
        <f aca="false">CHOOSE($G$9,T554,V554,X554)</f>
        <v>0.0547131163882271</v>
      </c>
      <c r="D554" s="24" t="n">
        <f aca="false">$B$6+$B$7*B554</f>
        <v>0.0453920384782906</v>
      </c>
      <c r="E554" s="24" t="n">
        <f aca="false">$C$6+$C$7*($B$8*B554+SQRT(1-$B$8^2)*C554)</f>
        <v>0.0524343141103872</v>
      </c>
      <c r="F554" s="14" t="n">
        <f aca="false">B554</f>
        <v>-0.0460796152170942</v>
      </c>
      <c r="G554" s="14" t="n">
        <f aca="false">F554^2</f>
        <v>0.00212333093855546</v>
      </c>
      <c r="H554" s="21"/>
      <c r="I554" s="21"/>
      <c r="J554" s="21"/>
      <c r="K554" s="21"/>
      <c r="L554" s="21"/>
      <c r="M554" s="21"/>
      <c r="N554" s="21"/>
      <c r="O554" s="21"/>
      <c r="P554" s="21"/>
      <c r="S554" s="20" t="n">
        <v>-0.0460796152170942</v>
      </c>
      <c r="T554" s="20" t="n">
        <v>0.0547131163882271</v>
      </c>
      <c r="U554" s="20" t="n">
        <v>1.39867976054321</v>
      </c>
      <c r="V554" s="20" t="n">
        <v>0.0252684318537213</v>
      </c>
      <c r="W554" s="20" t="n">
        <v>-1.01486833482174</v>
      </c>
      <c r="X554" s="20" t="n">
        <v>0.480908354202734</v>
      </c>
    </row>
    <row r="555" customFormat="false" ht="15" hidden="false" customHeight="false" outlineLevel="0" collapsed="false">
      <c r="A555" s="21" t="n">
        <v>531</v>
      </c>
      <c r="B555" s="18" t="n">
        <f aca="false">CHOOSE($G$9,S555,U555,W555)</f>
        <v>-0.524189724039628</v>
      </c>
      <c r="C555" s="18" t="n">
        <f aca="false">CHOOSE($G$9,T555,V555,X555)</f>
        <v>1.91876100991626</v>
      </c>
      <c r="D555" s="24" t="n">
        <f aca="false">$B$6+$B$7*B555</f>
        <v>-0.00241897240396279</v>
      </c>
      <c r="E555" s="24" t="n">
        <f aca="false">$C$6+$C$7*($B$8*B555+SQRT(1-$B$8^2)*C555)</f>
        <v>0.189960091635875</v>
      </c>
      <c r="F555" s="14" t="n">
        <f aca="false">B555</f>
        <v>-0.524189724039628</v>
      </c>
      <c r="G555" s="14" t="n">
        <f aca="false">F555^2</f>
        <v>0.274774866788741</v>
      </c>
      <c r="H555" s="21"/>
      <c r="I555" s="21"/>
      <c r="J555" s="21"/>
      <c r="K555" s="21"/>
      <c r="L555" s="21"/>
      <c r="M555" s="21"/>
      <c r="N555" s="21"/>
      <c r="O555" s="21"/>
      <c r="P555" s="21"/>
      <c r="S555" s="20" t="n">
        <v>-0.524189724039628</v>
      </c>
      <c r="T555" s="20" t="n">
        <v>1.91876100991626</v>
      </c>
      <c r="U555" s="20" t="n">
        <v>-1.30512850579975</v>
      </c>
      <c r="V555" s="20" t="n">
        <v>0.183771963156322</v>
      </c>
      <c r="W555" s="20" t="n">
        <v>2.14343732907451</v>
      </c>
      <c r="X555" s="20" t="n">
        <v>0.486366982953202</v>
      </c>
    </row>
    <row r="556" customFormat="false" ht="15" hidden="false" customHeight="false" outlineLevel="0" collapsed="false">
      <c r="A556" s="21" t="n">
        <v>532</v>
      </c>
      <c r="B556" s="18" t="n">
        <f aca="false">CHOOSE($G$9,S556,U556,W556)</f>
        <v>-0.0251542805532286</v>
      </c>
      <c r="C556" s="18" t="n">
        <f aca="false">CHOOSE($G$9,T556,V556,X556)</f>
        <v>1.82187716938646</v>
      </c>
      <c r="D556" s="24" t="n">
        <f aca="false">$B$6+$B$7*B556</f>
        <v>0.0474845719446771</v>
      </c>
      <c r="E556" s="24" t="n">
        <f aca="false">$C$6+$C$7*($B$8*B556+SQRT(1-$B$8^2)*C556)</f>
        <v>0.206521477098695</v>
      </c>
      <c r="F556" s="14" t="n">
        <f aca="false">B556</f>
        <v>-0.0251542805532286</v>
      </c>
      <c r="G556" s="14" t="n">
        <f aca="false">F556^2</f>
        <v>0.000632737830150535</v>
      </c>
      <c r="H556" s="21"/>
      <c r="I556" s="21"/>
      <c r="J556" s="21"/>
      <c r="K556" s="21"/>
      <c r="L556" s="21"/>
      <c r="M556" s="21"/>
      <c r="N556" s="21"/>
      <c r="O556" s="21"/>
      <c r="P556" s="21"/>
      <c r="S556" s="20" t="n">
        <v>-0.0251542805532286</v>
      </c>
      <c r="T556" s="20" t="n">
        <v>1.82187716938646</v>
      </c>
      <c r="U556" s="20" t="n">
        <v>1.40202042996515</v>
      </c>
      <c r="V556" s="20" t="n">
        <v>-0.111940394995859</v>
      </c>
      <c r="W556" s="20" t="n">
        <v>-1.92368360439755</v>
      </c>
      <c r="X556" s="20" t="n">
        <v>-0.200064274125506</v>
      </c>
    </row>
    <row r="557" customFormat="false" ht="15" hidden="false" customHeight="false" outlineLevel="0" collapsed="false">
      <c r="A557" s="21" t="n">
        <v>533</v>
      </c>
      <c r="B557" s="18" t="n">
        <f aca="false">CHOOSE($G$9,S557,U557,W557)</f>
        <v>0.237572515753193</v>
      </c>
      <c r="C557" s="18" t="n">
        <f aca="false">CHOOSE($G$9,T557,V557,X557)</f>
        <v>0.675208135925194</v>
      </c>
      <c r="D557" s="24" t="n">
        <f aca="false">$B$6+$B$7*B557</f>
        <v>0.0737572515753193</v>
      </c>
      <c r="E557" s="24" t="n">
        <f aca="false">$C$6+$C$7*($B$8*B557+SQRT(1-$B$8^2)*C557)</f>
        <v>0.120353365642975</v>
      </c>
      <c r="F557" s="14" t="n">
        <f aca="false">B557</f>
        <v>0.237572515753193</v>
      </c>
      <c r="G557" s="14" t="n">
        <f aca="false">F557^2</f>
        <v>0.0564407002413013</v>
      </c>
      <c r="H557" s="21"/>
      <c r="I557" s="21"/>
      <c r="J557" s="21"/>
      <c r="K557" s="21"/>
      <c r="L557" s="21"/>
      <c r="M557" s="21"/>
      <c r="N557" s="21"/>
      <c r="O557" s="21"/>
      <c r="P557" s="21"/>
      <c r="S557" s="20" t="n">
        <v>0.237572515753193</v>
      </c>
      <c r="T557" s="20" t="n">
        <v>0.675208135925194</v>
      </c>
      <c r="U557" s="20" t="n">
        <v>-1.15285831192493</v>
      </c>
      <c r="V557" s="20" t="n">
        <v>0.552582808381698</v>
      </c>
      <c r="W557" s="20" t="n">
        <v>1.09615788341321</v>
      </c>
      <c r="X557" s="20" t="n">
        <v>-1.81704611012687</v>
      </c>
    </row>
    <row r="558" customFormat="false" ht="15" hidden="false" customHeight="false" outlineLevel="0" collapsed="false">
      <c r="A558" s="21" t="n">
        <v>534</v>
      </c>
      <c r="B558" s="18" t="n">
        <f aca="false">CHOOSE($G$9,S558,U558,W558)</f>
        <v>-0.345402156155883</v>
      </c>
      <c r="C558" s="18" t="n">
        <f aca="false">CHOOSE($G$9,T558,V558,X558)</f>
        <v>0.564215195911483</v>
      </c>
      <c r="D558" s="24" t="n">
        <f aca="false">$B$6+$B$7*B558</f>
        <v>0.0154597843844117</v>
      </c>
      <c r="E558" s="24" t="n">
        <f aca="false">$C$6+$C$7*($B$8*B558+SQRT(1-$B$8^2)*C558)</f>
        <v>0.0815923614782617</v>
      </c>
      <c r="F558" s="14" t="n">
        <f aca="false">B558</f>
        <v>-0.345402156155883</v>
      </c>
      <c r="G558" s="14" t="n">
        <f aca="false">F558^2</f>
        <v>0.119302649477133</v>
      </c>
      <c r="H558" s="21"/>
      <c r="I558" s="21"/>
      <c r="J558" s="21"/>
      <c r="K558" s="21"/>
      <c r="L558" s="21"/>
      <c r="M558" s="21"/>
      <c r="N558" s="21"/>
      <c r="O558" s="21"/>
      <c r="P558" s="21"/>
      <c r="S558" s="20" t="n">
        <v>-0.345402156155883</v>
      </c>
      <c r="T558" s="20" t="n">
        <v>0.564215195911483</v>
      </c>
      <c r="U558" s="20" t="n">
        <v>-1.1690479458317</v>
      </c>
      <c r="V558" s="20" t="n">
        <v>-2.56877945250287</v>
      </c>
      <c r="W558" s="20" t="n">
        <v>0.279092613793939</v>
      </c>
      <c r="X558" s="20" t="n">
        <v>-0.413882217602732</v>
      </c>
    </row>
    <row r="559" customFormat="false" ht="15" hidden="false" customHeight="false" outlineLevel="0" collapsed="false">
      <c r="A559" s="21" t="n">
        <v>535</v>
      </c>
      <c r="B559" s="18" t="n">
        <f aca="false">CHOOSE($G$9,S559,U559,W559)</f>
        <v>0.0300531380612281</v>
      </c>
      <c r="C559" s="18" t="n">
        <f aca="false">CHOOSE($G$9,T559,V559,X559)</f>
        <v>0.0945432373281682</v>
      </c>
      <c r="D559" s="24" t="n">
        <f aca="false">$B$6+$B$7*B559</f>
        <v>0.0530053138061228</v>
      </c>
      <c r="E559" s="24" t="n">
        <f aca="false">$C$6+$C$7*($B$8*B559+SQRT(1-$B$8^2)*C559)</f>
        <v>0.0596903414312829</v>
      </c>
      <c r="F559" s="14" t="n">
        <f aca="false">B559</f>
        <v>0.0300531380612281</v>
      </c>
      <c r="G559" s="14" t="n">
        <f aca="false">F559^2</f>
        <v>0.000903191107327236</v>
      </c>
      <c r="H559" s="21"/>
      <c r="I559" s="21"/>
      <c r="J559" s="21"/>
      <c r="K559" s="21"/>
      <c r="L559" s="21"/>
      <c r="M559" s="21"/>
      <c r="N559" s="21"/>
      <c r="O559" s="21"/>
      <c r="P559" s="21"/>
      <c r="S559" s="20" t="n">
        <v>0.0300531380612281</v>
      </c>
      <c r="T559" s="20" t="n">
        <v>0.0945432373281682</v>
      </c>
      <c r="U559" s="20" t="n">
        <v>-0.484932995215852</v>
      </c>
      <c r="V559" s="20" t="n">
        <v>0.109236422406925</v>
      </c>
      <c r="W559" s="20" t="n">
        <v>0.173512828027725</v>
      </c>
      <c r="X559" s="20" t="n">
        <v>-0.231467824752398</v>
      </c>
    </row>
    <row r="560" customFormat="false" ht="15" hidden="false" customHeight="false" outlineLevel="0" collapsed="false">
      <c r="A560" s="21" t="n">
        <v>536</v>
      </c>
      <c r="B560" s="18" t="n">
        <f aca="false">CHOOSE($G$9,S560,U560,W560)</f>
        <v>-0.00590544422625666</v>
      </c>
      <c r="C560" s="18" t="n">
        <f aca="false">CHOOSE($G$9,T560,V560,X560)</f>
        <v>-0.25897186628333</v>
      </c>
      <c r="D560" s="24" t="n">
        <f aca="false">$B$6+$B$7*B560</f>
        <v>0.0494094555773743</v>
      </c>
      <c r="E560" s="24" t="n">
        <f aca="false">$C$6+$C$7*($B$8*B560+SQRT(1-$B$8^2)*C560)</f>
        <v>0.0272771062820041</v>
      </c>
      <c r="F560" s="14" t="n">
        <f aca="false">B560</f>
        <v>-0.00590544422625666</v>
      </c>
      <c r="G560" s="14" t="n">
        <f aca="false">F560^2</f>
        <v>3.48742715094281E-005</v>
      </c>
      <c r="H560" s="21"/>
      <c r="I560" s="21"/>
      <c r="J560" s="21"/>
      <c r="K560" s="21"/>
      <c r="L560" s="21"/>
      <c r="M560" s="21"/>
      <c r="N560" s="21"/>
      <c r="O560" s="21"/>
      <c r="P560" s="21"/>
      <c r="S560" s="20" t="n">
        <v>-0.00590544422625666</v>
      </c>
      <c r="T560" s="20" t="n">
        <v>-0.25897186628333</v>
      </c>
      <c r="U560" s="20" t="n">
        <v>0.722937718864097</v>
      </c>
      <c r="V560" s="20" t="n">
        <v>0.137403980161468</v>
      </c>
      <c r="W560" s="20" t="n">
        <v>0.680477670918114</v>
      </c>
      <c r="X560" s="20" t="n">
        <v>-0.621389085315726</v>
      </c>
    </row>
    <row r="561" customFormat="false" ht="15" hidden="false" customHeight="false" outlineLevel="0" collapsed="false">
      <c r="A561" s="21" t="n">
        <v>537</v>
      </c>
      <c r="B561" s="18" t="n">
        <f aca="false">CHOOSE($G$9,S561,U561,W561)</f>
        <v>1.00426622638039</v>
      </c>
      <c r="C561" s="18" t="n">
        <f aca="false">CHOOSE($G$9,T561,V561,X561)</f>
        <v>0.296385165677025</v>
      </c>
      <c r="D561" s="24" t="n">
        <f aca="false">$B$6+$B$7*B561</f>
        <v>0.150426622638039</v>
      </c>
      <c r="E561" s="24" t="n">
        <f aca="false">$C$6+$C$7*($B$8*B561+SQRT(1-$B$8^2)*C561)</f>
        <v>0.125881019597136</v>
      </c>
      <c r="F561" s="14" t="n">
        <f aca="false">B561</f>
        <v>1.00426622638039</v>
      </c>
      <c r="G561" s="14" t="n">
        <f aca="false">F561^2</f>
        <v>1.00855065344832</v>
      </c>
      <c r="H561" s="21"/>
      <c r="I561" s="21"/>
      <c r="J561" s="21"/>
      <c r="K561" s="21"/>
      <c r="L561" s="21"/>
      <c r="M561" s="21"/>
      <c r="N561" s="21"/>
      <c r="O561" s="21"/>
      <c r="P561" s="21"/>
      <c r="S561" s="20" t="n">
        <v>1.00426622638039</v>
      </c>
      <c r="T561" s="20" t="n">
        <v>0.296385165677025</v>
      </c>
      <c r="U561" s="20" t="n">
        <v>0.738513972097298</v>
      </c>
      <c r="V561" s="20" t="n">
        <v>-0.00714976719893193</v>
      </c>
      <c r="W561" s="20" t="n">
        <v>0.518904962668675</v>
      </c>
      <c r="X561" s="20" t="n">
        <v>1.29500291654609</v>
      </c>
    </row>
    <row r="562" customFormat="false" ht="15" hidden="false" customHeight="false" outlineLevel="0" collapsed="false">
      <c r="A562" s="21" t="n">
        <v>538</v>
      </c>
      <c r="B562" s="18" t="n">
        <f aca="false">CHOOSE($G$9,S562,U562,W562)</f>
        <v>0.34288697870472</v>
      </c>
      <c r="C562" s="18" t="n">
        <f aca="false">CHOOSE($G$9,T562,V562,X562)</f>
        <v>-0.0423462031748548</v>
      </c>
      <c r="D562" s="24" t="n">
        <f aca="false">$B$6+$B$7*B562</f>
        <v>0.084288697870472</v>
      </c>
      <c r="E562" s="24" t="n">
        <f aca="false">$C$6+$C$7*($B$8*B562+SQRT(1-$B$8^2)*C562)</f>
        <v>0.0634770601649119</v>
      </c>
      <c r="F562" s="14" t="n">
        <f aca="false">B562</f>
        <v>0.34288697870472</v>
      </c>
      <c r="G562" s="14" t="n">
        <f aca="false">F562^2</f>
        <v>0.117571480165251</v>
      </c>
      <c r="H562" s="21"/>
      <c r="I562" s="21"/>
      <c r="J562" s="21"/>
      <c r="K562" s="21"/>
      <c r="L562" s="21"/>
      <c r="M562" s="21"/>
      <c r="N562" s="21"/>
      <c r="O562" s="21"/>
      <c r="P562" s="21"/>
      <c r="S562" s="20" t="n">
        <v>0.34288697870472</v>
      </c>
      <c r="T562" s="20" t="n">
        <v>-0.0423462031748548</v>
      </c>
      <c r="U562" s="20" t="n">
        <v>-0.0765153779664308</v>
      </c>
      <c r="V562" s="20" t="n">
        <v>-1.280633014736</v>
      </c>
      <c r="W562" s="20" t="n">
        <v>0.0629519839151917</v>
      </c>
      <c r="X562" s="20" t="n">
        <v>-1.17378876368275</v>
      </c>
    </row>
    <row r="563" customFormat="false" ht="15" hidden="false" customHeight="false" outlineLevel="0" collapsed="false">
      <c r="A563" s="21" t="n">
        <v>539</v>
      </c>
      <c r="B563" s="18" t="n">
        <f aca="false">CHOOSE($G$9,S563,U563,W563)</f>
        <v>0.32620520749058</v>
      </c>
      <c r="C563" s="18" t="n">
        <f aca="false">CHOOSE($G$9,T563,V563,X563)</f>
        <v>-1.6364003362879</v>
      </c>
      <c r="D563" s="24" t="n">
        <f aca="false">$B$6+$B$7*B563</f>
        <v>0.082620520749058</v>
      </c>
      <c r="E563" s="24" t="n">
        <f aca="false">$C$6+$C$7*($B$8*B563+SQRT(1-$B$8^2)*C563)</f>
        <v>-0.0754061658241429</v>
      </c>
      <c r="F563" s="14" t="n">
        <f aca="false">B563</f>
        <v>0.32620520749058</v>
      </c>
      <c r="G563" s="14" t="n">
        <f aca="false">F563^2</f>
        <v>0.106409837393972</v>
      </c>
      <c r="H563" s="21"/>
      <c r="I563" s="21"/>
      <c r="J563" s="21"/>
      <c r="K563" s="21"/>
      <c r="L563" s="21"/>
      <c r="M563" s="21"/>
      <c r="N563" s="21"/>
      <c r="O563" s="21"/>
      <c r="P563" s="21"/>
      <c r="S563" s="20" t="n">
        <v>0.32620520749058</v>
      </c>
      <c r="T563" s="20" t="n">
        <v>-1.6364003362879</v>
      </c>
      <c r="U563" s="20" t="n">
        <v>-1.61638334689648</v>
      </c>
      <c r="V563" s="20" t="n">
        <v>-0.139127372584738</v>
      </c>
      <c r="W563" s="20" t="n">
        <v>0.0763446519870525</v>
      </c>
      <c r="X563" s="20" t="n">
        <v>-0.978524694242017</v>
      </c>
    </row>
    <row r="564" customFormat="false" ht="15" hidden="false" customHeight="false" outlineLevel="0" collapsed="false">
      <c r="A564" s="21" t="n">
        <v>540</v>
      </c>
      <c r="B564" s="18" t="n">
        <f aca="false">CHOOSE($G$9,S564,U564,W564)</f>
        <v>-0.357671007926145</v>
      </c>
      <c r="C564" s="18" t="n">
        <f aca="false">CHOOSE($G$9,T564,V564,X564)</f>
        <v>0.811906755866089</v>
      </c>
      <c r="D564" s="24" t="n">
        <f aca="false">$B$6+$B$7*B564</f>
        <v>0.0142328992073855</v>
      </c>
      <c r="E564" s="24" t="n">
        <f aca="false">$C$6+$C$7*($B$8*B564+SQRT(1-$B$8^2)*C564)</f>
        <v>0.102429637212117</v>
      </c>
      <c r="F564" s="14" t="n">
        <f aca="false">B564</f>
        <v>-0.357671007926145</v>
      </c>
      <c r="G564" s="14" t="n">
        <f aca="false">F564^2</f>
        <v>0.127928549910904</v>
      </c>
      <c r="H564" s="21"/>
      <c r="I564" s="21"/>
      <c r="J564" s="21"/>
      <c r="K564" s="21"/>
      <c r="L564" s="21"/>
      <c r="M564" s="21"/>
      <c r="N564" s="21"/>
      <c r="O564" s="21"/>
      <c r="P564" s="21"/>
      <c r="S564" s="20" t="n">
        <v>-0.357671007926145</v>
      </c>
      <c r="T564" s="20" t="n">
        <v>0.811906755866089</v>
      </c>
      <c r="U564" s="20" t="n">
        <v>-0.83799370664615</v>
      </c>
      <c r="V564" s="20" t="n">
        <v>-0.545873511814757</v>
      </c>
      <c r="W564" s="20" t="n">
        <v>-0.520666014592522</v>
      </c>
      <c r="X564" s="20" t="n">
        <v>3.22154737599029</v>
      </c>
    </row>
    <row r="565" customFormat="false" ht="15" hidden="false" customHeight="false" outlineLevel="0" collapsed="false">
      <c r="A565" s="21" t="n">
        <v>541</v>
      </c>
      <c r="B565" s="18" t="n">
        <f aca="false">CHOOSE($G$9,S565,U565,W565)</f>
        <v>0.0262145571129807</v>
      </c>
      <c r="C565" s="18" t="n">
        <f aca="false">CHOOSE($G$9,T565,V565,X565)</f>
        <v>0.0929973754697016</v>
      </c>
      <c r="D565" s="24" t="n">
        <f aca="false">$B$6+$B$7*B565</f>
        <v>0.0526214557112981</v>
      </c>
      <c r="E565" s="24" t="n">
        <f aca="false">$C$6+$C$7*($B$8*B565+SQRT(1-$B$8^2)*C565)</f>
        <v>0.0593645368198532</v>
      </c>
      <c r="F565" s="14" t="n">
        <f aca="false">B565</f>
        <v>0.0262145571129807</v>
      </c>
      <c r="G565" s="14" t="n">
        <f aca="false">F565^2</f>
        <v>0.000687203004629728</v>
      </c>
      <c r="H565" s="21"/>
      <c r="I565" s="21"/>
      <c r="J565" s="21"/>
      <c r="K565" s="21"/>
      <c r="L565" s="21"/>
      <c r="M565" s="21"/>
      <c r="N565" s="21"/>
      <c r="O565" s="21"/>
      <c r="P565" s="21"/>
      <c r="S565" s="20" t="n">
        <v>0.0262145571129807</v>
      </c>
      <c r="T565" s="20" t="n">
        <v>0.0929973754697016</v>
      </c>
      <c r="U565" s="20" t="n">
        <v>-0.880049283933477</v>
      </c>
      <c r="V565" s="20" t="n">
        <v>0.508266296346364</v>
      </c>
      <c r="W565" s="20" t="n">
        <v>0.494783472123121</v>
      </c>
      <c r="X565" s="20" t="n">
        <v>0.868889477455335</v>
      </c>
    </row>
    <row r="566" customFormat="false" ht="15" hidden="false" customHeight="false" outlineLevel="0" collapsed="false">
      <c r="A566" s="21" t="n">
        <v>542</v>
      </c>
      <c r="B566" s="18" t="n">
        <f aca="false">CHOOSE($G$9,S566,U566,W566)</f>
        <v>1.09367715492151</v>
      </c>
      <c r="C566" s="18" t="n">
        <f aca="false">CHOOSE($G$9,T566,V566,X566)</f>
        <v>-1.80355533939678</v>
      </c>
      <c r="D566" s="24" t="n">
        <f aca="false">$B$6+$B$7*B566</f>
        <v>0.159367715492151</v>
      </c>
      <c r="E566" s="24" t="n">
        <f aca="false">$C$6+$C$7*($B$8*B566+SQRT(1-$B$8^2)*C566)</f>
        <v>-0.0515086163587917</v>
      </c>
      <c r="F566" s="14" t="n">
        <f aca="false">B566</f>
        <v>1.09367715492151</v>
      </c>
      <c r="G566" s="14" t="n">
        <f aca="false">F566^2</f>
        <v>1.19612971919722</v>
      </c>
      <c r="H566" s="21"/>
      <c r="I566" s="21"/>
      <c r="J566" s="21"/>
      <c r="K566" s="21"/>
      <c r="L566" s="21"/>
      <c r="M566" s="21"/>
      <c r="N566" s="21"/>
      <c r="O566" s="21"/>
      <c r="P566" s="21"/>
      <c r="S566" s="20" t="n">
        <v>1.09367715492151</v>
      </c>
      <c r="T566" s="20" t="n">
        <v>-1.80355533939678</v>
      </c>
      <c r="U566" s="20" t="n">
        <v>-0.669550386965894</v>
      </c>
      <c r="V566" s="20" t="n">
        <v>-0.0997274493680415</v>
      </c>
      <c r="W566" s="20" t="n">
        <v>1.01687706389782</v>
      </c>
      <c r="X566" s="20" t="n">
        <v>1.34933978246085</v>
      </c>
    </row>
    <row r="567" customFormat="false" ht="15" hidden="false" customHeight="false" outlineLevel="0" collapsed="false">
      <c r="A567" s="21" t="n">
        <v>543</v>
      </c>
      <c r="B567" s="18" t="n">
        <f aca="false">CHOOSE($G$9,S567,U567,W567)</f>
        <v>-0.986715938888382</v>
      </c>
      <c r="C567" s="18" t="n">
        <f aca="false">CHOOSE($G$9,T567,V567,X567)</f>
        <v>0.464107087404488</v>
      </c>
      <c r="D567" s="24" t="n">
        <f aca="false">$B$6+$B$7*B567</f>
        <v>-0.0486715938888382</v>
      </c>
      <c r="E567" s="24" t="n">
        <f aca="false">$C$6+$C$7*($B$8*B567+SQRT(1-$B$8^2)*C567)</f>
        <v>0.0408570558324501</v>
      </c>
      <c r="F567" s="14" t="n">
        <f aca="false">B567</f>
        <v>-0.986715938888382</v>
      </c>
      <c r="G567" s="14" t="n">
        <f aca="false">F567^2</f>
        <v>0.973608344056381</v>
      </c>
      <c r="H567" s="21"/>
      <c r="I567" s="21"/>
      <c r="J567" s="21"/>
      <c r="K567" s="21"/>
      <c r="L567" s="21"/>
      <c r="M567" s="21"/>
      <c r="N567" s="21"/>
      <c r="O567" s="21"/>
      <c r="P567" s="21"/>
      <c r="S567" s="20" t="n">
        <v>-0.986715938888382</v>
      </c>
      <c r="T567" s="20" t="n">
        <v>0.464107087404488</v>
      </c>
      <c r="U567" s="20" t="n">
        <v>-0.943500460995394</v>
      </c>
      <c r="V567" s="20" t="n">
        <v>-0.440716163722857</v>
      </c>
      <c r="W567" s="20" t="n">
        <v>-1.66185314482243</v>
      </c>
      <c r="X567" s="20" t="n">
        <v>1.01070170944288</v>
      </c>
    </row>
    <row r="568" customFormat="false" ht="15" hidden="false" customHeight="false" outlineLevel="0" collapsed="false">
      <c r="A568" s="21" t="n">
        <v>544</v>
      </c>
      <c r="B568" s="18" t="n">
        <f aca="false">CHOOSE($G$9,S568,U568,W568)</f>
        <v>0.411222700436789</v>
      </c>
      <c r="C568" s="18" t="n">
        <f aca="false">CHOOSE($G$9,T568,V568,X568)</f>
        <v>0.932723617192905</v>
      </c>
      <c r="D568" s="24" t="n">
        <f aca="false">$B$6+$B$7*B568</f>
        <v>0.0911222700436789</v>
      </c>
      <c r="E568" s="24" t="n">
        <f aca="false">$C$6+$C$7*($B$8*B568+SQRT(1-$B$8^2)*C568)</f>
        <v>0.151337369741716</v>
      </c>
      <c r="F568" s="14" t="n">
        <f aca="false">B568</f>
        <v>0.411222700436789</v>
      </c>
      <c r="G568" s="14" t="n">
        <f aca="false">F568^2</f>
        <v>0.169104109354525</v>
      </c>
      <c r="H568" s="21"/>
      <c r="I568" s="21"/>
      <c r="J568" s="21"/>
      <c r="K568" s="21"/>
      <c r="L568" s="21"/>
      <c r="M568" s="21"/>
      <c r="N568" s="21"/>
      <c r="O568" s="21"/>
      <c r="P568" s="21"/>
      <c r="S568" s="20" t="n">
        <v>0.411222700436789</v>
      </c>
      <c r="T568" s="20" t="n">
        <v>0.932723617192905</v>
      </c>
      <c r="U568" s="20" t="n">
        <v>0.0309666398525066</v>
      </c>
      <c r="V568" s="20" t="n">
        <v>-0.463834316180198</v>
      </c>
      <c r="W568" s="20" t="n">
        <v>1.02080505245432</v>
      </c>
      <c r="X568" s="20" t="n">
        <v>-1.47919572792305</v>
      </c>
    </row>
    <row r="569" customFormat="false" ht="15" hidden="false" customHeight="false" outlineLevel="0" collapsed="false">
      <c r="A569" s="21" t="n">
        <v>545</v>
      </c>
      <c r="B569" s="18" t="n">
        <f aca="false">CHOOSE($G$9,S569,U569,W569)</f>
        <v>0.281518001477453</v>
      </c>
      <c r="C569" s="18" t="n">
        <f aca="false">CHOOSE($G$9,T569,V569,X569)</f>
        <v>0.194323467491411</v>
      </c>
      <c r="D569" s="24" t="n">
        <f aca="false">$B$6+$B$7*B569</f>
        <v>0.0781518001477453</v>
      </c>
      <c r="E569" s="24" t="n">
        <f aca="false">$C$6+$C$7*($B$8*B569+SQRT(1-$B$8^2)*C569)</f>
        <v>0.0809048060137768</v>
      </c>
      <c r="F569" s="14" t="n">
        <f aca="false">B569</f>
        <v>0.281518001477453</v>
      </c>
      <c r="G569" s="14" t="n">
        <f aca="false">F569^2</f>
        <v>0.0792523851558594</v>
      </c>
      <c r="H569" s="21"/>
      <c r="I569" s="21"/>
      <c r="J569" s="21"/>
      <c r="K569" s="21"/>
      <c r="L569" s="21"/>
      <c r="M569" s="21"/>
      <c r="N569" s="21"/>
      <c r="O569" s="21"/>
      <c r="P569" s="21"/>
      <c r="S569" s="20" t="n">
        <v>0.281518001477453</v>
      </c>
      <c r="T569" s="20" t="n">
        <v>0.194323467491411</v>
      </c>
      <c r="U569" s="20" t="n">
        <v>-1.49882842157746</v>
      </c>
      <c r="V569" s="20" t="n">
        <v>0.012614573345501</v>
      </c>
      <c r="W569" s="20" t="n">
        <v>1.3851110005617</v>
      </c>
      <c r="X569" s="20" t="n">
        <v>0.373017487105807</v>
      </c>
    </row>
    <row r="570" customFormat="false" ht="15" hidden="false" customHeight="false" outlineLevel="0" collapsed="false">
      <c r="A570" s="21" t="n">
        <v>546</v>
      </c>
      <c r="B570" s="18" t="n">
        <f aca="false">CHOOSE($G$9,S570,U570,W570)</f>
        <v>-1.5175753583075</v>
      </c>
      <c r="C570" s="18" t="n">
        <f aca="false">CHOOSE($G$9,T570,V570,X570)</f>
        <v>0.860703991486084</v>
      </c>
      <c r="D570" s="24" t="n">
        <f aca="false">$B$6+$B$7*B570</f>
        <v>-0.10175753583075</v>
      </c>
      <c r="E570" s="24" t="n">
        <f aca="false">$C$6+$C$7*($B$8*B570+SQRT(1-$B$8^2)*C570)</f>
        <v>0.0486603842611866</v>
      </c>
      <c r="F570" s="14" t="n">
        <f aca="false">B570</f>
        <v>-1.5175753583075</v>
      </c>
      <c r="G570" s="14" t="n">
        <f aca="false">F570^2</f>
        <v>2.30303496814212</v>
      </c>
      <c r="H570" s="21"/>
      <c r="I570" s="21"/>
      <c r="J570" s="21"/>
      <c r="K570" s="21"/>
      <c r="L570" s="21"/>
      <c r="M570" s="21"/>
      <c r="N570" s="21"/>
      <c r="O570" s="21"/>
      <c r="P570" s="21"/>
      <c r="S570" s="20" t="n">
        <v>-1.5175753583075</v>
      </c>
      <c r="T570" s="20" t="n">
        <v>0.860703991486084</v>
      </c>
      <c r="U570" s="20" t="n">
        <v>-1.67766662889472</v>
      </c>
      <c r="V570" s="20" t="n">
        <v>1.5345843435106</v>
      </c>
      <c r="W570" s="20" t="n">
        <v>1.53893428177585</v>
      </c>
      <c r="X570" s="20" t="n">
        <v>-1.38389415616912</v>
      </c>
    </row>
    <row r="571" customFormat="false" ht="15" hidden="false" customHeight="false" outlineLevel="0" collapsed="false">
      <c r="A571" s="21" t="n">
        <v>547</v>
      </c>
      <c r="B571" s="18" t="n">
        <f aca="false">CHOOSE($G$9,S571,U571,W571)</f>
        <v>0.24809307245818</v>
      </c>
      <c r="C571" s="18" t="n">
        <f aca="false">CHOOSE($G$9,T571,V571,X571)</f>
        <v>0.712731409292942</v>
      </c>
      <c r="D571" s="24" t="n">
        <f aca="false">$B$6+$B$7*B571</f>
        <v>0.074809307245818</v>
      </c>
      <c r="E571" s="24" t="n">
        <f aca="false">$C$6+$C$7*($B$8*B571+SQRT(1-$B$8^2)*C571)</f>
        <v>0.124129004275186</v>
      </c>
      <c r="F571" s="14" t="n">
        <f aca="false">B571</f>
        <v>0.24809307245818</v>
      </c>
      <c r="G571" s="14" t="n">
        <f aca="false">F571^2</f>
        <v>0.0615501726017395</v>
      </c>
      <c r="H571" s="21"/>
      <c r="I571" s="21"/>
      <c r="J571" s="21"/>
      <c r="K571" s="21"/>
      <c r="L571" s="21"/>
      <c r="M571" s="21"/>
      <c r="N571" s="21"/>
      <c r="O571" s="21"/>
      <c r="P571" s="21"/>
      <c r="S571" s="20" t="n">
        <v>0.24809307245818</v>
      </c>
      <c r="T571" s="20" t="n">
        <v>0.712731409292942</v>
      </c>
      <c r="U571" s="20" t="n">
        <v>-0.735103598940433</v>
      </c>
      <c r="V571" s="20" t="n">
        <v>0.52146707000644</v>
      </c>
      <c r="W571" s="20" t="n">
        <v>-1.97648801048347</v>
      </c>
      <c r="X571" s="20" t="n">
        <v>0.536199332623211</v>
      </c>
    </row>
    <row r="572" customFormat="false" ht="15" hidden="false" customHeight="false" outlineLevel="0" collapsed="false">
      <c r="A572" s="21" t="n">
        <v>548</v>
      </c>
      <c r="B572" s="18" t="n">
        <f aca="false">CHOOSE($G$9,S572,U572,W572)</f>
        <v>-1.72743935109885</v>
      </c>
      <c r="C572" s="18" t="n">
        <f aca="false">CHOOSE($G$9,T572,V572,X572)</f>
        <v>-0.218143247755369</v>
      </c>
      <c r="D572" s="24" t="n">
        <f aca="false">$B$6+$B$7*B572</f>
        <v>-0.122743935109885</v>
      </c>
      <c r="E572" s="24" t="n">
        <f aca="false">$C$6+$C$7*($B$8*B572+SQRT(1-$B$8^2)*C572)</f>
        <v>-0.0552637269769615</v>
      </c>
      <c r="F572" s="14" t="n">
        <f aca="false">B572</f>
        <v>-1.72743935109885</v>
      </c>
      <c r="G572" s="14" t="n">
        <f aca="false">F572^2</f>
        <v>2.9840467117248</v>
      </c>
      <c r="H572" s="21"/>
      <c r="I572" s="21"/>
      <c r="J572" s="21"/>
      <c r="K572" s="21"/>
      <c r="L572" s="21"/>
      <c r="M572" s="21"/>
      <c r="N572" s="21"/>
      <c r="O572" s="21"/>
      <c r="P572" s="21"/>
      <c r="S572" s="20" t="n">
        <v>-1.72743935109885</v>
      </c>
      <c r="T572" s="20" t="n">
        <v>-0.218143247755369</v>
      </c>
      <c r="U572" s="20" t="n">
        <v>0.080139363167796</v>
      </c>
      <c r="V572" s="20" t="n">
        <v>-0.394203527803252</v>
      </c>
      <c r="W572" s="20" t="n">
        <v>0.04303796988398</v>
      </c>
      <c r="X572" s="20" t="n">
        <v>0.151252581467143</v>
      </c>
    </row>
    <row r="573" customFormat="false" ht="15" hidden="false" customHeight="false" outlineLevel="0" collapsed="false">
      <c r="A573" s="21" t="n">
        <v>549</v>
      </c>
      <c r="B573" s="18" t="n">
        <f aca="false">CHOOSE($G$9,S573,U573,W573)</f>
        <v>-1.11776458757617</v>
      </c>
      <c r="C573" s="18" t="n">
        <f aca="false">CHOOSE($G$9,T573,V573,X573)</f>
        <v>1.96287235106809</v>
      </c>
      <c r="D573" s="24" t="n">
        <f aca="false">$B$6+$B$7*B573</f>
        <v>-0.0617764587576167</v>
      </c>
      <c r="E573" s="24" t="n">
        <f aca="false">$C$6+$C$7*($B$8*B573+SQRT(1-$B$8^2)*C573)</f>
        <v>0.164101502662297</v>
      </c>
      <c r="F573" s="14" t="n">
        <f aca="false">B573</f>
        <v>-1.11776458757617</v>
      </c>
      <c r="G573" s="14" t="n">
        <f aca="false">F573^2</f>
        <v>1.24939767323932</v>
      </c>
      <c r="H573" s="21"/>
      <c r="I573" s="21"/>
      <c r="J573" s="21"/>
      <c r="K573" s="21"/>
      <c r="L573" s="21"/>
      <c r="M573" s="21"/>
      <c r="N573" s="21"/>
      <c r="O573" s="21"/>
      <c r="P573" s="21"/>
      <c r="S573" s="20" t="n">
        <v>-1.11776458757617</v>
      </c>
      <c r="T573" s="20" t="n">
        <v>1.96287235106809</v>
      </c>
      <c r="U573" s="20" t="n">
        <v>0.604073846548505</v>
      </c>
      <c r="V573" s="20" t="n">
        <v>0.108138599632871</v>
      </c>
      <c r="W573" s="20" t="n">
        <v>0.40327923373004</v>
      </c>
      <c r="X573" s="20" t="n">
        <v>-0.158124212368464</v>
      </c>
    </row>
    <row r="574" customFormat="false" ht="15" hidden="false" customHeight="false" outlineLevel="0" collapsed="false">
      <c r="A574" s="21" t="n">
        <v>550</v>
      </c>
      <c r="B574" s="18" t="n">
        <f aca="false">CHOOSE($G$9,S574,U574,W574)</f>
        <v>0.345820049255039</v>
      </c>
      <c r="C574" s="18" t="n">
        <f aca="false">CHOOSE($G$9,T574,V574,X574)</f>
        <v>3.38490005933008</v>
      </c>
      <c r="D574" s="24" t="n">
        <f aca="false">$B$6+$B$7*B574</f>
        <v>0.0845820049255039</v>
      </c>
      <c r="E574" s="24" t="n">
        <f aca="false">$C$6+$C$7*($B$8*B574+SQRT(1-$B$8^2)*C574)</f>
        <v>0.360431946527882</v>
      </c>
      <c r="F574" s="14" t="n">
        <f aca="false">B574</f>
        <v>0.345820049255039</v>
      </c>
      <c r="G574" s="14" t="n">
        <f aca="false">F574^2</f>
        <v>0.119591506466758</v>
      </c>
      <c r="H574" s="21"/>
      <c r="I574" s="21"/>
      <c r="J574" s="21"/>
      <c r="K574" s="21"/>
      <c r="L574" s="21"/>
      <c r="M574" s="21"/>
      <c r="N574" s="21"/>
      <c r="O574" s="21"/>
      <c r="P574" s="21"/>
      <c r="S574" s="20" t="n">
        <v>0.345820049255039</v>
      </c>
      <c r="T574" s="20" t="n">
        <v>3.38490005933008</v>
      </c>
      <c r="U574" s="20" t="n">
        <v>-0.461465829237968</v>
      </c>
      <c r="V574" s="20" t="n">
        <v>0.895402910817598</v>
      </c>
      <c r="W574" s="20" t="n">
        <v>-1.99125232741284</v>
      </c>
      <c r="X574" s="20" t="n">
        <v>1.18367999575687</v>
      </c>
    </row>
    <row r="575" customFormat="false" ht="15" hidden="false" customHeight="false" outlineLevel="0" collapsed="false">
      <c r="A575" s="21" t="n">
        <v>551</v>
      </c>
      <c r="B575" s="18" t="n">
        <f aca="false">CHOOSE($G$9,S575,U575,W575)</f>
        <v>0.844289808470741</v>
      </c>
      <c r="C575" s="18" t="n">
        <f aca="false">CHOOSE($G$9,T575,V575,X575)</f>
        <v>-0.623719742095642</v>
      </c>
      <c r="D575" s="24" t="n">
        <f aca="false">$B$6+$B$7*B575</f>
        <v>0.134428980847074</v>
      </c>
      <c r="E575" s="24" t="n">
        <f aca="false">$C$6+$C$7*($B$8*B575+SQRT(1-$B$8^2)*C575)</f>
        <v>0.0381987762738666</v>
      </c>
      <c r="F575" s="14" t="n">
        <f aca="false">B575</f>
        <v>0.844289808470741</v>
      </c>
      <c r="G575" s="14" t="n">
        <f aca="false">F575^2</f>
        <v>0.71282528068756</v>
      </c>
      <c r="H575" s="21"/>
      <c r="I575" s="21"/>
      <c r="J575" s="21"/>
      <c r="K575" s="21"/>
      <c r="L575" s="21"/>
      <c r="M575" s="21"/>
      <c r="N575" s="21"/>
      <c r="O575" s="21"/>
      <c r="P575" s="21"/>
      <c r="S575" s="20" t="n">
        <v>0.844289808470741</v>
      </c>
      <c r="T575" s="20" t="n">
        <v>-0.623719742095642</v>
      </c>
      <c r="U575" s="20" t="n">
        <v>0.934586441593731</v>
      </c>
      <c r="V575" s="20" t="n">
        <v>-2.01887494057451</v>
      </c>
      <c r="W575" s="20" t="n">
        <v>-2.81839424993196</v>
      </c>
      <c r="X575" s="20" t="n">
        <v>-0.156974735004536</v>
      </c>
    </row>
    <row r="576" customFormat="false" ht="15" hidden="false" customHeight="false" outlineLevel="0" collapsed="false">
      <c r="A576" s="21" t="n">
        <v>552</v>
      </c>
      <c r="B576" s="18" t="n">
        <f aca="false">CHOOSE($G$9,S576,U576,W576)</f>
        <v>0.179252329279674</v>
      </c>
      <c r="C576" s="18" t="n">
        <f aca="false">CHOOSE($G$9,T576,V576,X576)</f>
        <v>-0.742467888010978</v>
      </c>
      <c r="D576" s="24" t="n">
        <f aca="false">$B$6+$B$7*B576</f>
        <v>0.0679252329279674</v>
      </c>
      <c r="E576" s="24" t="n">
        <f aca="false">$C$6+$C$7*($B$8*B576+SQRT(1-$B$8^2)*C576)</f>
        <v>-0.00533698878718499</v>
      </c>
      <c r="F576" s="14" t="n">
        <f aca="false">B576</f>
        <v>0.179252329279674</v>
      </c>
      <c r="G576" s="14" t="n">
        <f aca="false">F576^2</f>
        <v>0.0321313975521887</v>
      </c>
      <c r="H576" s="21"/>
      <c r="I576" s="21"/>
      <c r="J576" s="21"/>
      <c r="K576" s="21"/>
      <c r="L576" s="21"/>
      <c r="M576" s="21"/>
      <c r="N576" s="21"/>
      <c r="O576" s="21"/>
      <c r="P576" s="21"/>
      <c r="S576" s="20" t="n">
        <v>0.179252329279674</v>
      </c>
      <c r="T576" s="20" t="n">
        <v>-0.742467888010978</v>
      </c>
      <c r="U576" s="20" t="n">
        <v>-1.60132031084416</v>
      </c>
      <c r="V576" s="20" t="n">
        <v>-0.237993778871774</v>
      </c>
      <c r="W576" s="20" t="n">
        <v>-1.01899456236771</v>
      </c>
      <c r="X576" s="20" t="n">
        <v>0.521383210869447</v>
      </c>
    </row>
    <row r="577" customFormat="false" ht="15" hidden="false" customHeight="false" outlineLevel="0" collapsed="false">
      <c r="A577" s="21" t="n">
        <v>553</v>
      </c>
      <c r="B577" s="18" t="n">
        <f aca="false">CHOOSE($G$9,S577,U577,W577)</f>
        <v>-0.323426257089375</v>
      </c>
      <c r="C577" s="18" t="n">
        <f aca="false">CHOOSE($G$9,T577,V577,X577)</f>
        <v>0.641335066296167</v>
      </c>
      <c r="D577" s="24" t="n">
        <f aca="false">$B$6+$B$7*B577</f>
        <v>0.0176573742910625</v>
      </c>
      <c r="E577" s="24" t="n">
        <f aca="false">$C$6+$C$7*($B$8*B577+SQRT(1-$B$8^2)*C577)</f>
        <v>0.089369933120557</v>
      </c>
      <c r="F577" s="14" t="n">
        <f aca="false">B577</f>
        <v>-0.323426257089375</v>
      </c>
      <c r="G577" s="14" t="n">
        <f aca="false">F577^2</f>
        <v>0.104604543774842</v>
      </c>
      <c r="H577" s="21"/>
      <c r="I577" s="21"/>
      <c r="J577" s="21"/>
      <c r="K577" s="21"/>
      <c r="L577" s="21"/>
      <c r="M577" s="21"/>
      <c r="N577" s="21"/>
      <c r="O577" s="21"/>
      <c r="P577" s="21"/>
      <c r="S577" s="20" t="n">
        <v>-0.323426257089375</v>
      </c>
      <c r="T577" s="20" t="n">
        <v>0.641335066296167</v>
      </c>
      <c r="U577" s="20" t="n">
        <v>0.420304082295732</v>
      </c>
      <c r="V577" s="20" t="n">
        <v>0.681925482903088</v>
      </c>
      <c r="W577" s="20" t="n">
        <v>-0.135640383823846</v>
      </c>
      <c r="X577" s="20" t="n">
        <v>0.723983778422343</v>
      </c>
    </row>
    <row r="578" customFormat="false" ht="15" hidden="false" customHeight="false" outlineLevel="0" collapsed="false">
      <c r="A578" s="21" t="n">
        <v>554</v>
      </c>
      <c r="B578" s="18" t="n">
        <f aca="false">CHOOSE($G$9,S578,U578,W578)</f>
        <v>0.341561395698112</v>
      </c>
      <c r="C578" s="18" t="n">
        <f aca="false">CHOOSE($G$9,T578,V578,X578)</f>
        <v>-0.506084666981551</v>
      </c>
      <c r="D578" s="24" t="n">
        <f aca="false">$B$6+$B$7*B578</f>
        <v>0.0841561395698112</v>
      </c>
      <c r="E578" s="24" t="n">
        <f aca="false">$C$6+$C$7*($B$8*B578+SQRT(1-$B$8^2)*C578)</f>
        <v>0.0232498519777245</v>
      </c>
      <c r="F578" s="14" t="n">
        <f aca="false">B578</f>
        <v>0.341561395698112</v>
      </c>
      <c r="G578" s="14" t="n">
        <f aca="false">F578^2</f>
        <v>0.116664187031242</v>
      </c>
      <c r="H578" s="21"/>
      <c r="I578" s="21"/>
      <c r="J578" s="21"/>
      <c r="K578" s="21"/>
      <c r="L578" s="21"/>
      <c r="M578" s="21"/>
      <c r="N578" s="21"/>
      <c r="O578" s="21"/>
      <c r="P578" s="21"/>
      <c r="S578" s="20" t="n">
        <v>0.341561395698112</v>
      </c>
      <c r="T578" s="20" t="n">
        <v>-0.506084666981551</v>
      </c>
      <c r="U578" s="20" t="n">
        <v>-0.374297452595582</v>
      </c>
      <c r="V578" s="20" t="n">
        <v>-0.144396280968657</v>
      </c>
      <c r="W578" s="20" t="n">
        <v>0.522045626233496</v>
      </c>
      <c r="X578" s="20" t="n">
        <v>0.799830219369622</v>
      </c>
    </row>
    <row r="579" customFormat="false" ht="15" hidden="false" customHeight="false" outlineLevel="0" collapsed="false">
      <c r="A579" s="21" t="n">
        <v>555</v>
      </c>
      <c r="B579" s="18" t="n">
        <f aca="false">CHOOSE($G$9,S579,U579,W579)</f>
        <v>-0.729239304545689</v>
      </c>
      <c r="C579" s="18" t="n">
        <f aca="false">CHOOSE($G$9,T579,V579,X579)</f>
        <v>-0.104109500326237</v>
      </c>
      <c r="D579" s="24" t="n">
        <f aca="false">$B$6+$B$7*B579</f>
        <v>-0.0229239304545689</v>
      </c>
      <c r="E579" s="24" t="n">
        <f aca="false">$C$6+$C$7*($B$8*B579+SQRT(1-$B$8^2)*C579)</f>
        <v>0.00452188756693298</v>
      </c>
      <c r="F579" s="14" t="n">
        <f aca="false">B579</f>
        <v>-0.729239304545689</v>
      </c>
      <c r="G579" s="14" t="n">
        <f aca="false">F579^2</f>
        <v>0.53178996329428</v>
      </c>
      <c r="H579" s="21"/>
      <c r="I579" s="21"/>
      <c r="J579" s="21"/>
      <c r="K579" s="21"/>
      <c r="L579" s="21"/>
      <c r="M579" s="21"/>
      <c r="N579" s="21"/>
      <c r="O579" s="21"/>
      <c r="P579" s="21"/>
      <c r="S579" s="20" t="n">
        <v>-0.729239304545689</v>
      </c>
      <c r="T579" s="20" t="n">
        <v>-0.104109500326237</v>
      </c>
      <c r="U579" s="20" t="n">
        <v>1.89605335946806</v>
      </c>
      <c r="V579" s="20" t="n">
        <v>-0.167014074751784</v>
      </c>
      <c r="W579" s="20" t="n">
        <v>0.760677448944362</v>
      </c>
      <c r="X579" s="20" t="n">
        <v>-0.533054786928232</v>
      </c>
    </row>
    <row r="580" customFormat="false" ht="15" hidden="false" customHeight="false" outlineLevel="0" collapsed="false">
      <c r="A580" s="21" t="n">
        <v>556</v>
      </c>
      <c r="B580" s="18" t="n">
        <f aca="false">CHOOSE($G$9,S580,U580,W580)</f>
        <v>1.99488974414131</v>
      </c>
      <c r="C580" s="18" t="n">
        <f aca="false">CHOOSE($G$9,T580,V580,X580)</f>
        <v>0.68766979422051</v>
      </c>
      <c r="D580" s="24" t="n">
        <f aca="false">$B$6+$B$7*B580</f>
        <v>0.249488974414131</v>
      </c>
      <c r="E580" s="24" t="n">
        <f aca="false">$C$6+$C$7*($B$8*B580+SQRT(1-$B$8^2)*C580)</f>
        <v>0.209298438328083</v>
      </c>
      <c r="F580" s="14" t="n">
        <f aca="false">B580</f>
        <v>1.99488974414131</v>
      </c>
      <c r="G580" s="14" t="n">
        <f aca="false">F580^2</f>
        <v>3.97958509128017</v>
      </c>
      <c r="H580" s="21"/>
      <c r="I580" s="21"/>
      <c r="J580" s="21"/>
      <c r="K580" s="21"/>
      <c r="L580" s="21"/>
      <c r="M580" s="21"/>
      <c r="N580" s="21"/>
      <c r="O580" s="21"/>
      <c r="P580" s="21"/>
      <c r="S580" s="20" t="n">
        <v>1.99488974414131</v>
      </c>
      <c r="T580" s="20" t="n">
        <v>0.68766979422051</v>
      </c>
      <c r="U580" s="20" t="n">
        <v>1.24552848150527</v>
      </c>
      <c r="V580" s="20" t="n">
        <v>-0.865871346335327</v>
      </c>
      <c r="W580" s="20" t="n">
        <v>-0.558953560359473</v>
      </c>
      <c r="X580" s="20" t="n">
        <v>-0.167684504297342</v>
      </c>
    </row>
    <row r="581" customFormat="false" ht="15" hidden="false" customHeight="false" outlineLevel="0" collapsed="false">
      <c r="A581" s="21" t="n">
        <v>557</v>
      </c>
      <c r="B581" s="18" t="n">
        <f aca="false">CHOOSE($G$9,S581,U581,W581)</f>
        <v>-2.50799490574249</v>
      </c>
      <c r="C581" s="18" t="n">
        <f aca="false">CHOOSE($G$9,T581,V581,X581)</f>
        <v>0.0603184034033467</v>
      </c>
      <c r="D581" s="24" t="n">
        <f aca="false">$B$6+$B$7*B581</f>
        <v>-0.200799490574249</v>
      </c>
      <c r="E581" s="24" t="n">
        <f aca="false">$C$6+$C$7*($B$8*B581+SQRT(1-$B$8^2)*C581)</f>
        <v>-0.0701760183208228</v>
      </c>
      <c r="F581" s="14" t="n">
        <f aca="false">B581</f>
        <v>-2.50799490574249</v>
      </c>
      <c r="G581" s="14" t="n">
        <f aca="false">F581^2</f>
        <v>6.29003844723027</v>
      </c>
      <c r="H581" s="21"/>
      <c r="I581" s="21"/>
      <c r="J581" s="21"/>
      <c r="K581" s="21"/>
      <c r="L581" s="21"/>
      <c r="M581" s="21"/>
      <c r="N581" s="21"/>
      <c r="O581" s="21"/>
      <c r="P581" s="21"/>
      <c r="S581" s="20" t="n">
        <v>-2.50799490574249</v>
      </c>
      <c r="T581" s="20" t="n">
        <v>0.0603184034033467</v>
      </c>
      <c r="U581" s="20" t="n">
        <v>1.34853395124802</v>
      </c>
      <c r="V581" s="20" t="n">
        <v>-1.1826714355831</v>
      </c>
      <c r="W581" s="20" t="n">
        <v>-0.980964315535659</v>
      </c>
      <c r="X581" s="20" t="n">
        <v>0.961437401073152</v>
      </c>
    </row>
    <row r="582" customFormat="false" ht="15" hidden="false" customHeight="false" outlineLevel="0" collapsed="false">
      <c r="A582" s="21" t="n">
        <v>558</v>
      </c>
      <c r="B582" s="18" t="n">
        <f aca="false">CHOOSE($G$9,S582,U582,W582)</f>
        <v>0.191902766529971</v>
      </c>
      <c r="C582" s="18" t="n">
        <f aca="false">CHOOSE($G$9,T582,V582,X582)</f>
        <v>-2.08945924270245</v>
      </c>
      <c r="D582" s="24" t="n">
        <f aca="false">$B$6+$B$7*B582</f>
        <v>0.0691902766529971</v>
      </c>
      <c r="E582" s="24" t="n">
        <f aca="false">$C$6+$C$7*($B$8*B582+SQRT(1-$B$8^2)*C582)</f>
        <v>-0.121357340108753</v>
      </c>
      <c r="F582" s="14" t="n">
        <f aca="false">B582</f>
        <v>0.191902766529971</v>
      </c>
      <c r="G582" s="14" t="n">
        <f aca="false">F582^2</f>
        <v>0.0368266718018565</v>
      </c>
      <c r="H582" s="21"/>
      <c r="I582" s="21"/>
      <c r="J582" s="21"/>
      <c r="K582" s="21"/>
      <c r="L582" s="21"/>
      <c r="M582" s="21"/>
      <c r="N582" s="21"/>
      <c r="O582" s="21"/>
      <c r="P582" s="21"/>
      <c r="S582" s="20" t="n">
        <v>0.191902766529971</v>
      </c>
      <c r="T582" s="20" t="n">
        <v>-2.08945924270245</v>
      </c>
      <c r="U582" s="20" t="n">
        <v>-1.58313841695592</v>
      </c>
      <c r="V582" s="20" t="n">
        <v>0.253799096343303</v>
      </c>
      <c r="W582" s="20" t="n">
        <v>0.563928835793007</v>
      </c>
      <c r="X582" s="20" t="n">
        <v>0.132790046486979</v>
      </c>
    </row>
    <row r="583" customFormat="false" ht="15" hidden="false" customHeight="false" outlineLevel="0" collapsed="false">
      <c r="A583" s="21" t="n">
        <v>559</v>
      </c>
      <c r="B583" s="18" t="n">
        <f aca="false">CHOOSE($G$9,S583,U583,W583)</f>
        <v>0.358085484992809</v>
      </c>
      <c r="C583" s="18" t="n">
        <f aca="false">CHOOSE($G$9,T583,V583,X583)</f>
        <v>-1.95455709815154</v>
      </c>
      <c r="D583" s="24" t="n">
        <f aca="false">$B$6+$B$7*B583</f>
        <v>0.0858085484992809</v>
      </c>
      <c r="E583" s="24" t="n">
        <f aca="false">$C$6+$C$7*($B$8*B583+SQRT(1-$B$8^2)*C583)</f>
        <v>-0.101365335765002</v>
      </c>
      <c r="F583" s="14" t="n">
        <f aca="false">B583</f>
        <v>0.358085484992809</v>
      </c>
      <c r="G583" s="14" t="n">
        <f aca="false">F583^2</f>
        <v>0.128225214562535</v>
      </c>
      <c r="H583" s="21"/>
      <c r="I583" s="21"/>
      <c r="J583" s="21"/>
      <c r="K583" s="21"/>
      <c r="L583" s="21"/>
      <c r="M583" s="21"/>
      <c r="N583" s="21"/>
      <c r="O583" s="21"/>
      <c r="P583" s="21"/>
      <c r="S583" s="20" t="n">
        <v>0.358085484992809</v>
      </c>
      <c r="T583" s="20" t="n">
        <v>-1.95455709815154</v>
      </c>
      <c r="U583" s="20" t="n">
        <v>1.42433587854983</v>
      </c>
      <c r="V583" s="20" t="n">
        <v>-0.421788216660194</v>
      </c>
      <c r="W583" s="20" t="n">
        <v>-1.0740213029997</v>
      </c>
      <c r="X583" s="20" t="n">
        <v>0.641290026883525</v>
      </c>
    </row>
    <row r="584" customFormat="false" ht="15" hidden="false" customHeight="false" outlineLevel="0" collapsed="false">
      <c r="A584" s="21" t="n">
        <v>560</v>
      </c>
      <c r="B584" s="18" t="n">
        <f aca="false">CHOOSE($G$9,S584,U584,W584)</f>
        <v>-0.778180742550779</v>
      </c>
      <c r="C584" s="18" t="n">
        <f aca="false">CHOOSE($G$9,T584,V584,X584)</f>
        <v>0.499250313619932</v>
      </c>
      <c r="D584" s="24" t="n">
        <f aca="false">$B$6+$B$7*B584</f>
        <v>-0.0278180742550779</v>
      </c>
      <c r="E584" s="24" t="n">
        <f aca="false">$C$6+$C$7*($B$8*B584+SQRT(1-$B$8^2)*C584)</f>
        <v>0.0543273083166819</v>
      </c>
      <c r="F584" s="14" t="n">
        <f aca="false">B584</f>
        <v>-0.778180742550779</v>
      </c>
      <c r="G584" s="14" t="n">
        <f aca="false">F584^2</f>
        <v>0.605565268076882</v>
      </c>
      <c r="H584" s="21"/>
      <c r="I584" s="21"/>
      <c r="J584" s="21"/>
      <c r="K584" s="21"/>
      <c r="L584" s="21"/>
      <c r="M584" s="21"/>
      <c r="N584" s="21"/>
      <c r="O584" s="21"/>
      <c r="P584" s="21"/>
      <c r="S584" s="20" t="n">
        <v>-0.778180742550779</v>
      </c>
      <c r="T584" s="20" t="n">
        <v>0.499250313619932</v>
      </c>
      <c r="U584" s="20" t="n">
        <v>-0.104093936669429</v>
      </c>
      <c r="V584" s="20" t="n">
        <v>-1.6224981793819</v>
      </c>
      <c r="W584" s="20" t="n">
        <v>0.549363456531308</v>
      </c>
      <c r="X584" s="20" t="n">
        <v>1.66181153282953</v>
      </c>
    </row>
    <row r="585" customFormat="false" ht="15" hidden="false" customHeight="false" outlineLevel="0" collapsed="false">
      <c r="A585" s="21" t="n">
        <v>561</v>
      </c>
      <c r="B585" s="18" t="n">
        <f aca="false">CHOOSE($G$9,S585,U585,W585)</f>
        <v>-0.0785563435487433</v>
      </c>
      <c r="C585" s="18" t="n">
        <f aca="false">CHOOSE($G$9,T585,V585,X585)</f>
        <v>-0.00961929476615213</v>
      </c>
      <c r="D585" s="24" t="n">
        <f aca="false">$B$6+$B$7*B585</f>
        <v>0.0421443656451257</v>
      </c>
      <c r="E585" s="24" t="n">
        <f aca="false">$C$6+$C$7*($B$8*B585+SQRT(1-$B$8^2)*C585)</f>
        <v>0.045239127459165</v>
      </c>
      <c r="F585" s="14" t="n">
        <f aca="false">B585</f>
        <v>-0.0785563435487433</v>
      </c>
      <c r="G585" s="14" t="n">
        <f aca="false">F585^2</f>
        <v>0.00617109911174819</v>
      </c>
      <c r="H585" s="21"/>
      <c r="I585" s="21"/>
      <c r="J585" s="21"/>
      <c r="K585" s="21"/>
      <c r="L585" s="21"/>
      <c r="M585" s="21"/>
      <c r="N585" s="21"/>
      <c r="O585" s="21"/>
      <c r="P585" s="21"/>
      <c r="S585" s="20" t="n">
        <v>-0.0785563435487433</v>
      </c>
      <c r="T585" s="20" t="n">
        <v>-0.00961929476615213</v>
      </c>
      <c r="U585" s="20" t="n">
        <v>0.135919439301326</v>
      </c>
      <c r="V585" s="20" t="n">
        <v>-0.347971143169623</v>
      </c>
      <c r="W585" s="20" t="n">
        <v>1.39353184953358</v>
      </c>
      <c r="X585" s="20" t="n">
        <v>0.575241196961802</v>
      </c>
    </row>
    <row r="586" customFormat="false" ht="15" hidden="false" customHeight="false" outlineLevel="0" collapsed="false">
      <c r="A586" s="21" t="n">
        <v>562</v>
      </c>
      <c r="B586" s="18" t="n">
        <f aca="false">CHOOSE($G$9,S586,U586,W586)</f>
        <v>-1.07570950890913</v>
      </c>
      <c r="C586" s="18" t="n">
        <f aca="false">CHOOSE($G$9,T586,V586,X586)</f>
        <v>0.697805399204904</v>
      </c>
      <c r="D586" s="24" t="n">
        <f aca="false">$B$6+$B$7*B586</f>
        <v>-0.0575709508909129</v>
      </c>
      <c r="E586" s="24" t="n">
        <f aca="false">$C$6+$C$7*($B$8*B586+SQRT(1-$B$8^2)*C586)</f>
        <v>0.0566462448154824</v>
      </c>
      <c r="F586" s="14" t="n">
        <f aca="false">B586</f>
        <v>-1.07570950890913</v>
      </c>
      <c r="G586" s="14" t="n">
        <f aca="false">F586^2</f>
        <v>1.15715094755752</v>
      </c>
      <c r="H586" s="21"/>
      <c r="I586" s="21"/>
      <c r="J586" s="21"/>
      <c r="K586" s="21"/>
      <c r="L586" s="21"/>
      <c r="M586" s="21"/>
      <c r="N586" s="21"/>
      <c r="O586" s="21"/>
      <c r="P586" s="21"/>
      <c r="S586" s="20" t="n">
        <v>-1.07570950890913</v>
      </c>
      <c r="T586" s="20" t="n">
        <v>0.697805399204904</v>
      </c>
      <c r="U586" s="20" t="n">
        <v>0.76046110917447</v>
      </c>
      <c r="V586" s="20" t="n">
        <v>-0.636658436670964</v>
      </c>
      <c r="W586" s="20" t="n">
        <v>0.442018505080994</v>
      </c>
      <c r="X586" s="20" t="n">
        <v>-0.350212515241516</v>
      </c>
    </row>
    <row r="587" customFormat="false" ht="15" hidden="false" customHeight="false" outlineLevel="0" collapsed="false">
      <c r="A587" s="21" t="n">
        <v>563</v>
      </c>
      <c r="B587" s="18" t="n">
        <f aca="false">CHOOSE($G$9,S587,U587,W587)</f>
        <v>0.414667131878487</v>
      </c>
      <c r="C587" s="18" t="n">
        <f aca="false">CHOOSE($G$9,T587,V587,X587)</f>
        <v>0.681262206938461</v>
      </c>
      <c r="D587" s="24" t="n">
        <f aca="false">$B$6+$B$7*B587</f>
        <v>0.0914667131878487</v>
      </c>
      <c r="E587" s="24" t="n">
        <f aca="false">$C$6+$C$7*($B$8*B587+SQRT(1-$B$8^2)*C587)</f>
        <v>0.12973239437862</v>
      </c>
      <c r="F587" s="14" t="n">
        <f aca="false">B587</f>
        <v>0.414667131878487</v>
      </c>
      <c r="G587" s="14" t="n">
        <f aca="false">F587^2</f>
        <v>0.17194883026033</v>
      </c>
      <c r="H587" s="21"/>
      <c r="I587" s="21"/>
      <c r="J587" s="21"/>
      <c r="K587" s="21"/>
      <c r="L587" s="21"/>
      <c r="M587" s="21"/>
      <c r="N587" s="21"/>
      <c r="O587" s="21"/>
      <c r="P587" s="21"/>
      <c r="S587" s="20" t="n">
        <v>0.414667131878487</v>
      </c>
      <c r="T587" s="20" t="n">
        <v>0.681262206938461</v>
      </c>
      <c r="U587" s="20" t="n">
        <v>0.166922639384879</v>
      </c>
      <c r="V587" s="20" t="n">
        <v>1.28311674748637</v>
      </c>
      <c r="W587" s="20" t="n">
        <v>-1.71036407164991</v>
      </c>
      <c r="X587" s="20" t="n">
        <v>0.0114224049361184</v>
      </c>
    </row>
    <row r="588" customFormat="false" ht="15" hidden="false" customHeight="false" outlineLevel="0" collapsed="false">
      <c r="A588" s="21" t="n">
        <v>564</v>
      </c>
      <c r="B588" s="18" t="n">
        <f aca="false">CHOOSE($G$9,S588,U588,W588)</f>
        <v>0.213231821702821</v>
      </c>
      <c r="C588" s="18" t="n">
        <f aca="false">CHOOSE($G$9,T588,V588,X588)</f>
        <v>-0.570533218048806</v>
      </c>
      <c r="D588" s="24" t="n">
        <f aca="false">$B$6+$B$7*B588</f>
        <v>0.0713231821702821</v>
      </c>
      <c r="E588" s="24" t="n">
        <f aca="false">$C$6+$C$7*($B$8*B588+SQRT(1-$B$8^2)*C588)</f>
        <v>0.0112519650318258</v>
      </c>
      <c r="F588" s="14" t="n">
        <f aca="false">B588</f>
        <v>0.213231821702821</v>
      </c>
      <c r="G588" s="14" t="n">
        <f aca="false">F588^2</f>
        <v>0.0454678097867036</v>
      </c>
      <c r="H588" s="21"/>
      <c r="I588" s="21"/>
      <c r="J588" s="21"/>
      <c r="K588" s="21"/>
      <c r="L588" s="21"/>
      <c r="M588" s="21"/>
      <c r="N588" s="21"/>
      <c r="O588" s="21"/>
      <c r="P588" s="21"/>
      <c r="S588" s="20" t="n">
        <v>0.213231821702821</v>
      </c>
      <c r="T588" s="20" t="n">
        <v>-0.570533218048806</v>
      </c>
      <c r="U588" s="20" t="n">
        <v>0.395566345178369</v>
      </c>
      <c r="V588" s="20" t="n">
        <v>0.129626168803552</v>
      </c>
      <c r="W588" s="20" t="n">
        <v>-0.516654616938847</v>
      </c>
      <c r="X588" s="20" t="n">
        <v>0.565270091939897</v>
      </c>
    </row>
    <row r="589" customFormat="false" ht="15" hidden="false" customHeight="false" outlineLevel="0" collapsed="false">
      <c r="A589" s="21" t="n">
        <v>565</v>
      </c>
      <c r="B589" s="18" t="n">
        <f aca="false">CHOOSE($G$9,S589,U589,W589)</f>
        <v>0.81703203725247</v>
      </c>
      <c r="C589" s="18" t="n">
        <f aca="false">CHOOSE($G$9,T589,V589,X589)</f>
        <v>-0.742669152676871</v>
      </c>
      <c r="D589" s="24" t="n">
        <f aca="false">$B$6+$B$7*B589</f>
        <v>0.131703203725247</v>
      </c>
      <c r="E589" s="24" t="n">
        <f aca="false">$C$6+$C$7*($B$8*B589+SQRT(1-$B$8^2)*C589)</f>
        <v>0.0265345665801001</v>
      </c>
      <c r="F589" s="14" t="n">
        <f aca="false">B589</f>
        <v>0.81703203725247</v>
      </c>
      <c r="G589" s="14" t="n">
        <f aca="false">F589^2</f>
        <v>0.667541349896921</v>
      </c>
      <c r="H589" s="21"/>
      <c r="I589" s="21"/>
      <c r="J589" s="21"/>
      <c r="K589" s="21"/>
      <c r="L589" s="21"/>
      <c r="M589" s="21"/>
      <c r="N589" s="21"/>
      <c r="O589" s="21"/>
      <c r="P589" s="21"/>
      <c r="S589" s="20" t="n">
        <v>0.81703203725247</v>
      </c>
      <c r="T589" s="20" t="n">
        <v>-0.742669152676871</v>
      </c>
      <c r="U589" s="20" t="n">
        <v>-1.6360452172604</v>
      </c>
      <c r="V589" s="20" t="n">
        <v>0.800795288497437</v>
      </c>
      <c r="W589" s="20" t="n">
        <v>1.11252052939264</v>
      </c>
      <c r="X589" s="20" t="n">
        <v>0.990100161749585</v>
      </c>
    </row>
    <row r="590" customFormat="false" ht="15" hidden="false" customHeight="false" outlineLevel="0" collapsed="false">
      <c r="A590" s="21" t="n">
        <v>566</v>
      </c>
      <c r="B590" s="18" t="n">
        <f aca="false">CHOOSE($G$9,S590,U590,W590)</f>
        <v>0.185451432393482</v>
      </c>
      <c r="C590" s="18" t="n">
        <f aca="false">CHOOSE($G$9,T590,V590,X590)</f>
        <v>-1.97916958421223</v>
      </c>
      <c r="D590" s="24" t="n">
        <f aca="false">$B$6+$B$7*B590</f>
        <v>0.0685451432393482</v>
      </c>
      <c r="E590" s="24" t="n">
        <f aca="false">$C$6+$C$7*($B$8*B590+SQRT(1-$B$8^2)*C590)</f>
        <v>-0.112128542212853</v>
      </c>
      <c r="F590" s="14" t="n">
        <f aca="false">B590</f>
        <v>0.185451432393482</v>
      </c>
      <c r="G590" s="14" t="n">
        <f aca="false">F590^2</f>
        <v>0.0343922337767941</v>
      </c>
      <c r="H590" s="21"/>
      <c r="I590" s="21"/>
      <c r="J590" s="21"/>
      <c r="K590" s="21"/>
      <c r="L590" s="21"/>
      <c r="M590" s="21"/>
      <c r="N590" s="21"/>
      <c r="O590" s="21"/>
      <c r="P590" s="21"/>
      <c r="S590" s="20" t="n">
        <v>0.185451432393482</v>
      </c>
      <c r="T590" s="20" t="n">
        <v>-1.97916958421223</v>
      </c>
      <c r="U590" s="20" t="n">
        <v>0.00768251735788916</v>
      </c>
      <c r="V590" s="20" t="n">
        <v>-0.400365826765644</v>
      </c>
      <c r="W590" s="20" t="n">
        <v>-0.18912824880784</v>
      </c>
      <c r="X590" s="20" t="n">
        <v>-0.996268380323981</v>
      </c>
    </row>
    <row r="591" customFormat="false" ht="15" hidden="false" customHeight="false" outlineLevel="0" collapsed="false">
      <c r="A591" s="21" t="n">
        <v>567</v>
      </c>
      <c r="B591" s="18" t="n">
        <f aca="false">CHOOSE($G$9,S591,U591,W591)</f>
        <v>0.457176463345035</v>
      </c>
      <c r="C591" s="18" t="n">
        <f aca="false">CHOOSE($G$9,T591,V591,X591)</f>
        <v>2.35103040780189</v>
      </c>
      <c r="D591" s="24" t="n">
        <f aca="false">$B$6+$B$7*B591</f>
        <v>0.0957176463345035</v>
      </c>
      <c r="E591" s="24" t="n">
        <f aca="false">$C$6+$C$7*($B$8*B591+SQRT(1-$B$8^2)*C591)</f>
        <v>0.276464028989864</v>
      </c>
      <c r="F591" s="14" t="n">
        <f aca="false">B591</f>
        <v>0.457176463345035</v>
      </c>
      <c r="G591" s="14" t="n">
        <f aca="false">F591^2</f>
        <v>0.209010318636674</v>
      </c>
      <c r="H591" s="21"/>
      <c r="I591" s="21"/>
      <c r="J591" s="21"/>
      <c r="K591" s="21"/>
      <c r="L591" s="21"/>
      <c r="M591" s="21"/>
      <c r="N591" s="21"/>
      <c r="O591" s="21"/>
      <c r="P591" s="21"/>
      <c r="S591" s="20" t="n">
        <v>0.457176463345035</v>
      </c>
      <c r="T591" s="20" t="n">
        <v>2.35103040780189</v>
      </c>
      <c r="U591" s="20" t="n">
        <v>0.715596157805131</v>
      </c>
      <c r="V591" s="20" t="n">
        <v>0.243782451935939</v>
      </c>
      <c r="W591" s="20" t="n">
        <v>1.66855996870103</v>
      </c>
      <c r="X591" s="20" t="n">
        <v>1.83401650459725</v>
      </c>
    </row>
    <row r="592" customFormat="false" ht="15" hidden="false" customHeight="false" outlineLevel="0" collapsed="false">
      <c r="A592" s="21" t="n">
        <v>568</v>
      </c>
      <c r="B592" s="18" t="n">
        <f aca="false">CHOOSE($G$9,S592,U592,W592)</f>
        <v>0.702279645622036</v>
      </c>
      <c r="C592" s="18" t="n">
        <f aca="false">CHOOSE($G$9,T592,V592,X592)</f>
        <v>0.356132303105314</v>
      </c>
      <c r="D592" s="24" t="n">
        <f aca="false">$B$6+$B$7*B592</f>
        <v>0.120227964562204</v>
      </c>
      <c r="E592" s="24" t="n">
        <f aca="false">$C$6+$C$7*($B$8*B592+SQRT(1-$B$8^2)*C592)</f>
        <v>0.115955944440848</v>
      </c>
      <c r="F592" s="14" t="n">
        <f aca="false">B592</f>
        <v>0.702279645622036</v>
      </c>
      <c r="G592" s="14" t="n">
        <f aca="false">F592^2</f>
        <v>0.493196700655013</v>
      </c>
      <c r="H592" s="21"/>
      <c r="I592" s="21"/>
      <c r="J592" s="21"/>
      <c r="K592" s="21"/>
      <c r="L592" s="21"/>
      <c r="M592" s="21"/>
      <c r="N592" s="21"/>
      <c r="O592" s="21"/>
      <c r="P592" s="21"/>
      <c r="S592" s="20" t="n">
        <v>0.702279645622036</v>
      </c>
      <c r="T592" s="20" t="n">
        <v>0.356132303105314</v>
      </c>
      <c r="U592" s="20" t="n">
        <v>-1.12752568095503</v>
      </c>
      <c r="V592" s="20" t="n">
        <v>-1.24883170088722</v>
      </c>
      <c r="W592" s="20" t="n">
        <v>-0.0709863537414447</v>
      </c>
      <c r="X592" s="20" t="n">
        <v>0.333338131367557</v>
      </c>
    </row>
    <row r="593" customFormat="false" ht="15" hidden="false" customHeight="false" outlineLevel="0" collapsed="false">
      <c r="A593" s="21" t="n">
        <v>569</v>
      </c>
      <c r="B593" s="18" t="n">
        <f aca="false">CHOOSE($G$9,S593,U593,W593)</f>
        <v>-0.645917426505283</v>
      </c>
      <c r="C593" s="18" t="n">
        <f aca="false">CHOOSE($G$9,T593,V593,X593)</f>
        <v>-0.869786341383535</v>
      </c>
      <c r="D593" s="24" t="n">
        <f aca="false">$B$6+$B$7*B593</f>
        <v>-0.0145917426505283</v>
      </c>
      <c r="E593" s="24" t="n">
        <f aca="false">$C$6+$C$7*($B$8*B593+SQRT(1-$B$8^2)*C593)</f>
        <v>-0.0576215780755507</v>
      </c>
      <c r="F593" s="14" t="n">
        <f aca="false">B593</f>
        <v>-0.645917426505283</v>
      </c>
      <c r="G593" s="14" t="n">
        <f aca="false">F593^2</f>
        <v>0.417209321863208</v>
      </c>
      <c r="H593" s="21"/>
      <c r="I593" s="21"/>
      <c r="J593" s="21"/>
      <c r="K593" s="21"/>
      <c r="L593" s="21"/>
      <c r="M593" s="21"/>
      <c r="N593" s="21"/>
      <c r="O593" s="21"/>
      <c r="P593" s="21"/>
      <c r="S593" s="20" t="n">
        <v>-0.645917426505283</v>
      </c>
      <c r="T593" s="20" t="n">
        <v>-0.869786341383535</v>
      </c>
      <c r="U593" s="20" t="n">
        <v>-0.835347999428397</v>
      </c>
      <c r="V593" s="20" t="n">
        <v>-0.867374040698843</v>
      </c>
      <c r="W593" s="20" t="n">
        <v>2.48397217377056</v>
      </c>
      <c r="X593" s="20" t="n">
        <v>-2.1869142906234</v>
      </c>
    </row>
    <row r="594" customFormat="false" ht="15" hidden="false" customHeight="false" outlineLevel="0" collapsed="false">
      <c r="A594" s="21" t="n">
        <v>570</v>
      </c>
      <c r="B594" s="18" t="n">
        <f aca="false">CHOOSE($G$9,S594,U594,W594)</f>
        <v>1.39625028683885</v>
      </c>
      <c r="C594" s="18" t="n">
        <f aca="false">CHOOSE($G$9,T594,V594,X594)</f>
        <v>-0.339819984193337</v>
      </c>
      <c r="D594" s="24" t="n">
        <f aca="false">$B$6+$B$7*B594</f>
        <v>0.189625028683885</v>
      </c>
      <c r="E594" s="24" t="n">
        <f aca="false">$C$6+$C$7*($B$8*B594+SQRT(1-$B$8^2)*C594)</f>
        <v>0.0903832404394368</v>
      </c>
      <c r="F594" s="14" t="n">
        <f aca="false">B594</f>
        <v>1.39625028683885</v>
      </c>
      <c r="G594" s="14" t="n">
        <f aca="false">F594^2</f>
        <v>1.94951486349756</v>
      </c>
      <c r="H594" s="21"/>
      <c r="I594" s="21"/>
      <c r="J594" s="21"/>
      <c r="K594" s="21"/>
      <c r="L594" s="21"/>
      <c r="M594" s="21"/>
      <c r="N594" s="21"/>
      <c r="O594" s="21"/>
      <c r="P594" s="21"/>
      <c r="S594" s="20" t="n">
        <v>1.39625028683885</v>
      </c>
      <c r="T594" s="20" t="n">
        <v>-0.339819984193337</v>
      </c>
      <c r="U594" s="20" t="n">
        <v>-0.985133152608108</v>
      </c>
      <c r="V594" s="20" t="n">
        <v>0.408315703011324</v>
      </c>
      <c r="W594" s="20" t="n">
        <v>1.44361021914778</v>
      </c>
      <c r="X594" s="20" t="n">
        <v>-0.748808896205797</v>
      </c>
    </row>
    <row r="595" customFormat="false" ht="15" hidden="false" customHeight="false" outlineLevel="0" collapsed="false">
      <c r="A595" s="21" t="n">
        <v>571</v>
      </c>
      <c r="B595" s="18" t="n">
        <f aca="false">CHOOSE($G$9,S595,U595,W595)</f>
        <v>-0.259932974134715</v>
      </c>
      <c r="C595" s="18" t="n">
        <f aca="false">CHOOSE($G$9,T595,V595,X595)</f>
        <v>0.730650921807824</v>
      </c>
      <c r="D595" s="24" t="n">
        <f aca="false">$B$6+$B$7*B595</f>
        <v>0.0240067025865285</v>
      </c>
      <c r="E595" s="24" t="n">
        <f aca="false">$C$6+$C$7*($B$8*B595+SQRT(1-$B$8^2)*C595)</f>
        <v>0.100279577251674</v>
      </c>
      <c r="F595" s="14" t="n">
        <f aca="false">B595</f>
        <v>-0.259932974134715</v>
      </c>
      <c r="G595" s="14" t="n">
        <f aca="false">F595^2</f>
        <v>0.0675651510425182</v>
      </c>
      <c r="H595" s="21"/>
      <c r="I595" s="21"/>
      <c r="J595" s="21"/>
      <c r="K595" s="21"/>
      <c r="L595" s="21"/>
      <c r="M595" s="21"/>
      <c r="N595" s="21"/>
      <c r="O595" s="21"/>
      <c r="P595" s="21"/>
      <c r="S595" s="20" t="n">
        <v>-0.259932974134715</v>
      </c>
      <c r="T595" s="20" t="n">
        <v>0.730650921807824</v>
      </c>
      <c r="U595" s="20" t="n">
        <v>0.588329868960983</v>
      </c>
      <c r="V595" s="20" t="n">
        <v>-0.996505935373726</v>
      </c>
      <c r="W595" s="20" t="n">
        <v>-0.854812690799279</v>
      </c>
      <c r="X595" s="20" t="n">
        <v>0.449681602174334</v>
      </c>
    </row>
    <row r="596" customFormat="false" ht="15" hidden="false" customHeight="false" outlineLevel="0" collapsed="false">
      <c r="A596" s="21" t="n">
        <v>572</v>
      </c>
      <c r="B596" s="18" t="n">
        <f aca="false">CHOOSE($G$9,S596,U596,W596)</f>
        <v>-1.24553220359998</v>
      </c>
      <c r="C596" s="18" t="n">
        <f aca="false">CHOOSE($G$9,T596,V596,X596)</f>
        <v>0.428067462388589</v>
      </c>
      <c r="D596" s="24" t="n">
        <f aca="false">$B$6+$B$7*B596</f>
        <v>-0.074553220359998</v>
      </c>
      <c r="E596" s="24" t="n">
        <f aca="false">$C$6+$C$7*($B$8*B596+SQRT(1-$B$8^2)*C596)</f>
        <v>0.0247951195162068</v>
      </c>
      <c r="F596" s="14" t="n">
        <f aca="false">B596</f>
        <v>-1.24553220359998</v>
      </c>
      <c r="G596" s="14" t="n">
        <f aca="false">F596^2</f>
        <v>1.55135047020462</v>
      </c>
      <c r="H596" s="21"/>
      <c r="I596" s="21"/>
      <c r="J596" s="21"/>
      <c r="K596" s="21"/>
      <c r="L596" s="21"/>
      <c r="M596" s="21"/>
      <c r="N596" s="21"/>
      <c r="O596" s="21"/>
      <c r="P596" s="21"/>
      <c r="S596" s="20" t="n">
        <v>-1.24553220359998</v>
      </c>
      <c r="T596" s="20" t="n">
        <v>0.428067462388589</v>
      </c>
      <c r="U596" s="20" t="n">
        <v>1.30291322590594</v>
      </c>
      <c r="V596" s="20" t="n">
        <v>0.393909751066474</v>
      </c>
      <c r="W596" s="20" t="n">
        <v>0.0544451232940326</v>
      </c>
      <c r="X596" s="20" t="n">
        <v>-1.30189202549302</v>
      </c>
    </row>
    <row r="597" customFormat="false" ht="15" hidden="false" customHeight="false" outlineLevel="0" collapsed="false">
      <c r="A597" s="21" t="n">
        <v>573</v>
      </c>
      <c r="B597" s="18" t="n">
        <f aca="false">CHOOSE($G$9,S597,U597,W597)</f>
        <v>-0.564072426585232</v>
      </c>
      <c r="C597" s="18" t="n">
        <f aca="false">CHOOSE($G$9,T597,V597,X597)</f>
        <v>-1.51984216230863</v>
      </c>
      <c r="D597" s="24" t="n">
        <f aca="false">$B$6+$B$7*B597</f>
        <v>-0.00640724265852322</v>
      </c>
      <c r="E597" s="24" t="n">
        <f aca="false">$C$6+$C$7*($B$8*B597+SQRT(1-$B$8^2)*C597)</f>
        <v>-0.109825813559456</v>
      </c>
      <c r="F597" s="14" t="n">
        <f aca="false">B597</f>
        <v>-0.564072426585232</v>
      </c>
      <c r="G597" s="14" t="n">
        <f aca="false">F597^2</f>
        <v>0.318177702433752</v>
      </c>
      <c r="H597" s="21"/>
      <c r="I597" s="21"/>
      <c r="J597" s="21"/>
      <c r="K597" s="21"/>
      <c r="L597" s="21"/>
      <c r="M597" s="21"/>
      <c r="N597" s="21"/>
      <c r="O597" s="21"/>
      <c r="P597" s="21"/>
      <c r="S597" s="20" t="n">
        <v>-0.564072426585232</v>
      </c>
      <c r="T597" s="20" t="n">
        <v>-1.51984216230863</v>
      </c>
      <c r="U597" s="20" t="n">
        <v>-0.136587873876903</v>
      </c>
      <c r="V597" s="20" t="n">
        <v>-0.0214428814137049</v>
      </c>
      <c r="W597" s="20" t="n">
        <v>0.866623318894876</v>
      </c>
      <c r="X597" s="20" t="n">
        <v>-0.690514618498492</v>
      </c>
    </row>
    <row r="598" customFormat="false" ht="15" hidden="false" customHeight="false" outlineLevel="0" collapsed="false">
      <c r="A598" s="21" t="n">
        <v>574</v>
      </c>
      <c r="B598" s="18" t="n">
        <f aca="false">CHOOSE($G$9,S598,U598,W598)</f>
        <v>-1.04197827735625</v>
      </c>
      <c r="C598" s="18" t="n">
        <f aca="false">CHOOSE($G$9,T598,V598,X598)</f>
        <v>0.93282403633922</v>
      </c>
      <c r="D598" s="24" t="n">
        <f aca="false">$B$6+$B$7*B598</f>
        <v>-0.0541978277356246</v>
      </c>
      <c r="E598" s="24" t="n">
        <f aca="false">$C$6+$C$7*($B$8*B598+SQRT(1-$B$8^2)*C598)</f>
        <v>0.078686017405238</v>
      </c>
      <c r="F598" s="14" t="n">
        <f aca="false">B598</f>
        <v>-1.04197827735625</v>
      </c>
      <c r="G598" s="14" t="n">
        <f aca="false">F598^2</f>
        <v>1.08571873048229</v>
      </c>
      <c r="H598" s="21"/>
      <c r="I598" s="21"/>
      <c r="J598" s="21"/>
      <c r="K598" s="21"/>
      <c r="L598" s="21"/>
      <c r="M598" s="21"/>
      <c r="N598" s="21"/>
      <c r="O598" s="21"/>
      <c r="P598" s="21"/>
      <c r="S598" s="20" t="n">
        <v>-1.04197827735625</v>
      </c>
      <c r="T598" s="20" t="n">
        <v>0.93282403633922</v>
      </c>
      <c r="U598" s="20" t="n">
        <v>-0.991485213699865</v>
      </c>
      <c r="V598" s="20" t="n">
        <v>-0.767903196550969</v>
      </c>
      <c r="W598" s="20" t="n">
        <v>1.4191244542574</v>
      </c>
      <c r="X598" s="20" t="n">
        <v>-1.20908894408224</v>
      </c>
    </row>
    <row r="599" customFormat="false" ht="15" hidden="false" customHeight="false" outlineLevel="0" collapsed="false">
      <c r="A599" s="21" t="n">
        <v>575</v>
      </c>
      <c r="B599" s="18" t="n">
        <f aca="false">CHOOSE($G$9,S599,U599,W599)</f>
        <v>-0.466362165518384</v>
      </c>
      <c r="C599" s="18" t="n">
        <f aca="false">CHOOSE($G$9,T599,V599,X599)</f>
        <v>-0.853460294916358</v>
      </c>
      <c r="D599" s="24" t="n">
        <f aca="false">$B$6+$B$7*B599</f>
        <v>0.00336378344816162</v>
      </c>
      <c r="E599" s="24" t="n">
        <f aca="false">$C$6+$C$7*($B$8*B599+SQRT(1-$B$8^2)*C599)</f>
        <v>-0.0472299379278117</v>
      </c>
      <c r="F599" s="14" t="n">
        <f aca="false">B599</f>
        <v>-0.466362165518384</v>
      </c>
      <c r="G599" s="14" t="n">
        <f aca="false">F599^2</f>
        <v>0.217493669426996</v>
      </c>
      <c r="H599" s="21"/>
      <c r="I599" s="21"/>
      <c r="J599" s="21"/>
      <c r="K599" s="21"/>
      <c r="L599" s="21"/>
      <c r="M599" s="21"/>
      <c r="N599" s="21"/>
      <c r="O599" s="21"/>
      <c r="P599" s="21"/>
      <c r="S599" s="20" t="n">
        <v>-0.466362165518384</v>
      </c>
      <c r="T599" s="20" t="n">
        <v>-0.853460294916358</v>
      </c>
      <c r="U599" s="20" t="n">
        <v>0.667463397423941</v>
      </c>
      <c r="V599" s="20" t="n">
        <v>0.532330584778712</v>
      </c>
      <c r="W599" s="20" t="n">
        <v>-1.33434665453277</v>
      </c>
      <c r="X599" s="20" t="n">
        <v>-1.25440450913085</v>
      </c>
    </row>
    <row r="600" customFormat="false" ht="15" hidden="false" customHeight="false" outlineLevel="0" collapsed="false">
      <c r="A600" s="21" t="n">
        <v>576</v>
      </c>
      <c r="B600" s="18" t="n">
        <f aca="false">CHOOSE($G$9,S600,U600,W600)</f>
        <v>-0.680908915498531</v>
      </c>
      <c r="C600" s="18" t="n">
        <f aca="false">CHOOSE($G$9,T600,V600,X600)</f>
        <v>0.368523424023729</v>
      </c>
      <c r="D600" s="24" t="n">
        <f aca="false">$B$6+$B$7*B600</f>
        <v>-0.0180908915498531</v>
      </c>
      <c r="E600" s="24" t="n">
        <f aca="false">$C$6+$C$7*($B$8*B600+SQRT(1-$B$8^2)*C600)</f>
        <v>0.0478696189344908</v>
      </c>
      <c r="F600" s="14" t="n">
        <f aca="false">B600</f>
        <v>-0.680908915498531</v>
      </c>
      <c r="G600" s="14" t="n">
        <f aca="false">F600^2</f>
        <v>0.463636951205386</v>
      </c>
      <c r="H600" s="21"/>
      <c r="I600" s="21"/>
      <c r="J600" s="21"/>
      <c r="K600" s="21"/>
      <c r="L600" s="21"/>
      <c r="M600" s="21"/>
      <c r="N600" s="21"/>
      <c r="O600" s="21"/>
      <c r="P600" s="21"/>
      <c r="S600" s="20" t="n">
        <v>-0.680908915498531</v>
      </c>
      <c r="T600" s="20" t="n">
        <v>0.368523424023729</v>
      </c>
      <c r="U600" s="20" t="n">
        <v>0.370195317969683</v>
      </c>
      <c r="V600" s="20" t="n">
        <v>-0.852563911480977</v>
      </c>
      <c r="W600" s="20" t="n">
        <v>-1.37650129874399</v>
      </c>
      <c r="X600" s="20" t="n">
        <v>-0.351394358760955</v>
      </c>
    </row>
    <row r="601" customFormat="false" ht="15" hidden="false" customHeight="false" outlineLevel="0" collapsed="false">
      <c r="A601" s="21" t="n">
        <v>577</v>
      </c>
      <c r="B601" s="18" t="n">
        <f aca="false">CHOOSE($G$9,S601,U601,W601)</f>
        <v>-1.01735545968517</v>
      </c>
      <c r="C601" s="18" t="n">
        <f aca="false">CHOOSE($G$9,T601,V601,X601)</f>
        <v>0.0684567979542171</v>
      </c>
      <c r="D601" s="24" t="n">
        <f aca="false">$B$6+$B$7*B601</f>
        <v>-0.0517355459685168</v>
      </c>
      <c r="E601" s="24" t="n">
        <f aca="false">$C$6+$C$7*($B$8*B601+SQRT(1-$B$8^2)*C601)</f>
        <v>0.00506075962475067</v>
      </c>
      <c r="F601" s="14" t="n">
        <f aca="false">B601</f>
        <v>-1.01735545968517</v>
      </c>
      <c r="G601" s="14" t="n">
        <f aca="false">F601^2</f>
        <v>1.03501213135122</v>
      </c>
      <c r="H601" s="21"/>
      <c r="I601" s="21"/>
      <c r="J601" s="21"/>
      <c r="K601" s="21"/>
      <c r="L601" s="21"/>
      <c r="M601" s="21"/>
      <c r="N601" s="21"/>
      <c r="O601" s="21"/>
      <c r="P601" s="21"/>
      <c r="S601" s="20" t="n">
        <v>-1.01735545968517</v>
      </c>
      <c r="T601" s="20" t="n">
        <v>0.0684567979542171</v>
      </c>
      <c r="U601" s="20" t="n">
        <v>-0.355992818758263</v>
      </c>
      <c r="V601" s="20" t="n">
        <v>0.416039347606636</v>
      </c>
      <c r="W601" s="20" t="n">
        <v>0.870701120292612</v>
      </c>
      <c r="X601" s="20" t="n">
        <v>1.11082125024327</v>
      </c>
    </row>
    <row r="602" customFormat="false" ht="15" hidden="false" customHeight="false" outlineLevel="0" collapsed="false">
      <c r="A602" s="21" t="n">
        <v>578</v>
      </c>
      <c r="B602" s="18" t="n">
        <f aca="false">CHOOSE($G$9,S602,U602,W602)</f>
        <v>-0.987759580745666</v>
      </c>
      <c r="C602" s="18" t="n">
        <f aca="false">CHOOSE($G$9,T602,V602,X602)</f>
        <v>-1.81417170737512</v>
      </c>
      <c r="D602" s="24" t="n">
        <f aca="false">$B$6+$B$7*B602</f>
        <v>-0.0487759580745666</v>
      </c>
      <c r="E602" s="24" t="n">
        <f aca="false">$C$6+$C$7*($B$8*B602+SQRT(1-$B$8^2)*C602)</f>
        <v>-0.156499857578668</v>
      </c>
      <c r="F602" s="14" t="n">
        <f aca="false">B602</f>
        <v>-0.987759580745666</v>
      </c>
      <c r="G602" s="14" t="n">
        <f aca="false">F602^2</f>
        <v>0.975668989354855</v>
      </c>
      <c r="H602" s="21"/>
      <c r="I602" s="21"/>
      <c r="J602" s="21"/>
      <c r="K602" s="21"/>
      <c r="L602" s="21"/>
      <c r="M602" s="21"/>
      <c r="N602" s="21"/>
      <c r="O602" s="21"/>
      <c r="P602" s="21"/>
      <c r="S602" s="20" t="n">
        <v>-0.987759580745666</v>
      </c>
      <c r="T602" s="20" t="n">
        <v>-1.81417170737512</v>
      </c>
      <c r="U602" s="20" t="n">
        <v>-0.555060609727815</v>
      </c>
      <c r="V602" s="20" t="n">
        <v>0.396119028757654</v>
      </c>
      <c r="W602" s="20" t="n">
        <v>-0.645064651307761</v>
      </c>
      <c r="X602" s="20" t="n">
        <v>-2.47924828896323</v>
      </c>
    </row>
    <row r="603" customFormat="false" ht="15" hidden="false" customHeight="false" outlineLevel="0" collapsed="false">
      <c r="A603" s="21" t="n">
        <v>579</v>
      </c>
      <c r="B603" s="18" t="n">
        <f aca="false">CHOOSE($G$9,S603,U603,W603)</f>
        <v>2.02301589208679</v>
      </c>
      <c r="C603" s="18" t="n">
        <f aca="false">CHOOSE($G$9,T603,V603,X603)</f>
        <v>-0.000128793283286763</v>
      </c>
      <c r="D603" s="24" t="n">
        <f aca="false">$B$6+$B$7*B603</f>
        <v>0.252301589208679</v>
      </c>
      <c r="E603" s="24" t="n">
        <f aca="false">$C$6+$C$7*($B$8*B603+SQRT(1-$B$8^2)*C603)</f>
        <v>0.151139640778823</v>
      </c>
      <c r="F603" s="14" t="n">
        <f aca="false">B603</f>
        <v>2.02301589208679</v>
      </c>
      <c r="G603" s="14" t="n">
        <f aca="false">F603^2</f>
        <v>4.09259329963572</v>
      </c>
      <c r="H603" s="21"/>
      <c r="I603" s="21"/>
      <c r="J603" s="21"/>
      <c r="K603" s="21"/>
      <c r="L603" s="21"/>
      <c r="M603" s="21"/>
      <c r="N603" s="21"/>
      <c r="O603" s="21"/>
      <c r="P603" s="21"/>
      <c r="S603" s="20" t="n">
        <v>2.02301589208679</v>
      </c>
      <c r="T603" s="20" t="n">
        <v>-0.000128793283286763</v>
      </c>
      <c r="U603" s="20" t="n">
        <v>0.114205191910687</v>
      </c>
      <c r="V603" s="20" t="n">
        <v>0.121962359385605</v>
      </c>
      <c r="W603" s="20" t="n">
        <v>0.389561540679439</v>
      </c>
      <c r="X603" s="20" t="n">
        <v>-0.129189151235865</v>
      </c>
    </row>
    <row r="604" customFormat="false" ht="15" hidden="false" customHeight="false" outlineLevel="0" collapsed="false">
      <c r="A604" s="21" t="n">
        <v>580</v>
      </c>
      <c r="B604" s="18" t="n">
        <f aca="false">CHOOSE($G$9,S604,U604,W604)</f>
        <v>-0.405872054615731</v>
      </c>
      <c r="C604" s="18" t="n">
        <f aca="false">CHOOSE($G$9,T604,V604,X604)</f>
        <v>1.58349650324634</v>
      </c>
      <c r="D604" s="24" t="n">
        <f aca="false">$B$6+$B$7*B604</f>
        <v>0.00941279453842694</v>
      </c>
      <c r="E604" s="24" t="n">
        <f aca="false">$C$6+$C$7*($B$8*B604+SQRT(1-$B$8^2)*C604)</f>
        <v>0.16684121713073</v>
      </c>
      <c r="F604" s="14" t="n">
        <f aca="false">B604</f>
        <v>-0.405872054615731</v>
      </c>
      <c r="G604" s="14" t="n">
        <f aca="false">F604^2</f>
        <v>0.164732124717995</v>
      </c>
      <c r="H604" s="21"/>
      <c r="I604" s="21"/>
      <c r="J604" s="21"/>
      <c r="K604" s="21"/>
      <c r="L604" s="21"/>
      <c r="M604" s="21"/>
      <c r="N604" s="21"/>
      <c r="O604" s="21"/>
      <c r="P604" s="21"/>
      <c r="S604" s="20" t="n">
        <v>-0.405872054615731</v>
      </c>
      <c r="T604" s="20" t="n">
        <v>1.58349650324634</v>
      </c>
      <c r="U604" s="20" t="n">
        <v>-0.241060237899167</v>
      </c>
      <c r="V604" s="20" t="n">
        <v>1.48827404286412</v>
      </c>
      <c r="W604" s="20" t="n">
        <v>-0.190896080119023</v>
      </c>
      <c r="X604" s="20" t="n">
        <v>0.829946183049782</v>
      </c>
    </row>
    <row r="605" customFormat="false" ht="15" hidden="false" customHeight="false" outlineLevel="0" collapsed="false">
      <c r="A605" s="21" t="n">
        <v>581</v>
      </c>
      <c r="B605" s="18" t="n">
        <f aca="false">CHOOSE($G$9,S605,U605,W605)</f>
        <v>-0.818356210115113</v>
      </c>
      <c r="C605" s="18" t="n">
        <f aca="false">CHOOSE($G$9,T605,V605,X605)</f>
        <v>-0.764031098309271</v>
      </c>
      <c r="D605" s="24" t="n">
        <f aca="false">$B$6+$B$7*B605</f>
        <v>-0.0318356210115113</v>
      </c>
      <c r="E605" s="24" t="n">
        <f aca="false">$C$6+$C$7*($B$8*B605+SQRT(1-$B$8^2)*C605)</f>
        <v>-0.0570848445474711</v>
      </c>
      <c r="F605" s="14" t="n">
        <f aca="false">B605</f>
        <v>-0.818356210115113</v>
      </c>
      <c r="G605" s="14" t="n">
        <f aca="false">F605^2</f>
        <v>0.669706886633971</v>
      </c>
      <c r="H605" s="21"/>
      <c r="I605" s="21"/>
      <c r="J605" s="21"/>
      <c r="K605" s="21"/>
      <c r="L605" s="21"/>
      <c r="M605" s="21"/>
      <c r="N605" s="21"/>
      <c r="O605" s="21"/>
      <c r="P605" s="21"/>
      <c r="S605" s="20" t="n">
        <v>-0.818356210115113</v>
      </c>
      <c r="T605" s="20" t="n">
        <v>-0.764031098309271</v>
      </c>
      <c r="U605" s="20" t="n">
        <v>-1.03049914445801</v>
      </c>
      <c r="V605" s="20" t="n">
        <v>-0.761264738484761</v>
      </c>
      <c r="W605" s="20" t="n">
        <v>-0.564404796705494</v>
      </c>
      <c r="X605" s="20" t="n">
        <v>1.1014193692552</v>
      </c>
    </row>
    <row r="606" customFormat="false" ht="15" hidden="false" customHeight="false" outlineLevel="0" collapsed="false">
      <c r="A606" s="21" t="n">
        <v>582</v>
      </c>
      <c r="B606" s="18" t="n">
        <f aca="false">CHOOSE($G$9,S606,U606,W606)</f>
        <v>-1.57802439901296</v>
      </c>
      <c r="C606" s="18" t="n">
        <f aca="false">CHOOSE($G$9,T606,V606,X606)</f>
        <v>-0.812825528655134</v>
      </c>
      <c r="D606" s="24" t="n">
        <f aca="false">$B$6+$B$7*B606</f>
        <v>-0.107802439901296</v>
      </c>
      <c r="E606" s="24" t="n">
        <f aca="false">$C$6+$C$7*($B$8*B606+SQRT(1-$B$8^2)*C606)</f>
        <v>-0.099293975616634</v>
      </c>
      <c r="F606" s="14" t="n">
        <f aca="false">B606</f>
        <v>-1.57802439901296</v>
      </c>
      <c r="G606" s="14" t="n">
        <f aca="false">F606^2</f>
        <v>2.4901610038802</v>
      </c>
      <c r="H606" s="21"/>
      <c r="I606" s="21"/>
      <c r="J606" s="21"/>
      <c r="K606" s="21"/>
      <c r="L606" s="21"/>
      <c r="M606" s="21"/>
      <c r="N606" s="21"/>
      <c r="O606" s="21"/>
      <c r="P606" s="21"/>
      <c r="S606" s="20" t="n">
        <v>-1.57802439901296</v>
      </c>
      <c r="T606" s="20" t="n">
        <v>-0.812825528655134</v>
      </c>
      <c r="U606" s="20" t="n">
        <v>0.76908735910124</v>
      </c>
      <c r="V606" s="20" t="n">
        <v>-0.0742613658952205</v>
      </c>
      <c r="W606" s="20" t="n">
        <v>0.463019330550631</v>
      </c>
      <c r="X606" s="20" t="n">
        <v>0.559043170926997</v>
      </c>
    </row>
    <row r="607" customFormat="false" ht="15" hidden="false" customHeight="false" outlineLevel="0" collapsed="false">
      <c r="A607" s="21" t="n">
        <v>583</v>
      </c>
      <c r="B607" s="18" t="n">
        <f aca="false">CHOOSE($G$9,S607,U607,W607)</f>
        <v>-0.809591329842674</v>
      </c>
      <c r="C607" s="18" t="n">
        <f aca="false">CHOOSE($G$9,T607,V607,X607)</f>
        <v>-0.359150195010052</v>
      </c>
      <c r="D607" s="24" t="n">
        <f aca="false">$B$6+$B$7*B607</f>
        <v>-0.0309591329842674</v>
      </c>
      <c r="E607" s="24" t="n">
        <f aca="false">$C$6+$C$7*($B$8*B607+SQRT(1-$B$8^2)*C607)</f>
        <v>-0.0215828857574178</v>
      </c>
      <c r="F607" s="14" t="n">
        <f aca="false">B607</f>
        <v>-0.809591329842674</v>
      </c>
      <c r="G607" s="14" t="n">
        <f aca="false">F607^2</f>
        <v>0.65543812135643</v>
      </c>
      <c r="H607" s="21"/>
      <c r="I607" s="21"/>
      <c r="J607" s="21"/>
      <c r="K607" s="21"/>
      <c r="L607" s="21"/>
      <c r="M607" s="21"/>
      <c r="N607" s="21"/>
      <c r="O607" s="21"/>
      <c r="P607" s="21"/>
      <c r="S607" s="20" t="n">
        <v>-0.809591329842674</v>
      </c>
      <c r="T607" s="20" t="n">
        <v>-0.359150195010052</v>
      </c>
      <c r="U607" s="20" t="n">
        <v>1.49732856727998</v>
      </c>
      <c r="V607" s="20" t="n">
        <v>-0.232182816889762</v>
      </c>
      <c r="W607" s="20" t="n">
        <v>-2.11875155473409</v>
      </c>
      <c r="X607" s="20" t="n">
        <v>0.2366639307341</v>
      </c>
    </row>
    <row r="608" customFormat="false" ht="15" hidden="false" customHeight="false" outlineLevel="0" collapsed="false">
      <c r="A608" s="21" t="n">
        <v>584</v>
      </c>
      <c r="B608" s="18" t="n">
        <f aca="false">CHOOSE($G$9,S608,U608,W608)</f>
        <v>0.544800729179454</v>
      </c>
      <c r="C608" s="18" t="n">
        <f aca="false">CHOOSE($G$9,T608,V608,X608)</f>
        <v>1.18145923315524</v>
      </c>
      <c r="D608" s="24" t="n">
        <f aca="false">$B$6+$B$7*B608</f>
        <v>0.104480072917945</v>
      </c>
      <c r="E608" s="24" t="n">
        <f aca="false">$C$6+$C$7*($B$8*B608+SQRT(1-$B$8^2)*C608)</f>
        <v>0.179557407403784</v>
      </c>
      <c r="F608" s="14" t="n">
        <f aca="false">B608</f>
        <v>0.544800729179454</v>
      </c>
      <c r="G608" s="14" t="n">
        <f aca="false">F608^2</f>
        <v>0.296807834514465</v>
      </c>
      <c r="H608" s="21"/>
      <c r="I608" s="21"/>
      <c r="J608" s="21"/>
      <c r="K608" s="21"/>
      <c r="L608" s="21"/>
      <c r="M608" s="21"/>
      <c r="N608" s="21"/>
      <c r="O608" s="21"/>
      <c r="P608" s="21"/>
      <c r="S608" s="20" t="n">
        <v>0.544800729179454</v>
      </c>
      <c r="T608" s="20" t="n">
        <v>1.18145923315524</v>
      </c>
      <c r="U608" s="20" t="n">
        <v>-0.982336189061903</v>
      </c>
      <c r="V608" s="20" t="n">
        <v>1.07385100786093</v>
      </c>
      <c r="W608" s="20" t="n">
        <v>-0.185772812626762</v>
      </c>
      <c r="X608" s="20" t="n">
        <v>-1.13716846659155</v>
      </c>
    </row>
    <row r="609" customFormat="false" ht="15" hidden="false" customHeight="false" outlineLevel="0" collapsed="false">
      <c r="A609" s="21" t="n">
        <v>585</v>
      </c>
      <c r="B609" s="18" t="n">
        <f aca="false">CHOOSE($G$9,S609,U609,W609)</f>
        <v>0.748704113224927</v>
      </c>
      <c r="C609" s="18" t="n">
        <f aca="false">CHOOSE($G$9,T609,V609,X609)</f>
        <v>-2.01997472858463</v>
      </c>
      <c r="D609" s="24" t="n">
        <f aca="false">$B$6+$B$7*B609</f>
        <v>0.124870411322493</v>
      </c>
      <c r="E609" s="24" t="n">
        <f aca="false">$C$6+$C$7*($B$8*B609+SQRT(1-$B$8^2)*C609)</f>
        <v>-0.08749973733444</v>
      </c>
      <c r="F609" s="14" t="n">
        <f aca="false">B609</f>
        <v>0.748704113224927</v>
      </c>
      <c r="G609" s="14" t="n">
        <f aca="false">F609^2</f>
        <v>0.560557849159925</v>
      </c>
      <c r="H609" s="21"/>
      <c r="I609" s="21"/>
      <c r="J609" s="21"/>
      <c r="K609" s="21"/>
      <c r="L609" s="21"/>
      <c r="M609" s="21"/>
      <c r="N609" s="21"/>
      <c r="O609" s="21"/>
      <c r="P609" s="21"/>
      <c r="S609" s="20" t="n">
        <v>0.748704113224927</v>
      </c>
      <c r="T609" s="20" t="n">
        <v>-2.01997472858463</v>
      </c>
      <c r="U609" s="20" t="n">
        <v>-0.664725347038135</v>
      </c>
      <c r="V609" s="20" t="n">
        <v>-0.97650640535971</v>
      </c>
      <c r="W609" s="20" t="n">
        <v>0.818123782181877</v>
      </c>
      <c r="X609" s="20" t="n">
        <v>-1.41426804856869</v>
      </c>
    </row>
    <row r="610" customFormat="false" ht="15" hidden="false" customHeight="false" outlineLevel="0" collapsed="false">
      <c r="A610" s="21" t="n">
        <v>586</v>
      </c>
      <c r="B610" s="18" t="n">
        <f aca="false">CHOOSE($G$9,S610,U610,W610)</f>
        <v>-0.608334221313782</v>
      </c>
      <c r="C610" s="18" t="n">
        <f aca="false">CHOOSE($G$9,T610,V610,X610)</f>
        <v>-0.0824398651269382</v>
      </c>
      <c r="D610" s="24" t="n">
        <f aca="false">$B$6+$B$7*B610</f>
        <v>-0.0108334221313782</v>
      </c>
      <c r="E610" s="24" t="n">
        <f aca="false">$C$6+$C$7*($B$8*B610+SQRT(1-$B$8^2)*C610)</f>
        <v>0.0124437871858618</v>
      </c>
      <c r="F610" s="14" t="n">
        <f aca="false">B610</f>
        <v>-0.608334221313782</v>
      </c>
      <c r="G610" s="14" t="n">
        <f aca="false">F610^2</f>
        <v>0.370070524821446</v>
      </c>
      <c r="H610" s="21"/>
      <c r="I610" s="21"/>
      <c r="J610" s="21"/>
      <c r="K610" s="21"/>
      <c r="L610" s="21"/>
      <c r="M610" s="21"/>
      <c r="N610" s="21"/>
      <c r="O610" s="21"/>
      <c r="P610" s="21"/>
      <c r="S610" s="20" t="n">
        <v>-0.608334221313782</v>
      </c>
      <c r="T610" s="20" t="n">
        <v>-0.0824398651269382</v>
      </c>
      <c r="U610" s="20" t="n">
        <v>0.955147987307271</v>
      </c>
      <c r="V610" s="20" t="n">
        <v>0.677645434795063</v>
      </c>
      <c r="W610" s="20" t="n">
        <v>0.53223272636532</v>
      </c>
      <c r="X610" s="20" t="n">
        <v>-0.522996400550409</v>
      </c>
    </row>
    <row r="611" customFormat="false" ht="15" hidden="false" customHeight="false" outlineLevel="0" collapsed="false">
      <c r="A611" s="21" t="n">
        <v>587</v>
      </c>
      <c r="B611" s="18" t="n">
        <f aca="false">CHOOSE($G$9,S611,U611,W611)</f>
        <v>0.692439088735164</v>
      </c>
      <c r="C611" s="18" t="n">
        <f aca="false">CHOOSE($G$9,T611,V611,X611)</f>
        <v>-2.27891956802</v>
      </c>
      <c r="D611" s="24" t="n">
        <f aca="false">$B$6+$B$7*B611</f>
        <v>0.119243908873516</v>
      </c>
      <c r="E611" s="24" t="n">
        <f aca="false">$C$6+$C$7*($B$8*B611+SQRT(1-$B$8^2)*C611)</f>
        <v>-0.11273826947192</v>
      </c>
      <c r="F611" s="14" t="n">
        <f aca="false">B611</f>
        <v>0.692439088735164</v>
      </c>
      <c r="G611" s="14" t="n">
        <f aca="false">F611^2</f>
        <v>0.479471891608384</v>
      </c>
      <c r="H611" s="21"/>
      <c r="I611" s="21"/>
      <c r="J611" s="21"/>
      <c r="K611" s="21"/>
      <c r="L611" s="21"/>
      <c r="M611" s="21"/>
      <c r="N611" s="21"/>
      <c r="O611" s="21"/>
      <c r="P611" s="21"/>
      <c r="S611" s="20" t="n">
        <v>0.692439088735164</v>
      </c>
      <c r="T611" s="20" t="n">
        <v>-2.27891956802</v>
      </c>
      <c r="U611" s="20" t="n">
        <v>-0.27692807725843</v>
      </c>
      <c r="V611" s="20" t="n">
        <v>-0.236351506300158</v>
      </c>
      <c r="W611" s="20" t="n">
        <v>0.615977089063601</v>
      </c>
      <c r="X611" s="20" t="n">
        <v>-0.209338307795751</v>
      </c>
    </row>
    <row r="612" customFormat="false" ht="15" hidden="false" customHeight="false" outlineLevel="0" collapsed="false">
      <c r="A612" s="21" t="n">
        <v>588</v>
      </c>
      <c r="B612" s="18" t="n">
        <f aca="false">CHOOSE($G$9,S612,U612,W612)</f>
        <v>0.21970301470243</v>
      </c>
      <c r="C612" s="18" t="n">
        <f aca="false">CHOOSE($G$9,T612,V612,X612)</f>
        <v>-0.669617800420847</v>
      </c>
      <c r="D612" s="24" t="n">
        <f aca="false">$B$6+$B$7*B612</f>
        <v>0.071970301470243</v>
      </c>
      <c r="E612" s="24" t="n">
        <f aca="false">$C$6+$C$7*($B$8*B612+SQRT(1-$B$8^2)*C612)</f>
        <v>0.00299454813605032</v>
      </c>
      <c r="F612" s="14" t="n">
        <f aca="false">B612</f>
        <v>0.21970301470243</v>
      </c>
      <c r="G612" s="14" t="n">
        <f aca="false">F612^2</f>
        <v>0.0482694146693363</v>
      </c>
      <c r="H612" s="21"/>
      <c r="I612" s="21"/>
      <c r="J612" s="21"/>
      <c r="K612" s="21"/>
      <c r="L612" s="21"/>
      <c r="M612" s="21"/>
      <c r="N612" s="21"/>
      <c r="O612" s="21"/>
      <c r="P612" s="21"/>
      <c r="S612" s="20" t="n">
        <v>0.21970301470243</v>
      </c>
      <c r="T612" s="20" t="n">
        <v>-0.669617800420847</v>
      </c>
      <c r="U612" s="20" t="n">
        <v>-0.166446857221004</v>
      </c>
      <c r="V612" s="20" t="n">
        <v>-0.115728379945849</v>
      </c>
      <c r="W612" s="20" t="n">
        <v>0.910567968218174</v>
      </c>
      <c r="X612" s="20" t="n">
        <v>1.30335894856031</v>
      </c>
    </row>
    <row r="613" customFormat="false" ht="15" hidden="false" customHeight="false" outlineLevel="0" collapsed="false">
      <c r="A613" s="21" t="n">
        <v>589</v>
      </c>
      <c r="B613" s="18" t="n">
        <f aca="false">CHOOSE($G$9,S613,U613,W613)</f>
        <v>-1.64911066863235</v>
      </c>
      <c r="C613" s="18" t="n">
        <f aca="false">CHOOSE($G$9,T613,V613,X613)</f>
        <v>1.09190646082572</v>
      </c>
      <c r="D613" s="24" t="n">
        <f aca="false">$B$6+$B$7*B613</f>
        <v>-0.114911066863235</v>
      </c>
      <c r="E613" s="24" t="n">
        <f aca="false">$C$6+$C$7*($B$8*B613+SQRT(1-$B$8^2)*C613)</f>
        <v>0.0621063399315259</v>
      </c>
      <c r="F613" s="14" t="n">
        <f aca="false">B613</f>
        <v>-1.64911066863235</v>
      </c>
      <c r="G613" s="14" t="n">
        <f aca="false">F613^2</f>
        <v>2.71956599739703</v>
      </c>
      <c r="H613" s="21"/>
      <c r="I613" s="21"/>
      <c r="J613" s="21"/>
      <c r="K613" s="21"/>
      <c r="L613" s="21"/>
      <c r="M613" s="21"/>
      <c r="N613" s="21"/>
      <c r="O613" s="21"/>
      <c r="P613" s="21"/>
      <c r="S613" s="20" t="n">
        <v>-1.64911066863235</v>
      </c>
      <c r="T613" s="20" t="n">
        <v>1.09190646082572</v>
      </c>
      <c r="U613" s="20" t="n">
        <v>0.467326745413098</v>
      </c>
      <c r="V613" s="20" t="n">
        <v>-0.0946759174236549</v>
      </c>
      <c r="W613" s="20" t="n">
        <v>1.77756545783287</v>
      </c>
      <c r="X613" s="20" t="n">
        <v>0.892972868396845</v>
      </c>
    </row>
    <row r="614" customFormat="false" ht="15" hidden="false" customHeight="false" outlineLevel="0" collapsed="false">
      <c r="A614" s="21" t="n">
        <v>590</v>
      </c>
      <c r="B614" s="18" t="n">
        <f aca="false">CHOOSE($G$9,S614,U614,W614)</f>
        <v>-0.90377283795082</v>
      </c>
      <c r="C614" s="18" t="n">
        <f aca="false">CHOOSE($G$9,T614,V614,X614)</f>
        <v>1.31722823161696</v>
      </c>
      <c r="D614" s="24" t="n">
        <f aca="false">$B$6+$B$7*B614</f>
        <v>-0.040377283795082</v>
      </c>
      <c r="E614" s="24" t="n">
        <f aca="false">$C$6+$C$7*($B$8*B614+SQRT(1-$B$8^2)*C614)</f>
        <v>0.118886669218693</v>
      </c>
      <c r="F614" s="14" t="n">
        <f aca="false">B614</f>
        <v>-0.90377283795082</v>
      </c>
      <c r="G614" s="14" t="n">
        <f aca="false">F614^2</f>
        <v>0.816805342617679</v>
      </c>
      <c r="H614" s="21"/>
      <c r="I614" s="21"/>
      <c r="J614" s="21"/>
      <c r="K614" s="21"/>
      <c r="L614" s="21"/>
      <c r="M614" s="21"/>
      <c r="N614" s="21"/>
      <c r="O614" s="21"/>
      <c r="P614" s="21"/>
      <c r="S614" s="20" t="n">
        <v>-0.90377283795082</v>
      </c>
      <c r="T614" s="20" t="n">
        <v>1.31722823161696</v>
      </c>
      <c r="U614" s="20" t="n">
        <v>0.366595803495513</v>
      </c>
      <c r="V614" s="20" t="n">
        <v>1.95404387490376</v>
      </c>
      <c r="W614" s="20" t="n">
        <v>0.165977578161303</v>
      </c>
      <c r="X614" s="20" t="n">
        <v>0.154760438713257</v>
      </c>
    </row>
    <row r="615" customFormat="false" ht="15" hidden="false" customHeight="false" outlineLevel="0" collapsed="false">
      <c r="A615" s="21" t="n">
        <v>591</v>
      </c>
      <c r="B615" s="18" t="n">
        <f aca="false">CHOOSE($G$9,S615,U615,W615)</f>
        <v>1.6586134290346</v>
      </c>
      <c r="C615" s="18" t="n">
        <f aca="false">CHOOSE($G$9,T615,V615,X615)</f>
        <v>-0.65863116525862</v>
      </c>
      <c r="D615" s="24" t="n">
        <f aca="false">$B$6+$B$7*B615</f>
        <v>0.21586134290346</v>
      </c>
      <c r="E615" s="24" t="n">
        <f aca="false">$C$6+$C$7*($B$8*B615+SQRT(1-$B$8^2)*C615)</f>
        <v>0.075891539367919</v>
      </c>
      <c r="F615" s="14" t="n">
        <f aca="false">B615</f>
        <v>1.6586134290346</v>
      </c>
      <c r="G615" s="14" t="n">
        <f aca="false">F615^2</f>
        <v>2.75099850697393</v>
      </c>
      <c r="H615" s="21"/>
      <c r="I615" s="21"/>
      <c r="J615" s="21"/>
      <c r="K615" s="21"/>
      <c r="L615" s="21"/>
      <c r="M615" s="21"/>
      <c r="N615" s="21"/>
      <c r="O615" s="21"/>
      <c r="P615" s="21"/>
      <c r="S615" s="20" t="n">
        <v>1.6586134290346</v>
      </c>
      <c r="T615" s="20" t="n">
        <v>-0.65863116525862</v>
      </c>
      <c r="U615" s="20" t="n">
        <v>0.905301753709316</v>
      </c>
      <c r="V615" s="20" t="n">
        <v>0.940807208885779</v>
      </c>
      <c r="W615" s="20" t="n">
        <v>-0.986338887030469</v>
      </c>
      <c r="X615" s="20" t="n">
        <v>-0.756518869702119</v>
      </c>
    </row>
    <row r="616" customFormat="false" ht="15" hidden="false" customHeight="false" outlineLevel="0" collapsed="false">
      <c r="A616" s="21" t="n">
        <v>592</v>
      </c>
      <c r="B616" s="18" t="n">
        <f aca="false">CHOOSE($G$9,S616,U616,W616)</f>
        <v>1.23306079981648</v>
      </c>
      <c r="C616" s="18" t="n">
        <f aca="false">CHOOSE($G$9,T616,V616,X616)</f>
        <v>-0.999118675886974</v>
      </c>
      <c r="D616" s="24" t="n">
        <f aca="false">$B$6+$B$7*B616</f>
        <v>0.173306079981648</v>
      </c>
      <c r="E616" s="24" t="n">
        <f aca="false">$C$6+$C$7*($B$8*B616+SQRT(1-$B$8^2)*C616)</f>
        <v>0.025126824519465</v>
      </c>
      <c r="F616" s="14" t="n">
        <f aca="false">B616</f>
        <v>1.23306079981648</v>
      </c>
      <c r="G616" s="14" t="n">
        <f aca="false">F616^2</f>
        <v>1.52043893604406</v>
      </c>
      <c r="H616" s="21"/>
      <c r="I616" s="21"/>
      <c r="J616" s="21"/>
      <c r="K616" s="21"/>
      <c r="L616" s="21"/>
      <c r="M616" s="21"/>
      <c r="N616" s="21"/>
      <c r="O616" s="21"/>
      <c r="P616" s="21"/>
      <c r="S616" s="20" t="n">
        <v>1.23306079981648</v>
      </c>
      <c r="T616" s="20" t="n">
        <v>-0.999118675886974</v>
      </c>
      <c r="U616" s="20" t="n">
        <v>0.152952592730541</v>
      </c>
      <c r="V616" s="20" t="n">
        <v>2.28617126070981</v>
      </c>
      <c r="W616" s="20" t="n">
        <v>-0.144148386420205</v>
      </c>
      <c r="X616" s="20" t="n">
        <v>0.383575624108326</v>
      </c>
    </row>
    <row r="617" customFormat="false" ht="15" hidden="false" customHeight="false" outlineLevel="0" collapsed="false">
      <c r="A617" s="21" t="n">
        <v>593</v>
      </c>
      <c r="B617" s="18" t="n">
        <f aca="false">CHOOSE($G$9,S617,U617,W617)</f>
        <v>0.409013844164338</v>
      </c>
      <c r="C617" s="18" t="n">
        <f aca="false">CHOOSE($G$9,T617,V617,X617)</f>
        <v>1.28004474220228</v>
      </c>
      <c r="D617" s="24" t="n">
        <f aca="false">$B$6+$B$7*B617</f>
        <v>0.0909013844164338</v>
      </c>
      <c r="E617" s="24" t="n">
        <f aca="false">$C$6+$C$7*($B$8*B617+SQRT(1-$B$8^2)*C617)</f>
        <v>0.181305818681004</v>
      </c>
      <c r="F617" s="14" t="n">
        <f aca="false">B617</f>
        <v>0.409013844164338</v>
      </c>
      <c r="G617" s="14" t="n">
        <f aca="false">F617^2</f>
        <v>0.167292324718089</v>
      </c>
      <c r="H617" s="21"/>
      <c r="I617" s="21"/>
      <c r="J617" s="21"/>
      <c r="K617" s="21"/>
      <c r="L617" s="21"/>
      <c r="M617" s="21"/>
      <c r="N617" s="21"/>
      <c r="O617" s="21"/>
      <c r="P617" s="21"/>
      <c r="S617" s="20" t="n">
        <v>0.409013844164338</v>
      </c>
      <c r="T617" s="20" t="n">
        <v>1.28004474220228</v>
      </c>
      <c r="U617" s="20" t="n">
        <v>0.763938075748443</v>
      </c>
      <c r="V617" s="20" t="n">
        <v>0.599545225449647</v>
      </c>
      <c r="W617" s="20" t="n">
        <v>0.636489115904391</v>
      </c>
      <c r="X617" s="20" t="n">
        <v>0.198562192072338</v>
      </c>
    </row>
    <row r="618" customFormat="false" ht="15" hidden="false" customHeight="false" outlineLevel="0" collapsed="false">
      <c r="A618" s="21" t="n">
        <v>594</v>
      </c>
      <c r="B618" s="18" t="n">
        <f aca="false">CHOOSE($G$9,S618,U618,W618)</f>
        <v>-0.280295519374695</v>
      </c>
      <c r="C618" s="18" t="n">
        <f aca="false">CHOOSE($G$9,T618,V618,X618)</f>
        <v>1.56018851529804</v>
      </c>
      <c r="D618" s="24" t="n">
        <f aca="false">$B$6+$B$7*B618</f>
        <v>0.0219704480625305</v>
      </c>
      <c r="E618" s="24" t="n">
        <f aca="false">$C$6+$C$7*($B$8*B618+SQRT(1-$B$8^2)*C618)</f>
        <v>0.171101512925348</v>
      </c>
      <c r="F618" s="14" t="n">
        <f aca="false">B618</f>
        <v>-0.280295519374695</v>
      </c>
      <c r="G618" s="14" t="n">
        <f aca="false">F618^2</f>
        <v>0.0785655781815302</v>
      </c>
      <c r="H618" s="21"/>
      <c r="I618" s="21"/>
      <c r="J618" s="21"/>
      <c r="K618" s="21"/>
      <c r="L618" s="21"/>
      <c r="M618" s="21"/>
      <c r="N618" s="21"/>
      <c r="O618" s="21"/>
      <c r="P618" s="21"/>
      <c r="S618" s="20" t="n">
        <v>-0.280295519374695</v>
      </c>
      <c r="T618" s="20" t="n">
        <v>1.56018851529804</v>
      </c>
      <c r="U618" s="20" t="n">
        <v>0.607669420545691</v>
      </c>
      <c r="V618" s="20" t="n">
        <v>0.835293067633847</v>
      </c>
      <c r="W618" s="20" t="n">
        <v>-1.7364651113922</v>
      </c>
      <c r="X618" s="20" t="n">
        <v>0.478715993774953</v>
      </c>
    </row>
    <row r="619" customFormat="false" ht="15" hidden="false" customHeight="false" outlineLevel="0" collapsed="false">
      <c r="A619" s="21" t="n">
        <v>595</v>
      </c>
      <c r="B619" s="18" t="n">
        <f aca="false">CHOOSE($G$9,S619,U619,W619)</f>
        <v>-0.00167747505859969</v>
      </c>
      <c r="C619" s="18" t="n">
        <f aca="false">CHOOSE($G$9,T619,V619,X619)</f>
        <v>-0.784840590250036</v>
      </c>
      <c r="D619" s="24" t="n">
        <f aca="false">$B$6+$B$7*B619</f>
        <v>0.04983225249414</v>
      </c>
      <c r="E619" s="24" t="n">
        <f aca="false">$C$6+$C$7*($B$8*B619+SQRT(1-$B$8^2)*C619)</f>
        <v>-0.0180530626607004</v>
      </c>
      <c r="F619" s="14" t="n">
        <f aca="false">B619</f>
        <v>-0.00167747505859969</v>
      </c>
      <c r="G619" s="14" t="n">
        <f aca="false">F619^2</f>
        <v>2.81392257222403E-006</v>
      </c>
      <c r="H619" s="21"/>
      <c r="I619" s="21"/>
      <c r="J619" s="21"/>
      <c r="K619" s="21"/>
      <c r="L619" s="21"/>
      <c r="M619" s="21"/>
      <c r="N619" s="21"/>
      <c r="O619" s="21"/>
      <c r="P619" s="21"/>
      <c r="S619" s="20" t="n">
        <v>-0.00167747505859969</v>
      </c>
      <c r="T619" s="20" t="n">
        <v>-0.784840590250036</v>
      </c>
      <c r="U619" s="20" t="n">
        <v>0.231521135135496</v>
      </c>
      <c r="V619" s="20" t="n">
        <v>0.430599580368577</v>
      </c>
      <c r="W619" s="20" t="n">
        <v>1.87708181232174</v>
      </c>
      <c r="X619" s="20" t="n">
        <v>-0.408915318559925</v>
      </c>
    </row>
    <row r="620" customFormat="false" ht="15" hidden="false" customHeight="false" outlineLevel="0" collapsed="false">
      <c r="A620" s="21" t="n">
        <v>596</v>
      </c>
      <c r="B620" s="18" t="n">
        <f aca="false">CHOOSE($G$9,S620,U620,W620)</f>
        <v>-0.146581235316975</v>
      </c>
      <c r="C620" s="18" t="n">
        <f aca="false">CHOOSE($G$9,T620,V620,X620)</f>
        <v>-0.0515410301346737</v>
      </c>
      <c r="D620" s="24" t="n">
        <f aca="false">$B$6+$B$7*B620</f>
        <v>0.0353418764683025</v>
      </c>
      <c r="E620" s="24" t="n">
        <f aca="false">$C$6+$C$7*($B$8*B620+SQRT(1-$B$8^2)*C620)</f>
        <v>0.0382073540907666</v>
      </c>
      <c r="F620" s="14" t="n">
        <f aca="false">B620</f>
        <v>-0.146581235316975</v>
      </c>
      <c r="G620" s="14" t="n">
        <f aca="false">F620^2</f>
        <v>0.0214860585470504</v>
      </c>
      <c r="H620" s="21"/>
      <c r="I620" s="21"/>
      <c r="J620" s="21"/>
      <c r="K620" s="21"/>
      <c r="L620" s="21"/>
      <c r="M620" s="21"/>
      <c r="N620" s="21"/>
      <c r="O620" s="21"/>
      <c r="P620" s="21"/>
      <c r="S620" s="20" t="n">
        <v>-0.146581235316975</v>
      </c>
      <c r="T620" s="20" t="n">
        <v>-0.0515410301346737</v>
      </c>
      <c r="U620" s="20" t="n">
        <v>0.323948715677968</v>
      </c>
      <c r="V620" s="20" t="n">
        <v>0.313022094293852</v>
      </c>
      <c r="W620" s="20" t="n">
        <v>-0.660030743965566</v>
      </c>
      <c r="X620" s="20" t="n">
        <v>0.175450879347008</v>
      </c>
    </row>
    <row r="621" customFormat="false" ht="15" hidden="false" customHeight="false" outlineLevel="0" collapsed="false">
      <c r="A621" s="21" t="n">
        <v>597</v>
      </c>
      <c r="B621" s="18" t="n">
        <f aca="false">CHOOSE($G$9,S621,U621,W621)</f>
        <v>0.669742275228565</v>
      </c>
      <c r="C621" s="18" t="n">
        <f aca="false">CHOOSE($G$9,T621,V621,X621)</f>
        <v>-0.522015301627024</v>
      </c>
      <c r="D621" s="24" t="n">
        <f aca="false">$B$6+$B$7*B621</f>
        <v>0.116974227522857</v>
      </c>
      <c r="E621" s="24" t="n">
        <f aca="false">$C$6+$C$7*($B$8*B621+SQRT(1-$B$8^2)*C621)</f>
        <v>0.0382792625241084</v>
      </c>
      <c r="F621" s="14" t="n">
        <f aca="false">B621</f>
        <v>0.669742275228565</v>
      </c>
      <c r="G621" s="14" t="n">
        <f aca="false">F621^2</f>
        <v>0.448554715228335</v>
      </c>
      <c r="H621" s="21"/>
      <c r="I621" s="21"/>
      <c r="J621" s="21"/>
      <c r="K621" s="21"/>
      <c r="L621" s="21"/>
      <c r="M621" s="21"/>
      <c r="N621" s="21"/>
      <c r="O621" s="21"/>
      <c r="P621" s="21"/>
      <c r="S621" s="20" t="n">
        <v>0.669742275228565</v>
      </c>
      <c r="T621" s="20" t="n">
        <v>-0.522015301627024</v>
      </c>
      <c r="U621" s="20" t="n">
        <v>-0.267127485037715</v>
      </c>
      <c r="V621" s="20" t="n">
        <v>2.36105385687779</v>
      </c>
      <c r="W621" s="20" t="n">
        <v>-0.370568159835343</v>
      </c>
      <c r="X621" s="20" t="n">
        <v>-0.292676835691163</v>
      </c>
    </row>
    <row r="622" customFormat="false" ht="15" hidden="false" customHeight="false" outlineLevel="0" collapsed="false">
      <c r="A622" s="21" t="n">
        <v>598</v>
      </c>
      <c r="B622" s="18" t="n">
        <f aca="false">CHOOSE($G$9,S622,U622,W622)</f>
        <v>-0.184236261214054</v>
      </c>
      <c r="C622" s="18" t="n">
        <f aca="false">CHOOSE($G$9,T622,V622,X622)</f>
        <v>2.06170164468206</v>
      </c>
      <c r="D622" s="24" t="n">
        <f aca="false">$B$6+$B$7*B622</f>
        <v>0.0315763738785946</v>
      </c>
      <c r="E622" s="24" t="n">
        <f aca="false">$C$6+$C$7*($B$8*B622+SQRT(1-$B$8^2)*C622)</f>
        <v>0.219336786871179</v>
      </c>
      <c r="F622" s="14" t="n">
        <f aca="false">B622</f>
        <v>-0.184236261214054</v>
      </c>
      <c r="G622" s="14" t="n">
        <f aca="false">F622^2</f>
        <v>0.0339429999461331</v>
      </c>
      <c r="H622" s="21"/>
      <c r="I622" s="21"/>
      <c r="J622" s="21"/>
      <c r="K622" s="21"/>
      <c r="L622" s="21"/>
      <c r="M622" s="21"/>
      <c r="N622" s="21"/>
      <c r="O622" s="21"/>
      <c r="P622" s="21"/>
      <c r="S622" s="20" t="n">
        <v>-0.184236261214054</v>
      </c>
      <c r="T622" s="20" t="n">
        <v>2.06170164468206</v>
      </c>
      <c r="U622" s="20" t="n">
        <v>-0.990055785552926</v>
      </c>
      <c r="V622" s="20" t="n">
        <v>-0.175190669001204</v>
      </c>
      <c r="W622" s="20" t="n">
        <v>-1.18812572104365</v>
      </c>
      <c r="X622" s="20" t="n">
        <v>-0.725989229426621</v>
      </c>
    </row>
    <row r="623" customFormat="false" ht="15" hidden="false" customHeight="false" outlineLevel="0" collapsed="false">
      <c r="A623" s="21" t="n">
        <v>599</v>
      </c>
      <c r="B623" s="18" t="n">
        <f aca="false">CHOOSE($G$9,S623,U623,W623)</f>
        <v>1.03997283205414</v>
      </c>
      <c r="C623" s="18" t="n">
        <f aca="false">CHOOSE($G$9,T623,V623,X623)</f>
        <v>2.55706421159601</v>
      </c>
      <c r="D623" s="24" t="n">
        <f aca="false">$B$6+$B$7*B623</f>
        <v>0.153997283205414</v>
      </c>
      <c r="E623" s="24" t="n">
        <f aca="false">$C$6+$C$7*($B$8*B623+SQRT(1-$B$8^2)*C623)</f>
        <v>0.323446898237724</v>
      </c>
      <c r="F623" s="14" t="n">
        <f aca="false">B623</f>
        <v>1.03997283205414</v>
      </c>
      <c r="G623" s="14" t="n">
        <f aca="false">F623^2</f>
        <v>1.0815434914107</v>
      </c>
      <c r="H623" s="21"/>
      <c r="I623" s="21"/>
      <c r="J623" s="21"/>
      <c r="K623" s="21"/>
      <c r="L623" s="21"/>
      <c r="M623" s="21"/>
      <c r="N623" s="21"/>
      <c r="O623" s="21"/>
      <c r="P623" s="21"/>
      <c r="S623" s="20" t="n">
        <v>1.03997283205414</v>
      </c>
      <c r="T623" s="20" t="n">
        <v>2.55706421159601</v>
      </c>
      <c r="U623" s="20" t="n">
        <v>-1.48505488675691</v>
      </c>
      <c r="V623" s="20" t="n">
        <v>0.498092404002402</v>
      </c>
      <c r="W623" s="20" t="n">
        <v>0.333325630391892</v>
      </c>
      <c r="X623" s="20" t="n">
        <v>0.279471605538955</v>
      </c>
    </row>
    <row r="624" customFormat="false" ht="15" hidden="false" customHeight="false" outlineLevel="0" collapsed="false">
      <c r="A624" s="21" t="n">
        <v>600</v>
      </c>
      <c r="B624" s="18" t="n">
        <f aca="false">CHOOSE($G$9,S624,U624,W624)</f>
        <v>-0.475754533440504</v>
      </c>
      <c r="C624" s="18" t="n">
        <f aca="false">CHOOSE($G$9,T624,V624,X624)</f>
        <v>1.14545986201805</v>
      </c>
      <c r="D624" s="24" t="n">
        <f aca="false">$B$6+$B$7*B624</f>
        <v>0.00242454665594956</v>
      </c>
      <c r="E624" s="24" t="n">
        <f aca="false">$C$6+$C$7*($B$8*B624+SQRT(1-$B$8^2)*C624)</f>
        <v>0.125412007280279</v>
      </c>
      <c r="F624" s="14" t="n">
        <f aca="false">B624</f>
        <v>-0.475754533440504</v>
      </c>
      <c r="G624" s="14" t="n">
        <f aca="false">F624^2</f>
        <v>0.226342376089192</v>
      </c>
      <c r="H624" s="21"/>
      <c r="I624" s="21"/>
      <c r="J624" s="21"/>
      <c r="K624" s="21"/>
      <c r="L624" s="21"/>
      <c r="M624" s="21"/>
      <c r="N624" s="21"/>
      <c r="O624" s="21"/>
      <c r="P624" s="21"/>
      <c r="S624" s="20" t="n">
        <v>-0.475754533440504</v>
      </c>
      <c r="T624" s="20" t="n">
        <v>1.14545986201805</v>
      </c>
      <c r="U624" s="20" t="n">
        <v>-0.0153725100477594</v>
      </c>
      <c r="V624" s="20" t="n">
        <v>2.13482971506712</v>
      </c>
      <c r="W624" s="20" t="n">
        <v>0.0328974261815534</v>
      </c>
      <c r="X624" s="20" t="n">
        <v>-1.05450638275202</v>
      </c>
    </row>
    <row r="625" customFormat="false" ht="15" hidden="false" customHeight="false" outlineLevel="0" collapsed="false">
      <c r="A625" s="21" t="n">
        <v>601</v>
      </c>
      <c r="B625" s="18" t="n">
        <f aca="false">CHOOSE($G$9,S625,U625,W625)</f>
        <v>0.490323377434493</v>
      </c>
      <c r="C625" s="18" t="n">
        <f aca="false">CHOOSE($G$9,T625,V625,X625)</f>
        <v>0.45763307195646</v>
      </c>
      <c r="D625" s="24" t="n">
        <f aca="false">$B$6+$B$7*B625</f>
        <v>0.0990323377434493</v>
      </c>
      <c r="E625" s="24" t="n">
        <f aca="false">$C$6+$C$7*($B$8*B625+SQRT(1-$B$8^2)*C625)</f>
        <v>0.114148355464345</v>
      </c>
      <c r="F625" s="14" t="n">
        <f aca="false">B625</f>
        <v>0.490323377434493</v>
      </c>
      <c r="G625" s="14" t="n">
        <f aca="false">F625^2</f>
        <v>0.240417014458768</v>
      </c>
      <c r="H625" s="21"/>
      <c r="I625" s="21"/>
      <c r="J625" s="21"/>
      <c r="K625" s="21"/>
      <c r="L625" s="21"/>
      <c r="M625" s="21"/>
      <c r="N625" s="21"/>
      <c r="O625" s="21"/>
      <c r="P625" s="21"/>
      <c r="S625" s="20" t="n">
        <v>0.490323377434493</v>
      </c>
      <c r="T625" s="20" t="n">
        <v>0.45763307195646</v>
      </c>
      <c r="U625" s="20" t="n">
        <v>-1.40691676086133</v>
      </c>
      <c r="V625" s="20" t="n">
        <v>-1.02311088475454</v>
      </c>
      <c r="W625" s="20" t="n">
        <v>-1.56678145205675</v>
      </c>
      <c r="X625" s="20" t="n">
        <v>-1.09252073866641</v>
      </c>
    </row>
    <row r="626" customFormat="false" ht="15" hidden="false" customHeight="false" outlineLevel="0" collapsed="false">
      <c r="A626" s="21" t="n">
        <v>602</v>
      </c>
      <c r="B626" s="18" t="n">
        <f aca="false">CHOOSE($G$9,S626,U626,W626)</f>
        <v>-0.969177844361752</v>
      </c>
      <c r="C626" s="18" t="n">
        <f aca="false">CHOOSE($G$9,T626,V626,X626)</f>
        <v>0.092877049656875</v>
      </c>
      <c r="D626" s="24" t="n">
        <f aca="false">$B$6+$B$7*B626</f>
        <v>-0.0469177844361752</v>
      </c>
      <c r="E626" s="24" t="n">
        <f aca="false">$C$6+$C$7*($B$8*B626+SQRT(1-$B$8^2)*C626)</f>
        <v>0.00958449622505266</v>
      </c>
      <c r="F626" s="14" t="n">
        <f aca="false">B626</f>
        <v>-0.969177844361752</v>
      </c>
      <c r="G626" s="14" t="n">
        <f aca="false">F626^2</f>
        <v>0.939305694001692</v>
      </c>
      <c r="H626" s="21"/>
      <c r="I626" s="21"/>
      <c r="J626" s="21"/>
      <c r="K626" s="21"/>
      <c r="L626" s="21"/>
      <c r="M626" s="21"/>
      <c r="N626" s="21"/>
      <c r="O626" s="21"/>
      <c r="P626" s="21"/>
      <c r="S626" s="20" t="n">
        <v>-0.969177844361752</v>
      </c>
      <c r="T626" s="20" t="n">
        <v>0.092877049656875</v>
      </c>
      <c r="U626" s="20" t="n">
        <v>-0.376497020749882</v>
      </c>
      <c r="V626" s="20" t="n">
        <v>0.747219410641262</v>
      </c>
      <c r="W626" s="20" t="n">
        <v>-1.26603518963368</v>
      </c>
      <c r="X626" s="20" t="n">
        <v>-0.228344812230226</v>
      </c>
    </row>
    <row r="627" customFormat="false" ht="15" hidden="false" customHeight="false" outlineLevel="0" collapsed="false">
      <c r="A627" s="21" t="n">
        <v>603</v>
      </c>
      <c r="B627" s="18" t="n">
        <f aca="false">CHOOSE($G$9,S627,U627,W627)</f>
        <v>1.04514400867199</v>
      </c>
      <c r="C627" s="18" t="n">
        <f aca="false">CHOOSE($G$9,T627,V627,X627)</f>
        <v>-0.966868161413215</v>
      </c>
      <c r="D627" s="24" t="n">
        <f aca="false">$B$6+$B$7*B627</f>
        <v>0.154514400867199</v>
      </c>
      <c r="E627" s="24" t="n">
        <f aca="false">$C$6+$C$7*($B$8*B627+SQRT(1-$B$8^2)*C627)</f>
        <v>0.0185239614441799</v>
      </c>
      <c r="F627" s="14" t="n">
        <f aca="false">B627</f>
        <v>1.04514400867199</v>
      </c>
      <c r="G627" s="14" t="n">
        <f aca="false">F627^2</f>
        <v>1.09232599886296</v>
      </c>
      <c r="H627" s="21"/>
      <c r="I627" s="21"/>
      <c r="J627" s="21"/>
      <c r="K627" s="21"/>
      <c r="L627" s="21"/>
      <c r="M627" s="21"/>
      <c r="N627" s="21"/>
      <c r="O627" s="21"/>
      <c r="P627" s="21"/>
      <c r="S627" s="20" t="n">
        <v>1.04514400867199</v>
      </c>
      <c r="T627" s="20" t="n">
        <v>-0.966868161413215</v>
      </c>
      <c r="U627" s="20" t="n">
        <v>-1.27213882486817</v>
      </c>
      <c r="V627" s="20" t="n">
        <v>-0.279231941470272</v>
      </c>
      <c r="W627" s="20" t="n">
        <v>-0.0643468450588581</v>
      </c>
      <c r="X627" s="20" t="n">
        <v>-1.90397671678003</v>
      </c>
    </row>
    <row r="628" customFormat="false" ht="15" hidden="false" customHeight="false" outlineLevel="0" collapsed="false">
      <c r="A628" s="21" t="n">
        <v>604</v>
      </c>
      <c r="B628" s="18" t="n">
        <f aca="false">CHOOSE($G$9,S628,U628,W628)</f>
        <v>-0.743416809187744</v>
      </c>
      <c r="C628" s="18" t="n">
        <f aca="false">CHOOSE($G$9,T628,V628,X628)</f>
        <v>1.60955254804797</v>
      </c>
      <c r="D628" s="24" t="n">
        <f aca="false">$B$6+$B$7*B628</f>
        <v>-0.0243416809187744</v>
      </c>
      <c r="E628" s="24" t="n">
        <f aca="false">$C$6+$C$7*($B$8*B628+SQRT(1-$B$8^2)*C628)</f>
        <v>0.152220499074165</v>
      </c>
      <c r="F628" s="14" t="n">
        <f aca="false">B628</f>
        <v>-0.743416809187744</v>
      </c>
      <c r="G628" s="14" t="n">
        <f aca="false">F628^2</f>
        <v>0.552668552182886</v>
      </c>
      <c r="H628" s="21"/>
      <c r="I628" s="21"/>
      <c r="J628" s="21"/>
      <c r="K628" s="21"/>
      <c r="L628" s="21"/>
      <c r="M628" s="21"/>
      <c r="N628" s="21"/>
      <c r="O628" s="21"/>
      <c r="P628" s="21"/>
      <c r="S628" s="20" t="n">
        <v>-0.743416809187744</v>
      </c>
      <c r="T628" s="20" t="n">
        <v>1.60955254804797</v>
      </c>
      <c r="U628" s="20" t="n">
        <v>0.555495261035313</v>
      </c>
      <c r="V628" s="20" t="n">
        <v>1.23725789748007</v>
      </c>
      <c r="W628" s="20" t="n">
        <v>0.74298073107218</v>
      </c>
      <c r="X628" s="20" t="n">
        <v>0.849759655243676</v>
      </c>
    </row>
    <row r="629" customFormat="false" ht="15" hidden="false" customHeight="false" outlineLevel="0" collapsed="false">
      <c r="A629" s="21" t="n">
        <v>605</v>
      </c>
      <c r="B629" s="18" t="n">
        <f aca="false">CHOOSE($G$9,S629,U629,W629)</f>
        <v>-2.3327782171548</v>
      </c>
      <c r="C629" s="18" t="n">
        <f aca="false">CHOOSE($G$9,T629,V629,X629)</f>
        <v>-0.935235704472536</v>
      </c>
      <c r="D629" s="24" t="n">
        <f aca="false">$B$6+$B$7*B629</f>
        <v>-0.18327782171548</v>
      </c>
      <c r="E629" s="24" t="n">
        <f aca="false">$C$6+$C$7*($B$8*B629+SQRT(1-$B$8^2)*C629)</f>
        <v>-0.147632698717685</v>
      </c>
      <c r="F629" s="14" t="n">
        <f aca="false">B629</f>
        <v>-2.3327782171548</v>
      </c>
      <c r="G629" s="14" t="n">
        <f aca="false">F629^2</f>
        <v>5.44185421043191</v>
      </c>
      <c r="H629" s="21"/>
      <c r="I629" s="21"/>
      <c r="J629" s="21"/>
      <c r="K629" s="21"/>
      <c r="L629" s="21"/>
      <c r="M629" s="21"/>
      <c r="N629" s="21"/>
      <c r="O629" s="21"/>
      <c r="P629" s="21"/>
      <c r="S629" s="20" t="n">
        <v>-2.3327782171548</v>
      </c>
      <c r="T629" s="20" t="n">
        <v>-0.935235704472536</v>
      </c>
      <c r="U629" s="20" t="n">
        <v>-1.73958240314055</v>
      </c>
      <c r="V629" s="20" t="n">
        <v>0.729148135496572</v>
      </c>
      <c r="W629" s="20" t="n">
        <v>0.130535755204375</v>
      </c>
      <c r="X629" s="20" t="n">
        <v>-1.85207980835346</v>
      </c>
    </row>
    <row r="630" customFormat="false" ht="15" hidden="false" customHeight="false" outlineLevel="0" collapsed="false">
      <c r="A630" s="21" t="n">
        <v>606</v>
      </c>
      <c r="B630" s="18" t="n">
        <f aca="false">CHOOSE($G$9,S630,U630,W630)</f>
        <v>2.44472084274836</v>
      </c>
      <c r="C630" s="18" t="n">
        <f aca="false">CHOOSE($G$9,T630,V630,X630)</f>
        <v>1.36649515042329</v>
      </c>
      <c r="D630" s="24" t="n">
        <f aca="false">$B$6+$B$7*B630</f>
        <v>0.294472084274836</v>
      </c>
      <c r="E630" s="24" t="n">
        <f aca="false">$C$6+$C$7*($B$8*B630+SQRT(1-$B$8^2)*C630)</f>
        <v>0.290577993578899</v>
      </c>
      <c r="F630" s="14" t="n">
        <f aca="false">B630</f>
        <v>2.44472084274836</v>
      </c>
      <c r="G630" s="14" t="n">
        <f aca="false">F630^2</f>
        <v>5.97665999896825</v>
      </c>
      <c r="H630" s="21"/>
      <c r="I630" s="21"/>
      <c r="J630" s="21"/>
      <c r="K630" s="21"/>
      <c r="L630" s="21"/>
      <c r="M630" s="21"/>
      <c r="N630" s="21"/>
      <c r="O630" s="21"/>
      <c r="P630" s="21"/>
      <c r="S630" s="20" t="n">
        <v>2.44472084274836</v>
      </c>
      <c r="T630" s="20" t="n">
        <v>1.36649515042329</v>
      </c>
      <c r="U630" s="20" t="n">
        <v>0.27337088572712</v>
      </c>
      <c r="V630" s="20" t="n">
        <v>-0.0180704231818255</v>
      </c>
      <c r="W630" s="20" t="n">
        <v>-0.289833602822656</v>
      </c>
      <c r="X630" s="20" t="n">
        <v>1.53888880325797</v>
      </c>
    </row>
    <row r="631" customFormat="false" ht="15" hidden="false" customHeight="false" outlineLevel="0" collapsed="false">
      <c r="A631" s="21" t="n">
        <v>607</v>
      </c>
      <c r="B631" s="18" t="n">
        <f aca="false">CHOOSE($G$9,S631,U631,W631)</f>
        <v>-1.08016615125401</v>
      </c>
      <c r="C631" s="18" t="n">
        <f aca="false">CHOOSE($G$9,T631,V631,X631)</f>
        <v>-0.32510086185145</v>
      </c>
      <c r="D631" s="24" t="n">
        <f aca="false">$B$6+$B$7*B631</f>
        <v>-0.0580166151254008</v>
      </c>
      <c r="E631" s="24" t="n">
        <f aca="false">$C$6+$C$7*($B$8*B631+SQRT(1-$B$8^2)*C631)</f>
        <v>-0.0321628680782575</v>
      </c>
      <c r="F631" s="14" t="n">
        <f aca="false">B631</f>
        <v>-1.08016615125401</v>
      </c>
      <c r="G631" s="14" t="n">
        <f aca="false">F631^2</f>
        <v>1.1667589143149</v>
      </c>
      <c r="H631" s="21"/>
      <c r="I631" s="21"/>
      <c r="J631" s="21"/>
      <c r="K631" s="21"/>
      <c r="L631" s="21"/>
      <c r="M631" s="21"/>
      <c r="N631" s="21"/>
      <c r="O631" s="21"/>
      <c r="P631" s="21"/>
      <c r="S631" s="20" t="n">
        <v>-1.08016615125401</v>
      </c>
      <c r="T631" s="20" t="n">
        <v>-0.32510086185145</v>
      </c>
      <c r="U631" s="20" t="n">
        <v>-1.43100657798372</v>
      </c>
      <c r="V631" s="20" t="n">
        <v>-1.08514575212496</v>
      </c>
      <c r="W631" s="20" t="n">
        <v>-0.465195416389408</v>
      </c>
      <c r="X631" s="20" t="n">
        <v>1.37091929301962</v>
      </c>
    </row>
    <row r="632" customFormat="false" ht="15" hidden="false" customHeight="false" outlineLevel="0" collapsed="false">
      <c r="A632" s="21" t="n">
        <v>608</v>
      </c>
      <c r="B632" s="18" t="n">
        <f aca="false">CHOOSE($G$9,S632,U632,W632)</f>
        <v>0.0262544892374392</v>
      </c>
      <c r="C632" s="18" t="n">
        <f aca="false">CHOOSE($G$9,T632,V632,X632)</f>
        <v>0.126518766414484</v>
      </c>
      <c r="D632" s="24" t="n">
        <f aca="false">$B$6+$B$7*B632</f>
        <v>0.0526254489237439</v>
      </c>
      <c r="E632" s="24" t="n">
        <f aca="false">$C$6+$C$7*($B$8*B632+SQRT(1-$B$8^2)*C632)</f>
        <v>0.0622695710389132</v>
      </c>
      <c r="F632" s="14" t="n">
        <f aca="false">B632</f>
        <v>0.0262544892374392</v>
      </c>
      <c r="G632" s="14" t="n">
        <f aca="false">F632^2</f>
        <v>0.000689298205118812</v>
      </c>
      <c r="H632" s="21"/>
      <c r="I632" s="21"/>
      <c r="J632" s="21"/>
      <c r="K632" s="21"/>
      <c r="L632" s="21"/>
      <c r="M632" s="21"/>
      <c r="N632" s="21"/>
      <c r="O632" s="21"/>
      <c r="P632" s="21"/>
      <c r="S632" s="20" t="n">
        <v>0.0262544892374392</v>
      </c>
      <c r="T632" s="20" t="n">
        <v>0.126518766414484</v>
      </c>
      <c r="U632" s="20" t="n">
        <v>0.725576864730944</v>
      </c>
      <c r="V632" s="20" t="n">
        <v>-1.04705929693632</v>
      </c>
      <c r="W632" s="20" t="n">
        <v>0.0647013443380242</v>
      </c>
      <c r="X632" s="20" t="n">
        <v>-0.534817859759951</v>
      </c>
    </row>
    <row r="633" customFormat="false" ht="15" hidden="false" customHeight="false" outlineLevel="0" collapsed="false">
      <c r="A633" s="21" t="n">
        <v>609</v>
      </c>
      <c r="B633" s="18" t="n">
        <f aca="false">CHOOSE($G$9,S633,U633,W633)</f>
        <v>0.685223007747823</v>
      </c>
      <c r="C633" s="18" t="n">
        <f aca="false">CHOOSE($G$9,T633,V633,X633)</f>
        <v>0.733708117684758</v>
      </c>
      <c r="D633" s="24" t="n">
        <f aca="false">$B$6+$B$7*B633</f>
        <v>0.118522300774782</v>
      </c>
      <c r="E633" s="24" t="n">
        <f aca="false">$C$6+$C$7*($B$8*B633+SQRT(1-$B$8^2)*C633)</f>
        <v>0.147802137275178</v>
      </c>
      <c r="F633" s="14" t="n">
        <f aca="false">B633</f>
        <v>0.685223007747823</v>
      </c>
      <c r="G633" s="14" t="n">
        <f aca="false">F633^2</f>
        <v>0.469530570346974</v>
      </c>
      <c r="H633" s="21"/>
      <c r="I633" s="21"/>
      <c r="J633" s="21"/>
      <c r="K633" s="21"/>
      <c r="L633" s="21"/>
      <c r="M633" s="21"/>
      <c r="N633" s="21"/>
      <c r="O633" s="21"/>
      <c r="P633" s="21"/>
      <c r="S633" s="20" t="n">
        <v>0.685223007747823</v>
      </c>
      <c r="T633" s="20" t="n">
        <v>0.733708117684758</v>
      </c>
      <c r="U633" s="20" t="n">
        <v>1.58452981108953</v>
      </c>
      <c r="V633" s="20" t="n">
        <v>0.00264362465625675</v>
      </c>
      <c r="W633" s="20" t="n">
        <v>-0.974463709791717</v>
      </c>
      <c r="X633" s="20" t="n">
        <v>-0.431711726052414</v>
      </c>
    </row>
    <row r="634" customFormat="false" ht="15" hidden="false" customHeight="false" outlineLevel="0" collapsed="false">
      <c r="A634" s="21" t="n">
        <v>610</v>
      </c>
      <c r="B634" s="18" t="n">
        <f aca="false">CHOOSE($G$9,S634,U634,W634)</f>
        <v>-0.145739211126555</v>
      </c>
      <c r="C634" s="18" t="n">
        <f aca="false">CHOOSE($G$9,T634,V634,X634)</f>
        <v>0.22976490137609</v>
      </c>
      <c r="D634" s="24" t="n">
        <f aca="false">$B$6+$B$7*B634</f>
        <v>0.0354260788873445</v>
      </c>
      <c r="E634" s="24" t="n">
        <f aca="false">$C$6+$C$7*($B$8*B634+SQRT(1-$B$8^2)*C634)</f>
        <v>0.0626112635926442</v>
      </c>
      <c r="F634" s="14" t="n">
        <f aca="false">B634</f>
        <v>-0.145739211126555</v>
      </c>
      <c r="G634" s="14" t="n">
        <f aca="false">F634^2</f>
        <v>0.0212399176597906</v>
      </c>
      <c r="H634" s="21"/>
      <c r="I634" s="21"/>
      <c r="J634" s="21"/>
      <c r="K634" s="21"/>
      <c r="L634" s="21"/>
      <c r="M634" s="21"/>
      <c r="N634" s="21"/>
      <c r="O634" s="21"/>
      <c r="P634" s="21"/>
      <c r="S634" s="20" t="n">
        <v>-0.145739211126555</v>
      </c>
      <c r="T634" s="20" t="n">
        <v>0.22976490137609</v>
      </c>
      <c r="U634" s="20" t="n">
        <v>1.11098705555823</v>
      </c>
      <c r="V634" s="20" t="n">
        <v>-0.584838658422065</v>
      </c>
      <c r="W634" s="20" t="n">
        <v>0.280583662031973</v>
      </c>
      <c r="X634" s="20" t="n">
        <v>1.13667250542019</v>
      </c>
    </row>
    <row r="635" customFormat="false" ht="15" hidden="false" customHeight="false" outlineLevel="0" collapsed="false">
      <c r="A635" s="21" t="n">
        <v>611</v>
      </c>
      <c r="B635" s="18" t="n">
        <f aca="false">CHOOSE($G$9,S635,U635,W635)</f>
        <v>0.339704850711773</v>
      </c>
      <c r="C635" s="18" t="n">
        <f aca="false">CHOOSE($G$9,T635,V635,X635)</f>
        <v>-1.16079385562914</v>
      </c>
      <c r="D635" s="24" t="n">
        <f aca="false">$B$6+$B$7*B635</f>
        <v>0.0839704850711773</v>
      </c>
      <c r="E635" s="24" t="n">
        <f aca="false">$C$6+$C$7*($B$8*B635+SQRT(1-$B$8^2)*C635)</f>
        <v>-0.0335424542175831</v>
      </c>
      <c r="F635" s="14" t="n">
        <f aca="false">B635</f>
        <v>0.339704850711773</v>
      </c>
      <c r="G635" s="14" t="n">
        <f aca="false">F635^2</f>
        <v>0.115399385597108</v>
      </c>
      <c r="H635" s="21"/>
      <c r="I635" s="21"/>
      <c r="J635" s="21"/>
      <c r="K635" s="21"/>
      <c r="L635" s="21"/>
      <c r="M635" s="21"/>
      <c r="N635" s="21"/>
      <c r="O635" s="21"/>
      <c r="P635" s="21"/>
      <c r="S635" s="20" t="n">
        <v>0.339704850711773</v>
      </c>
      <c r="T635" s="20" t="n">
        <v>-1.16079385562914</v>
      </c>
      <c r="U635" s="20" t="n">
        <v>-0.393934429309775</v>
      </c>
      <c r="V635" s="20" t="n">
        <v>-2.00218315951934</v>
      </c>
      <c r="W635" s="20" t="n">
        <v>-1.17083858380821</v>
      </c>
      <c r="X635" s="20" t="n">
        <v>-1.3950735214439</v>
      </c>
    </row>
    <row r="636" customFormat="false" ht="15" hidden="false" customHeight="false" outlineLevel="0" collapsed="false">
      <c r="A636" s="21" t="n">
        <v>612</v>
      </c>
      <c r="B636" s="18" t="n">
        <f aca="false">CHOOSE($G$9,S636,U636,W636)</f>
        <v>0.596968268298421</v>
      </c>
      <c r="C636" s="18" t="n">
        <f aca="false">CHOOSE($G$9,T636,V636,X636)</f>
        <v>0.130122296534933</v>
      </c>
      <c r="D636" s="24" t="n">
        <f aca="false">$B$6+$B$7*B636</f>
        <v>0.109696826829842</v>
      </c>
      <c r="E636" s="24" t="n">
        <f aca="false">$C$6+$C$7*($B$8*B636+SQRT(1-$B$8^2)*C636)</f>
        <v>0.0911173348547235</v>
      </c>
      <c r="F636" s="14" t="n">
        <f aca="false">B636</f>
        <v>0.596968268298421</v>
      </c>
      <c r="G636" s="14" t="n">
        <f aca="false">F636^2</f>
        <v>0.356371113355216</v>
      </c>
      <c r="H636" s="21"/>
      <c r="I636" s="21"/>
      <c r="J636" s="21"/>
      <c r="K636" s="21"/>
      <c r="L636" s="21"/>
      <c r="M636" s="21"/>
      <c r="N636" s="21"/>
      <c r="O636" s="21"/>
      <c r="P636" s="21"/>
      <c r="S636" s="20" t="n">
        <v>0.596968268298421</v>
      </c>
      <c r="T636" s="20" t="n">
        <v>0.130122296534933</v>
      </c>
      <c r="U636" s="20" t="n">
        <v>-0.602084001049298</v>
      </c>
      <c r="V636" s="20" t="n">
        <v>-1.05638273469389</v>
      </c>
      <c r="W636" s="20" t="n">
        <v>-0.642938323893917</v>
      </c>
      <c r="X636" s="20" t="n">
        <v>1.87013255786292</v>
      </c>
    </row>
    <row r="637" customFormat="false" ht="15" hidden="false" customHeight="false" outlineLevel="0" collapsed="false">
      <c r="A637" s="21" t="n">
        <v>613</v>
      </c>
      <c r="B637" s="18" t="n">
        <f aca="false">CHOOSE($G$9,S637,U637,W637)</f>
        <v>-0.725196588353515</v>
      </c>
      <c r="C637" s="18" t="n">
        <f aca="false">CHOOSE($G$9,T637,V637,X637)</f>
        <v>-0.0236474197527637</v>
      </c>
      <c r="D637" s="24" t="n">
        <f aca="false">$B$6+$B$7*B637</f>
        <v>-0.0225196588353515</v>
      </c>
      <c r="E637" s="24" t="n">
        <f aca="false">$C$6+$C$7*($B$8*B637+SQRT(1-$B$8^2)*C637)</f>
        <v>0.0116922439583395</v>
      </c>
      <c r="F637" s="14" t="n">
        <f aca="false">B637</f>
        <v>-0.725196588353515</v>
      </c>
      <c r="G637" s="14" t="n">
        <f aca="false">F637^2</f>
        <v>0.525910091759578</v>
      </c>
      <c r="H637" s="21"/>
      <c r="I637" s="21"/>
      <c r="J637" s="21"/>
      <c r="K637" s="21"/>
      <c r="L637" s="21"/>
      <c r="M637" s="21"/>
      <c r="N637" s="21"/>
      <c r="O637" s="21"/>
      <c r="P637" s="21"/>
      <c r="S637" s="20" t="n">
        <v>-0.725196588353515</v>
      </c>
      <c r="T637" s="20" t="n">
        <v>-0.0236474197527637</v>
      </c>
      <c r="U637" s="20" t="n">
        <v>-0.306826012201459</v>
      </c>
      <c r="V637" s="20" t="n">
        <v>-0.694681890744625</v>
      </c>
      <c r="W637" s="20" t="n">
        <v>-1.43469706367131</v>
      </c>
      <c r="X637" s="20" t="n">
        <v>-0.00543694879929443</v>
      </c>
    </row>
    <row r="638" customFormat="false" ht="15" hidden="false" customHeight="false" outlineLevel="0" collapsed="false">
      <c r="A638" s="21" t="n">
        <v>614</v>
      </c>
      <c r="B638" s="18" t="n">
        <f aca="false">CHOOSE($G$9,S638,U638,W638)</f>
        <v>-0.337175118151532</v>
      </c>
      <c r="C638" s="18" t="n">
        <f aca="false">CHOOSE($G$9,T638,V638,X638)</f>
        <v>0.101567477878351</v>
      </c>
      <c r="D638" s="24" t="n">
        <f aca="false">$B$6+$B$7*B638</f>
        <v>0.0162824881848468</v>
      </c>
      <c r="E638" s="24" t="n">
        <f aca="false">$C$6+$C$7*($B$8*B638+SQRT(1-$B$8^2)*C638)</f>
        <v>0.04193724569652</v>
      </c>
      <c r="F638" s="14" t="n">
        <f aca="false">B638</f>
        <v>-0.337175118151532</v>
      </c>
      <c r="G638" s="14" t="n">
        <f aca="false">F638^2</f>
        <v>0.1136870603005</v>
      </c>
      <c r="H638" s="21"/>
      <c r="I638" s="21"/>
      <c r="J638" s="21"/>
      <c r="K638" s="21"/>
      <c r="L638" s="21"/>
      <c r="M638" s="21"/>
      <c r="N638" s="21"/>
      <c r="O638" s="21"/>
      <c r="P638" s="21"/>
      <c r="S638" s="20" t="n">
        <v>-0.337175118151532</v>
      </c>
      <c r="T638" s="20" t="n">
        <v>0.101567477878351</v>
      </c>
      <c r="U638" s="20" t="n">
        <v>-2.22073777076854</v>
      </c>
      <c r="V638" s="20" t="n">
        <v>-2.42899581913758</v>
      </c>
      <c r="W638" s="20" t="n">
        <v>-1.10422562005948</v>
      </c>
      <c r="X638" s="20" t="n">
        <v>0.148563034272189</v>
      </c>
    </row>
    <row r="639" customFormat="false" ht="15" hidden="false" customHeight="false" outlineLevel="0" collapsed="false">
      <c r="A639" s="21" t="n">
        <v>615</v>
      </c>
      <c r="B639" s="18" t="n">
        <f aca="false">CHOOSE($G$9,S639,U639,W639)</f>
        <v>1.83780551970314</v>
      </c>
      <c r="C639" s="18" t="n">
        <f aca="false">CHOOSE($G$9,T639,V639,X639)</f>
        <v>0.259363272184152</v>
      </c>
      <c r="D639" s="24" t="n">
        <f aca="false">$B$6+$B$7*B639</f>
        <v>0.233780551970314</v>
      </c>
      <c r="E639" s="24" t="n">
        <f aca="false">$C$6+$C$7*($B$8*B639+SQRT(1-$B$8^2)*C639)</f>
        <v>0.16435179423717</v>
      </c>
      <c r="F639" s="14" t="n">
        <f aca="false">B639</f>
        <v>1.83780551970314</v>
      </c>
      <c r="G639" s="14" t="n">
        <f aca="false">F639^2</f>
        <v>3.37752912825132</v>
      </c>
      <c r="H639" s="21"/>
      <c r="I639" s="21"/>
      <c r="J639" s="21"/>
      <c r="K639" s="21"/>
      <c r="L639" s="21"/>
      <c r="M639" s="21"/>
      <c r="N639" s="21"/>
      <c r="O639" s="21"/>
      <c r="P639" s="21"/>
      <c r="S639" s="20" t="n">
        <v>1.83780551970314</v>
      </c>
      <c r="T639" s="20" t="n">
        <v>0.259363272184152</v>
      </c>
      <c r="U639" s="20" t="n">
        <v>-1.15339054591923</v>
      </c>
      <c r="V639" s="20" t="n">
        <v>0.522921968221275</v>
      </c>
      <c r="W639" s="20" t="n">
        <v>0.593982134421117</v>
      </c>
      <c r="X639" s="20" t="n">
        <v>0.0969400498508607</v>
      </c>
    </row>
    <row r="640" customFormat="false" ht="15" hidden="false" customHeight="false" outlineLevel="0" collapsed="false">
      <c r="A640" s="21" t="n">
        <v>616</v>
      </c>
      <c r="B640" s="18" t="n">
        <f aca="false">CHOOSE($G$9,S640,U640,W640)</f>
        <v>0.521076052334163</v>
      </c>
      <c r="C640" s="18" t="n">
        <f aca="false">CHOOSE($G$9,T640,V640,X640)</f>
        <v>-2.00991527913743</v>
      </c>
      <c r="D640" s="24" t="n">
        <f aca="false">$B$6+$B$7*B640</f>
        <v>0.102107605233416</v>
      </c>
      <c r="E640" s="24" t="n">
        <f aca="false">$C$6+$C$7*($B$8*B640+SQRT(1-$B$8^2)*C640)</f>
        <v>-0.098009966502042</v>
      </c>
      <c r="F640" s="14" t="n">
        <f aca="false">B640</f>
        <v>0.521076052334163</v>
      </c>
      <c r="G640" s="14" t="n">
        <f aca="false">F640^2</f>
        <v>0.271520252316156</v>
      </c>
      <c r="H640" s="21"/>
      <c r="I640" s="21"/>
      <c r="J640" s="21"/>
      <c r="K640" s="21"/>
      <c r="L640" s="21"/>
      <c r="M640" s="21"/>
      <c r="N640" s="21"/>
      <c r="O640" s="21"/>
      <c r="P640" s="21"/>
      <c r="S640" s="20" t="n">
        <v>0.521076052334163</v>
      </c>
      <c r="T640" s="20" t="n">
        <v>-2.00991527913743</v>
      </c>
      <c r="U640" s="20" t="n">
        <v>0.535777621997067</v>
      </c>
      <c r="V640" s="20" t="n">
        <v>1.30900732923964</v>
      </c>
      <c r="W640" s="20" t="n">
        <v>-0.490340290837891</v>
      </c>
      <c r="X640" s="20" t="n">
        <v>-0.941225371315281</v>
      </c>
    </row>
    <row r="641" customFormat="false" ht="15" hidden="false" customHeight="false" outlineLevel="0" collapsed="false">
      <c r="A641" s="21" t="n">
        <v>617</v>
      </c>
      <c r="B641" s="18" t="n">
        <f aca="false">CHOOSE($G$9,S641,U641,W641)</f>
        <v>-0.825363597742939</v>
      </c>
      <c r="C641" s="18" t="n">
        <f aca="false">CHOOSE($G$9,T641,V641,X641)</f>
        <v>-0.180775006068521</v>
      </c>
      <c r="D641" s="24" t="n">
        <f aca="false">$B$6+$B$7*B641</f>
        <v>-0.0325363597742939</v>
      </c>
      <c r="E641" s="24" t="n">
        <f aca="false">$C$6+$C$7*($B$8*B641+SQRT(1-$B$8^2)*C641)</f>
        <v>-0.00692375464960946</v>
      </c>
      <c r="F641" s="14" t="n">
        <f aca="false">B641</f>
        <v>-0.825363597742939</v>
      </c>
      <c r="G641" s="14" t="n">
        <f aca="false">F641^2</f>
        <v>0.681225068479167</v>
      </c>
      <c r="H641" s="21"/>
      <c r="I641" s="21"/>
      <c r="J641" s="21"/>
      <c r="K641" s="21"/>
      <c r="L641" s="21"/>
      <c r="M641" s="21"/>
      <c r="N641" s="21"/>
      <c r="O641" s="21"/>
      <c r="P641" s="21"/>
      <c r="S641" s="20" t="n">
        <v>-0.825363597742939</v>
      </c>
      <c r="T641" s="20" t="n">
        <v>-0.180775006068521</v>
      </c>
      <c r="U641" s="20" t="n">
        <v>-0.13004397388576</v>
      </c>
      <c r="V641" s="20" t="n">
        <v>0.475436229276972</v>
      </c>
      <c r="W641" s="20" t="n">
        <v>-0.307836869023394</v>
      </c>
      <c r="X641" s="20" t="n">
        <v>-1.02861733667733</v>
      </c>
    </row>
    <row r="642" customFormat="false" ht="15" hidden="false" customHeight="false" outlineLevel="0" collapsed="false">
      <c r="A642" s="21" t="n">
        <v>618</v>
      </c>
      <c r="B642" s="18" t="n">
        <f aca="false">CHOOSE($G$9,S642,U642,W642)</f>
        <v>-1.07022093140515</v>
      </c>
      <c r="C642" s="18" t="n">
        <f aca="false">CHOOSE($G$9,T642,V642,X642)</f>
        <v>0.44265674643528</v>
      </c>
      <c r="D642" s="24" t="n">
        <f aca="false">$B$6+$B$7*B642</f>
        <v>-0.0570220931405148</v>
      </c>
      <c r="E642" s="24" t="n">
        <f aca="false">$C$6+$C$7*($B$8*B642+SQRT(1-$B$8^2)*C642)</f>
        <v>0.0348241521866945</v>
      </c>
      <c r="F642" s="14" t="n">
        <f aca="false">B642</f>
        <v>-1.07022093140515</v>
      </c>
      <c r="G642" s="14" t="n">
        <f aca="false">F642^2</f>
        <v>1.1453728420177</v>
      </c>
      <c r="H642" s="21"/>
      <c r="I642" s="21"/>
      <c r="J642" s="21"/>
      <c r="K642" s="21"/>
      <c r="L642" s="21"/>
      <c r="M642" s="21"/>
      <c r="N642" s="21"/>
      <c r="O642" s="21"/>
      <c r="P642" s="21"/>
      <c r="S642" s="20" t="n">
        <v>-1.07022093140515</v>
      </c>
      <c r="T642" s="20" t="n">
        <v>0.44265674643528</v>
      </c>
      <c r="U642" s="20" t="n">
        <v>-1.63857071712202</v>
      </c>
      <c r="V642" s="20" t="n">
        <v>-1.18905021942349</v>
      </c>
      <c r="W642" s="20" t="n">
        <v>-0.489098720155005</v>
      </c>
      <c r="X642" s="20" t="n">
        <v>-0.107555453809192</v>
      </c>
    </row>
    <row r="643" customFormat="false" ht="15" hidden="false" customHeight="false" outlineLevel="0" collapsed="false">
      <c r="A643" s="21" t="n">
        <v>619</v>
      </c>
      <c r="B643" s="18" t="n">
        <f aca="false">CHOOSE($G$9,S643,U643,W643)</f>
        <v>0.416703407805964</v>
      </c>
      <c r="C643" s="18" t="n">
        <f aca="false">CHOOSE($G$9,T643,V643,X643)</f>
        <v>-0.407461478643713</v>
      </c>
      <c r="D643" s="24" t="n">
        <f aca="false">$B$6+$B$7*B643</f>
        <v>0.0916703407805964</v>
      </c>
      <c r="E643" s="24" t="n">
        <f aca="false">$C$6+$C$7*($B$8*B643+SQRT(1-$B$8^2)*C643)</f>
        <v>0.0355479712333956</v>
      </c>
      <c r="F643" s="14" t="n">
        <f aca="false">B643</f>
        <v>0.416703407805964</v>
      </c>
      <c r="G643" s="14" t="n">
        <f aca="false">F643^2</f>
        <v>0.173641730077103</v>
      </c>
      <c r="H643" s="21"/>
      <c r="I643" s="21"/>
      <c r="J643" s="21"/>
      <c r="K643" s="21"/>
      <c r="L643" s="21"/>
      <c r="M643" s="21"/>
      <c r="N643" s="21"/>
      <c r="O643" s="21"/>
      <c r="P643" s="21"/>
      <c r="S643" s="20" t="n">
        <v>0.416703407805964</v>
      </c>
      <c r="T643" s="20" t="n">
        <v>-0.407461478643713</v>
      </c>
      <c r="U643" s="20" t="n">
        <v>-1.44182263296105</v>
      </c>
      <c r="V643" s="20" t="n">
        <v>0.208785978255685</v>
      </c>
      <c r="W643" s="20" t="n">
        <v>0.874351143447704</v>
      </c>
      <c r="X643" s="20" t="n">
        <v>0.679261114116927</v>
      </c>
    </row>
    <row r="644" customFormat="false" ht="15" hidden="false" customHeight="false" outlineLevel="0" collapsed="false">
      <c r="A644" s="21" t="n">
        <v>620</v>
      </c>
      <c r="B644" s="18" t="n">
        <f aca="false">CHOOSE($G$9,S644,U644,W644)</f>
        <v>2.39071370906185</v>
      </c>
      <c r="C644" s="18" t="n">
        <f aca="false">CHOOSE($G$9,T644,V644,X644)</f>
        <v>-0.919871964898678</v>
      </c>
      <c r="D644" s="24" t="n">
        <f aca="false">$B$6+$B$7*B644</f>
        <v>0.289071370906185</v>
      </c>
      <c r="E644" s="24" t="n">
        <f aca="false">$C$6+$C$7*($B$8*B644+SQRT(1-$B$8^2)*C644)</f>
        <v>0.089872436469956</v>
      </c>
      <c r="F644" s="14" t="n">
        <f aca="false">B644</f>
        <v>2.39071370906185</v>
      </c>
      <c r="G644" s="14" t="n">
        <f aca="false">F644^2</f>
        <v>5.71551203869625</v>
      </c>
      <c r="H644" s="21"/>
      <c r="I644" s="21"/>
      <c r="J644" s="21"/>
      <c r="K644" s="21"/>
      <c r="L644" s="21"/>
      <c r="M644" s="21"/>
      <c r="N644" s="21"/>
      <c r="O644" s="21"/>
      <c r="P644" s="21"/>
      <c r="S644" s="20" t="n">
        <v>2.39071370906185</v>
      </c>
      <c r="T644" s="20" t="n">
        <v>-0.919871964898678</v>
      </c>
      <c r="U644" s="20" t="n">
        <v>0.853328457297694</v>
      </c>
      <c r="V644" s="20" t="n">
        <v>-0.16034991528729</v>
      </c>
      <c r="W644" s="20" t="n">
        <v>-0.326582654348626</v>
      </c>
      <c r="X644" s="20" t="n">
        <v>1.02017493370895</v>
      </c>
    </row>
    <row r="645" customFormat="false" ht="15" hidden="false" customHeight="false" outlineLevel="0" collapsed="false">
      <c r="A645" s="21" t="n">
        <v>621</v>
      </c>
      <c r="B645" s="18" t="n">
        <f aca="false">CHOOSE($G$9,S645,U645,W645)</f>
        <v>-0.13286830199113</v>
      </c>
      <c r="C645" s="18" t="n">
        <f aca="false">CHOOSE($G$9,T645,V645,X645)</f>
        <v>-0.921204088912256</v>
      </c>
      <c r="D645" s="24" t="n">
        <f aca="false">$B$6+$B$7*B645</f>
        <v>0.036713169800887</v>
      </c>
      <c r="E645" s="24" t="n">
        <f aca="false">$C$6+$C$7*($B$8*B645+SQRT(1-$B$8^2)*C645)</f>
        <v>-0.0364220294063677</v>
      </c>
      <c r="F645" s="14" t="n">
        <f aca="false">B645</f>
        <v>-0.13286830199113</v>
      </c>
      <c r="G645" s="14" t="n">
        <f aca="false">F645^2</f>
        <v>0.0176539856740062</v>
      </c>
      <c r="H645" s="21"/>
      <c r="I645" s="21"/>
      <c r="J645" s="21"/>
      <c r="K645" s="21"/>
      <c r="L645" s="21"/>
      <c r="M645" s="21"/>
      <c r="N645" s="21"/>
      <c r="O645" s="21"/>
      <c r="P645" s="21"/>
      <c r="S645" s="20" t="n">
        <v>-0.13286830199113</v>
      </c>
      <c r="T645" s="20" t="n">
        <v>-0.921204088912256</v>
      </c>
      <c r="U645" s="20" t="n">
        <v>0.0440244518279004</v>
      </c>
      <c r="V645" s="20" t="n">
        <v>-1.22298950968434</v>
      </c>
      <c r="W645" s="20" t="n">
        <v>1.37922151478361</v>
      </c>
      <c r="X645" s="20" t="n">
        <v>-0.195488754401737</v>
      </c>
    </row>
    <row r="646" customFormat="false" ht="15" hidden="false" customHeight="false" outlineLevel="0" collapsed="false">
      <c r="A646" s="21" t="n">
        <v>622</v>
      </c>
      <c r="B646" s="18" t="n">
        <f aca="false">CHOOSE($G$9,S646,U646,W646)</f>
        <v>-1.53418599866208</v>
      </c>
      <c r="C646" s="18" t="n">
        <f aca="false">CHOOSE($G$9,T646,V646,X646)</f>
        <v>-0.733062787688551</v>
      </c>
      <c r="D646" s="24" t="n">
        <f aca="false">$B$6+$B$7*B646</f>
        <v>-0.103418599866208</v>
      </c>
      <c r="E646" s="24" t="n">
        <f aca="false">$C$6+$C$7*($B$8*B646+SQRT(1-$B$8^2)*C646)</f>
        <v>-0.0901943996038363</v>
      </c>
      <c r="F646" s="14" t="n">
        <f aca="false">B646</f>
        <v>-1.53418599866208</v>
      </c>
      <c r="G646" s="14" t="n">
        <f aca="false">F646^2</f>
        <v>2.35372667849076</v>
      </c>
      <c r="H646" s="21"/>
      <c r="I646" s="21"/>
      <c r="J646" s="21"/>
      <c r="K646" s="21"/>
      <c r="L646" s="21"/>
      <c r="M646" s="21"/>
      <c r="N646" s="21"/>
      <c r="O646" s="21"/>
      <c r="P646" s="21"/>
      <c r="S646" s="20" t="n">
        <v>-1.53418599866208</v>
      </c>
      <c r="T646" s="20" t="n">
        <v>-0.733062787688551</v>
      </c>
      <c r="U646" s="20" t="n">
        <v>0.132839913866267</v>
      </c>
      <c r="V646" s="20" t="n">
        <v>1.4346385869415</v>
      </c>
      <c r="W646" s="20" t="n">
        <v>-1.05111147215542</v>
      </c>
      <c r="X646" s="20" t="n">
        <v>0.692683008501444</v>
      </c>
    </row>
    <row r="647" customFormat="false" ht="15" hidden="false" customHeight="false" outlineLevel="0" collapsed="false">
      <c r="A647" s="21" t="n">
        <v>623</v>
      </c>
      <c r="B647" s="18" t="n">
        <f aca="false">CHOOSE($G$9,S647,U647,W647)</f>
        <v>-0.734090333385305</v>
      </c>
      <c r="C647" s="18" t="n">
        <f aca="false">CHOOSE($G$9,T647,V647,X647)</f>
        <v>1.17369296078962</v>
      </c>
      <c r="D647" s="24" t="n">
        <f aca="false">$B$6+$B$7*B647</f>
        <v>-0.0234090333385305</v>
      </c>
      <c r="E647" s="24" t="n">
        <f aca="false">$C$6+$C$7*($B$8*B647+SQRT(1-$B$8^2)*C647)</f>
        <v>0.114940275359413</v>
      </c>
      <c r="F647" s="14" t="n">
        <f aca="false">B647</f>
        <v>-0.734090333385305</v>
      </c>
      <c r="G647" s="14" t="n">
        <f aca="false">F647^2</f>
        <v>0.538888617569749</v>
      </c>
      <c r="H647" s="21"/>
      <c r="I647" s="21"/>
      <c r="J647" s="21"/>
      <c r="K647" s="21"/>
      <c r="L647" s="21"/>
      <c r="M647" s="21"/>
      <c r="N647" s="21"/>
      <c r="O647" s="21"/>
      <c r="P647" s="21"/>
      <c r="S647" s="20" t="n">
        <v>-0.734090333385305</v>
      </c>
      <c r="T647" s="20" t="n">
        <v>1.17369296078962</v>
      </c>
      <c r="U647" s="20" t="n">
        <v>0.950926571049746</v>
      </c>
      <c r="V647" s="20" t="n">
        <v>0.535558317107522</v>
      </c>
      <c r="W647" s="20" t="n">
        <v>-0.576067734980361</v>
      </c>
      <c r="X647" s="20" t="n">
        <v>1.63436196007304</v>
      </c>
    </row>
    <row r="648" customFormat="false" ht="15" hidden="false" customHeight="false" outlineLevel="0" collapsed="false">
      <c r="A648" s="21" t="n">
        <v>624</v>
      </c>
      <c r="B648" s="18" t="n">
        <f aca="false">CHOOSE($G$9,S648,U648,W648)</f>
        <v>-0.518214591281193</v>
      </c>
      <c r="C648" s="18" t="n">
        <f aca="false">CHOOSE($G$9,T648,V648,X648)</f>
        <v>2.14178901269907</v>
      </c>
      <c r="D648" s="24" t="n">
        <f aca="false">$B$6+$B$7*B648</f>
        <v>-0.00182145912811934</v>
      </c>
      <c r="E648" s="24" t="n">
        <f aca="false">$C$6+$C$7*($B$8*B648+SQRT(1-$B$8^2)*C648)</f>
        <v>0.209573639890319</v>
      </c>
      <c r="F648" s="14" t="n">
        <f aca="false">B648</f>
        <v>-0.518214591281193</v>
      </c>
      <c r="G648" s="14" t="n">
        <f aca="false">F648^2</f>
        <v>0.268546362616734</v>
      </c>
      <c r="H648" s="21"/>
      <c r="I648" s="21"/>
      <c r="J648" s="21"/>
      <c r="K648" s="21"/>
      <c r="L648" s="21"/>
      <c r="M648" s="21"/>
      <c r="N648" s="21"/>
      <c r="O648" s="21"/>
      <c r="P648" s="21"/>
      <c r="S648" s="20" t="n">
        <v>-0.518214591281193</v>
      </c>
      <c r="T648" s="20" t="n">
        <v>2.14178901269907</v>
      </c>
      <c r="U648" s="20" t="n">
        <v>0.0169777683893979</v>
      </c>
      <c r="V648" s="20" t="n">
        <v>-0.388049010308979</v>
      </c>
      <c r="W648" s="20" t="n">
        <v>0.285620923529052</v>
      </c>
      <c r="X648" s="20" t="n">
        <v>-0.0353419478649923</v>
      </c>
    </row>
    <row r="649" customFormat="false" ht="15" hidden="false" customHeight="false" outlineLevel="0" collapsed="false">
      <c r="A649" s="21" t="n">
        <v>625</v>
      </c>
      <c r="B649" s="18" t="n">
        <f aca="false">CHOOSE($G$9,S649,U649,W649)</f>
        <v>0.150439436692184</v>
      </c>
      <c r="C649" s="18" t="n">
        <f aca="false">CHOOSE($G$9,T649,V649,X649)</f>
        <v>-0.369283858707284</v>
      </c>
      <c r="D649" s="24" t="n">
        <f aca="false">$B$6+$B$7*B649</f>
        <v>0.0650439436692185</v>
      </c>
      <c r="E649" s="24" t="n">
        <f aca="false">$C$6+$C$7*($B$8*B649+SQRT(1-$B$8^2)*C649)</f>
        <v>0.0255410515498041</v>
      </c>
      <c r="F649" s="14" t="n">
        <f aca="false">B649</f>
        <v>0.150439436692184</v>
      </c>
      <c r="G649" s="14" t="n">
        <f aca="false">F649^2</f>
        <v>0.0226320241122618</v>
      </c>
      <c r="H649" s="21"/>
      <c r="I649" s="21"/>
      <c r="J649" s="21"/>
      <c r="K649" s="21"/>
      <c r="L649" s="21"/>
      <c r="M649" s="21"/>
      <c r="N649" s="21"/>
      <c r="O649" s="21"/>
      <c r="P649" s="21"/>
      <c r="S649" s="20" t="n">
        <v>0.150439436692184</v>
      </c>
      <c r="T649" s="20" t="n">
        <v>-0.369283858707284</v>
      </c>
      <c r="U649" s="20" t="n">
        <v>2.65627394528558</v>
      </c>
      <c r="V649" s="20" t="n">
        <v>0.409016099461272</v>
      </c>
      <c r="W649" s="20" t="n">
        <v>0.648092830202104</v>
      </c>
      <c r="X649" s="20" t="n">
        <v>0.662704568838107</v>
      </c>
    </row>
    <row r="650" customFormat="false" ht="15" hidden="false" customHeight="false" outlineLevel="0" collapsed="false">
      <c r="A650" s="21" t="n">
        <v>626</v>
      </c>
      <c r="B650" s="18" t="n">
        <f aca="false">CHOOSE($G$9,S650,U650,W650)</f>
        <v>-1.64074061902908</v>
      </c>
      <c r="C650" s="18" t="n">
        <f aca="false">CHOOSE($G$9,T650,V650,X650)</f>
        <v>-0.673075186617153</v>
      </c>
      <c r="D650" s="24" t="n">
        <f aca="false">$B$6+$B$7*B650</f>
        <v>-0.114074061902908</v>
      </c>
      <c r="E650" s="24" t="n">
        <f aca="false">$C$6+$C$7*($B$8*B650+SQRT(1-$B$8^2)*C650)</f>
        <v>-0.0903270519781946</v>
      </c>
      <c r="F650" s="14" t="n">
        <f aca="false">B650</f>
        <v>-1.64074061902908</v>
      </c>
      <c r="G650" s="14" t="n">
        <f aca="false">F650^2</f>
        <v>2.69202977893192</v>
      </c>
      <c r="H650" s="21"/>
      <c r="I650" s="21"/>
      <c r="J650" s="21"/>
      <c r="K650" s="21"/>
      <c r="L650" s="21"/>
      <c r="M650" s="21"/>
      <c r="N650" s="21"/>
      <c r="O650" s="21"/>
      <c r="P650" s="21"/>
      <c r="S650" s="20" t="n">
        <v>-1.64074061902908</v>
      </c>
      <c r="T650" s="20" t="n">
        <v>-0.673075186617153</v>
      </c>
      <c r="U650" s="20" t="n">
        <v>-0.323017016372921</v>
      </c>
      <c r="V650" s="20" t="n">
        <v>0.855607349970124</v>
      </c>
      <c r="W650" s="20" t="n">
        <v>-1.90002794225379</v>
      </c>
      <c r="X650" s="20" t="n">
        <v>1.27745308036419</v>
      </c>
    </row>
    <row r="651" customFormat="false" ht="15" hidden="false" customHeight="false" outlineLevel="0" collapsed="false">
      <c r="A651" s="21" t="n">
        <v>627</v>
      </c>
      <c r="B651" s="18" t="n">
        <f aca="false">CHOOSE($G$9,S651,U651,W651)</f>
        <v>0.00323269286154315</v>
      </c>
      <c r="C651" s="18" t="n">
        <f aca="false">CHOOSE($G$9,T651,V651,X651)</f>
        <v>0.291183017260282</v>
      </c>
      <c r="D651" s="24" t="n">
        <f aca="false">$B$6+$B$7*B651</f>
        <v>0.0503232692861543</v>
      </c>
      <c r="E651" s="24" t="n">
        <f aca="false">$C$6+$C$7*($B$8*B651+SQRT(1-$B$8^2)*C651)</f>
        <v>0.0753788236528778</v>
      </c>
      <c r="F651" s="14" t="n">
        <f aca="false">B651</f>
        <v>0.00323269286154315</v>
      </c>
      <c r="G651" s="14" t="n">
        <f aca="false">F651^2</f>
        <v>1.0450303137072E-005</v>
      </c>
      <c r="H651" s="21"/>
      <c r="I651" s="21"/>
      <c r="J651" s="21"/>
      <c r="K651" s="21"/>
      <c r="L651" s="21"/>
      <c r="M651" s="21"/>
      <c r="N651" s="21"/>
      <c r="O651" s="21"/>
      <c r="P651" s="21"/>
      <c r="S651" s="20" t="n">
        <v>0.00323269286154315</v>
      </c>
      <c r="T651" s="20" t="n">
        <v>0.291183017260282</v>
      </c>
      <c r="U651" s="20" t="n">
        <v>-0.720200661360633</v>
      </c>
      <c r="V651" s="20" t="n">
        <v>-1.06188938585178</v>
      </c>
      <c r="W651" s="20" t="n">
        <v>1.0448396706627</v>
      </c>
      <c r="X651" s="20" t="n">
        <v>-1.35224673567213</v>
      </c>
    </row>
    <row r="652" customFormat="false" ht="15" hidden="false" customHeight="false" outlineLevel="0" collapsed="false">
      <c r="A652" s="21" t="n">
        <v>628</v>
      </c>
      <c r="B652" s="18" t="n">
        <f aca="false">CHOOSE($G$9,S652,U652,W652)</f>
        <v>-0.281033166811155</v>
      </c>
      <c r="C652" s="18" t="n">
        <f aca="false">CHOOSE($G$9,T652,V652,X652)</f>
        <v>-1.5404771103034</v>
      </c>
      <c r="D652" s="24" t="n">
        <f aca="false">$B$6+$B$7*B652</f>
        <v>0.0218966833188845</v>
      </c>
      <c r="E652" s="24" t="n">
        <f aca="false">$C$6+$C$7*($B$8*B652+SQRT(1-$B$8^2)*C652)</f>
        <v>-0.0974608894876768</v>
      </c>
      <c r="F652" s="14" t="n">
        <f aca="false">B652</f>
        <v>-0.281033166811155</v>
      </c>
      <c r="G652" s="14" t="n">
        <f aca="false">F652^2</f>
        <v>0.0789796408479067</v>
      </c>
      <c r="H652" s="21"/>
      <c r="I652" s="21"/>
      <c r="J652" s="21"/>
      <c r="K652" s="21"/>
      <c r="L652" s="21"/>
      <c r="M652" s="21"/>
      <c r="N652" s="21"/>
      <c r="O652" s="21"/>
      <c r="P652" s="21"/>
      <c r="S652" s="20" t="n">
        <v>-0.281033166811155</v>
      </c>
      <c r="T652" s="20" t="n">
        <v>-1.5404771103034</v>
      </c>
      <c r="U652" s="20" t="n">
        <v>-0.73175422170459</v>
      </c>
      <c r="V652" s="20" t="n">
        <v>0.680786007331191</v>
      </c>
      <c r="W652" s="20" t="n">
        <v>1.69415117543585</v>
      </c>
      <c r="X652" s="20" t="n">
        <v>-0.48476474332107</v>
      </c>
    </row>
    <row r="653" customFormat="false" ht="15" hidden="false" customHeight="false" outlineLevel="0" collapsed="false">
      <c r="A653" s="21" t="n">
        <v>629</v>
      </c>
      <c r="B653" s="18" t="n">
        <f aca="false">CHOOSE($G$9,S653,U653,W653)</f>
        <v>-0.566987210299331</v>
      </c>
      <c r="C653" s="18" t="n">
        <f aca="false">CHOOSE($G$9,T653,V653,X653)</f>
        <v>1.01367218327596</v>
      </c>
      <c r="D653" s="24" t="n">
        <f aca="false">$B$6+$B$7*B653</f>
        <v>-0.00669872102993309</v>
      </c>
      <c r="E653" s="24" t="n">
        <f aca="false">$C$6+$C$7*($B$8*B653+SQRT(1-$B$8^2)*C653)</f>
        <v>0.109437225667695</v>
      </c>
      <c r="F653" s="14" t="n">
        <f aca="false">B653</f>
        <v>-0.566987210299331</v>
      </c>
      <c r="G653" s="14" t="n">
        <f aca="false">F653^2</f>
        <v>0.321474496643018</v>
      </c>
      <c r="H653" s="21"/>
      <c r="I653" s="21"/>
      <c r="J653" s="21"/>
      <c r="K653" s="21"/>
      <c r="L653" s="21"/>
      <c r="M653" s="21"/>
      <c r="N653" s="21"/>
      <c r="O653" s="21"/>
      <c r="P653" s="21"/>
      <c r="S653" s="20" t="n">
        <v>-0.566987210299331</v>
      </c>
      <c r="T653" s="20" t="n">
        <v>1.01367218327596</v>
      </c>
      <c r="U653" s="20" t="n">
        <v>0.337603413881009</v>
      </c>
      <c r="V653" s="20" t="n">
        <v>0.10327391265749</v>
      </c>
      <c r="W653" s="20" t="n">
        <v>-0.595033953044055</v>
      </c>
      <c r="X653" s="20" t="n">
        <v>0.849899728320707</v>
      </c>
    </row>
    <row r="654" customFormat="false" ht="15" hidden="false" customHeight="false" outlineLevel="0" collapsed="false">
      <c r="A654" s="21" t="n">
        <v>630</v>
      </c>
      <c r="B654" s="18" t="n">
        <f aca="false">CHOOSE($G$9,S654,U654,W654)</f>
        <v>0.0747169155620658</v>
      </c>
      <c r="C654" s="18" t="n">
        <f aca="false">CHOOSE($G$9,T654,V654,X654)</f>
        <v>0.787234825932192</v>
      </c>
      <c r="D654" s="24" t="n">
        <f aca="false">$B$6+$B$7*B654</f>
        <v>0.0574716915562066</v>
      </c>
      <c r="E654" s="24" t="n">
        <f aca="false">$C$6+$C$7*($B$8*B654+SQRT(1-$B$8^2)*C654)</f>
        <v>0.121912381578213</v>
      </c>
      <c r="F654" s="14" t="n">
        <f aca="false">B654</f>
        <v>0.0747169155620658</v>
      </c>
      <c r="G654" s="14" t="n">
        <f aca="false">F654^2</f>
        <v>0.00558261747110886</v>
      </c>
      <c r="H654" s="21"/>
      <c r="I654" s="21"/>
      <c r="J654" s="21"/>
      <c r="K654" s="21"/>
      <c r="L654" s="21"/>
      <c r="M654" s="21"/>
      <c r="N654" s="21"/>
      <c r="O654" s="21"/>
      <c r="P654" s="21"/>
      <c r="S654" s="20" t="n">
        <v>0.0747169155620658</v>
      </c>
      <c r="T654" s="20" t="n">
        <v>0.787234825932192</v>
      </c>
      <c r="U654" s="20" t="n">
        <v>-0.164488853805759</v>
      </c>
      <c r="V654" s="20" t="n">
        <v>-1.1433463080998</v>
      </c>
      <c r="W654" s="20" t="n">
        <v>1.22125006097195</v>
      </c>
      <c r="X654" s="20" t="n">
        <v>-0.675813277015426</v>
      </c>
    </row>
    <row r="655" customFormat="false" ht="15" hidden="false" customHeight="false" outlineLevel="0" collapsed="false">
      <c r="A655" s="21" t="n">
        <v>631</v>
      </c>
      <c r="B655" s="18" t="n">
        <f aca="false">CHOOSE($G$9,S655,U655,W655)</f>
        <v>-0.339392699305736</v>
      </c>
      <c r="C655" s="18" t="n">
        <f aca="false">CHOOSE($G$9,T655,V655,X655)</f>
        <v>0.0610814736985779</v>
      </c>
      <c r="D655" s="24" t="n">
        <f aca="false">$B$6+$B$7*B655</f>
        <v>0.0160607300694264</v>
      </c>
      <c r="E655" s="24" t="n">
        <f aca="false">$C$6+$C$7*($B$8*B655+SQRT(1-$B$8^2)*C655)</f>
        <v>0.0383201758270692</v>
      </c>
      <c r="F655" s="14" t="n">
        <f aca="false">B655</f>
        <v>-0.339392699305736</v>
      </c>
      <c r="G655" s="14" t="n">
        <f aca="false">F655^2</f>
        <v>0.115187404342034</v>
      </c>
      <c r="H655" s="21"/>
      <c r="I655" s="21"/>
      <c r="J655" s="21"/>
      <c r="K655" s="21"/>
      <c r="L655" s="21"/>
      <c r="M655" s="21"/>
      <c r="N655" s="21"/>
      <c r="O655" s="21"/>
      <c r="P655" s="21"/>
      <c r="S655" s="20" t="n">
        <v>-0.339392699305736</v>
      </c>
      <c r="T655" s="20" t="n">
        <v>0.0610814736985779</v>
      </c>
      <c r="U655" s="20" t="n">
        <v>-1.6261639693189</v>
      </c>
      <c r="V655" s="20" t="n">
        <v>0.856447302212143</v>
      </c>
      <c r="W655" s="20" t="n">
        <v>-0.767295794656075</v>
      </c>
      <c r="X655" s="20" t="n">
        <v>-0.621830904626773</v>
      </c>
    </row>
    <row r="656" customFormat="false" ht="15" hidden="false" customHeight="false" outlineLevel="0" collapsed="false">
      <c r="A656" s="21" t="n">
        <v>632</v>
      </c>
      <c r="B656" s="18" t="n">
        <f aca="false">CHOOSE($G$9,S656,U656,W656)</f>
        <v>-1.06114301905196</v>
      </c>
      <c r="C656" s="18" t="n">
        <f aca="false">CHOOSE($G$9,T656,V656,X656)</f>
        <v>0.493119229000306</v>
      </c>
      <c r="D656" s="24" t="n">
        <f aca="false">$B$6+$B$7*B656</f>
        <v>-0.0561143019051963</v>
      </c>
      <c r="E656" s="24" t="n">
        <f aca="false">$C$6+$C$7*($B$8*B656+SQRT(1-$B$8^2)*C656)</f>
        <v>0.0396482269882879</v>
      </c>
      <c r="F656" s="14" t="n">
        <f aca="false">B656</f>
        <v>-1.06114301905196</v>
      </c>
      <c r="G656" s="14" t="n">
        <f aca="false">F656^2</f>
        <v>1.12602450688271</v>
      </c>
      <c r="H656" s="21"/>
      <c r="I656" s="21"/>
      <c r="J656" s="21"/>
      <c r="K656" s="21"/>
      <c r="L656" s="21"/>
      <c r="M656" s="21"/>
      <c r="N656" s="21"/>
      <c r="O656" s="21"/>
      <c r="P656" s="21"/>
      <c r="S656" s="20" t="n">
        <v>-1.06114301905196</v>
      </c>
      <c r="T656" s="20" t="n">
        <v>0.493119229000306</v>
      </c>
      <c r="U656" s="20" t="n">
        <v>-1.03529534847612</v>
      </c>
      <c r="V656" s="20" t="n">
        <v>-0.609946040303652</v>
      </c>
      <c r="W656" s="20" t="n">
        <v>0.393356628572643</v>
      </c>
      <c r="X656" s="20" t="n">
        <v>0.728475933963039</v>
      </c>
    </row>
    <row r="657" customFormat="false" ht="15" hidden="false" customHeight="false" outlineLevel="0" collapsed="false">
      <c r="A657" s="21" t="n">
        <v>633</v>
      </c>
      <c r="B657" s="18" t="n">
        <f aca="false">CHOOSE($G$9,S657,U657,W657)</f>
        <v>0.184352818462525</v>
      </c>
      <c r="C657" s="18" t="n">
        <f aca="false">CHOOSE($G$9,T657,V657,X657)</f>
        <v>-1.17454605124729</v>
      </c>
      <c r="D657" s="24" t="n">
        <f aca="false">$B$6+$B$7*B657</f>
        <v>0.0684352818462525</v>
      </c>
      <c r="E657" s="24" t="n">
        <f aca="false">$C$6+$C$7*($B$8*B657+SQRT(1-$B$8^2)*C657)</f>
        <v>-0.0425010309063593</v>
      </c>
      <c r="F657" s="14" t="n">
        <f aca="false">B657</f>
        <v>0.184352818462525</v>
      </c>
      <c r="G657" s="14" t="n">
        <f aca="false">F657^2</f>
        <v>0.0339859616750768</v>
      </c>
      <c r="H657" s="21"/>
      <c r="I657" s="21"/>
      <c r="J657" s="21"/>
      <c r="K657" s="21"/>
      <c r="L657" s="21"/>
      <c r="M657" s="21"/>
      <c r="N657" s="21"/>
      <c r="O657" s="21"/>
      <c r="P657" s="21"/>
      <c r="S657" s="20" t="n">
        <v>0.184352818462525</v>
      </c>
      <c r="T657" s="20" t="n">
        <v>-1.17454605124729</v>
      </c>
      <c r="U657" s="20" t="n">
        <v>0.267856870252762</v>
      </c>
      <c r="V657" s="20" t="n">
        <v>-2.76980754383825</v>
      </c>
      <c r="W657" s="20" t="n">
        <v>0.331100150727196</v>
      </c>
      <c r="X657" s="20" t="n">
        <v>0.22027926387384</v>
      </c>
    </row>
    <row r="658" customFormat="false" ht="15" hidden="false" customHeight="false" outlineLevel="0" collapsed="false">
      <c r="A658" s="21" t="n">
        <v>634</v>
      </c>
      <c r="B658" s="18" t="n">
        <f aca="false">CHOOSE($G$9,S658,U658,W658)</f>
        <v>0.888449018261689</v>
      </c>
      <c r="C658" s="18" t="n">
        <f aca="false">CHOOSE($G$9,T658,V658,X658)</f>
        <v>1.21642348224799</v>
      </c>
      <c r="D658" s="24" t="n">
        <f aca="false">$B$6+$B$7*B658</f>
        <v>0.138844901826169</v>
      </c>
      <c r="E658" s="24" t="n">
        <f aca="false">$C$6+$C$7*($B$8*B658+SQRT(1-$B$8^2)*C658)</f>
        <v>0.199767814651753</v>
      </c>
      <c r="F658" s="14" t="n">
        <f aca="false">B658</f>
        <v>0.888449018261689</v>
      </c>
      <c r="G658" s="14" t="n">
        <f aca="false">F658^2</f>
        <v>0.78934165805016</v>
      </c>
      <c r="H658" s="21"/>
      <c r="I658" s="21"/>
      <c r="J658" s="21"/>
      <c r="K658" s="21"/>
      <c r="L658" s="21"/>
      <c r="M658" s="21"/>
      <c r="N658" s="21"/>
      <c r="O658" s="21"/>
      <c r="P658" s="21"/>
      <c r="S658" s="20" t="n">
        <v>0.888449018261689</v>
      </c>
      <c r="T658" s="20" t="n">
        <v>1.21642348224799</v>
      </c>
      <c r="U658" s="20" t="n">
        <v>-1.08724600203407</v>
      </c>
      <c r="V658" s="20" t="n">
        <v>-0.488173414089954</v>
      </c>
      <c r="W658" s="20" t="n">
        <v>0.520396374283214</v>
      </c>
      <c r="X658" s="20" t="n">
        <v>0.802296731459795</v>
      </c>
    </row>
    <row r="659" customFormat="false" ht="15" hidden="false" customHeight="false" outlineLevel="0" collapsed="false">
      <c r="A659" s="21" t="n">
        <v>635</v>
      </c>
      <c r="B659" s="18" t="n">
        <f aca="false">CHOOSE($G$9,S659,U659,W659)</f>
        <v>0.0265300466366669</v>
      </c>
      <c r="C659" s="18" t="n">
        <f aca="false">CHOOSE($G$9,T659,V659,X659)</f>
        <v>0.0470109918500681</v>
      </c>
      <c r="D659" s="24" t="n">
        <f aca="false">$B$6+$B$7*B659</f>
        <v>0.0526530046636667</v>
      </c>
      <c r="E659" s="24" t="n">
        <f aca="false">$C$6+$C$7*($B$8*B659+SQRT(1-$B$8^2)*C659)</f>
        <v>0.0553977736517596</v>
      </c>
      <c r="F659" s="14" t="n">
        <f aca="false">B659</f>
        <v>0.0265300466366669</v>
      </c>
      <c r="G659" s="14" t="n">
        <f aca="false">F659^2</f>
        <v>0.00070384337454372</v>
      </c>
      <c r="H659" s="21"/>
      <c r="I659" s="21"/>
      <c r="J659" s="21"/>
      <c r="K659" s="21"/>
      <c r="L659" s="21"/>
      <c r="M659" s="21"/>
      <c r="N659" s="21"/>
      <c r="O659" s="21"/>
      <c r="P659" s="21"/>
      <c r="S659" s="20" t="n">
        <v>0.0265300466366669</v>
      </c>
      <c r="T659" s="20" t="n">
        <v>0.0470109918500681</v>
      </c>
      <c r="U659" s="20" t="n">
        <v>-1.27906795521667</v>
      </c>
      <c r="V659" s="20" t="n">
        <v>0.558322472245121</v>
      </c>
      <c r="W659" s="20" t="n">
        <v>-1.44936059474543</v>
      </c>
      <c r="X659" s="20" t="n">
        <v>-0.764838046348367</v>
      </c>
    </row>
    <row r="660" customFormat="false" ht="15" hidden="false" customHeight="false" outlineLevel="0" collapsed="false">
      <c r="A660" s="21" t="n">
        <v>636</v>
      </c>
      <c r="B660" s="18" t="n">
        <f aca="false">CHOOSE($G$9,S660,U660,W660)</f>
        <v>-1.11315396388743</v>
      </c>
      <c r="C660" s="18" t="n">
        <f aca="false">CHOOSE($G$9,T660,V660,X660)</f>
        <v>-0.0882865542795802</v>
      </c>
      <c r="D660" s="24" t="n">
        <f aca="false">$B$6+$B$7*B660</f>
        <v>-0.0613153963887427</v>
      </c>
      <c r="E660" s="24" t="n">
        <f aca="false">$C$6+$C$7*($B$8*B660+SQRT(1-$B$8^2)*C660)</f>
        <v>-0.0133035380762424</v>
      </c>
      <c r="F660" s="14" t="n">
        <f aca="false">B660</f>
        <v>-1.11315396388743</v>
      </c>
      <c r="G660" s="14" t="n">
        <f aca="false">F660^2</f>
        <v>1.23911174731829</v>
      </c>
      <c r="H660" s="21"/>
      <c r="I660" s="21"/>
      <c r="J660" s="21"/>
      <c r="K660" s="21"/>
      <c r="L660" s="21"/>
      <c r="M660" s="21"/>
      <c r="N660" s="21"/>
      <c r="O660" s="21"/>
      <c r="P660" s="21"/>
      <c r="S660" s="20" t="n">
        <v>-1.11315396388743</v>
      </c>
      <c r="T660" s="20" t="n">
        <v>-0.0882865542795802</v>
      </c>
      <c r="U660" s="20" t="n">
        <v>1.17323246788639</v>
      </c>
      <c r="V660" s="20" t="n">
        <v>0.424828506330313</v>
      </c>
      <c r="W660" s="20" t="n">
        <v>1.60481080831711</v>
      </c>
      <c r="X660" s="20" t="n">
        <v>-0.414228607030611</v>
      </c>
    </row>
    <row r="661" customFormat="false" ht="15" hidden="false" customHeight="false" outlineLevel="0" collapsed="false">
      <c r="A661" s="21" t="n">
        <v>637</v>
      </c>
      <c r="B661" s="18" t="n">
        <f aca="false">CHOOSE($G$9,S661,U661,W661)</f>
        <v>-0.124326331407058</v>
      </c>
      <c r="C661" s="18" t="n">
        <f aca="false">CHOOSE($G$9,T661,V661,X661)</f>
        <v>0.0721269227152904</v>
      </c>
      <c r="D661" s="24" t="n">
        <f aca="false">$B$6+$B$7*B661</f>
        <v>0.0375673668592942</v>
      </c>
      <c r="E661" s="24" t="n">
        <f aca="false">$C$6+$C$7*($B$8*B661+SQRT(1-$B$8^2)*C661)</f>
        <v>0.050030058166471</v>
      </c>
      <c r="F661" s="14" t="n">
        <f aca="false">B661</f>
        <v>-0.124326331407058</v>
      </c>
      <c r="G661" s="14" t="n">
        <f aca="false">F661^2</f>
        <v>0.0154570366811375</v>
      </c>
      <c r="H661" s="21"/>
      <c r="I661" s="21"/>
      <c r="J661" s="21"/>
      <c r="K661" s="21"/>
      <c r="L661" s="21"/>
      <c r="M661" s="21"/>
      <c r="N661" s="21"/>
      <c r="O661" s="21"/>
      <c r="P661" s="21"/>
      <c r="S661" s="20" t="n">
        <v>-0.124326331407058</v>
      </c>
      <c r="T661" s="20" t="n">
        <v>0.0721269227152904</v>
      </c>
      <c r="U661" s="20" t="n">
        <v>0.824611557229651</v>
      </c>
      <c r="V661" s="20" t="n">
        <v>0.323995221427035</v>
      </c>
      <c r="W661" s="20" t="n">
        <v>-0.80409373616087</v>
      </c>
      <c r="X661" s="20" t="n">
        <v>0.699072782105278</v>
      </c>
    </row>
    <row r="662" customFormat="false" ht="15" hidden="false" customHeight="false" outlineLevel="0" collapsed="false">
      <c r="A662" s="21" t="n">
        <v>638</v>
      </c>
      <c r="B662" s="18" t="n">
        <f aca="false">CHOOSE($G$9,S662,U662,W662)</f>
        <v>-0.188460847984208</v>
      </c>
      <c r="C662" s="18" t="n">
        <f aca="false">CHOOSE($G$9,T662,V662,X662)</f>
        <v>-0.292138977203459</v>
      </c>
      <c r="D662" s="24" t="n">
        <f aca="false">$B$6+$B$7*B662</f>
        <v>0.0311539152015792</v>
      </c>
      <c r="E662" s="24" t="n">
        <f aca="false">$C$6+$C$7*($B$8*B662+SQRT(1-$B$8^2)*C662)</f>
        <v>0.0152769800314098</v>
      </c>
      <c r="F662" s="14" t="n">
        <f aca="false">B662</f>
        <v>-0.188460847984208</v>
      </c>
      <c r="G662" s="14" t="n">
        <f aca="false">F662^2</f>
        <v>0.0355174912229267</v>
      </c>
      <c r="H662" s="21"/>
      <c r="I662" s="21"/>
      <c r="J662" s="21"/>
      <c r="K662" s="21"/>
      <c r="L662" s="21"/>
      <c r="M662" s="21"/>
      <c r="N662" s="21"/>
      <c r="O662" s="21"/>
      <c r="P662" s="21"/>
      <c r="S662" s="20" t="n">
        <v>-0.188460847984208</v>
      </c>
      <c r="T662" s="20" t="n">
        <v>-0.292138977203459</v>
      </c>
      <c r="U662" s="20" t="n">
        <v>0.261487837269706</v>
      </c>
      <c r="V662" s="20" t="n">
        <v>1.22628836145893</v>
      </c>
      <c r="W662" s="20" t="n">
        <v>0.878401249682534</v>
      </c>
      <c r="X662" s="20" t="n">
        <v>0.988635608927141</v>
      </c>
    </row>
    <row r="663" customFormat="false" ht="15" hidden="false" customHeight="false" outlineLevel="0" collapsed="false">
      <c r="A663" s="21" t="n">
        <v>639</v>
      </c>
      <c r="B663" s="18" t="n">
        <f aca="false">CHOOSE($G$9,S663,U663,W663)</f>
        <v>-0.715635413393549</v>
      </c>
      <c r="C663" s="18" t="n">
        <f aca="false">CHOOSE($G$9,T663,V663,X663)</f>
        <v>2.79352712507737</v>
      </c>
      <c r="D663" s="24" t="n">
        <f aca="false">$B$6+$B$7*B663</f>
        <v>-0.0215635413393549</v>
      </c>
      <c r="E663" s="24" t="n">
        <f aca="false">$C$6+$C$7*($B$8*B663+SQRT(1-$B$8^2)*C663)</f>
        <v>0.256144774978114</v>
      </c>
      <c r="F663" s="14" t="n">
        <f aca="false">B663</f>
        <v>-0.715635413393549</v>
      </c>
      <c r="G663" s="14" t="n">
        <f aca="false">F663^2</f>
        <v>0.512134044902956</v>
      </c>
      <c r="H663" s="21"/>
      <c r="I663" s="21"/>
      <c r="J663" s="21"/>
      <c r="K663" s="21"/>
      <c r="L663" s="21"/>
      <c r="M663" s="21"/>
      <c r="N663" s="21"/>
      <c r="O663" s="21"/>
      <c r="P663" s="21"/>
      <c r="S663" s="20" t="n">
        <v>-0.715635413393549</v>
      </c>
      <c r="T663" s="20" t="n">
        <v>2.79352712507737</v>
      </c>
      <c r="U663" s="20" t="n">
        <v>0.314562498250515</v>
      </c>
      <c r="V663" s="20" t="n">
        <v>1.62502869280818</v>
      </c>
      <c r="W663" s="20" t="n">
        <v>-0.841226974938466</v>
      </c>
      <c r="X663" s="20" t="n">
        <v>0.918427696937683</v>
      </c>
    </row>
    <row r="664" customFormat="false" ht="15" hidden="false" customHeight="false" outlineLevel="0" collapsed="false">
      <c r="A664" s="21" t="n">
        <v>640</v>
      </c>
      <c r="B664" s="18" t="n">
        <f aca="false">CHOOSE($G$9,S664,U664,W664)</f>
        <v>-0.23394194240739</v>
      </c>
      <c r="C664" s="18" t="n">
        <f aca="false">CHOOSE($G$9,T664,V664,X664)</f>
        <v>-1.05961146722682</v>
      </c>
      <c r="D664" s="24" t="n">
        <f aca="false">$B$6+$B$7*B664</f>
        <v>0.0266058057592611</v>
      </c>
      <c r="E664" s="24" t="n">
        <f aca="false">$C$6+$C$7*($B$8*B664+SQRT(1-$B$8^2)*C664)</f>
        <v>-0.0534621419963427</v>
      </c>
      <c r="F664" s="14" t="n">
        <f aca="false">B664</f>
        <v>-0.23394194240739</v>
      </c>
      <c r="G664" s="14" t="n">
        <f aca="false">F664^2</f>
        <v>0.0547288324173424</v>
      </c>
      <c r="H664" s="21"/>
      <c r="I664" s="21"/>
      <c r="J664" s="21"/>
      <c r="K664" s="21"/>
      <c r="L664" s="21"/>
      <c r="M664" s="21"/>
      <c r="N664" s="21"/>
      <c r="O664" s="21"/>
      <c r="P664" s="21"/>
      <c r="S664" s="20" t="n">
        <v>-0.23394194240739</v>
      </c>
      <c r="T664" s="20" t="n">
        <v>-1.05961146722682</v>
      </c>
      <c r="U664" s="20" t="n">
        <v>0.22681819370794</v>
      </c>
      <c r="V664" s="20" t="n">
        <v>0.160660540903758</v>
      </c>
      <c r="W664" s="20" t="n">
        <v>1.21153766661963</v>
      </c>
      <c r="X664" s="20" t="n">
        <v>0.0685403722879944</v>
      </c>
    </row>
    <row r="665" customFormat="false" ht="15" hidden="false" customHeight="false" outlineLevel="0" collapsed="false">
      <c r="A665" s="21" t="n">
        <v>641</v>
      </c>
      <c r="B665" s="18" t="n">
        <f aca="false">CHOOSE($G$9,S665,U665,W665)</f>
        <v>-0.165585687389144</v>
      </c>
      <c r="C665" s="18" t="n">
        <f aca="false">CHOOSE($G$9,T665,V665,X665)</f>
        <v>-0.362414495907301</v>
      </c>
      <c r="D665" s="24" t="n">
        <f aca="false">$B$6+$B$7*B665</f>
        <v>0.0334414312610856</v>
      </c>
      <c r="E665" s="24" t="n">
        <f aca="false">$C$6+$C$7*($B$8*B665+SQRT(1-$B$8^2)*C665)</f>
        <v>0.0103346996149974</v>
      </c>
      <c r="F665" s="14" t="n">
        <f aca="false">B665</f>
        <v>-0.165585687389144</v>
      </c>
      <c r="G665" s="14" t="n">
        <f aca="false">F665^2</f>
        <v>0.0274186198681354</v>
      </c>
      <c r="H665" s="21"/>
      <c r="I665" s="21"/>
      <c r="J665" s="21"/>
      <c r="K665" s="21"/>
      <c r="L665" s="21"/>
      <c r="M665" s="21"/>
      <c r="N665" s="21"/>
      <c r="O665" s="21"/>
      <c r="P665" s="21"/>
      <c r="S665" s="20" t="n">
        <v>-0.165585687389144</v>
      </c>
      <c r="T665" s="20" t="n">
        <v>-0.362414495907301</v>
      </c>
      <c r="U665" s="20" t="n">
        <v>-0.51112301553894</v>
      </c>
      <c r="V665" s="20" t="n">
        <v>-0.0765765922632166</v>
      </c>
      <c r="W665" s="20" t="n">
        <v>0.805472272282438</v>
      </c>
      <c r="X665" s="20" t="n">
        <v>-0.468979836296042</v>
      </c>
    </row>
    <row r="666" customFormat="false" ht="15" hidden="false" customHeight="false" outlineLevel="0" collapsed="false">
      <c r="A666" s="21" t="n">
        <v>642</v>
      </c>
      <c r="B666" s="18" t="n">
        <f aca="false">CHOOSE($G$9,S666,U666,W666)</f>
        <v>0.725234616283274</v>
      </c>
      <c r="C666" s="18" t="n">
        <f aca="false">CHOOSE($G$9,T666,V666,X666)</f>
        <v>-0.94400610630847</v>
      </c>
      <c r="D666" s="24" t="n">
        <f aca="false">$B$6+$B$7*B666</f>
        <v>0.122523461628327</v>
      </c>
      <c r="E666" s="24" t="n">
        <f aca="false">$C$6+$C$7*($B$8*B666+SQRT(1-$B$8^2)*C666)</f>
        <v>0.00450840387508682</v>
      </c>
      <c r="F666" s="14" t="n">
        <f aca="false">B666</f>
        <v>0.725234616283274</v>
      </c>
      <c r="G666" s="14" t="n">
        <f aca="false">F666^2</f>
        <v>0.525965248655547</v>
      </c>
      <c r="H666" s="21"/>
      <c r="I666" s="21"/>
      <c r="J666" s="21"/>
      <c r="K666" s="21"/>
      <c r="L666" s="21"/>
      <c r="M666" s="21"/>
      <c r="N666" s="21"/>
      <c r="O666" s="21"/>
      <c r="P666" s="21"/>
      <c r="S666" s="20" t="n">
        <v>0.725234616283274</v>
      </c>
      <c r="T666" s="20" t="n">
        <v>-0.94400610630847</v>
      </c>
      <c r="U666" s="20" t="n">
        <v>-1.22747227284188</v>
      </c>
      <c r="V666" s="20" t="n">
        <v>-1.34920084700583</v>
      </c>
      <c r="W666" s="20" t="n">
        <v>-0.997340434704642</v>
      </c>
      <c r="X666" s="20" t="n">
        <v>-2.19375658506303</v>
      </c>
    </row>
    <row r="667" customFormat="false" ht="15" hidden="false" customHeight="false" outlineLevel="0" collapsed="false">
      <c r="A667" s="21" t="n">
        <v>643</v>
      </c>
      <c r="B667" s="18" t="n">
        <f aca="false">CHOOSE($G$9,S667,U667,W667)</f>
        <v>2.36451601873834</v>
      </c>
      <c r="C667" s="18" t="n">
        <f aca="false">CHOOSE($G$9,T667,V667,X667)</f>
        <v>0.203056744953949</v>
      </c>
      <c r="D667" s="24" t="n">
        <f aca="false">$B$6+$B$7*B667</f>
        <v>0.286451601873834</v>
      </c>
      <c r="E667" s="24" t="n">
        <f aca="false">$C$6+$C$7*($B$8*B667+SQRT(1-$B$8^2)*C667)</f>
        <v>0.185811030890907</v>
      </c>
      <c r="F667" s="14" t="n">
        <f aca="false">B667</f>
        <v>2.36451601873834</v>
      </c>
      <c r="G667" s="14" t="n">
        <f aca="false">F667^2</f>
        <v>5.59093600287022</v>
      </c>
      <c r="H667" s="21"/>
      <c r="I667" s="21"/>
      <c r="J667" s="21"/>
      <c r="K667" s="21"/>
      <c r="L667" s="21"/>
      <c r="M667" s="21"/>
      <c r="N667" s="21"/>
      <c r="O667" s="21"/>
      <c r="P667" s="21"/>
      <c r="S667" s="20" t="n">
        <v>2.36451601873834</v>
      </c>
      <c r="T667" s="20" t="n">
        <v>0.203056744953949</v>
      </c>
      <c r="U667" s="20" t="n">
        <v>0.103384389697732</v>
      </c>
      <c r="V667" s="20" t="n">
        <v>0.307966183634262</v>
      </c>
      <c r="W667" s="20" t="n">
        <v>-1.80583491495667</v>
      </c>
      <c r="X667" s="20" t="n">
        <v>0.373461545730611</v>
      </c>
    </row>
    <row r="668" customFormat="false" ht="15" hidden="false" customHeight="false" outlineLevel="0" collapsed="false">
      <c r="A668" s="21" t="n">
        <v>644</v>
      </c>
      <c r="B668" s="18" t="n">
        <f aca="false">CHOOSE($G$9,S668,U668,W668)</f>
        <v>0.934248395131633</v>
      </c>
      <c r="C668" s="18" t="n">
        <f aca="false">CHOOSE($G$9,T668,V668,X668)</f>
        <v>-1.23883802919598</v>
      </c>
      <c r="D668" s="24" t="n">
        <f aca="false">$B$6+$B$7*B668</f>
        <v>0.143424839513163</v>
      </c>
      <c r="E668" s="24" t="n">
        <f aca="false">$C$6+$C$7*($B$8*B668+SQRT(1-$B$8^2)*C668)</f>
        <v>-0.0105741006892153</v>
      </c>
      <c r="F668" s="14" t="n">
        <f aca="false">B668</f>
        <v>0.934248395131633</v>
      </c>
      <c r="G668" s="14" t="n">
        <f aca="false">F668^2</f>
        <v>0.872820063806031</v>
      </c>
      <c r="H668" s="21"/>
      <c r="I668" s="21"/>
      <c r="J668" s="21"/>
      <c r="K668" s="21"/>
      <c r="L668" s="21"/>
      <c r="M668" s="21"/>
      <c r="N668" s="21"/>
      <c r="O668" s="21"/>
      <c r="P668" s="21"/>
      <c r="S668" s="20" t="n">
        <v>0.934248395131633</v>
      </c>
      <c r="T668" s="20" t="n">
        <v>-1.23883802919598</v>
      </c>
      <c r="U668" s="20" t="n">
        <v>1.52475513531917</v>
      </c>
      <c r="V668" s="20" t="n">
        <v>0.337381982776997</v>
      </c>
      <c r="W668" s="20" t="n">
        <v>-1.75886021194316</v>
      </c>
      <c r="X668" s="20" t="n">
        <v>0.440119453950303</v>
      </c>
    </row>
    <row r="669" customFormat="false" ht="15" hidden="false" customHeight="false" outlineLevel="0" collapsed="false">
      <c r="A669" s="21" t="n">
        <v>645</v>
      </c>
      <c r="B669" s="18" t="n">
        <f aca="false">CHOOSE($G$9,S669,U669,W669)</f>
        <v>-0.290065673139719</v>
      </c>
      <c r="C669" s="18" t="n">
        <f aca="false">CHOOSE($G$9,T669,V669,X669)</f>
        <v>-0.162000626858225</v>
      </c>
      <c r="D669" s="24" t="n">
        <f aca="false">$B$6+$B$7*B669</f>
        <v>0.0209934326860281</v>
      </c>
      <c r="E669" s="24" t="n">
        <f aca="false">$C$6+$C$7*($B$8*B669+SQRT(1-$B$8^2)*C669)</f>
        <v>0.0214670505141915</v>
      </c>
      <c r="F669" s="14" t="n">
        <f aca="false">B669</f>
        <v>-0.290065673139719</v>
      </c>
      <c r="G669" s="14" t="n">
        <f aca="false">F669^2</f>
        <v>0.0841380947339982</v>
      </c>
      <c r="H669" s="21"/>
      <c r="I669" s="21"/>
      <c r="J669" s="21"/>
      <c r="K669" s="21"/>
      <c r="L669" s="21"/>
      <c r="M669" s="21"/>
      <c r="N669" s="21"/>
      <c r="O669" s="21"/>
      <c r="P669" s="21"/>
      <c r="S669" s="20" t="n">
        <v>-0.290065673139719</v>
      </c>
      <c r="T669" s="20" t="n">
        <v>-0.162000626858225</v>
      </c>
      <c r="U669" s="20" t="n">
        <v>0.303997666298788</v>
      </c>
      <c r="V669" s="20" t="n">
        <v>-0.648300147745781</v>
      </c>
      <c r="W669" s="20" t="n">
        <v>-0.787305236014244</v>
      </c>
      <c r="X669" s="20" t="n">
        <v>-0.387944210987281</v>
      </c>
    </row>
    <row r="670" customFormat="false" ht="15" hidden="false" customHeight="false" outlineLevel="0" collapsed="false">
      <c r="A670" s="21" t="n">
        <v>646</v>
      </c>
      <c r="B670" s="18" t="n">
        <f aca="false">CHOOSE($G$9,S670,U670,W670)</f>
        <v>-2.7763049597065</v>
      </c>
      <c r="C670" s="18" t="n">
        <f aca="false">CHOOSE($G$9,T670,V670,X670)</f>
        <v>0.129142194999282</v>
      </c>
      <c r="D670" s="24" t="n">
        <f aca="false">$B$6+$B$7*B670</f>
        <v>-0.22763049597065</v>
      </c>
      <c r="E670" s="24" t="n">
        <f aca="false">$C$6+$C$7*($B$8*B670+SQRT(1-$B$8^2)*C670)</f>
        <v>-0.0776312058283386</v>
      </c>
      <c r="F670" s="14" t="n">
        <f aca="false">B670</f>
        <v>-2.7763049597065</v>
      </c>
      <c r="G670" s="14" t="n">
        <f aca="false">F670^2</f>
        <v>7.70786922929089</v>
      </c>
      <c r="H670" s="21"/>
      <c r="I670" s="21"/>
      <c r="J670" s="21"/>
      <c r="K670" s="21"/>
      <c r="L670" s="21"/>
      <c r="M670" s="21"/>
      <c r="N670" s="21"/>
      <c r="O670" s="21"/>
      <c r="P670" s="21"/>
      <c r="S670" s="20" t="n">
        <v>-2.7763049597065</v>
      </c>
      <c r="T670" s="20" t="n">
        <v>0.129142194999282</v>
      </c>
      <c r="U670" s="20" t="n">
        <v>0.0419606181417758</v>
      </c>
      <c r="V670" s="20" t="n">
        <v>0.606061570274819</v>
      </c>
      <c r="W670" s="20" t="n">
        <v>-0.342806471826497</v>
      </c>
      <c r="X670" s="20" t="n">
        <v>0.299676303261301</v>
      </c>
    </row>
    <row r="671" customFormat="false" ht="15" hidden="false" customHeight="false" outlineLevel="0" collapsed="false">
      <c r="A671" s="21" t="n">
        <v>647</v>
      </c>
      <c r="B671" s="18" t="n">
        <f aca="false">CHOOSE($G$9,S671,U671,W671)</f>
        <v>-0.83538018360328</v>
      </c>
      <c r="C671" s="18" t="n">
        <f aca="false">CHOOSE($G$9,T671,V671,X671)</f>
        <v>-0.868898385081761</v>
      </c>
      <c r="D671" s="24" t="n">
        <f aca="false">$B$6+$B$7*B671</f>
        <v>-0.033538018360328</v>
      </c>
      <c r="E671" s="24" t="n">
        <f aca="false">$C$6+$C$7*($B$8*B671+SQRT(1-$B$8^2)*C671)</f>
        <v>-0.0670178166589718</v>
      </c>
      <c r="F671" s="14" t="n">
        <f aca="false">B671</f>
        <v>-0.83538018360328</v>
      </c>
      <c r="G671" s="14" t="n">
        <f aca="false">F671^2</f>
        <v>0.697860051157049</v>
      </c>
      <c r="H671" s="21"/>
      <c r="I671" s="21"/>
      <c r="J671" s="21"/>
      <c r="K671" s="21"/>
      <c r="L671" s="21"/>
      <c r="M671" s="21"/>
      <c r="N671" s="21"/>
      <c r="O671" s="21"/>
      <c r="P671" s="21"/>
      <c r="S671" s="20" t="n">
        <v>-0.83538018360328</v>
      </c>
      <c r="T671" s="20" t="n">
        <v>-0.868898385081761</v>
      </c>
      <c r="U671" s="20" t="n">
        <v>-0.32282986052511</v>
      </c>
      <c r="V671" s="20" t="n">
        <v>-0.787107252449376</v>
      </c>
      <c r="W671" s="20" t="n">
        <v>1.35795655133089</v>
      </c>
      <c r="X671" s="20" t="n">
        <v>2.49239798728484</v>
      </c>
    </row>
    <row r="672" customFormat="false" ht="15" hidden="false" customHeight="false" outlineLevel="0" collapsed="false">
      <c r="A672" s="21" t="n">
        <v>648</v>
      </c>
      <c r="B672" s="18" t="n">
        <f aca="false">CHOOSE($G$9,S672,U672,W672)</f>
        <v>-0.238679697331829</v>
      </c>
      <c r="C672" s="18" t="n">
        <f aca="false">CHOOSE($G$9,T672,V672,X672)</f>
        <v>0.234787726340807</v>
      </c>
      <c r="D672" s="24" t="n">
        <f aca="false">$B$6+$B$7*B672</f>
        <v>0.0261320302668171</v>
      </c>
      <c r="E672" s="24" t="n">
        <f aca="false">$C$6+$C$7*($B$8*B672+SQRT(1-$B$8^2)*C672)</f>
        <v>0.0583992286842013</v>
      </c>
      <c r="F672" s="14" t="n">
        <f aca="false">B672</f>
        <v>-0.238679697331829</v>
      </c>
      <c r="G672" s="14" t="n">
        <f aca="false">F672^2</f>
        <v>0.0569679979184135</v>
      </c>
      <c r="H672" s="21"/>
      <c r="I672" s="21"/>
      <c r="J672" s="21"/>
      <c r="K672" s="21"/>
      <c r="L672" s="21"/>
      <c r="M672" s="21"/>
      <c r="N672" s="21"/>
      <c r="O672" s="21"/>
      <c r="P672" s="21"/>
      <c r="S672" s="20" t="n">
        <v>-0.238679697331829</v>
      </c>
      <c r="T672" s="20" t="n">
        <v>0.234787726340807</v>
      </c>
      <c r="U672" s="20" t="n">
        <v>0.169907745499372</v>
      </c>
      <c r="V672" s="20" t="n">
        <v>1.06248708055683</v>
      </c>
      <c r="W672" s="20" t="n">
        <v>0.949573094935503</v>
      </c>
      <c r="X672" s="20" t="n">
        <v>-0.694274628798358</v>
      </c>
    </row>
    <row r="673" customFormat="false" ht="15" hidden="false" customHeight="false" outlineLevel="0" collapsed="false">
      <c r="A673" s="21" t="n">
        <v>649</v>
      </c>
      <c r="B673" s="18" t="n">
        <f aca="false">CHOOSE($G$9,S673,U673,W673)</f>
        <v>-1.46654189513463</v>
      </c>
      <c r="C673" s="18" t="n">
        <f aca="false">CHOOSE($G$9,T673,V673,X673)</f>
        <v>-1.42288572563405</v>
      </c>
      <c r="D673" s="24" t="n">
        <f aca="false">$B$6+$B$7*B673</f>
        <v>-0.0966541895134633</v>
      </c>
      <c r="E673" s="24" t="n">
        <f aca="false">$C$6+$C$7*($B$8*B673+SQRT(1-$B$8^2)*C673)</f>
        <v>-0.146552613264866</v>
      </c>
      <c r="F673" s="14" t="n">
        <f aca="false">B673</f>
        <v>-1.46654189513463</v>
      </c>
      <c r="G673" s="14" t="n">
        <f aca="false">F673^2</f>
        <v>2.15074513018508</v>
      </c>
      <c r="H673" s="21"/>
      <c r="I673" s="21"/>
      <c r="J673" s="21"/>
      <c r="K673" s="21"/>
      <c r="L673" s="21"/>
      <c r="M673" s="21"/>
      <c r="N673" s="21"/>
      <c r="O673" s="21"/>
      <c r="P673" s="21"/>
      <c r="S673" s="20" t="n">
        <v>-1.46654189513463</v>
      </c>
      <c r="T673" s="20" t="n">
        <v>-1.42288572563405</v>
      </c>
      <c r="U673" s="20" t="n">
        <v>-0.581429138263607</v>
      </c>
      <c r="V673" s="20" t="n">
        <v>0.453044024772027</v>
      </c>
      <c r="W673" s="20" t="n">
        <v>-0.611050096629233</v>
      </c>
      <c r="X673" s="20" t="n">
        <v>0.22506022108605</v>
      </c>
    </row>
    <row r="674" customFormat="false" ht="15" hidden="false" customHeight="false" outlineLevel="0" collapsed="false">
      <c r="A674" s="21" t="n">
        <v>650</v>
      </c>
      <c r="B674" s="18" t="n">
        <f aca="false">CHOOSE($G$9,S674,U674,W674)</f>
        <v>0.283258615947542</v>
      </c>
      <c r="C674" s="18" t="n">
        <f aca="false">CHOOSE($G$9,T674,V674,X674)</f>
        <v>-0.162513580883263</v>
      </c>
      <c r="D674" s="24" t="n">
        <f aca="false">$B$6+$B$7*B674</f>
        <v>0.0783258615947542</v>
      </c>
      <c r="E674" s="24" t="n">
        <f aca="false">$C$6+$C$7*($B$8*B674+SQRT(1-$B$8^2)*C674)</f>
        <v>0.0500888418468889</v>
      </c>
      <c r="F674" s="14" t="n">
        <f aca="false">B674</f>
        <v>0.283258615947542</v>
      </c>
      <c r="G674" s="14" t="n">
        <f aca="false">F674^2</f>
        <v>0.0802354435085172</v>
      </c>
      <c r="H674" s="21"/>
      <c r="I674" s="21"/>
      <c r="J674" s="21"/>
      <c r="K674" s="21"/>
      <c r="L674" s="21"/>
      <c r="M674" s="21"/>
      <c r="N674" s="21"/>
      <c r="O674" s="21"/>
      <c r="P674" s="21"/>
      <c r="S674" s="20" t="n">
        <v>0.283258615947542</v>
      </c>
      <c r="T674" s="20" t="n">
        <v>-0.162513580883263</v>
      </c>
      <c r="U674" s="20" t="n">
        <v>-0.458560835192794</v>
      </c>
      <c r="V674" s="20" t="n">
        <v>-1.64471430264449</v>
      </c>
      <c r="W674" s="20" t="n">
        <v>-1.62782441546398</v>
      </c>
      <c r="X674" s="20" t="n">
        <v>-0.744613777292509</v>
      </c>
    </row>
    <row r="675" customFormat="false" ht="15" hidden="false" customHeight="false" outlineLevel="0" collapsed="false">
      <c r="A675" s="21" t="n">
        <v>651</v>
      </c>
      <c r="B675" s="18" t="n">
        <f aca="false">CHOOSE($G$9,S675,U675,W675)</f>
        <v>1.04104943040374</v>
      </c>
      <c r="C675" s="18" t="n">
        <f aca="false">CHOOSE($G$9,T675,V675,X675)</f>
        <v>1.09394189629827</v>
      </c>
      <c r="D675" s="24" t="n">
        <f aca="false">$B$6+$B$7*B675</f>
        <v>0.154104943040374</v>
      </c>
      <c r="E675" s="24" t="n">
        <f aca="false">$C$6+$C$7*($B$8*B675+SQRT(1-$B$8^2)*C675)</f>
        <v>0.196790618766029</v>
      </c>
      <c r="F675" s="14" t="n">
        <f aca="false">B675</f>
        <v>1.04104943040374</v>
      </c>
      <c r="G675" s="14" t="n">
        <f aca="false">F675^2</f>
        <v>1.08378391654395</v>
      </c>
      <c r="H675" s="21"/>
      <c r="I675" s="21"/>
      <c r="J675" s="21"/>
      <c r="K675" s="21"/>
      <c r="L675" s="21"/>
      <c r="M675" s="21"/>
      <c r="N675" s="21"/>
      <c r="O675" s="21"/>
      <c r="P675" s="21"/>
      <c r="S675" s="20" t="n">
        <v>1.04104943040374</v>
      </c>
      <c r="T675" s="20" t="n">
        <v>1.09394189629827</v>
      </c>
      <c r="U675" s="20" t="n">
        <v>0.0423394398040892</v>
      </c>
      <c r="V675" s="20" t="n">
        <v>1.78150069847482</v>
      </c>
      <c r="W675" s="20" t="n">
        <v>0.367986795652041</v>
      </c>
      <c r="X675" s="20" t="n">
        <v>1.27623746236754</v>
      </c>
    </row>
    <row r="676" customFormat="false" ht="15" hidden="false" customHeight="false" outlineLevel="0" collapsed="false">
      <c r="A676" s="21" t="n">
        <v>652</v>
      </c>
      <c r="B676" s="18" t="n">
        <f aca="false">CHOOSE($G$9,S676,U676,W676)</f>
        <v>-0.00749262381945655</v>
      </c>
      <c r="C676" s="18" t="n">
        <f aca="false">CHOOSE($G$9,T676,V676,X676)</f>
        <v>0.69012166514151</v>
      </c>
      <c r="D676" s="24" t="n">
        <f aca="false">$B$6+$B$7*B676</f>
        <v>0.0492507376180544</v>
      </c>
      <c r="E676" s="24" t="n">
        <f aca="false">$C$6+$C$7*($B$8*B676+SQRT(1-$B$8^2)*C676)</f>
        <v>0.109391658180484</v>
      </c>
      <c r="F676" s="14" t="n">
        <f aca="false">B676</f>
        <v>-0.00749262381945655</v>
      </c>
      <c r="G676" s="14" t="n">
        <f aca="false">F676^2</f>
        <v>5.61394116998877E-005</v>
      </c>
      <c r="H676" s="21"/>
      <c r="I676" s="21"/>
      <c r="J676" s="21"/>
      <c r="K676" s="21"/>
      <c r="L676" s="21"/>
      <c r="M676" s="21"/>
      <c r="N676" s="21"/>
      <c r="O676" s="21"/>
      <c r="P676" s="21"/>
      <c r="S676" s="20" t="n">
        <v>-0.00749262381945655</v>
      </c>
      <c r="T676" s="20" t="n">
        <v>0.69012166514151</v>
      </c>
      <c r="U676" s="20" t="n">
        <v>1.78786093909525</v>
      </c>
      <c r="V676" s="20" t="n">
        <v>-0.0348420596500109</v>
      </c>
      <c r="W676" s="20" t="n">
        <v>-0.958096206537585</v>
      </c>
      <c r="X676" s="20" t="n">
        <v>-0.755715272321082</v>
      </c>
    </row>
    <row r="677" customFormat="false" ht="15" hidden="false" customHeight="false" outlineLevel="0" collapsed="false">
      <c r="A677" s="21" t="n">
        <v>653</v>
      </c>
      <c r="B677" s="18" t="n">
        <f aca="false">CHOOSE($G$9,S677,U677,W677)</f>
        <v>-0.0883459762179883</v>
      </c>
      <c r="C677" s="18" t="n">
        <f aca="false">CHOOSE($G$9,T677,V677,X677)</f>
        <v>0.84069484564747</v>
      </c>
      <c r="D677" s="24" t="n">
        <f aca="false">$B$6+$B$7*B677</f>
        <v>0.0411654023782012</v>
      </c>
      <c r="E677" s="24" t="n">
        <f aca="false">$C$6+$C$7*($B$8*B677+SQRT(1-$B$8^2)*C677)</f>
        <v>0.118389010505235</v>
      </c>
      <c r="F677" s="14" t="n">
        <f aca="false">B677</f>
        <v>-0.0883459762179883</v>
      </c>
      <c r="G677" s="14" t="n">
        <f aca="false">F677^2</f>
        <v>0.00780501151390935</v>
      </c>
      <c r="H677" s="21"/>
      <c r="I677" s="21"/>
      <c r="J677" s="21"/>
      <c r="K677" s="21"/>
      <c r="L677" s="21"/>
      <c r="M677" s="21"/>
      <c r="N677" s="21"/>
      <c r="O677" s="21"/>
      <c r="P677" s="21"/>
      <c r="S677" s="20" t="n">
        <v>-0.0883459762179883</v>
      </c>
      <c r="T677" s="20" t="n">
        <v>0.84069484564747</v>
      </c>
      <c r="U677" s="20" t="n">
        <v>-2.04369544039586</v>
      </c>
      <c r="V677" s="20" t="n">
        <v>-0.755902817137024</v>
      </c>
      <c r="W677" s="20" t="n">
        <v>1.21902481594289</v>
      </c>
      <c r="X677" s="20" t="n">
        <v>0.0797695021097934</v>
      </c>
    </row>
    <row r="678" customFormat="false" ht="15" hidden="false" customHeight="false" outlineLevel="0" collapsed="false">
      <c r="A678" s="21" t="n">
        <v>654</v>
      </c>
      <c r="B678" s="18" t="n">
        <f aca="false">CHOOSE($G$9,S678,U678,W678)</f>
        <v>0.794859968932591</v>
      </c>
      <c r="C678" s="18" t="n">
        <f aca="false">CHOOSE($G$9,T678,V678,X678)</f>
        <v>0.766805620725893</v>
      </c>
      <c r="D678" s="24" t="n">
        <f aca="false">$B$6+$B$7*B678</f>
        <v>0.129485996893259</v>
      </c>
      <c r="E678" s="24" t="n">
        <f aca="false">$C$6+$C$7*($B$8*B678+SQRT(1-$B$8^2)*C678)</f>
        <v>0.156150313177961</v>
      </c>
      <c r="F678" s="14" t="n">
        <f aca="false">B678</f>
        <v>0.794859968932591</v>
      </c>
      <c r="G678" s="14" t="n">
        <f aca="false">F678^2</f>
        <v>0.631802370211519</v>
      </c>
      <c r="H678" s="21"/>
      <c r="I678" s="21"/>
      <c r="J678" s="21"/>
      <c r="K678" s="21"/>
      <c r="L678" s="21"/>
      <c r="M678" s="21"/>
      <c r="N678" s="21"/>
      <c r="O678" s="21"/>
      <c r="P678" s="21"/>
      <c r="S678" s="20" t="n">
        <v>0.794859968932591</v>
      </c>
      <c r="T678" s="20" t="n">
        <v>0.766805620725893</v>
      </c>
      <c r="U678" s="20" t="n">
        <v>0.42116224534032</v>
      </c>
      <c r="V678" s="20" t="n">
        <v>1.69872911259214</v>
      </c>
      <c r="W678" s="20" t="n">
        <v>-0.134759832858236</v>
      </c>
      <c r="X678" s="20" t="n">
        <v>0.977347080955697</v>
      </c>
    </row>
    <row r="679" customFormat="false" ht="15" hidden="false" customHeight="false" outlineLevel="0" collapsed="false">
      <c r="A679" s="21" t="n">
        <v>655</v>
      </c>
      <c r="B679" s="18" t="n">
        <f aca="false">CHOOSE($G$9,S679,U679,W679)</f>
        <v>0.848373964924057</v>
      </c>
      <c r="C679" s="18" t="n">
        <f aca="false">CHOOSE($G$9,T679,V679,X679)</f>
        <v>-0.668153566606497</v>
      </c>
      <c r="D679" s="24" t="n">
        <f aca="false">$B$6+$B$7*B679</f>
        <v>0.134837396492406</v>
      </c>
      <c r="E679" s="24" t="n">
        <f aca="false">$C$6+$C$7*($B$8*B679+SQRT(1-$B$8^2)*C679)</f>
        <v>0.0345549020151624</v>
      </c>
      <c r="F679" s="14" t="n">
        <f aca="false">B679</f>
        <v>0.848373964924057</v>
      </c>
      <c r="G679" s="14" t="n">
        <f aca="false">F679^2</f>
        <v>0.719738384360966</v>
      </c>
      <c r="H679" s="21"/>
      <c r="I679" s="21"/>
      <c r="J679" s="21"/>
      <c r="K679" s="21"/>
      <c r="L679" s="21"/>
      <c r="M679" s="21"/>
      <c r="N679" s="21"/>
      <c r="O679" s="21"/>
      <c r="P679" s="21"/>
      <c r="S679" s="20" t="n">
        <v>0.848373964924057</v>
      </c>
      <c r="T679" s="20" t="n">
        <v>-0.668153566606497</v>
      </c>
      <c r="U679" s="20" t="n">
        <v>0.159400078681576</v>
      </c>
      <c r="V679" s="20" t="n">
        <v>-0.43685613375027</v>
      </c>
      <c r="W679" s="20" t="n">
        <v>0.85781979050183</v>
      </c>
      <c r="X679" s="20" t="n">
        <v>-0.769859312190982</v>
      </c>
    </row>
    <row r="680" customFormat="false" ht="15" hidden="false" customHeight="false" outlineLevel="0" collapsed="false">
      <c r="A680" s="21" t="n">
        <v>656</v>
      </c>
      <c r="B680" s="18" t="n">
        <f aca="false">CHOOSE($G$9,S680,U680,W680)</f>
        <v>-1.12001952856875</v>
      </c>
      <c r="C680" s="18" t="n">
        <f aca="false">CHOOSE($G$9,T680,V680,X680)</f>
        <v>-0.640077675242891</v>
      </c>
      <c r="D680" s="24" t="n">
        <f aca="false">$B$6+$B$7*B680</f>
        <v>-0.0620019528568749</v>
      </c>
      <c r="E680" s="24" t="n">
        <f aca="false">$C$6+$C$7*($B$8*B680+SQRT(1-$B$8^2)*C680)</f>
        <v>-0.0614333291440003</v>
      </c>
      <c r="F680" s="14" t="n">
        <f aca="false">B680</f>
        <v>-1.12001952856875</v>
      </c>
      <c r="G680" s="14" t="n">
        <f aca="false">F680^2</f>
        <v>1.25444374437536</v>
      </c>
      <c r="H680" s="21"/>
      <c r="I680" s="21"/>
      <c r="J680" s="21"/>
      <c r="K680" s="21"/>
      <c r="L680" s="21"/>
      <c r="M680" s="21"/>
      <c r="N680" s="21"/>
      <c r="O680" s="21"/>
      <c r="P680" s="21"/>
      <c r="S680" s="20" t="n">
        <v>-1.12001952856875</v>
      </c>
      <c r="T680" s="20" t="n">
        <v>-0.640077675242891</v>
      </c>
      <c r="U680" s="20" t="n">
        <v>1.15419166260457</v>
      </c>
      <c r="V680" s="20" t="n">
        <v>1.21184596109701</v>
      </c>
      <c r="W680" s="20" t="n">
        <v>0.666067963956449</v>
      </c>
      <c r="X680" s="20" t="n">
        <v>0.713978340205001</v>
      </c>
    </row>
    <row r="681" customFormat="false" ht="15" hidden="false" customHeight="false" outlineLevel="0" collapsed="false">
      <c r="A681" s="21" t="n">
        <v>657</v>
      </c>
      <c r="B681" s="18" t="n">
        <f aca="false">CHOOSE($G$9,S681,U681,W681)</f>
        <v>2.28268256922699</v>
      </c>
      <c r="C681" s="18" t="n">
        <f aca="false">CHOOSE($G$9,T681,V681,X681)</f>
        <v>-0.505545192712227</v>
      </c>
      <c r="D681" s="24" t="n">
        <f aca="false">$B$6+$B$7*B681</f>
        <v>0.278268256922699</v>
      </c>
      <c r="E681" s="24" t="n">
        <f aca="false">$C$6+$C$7*($B$8*B681+SQRT(1-$B$8^2)*C681)</f>
        <v>0.12035263049636</v>
      </c>
      <c r="F681" s="14" t="n">
        <f aca="false">B681</f>
        <v>2.28268256922699</v>
      </c>
      <c r="G681" s="14" t="n">
        <f aca="false">F681^2</f>
        <v>5.21063971185271</v>
      </c>
      <c r="H681" s="21"/>
      <c r="I681" s="21"/>
      <c r="J681" s="21"/>
      <c r="K681" s="21"/>
      <c r="L681" s="21"/>
      <c r="M681" s="21"/>
      <c r="N681" s="21"/>
      <c r="O681" s="21"/>
      <c r="P681" s="21"/>
      <c r="S681" s="20" t="n">
        <v>2.28268256922699</v>
      </c>
      <c r="T681" s="20" t="n">
        <v>-0.505545192712227</v>
      </c>
      <c r="U681" s="20" t="n">
        <v>-0.0353896154660349</v>
      </c>
      <c r="V681" s="20" t="n">
        <v>0.424582675190774</v>
      </c>
      <c r="W681" s="20" t="n">
        <v>0.456353126378923</v>
      </c>
      <c r="X681" s="20" t="n">
        <v>1.61619404849019</v>
      </c>
    </row>
    <row r="682" customFormat="false" ht="15" hidden="false" customHeight="false" outlineLevel="0" collapsed="false">
      <c r="A682" s="21" t="n">
        <v>658</v>
      </c>
      <c r="B682" s="18" t="n">
        <f aca="false">CHOOSE($G$9,S682,U682,W682)</f>
        <v>-0.635120424419342</v>
      </c>
      <c r="C682" s="18" t="n">
        <f aca="false">CHOOSE($G$9,T682,V682,X682)</f>
        <v>0.408422426791289</v>
      </c>
      <c r="D682" s="24" t="n">
        <f aca="false">$B$6+$B$7*B682</f>
        <v>-0.0135120424419341</v>
      </c>
      <c r="E682" s="24" t="n">
        <f aca="false">$C$6+$C$7*($B$8*B682+SQRT(1-$B$8^2)*C682)</f>
        <v>0.0536143984866876</v>
      </c>
      <c r="F682" s="14" t="n">
        <f aca="false">B682</f>
        <v>-0.635120424419342</v>
      </c>
      <c r="G682" s="14" t="n">
        <f aca="false">F682^2</f>
        <v>0.403377953514604</v>
      </c>
      <c r="H682" s="21"/>
      <c r="I682" s="21"/>
      <c r="J682" s="21"/>
      <c r="K682" s="21"/>
      <c r="L682" s="21"/>
      <c r="M682" s="21"/>
      <c r="N682" s="21"/>
      <c r="O682" s="21"/>
      <c r="P682" s="21"/>
      <c r="S682" s="20" t="n">
        <v>-0.635120424419342</v>
      </c>
      <c r="T682" s="20" t="n">
        <v>0.408422426791289</v>
      </c>
      <c r="U682" s="20" t="n">
        <v>-1.58477109696905</v>
      </c>
      <c r="V682" s="20" t="n">
        <v>-1.78174176366003</v>
      </c>
      <c r="W682" s="20" t="n">
        <v>0.881439191787079</v>
      </c>
      <c r="X682" s="20" t="n">
        <v>0.476481031592651</v>
      </c>
    </row>
    <row r="683" customFormat="false" ht="15" hidden="false" customHeight="false" outlineLevel="0" collapsed="false">
      <c r="A683" s="21" t="n">
        <v>659</v>
      </c>
      <c r="B683" s="18" t="n">
        <f aca="false">CHOOSE($G$9,S683,U683,W683)</f>
        <v>-1.19109724113443</v>
      </c>
      <c r="C683" s="18" t="n">
        <f aca="false">CHOOSE($G$9,T683,V683,X683)</f>
        <v>-0.993323789836236</v>
      </c>
      <c r="D683" s="24" t="n">
        <f aca="false">$B$6+$B$7*B683</f>
        <v>-0.0691097241134434</v>
      </c>
      <c r="E683" s="24" t="n">
        <f aca="false">$C$6+$C$7*($B$8*B683+SQRT(1-$B$8^2)*C683)</f>
        <v>-0.0955792256748832</v>
      </c>
      <c r="F683" s="14" t="n">
        <f aca="false">B683</f>
        <v>-1.19109724113443</v>
      </c>
      <c r="G683" s="14" t="n">
        <f aca="false">F683^2</f>
        <v>1.41871263783806</v>
      </c>
      <c r="H683" s="21"/>
      <c r="I683" s="21"/>
      <c r="J683" s="21"/>
      <c r="K683" s="21"/>
      <c r="L683" s="21"/>
      <c r="M683" s="21"/>
      <c r="N683" s="21"/>
      <c r="O683" s="21"/>
      <c r="P683" s="21"/>
      <c r="S683" s="20" t="n">
        <v>-1.19109724113443</v>
      </c>
      <c r="T683" s="20" t="n">
        <v>-0.993323789836236</v>
      </c>
      <c r="U683" s="20" t="n">
        <v>0.504776663472001</v>
      </c>
      <c r="V683" s="20" t="n">
        <v>0.567029372436513</v>
      </c>
      <c r="W683" s="20" t="n">
        <v>-0.891191315335007</v>
      </c>
      <c r="X683" s="20" t="n">
        <v>0.464509841671743</v>
      </c>
    </row>
    <row r="684" customFormat="false" ht="15" hidden="false" customHeight="false" outlineLevel="0" collapsed="false">
      <c r="A684" s="21" t="n">
        <v>660</v>
      </c>
      <c r="B684" s="18" t="n">
        <f aca="false">CHOOSE($G$9,S684,U684,W684)</f>
        <v>-0.535901418834375</v>
      </c>
      <c r="C684" s="18" t="n">
        <f aca="false">CHOOSE($G$9,T684,V684,X684)</f>
        <v>-0.608616046563938</v>
      </c>
      <c r="D684" s="24" t="n">
        <f aca="false">$B$6+$B$7*B684</f>
        <v>-0.0035901418834375</v>
      </c>
      <c r="E684" s="24" t="n">
        <f aca="false">$C$6+$C$7*($B$8*B684+SQRT(1-$B$8^2)*C684)</f>
        <v>-0.0295027666892411</v>
      </c>
      <c r="F684" s="14" t="n">
        <f aca="false">B684</f>
        <v>-0.535901418834375</v>
      </c>
      <c r="G684" s="14" t="n">
        <f aca="false">F684^2</f>
        <v>0.287190330708696</v>
      </c>
      <c r="H684" s="21"/>
      <c r="I684" s="21"/>
      <c r="J684" s="21"/>
      <c r="K684" s="21"/>
      <c r="L684" s="21"/>
      <c r="M684" s="21"/>
      <c r="N684" s="21"/>
      <c r="O684" s="21"/>
      <c r="P684" s="21"/>
      <c r="S684" s="20" t="n">
        <v>-0.535901418834375</v>
      </c>
      <c r="T684" s="20" t="n">
        <v>-0.608616046563938</v>
      </c>
      <c r="U684" s="20" t="n">
        <v>0.853747554834214</v>
      </c>
      <c r="V684" s="20" t="n">
        <v>-1.48111050495924</v>
      </c>
      <c r="W684" s="20" t="n">
        <v>0.156943751190218</v>
      </c>
      <c r="X684" s="20" t="n">
        <v>0.600374117335332</v>
      </c>
    </row>
    <row r="685" customFormat="false" ht="15" hidden="false" customHeight="false" outlineLevel="0" collapsed="false">
      <c r="A685" s="21" t="n">
        <v>661</v>
      </c>
      <c r="B685" s="18" t="n">
        <f aca="false">CHOOSE($G$9,S685,U685,W685)</f>
        <v>1.50777111057076</v>
      </c>
      <c r="C685" s="18" t="n">
        <f aca="false">CHOOSE($G$9,T685,V685,X685)</f>
        <v>-0.397463169992658</v>
      </c>
      <c r="D685" s="24" t="n">
        <f aca="false">$B$6+$B$7*B685</f>
        <v>0.200777111057076</v>
      </c>
      <c r="E685" s="24" t="n">
        <f aca="false">$C$6+$C$7*($B$8*B685+SQRT(1-$B$8^2)*C685)</f>
        <v>0.0909672353003044</v>
      </c>
      <c r="F685" s="14" t="n">
        <f aca="false">B685</f>
        <v>1.50777111057076</v>
      </c>
      <c r="G685" s="14" t="n">
        <f aca="false">F685^2</f>
        <v>2.27337372187178</v>
      </c>
      <c r="H685" s="21"/>
      <c r="I685" s="21"/>
      <c r="J685" s="21"/>
      <c r="K685" s="21"/>
      <c r="L685" s="21"/>
      <c r="M685" s="21"/>
      <c r="N685" s="21"/>
      <c r="O685" s="21"/>
      <c r="P685" s="21"/>
      <c r="S685" s="20" t="n">
        <v>1.50777111057076</v>
      </c>
      <c r="T685" s="20" t="n">
        <v>-0.397463169992658</v>
      </c>
      <c r="U685" s="20" t="n">
        <v>-1.92354005777141</v>
      </c>
      <c r="V685" s="20" t="n">
        <v>-1.95141511720454</v>
      </c>
      <c r="W685" s="20" t="n">
        <v>0.256061560889597</v>
      </c>
      <c r="X685" s="20" t="n">
        <v>-1.81501781975202</v>
      </c>
    </row>
    <row r="686" customFormat="false" ht="15" hidden="false" customHeight="false" outlineLevel="0" collapsed="false">
      <c r="A686" s="21" t="n">
        <v>662</v>
      </c>
      <c r="B686" s="18" t="n">
        <f aca="false">CHOOSE($G$9,S686,U686,W686)</f>
        <v>0.195961936399036</v>
      </c>
      <c r="C686" s="18" t="n">
        <f aca="false">CHOOSE($G$9,T686,V686,X686)</f>
        <v>0.748995822424496</v>
      </c>
      <c r="D686" s="24" t="n">
        <f aca="false">$B$6+$B$7*B686</f>
        <v>0.0695961936399036</v>
      </c>
      <c r="E686" s="24" t="n">
        <f aca="false">$C$6+$C$7*($B$8*B686+SQRT(1-$B$8^2)*C686)</f>
        <v>0.124663037774755</v>
      </c>
      <c r="F686" s="14" t="n">
        <f aca="false">B686</f>
        <v>0.195961936399036</v>
      </c>
      <c r="G686" s="14" t="n">
        <f aca="false">F686^2</f>
        <v>0.0384010805172599</v>
      </c>
      <c r="H686" s="21"/>
      <c r="I686" s="21"/>
      <c r="J686" s="21"/>
      <c r="K686" s="21"/>
      <c r="L686" s="21"/>
      <c r="M686" s="21"/>
      <c r="N686" s="21"/>
      <c r="O686" s="21"/>
      <c r="P686" s="21"/>
      <c r="S686" s="20" t="n">
        <v>0.195961936399036</v>
      </c>
      <c r="T686" s="20" t="n">
        <v>0.748995822424496</v>
      </c>
      <c r="U686" s="20" t="n">
        <v>-2.21117059733262</v>
      </c>
      <c r="V686" s="20" t="n">
        <v>0.201596014605351</v>
      </c>
      <c r="W686" s="20" t="n">
        <v>0.271745429535893</v>
      </c>
      <c r="X686" s="20" t="n">
        <v>0.769770024172602</v>
      </c>
    </row>
    <row r="687" customFormat="false" ht="15" hidden="false" customHeight="false" outlineLevel="0" collapsed="false">
      <c r="A687" s="21" t="n">
        <v>663</v>
      </c>
      <c r="B687" s="18" t="n">
        <f aca="false">CHOOSE($G$9,S687,U687,W687)</f>
        <v>-0.174434205683007</v>
      </c>
      <c r="C687" s="18" t="n">
        <f aca="false">CHOOSE($G$9,T687,V687,X687)</f>
        <v>0.595622943379972</v>
      </c>
      <c r="D687" s="24" t="n">
        <f aca="false">$B$6+$B$7*B687</f>
        <v>0.0325565794316993</v>
      </c>
      <c r="E687" s="24" t="n">
        <f aca="false">$C$6+$C$7*($B$8*B687+SQRT(1-$B$8^2)*C687)</f>
        <v>0.0928607497202413</v>
      </c>
      <c r="F687" s="14" t="n">
        <f aca="false">B687</f>
        <v>-0.174434205683007</v>
      </c>
      <c r="G687" s="14" t="n">
        <f aca="false">F687^2</f>
        <v>0.0304272921122617</v>
      </c>
      <c r="H687" s="21"/>
      <c r="I687" s="21"/>
      <c r="J687" s="21"/>
      <c r="K687" s="21"/>
      <c r="L687" s="21"/>
      <c r="M687" s="21"/>
      <c r="N687" s="21"/>
      <c r="O687" s="21"/>
      <c r="P687" s="21"/>
      <c r="S687" s="20" t="n">
        <v>-0.174434205683007</v>
      </c>
      <c r="T687" s="20" t="n">
        <v>0.595622943379972</v>
      </c>
      <c r="U687" s="20" t="n">
        <v>0.110281437982372</v>
      </c>
      <c r="V687" s="20" t="n">
        <v>0.751422904738615</v>
      </c>
      <c r="W687" s="20" t="n">
        <v>1.16186547972872</v>
      </c>
      <c r="X687" s="20" t="n">
        <v>1.50957036474833</v>
      </c>
    </row>
    <row r="688" customFormat="false" ht="15" hidden="false" customHeight="false" outlineLevel="0" collapsed="false">
      <c r="A688" s="21" t="n">
        <v>664</v>
      </c>
      <c r="B688" s="18" t="n">
        <f aca="false">CHOOSE($G$9,S688,U688,W688)</f>
        <v>-0.415907699087499</v>
      </c>
      <c r="C688" s="18" t="n">
        <f aca="false">CHOOSE($G$9,T688,V688,X688)</f>
        <v>1.44651572119591</v>
      </c>
      <c r="D688" s="24" t="n">
        <f aca="false">$B$6+$B$7*B688</f>
        <v>0.00840923009125008</v>
      </c>
      <c r="E688" s="24" t="n">
        <f aca="false">$C$6+$C$7*($B$8*B688+SQRT(1-$B$8^2)*C688)</f>
        <v>0.154476551198547</v>
      </c>
      <c r="F688" s="14" t="n">
        <f aca="false">B688</f>
        <v>-0.415907699087499</v>
      </c>
      <c r="G688" s="14" t="n">
        <f aca="false">F688^2</f>
        <v>0.172979214160258</v>
      </c>
      <c r="H688" s="21"/>
      <c r="I688" s="21"/>
      <c r="J688" s="21"/>
      <c r="K688" s="21"/>
      <c r="L688" s="21"/>
      <c r="M688" s="21"/>
      <c r="N688" s="21"/>
      <c r="O688" s="21"/>
      <c r="P688" s="21"/>
      <c r="S688" s="20" t="n">
        <v>-0.415907699087499</v>
      </c>
      <c r="T688" s="20" t="n">
        <v>1.44651572119591</v>
      </c>
      <c r="U688" s="20" t="n">
        <v>0.37855851641807</v>
      </c>
      <c r="V688" s="20" t="n">
        <v>-0.302026387115412</v>
      </c>
      <c r="W688" s="20" t="n">
        <v>-0.562821231328654</v>
      </c>
      <c r="X688" s="20" t="n">
        <v>0.218656415814936</v>
      </c>
    </row>
    <row r="689" customFormat="false" ht="15" hidden="false" customHeight="false" outlineLevel="0" collapsed="false">
      <c r="A689" s="21" t="n">
        <v>665</v>
      </c>
      <c r="B689" s="18" t="n">
        <f aca="false">CHOOSE($G$9,S689,U689,W689)</f>
        <v>0.622513293457874</v>
      </c>
      <c r="C689" s="18" t="n">
        <f aca="false">CHOOSE($G$9,T689,V689,X689)</f>
        <v>1.64025048659222</v>
      </c>
      <c r="D689" s="24" t="n">
        <f aca="false">$B$6+$B$7*B689</f>
        <v>0.112251329345787</v>
      </c>
      <c r="E689" s="24" t="n">
        <f aca="false">$C$6+$C$7*($B$8*B689+SQRT(1-$B$8^2)*C689)</f>
        <v>0.223175523668759</v>
      </c>
      <c r="F689" s="14" t="n">
        <f aca="false">B689</f>
        <v>0.622513293457874</v>
      </c>
      <c r="G689" s="14" t="n">
        <f aca="false">F689^2</f>
        <v>0.387522800531769</v>
      </c>
      <c r="H689" s="21"/>
      <c r="I689" s="21"/>
      <c r="J689" s="21"/>
      <c r="K689" s="21"/>
      <c r="L689" s="21"/>
      <c r="M689" s="21"/>
      <c r="N689" s="21"/>
      <c r="O689" s="21"/>
      <c r="P689" s="21"/>
      <c r="S689" s="20" t="n">
        <v>0.622513293457874</v>
      </c>
      <c r="T689" s="20" t="n">
        <v>1.64025048659222</v>
      </c>
      <c r="U689" s="20" t="n">
        <v>0.449453608136574</v>
      </c>
      <c r="V689" s="20" t="n">
        <v>0.157172702156646</v>
      </c>
      <c r="W689" s="20" t="n">
        <v>-0.563863576550603</v>
      </c>
      <c r="X689" s="20" t="n">
        <v>-0.439959812171775</v>
      </c>
    </row>
    <row r="690" customFormat="false" ht="15" hidden="false" customHeight="false" outlineLevel="0" collapsed="false">
      <c r="A690" s="21" t="n">
        <v>666</v>
      </c>
      <c r="B690" s="18" t="n">
        <f aca="false">CHOOSE($G$9,S690,U690,W690)</f>
        <v>2.25051101965705</v>
      </c>
      <c r="C690" s="18" t="n">
        <f aca="false">CHOOSE($G$9,T690,V690,X690)</f>
        <v>1.03737739649622</v>
      </c>
      <c r="D690" s="24" t="n">
        <f aca="false">$B$6+$B$7*B690</f>
        <v>0.275051101965705</v>
      </c>
      <c r="E690" s="24" t="n">
        <f aca="false">$C$6+$C$7*($B$8*B690+SQRT(1-$B$8^2)*C690)</f>
        <v>0.252365068850601</v>
      </c>
      <c r="F690" s="14" t="n">
        <f aca="false">B690</f>
        <v>2.25051101965705</v>
      </c>
      <c r="G690" s="14" t="n">
        <f aca="false">F690^2</f>
        <v>5.06479984959782</v>
      </c>
      <c r="H690" s="21"/>
      <c r="I690" s="21"/>
      <c r="J690" s="21"/>
      <c r="K690" s="21"/>
      <c r="L690" s="21"/>
      <c r="M690" s="21"/>
      <c r="N690" s="21"/>
      <c r="O690" s="21"/>
      <c r="P690" s="21"/>
      <c r="S690" s="20" t="n">
        <v>2.25051101965705</v>
      </c>
      <c r="T690" s="20" t="n">
        <v>1.03737739649622</v>
      </c>
      <c r="U690" s="20" t="n">
        <v>-1.44841944900472</v>
      </c>
      <c r="V690" s="20" t="n">
        <v>-0.0252920265171673</v>
      </c>
      <c r="W690" s="20" t="n">
        <v>-0.101011223807285</v>
      </c>
      <c r="X690" s="20" t="n">
        <v>-1.49109280800362</v>
      </c>
    </row>
    <row r="691" customFormat="false" ht="15" hidden="false" customHeight="false" outlineLevel="0" collapsed="false">
      <c r="A691" s="21" t="n">
        <v>667</v>
      </c>
      <c r="B691" s="18" t="n">
        <f aca="false">CHOOSE($G$9,S691,U691,W691)</f>
        <v>0.456560576997681</v>
      </c>
      <c r="C691" s="18" t="n">
        <f aca="false">CHOOSE($G$9,T691,V691,X691)</f>
        <v>-0.956602845472509</v>
      </c>
      <c r="D691" s="24" t="n">
        <f aca="false">$B$6+$B$7*B691</f>
        <v>0.0956560576997681</v>
      </c>
      <c r="E691" s="24" t="n">
        <f aca="false">$C$6+$C$7*($B$8*B691+SQRT(1-$B$8^2)*C691)</f>
        <v>-0.0100162077012832</v>
      </c>
      <c r="F691" s="14" t="n">
        <f aca="false">B691</f>
        <v>0.456560576997681</v>
      </c>
      <c r="G691" s="14" t="n">
        <f aca="false">F691^2</f>
        <v>0.208447560468456</v>
      </c>
      <c r="H691" s="21"/>
      <c r="I691" s="21"/>
      <c r="J691" s="21"/>
      <c r="K691" s="21"/>
      <c r="L691" s="21"/>
      <c r="M691" s="21"/>
      <c r="N691" s="21"/>
      <c r="O691" s="21"/>
      <c r="P691" s="21"/>
      <c r="S691" s="20" t="n">
        <v>0.456560576997681</v>
      </c>
      <c r="T691" s="20" t="n">
        <v>-0.956602845472509</v>
      </c>
      <c r="U691" s="20" t="n">
        <v>1.17205394982665</v>
      </c>
      <c r="V691" s="20" t="n">
        <v>0.373829871256797</v>
      </c>
      <c r="W691" s="20" t="n">
        <v>-1.06595861444641</v>
      </c>
      <c r="X691" s="20" t="n">
        <v>1.12985048780712</v>
      </c>
    </row>
    <row r="692" customFormat="false" ht="15" hidden="false" customHeight="false" outlineLevel="0" collapsed="false">
      <c r="A692" s="21" t="n">
        <v>668</v>
      </c>
      <c r="B692" s="18" t="n">
        <f aca="false">CHOOSE($G$9,S692,U692,W692)</f>
        <v>-1.4574737396536</v>
      </c>
      <c r="C692" s="18" t="n">
        <f aca="false">CHOOSE($G$9,T692,V692,X692)</f>
        <v>-0.66883127470689</v>
      </c>
      <c r="D692" s="24" t="n">
        <f aca="false">$B$6+$B$7*B692</f>
        <v>-0.0957473739653603</v>
      </c>
      <c r="E692" s="24" t="n">
        <f aca="false">$C$6+$C$7*($B$8*B692+SQRT(1-$B$8^2)*C692)</f>
        <v>-0.0807961744568496</v>
      </c>
      <c r="F692" s="14" t="n">
        <f aca="false">B692</f>
        <v>-1.4574737396536</v>
      </c>
      <c r="G692" s="14" t="n">
        <f aca="false">F692^2</f>
        <v>2.12422970177986</v>
      </c>
      <c r="H692" s="21"/>
      <c r="I692" s="21"/>
      <c r="J692" s="21"/>
      <c r="K692" s="21"/>
      <c r="L692" s="21"/>
      <c r="M692" s="21"/>
      <c r="N692" s="21"/>
      <c r="O692" s="21"/>
      <c r="P692" s="21"/>
      <c r="S692" s="20" t="n">
        <v>-1.4574737396536</v>
      </c>
      <c r="T692" s="20" t="n">
        <v>-0.66883127470689</v>
      </c>
      <c r="U692" s="20" t="n">
        <v>0.355549889271168</v>
      </c>
      <c r="V692" s="20" t="n">
        <v>0.581855240800378</v>
      </c>
      <c r="W692" s="20" t="n">
        <v>2.150716850889</v>
      </c>
      <c r="X692" s="20" t="n">
        <v>-0.722886949261254</v>
      </c>
    </row>
    <row r="693" customFormat="false" ht="15" hidden="false" customHeight="false" outlineLevel="0" collapsed="false">
      <c r="A693" s="21" t="n">
        <v>669</v>
      </c>
      <c r="B693" s="18" t="n">
        <f aca="false">CHOOSE($G$9,S693,U693,W693)</f>
        <v>2.08476981789511</v>
      </c>
      <c r="C693" s="18" t="n">
        <f aca="false">CHOOSE($G$9,T693,V693,X693)</f>
        <v>-1.09601320336446</v>
      </c>
      <c r="D693" s="24" t="n">
        <f aca="false">$B$6+$B$7*B693</f>
        <v>0.258476981789511</v>
      </c>
      <c r="E693" s="24" t="n">
        <f aca="false">$C$6+$C$7*($B$8*B693+SQRT(1-$B$8^2)*C693)</f>
        <v>0.0593209631950775</v>
      </c>
      <c r="F693" s="14" t="n">
        <f aca="false">B693</f>
        <v>2.08476981789511</v>
      </c>
      <c r="G693" s="14" t="n">
        <f aca="false">F693^2</f>
        <v>4.3462651936064</v>
      </c>
      <c r="H693" s="21"/>
      <c r="I693" s="21"/>
      <c r="J693" s="21"/>
      <c r="K693" s="21"/>
      <c r="L693" s="21"/>
      <c r="M693" s="21"/>
      <c r="N693" s="21"/>
      <c r="O693" s="21"/>
      <c r="P693" s="21"/>
      <c r="S693" s="20" t="n">
        <v>2.08476981789511</v>
      </c>
      <c r="T693" s="20" t="n">
        <v>-1.09601320336446</v>
      </c>
      <c r="U693" s="20" t="n">
        <v>0.0306741257493911</v>
      </c>
      <c r="V693" s="20" t="n">
        <v>-0.246474650044894</v>
      </c>
      <c r="W693" s="20" t="n">
        <v>0.98090587697176</v>
      </c>
      <c r="X693" s="20" t="n">
        <v>0.367113143246323</v>
      </c>
    </row>
    <row r="694" customFormat="false" ht="15" hidden="false" customHeight="false" outlineLevel="0" collapsed="false">
      <c r="A694" s="21" t="n">
        <v>670</v>
      </c>
      <c r="B694" s="18" t="n">
        <f aca="false">CHOOSE($G$9,S694,U694,W694)</f>
        <v>-0.165333002135019</v>
      </c>
      <c r="C694" s="18" t="n">
        <f aca="false">CHOOSE($G$9,T694,V694,X694)</f>
        <v>-0.770217010966131</v>
      </c>
      <c r="D694" s="24" t="n">
        <f aca="false">$B$6+$B$7*B694</f>
        <v>0.0334666997864981</v>
      </c>
      <c r="E694" s="24" t="n">
        <f aca="false">$C$6+$C$7*($B$8*B694+SQRT(1-$B$8^2)*C694)</f>
        <v>-0.0249693998991097</v>
      </c>
      <c r="F694" s="14" t="n">
        <f aca="false">B694</f>
        <v>-0.165333002135019</v>
      </c>
      <c r="G694" s="14" t="n">
        <f aca="false">F694^2</f>
        <v>0.0273350015949783</v>
      </c>
      <c r="H694" s="21"/>
      <c r="I694" s="21"/>
      <c r="J694" s="21"/>
      <c r="K694" s="21"/>
      <c r="L694" s="21"/>
      <c r="M694" s="21"/>
      <c r="N694" s="21"/>
      <c r="O694" s="21"/>
      <c r="P694" s="21"/>
      <c r="S694" s="20" t="n">
        <v>-0.165333002135019</v>
      </c>
      <c r="T694" s="20" t="n">
        <v>-0.770217010966131</v>
      </c>
      <c r="U694" s="20" t="n">
        <v>-0.60124414562959</v>
      </c>
      <c r="V694" s="20" t="n">
        <v>0.70782202712869</v>
      </c>
      <c r="W694" s="20" t="n">
        <v>0.161271418528044</v>
      </c>
      <c r="X694" s="20" t="n">
        <v>0.876260365679635</v>
      </c>
    </row>
    <row r="695" customFormat="false" ht="15" hidden="false" customHeight="false" outlineLevel="0" collapsed="false">
      <c r="A695" s="21" t="n">
        <v>671</v>
      </c>
      <c r="B695" s="18" t="n">
        <f aca="false">CHOOSE($G$9,S695,U695,W695)</f>
        <v>0.358424953863006</v>
      </c>
      <c r="C695" s="18" t="n">
        <f aca="false">CHOOSE($G$9,T695,V695,X695)</f>
        <v>0.526217481926045</v>
      </c>
      <c r="D695" s="24" t="n">
        <f aca="false">$B$6+$B$7*B695</f>
        <v>0.0858424953863006</v>
      </c>
      <c r="E695" s="24" t="n">
        <f aca="false">$C$6+$C$7*($B$8*B695+SQRT(1-$B$8^2)*C695)</f>
        <v>0.113493018419494</v>
      </c>
      <c r="F695" s="14" t="n">
        <f aca="false">B695</f>
        <v>0.358424953863006</v>
      </c>
      <c r="G695" s="14" t="n">
        <f aca="false">F695^2</f>
        <v>0.128468447551698</v>
      </c>
      <c r="H695" s="21"/>
      <c r="I695" s="21"/>
      <c r="J695" s="21"/>
      <c r="K695" s="21"/>
      <c r="L695" s="21"/>
      <c r="M695" s="21"/>
      <c r="N695" s="21"/>
      <c r="O695" s="21"/>
      <c r="P695" s="21"/>
      <c r="S695" s="20" t="n">
        <v>0.358424953863006</v>
      </c>
      <c r="T695" s="20" t="n">
        <v>0.526217481926045</v>
      </c>
      <c r="U695" s="20" t="n">
        <v>-0.119614588608039</v>
      </c>
      <c r="V695" s="20" t="n">
        <v>-0.0233615006938886</v>
      </c>
      <c r="W695" s="20" t="n">
        <v>-0.172289524044194</v>
      </c>
      <c r="X695" s="20" t="n">
        <v>0.626642872353411</v>
      </c>
    </row>
    <row r="696" customFormat="false" ht="15" hidden="false" customHeight="false" outlineLevel="0" collapsed="false">
      <c r="A696" s="21" t="n">
        <v>672</v>
      </c>
      <c r="B696" s="18" t="n">
        <f aca="false">CHOOSE($G$9,S696,U696,W696)</f>
        <v>0.273596017303555</v>
      </c>
      <c r="C696" s="18" t="n">
        <f aca="false">CHOOSE($G$9,T696,V696,X696)</f>
        <v>-0.302039322490178</v>
      </c>
      <c r="D696" s="24" t="n">
        <f aca="false">$B$6+$B$7*B696</f>
        <v>0.0773596017303555</v>
      </c>
      <c r="E696" s="24" t="n">
        <f aca="false">$C$6+$C$7*($B$8*B696+SQRT(1-$B$8^2)*C696)</f>
        <v>0.0375224282433443</v>
      </c>
      <c r="F696" s="14" t="n">
        <f aca="false">B696</f>
        <v>0.273596017303555</v>
      </c>
      <c r="G696" s="14" t="n">
        <f aca="false">F696^2</f>
        <v>0.0748547806843673</v>
      </c>
      <c r="H696" s="21"/>
      <c r="I696" s="21"/>
      <c r="J696" s="21"/>
      <c r="K696" s="21"/>
      <c r="L696" s="21"/>
      <c r="M696" s="21"/>
      <c r="N696" s="21"/>
      <c r="O696" s="21"/>
      <c r="P696" s="21"/>
      <c r="S696" s="20" t="n">
        <v>0.273596017303555</v>
      </c>
      <c r="T696" s="20" t="n">
        <v>-0.302039322490178</v>
      </c>
      <c r="U696" s="20" t="n">
        <v>-0.39805164621751</v>
      </c>
      <c r="V696" s="20" t="n">
        <v>0.149164762960851</v>
      </c>
      <c r="W696" s="20" t="n">
        <v>0.30372746865418</v>
      </c>
      <c r="X696" s="20" t="n">
        <v>0.399169276900988</v>
      </c>
    </row>
    <row r="697" customFormat="false" ht="15" hidden="false" customHeight="false" outlineLevel="0" collapsed="false">
      <c r="A697" s="21" t="n">
        <v>673</v>
      </c>
      <c r="B697" s="18" t="n">
        <f aca="false">CHOOSE($G$9,S697,U697,W697)</f>
        <v>-0.552274742032105</v>
      </c>
      <c r="C697" s="18" t="n">
        <f aca="false">CHOOSE($G$9,T697,V697,X697)</f>
        <v>-0.280139738635667</v>
      </c>
      <c r="D697" s="24" t="n">
        <f aca="false">$B$6+$B$7*B697</f>
        <v>-0.00522747420321053</v>
      </c>
      <c r="E697" s="24" t="n">
        <f aca="false">$C$6+$C$7*($B$8*B697+SQRT(1-$B$8^2)*C697)</f>
        <v>-0.00187455012840734</v>
      </c>
      <c r="F697" s="14" t="n">
        <f aca="false">B697</f>
        <v>-0.552274742032105</v>
      </c>
      <c r="G697" s="14" t="n">
        <f aca="false">F697^2</f>
        <v>0.305007390686629</v>
      </c>
      <c r="H697" s="21"/>
      <c r="I697" s="21"/>
      <c r="J697" s="21"/>
      <c r="K697" s="21"/>
      <c r="L697" s="21"/>
      <c r="M697" s="21"/>
      <c r="N697" s="21"/>
      <c r="O697" s="21"/>
      <c r="P697" s="21"/>
      <c r="S697" s="20" t="n">
        <v>-0.552274742032105</v>
      </c>
      <c r="T697" s="20" t="n">
        <v>-0.280139738635667</v>
      </c>
      <c r="U697" s="20" t="n">
        <v>-0.699273525745538</v>
      </c>
      <c r="V697" s="20" t="n">
        <v>-0.352175216827374</v>
      </c>
      <c r="W697" s="20" t="n">
        <v>0.804757154458397</v>
      </c>
      <c r="X697" s="20" t="n">
        <v>0.90386463726723</v>
      </c>
    </row>
    <row r="698" customFormat="false" ht="15" hidden="false" customHeight="false" outlineLevel="0" collapsed="false">
      <c r="A698" s="21" t="n">
        <v>674</v>
      </c>
      <c r="B698" s="18" t="n">
        <f aca="false">CHOOSE($G$9,S698,U698,W698)</f>
        <v>0.30956397280701</v>
      </c>
      <c r="C698" s="18" t="n">
        <f aca="false">CHOOSE($G$9,T698,V698,X698)</f>
        <v>-1.73768077970113</v>
      </c>
      <c r="D698" s="24" t="n">
        <f aca="false">$B$6+$B$7*B698</f>
        <v>0.0809563972807011</v>
      </c>
      <c r="E698" s="24" t="n">
        <f aca="false">$C$6+$C$7*($B$8*B698+SQRT(1-$B$8^2)*C698)</f>
        <v>-0.0850093712485621</v>
      </c>
      <c r="F698" s="14" t="n">
        <f aca="false">B698</f>
        <v>0.30956397280701</v>
      </c>
      <c r="G698" s="14" t="n">
        <f aca="false">F698^2</f>
        <v>0.0958298532600595</v>
      </c>
      <c r="H698" s="21"/>
      <c r="I698" s="21"/>
      <c r="J698" s="21"/>
      <c r="K698" s="21"/>
      <c r="L698" s="21"/>
      <c r="M698" s="21"/>
      <c r="N698" s="21"/>
      <c r="O698" s="21"/>
      <c r="P698" s="21"/>
      <c r="S698" s="20" t="n">
        <v>0.30956397280701</v>
      </c>
      <c r="T698" s="20" t="n">
        <v>-1.73768077970113</v>
      </c>
      <c r="U698" s="20" t="n">
        <v>-1.1708983642932</v>
      </c>
      <c r="V698" s="20" t="n">
        <v>-1.46218579802362</v>
      </c>
      <c r="W698" s="20" t="n">
        <v>-0.727546686858266</v>
      </c>
      <c r="X698" s="20" t="n">
        <v>-0.46798068174345</v>
      </c>
    </row>
    <row r="699" customFormat="false" ht="15" hidden="false" customHeight="false" outlineLevel="0" collapsed="false">
      <c r="A699" s="21" t="n">
        <v>675</v>
      </c>
      <c r="B699" s="18" t="n">
        <f aca="false">CHOOSE($G$9,S699,U699,W699)</f>
        <v>-0.114753767963007</v>
      </c>
      <c r="C699" s="18" t="n">
        <f aca="false">CHOOSE($G$9,T699,V699,X699)</f>
        <v>1.20205108960876</v>
      </c>
      <c r="D699" s="24" t="n">
        <f aca="false">$B$6+$B$7*B699</f>
        <v>0.0385246232036993</v>
      </c>
      <c r="E699" s="24" t="n">
        <f aca="false">$C$6+$C$7*($B$8*B699+SQRT(1-$B$8^2)*C699)</f>
        <v>0.148362989626645</v>
      </c>
      <c r="F699" s="14" t="n">
        <f aca="false">B699</f>
        <v>-0.114753767963007</v>
      </c>
      <c r="G699" s="14" t="n">
        <f aca="false">F699^2</f>
        <v>0.0131684272617078</v>
      </c>
      <c r="H699" s="21"/>
      <c r="I699" s="21"/>
      <c r="J699" s="21"/>
      <c r="K699" s="21"/>
      <c r="L699" s="21"/>
      <c r="M699" s="21"/>
      <c r="N699" s="21"/>
      <c r="O699" s="21"/>
      <c r="P699" s="21"/>
      <c r="S699" s="20" t="n">
        <v>-0.114753767963007</v>
      </c>
      <c r="T699" s="20" t="n">
        <v>1.20205108960876</v>
      </c>
      <c r="U699" s="20" t="n">
        <v>0.932115967399383</v>
      </c>
      <c r="V699" s="20" t="n">
        <v>-0.0883893579392305</v>
      </c>
      <c r="W699" s="20" t="n">
        <v>1.25815686642436</v>
      </c>
      <c r="X699" s="20" t="n">
        <v>-0.222848715445382</v>
      </c>
    </row>
    <row r="700" customFormat="false" ht="15" hidden="false" customHeight="false" outlineLevel="0" collapsed="false">
      <c r="A700" s="21" t="n">
        <v>676</v>
      </c>
      <c r="B700" s="18" t="n">
        <f aca="false">CHOOSE($G$9,S700,U700,W700)</f>
        <v>-0.723566413130979</v>
      </c>
      <c r="C700" s="18" t="n">
        <f aca="false">CHOOSE($G$9,T700,V700,X700)</f>
        <v>1.19968905693309</v>
      </c>
      <c r="D700" s="24" t="n">
        <f aca="false">$B$6+$B$7*B700</f>
        <v>-0.0223566413130979</v>
      </c>
      <c r="E700" s="24" t="n">
        <f aca="false">$C$6+$C$7*($B$8*B700+SQRT(1-$B$8^2)*C700)</f>
        <v>0.117717799338076</v>
      </c>
      <c r="F700" s="14" t="n">
        <f aca="false">B700</f>
        <v>-0.723566413130979</v>
      </c>
      <c r="G700" s="14" t="n">
        <f aca="false">F700^2</f>
        <v>0.52354835421123</v>
      </c>
      <c r="H700" s="21"/>
      <c r="I700" s="21"/>
      <c r="J700" s="21"/>
      <c r="K700" s="21"/>
      <c r="L700" s="21"/>
      <c r="M700" s="21"/>
      <c r="N700" s="21"/>
      <c r="O700" s="21"/>
      <c r="P700" s="21"/>
      <c r="S700" s="20" t="n">
        <v>-0.723566413130979</v>
      </c>
      <c r="T700" s="20" t="n">
        <v>1.19968905693309</v>
      </c>
      <c r="U700" s="20" t="n">
        <v>0.182821356981641</v>
      </c>
      <c r="V700" s="20" t="n">
        <v>1.28809402994958</v>
      </c>
      <c r="W700" s="20" t="n">
        <v>-0.828759097000166</v>
      </c>
      <c r="X700" s="20" t="n">
        <v>-1.69635256905615</v>
      </c>
    </row>
    <row r="701" customFormat="false" ht="15" hidden="false" customHeight="false" outlineLevel="0" collapsed="false">
      <c r="A701" s="21" t="n">
        <v>677</v>
      </c>
      <c r="B701" s="18" t="n">
        <f aca="false">CHOOSE($G$9,S701,U701,W701)</f>
        <v>-0.320046127290317</v>
      </c>
      <c r="C701" s="18" t="n">
        <f aca="false">CHOOSE($G$9,T701,V701,X701)</f>
        <v>-0.174667641361184</v>
      </c>
      <c r="D701" s="24" t="n">
        <f aca="false">$B$6+$B$7*B701</f>
        <v>0.0179953872709683</v>
      </c>
      <c r="E701" s="24" t="n">
        <f aca="false">$C$6+$C$7*($B$8*B701+SQRT(1-$B$8^2)*C701)</f>
        <v>0.0188710321716947</v>
      </c>
      <c r="F701" s="14" t="n">
        <f aca="false">B701</f>
        <v>-0.320046127290317</v>
      </c>
      <c r="G701" s="14" t="n">
        <f aca="false">F701^2</f>
        <v>0.10242952359353</v>
      </c>
      <c r="H701" s="21"/>
      <c r="I701" s="21"/>
      <c r="J701" s="21"/>
      <c r="K701" s="21"/>
      <c r="L701" s="21"/>
      <c r="M701" s="21"/>
      <c r="N701" s="21"/>
      <c r="O701" s="21"/>
      <c r="P701" s="21"/>
      <c r="S701" s="20" t="n">
        <v>-0.320046127290317</v>
      </c>
      <c r="T701" s="20" t="n">
        <v>-0.174667641361184</v>
      </c>
      <c r="U701" s="20" t="n">
        <v>0.0892645100435621</v>
      </c>
      <c r="V701" s="20" t="n">
        <v>1.50155296977898</v>
      </c>
      <c r="W701" s="20" t="n">
        <v>-0.0860619688968565</v>
      </c>
      <c r="X701" s="20" t="n">
        <v>-0.327296937816719</v>
      </c>
    </row>
    <row r="702" customFormat="false" ht="15" hidden="false" customHeight="false" outlineLevel="0" collapsed="false">
      <c r="A702" s="21" t="n">
        <v>678</v>
      </c>
      <c r="B702" s="18" t="n">
        <f aca="false">CHOOSE($G$9,S702,U702,W702)</f>
        <v>1.61095797748117</v>
      </c>
      <c r="C702" s="18" t="n">
        <f aca="false">CHOOSE($G$9,T702,V702,X702)</f>
        <v>0.227861864595705</v>
      </c>
      <c r="D702" s="24" t="n">
        <f aca="false">$B$6+$B$7*B702</f>
        <v>0.211095797748117</v>
      </c>
      <c r="E702" s="24" t="n">
        <f aca="false">$C$6+$C$7*($B$8*B702+SQRT(1-$B$8^2)*C702)</f>
        <v>0.150281315203416</v>
      </c>
      <c r="F702" s="14" t="n">
        <f aca="false">B702</f>
        <v>1.61095797748117</v>
      </c>
      <c r="G702" s="14" t="n">
        <f aca="false">F702^2</f>
        <v>2.59518560521023</v>
      </c>
      <c r="H702" s="21"/>
      <c r="I702" s="21"/>
      <c r="J702" s="21"/>
      <c r="K702" s="21"/>
      <c r="L702" s="21"/>
      <c r="M702" s="21"/>
      <c r="N702" s="21"/>
      <c r="O702" s="21"/>
      <c r="P702" s="21"/>
      <c r="S702" s="20" t="n">
        <v>1.61095797748117</v>
      </c>
      <c r="T702" s="20" t="n">
        <v>0.227861864595705</v>
      </c>
      <c r="U702" s="20" t="n">
        <v>-0.571411216069038</v>
      </c>
      <c r="V702" s="20" t="n">
        <v>-0.31293151993307</v>
      </c>
      <c r="W702" s="20" t="n">
        <v>0.0341993818898923</v>
      </c>
      <c r="X702" s="20" t="n">
        <v>-1.01018502818338</v>
      </c>
    </row>
    <row r="703" customFormat="false" ht="15" hidden="false" customHeight="false" outlineLevel="0" collapsed="false">
      <c r="A703" s="21" t="n">
        <v>679</v>
      </c>
      <c r="B703" s="18" t="n">
        <f aca="false">CHOOSE($G$9,S703,U703,W703)</f>
        <v>0.66783649265395</v>
      </c>
      <c r="C703" s="18" t="n">
        <f aca="false">CHOOSE($G$9,T703,V703,X703)</f>
        <v>-0.875281916097619</v>
      </c>
      <c r="D703" s="24" t="n">
        <f aca="false">$B$6+$B$7*B703</f>
        <v>0.116783649265395</v>
      </c>
      <c r="E703" s="24" t="n">
        <f aca="false">$C$6+$C$7*($B$8*B703+SQRT(1-$B$8^2)*C703)</f>
        <v>0.00759018715133173</v>
      </c>
      <c r="F703" s="14" t="n">
        <f aca="false">B703</f>
        <v>0.66783649265395</v>
      </c>
      <c r="G703" s="14" t="n">
        <f aca="false">F703^2</f>
        <v>0.446005580920329</v>
      </c>
      <c r="H703" s="21"/>
      <c r="I703" s="21"/>
      <c r="J703" s="21"/>
      <c r="K703" s="21"/>
      <c r="L703" s="21"/>
      <c r="M703" s="21"/>
      <c r="N703" s="21"/>
      <c r="O703" s="21"/>
      <c r="P703" s="21"/>
      <c r="S703" s="20" t="n">
        <v>0.66783649265395</v>
      </c>
      <c r="T703" s="20" t="n">
        <v>-0.875281916097619</v>
      </c>
      <c r="U703" s="20" t="n">
        <v>-0.280139686885011</v>
      </c>
      <c r="V703" s="20" t="n">
        <v>1.59240556762874</v>
      </c>
      <c r="W703" s="20" t="n">
        <v>-0.36077348076606</v>
      </c>
      <c r="X703" s="20" t="n">
        <v>0.643433478525778</v>
      </c>
    </row>
    <row r="704" customFormat="false" ht="15" hidden="false" customHeight="false" outlineLevel="0" collapsed="false">
      <c r="A704" s="21" t="n">
        <v>680</v>
      </c>
      <c r="B704" s="18" t="n">
        <f aca="false">CHOOSE($G$9,S704,U704,W704)</f>
        <v>-1.14769754240376</v>
      </c>
      <c r="C704" s="18" t="n">
        <f aca="false">CHOOSE($G$9,T704,V704,X704)</f>
        <v>-1.52318072501895</v>
      </c>
      <c r="D704" s="24" t="n">
        <f aca="false">$B$6+$B$7*B704</f>
        <v>-0.0647697542403764</v>
      </c>
      <c r="E704" s="24" t="n">
        <f aca="false">$C$6+$C$7*($B$8*B704+SQRT(1-$B$8^2)*C704)</f>
        <v>-0.139296197362309</v>
      </c>
      <c r="F704" s="14" t="n">
        <f aca="false">B704</f>
        <v>-1.14769754240376</v>
      </c>
      <c r="G704" s="14" t="n">
        <f aca="false">F704^2</f>
        <v>1.31720964883964</v>
      </c>
      <c r="H704" s="21"/>
      <c r="I704" s="21"/>
      <c r="J704" s="21"/>
      <c r="K704" s="21"/>
      <c r="L704" s="21"/>
      <c r="M704" s="21"/>
      <c r="N704" s="21"/>
      <c r="O704" s="21"/>
      <c r="P704" s="21"/>
      <c r="S704" s="20" t="n">
        <v>-1.14769754240376</v>
      </c>
      <c r="T704" s="20" t="n">
        <v>-1.52318072501895</v>
      </c>
      <c r="U704" s="20" t="n">
        <v>-0.674938454139671</v>
      </c>
      <c r="V704" s="20" t="n">
        <v>-0.464725113792663</v>
      </c>
      <c r="W704" s="20" t="n">
        <v>0.210799164926929</v>
      </c>
      <c r="X704" s="20" t="n">
        <v>1.38365516367628</v>
      </c>
    </row>
    <row r="705" customFormat="false" ht="15" hidden="false" customHeight="false" outlineLevel="0" collapsed="false">
      <c r="A705" s="21" t="n">
        <v>681</v>
      </c>
      <c r="B705" s="18" t="n">
        <f aca="false">CHOOSE($G$9,S705,U705,W705)</f>
        <v>-0.18826972435582</v>
      </c>
      <c r="C705" s="18" t="n">
        <f aca="false">CHOOSE($G$9,T705,V705,X705)</f>
        <v>-0.0764907098923219</v>
      </c>
      <c r="D705" s="24" t="n">
        <f aca="false">$B$6+$B$7*B705</f>
        <v>0.031173027564418</v>
      </c>
      <c r="E705" s="24" t="n">
        <f aca="false">$C$6+$C$7*($B$8*B705+SQRT(1-$B$8^2)*C705)</f>
        <v>0.0339622239901834</v>
      </c>
      <c r="F705" s="14" t="n">
        <f aca="false">B705</f>
        <v>-0.18826972435582</v>
      </c>
      <c r="G705" s="14" t="n">
        <f aca="false">F705^2</f>
        <v>0.0354454891090164</v>
      </c>
      <c r="H705" s="21"/>
      <c r="I705" s="21"/>
      <c r="J705" s="21"/>
      <c r="K705" s="21"/>
      <c r="L705" s="21"/>
      <c r="M705" s="21"/>
      <c r="N705" s="21"/>
      <c r="O705" s="21"/>
      <c r="P705" s="21"/>
      <c r="S705" s="20" t="n">
        <v>-0.18826972435582</v>
      </c>
      <c r="T705" s="20" t="n">
        <v>-0.0764907098923219</v>
      </c>
      <c r="U705" s="20" t="n">
        <v>0.152672745773356</v>
      </c>
      <c r="V705" s="20" t="n">
        <v>-1.01128718410822</v>
      </c>
      <c r="W705" s="20" t="n">
        <v>0.36665035956857</v>
      </c>
      <c r="X705" s="20" t="n">
        <v>0.715059501736948</v>
      </c>
    </row>
    <row r="706" customFormat="false" ht="15" hidden="false" customHeight="false" outlineLevel="0" collapsed="false">
      <c r="A706" s="21" t="n">
        <v>682</v>
      </c>
      <c r="B706" s="18" t="n">
        <f aca="false">CHOOSE($G$9,S706,U706,W706)</f>
        <v>-0.6952293263421</v>
      </c>
      <c r="C706" s="18" t="n">
        <f aca="false">CHOOSE($G$9,T706,V706,X706)</f>
        <v>-0.497061130450818</v>
      </c>
      <c r="D706" s="24" t="n">
        <f aca="false">$B$6+$B$7*B706</f>
        <v>-0.01952293263421</v>
      </c>
      <c r="E706" s="24" t="n">
        <f aca="false">$C$6+$C$7*($B$8*B706+SQRT(1-$B$8^2)*C706)</f>
        <v>-0.0278082229375269</v>
      </c>
      <c r="F706" s="14" t="n">
        <f aca="false">B706</f>
        <v>-0.6952293263421</v>
      </c>
      <c r="G706" s="14" t="n">
        <f aca="false">F706^2</f>
        <v>0.48334381620609</v>
      </c>
      <c r="H706" s="21"/>
      <c r="I706" s="21"/>
      <c r="J706" s="21"/>
      <c r="K706" s="21"/>
      <c r="L706" s="21"/>
      <c r="M706" s="21"/>
      <c r="N706" s="21"/>
      <c r="O706" s="21"/>
      <c r="P706" s="21"/>
      <c r="S706" s="20" t="n">
        <v>-0.6952293263421</v>
      </c>
      <c r="T706" s="20" t="n">
        <v>-0.497061130450818</v>
      </c>
      <c r="U706" s="20" t="n">
        <v>-0.326129882846452</v>
      </c>
      <c r="V706" s="20" t="n">
        <v>0.42772309784284</v>
      </c>
      <c r="W706" s="20" t="n">
        <v>0.920464530808467</v>
      </c>
      <c r="X706" s="20" t="n">
        <v>0.75216847301497</v>
      </c>
    </row>
    <row r="707" customFormat="false" ht="15" hidden="false" customHeight="false" outlineLevel="0" collapsed="false">
      <c r="A707" s="21" t="n">
        <v>683</v>
      </c>
      <c r="B707" s="18" t="n">
        <f aca="false">CHOOSE($G$9,S707,U707,W707)</f>
        <v>0.640961030988957</v>
      </c>
      <c r="C707" s="18" t="n">
        <f aca="false">CHOOSE($G$9,T707,V707,X707)</f>
        <v>1.04890010174667</v>
      </c>
      <c r="D707" s="24" t="n">
        <f aca="false">$B$6+$B$7*B707</f>
        <v>0.114096103098896</v>
      </c>
      <c r="E707" s="24" t="n">
        <f aca="false">$C$6+$C$7*($B$8*B707+SQRT(1-$B$8^2)*C707)</f>
        <v>0.172885464963918</v>
      </c>
      <c r="F707" s="14" t="n">
        <f aca="false">B707</f>
        <v>0.640961030988957</v>
      </c>
      <c r="G707" s="14" t="n">
        <f aca="false">F707^2</f>
        <v>0.410831043246426</v>
      </c>
      <c r="H707" s="21"/>
      <c r="I707" s="21"/>
      <c r="J707" s="21"/>
      <c r="K707" s="21"/>
      <c r="L707" s="21"/>
      <c r="M707" s="21"/>
      <c r="N707" s="21"/>
      <c r="O707" s="21"/>
      <c r="P707" s="21"/>
      <c r="S707" s="20" t="n">
        <v>0.640961030988957</v>
      </c>
      <c r="T707" s="20" t="n">
        <v>1.04890010174667</v>
      </c>
      <c r="U707" s="20" t="n">
        <v>0.482813940829697</v>
      </c>
      <c r="V707" s="20" t="n">
        <v>-1.35730801735628</v>
      </c>
      <c r="W707" s="20" t="n">
        <v>-0.966272011468055</v>
      </c>
      <c r="X707" s="20" t="n">
        <v>0.972201307390558</v>
      </c>
    </row>
    <row r="708" customFormat="false" ht="15" hidden="false" customHeight="false" outlineLevel="0" collapsed="false">
      <c r="A708" s="21" t="n">
        <v>684</v>
      </c>
      <c r="B708" s="18" t="n">
        <f aca="false">CHOOSE($G$9,S708,U708,W708)</f>
        <v>0.346163187488227</v>
      </c>
      <c r="C708" s="18" t="n">
        <f aca="false">CHOOSE($G$9,T708,V708,X708)</f>
        <v>-0.332206783254782</v>
      </c>
      <c r="D708" s="24" t="n">
        <f aca="false">$B$6+$B$7*B708</f>
        <v>0.0846163187488227</v>
      </c>
      <c r="E708" s="24" t="n">
        <f aca="false">$C$6+$C$7*($B$8*B708+SQRT(1-$B$8^2)*C708)</f>
        <v>0.0385382080135962</v>
      </c>
      <c r="F708" s="14" t="n">
        <f aca="false">B708</f>
        <v>0.346163187488227</v>
      </c>
      <c r="G708" s="14" t="n">
        <f aca="false">F708^2</f>
        <v>0.119828952372009</v>
      </c>
      <c r="H708" s="21"/>
      <c r="I708" s="21"/>
      <c r="J708" s="21"/>
      <c r="K708" s="21"/>
      <c r="L708" s="21"/>
      <c r="M708" s="21"/>
      <c r="N708" s="21"/>
      <c r="O708" s="21"/>
      <c r="P708" s="21"/>
      <c r="S708" s="20" t="n">
        <v>0.346163187488227</v>
      </c>
      <c r="T708" s="20" t="n">
        <v>-0.332206783254782</v>
      </c>
      <c r="U708" s="20" t="n">
        <v>0.451925929832128</v>
      </c>
      <c r="V708" s="20" t="n">
        <v>-0.784143312786</v>
      </c>
      <c r="W708" s="20" t="n">
        <v>-0.474208553116081</v>
      </c>
      <c r="X708" s="20" t="n">
        <v>-0.291799706776287</v>
      </c>
    </row>
    <row r="709" customFormat="false" ht="15" hidden="false" customHeight="false" outlineLevel="0" collapsed="false">
      <c r="A709" s="21" t="n">
        <v>685</v>
      </c>
      <c r="B709" s="18" t="n">
        <f aca="false">CHOOSE($G$9,S709,U709,W709)</f>
        <v>-0.437133623028351</v>
      </c>
      <c r="C709" s="18" t="n">
        <f aca="false">CHOOSE($G$9,T709,V709,X709)</f>
        <v>0.148225928944473</v>
      </c>
      <c r="D709" s="24" t="n">
        <f aca="false">$B$6+$B$7*B709</f>
        <v>0.00628663769716494</v>
      </c>
      <c r="E709" s="24" t="n">
        <f aca="false">$C$6+$C$7*($B$8*B709+SQRT(1-$B$8^2)*C709)</f>
        <v>0.0409800608451285</v>
      </c>
      <c r="F709" s="14" t="n">
        <f aca="false">B709</f>
        <v>-0.437133623028351</v>
      </c>
      <c r="G709" s="14" t="n">
        <f aca="false">F709^2</f>
        <v>0.191085804381892</v>
      </c>
      <c r="H709" s="21"/>
      <c r="I709" s="21"/>
      <c r="J709" s="21"/>
      <c r="K709" s="21"/>
      <c r="L709" s="21"/>
      <c r="M709" s="21"/>
      <c r="N709" s="21"/>
      <c r="O709" s="21"/>
      <c r="P709" s="21"/>
      <c r="S709" s="20" t="n">
        <v>-0.437133623028351</v>
      </c>
      <c r="T709" s="20" t="n">
        <v>0.148225928944473</v>
      </c>
      <c r="U709" s="20" t="n">
        <v>1.22883203945874</v>
      </c>
      <c r="V709" s="20" t="n">
        <v>0.136954714947135</v>
      </c>
      <c r="W709" s="20" t="n">
        <v>-1.20695530220554</v>
      </c>
      <c r="X709" s="20" t="n">
        <v>1.45045416364952</v>
      </c>
    </row>
    <row r="710" customFormat="false" ht="15" hidden="false" customHeight="false" outlineLevel="0" collapsed="false">
      <c r="A710" s="21" t="n">
        <v>686</v>
      </c>
      <c r="B710" s="18" t="n">
        <f aca="false">CHOOSE($G$9,S710,U710,W710)</f>
        <v>0.921952123901563</v>
      </c>
      <c r="C710" s="18" t="n">
        <f aca="false">CHOOSE($G$9,T710,V710,X710)</f>
        <v>-1.23550251066153</v>
      </c>
      <c r="D710" s="24" t="n">
        <f aca="false">$B$6+$B$7*B710</f>
        <v>0.142195212390156</v>
      </c>
      <c r="E710" s="24" t="n">
        <f aca="false">$C$6+$C$7*($B$8*B710+SQRT(1-$B$8^2)*C710)</f>
        <v>-0.0109000498721559</v>
      </c>
      <c r="F710" s="14" t="n">
        <f aca="false">B710</f>
        <v>0.921952123901563</v>
      </c>
      <c r="G710" s="14" t="n">
        <f aca="false">F710^2</f>
        <v>0.849995718766603</v>
      </c>
      <c r="H710" s="21"/>
      <c r="I710" s="21"/>
      <c r="J710" s="21"/>
      <c r="K710" s="21"/>
      <c r="L710" s="21"/>
      <c r="M710" s="21"/>
      <c r="N710" s="21"/>
      <c r="O710" s="21"/>
      <c r="P710" s="21"/>
      <c r="S710" s="20" t="n">
        <v>0.921952123901563</v>
      </c>
      <c r="T710" s="20" t="n">
        <v>-1.23550251066153</v>
      </c>
      <c r="U710" s="20" t="n">
        <v>-0.946600684533879</v>
      </c>
      <c r="V710" s="20" t="n">
        <v>0.904894112209301</v>
      </c>
      <c r="W710" s="20" t="n">
        <v>-0.0332893744158593</v>
      </c>
      <c r="X710" s="20" t="n">
        <v>0.0283934588710868</v>
      </c>
    </row>
    <row r="711" customFormat="false" ht="15" hidden="false" customHeight="false" outlineLevel="0" collapsed="false">
      <c r="A711" s="21" t="n">
        <v>687</v>
      </c>
      <c r="B711" s="18" t="n">
        <f aca="false">CHOOSE($G$9,S711,U711,W711)</f>
        <v>1.783008833714</v>
      </c>
      <c r="C711" s="18" t="n">
        <f aca="false">CHOOSE($G$9,T711,V711,X711)</f>
        <v>0.451022654119458</v>
      </c>
      <c r="D711" s="24" t="n">
        <f aca="false">$B$6+$B$7*B711</f>
        <v>0.2283008833714</v>
      </c>
      <c r="E711" s="24" t="n">
        <f aca="false">$C$6+$C$7*($B$8*B711+SQRT(1-$B$8^2)*C711)</f>
        <v>0.178210149300673</v>
      </c>
      <c r="F711" s="14" t="n">
        <f aca="false">B711</f>
        <v>1.783008833714</v>
      </c>
      <c r="G711" s="14" t="n">
        <f aca="false">F711^2</f>
        <v>3.17912050110215</v>
      </c>
      <c r="H711" s="21"/>
      <c r="I711" s="21"/>
      <c r="J711" s="21"/>
      <c r="K711" s="21"/>
      <c r="L711" s="21"/>
      <c r="M711" s="21"/>
      <c r="N711" s="21"/>
      <c r="O711" s="21"/>
      <c r="P711" s="21"/>
      <c r="S711" s="20" t="n">
        <v>1.783008833714</v>
      </c>
      <c r="T711" s="20" t="n">
        <v>0.451022654119458</v>
      </c>
      <c r="U711" s="20" t="n">
        <v>1.5062211108575</v>
      </c>
      <c r="V711" s="20" t="n">
        <v>0.034230821416899</v>
      </c>
      <c r="W711" s="20" t="n">
        <v>-0.836467495304069</v>
      </c>
      <c r="X711" s="20" t="n">
        <v>0.0549472415902747</v>
      </c>
    </row>
    <row r="712" customFormat="false" ht="15" hidden="false" customHeight="false" outlineLevel="0" collapsed="false">
      <c r="A712" s="21" t="n">
        <v>688</v>
      </c>
      <c r="B712" s="18" t="n">
        <f aca="false">CHOOSE($G$9,S712,U712,W712)</f>
        <v>0.419294695780984</v>
      </c>
      <c r="C712" s="18" t="n">
        <f aca="false">CHOOSE($G$9,T712,V712,X712)</f>
        <v>-1.01733275277102</v>
      </c>
      <c r="D712" s="24" t="n">
        <f aca="false">$B$6+$B$7*B712</f>
        <v>0.0919294695780984</v>
      </c>
      <c r="E712" s="24" t="n">
        <f aca="false">$C$6+$C$7*($B$8*B712+SQRT(1-$B$8^2)*C712)</f>
        <v>-0.0171388660111168</v>
      </c>
      <c r="F712" s="14" t="n">
        <f aca="false">B712</f>
        <v>0.419294695780984</v>
      </c>
      <c r="G712" s="14" t="n">
        <f aca="false">F712^2</f>
        <v>0.175808041910068</v>
      </c>
      <c r="H712" s="21"/>
      <c r="I712" s="21"/>
      <c r="J712" s="21"/>
      <c r="K712" s="21"/>
      <c r="L712" s="21"/>
      <c r="M712" s="21"/>
      <c r="N712" s="21"/>
      <c r="O712" s="21"/>
      <c r="P712" s="21"/>
      <c r="S712" s="20" t="n">
        <v>0.419294695780984</v>
      </c>
      <c r="T712" s="20" t="n">
        <v>-1.01733275277102</v>
      </c>
      <c r="U712" s="20" t="n">
        <v>1.83030805322549</v>
      </c>
      <c r="V712" s="20" t="n">
        <v>0.879994047104096</v>
      </c>
      <c r="W712" s="20" t="n">
        <v>0.0728325683950824</v>
      </c>
      <c r="X712" s="20" t="n">
        <v>0.55481412368434</v>
      </c>
    </row>
    <row r="713" customFormat="false" ht="15" hidden="false" customHeight="false" outlineLevel="0" collapsed="false">
      <c r="A713" s="21" t="n">
        <v>689</v>
      </c>
      <c r="B713" s="18" t="n">
        <f aca="false">CHOOSE($G$9,S713,U713,W713)</f>
        <v>0.637855783033976</v>
      </c>
      <c r="C713" s="18" t="n">
        <f aca="false">CHOOSE($G$9,T713,V713,X713)</f>
        <v>1.12081803880693</v>
      </c>
      <c r="D713" s="24" t="n">
        <f aca="false">$B$6+$B$7*B713</f>
        <v>0.113785578303398</v>
      </c>
      <c r="E713" s="24" t="n">
        <f aca="false">$C$6+$C$7*($B$8*B713+SQRT(1-$B$8^2)*C713)</f>
        <v>0.178958478614364</v>
      </c>
      <c r="F713" s="14" t="n">
        <f aca="false">B713</f>
        <v>0.637855783033976</v>
      </c>
      <c r="G713" s="14" t="n">
        <f aca="false">F713^2</f>
        <v>0.406859999949887</v>
      </c>
      <c r="H713" s="21"/>
      <c r="I713" s="21"/>
      <c r="J713" s="21"/>
      <c r="K713" s="21"/>
      <c r="L713" s="21"/>
      <c r="M713" s="21"/>
      <c r="N713" s="21"/>
      <c r="O713" s="21"/>
      <c r="P713" s="21"/>
      <c r="S713" s="20" t="n">
        <v>0.637855783033976</v>
      </c>
      <c r="T713" s="20" t="n">
        <v>1.12081803880693</v>
      </c>
      <c r="U713" s="20" t="n">
        <v>0.345275491506538</v>
      </c>
      <c r="V713" s="20" t="n">
        <v>-0.193368596926551</v>
      </c>
      <c r="W713" s="20" t="n">
        <v>0.922223198477267</v>
      </c>
      <c r="X713" s="20" t="n">
        <v>-0.413763356889659</v>
      </c>
    </row>
    <row r="714" customFormat="false" ht="15" hidden="false" customHeight="false" outlineLevel="0" collapsed="false">
      <c r="A714" s="21" t="n">
        <v>690</v>
      </c>
      <c r="B714" s="18" t="n">
        <f aca="false">CHOOSE($G$9,S714,U714,W714)</f>
        <v>-0.783427464373883</v>
      </c>
      <c r="C714" s="18" t="n">
        <f aca="false">CHOOSE($G$9,T714,V714,X714)</f>
        <v>1.26206064266421</v>
      </c>
      <c r="D714" s="24" t="n">
        <f aca="false">$B$6+$B$7*B714</f>
        <v>-0.0283427464373883</v>
      </c>
      <c r="E714" s="24" t="n">
        <f aca="false">$C$6+$C$7*($B$8*B714+SQRT(1-$B$8^2)*C714)</f>
        <v>0.120126284547678</v>
      </c>
      <c r="F714" s="14" t="n">
        <f aca="false">B714</f>
        <v>-0.783427464373883</v>
      </c>
      <c r="G714" s="14" t="n">
        <f aca="false">F714^2</f>
        <v>0.613758591935291</v>
      </c>
      <c r="H714" s="21"/>
      <c r="I714" s="21"/>
      <c r="J714" s="21"/>
      <c r="K714" s="21"/>
      <c r="L714" s="21"/>
      <c r="M714" s="21"/>
      <c r="N714" s="21"/>
      <c r="O714" s="21"/>
      <c r="P714" s="21"/>
      <c r="S714" s="20" t="n">
        <v>-0.783427464373883</v>
      </c>
      <c r="T714" s="20" t="n">
        <v>1.26206064266421</v>
      </c>
      <c r="U714" s="20" t="n">
        <v>-1.65356551021835</v>
      </c>
      <c r="V714" s="20" t="n">
        <v>0.643339409414613</v>
      </c>
      <c r="W714" s="20" t="n">
        <v>0.687549824546391</v>
      </c>
      <c r="X714" s="20" t="n">
        <v>1.93397733972322</v>
      </c>
    </row>
    <row r="715" customFormat="false" ht="15" hidden="false" customHeight="false" outlineLevel="0" collapsed="false">
      <c r="A715" s="21" t="n">
        <v>691</v>
      </c>
      <c r="B715" s="18" t="n">
        <f aca="false">CHOOSE($G$9,S715,U715,W715)</f>
        <v>-0.068333615519732</v>
      </c>
      <c r="C715" s="18" t="n">
        <f aca="false">CHOOSE($G$9,T715,V715,X715)</f>
        <v>0.18093038740121</v>
      </c>
      <c r="D715" s="24" t="n">
        <f aca="false">$B$6+$B$7*B715</f>
        <v>0.0431666384480268</v>
      </c>
      <c r="E715" s="24" t="n">
        <f aca="false">$C$6+$C$7*($B$8*B715+SQRT(1-$B$8^2)*C715)</f>
        <v>0.0622523504046142</v>
      </c>
      <c r="F715" s="14" t="n">
        <f aca="false">B715</f>
        <v>-0.068333615519732</v>
      </c>
      <c r="G715" s="14" t="n">
        <f aca="false">F715^2</f>
        <v>0.00466948300999855</v>
      </c>
      <c r="H715" s="21"/>
      <c r="I715" s="21"/>
      <c r="J715" s="21"/>
      <c r="K715" s="21"/>
      <c r="L715" s="21"/>
      <c r="M715" s="21"/>
      <c r="N715" s="21"/>
      <c r="O715" s="21"/>
      <c r="P715" s="21"/>
      <c r="S715" s="20" t="n">
        <v>-0.068333615519732</v>
      </c>
      <c r="T715" s="20" t="n">
        <v>0.18093038740121</v>
      </c>
      <c r="U715" s="20" t="n">
        <v>0.77242876781337</v>
      </c>
      <c r="V715" s="20" t="n">
        <v>0.0140063226164598</v>
      </c>
      <c r="W715" s="20" t="n">
        <v>-0.161381816204598</v>
      </c>
      <c r="X715" s="20" t="n">
        <v>1.50640453183715</v>
      </c>
    </row>
    <row r="716" customFormat="false" ht="15" hidden="false" customHeight="false" outlineLevel="0" collapsed="false">
      <c r="A716" s="21" t="n">
        <v>692</v>
      </c>
      <c r="B716" s="18" t="n">
        <f aca="false">CHOOSE($G$9,S716,U716,W716)</f>
        <v>0.784775807650453</v>
      </c>
      <c r="C716" s="18" t="n">
        <f aca="false">CHOOSE($G$9,T716,V716,X716)</f>
        <v>-0.479007077533873</v>
      </c>
      <c r="D716" s="24" t="n">
        <f aca="false">$B$6+$B$7*B716</f>
        <v>0.128477580765045</v>
      </c>
      <c r="E716" s="24" t="n">
        <f aca="false">$C$6+$C$7*($B$8*B716+SQRT(1-$B$8^2)*C716)</f>
        <v>0.047755560608835</v>
      </c>
      <c r="F716" s="14" t="n">
        <f aca="false">B716</f>
        <v>0.784775807650453</v>
      </c>
      <c r="G716" s="14" t="n">
        <f aca="false">F716^2</f>
        <v>0.615873068273421</v>
      </c>
      <c r="H716" s="21"/>
      <c r="I716" s="21"/>
      <c r="J716" s="21"/>
      <c r="K716" s="21"/>
      <c r="L716" s="21"/>
      <c r="M716" s="21"/>
      <c r="N716" s="21"/>
      <c r="O716" s="21"/>
      <c r="P716" s="21"/>
      <c r="S716" s="20" t="n">
        <v>0.784775807650453</v>
      </c>
      <c r="T716" s="20" t="n">
        <v>-0.479007077533873</v>
      </c>
      <c r="U716" s="20" t="n">
        <v>0.494222985497867</v>
      </c>
      <c r="V716" s="20" t="n">
        <v>0.509266161232316</v>
      </c>
      <c r="W716" s="20" t="n">
        <v>-2.60097838480455</v>
      </c>
      <c r="X716" s="20" t="n">
        <v>-1.16874277728221</v>
      </c>
    </row>
    <row r="717" customFormat="false" ht="15" hidden="false" customHeight="false" outlineLevel="0" collapsed="false">
      <c r="A717" s="21" t="n">
        <v>693</v>
      </c>
      <c r="B717" s="18" t="n">
        <f aca="false">CHOOSE($G$9,S717,U717,W717)</f>
        <v>0.128612255991497</v>
      </c>
      <c r="C717" s="18" t="n">
        <f aca="false">CHOOSE($G$9,T717,V717,X717)</f>
        <v>-0.0534615038696502</v>
      </c>
      <c r="D717" s="24" t="n">
        <f aca="false">$B$6+$B$7*B717</f>
        <v>0.0628612255991497</v>
      </c>
      <c r="E717" s="24" t="n">
        <f aca="false">$C$6+$C$7*($B$8*B717+SQRT(1-$B$8^2)*C717)</f>
        <v>0.0518007107520111</v>
      </c>
      <c r="F717" s="14" t="n">
        <f aca="false">B717</f>
        <v>0.128612255991497</v>
      </c>
      <c r="G717" s="14" t="n">
        <f aca="false">F717^2</f>
        <v>0.0165411123912224</v>
      </c>
      <c r="H717" s="21"/>
      <c r="I717" s="21"/>
      <c r="J717" s="21"/>
      <c r="K717" s="21"/>
      <c r="L717" s="21"/>
      <c r="M717" s="21"/>
      <c r="N717" s="21"/>
      <c r="O717" s="21"/>
      <c r="P717" s="21"/>
      <c r="S717" s="20" t="n">
        <v>0.128612255991497</v>
      </c>
      <c r="T717" s="20" t="n">
        <v>-0.0534615038696502</v>
      </c>
      <c r="U717" s="20" t="n">
        <v>1.4830747293541</v>
      </c>
      <c r="V717" s="20" t="n">
        <v>2.54174165890237</v>
      </c>
      <c r="W717" s="20" t="n">
        <v>-1.89224469804815</v>
      </c>
      <c r="X717" s="20" t="n">
        <v>-0.857058308518473</v>
      </c>
    </row>
    <row r="718" customFormat="false" ht="15" hidden="false" customHeight="false" outlineLevel="0" collapsed="false">
      <c r="A718" s="21" t="n">
        <v>694</v>
      </c>
      <c r="B718" s="18" t="n">
        <f aca="false">CHOOSE($G$9,S718,U718,W718)</f>
        <v>2.92073576101592</v>
      </c>
      <c r="C718" s="18" t="n">
        <f aca="false">CHOOSE($G$9,T718,V718,X718)</f>
        <v>0.118905356944821</v>
      </c>
      <c r="D718" s="24" t="n">
        <f aca="false">$B$6+$B$7*B718</f>
        <v>0.342073576101592</v>
      </c>
      <c r="E718" s="24" t="n">
        <f aca="false">$C$6+$C$7*($B$8*B718+SQRT(1-$B$8^2)*C718)</f>
        <v>0.206334294026823</v>
      </c>
      <c r="F718" s="14" t="n">
        <f aca="false">B718</f>
        <v>2.92073576101592</v>
      </c>
      <c r="G718" s="14" t="n">
        <f aca="false">F718^2</f>
        <v>8.53069738567724</v>
      </c>
      <c r="H718" s="21"/>
      <c r="I718" s="21"/>
      <c r="J718" s="21"/>
      <c r="K718" s="21"/>
      <c r="L718" s="21"/>
      <c r="M718" s="21"/>
      <c r="N718" s="21"/>
      <c r="O718" s="21"/>
      <c r="P718" s="21"/>
      <c r="S718" s="20" t="n">
        <v>2.92073576101592</v>
      </c>
      <c r="T718" s="20" t="n">
        <v>0.118905356944821</v>
      </c>
      <c r="U718" s="20" t="n">
        <v>-1.55164393160221</v>
      </c>
      <c r="V718" s="20" t="n">
        <v>-0.251573436980662</v>
      </c>
      <c r="W718" s="20" t="n">
        <v>-0.550218877180408</v>
      </c>
      <c r="X718" s="20" t="n">
        <v>-1.0820890637977</v>
      </c>
    </row>
    <row r="719" customFormat="false" ht="15" hidden="false" customHeight="false" outlineLevel="0" collapsed="false">
      <c r="A719" s="21" t="n">
        <v>695</v>
      </c>
      <c r="B719" s="18" t="n">
        <f aca="false">CHOOSE($G$9,S719,U719,W719)</f>
        <v>-1.46342072314323</v>
      </c>
      <c r="C719" s="18" t="n">
        <f aca="false">CHOOSE($G$9,T719,V719,X719)</f>
        <v>-0.0808584181925404</v>
      </c>
      <c r="D719" s="24" t="n">
        <f aca="false">$B$6+$B$7*B719</f>
        <v>-0.0963420723143228</v>
      </c>
      <c r="E719" s="24" t="n">
        <f aca="false">$C$6+$C$7*($B$8*B719+SQRT(1-$B$8^2)*C719)</f>
        <v>-0.030173580583618</v>
      </c>
      <c r="F719" s="14" t="n">
        <f aca="false">B719</f>
        <v>-1.46342072314323</v>
      </c>
      <c r="G719" s="14" t="n">
        <f aca="false">F719^2</f>
        <v>2.14160021292505</v>
      </c>
      <c r="H719" s="21"/>
      <c r="I719" s="21"/>
      <c r="J719" s="21"/>
      <c r="K719" s="21"/>
      <c r="L719" s="21"/>
      <c r="M719" s="21"/>
      <c r="N719" s="21"/>
      <c r="O719" s="21"/>
      <c r="P719" s="21"/>
      <c r="S719" s="20" t="n">
        <v>-1.46342072314323</v>
      </c>
      <c r="T719" s="20" t="n">
        <v>-0.0808584181925404</v>
      </c>
      <c r="U719" s="20" t="n">
        <v>0.567843560604494</v>
      </c>
      <c r="V719" s="20" t="n">
        <v>1.10869362269384</v>
      </c>
      <c r="W719" s="20" t="n">
        <v>-0.774752113587825</v>
      </c>
      <c r="X719" s="20" t="n">
        <v>0.198874695793136</v>
      </c>
    </row>
    <row r="720" customFormat="false" ht="15" hidden="false" customHeight="false" outlineLevel="0" collapsed="false">
      <c r="A720" s="21" t="n">
        <v>696</v>
      </c>
      <c r="B720" s="18" t="n">
        <f aca="false">CHOOSE($G$9,S720,U720,W720)</f>
        <v>1.01943265637961</v>
      </c>
      <c r="C720" s="18" t="n">
        <f aca="false">CHOOSE($G$9,T720,V720,X720)</f>
        <v>-1.39414117768087</v>
      </c>
      <c r="D720" s="24" t="n">
        <f aca="false">$B$6+$B$7*B720</f>
        <v>0.151943265637961</v>
      </c>
      <c r="E720" s="24" t="n">
        <f aca="false">$C$6+$C$7*($B$8*B720+SQRT(1-$B$8^2)*C720)</f>
        <v>-0.0197645348143786</v>
      </c>
      <c r="F720" s="14" t="n">
        <f aca="false">B720</f>
        <v>1.01943265637961</v>
      </c>
      <c r="G720" s="14" t="n">
        <f aca="false">F720^2</f>
        <v>1.03924294089318</v>
      </c>
      <c r="H720" s="21"/>
      <c r="I720" s="21"/>
      <c r="J720" s="21"/>
      <c r="K720" s="21"/>
      <c r="L720" s="21"/>
      <c r="M720" s="21"/>
      <c r="N720" s="21"/>
      <c r="O720" s="21"/>
      <c r="P720" s="21"/>
      <c r="S720" s="20" t="n">
        <v>1.01943265637961</v>
      </c>
      <c r="T720" s="20" t="n">
        <v>-1.39414117768087</v>
      </c>
      <c r="U720" s="20" t="n">
        <v>2.36484531303417</v>
      </c>
      <c r="V720" s="20" t="n">
        <v>1.26244576480989</v>
      </c>
      <c r="W720" s="20" t="n">
        <v>-0.320763928961967</v>
      </c>
      <c r="X720" s="20" t="n">
        <v>-0.651027242118147</v>
      </c>
    </row>
    <row r="721" customFormat="false" ht="15" hidden="false" customHeight="false" outlineLevel="0" collapsed="false">
      <c r="A721" s="21" t="n">
        <v>697</v>
      </c>
      <c r="B721" s="18" t="n">
        <f aca="false">CHOOSE($G$9,S721,U721,W721)</f>
        <v>-2.42695284117995</v>
      </c>
      <c r="C721" s="18" t="n">
        <f aca="false">CHOOSE($G$9,T721,V721,X721)</f>
        <v>0.282907364787352</v>
      </c>
      <c r="D721" s="24" t="n">
        <f aca="false">$B$6+$B$7*B721</f>
        <v>-0.192695284117995</v>
      </c>
      <c r="E721" s="24" t="n">
        <f aca="false">$C$6+$C$7*($B$8*B721+SQRT(1-$B$8^2)*C721)</f>
        <v>-0.0468471455766418</v>
      </c>
      <c r="F721" s="14" t="n">
        <f aca="false">B721</f>
        <v>-2.42695284117995</v>
      </c>
      <c r="G721" s="14" t="n">
        <f aca="false">F721^2</f>
        <v>5.89010009331144</v>
      </c>
      <c r="H721" s="21"/>
      <c r="I721" s="21"/>
      <c r="J721" s="21"/>
      <c r="K721" s="21"/>
      <c r="L721" s="21"/>
      <c r="M721" s="21"/>
      <c r="N721" s="21"/>
      <c r="O721" s="21"/>
      <c r="P721" s="21"/>
      <c r="S721" s="20" t="n">
        <v>-2.42695284117995</v>
      </c>
      <c r="T721" s="20" t="n">
        <v>0.282907364787352</v>
      </c>
      <c r="U721" s="20" t="n">
        <v>2.05632450394279</v>
      </c>
      <c r="V721" s="20" t="n">
        <v>-0.272387222577657</v>
      </c>
      <c r="W721" s="20" t="n">
        <v>0.384014481622339</v>
      </c>
      <c r="X721" s="20" t="n">
        <v>-1.60777408474872</v>
      </c>
    </row>
    <row r="722" customFormat="false" ht="15" hidden="false" customHeight="false" outlineLevel="0" collapsed="false">
      <c r="A722" s="21" t="n">
        <v>698</v>
      </c>
      <c r="B722" s="18" t="n">
        <f aca="false">CHOOSE($G$9,S722,U722,W722)</f>
        <v>0.597601920451453</v>
      </c>
      <c r="C722" s="18" t="n">
        <f aca="false">CHOOSE($G$9,T722,V722,X722)</f>
        <v>0.490094727049101</v>
      </c>
      <c r="D722" s="24" t="n">
        <f aca="false">$B$6+$B$7*B722</f>
        <v>0.109760192045145</v>
      </c>
      <c r="E722" s="24" t="n">
        <f aca="false">$C$6+$C$7*($B$8*B722+SQRT(1-$B$8^2)*C722)</f>
        <v>0.122323544411105</v>
      </c>
      <c r="F722" s="14" t="n">
        <f aca="false">B722</f>
        <v>0.597601920451453</v>
      </c>
      <c r="G722" s="14" t="n">
        <f aca="false">F722^2</f>
        <v>0.357128055327265</v>
      </c>
      <c r="H722" s="21"/>
      <c r="I722" s="21"/>
      <c r="J722" s="21"/>
      <c r="K722" s="21"/>
      <c r="L722" s="21"/>
      <c r="M722" s="21"/>
      <c r="N722" s="21"/>
      <c r="O722" s="21"/>
      <c r="P722" s="21"/>
      <c r="S722" s="20" t="n">
        <v>0.597601920451453</v>
      </c>
      <c r="T722" s="20" t="n">
        <v>0.490094727049101</v>
      </c>
      <c r="U722" s="20" t="n">
        <v>-1.18728450727668</v>
      </c>
      <c r="V722" s="20" t="n">
        <v>-0.138433229704209</v>
      </c>
      <c r="W722" s="20" t="n">
        <v>0.478517820580821</v>
      </c>
      <c r="X722" s="20" t="n">
        <v>-0.0182276721051859</v>
      </c>
    </row>
    <row r="723" customFormat="false" ht="15" hidden="false" customHeight="false" outlineLevel="0" collapsed="false">
      <c r="A723" s="21" t="n">
        <v>699</v>
      </c>
      <c r="B723" s="18" t="n">
        <f aca="false">CHOOSE($G$9,S723,U723,W723)</f>
        <v>-0.370638797905275</v>
      </c>
      <c r="C723" s="18" t="n">
        <f aca="false">CHOOSE($G$9,T723,V723,X723)</f>
        <v>-1.2814454673858</v>
      </c>
      <c r="D723" s="24" t="n">
        <f aca="false">$B$6+$B$7*B723</f>
        <v>0.0129361202094725</v>
      </c>
      <c r="E723" s="24" t="n">
        <f aca="false">$C$6+$C$7*($B$8*B723+SQRT(1-$B$8^2)*C723)</f>
        <v>-0.0795083727273163</v>
      </c>
      <c r="F723" s="14" t="n">
        <f aca="false">B723</f>
        <v>-0.370638797905275</v>
      </c>
      <c r="G723" s="14" t="n">
        <f aca="false">F723^2</f>
        <v>0.137373118512667</v>
      </c>
      <c r="H723" s="21"/>
      <c r="I723" s="21"/>
      <c r="J723" s="21"/>
      <c r="K723" s="21"/>
      <c r="L723" s="21"/>
      <c r="M723" s="21"/>
      <c r="N723" s="21"/>
      <c r="O723" s="21"/>
      <c r="P723" s="21"/>
      <c r="S723" s="20" t="n">
        <v>-0.370638797905275</v>
      </c>
      <c r="T723" s="20" t="n">
        <v>-1.2814454673858</v>
      </c>
      <c r="U723" s="20" t="n">
        <v>0.43821988187379</v>
      </c>
      <c r="V723" s="20" t="n">
        <v>0.313898947331799</v>
      </c>
      <c r="W723" s="20" t="n">
        <v>-0.450424489179407</v>
      </c>
      <c r="X723" s="20" t="n">
        <v>-1.00993717546181</v>
      </c>
    </row>
    <row r="724" customFormat="false" ht="15" hidden="false" customHeight="false" outlineLevel="0" collapsed="false">
      <c r="A724" s="21" t="n">
        <v>700</v>
      </c>
      <c r="B724" s="18" t="n">
        <f aca="false">CHOOSE($G$9,S724,U724,W724)</f>
        <v>-0.66533274886999</v>
      </c>
      <c r="C724" s="18" t="n">
        <f aca="false">CHOOSE($G$9,T724,V724,X724)</f>
        <v>-1.20993201907129</v>
      </c>
      <c r="D724" s="24" t="n">
        <f aca="false">$B$6+$B$7*B724</f>
        <v>-0.0165332748869989</v>
      </c>
      <c r="E724" s="24" t="n">
        <f aca="false">$C$6+$C$7*($B$8*B724+SQRT(1-$B$8^2)*C724)</f>
        <v>-0.0880498239802927</v>
      </c>
      <c r="F724" s="14" t="n">
        <f aca="false">B724</f>
        <v>-0.66533274886999</v>
      </c>
      <c r="G724" s="14" t="n">
        <f aca="false">F724^2</f>
        <v>0.442667666718897</v>
      </c>
      <c r="H724" s="21"/>
      <c r="I724" s="21"/>
      <c r="J724" s="21"/>
      <c r="K724" s="21"/>
      <c r="L724" s="21"/>
      <c r="M724" s="21"/>
      <c r="N724" s="21"/>
      <c r="O724" s="21"/>
      <c r="P724" s="21"/>
      <c r="S724" s="20" t="n">
        <v>-0.66533274886999</v>
      </c>
      <c r="T724" s="20" t="n">
        <v>-1.20993201907129</v>
      </c>
      <c r="U724" s="20" t="n">
        <v>-0.101046926680197</v>
      </c>
      <c r="V724" s="20" t="n">
        <v>-0.51322925534788</v>
      </c>
      <c r="W724" s="20" t="n">
        <v>0.613359373290293</v>
      </c>
      <c r="X724" s="20" t="n">
        <v>0.087354639036715</v>
      </c>
    </row>
    <row r="725" customFormat="false" ht="15" hidden="false" customHeight="false" outlineLevel="0" collapsed="false">
      <c r="A725" s="21" t="n">
        <v>701</v>
      </c>
      <c r="B725" s="18" t="n">
        <f aca="false">CHOOSE($G$9,S725,U725,W725)</f>
        <v>0.110898283626842</v>
      </c>
      <c r="C725" s="18" t="n">
        <f aca="false">CHOOSE($G$9,T725,V725,X725)</f>
        <v>1.2590041428435</v>
      </c>
      <c r="D725" s="24" t="n">
        <f aca="false">$B$6+$B$7*B725</f>
        <v>0.0610898283626842</v>
      </c>
      <c r="E725" s="24" t="n">
        <f aca="false">$C$6+$C$7*($B$8*B725+SQRT(1-$B$8^2)*C725)</f>
        <v>0.164577871298574</v>
      </c>
      <c r="F725" s="14" t="n">
        <f aca="false">B725</f>
        <v>0.110898283626842</v>
      </c>
      <c r="G725" s="14" t="n">
        <f aca="false">F725^2</f>
        <v>0.0122984293113795</v>
      </c>
      <c r="H725" s="21"/>
      <c r="I725" s="21"/>
      <c r="J725" s="21"/>
      <c r="K725" s="21"/>
      <c r="L725" s="21"/>
      <c r="M725" s="21"/>
      <c r="N725" s="21"/>
      <c r="O725" s="21"/>
      <c r="P725" s="21"/>
      <c r="S725" s="20" t="n">
        <v>0.110898283626842</v>
      </c>
      <c r="T725" s="20" t="n">
        <v>1.2590041428435</v>
      </c>
      <c r="U725" s="20" t="n">
        <v>0.0811052715580747</v>
      </c>
      <c r="V725" s="20" t="n">
        <v>0.640403926815732</v>
      </c>
      <c r="W725" s="20" t="n">
        <v>-1.99766803900594</v>
      </c>
      <c r="X725" s="20" t="n">
        <v>-1.04872354982868</v>
      </c>
    </row>
    <row r="726" customFormat="false" ht="15" hidden="false" customHeight="false" outlineLevel="0" collapsed="false">
      <c r="A726" s="21" t="n">
        <v>702</v>
      </c>
      <c r="B726" s="18" t="n">
        <f aca="false">CHOOSE($G$9,S726,U726,W726)</f>
        <v>0.406614358126457</v>
      </c>
      <c r="C726" s="18" t="n">
        <f aca="false">CHOOSE($G$9,T726,V726,X726)</f>
        <v>1.58916764103825</v>
      </c>
      <c r="D726" s="24" t="n">
        <f aca="false">$B$6+$B$7*B726</f>
        <v>0.0906614358126457</v>
      </c>
      <c r="E726" s="24" t="n">
        <f aca="false">$C$6+$C$7*($B$8*B726+SQRT(1-$B$8^2)*C726)</f>
        <v>0.207956672707455</v>
      </c>
      <c r="F726" s="14" t="n">
        <f aca="false">B726</f>
        <v>0.406614358126457</v>
      </c>
      <c r="G726" s="14" t="n">
        <f aca="false">F726^2</f>
        <v>0.16533523623459</v>
      </c>
      <c r="H726" s="21"/>
      <c r="I726" s="21"/>
      <c r="J726" s="21"/>
      <c r="K726" s="21"/>
      <c r="L726" s="21"/>
      <c r="M726" s="21"/>
      <c r="N726" s="21"/>
      <c r="O726" s="21"/>
      <c r="P726" s="21"/>
      <c r="S726" s="20" t="n">
        <v>0.406614358126457</v>
      </c>
      <c r="T726" s="20" t="n">
        <v>1.58916764103825</v>
      </c>
      <c r="U726" s="20" t="n">
        <v>0.743844147338082</v>
      </c>
      <c r="V726" s="20" t="n">
        <v>2.10151582716071</v>
      </c>
      <c r="W726" s="20" t="n">
        <v>1.26462113311947</v>
      </c>
      <c r="X726" s="20" t="n">
        <v>0.382769274759498</v>
      </c>
    </row>
    <row r="727" customFormat="false" ht="15" hidden="false" customHeight="false" outlineLevel="0" collapsed="false">
      <c r="A727" s="21" t="n">
        <v>703</v>
      </c>
      <c r="B727" s="18" t="n">
        <f aca="false">CHOOSE($G$9,S727,U727,W727)</f>
        <v>0.669064419924227</v>
      </c>
      <c r="C727" s="18" t="n">
        <f aca="false">CHOOSE($G$9,T727,V727,X727)</f>
        <v>-1.24646315830613</v>
      </c>
      <c r="D727" s="24" t="n">
        <f aca="false">$B$6+$B$7*B727</f>
        <v>0.116906441992423</v>
      </c>
      <c r="E727" s="24" t="n">
        <f aca="false">$C$6+$C$7*($B$8*B727+SQRT(1-$B$8^2)*C727)</f>
        <v>-0.024493655001238</v>
      </c>
      <c r="F727" s="14" t="n">
        <f aca="false">B727</f>
        <v>0.669064419924227</v>
      </c>
      <c r="G727" s="14" t="n">
        <f aca="false">F727^2</f>
        <v>0.447647198008542</v>
      </c>
      <c r="H727" s="21"/>
      <c r="I727" s="21"/>
      <c r="J727" s="21"/>
      <c r="K727" s="21"/>
      <c r="L727" s="21"/>
      <c r="M727" s="21"/>
      <c r="N727" s="21"/>
      <c r="O727" s="21"/>
      <c r="P727" s="21"/>
      <c r="S727" s="20" t="n">
        <v>0.669064419924227</v>
      </c>
      <c r="T727" s="20" t="n">
        <v>-1.24646315830613</v>
      </c>
      <c r="U727" s="20" t="n">
        <v>0.613923095562824</v>
      </c>
      <c r="V727" s="20" t="n">
        <v>1.27513148072995</v>
      </c>
      <c r="W727" s="20" t="n">
        <v>-0.0243292785446275</v>
      </c>
      <c r="X727" s="20" t="n">
        <v>1.42614821159382</v>
      </c>
    </row>
    <row r="728" customFormat="false" ht="15" hidden="false" customHeight="false" outlineLevel="0" collapsed="false">
      <c r="A728" s="21" t="n">
        <v>704</v>
      </c>
      <c r="B728" s="18" t="n">
        <f aca="false">CHOOSE($G$9,S728,U728,W728)</f>
        <v>1.18115209847684</v>
      </c>
      <c r="C728" s="18" t="n">
        <f aca="false">CHOOSE($G$9,T728,V728,X728)</f>
        <v>-1.29690929486203</v>
      </c>
      <c r="D728" s="24" t="n">
        <f aca="false">$B$6+$B$7*B728</f>
        <v>0.168115209847684</v>
      </c>
      <c r="E728" s="24" t="n">
        <f aca="false">$C$6+$C$7*($B$8*B728+SQRT(1-$B$8^2)*C728)</f>
        <v>-0.003258034651626</v>
      </c>
      <c r="F728" s="14" t="n">
        <f aca="false">B728</f>
        <v>1.18115209847684</v>
      </c>
      <c r="G728" s="14" t="n">
        <f aca="false">F728^2</f>
        <v>1.39512027973624</v>
      </c>
      <c r="H728" s="21"/>
      <c r="I728" s="21"/>
      <c r="J728" s="21"/>
      <c r="K728" s="21"/>
      <c r="L728" s="21"/>
      <c r="M728" s="21"/>
      <c r="N728" s="21"/>
      <c r="O728" s="21"/>
      <c r="P728" s="21"/>
      <c r="S728" s="20" t="n">
        <v>1.18115209847684</v>
      </c>
      <c r="T728" s="20" t="n">
        <v>-1.29690929486203</v>
      </c>
      <c r="U728" s="20" t="n">
        <v>-0.0889355543601282</v>
      </c>
      <c r="V728" s="20" t="n">
        <v>-0.0370889810744722</v>
      </c>
      <c r="W728" s="20" t="n">
        <v>-0.674894519317301</v>
      </c>
      <c r="X728" s="20" t="n">
        <v>1.54358718584501</v>
      </c>
    </row>
    <row r="729" customFormat="false" ht="15" hidden="false" customHeight="false" outlineLevel="0" collapsed="false">
      <c r="A729" s="21" t="n">
        <v>705</v>
      </c>
      <c r="B729" s="18" t="n">
        <f aca="false">CHOOSE($G$9,S729,U729,W729)</f>
        <v>0.740480235161788</v>
      </c>
      <c r="C729" s="18" t="n">
        <f aca="false">CHOOSE($G$9,T729,V729,X729)</f>
        <v>-1.47625971804992</v>
      </c>
      <c r="D729" s="24" t="n">
        <f aca="false">$B$6+$B$7*B729</f>
        <v>0.124048023516179</v>
      </c>
      <c r="E729" s="24" t="n">
        <f aca="false">$C$6+$C$7*($B$8*B729+SQRT(1-$B$8^2)*C729)</f>
        <v>-0.0408238300833986</v>
      </c>
      <c r="F729" s="14" t="n">
        <f aca="false">B729</f>
        <v>0.740480235161788</v>
      </c>
      <c r="G729" s="14" t="n">
        <f aca="false">F729^2</f>
        <v>0.548310978665257</v>
      </c>
      <c r="H729" s="21"/>
      <c r="I729" s="21"/>
      <c r="J729" s="21"/>
      <c r="K729" s="21"/>
      <c r="L729" s="21"/>
      <c r="M729" s="21"/>
      <c r="N729" s="21"/>
      <c r="O729" s="21"/>
      <c r="P729" s="21"/>
      <c r="S729" s="20" t="n">
        <v>0.740480235161788</v>
      </c>
      <c r="T729" s="20" t="n">
        <v>-1.47625971804992</v>
      </c>
      <c r="U729" s="20" t="n">
        <v>-0.676412997641495</v>
      </c>
      <c r="V729" s="20" t="n">
        <v>-0.635544192785954</v>
      </c>
      <c r="W729" s="20" t="n">
        <v>0.0468663591030245</v>
      </c>
      <c r="X729" s="20" t="n">
        <v>-1.27031392113705</v>
      </c>
    </row>
    <row r="730" customFormat="false" ht="15" hidden="false" customHeight="false" outlineLevel="0" collapsed="false">
      <c r="A730" s="21" t="n">
        <v>706</v>
      </c>
      <c r="B730" s="18" t="n">
        <f aca="false">CHOOSE($G$9,S730,U730,W730)</f>
        <v>1.01940416160293</v>
      </c>
      <c r="C730" s="18" t="n">
        <f aca="false">CHOOSE($G$9,T730,V730,X730)</f>
        <v>-0.328220340806604</v>
      </c>
      <c r="D730" s="24" t="n">
        <f aca="false">$B$6+$B$7*B730</f>
        <v>0.151940416160293</v>
      </c>
      <c r="E730" s="24" t="n">
        <f aca="false">$C$6+$C$7*($B$8*B730+SQRT(1-$B$8^2)*C730)</f>
        <v>0.0725454927624159</v>
      </c>
      <c r="F730" s="14" t="n">
        <f aca="false">B730</f>
        <v>1.01940416160293</v>
      </c>
      <c r="G730" s="14" t="n">
        <f aca="false">F730^2</f>
        <v>1.03918484469337</v>
      </c>
      <c r="H730" s="21"/>
      <c r="I730" s="21"/>
      <c r="J730" s="21"/>
      <c r="K730" s="21"/>
      <c r="L730" s="21"/>
      <c r="M730" s="21"/>
      <c r="N730" s="21"/>
      <c r="O730" s="21"/>
      <c r="P730" s="21"/>
      <c r="S730" s="20" t="n">
        <v>1.01940416160293</v>
      </c>
      <c r="T730" s="20" t="n">
        <v>-0.328220340806604</v>
      </c>
      <c r="U730" s="20" t="n">
        <v>0.814987880835938</v>
      </c>
      <c r="V730" s="20" t="n">
        <v>0.618844357012095</v>
      </c>
      <c r="W730" s="20" t="n">
        <v>0.284690264778008</v>
      </c>
      <c r="X730" s="20" t="n">
        <v>0.149187915915075</v>
      </c>
    </row>
    <row r="731" customFormat="false" ht="15" hidden="false" customHeight="false" outlineLevel="0" collapsed="false">
      <c r="A731" s="21" t="n">
        <v>707</v>
      </c>
      <c r="B731" s="18" t="n">
        <f aca="false">CHOOSE($G$9,S731,U731,W731)</f>
        <v>-0.0536427443887816</v>
      </c>
      <c r="C731" s="18" t="n">
        <f aca="false">CHOOSE($G$9,T731,V731,X731)</f>
        <v>0.338307436189621</v>
      </c>
      <c r="D731" s="24" t="n">
        <f aca="false">$B$6+$B$7*B731</f>
        <v>0.0446357255611218</v>
      </c>
      <c r="E731" s="24" t="n">
        <f aca="false">$C$6+$C$7*($B$8*B731+SQRT(1-$B$8^2)*C731)</f>
        <v>0.0766161461835004</v>
      </c>
      <c r="F731" s="14" t="n">
        <f aca="false">B731</f>
        <v>-0.0536427443887816</v>
      </c>
      <c r="G731" s="14" t="n">
        <f aca="false">F731^2</f>
        <v>0.00287754402556016</v>
      </c>
      <c r="H731" s="21"/>
      <c r="I731" s="21"/>
      <c r="J731" s="21"/>
      <c r="K731" s="21"/>
      <c r="L731" s="21"/>
      <c r="M731" s="21"/>
      <c r="N731" s="21"/>
      <c r="O731" s="21"/>
      <c r="P731" s="21"/>
      <c r="S731" s="20" t="n">
        <v>-0.0536427443887816</v>
      </c>
      <c r="T731" s="20" t="n">
        <v>0.338307436189621</v>
      </c>
      <c r="U731" s="20" t="n">
        <v>0.490218773151972</v>
      </c>
      <c r="V731" s="20" t="n">
        <v>-0.619041654025457</v>
      </c>
      <c r="W731" s="20" t="n">
        <v>0.878370848699957</v>
      </c>
      <c r="X731" s="20" t="n">
        <v>1.70479666646135</v>
      </c>
    </row>
    <row r="732" customFormat="false" ht="15" hidden="false" customHeight="false" outlineLevel="0" collapsed="false">
      <c r="A732" s="21" t="n">
        <v>708</v>
      </c>
      <c r="B732" s="18" t="n">
        <f aca="false">CHOOSE($G$9,S732,U732,W732)</f>
        <v>0.53733058674527</v>
      </c>
      <c r="C732" s="18" t="n">
        <f aca="false">CHOOSE($G$9,T732,V732,X732)</f>
        <v>-0.795527662730054</v>
      </c>
      <c r="D732" s="24" t="n">
        <f aca="false">$B$6+$B$7*B732</f>
        <v>0.103733058674527</v>
      </c>
      <c r="E732" s="24" t="n">
        <f aca="false">$C$6+$C$7*($B$8*B732+SQRT(1-$B$8^2)*C732)</f>
        <v>0.00797181280351496</v>
      </c>
      <c r="F732" s="14" t="n">
        <f aca="false">B732</f>
        <v>0.53733058674527</v>
      </c>
      <c r="G732" s="14" t="n">
        <f aca="false">F732^2</f>
        <v>0.288724159452016</v>
      </c>
      <c r="H732" s="21"/>
      <c r="I732" s="21"/>
      <c r="J732" s="21"/>
      <c r="K732" s="21"/>
      <c r="L732" s="21"/>
      <c r="M732" s="21"/>
      <c r="N732" s="21"/>
      <c r="O732" s="21"/>
      <c r="P732" s="21"/>
      <c r="S732" s="20" t="n">
        <v>0.53733058674527</v>
      </c>
      <c r="T732" s="20" t="n">
        <v>-0.795527662730054</v>
      </c>
      <c r="U732" s="20" t="n">
        <v>-0.45162559751877</v>
      </c>
      <c r="V732" s="20" t="n">
        <v>0.584358079452878</v>
      </c>
      <c r="W732" s="20" t="n">
        <v>0.606462213512024</v>
      </c>
      <c r="X732" s="20" t="n">
        <v>-2.07090172128386</v>
      </c>
    </row>
    <row r="733" customFormat="false" ht="15" hidden="false" customHeight="false" outlineLevel="0" collapsed="false">
      <c r="A733" s="21" t="n">
        <v>709</v>
      </c>
      <c r="B733" s="18" t="n">
        <f aca="false">CHOOSE($G$9,S733,U733,W733)</f>
        <v>1.66717237881432</v>
      </c>
      <c r="C733" s="18" t="n">
        <f aca="false">CHOOSE($G$9,T733,V733,X733)</f>
        <v>1.49306655316731</v>
      </c>
      <c r="D733" s="24" t="n">
        <f aca="false">$B$6+$B$7*B733</f>
        <v>0.216717237881432</v>
      </c>
      <c r="E733" s="24" t="n">
        <f aca="false">$C$6+$C$7*($B$8*B733+SQRT(1-$B$8^2)*C733)</f>
        <v>0.262661975399092</v>
      </c>
      <c r="F733" s="14" t="n">
        <f aca="false">B733</f>
        <v>1.66717237881432</v>
      </c>
      <c r="G733" s="14" t="n">
        <f aca="false">F733^2</f>
        <v>2.77946374068139</v>
      </c>
      <c r="H733" s="21"/>
      <c r="I733" s="21"/>
      <c r="J733" s="21"/>
      <c r="K733" s="21"/>
      <c r="L733" s="21"/>
      <c r="M733" s="21"/>
      <c r="N733" s="21"/>
      <c r="O733" s="21"/>
      <c r="P733" s="21"/>
      <c r="S733" s="20" t="n">
        <v>1.66717237881432</v>
      </c>
      <c r="T733" s="20" t="n">
        <v>1.49306655316731</v>
      </c>
      <c r="U733" s="20" t="n">
        <v>-0.443182173418009</v>
      </c>
      <c r="V733" s="20" t="n">
        <v>0.665107280860459</v>
      </c>
      <c r="W733" s="20" t="n">
        <v>-0.547324279947488</v>
      </c>
      <c r="X733" s="20" t="n">
        <v>0.761869983263696</v>
      </c>
    </row>
    <row r="734" customFormat="false" ht="15" hidden="false" customHeight="false" outlineLevel="0" collapsed="false">
      <c r="A734" s="21" t="n">
        <v>710</v>
      </c>
      <c r="B734" s="18" t="n">
        <f aca="false">CHOOSE($G$9,S734,U734,W734)</f>
        <v>0.186720003358122</v>
      </c>
      <c r="C734" s="18" t="n">
        <f aca="false">CHOOSE($G$9,T734,V734,X734)</f>
        <v>0.251259751898856</v>
      </c>
      <c r="D734" s="24" t="n">
        <f aca="false">$B$6+$B$7*B734</f>
        <v>0.0686720003358123</v>
      </c>
      <c r="E734" s="24" t="n">
        <f aca="false">$C$6+$C$7*($B$8*B734+SQRT(1-$B$8^2)*C734)</f>
        <v>0.0810957329772046</v>
      </c>
      <c r="F734" s="14" t="n">
        <f aca="false">B734</f>
        <v>0.186720003358122</v>
      </c>
      <c r="G734" s="14" t="n">
        <f aca="false">F734^2</f>
        <v>0.0348643596540572</v>
      </c>
      <c r="H734" s="21"/>
      <c r="I734" s="21"/>
      <c r="J734" s="21"/>
      <c r="K734" s="21"/>
      <c r="L734" s="21"/>
      <c r="M734" s="21"/>
      <c r="N734" s="21"/>
      <c r="O734" s="21"/>
      <c r="P734" s="21"/>
      <c r="S734" s="20" t="n">
        <v>0.186720003358122</v>
      </c>
      <c r="T734" s="20" t="n">
        <v>0.251259751898856</v>
      </c>
      <c r="U734" s="20" t="n">
        <v>-1.64220555816789</v>
      </c>
      <c r="V734" s="20" t="n">
        <v>1.03908224918142</v>
      </c>
      <c r="W734" s="20" t="n">
        <v>-0.676965482326017</v>
      </c>
      <c r="X734" s="20" t="n">
        <v>-0.672938314461017</v>
      </c>
    </row>
    <row r="735" customFormat="false" ht="15" hidden="false" customHeight="false" outlineLevel="0" collapsed="false">
      <c r="A735" s="21" t="n">
        <v>711</v>
      </c>
      <c r="B735" s="18" t="n">
        <f aca="false">CHOOSE($G$9,S735,U735,W735)</f>
        <v>-1.34940449268716</v>
      </c>
      <c r="C735" s="18" t="n">
        <f aca="false">CHOOSE($G$9,T735,V735,X735)</f>
        <v>-0.891859859122009</v>
      </c>
      <c r="D735" s="24" t="n">
        <f aca="false">$B$6+$B$7*B735</f>
        <v>-0.084940449268716</v>
      </c>
      <c r="E735" s="24" t="n">
        <f aca="false">$C$6+$C$7*($B$8*B735+SQRT(1-$B$8^2)*C735)</f>
        <v>-0.0947075540958851</v>
      </c>
      <c r="F735" s="14" t="n">
        <f aca="false">B735</f>
        <v>-1.34940449268716</v>
      </c>
      <c r="G735" s="14" t="n">
        <f aca="false">F735^2</f>
        <v>1.82089248488429</v>
      </c>
      <c r="H735" s="21"/>
      <c r="I735" s="21"/>
      <c r="J735" s="21"/>
      <c r="K735" s="21"/>
      <c r="L735" s="21"/>
      <c r="M735" s="21"/>
      <c r="N735" s="21"/>
      <c r="O735" s="21"/>
      <c r="P735" s="21"/>
      <c r="S735" s="20" t="n">
        <v>-1.34940449268716</v>
      </c>
      <c r="T735" s="20" t="n">
        <v>-0.891859859122009</v>
      </c>
      <c r="U735" s="20" t="n">
        <v>0.56099037112937</v>
      </c>
      <c r="V735" s="20" t="n">
        <v>-0.846667449838163</v>
      </c>
      <c r="W735" s="20" t="n">
        <v>1.28971399573443</v>
      </c>
      <c r="X735" s="20" t="n">
        <v>-0.848634211107991</v>
      </c>
    </row>
    <row r="736" customFormat="false" ht="15" hidden="false" customHeight="false" outlineLevel="0" collapsed="false">
      <c r="A736" s="21" t="n">
        <v>712</v>
      </c>
      <c r="B736" s="18" t="n">
        <f aca="false">CHOOSE($G$9,S736,U736,W736)</f>
        <v>-0.00760073144955269</v>
      </c>
      <c r="C736" s="18" t="n">
        <f aca="false">CHOOSE($G$9,T736,V736,X736)</f>
        <v>-1.13683226988375</v>
      </c>
      <c r="D736" s="24" t="n">
        <f aca="false">$B$6+$B$7*B736</f>
        <v>0.0492399268550447</v>
      </c>
      <c r="E736" s="24" t="n">
        <f aca="false">$C$6+$C$7*($B$8*B736+SQRT(1-$B$8^2)*C736)</f>
        <v>-0.0488325991286028</v>
      </c>
      <c r="F736" s="14" t="n">
        <f aca="false">B736</f>
        <v>-0.00760073144955269</v>
      </c>
      <c r="G736" s="14" t="n">
        <f aca="false">F736^2</f>
        <v>5.77711185682193E-005</v>
      </c>
      <c r="H736" s="21"/>
      <c r="I736" s="21"/>
      <c r="J736" s="21"/>
      <c r="K736" s="21"/>
      <c r="L736" s="21"/>
      <c r="M736" s="21"/>
      <c r="N736" s="21"/>
      <c r="O736" s="21"/>
      <c r="P736" s="21"/>
      <c r="S736" s="20" t="n">
        <v>-0.00760073144955269</v>
      </c>
      <c r="T736" s="20" t="n">
        <v>-1.13683226988375</v>
      </c>
      <c r="U736" s="20" t="n">
        <v>-0.749969676774856</v>
      </c>
      <c r="V736" s="20" t="n">
        <v>0.213903575872186</v>
      </c>
      <c r="W736" s="20" t="n">
        <v>2.17688053059083</v>
      </c>
      <c r="X736" s="20" t="n">
        <v>-1.21621673242588</v>
      </c>
    </row>
    <row r="737" customFormat="false" ht="15" hidden="false" customHeight="false" outlineLevel="0" collapsed="false">
      <c r="A737" s="21" t="n">
        <v>713</v>
      </c>
      <c r="B737" s="18" t="n">
        <f aca="false">CHOOSE($G$9,S737,U737,W737)</f>
        <v>0.699997395048711</v>
      </c>
      <c r="C737" s="18" t="n">
        <f aca="false">CHOOSE($G$9,T737,V737,X737)</f>
        <v>1.41372771156828</v>
      </c>
      <c r="D737" s="24" t="n">
        <f aca="false">$B$6+$B$7*B737</f>
        <v>0.119999739504871</v>
      </c>
      <c r="E737" s="24" t="n">
        <f aca="false">$C$6+$C$7*($B$8*B737+SQRT(1-$B$8^2)*C737)</f>
        <v>0.207432280977653</v>
      </c>
      <c r="F737" s="14" t="n">
        <f aca="false">B737</f>
        <v>0.699997395048711</v>
      </c>
      <c r="G737" s="14" t="n">
        <f aca="false">F737^2</f>
        <v>0.489996353074981</v>
      </c>
      <c r="H737" s="21"/>
      <c r="I737" s="21"/>
      <c r="J737" s="21"/>
      <c r="K737" s="21"/>
      <c r="L737" s="21"/>
      <c r="M737" s="21"/>
      <c r="N737" s="21"/>
      <c r="O737" s="21"/>
      <c r="P737" s="21"/>
      <c r="S737" s="20" t="n">
        <v>0.699997395048711</v>
      </c>
      <c r="T737" s="20" t="n">
        <v>1.41372771156828</v>
      </c>
      <c r="U737" s="20" t="n">
        <v>0.600925164627848</v>
      </c>
      <c r="V737" s="20" t="n">
        <v>-0.515345708343173</v>
      </c>
      <c r="W737" s="20" t="n">
        <v>-0.487644748385616</v>
      </c>
      <c r="X737" s="20" t="n">
        <v>0.844631016462371</v>
      </c>
    </row>
    <row r="738" customFormat="false" ht="15" hidden="false" customHeight="false" outlineLevel="0" collapsed="false">
      <c r="A738" s="21" t="n">
        <v>714</v>
      </c>
      <c r="B738" s="18" t="n">
        <f aca="false">CHOOSE($G$9,S738,U738,W738)</f>
        <v>-0.435403687688516</v>
      </c>
      <c r="C738" s="18" t="n">
        <f aca="false">CHOOSE($G$9,T738,V738,X738)</f>
        <v>1.38989654567641</v>
      </c>
      <c r="D738" s="24" t="n">
        <f aca="false">$B$6+$B$7*B738</f>
        <v>0.00645963123114844</v>
      </c>
      <c r="E738" s="24" t="n">
        <f aca="false">$C$6+$C$7*($B$8*B738+SQRT(1-$B$8^2)*C738)</f>
        <v>0.148598387334375</v>
      </c>
      <c r="F738" s="14" t="n">
        <f aca="false">B738</f>
        <v>-0.435403687688516</v>
      </c>
      <c r="G738" s="14" t="n">
        <f aca="false">F738^2</f>
        <v>0.189576371252758</v>
      </c>
      <c r="H738" s="21"/>
      <c r="I738" s="21"/>
      <c r="J738" s="21"/>
      <c r="K738" s="21"/>
      <c r="L738" s="21"/>
      <c r="M738" s="21"/>
      <c r="N738" s="21"/>
      <c r="O738" s="21"/>
      <c r="P738" s="21"/>
      <c r="S738" s="20" t="n">
        <v>-0.435403687688516</v>
      </c>
      <c r="T738" s="20" t="n">
        <v>1.38989654567641</v>
      </c>
      <c r="U738" s="20" t="n">
        <v>-3.00031839987594</v>
      </c>
      <c r="V738" s="20" t="n">
        <v>1.5630825793817</v>
      </c>
      <c r="W738" s="20" t="n">
        <v>0.163169996384574</v>
      </c>
      <c r="X738" s="20" t="n">
        <v>-0.472654662798717</v>
      </c>
    </row>
    <row r="739" customFormat="false" ht="15" hidden="false" customHeight="false" outlineLevel="0" collapsed="false">
      <c r="A739" s="21" t="n">
        <v>715</v>
      </c>
      <c r="B739" s="18" t="n">
        <f aca="false">CHOOSE($G$9,S739,U739,W739)</f>
        <v>-1.38287644659201</v>
      </c>
      <c r="C739" s="18" t="n">
        <f aca="false">CHOOSE($G$9,T739,V739,X739)</f>
        <v>-0.773894505194055</v>
      </c>
      <c r="D739" s="24" t="n">
        <f aca="false">$B$6+$B$7*B739</f>
        <v>-0.0882876446592007</v>
      </c>
      <c r="E739" s="24" t="n">
        <f aca="false">$C$6+$C$7*($B$8*B739+SQRT(1-$B$8^2)*C739)</f>
        <v>-0.0861650524643243</v>
      </c>
      <c r="F739" s="14" t="n">
        <f aca="false">B739</f>
        <v>-1.38287644659201</v>
      </c>
      <c r="G739" s="14" t="n">
        <f aca="false">F739^2</f>
        <v>1.91234726653894</v>
      </c>
      <c r="H739" s="21"/>
      <c r="I739" s="21"/>
      <c r="J739" s="21"/>
      <c r="K739" s="21"/>
      <c r="L739" s="21"/>
      <c r="M739" s="21"/>
      <c r="N739" s="21"/>
      <c r="O739" s="21"/>
      <c r="P739" s="21"/>
      <c r="S739" s="20" t="n">
        <v>-1.38287644659201</v>
      </c>
      <c r="T739" s="20" t="n">
        <v>-0.773894505194055</v>
      </c>
      <c r="U739" s="20" t="n">
        <v>2.67148025642668</v>
      </c>
      <c r="V739" s="20" t="n">
        <v>-1.20373677237315</v>
      </c>
      <c r="W739" s="20" t="n">
        <v>-0.872425163794803</v>
      </c>
      <c r="X739" s="20" t="n">
        <v>-0.053751605030643</v>
      </c>
    </row>
    <row r="740" customFormat="false" ht="15" hidden="false" customHeight="false" outlineLevel="0" collapsed="false">
      <c r="A740" s="21" t="n">
        <v>716</v>
      </c>
      <c r="B740" s="18" t="n">
        <f aca="false">CHOOSE($G$9,S740,U740,W740)</f>
        <v>-0.674542404002338</v>
      </c>
      <c r="C740" s="18" t="n">
        <f aca="false">CHOOSE($G$9,T740,V740,X740)</f>
        <v>-0.539703592572862</v>
      </c>
      <c r="D740" s="24" t="n">
        <f aca="false">$B$6+$B$7*B740</f>
        <v>-0.0174542404002338</v>
      </c>
      <c r="E740" s="24" t="n">
        <f aca="false">$C$6+$C$7*($B$8*B740+SQRT(1-$B$8^2)*C740)</f>
        <v>-0.0304668223682994</v>
      </c>
      <c r="F740" s="14" t="n">
        <f aca="false">B740</f>
        <v>-0.674542404002338</v>
      </c>
      <c r="G740" s="14" t="n">
        <f aca="false">F740^2</f>
        <v>0.455007454797253</v>
      </c>
      <c r="H740" s="21"/>
      <c r="I740" s="21"/>
      <c r="J740" s="21"/>
      <c r="K740" s="21"/>
      <c r="L740" s="21"/>
      <c r="M740" s="21"/>
      <c r="N740" s="21"/>
      <c r="O740" s="21"/>
      <c r="P740" s="21"/>
      <c r="S740" s="20" t="n">
        <v>-0.674542404002338</v>
      </c>
      <c r="T740" s="20" t="n">
        <v>-0.539703592572862</v>
      </c>
      <c r="U740" s="20" t="n">
        <v>-1.70472029656912</v>
      </c>
      <c r="V740" s="20" t="n">
        <v>-0.462685148833161</v>
      </c>
      <c r="W740" s="20" t="n">
        <v>-1.70270285813785</v>
      </c>
      <c r="X740" s="20" t="n">
        <v>-1.17224629865425</v>
      </c>
    </row>
    <row r="741" customFormat="false" ht="15" hidden="false" customHeight="false" outlineLevel="0" collapsed="false">
      <c r="A741" s="21" t="n">
        <v>717</v>
      </c>
      <c r="B741" s="18" t="n">
        <f aca="false">CHOOSE($G$9,S741,U741,W741)</f>
        <v>-0.880077451572944</v>
      </c>
      <c r="C741" s="18" t="n">
        <f aca="false">CHOOSE($G$9,T741,V741,X741)</f>
        <v>-1.27408526464486</v>
      </c>
      <c r="D741" s="24" t="n">
        <f aca="false">$B$6+$B$7*B741</f>
        <v>-0.0380077451572944</v>
      </c>
      <c r="E741" s="24" t="n">
        <f aca="false">$C$6+$C$7*($B$8*B741+SQRT(1-$B$8^2)*C741)</f>
        <v>-0.104342893155634</v>
      </c>
      <c r="F741" s="14" t="n">
        <f aca="false">B741</f>
        <v>-0.880077451572944</v>
      </c>
      <c r="G741" s="14" t="n">
        <f aca="false">F741^2</f>
        <v>0.774536320767127</v>
      </c>
      <c r="H741" s="21"/>
      <c r="I741" s="21"/>
      <c r="J741" s="21"/>
      <c r="K741" s="21"/>
      <c r="L741" s="21"/>
      <c r="M741" s="21"/>
      <c r="N741" s="21"/>
      <c r="O741" s="21"/>
      <c r="P741" s="21"/>
      <c r="S741" s="20" t="n">
        <v>-0.880077451572944</v>
      </c>
      <c r="T741" s="20" t="n">
        <v>-1.27408526464486</v>
      </c>
      <c r="U741" s="20" t="n">
        <v>-0.258802909568613</v>
      </c>
      <c r="V741" s="20" t="n">
        <v>-0.720906877100506</v>
      </c>
      <c r="W741" s="20" t="n">
        <v>-0.573581358218211</v>
      </c>
      <c r="X741" s="20" t="n">
        <v>-1.08874259182228</v>
      </c>
    </row>
    <row r="742" customFormat="false" ht="15" hidden="false" customHeight="false" outlineLevel="0" collapsed="false">
      <c r="A742" s="21" t="n">
        <v>718</v>
      </c>
      <c r="B742" s="18" t="n">
        <f aca="false">CHOOSE($G$9,S742,U742,W742)</f>
        <v>-0.475087253797543</v>
      </c>
      <c r="C742" s="18" t="n">
        <f aca="false">CHOOSE($G$9,T742,V742,X742)</f>
        <v>-2.25344403630762</v>
      </c>
      <c r="D742" s="24" t="n">
        <f aca="false">$B$6+$B$7*B742</f>
        <v>0.00249127462024568</v>
      </c>
      <c r="E742" s="24" t="n">
        <f aca="false">$C$6+$C$7*($B$8*B742+SQRT(1-$B$8^2)*C742)</f>
        <v>-0.168908340834771</v>
      </c>
      <c r="F742" s="14" t="n">
        <f aca="false">B742</f>
        <v>-0.475087253797543</v>
      </c>
      <c r="G742" s="14" t="n">
        <f aca="false">F742^2</f>
        <v>0.225707898720891</v>
      </c>
      <c r="H742" s="21"/>
      <c r="I742" s="21"/>
      <c r="J742" s="21"/>
      <c r="K742" s="21"/>
      <c r="L742" s="21"/>
      <c r="M742" s="21"/>
      <c r="N742" s="21"/>
      <c r="O742" s="21"/>
      <c r="P742" s="21"/>
      <c r="S742" s="20" t="n">
        <v>-0.475087253797543</v>
      </c>
      <c r="T742" s="20" t="n">
        <v>-2.25344403630762</v>
      </c>
      <c r="U742" s="20" t="n">
        <v>0.551542153101774</v>
      </c>
      <c r="V742" s="20" t="n">
        <v>2.57156237900745</v>
      </c>
      <c r="W742" s="20" t="n">
        <v>-0.24053137044572</v>
      </c>
      <c r="X742" s="20" t="n">
        <v>-0.687013551990578</v>
      </c>
    </row>
    <row r="743" customFormat="false" ht="15" hidden="false" customHeight="false" outlineLevel="0" collapsed="false">
      <c r="A743" s="21" t="n">
        <v>719</v>
      </c>
      <c r="B743" s="18" t="n">
        <f aca="false">CHOOSE($G$9,S743,U743,W743)</f>
        <v>-0.219449905967907</v>
      </c>
      <c r="C743" s="18" t="n">
        <f aca="false">CHOOSE($G$9,T743,V743,X743)</f>
        <v>0.197874317152818</v>
      </c>
      <c r="D743" s="24" t="n">
        <f aca="false">$B$6+$B$7*B743</f>
        <v>0.0280550094032093</v>
      </c>
      <c r="E743" s="24" t="n">
        <f aca="false">$C$6+$C$7*($B$8*B743+SQRT(1-$B$8^2)*C743)</f>
        <v>0.0561639232426886</v>
      </c>
      <c r="F743" s="14" t="n">
        <f aca="false">B743</f>
        <v>-0.219449905967907</v>
      </c>
      <c r="G743" s="14" t="n">
        <f aca="false">F743^2</f>
        <v>0.0481582612293233</v>
      </c>
      <c r="H743" s="21"/>
      <c r="I743" s="21"/>
      <c r="J743" s="21"/>
      <c r="K743" s="21"/>
      <c r="L743" s="21"/>
      <c r="M743" s="21"/>
      <c r="N743" s="21"/>
      <c r="O743" s="21"/>
      <c r="P743" s="21"/>
      <c r="S743" s="20" t="n">
        <v>-0.219449905967907</v>
      </c>
      <c r="T743" s="20" t="n">
        <v>0.197874317152818</v>
      </c>
      <c r="U743" s="20" t="n">
        <v>0.269916118189933</v>
      </c>
      <c r="V743" s="20" t="n">
        <v>1.03133210565397</v>
      </c>
      <c r="W743" s="20" t="n">
        <v>-0.112851045878465</v>
      </c>
      <c r="X743" s="20" t="n">
        <v>-2.16782871266738</v>
      </c>
    </row>
    <row r="744" customFormat="false" ht="15" hidden="false" customHeight="false" outlineLevel="0" collapsed="false">
      <c r="A744" s="21" t="n">
        <v>720</v>
      </c>
      <c r="B744" s="18" t="n">
        <f aca="false">CHOOSE($G$9,S744,U744,W744)</f>
        <v>0.329959926981021</v>
      </c>
      <c r="C744" s="18" t="n">
        <f aca="false">CHOOSE($G$9,T744,V744,X744)</f>
        <v>0.116877456103595</v>
      </c>
      <c r="D744" s="24" t="n">
        <f aca="false">$B$6+$B$7*B744</f>
        <v>0.0829959926981021</v>
      </c>
      <c r="E744" s="24" t="n">
        <f aca="false">$C$6+$C$7*($B$8*B744+SQRT(1-$B$8^2)*C744)</f>
        <v>0.0766198809605925</v>
      </c>
      <c r="F744" s="14" t="n">
        <f aca="false">B744</f>
        <v>0.329959926981021</v>
      </c>
      <c r="G744" s="14" t="n">
        <f aca="false">F744^2</f>
        <v>0.108873553413321</v>
      </c>
      <c r="H744" s="21"/>
      <c r="I744" s="21"/>
      <c r="J744" s="21"/>
      <c r="K744" s="21"/>
      <c r="L744" s="21"/>
      <c r="M744" s="21"/>
      <c r="N744" s="21"/>
      <c r="O744" s="21"/>
      <c r="P744" s="21"/>
      <c r="S744" s="20" t="n">
        <v>0.329959926981021</v>
      </c>
      <c r="T744" s="20" t="n">
        <v>0.116877456103595</v>
      </c>
      <c r="U744" s="20" t="n">
        <v>1.91480198382949</v>
      </c>
      <c r="V744" s="20" t="n">
        <v>-0.448382638506179</v>
      </c>
      <c r="W744" s="20" t="n">
        <v>-0.776662723458372</v>
      </c>
      <c r="X744" s="20" t="n">
        <v>1.15508057025257</v>
      </c>
    </row>
    <row r="745" customFormat="false" ht="15" hidden="false" customHeight="false" outlineLevel="0" collapsed="false">
      <c r="A745" s="21" t="n">
        <v>721</v>
      </c>
      <c r="B745" s="18" t="n">
        <f aca="false">CHOOSE($G$9,S745,U745,W745)</f>
        <v>0.989907597588336</v>
      </c>
      <c r="C745" s="18" t="n">
        <f aca="false">CHOOSE($G$9,T745,V745,X745)</f>
        <v>-1.01987568276191</v>
      </c>
      <c r="D745" s="24" t="n">
        <f aca="false">$B$6+$B$7*B745</f>
        <v>0.148990759758834</v>
      </c>
      <c r="E745" s="24" t="n">
        <f aca="false">$C$6+$C$7*($B$8*B745+SQRT(1-$B$8^2)*C745)</f>
        <v>0.0111715548820358</v>
      </c>
      <c r="F745" s="14" t="n">
        <f aca="false">B745</f>
        <v>0.989907597588336</v>
      </c>
      <c r="G745" s="14" t="n">
        <f aca="false">F745^2</f>
        <v>0.97991705176311</v>
      </c>
      <c r="H745" s="21"/>
      <c r="I745" s="21"/>
      <c r="J745" s="21"/>
      <c r="K745" s="21"/>
      <c r="L745" s="21"/>
      <c r="M745" s="21"/>
      <c r="N745" s="21"/>
      <c r="O745" s="21"/>
      <c r="P745" s="21"/>
      <c r="S745" s="20" t="n">
        <v>0.989907597588336</v>
      </c>
      <c r="T745" s="20" t="n">
        <v>-1.01987568276191</v>
      </c>
      <c r="U745" s="20" t="n">
        <v>-1.00225647211441</v>
      </c>
      <c r="V745" s="20" t="n">
        <v>-1.05723119527996</v>
      </c>
      <c r="W745" s="20" t="n">
        <v>-0.669723814689133</v>
      </c>
      <c r="X745" s="20" t="n">
        <v>-0.779435067500046</v>
      </c>
    </row>
    <row r="746" customFormat="false" ht="15" hidden="false" customHeight="false" outlineLevel="0" collapsed="false">
      <c r="A746" s="21" t="n">
        <v>722</v>
      </c>
      <c r="B746" s="18" t="n">
        <f aca="false">CHOOSE($G$9,S746,U746,W746)</f>
        <v>-0.839664174317857</v>
      </c>
      <c r="C746" s="18" t="n">
        <f aca="false">CHOOSE($G$9,T746,V746,X746)</f>
        <v>-1.29504956618933</v>
      </c>
      <c r="D746" s="24" t="n">
        <f aca="false">$B$6+$B$7*B746</f>
        <v>-0.0339664174317857</v>
      </c>
      <c r="E746" s="24" t="n">
        <f aca="false">$C$6+$C$7*($B$8*B746+SQRT(1-$B$8^2)*C746)</f>
        <v>-0.104137791063891</v>
      </c>
      <c r="F746" s="14" t="n">
        <f aca="false">B746</f>
        <v>-0.839664174317857</v>
      </c>
      <c r="G746" s="14" t="n">
        <f aca="false">F746^2</f>
        <v>0.705035925632888</v>
      </c>
      <c r="H746" s="21"/>
      <c r="I746" s="21"/>
      <c r="J746" s="21"/>
      <c r="K746" s="21"/>
      <c r="L746" s="21"/>
      <c r="M746" s="21"/>
      <c r="N746" s="21"/>
      <c r="O746" s="21"/>
      <c r="P746" s="21"/>
      <c r="S746" s="20" t="n">
        <v>-0.839664174317857</v>
      </c>
      <c r="T746" s="20" t="n">
        <v>-1.29504956618933</v>
      </c>
      <c r="U746" s="20" t="n">
        <v>0.820712902594568</v>
      </c>
      <c r="V746" s="20" t="n">
        <v>-1.32087096413784</v>
      </c>
      <c r="W746" s="20" t="n">
        <v>-0.267110560319656</v>
      </c>
      <c r="X746" s="20" t="n">
        <v>1.99934302691212</v>
      </c>
    </row>
    <row r="747" customFormat="false" ht="15" hidden="false" customHeight="false" outlineLevel="0" collapsed="false">
      <c r="A747" s="21" t="n">
        <v>723</v>
      </c>
      <c r="B747" s="18" t="n">
        <f aca="false">CHOOSE($G$9,S747,U747,W747)</f>
        <v>0.592656720653978</v>
      </c>
      <c r="C747" s="18" t="n">
        <f aca="false">CHOOSE($G$9,T747,V747,X747)</f>
        <v>-0.58155076606174</v>
      </c>
      <c r="D747" s="24" t="n">
        <f aca="false">$B$6+$B$7*B747</f>
        <v>0.109265672065398</v>
      </c>
      <c r="E747" s="24" t="n">
        <f aca="false">$C$6+$C$7*($B$8*B747+SQRT(1-$B$8^2)*C747)</f>
        <v>0.0292690623327221</v>
      </c>
      <c r="F747" s="14" t="n">
        <f aca="false">B747</f>
        <v>0.592656720653978</v>
      </c>
      <c r="G747" s="14" t="n">
        <f aca="false">F747^2</f>
        <v>0.351241988536327</v>
      </c>
      <c r="H747" s="21"/>
      <c r="I747" s="21"/>
      <c r="J747" s="21"/>
      <c r="K747" s="21"/>
      <c r="L747" s="21"/>
      <c r="M747" s="21"/>
      <c r="N747" s="21"/>
      <c r="O747" s="21"/>
      <c r="P747" s="21"/>
      <c r="S747" s="20" t="n">
        <v>0.592656720653978</v>
      </c>
      <c r="T747" s="20" t="n">
        <v>-0.58155076606174</v>
      </c>
      <c r="U747" s="20" t="n">
        <v>0.96981962981525</v>
      </c>
      <c r="V747" s="20" t="n">
        <v>0.0103667680473643</v>
      </c>
      <c r="W747" s="20" t="n">
        <v>-0.183807692126093</v>
      </c>
      <c r="X747" s="20" t="n">
        <v>-0.0109474811177654</v>
      </c>
    </row>
    <row r="748" customFormat="false" ht="15" hidden="false" customHeight="false" outlineLevel="0" collapsed="false">
      <c r="A748" s="21" t="n">
        <v>724</v>
      </c>
      <c r="B748" s="18" t="n">
        <f aca="false">CHOOSE($G$9,S748,U748,W748)</f>
        <v>0.521805038934359</v>
      </c>
      <c r="C748" s="18" t="n">
        <f aca="false">CHOOSE($G$9,T748,V748,X748)</f>
        <v>0.512932026447615</v>
      </c>
      <c r="D748" s="24" t="n">
        <f aca="false">$B$6+$B$7*B748</f>
        <v>0.102180503893436</v>
      </c>
      <c r="E748" s="24" t="n">
        <f aca="false">$C$6+$C$7*($B$8*B748+SQRT(1-$B$8^2)*C748)</f>
        <v>0.120511468478545</v>
      </c>
      <c r="F748" s="14" t="n">
        <f aca="false">B748</f>
        <v>0.521805038934359</v>
      </c>
      <c r="G748" s="14" t="n">
        <f aca="false">F748^2</f>
        <v>0.272280498657288</v>
      </c>
      <c r="H748" s="21"/>
      <c r="I748" s="21"/>
      <c r="J748" s="21"/>
      <c r="K748" s="21"/>
      <c r="L748" s="21"/>
      <c r="M748" s="21"/>
      <c r="N748" s="21"/>
      <c r="O748" s="21"/>
      <c r="P748" s="21"/>
      <c r="S748" s="20" t="n">
        <v>0.521805038934359</v>
      </c>
      <c r="T748" s="20" t="n">
        <v>0.512932026447615</v>
      </c>
      <c r="U748" s="20" t="n">
        <v>0.660946957702029</v>
      </c>
      <c r="V748" s="20" t="n">
        <v>1.65455448820386</v>
      </c>
      <c r="W748" s="20" t="n">
        <v>-0.150799793745636</v>
      </c>
      <c r="X748" s="20" t="n">
        <v>-0.638451105082626</v>
      </c>
    </row>
    <row r="749" customFormat="false" ht="15" hidden="false" customHeight="false" outlineLevel="0" collapsed="false">
      <c r="A749" s="21" t="n">
        <v>725</v>
      </c>
      <c r="B749" s="18" t="n">
        <f aca="false">CHOOSE($G$9,S749,U749,W749)</f>
        <v>0.818919053347458</v>
      </c>
      <c r="C749" s="18" t="n">
        <f aca="false">CHOOSE($G$9,T749,V749,X749)</f>
        <v>0.843960146044804</v>
      </c>
      <c r="D749" s="24" t="n">
        <f aca="false">$B$6+$B$7*B749</f>
        <v>0.131891905334746</v>
      </c>
      <c r="E749" s="24" t="n">
        <f aca="false">$C$6+$C$7*($B$8*B749+SQRT(1-$B$8^2)*C749)</f>
        <v>0.164035045293015</v>
      </c>
      <c r="F749" s="14" t="n">
        <f aca="false">B749</f>
        <v>0.818919053347458</v>
      </c>
      <c r="G749" s="14" t="n">
        <f aca="false">F749^2</f>
        <v>0.670628415935497</v>
      </c>
      <c r="H749" s="21"/>
      <c r="I749" s="21"/>
      <c r="J749" s="21"/>
      <c r="K749" s="21"/>
      <c r="L749" s="21"/>
      <c r="M749" s="21"/>
      <c r="N749" s="21"/>
      <c r="O749" s="21"/>
      <c r="P749" s="21"/>
      <c r="S749" s="20" t="n">
        <v>0.818919053347458</v>
      </c>
      <c r="T749" s="20" t="n">
        <v>0.843960146044804</v>
      </c>
      <c r="U749" s="20" t="n">
        <v>-0.781152321768944</v>
      </c>
      <c r="V749" s="20" t="n">
        <v>-0.492597649438914</v>
      </c>
      <c r="W749" s="20" t="n">
        <v>-0.32046052764785</v>
      </c>
      <c r="X749" s="20" t="n">
        <v>-1.65622223589979</v>
      </c>
    </row>
    <row r="750" customFormat="false" ht="15" hidden="false" customHeight="false" outlineLevel="0" collapsed="false">
      <c r="A750" s="21" t="n">
        <v>726</v>
      </c>
      <c r="B750" s="18" t="n">
        <f aca="false">CHOOSE($G$9,S750,U750,W750)</f>
        <v>-0.0629580977187101</v>
      </c>
      <c r="C750" s="18" t="n">
        <f aca="false">CHOOSE($G$9,T750,V750,X750)</f>
        <v>0.0257059598382576</v>
      </c>
      <c r="D750" s="24" t="n">
        <f aca="false">$B$6+$B$7*B750</f>
        <v>0.043704190228129</v>
      </c>
      <c r="E750" s="24" t="n">
        <f aca="false">$C$6+$C$7*($B$8*B750+SQRT(1-$B$8^2)*C750)</f>
        <v>0.0490782965389239</v>
      </c>
      <c r="F750" s="14" t="n">
        <f aca="false">B750</f>
        <v>-0.0629580977187101</v>
      </c>
      <c r="G750" s="14" t="n">
        <f aca="false">F750^2</f>
        <v>0.00396372206835865</v>
      </c>
      <c r="H750" s="21"/>
      <c r="I750" s="21"/>
      <c r="J750" s="21"/>
      <c r="K750" s="21"/>
      <c r="L750" s="21"/>
      <c r="M750" s="21"/>
      <c r="N750" s="21"/>
      <c r="O750" s="21"/>
      <c r="P750" s="21"/>
      <c r="S750" s="20" t="n">
        <v>-0.0629580977187101</v>
      </c>
      <c r="T750" s="20" t="n">
        <v>0.0257059598382576</v>
      </c>
      <c r="U750" s="20" t="n">
        <v>0.474689530112816</v>
      </c>
      <c r="V750" s="20" t="n">
        <v>0.762561109717329</v>
      </c>
      <c r="W750" s="20" t="n">
        <v>-0.260394080230494</v>
      </c>
      <c r="X750" s="20" t="n">
        <v>1.61848069826822</v>
      </c>
    </row>
    <row r="751" customFormat="false" ht="15" hidden="false" customHeight="false" outlineLevel="0" collapsed="false">
      <c r="A751" s="21" t="n">
        <v>727</v>
      </c>
      <c r="B751" s="18" t="n">
        <f aca="false">CHOOSE($G$9,S751,U751,W751)</f>
        <v>-0.913873366219338</v>
      </c>
      <c r="C751" s="18" t="n">
        <f aca="false">CHOOSE($G$9,T751,V751,X751)</f>
        <v>0.251448806914989</v>
      </c>
      <c r="D751" s="24" t="n">
        <f aca="false">$B$6+$B$7*B751</f>
        <v>-0.0413873366219338</v>
      </c>
      <c r="E751" s="24" t="n">
        <f aca="false">$C$6+$C$7*($B$8*B751+SQRT(1-$B$8^2)*C751)</f>
        <v>0.0260824371429999</v>
      </c>
      <c r="F751" s="14" t="n">
        <f aca="false">B751</f>
        <v>-0.913873366219338</v>
      </c>
      <c r="G751" s="14" t="n">
        <f aca="false">F751^2</f>
        <v>0.835164529485065</v>
      </c>
      <c r="H751" s="21"/>
      <c r="I751" s="21"/>
      <c r="J751" s="21"/>
      <c r="K751" s="21"/>
      <c r="L751" s="21"/>
      <c r="M751" s="21"/>
      <c r="N751" s="21"/>
      <c r="O751" s="21"/>
      <c r="P751" s="21"/>
      <c r="S751" s="20" t="n">
        <v>-0.913873366219338</v>
      </c>
      <c r="T751" s="20" t="n">
        <v>0.251448806914989</v>
      </c>
      <c r="U751" s="20" t="n">
        <v>-0.251361498448076</v>
      </c>
      <c r="V751" s="20" t="n">
        <v>-0.144386350975051</v>
      </c>
      <c r="W751" s="20" t="n">
        <v>0.507530253918609</v>
      </c>
      <c r="X751" s="20" t="n">
        <v>1.34631007484358</v>
      </c>
    </row>
    <row r="752" customFormat="false" ht="15" hidden="false" customHeight="false" outlineLevel="0" collapsed="false">
      <c r="A752" s="21" t="n">
        <v>728</v>
      </c>
      <c r="B752" s="18" t="n">
        <f aca="false">CHOOSE($G$9,S752,U752,W752)</f>
        <v>-0.465173142407166</v>
      </c>
      <c r="C752" s="18" t="n">
        <f aca="false">CHOOSE($G$9,T752,V752,X752)</f>
        <v>0.0685615815734531</v>
      </c>
      <c r="D752" s="24" t="n">
        <f aca="false">$B$6+$B$7*B752</f>
        <v>0.00348268575928336</v>
      </c>
      <c r="E752" s="24" t="n">
        <f aca="false">$C$6+$C$7*($B$8*B752+SQRT(1-$B$8^2)*C752)</f>
        <v>0.0326789500162666</v>
      </c>
      <c r="F752" s="14" t="n">
        <f aca="false">B752</f>
        <v>-0.465173142407166</v>
      </c>
      <c r="G752" s="14" t="n">
        <f aca="false">F752^2</f>
        <v>0.216386052416958</v>
      </c>
      <c r="H752" s="21"/>
      <c r="I752" s="21"/>
      <c r="J752" s="21"/>
      <c r="K752" s="21"/>
      <c r="L752" s="21"/>
      <c r="M752" s="21"/>
      <c r="N752" s="21"/>
      <c r="O752" s="21"/>
      <c r="P752" s="21"/>
      <c r="S752" s="20" t="n">
        <v>-0.465173142407166</v>
      </c>
      <c r="T752" s="20" t="n">
        <v>0.0685615815734531</v>
      </c>
      <c r="U752" s="20" t="n">
        <v>-0.319369370505491</v>
      </c>
      <c r="V752" s="20" t="n">
        <v>-0.70631961137584</v>
      </c>
      <c r="W752" s="20" t="n">
        <v>-1.64583856298808</v>
      </c>
      <c r="X752" s="20" t="n">
        <v>-0.75147087330852</v>
      </c>
    </row>
    <row r="753" customFormat="false" ht="15" hidden="false" customHeight="false" outlineLevel="0" collapsed="false">
      <c r="A753" s="21" t="n">
        <v>729</v>
      </c>
      <c r="B753" s="18" t="n">
        <f aca="false">CHOOSE($G$9,S753,U753,W753)</f>
        <v>1.56568408823953</v>
      </c>
      <c r="C753" s="18" t="n">
        <f aca="false">CHOOSE($G$9,T753,V753,X753)</f>
        <v>0.984712796049583</v>
      </c>
      <c r="D753" s="24" t="n">
        <f aca="false">$B$6+$B$7*B753</f>
        <v>0.206568408823953</v>
      </c>
      <c r="E753" s="24" t="n">
        <f aca="false">$C$6+$C$7*($B$8*B753+SQRT(1-$B$8^2)*C753)</f>
        <v>0.213562834093031</v>
      </c>
      <c r="F753" s="14" t="n">
        <f aca="false">B753</f>
        <v>1.56568408823953</v>
      </c>
      <c r="G753" s="14" t="n">
        <f aca="false">F753^2</f>
        <v>2.45136666416644</v>
      </c>
      <c r="H753" s="21"/>
      <c r="I753" s="21"/>
      <c r="J753" s="21"/>
      <c r="K753" s="21"/>
      <c r="L753" s="21"/>
      <c r="M753" s="21"/>
      <c r="N753" s="21"/>
      <c r="O753" s="21"/>
      <c r="P753" s="21"/>
      <c r="S753" s="20" t="n">
        <v>1.56568408823953</v>
      </c>
      <c r="T753" s="20" t="n">
        <v>0.984712796049583</v>
      </c>
      <c r="U753" s="20" t="n">
        <v>1.19935353843889</v>
      </c>
      <c r="V753" s="20" t="n">
        <v>-0.228315984823786</v>
      </c>
      <c r="W753" s="20" t="n">
        <v>0.904419627716375</v>
      </c>
      <c r="X753" s="20" t="n">
        <v>0.15556515350113</v>
      </c>
    </row>
    <row r="754" customFormat="false" ht="15" hidden="false" customHeight="false" outlineLevel="0" collapsed="false">
      <c r="A754" s="21" t="n">
        <v>730</v>
      </c>
      <c r="B754" s="18" t="n">
        <f aca="false">CHOOSE($G$9,S754,U754,W754)</f>
        <v>1.26435403010272</v>
      </c>
      <c r="C754" s="18" t="n">
        <f aca="false">CHOOSE($G$9,T754,V754,X754)</f>
        <v>-0.414796885015729</v>
      </c>
      <c r="D754" s="24" t="n">
        <f aca="false">$B$6+$B$7*B754</f>
        <v>0.176435403010272</v>
      </c>
      <c r="E754" s="24" t="n">
        <f aca="false">$C$6+$C$7*($B$8*B754+SQRT(1-$B$8^2)*C754)</f>
        <v>0.0772952375217087</v>
      </c>
      <c r="F754" s="14" t="n">
        <f aca="false">B754</f>
        <v>1.26435403010272</v>
      </c>
      <c r="G754" s="14" t="n">
        <f aca="false">F754^2</f>
        <v>1.598591113437</v>
      </c>
      <c r="H754" s="21"/>
      <c r="I754" s="21"/>
      <c r="J754" s="21"/>
      <c r="K754" s="21"/>
      <c r="L754" s="21"/>
      <c r="M754" s="21"/>
      <c r="N754" s="21"/>
      <c r="O754" s="21"/>
      <c r="P754" s="21"/>
      <c r="S754" s="20" t="n">
        <v>1.26435403010272</v>
      </c>
      <c r="T754" s="20" t="n">
        <v>-0.414796885015729</v>
      </c>
      <c r="U754" s="20" t="n">
        <v>-0.00526460939838668</v>
      </c>
      <c r="V754" s="20" t="n">
        <v>-1.03653916335382</v>
      </c>
      <c r="W754" s="20" t="n">
        <v>1.65488300621161</v>
      </c>
      <c r="X754" s="20" t="n">
        <v>-0.840431929186721</v>
      </c>
    </row>
    <row r="755" customFormat="false" ht="15" hidden="false" customHeight="false" outlineLevel="0" collapsed="false">
      <c r="A755" s="21" t="n">
        <v>731</v>
      </c>
      <c r="B755" s="18" t="n">
        <f aca="false">CHOOSE($G$9,S755,U755,W755)</f>
        <v>0.305337269287304</v>
      </c>
      <c r="C755" s="18" t="n">
        <f aca="false">CHOOSE($G$9,T755,V755,X755)</f>
        <v>0.931871957672959</v>
      </c>
      <c r="D755" s="24" t="n">
        <f aca="false">$B$6+$B$7*B755</f>
        <v>0.0805337269287304</v>
      </c>
      <c r="E755" s="24" t="n">
        <f aca="false">$C$6+$C$7*($B$8*B755+SQRT(1-$B$8^2)*C755)</f>
        <v>0.145969342306277</v>
      </c>
      <c r="F755" s="14" t="n">
        <f aca="false">B755</f>
        <v>0.305337269287304</v>
      </c>
      <c r="G755" s="14" t="n">
        <f aca="false">F755^2</f>
        <v>0.0932308480158277</v>
      </c>
      <c r="H755" s="21"/>
      <c r="I755" s="21"/>
      <c r="J755" s="21"/>
      <c r="K755" s="21"/>
      <c r="L755" s="21"/>
      <c r="M755" s="21"/>
      <c r="N755" s="21"/>
      <c r="O755" s="21"/>
      <c r="P755" s="21"/>
      <c r="S755" s="20" t="n">
        <v>0.305337269287304</v>
      </c>
      <c r="T755" s="20" t="n">
        <v>0.931871957672959</v>
      </c>
      <c r="U755" s="20" t="n">
        <v>1.40548124968833</v>
      </c>
      <c r="V755" s="20" t="n">
        <v>-0.414317147590896</v>
      </c>
      <c r="W755" s="20" t="n">
        <v>0.393684712768608</v>
      </c>
      <c r="X755" s="20" t="n">
        <v>-0.135977633353053</v>
      </c>
    </row>
    <row r="756" customFormat="false" ht="15" hidden="false" customHeight="false" outlineLevel="0" collapsed="false">
      <c r="A756" s="21" t="n">
        <v>732</v>
      </c>
      <c r="B756" s="18" t="n">
        <f aca="false">CHOOSE($G$9,S756,U756,W756)</f>
        <v>-0.0368105817500934</v>
      </c>
      <c r="C756" s="18" t="n">
        <f aca="false">CHOOSE($G$9,T756,V756,X756)</f>
        <v>0.0763351776936038</v>
      </c>
      <c r="D756" s="24" t="n">
        <f aca="false">$B$6+$B$7*B756</f>
        <v>0.0463189418249907</v>
      </c>
      <c r="E756" s="24" t="n">
        <f aca="false">$C$6+$C$7*($B$8*B756+SQRT(1-$B$8^2)*C756)</f>
        <v>0.0547702912210014</v>
      </c>
      <c r="F756" s="14" t="n">
        <f aca="false">B756</f>
        <v>-0.0368105817500934</v>
      </c>
      <c r="G756" s="14" t="n">
        <f aca="false">F756^2</f>
        <v>0.00135501892878031</v>
      </c>
      <c r="H756" s="21"/>
      <c r="I756" s="21"/>
      <c r="J756" s="21"/>
      <c r="K756" s="21"/>
      <c r="L756" s="21"/>
      <c r="M756" s="21"/>
      <c r="N756" s="21"/>
      <c r="O756" s="21"/>
      <c r="P756" s="21"/>
      <c r="S756" s="20" t="n">
        <v>-0.0368105817500934</v>
      </c>
      <c r="T756" s="20" t="n">
        <v>0.0763351776936038</v>
      </c>
      <c r="U756" s="20" t="n">
        <v>1.5172159296768</v>
      </c>
      <c r="V756" s="20" t="n">
        <v>-0.436048803720021</v>
      </c>
      <c r="W756" s="20" t="n">
        <v>0.297820446521319</v>
      </c>
      <c r="X756" s="20" t="n">
        <v>-0.218399440609634</v>
      </c>
    </row>
    <row r="757" customFormat="false" ht="15" hidden="false" customHeight="false" outlineLevel="0" collapsed="false">
      <c r="A757" s="21" t="n">
        <v>733</v>
      </c>
      <c r="B757" s="18" t="n">
        <f aca="false">CHOOSE($G$9,S757,U757,W757)</f>
        <v>-1.66611481194956</v>
      </c>
      <c r="C757" s="18" t="n">
        <f aca="false">CHOOSE($G$9,T757,V757,X757)</f>
        <v>0.994492772928224</v>
      </c>
      <c r="D757" s="24" t="n">
        <f aca="false">$B$6+$B$7*B757</f>
        <v>-0.116611481194956</v>
      </c>
      <c r="E757" s="24" t="n">
        <f aca="false">$C$6+$C$7*($B$8*B757+SQRT(1-$B$8^2)*C757)</f>
        <v>0.0528198599261093</v>
      </c>
      <c r="F757" s="14" t="n">
        <f aca="false">B757</f>
        <v>-1.66611481194956</v>
      </c>
      <c r="G757" s="14" t="n">
        <f aca="false">F757^2</f>
        <v>2.7759385665977</v>
      </c>
      <c r="H757" s="21"/>
      <c r="I757" s="21"/>
      <c r="J757" s="21"/>
      <c r="K757" s="21"/>
      <c r="L757" s="21"/>
      <c r="M757" s="21"/>
      <c r="N757" s="21"/>
      <c r="O757" s="21"/>
      <c r="P757" s="21"/>
      <c r="S757" s="20" t="n">
        <v>-1.66611481194956</v>
      </c>
      <c r="T757" s="20" t="n">
        <v>0.994492772928224</v>
      </c>
      <c r="U757" s="20" t="n">
        <v>-0.0801513446722901</v>
      </c>
      <c r="V757" s="20" t="n">
        <v>-0.84755247649754</v>
      </c>
      <c r="W757" s="20" t="n">
        <v>1.20406877223128</v>
      </c>
      <c r="X757" s="20" t="n">
        <v>1.73301378615234</v>
      </c>
    </row>
    <row r="758" customFormat="false" ht="15" hidden="false" customHeight="false" outlineLevel="0" collapsed="false">
      <c r="A758" s="21" t="n">
        <v>734</v>
      </c>
      <c r="B758" s="18" t="n">
        <f aca="false">CHOOSE($G$9,S758,U758,W758)</f>
        <v>-0.311974489205877</v>
      </c>
      <c r="C758" s="18" t="n">
        <f aca="false">CHOOSE($G$9,T758,V758,X758)</f>
        <v>-2.25063447169114</v>
      </c>
      <c r="D758" s="24" t="n">
        <f aca="false">$B$6+$B$7*B758</f>
        <v>0.0188025510794123</v>
      </c>
      <c r="E758" s="24" t="n">
        <f aca="false">$C$6+$C$7*($B$8*B758+SQRT(1-$B$8^2)*C758)</f>
        <v>-0.160509387172044</v>
      </c>
      <c r="F758" s="14" t="n">
        <f aca="false">B758</f>
        <v>-0.311974489205877</v>
      </c>
      <c r="G758" s="14" t="n">
        <f aca="false">F758^2</f>
        <v>0.0973280819152678</v>
      </c>
      <c r="H758" s="21"/>
      <c r="I758" s="21"/>
      <c r="J758" s="21"/>
      <c r="K758" s="21"/>
      <c r="L758" s="21"/>
      <c r="M758" s="21"/>
      <c r="N758" s="21"/>
      <c r="O758" s="21"/>
      <c r="P758" s="21"/>
      <c r="S758" s="20" t="n">
        <v>-0.311974489205877</v>
      </c>
      <c r="T758" s="20" t="n">
        <v>-2.25063447169114</v>
      </c>
      <c r="U758" s="20" t="n">
        <v>0.296412861406198</v>
      </c>
      <c r="V758" s="20" t="n">
        <v>0.573601227183005</v>
      </c>
      <c r="W758" s="20" t="n">
        <v>-1.25955370934073</v>
      </c>
      <c r="X758" s="20" t="n">
        <v>-0.762074615771723</v>
      </c>
    </row>
    <row r="759" customFormat="false" ht="15" hidden="false" customHeight="false" outlineLevel="0" collapsed="false">
      <c r="A759" s="21" t="n">
        <v>735</v>
      </c>
      <c r="B759" s="18" t="n">
        <f aca="false">CHOOSE($G$9,S759,U759,W759)</f>
        <v>0.25485128087804</v>
      </c>
      <c r="C759" s="18" t="n">
        <f aca="false">CHOOSE($G$9,T759,V759,X759)</f>
        <v>0.47806001969326</v>
      </c>
      <c r="D759" s="24" t="n">
        <f aca="false">$B$6+$B$7*B759</f>
        <v>0.075485128087804</v>
      </c>
      <c r="E759" s="24" t="n">
        <f aca="false">$C$6+$C$7*($B$8*B759+SQRT(1-$B$8^2)*C759)</f>
        <v>0.104143776202707</v>
      </c>
      <c r="F759" s="14" t="n">
        <f aca="false">B759</f>
        <v>0.25485128087804</v>
      </c>
      <c r="G759" s="14" t="n">
        <f aca="false">F759^2</f>
        <v>0.0649491753651775</v>
      </c>
      <c r="H759" s="21"/>
      <c r="I759" s="21"/>
      <c r="J759" s="21"/>
      <c r="K759" s="21"/>
      <c r="L759" s="21"/>
      <c r="M759" s="21"/>
      <c r="N759" s="21"/>
      <c r="O759" s="21"/>
      <c r="P759" s="21"/>
      <c r="S759" s="20" t="n">
        <v>0.25485128087804</v>
      </c>
      <c r="T759" s="20" t="n">
        <v>0.47806001969326</v>
      </c>
      <c r="U759" s="20" t="n">
        <v>0.125132678027046</v>
      </c>
      <c r="V759" s="20" t="n">
        <v>-0.337540840259747</v>
      </c>
      <c r="W759" s="20" t="n">
        <v>0.320527069652044</v>
      </c>
      <c r="X759" s="20" t="n">
        <v>1.24653425808815</v>
      </c>
    </row>
    <row r="760" customFormat="false" ht="15" hidden="false" customHeight="false" outlineLevel="0" collapsed="false">
      <c r="A760" s="21" t="n">
        <v>736</v>
      </c>
      <c r="B760" s="18" t="n">
        <f aca="false">CHOOSE($G$9,S760,U760,W760)</f>
        <v>-1.1240568043236</v>
      </c>
      <c r="C760" s="18" t="n">
        <f aca="false">CHOOSE($G$9,T760,V760,X760)</f>
        <v>-0.201932167210202</v>
      </c>
      <c r="D760" s="24" t="n">
        <f aca="false">$B$6+$B$7*B760</f>
        <v>-0.0624056804323603</v>
      </c>
      <c r="E760" s="24" t="n">
        <f aca="false">$C$6+$C$7*($B$8*B760+SQRT(1-$B$8^2)*C760)</f>
        <v>-0.0236906788807084</v>
      </c>
      <c r="F760" s="14" t="n">
        <f aca="false">B760</f>
        <v>-1.1240568043236</v>
      </c>
      <c r="G760" s="14" t="n">
        <f aca="false">F760^2</f>
        <v>1.26350369934619</v>
      </c>
      <c r="H760" s="21"/>
      <c r="I760" s="21"/>
      <c r="J760" s="21"/>
      <c r="K760" s="21"/>
      <c r="L760" s="21"/>
      <c r="M760" s="21"/>
      <c r="N760" s="21"/>
      <c r="O760" s="21"/>
      <c r="P760" s="21"/>
      <c r="S760" s="20" t="n">
        <v>-1.1240568043236</v>
      </c>
      <c r="T760" s="20" t="n">
        <v>-0.201932167210202</v>
      </c>
      <c r="U760" s="20" t="n">
        <v>0.0624782476190079</v>
      </c>
      <c r="V760" s="20" t="n">
        <v>1.68879595758975</v>
      </c>
      <c r="W760" s="20" t="n">
        <v>2.09862063694747</v>
      </c>
      <c r="X760" s="20" t="n">
        <v>0.87721209638441</v>
      </c>
    </row>
    <row r="761" customFormat="false" ht="15" hidden="false" customHeight="false" outlineLevel="0" collapsed="false">
      <c r="A761" s="21" t="n">
        <v>737</v>
      </c>
      <c r="B761" s="18" t="n">
        <f aca="false">CHOOSE($G$9,S761,U761,W761)</f>
        <v>-1.69934947337076</v>
      </c>
      <c r="C761" s="18" t="n">
        <f aca="false">CHOOSE($G$9,T761,V761,X761)</f>
        <v>-0.462814273562523</v>
      </c>
      <c r="D761" s="24" t="n">
        <f aca="false">$B$6+$B$7*B761</f>
        <v>-0.119934947337076</v>
      </c>
      <c r="E761" s="24" t="n">
        <f aca="false">$C$6+$C$7*($B$8*B761+SQRT(1-$B$8^2)*C761)</f>
        <v>-0.0750483654824567</v>
      </c>
      <c r="F761" s="14" t="n">
        <f aca="false">B761</f>
        <v>-1.69934947337076</v>
      </c>
      <c r="G761" s="14" t="n">
        <f aca="false">F761^2</f>
        <v>2.88778863264549</v>
      </c>
      <c r="H761" s="21"/>
      <c r="I761" s="21"/>
      <c r="J761" s="21"/>
      <c r="K761" s="21"/>
      <c r="L761" s="21"/>
      <c r="M761" s="21"/>
      <c r="N761" s="21"/>
      <c r="O761" s="21"/>
      <c r="P761" s="21"/>
      <c r="S761" s="20" t="n">
        <v>-1.69934947337076</v>
      </c>
      <c r="T761" s="20" t="n">
        <v>-0.462814273562523</v>
      </c>
      <c r="U761" s="20" t="n">
        <v>0.91788831145259</v>
      </c>
      <c r="V761" s="20" t="n">
        <v>-0.692231511068583</v>
      </c>
      <c r="W761" s="20" t="n">
        <v>-0.948637143021299</v>
      </c>
      <c r="X761" s="20" t="n">
        <v>0.756169805010507</v>
      </c>
    </row>
    <row r="762" customFormat="false" ht="15" hidden="false" customHeight="false" outlineLevel="0" collapsed="false">
      <c r="A762" s="21" t="n">
        <v>738</v>
      </c>
      <c r="B762" s="18" t="n">
        <f aca="false">CHOOSE($G$9,S762,U762,W762)</f>
        <v>0.345678091848616</v>
      </c>
      <c r="C762" s="18" t="n">
        <f aca="false">CHOOSE($G$9,T762,V762,X762)</f>
        <v>1.35605538040206</v>
      </c>
      <c r="D762" s="24" t="n">
        <f aca="false">$B$6+$B$7*B762</f>
        <v>0.0845678091848616</v>
      </c>
      <c r="E762" s="24" t="n">
        <f aca="false">$C$6+$C$7*($B$8*B762+SQRT(1-$B$8^2)*C762)</f>
        <v>0.184721745429107</v>
      </c>
      <c r="F762" s="14" t="n">
        <f aca="false">B762</f>
        <v>0.345678091848616</v>
      </c>
      <c r="G762" s="14" t="n">
        <f aca="false">F762^2</f>
        <v>0.1194933431841</v>
      </c>
      <c r="H762" s="21"/>
      <c r="I762" s="21"/>
      <c r="J762" s="21"/>
      <c r="K762" s="21"/>
      <c r="L762" s="21"/>
      <c r="M762" s="21"/>
      <c r="N762" s="21"/>
      <c r="O762" s="21"/>
      <c r="P762" s="21"/>
      <c r="S762" s="20" t="n">
        <v>0.345678091848616</v>
      </c>
      <c r="T762" s="20" t="n">
        <v>1.35605538040206</v>
      </c>
      <c r="U762" s="20" t="n">
        <v>0.577249436711585</v>
      </c>
      <c r="V762" s="20" t="n">
        <v>-0.262385709525839</v>
      </c>
      <c r="W762" s="20" t="n">
        <v>0.899575399127243</v>
      </c>
      <c r="X762" s="20" t="n">
        <v>-0.537872144534038</v>
      </c>
    </row>
    <row r="763" customFormat="false" ht="15" hidden="false" customHeight="false" outlineLevel="0" collapsed="false">
      <c r="A763" s="21" t="n">
        <v>739</v>
      </c>
      <c r="B763" s="18" t="n">
        <f aca="false">CHOOSE($G$9,S763,U763,W763)</f>
        <v>-2.06300618461815</v>
      </c>
      <c r="C763" s="18" t="n">
        <f aca="false">CHOOSE($G$9,T763,V763,X763)</f>
        <v>1.39735476259318</v>
      </c>
      <c r="D763" s="24" t="n">
        <f aca="false">$B$6+$B$7*B763</f>
        <v>-0.156300618461815</v>
      </c>
      <c r="E763" s="24" t="n">
        <f aca="false">$C$6+$C$7*($B$8*B763+SQRT(1-$B$8^2)*C763)</f>
        <v>0.0678641630195787</v>
      </c>
      <c r="F763" s="14" t="n">
        <f aca="false">B763</f>
        <v>-2.06300618461815</v>
      </c>
      <c r="G763" s="14" t="n">
        <f aca="false">F763^2</f>
        <v>4.25599451777275</v>
      </c>
      <c r="H763" s="21"/>
      <c r="I763" s="21"/>
      <c r="J763" s="21"/>
      <c r="K763" s="21"/>
      <c r="L763" s="21"/>
      <c r="M763" s="21"/>
      <c r="N763" s="21"/>
      <c r="O763" s="21"/>
      <c r="P763" s="21"/>
      <c r="S763" s="20" t="n">
        <v>-2.06300618461815</v>
      </c>
      <c r="T763" s="20" t="n">
        <v>1.39735476259318</v>
      </c>
      <c r="U763" s="20" t="n">
        <v>1.09119804906583</v>
      </c>
      <c r="V763" s="20" t="n">
        <v>0.0432902843179159</v>
      </c>
      <c r="W763" s="20" t="n">
        <v>-0.570754076740224</v>
      </c>
      <c r="X763" s="20" t="n">
        <v>-2.2112409844441</v>
      </c>
    </row>
    <row r="764" customFormat="false" ht="15" hidden="false" customHeight="false" outlineLevel="0" collapsed="false">
      <c r="A764" s="21" t="n">
        <v>740</v>
      </c>
      <c r="B764" s="18" t="n">
        <f aca="false">CHOOSE($G$9,S764,U764,W764)</f>
        <v>-0.0697166982780319</v>
      </c>
      <c r="C764" s="18" t="n">
        <f aca="false">CHOOSE($G$9,T764,V764,X764)</f>
        <v>-0.341979076120563</v>
      </c>
      <c r="D764" s="24" t="n">
        <f aca="false">$B$6+$B$7*B764</f>
        <v>0.0430283301721968</v>
      </c>
      <c r="E764" s="24" t="n">
        <f aca="false">$C$6+$C$7*($B$8*B764+SQRT(1-$B$8^2)*C764)</f>
        <v>0.0168979083377844</v>
      </c>
      <c r="F764" s="14" t="n">
        <f aca="false">B764</f>
        <v>-0.0697166982780319</v>
      </c>
      <c r="G764" s="14" t="n">
        <f aca="false">F764^2</f>
        <v>0.00486041801879013</v>
      </c>
      <c r="H764" s="21"/>
      <c r="I764" s="21"/>
      <c r="J764" s="21"/>
      <c r="K764" s="21"/>
      <c r="L764" s="21"/>
      <c r="M764" s="21"/>
      <c r="N764" s="21"/>
      <c r="O764" s="21"/>
      <c r="P764" s="21"/>
      <c r="S764" s="20" t="n">
        <v>-0.0697166982780319</v>
      </c>
      <c r="T764" s="20" t="n">
        <v>-0.341979076120563</v>
      </c>
      <c r="U764" s="20" t="n">
        <v>-0.499354806824109</v>
      </c>
      <c r="V764" s="20" t="n">
        <v>-0.460637945728323</v>
      </c>
      <c r="W764" s="20" t="n">
        <v>-0.916524127761651</v>
      </c>
      <c r="X764" s="20" t="n">
        <v>-0.415578227885607</v>
      </c>
    </row>
    <row r="765" customFormat="false" ht="15" hidden="false" customHeight="false" outlineLevel="0" collapsed="false">
      <c r="A765" s="21" t="n">
        <v>741</v>
      </c>
      <c r="B765" s="18" t="n">
        <f aca="false">CHOOSE($G$9,S765,U765,W765)</f>
        <v>0.696201349414437</v>
      </c>
      <c r="C765" s="18" t="n">
        <f aca="false">CHOOSE($G$9,T765,V765,X765)</f>
        <v>2.11593853076754</v>
      </c>
      <c r="D765" s="24" t="n">
        <f aca="false">$B$6+$B$7*B765</f>
        <v>0.119620134941444</v>
      </c>
      <c r="E765" s="24" t="n">
        <f aca="false">$C$6+$C$7*($B$8*B765+SQRT(1-$B$8^2)*C765)</f>
        <v>0.268055719519823</v>
      </c>
      <c r="F765" s="14" t="n">
        <f aca="false">B765</f>
        <v>0.696201349414437</v>
      </c>
      <c r="G765" s="14" t="n">
        <f aca="false">F765^2</f>
        <v>0.484696318926483</v>
      </c>
      <c r="H765" s="21"/>
      <c r="I765" s="21"/>
      <c r="J765" s="21"/>
      <c r="K765" s="21"/>
      <c r="L765" s="21"/>
      <c r="M765" s="21"/>
      <c r="N765" s="21"/>
      <c r="O765" s="21"/>
      <c r="P765" s="21"/>
      <c r="S765" s="20" t="n">
        <v>0.696201349414437</v>
      </c>
      <c r="T765" s="20" t="n">
        <v>2.11593853076754</v>
      </c>
      <c r="U765" s="20" t="n">
        <v>1.18435179121321</v>
      </c>
      <c r="V765" s="20" t="n">
        <v>2.06797545162765</v>
      </c>
      <c r="W765" s="20" t="n">
        <v>-0.306902565979433</v>
      </c>
      <c r="X765" s="20" t="n">
        <v>-0.280770629811865</v>
      </c>
    </row>
    <row r="766" customFormat="false" ht="15" hidden="false" customHeight="false" outlineLevel="0" collapsed="false">
      <c r="A766" s="21" t="n">
        <v>742</v>
      </c>
      <c r="B766" s="18" t="n">
        <f aca="false">CHOOSE($G$9,S766,U766,W766)</f>
        <v>0.539610497576485</v>
      </c>
      <c r="C766" s="18" t="n">
        <f aca="false">CHOOSE($G$9,T766,V766,X766)</f>
        <v>-1.17747456063298</v>
      </c>
      <c r="D766" s="24" t="n">
        <f aca="false">$B$6+$B$7*B766</f>
        <v>0.103961049757649</v>
      </c>
      <c r="E766" s="24" t="n">
        <f aca="false">$C$6+$C$7*($B$8*B766+SQRT(1-$B$8^2)*C766)</f>
        <v>-0.0249917633029837</v>
      </c>
      <c r="F766" s="14" t="n">
        <f aca="false">B766</f>
        <v>0.539610497576485</v>
      </c>
      <c r="G766" s="14" t="n">
        <f aca="false">F766^2</f>
        <v>0.291179489094742</v>
      </c>
      <c r="H766" s="21"/>
      <c r="I766" s="21"/>
      <c r="J766" s="21"/>
      <c r="K766" s="21"/>
      <c r="L766" s="21"/>
      <c r="M766" s="21"/>
      <c r="N766" s="21"/>
      <c r="O766" s="21"/>
      <c r="P766" s="21"/>
      <c r="S766" s="20" t="n">
        <v>0.539610497576485</v>
      </c>
      <c r="T766" s="20" t="n">
        <v>-1.17747456063298</v>
      </c>
      <c r="U766" s="20" t="n">
        <v>-1.76984723265229</v>
      </c>
      <c r="V766" s="20" t="n">
        <v>1.27164673615622</v>
      </c>
      <c r="W766" s="20" t="n">
        <v>-0.116996833418782</v>
      </c>
      <c r="X766" s="20" t="n">
        <v>2.12390336675912</v>
      </c>
    </row>
    <row r="767" customFormat="false" ht="15" hidden="false" customHeight="false" outlineLevel="0" collapsed="false">
      <c r="A767" s="21" t="n">
        <v>743</v>
      </c>
      <c r="B767" s="18" t="n">
        <f aca="false">CHOOSE($G$9,S767,U767,W767)</f>
        <v>-0.862799697220349</v>
      </c>
      <c r="C767" s="18" t="n">
        <f aca="false">CHOOSE($G$9,T767,V767,X767)</f>
        <v>0.611623586651932</v>
      </c>
      <c r="D767" s="24" t="n">
        <f aca="false">$B$6+$B$7*B767</f>
        <v>-0.0362799697220349</v>
      </c>
      <c r="E767" s="24" t="n">
        <f aca="false">$C$6+$C$7*($B$8*B767+SQRT(1-$B$8^2)*C767)</f>
        <v>0.0598281714984151</v>
      </c>
      <c r="F767" s="14" t="n">
        <f aca="false">B767</f>
        <v>-0.862799697220349</v>
      </c>
      <c r="G767" s="14" t="n">
        <f aca="false">F767^2</f>
        <v>0.744423317523526</v>
      </c>
      <c r="H767" s="21"/>
      <c r="I767" s="21"/>
      <c r="J767" s="21"/>
      <c r="K767" s="21"/>
      <c r="L767" s="21"/>
      <c r="M767" s="21"/>
      <c r="N767" s="21"/>
      <c r="O767" s="21"/>
      <c r="P767" s="21"/>
      <c r="S767" s="20" t="n">
        <v>-0.862799697220349</v>
      </c>
      <c r="T767" s="20" t="n">
        <v>0.611623586651932</v>
      </c>
      <c r="U767" s="20" t="n">
        <v>0.734095845659505</v>
      </c>
      <c r="V767" s="20" t="n">
        <v>-0.11441270854923</v>
      </c>
      <c r="W767" s="20" t="n">
        <v>2.15783361176115</v>
      </c>
      <c r="X767" s="20" t="n">
        <v>-2.41632866139301</v>
      </c>
    </row>
    <row r="768" customFormat="false" ht="15" hidden="false" customHeight="false" outlineLevel="0" collapsed="false">
      <c r="A768" s="21" t="n">
        <v>744</v>
      </c>
      <c r="B768" s="18" t="n">
        <f aca="false">CHOOSE($G$9,S768,U768,W768)</f>
        <v>0.119184766770354</v>
      </c>
      <c r="C768" s="18" t="n">
        <f aca="false">CHOOSE($G$9,T768,V768,X768)</f>
        <v>0.235837159749485</v>
      </c>
      <c r="D768" s="24" t="n">
        <f aca="false">$B$6+$B$7*B768</f>
        <v>0.0619184766770354</v>
      </c>
      <c r="E768" s="24" t="n">
        <f aca="false">$C$6+$C$7*($B$8*B768+SQRT(1-$B$8^2)*C768)</f>
        <v>0.07638333548846</v>
      </c>
      <c r="F768" s="14" t="n">
        <f aca="false">B768</f>
        <v>0.119184766770354</v>
      </c>
      <c r="G768" s="14" t="n">
        <f aca="false">F768^2</f>
        <v>0.0142050086301037</v>
      </c>
      <c r="H768" s="21"/>
      <c r="I768" s="21"/>
      <c r="J768" s="21"/>
      <c r="K768" s="21"/>
      <c r="L768" s="21"/>
      <c r="M768" s="21"/>
      <c r="N768" s="21"/>
      <c r="O768" s="21"/>
      <c r="P768" s="21"/>
      <c r="S768" s="20" t="n">
        <v>0.119184766770354</v>
      </c>
      <c r="T768" s="20" t="n">
        <v>0.235837159749485</v>
      </c>
      <c r="U768" s="20" t="n">
        <v>-1.18497895888974</v>
      </c>
      <c r="V768" s="20" t="n">
        <v>-1.28070271462039</v>
      </c>
      <c r="W768" s="20" t="n">
        <v>1.5445973128404</v>
      </c>
      <c r="X768" s="20" t="n">
        <v>-0.0614442680944174</v>
      </c>
    </row>
    <row r="769" customFormat="false" ht="15" hidden="false" customHeight="false" outlineLevel="0" collapsed="false">
      <c r="A769" s="21" t="n">
        <v>745</v>
      </c>
      <c r="B769" s="18" t="n">
        <f aca="false">CHOOSE($G$9,S769,U769,W769)</f>
        <v>0.068355638293983</v>
      </c>
      <c r="C769" s="18" t="n">
        <f aca="false">CHOOSE($G$9,T769,V769,X769)</f>
        <v>0.505051159253021</v>
      </c>
      <c r="D769" s="24" t="n">
        <f aca="false">$B$6+$B$7*B769</f>
        <v>0.0568355638293983</v>
      </c>
      <c r="E769" s="24" t="n">
        <f aca="false">$C$6+$C$7*($B$8*B769+SQRT(1-$B$8^2)*C769)</f>
        <v>0.0971564953270887</v>
      </c>
      <c r="F769" s="14" t="n">
        <f aca="false">B769</f>
        <v>0.068355638293983</v>
      </c>
      <c r="G769" s="14" t="n">
        <f aca="false">F769^2</f>
        <v>0.00467249328657783</v>
      </c>
      <c r="H769" s="21"/>
      <c r="I769" s="21"/>
      <c r="J769" s="21"/>
      <c r="K769" s="21"/>
      <c r="L769" s="21"/>
      <c r="M769" s="21"/>
      <c r="N769" s="21"/>
      <c r="O769" s="21"/>
      <c r="P769" s="21"/>
      <c r="S769" s="20" t="n">
        <v>0.068355638293983</v>
      </c>
      <c r="T769" s="20" t="n">
        <v>0.505051159253021</v>
      </c>
      <c r="U769" s="20" t="n">
        <v>0.974262884194744</v>
      </c>
      <c r="V769" s="20" t="n">
        <v>-1.23909281037469</v>
      </c>
      <c r="W769" s="20" t="n">
        <v>0.925120606598736</v>
      </c>
      <c r="X769" s="20" t="n">
        <v>-1.40814369718034</v>
      </c>
    </row>
    <row r="770" customFormat="false" ht="15" hidden="false" customHeight="false" outlineLevel="0" collapsed="false">
      <c r="A770" s="21" t="n">
        <v>746</v>
      </c>
      <c r="B770" s="18" t="n">
        <f aca="false">CHOOSE($G$9,S770,U770,W770)</f>
        <v>0.252395272088241</v>
      </c>
      <c r="C770" s="18" t="n">
        <f aca="false">CHOOSE($G$9,T770,V770,X770)</f>
        <v>-0.338800088527919</v>
      </c>
      <c r="D770" s="24" t="n">
        <f aca="false">$B$6+$B$7*B770</f>
        <v>0.0752395272088241</v>
      </c>
      <c r="E770" s="24" t="n">
        <f aca="false">$C$6+$C$7*($B$8*B770+SQRT(1-$B$8^2)*C770)</f>
        <v>0.0332788152574526</v>
      </c>
      <c r="F770" s="14" t="n">
        <f aca="false">B770</f>
        <v>0.252395272088241</v>
      </c>
      <c r="G770" s="14" t="n">
        <f aca="false">F770^2</f>
        <v>0.0637033733724974</v>
      </c>
      <c r="H770" s="21"/>
      <c r="I770" s="21"/>
      <c r="J770" s="21"/>
      <c r="K770" s="21"/>
      <c r="L770" s="21"/>
      <c r="M770" s="21"/>
      <c r="N770" s="21"/>
      <c r="O770" s="21"/>
      <c r="P770" s="21"/>
      <c r="S770" s="20" t="n">
        <v>0.252395272088241</v>
      </c>
      <c r="T770" s="20" t="n">
        <v>-0.338800088527919</v>
      </c>
      <c r="U770" s="20" t="n">
        <v>0.209150794648623</v>
      </c>
      <c r="V770" s="20" t="n">
        <v>1.7649770597847</v>
      </c>
      <c r="W770" s="20" t="n">
        <v>0.201006020199059</v>
      </c>
      <c r="X770" s="20" t="n">
        <v>1.78409510061287</v>
      </c>
    </row>
    <row r="771" customFormat="false" ht="15" hidden="false" customHeight="false" outlineLevel="0" collapsed="false">
      <c r="A771" s="21" t="n">
        <v>747</v>
      </c>
      <c r="B771" s="18" t="n">
        <f aca="false">CHOOSE($G$9,S771,U771,W771)</f>
        <v>-1.14376258484027</v>
      </c>
      <c r="C771" s="18" t="n">
        <f aca="false">CHOOSE($G$9,T771,V771,X771)</f>
        <v>-0.741636372508032</v>
      </c>
      <c r="D771" s="24" t="n">
        <f aca="false">$B$6+$B$7*B771</f>
        <v>-0.0643762584840267</v>
      </c>
      <c r="E771" s="24" t="n">
        <f aca="false">$C$6+$C$7*($B$8*B771+SQRT(1-$B$8^2)*C771)</f>
        <v>-0.0714157231382628</v>
      </c>
      <c r="F771" s="14" t="n">
        <f aca="false">B771</f>
        <v>-1.14376258484027</v>
      </c>
      <c r="G771" s="14" t="n">
        <f aca="false">F771^2</f>
        <v>1.30819285048049</v>
      </c>
      <c r="H771" s="21"/>
      <c r="I771" s="21"/>
      <c r="J771" s="21"/>
      <c r="K771" s="21"/>
      <c r="L771" s="21"/>
      <c r="M771" s="21"/>
      <c r="N771" s="21"/>
      <c r="O771" s="21"/>
      <c r="P771" s="21"/>
      <c r="S771" s="20" t="n">
        <v>-1.14376258484027</v>
      </c>
      <c r="T771" s="20" t="n">
        <v>-0.741636372508032</v>
      </c>
      <c r="U771" s="20" t="n">
        <v>-1.22569063092078</v>
      </c>
      <c r="V771" s="20" t="n">
        <v>0.177517334413348</v>
      </c>
      <c r="W771" s="20" t="n">
        <v>0.718385427004585</v>
      </c>
      <c r="X771" s="20" t="n">
        <v>-0.720108542496046</v>
      </c>
    </row>
    <row r="772" customFormat="false" ht="15" hidden="false" customHeight="false" outlineLevel="0" collapsed="false">
      <c r="A772" s="21" t="n">
        <v>748</v>
      </c>
      <c r="B772" s="18" t="n">
        <f aca="false">CHOOSE($G$9,S772,U772,W772)</f>
        <v>-1.21632039397789</v>
      </c>
      <c r="C772" s="18" t="n">
        <f aca="false">CHOOSE($G$9,T772,V772,X772)</f>
        <v>-0.511693950393581</v>
      </c>
      <c r="D772" s="24" t="n">
        <f aca="false">$B$6+$B$7*B772</f>
        <v>-0.0716320393977891</v>
      </c>
      <c r="E772" s="24" t="n">
        <f aca="false">$C$6+$C$7*($B$8*B772+SQRT(1-$B$8^2)*C772)</f>
        <v>-0.0551300156992601</v>
      </c>
      <c r="F772" s="14" t="n">
        <f aca="false">B772</f>
        <v>-1.21632039397789</v>
      </c>
      <c r="G772" s="14" t="n">
        <f aca="false">F772^2</f>
        <v>1.47943530080653</v>
      </c>
      <c r="H772" s="21"/>
      <c r="I772" s="21"/>
      <c r="J772" s="21"/>
      <c r="K772" s="21"/>
      <c r="L772" s="21"/>
      <c r="M772" s="21"/>
      <c r="N772" s="21"/>
      <c r="O772" s="21"/>
      <c r="P772" s="21"/>
      <c r="S772" s="20" t="n">
        <v>-1.21632039397789</v>
      </c>
      <c r="T772" s="20" t="n">
        <v>-0.511693950393581</v>
      </c>
      <c r="U772" s="20" t="n">
        <v>-1.17004825191412</v>
      </c>
      <c r="V772" s="20" t="n">
        <v>0.962041923950298</v>
      </c>
      <c r="W772" s="20" t="n">
        <v>0.656611173781713</v>
      </c>
      <c r="X772" s="20" t="n">
        <v>-1.10628379495519</v>
      </c>
    </row>
    <row r="773" customFormat="false" ht="15" hidden="false" customHeight="false" outlineLevel="0" collapsed="false">
      <c r="A773" s="21" t="n">
        <v>749</v>
      </c>
      <c r="B773" s="18" t="n">
        <f aca="false">CHOOSE($G$9,S773,U773,W773)</f>
        <v>-1.69862000848944</v>
      </c>
      <c r="C773" s="18" t="n">
        <f aca="false">CHOOSE($G$9,T773,V773,X773)</f>
        <v>2.75771523174775</v>
      </c>
      <c r="D773" s="24" t="n">
        <f aca="false">$B$6+$B$7*B773</f>
        <v>-0.119862000848944</v>
      </c>
      <c r="E773" s="24" t="n">
        <f aca="false">$C$6+$C$7*($B$8*B773+SQRT(1-$B$8^2)*C773)</f>
        <v>0.203894144285212</v>
      </c>
      <c r="F773" s="14" t="n">
        <f aca="false">B773</f>
        <v>-1.69862000848944</v>
      </c>
      <c r="G773" s="14" t="n">
        <f aca="false">F773^2</f>
        <v>2.88530993324067</v>
      </c>
      <c r="H773" s="21"/>
      <c r="I773" s="21"/>
      <c r="J773" s="21"/>
      <c r="K773" s="21"/>
      <c r="L773" s="21"/>
      <c r="M773" s="21"/>
      <c r="N773" s="21"/>
      <c r="O773" s="21"/>
      <c r="P773" s="21"/>
      <c r="S773" s="20" t="n">
        <v>-1.69862000848944</v>
      </c>
      <c r="T773" s="20" t="n">
        <v>2.75771523174775</v>
      </c>
      <c r="U773" s="20" t="n">
        <v>-0.282021885182664</v>
      </c>
      <c r="V773" s="20" t="n">
        <v>1.0686088986187</v>
      </c>
      <c r="W773" s="20" t="n">
        <v>0.219637113806014</v>
      </c>
      <c r="X773" s="20" t="n">
        <v>-1.20692925307563</v>
      </c>
    </row>
    <row r="774" customFormat="false" ht="15" hidden="false" customHeight="false" outlineLevel="0" collapsed="false">
      <c r="A774" s="21" t="n">
        <v>750</v>
      </c>
      <c r="B774" s="18" t="n">
        <f aca="false">CHOOSE($G$9,S774,U774,W774)</f>
        <v>-0.680473420236215</v>
      </c>
      <c r="C774" s="18" t="n">
        <f aca="false">CHOOSE($G$9,T774,V774,X774)</f>
        <v>1.24404902080091</v>
      </c>
      <c r="D774" s="24" t="n">
        <f aca="false">$B$6+$B$7*B774</f>
        <v>-0.0180473420236215</v>
      </c>
      <c r="E774" s="24" t="n">
        <f aca="false">$C$6+$C$7*($B$8*B774+SQRT(1-$B$8^2)*C774)</f>
        <v>0.123714134544863</v>
      </c>
      <c r="F774" s="14" t="n">
        <f aca="false">B774</f>
        <v>-0.680473420236215</v>
      </c>
      <c r="G774" s="14" t="n">
        <f aca="false">F774^2</f>
        <v>0.463044075647972</v>
      </c>
      <c r="H774" s="21"/>
      <c r="I774" s="21"/>
      <c r="J774" s="21"/>
      <c r="K774" s="21"/>
      <c r="L774" s="21"/>
      <c r="M774" s="21"/>
      <c r="N774" s="21"/>
      <c r="O774" s="21"/>
      <c r="P774" s="21"/>
      <c r="S774" s="20" t="n">
        <v>-0.680473420236215</v>
      </c>
      <c r="T774" s="20" t="n">
        <v>1.24404902080091</v>
      </c>
      <c r="U774" s="20" t="n">
        <v>-0.52732327379388</v>
      </c>
      <c r="V774" s="20" t="n">
        <v>0.249059485468424</v>
      </c>
      <c r="W774" s="20" t="n">
        <v>-1.84305764993853</v>
      </c>
      <c r="X774" s="20" t="n">
        <v>-0.299691023204801</v>
      </c>
    </row>
    <row r="775" customFormat="false" ht="15" hidden="false" customHeight="false" outlineLevel="0" collapsed="false">
      <c r="A775" s="21" t="n">
        <v>751</v>
      </c>
      <c r="B775" s="18" t="n">
        <f aca="false">CHOOSE($G$9,S775,U775,W775)</f>
        <v>0.969974668954569</v>
      </c>
      <c r="C775" s="18" t="n">
        <f aca="false">CHOOSE($G$9,T775,V775,X775)</f>
        <v>-1.39340773758087</v>
      </c>
      <c r="D775" s="24" t="n">
        <f aca="false">$B$6+$B$7*B775</f>
        <v>0.146997466895457</v>
      </c>
      <c r="E775" s="24" t="n">
        <f aca="false">$C$6+$C$7*($B$8*B775+SQRT(1-$B$8^2)*C775)</f>
        <v>-0.0221739164097552</v>
      </c>
      <c r="F775" s="14" t="n">
        <f aca="false">B775</f>
        <v>0.969974668954569</v>
      </c>
      <c r="G775" s="14" t="n">
        <f aca="false">F775^2</f>
        <v>0.940850858413527</v>
      </c>
      <c r="H775" s="21"/>
      <c r="I775" s="21"/>
      <c r="J775" s="21"/>
      <c r="K775" s="21"/>
      <c r="L775" s="21"/>
      <c r="M775" s="21"/>
      <c r="N775" s="21"/>
      <c r="O775" s="21"/>
      <c r="P775" s="21"/>
      <c r="S775" s="20" t="n">
        <v>0.969974668954569</v>
      </c>
      <c r="T775" s="20" t="n">
        <v>-1.39340773758087</v>
      </c>
      <c r="U775" s="20" t="n">
        <v>0.497687567953542</v>
      </c>
      <c r="V775" s="20" t="n">
        <v>-0.491227009382382</v>
      </c>
      <c r="W775" s="20" t="n">
        <v>0.685972287000669</v>
      </c>
      <c r="X775" s="20" t="n">
        <v>-0.298843832251611</v>
      </c>
    </row>
    <row r="776" customFormat="false" ht="15" hidden="false" customHeight="false" outlineLevel="0" collapsed="false">
      <c r="A776" s="21" t="n">
        <v>752</v>
      </c>
      <c r="B776" s="18" t="n">
        <f aca="false">CHOOSE($G$9,S776,U776,W776)</f>
        <v>0.272512344549682</v>
      </c>
      <c r="C776" s="18" t="n">
        <f aca="false">CHOOSE($G$9,T776,V776,X776)</f>
        <v>0.528576953524689</v>
      </c>
      <c r="D776" s="24" t="n">
        <f aca="false">$B$6+$B$7*B776</f>
        <v>0.0772512344549682</v>
      </c>
      <c r="E776" s="24" t="n">
        <f aca="false">$C$6+$C$7*($B$8*B776+SQRT(1-$B$8^2)*C776)</f>
        <v>0.109401724188221</v>
      </c>
      <c r="F776" s="14" t="n">
        <f aca="false">B776</f>
        <v>0.272512344549682</v>
      </c>
      <c r="G776" s="14" t="n">
        <f aca="false">F776^2</f>
        <v>0.0742629779319647</v>
      </c>
      <c r="H776" s="21"/>
      <c r="I776" s="21"/>
      <c r="J776" s="21"/>
      <c r="K776" s="21"/>
      <c r="L776" s="21"/>
      <c r="M776" s="21"/>
      <c r="N776" s="21"/>
      <c r="O776" s="21"/>
      <c r="P776" s="21"/>
      <c r="S776" s="20" t="n">
        <v>0.272512344549682</v>
      </c>
      <c r="T776" s="20" t="n">
        <v>0.528576953524689</v>
      </c>
      <c r="U776" s="20" t="n">
        <v>-0.831862584736025</v>
      </c>
      <c r="V776" s="20" t="n">
        <v>0.677894437716723</v>
      </c>
      <c r="W776" s="20" t="n">
        <v>-0.457005371490205</v>
      </c>
      <c r="X776" s="20" t="n">
        <v>0.671036606366815</v>
      </c>
    </row>
    <row r="777" customFormat="false" ht="15" hidden="false" customHeight="false" outlineLevel="0" collapsed="false">
      <c r="A777" s="21" t="n">
        <v>753</v>
      </c>
      <c r="B777" s="18" t="n">
        <f aca="false">CHOOSE($G$9,S777,U777,W777)</f>
        <v>-0.492510605717636</v>
      </c>
      <c r="C777" s="18" t="n">
        <f aca="false">CHOOSE($G$9,T777,V777,X777)</f>
        <v>0.0855609679543606</v>
      </c>
      <c r="D777" s="24" t="n">
        <f aca="false">$B$6+$B$7*B777</f>
        <v>0.000748939428236416</v>
      </c>
      <c r="E777" s="24" t="n">
        <f aca="false">$C$6+$C$7*($B$8*B777+SQRT(1-$B$8^2)*C777)</f>
        <v>0.0327842668962045</v>
      </c>
      <c r="F777" s="14" t="n">
        <f aca="false">B777</f>
        <v>-0.492510605717636</v>
      </c>
      <c r="G777" s="14" t="n">
        <f aca="false">F777^2</f>
        <v>0.242566696744353</v>
      </c>
      <c r="H777" s="21"/>
      <c r="I777" s="21"/>
      <c r="J777" s="21"/>
      <c r="K777" s="21"/>
      <c r="L777" s="21"/>
      <c r="M777" s="21"/>
      <c r="N777" s="21"/>
      <c r="O777" s="21"/>
      <c r="P777" s="21"/>
      <c r="S777" s="20" t="n">
        <v>-0.492510605717636</v>
      </c>
      <c r="T777" s="20" t="n">
        <v>0.0855609679543606</v>
      </c>
      <c r="U777" s="20" t="n">
        <v>0.098508287630109</v>
      </c>
      <c r="V777" s="20" t="n">
        <v>0.0970448923409232</v>
      </c>
      <c r="W777" s="20" t="n">
        <v>-0.503655566024046</v>
      </c>
      <c r="X777" s="20" t="n">
        <v>0.745983396394186</v>
      </c>
    </row>
    <row r="778" customFormat="false" ht="15" hidden="false" customHeight="false" outlineLevel="0" collapsed="false">
      <c r="A778" s="21" t="n">
        <v>754</v>
      </c>
      <c r="B778" s="18" t="n">
        <f aca="false">CHOOSE($G$9,S778,U778,W778)</f>
        <v>-0.451532716432804</v>
      </c>
      <c r="C778" s="18" t="n">
        <f aca="false">CHOOSE($G$9,T778,V778,X778)</f>
        <v>0.855301340373813</v>
      </c>
      <c r="D778" s="24" t="n">
        <f aca="false">$B$6+$B$7*B778</f>
        <v>0.00484672835671961</v>
      </c>
      <c r="E778" s="24" t="n">
        <f aca="false">$C$6+$C$7*($B$8*B778+SQRT(1-$B$8^2)*C778)</f>
        <v>0.10149463304382</v>
      </c>
      <c r="F778" s="14" t="n">
        <f aca="false">B778</f>
        <v>-0.451532716432804</v>
      </c>
      <c r="G778" s="14" t="n">
        <f aca="false">F778^2</f>
        <v>0.203881794009187</v>
      </c>
      <c r="H778" s="21"/>
      <c r="I778" s="21"/>
      <c r="J778" s="21"/>
      <c r="K778" s="21"/>
      <c r="L778" s="21"/>
      <c r="M778" s="21"/>
      <c r="N778" s="21"/>
      <c r="O778" s="21"/>
      <c r="P778" s="21"/>
      <c r="S778" s="20" t="n">
        <v>-0.451532716432804</v>
      </c>
      <c r="T778" s="20" t="n">
        <v>0.855301340373813</v>
      </c>
      <c r="U778" s="20" t="n">
        <v>0.648117011450072</v>
      </c>
      <c r="V778" s="20" t="n">
        <v>-0.608649794317986</v>
      </c>
      <c r="W778" s="20" t="n">
        <v>-0.251608765393826</v>
      </c>
      <c r="X778" s="20" t="n">
        <v>-0.499518576391389</v>
      </c>
    </row>
    <row r="779" customFormat="false" ht="15" hidden="false" customHeight="false" outlineLevel="0" collapsed="false">
      <c r="A779" s="21" t="n">
        <v>755</v>
      </c>
      <c r="B779" s="18" t="n">
        <f aca="false">CHOOSE($G$9,S779,U779,W779)</f>
        <v>0.465221115270142</v>
      </c>
      <c r="C779" s="18" t="n">
        <f aca="false">CHOOSE($G$9,T779,V779,X779)</f>
        <v>-0.581611181043279</v>
      </c>
      <c r="D779" s="24" t="n">
        <f aca="false">$B$6+$B$7*B779</f>
        <v>0.0965221115270142</v>
      </c>
      <c r="E779" s="24" t="n">
        <f aca="false">$C$6+$C$7*($B$8*B779+SQRT(1-$B$8^2)*C779)</f>
        <v>0.0228920499726521</v>
      </c>
      <c r="F779" s="14" t="n">
        <f aca="false">B779</f>
        <v>0.465221115270142</v>
      </c>
      <c r="G779" s="14" t="n">
        <f aca="false">F779^2</f>
        <v>0.216430686093195</v>
      </c>
      <c r="H779" s="21"/>
      <c r="I779" s="21"/>
      <c r="J779" s="21"/>
      <c r="K779" s="21"/>
      <c r="L779" s="21"/>
      <c r="M779" s="21"/>
      <c r="N779" s="21"/>
      <c r="O779" s="21"/>
      <c r="P779" s="21"/>
      <c r="S779" s="20" t="n">
        <v>0.465221115270142</v>
      </c>
      <c r="T779" s="20" t="n">
        <v>-0.581611181043279</v>
      </c>
      <c r="U779" s="20" t="n">
        <v>-1.7607148136458</v>
      </c>
      <c r="V779" s="20" t="n">
        <v>-0.308448277761003</v>
      </c>
      <c r="W779" s="20" t="n">
        <v>-1.04350761532887</v>
      </c>
      <c r="X779" s="20" t="n">
        <v>1.56954014965614</v>
      </c>
    </row>
    <row r="780" customFormat="false" ht="15" hidden="false" customHeight="false" outlineLevel="0" collapsed="false">
      <c r="A780" s="21" t="n">
        <v>756</v>
      </c>
      <c r="B780" s="18" t="n">
        <f aca="false">CHOOSE($G$9,S780,U780,W780)</f>
        <v>1.14841786785501</v>
      </c>
      <c r="C780" s="18" t="n">
        <f aca="false">CHOOSE($G$9,T780,V780,X780)</f>
        <v>-0.664020329251278</v>
      </c>
      <c r="D780" s="24" t="n">
        <f aca="false">$B$6+$B$7*B780</f>
        <v>0.164841786785501</v>
      </c>
      <c r="E780" s="24" t="n">
        <f aca="false">$C$6+$C$7*($B$8*B780+SQRT(1-$B$8^2)*C780)</f>
        <v>0.049915046016659</v>
      </c>
      <c r="F780" s="14" t="n">
        <f aca="false">B780</f>
        <v>1.14841786785501</v>
      </c>
      <c r="G780" s="14" t="n">
        <f aca="false">F780^2</f>
        <v>1.31886359920864</v>
      </c>
      <c r="H780" s="21"/>
      <c r="I780" s="21"/>
      <c r="J780" s="21"/>
      <c r="K780" s="21"/>
      <c r="L780" s="21"/>
      <c r="M780" s="21"/>
      <c r="N780" s="21"/>
      <c r="O780" s="21"/>
      <c r="P780" s="21"/>
      <c r="S780" s="20" t="n">
        <v>1.14841786785501</v>
      </c>
      <c r="T780" s="20" t="n">
        <v>-0.664020329251278</v>
      </c>
      <c r="U780" s="20" t="n">
        <v>1.51786162373016</v>
      </c>
      <c r="V780" s="20" t="n">
        <v>-2.69047618193103</v>
      </c>
      <c r="W780" s="20" t="n">
        <v>-0.200717159154116</v>
      </c>
      <c r="X780" s="20" t="n">
        <v>0.474369500742786</v>
      </c>
    </row>
    <row r="781" customFormat="false" ht="15" hidden="false" customHeight="false" outlineLevel="0" collapsed="false">
      <c r="A781" s="21" t="n">
        <v>757</v>
      </c>
      <c r="B781" s="18" t="n">
        <f aca="false">CHOOSE($G$9,S781,U781,W781)</f>
        <v>-0.307338981098795</v>
      </c>
      <c r="C781" s="18" t="n">
        <f aca="false">CHOOSE($G$9,T781,V781,X781)</f>
        <v>-0.59486523269054</v>
      </c>
      <c r="D781" s="24" t="n">
        <f aca="false">$B$6+$B$7*B781</f>
        <v>0.0192661018901206</v>
      </c>
      <c r="E781" s="24" t="n">
        <f aca="false">$C$6+$C$7*($B$8*B781+SQRT(1-$B$8^2)*C781)</f>
        <v>-0.0168837893887546</v>
      </c>
      <c r="F781" s="14" t="n">
        <f aca="false">B781</f>
        <v>-0.307338981098795</v>
      </c>
      <c r="G781" s="14" t="n">
        <f aca="false">F781^2</f>
        <v>0.0944572493028452</v>
      </c>
      <c r="H781" s="21"/>
      <c r="I781" s="21"/>
      <c r="J781" s="21"/>
      <c r="K781" s="21"/>
      <c r="L781" s="21"/>
      <c r="M781" s="21"/>
      <c r="N781" s="21"/>
      <c r="O781" s="21"/>
      <c r="P781" s="21"/>
      <c r="S781" s="20" t="n">
        <v>-0.307338981098795</v>
      </c>
      <c r="T781" s="20" t="n">
        <v>-0.59486523269054</v>
      </c>
      <c r="U781" s="20" t="n">
        <v>0.0677372405630932</v>
      </c>
      <c r="V781" s="20" t="n">
        <v>-1.26905697489325</v>
      </c>
      <c r="W781" s="20" t="n">
        <v>-0.944882505238144</v>
      </c>
      <c r="X781" s="20" t="n">
        <v>-1.70366278152688</v>
      </c>
    </row>
    <row r="782" customFormat="false" ht="15" hidden="false" customHeight="false" outlineLevel="0" collapsed="false">
      <c r="A782" s="21" t="n">
        <v>758</v>
      </c>
      <c r="B782" s="18" t="n">
        <f aca="false">CHOOSE($G$9,S782,U782,W782)</f>
        <v>1.68101959324403</v>
      </c>
      <c r="C782" s="18" t="n">
        <f aca="false">CHOOSE($G$9,T782,V782,X782)</f>
        <v>-0.0621695493297302</v>
      </c>
      <c r="D782" s="24" t="n">
        <f aca="false">$B$6+$B$7*B782</f>
        <v>0.218101959324403</v>
      </c>
      <c r="E782" s="24" t="n">
        <f aca="false">$C$6+$C$7*($B$8*B782+SQRT(1-$B$8^2)*C782)</f>
        <v>0.128666938756064</v>
      </c>
      <c r="F782" s="14" t="n">
        <f aca="false">B782</f>
        <v>1.68101959324403</v>
      </c>
      <c r="G782" s="14" t="n">
        <f aca="false">F782^2</f>
        <v>2.82582687287032</v>
      </c>
      <c r="H782" s="21"/>
      <c r="I782" s="21"/>
      <c r="J782" s="21"/>
      <c r="K782" s="21"/>
      <c r="L782" s="21"/>
      <c r="M782" s="21"/>
      <c r="N782" s="21"/>
      <c r="O782" s="21"/>
      <c r="P782" s="21"/>
      <c r="S782" s="20" t="n">
        <v>1.68101959324403</v>
      </c>
      <c r="T782" s="20" t="n">
        <v>-0.0621695493297302</v>
      </c>
      <c r="U782" s="20" t="n">
        <v>-1.39070031888603</v>
      </c>
      <c r="V782" s="20" t="n">
        <v>1.03958242049018</v>
      </c>
      <c r="W782" s="20" t="n">
        <v>0.783095771092951</v>
      </c>
      <c r="X782" s="20" t="n">
        <v>-0.120392136730297</v>
      </c>
    </row>
    <row r="783" customFormat="false" ht="15" hidden="false" customHeight="false" outlineLevel="0" collapsed="false">
      <c r="A783" s="21" t="n">
        <v>759</v>
      </c>
      <c r="B783" s="18" t="n">
        <f aca="false">CHOOSE($G$9,S783,U783,W783)</f>
        <v>0.598368423781276</v>
      </c>
      <c r="C783" s="18" t="n">
        <f aca="false">CHOOSE($G$9,T783,V783,X783)</f>
        <v>-1.2611768702688</v>
      </c>
      <c r="D783" s="24" t="n">
        <f aca="false">$B$6+$B$7*B783</f>
        <v>0.109836842378128</v>
      </c>
      <c r="E783" s="24" t="n">
        <f aca="false">$C$6+$C$7*($B$8*B783+SQRT(1-$B$8^2)*C783)</f>
        <v>-0.0293026996427491</v>
      </c>
      <c r="F783" s="14" t="n">
        <f aca="false">B783</f>
        <v>0.598368423781276</v>
      </c>
      <c r="G783" s="14" t="n">
        <f aca="false">F783^2</f>
        <v>0.358044770578489</v>
      </c>
      <c r="H783" s="21"/>
      <c r="I783" s="21"/>
      <c r="J783" s="21"/>
      <c r="K783" s="21"/>
      <c r="L783" s="21"/>
      <c r="M783" s="21"/>
      <c r="N783" s="21"/>
      <c r="O783" s="21"/>
      <c r="P783" s="21"/>
      <c r="S783" s="20" t="n">
        <v>0.598368423781276</v>
      </c>
      <c r="T783" s="20" t="n">
        <v>-1.2611768702688</v>
      </c>
      <c r="U783" s="20" t="n">
        <v>-0.016108379832616</v>
      </c>
      <c r="V783" s="20" t="n">
        <v>-0.463795264656812</v>
      </c>
      <c r="W783" s="20" t="n">
        <v>-0.310629528661564</v>
      </c>
      <c r="X783" s="20" t="n">
        <v>0.862607136578002</v>
      </c>
    </row>
    <row r="784" customFormat="false" ht="15" hidden="false" customHeight="false" outlineLevel="0" collapsed="false">
      <c r="A784" s="21" t="n">
        <v>760</v>
      </c>
      <c r="B784" s="18" t="n">
        <f aca="false">CHOOSE($G$9,S784,U784,W784)</f>
        <v>-0.15432695795091</v>
      </c>
      <c r="C784" s="18" t="n">
        <f aca="false">CHOOSE($G$9,T784,V784,X784)</f>
        <v>0.224250654700312</v>
      </c>
      <c r="D784" s="24" t="n">
        <f aca="false">$B$6+$B$7*B784</f>
        <v>0.034567304204909</v>
      </c>
      <c r="E784" s="24" t="n">
        <f aca="false">$C$6+$C$7*($B$8*B784+SQRT(1-$B$8^2)*C784)</f>
        <v>0.0617043284810308</v>
      </c>
      <c r="F784" s="14" t="n">
        <f aca="false">B784</f>
        <v>-0.15432695795091</v>
      </c>
      <c r="G784" s="14" t="n">
        <f aca="false">F784^2</f>
        <v>0.0238168099503821</v>
      </c>
      <c r="H784" s="21"/>
      <c r="I784" s="21"/>
      <c r="J784" s="21"/>
      <c r="K784" s="21"/>
      <c r="L784" s="21"/>
      <c r="M784" s="21"/>
      <c r="N784" s="21"/>
      <c r="O784" s="21"/>
      <c r="P784" s="21"/>
      <c r="S784" s="20" t="n">
        <v>-0.15432695795091</v>
      </c>
      <c r="T784" s="20" t="n">
        <v>0.224250654700312</v>
      </c>
      <c r="U784" s="20" t="n">
        <v>-1.57674741338101</v>
      </c>
      <c r="V784" s="20" t="n">
        <v>1.02465488716234</v>
      </c>
      <c r="W784" s="20" t="n">
        <v>0.714202930015517</v>
      </c>
      <c r="X784" s="20" t="n">
        <v>0.158398915305934</v>
      </c>
    </row>
    <row r="785" customFormat="false" ht="15" hidden="false" customHeight="false" outlineLevel="0" collapsed="false">
      <c r="A785" s="21" t="n">
        <v>761</v>
      </c>
      <c r="B785" s="18" t="n">
        <f aca="false">CHOOSE($G$9,S785,U785,W785)</f>
        <v>-1.82506959305165</v>
      </c>
      <c r="C785" s="18" t="n">
        <f aca="false">CHOOSE($G$9,T785,V785,X785)</f>
        <v>2.67614609707706</v>
      </c>
      <c r="D785" s="24" t="n">
        <f aca="false">$B$6+$B$7*B785</f>
        <v>-0.132506959305165</v>
      </c>
      <c r="E785" s="24" t="n">
        <f aca="false">$C$6+$C$7*($B$8*B785+SQRT(1-$B$8^2)*C785)</f>
        <v>0.190507570778148</v>
      </c>
      <c r="F785" s="14" t="n">
        <f aca="false">B785</f>
        <v>-1.82506959305165</v>
      </c>
      <c r="G785" s="14" t="n">
        <f aca="false">F785^2</f>
        <v>3.33087901948173</v>
      </c>
      <c r="H785" s="21"/>
      <c r="I785" s="21"/>
      <c r="J785" s="21"/>
      <c r="K785" s="21"/>
      <c r="L785" s="21"/>
      <c r="M785" s="21"/>
      <c r="N785" s="21"/>
      <c r="O785" s="21"/>
      <c r="P785" s="21"/>
      <c r="S785" s="20" t="n">
        <v>-1.82506959305165</v>
      </c>
      <c r="T785" s="20" t="n">
        <v>2.67614609707706</v>
      </c>
      <c r="U785" s="20" t="n">
        <v>0.817353722095534</v>
      </c>
      <c r="V785" s="20" t="n">
        <v>1.80772473353855</v>
      </c>
      <c r="W785" s="20" t="n">
        <v>0.386283542757595</v>
      </c>
      <c r="X785" s="20" t="n">
        <v>1.00836709959234</v>
      </c>
    </row>
    <row r="786" customFormat="false" ht="15" hidden="false" customHeight="false" outlineLevel="0" collapsed="false">
      <c r="A786" s="21" t="n">
        <v>762</v>
      </c>
      <c r="B786" s="18" t="n">
        <f aca="false">CHOOSE($G$9,S786,U786,W786)</f>
        <v>1.1587017299757</v>
      </c>
      <c r="C786" s="18" t="n">
        <f aca="false">CHOOSE($G$9,T786,V786,X786)</f>
        <v>0.19981337933418</v>
      </c>
      <c r="D786" s="24" t="n">
        <f aca="false">$B$6+$B$7*B786</f>
        <v>0.16587017299757</v>
      </c>
      <c r="E786" s="24" t="n">
        <f aca="false">$C$6+$C$7*($B$8*B786+SQRT(1-$B$8^2)*C786)</f>
        <v>0.125239432750727</v>
      </c>
      <c r="F786" s="14" t="n">
        <f aca="false">B786</f>
        <v>1.1587017299757</v>
      </c>
      <c r="G786" s="14" t="n">
        <f aca="false">F786^2</f>
        <v>1.34258969904869</v>
      </c>
      <c r="H786" s="21"/>
      <c r="I786" s="21"/>
      <c r="J786" s="21"/>
      <c r="K786" s="21"/>
      <c r="L786" s="21"/>
      <c r="M786" s="21"/>
      <c r="N786" s="21"/>
      <c r="O786" s="21"/>
      <c r="P786" s="21"/>
      <c r="S786" s="20" t="n">
        <v>1.1587017299757</v>
      </c>
      <c r="T786" s="20" t="n">
        <v>0.19981337933418</v>
      </c>
      <c r="U786" s="20" t="n">
        <v>-0.80090471705198</v>
      </c>
      <c r="V786" s="20" t="n">
        <v>-1.15291285709389</v>
      </c>
      <c r="W786" s="20" t="n">
        <v>1.07555521882441</v>
      </c>
      <c r="X786" s="20" t="n">
        <v>-0.48863085463356</v>
      </c>
    </row>
    <row r="787" customFormat="false" ht="15" hidden="false" customHeight="false" outlineLevel="0" collapsed="false">
      <c r="A787" s="21" t="n">
        <v>763</v>
      </c>
      <c r="B787" s="18" t="n">
        <f aca="false">CHOOSE($G$9,S787,U787,W787)</f>
        <v>-0.773714650922206</v>
      </c>
      <c r="C787" s="18" t="n">
        <f aca="false">CHOOSE($G$9,T787,V787,X787)</f>
        <v>-0.947019006980775</v>
      </c>
      <c r="D787" s="24" t="n">
        <f aca="false">$B$6+$B$7*B787</f>
        <v>-0.0273714650922206</v>
      </c>
      <c r="E787" s="24" t="n">
        <f aca="false">$C$6+$C$7*($B$8*B787+SQRT(1-$B$8^2)*C787)</f>
        <v>-0.0706999843373167</v>
      </c>
      <c r="F787" s="14" t="n">
        <f aca="false">B787</f>
        <v>-0.773714650922206</v>
      </c>
      <c r="G787" s="14" t="n">
        <f aca="false">F787^2</f>
        <v>0.598634361051671</v>
      </c>
      <c r="H787" s="21"/>
      <c r="I787" s="21"/>
      <c r="J787" s="21"/>
      <c r="K787" s="21"/>
      <c r="L787" s="21"/>
      <c r="M787" s="21"/>
      <c r="N787" s="21"/>
      <c r="O787" s="21"/>
      <c r="P787" s="21"/>
      <c r="S787" s="20" t="n">
        <v>-0.773714650922206</v>
      </c>
      <c r="T787" s="20" t="n">
        <v>-0.947019006980775</v>
      </c>
      <c r="U787" s="20" t="n">
        <v>0.951848555206393</v>
      </c>
      <c r="V787" s="20" t="n">
        <v>0.474495795760757</v>
      </c>
      <c r="W787" s="20" t="n">
        <v>-0.99435654982479</v>
      </c>
      <c r="X787" s="20" t="n">
        <v>0.372449886483206</v>
      </c>
    </row>
    <row r="788" customFormat="false" ht="15" hidden="false" customHeight="false" outlineLevel="0" collapsed="false">
      <c r="A788" s="21" t="n">
        <v>764</v>
      </c>
      <c r="B788" s="18" t="n">
        <f aca="false">CHOOSE($G$9,S788,U788,W788)</f>
        <v>1.92936617443851</v>
      </c>
      <c r="C788" s="18" t="n">
        <f aca="false">CHOOSE($G$9,T788,V788,X788)</f>
        <v>-1.62369752581498</v>
      </c>
      <c r="D788" s="24" t="n">
        <f aca="false">$B$6+$B$7*B788</f>
        <v>0.242936617443851</v>
      </c>
      <c r="E788" s="24" t="n">
        <f aca="false">$C$6+$C$7*($B$8*B788+SQRT(1-$B$8^2)*C788)</f>
        <v>0.00585197818015443</v>
      </c>
      <c r="F788" s="14" t="n">
        <f aca="false">B788</f>
        <v>1.92936617443851</v>
      </c>
      <c r="G788" s="14" t="n">
        <f aca="false">F788^2</f>
        <v>3.72245383506751</v>
      </c>
      <c r="H788" s="21"/>
      <c r="I788" s="21"/>
      <c r="J788" s="21"/>
      <c r="K788" s="21"/>
      <c r="L788" s="21"/>
      <c r="M788" s="21"/>
      <c r="N788" s="21"/>
      <c r="O788" s="21"/>
      <c r="P788" s="21"/>
      <c r="S788" s="20" t="n">
        <v>1.92936617443851</v>
      </c>
      <c r="T788" s="20" t="n">
        <v>-1.62369752581498</v>
      </c>
      <c r="U788" s="20" t="n">
        <v>0.544197535658924</v>
      </c>
      <c r="V788" s="20" t="n">
        <v>-1.30109732001356</v>
      </c>
      <c r="W788" s="20" t="n">
        <v>-0.0796130190094878</v>
      </c>
      <c r="X788" s="20" t="n">
        <v>-0.556534936115598</v>
      </c>
    </row>
    <row r="789" customFormat="false" ht="15" hidden="false" customHeight="false" outlineLevel="0" collapsed="false">
      <c r="A789" s="21" t="n">
        <v>765</v>
      </c>
      <c r="B789" s="18" t="n">
        <f aca="false">CHOOSE($G$9,S789,U789,W789)</f>
        <v>0.0820115940451603</v>
      </c>
      <c r="C789" s="18" t="n">
        <f aca="false">CHOOSE($G$9,T789,V789,X789)</f>
        <v>-0.350812559336744</v>
      </c>
      <c r="D789" s="24" t="n">
        <f aca="false">$B$6+$B$7*B789</f>
        <v>0.058201159404516</v>
      </c>
      <c r="E789" s="24" t="n">
        <f aca="false">$C$6+$C$7*($B$8*B789+SQRT(1-$B$8^2)*C789)</f>
        <v>0.0237193208670324</v>
      </c>
      <c r="F789" s="14" t="n">
        <f aca="false">B789</f>
        <v>0.0820115940451603</v>
      </c>
      <c r="G789" s="14" t="n">
        <f aca="false">F789^2</f>
        <v>0.00672590155782817</v>
      </c>
      <c r="H789" s="21"/>
      <c r="I789" s="21"/>
      <c r="J789" s="21"/>
      <c r="K789" s="21"/>
      <c r="L789" s="21"/>
      <c r="M789" s="21"/>
      <c r="N789" s="21"/>
      <c r="O789" s="21"/>
      <c r="P789" s="21"/>
      <c r="S789" s="20" t="n">
        <v>0.0820115940451603</v>
      </c>
      <c r="T789" s="20" t="n">
        <v>-0.350812559336744</v>
      </c>
      <c r="U789" s="20" t="n">
        <v>-0.181157441675733</v>
      </c>
      <c r="V789" s="20" t="n">
        <v>-0.659898182936261</v>
      </c>
      <c r="W789" s="20" t="n">
        <v>0.681550650546825</v>
      </c>
      <c r="X789" s="20" t="n">
        <v>-1.08663885064889</v>
      </c>
    </row>
    <row r="790" customFormat="false" ht="15" hidden="false" customHeight="false" outlineLevel="0" collapsed="false">
      <c r="A790" s="21" t="n">
        <v>766</v>
      </c>
      <c r="B790" s="18" t="n">
        <f aca="false">CHOOSE($G$9,S790,U790,W790)</f>
        <v>0.383443645135992</v>
      </c>
      <c r="C790" s="18" t="n">
        <f aca="false">CHOOSE($G$9,T790,V790,X790)</f>
        <v>-1.74488653073825</v>
      </c>
      <c r="D790" s="24" t="n">
        <f aca="false">$B$6+$B$7*B790</f>
        <v>0.0883443645135992</v>
      </c>
      <c r="E790" s="24" t="n">
        <f aca="false">$C$6+$C$7*($B$8*B790+SQRT(1-$B$8^2)*C790)</f>
        <v>-0.0819394239772628</v>
      </c>
      <c r="F790" s="14" t="n">
        <f aca="false">B790</f>
        <v>0.383443645135992</v>
      </c>
      <c r="G790" s="14" t="n">
        <f aca="false">F790^2</f>
        <v>0.147029028995176</v>
      </c>
      <c r="H790" s="21"/>
      <c r="I790" s="21"/>
      <c r="J790" s="21"/>
      <c r="K790" s="21"/>
      <c r="L790" s="21"/>
      <c r="M790" s="21"/>
      <c r="N790" s="21"/>
      <c r="O790" s="21"/>
      <c r="P790" s="21"/>
      <c r="S790" s="20" t="n">
        <v>0.383443645135992</v>
      </c>
      <c r="T790" s="20" t="n">
        <v>-1.74488653073825</v>
      </c>
      <c r="U790" s="20" t="n">
        <v>-1.52880443099972</v>
      </c>
      <c r="V790" s="20" t="n">
        <v>1.66927922816731</v>
      </c>
      <c r="W790" s="20" t="n">
        <v>-0.00523310732892836</v>
      </c>
      <c r="X790" s="20" t="n">
        <v>1.18886130121052</v>
      </c>
    </row>
    <row r="791" customFormat="false" ht="15" hidden="false" customHeight="false" outlineLevel="0" collapsed="false">
      <c r="A791" s="21" t="n">
        <v>767</v>
      </c>
      <c r="B791" s="18" t="n">
        <f aca="false">CHOOSE($G$9,S791,U791,W791)</f>
        <v>-0.37419733359943</v>
      </c>
      <c r="C791" s="18" t="n">
        <f aca="false">CHOOSE($G$9,T791,V791,X791)</f>
        <v>0.876119644146088</v>
      </c>
      <c r="D791" s="24" t="n">
        <f aca="false">$B$6+$B$7*B791</f>
        <v>0.012580266640057</v>
      </c>
      <c r="E791" s="24" t="n">
        <f aca="false">$C$6+$C$7*($B$8*B791+SQRT(1-$B$8^2)*C791)</f>
        <v>0.107164320178538</v>
      </c>
      <c r="F791" s="14" t="n">
        <f aca="false">B791</f>
        <v>-0.37419733359943</v>
      </c>
      <c r="G791" s="14" t="n">
        <f aca="false">F791^2</f>
        <v>0.140023644472923</v>
      </c>
      <c r="H791" s="21"/>
      <c r="I791" s="21"/>
      <c r="J791" s="21"/>
      <c r="K791" s="21"/>
      <c r="L791" s="21"/>
      <c r="M791" s="21"/>
      <c r="N791" s="21"/>
      <c r="O791" s="21"/>
      <c r="P791" s="21"/>
      <c r="S791" s="20" t="n">
        <v>-0.37419733359943</v>
      </c>
      <c r="T791" s="20" t="n">
        <v>0.876119644146088</v>
      </c>
      <c r="U791" s="20" t="n">
        <v>-3.45069039019808</v>
      </c>
      <c r="V791" s="20" t="n">
        <v>-0.773309629860387</v>
      </c>
      <c r="W791" s="20" t="n">
        <v>0.701521248289233</v>
      </c>
      <c r="X791" s="20" t="n">
        <v>-0.217438942463498</v>
      </c>
    </row>
    <row r="792" customFormat="false" ht="15" hidden="false" customHeight="false" outlineLevel="0" collapsed="false">
      <c r="A792" s="21" t="n">
        <v>768</v>
      </c>
      <c r="B792" s="18" t="n">
        <f aca="false">CHOOSE($G$9,S792,U792,W792)</f>
        <v>1.18657338898304</v>
      </c>
      <c r="C792" s="18" t="n">
        <f aca="false">CHOOSE($G$9,T792,V792,X792)</f>
        <v>-0.458849354415758</v>
      </c>
      <c r="D792" s="24" t="n">
        <f aca="false">$B$6+$B$7*B792</f>
        <v>0.168657338898304</v>
      </c>
      <c r="E792" s="24" t="n">
        <f aca="false">$C$6+$C$7*($B$8*B792+SQRT(1-$B$8^2)*C792)</f>
        <v>0.0695911497057387</v>
      </c>
      <c r="F792" s="14" t="n">
        <f aca="false">B792</f>
        <v>1.18657338898304</v>
      </c>
      <c r="G792" s="14" t="n">
        <f aca="false">F792^2</f>
        <v>1.40795640744271</v>
      </c>
      <c r="H792" s="21"/>
      <c r="I792" s="21"/>
      <c r="J792" s="21"/>
      <c r="K792" s="21"/>
      <c r="L792" s="21"/>
      <c r="M792" s="21"/>
      <c r="N792" s="21"/>
      <c r="O792" s="21"/>
      <c r="P792" s="21"/>
      <c r="S792" s="20" t="n">
        <v>1.18657338898304</v>
      </c>
      <c r="T792" s="20" t="n">
        <v>-0.458849354415758</v>
      </c>
      <c r="U792" s="20" t="n">
        <v>-0.221060466511427</v>
      </c>
      <c r="V792" s="20" t="n">
        <v>0.822793563678607</v>
      </c>
      <c r="W792" s="20" t="n">
        <v>0.999649344548457</v>
      </c>
      <c r="X792" s="20" t="n">
        <v>-0.405310242476885</v>
      </c>
    </row>
    <row r="793" customFormat="false" ht="15" hidden="false" customHeight="false" outlineLevel="0" collapsed="false">
      <c r="A793" s="21" t="n">
        <v>769</v>
      </c>
      <c r="B793" s="18" t="n">
        <f aca="false">CHOOSE($G$9,S793,U793,W793)</f>
        <v>0.595910565413954</v>
      </c>
      <c r="C793" s="18" t="n">
        <f aca="false">CHOOSE($G$9,T793,V793,X793)</f>
        <v>1.07594998823419</v>
      </c>
      <c r="D793" s="24" t="n">
        <f aca="false">$B$6+$B$7*B793</f>
        <v>0.109591056541395</v>
      </c>
      <c r="E793" s="24" t="n">
        <f aca="false">$C$6+$C$7*($B$8*B793+SQRT(1-$B$8^2)*C793)</f>
        <v>0.172975530571935</v>
      </c>
      <c r="F793" s="14" t="n">
        <f aca="false">B793</f>
        <v>0.595910565413954</v>
      </c>
      <c r="G793" s="14" t="n">
        <f aca="false">F793^2</f>
        <v>0.355109401971978</v>
      </c>
      <c r="H793" s="21"/>
      <c r="I793" s="21"/>
      <c r="J793" s="21"/>
      <c r="K793" s="21"/>
      <c r="L793" s="21"/>
      <c r="M793" s="21"/>
      <c r="N793" s="21"/>
      <c r="O793" s="21"/>
      <c r="P793" s="21"/>
      <c r="S793" s="20" t="n">
        <v>0.595910565413954</v>
      </c>
      <c r="T793" s="20" t="n">
        <v>1.07594998823419</v>
      </c>
      <c r="U793" s="20" t="n">
        <v>-0.14899158670089</v>
      </c>
      <c r="V793" s="20" t="n">
        <v>1.66154864983324</v>
      </c>
      <c r="W793" s="20" t="n">
        <v>0.460243206971423</v>
      </c>
      <c r="X793" s="20" t="n">
        <v>-0.282176257078437</v>
      </c>
    </row>
    <row r="794" customFormat="false" ht="15" hidden="false" customHeight="false" outlineLevel="0" collapsed="false">
      <c r="A794" s="21" t="n">
        <v>770</v>
      </c>
      <c r="B794" s="18" t="n">
        <f aca="false">CHOOSE($G$9,S794,U794,W794)</f>
        <v>0.032117296375222</v>
      </c>
      <c r="C794" s="18" t="n">
        <f aca="false">CHOOSE($G$9,T794,V794,X794)</f>
        <v>-1.66327313388846</v>
      </c>
      <c r="D794" s="24" t="n">
        <f aca="false">$B$6+$B$7*B794</f>
        <v>0.0532117296375222</v>
      </c>
      <c r="E794" s="24" t="n">
        <f aca="false">$C$6+$C$7*($B$8*B794+SQRT(1-$B$8^2)*C794)</f>
        <v>-0.0924378139191955</v>
      </c>
      <c r="F794" s="14" t="n">
        <f aca="false">B794</f>
        <v>0.032117296375222</v>
      </c>
      <c r="G794" s="14" t="n">
        <f aca="false">F794^2</f>
        <v>0.00103152072645385</v>
      </c>
      <c r="H794" s="21"/>
      <c r="I794" s="21"/>
      <c r="J794" s="21"/>
      <c r="K794" s="21"/>
      <c r="L794" s="21"/>
      <c r="M794" s="21"/>
      <c r="N794" s="21"/>
      <c r="O794" s="21"/>
      <c r="P794" s="21"/>
      <c r="S794" s="20" t="n">
        <v>0.032117296375222</v>
      </c>
      <c r="T794" s="20" t="n">
        <v>-1.66327313388846</v>
      </c>
      <c r="U794" s="20" t="n">
        <v>1.30345859540353</v>
      </c>
      <c r="V794" s="20" t="n">
        <v>0.744841257076822</v>
      </c>
      <c r="W794" s="20" t="n">
        <v>1.22230299274603</v>
      </c>
      <c r="X794" s="20" t="n">
        <v>0.85068983196688</v>
      </c>
    </row>
    <row r="795" customFormat="false" ht="15" hidden="false" customHeight="false" outlineLevel="0" collapsed="false">
      <c r="A795" s="21" t="n">
        <v>771</v>
      </c>
      <c r="B795" s="18" t="n">
        <f aca="false">CHOOSE($G$9,S795,U795,W795)</f>
        <v>-0.967169507735424</v>
      </c>
      <c r="C795" s="18" t="n">
        <f aca="false">CHOOSE($G$9,T795,V795,X795)</f>
        <v>0.570396726651528</v>
      </c>
      <c r="D795" s="24" t="n">
        <f aca="false">$B$6+$B$7*B795</f>
        <v>-0.0467169507735424</v>
      </c>
      <c r="E795" s="24" t="n">
        <f aca="false">$C$6+$C$7*($B$8*B795+SQRT(1-$B$8^2)*C795)</f>
        <v>0.0510393301648</v>
      </c>
      <c r="F795" s="14" t="n">
        <f aca="false">B795</f>
        <v>-0.967169507735424</v>
      </c>
      <c r="G795" s="14" t="n">
        <f aca="false">F795^2</f>
        <v>0.935416856693182</v>
      </c>
      <c r="H795" s="21"/>
      <c r="I795" s="21"/>
      <c r="J795" s="21"/>
      <c r="K795" s="21"/>
      <c r="L795" s="21"/>
      <c r="M795" s="21"/>
      <c r="N795" s="21"/>
      <c r="O795" s="21"/>
      <c r="P795" s="21"/>
      <c r="S795" s="20" t="n">
        <v>-0.967169507735424</v>
      </c>
      <c r="T795" s="20" t="n">
        <v>0.570396726651528</v>
      </c>
      <c r="U795" s="20" t="n">
        <v>-0.595745063975051</v>
      </c>
      <c r="V795" s="20" t="n">
        <v>-0.218258282327428</v>
      </c>
      <c r="W795" s="20" t="n">
        <v>-1.17731786316344</v>
      </c>
      <c r="X795" s="20" t="n">
        <v>-0.899086627073218</v>
      </c>
    </row>
    <row r="796" customFormat="false" ht="15" hidden="false" customHeight="false" outlineLevel="0" collapsed="false">
      <c r="A796" s="21" t="n">
        <v>772</v>
      </c>
      <c r="B796" s="18" t="n">
        <f aca="false">CHOOSE($G$9,S796,U796,W796)</f>
        <v>-0.990381572640342</v>
      </c>
      <c r="C796" s="18" t="n">
        <f aca="false">CHOOSE($G$9,T796,V796,X796)</f>
        <v>-0.363261050289584</v>
      </c>
      <c r="D796" s="24" t="n">
        <f aca="false">$B$6+$B$7*B796</f>
        <v>-0.0490381572640342</v>
      </c>
      <c r="E796" s="24" t="n">
        <f aca="false">$C$6+$C$7*($B$8*B796+SQRT(1-$B$8^2)*C796)</f>
        <v>-0.0309784084076367</v>
      </c>
      <c r="F796" s="14" t="n">
        <f aca="false">B796</f>
        <v>-0.990381572640342</v>
      </c>
      <c r="G796" s="14" t="n">
        <f aca="false">F796^2</f>
        <v>0.980855659425557</v>
      </c>
      <c r="H796" s="21"/>
      <c r="I796" s="21"/>
      <c r="J796" s="21"/>
      <c r="K796" s="21"/>
      <c r="L796" s="21"/>
      <c r="M796" s="21"/>
      <c r="N796" s="21"/>
      <c r="O796" s="21"/>
      <c r="P796" s="21"/>
      <c r="S796" s="20" t="n">
        <v>-0.990381572640342</v>
      </c>
      <c r="T796" s="20" t="n">
        <v>-0.363261050289584</v>
      </c>
      <c r="U796" s="20" t="n">
        <v>0.465730876968131</v>
      </c>
      <c r="V796" s="20" t="n">
        <v>-1.10467561941921</v>
      </c>
      <c r="W796" s="20" t="n">
        <v>0.274295043988532</v>
      </c>
      <c r="X796" s="20" t="n">
        <v>1.42119884391065</v>
      </c>
    </row>
    <row r="797" customFormat="false" ht="15" hidden="false" customHeight="false" outlineLevel="0" collapsed="false">
      <c r="A797" s="21" t="n">
        <v>773</v>
      </c>
      <c r="B797" s="18" t="n">
        <f aca="false">CHOOSE($G$9,S797,U797,W797)</f>
        <v>1.49528137927967</v>
      </c>
      <c r="C797" s="18" t="n">
        <f aca="false">CHOOSE($G$9,T797,V797,X797)</f>
        <v>-0.128313839094534</v>
      </c>
      <c r="D797" s="24" t="n">
        <f aca="false">$B$6+$B$7*B797</f>
        <v>0.199528137927967</v>
      </c>
      <c r="E797" s="24" t="n">
        <f aca="false">$C$6+$C$7*($B$8*B797+SQRT(1-$B$8^2)*C797)</f>
        <v>0.113651764532686</v>
      </c>
      <c r="F797" s="14" t="n">
        <f aca="false">B797</f>
        <v>1.49528137927967</v>
      </c>
      <c r="G797" s="14" t="n">
        <f aca="false">F797^2</f>
        <v>2.23586640322053</v>
      </c>
      <c r="H797" s="21"/>
      <c r="I797" s="21"/>
      <c r="J797" s="21"/>
      <c r="K797" s="21"/>
      <c r="L797" s="21"/>
      <c r="M797" s="21"/>
      <c r="N797" s="21"/>
      <c r="O797" s="21"/>
      <c r="P797" s="21"/>
      <c r="S797" s="20" t="n">
        <v>1.49528137927967</v>
      </c>
      <c r="T797" s="20" t="n">
        <v>-0.128313839094534</v>
      </c>
      <c r="U797" s="20" t="n">
        <v>-2.06109371330633</v>
      </c>
      <c r="V797" s="20" t="n">
        <v>0.196804841832536</v>
      </c>
      <c r="W797" s="20" t="n">
        <v>-1.63274598762989</v>
      </c>
      <c r="X797" s="20" t="n">
        <v>1.83086494322363</v>
      </c>
    </row>
    <row r="798" customFormat="false" ht="15" hidden="false" customHeight="false" outlineLevel="0" collapsed="false">
      <c r="A798" s="21" t="n">
        <v>774</v>
      </c>
      <c r="B798" s="18" t="n">
        <f aca="false">CHOOSE($G$9,S798,U798,W798)</f>
        <v>1.23711566414403</v>
      </c>
      <c r="C798" s="18" t="n">
        <f aca="false">CHOOSE($G$9,T798,V798,X798)</f>
        <v>0.548026691054273</v>
      </c>
      <c r="D798" s="24" t="n">
        <f aca="false">$B$6+$B$7*B798</f>
        <v>0.173711566414403</v>
      </c>
      <c r="E798" s="24" t="n">
        <f aca="false">$C$6+$C$7*($B$8*B798+SQRT(1-$B$8^2)*C798)</f>
        <v>0.159316286847694</v>
      </c>
      <c r="F798" s="14" t="n">
        <f aca="false">B798</f>
        <v>1.23711566414403</v>
      </c>
      <c r="G798" s="14" t="n">
        <f aca="false">F798^2</f>
        <v>1.53045516647053</v>
      </c>
      <c r="H798" s="21"/>
      <c r="I798" s="21"/>
      <c r="J798" s="21"/>
      <c r="K798" s="21"/>
      <c r="L798" s="21"/>
      <c r="M798" s="21"/>
      <c r="N798" s="21"/>
      <c r="O798" s="21"/>
      <c r="P798" s="21"/>
      <c r="S798" s="20" t="n">
        <v>1.23711566414403</v>
      </c>
      <c r="T798" s="20" t="n">
        <v>0.548026691054273</v>
      </c>
      <c r="U798" s="20" t="n">
        <v>0.931449462774788</v>
      </c>
      <c r="V798" s="20" t="n">
        <v>1.35229142066255</v>
      </c>
      <c r="W798" s="20" t="n">
        <v>-0.0293210150748047</v>
      </c>
      <c r="X798" s="20" t="n">
        <v>0.805524084920241</v>
      </c>
    </row>
    <row r="799" customFormat="false" ht="15" hidden="false" customHeight="false" outlineLevel="0" collapsed="false">
      <c r="A799" s="21" t="n">
        <v>775</v>
      </c>
      <c r="B799" s="18" t="n">
        <f aca="false">CHOOSE($G$9,S799,U799,W799)</f>
        <v>0.88074977931974</v>
      </c>
      <c r="C799" s="18" t="n">
        <f aca="false">CHOOSE($G$9,T799,V799,X799)</f>
        <v>0.166026171266391</v>
      </c>
      <c r="D799" s="24" t="n">
        <f aca="false">$B$6+$B$7*B799</f>
        <v>0.138074977931974</v>
      </c>
      <c r="E799" s="24" t="n">
        <f aca="false">$C$6+$C$7*($B$8*B799+SQRT(1-$B$8^2)*C799)</f>
        <v>0.108415777166963</v>
      </c>
      <c r="F799" s="14" t="n">
        <f aca="false">B799</f>
        <v>0.88074977931974</v>
      </c>
      <c r="G799" s="14" t="n">
        <f aca="false">F799^2</f>
        <v>0.77572017377177</v>
      </c>
      <c r="H799" s="21"/>
      <c r="I799" s="21"/>
      <c r="J799" s="21"/>
      <c r="K799" s="21"/>
      <c r="L799" s="21"/>
      <c r="M799" s="21"/>
      <c r="N799" s="21"/>
      <c r="O799" s="21"/>
      <c r="P799" s="21"/>
      <c r="S799" s="20" t="n">
        <v>0.88074977931974</v>
      </c>
      <c r="T799" s="20" t="n">
        <v>0.166026171266391</v>
      </c>
      <c r="U799" s="20" t="n">
        <v>0.743830415834757</v>
      </c>
      <c r="V799" s="20" t="n">
        <v>0.343597007449136</v>
      </c>
      <c r="W799" s="20" t="n">
        <v>-1.16204002417366</v>
      </c>
      <c r="X799" s="20" t="n">
        <v>-1.60739989737628</v>
      </c>
    </row>
    <row r="800" customFormat="false" ht="15" hidden="false" customHeight="false" outlineLevel="0" collapsed="false">
      <c r="A800" s="21" t="n">
        <v>776</v>
      </c>
      <c r="B800" s="18" t="n">
        <f aca="false">CHOOSE($G$9,S800,U800,W800)</f>
        <v>2.90020921196021</v>
      </c>
      <c r="C800" s="18" t="n">
        <f aca="false">CHOOSE($G$9,T800,V800,X800)</f>
        <v>0.434841994129578</v>
      </c>
      <c r="D800" s="24" t="n">
        <f aca="false">$B$6+$B$7*B800</f>
        <v>0.340020921196021</v>
      </c>
      <c r="E800" s="24" t="n">
        <f aca="false">$C$6+$C$7*($B$8*B800+SQRT(1-$B$8^2)*C800)</f>
        <v>0.23266888195286</v>
      </c>
      <c r="F800" s="14" t="n">
        <f aca="false">B800</f>
        <v>2.90020921196021</v>
      </c>
      <c r="G800" s="14" t="n">
        <f aca="false">F800^2</f>
        <v>8.41121347313887</v>
      </c>
      <c r="H800" s="21"/>
      <c r="I800" s="21"/>
      <c r="J800" s="21"/>
      <c r="K800" s="21"/>
      <c r="L800" s="21"/>
      <c r="M800" s="21"/>
      <c r="N800" s="21"/>
      <c r="O800" s="21"/>
      <c r="P800" s="21"/>
      <c r="S800" s="20" t="n">
        <v>2.90020921196021</v>
      </c>
      <c r="T800" s="20" t="n">
        <v>0.434841994129578</v>
      </c>
      <c r="U800" s="20" t="n">
        <v>-0.575680846717376</v>
      </c>
      <c r="V800" s="20" t="n">
        <v>-1.41803853419608</v>
      </c>
      <c r="W800" s="20" t="n">
        <v>2.0545058549484</v>
      </c>
      <c r="X800" s="20" t="n">
        <v>-0.397582853139463</v>
      </c>
    </row>
    <row r="801" customFormat="false" ht="15" hidden="false" customHeight="false" outlineLevel="0" collapsed="false">
      <c r="A801" s="21" t="n">
        <v>777</v>
      </c>
      <c r="B801" s="18" t="n">
        <f aca="false">CHOOSE($G$9,S801,U801,W801)</f>
        <v>0.331505873869275</v>
      </c>
      <c r="C801" s="18" t="n">
        <f aca="false">CHOOSE($G$9,T801,V801,X801)</f>
        <v>0.568170554299715</v>
      </c>
      <c r="D801" s="24" t="n">
        <f aca="false">$B$6+$B$7*B801</f>
        <v>0.0831505873869275</v>
      </c>
      <c r="E801" s="24" t="n">
        <f aca="false">$C$6+$C$7*($B$8*B801+SQRT(1-$B$8^2)*C801)</f>
        <v>0.115780307064048</v>
      </c>
      <c r="F801" s="14" t="n">
        <f aca="false">B801</f>
        <v>0.331505873869275</v>
      </c>
      <c r="G801" s="14" t="n">
        <f aca="false">F801^2</f>
        <v>0.109896144409832</v>
      </c>
      <c r="H801" s="21"/>
      <c r="I801" s="21"/>
      <c r="J801" s="21"/>
      <c r="K801" s="21"/>
      <c r="L801" s="21"/>
      <c r="M801" s="21"/>
      <c r="N801" s="21"/>
      <c r="O801" s="21"/>
      <c r="P801" s="21"/>
      <c r="S801" s="20" t="n">
        <v>0.331505873869275</v>
      </c>
      <c r="T801" s="20" t="n">
        <v>0.568170554299715</v>
      </c>
      <c r="U801" s="20" t="n">
        <v>-0.241287432445332</v>
      </c>
      <c r="V801" s="20" t="n">
        <v>-1.76864032739329</v>
      </c>
      <c r="W801" s="20" t="n">
        <v>-0.355189048388032</v>
      </c>
      <c r="X801" s="20" t="n">
        <v>-0.292190133716125</v>
      </c>
    </row>
    <row r="802" customFormat="false" ht="15" hidden="false" customHeight="false" outlineLevel="0" collapsed="false">
      <c r="A802" s="21" t="n">
        <v>778</v>
      </c>
      <c r="B802" s="18" t="n">
        <f aca="false">CHOOSE($G$9,S802,U802,W802)</f>
        <v>-0.232352858296646</v>
      </c>
      <c r="C802" s="18" t="n">
        <f aca="false">CHOOSE($G$9,T802,V802,X802)</f>
        <v>-0.0975084190230591</v>
      </c>
      <c r="D802" s="24" t="n">
        <f aca="false">$B$6+$B$7*B802</f>
        <v>0.0267647141703354</v>
      </c>
      <c r="E802" s="24" t="n">
        <f aca="false">$C$6+$C$7*($B$8*B802+SQRT(1-$B$8^2)*C802)</f>
        <v>0.029937880289485</v>
      </c>
      <c r="F802" s="14" t="n">
        <f aca="false">B802</f>
        <v>-0.232352858296646</v>
      </c>
      <c r="G802" s="14" t="n">
        <f aca="false">F802^2</f>
        <v>0.0539878507586213</v>
      </c>
      <c r="H802" s="21"/>
      <c r="I802" s="21"/>
      <c r="J802" s="21"/>
      <c r="K802" s="21"/>
      <c r="L802" s="21"/>
      <c r="M802" s="21"/>
      <c r="N802" s="21"/>
      <c r="O802" s="21"/>
      <c r="P802" s="21"/>
      <c r="S802" s="20" t="n">
        <v>-0.232352858296646</v>
      </c>
      <c r="T802" s="20" t="n">
        <v>-0.0975084190230591</v>
      </c>
      <c r="U802" s="20" t="n">
        <v>-0.299623166148302</v>
      </c>
      <c r="V802" s="20" t="n">
        <v>-1.4355583466187</v>
      </c>
      <c r="W802" s="20" t="n">
        <v>-1.36256462941749</v>
      </c>
      <c r="X802" s="20" t="n">
        <v>0.540159898631727</v>
      </c>
    </row>
    <row r="803" customFormat="false" ht="15" hidden="false" customHeight="false" outlineLevel="0" collapsed="false">
      <c r="A803" s="21" t="n">
        <v>779</v>
      </c>
      <c r="B803" s="18" t="n">
        <f aca="false">CHOOSE($G$9,S803,U803,W803)</f>
        <v>-0.635858815741234</v>
      </c>
      <c r="C803" s="18" t="n">
        <f aca="false">CHOOSE($G$9,T803,V803,X803)</f>
        <v>0.727035047207628</v>
      </c>
      <c r="D803" s="24" t="n">
        <f aca="false">$B$6+$B$7*B803</f>
        <v>-0.0135858815741234</v>
      </c>
      <c r="E803" s="24" t="n">
        <f aca="false">$C$6+$C$7*($B$8*B803+SQRT(1-$B$8^2)*C803)</f>
        <v>0.0811701412452808</v>
      </c>
      <c r="F803" s="14" t="n">
        <f aca="false">B803</f>
        <v>-0.635858815741234</v>
      </c>
      <c r="G803" s="14" t="n">
        <f aca="false">F803^2</f>
        <v>0.404316433555844</v>
      </c>
      <c r="H803" s="21"/>
      <c r="I803" s="21"/>
      <c r="J803" s="21"/>
      <c r="K803" s="21"/>
      <c r="L803" s="21"/>
      <c r="M803" s="21"/>
      <c r="N803" s="21"/>
      <c r="O803" s="21"/>
      <c r="P803" s="21"/>
      <c r="S803" s="20" t="n">
        <v>-0.635858815741234</v>
      </c>
      <c r="T803" s="20" t="n">
        <v>0.727035047207628</v>
      </c>
      <c r="U803" s="20" t="n">
        <v>0.64263127493376</v>
      </c>
      <c r="V803" s="20" t="n">
        <v>-0.871089007750169</v>
      </c>
      <c r="W803" s="20" t="n">
        <v>-0.730353582797827</v>
      </c>
      <c r="X803" s="20" t="n">
        <v>0.991362233342367</v>
      </c>
    </row>
    <row r="804" customFormat="false" ht="15" hidden="false" customHeight="false" outlineLevel="0" collapsed="false">
      <c r="A804" s="21" t="n">
        <v>780</v>
      </c>
      <c r="B804" s="18" t="n">
        <f aca="false">CHOOSE($G$9,S804,U804,W804)</f>
        <v>0.870395210435923</v>
      </c>
      <c r="C804" s="18" t="n">
        <f aca="false">CHOOSE($G$9,T804,V804,X804)</f>
        <v>1.82259212854095</v>
      </c>
      <c r="D804" s="24" t="n">
        <f aca="false">$B$6+$B$7*B804</f>
        <v>0.137039521043592</v>
      </c>
      <c r="E804" s="24" t="n">
        <f aca="false">$C$6+$C$7*($B$8*B804+SQRT(1-$B$8^2)*C804)</f>
        <v>0.251360868927198</v>
      </c>
      <c r="F804" s="14" t="n">
        <f aca="false">B804</f>
        <v>0.870395210435923</v>
      </c>
      <c r="G804" s="14" t="n">
        <f aca="false">F804^2</f>
        <v>0.757587822349794</v>
      </c>
      <c r="H804" s="21"/>
      <c r="I804" s="21"/>
      <c r="J804" s="21"/>
      <c r="K804" s="21"/>
      <c r="L804" s="21"/>
      <c r="M804" s="21"/>
      <c r="N804" s="21"/>
      <c r="O804" s="21"/>
      <c r="P804" s="21"/>
      <c r="S804" s="20" t="n">
        <v>0.870395210435923</v>
      </c>
      <c r="T804" s="20" t="n">
        <v>1.82259212854095</v>
      </c>
      <c r="U804" s="20" t="n">
        <v>0.290295005814125</v>
      </c>
      <c r="V804" s="20" t="n">
        <v>-0.228276667063769</v>
      </c>
      <c r="W804" s="20" t="n">
        <v>-1.05757610186821</v>
      </c>
      <c r="X804" s="20" t="n">
        <v>0.774192543111585</v>
      </c>
    </row>
    <row r="805" customFormat="false" ht="15" hidden="false" customHeight="false" outlineLevel="0" collapsed="false">
      <c r="A805" s="21" t="n">
        <v>781</v>
      </c>
      <c r="B805" s="18" t="n">
        <f aca="false">CHOOSE($G$9,S805,U805,W805)</f>
        <v>0.226140863994602</v>
      </c>
      <c r="C805" s="18" t="n">
        <f aca="false">CHOOSE($G$9,T805,V805,X805)</f>
        <v>0.614030888547266</v>
      </c>
      <c r="D805" s="24" t="n">
        <f aca="false">$B$6+$B$7*B805</f>
        <v>0.0726140863994602</v>
      </c>
      <c r="E805" s="24" t="n">
        <f aca="false">$C$6+$C$7*($B$8*B805+SQRT(1-$B$8^2)*C805)</f>
        <v>0.114483678018756</v>
      </c>
      <c r="F805" s="14" t="n">
        <f aca="false">B805</f>
        <v>0.226140863994602</v>
      </c>
      <c r="G805" s="14" t="n">
        <f aca="false">F805^2</f>
        <v>0.0511396903682249</v>
      </c>
      <c r="H805" s="21"/>
      <c r="I805" s="21"/>
      <c r="J805" s="21"/>
      <c r="K805" s="21"/>
      <c r="L805" s="21"/>
      <c r="M805" s="21"/>
      <c r="N805" s="21"/>
      <c r="O805" s="21"/>
      <c r="P805" s="21"/>
      <c r="S805" s="20" t="n">
        <v>0.226140863994602</v>
      </c>
      <c r="T805" s="20" t="n">
        <v>0.614030888547266</v>
      </c>
      <c r="U805" s="20" t="n">
        <v>2.39464229610122</v>
      </c>
      <c r="V805" s="20" t="n">
        <v>-0.707208597673141</v>
      </c>
      <c r="W805" s="20" t="n">
        <v>-1.15227842294091</v>
      </c>
      <c r="X805" s="20" t="n">
        <v>-1.45290728562772</v>
      </c>
    </row>
    <row r="806" customFormat="false" ht="15" hidden="false" customHeight="false" outlineLevel="0" collapsed="false">
      <c r="A806" s="21" t="n">
        <v>782</v>
      </c>
      <c r="B806" s="18" t="n">
        <f aca="false">CHOOSE($G$9,S806,U806,W806)</f>
        <v>-0.876377532331331</v>
      </c>
      <c r="C806" s="18" t="n">
        <f aca="false">CHOOSE($G$9,T806,V806,X806)</f>
        <v>0.134657350875763</v>
      </c>
      <c r="D806" s="24" t="n">
        <f aca="false">$B$6+$B$7*B806</f>
        <v>-0.0376377532331331</v>
      </c>
      <c r="E806" s="24" t="n">
        <f aca="false">$C$6+$C$7*($B$8*B806+SQRT(1-$B$8^2)*C806)</f>
        <v>0.017842792049906</v>
      </c>
      <c r="F806" s="14" t="n">
        <f aca="false">B806</f>
        <v>-0.876377532331331</v>
      </c>
      <c r="G806" s="14" t="n">
        <f aca="false">F806^2</f>
        <v>0.768037579175154</v>
      </c>
      <c r="H806" s="21"/>
      <c r="I806" s="21"/>
      <c r="J806" s="21"/>
      <c r="K806" s="21"/>
      <c r="L806" s="21"/>
      <c r="M806" s="21"/>
      <c r="N806" s="21"/>
      <c r="O806" s="21"/>
      <c r="P806" s="21"/>
      <c r="S806" s="20" t="n">
        <v>-0.876377532331331</v>
      </c>
      <c r="T806" s="20" t="n">
        <v>0.134657350875763</v>
      </c>
      <c r="U806" s="20" t="n">
        <v>-1.12827506582258</v>
      </c>
      <c r="V806" s="20" t="n">
        <v>-0.574265639283607</v>
      </c>
      <c r="W806" s="20" t="n">
        <v>-0.23341155521979</v>
      </c>
      <c r="X806" s="20" t="n">
        <v>-0.722822786024647</v>
      </c>
    </row>
    <row r="807" customFormat="false" ht="15" hidden="false" customHeight="false" outlineLevel="0" collapsed="false">
      <c r="A807" s="21" t="n">
        <v>783</v>
      </c>
      <c r="B807" s="18" t="n">
        <f aca="false">CHOOSE($G$9,S807,U807,W807)</f>
        <v>0.419268106213251</v>
      </c>
      <c r="C807" s="18" t="n">
        <f aca="false">CHOOSE($G$9,T807,V807,X807)</f>
        <v>-2.09954178911636</v>
      </c>
      <c r="D807" s="24" t="n">
        <f aca="false">$B$6+$B$7*B807</f>
        <v>0.0919268106213251</v>
      </c>
      <c r="E807" s="24" t="n">
        <f aca="false">$C$6+$C$7*($B$8*B807+SQRT(1-$B$8^2)*C807)</f>
        <v>-0.110862247257517</v>
      </c>
      <c r="F807" s="14" t="n">
        <f aca="false">B807</f>
        <v>0.419268106213251</v>
      </c>
      <c r="G807" s="14" t="n">
        <f aca="false">F807^2</f>
        <v>0.175785744887646</v>
      </c>
      <c r="H807" s="21"/>
      <c r="I807" s="21"/>
      <c r="J807" s="21"/>
      <c r="K807" s="21"/>
      <c r="L807" s="21"/>
      <c r="M807" s="21"/>
      <c r="N807" s="21"/>
      <c r="O807" s="21"/>
      <c r="P807" s="21"/>
      <c r="S807" s="20" t="n">
        <v>0.419268106213251</v>
      </c>
      <c r="T807" s="20" t="n">
        <v>-2.09954178911636</v>
      </c>
      <c r="U807" s="20" t="n">
        <v>-0.0376821922174128</v>
      </c>
      <c r="V807" s="20" t="n">
        <v>0.889064660432873</v>
      </c>
      <c r="W807" s="20" t="n">
        <v>-0.475177213928769</v>
      </c>
      <c r="X807" s="20" t="n">
        <v>0.994594408353872</v>
      </c>
    </row>
    <row r="808" customFormat="false" ht="15" hidden="false" customHeight="false" outlineLevel="0" collapsed="false">
      <c r="A808" s="21" t="n">
        <v>784</v>
      </c>
      <c r="B808" s="18" t="n">
        <f aca="false">CHOOSE($G$9,S808,U808,W808)</f>
        <v>-0.10991611082204</v>
      </c>
      <c r="C808" s="18" t="n">
        <f aca="false">CHOOSE($G$9,T808,V808,X808)</f>
        <v>-0.972541454560979</v>
      </c>
      <c r="D808" s="24" t="n">
        <f aca="false">$B$6+$B$7*B808</f>
        <v>0.0390083889177961</v>
      </c>
      <c r="E808" s="24" t="n">
        <f aca="false">$C$6+$C$7*($B$8*B808+SQRT(1-$B$8^2)*C808)</f>
        <v>-0.0397203661294297</v>
      </c>
      <c r="F808" s="14" t="n">
        <f aca="false">B808</f>
        <v>-0.10991611082204</v>
      </c>
      <c r="G808" s="14" t="n">
        <f aca="false">F808^2</f>
        <v>0.0120815514182429</v>
      </c>
      <c r="H808" s="21"/>
      <c r="I808" s="21"/>
      <c r="J808" s="21"/>
      <c r="K808" s="21"/>
      <c r="L808" s="21"/>
      <c r="M808" s="21"/>
      <c r="N808" s="21"/>
      <c r="O808" s="21"/>
      <c r="P808" s="21"/>
      <c r="S808" s="20" t="n">
        <v>-0.10991611082204</v>
      </c>
      <c r="T808" s="20" t="n">
        <v>-0.972541454560979</v>
      </c>
      <c r="U808" s="20" t="n">
        <v>0.0377531650105047</v>
      </c>
      <c r="V808" s="20" t="n">
        <v>-0.0545868347961934</v>
      </c>
      <c r="W808" s="20" t="n">
        <v>0.171742006435588</v>
      </c>
      <c r="X808" s="20" t="n">
        <v>-0.977608639269451</v>
      </c>
    </row>
    <row r="809" customFormat="false" ht="15" hidden="false" customHeight="false" outlineLevel="0" collapsed="false">
      <c r="A809" s="21" t="n">
        <v>785</v>
      </c>
      <c r="B809" s="18" t="n">
        <f aca="false">CHOOSE($G$9,S809,U809,W809)</f>
        <v>0.0653403850992428</v>
      </c>
      <c r="C809" s="18" t="n">
        <f aca="false">CHOOSE($G$9,T809,V809,X809)</f>
        <v>0.679571570130833</v>
      </c>
      <c r="D809" s="24" t="n">
        <f aca="false">$B$6+$B$7*B809</f>
        <v>0.0565340385099243</v>
      </c>
      <c r="E809" s="24" t="n">
        <f aca="false">$C$6+$C$7*($B$8*B809+SQRT(1-$B$8^2)*C809)</f>
        <v>0.11211964359726</v>
      </c>
      <c r="F809" s="14" t="n">
        <f aca="false">B809</f>
        <v>0.0653403850992428</v>
      </c>
      <c r="G809" s="14" t="n">
        <f aca="false">F809^2</f>
        <v>0.00426936592491735</v>
      </c>
      <c r="H809" s="21"/>
      <c r="I809" s="21"/>
      <c r="J809" s="21"/>
      <c r="K809" s="21"/>
      <c r="L809" s="21"/>
      <c r="M809" s="21"/>
      <c r="N809" s="21"/>
      <c r="O809" s="21"/>
      <c r="P809" s="21"/>
      <c r="S809" s="20" t="n">
        <v>0.0653403850992428</v>
      </c>
      <c r="T809" s="20" t="n">
        <v>0.679571570130833</v>
      </c>
      <c r="U809" s="20" t="n">
        <v>0.720368158438305</v>
      </c>
      <c r="V809" s="20" t="n">
        <v>-0.00372040128212068</v>
      </c>
      <c r="W809" s="20" t="n">
        <v>-0.827739654375656</v>
      </c>
      <c r="X809" s="20" t="n">
        <v>-0.0239059555617968</v>
      </c>
    </row>
    <row r="810" customFormat="false" ht="15" hidden="false" customHeight="false" outlineLevel="0" collapsed="false">
      <c r="A810" s="21" t="n">
        <v>786</v>
      </c>
      <c r="B810" s="18" t="n">
        <f aca="false">CHOOSE($G$9,S810,U810,W810)</f>
        <v>0.845104360709421</v>
      </c>
      <c r="C810" s="18" t="n">
        <f aca="false">CHOOSE($G$9,T810,V810,X810)</f>
        <v>-1.3255209666529</v>
      </c>
      <c r="D810" s="24" t="n">
        <f aca="false">$B$6+$B$7*B810</f>
        <v>0.134510436070942</v>
      </c>
      <c r="E810" s="24" t="n">
        <f aca="false">$C$6+$C$7*($B$8*B810+SQRT(1-$B$8^2)*C810)</f>
        <v>-0.0225382650015611</v>
      </c>
      <c r="F810" s="14" t="n">
        <f aca="false">B810</f>
        <v>0.845104360709421</v>
      </c>
      <c r="G810" s="14" t="n">
        <f aca="false">F810^2</f>
        <v>0.714201380490078</v>
      </c>
      <c r="H810" s="21"/>
      <c r="I810" s="21"/>
      <c r="J810" s="21"/>
      <c r="K810" s="21"/>
      <c r="L810" s="21"/>
      <c r="M810" s="21"/>
      <c r="N810" s="21"/>
      <c r="O810" s="21"/>
      <c r="P810" s="21"/>
      <c r="S810" s="20" t="n">
        <v>0.845104360709421</v>
      </c>
      <c r="T810" s="20" t="n">
        <v>-1.3255209666529</v>
      </c>
      <c r="U810" s="20" t="n">
        <v>0.318638695093656</v>
      </c>
      <c r="V810" s="20" t="n">
        <v>0.296129134470749</v>
      </c>
      <c r="W810" s="20" t="n">
        <v>-0.119590114047819</v>
      </c>
      <c r="X810" s="20" t="n">
        <v>0.971646460385692</v>
      </c>
    </row>
    <row r="811" customFormat="false" ht="15" hidden="false" customHeight="false" outlineLevel="0" collapsed="false">
      <c r="A811" s="21" t="n">
        <v>787</v>
      </c>
      <c r="B811" s="18" t="n">
        <f aca="false">CHOOSE($G$9,S811,U811,W811)</f>
        <v>0.75081306072636</v>
      </c>
      <c r="C811" s="18" t="n">
        <f aca="false">CHOOSE($G$9,T811,V811,X811)</f>
        <v>0.517703413490599</v>
      </c>
      <c r="D811" s="24" t="n">
        <f aca="false">$B$6+$B$7*B811</f>
        <v>0.125081306072636</v>
      </c>
      <c r="E811" s="24" t="n">
        <f aca="false">$C$6+$C$7*($B$8*B811+SQRT(1-$B$8^2)*C811)</f>
        <v>0.132375083807196</v>
      </c>
      <c r="F811" s="14" t="n">
        <f aca="false">B811</f>
        <v>0.75081306072636</v>
      </c>
      <c r="G811" s="14" t="n">
        <f aca="false">F811^2</f>
        <v>0.563720252157285</v>
      </c>
      <c r="H811" s="21"/>
      <c r="I811" s="21"/>
      <c r="J811" s="21"/>
      <c r="K811" s="21"/>
      <c r="L811" s="21"/>
      <c r="M811" s="21"/>
      <c r="N811" s="21"/>
      <c r="O811" s="21"/>
      <c r="P811" s="21"/>
      <c r="S811" s="20" t="n">
        <v>0.75081306072636</v>
      </c>
      <c r="T811" s="20" t="n">
        <v>0.517703413490599</v>
      </c>
      <c r="U811" s="20" t="n">
        <v>-0.21007064962612</v>
      </c>
      <c r="V811" s="20" t="n">
        <v>-0.891562415823248</v>
      </c>
      <c r="W811" s="20" t="n">
        <v>-0.518427430895063</v>
      </c>
      <c r="X811" s="20" t="n">
        <v>-1.61396407633968</v>
      </c>
    </row>
    <row r="812" customFormat="false" ht="15" hidden="false" customHeight="false" outlineLevel="0" collapsed="false">
      <c r="A812" s="21" t="n">
        <v>788</v>
      </c>
      <c r="B812" s="18" t="n">
        <f aca="false">CHOOSE($G$9,S812,U812,W812)</f>
        <v>-1.11489832574617</v>
      </c>
      <c r="C812" s="18" t="n">
        <f aca="false">CHOOSE($G$9,T812,V812,X812)</f>
        <v>0.774529245701798</v>
      </c>
      <c r="D812" s="24" t="n">
        <f aca="false">$B$6+$B$7*B812</f>
        <v>-0.0614898325746166</v>
      </c>
      <c r="E812" s="24" t="n">
        <f aca="false">$C$6+$C$7*($B$8*B812+SQRT(1-$B$8^2)*C812)</f>
        <v>0.0613312839878674</v>
      </c>
      <c r="F812" s="14" t="n">
        <f aca="false">B812</f>
        <v>-1.11489832574617</v>
      </c>
      <c r="G812" s="14" t="n">
        <f aca="false">F812^2</f>
        <v>1.2429982767516</v>
      </c>
      <c r="H812" s="21"/>
      <c r="I812" s="21"/>
      <c r="J812" s="21"/>
      <c r="K812" s="21"/>
      <c r="L812" s="21"/>
      <c r="M812" s="21"/>
      <c r="N812" s="21"/>
      <c r="O812" s="21"/>
      <c r="P812" s="21"/>
      <c r="S812" s="20" t="n">
        <v>-1.11489832574617</v>
      </c>
      <c r="T812" s="20" t="n">
        <v>0.774529245701798</v>
      </c>
      <c r="U812" s="20" t="n">
        <v>-0.628095778004757</v>
      </c>
      <c r="V812" s="20" t="n">
        <v>-0.0336221499922482</v>
      </c>
      <c r="W812" s="20" t="n">
        <v>-0.710597835314481</v>
      </c>
      <c r="X812" s="20" t="n">
        <v>-0.218074720672043</v>
      </c>
    </row>
    <row r="813" customFormat="false" ht="15" hidden="false" customHeight="false" outlineLevel="0" collapsed="false">
      <c r="A813" s="21" t="n">
        <v>789</v>
      </c>
      <c r="B813" s="18" t="n">
        <f aca="false">CHOOSE($G$9,S813,U813,W813)</f>
        <v>-2.00644637821897</v>
      </c>
      <c r="C813" s="18" t="n">
        <f aca="false">CHOOSE($G$9,T813,V813,X813)</f>
        <v>-0.229749196147431</v>
      </c>
      <c r="D813" s="24" t="n">
        <f aca="false">$B$6+$B$7*B813</f>
        <v>-0.150644637821897</v>
      </c>
      <c r="E813" s="24" t="n">
        <f aca="false">$C$6+$C$7*($B$8*B813+SQRT(1-$B$8^2)*C813)</f>
        <v>-0.0702191829472213</v>
      </c>
      <c r="F813" s="14" t="n">
        <f aca="false">B813</f>
        <v>-2.00644637821897</v>
      </c>
      <c r="G813" s="14" t="n">
        <f aca="false">F813^2</f>
        <v>4.02582706866801</v>
      </c>
      <c r="H813" s="21"/>
      <c r="I813" s="21"/>
      <c r="J813" s="21"/>
      <c r="K813" s="21"/>
      <c r="L813" s="21"/>
      <c r="M813" s="21"/>
      <c r="N813" s="21"/>
      <c r="O813" s="21"/>
      <c r="P813" s="21"/>
      <c r="S813" s="20" t="n">
        <v>-2.00644637821897</v>
      </c>
      <c r="T813" s="20" t="n">
        <v>-0.229749196147431</v>
      </c>
      <c r="U813" s="20" t="n">
        <v>-1.29920082400762</v>
      </c>
      <c r="V813" s="20" t="n">
        <v>0.571682730081218</v>
      </c>
      <c r="W813" s="20" t="n">
        <v>0.520060689853819</v>
      </c>
      <c r="X813" s="20" t="n">
        <v>-0.207801168898609</v>
      </c>
    </row>
    <row r="814" customFormat="false" ht="15" hidden="false" customHeight="false" outlineLevel="0" collapsed="false">
      <c r="A814" s="21" t="n">
        <v>790</v>
      </c>
      <c r="B814" s="18" t="n">
        <f aca="false">CHOOSE($G$9,S814,U814,W814)</f>
        <v>0.483598164043234</v>
      </c>
      <c r="C814" s="18" t="n">
        <f aca="false">CHOOSE($G$9,T814,V814,X814)</f>
        <v>0.809959245775944</v>
      </c>
      <c r="D814" s="24" t="n">
        <f aca="false">$B$6+$B$7*B814</f>
        <v>0.0983598164043234</v>
      </c>
      <c r="E814" s="24" t="n">
        <f aca="false">$C$6+$C$7*($B$8*B814+SQRT(1-$B$8^2)*C814)</f>
        <v>0.144324436489367</v>
      </c>
      <c r="F814" s="14" t="n">
        <f aca="false">B814</f>
        <v>0.483598164043234</v>
      </c>
      <c r="G814" s="14" t="n">
        <f aca="false">F814^2</f>
        <v>0.233867184265987</v>
      </c>
      <c r="H814" s="21"/>
      <c r="I814" s="21"/>
      <c r="J814" s="21"/>
      <c r="K814" s="21"/>
      <c r="L814" s="21"/>
      <c r="M814" s="21"/>
      <c r="N814" s="21"/>
      <c r="O814" s="21"/>
      <c r="P814" s="21"/>
      <c r="S814" s="20" t="n">
        <v>0.483598164043234</v>
      </c>
      <c r="T814" s="20" t="n">
        <v>0.809959245775944</v>
      </c>
      <c r="U814" s="20" t="n">
        <v>0.169528695032019</v>
      </c>
      <c r="V814" s="20" t="n">
        <v>-0.828415941654486</v>
      </c>
      <c r="W814" s="20" t="n">
        <v>0.179711313944401</v>
      </c>
      <c r="X814" s="20" t="n">
        <v>0.479533999194891</v>
      </c>
    </row>
    <row r="815" customFormat="false" ht="15" hidden="false" customHeight="false" outlineLevel="0" collapsed="false">
      <c r="A815" s="21" t="n">
        <v>791</v>
      </c>
      <c r="B815" s="18" t="n">
        <f aca="false">CHOOSE($G$9,S815,U815,W815)</f>
        <v>-0.524904558898412</v>
      </c>
      <c r="C815" s="18" t="n">
        <f aca="false">CHOOSE($G$9,T815,V815,X815)</f>
        <v>-0.460535920321347</v>
      </c>
      <c r="D815" s="24" t="n">
        <f aca="false">$B$6+$B$7*B815</f>
        <v>-0.0024904558898412</v>
      </c>
      <c r="E815" s="24" t="n">
        <f aca="false">$C$6+$C$7*($B$8*B815+SQRT(1-$B$8^2)*C815)</f>
        <v>-0.0161288085802738</v>
      </c>
      <c r="F815" s="14" t="n">
        <f aca="false">B815</f>
        <v>-0.524904558898412</v>
      </c>
      <c r="G815" s="14" t="n">
        <f aca="false">F815^2</f>
        <v>0.275524795952337</v>
      </c>
      <c r="H815" s="21"/>
      <c r="I815" s="21"/>
      <c r="J815" s="21"/>
      <c r="K815" s="21"/>
      <c r="L815" s="21"/>
      <c r="M815" s="21"/>
      <c r="N815" s="21"/>
      <c r="O815" s="21"/>
      <c r="P815" s="21"/>
      <c r="S815" s="20" t="n">
        <v>-0.524904558898412</v>
      </c>
      <c r="T815" s="20" t="n">
        <v>-0.460535920321347</v>
      </c>
      <c r="U815" s="20" t="n">
        <v>-1.70582782601687</v>
      </c>
      <c r="V815" s="20" t="n">
        <v>-0.926072839327039</v>
      </c>
      <c r="W815" s="20" t="n">
        <v>-0.426115947882913</v>
      </c>
      <c r="X815" s="20" t="n">
        <v>1.01615889762888</v>
      </c>
    </row>
    <row r="816" customFormat="false" ht="15" hidden="false" customHeight="false" outlineLevel="0" collapsed="false">
      <c r="A816" s="21" t="n">
        <v>792</v>
      </c>
      <c r="B816" s="18" t="n">
        <f aca="false">CHOOSE($G$9,S816,U816,W816)</f>
        <v>0.730978250241992</v>
      </c>
      <c r="C816" s="18" t="n">
        <f aca="false">CHOOSE($G$9,T816,V816,X816)</f>
        <v>0.776274366820892</v>
      </c>
      <c r="D816" s="24" t="n">
        <f aca="false">$B$6+$B$7*B816</f>
        <v>0.123097825024199</v>
      </c>
      <c r="E816" s="24" t="n">
        <f aca="false">$C$6+$C$7*($B$8*B816+SQRT(1-$B$8^2)*C816)</f>
        <v>0.153776244709457</v>
      </c>
      <c r="F816" s="14" t="n">
        <f aca="false">B816</f>
        <v>0.730978250241992</v>
      </c>
      <c r="G816" s="14" t="n">
        <f aca="false">F816^2</f>
        <v>0.534329202326844</v>
      </c>
      <c r="H816" s="21"/>
      <c r="I816" s="21"/>
      <c r="J816" s="21"/>
      <c r="K816" s="21"/>
      <c r="L816" s="21"/>
      <c r="M816" s="21"/>
      <c r="N816" s="21"/>
      <c r="O816" s="21"/>
      <c r="P816" s="21"/>
      <c r="S816" s="20" t="n">
        <v>0.730978250241992</v>
      </c>
      <c r="T816" s="20" t="n">
        <v>0.776274366820892</v>
      </c>
      <c r="U816" s="20" t="n">
        <v>-0.383038710950238</v>
      </c>
      <c r="V816" s="20" t="n">
        <v>1.39053089353694</v>
      </c>
      <c r="W816" s="20" t="n">
        <v>0.330508630091602</v>
      </c>
      <c r="X816" s="20" t="n">
        <v>-0.227698151726644</v>
      </c>
    </row>
    <row r="817" customFormat="false" ht="15" hidden="false" customHeight="false" outlineLevel="0" collapsed="false">
      <c r="A817" s="21" t="n">
        <v>793</v>
      </c>
      <c r="B817" s="18" t="n">
        <f aca="false">CHOOSE($G$9,S817,U817,W817)</f>
        <v>-1.40173809710801</v>
      </c>
      <c r="C817" s="18" t="n">
        <f aca="false">CHOOSE($G$9,T817,V817,X817)</f>
        <v>1.36786943974509</v>
      </c>
      <c r="D817" s="24" t="n">
        <f aca="false">$B$6+$B$7*B817</f>
        <v>-0.0901738097108005</v>
      </c>
      <c r="E817" s="24" t="n">
        <f aca="false">$C$6+$C$7*($B$8*B817+SQRT(1-$B$8^2)*C817)</f>
        <v>0.0983740635325633</v>
      </c>
      <c r="F817" s="14" t="n">
        <f aca="false">B817</f>
        <v>-1.40173809710801</v>
      </c>
      <c r="G817" s="14" t="n">
        <f aca="false">F817^2</f>
        <v>1.96486969288397</v>
      </c>
      <c r="H817" s="21"/>
      <c r="I817" s="21"/>
      <c r="J817" s="21"/>
      <c r="K817" s="21"/>
      <c r="L817" s="21"/>
      <c r="M817" s="21"/>
      <c r="N817" s="21"/>
      <c r="O817" s="21"/>
      <c r="P817" s="21"/>
      <c r="S817" s="20" t="n">
        <v>-1.40173809710801</v>
      </c>
      <c r="T817" s="20" t="n">
        <v>1.36786943974509</v>
      </c>
      <c r="U817" s="20" t="n">
        <v>-1.68347348116661</v>
      </c>
      <c r="V817" s="20" t="n">
        <v>-0.190068221457481</v>
      </c>
      <c r="W817" s="20" t="n">
        <v>-0.286912837887253</v>
      </c>
      <c r="X817" s="20" t="n">
        <v>-0.130494852811798</v>
      </c>
    </row>
    <row r="818" customFormat="false" ht="15" hidden="false" customHeight="false" outlineLevel="0" collapsed="false">
      <c r="A818" s="21" t="n">
        <v>794</v>
      </c>
      <c r="B818" s="18" t="n">
        <f aca="false">CHOOSE($G$9,S818,U818,W818)</f>
        <v>0.796205006062266</v>
      </c>
      <c r="C818" s="18" t="n">
        <f aca="false">CHOOSE($G$9,T818,V818,X818)</f>
        <v>-0.622709643351454</v>
      </c>
      <c r="D818" s="24" t="n">
        <f aca="false">$B$6+$B$7*B818</f>
        <v>0.129620500606227</v>
      </c>
      <c r="E818" s="24" t="n">
        <f aca="false">$C$6+$C$7*($B$8*B818+SQRT(1-$B$8^2)*C818)</f>
        <v>0.0358820132707227</v>
      </c>
      <c r="F818" s="14" t="n">
        <f aca="false">B818</f>
        <v>0.796205006062266</v>
      </c>
      <c r="G818" s="14" t="n">
        <f aca="false">F818^2</f>
        <v>0.633942411678612</v>
      </c>
      <c r="H818" s="21"/>
      <c r="I818" s="21"/>
      <c r="J818" s="21"/>
      <c r="K818" s="21"/>
      <c r="L818" s="21"/>
      <c r="M818" s="21"/>
      <c r="N818" s="21"/>
      <c r="O818" s="21"/>
      <c r="P818" s="21"/>
      <c r="S818" s="20" t="n">
        <v>0.796205006062266</v>
      </c>
      <c r="T818" s="20" t="n">
        <v>-0.622709643351454</v>
      </c>
      <c r="U818" s="20" t="n">
        <v>-1.5936760592364</v>
      </c>
      <c r="V818" s="20" t="n">
        <v>-1.64813527186183</v>
      </c>
      <c r="W818" s="20" t="n">
        <v>0.720533896263198</v>
      </c>
      <c r="X818" s="20" t="n">
        <v>-0.349316729200039</v>
      </c>
    </row>
    <row r="819" customFormat="false" ht="15" hidden="false" customHeight="false" outlineLevel="0" collapsed="false">
      <c r="A819" s="21" t="n">
        <v>795</v>
      </c>
      <c r="B819" s="18" t="n">
        <f aca="false">CHOOSE($G$9,S819,U819,W819)</f>
        <v>0.393333409579897</v>
      </c>
      <c r="C819" s="18" t="n">
        <f aca="false">CHOOSE($G$9,T819,V819,X819)</f>
        <v>1.39272339135471</v>
      </c>
      <c r="D819" s="24" t="n">
        <f aca="false">$B$6+$B$7*B819</f>
        <v>0.0893333409579897</v>
      </c>
      <c r="E819" s="24" t="n">
        <f aca="false">$C$6+$C$7*($B$8*B819+SQRT(1-$B$8^2)*C819)</f>
        <v>0.190280054214795</v>
      </c>
      <c r="F819" s="14" t="n">
        <f aca="false">B819</f>
        <v>0.393333409579897</v>
      </c>
      <c r="G819" s="14" t="n">
        <f aca="false">F819^2</f>
        <v>0.154711171091747</v>
      </c>
      <c r="H819" s="21"/>
      <c r="I819" s="21"/>
      <c r="J819" s="21"/>
      <c r="K819" s="21"/>
      <c r="L819" s="21"/>
      <c r="M819" s="21"/>
      <c r="N819" s="21"/>
      <c r="O819" s="21"/>
      <c r="P819" s="21"/>
      <c r="S819" s="20" t="n">
        <v>0.393333409579897</v>
      </c>
      <c r="T819" s="20" t="n">
        <v>1.39272339135471</v>
      </c>
      <c r="U819" s="20" t="n">
        <v>-0.573213001368095</v>
      </c>
      <c r="V819" s="20" t="n">
        <v>1.64798802696459</v>
      </c>
      <c r="W819" s="20" t="n">
        <v>-0.588611941284948</v>
      </c>
      <c r="X819" s="20" t="n">
        <v>0.718558933853922</v>
      </c>
    </row>
    <row r="820" customFormat="false" ht="15" hidden="false" customHeight="false" outlineLevel="0" collapsed="false">
      <c r="A820" s="21" t="n">
        <v>796</v>
      </c>
      <c r="B820" s="18" t="n">
        <f aca="false">CHOOSE($G$9,S820,U820,W820)</f>
        <v>-1.1671236556086</v>
      </c>
      <c r="C820" s="18" t="n">
        <f aca="false">CHOOSE($G$9,T820,V820,X820)</f>
        <v>0.608942127223254</v>
      </c>
      <c r="D820" s="24" t="n">
        <f aca="false">$B$6+$B$7*B820</f>
        <v>-0.0667123655608597</v>
      </c>
      <c r="E820" s="24" t="n">
        <f aca="false">$C$6+$C$7*($B$8*B820+SQRT(1-$B$8^2)*C820)</f>
        <v>0.0443797523805575</v>
      </c>
      <c r="F820" s="14" t="n">
        <f aca="false">B820</f>
        <v>-1.1671236556086</v>
      </c>
      <c r="G820" s="14" t="n">
        <f aca="false">F820^2</f>
        <v>1.36217762748117</v>
      </c>
      <c r="H820" s="21"/>
      <c r="I820" s="21"/>
      <c r="J820" s="21"/>
      <c r="K820" s="21"/>
      <c r="L820" s="21"/>
      <c r="M820" s="21"/>
      <c r="N820" s="21"/>
      <c r="O820" s="21"/>
      <c r="P820" s="21"/>
      <c r="S820" s="20" t="n">
        <v>-1.1671236556086</v>
      </c>
      <c r="T820" s="20" t="n">
        <v>0.608942127223254</v>
      </c>
      <c r="U820" s="20" t="n">
        <v>1.57830367411711</v>
      </c>
      <c r="V820" s="20" t="n">
        <v>-2.05775323330714</v>
      </c>
      <c r="W820" s="20" t="n">
        <v>0.32949182645166</v>
      </c>
      <c r="X820" s="20" t="n">
        <v>-1.50170992920932</v>
      </c>
    </row>
    <row r="821" customFormat="false" ht="15" hidden="false" customHeight="false" outlineLevel="0" collapsed="false">
      <c r="A821" s="21" t="n">
        <v>797</v>
      </c>
      <c r="B821" s="18" t="n">
        <f aca="false">CHOOSE($G$9,S821,U821,W821)</f>
        <v>0.990288783103384</v>
      </c>
      <c r="C821" s="18" t="n">
        <f aca="false">CHOOSE($G$9,T821,V821,X821)</f>
        <v>1.21010700262189</v>
      </c>
      <c r="D821" s="24" t="n">
        <f aca="false">$B$6+$B$7*B821</f>
        <v>0.149028878310338</v>
      </c>
      <c r="E821" s="24" t="n">
        <f aca="false">$C$6+$C$7*($B$8*B821+SQRT(1-$B$8^2)*C821)</f>
        <v>0.204312779711969</v>
      </c>
      <c r="F821" s="14" t="n">
        <f aca="false">B821</f>
        <v>0.990288783103384</v>
      </c>
      <c r="G821" s="14" t="n">
        <f aca="false">F821^2</f>
        <v>0.98067187394038</v>
      </c>
      <c r="H821" s="21"/>
      <c r="I821" s="21"/>
      <c r="J821" s="21"/>
      <c r="K821" s="21"/>
      <c r="L821" s="21"/>
      <c r="M821" s="21"/>
      <c r="N821" s="21"/>
      <c r="O821" s="21"/>
      <c r="P821" s="21"/>
      <c r="S821" s="20" t="n">
        <v>0.990288783103384</v>
      </c>
      <c r="T821" s="20" t="n">
        <v>1.21010700262189</v>
      </c>
      <c r="U821" s="20" t="n">
        <v>0.28803703339257</v>
      </c>
      <c r="V821" s="20" t="n">
        <v>-0.962882123354248</v>
      </c>
      <c r="W821" s="20" t="n">
        <v>-0.699575713635518</v>
      </c>
      <c r="X821" s="20" t="n">
        <v>0.166407247036708</v>
      </c>
    </row>
    <row r="822" customFormat="false" ht="15" hidden="false" customHeight="false" outlineLevel="0" collapsed="false">
      <c r="A822" s="21" t="n">
        <v>798</v>
      </c>
      <c r="B822" s="18" t="n">
        <f aca="false">CHOOSE($G$9,S822,U822,W822)</f>
        <v>0.992484957824808</v>
      </c>
      <c r="C822" s="18" t="n">
        <f aca="false">CHOOSE($G$9,T822,V822,X822)</f>
        <v>0.325025751459411</v>
      </c>
      <c r="D822" s="24" t="n">
        <f aca="false">$B$6+$B$7*B822</f>
        <v>0.149248495782481</v>
      </c>
      <c r="E822" s="24" t="n">
        <f aca="false">$C$6+$C$7*($B$8*B822+SQRT(1-$B$8^2)*C822)</f>
        <v>0.127772303656038</v>
      </c>
      <c r="F822" s="14" t="n">
        <f aca="false">B822</f>
        <v>0.992484957824808</v>
      </c>
      <c r="G822" s="14" t="n">
        <f aca="false">F822^2</f>
        <v>0.985026391508512</v>
      </c>
      <c r="H822" s="21"/>
      <c r="I822" s="21"/>
      <c r="J822" s="21"/>
      <c r="K822" s="21"/>
      <c r="L822" s="21"/>
      <c r="M822" s="21"/>
      <c r="N822" s="21"/>
      <c r="O822" s="21"/>
      <c r="P822" s="21"/>
      <c r="S822" s="20" t="n">
        <v>0.992484957824808</v>
      </c>
      <c r="T822" s="20" t="n">
        <v>0.325025751459411</v>
      </c>
      <c r="U822" s="20" t="n">
        <v>-0.486180693898513</v>
      </c>
      <c r="V822" s="20" t="n">
        <v>1.6111773763286</v>
      </c>
      <c r="W822" s="20" t="n">
        <v>0.402292921400192</v>
      </c>
      <c r="X822" s="20" t="n">
        <v>-0.866755918685577</v>
      </c>
    </row>
    <row r="823" customFormat="false" ht="15" hidden="false" customHeight="false" outlineLevel="0" collapsed="false">
      <c r="A823" s="21" t="n">
        <v>799</v>
      </c>
      <c r="B823" s="18" t="n">
        <f aca="false">CHOOSE($G$9,S823,U823,W823)</f>
        <v>2.18405186610383</v>
      </c>
      <c r="C823" s="18" t="n">
        <f aca="false">CHOOSE($G$9,T823,V823,X823)</f>
        <v>-2.28628751641126</v>
      </c>
      <c r="D823" s="24" t="n">
        <f aca="false">$B$6+$B$7*B823</f>
        <v>0.268405186610383</v>
      </c>
      <c r="E823" s="24" t="n">
        <f aca="false">$C$6+$C$7*($B$8*B823+SQRT(1-$B$8^2)*C823)</f>
        <v>-0.038795713651547</v>
      </c>
      <c r="F823" s="14" t="n">
        <f aca="false">B823</f>
        <v>2.18405186610383</v>
      </c>
      <c r="G823" s="14" t="n">
        <f aca="false">F823^2</f>
        <v>4.77008255383162</v>
      </c>
      <c r="H823" s="21"/>
      <c r="I823" s="21"/>
      <c r="J823" s="21"/>
      <c r="K823" s="21"/>
      <c r="L823" s="21"/>
      <c r="M823" s="21"/>
      <c r="N823" s="21"/>
      <c r="O823" s="21"/>
      <c r="P823" s="21"/>
      <c r="S823" s="20" t="n">
        <v>2.18405186610383</v>
      </c>
      <c r="T823" s="20" t="n">
        <v>-2.28628751641126</v>
      </c>
      <c r="U823" s="20" t="n">
        <v>-0.0431799820056123</v>
      </c>
      <c r="V823" s="20" t="n">
        <v>-0.122865363616783</v>
      </c>
      <c r="W823" s="20" t="n">
        <v>-0.182836712165312</v>
      </c>
      <c r="X823" s="20" t="n">
        <v>-1.24566243096779</v>
      </c>
    </row>
    <row r="824" customFormat="false" ht="15" hidden="false" customHeight="false" outlineLevel="0" collapsed="false">
      <c r="A824" s="21" t="n">
        <v>800</v>
      </c>
      <c r="B824" s="18" t="n">
        <f aca="false">CHOOSE($G$9,S824,U824,W824)</f>
        <v>-1.97311212236958</v>
      </c>
      <c r="C824" s="18" t="n">
        <f aca="false">CHOOSE($G$9,T824,V824,X824)</f>
        <v>-2.57554168495454</v>
      </c>
      <c r="D824" s="24" t="n">
        <f aca="false">$B$6+$B$7*B824</f>
        <v>-0.147311212236957</v>
      </c>
      <c r="E824" s="24" t="n">
        <f aca="false">$C$6+$C$7*($B$8*B824+SQRT(1-$B$8^2)*C824)</f>
        <v>-0.27170405888612</v>
      </c>
      <c r="F824" s="14" t="n">
        <f aca="false">B824</f>
        <v>-1.97311212236958</v>
      </c>
      <c r="G824" s="14" t="n">
        <f aca="false">F824^2</f>
        <v>3.89317144744177</v>
      </c>
      <c r="H824" s="21"/>
      <c r="I824" s="21"/>
      <c r="J824" s="21"/>
      <c r="K824" s="21"/>
      <c r="L824" s="21"/>
      <c r="M824" s="21"/>
      <c r="N824" s="21"/>
      <c r="O824" s="21"/>
      <c r="P824" s="21"/>
      <c r="S824" s="20" t="n">
        <v>-1.97311212236958</v>
      </c>
      <c r="T824" s="20" t="n">
        <v>-2.57554168495454</v>
      </c>
      <c r="U824" s="20" t="n">
        <v>0.0733882236390291</v>
      </c>
      <c r="V824" s="20" t="n">
        <v>0.0999462404969787</v>
      </c>
      <c r="W824" s="20" t="n">
        <v>1.14385695959889</v>
      </c>
      <c r="X824" s="20" t="n">
        <v>-0.488712385686883</v>
      </c>
    </row>
    <row r="825" customFormat="false" ht="15" hidden="false" customHeight="false" outlineLevel="0" collapsed="false">
      <c r="A825" s="21" t="n">
        <v>801</v>
      </c>
      <c r="B825" s="18" t="n">
        <f aca="false">CHOOSE($G$9,S825,U825,W825)</f>
        <v>1.55390227857465</v>
      </c>
      <c r="C825" s="18" t="n">
        <f aca="false">CHOOSE($G$9,T825,V825,X825)</f>
        <v>-0.327287008133081</v>
      </c>
      <c r="D825" s="24" t="n">
        <f aca="false">$B$6+$B$7*B825</f>
        <v>0.205390227857465</v>
      </c>
      <c r="E825" s="24" t="n">
        <f aca="false">$C$6+$C$7*($B$8*B825+SQRT(1-$B$8^2)*C825)</f>
        <v>0.0993512275915472</v>
      </c>
      <c r="F825" s="14" t="n">
        <f aca="false">B825</f>
        <v>1.55390227857465</v>
      </c>
      <c r="G825" s="14" t="n">
        <f aca="false">F825^2</f>
        <v>2.41461229135949</v>
      </c>
      <c r="H825" s="21"/>
      <c r="I825" s="21"/>
      <c r="J825" s="21"/>
      <c r="K825" s="21"/>
      <c r="L825" s="21"/>
      <c r="M825" s="21"/>
      <c r="N825" s="21"/>
      <c r="O825" s="21"/>
      <c r="P825" s="21"/>
      <c r="S825" s="20" t="n">
        <v>1.55390227857465</v>
      </c>
      <c r="T825" s="20" t="n">
        <v>-0.327287008133081</v>
      </c>
      <c r="U825" s="20" t="n">
        <v>-0.865791875246059</v>
      </c>
      <c r="V825" s="20" t="n">
        <v>-0.205196686609908</v>
      </c>
      <c r="W825" s="20" t="n">
        <v>-0.481435074101132</v>
      </c>
      <c r="X825" s="20" t="n">
        <v>0.478598162379848</v>
      </c>
    </row>
    <row r="826" customFormat="false" ht="15" hidden="false" customHeight="false" outlineLevel="0" collapsed="false">
      <c r="A826" s="21" t="n">
        <v>802</v>
      </c>
      <c r="B826" s="18" t="n">
        <f aca="false">CHOOSE($G$9,S826,U826,W826)</f>
        <v>-1.69995196797907</v>
      </c>
      <c r="C826" s="18" t="n">
        <f aca="false">CHOOSE($G$9,T826,V826,X826)</f>
        <v>1.65839820814844</v>
      </c>
      <c r="D826" s="24" t="n">
        <f aca="false">$B$6+$B$7*B826</f>
        <v>-0.119995196797907</v>
      </c>
      <c r="E826" s="24" t="n">
        <f aca="false">$C$6+$C$7*($B$8*B826+SQRT(1-$B$8^2)*C826)</f>
        <v>0.108623899385761</v>
      </c>
      <c r="F826" s="14" t="n">
        <f aca="false">B826</f>
        <v>-1.69995196797907</v>
      </c>
      <c r="G826" s="14" t="n">
        <f aca="false">F826^2</f>
        <v>2.8898366934359</v>
      </c>
      <c r="H826" s="21"/>
      <c r="I826" s="21"/>
      <c r="J826" s="21"/>
      <c r="K826" s="21"/>
      <c r="L826" s="21"/>
      <c r="M826" s="21"/>
      <c r="N826" s="21"/>
      <c r="O826" s="21"/>
      <c r="P826" s="21"/>
      <c r="S826" s="20" t="n">
        <v>-1.69995196797907</v>
      </c>
      <c r="T826" s="20" t="n">
        <v>1.65839820814844</v>
      </c>
      <c r="U826" s="20" t="n">
        <v>1.81873793612808</v>
      </c>
      <c r="V826" s="20" t="n">
        <v>0.497068884833637</v>
      </c>
      <c r="W826" s="20" t="n">
        <v>0.806075158302292</v>
      </c>
      <c r="X826" s="20" t="n">
        <v>-0.935142792183119</v>
      </c>
    </row>
    <row r="827" customFormat="false" ht="15" hidden="false" customHeight="false" outlineLevel="0" collapsed="false">
      <c r="A827" s="21" t="n">
        <v>803</v>
      </c>
      <c r="B827" s="18" t="n">
        <f aca="false">CHOOSE($G$9,S827,U827,W827)</f>
        <v>-0.978460353687266</v>
      </c>
      <c r="C827" s="18" t="n">
        <f aca="false">CHOOSE($G$9,T827,V827,X827)</f>
        <v>0.925754237760456</v>
      </c>
      <c r="D827" s="24" t="n">
        <f aca="false">$B$6+$B$7*B827</f>
        <v>-0.0478460353687266</v>
      </c>
      <c r="E827" s="24" t="n">
        <f aca="false">$C$6+$C$7*($B$8*B827+SQRT(1-$B$8^2)*C827)</f>
        <v>0.0812496510718021</v>
      </c>
      <c r="F827" s="14" t="n">
        <f aca="false">B827</f>
        <v>-0.978460353687266</v>
      </c>
      <c r="G827" s="14" t="n">
        <f aca="false">F827^2</f>
        <v>0.957384663737809</v>
      </c>
      <c r="H827" s="21"/>
      <c r="I827" s="21"/>
      <c r="J827" s="21"/>
      <c r="K827" s="21"/>
      <c r="L827" s="21"/>
      <c r="M827" s="21"/>
      <c r="N827" s="21"/>
      <c r="O827" s="21"/>
      <c r="P827" s="21"/>
      <c r="S827" s="20" t="n">
        <v>-0.978460353687266</v>
      </c>
      <c r="T827" s="20" t="n">
        <v>0.925754237760456</v>
      </c>
      <c r="U827" s="20" t="n">
        <v>-0.531894320120914</v>
      </c>
      <c r="V827" s="20" t="n">
        <v>-0.668086780391377</v>
      </c>
      <c r="W827" s="20" t="n">
        <v>1.47159714093296</v>
      </c>
      <c r="X827" s="20" t="n">
        <v>-1.24984352965936</v>
      </c>
    </row>
    <row r="828" customFormat="false" ht="15" hidden="false" customHeight="false" outlineLevel="0" collapsed="false">
      <c r="A828" s="21" t="n">
        <v>804</v>
      </c>
      <c r="B828" s="18" t="n">
        <f aca="false">CHOOSE($G$9,S828,U828,W828)</f>
        <v>-1.02572860086043</v>
      </c>
      <c r="C828" s="18" t="n">
        <f aca="false">CHOOSE($G$9,T828,V828,X828)</f>
        <v>-0.278183019471703</v>
      </c>
      <c r="D828" s="24" t="n">
        <f aca="false">$B$6+$B$7*B828</f>
        <v>-0.0525728600860429</v>
      </c>
      <c r="E828" s="24" t="n">
        <f aca="false">$C$6+$C$7*($B$8*B828+SQRT(1-$B$8^2)*C828)</f>
        <v>-0.025377786219417</v>
      </c>
      <c r="F828" s="14" t="n">
        <f aca="false">B828</f>
        <v>-1.02572860086043</v>
      </c>
      <c r="G828" s="14" t="n">
        <f aca="false">F828^2</f>
        <v>1.05211916262309</v>
      </c>
      <c r="H828" s="21"/>
      <c r="I828" s="21"/>
      <c r="J828" s="21"/>
      <c r="K828" s="21"/>
      <c r="L828" s="21"/>
      <c r="M828" s="21"/>
      <c r="N828" s="21"/>
      <c r="O828" s="21"/>
      <c r="P828" s="21"/>
      <c r="S828" s="20" t="n">
        <v>-1.02572860086043</v>
      </c>
      <c r="T828" s="20" t="n">
        <v>-0.278183019471703</v>
      </c>
      <c r="U828" s="20" t="n">
        <v>-0.775663062243377</v>
      </c>
      <c r="V828" s="20" t="n">
        <v>0.609680481133628</v>
      </c>
      <c r="W828" s="20" t="n">
        <v>-1.37753022011043</v>
      </c>
      <c r="X828" s="20" t="n">
        <v>0.812899035258692</v>
      </c>
    </row>
    <row r="829" customFormat="false" ht="15" hidden="false" customHeight="false" outlineLevel="0" collapsed="false">
      <c r="A829" s="21" t="n">
        <v>805</v>
      </c>
      <c r="B829" s="18" t="n">
        <f aca="false">CHOOSE($G$9,S829,U829,W829)</f>
        <v>1.39353724834491</v>
      </c>
      <c r="C829" s="18" t="n">
        <f aca="false">CHOOSE($G$9,T829,V829,X829)</f>
        <v>0.426638399106916</v>
      </c>
      <c r="D829" s="24" t="n">
        <f aca="false">$B$6+$B$7*B829</f>
        <v>0.189353724834491</v>
      </c>
      <c r="E829" s="24" t="n">
        <f aca="false">$C$6+$C$7*($B$8*B829+SQRT(1-$B$8^2)*C829)</f>
        <v>0.156624831602897</v>
      </c>
      <c r="F829" s="14" t="n">
        <f aca="false">B829</f>
        <v>1.39353724834491</v>
      </c>
      <c r="G829" s="14" t="n">
        <f aca="false">F829^2</f>
        <v>1.9419460625247</v>
      </c>
      <c r="H829" s="21"/>
      <c r="I829" s="21"/>
      <c r="J829" s="21"/>
      <c r="K829" s="21"/>
      <c r="L829" s="21"/>
      <c r="M829" s="21"/>
      <c r="N829" s="21"/>
      <c r="O829" s="21"/>
      <c r="P829" s="21"/>
      <c r="S829" s="20" t="n">
        <v>1.39353724834491</v>
      </c>
      <c r="T829" s="20" t="n">
        <v>0.426638399106916</v>
      </c>
      <c r="U829" s="20" t="n">
        <v>-1.65761416837348</v>
      </c>
      <c r="V829" s="20" t="n">
        <v>-0.415076193490914</v>
      </c>
      <c r="W829" s="20" t="n">
        <v>2.27653477199048</v>
      </c>
      <c r="X829" s="20" t="n">
        <v>0.387471810387797</v>
      </c>
    </row>
    <row r="830" customFormat="false" ht="15" hidden="false" customHeight="false" outlineLevel="0" collapsed="false">
      <c r="A830" s="21" t="n">
        <v>806</v>
      </c>
      <c r="B830" s="18" t="n">
        <f aca="false">CHOOSE($G$9,S830,U830,W830)</f>
        <v>0.911569058107145</v>
      </c>
      <c r="C830" s="18" t="n">
        <f aca="false">CHOOSE($G$9,T830,V830,X830)</f>
        <v>0.881165714961899</v>
      </c>
      <c r="D830" s="24" t="n">
        <f aca="false">$B$6+$B$7*B830</f>
        <v>0.141156905810715</v>
      </c>
      <c r="E830" s="24" t="n">
        <f aca="false">$C$6+$C$7*($B$8*B830+SQRT(1-$B$8^2)*C830)</f>
        <v>0.171889642315445</v>
      </c>
      <c r="F830" s="14" t="n">
        <f aca="false">B830</f>
        <v>0.911569058107145</v>
      </c>
      <c r="G830" s="14" t="n">
        <f aca="false">F830^2</f>
        <v>0.830958147698348</v>
      </c>
      <c r="H830" s="21"/>
      <c r="I830" s="21"/>
      <c r="J830" s="21"/>
      <c r="K830" s="21"/>
      <c r="L830" s="21"/>
      <c r="M830" s="21"/>
      <c r="N830" s="21"/>
      <c r="O830" s="21"/>
      <c r="P830" s="21"/>
      <c r="S830" s="20" t="n">
        <v>0.911569058107145</v>
      </c>
      <c r="T830" s="20" t="n">
        <v>0.881165714961899</v>
      </c>
      <c r="U830" s="20" t="n">
        <v>-0.136767434686423</v>
      </c>
      <c r="V830" s="20" t="n">
        <v>-0.419726169321567</v>
      </c>
      <c r="W830" s="20" t="n">
        <v>-1.55693593436729</v>
      </c>
      <c r="X830" s="20" t="n">
        <v>0.14684995397074</v>
      </c>
    </row>
    <row r="831" customFormat="false" ht="15" hidden="false" customHeight="false" outlineLevel="0" collapsed="false">
      <c r="A831" s="21" t="n">
        <v>807</v>
      </c>
      <c r="B831" s="18" t="n">
        <f aca="false">CHOOSE($G$9,S831,U831,W831)</f>
        <v>1.90765512694329</v>
      </c>
      <c r="C831" s="18" t="n">
        <f aca="false">CHOOSE($G$9,T831,V831,X831)</f>
        <v>0.749018183428422</v>
      </c>
      <c r="D831" s="24" t="n">
        <f aca="false">$B$6+$B$7*B831</f>
        <v>0.240765512694329</v>
      </c>
      <c r="E831" s="24" t="n">
        <f aca="false">$C$6+$C$7*($B$8*B831+SQRT(1-$B$8^2)*C831)</f>
        <v>0.210249633821713</v>
      </c>
      <c r="F831" s="14" t="n">
        <f aca="false">B831</f>
        <v>1.90765512694329</v>
      </c>
      <c r="G831" s="14" t="n">
        <f aca="false">F831^2</f>
        <v>3.63914808335303</v>
      </c>
      <c r="H831" s="21"/>
      <c r="I831" s="21"/>
      <c r="J831" s="21"/>
      <c r="K831" s="21"/>
      <c r="L831" s="21"/>
      <c r="M831" s="21"/>
      <c r="N831" s="21"/>
      <c r="O831" s="21"/>
      <c r="P831" s="21"/>
      <c r="S831" s="20" t="n">
        <v>1.90765512694329</v>
      </c>
      <c r="T831" s="20" t="n">
        <v>0.749018183428422</v>
      </c>
      <c r="U831" s="20" t="n">
        <v>-0.761972081660687</v>
      </c>
      <c r="V831" s="20" t="n">
        <v>0.385989518044932</v>
      </c>
      <c r="W831" s="20" t="n">
        <v>1.04140198822924</v>
      </c>
      <c r="X831" s="20" t="n">
        <v>0.367000174185048</v>
      </c>
    </row>
    <row r="832" customFormat="false" ht="15" hidden="false" customHeight="false" outlineLevel="0" collapsed="false">
      <c r="A832" s="21" t="n">
        <v>808</v>
      </c>
      <c r="B832" s="18" t="n">
        <f aca="false">CHOOSE($G$9,S832,U832,W832)</f>
        <v>-0.405050287492073</v>
      </c>
      <c r="C832" s="18" t="n">
        <f aca="false">CHOOSE($G$9,T832,V832,X832)</f>
        <v>-0.136248250667649</v>
      </c>
      <c r="D832" s="24" t="n">
        <f aca="false">$B$6+$B$7*B832</f>
        <v>0.00949497125079267</v>
      </c>
      <c r="E832" s="24" t="n">
        <f aca="false">$C$6+$C$7*($B$8*B832+SQRT(1-$B$8^2)*C832)</f>
        <v>0.0179480409954589</v>
      </c>
      <c r="F832" s="14" t="n">
        <f aca="false">B832</f>
        <v>-0.405050287492073</v>
      </c>
      <c r="G832" s="14" t="n">
        <f aca="false">F832^2</f>
        <v>0.164065735397411</v>
      </c>
      <c r="H832" s="21"/>
      <c r="I832" s="21"/>
      <c r="J832" s="21"/>
      <c r="K832" s="21"/>
      <c r="L832" s="21"/>
      <c r="M832" s="21"/>
      <c r="N832" s="21"/>
      <c r="O832" s="21"/>
      <c r="P832" s="21"/>
      <c r="S832" s="20" t="n">
        <v>-0.405050287492073</v>
      </c>
      <c r="T832" s="20" t="n">
        <v>-0.136248250667649</v>
      </c>
      <c r="U832" s="20" t="n">
        <v>-2.42529276216656</v>
      </c>
      <c r="V832" s="20" t="n">
        <v>0.565762529181392</v>
      </c>
      <c r="W832" s="20" t="n">
        <v>-1.65275666213918</v>
      </c>
      <c r="X832" s="20" t="n">
        <v>0.211525938223607</v>
      </c>
    </row>
    <row r="833" customFormat="false" ht="15" hidden="false" customHeight="false" outlineLevel="0" collapsed="false">
      <c r="A833" s="21" t="n">
        <v>809</v>
      </c>
      <c r="B833" s="18" t="n">
        <f aca="false">CHOOSE($G$9,S833,U833,W833)</f>
        <v>-0.0281065506240592</v>
      </c>
      <c r="C833" s="18" t="n">
        <f aca="false">CHOOSE($G$9,T833,V833,X833)</f>
        <v>-0.54552365394421</v>
      </c>
      <c r="D833" s="24" t="n">
        <f aca="false">$B$6+$B$7*B833</f>
        <v>0.0471893449375941</v>
      </c>
      <c r="E833" s="24" t="n">
        <f aca="false">$C$6+$C$7*($B$8*B833+SQRT(1-$B$8^2)*C833)</f>
        <v>0.00135093820069733</v>
      </c>
      <c r="F833" s="14" t="n">
        <f aca="false">B833</f>
        <v>-0.0281065506240592</v>
      </c>
      <c r="G833" s="14" t="n">
        <f aca="false">F833^2</f>
        <v>0.000789978187982801</v>
      </c>
      <c r="H833" s="21"/>
      <c r="I833" s="21"/>
      <c r="J833" s="21"/>
      <c r="K833" s="21"/>
      <c r="L833" s="21"/>
      <c r="M833" s="21"/>
      <c r="N833" s="21"/>
      <c r="O833" s="21"/>
      <c r="P833" s="21"/>
      <c r="S833" s="20" t="n">
        <v>-0.0281065506240592</v>
      </c>
      <c r="T833" s="20" t="n">
        <v>-0.54552365394421</v>
      </c>
      <c r="U833" s="20" t="n">
        <v>-0.221040293170883</v>
      </c>
      <c r="V833" s="20" t="n">
        <v>2.18830641058069</v>
      </c>
      <c r="W833" s="20" t="n">
        <v>0.0676548755574204</v>
      </c>
      <c r="X833" s="20" t="n">
        <v>-0.331431614308712</v>
      </c>
    </row>
    <row r="834" customFormat="false" ht="15" hidden="false" customHeight="false" outlineLevel="0" collapsed="false">
      <c r="A834" s="21" t="n">
        <v>810</v>
      </c>
      <c r="B834" s="18" t="n">
        <f aca="false">CHOOSE($G$9,S834,U834,W834)</f>
        <v>0.120651173326867</v>
      </c>
      <c r="C834" s="18" t="n">
        <f aca="false">CHOOSE($G$9,T834,V834,X834)</f>
        <v>0.108226007068098</v>
      </c>
      <c r="D834" s="24" t="n">
        <f aca="false">$B$6+$B$7*B834</f>
        <v>0.0620651173326867</v>
      </c>
      <c r="E834" s="24" t="n">
        <f aca="false">$C$6+$C$7*($B$8*B834+SQRT(1-$B$8^2)*C834)</f>
        <v>0.0654052058134561</v>
      </c>
      <c r="F834" s="14" t="n">
        <f aca="false">B834</f>
        <v>0.120651173326867</v>
      </c>
      <c r="G834" s="14" t="n">
        <f aca="false">F834^2</f>
        <v>0.0145567056251496</v>
      </c>
      <c r="H834" s="21"/>
      <c r="I834" s="21"/>
      <c r="J834" s="21"/>
      <c r="K834" s="21"/>
      <c r="L834" s="21"/>
      <c r="M834" s="21"/>
      <c r="N834" s="21"/>
      <c r="O834" s="21"/>
      <c r="P834" s="21"/>
      <c r="S834" s="20" t="n">
        <v>0.120651173326867</v>
      </c>
      <c r="T834" s="20" t="n">
        <v>0.108226007068098</v>
      </c>
      <c r="U834" s="20" t="n">
        <v>1.7080712692768</v>
      </c>
      <c r="V834" s="20" t="n">
        <v>0.787483935600963</v>
      </c>
      <c r="W834" s="20" t="n">
        <v>1.9254168914185</v>
      </c>
      <c r="X834" s="20" t="n">
        <v>-0.532071558582332</v>
      </c>
    </row>
    <row r="835" customFormat="false" ht="15" hidden="false" customHeight="false" outlineLevel="0" collapsed="false">
      <c r="A835" s="21" t="n">
        <v>811</v>
      </c>
      <c r="B835" s="18" t="n">
        <f aca="false">CHOOSE($G$9,S835,U835,W835)</f>
        <v>-0.921233427129144</v>
      </c>
      <c r="C835" s="18" t="n">
        <f aca="false">CHOOSE($G$9,T835,V835,X835)</f>
        <v>-0.207643544891516</v>
      </c>
      <c r="D835" s="24" t="n">
        <f aca="false">$B$6+$B$7*B835</f>
        <v>-0.0421233427129144</v>
      </c>
      <c r="E835" s="24" t="n">
        <f aca="false">$C$6+$C$7*($B$8*B835+SQRT(1-$B$8^2)*C835)</f>
        <v>-0.0140441298372479</v>
      </c>
      <c r="F835" s="14" t="n">
        <f aca="false">B835</f>
        <v>-0.921233427129144</v>
      </c>
      <c r="G835" s="14" t="n">
        <f aca="false">F835^2</f>
        <v>0.848671027260108</v>
      </c>
      <c r="H835" s="21"/>
      <c r="I835" s="21"/>
      <c r="J835" s="21"/>
      <c r="K835" s="21"/>
      <c r="L835" s="21"/>
      <c r="M835" s="21"/>
      <c r="N835" s="21"/>
      <c r="O835" s="21"/>
      <c r="P835" s="21"/>
      <c r="S835" s="20" t="n">
        <v>-0.921233427129144</v>
      </c>
      <c r="T835" s="20" t="n">
        <v>-0.207643544891516</v>
      </c>
      <c r="U835" s="20" t="n">
        <v>-0.43545947862963</v>
      </c>
      <c r="V835" s="20" t="n">
        <v>0.762552832137995</v>
      </c>
      <c r="W835" s="20" t="n">
        <v>-0.0738183943731667</v>
      </c>
      <c r="X835" s="20" t="n">
        <v>0.944796833366052</v>
      </c>
    </row>
    <row r="836" customFormat="false" ht="15" hidden="false" customHeight="false" outlineLevel="0" collapsed="false">
      <c r="A836" s="21" t="n">
        <v>812</v>
      </c>
      <c r="B836" s="18" t="n">
        <f aca="false">CHOOSE($G$9,S836,U836,W836)</f>
        <v>-0.743292938602045</v>
      </c>
      <c r="C836" s="18" t="n">
        <f aca="false">CHOOSE($G$9,T836,V836,X836)</f>
        <v>-0.762443008243792</v>
      </c>
      <c r="D836" s="24" t="n">
        <f aca="false">$B$6+$B$7*B836</f>
        <v>-0.0243292938602045</v>
      </c>
      <c r="E836" s="24" t="n">
        <f aca="false">$C$6+$C$7*($B$8*B836+SQRT(1-$B$8^2)*C836)</f>
        <v>-0.0531941483377974</v>
      </c>
      <c r="F836" s="14" t="n">
        <f aca="false">B836</f>
        <v>-0.743292938602045</v>
      </c>
      <c r="G836" s="14" t="n">
        <f aca="false">F836^2</f>
        <v>0.552484392575664</v>
      </c>
      <c r="H836" s="21"/>
      <c r="I836" s="21"/>
      <c r="J836" s="21"/>
      <c r="K836" s="21"/>
      <c r="L836" s="21"/>
      <c r="M836" s="21"/>
      <c r="N836" s="21"/>
      <c r="O836" s="21"/>
      <c r="P836" s="21"/>
      <c r="S836" s="20" t="n">
        <v>-0.743292938602045</v>
      </c>
      <c r="T836" s="20" t="n">
        <v>-0.762443008243792</v>
      </c>
      <c r="U836" s="20" t="n">
        <v>-0.219656331672738</v>
      </c>
      <c r="V836" s="20" t="n">
        <v>0.624376191141066</v>
      </c>
      <c r="W836" s="20" t="n">
        <v>-0.614898572023705</v>
      </c>
      <c r="X836" s="20" t="n">
        <v>-0.850419439230944</v>
      </c>
    </row>
    <row r="837" customFormat="false" ht="15" hidden="false" customHeight="false" outlineLevel="0" collapsed="false">
      <c r="A837" s="21" t="n">
        <v>813</v>
      </c>
      <c r="B837" s="18" t="n">
        <f aca="false">CHOOSE($G$9,S837,U837,W837)</f>
        <v>-0.388264376395885</v>
      </c>
      <c r="C837" s="18" t="n">
        <f aca="false">CHOOSE($G$9,T837,V837,X837)</f>
        <v>-0.684139224810384</v>
      </c>
      <c r="D837" s="24" t="n">
        <f aca="false">$B$6+$B$7*B837</f>
        <v>0.0111735623604115</v>
      </c>
      <c r="E837" s="24" t="n">
        <f aca="false">$C$6+$C$7*($B$8*B837+SQRT(1-$B$8^2)*C837)</f>
        <v>-0.0286614136609128</v>
      </c>
      <c r="F837" s="14" t="n">
        <f aca="false">B837</f>
        <v>-0.388264376395885</v>
      </c>
      <c r="G837" s="14" t="n">
        <f aca="false">F837^2</f>
        <v>0.150749225978086</v>
      </c>
      <c r="H837" s="21"/>
      <c r="I837" s="21"/>
      <c r="J837" s="21"/>
      <c r="K837" s="21"/>
      <c r="L837" s="21"/>
      <c r="M837" s="21"/>
      <c r="N837" s="21"/>
      <c r="O837" s="21"/>
      <c r="P837" s="21"/>
      <c r="S837" s="20" t="n">
        <v>-0.388264376395885</v>
      </c>
      <c r="T837" s="20" t="n">
        <v>-0.684139224810384</v>
      </c>
      <c r="U837" s="20" t="n">
        <v>-0.0719369103044453</v>
      </c>
      <c r="V837" s="20" t="n">
        <v>-1.99660661592395</v>
      </c>
      <c r="W837" s="20" t="n">
        <v>0.541333210753875</v>
      </c>
      <c r="X837" s="20" t="n">
        <v>-0.676523787054993</v>
      </c>
    </row>
    <row r="838" customFormat="false" ht="15" hidden="false" customHeight="false" outlineLevel="0" collapsed="false">
      <c r="A838" s="21" t="n">
        <v>814</v>
      </c>
      <c r="B838" s="18" t="n">
        <f aca="false">CHOOSE($G$9,S838,U838,W838)</f>
        <v>-0.327807984486554</v>
      </c>
      <c r="C838" s="18" t="n">
        <f aca="false">CHOOSE($G$9,T838,V838,X838)</f>
        <v>-0.526463948701646</v>
      </c>
      <c r="D838" s="24" t="n">
        <f aca="false">$B$6+$B$7*B838</f>
        <v>0.0172192015513446</v>
      </c>
      <c r="E838" s="24" t="n">
        <f aca="false">$C$6+$C$7*($B$8*B838+SQRT(1-$B$8^2)*C838)</f>
        <v>-0.011983514599557</v>
      </c>
      <c r="F838" s="14" t="n">
        <f aca="false">B838</f>
        <v>-0.327807984486554</v>
      </c>
      <c r="G838" s="14" t="n">
        <f aca="false">F838^2</f>
        <v>0.107458074693137</v>
      </c>
      <c r="H838" s="21"/>
      <c r="I838" s="21"/>
      <c r="J838" s="21"/>
      <c r="K838" s="21"/>
      <c r="L838" s="21"/>
      <c r="M838" s="21"/>
      <c r="N838" s="21"/>
      <c r="O838" s="21"/>
      <c r="P838" s="21"/>
      <c r="S838" s="20" t="n">
        <v>-0.327807984486554</v>
      </c>
      <c r="T838" s="20" t="n">
        <v>-0.526463948701646</v>
      </c>
      <c r="U838" s="20" t="n">
        <v>-0.0582885319240648</v>
      </c>
      <c r="V838" s="20" t="n">
        <v>2.16013764512679</v>
      </c>
      <c r="W838" s="20" t="n">
        <v>-1.48514108854828</v>
      </c>
      <c r="X838" s="20" t="n">
        <v>-1.04369836400724</v>
      </c>
    </row>
    <row r="839" customFormat="false" ht="15" hidden="false" customHeight="false" outlineLevel="0" collapsed="false">
      <c r="A839" s="21" t="n">
        <v>815</v>
      </c>
      <c r="B839" s="18" t="n">
        <f aca="false">CHOOSE($G$9,S839,U839,W839)</f>
        <v>0.627297996441603</v>
      </c>
      <c r="C839" s="18" t="n">
        <f aca="false">CHOOSE($G$9,T839,V839,X839)</f>
        <v>-1.29139716670852</v>
      </c>
      <c r="D839" s="24" t="n">
        <f aca="false">$B$6+$B$7*B839</f>
        <v>0.11272979964416</v>
      </c>
      <c r="E839" s="24" t="n">
        <f aca="false">$C$6+$C$7*($B$8*B839+SQRT(1-$B$8^2)*C839)</f>
        <v>-0.0304733754524023</v>
      </c>
      <c r="F839" s="14" t="n">
        <f aca="false">B839</f>
        <v>0.627297996441603</v>
      </c>
      <c r="G839" s="14" t="n">
        <f aca="false">F839^2</f>
        <v>0.393502776339649</v>
      </c>
      <c r="H839" s="21"/>
      <c r="I839" s="21"/>
      <c r="J839" s="21"/>
      <c r="K839" s="21"/>
      <c r="L839" s="21"/>
      <c r="M839" s="21"/>
      <c r="N839" s="21"/>
      <c r="O839" s="21"/>
      <c r="P839" s="21"/>
      <c r="S839" s="20" t="n">
        <v>0.627297996441603</v>
      </c>
      <c r="T839" s="20" t="n">
        <v>-1.29139716670852</v>
      </c>
      <c r="U839" s="20" t="n">
        <v>-0.673774250363403</v>
      </c>
      <c r="V839" s="20" t="n">
        <v>-1.79434914893866</v>
      </c>
      <c r="W839" s="20" t="n">
        <v>-0.865844755451834</v>
      </c>
      <c r="X839" s="20" t="n">
        <v>-0.418013713122097</v>
      </c>
    </row>
    <row r="840" customFormat="false" ht="15" hidden="false" customHeight="false" outlineLevel="0" collapsed="false">
      <c r="A840" s="21" t="n">
        <v>816</v>
      </c>
      <c r="B840" s="18" t="n">
        <f aca="false">CHOOSE($G$9,S840,U840,W840)</f>
        <v>0.831102575263646</v>
      </c>
      <c r="C840" s="18" t="n">
        <f aca="false">CHOOSE($G$9,T840,V840,X840)</f>
        <v>-0.737551107463167</v>
      </c>
      <c r="D840" s="24" t="n">
        <f aca="false">$B$6+$B$7*B840</f>
        <v>0.133110257526365</v>
      </c>
      <c r="E840" s="24" t="n">
        <f aca="false">$C$6+$C$7*($B$8*B840+SQRT(1-$B$8^2)*C840)</f>
        <v>0.0276813291979374</v>
      </c>
      <c r="F840" s="14" t="n">
        <f aca="false">B840</f>
        <v>0.831102575263646</v>
      </c>
      <c r="G840" s="14" t="n">
        <f aca="false">F840^2</f>
        <v>0.690731490609864</v>
      </c>
      <c r="H840" s="21"/>
      <c r="I840" s="21"/>
      <c r="J840" s="21"/>
      <c r="K840" s="21"/>
      <c r="L840" s="21"/>
      <c r="M840" s="21"/>
      <c r="N840" s="21"/>
      <c r="O840" s="21"/>
      <c r="P840" s="21"/>
      <c r="S840" s="20" t="n">
        <v>0.831102575263646</v>
      </c>
      <c r="T840" s="20" t="n">
        <v>-0.737551107463167</v>
      </c>
      <c r="U840" s="20" t="n">
        <v>0.95097756327826</v>
      </c>
      <c r="V840" s="20" t="n">
        <v>0.884872007483571</v>
      </c>
      <c r="W840" s="20" t="n">
        <v>0.447361278271654</v>
      </c>
      <c r="X840" s="20" t="n">
        <v>0.0886575805698448</v>
      </c>
    </row>
    <row r="841" customFormat="false" ht="15" hidden="false" customHeight="false" outlineLevel="0" collapsed="false">
      <c r="A841" s="21" t="n">
        <v>817</v>
      </c>
      <c r="B841" s="18" t="n">
        <f aca="false">CHOOSE($G$9,S841,U841,W841)</f>
        <v>0.0783252566328889</v>
      </c>
      <c r="C841" s="18" t="n">
        <f aca="false">CHOOSE($G$9,T841,V841,X841)</f>
        <v>0.472829504339907</v>
      </c>
      <c r="D841" s="24" t="n">
        <f aca="false">$B$6+$B$7*B841</f>
        <v>0.0578325256632889</v>
      </c>
      <c r="E841" s="24" t="n">
        <f aca="false">$C$6+$C$7*($B$8*B841+SQRT(1-$B$8^2)*C841)</f>
        <v>0.0948644990733608</v>
      </c>
      <c r="F841" s="14" t="n">
        <f aca="false">B841</f>
        <v>0.0783252566328889</v>
      </c>
      <c r="G841" s="14" t="n">
        <f aca="false">F841^2</f>
        <v>0.0061348458266079</v>
      </c>
      <c r="H841" s="21"/>
      <c r="I841" s="21"/>
      <c r="J841" s="21"/>
      <c r="K841" s="21"/>
      <c r="L841" s="21"/>
      <c r="M841" s="21"/>
      <c r="N841" s="21"/>
      <c r="O841" s="21"/>
      <c r="P841" s="21"/>
      <c r="S841" s="20" t="n">
        <v>0.0783252566328889</v>
      </c>
      <c r="T841" s="20" t="n">
        <v>0.472829504339907</v>
      </c>
      <c r="U841" s="20" t="n">
        <v>0.480289232218258</v>
      </c>
      <c r="V841" s="20" t="n">
        <v>0.944130186613492</v>
      </c>
      <c r="W841" s="20" t="n">
        <v>0.737135255170008</v>
      </c>
      <c r="X841" s="20" t="n">
        <v>-0.765353795494273</v>
      </c>
    </row>
    <row r="842" customFormat="false" ht="15" hidden="false" customHeight="false" outlineLevel="0" collapsed="false">
      <c r="A842" s="21" t="n">
        <v>818</v>
      </c>
      <c r="B842" s="18" t="n">
        <f aca="false">CHOOSE($G$9,S842,U842,W842)</f>
        <v>0.3496731048655</v>
      </c>
      <c r="C842" s="18" t="n">
        <f aca="false">CHOOSE($G$9,T842,V842,X842)</f>
        <v>-2.15422309862723</v>
      </c>
      <c r="D842" s="24" t="n">
        <f aca="false">$B$6+$B$7*B842</f>
        <v>0.08496731048655</v>
      </c>
      <c r="E842" s="24" t="n">
        <f aca="false">$C$6+$C$7*($B$8*B842+SQRT(1-$B$8^2)*C842)</f>
        <v>-0.119077537639767</v>
      </c>
      <c r="F842" s="14" t="n">
        <f aca="false">B842</f>
        <v>0.3496731048655</v>
      </c>
      <c r="G842" s="14" t="n">
        <f aca="false">F842^2</f>
        <v>0.122271280266279</v>
      </c>
      <c r="H842" s="21"/>
      <c r="I842" s="21"/>
      <c r="J842" s="21"/>
      <c r="K842" s="21"/>
      <c r="L842" s="21"/>
      <c r="M842" s="21"/>
      <c r="N842" s="21"/>
      <c r="O842" s="21"/>
      <c r="P842" s="21"/>
      <c r="S842" s="20" t="n">
        <v>0.3496731048655</v>
      </c>
      <c r="T842" s="20" t="n">
        <v>-2.15422309862723</v>
      </c>
      <c r="U842" s="20" t="n">
        <v>-0.135547970008064</v>
      </c>
      <c r="V842" s="20" t="n">
        <v>-0.0404338740643689</v>
      </c>
      <c r="W842" s="20" t="n">
        <v>0.297154832753794</v>
      </c>
      <c r="X842" s="20" t="n">
        <v>-0.663858680027775</v>
      </c>
    </row>
    <row r="843" customFormat="false" ht="15" hidden="false" customHeight="false" outlineLevel="0" collapsed="false">
      <c r="A843" s="21" t="n">
        <v>819</v>
      </c>
      <c r="B843" s="18" t="n">
        <f aca="false">CHOOSE($G$9,S843,U843,W843)</f>
        <v>0.458704220167967</v>
      </c>
      <c r="C843" s="18" t="n">
        <f aca="false">CHOOSE($G$9,T843,V843,X843)</f>
        <v>0.182018579464031</v>
      </c>
      <c r="D843" s="24" t="n">
        <f aca="false">$B$6+$B$7*B843</f>
        <v>0.0958704220167967</v>
      </c>
      <c r="E843" s="24" t="n">
        <f aca="false">$C$6+$C$7*($B$8*B843+SQRT(1-$B$8^2)*C843)</f>
        <v>0.0886984823860591</v>
      </c>
      <c r="F843" s="14" t="n">
        <f aca="false">B843</f>
        <v>0.458704220167967</v>
      </c>
      <c r="G843" s="14" t="n">
        <f aca="false">F843^2</f>
        <v>0.210409561599903</v>
      </c>
      <c r="H843" s="21"/>
      <c r="I843" s="21"/>
      <c r="J843" s="21"/>
      <c r="K843" s="21"/>
      <c r="L843" s="21"/>
      <c r="M843" s="21"/>
      <c r="N843" s="21"/>
      <c r="O843" s="21"/>
      <c r="P843" s="21"/>
      <c r="S843" s="20" t="n">
        <v>0.458704220167967</v>
      </c>
      <c r="T843" s="20" t="n">
        <v>0.182018579464031</v>
      </c>
      <c r="U843" s="20" t="n">
        <v>-0.165473830208038</v>
      </c>
      <c r="V843" s="20" t="n">
        <v>-1.21604853767477</v>
      </c>
      <c r="W843" s="20" t="n">
        <v>-0.616037005800819</v>
      </c>
      <c r="X843" s="20" t="n">
        <v>0.926161612461708</v>
      </c>
    </row>
    <row r="844" customFormat="false" ht="15" hidden="false" customHeight="false" outlineLevel="0" collapsed="false">
      <c r="A844" s="21" t="n">
        <v>820</v>
      </c>
      <c r="B844" s="18" t="n">
        <f aca="false">CHOOSE($G$9,S844,U844,W844)</f>
        <v>-1.01575424915942</v>
      </c>
      <c r="C844" s="18" t="n">
        <f aca="false">CHOOSE($G$9,T844,V844,X844)</f>
        <v>0.558122366772468</v>
      </c>
      <c r="D844" s="24" t="n">
        <f aca="false">$B$6+$B$7*B844</f>
        <v>-0.0515754249159423</v>
      </c>
      <c r="E844" s="24" t="n">
        <f aca="false">$C$6+$C$7*($B$8*B844+SQRT(1-$B$8^2)*C844)</f>
        <v>0.0475471023465542</v>
      </c>
      <c r="F844" s="14" t="n">
        <f aca="false">B844</f>
        <v>-1.01575424915942</v>
      </c>
      <c r="G844" s="14" t="n">
        <f aca="false">F844^2</f>
        <v>1.03175669468542</v>
      </c>
      <c r="H844" s="21"/>
      <c r="I844" s="21"/>
      <c r="J844" s="21"/>
      <c r="K844" s="21"/>
      <c r="L844" s="21"/>
      <c r="M844" s="21"/>
      <c r="N844" s="21"/>
      <c r="O844" s="21"/>
      <c r="P844" s="21"/>
      <c r="S844" s="20" t="n">
        <v>-1.01575424915942</v>
      </c>
      <c r="T844" s="20" t="n">
        <v>0.558122366772468</v>
      </c>
      <c r="U844" s="20" t="n">
        <v>-0.541908196100323</v>
      </c>
      <c r="V844" s="20" t="n">
        <v>0.3241716535038</v>
      </c>
      <c r="W844" s="20" t="n">
        <v>-0.864757481573392</v>
      </c>
      <c r="X844" s="20" t="n">
        <v>0.932464939796548</v>
      </c>
    </row>
    <row r="845" customFormat="false" ht="15" hidden="false" customHeight="false" outlineLevel="0" collapsed="false">
      <c r="A845" s="21" t="n">
        <v>821</v>
      </c>
      <c r="B845" s="18" t="n">
        <f aca="false">CHOOSE($G$9,S845,U845,W845)</f>
        <v>-0.162165764831373</v>
      </c>
      <c r="C845" s="18" t="n">
        <f aca="false">CHOOSE($G$9,T845,V845,X845)</f>
        <v>1.19120963953862</v>
      </c>
      <c r="D845" s="24" t="n">
        <f aca="false">$B$6+$B$7*B845</f>
        <v>0.0337834235168627</v>
      </c>
      <c r="E845" s="24" t="n">
        <f aca="false">$C$6+$C$7*($B$8*B845+SQRT(1-$B$8^2)*C845)</f>
        <v>0.145053492665766</v>
      </c>
      <c r="F845" s="14" t="n">
        <f aca="false">B845</f>
        <v>-0.162165764831373</v>
      </c>
      <c r="G845" s="14" t="n">
        <f aca="false">F845^2</f>
        <v>0.0262977352833442</v>
      </c>
      <c r="H845" s="21"/>
      <c r="I845" s="21"/>
      <c r="J845" s="21"/>
      <c r="K845" s="21"/>
      <c r="L845" s="21"/>
      <c r="M845" s="21"/>
      <c r="N845" s="21"/>
      <c r="O845" s="21"/>
      <c r="P845" s="21"/>
      <c r="S845" s="20" t="n">
        <v>-0.162165764831373</v>
      </c>
      <c r="T845" s="20" t="n">
        <v>1.19120963953862</v>
      </c>
      <c r="U845" s="20" t="n">
        <v>0.636819733013819</v>
      </c>
      <c r="V845" s="20" t="n">
        <v>-0.746361243334138</v>
      </c>
      <c r="W845" s="20" t="n">
        <v>-0.372965688946564</v>
      </c>
      <c r="X845" s="20" t="n">
        <v>1.0277504198626</v>
      </c>
    </row>
    <row r="846" customFormat="false" ht="15" hidden="false" customHeight="false" outlineLevel="0" collapsed="false">
      <c r="A846" s="21" t="n">
        <v>822</v>
      </c>
      <c r="B846" s="18" t="n">
        <f aca="false">CHOOSE($G$9,S846,U846,W846)</f>
        <v>1.1658126575929</v>
      </c>
      <c r="C846" s="18" t="n">
        <f aca="false">CHOOSE($G$9,T846,V846,X846)</f>
        <v>-1.30159371880081</v>
      </c>
      <c r="D846" s="24" t="n">
        <f aca="false">$B$6+$B$7*B846</f>
        <v>0.16658126575929</v>
      </c>
      <c r="E846" s="24" t="n">
        <f aca="false">$C$6+$C$7*($B$8*B846+SQRT(1-$B$8^2)*C846)</f>
        <v>-0.00443068970913087</v>
      </c>
      <c r="F846" s="14" t="n">
        <f aca="false">B846</f>
        <v>1.1658126575929</v>
      </c>
      <c r="G846" s="14" t="n">
        <f aca="false">F846^2</f>
        <v>1.35911915260382</v>
      </c>
      <c r="H846" s="21"/>
      <c r="I846" s="21"/>
      <c r="J846" s="21"/>
      <c r="K846" s="21"/>
      <c r="L846" s="21"/>
      <c r="M846" s="21"/>
      <c r="N846" s="21"/>
      <c r="O846" s="21"/>
      <c r="P846" s="21"/>
      <c r="S846" s="20" t="n">
        <v>1.1658126575929</v>
      </c>
      <c r="T846" s="20" t="n">
        <v>-1.30159371880081</v>
      </c>
      <c r="U846" s="20" t="n">
        <v>-0.302647988535312</v>
      </c>
      <c r="V846" s="20" t="n">
        <v>0.382820056489062</v>
      </c>
      <c r="W846" s="20" t="n">
        <v>1.2784984643521</v>
      </c>
      <c r="X846" s="20" t="n">
        <v>0.699675399722453</v>
      </c>
    </row>
    <row r="847" customFormat="false" ht="15" hidden="false" customHeight="false" outlineLevel="0" collapsed="false">
      <c r="A847" s="21" t="n">
        <v>823</v>
      </c>
      <c r="B847" s="18" t="n">
        <f aca="false">CHOOSE($G$9,S847,U847,W847)</f>
        <v>1.2055179886291</v>
      </c>
      <c r="C847" s="18" t="n">
        <f aca="false">CHOOSE($G$9,T847,V847,X847)</f>
        <v>-0.399152946085674</v>
      </c>
      <c r="D847" s="24" t="n">
        <f aca="false">$B$6+$B$7*B847</f>
        <v>0.17055179886291</v>
      </c>
      <c r="E847" s="24" t="n">
        <f aca="false">$C$6+$C$7*($B$8*B847+SQRT(1-$B$8^2)*C847)</f>
        <v>0.0757082403008958</v>
      </c>
      <c r="F847" s="14" t="n">
        <f aca="false">B847</f>
        <v>1.2055179886291</v>
      </c>
      <c r="G847" s="14" t="n">
        <f aca="false">F847^2</f>
        <v>1.45327362090836</v>
      </c>
      <c r="H847" s="21"/>
      <c r="I847" s="21"/>
      <c r="J847" s="21"/>
      <c r="K847" s="21"/>
      <c r="L847" s="21"/>
      <c r="M847" s="21"/>
      <c r="N847" s="21"/>
      <c r="O847" s="21"/>
      <c r="P847" s="21"/>
      <c r="S847" s="20" t="n">
        <v>1.2055179886291</v>
      </c>
      <c r="T847" s="20" t="n">
        <v>-0.399152946085674</v>
      </c>
      <c r="U847" s="20" t="n">
        <v>1.21416321826486</v>
      </c>
      <c r="V847" s="20" t="n">
        <v>0.655771815742686</v>
      </c>
      <c r="W847" s="20" t="n">
        <v>-1.5452081912135</v>
      </c>
      <c r="X847" s="20" t="n">
        <v>-0.283042894897864</v>
      </c>
    </row>
    <row r="848" customFormat="false" ht="15" hidden="false" customHeight="false" outlineLevel="0" collapsed="false">
      <c r="A848" s="21" t="n">
        <v>824</v>
      </c>
      <c r="B848" s="18" t="n">
        <f aca="false">CHOOSE($G$9,S848,U848,W848)</f>
        <v>0.142111089525008</v>
      </c>
      <c r="C848" s="18" t="n">
        <f aca="false">CHOOSE($G$9,T848,V848,X848)</f>
        <v>0.127180485160891</v>
      </c>
      <c r="D848" s="24" t="n">
        <f aca="false">$B$6+$B$7*B848</f>
        <v>0.0642111089525008</v>
      </c>
      <c r="E848" s="24" t="n">
        <f aca="false">$C$6+$C$7*($B$8*B848+SQRT(1-$B$8^2)*C848)</f>
        <v>0.0681197075777465</v>
      </c>
      <c r="F848" s="14" t="n">
        <f aca="false">B848</f>
        <v>0.142111089525008</v>
      </c>
      <c r="G848" s="14" t="n">
        <f aca="false">F848^2</f>
        <v>0.0201955617659848</v>
      </c>
      <c r="H848" s="21"/>
      <c r="I848" s="21"/>
      <c r="J848" s="21"/>
      <c r="K848" s="21"/>
      <c r="L848" s="21"/>
      <c r="M848" s="21"/>
      <c r="N848" s="21"/>
      <c r="O848" s="21"/>
      <c r="P848" s="21"/>
      <c r="S848" s="20" t="n">
        <v>0.142111089525008</v>
      </c>
      <c r="T848" s="20" t="n">
        <v>0.127180485160891</v>
      </c>
      <c r="U848" s="20" t="n">
        <v>-0.66074148313896</v>
      </c>
      <c r="V848" s="20" t="n">
        <v>2.08304095725906</v>
      </c>
      <c r="W848" s="20" t="n">
        <v>0.408505909762387</v>
      </c>
      <c r="X848" s="20" t="n">
        <v>-1.59904675155772</v>
      </c>
    </row>
    <row r="849" customFormat="false" ht="15" hidden="false" customHeight="false" outlineLevel="0" collapsed="false">
      <c r="A849" s="21" t="n">
        <v>825</v>
      </c>
      <c r="B849" s="18" t="n">
        <f aca="false">CHOOSE($G$9,S849,U849,W849)</f>
        <v>-0.480896789446355</v>
      </c>
      <c r="C849" s="18" t="n">
        <f aca="false">CHOOSE($G$9,T849,V849,X849)</f>
        <v>0.805836298476162</v>
      </c>
      <c r="D849" s="24" t="n">
        <f aca="false">$B$6+$B$7*B849</f>
        <v>0.00191032105536448</v>
      </c>
      <c r="E849" s="24" t="n">
        <f aca="false">$C$6+$C$7*($B$8*B849+SQRT(1-$B$8^2)*C849)</f>
        <v>0.0957426311048798</v>
      </c>
      <c r="F849" s="14" t="n">
        <f aca="false">B849</f>
        <v>-0.480896789446355</v>
      </c>
      <c r="G849" s="14" t="n">
        <f aca="false">F849^2</f>
        <v>0.231261722099812</v>
      </c>
      <c r="H849" s="21"/>
      <c r="I849" s="21"/>
      <c r="J849" s="21"/>
      <c r="K849" s="21"/>
      <c r="L849" s="21"/>
      <c r="M849" s="21"/>
      <c r="N849" s="21"/>
      <c r="O849" s="21"/>
      <c r="P849" s="21"/>
      <c r="S849" s="20" t="n">
        <v>-0.480896789446355</v>
      </c>
      <c r="T849" s="20" t="n">
        <v>0.805836298476162</v>
      </c>
      <c r="U849" s="20" t="n">
        <v>-1.38664839886331</v>
      </c>
      <c r="V849" s="20" t="n">
        <v>-1.94097490516201</v>
      </c>
      <c r="W849" s="20" t="n">
        <v>0.387324464985846</v>
      </c>
      <c r="X849" s="20" t="n">
        <v>-0.419905389261088</v>
      </c>
    </row>
    <row r="850" customFormat="false" ht="15" hidden="false" customHeight="false" outlineLevel="0" collapsed="false">
      <c r="A850" s="21" t="n">
        <v>826</v>
      </c>
      <c r="B850" s="18" t="n">
        <f aca="false">CHOOSE($G$9,S850,U850,W850)</f>
        <v>0.376291153131862</v>
      </c>
      <c r="C850" s="18" t="n">
        <f aca="false">CHOOSE($G$9,T850,V850,X850)</f>
        <v>-0.431782229419458</v>
      </c>
      <c r="D850" s="24" t="n">
        <f aca="false">$B$6+$B$7*B850</f>
        <v>0.0876291153131862</v>
      </c>
      <c r="E850" s="24" t="n">
        <f aca="false">$C$6+$C$7*($B$8*B850+SQRT(1-$B$8^2)*C850)</f>
        <v>0.0314211196986</v>
      </c>
      <c r="F850" s="14" t="n">
        <f aca="false">B850</f>
        <v>0.376291153131862</v>
      </c>
      <c r="G850" s="14" t="n">
        <f aca="false">F850^2</f>
        <v>0.141595031925306</v>
      </c>
      <c r="H850" s="21"/>
      <c r="I850" s="21"/>
      <c r="J850" s="21"/>
      <c r="K850" s="21"/>
      <c r="L850" s="21"/>
      <c r="M850" s="21"/>
      <c r="N850" s="21"/>
      <c r="O850" s="21"/>
      <c r="P850" s="21"/>
      <c r="S850" s="20" t="n">
        <v>0.376291153131862</v>
      </c>
      <c r="T850" s="20" t="n">
        <v>-0.431782229419458</v>
      </c>
      <c r="U850" s="20" t="n">
        <v>0.277603092323091</v>
      </c>
      <c r="V850" s="20" t="n">
        <v>-0.236370943003543</v>
      </c>
      <c r="W850" s="20" t="n">
        <v>2.24861990984944</v>
      </c>
      <c r="X850" s="20" t="n">
        <v>0.624959995555322</v>
      </c>
    </row>
    <row r="851" customFormat="false" ht="15" hidden="false" customHeight="false" outlineLevel="0" collapsed="false">
      <c r="A851" s="21" t="n">
        <v>827</v>
      </c>
      <c r="B851" s="18" t="n">
        <f aca="false">CHOOSE($G$9,S851,U851,W851)</f>
        <v>-0.362095222531769</v>
      </c>
      <c r="C851" s="18" t="n">
        <f aca="false">CHOOSE($G$9,T851,V851,X851)</f>
        <v>-1.51890053041375</v>
      </c>
      <c r="D851" s="24" t="n">
        <f aca="false">$B$6+$B$7*B851</f>
        <v>0.0137904777468231</v>
      </c>
      <c r="E851" s="24" t="n">
        <f aca="false">$C$6+$C$7*($B$8*B851+SQRT(1-$B$8^2)*C851)</f>
        <v>-0.0996454056425849</v>
      </c>
      <c r="F851" s="14" t="n">
        <f aca="false">B851</f>
        <v>-0.362095222531769</v>
      </c>
      <c r="G851" s="14" t="n">
        <f aca="false">F851^2</f>
        <v>0.131112950180331</v>
      </c>
      <c r="H851" s="21"/>
      <c r="I851" s="21"/>
      <c r="J851" s="21"/>
      <c r="K851" s="21"/>
      <c r="L851" s="21"/>
      <c r="M851" s="21"/>
      <c r="N851" s="21"/>
      <c r="O851" s="21"/>
      <c r="P851" s="21"/>
      <c r="S851" s="20" t="n">
        <v>-0.362095222531769</v>
      </c>
      <c r="T851" s="20" t="n">
        <v>-1.51890053041375</v>
      </c>
      <c r="U851" s="20" t="n">
        <v>0.446873506043505</v>
      </c>
      <c r="V851" s="20" t="n">
        <v>0.131836913681059</v>
      </c>
      <c r="W851" s="20" t="n">
        <v>0.503550246075693</v>
      </c>
      <c r="X851" s="20" t="n">
        <v>-0.369642957503471</v>
      </c>
    </row>
    <row r="852" customFormat="false" ht="15" hidden="false" customHeight="false" outlineLevel="0" collapsed="false">
      <c r="A852" s="21" t="n">
        <v>828</v>
      </c>
      <c r="B852" s="18" t="n">
        <f aca="false">CHOOSE($G$9,S852,U852,W852)</f>
        <v>-1.14111222326792</v>
      </c>
      <c r="C852" s="18" t="n">
        <f aca="false">CHOOSE($G$9,T852,V852,X852)</f>
        <v>0.915149150015209</v>
      </c>
      <c r="D852" s="24" t="n">
        <f aca="false">$B$6+$B$7*B852</f>
        <v>-0.0641112223267922</v>
      </c>
      <c r="E852" s="24" t="n">
        <f aca="false">$C$6+$C$7*($B$8*B852+SQRT(1-$B$8^2)*C852)</f>
        <v>0.0721986300530946</v>
      </c>
      <c r="F852" s="14" t="n">
        <f aca="false">B852</f>
        <v>-1.14111222326792</v>
      </c>
      <c r="G852" s="14" t="n">
        <f aca="false">F852^2</f>
        <v>1.30213710609146</v>
      </c>
      <c r="H852" s="21"/>
      <c r="I852" s="21"/>
      <c r="J852" s="21"/>
      <c r="K852" s="21"/>
      <c r="L852" s="21"/>
      <c r="M852" s="21"/>
      <c r="N852" s="21"/>
      <c r="O852" s="21"/>
      <c r="P852" s="21"/>
      <c r="S852" s="20" t="n">
        <v>-1.14111222326792</v>
      </c>
      <c r="T852" s="20" t="n">
        <v>0.915149150015209</v>
      </c>
      <c r="U852" s="20" t="n">
        <v>-0.353795722529618</v>
      </c>
      <c r="V852" s="20" t="n">
        <v>0.521130486701971</v>
      </c>
      <c r="W852" s="20" t="n">
        <v>0.922316882924004</v>
      </c>
      <c r="X852" s="20" t="n">
        <v>-0.108303016451927</v>
      </c>
    </row>
    <row r="853" customFormat="false" ht="15" hidden="false" customHeight="false" outlineLevel="0" collapsed="false">
      <c r="A853" s="21" t="n">
        <v>829</v>
      </c>
      <c r="B853" s="18" t="n">
        <f aca="false">CHOOSE($G$9,S853,U853,W853)</f>
        <v>1.22524306013413</v>
      </c>
      <c r="C853" s="18" t="n">
        <f aca="false">CHOOSE($G$9,T853,V853,X853)</f>
        <v>-0.163119809207665</v>
      </c>
      <c r="D853" s="24" t="n">
        <f aca="false">$B$6+$B$7*B853</f>
        <v>0.172524306013413</v>
      </c>
      <c r="E853" s="24" t="n">
        <f aca="false">$C$6+$C$7*($B$8*B853+SQRT(1-$B$8^2)*C853)</f>
        <v>0.0971355631432755</v>
      </c>
      <c r="F853" s="14" t="n">
        <f aca="false">B853</f>
        <v>1.22524306013413</v>
      </c>
      <c r="G853" s="14" t="n">
        <f aca="false">F853^2</f>
        <v>1.50122055640684</v>
      </c>
      <c r="H853" s="21"/>
      <c r="I853" s="21"/>
      <c r="J853" s="21"/>
      <c r="K853" s="21"/>
      <c r="L853" s="21"/>
      <c r="M853" s="21"/>
      <c r="N853" s="21"/>
      <c r="O853" s="21"/>
      <c r="P853" s="21"/>
      <c r="S853" s="20" t="n">
        <v>1.22524306013413</v>
      </c>
      <c r="T853" s="20" t="n">
        <v>-0.163119809207665</v>
      </c>
      <c r="U853" s="20" t="n">
        <v>-0.81250774729297</v>
      </c>
      <c r="V853" s="20" t="n">
        <v>0.126535729758828</v>
      </c>
      <c r="W853" s="20" t="n">
        <v>0.113238993318585</v>
      </c>
      <c r="X853" s="20" t="n">
        <v>0.224735710630259</v>
      </c>
    </row>
    <row r="854" customFormat="false" ht="15" hidden="false" customHeight="false" outlineLevel="0" collapsed="false">
      <c r="A854" s="21" t="n">
        <v>830</v>
      </c>
      <c r="B854" s="18" t="n">
        <f aca="false">CHOOSE($G$9,S854,U854,W854)</f>
        <v>0.536047517518242</v>
      </c>
      <c r="C854" s="18" t="n">
        <f aca="false">CHOOSE($G$9,T854,V854,X854)</f>
        <v>-0.211977683895672</v>
      </c>
      <c r="D854" s="24" t="n">
        <f aca="false">$B$6+$B$7*B854</f>
        <v>0.103604751751824</v>
      </c>
      <c r="E854" s="24" t="n">
        <f aca="false">$C$6+$C$7*($B$8*B854+SQRT(1-$B$8^2)*C854)</f>
        <v>0.0584445699470082</v>
      </c>
      <c r="F854" s="14" t="n">
        <f aca="false">B854</f>
        <v>0.536047517518242</v>
      </c>
      <c r="G854" s="14" t="n">
        <f aca="false">F854^2</f>
        <v>0.28734694103747</v>
      </c>
      <c r="H854" s="21"/>
      <c r="I854" s="21"/>
      <c r="J854" s="21"/>
      <c r="K854" s="21"/>
      <c r="L854" s="21"/>
      <c r="M854" s="21"/>
      <c r="N854" s="21"/>
      <c r="O854" s="21"/>
      <c r="P854" s="21"/>
      <c r="S854" s="20" t="n">
        <v>0.536047517518242</v>
      </c>
      <c r="T854" s="20" t="n">
        <v>-0.211977683895672</v>
      </c>
      <c r="U854" s="20" t="n">
        <v>-2.15202421958201</v>
      </c>
      <c r="V854" s="20" t="n">
        <v>0.85396861026957</v>
      </c>
      <c r="W854" s="20" t="n">
        <v>-0.264686035977258</v>
      </c>
      <c r="X854" s="20" t="n">
        <v>0.158744294266267</v>
      </c>
    </row>
    <row r="855" customFormat="false" ht="15" hidden="false" customHeight="false" outlineLevel="0" collapsed="false">
      <c r="A855" s="21" t="n">
        <v>831</v>
      </c>
      <c r="B855" s="18" t="n">
        <f aca="false">CHOOSE($G$9,S855,U855,W855)</f>
        <v>-1.00217001905775</v>
      </c>
      <c r="C855" s="18" t="n">
        <f aca="false">CHOOSE($G$9,T855,V855,X855)</f>
        <v>0.493209007543656</v>
      </c>
      <c r="D855" s="24" t="n">
        <f aca="false">$B$6+$B$7*B855</f>
        <v>-0.0502170019057747</v>
      </c>
      <c r="E855" s="24" t="n">
        <f aca="false">$C$6+$C$7*($B$8*B855+SQRT(1-$B$8^2)*C855)</f>
        <v>0.0426046520379243</v>
      </c>
      <c r="F855" s="14" t="n">
        <f aca="false">B855</f>
        <v>-1.00217001905775</v>
      </c>
      <c r="G855" s="14" t="n">
        <f aca="false">F855^2</f>
        <v>1.0043447470982</v>
      </c>
      <c r="H855" s="21"/>
      <c r="I855" s="21"/>
      <c r="J855" s="21"/>
      <c r="K855" s="21"/>
      <c r="L855" s="21"/>
      <c r="M855" s="21"/>
      <c r="N855" s="21"/>
      <c r="O855" s="21"/>
      <c r="P855" s="21"/>
      <c r="S855" s="20" t="n">
        <v>-1.00217001905775</v>
      </c>
      <c r="T855" s="20" t="n">
        <v>0.493209007543656</v>
      </c>
      <c r="U855" s="20" t="n">
        <v>0.284782993658296</v>
      </c>
      <c r="V855" s="20" t="n">
        <v>0.752270672778842</v>
      </c>
      <c r="W855" s="20" t="n">
        <v>-0.147161254960578</v>
      </c>
      <c r="X855" s="20" t="n">
        <v>-1.28983742168681</v>
      </c>
    </row>
    <row r="856" customFormat="false" ht="15" hidden="false" customHeight="false" outlineLevel="0" collapsed="false">
      <c r="A856" s="21" t="n">
        <v>832</v>
      </c>
      <c r="B856" s="18" t="n">
        <f aca="false">CHOOSE($G$9,S856,U856,W856)</f>
        <v>0.0686722856049875</v>
      </c>
      <c r="C856" s="18" t="n">
        <f aca="false">CHOOSE($G$9,T856,V856,X856)</f>
        <v>-0.445109559008786</v>
      </c>
      <c r="D856" s="24" t="n">
        <f aca="false">$B$6+$B$7*B856</f>
        <v>0.0568672285604988</v>
      </c>
      <c r="E856" s="24" t="n">
        <f aca="false">$C$6+$C$7*($B$8*B856+SQRT(1-$B$8^2)*C856)</f>
        <v>0.0148859957233596</v>
      </c>
      <c r="F856" s="14" t="n">
        <f aca="false">B856</f>
        <v>0.0686722856049875</v>
      </c>
      <c r="G856" s="14" t="n">
        <f aca="false">F856^2</f>
        <v>0.00471588281021297</v>
      </c>
      <c r="H856" s="21"/>
      <c r="I856" s="21"/>
      <c r="J856" s="21"/>
      <c r="K856" s="21"/>
      <c r="L856" s="21"/>
      <c r="M856" s="21"/>
      <c r="N856" s="21"/>
      <c r="O856" s="21"/>
      <c r="P856" s="21"/>
      <c r="S856" s="20" t="n">
        <v>0.0686722856049875</v>
      </c>
      <c r="T856" s="20" t="n">
        <v>-0.445109559008786</v>
      </c>
      <c r="U856" s="20" t="n">
        <v>0.175701803083491</v>
      </c>
      <c r="V856" s="20" t="n">
        <v>0.917578819951304</v>
      </c>
      <c r="W856" s="20" t="n">
        <v>-0.250664977749916</v>
      </c>
      <c r="X856" s="20" t="n">
        <v>0.976326383655829</v>
      </c>
    </row>
    <row r="857" customFormat="false" ht="15" hidden="false" customHeight="false" outlineLevel="0" collapsed="false">
      <c r="A857" s="21" t="n">
        <v>833</v>
      </c>
      <c r="B857" s="18" t="n">
        <f aca="false">CHOOSE($G$9,S857,U857,W857)</f>
        <v>-1.65497015537071</v>
      </c>
      <c r="C857" s="18" t="n">
        <f aca="false">CHOOSE($G$9,T857,V857,X857)</f>
        <v>-0.49213919853656</v>
      </c>
      <c r="D857" s="24" t="n">
        <f aca="false">$B$6+$B$7*B857</f>
        <v>-0.115497015537071</v>
      </c>
      <c r="E857" s="24" t="n">
        <f aca="false">$C$6+$C$7*($B$8*B857+SQRT(1-$B$8^2)*C857)</f>
        <v>-0.0753690125816129</v>
      </c>
      <c r="F857" s="14" t="n">
        <f aca="false">B857</f>
        <v>-1.65497015537071</v>
      </c>
      <c r="G857" s="14" t="n">
        <f aca="false">F857^2</f>
        <v>2.73892621516775</v>
      </c>
      <c r="H857" s="21"/>
      <c r="I857" s="21"/>
      <c r="J857" s="21"/>
      <c r="K857" s="21"/>
      <c r="L857" s="21"/>
      <c r="M857" s="21"/>
      <c r="N857" s="21"/>
      <c r="O857" s="21"/>
      <c r="P857" s="21"/>
      <c r="S857" s="20" t="n">
        <v>-1.65497015537071</v>
      </c>
      <c r="T857" s="20" t="n">
        <v>-0.49213919853656</v>
      </c>
      <c r="U857" s="20" t="n">
        <v>0.594138469584813</v>
      </c>
      <c r="V857" s="20" t="n">
        <v>0.804023354840296</v>
      </c>
      <c r="W857" s="20" t="n">
        <v>0.314156497944235</v>
      </c>
      <c r="X857" s="20" t="n">
        <v>-0.311605425763355</v>
      </c>
    </row>
    <row r="858" customFormat="false" ht="15" hidden="false" customHeight="false" outlineLevel="0" collapsed="false">
      <c r="A858" s="21" t="n">
        <v>834</v>
      </c>
      <c r="B858" s="18" t="n">
        <f aca="false">CHOOSE($G$9,S858,U858,W858)</f>
        <v>0.517770574676742</v>
      </c>
      <c r="C858" s="18" t="n">
        <f aca="false">CHOOSE($G$9,T858,V858,X858)</f>
        <v>-0.243582907904411</v>
      </c>
      <c r="D858" s="24" t="n">
        <f aca="false">$B$6+$B$7*B858</f>
        <v>0.101777057467674</v>
      </c>
      <c r="E858" s="24" t="n">
        <f aca="false">$C$6+$C$7*($B$8*B858+SQRT(1-$B$8^2)*C858)</f>
        <v>0.0547936301165466</v>
      </c>
      <c r="F858" s="14" t="n">
        <f aca="false">B858</f>
        <v>0.517770574676742</v>
      </c>
      <c r="G858" s="14" t="n">
        <f aca="false">F858^2</f>
        <v>0.268086368001083</v>
      </c>
      <c r="H858" s="21"/>
      <c r="I858" s="21"/>
      <c r="J858" s="21"/>
      <c r="K858" s="21"/>
      <c r="L858" s="21"/>
      <c r="M858" s="21"/>
      <c r="N858" s="21"/>
      <c r="O858" s="21"/>
      <c r="P858" s="21"/>
      <c r="S858" s="20" t="n">
        <v>0.517770574676742</v>
      </c>
      <c r="T858" s="20" t="n">
        <v>-0.243582907904411</v>
      </c>
      <c r="U858" s="20" t="n">
        <v>0.2978979240035</v>
      </c>
      <c r="V858" s="20" t="n">
        <v>0.961596878400003</v>
      </c>
      <c r="W858" s="20" t="n">
        <v>0.341808379319759</v>
      </c>
      <c r="X858" s="20" t="n">
        <v>1.63600168886085</v>
      </c>
    </row>
    <row r="859" customFormat="false" ht="15" hidden="false" customHeight="false" outlineLevel="0" collapsed="false">
      <c r="A859" s="21" t="n">
        <v>835</v>
      </c>
      <c r="B859" s="18" t="n">
        <f aca="false">CHOOSE($G$9,S859,U859,W859)</f>
        <v>1.02585120163907</v>
      </c>
      <c r="C859" s="18" t="n">
        <f aca="false">CHOOSE($G$9,T859,V859,X859)</f>
        <v>1.47649445029147</v>
      </c>
      <c r="D859" s="24" t="n">
        <f aca="false">$B$6+$B$7*B859</f>
        <v>0.152585120163907</v>
      </c>
      <c r="E859" s="24" t="n">
        <f aca="false">$C$6+$C$7*($B$8*B859+SQRT(1-$B$8^2)*C859)</f>
        <v>0.229160730331869</v>
      </c>
      <c r="F859" s="14" t="n">
        <f aca="false">B859</f>
        <v>1.02585120163907</v>
      </c>
      <c r="G859" s="14" t="n">
        <f aca="false">F859^2</f>
        <v>1.05237068790432</v>
      </c>
      <c r="H859" s="21"/>
      <c r="I859" s="21"/>
      <c r="J859" s="21"/>
      <c r="K859" s="21"/>
      <c r="L859" s="21"/>
      <c r="M859" s="21"/>
      <c r="N859" s="21"/>
      <c r="O859" s="21"/>
      <c r="P859" s="21"/>
      <c r="S859" s="20" t="n">
        <v>1.02585120163907</v>
      </c>
      <c r="T859" s="20" t="n">
        <v>1.47649445029147</v>
      </c>
      <c r="U859" s="20" t="n">
        <v>0.593814959462602</v>
      </c>
      <c r="V859" s="20" t="n">
        <v>1.23164113944092</v>
      </c>
      <c r="W859" s="20" t="n">
        <v>1.26837987444226</v>
      </c>
      <c r="X859" s="20" t="n">
        <v>-1.05077575291771</v>
      </c>
    </row>
    <row r="860" customFormat="false" ht="15" hidden="false" customHeight="false" outlineLevel="0" collapsed="false">
      <c r="A860" s="21" t="n">
        <v>836</v>
      </c>
      <c r="B860" s="18" t="n">
        <f aca="false">CHOOSE($G$9,S860,U860,W860)</f>
        <v>0.870117156345353</v>
      </c>
      <c r="C860" s="18" t="n">
        <f aca="false">CHOOSE($G$9,T860,V860,X860)</f>
        <v>-1.10214728629026</v>
      </c>
      <c r="D860" s="24" t="n">
        <f aca="false">$B$6+$B$7*B860</f>
        <v>0.137011715634535</v>
      </c>
      <c r="E860" s="24" t="n">
        <f aca="false">$C$6+$C$7*($B$8*B860+SQRT(1-$B$8^2)*C860)</f>
        <v>-0.00194289704667727</v>
      </c>
      <c r="F860" s="14" t="n">
        <f aca="false">B860</f>
        <v>0.870117156345353</v>
      </c>
      <c r="G860" s="14" t="n">
        <f aca="false">F860^2</f>
        <v>0.757103865766524</v>
      </c>
      <c r="H860" s="21"/>
      <c r="I860" s="21"/>
      <c r="J860" s="21"/>
      <c r="K860" s="21"/>
      <c r="L860" s="21"/>
      <c r="M860" s="21"/>
      <c r="N860" s="21"/>
      <c r="O860" s="21"/>
      <c r="P860" s="21"/>
      <c r="S860" s="20" t="n">
        <v>0.870117156345353</v>
      </c>
      <c r="T860" s="20" t="n">
        <v>-1.10214728629026</v>
      </c>
      <c r="U860" s="20" t="n">
        <v>0.207936034757898</v>
      </c>
      <c r="V860" s="20" t="n">
        <v>0.496513340283091</v>
      </c>
      <c r="W860" s="20" t="n">
        <v>-0.0479865321519347</v>
      </c>
      <c r="X860" s="20" t="n">
        <v>0.69565635546325</v>
      </c>
    </row>
    <row r="861" customFormat="false" ht="15" hidden="false" customHeight="false" outlineLevel="0" collapsed="false">
      <c r="A861" s="21" t="n">
        <v>837</v>
      </c>
      <c r="B861" s="18" t="n">
        <f aca="false">CHOOSE($G$9,S861,U861,W861)</f>
        <v>-0.702692855189219</v>
      </c>
      <c r="C861" s="18" t="n">
        <f aca="false">CHOOSE($G$9,T861,V861,X861)</f>
        <v>0.501753799572561</v>
      </c>
      <c r="D861" s="24" t="n">
        <f aca="false">$B$6+$B$7*B861</f>
        <v>-0.0202692855189219</v>
      </c>
      <c r="E861" s="24" t="n">
        <f aca="false">$C$6+$C$7*($B$8*B861+SQRT(1-$B$8^2)*C861)</f>
        <v>0.0583185109280594</v>
      </c>
      <c r="F861" s="14" t="n">
        <f aca="false">B861</f>
        <v>-0.702692855189219</v>
      </c>
      <c r="G861" s="14" t="n">
        <f aca="false">F861^2</f>
        <v>0.493777248733976</v>
      </c>
      <c r="H861" s="21"/>
      <c r="I861" s="21"/>
      <c r="J861" s="21"/>
      <c r="K861" s="21"/>
      <c r="L861" s="21"/>
      <c r="M861" s="21"/>
      <c r="N861" s="21"/>
      <c r="O861" s="21"/>
      <c r="P861" s="21"/>
      <c r="S861" s="20" t="n">
        <v>-0.702692855189219</v>
      </c>
      <c r="T861" s="20" t="n">
        <v>0.501753799572561</v>
      </c>
      <c r="U861" s="20" t="n">
        <v>0.459433003206307</v>
      </c>
      <c r="V861" s="20" t="n">
        <v>0.03461372214444</v>
      </c>
      <c r="W861" s="20" t="n">
        <v>1.56226393553398</v>
      </c>
      <c r="X861" s="20" t="n">
        <v>-0.642517121494206</v>
      </c>
    </row>
    <row r="862" customFormat="false" ht="15" hidden="false" customHeight="false" outlineLevel="0" collapsed="false">
      <c r="A862" s="21" t="n">
        <v>838</v>
      </c>
      <c r="B862" s="18" t="n">
        <f aca="false">CHOOSE($G$9,S862,U862,W862)</f>
        <v>-0.225726964208127</v>
      </c>
      <c r="C862" s="18" t="n">
        <f aca="false">CHOOSE($G$9,T862,V862,X862)</f>
        <v>0.301245828115842</v>
      </c>
      <c r="D862" s="24" t="n">
        <f aca="false">$B$6+$B$7*B862</f>
        <v>0.0274273035791873</v>
      </c>
      <c r="E862" s="24" t="n">
        <f aca="false">$C$6+$C$7*($B$8*B862+SQRT(1-$B$8^2)*C862)</f>
        <v>0.0648023057828336</v>
      </c>
      <c r="F862" s="14" t="n">
        <f aca="false">B862</f>
        <v>-0.225726964208127</v>
      </c>
      <c r="G862" s="14" t="n">
        <f aca="false">F862^2</f>
        <v>0.0509526623706172</v>
      </c>
      <c r="H862" s="21"/>
      <c r="I862" s="21"/>
      <c r="J862" s="21"/>
      <c r="K862" s="21"/>
      <c r="L862" s="21"/>
      <c r="M862" s="21"/>
      <c r="N862" s="21"/>
      <c r="O862" s="21"/>
      <c r="P862" s="21"/>
      <c r="S862" s="20" t="n">
        <v>-0.225726964208127</v>
      </c>
      <c r="T862" s="20" t="n">
        <v>0.301245828115842</v>
      </c>
      <c r="U862" s="20" t="n">
        <v>0.165843388886104</v>
      </c>
      <c r="V862" s="20" t="n">
        <v>-1.39299651804107</v>
      </c>
      <c r="W862" s="20" t="n">
        <v>-0.456727617955256</v>
      </c>
      <c r="X862" s="20" t="n">
        <v>-0.465146177054427</v>
      </c>
    </row>
    <row r="863" customFormat="false" ht="15" hidden="false" customHeight="false" outlineLevel="0" collapsed="false">
      <c r="A863" s="21" t="n">
        <v>839</v>
      </c>
      <c r="B863" s="18" t="n">
        <f aca="false">CHOOSE($G$9,S863,U863,W863)</f>
        <v>0.619911098404167</v>
      </c>
      <c r="C863" s="18" t="n">
        <f aca="false">CHOOSE($G$9,T863,V863,X863)</f>
        <v>-0.395528997500437</v>
      </c>
      <c r="D863" s="24" t="n">
        <f aca="false">$B$6+$B$7*B863</f>
        <v>0.111991109840417</v>
      </c>
      <c r="E863" s="24" t="n">
        <f aca="false">$C$6+$C$7*($B$8*B863+SQRT(1-$B$8^2)*C863)</f>
        <v>0.0467417389433314</v>
      </c>
      <c r="F863" s="14" t="n">
        <f aca="false">B863</f>
        <v>0.619911098404167</v>
      </c>
      <c r="G863" s="14" t="n">
        <f aca="false">F863^2</f>
        <v>0.384289769924661</v>
      </c>
      <c r="H863" s="21"/>
      <c r="I863" s="21"/>
      <c r="J863" s="21"/>
      <c r="K863" s="21"/>
      <c r="L863" s="21"/>
      <c r="M863" s="21"/>
      <c r="N863" s="21"/>
      <c r="O863" s="21"/>
      <c r="P863" s="21"/>
      <c r="S863" s="20" t="n">
        <v>0.619911098404167</v>
      </c>
      <c r="T863" s="20" t="n">
        <v>-0.395528997500437</v>
      </c>
      <c r="U863" s="20" t="n">
        <v>0.826594267238034</v>
      </c>
      <c r="V863" s="20" t="n">
        <v>0.568346090594967</v>
      </c>
      <c r="W863" s="20" t="n">
        <v>-2.8116506055823</v>
      </c>
      <c r="X863" s="20" t="n">
        <v>-0.748226623551279</v>
      </c>
    </row>
    <row r="864" customFormat="false" ht="15" hidden="false" customHeight="false" outlineLevel="0" collapsed="false">
      <c r="A864" s="21" t="n">
        <v>840</v>
      </c>
      <c r="B864" s="18" t="n">
        <f aca="false">CHOOSE($G$9,S864,U864,W864)</f>
        <v>-0.824161171615796</v>
      </c>
      <c r="C864" s="18" t="n">
        <f aca="false">CHOOSE($G$9,T864,V864,X864)</f>
        <v>-0.815092278675518</v>
      </c>
      <c r="D864" s="24" t="n">
        <f aca="false">$B$6+$B$7*B864</f>
        <v>-0.0324161171615796</v>
      </c>
      <c r="E864" s="24" t="n">
        <f aca="false">$C$6+$C$7*($B$8*B864+SQRT(1-$B$8^2)*C864)</f>
        <v>-0.0617971205569441</v>
      </c>
      <c r="F864" s="14" t="n">
        <f aca="false">B864</f>
        <v>-0.824161171615796</v>
      </c>
      <c r="G864" s="14" t="n">
        <f aca="false">F864^2</f>
        <v>0.679241636799121</v>
      </c>
      <c r="H864" s="21"/>
      <c r="I864" s="21"/>
      <c r="J864" s="21"/>
      <c r="K864" s="21"/>
      <c r="L864" s="21"/>
      <c r="M864" s="21"/>
      <c r="N864" s="21"/>
      <c r="O864" s="21"/>
      <c r="P864" s="21"/>
      <c r="S864" s="20" t="n">
        <v>-0.824161171615796</v>
      </c>
      <c r="T864" s="20" t="n">
        <v>-0.815092278675518</v>
      </c>
      <c r="U864" s="20" t="n">
        <v>-0.58656536204273</v>
      </c>
      <c r="V864" s="20" t="n">
        <v>0.371313853958791</v>
      </c>
      <c r="W864" s="20" t="n">
        <v>-0.322627432645709</v>
      </c>
      <c r="X864" s="20" t="n">
        <v>-0.497494903345437</v>
      </c>
    </row>
    <row r="865" customFormat="false" ht="15" hidden="false" customHeight="false" outlineLevel="0" collapsed="false">
      <c r="A865" s="21" t="n">
        <v>841</v>
      </c>
      <c r="B865" s="18" t="n">
        <f aca="false">CHOOSE($G$9,S865,U865,W865)</f>
        <v>0.88253518022985</v>
      </c>
      <c r="C865" s="18" t="n">
        <f aca="false">CHOOSE($G$9,T865,V865,X865)</f>
        <v>1.39959468357687</v>
      </c>
      <c r="D865" s="24" t="n">
        <f aca="false">$B$6+$B$7*B865</f>
        <v>0.138253518022985</v>
      </c>
      <c r="E865" s="24" t="n">
        <f aca="false">$C$6+$C$7*($B$8*B865+SQRT(1-$B$8^2)*C865)</f>
        <v>0.215335214109414</v>
      </c>
      <c r="F865" s="14" t="n">
        <f aca="false">B865</f>
        <v>0.88253518022985</v>
      </c>
      <c r="G865" s="14" t="n">
        <f aca="false">F865^2</f>
        <v>0.778868344343334</v>
      </c>
      <c r="H865" s="21"/>
      <c r="I865" s="21"/>
      <c r="J865" s="21"/>
      <c r="K865" s="21"/>
      <c r="L865" s="21"/>
      <c r="M865" s="21"/>
      <c r="N865" s="21"/>
      <c r="O865" s="21"/>
      <c r="P865" s="21"/>
      <c r="S865" s="20" t="n">
        <v>0.88253518022985</v>
      </c>
      <c r="T865" s="20" t="n">
        <v>1.39959468357687</v>
      </c>
      <c r="U865" s="20" t="n">
        <v>0.119001819961047</v>
      </c>
      <c r="V865" s="20" t="n">
        <v>-0.188268270496101</v>
      </c>
      <c r="W865" s="20" t="n">
        <v>1.03825509071102</v>
      </c>
      <c r="X865" s="20" t="n">
        <v>-0.638126827362744</v>
      </c>
    </row>
    <row r="866" customFormat="false" ht="15" hidden="false" customHeight="false" outlineLevel="0" collapsed="false">
      <c r="A866" s="21" t="n">
        <v>842</v>
      </c>
      <c r="B866" s="18" t="n">
        <f aca="false">CHOOSE($G$9,S866,U866,W866)</f>
        <v>-1.98525529606636</v>
      </c>
      <c r="C866" s="18" t="n">
        <f aca="false">CHOOSE($G$9,T866,V866,X866)</f>
        <v>0.977389938637375</v>
      </c>
      <c r="D866" s="24" t="n">
        <f aca="false">$B$6+$B$7*B866</f>
        <v>-0.148525529606636</v>
      </c>
      <c r="E866" s="24" t="n">
        <f aca="false">$C$6+$C$7*($B$8*B866+SQRT(1-$B$8^2)*C866)</f>
        <v>0.03538168682301</v>
      </c>
      <c r="F866" s="14" t="n">
        <f aca="false">B866</f>
        <v>-1.98525529606636</v>
      </c>
      <c r="G866" s="14" t="n">
        <f aca="false">F866^2</f>
        <v>3.94123859055954</v>
      </c>
      <c r="H866" s="21"/>
      <c r="I866" s="21"/>
      <c r="J866" s="21"/>
      <c r="K866" s="21"/>
      <c r="L866" s="21"/>
      <c r="M866" s="21"/>
      <c r="N866" s="21"/>
      <c r="O866" s="21"/>
      <c r="P866" s="21"/>
      <c r="S866" s="20" t="n">
        <v>-1.98525529606636</v>
      </c>
      <c r="T866" s="20" t="n">
        <v>0.977389938637375</v>
      </c>
      <c r="U866" s="20" t="n">
        <v>-0.697252902531377</v>
      </c>
      <c r="V866" s="20" t="n">
        <v>-0.928154355410193</v>
      </c>
      <c r="W866" s="20" t="n">
        <v>-0.533383107522835</v>
      </c>
      <c r="X866" s="20" t="n">
        <v>-0.511863521089754</v>
      </c>
    </row>
    <row r="867" customFormat="false" ht="15" hidden="false" customHeight="false" outlineLevel="0" collapsed="false">
      <c r="A867" s="21" t="n">
        <v>843</v>
      </c>
      <c r="B867" s="18" t="n">
        <f aca="false">CHOOSE($G$9,S867,U867,W867)</f>
        <v>-0.223675178743818</v>
      </c>
      <c r="C867" s="18" t="n">
        <f aca="false">CHOOSE($G$9,T867,V867,X867)</f>
        <v>-0.515521509215056</v>
      </c>
      <c r="D867" s="24" t="n">
        <f aca="false">$B$6+$B$7*B867</f>
        <v>0.0276324821256182</v>
      </c>
      <c r="E867" s="24" t="n">
        <f aca="false">$C$6+$C$7*($B$8*B867+SQRT(1-$B$8^2)*C867)</f>
        <v>-0.00582923125494413</v>
      </c>
      <c r="F867" s="14" t="n">
        <f aca="false">B867</f>
        <v>-0.223675178743818</v>
      </c>
      <c r="G867" s="14" t="n">
        <f aca="false">F867^2</f>
        <v>0.050030585586079</v>
      </c>
      <c r="H867" s="21"/>
      <c r="I867" s="21"/>
      <c r="J867" s="21"/>
      <c r="K867" s="21"/>
      <c r="L867" s="21"/>
      <c r="M867" s="21"/>
      <c r="N867" s="21"/>
      <c r="O867" s="21"/>
      <c r="P867" s="21"/>
      <c r="S867" s="20" t="n">
        <v>-0.223675178743818</v>
      </c>
      <c r="T867" s="20" t="n">
        <v>-0.515521509215056</v>
      </c>
      <c r="U867" s="20" t="n">
        <v>-1.34317243523865</v>
      </c>
      <c r="V867" s="20" t="n">
        <v>0.241575511699055</v>
      </c>
      <c r="W867" s="20" t="n">
        <v>0.957190657150977</v>
      </c>
      <c r="X867" s="20" t="n">
        <v>-1.08754132862807</v>
      </c>
    </row>
    <row r="868" customFormat="false" ht="15" hidden="false" customHeight="false" outlineLevel="0" collapsed="false">
      <c r="A868" s="21" t="n">
        <v>844</v>
      </c>
      <c r="B868" s="18" t="n">
        <f aca="false">CHOOSE($G$9,S868,U868,W868)</f>
        <v>-0.65136887180646</v>
      </c>
      <c r="C868" s="18" t="n">
        <f aca="false">CHOOSE($G$9,T868,V868,X868)</f>
        <v>-0.883644881732102</v>
      </c>
      <c r="D868" s="24" t="n">
        <f aca="false">$B$6+$B$7*B868</f>
        <v>-0.015136887180646</v>
      </c>
      <c r="E868" s="24" t="n">
        <f aca="false">$C$6+$C$7*($B$8*B868+SQRT(1-$B$8^2)*C868)</f>
        <v>-0.0590943351407327</v>
      </c>
      <c r="F868" s="14" t="n">
        <f aca="false">B868</f>
        <v>-0.65136887180646</v>
      </c>
      <c r="G868" s="14" t="n">
        <f aca="false">F868^2</f>
        <v>0.42428140715842</v>
      </c>
      <c r="H868" s="21"/>
      <c r="I868" s="21"/>
      <c r="J868" s="21"/>
      <c r="K868" s="21"/>
      <c r="L868" s="21"/>
      <c r="M868" s="21"/>
      <c r="N868" s="21"/>
      <c r="O868" s="21"/>
      <c r="P868" s="21"/>
      <c r="S868" s="20" t="n">
        <v>-0.65136887180646</v>
      </c>
      <c r="T868" s="20" t="n">
        <v>-0.883644881732102</v>
      </c>
      <c r="U868" s="20" t="n">
        <v>0.323337856100899</v>
      </c>
      <c r="V868" s="20" t="n">
        <v>1.00720016174185</v>
      </c>
      <c r="W868" s="20" t="n">
        <v>1.12538760792486</v>
      </c>
      <c r="X868" s="20" t="n">
        <v>0.673632785816835</v>
      </c>
    </row>
    <row r="869" customFormat="false" ht="15" hidden="false" customHeight="false" outlineLevel="0" collapsed="false">
      <c r="A869" s="21" t="n">
        <v>845</v>
      </c>
      <c r="B869" s="18" t="n">
        <f aca="false">CHOOSE($G$9,S869,U869,W869)</f>
        <v>0.61070547959324</v>
      </c>
      <c r="C869" s="18" t="n">
        <f aca="false">CHOOSE($G$9,T869,V869,X869)</f>
        <v>0.912598857966191</v>
      </c>
      <c r="D869" s="24" t="n">
        <f aca="false">$B$6+$B$7*B869</f>
        <v>0.111070547959324</v>
      </c>
      <c r="E869" s="24" t="n">
        <f aca="false">$C$6+$C$7*($B$8*B869+SQRT(1-$B$8^2)*C869)</f>
        <v>0.159568653426001</v>
      </c>
      <c r="F869" s="14" t="n">
        <f aca="false">B869</f>
        <v>0.61070547959324</v>
      </c>
      <c r="G869" s="14" t="n">
        <f aca="false">F869^2</f>
        <v>0.37296118280521</v>
      </c>
      <c r="H869" s="21"/>
      <c r="I869" s="21"/>
      <c r="J869" s="21"/>
      <c r="K869" s="21"/>
      <c r="L869" s="21"/>
      <c r="M869" s="21"/>
      <c r="N869" s="21"/>
      <c r="O869" s="21"/>
      <c r="P869" s="21"/>
      <c r="S869" s="20" t="n">
        <v>0.61070547959324</v>
      </c>
      <c r="T869" s="20" t="n">
        <v>0.912598857966191</v>
      </c>
      <c r="U869" s="20" t="n">
        <v>0.132000156498928</v>
      </c>
      <c r="V869" s="20" t="n">
        <v>0.85940151457955</v>
      </c>
      <c r="W869" s="20" t="n">
        <v>1.46273800799024</v>
      </c>
      <c r="X869" s="20" t="n">
        <v>-0.0770150504266795</v>
      </c>
    </row>
    <row r="870" customFormat="false" ht="15" hidden="false" customHeight="false" outlineLevel="0" collapsed="false">
      <c r="A870" s="21" t="n">
        <v>846</v>
      </c>
      <c r="B870" s="18" t="n">
        <f aca="false">CHOOSE($G$9,S870,U870,W870)</f>
        <v>-1.37061774233543</v>
      </c>
      <c r="C870" s="18" t="n">
        <f aca="false">CHOOSE($G$9,T870,V870,X870)</f>
        <v>1.89883852131415</v>
      </c>
      <c r="D870" s="24" t="n">
        <f aca="false">$B$6+$B$7*B870</f>
        <v>-0.0870617742335429</v>
      </c>
      <c r="E870" s="24" t="n">
        <f aca="false">$C$6+$C$7*($B$8*B870+SQRT(1-$B$8^2)*C870)</f>
        <v>0.145913352597482</v>
      </c>
      <c r="F870" s="14" t="n">
        <f aca="false">B870</f>
        <v>-1.37061774233543</v>
      </c>
      <c r="G870" s="14" t="n">
        <f aca="false">F870^2</f>
        <v>1.87859299560467</v>
      </c>
      <c r="H870" s="21"/>
      <c r="I870" s="21"/>
      <c r="J870" s="21"/>
      <c r="K870" s="21"/>
      <c r="L870" s="21"/>
      <c r="M870" s="21"/>
      <c r="N870" s="21"/>
      <c r="O870" s="21"/>
      <c r="P870" s="21"/>
      <c r="S870" s="20" t="n">
        <v>-1.37061774233543</v>
      </c>
      <c r="T870" s="20" t="n">
        <v>1.89883852131415</v>
      </c>
      <c r="U870" s="20" t="n">
        <v>-0.303124941569745</v>
      </c>
      <c r="V870" s="20" t="n">
        <v>-0.29655791267919</v>
      </c>
      <c r="W870" s="20" t="n">
        <v>0.0427876148318888</v>
      </c>
      <c r="X870" s="20" t="n">
        <v>1.54084983315963</v>
      </c>
    </row>
    <row r="871" customFormat="false" ht="15" hidden="false" customHeight="false" outlineLevel="0" collapsed="false">
      <c r="A871" s="21" t="n">
        <v>847</v>
      </c>
      <c r="B871" s="18" t="n">
        <f aca="false">CHOOSE($G$9,S871,U871,W871)</f>
        <v>0.443992101172541</v>
      </c>
      <c r="C871" s="18" t="n">
        <f aca="false">CHOOSE($G$9,T871,V871,X871)</f>
        <v>0.506250480439949</v>
      </c>
      <c r="D871" s="24" t="n">
        <f aca="false">$B$6+$B$7*B871</f>
        <v>0.0943992101172541</v>
      </c>
      <c r="E871" s="24" t="n">
        <f aca="false">$C$6+$C$7*($B$8*B871+SQRT(1-$B$8^2)*C871)</f>
        <v>0.116042182732534</v>
      </c>
      <c r="F871" s="14" t="n">
        <f aca="false">B871</f>
        <v>0.443992101172541</v>
      </c>
      <c r="G871" s="14" t="n">
        <f aca="false">F871^2</f>
        <v>0.197128985903608</v>
      </c>
      <c r="H871" s="21"/>
      <c r="I871" s="21"/>
      <c r="J871" s="21"/>
      <c r="K871" s="21"/>
      <c r="L871" s="21"/>
      <c r="M871" s="21"/>
      <c r="N871" s="21"/>
      <c r="O871" s="21"/>
      <c r="P871" s="21"/>
      <c r="S871" s="20" t="n">
        <v>0.443992101172541</v>
      </c>
      <c r="T871" s="20" t="n">
        <v>0.506250480439949</v>
      </c>
      <c r="U871" s="20" t="n">
        <v>1.47887779476694</v>
      </c>
      <c r="V871" s="20" t="n">
        <v>-1.22162843739612</v>
      </c>
      <c r="W871" s="20" t="n">
        <v>-1.17740154283463</v>
      </c>
      <c r="X871" s="20" t="n">
        <v>-0.189522184038254</v>
      </c>
    </row>
    <row r="872" customFormat="false" ht="15" hidden="false" customHeight="false" outlineLevel="0" collapsed="false">
      <c r="A872" s="21" t="n">
        <v>848</v>
      </c>
      <c r="B872" s="18" t="n">
        <f aca="false">CHOOSE($G$9,S872,U872,W872)</f>
        <v>0.366856425695721</v>
      </c>
      <c r="C872" s="18" t="n">
        <f aca="false">CHOOSE($G$9,T872,V872,X872)</f>
        <v>0.337539283527621</v>
      </c>
      <c r="D872" s="24" t="n">
        <f aca="false">$B$6+$B$7*B872</f>
        <v>0.0866856425695721</v>
      </c>
      <c r="E872" s="24" t="n">
        <f aca="false">$C$6+$C$7*($B$8*B872+SQRT(1-$B$8^2)*C872)</f>
        <v>0.0975745807157979</v>
      </c>
      <c r="F872" s="14" t="n">
        <f aca="false">B872</f>
        <v>0.366856425695721</v>
      </c>
      <c r="G872" s="14" t="n">
        <f aca="false">F872^2</f>
        <v>0.13458363707424</v>
      </c>
      <c r="H872" s="21"/>
      <c r="I872" s="21"/>
      <c r="J872" s="21"/>
      <c r="K872" s="21"/>
      <c r="L872" s="21"/>
      <c r="M872" s="21"/>
      <c r="N872" s="21"/>
      <c r="O872" s="21"/>
      <c r="P872" s="21"/>
      <c r="S872" s="20" t="n">
        <v>0.366856425695721</v>
      </c>
      <c r="T872" s="20" t="n">
        <v>0.337539283527621</v>
      </c>
      <c r="U872" s="20" t="n">
        <v>-0.539357140067892</v>
      </c>
      <c r="V872" s="20" t="n">
        <v>-0.0483336745985763</v>
      </c>
      <c r="W872" s="20" t="n">
        <v>0.919730360431328</v>
      </c>
      <c r="X872" s="20" t="n">
        <v>-1.585844046574</v>
      </c>
    </row>
    <row r="873" customFormat="false" ht="15" hidden="false" customHeight="false" outlineLevel="0" collapsed="false">
      <c r="A873" s="21" t="n">
        <v>849</v>
      </c>
      <c r="B873" s="18" t="n">
        <f aca="false">CHOOSE($G$9,S873,U873,W873)</f>
        <v>0.192791475843892</v>
      </c>
      <c r="C873" s="18" t="n">
        <f aca="false">CHOOSE($G$9,T873,V873,X873)</f>
        <v>1.64254462647521</v>
      </c>
      <c r="D873" s="24" t="n">
        <f aca="false">$B$6+$B$7*B873</f>
        <v>0.0692791475843892</v>
      </c>
      <c r="E873" s="24" t="n">
        <f aca="false">$C$6+$C$7*($B$8*B873+SQRT(1-$B$8^2)*C873)</f>
        <v>0.20188811112991</v>
      </c>
      <c r="F873" s="14" t="n">
        <f aca="false">B873</f>
        <v>0.192791475843892</v>
      </c>
      <c r="G873" s="14" t="n">
        <f aca="false">F873^2</f>
        <v>0.0371685531580661</v>
      </c>
      <c r="H873" s="21"/>
      <c r="I873" s="21"/>
      <c r="J873" s="21"/>
      <c r="K873" s="21"/>
      <c r="L873" s="21"/>
      <c r="M873" s="21"/>
      <c r="N873" s="21"/>
      <c r="O873" s="21"/>
      <c r="P873" s="21"/>
      <c r="S873" s="20" t="n">
        <v>0.192791475843892</v>
      </c>
      <c r="T873" s="20" t="n">
        <v>1.64254462647521</v>
      </c>
      <c r="U873" s="20" t="n">
        <v>0.03316000521196</v>
      </c>
      <c r="V873" s="20" t="n">
        <v>0.447447033306641</v>
      </c>
      <c r="W873" s="20" t="n">
        <v>-0.816544357418001</v>
      </c>
      <c r="X873" s="20" t="n">
        <v>1.18665770838199</v>
      </c>
    </row>
    <row r="874" customFormat="false" ht="15" hidden="false" customHeight="false" outlineLevel="0" collapsed="false">
      <c r="A874" s="21" t="n">
        <v>850</v>
      </c>
      <c r="B874" s="18" t="n">
        <f aca="false">CHOOSE($G$9,S874,U874,W874)</f>
        <v>-1.34378674497579</v>
      </c>
      <c r="C874" s="18" t="n">
        <f aca="false">CHOOSE($G$9,T874,V874,X874)</f>
        <v>1.18338978916786</v>
      </c>
      <c r="D874" s="24" t="n">
        <f aca="false">$B$6+$B$7*B874</f>
        <v>-0.0843786744975787</v>
      </c>
      <c r="E874" s="24" t="n">
        <f aca="false">$C$6+$C$7*($B$8*B874+SQRT(1-$B$8^2)*C874)</f>
        <v>0.0852952247510584</v>
      </c>
      <c r="F874" s="14" t="n">
        <f aca="false">B874</f>
        <v>-1.34378674497579</v>
      </c>
      <c r="G874" s="14" t="n">
        <f aca="false">F874^2</f>
        <v>1.80576281597262</v>
      </c>
      <c r="H874" s="21"/>
      <c r="I874" s="21"/>
      <c r="J874" s="21"/>
      <c r="K874" s="21"/>
      <c r="L874" s="21"/>
      <c r="M874" s="21"/>
      <c r="N874" s="21"/>
      <c r="O874" s="21"/>
      <c r="P874" s="21"/>
      <c r="S874" s="20" t="n">
        <v>-1.34378674497579</v>
      </c>
      <c r="T874" s="20" t="n">
        <v>1.18338978916786</v>
      </c>
      <c r="U874" s="20" t="n">
        <v>2.09043486883076</v>
      </c>
      <c r="V874" s="20" t="n">
        <v>0.0962417031101956</v>
      </c>
      <c r="W874" s="20" t="n">
        <v>0.190578692775458</v>
      </c>
      <c r="X874" s="20" t="n">
        <v>1.17930371003095</v>
      </c>
    </row>
    <row r="875" customFormat="false" ht="15" hidden="false" customHeight="false" outlineLevel="0" collapsed="false">
      <c r="A875" s="21" t="n">
        <v>851</v>
      </c>
      <c r="B875" s="18" t="n">
        <f aca="false">CHOOSE($G$9,S875,U875,W875)</f>
        <v>-0.585817921697383</v>
      </c>
      <c r="C875" s="18" t="n">
        <f aca="false">CHOOSE($G$9,T875,V875,X875)</f>
        <v>-0.606003717298932</v>
      </c>
      <c r="D875" s="24" t="n">
        <f aca="false">$B$6+$B$7*B875</f>
        <v>-0.00858179216973829</v>
      </c>
      <c r="E875" s="24" t="n">
        <f aca="false">$C$6+$C$7*($B$8*B875+SQRT(1-$B$8^2)*C875)</f>
        <v>-0.031772357481737</v>
      </c>
      <c r="F875" s="14" t="n">
        <f aca="false">B875</f>
        <v>-0.585817921697383</v>
      </c>
      <c r="G875" s="14" t="n">
        <f aca="false">F875^2</f>
        <v>0.343182637381841</v>
      </c>
      <c r="H875" s="21"/>
      <c r="I875" s="21"/>
      <c r="J875" s="21"/>
      <c r="K875" s="21"/>
      <c r="L875" s="21"/>
      <c r="M875" s="21"/>
      <c r="N875" s="21"/>
      <c r="O875" s="21"/>
      <c r="P875" s="21"/>
      <c r="S875" s="20" t="n">
        <v>-0.585817921697383</v>
      </c>
      <c r="T875" s="20" t="n">
        <v>-0.606003717298932</v>
      </c>
      <c r="U875" s="20" t="n">
        <v>-0.332449614541699</v>
      </c>
      <c r="V875" s="20" t="n">
        <v>-0.729511876481066</v>
      </c>
      <c r="W875" s="20" t="n">
        <v>-0.748048867963339</v>
      </c>
      <c r="X875" s="20" t="n">
        <v>0.46040139493092</v>
      </c>
    </row>
    <row r="876" customFormat="false" ht="15" hidden="false" customHeight="false" outlineLevel="0" collapsed="false">
      <c r="A876" s="21" t="n">
        <v>852</v>
      </c>
      <c r="B876" s="18" t="n">
        <f aca="false">CHOOSE($G$9,S876,U876,W876)</f>
        <v>-1.19419923840356</v>
      </c>
      <c r="C876" s="18" t="n">
        <f aca="false">CHOOSE($G$9,T876,V876,X876)</f>
        <v>-0.909004299724611</v>
      </c>
      <c r="D876" s="24" t="n">
        <f aca="false">$B$6+$B$7*B876</f>
        <v>-0.0694199238403564</v>
      </c>
      <c r="E876" s="24" t="n">
        <f aca="false">$C$6+$C$7*($B$8*B876+SQRT(1-$B$8^2)*C876)</f>
        <v>-0.0884320434912579</v>
      </c>
      <c r="F876" s="14" t="n">
        <f aca="false">B876</f>
        <v>-1.19419923840356</v>
      </c>
      <c r="G876" s="14" t="n">
        <f aca="false">F876^2</f>
        <v>1.42611182100365</v>
      </c>
      <c r="H876" s="21"/>
      <c r="I876" s="21"/>
      <c r="J876" s="21"/>
      <c r="K876" s="21"/>
      <c r="L876" s="21"/>
      <c r="M876" s="21"/>
      <c r="N876" s="21"/>
      <c r="O876" s="21"/>
      <c r="P876" s="21"/>
      <c r="S876" s="20" t="n">
        <v>-1.19419923840356</v>
      </c>
      <c r="T876" s="20" t="n">
        <v>-0.909004299724611</v>
      </c>
      <c r="U876" s="20" t="n">
        <v>0.216059403023658</v>
      </c>
      <c r="V876" s="20" t="n">
        <v>-0.691072279220579</v>
      </c>
      <c r="W876" s="20" t="n">
        <v>1.12976783144273</v>
      </c>
      <c r="X876" s="20" t="n">
        <v>0.34816160187958</v>
      </c>
    </row>
    <row r="877" customFormat="false" ht="15" hidden="false" customHeight="false" outlineLevel="0" collapsed="false">
      <c r="A877" s="21" t="n">
        <v>853</v>
      </c>
      <c r="B877" s="18" t="n">
        <f aca="false">CHOOSE($G$9,S877,U877,W877)</f>
        <v>-0.269758345818874</v>
      </c>
      <c r="C877" s="18" t="n">
        <f aca="false">CHOOSE($G$9,T877,V877,X877)</f>
        <v>0.844829678992915</v>
      </c>
      <c r="D877" s="24" t="n">
        <f aca="false">$B$6+$B$7*B877</f>
        <v>0.0230241654181126</v>
      </c>
      <c r="E877" s="24" t="n">
        <f aca="false">$C$6+$C$7*($B$8*B877+SQRT(1-$B$8^2)*C877)</f>
        <v>0.109676479096948</v>
      </c>
      <c r="F877" s="14" t="n">
        <f aca="false">B877</f>
        <v>-0.269758345818874</v>
      </c>
      <c r="G877" s="14" t="n">
        <f aca="false">F877^2</f>
        <v>0.0727695651389353</v>
      </c>
      <c r="H877" s="21"/>
      <c r="I877" s="21"/>
      <c r="J877" s="21"/>
      <c r="K877" s="21"/>
      <c r="L877" s="21"/>
      <c r="M877" s="21"/>
      <c r="N877" s="21"/>
      <c r="O877" s="21"/>
      <c r="P877" s="21"/>
      <c r="S877" s="20" t="n">
        <v>-0.269758345818874</v>
      </c>
      <c r="T877" s="20" t="n">
        <v>0.844829678992915</v>
      </c>
      <c r="U877" s="20" t="n">
        <v>-1.48504852798195</v>
      </c>
      <c r="V877" s="20" t="n">
        <v>-0.731106761009382</v>
      </c>
      <c r="W877" s="20" t="n">
        <v>-1.43284688779403</v>
      </c>
      <c r="X877" s="20" t="n">
        <v>0.00333677693781289</v>
      </c>
    </row>
    <row r="878" customFormat="false" ht="15" hidden="false" customHeight="false" outlineLevel="0" collapsed="false">
      <c r="A878" s="21" t="n">
        <v>854</v>
      </c>
      <c r="B878" s="18" t="n">
        <f aca="false">CHOOSE($G$9,S878,U878,W878)</f>
        <v>-0.474464433910932</v>
      </c>
      <c r="C878" s="18" t="n">
        <f aca="false">CHOOSE($G$9,T878,V878,X878)</f>
        <v>0.573987414710503</v>
      </c>
      <c r="D878" s="24" t="n">
        <f aca="false">$B$6+$B$7*B878</f>
        <v>0.00255355660890683</v>
      </c>
      <c r="E878" s="24" t="n">
        <f aca="false">$C$6+$C$7*($B$8*B878+SQRT(1-$B$8^2)*C878)</f>
        <v>0.0759855465636384</v>
      </c>
      <c r="F878" s="14" t="n">
        <f aca="false">B878</f>
        <v>-0.474464433910932</v>
      </c>
      <c r="G878" s="14" t="n">
        <f aca="false">F878^2</f>
        <v>0.225116499046421</v>
      </c>
      <c r="H878" s="21"/>
      <c r="I878" s="21"/>
      <c r="J878" s="21"/>
      <c r="K878" s="21"/>
      <c r="L878" s="21"/>
      <c r="M878" s="21"/>
      <c r="N878" s="21"/>
      <c r="O878" s="21"/>
      <c r="P878" s="21"/>
      <c r="S878" s="20" t="n">
        <v>-0.474464433910932</v>
      </c>
      <c r="T878" s="20" t="n">
        <v>0.573987414710503</v>
      </c>
      <c r="U878" s="20" t="n">
        <v>0.992588889447785</v>
      </c>
      <c r="V878" s="20" t="n">
        <v>0.77857953230884</v>
      </c>
      <c r="W878" s="20" t="n">
        <v>-0.637286112008488</v>
      </c>
      <c r="X878" s="20" t="n">
        <v>-0.473971435188877</v>
      </c>
    </row>
    <row r="879" customFormat="false" ht="15" hidden="false" customHeight="false" outlineLevel="0" collapsed="false">
      <c r="A879" s="21" t="n">
        <v>855</v>
      </c>
      <c r="B879" s="18" t="n">
        <f aca="false">CHOOSE($G$9,S879,U879,W879)</f>
        <v>-0.415616266394612</v>
      </c>
      <c r="C879" s="18" t="n">
        <f aca="false">CHOOSE($G$9,T879,V879,X879)</f>
        <v>0.714539746924248</v>
      </c>
      <c r="D879" s="24" t="n">
        <f aca="false">$B$6+$B$7*B879</f>
        <v>0.00843837336053883</v>
      </c>
      <c r="E879" s="24" t="n">
        <f aca="false">$C$6+$C$7*($B$8*B879+SQRT(1-$B$8^2)*C879)</f>
        <v>0.0911001439652797</v>
      </c>
      <c r="F879" s="14" t="n">
        <f aca="false">B879</f>
        <v>-0.415616266394612</v>
      </c>
      <c r="G879" s="14" t="n">
        <f aca="false">F879^2</f>
        <v>0.172736880891797</v>
      </c>
      <c r="H879" s="21"/>
      <c r="I879" s="21"/>
      <c r="J879" s="21"/>
      <c r="K879" s="21"/>
      <c r="L879" s="21"/>
      <c r="M879" s="21"/>
      <c r="N879" s="21"/>
      <c r="O879" s="21"/>
      <c r="P879" s="21"/>
      <c r="S879" s="20" t="n">
        <v>-0.415616266394612</v>
      </c>
      <c r="T879" s="20" t="n">
        <v>0.714539746924248</v>
      </c>
      <c r="U879" s="20" t="n">
        <v>0.40707763216491</v>
      </c>
      <c r="V879" s="20" t="n">
        <v>0.0703505981050644</v>
      </c>
      <c r="W879" s="20" t="n">
        <v>0.553778161625922</v>
      </c>
      <c r="X879" s="20" t="n">
        <v>-0.453270710883285</v>
      </c>
    </row>
    <row r="880" customFormat="false" ht="15" hidden="false" customHeight="false" outlineLevel="0" collapsed="false">
      <c r="A880" s="21" t="n">
        <v>856</v>
      </c>
      <c r="B880" s="18" t="n">
        <f aca="false">CHOOSE($G$9,S880,U880,W880)</f>
        <v>1.42536439556444</v>
      </c>
      <c r="C880" s="18" t="n">
        <f aca="false">CHOOSE($G$9,T880,V880,X880)</f>
        <v>-1.02008285464497</v>
      </c>
      <c r="D880" s="24" t="n">
        <f aca="false">$B$6+$B$7*B880</f>
        <v>0.192536439556444</v>
      </c>
      <c r="E880" s="24" t="n">
        <f aca="false">$C$6+$C$7*($B$8*B880+SQRT(1-$B$8^2)*C880)</f>
        <v>0.032926453169473</v>
      </c>
      <c r="F880" s="14" t="n">
        <f aca="false">B880</f>
        <v>1.42536439556444</v>
      </c>
      <c r="G880" s="14" t="n">
        <f aca="false">F880^2</f>
        <v>2.03166366014278</v>
      </c>
      <c r="H880" s="21"/>
      <c r="I880" s="21"/>
      <c r="J880" s="21"/>
      <c r="K880" s="21"/>
      <c r="L880" s="21"/>
      <c r="M880" s="21"/>
      <c r="N880" s="21"/>
      <c r="O880" s="21"/>
      <c r="P880" s="21"/>
      <c r="S880" s="20" t="n">
        <v>1.42536439556444</v>
      </c>
      <c r="T880" s="20" t="n">
        <v>-1.02008285464497</v>
      </c>
      <c r="U880" s="20" t="n">
        <v>-1.42845651131389</v>
      </c>
      <c r="V880" s="20" t="n">
        <v>-0.916032470178143</v>
      </c>
      <c r="W880" s="20" t="n">
        <v>0.608071928505343</v>
      </c>
      <c r="X880" s="20" t="n">
        <v>0.874984234194223</v>
      </c>
    </row>
    <row r="881" customFormat="false" ht="15" hidden="false" customHeight="false" outlineLevel="0" collapsed="false">
      <c r="A881" s="21" t="n">
        <v>857</v>
      </c>
      <c r="B881" s="18" t="n">
        <f aca="false">CHOOSE($G$9,S881,U881,W881)</f>
        <v>0.43569724874532</v>
      </c>
      <c r="C881" s="18" t="n">
        <f aca="false">CHOOSE($G$9,T881,V881,X881)</f>
        <v>-0.145090666096505</v>
      </c>
      <c r="D881" s="24" t="n">
        <f aca="false">$B$6+$B$7*B881</f>
        <v>0.093569724874532</v>
      </c>
      <c r="E881" s="24" t="n">
        <f aca="false">$C$6+$C$7*($B$8*B881+SQRT(1-$B$8^2)*C881)</f>
        <v>0.0592196421681081</v>
      </c>
      <c r="F881" s="14" t="n">
        <f aca="false">B881</f>
        <v>0.43569724874532</v>
      </c>
      <c r="G881" s="14" t="n">
        <f aca="false">F881^2</f>
        <v>0.189832092564241</v>
      </c>
      <c r="H881" s="21"/>
      <c r="I881" s="21"/>
      <c r="J881" s="21"/>
      <c r="K881" s="21"/>
      <c r="L881" s="21"/>
      <c r="M881" s="21"/>
      <c r="N881" s="21"/>
      <c r="O881" s="21"/>
      <c r="P881" s="21"/>
      <c r="S881" s="20" t="n">
        <v>0.43569724874532</v>
      </c>
      <c r="T881" s="20" t="n">
        <v>-0.145090666096505</v>
      </c>
      <c r="U881" s="20" t="n">
        <v>0.169840162509822</v>
      </c>
      <c r="V881" s="20" t="n">
        <v>0.0740497699602667</v>
      </c>
      <c r="W881" s="20" t="n">
        <v>0.391477317228148</v>
      </c>
      <c r="X881" s="20" t="n">
        <v>-1.56853507184581</v>
      </c>
    </row>
    <row r="882" customFormat="false" ht="15" hidden="false" customHeight="false" outlineLevel="0" collapsed="false">
      <c r="A882" s="21" t="n">
        <v>858</v>
      </c>
      <c r="B882" s="18" t="n">
        <f aca="false">CHOOSE($G$9,S882,U882,W882)</f>
        <v>-0.0043693034050225</v>
      </c>
      <c r="C882" s="18" t="n">
        <f aca="false">CHOOSE($G$9,T882,V882,X882)</f>
        <v>1.04776952324249</v>
      </c>
      <c r="D882" s="24" t="n">
        <f aca="false">$B$6+$B$7*B882</f>
        <v>0.0495630696594978</v>
      </c>
      <c r="E882" s="24" t="n">
        <f aca="false">$C$6+$C$7*($B$8*B882+SQRT(1-$B$8^2)*C882)</f>
        <v>0.140521037273659</v>
      </c>
      <c r="F882" s="14" t="n">
        <f aca="false">B882</f>
        <v>-0.0043693034050225</v>
      </c>
      <c r="G882" s="14" t="n">
        <f aca="false">F882^2</f>
        <v>1.90908122451412E-005</v>
      </c>
      <c r="H882" s="21"/>
      <c r="I882" s="21"/>
      <c r="J882" s="21"/>
      <c r="K882" s="21"/>
      <c r="L882" s="21"/>
      <c r="M882" s="21"/>
      <c r="N882" s="21"/>
      <c r="O882" s="21"/>
      <c r="P882" s="21"/>
      <c r="S882" s="20" t="n">
        <v>-0.0043693034050225</v>
      </c>
      <c r="T882" s="20" t="n">
        <v>1.04776952324249</v>
      </c>
      <c r="U882" s="20" t="n">
        <v>0.145619672588282</v>
      </c>
      <c r="V882" s="20" t="n">
        <v>0.902292758998981</v>
      </c>
      <c r="W882" s="20" t="n">
        <v>1.55507403290015</v>
      </c>
      <c r="X882" s="20" t="n">
        <v>-0.755010842935561</v>
      </c>
    </row>
    <row r="883" customFormat="false" ht="15" hidden="false" customHeight="false" outlineLevel="0" collapsed="false">
      <c r="A883" s="21" t="n">
        <v>859</v>
      </c>
      <c r="B883" s="18" t="n">
        <f aca="false">CHOOSE($G$9,S883,U883,W883)</f>
        <v>0.323042719605421</v>
      </c>
      <c r="C883" s="18" t="n">
        <f aca="false">CHOOSE($G$9,T883,V883,X883)</f>
        <v>-0.562410679054957</v>
      </c>
      <c r="D883" s="24" t="n">
        <f aca="false">$B$6+$B$7*B883</f>
        <v>0.0823042719605421</v>
      </c>
      <c r="E883" s="24" t="n">
        <f aca="false">$C$6+$C$7*($B$8*B883+SQRT(1-$B$8^2)*C883)</f>
        <v>0.0174459424381461</v>
      </c>
      <c r="F883" s="14" t="n">
        <f aca="false">B883</f>
        <v>0.323042719605421</v>
      </c>
      <c r="G883" s="14" t="n">
        <f aca="false">F883^2</f>
        <v>0.104356598690067</v>
      </c>
      <c r="H883" s="21"/>
      <c r="I883" s="21"/>
      <c r="J883" s="21"/>
      <c r="K883" s="21"/>
      <c r="L883" s="21"/>
      <c r="M883" s="21"/>
      <c r="N883" s="21"/>
      <c r="O883" s="21"/>
      <c r="P883" s="21"/>
      <c r="S883" s="20" t="n">
        <v>0.323042719605421</v>
      </c>
      <c r="T883" s="20" t="n">
        <v>-0.562410679054957</v>
      </c>
      <c r="U883" s="20" t="n">
        <v>0.865211300174556</v>
      </c>
      <c r="V883" s="20" t="n">
        <v>-0.173865482916498</v>
      </c>
      <c r="W883" s="20" t="n">
        <v>1.76604217424785</v>
      </c>
      <c r="X883" s="20" t="n">
        <v>-0.939534540396938</v>
      </c>
    </row>
    <row r="884" customFormat="false" ht="15" hidden="false" customHeight="false" outlineLevel="0" collapsed="false">
      <c r="A884" s="21" t="n">
        <v>860</v>
      </c>
      <c r="B884" s="18" t="n">
        <f aca="false">CHOOSE($G$9,S884,U884,W884)</f>
        <v>-1.32951061146745</v>
      </c>
      <c r="C884" s="18" t="n">
        <f aca="false">CHOOSE($G$9,T884,V884,X884)</f>
        <v>-0.102789605752191</v>
      </c>
      <c r="D884" s="24" t="n">
        <f aca="false">$B$6+$B$7*B884</f>
        <v>-0.0829510611467452</v>
      </c>
      <c r="E884" s="24" t="n">
        <f aca="false">$C$6+$C$7*($B$8*B884+SQRT(1-$B$8^2)*C884)</f>
        <v>-0.0253773715560111</v>
      </c>
      <c r="F884" s="14" t="n">
        <f aca="false">B884</f>
        <v>-1.32951061146745</v>
      </c>
      <c r="G884" s="14" t="n">
        <f aca="false">F884^2</f>
        <v>1.76759846600456</v>
      </c>
      <c r="H884" s="21"/>
      <c r="I884" s="21"/>
      <c r="J884" s="21"/>
      <c r="K884" s="21"/>
      <c r="L884" s="21"/>
      <c r="M884" s="21"/>
      <c r="N884" s="21"/>
      <c r="O884" s="21"/>
      <c r="P884" s="21"/>
      <c r="S884" s="20" t="n">
        <v>-1.32951061146745</v>
      </c>
      <c r="T884" s="20" t="n">
        <v>-0.102789605752191</v>
      </c>
      <c r="U884" s="20" t="n">
        <v>0.862221786505247</v>
      </c>
      <c r="V884" s="20" t="n">
        <v>2.60137183655325</v>
      </c>
      <c r="W884" s="20" t="n">
        <v>-0.468797118969128</v>
      </c>
      <c r="X884" s="20" t="n">
        <v>0.838441227418752</v>
      </c>
    </row>
    <row r="885" customFormat="false" ht="15" hidden="false" customHeight="false" outlineLevel="0" collapsed="false">
      <c r="A885" s="21" t="n">
        <v>861</v>
      </c>
      <c r="B885" s="18" t="n">
        <f aca="false">CHOOSE($G$9,S885,U885,W885)</f>
        <v>-1.23031249912313</v>
      </c>
      <c r="C885" s="18" t="n">
        <f aca="false">CHOOSE($G$9,T885,V885,X885)</f>
        <v>1.07424124531571</v>
      </c>
      <c r="D885" s="24" t="n">
        <f aca="false">$B$6+$B$7*B885</f>
        <v>-0.0730312499123134</v>
      </c>
      <c r="E885" s="24" t="n">
        <f aca="false">$C$6+$C$7*($B$8*B885+SQRT(1-$B$8^2)*C885)</f>
        <v>0.0815163958674872</v>
      </c>
      <c r="F885" s="14" t="n">
        <f aca="false">B885</f>
        <v>-1.23031249912313</v>
      </c>
      <c r="G885" s="14" t="n">
        <f aca="false">F885^2</f>
        <v>1.51366884549861</v>
      </c>
      <c r="H885" s="21"/>
      <c r="I885" s="21"/>
      <c r="J885" s="21"/>
      <c r="K885" s="21"/>
      <c r="L885" s="21"/>
      <c r="M885" s="21"/>
      <c r="N885" s="21"/>
      <c r="O885" s="21"/>
      <c r="P885" s="21"/>
      <c r="S885" s="20" t="n">
        <v>-1.23031249912313</v>
      </c>
      <c r="T885" s="20" t="n">
        <v>1.07424124531571</v>
      </c>
      <c r="U885" s="20" t="n">
        <v>-0.594634303803191</v>
      </c>
      <c r="V885" s="20" t="n">
        <v>-0.412405445633832</v>
      </c>
      <c r="W885" s="20" t="n">
        <v>1.46452249975662</v>
      </c>
      <c r="X885" s="20" t="n">
        <v>0.0957570292276764</v>
      </c>
    </row>
    <row r="886" customFormat="false" ht="15" hidden="false" customHeight="false" outlineLevel="0" collapsed="false">
      <c r="A886" s="21" t="n">
        <v>862</v>
      </c>
      <c r="B886" s="18" t="n">
        <f aca="false">CHOOSE($G$9,S886,U886,W886)</f>
        <v>0.876247421372325</v>
      </c>
      <c r="C886" s="18" t="n">
        <f aca="false">CHOOSE($G$9,T886,V886,X886)</f>
        <v>0.952578907808614</v>
      </c>
      <c r="D886" s="24" t="n">
        <f aca="false">$B$6+$B$7*B886</f>
        <v>0.137624742137232</v>
      </c>
      <c r="E886" s="24" t="n">
        <f aca="false">$C$6+$C$7*($B$8*B886+SQRT(1-$B$8^2)*C886)</f>
        <v>0.176308124395766</v>
      </c>
      <c r="F886" s="14" t="n">
        <f aca="false">B886</f>
        <v>0.876247421372325</v>
      </c>
      <c r="G886" s="14" t="n">
        <f aca="false">F886^2</f>
        <v>0.767809543461648</v>
      </c>
      <c r="H886" s="21"/>
      <c r="I886" s="21"/>
      <c r="J886" s="21"/>
      <c r="K886" s="21"/>
      <c r="L886" s="21"/>
      <c r="M886" s="21"/>
      <c r="N886" s="21"/>
      <c r="O886" s="21"/>
      <c r="P886" s="21"/>
      <c r="S886" s="20" t="n">
        <v>0.876247421372325</v>
      </c>
      <c r="T886" s="20" t="n">
        <v>0.952578907808614</v>
      </c>
      <c r="U886" s="20" t="n">
        <v>-0.931517572062629</v>
      </c>
      <c r="V886" s="20" t="n">
        <v>0.600993717207654</v>
      </c>
      <c r="W886" s="20" t="n">
        <v>0.428350930143245</v>
      </c>
      <c r="X886" s="20" t="n">
        <v>-0.0119435332229142</v>
      </c>
    </row>
    <row r="887" customFormat="false" ht="15" hidden="false" customHeight="false" outlineLevel="0" collapsed="false">
      <c r="A887" s="21" t="n">
        <v>863</v>
      </c>
      <c r="B887" s="18" t="n">
        <f aca="false">CHOOSE($G$9,S887,U887,W887)</f>
        <v>0.0237067209172939</v>
      </c>
      <c r="C887" s="18" t="n">
        <f aca="false">CHOOSE($G$9,T887,V887,X887)</f>
        <v>-1.59430102047873</v>
      </c>
      <c r="D887" s="24" t="n">
        <f aca="false">$B$6+$B$7*B887</f>
        <v>0.0523706720917294</v>
      </c>
      <c r="E887" s="24" t="n">
        <f aca="false">$C$6+$C$7*($B$8*B887+SQRT(1-$B$8^2)*C887)</f>
        <v>-0.0868851824555383</v>
      </c>
      <c r="F887" s="14" t="n">
        <f aca="false">B887</f>
        <v>0.0237067209172939</v>
      </c>
      <c r="G887" s="14" t="n">
        <f aca="false">F887^2</f>
        <v>0.000562008616650462</v>
      </c>
      <c r="H887" s="21"/>
      <c r="I887" s="21"/>
      <c r="J887" s="21"/>
      <c r="K887" s="21"/>
      <c r="L887" s="21"/>
      <c r="M887" s="21"/>
      <c r="N887" s="21"/>
      <c r="O887" s="21"/>
      <c r="P887" s="21"/>
      <c r="S887" s="20" t="n">
        <v>0.0237067209172939</v>
      </c>
      <c r="T887" s="20" t="n">
        <v>-1.59430102047873</v>
      </c>
      <c r="U887" s="20" t="n">
        <v>-0.0173121259876854</v>
      </c>
      <c r="V887" s="20" t="n">
        <v>1.25946108650613</v>
      </c>
      <c r="W887" s="20" t="n">
        <v>1.04779390383897</v>
      </c>
      <c r="X887" s="20" t="n">
        <v>0.169991896850169</v>
      </c>
    </row>
    <row r="888" customFormat="false" ht="15" hidden="false" customHeight="false" outlineLevel="0" collapsed="false">
      <c r="A888" s="21" t="n">
        <v>864</v>
      </c>
      <c r="B888" s="18" t="n">
        <f aca="false">CHOOSE($G$9,S888,U888,W888)</f>
        <v>0.579386861920095</v>
      </c>
      <c r="C888" s="18" t="n">
        <f aca="false">CHOOSE($G$9,T888,V888,X888)</f>
        <v>-0.835142738141665</v>
      </c>
      <c r="D888" s="24" t="n">
        <f aca="false">$B$6+$B$7*B888</f>
        <v>0.10793868619201</v>
      </c>
      <c r="E888" s="24" t="n">
        <f aca="false">$C$6+$C$7*($B$8*B888+SQRT(1-$B$8^2)*C888)</f>
        <v>0.00664386039432704</v>
      </c>
      <c r="F888" s="14" t="n">
        <f aca="false">B888</f>
        <v>0.579386861920095</v>
      </c>
      <c r="G888" s="14" t="n">
        <f aca="false">F888^2</f>
        <v>0.335689135765616</v>
      </c>
      <c r="H888" s="21"/>
      <c r="I888" s="21"/>
      <c r="J888" s="21"/>
      <c r="K888" s="21"/>
      <c r="L888" s="21"/>
      <c r="M888" s="21"/>
      <c r="N888" s="21"/>
      <c r="O888" s="21"/>
      <c r="P888" s="21"/>
      <c r="S888" s="20" t="n">
        <v>0.579386861920095</v>
      </c>
      <c r="T888" s="20" t="n">
        <v>-0.835142738141665</v>
      </c>
      <c r="U888" s="20" t="n">
        <v>-2.01574488933847</v>
      </c>
      <c r="V888" s="20" t="n">
        <v>0.718072042270828</v>
      </c>
      <c r="W888" s="20" t="n">
        <v>0.947412789310053</v>
      </c>
      <c r="X888" s="20" t="n">
        <v>-0.108104041024329</v>
      </c>
    </row>
    <row r="889" customFormat="false" ht="15" hidden="false" customHeight="false" outlineLevel="0" collapsed="false">
      <c r="A889" s="21" t="n">
        <v>865</v>
      </c>
      <c r="B889" s="18" t="n">
        <f aca="false">CHOOSE($G$9,S889,U889,W889)</f>
        <v>0.00555811719292637</v>
      </c>
      <c r="C889" s="18" t="n">
        <f aca="false">CHOOSE($G$9,T889,V889,X889)</f>
        <v>0.59782426736539</v>
      </c>
      <c r="D889" s="24" t="n">
        <f aca="false">$B$6+$B$7*B889</f>
        <v>0.0505558117192926</v>
      </c>
      <c r="E889" s="24" t="n">
        <f aca="false">$C$6+$C$7*($B$8*B889+SQRT(1-$B$8^2)*C889)</f>
        <v>0.102051006113371</v>
      </c>
      <c r="F889" s="14" t="n">
        <f aca="false">B889</f>
        <v>0.00555811719292637</v>
      </c>
      <c r="G889" s="14" t="n">
        <f aca="false">F889^2</f>
        <v>3.08926667303037E-005</v>
      </c>
      <c r="H889" s="21"/>
      <c r="I889" s="21"/>
      <c r="J889" s="21"/>
      <c r="K889" s="21"/>
      <c r="L889" s="21"/>
      <c r="M889" s="21"/>
      <c r="N889" s="21"/>
      <c r="O889" s="21"/>
      <c r="P889" s="21"/>
      <c r="S889" s="20" t="n">
        <v>0.00555811719292637</v>
      </c>
      <c r="T889" s="20" t="n">
        <v>0.59782426736539</v>
      </c>
      <c r="U889" s="20" t="n">
        <v>0.422348050355143</v>
      </c>
      <c r="V889" s="20" t="n">
        <v>-0.454270990226646</v>
      </c>
      <c r="W889" s="20" t="n">
        <v>0.434422210364781</v>
      </c>
      <c r="X889" s="20" t="n">
        <v>-0.311025816246853</v>
      </c>
    </row>
    <row r="890" customFormat="false" ht="15" hidden="false" customHeight="false" outlineLevel="0" collapsed="false">
      <c r="A890" s="21" t="n">
        <v>866</v>
      </c>
      <c r="B890" s="18" t="n">
        <f aca="false">CHOOSE($G$9,S890,U890,W890)</f>
        <v>0.274791330251831</v>
      </c>
      <c r="C890" s="18" t="n">
        <f aca="false">CHOOSE($G$9,T890,V890,X890)</f>
        <v>0.267476556443495</v>
      </c>
      <c r="D890" s="24" t="n">
        <f aca="false">$B$6+$B$7*B890</f>
        <v>0.0774791330251831</v>
      </c>
      <c r="E890" s="24" t="n">
        <f aca="false">$C$6+$C$7*($B$8*B890+SQRT(1-$B$8^2)*C890)</f>
        <v>0.0869037157922765</v>
      </c>
      <c r="F890" s="14" t="n">
        <f aca="false">B890</f>
        <v>0.274791330251831</v>
      </c>
      <c r="G890" s="14" t="n">
        <f aca="false">F890^2</f>
        <v>0.0755102751815709</v>
      </c>
      <c r="H890" s="21"/>
      <c r="I890" s="21"/>
      <c r="J890" s="21"/>
      <c r="K890" s="21"/>
      <c r="L890" s="21"/>
      <c r="M890" s="21"/>
      <c r="N890" s="21"/>
      <c r="O890" s="21"/>
      <c r="P890" s="21"/>
      <c r="S890" s="20" t="n">
        <v>0.274791330251831</v>
      </c>
      <c r="T890" s="20" t="n">
        <v>0.267476556443495</v>
      </c>
      <c r="U890" s="20" t="n">
        <v>-0.991356015552296</v>
      </c>
      <c r="V890" s="20" t="n">
        <v>0.680563798483596</v>
      </c>
      <c r="W890" s="20" t="n">
        <v>0.21213170992772</v>
      </c>
      <c r="X890" s="20" t="n">
        <v>1.10135366591419</v>
      </c>
    </row>
    <row r="891" customFormat="false" ht="15" hidden="false" customHeight="false" outlineLevel="0" collapsed="false">
      <c r="A891" s="21" t="n">
        <v>867</v>
      </c>
      <c r="B891" s="18" t="n">
        <f aca="false">CHOOSE($G$9,S891,U891,W891)</f>
        <v>0.576443949108923</v>
      </c>
      <c r="C891" s="18" t="n">
        <f aca="false">CHOOSE($G$9,T891,V891,X891)</f>
        <v>0.810921532332913</v>
      </c>
      <c r="D891" s="24" t="n">
        <f aca="false">$B$6+$B$7*B891</f>
        <v>0.107644394910892</v>
      </c>
      <c r="E891" s="24" t="n">
        <f aca="false">$C$6+$C$7*($B$8*B891+SQRT(1-$B$8^2)*C891)</f>
        <v>0.149050062203057</v>
      </c>
      <c r="F891" s="14" t="n">
        <f aca="false">B891</f>
        <v>0.576443949108923</v>
      </c>
      <c r="G891" s="14" t="n">
        <f aca="false">F891^2</f>
        <v>0.332287626464291</v>
      </c>
      <c r="H891" s="21"/>
      <c r="I891" s="21"/>
      <c r="J891" s="21"/>
      <c r="K891" s="21"/>
      <c r="L891" s="21"/>
      <c r="M891" s="21"/>
      <c r="N891" s="21"/>
      <c r="O891" s="21"/>
      <c r="P891" s="21"/>
      <c r="S891" s="20" t="n">
        <v>0.576443949108923</v>
      </c>
      <c r="T891" s="20" t="n">
        <v>0.810921532332913</v>
      </c>
      <c r="U891" s="20" t="n">
        <v>1.03322674181899</v>
      </c>
      <c r="V891" s="20" t="n">
        <v>0.194162411957271</v>
      </c>
      <c r="W891" s="20" t="n">
        <v>-0.402528434749505</v>
      </c>
      <c r="X891" s="20" t="n">
        <v>0.419390045617123</v>
      </c>
    </row>
    <row r="892" customFormat="false" ht="15" hidden="false" customHeight="false" outlineLevel="0" collapsed="false">
      <c r="A892" s="21" t="n">
        <v>868</v>
      </c>
      <c r="B892" s="18" t="n">
        <f aca="false">CHOOSE($G$9,S892,U892,W892)</f>
        <v>-0.929516194340374</v>
      </c>
      <c r="C892" s="18" t="n">
        <f aca="false">CHOOSE($G$9,T892,V892,X892)</f>
        <v>0.947731215558365</v>
      </c>
      <c r="D892" s="24" t="n">
        <f aca="false">$B$6+$B$7*B892</f>
        <v>-0.0429516194340374</v>
      </c>
      <c r="E892" s="24" t="n">
        <f aca="false">$C$6+$C$7*($B$8*B892+SQRT(1-$B$8^2)*C892)</f>
        <v>0.0856001211462863</v>
      </c>
      <c r="F892" s="14" t="n">
        <f aca="false">B892</f>
        <v>-0.929516194340374</v>
      </c>
      <c r="G892" s="14" t="n">
        <f aca="false">F892^2</f>
        <v>0.864000355541012</v>
      </c>
      <c r="H892" s="21"/>
      <c r="I892" s="21"/>
      <c r="J892" s="21"/>
      <c r="K892" s="21"/>
      <c r="L892" s="21"/>
      <c r="M892" s="21"/>
      <c r="N892" s="21"/>
      <c r="O892" s="21"/>
      <c r="P892" s="21"/>
      <c r="S892" s="20" t="n">
        <v>-0.929516194340374</v>
      </c>
      <c r="T892" s="20" t="n">
        <v>0.947731215558365</v>
      </c>
      <c r="U892" s="20" t="n">
        <v>-0.176436346512685</v>
      </c>
      <c r="V892" s="20" t="n">
        <v>0.700237834306261</v>
      </c>
      <c r="W892" s="20" t="n">
        <v>2.02102793404181</v>
      </c>
      <c r="X892" s="20" t="n">
        <v>0.410058281477857</v>
      </c>
    </row>
    <row r="893" customFormat="false" ht="15" hidden="false" customHeight="false" outlineLevel="0" collapsed="false">
      <c r="A893" s="21" t="n">
        <v>869</v>
      </c>
      <c r="B893" s="18" t="n">
        <f aca="false">CHOOSE($G$9,S893,U893,W893)</f>
        <v>-0.150060072676135</v>
      </c>
      <c r="C893" s="18" t="n">
        <f aca="false">CHOOSE($G$9,T893,V893,X893)</f>
        <v>0.596953636956353</v>
      </c>
      <c r="D893" s="24" t="n">
        <f aca="false">$B$6+$B$7*B893</f>
        <v>0.0349939927323865</v>
      </c>
      <c r="E893" s="24" t="n">
        <f aca="false">$C$6+$C$7*($B$8*B893+SQRT(1-$B$8^2)*C893)</f>
        <v>0.0941946978147648</v>
      </c>
      <c r="F893" s="14" t="n">
        <f aca="false">B893</f>
        <v>-0.150060072676135</v>
      </c>
      <c r="G893" s="14" t="n">
        <f aca="false">F893^2</f>
        <v>0.022518025411567</v>
      </c>
      <c r="H893" s="21"/>
      <c r="I893" s="21"/>
      <c r="J893" s="21"/>
      <c r="K893" s="21"/>
      <c r="L893" s="21"/>
      <c r="M893" s="21"/>
      <c r="N893" s="21"/>
      <c r="O893" s="21"/>
      <c r="P893" s="21"/>
      <c r="S893" s="20" t="n">
        <v>-0.150060072676135</v>
      </c>
      <c r="T893" s="20" t="n">
        <v>0.596953636956353</v>
      </c>
      <c r="U893" s="20" t="n">
        <v>1.0029976488874</v>
      </c>
      <c r="V893" s="20" t="n">
        <v>-0.494452773798399</v>
      </c>
      <c r="W893" s="20" t="n">
        <v>-1.01350323045158</v>
      </c>
      <c r="X893" s="20" t="n">
        <v>-1.02339122568601</v>
      </c>
    </row>
    <row r="894" customFormat="false" ht="15" hidden="false" customHeight="false" outlineLevel="0" collapsed="false">
      <c r="A894" s="21" t="n">
        <v>870</v>
      </c>
      <c r="B894" s="18" t="n">
        <f aca="false">CHOOSE($G$9,S894,U894,W894)</f>
        <v>0.719128660565747</v>
      </c>
      <c r="C894" s="18" t="n">
        <f aca="false">CHOOSE($G$9,T894,V894,X894)</f>
        <v>-0.19546120329779</v>
      </c>
      <c r="D894" s="24" t="n">
        <f aca="false">$B$6+$B$7*B894</f>
        <v>0.121912866056575</v>
      </c>
      <c r="E894" s="24" t="n">
        <f aca="false">$C$6+$C$7*($B$8*B894+SQRT(1-$B$8^2)*C894)</f>
        <v>0.0690289962772712</v>
      </c>
      <c r="F894" s="14" t="n">
        <f aca="false">B894</f>
        <v>0.719128660565747</v>
      </c>
      <c r="G894" s="14" t="n">
        <f aca="false">F894^2</f>
        <v>0.517146030447085</v>
      </c>
      <c r="H894" s="21"/>
      <c r="I894" s="21"/>
      <c r="J894" s="21"/>
      <c r="K894" s="21"/>
      <c r="L894" s="21"/>
      <c r="M894" s="21"/>
      <c r="N894" s="21"/>
      <c r="O894" s="21"/>
      <c r="P894" s="21"/>
      <c r="S894" s="20" t="n">
        <v>0.719128660565747</v>
      </c>
      <c r="T894" s="20" t="n">
        <v>-0.19546120329779</v>
      </c>
      <c r="U894" s="20" t="n">
        <v>0.551513416630338</v>
      </c>
      <c r="V894" s="20" t="n">
        <v>-0.728541892848923</v>
      </c>
      <c r="W894" s="20" t="n">
        <v>-0.652278781102717</v>
      </c>
      <c r="X894" s="20" t="n">
        <v>2.28421966466272</v>
      </c>
    </row>
    <row r="895" customFormat="false" ht="15" hidden="false" customHeight="false" outlineLevel="0" collapsed="false">
      <c r="A895" s="21" t="n">
        <v>871</v>
      </c>
      <c r="B895" s="18" t="n">
        <f aca="false">CHOOSE($G$9,S895,U895,W895)</f>
        <v>0.726986065853372</v>
      </c>
      <c r="C895" s="18" t="n">
        <f aca="false">CHOOSE($G$9,T895,V895,X895)</f>
        <v>0.318160581795891</v>
      </c>
      <c r="D895" s="24" t="n">
        <f aca="false">$B$6+$B$7*B895</f>
        <v>0.122698606585337</v>
      </c>
      <c r="E895" s="24" t="n">
        <f aca="false">$C$6+$C$7*($B$8*B895+SQRT(1-$B$8^2)*C895)</f>
        <v>0.113902817924476</v>
      </c>
      <c r="F895" s="14" t="n">
        <f aca="false">B895</f>
        <v>0.726986065853372</v>
      </c>
      <c r="G895" s="14" t="n">
        <f aca="false">F895^2</f>
        <v>0.528508739944963</v>
      </c>
      <c r="H895" s="21"/>
      <c r="I895" s="21"/>
      <c r="J895" s="21"/>
      <c r="K895" s="21"/>
      <c r="L895" s="21"/>
      <c r="M895" s="21"/>
      <c r="N895" s="21"/>
      <c r="O895" s="21"/>
      <c r="P895" s="21"/>
      <c r="S895" s="20" t="n">
        <v>0.726986065853372</v>
      </c>
      <c r="T895" s="20" t="n">
        <v>0.318160581795891</v>
      </c>
      <c r="U895" s="20" t="n">
        <v>-0.315432999361424</v>
      </c>
      <c r="V895" s="20" t="n">
        <v>0.361850418613778</v>
      </c>
      <c r="W895" s="20" t="n">
        <v>-0.19716877328226</v>
      </c>
      <c r="X895" s="20" t="n">
        <v>1.53423005281036</v>
      </c>
    </row>
    <row r="896" customFormat="false" ht="15" hidden="false" customHeight="false" outlineLevel="0" collapsed="false">
      <c r="A896" s="21" t="n">
        <v>872</v>
      </c>
      <c r="B896" s="18" t="n">
        <f aca="false">CHOOSE($G$9,S896,U896,W896)</f>
        <v>1.35338671939552</v>
      </c>
      <c r="C896" s="18" t="n">
        <f aca="false">CHOOSE($G$9,T896,V896,X896)</f>
        <v>-0.334537632207058</v>
      </c>
      <c r="D896" s="24" t="n">
        <f aca="false">$B$6+$B$7*B896</f>
        <v>0.185338671939552</v>
      </c>
      <c r="E896" s="24" t="n">
        <f aca="false">$C$6+$C$7*($B$8*B896+SQRT(1-$B$8^2)*C896)</f>
        <v>0.0886975271684555</v>
      </c>
      <c r="F896" s="14" t="n">
        <f aca="false">B896</f>
        <v>1.35338671939552</v>
      </c>
      <c r="G896" s="14" t="n">
        <f aca="false">F896^2</f>
        <v>1.83165561223618</v>
      </c>
      <c r="H896" s="21"/>
      <c r="I896" s="21"/>
      <c r="J896" s="21"/>
      <c r="K896" s="21"/>
      <c r="L896" s="21"/>
      <c r="M896" s="21"/>
      <c r="N896" s="21"/>
      <c r="O896" s="21"/>
      <c r="P896" s="21"/>
      <c r="S896" s="20" t="n">
        <v>1.35338671939552</v>
      </c>
      <c r="T896" s="20" t="n">
        <v>-0.334537632207058</v>
      </c>
      <c r="U896" s="20" t="n">
        <v>1.01544079821197</v>
      </c>
      <c r="V896" s="20" t="n">
        <v>1.59277274964813</v>
      </c>
      <c r="W896" s="20" t="n">
        <v>0.181313252746</v>
      </c>
      <c r="X896" s="20" t="n">
        <v>-1.19027968550673</v>
      </c>
    </row>
    <row r="897" customFormat="false" ht="15" hidden="false" customHeight="false" outlineLevel="0" collapsed="false">
      <c r="A897" s="21" t="n">
        <v>873</v>
      </c>
      <c r="B897" s="18" t="n">
        <f aca="false">CHOOSE($G$9,S897,U897,W897)</f>
        <v>0.40569703978884</v>
      </c>
      <c r="C897" s="18" t="n">
        <f aca="false">CHOOSE($G$9,T897,V897,X897)</f>
        <v>-1.29870296950424</v>
      </c>
      <c r="D897" s="24" t="n">
        <f aca="false">$B$6+$B$7*B897</f>
        <v>0.090569703978884</v>
      </c>
      <c r="E897" s="24" t="n">
        <f aca="false">$C$6+$C$7*($B$8*B897+SQRT(1-$B$8^2)*C897)</f>
        <v>-0.0421861243666535</v>
      </c>
      <c r="F897" s="14" t="n">
        <f aca="false">B897</f>
        <v>0.40569703978884</v>
      </c>
      <c r="G897" s="14" t="n">
        <f aca="false">F897^2</f>
        <v>0.164590088093428</v>
      </c>
      <c r="H897" s="21"/>
      <c r="I897" s="21"/>
      <c r="J897" s="21"/>
      <c r="K897" s="21"/>
      <c r="L897" s="21"/>
      <c r="M897" s="21"/>
      <c r="N897" s="21"/>
      <c r="O897" s="21"/>
      <c r="P897" s="21"/>
      <c r="S897" s="20" t="n">
        <v>0.40569703978884</v>
      </c>
      <c r="T897" s="20" t="n">
        <v>-1.29870296950424</v>
      </c>
      <c r="U897" s="20" t="n">
        <v>2.74504833025497</v>
      </c>
      <c r="V897" s="20" t="n">
        <v>2.4260561035631</v>
      </c>
      <c r="W897" s="20" t="n">
        <v>0.802934337746547</v>
      </c>
      <c r="X897" s="20" t="n">
        <v>-2.12266420259821</v>
      </c>
    </row>
    <row r="898" customFormat="false" ht="15" hidden="false" customHeight="false" outlineLevel="0" collapsed="false">
      <c r="A898" s="21" t="n">
        <v>874</v>
      </c>
      <c r="B898" s="18" t="n">
        <f aca="false">CHOOSE($G$9,S898,U898,W898)</f>
        <v>0.697134649948077</v>
      </c>
      <c r="C898" s="18" t="n">
        <f aca="false">CHOOSE($G$9,T898,V898,X898)</f>
        <v>0.044629180434541</v>
      </c>
      <c r="D898" s="24" t="n">
        <f aca="false">$B$6+$B$7*B898</f>
        <v>0.119713464994808</v>
      </c>
      <c r="E898" s="24" t="n">
        <f aca="false">$C$6+$C$7*($B$8*B898+SQRT(1-$B$8^2)*C898)</f>
        <v>0.0887217328980431</v>
      </c>
      <c r="F898" s="14" t="n">
        <f aca="false">B898</f>
        <v>0.697134649948077</v>
      </c>
      <c r="G898" s="14" t="n">
        <f aca="false">F898^2</f>
        <v>0.485996720158228</v>
      </c>
      <c r="H898" s="21"/>
      <c r="I898" s="21"/>
      <c r="J898" s="21"/>
      <c r="K898" s="21"/>
      <c r="L898" s="21"/>
      <c r="M898" s="21"/>
      <c r="N898" s="21"/>
      <c r="O898" s="21"/>
      <c r="P898" s="21"/>
      <c r="S898" s="20" t="n">
        <v>0.697134649948077</v>
      </c>
      <c r="T898" s="20" t="n">
        <v>0.044629180434541</v>
      </c>
      <c r="U898" s="20" t="n">
        <v>1.1371145187483</v>
      </c>
      <c r="V898" s="20" t="n">
        <v>-1.10567332683999</v>
      </c>
      <c r="W898" s="20" t="n">
        <v>-0.129592751196943</v>
      </c>
      <c r="X898" s="20" t="n">
        <v>-1.42564072105021</v>
      </c>
    </row>
    <row r="899" customFormat="false" ht="15" hidden="false" customHeight="false" outlineLevel="0" collapsed="false">
      <c r="A899" s="21" t="n">
        <v>875</v>
      </c>
      <c r="B899" s="18" t="n">
        <f aca="false">CHOOSE($G$9,S899,U899,W899)</f>
        <v>-1.51266988114236</v>
      </c>
      <c r="C899" s="18" t="n">
        <f aca="false">CHOOSE($G$9,T899,V899,X899)</f>
        <v>0.535595364362672</v>
      </c>
      <c r="D899" s="24" t="n">
        <f aca="false">$B$6+$B$7*B899</f>
        <v>-0.101266988114236</v>
      </c>
      <c r="E899" s="24" t="n">
        <f aca="false">$C$6+$C$7*($B$8*B899+SQRT(1-$B$8^2)*C899)</f>
        <v>0.0207504251116077</v>
      </c>
      <c r="F899" s="14" t="n">
        <f aca="false">B899</f>
        <v>-1.51266988114236</v>
      </c>
      <c r="G899" s="14" t="n">
        <f aca="false">F899^2</f>
        <v>2.28817016931524</v>
      </c>
      <c r="H899" s="21"/>
      <c r="I899" s="21"/>
      <c r="J899" s="21"/>
      <c r="K899" s="21"/>
      <c r="L899" s="21"/>
      <c r="M899" s="21"/>
      <c r="N899" s="21"/>
      <c r="O899" s="21"/>
      <c r="P899" s="21"/>
      <c r="S899" s="20" t="n">
        <v>-1.51266988114236</v>
      </c>
      <c r="T899" s="20" t="n">
        <v>0.535595364362672</v>
      </c>
      <c r="U899" s="20" t="n">
        <v>-0.309711035125896</v>
      </c>
      <c r="V899" s="20" t="n">
        <v>1.04342427060072</v>
      </c>
      <c r="W899" s="20" t="n">
        <v>1.32661429969179</v>
      </c>
      <c r="X899" s="20" t="n">
        <v>-0.99788525807889</v>
      </c>
    </row>
    <row r="900" customFormat="false" ht="15" hidden="false" customHeight="false" outlineLevel="0" collapsed="false">
      <c r="A900" s="21" t="n">
        <v>876</v>
      </c>
      <c r="B900" s="18" t="n">
        <f aca="false">CHOOSE($G$9,S900,U900,W900)</f>
        <v>1.16621460926635</v>
      </c>
      <c r="C900" s="18" t="n">
        <f aca="false">CHOOSE($G$9,T900,V900,X900)</f>
        <v>-0.427302573593995</v>
      </c>
      <c r="D900" s="24" t="n">
        <f aca="false">$B$6+$B$7*B900</f>
        <v>0.166621460926635</v>
      </c>
      <c r="E900" s="24" t="n">
        <f aca="false">$C$6+$C$7*($B$8*B900+SQRT(1-$B$8^2)*C900)</f>
        <v>0.0713052420798304</v>
      </c>
      <c r="F900" s="14" t="n">
        <f aca="false">B900</f>
        <v>1.16621460926635</v>
      </c>
      <c r="G900" s="14" t="n">
        <f aca="false">F900^2</f>
        <v>1.36005651486626</v>
      </c>
      <c r="H900" s="21"/>
      <c r="I900" s="21"/>
      <c r="J900" s="21"/>
      <c r="K900" s="21"/>
      <c r="L900" s="21"/>
      <c r="M900" s="21"/>
      <c r="N900" s="21"/>
      <c r="O900" s="21"/>
      <c r="P900" s="21"/>
      <c r="S900" s="20" t="n">
        <v>1.16621460926635</v>
      </c>
      <c r="T900" s="20" t="n">
        <v>-0.427302573593995</v>
      </c>
      <c r="U900" s="20" t="n">
        <v>0.757826396220537</v>
      </c>
      <c r="V900" s="20" t="n">
        <v>0.474701424034522</v>
      </c>
      <c r="W900" s="20" t="n">
        <v>-1.41078435682572</v>
      </c>
      <c r="X900" s="20" t="n">
        <v>-1.5658824193647</v>
      </c>
    </row>
    <row r="901" customFormat="false" ht="15" hidden="false" customHeight="false" outlineLevel="0" collapsed="false">
      <c r="A901" s="21" t="n">
        <v>877</v>
      </c>
      <c r="B901" s="18" t="n">
        <f aca="false">CHOOSE($G$9,S901,U901,W901)</f>
        <v>-0.0175002381523069</v>
      </c>
      <c r="C901" s="18" t="n">
        <f aca="false">CHOOSE($G$9,T901,V901,X901)</f>
        <v>-0.409817705989032</v>
      </c>
      <c r="D901" s="24" t="n">
        <f aca="false">$B$6+$B$7*B901</f>
        <v>0.0482499761847693</v>
      </c>
      <c r="E901" s="24" t="n">
        <f aca="false">$C$6+$C$7*($B$8*B901+SQRT(1-$B$8^2)*C901)</f>
        <v>0.0136337336616683</v>
      </c>
      <c r="F901" s="14" t="n">
        <f aca="false">B901</f>
        <v>-0.0175002381523069</v>
      </c>
      <c r="G901" s="14" t="n">
        <f aca="false">F901^2</f>
        <v>0.000306258335387457</v>
      </c>
      <c r="H901" s="21"/>
      <c r="I901" s="21"/>
      <c r="J901" s="21"/>
      <c r="K901" s="21"/>
      <c r="L901" s="21"/>
      <c r="M901" s="21"/>
      <c r="N901" s="21"/>
      <c r="O901" s="21"/>
      <c r="P901" s="21"/>
      <c r="S901" s="20" t="n">
        <v>-0.0175002381523069</v>
      </c>
      <c r="T901" s="20" t="n">
        <v>-0.409817705989032</v>
      </c>
      <c r="U901" s="20" t="n">
        <v>-0.0800445928774239</v>
      </c>
      <c r="V901" s="20" t="n">
        <v>-0.352300001915734</v>
      </c>
      <c r="W901" s="20" t="n">
        <v>0.143373681936113</v>
      </c>
      <c r="X901" s="20" t="n">
        <v>0.664629640657825</v>
      </c>
    </row>
    <row r="902" customFormat="false" ht="15" hidden="false" customHeight="false" outlineLevel="0" collapsed="false">
      <c r="A902" s="21" t="n">
        <v>878</v>
      </c>
      <c r="B902" s="18" t="n">
        <f aca="false">CHOOSE($G$9,S902,U902,W902)</f>
        <v>-0.0916755030220683</v>
      </c>
      <c r="C902" s="18" t="n">
        <f aca="false">CHOOSE($G$9,T902,V902,X902)</f>
        <v>-1.18676856282898</v>
      </c>
      <c r="D902" s="24" t="n">
        <f aca="false">$B$6+$B$7*B902</f>
        <v>0.0408324496977932</v>
      </c>
      <c r="E902" s="24" t="n">
        <f aca="false">$C$6+$C$7*($B$8*B902+SQRT(1-$B$8^2)*C902)</f>
        <v>-0.0573609475333676</v>
      </c>
      <c r="F902" s="14" t="n">
        <f aca="false">B902</f>
        <v>-0.0916755030220683</v>
      </c>
      <c r="G902" s="14" t="n">
        <f aca="false">F902^2</f>
        <v>0.00840439785434926</v>
      </c>
      <c r="H902" s="21"/>
      <c r="I902" s="21"/>
      <c r="J902" s="21"/>
      <c r="K902" s="21"/>
      <c r="L902" s="21"/>
      <c r="M902" s="21"/>
      <c r="N902" s="21"/>
      <c r="O902" s="21"/>
      <c r="P902" s="21"/>
      <c r="S902" s="20" t="n">
        <v>-0.0916755030220683</v>
      </c>
      <c r="T902" s="20" t="n">
        <v>-1.18676856282898</v>
      </c>
      <c r="U902" s="20" t="n">
        <v>0.411245607260723</v>
      </c>
      <c r="V902" s="20" t="n">
        <v>-1.20653671588068</v>
      </c>
      <c r="W902" s="20" t="n">
        <v>0.274245042644765</v>
      </c>
      <c r="X902" s="20" t="n">
        <v>1.5068301731733</v>
      </c>
    </row>
    <row r="903" customFormat="false" ht="15" hidden="false" customHeight="false" outlineLevel="0" collapsed="false">
      <c r="A903" s="21" t="n">
        <v>879</v>
      </c>
      <c r="B903" s="18" t="n">
        <f aca="false">CHOOSE($G$9,S903,U903,W903)</f>
        <v>0.241352665230383</v>
      </c>
      <c r="C903" s="18" t="n">
        <f aca="false">CHOOSE($G$9,T903,V903,X903)</f>
        <v>0.47197402161796</v>
      </c>
      <c r="D903" s="24" t="n">
        <f aca="false">$B$6+$B$7*B903</f>
        <v>0.0741352665230383</v>
      </c>
      <c r="E903" s="24" t="n">
        <f aca="false">$C$6+$C$7*($B$8*B903+SQRT(1-$B$8^2)*C903)</f>
        <v>0.102941782526265</v>
      </c>
      <c r="F903" s="14" t="n">
        <f aca="false">B903</f>
        <v>0.241352665230383</v>
      </c>
      <c r="G903" s="14" t="n">
        <f aca="false">F903^2</f>
        <v>0.0582511090138092</v>
      </c>
      <c r="H903" s="21"/>
      <c r="I903" s="21"/>
      <c r="J903" s="21"/>
      <c r="K903" s="21"/>
      <c r="L903" s="21"/>
      <c r="M903" s="21"/>
      <c r="N903" s="21"/>
      <c r="O903" s="21"/>
      <c r="P903" s="21"/>
      <c r="S903" s="20" t="n">
        <v>0.241352665230383</v>
      </c>
      <c r="T903" s="20" t="n">
        <v>0.47197402161796</v>
      </c>
      <c r="U903" s="20" t="n">
        <v>-0.79972928018423</v>
      </c>
      <c r="V903" s="20" t="n">
        <v>2.35161108553733</v>
      </c>
      <c r="W903" s="20" t="n">
        <v>0.685167964178918</v>
      </c>
      <c r="X903" s="20" t="n">
        <v>-1.0612403869609</v>
      </c>
    </row>
    <row r="904" customFormat="false" ht="15" hidden="false" customHeight="false" outlineLevel="0" collapsed="false">
      <c r="A904" s="21" t="n">
        <v>880</v>
      </c>
      <c r="B904" s="18" t="n">
        <f aca="false">CHOOSE($G$9,S904,U904,W904)</f>
        <v>-1.03097145709933</v>
      </c>
      <c r="C904" s="18" t="n">
        <f aca="false">CHOOSE($G$9,T904,V904,X904)</f>
        <v>-0.547747565811188</v>
      </c>
      <c r="D904" s="24" t="n">
        <f aca="false">$B$6+$B$7*B904</f>
        <v>-0.0530971457099334</v>
      </c>
      <c r="E904" s="24" t="n">
        <f aca="false">$C$6+$C$7*($B$8*B904+SQRT(1-$B$8^2)*C904)</f>
        <v>-0.0489849035403244</v>
      </c>
      <c r="F904" s="14" t="n">
        <f aca="false">B904</f>
        <v>-1.03097145709933</v>
      </c>
      <c r="G904" s="14" t="n">
        <f aca="false">F904^2</f>
        <v>1.06290214535352</v>
      </c>
      <c r="H904" s="21"/>
      <c r="I904" s="21"/>
      <c r="J904" s="21"/>
      <c r="K904" s="21"/>
      <c r="L904" s="21"/>
      <c r="M904" s="21"/>
      <c r="N904" s="21"/>
      <c r="O904" s="21"/>
      <c r="P904" s="21"/>
      <c r="S904" s="20" t="n">
        <v>-1.03097145709933</v>
      </c>
      <c r="T904" s="20" t="n">
        <v>-0.547747565811188</v>
      </c>
      <c r="U904" s="20" t="n">
        <v>-1.408006830935</v>
      </c>
      <c r="V904" s="20" t="n">
        <v>-0.588482094712945</v>
      </c>
      <c r="W904" s="20" t="n">
        <v>0.182264378765402</v>
      </c>
      <c r="X904" s="20" t="n">
        <v>-1.33181592230104</v>
      </c>
    </row>
    <row r="905" customFormat="false" ht="15" hidden="false" customHeight="false" outlineLevel="0" collapsed="false">
      <c r="A905" s="21" t="n">
        <v>881</v>
      </c>
      <c r="B905" s="18" t="n">
        <f aca="false">CHOOSE($G$9,S905,U905,W905)</f>
        <v>0.120702251841222</v>
      </c>
      <c r="C905" s="18" t="n">
        <f aca="false">CHOOSE($G$9,T905,V905,X905)</f>
        <v>-0.387009815811201</v>
      </c>
      <c r="D905" s="24" t="n">
        <f aca="false">$B$6+$B$7*B905</f>
        <v>0.0620702251841222</v>
      </c>
      <c r="E905" s="24" t="n">
        <f aca="false">$C$6+$C$7*($B$8*B905+SQRT(1-$B$8^2)*C905)</f>
        <v>0.0225190793914174</v>
      </c>
      <c r="F905" s="14" t="n">
        <f aca="false">B905</f>
        <v>0.120702251841222</v>
      </c>
      <c r="G905" s="14" t="n">
        <f aca="false">F905^2</f>
        <v>0.0145690335995418</v>
      </c>
      <c r="H905" s="21"/>
      <c r="I905" s="21"/>
      <c r="J905" s="21"/>
      <c r="K905" s="21"/>
      <c r="L905" s="21"/>
      <c r="M905" s="21"/>
      <c r="N905" s="21"/>
      <c r="O905" s="21"/>
      <c r="P905" s="21"/>
      <c r="S905" s="20" t="n">
        <v>0.120702251841222</v>
      </c>
      <c r="T905" s="20" t="n">
        <v>-0.387009815811201</v>
      </c>
      <c r="U905" s="20" t="n">
        <v>0.00618770095925344</v>
      </c>
      <c r="V905" s="20" t="n">
        <v>-1.1145679781149</v>
      </c>
      <c r="W905" s="20" t="n">
        <v>-0.164559672256776</v>
      </c>
      <c r="X905" s="20" t="n">
        <v>-1.51053904689729</v>
      </c>
    </row>
    <row r="906" customFormat="false" ht="15" hidden="false" customHeight="false" outlineLevel="0" collapsed="false">
      <c r="A906" s="21" t="n">
        <v>882</v>
      </c>
      <c r="B906" s="18" t="n">
        <f aca="false">CHOOSE($G$9,S906,U906,W906)</f>
        <v>0.200356692515329</v>
      </c>
      <c r="C906" s="18" t="n">
        <f aca="false">CHOOSE($G$9,T906,V906,X906)</f>
        <v>-0.337489287319077</v>
      </c>
      <c r="D906" s="24" t="n">
        <f aca="false">$B$6+$B$7*B906</f>
        <v>0.0700356692515329</v>
      </c>
      <c r="E906" s="24" t="n">
        <f aca="false">$C$6+$C$7*($B$8*B906+SQRT(1-$B$8^2)*C906)</f>
        <v>0.0307904049934239</v>
      </c>
      <c r="F906" s="14" t="n">
        <f aca="false">B906</f>
        <v>0.200356692515329</v>
      </c>
      <c r="G906" s="14" t="n">
        <f aca="false">F906^2</f>
        <v>0.0401428042356822</v>
      </c>
      <c r="H906" s="21"/>
      <c r="I906" s="21"/>
      <c r="J906" s="21"/>
      <c r="K906" s="21"/>
      <c r="L906" s="21"/>
      <c r="M906" s="21"/>
      <c r="N906" s="21"/>
      <c r="O906" s="21"/>
      <c r="P906" s="21"/>
      <c r="S906" s="20" t="n">
        <v>0.200356692515329</v>
      </c>
      <c r="T906" s="20" t="n">
        <v>-0.337489287319077</v>
      </c>
      <c r="U906" s="20" t="n">
        <v>1.07101943111802</v>
      </c>
      <c r="V906" s="20" t="n">
        <v>1.47205968890138</v>
      </c>
      <c r="W906" s="20" t="n">
        <v>0.431802463205943</v>
      </c>
      <c r="X906" s="20" t="n">
        <v>1.88616360128633</v>
      </c>
    </row>
    <row r="907" customFormat="false" ht="15" hidden="false" customHeight="false" outlineLevel="0" collapsed="false">
      <c r="A907" s="21" t="n">
        <v>883</v>
      </c>
      <c r="B907" s="18" t="n">
        <f aca="false">CHOOSE($G$9,S907,U907,W907)</f>
        <v>1.12548334230704</v>
      </c>
      <c r="C907" s="18" t="n">
        <f aca="false">CHOOSE($G$9,T907,V907,X907)</f>
        <v>-0.863236357456448</v>
      </c>
      <c r="D907" s="24" t="n">
        <f aca="false">$B$6+$B$7*B907</f>
        <v>0.162548334230704</v>
      </c>
      <c r="E907" s="24" t="n">
        <f aca="false">$C$6+$C$7*($B$8*B907+SQRT(1-$B$8^2)*C907)</f>
        <v>0.031515705612589</v>
      </c>
      <c r="F907" s="14" t="n">
        <f aca="false">B907</f>
        <v>1.12548334230704</v>
      </c>
      <c r="G907" s="14" t="n">
        <f aca="false">F907^2</f>
        <v>1.26671275381062</v>
      </c>
      <c r="H907" s="21"/>
      <c r="I907" s="21"/>
      <c r="J907" s="21"/>
      <c r="K907" s="21"/>
      <c r="L907" s="21"/>
      <c r="M907" s="21"/>
      <c r="N907" s="21"/>
      <c r="O907" s="21"/>
      <c r="P907" s="21"/>
      <c r="S907" s="20" t="n">
        <v>1.12548334230704</v>
      </c>
      <c r="T907" s="20" t="n">
        <v>-0.863236357456448</v>
      </c>
      <c r="U907" s="20" t="n">
        <v>-0.825085934643078</v>
      </c>
      <c r="V907" s="20" t="n">
        <v>-0.448036525163128</v>
      </c>
      <c r="W907" s="20" t="n">
        <v>0.304942060779789</v>
      </c>
      <c r="X907" s="20" t="n">
        <v>1.47546951360003</v>
      </c>
    </row>
    <row r="908" customFormat="false" ht="15" hidden="false" customHeight="false" outlineLevel="0" collapsed="false">
      <c r="A908" s="21" t="n">
        <v>884</v>
      </c>
      <c r="B908" s="18" t="n">
        <f aca="false">CHOOSE($G$9,S908,U908,W908)</f>
        <v>-0.277600349182453</v>
      </c>
      <c r="C908" s="18" t="n">
        <f aca="false">CHOOSE($G$9,T908,V908,X908)</f>
        <v>-1.28720166823995</v>
      </c>
      <c r="D908" s="24" t="n">
        <f aca="false">$B$6+$B$7*B908</f>
        <v>0.0222399650817547</v>
      </c>
      <c r="E908" s="24" t="n">
        <f aca="false">$C$6+$C$7*($B$8*B908+SQRT(1-$B$8^2)*C908)</f>
        <v>-0.0753549519080729</v>
      </c>
      <c r="F908" s="14" t="n">
        <f aca="false">B908</f>
        <v>-0.277600349182453</v>
      </c>
      <c r="G908" s="14" t="n">
        <f aca="false">F908^2</f>
        <v>0.0770619538662197</v>
      </c>
      <c r="H908" s="21"/>
      <c r="I908" s="21"/>
      <c r="J908" s="21"/>
      <c r="K908" s="21"/>
      <c r="L908" s="21"/>
      <c r="M908" s="21"/>
      <c r="N908" s="21"/>
      <c r="O908" s="21"/>
      <c r="P908" s="21"/>
      <c r="S908" s="20" t="n">
        <v>-0.277600349182453</v>
      </c>
      <c r="T908" s="20" t="n">
        <v>-1.28720166823995</v>
      </c>
      <c r="U908" s="20" t="n">
        <v>1.57117780000151</v>
      </c>
      <c r="V908" s="20" t="n">
        <v>-2.30033792742156</v>
      </c>
      <c r="W908" s="20" t="n">
        <v>0.965740179296924</v>
      </c>
      <c r="X908" s="20" t="n">
        <v>-0.279017190383045</v>
      </c>
    </row>
    <row r="909" customFormat="false" ht="15" hidden="false" customHeight="false" outlineLevel="0" collapsed="false">
      <c r="A909" s="21" t="n">
        <v>885</v>
      </c>
      <c r="B909" s="18" t="n">
        <f aca="false">CHOOSE($G$9,S909,U909,W909)</f>
        <v>-0.0509470717091757</v>
      </c>
      <c r="C909" s="18" t="n">
        <f aca="false">CHOOSE($G$9,T909,V909,X909)</f>
        <v>0.466408847716379</v>
      </c>
      <c r="D909" s="24" t="n">
        <f aca="false">$B$6+$B$7*B909</f>
        <v>0.0449052928290824</v>
      </c>
      <c r="E909" s="24" t="n">
        <f aca="false">$C$6+$C$7*($B$8*B909+SQRT(1-$B$8^2)*C909)</f>
        <v>0.0878448374817624</v>
      </c>
      <c r="F909" s="14" t="n">
        <f aca="false">B909</f>
        <v>-0.0509470717091757</v>
      </c>
      <c r="G909" s="14" t="n">
        <f aca="false">F909^2</f>
        <v>0.00259560411573989</v>
      </c>
      <c r="H909" s="21"/>
      <c r="I909" s="21"/>
      <c r="J909" s="21"/>
      <c r="K909" s="21"/>
      <c r="L909" s="21"/>
      <c r="M909" s="21"/>
      <c r="N909" s="21"/>
      <c r="O909" s="21"/>
      <c r="P909" s="21"/>
      <c r="S909" s="20" t="n">
        <v>-0.0509470717091757</v>
      </c>
      <c r="T909" s="20" t="n">
        <v>0.466408847716379</v>
      </c>
      <c r="U909" s="20" t="n">
        <v>-1.10711781269145</v>
      </c>
      <c r="V909" s="20" t="n">
        <v>0.371222175011294</v>
      </c>
      <c r="W909" s="20" t="n">
        <v>-1.0553414556412</v>
      </c>
      <c r="X909" s="20" t="n">
        <v>-0.0665755927556612</v>
      </c>
    </row>
    <row r="910" customFormat="false" ht="15" hidden="false" customHeight="false" outlineLevel="0" collapsed="false">
      <c r="A910" s="21" t="n">
        <v>886</v>
      </c>
      <c r="B910" s="18" t="n">
        <f aca="false">CHOOSE($G$9,S910,U910,W910)</f>
        <v>0.404714882138804</v>
      </c>
      <c r="C910" s="18" t="n">
        <f aca="false">CHOOSE($G$9,T910,V910,X910)</f>
        <v>-1.07979424976718</v>
      </c>
      <c r="D910" s="24" t="n">
        <f aca="false">$B$6+$B$7*B910</f>
        <v>0.0904714882138804</v>
      </c>
      <c r="E910" s="24" t="n">
        <f aca="false">$C$6+$C$7*($B$8*B910+SQRT(1-$B$8^2)*C910)</f>
        <v>-0.0232771810089338</v>
      </c>
      <c r="F910" s="14" t="n">
        <f aca="false">B910</f>
        <v>0.404714882138804</v>
      </c>
      <c r="G910" s="14" t="n">
        <f aca="false">F910^2</f>
        <v>0.163794135824626</v>
      </c>
      <c r="H910" s="21"/>
      <c r="I910" s="21"/>
      <c r="J910" s="21"/>
      <c r="K910" s="21"/>
      <c r="L910" s="21"/>
      <c r="M910" s="21"/>
      <c r="N910" s="21"/>
      <c r="O910" s="21"/>
      <c r="P910" s="21"/>
      <c r="S910" s="20" t="n">
        <v>0.404714882138804</v>
      </c>
      <c r="T910" s="20" t="n">
        <v>-1.07979424976718</v>
      </c>
      <c r="U910" s="20" t="n">
        <v>-0.420911770328365</v>
      </c>
      <c r="V910" s="20" t="n">
        <v>-1.50549620175219</v>
      </c>
      <c r="W910" s="20" t="n">
        <v>0.00379666189314468</v>
      </c>
      <c r="X910" s="20" t="n">
        <v>-0.574825280635754</v>
      </c>
    </row>
    <row r="911" customFormat="false" ht="15" hidden="false" customHeight="false" outlineLevel="0" collapsed="false">
      <c r="A911" s="21" t="n">
        <v>887</v>
      </c>
      <c r="B911" s="18" t="n">
        <f aca="false">CHOOSE($G$9,S911,U911,W911)</f>
        <v>-0.606984573207784</v>
      </c>
      <c r="C911" s="18" t="n">
        <f aca="false">CHOOSE($G$9,T911,V911,X911)</f>
        <v>2.33549683234153</v>
      </c>
      <c r="D911" s="24" t="n">
        <f aca="false">$B$6+$B$7*B911</f>
        <v>-0.0106984573207784</v>
      </c>
      <c r="E911" s="24" t="n">
        <f aca="false">$C$6+$C$7*($B$8*B911+SQRT(1-$B$8^2)*C911)</f>
        <v>0.221910730066196</v>
      </c>
      <c r="F911" s="14" t="n">
        <f aca="false">B911</f>
        <v>-0.606984573207784</v>
      </c>
      <c r="G911" s="14" t="n">
        <f aca="false">F911^2</f>
        <v>0.368430272112236</v>
      </c>
      <c r="H911" s="21"/>
      <c r="I911" s="21"/>
      <c r="J911" s="21"/>
      <c r="K911" s="21"/>
      <c r="L911" s="21"/>
      <c r="M911" s="21"/>
      <c r="N911" s="21"/>
      <c r="O911" s="21"/>
      <c r="P911" s="21"/>
      <c r="S911" s="20" t="n">
        <v>-0.606984573207784</v>
      </c>
      <c r="T911" s="20" t="n">
        <v>2.33549683234153</v>
      </c>
      <c r="U911" s="20" t="n">
        <v>0.732838420886714</v>
      </c>
      <c r="V911" s="20" t="n">
        <v>-0.460960379963337</v>
      </c>
      <c r="W911" s="20" t="n">
        <v>-1.18127094484358</v>
      </c>
      <c r="X911" s="20" t="n">
        <v>0.299032997907729</v>
      </c>
    </row>
    <row r="912" customFormat="false" ht="15" hidden="false" customHeight="false" outlineLevel="0" collapsed="false">
      <c r="A912" s="21" t="n">
        <v>888</v>
      </c>
      <c r="B912" s="18" t="n">
        <f aca="false">CHOOSE($G$9,S912,U912,W912)</f>
        <v>-1.6793134673209</v>
      </c>
      <c r="C912" s="18" t="n">
        <f aca="false">CHOOSE($G$9,T912,V912,X912)</f>
        <v>-0.597055615364916</v>
      </c>
      <c r="D912" s="24" t="n">
        <f aca="false">$B$6+$B$7*B912</f>
        <v>-0.11793134673209</v>
      </c>
      <c r="E912" s="24" t="n">
        <f aca="false">$C$6+$C$7*($B$8*B912+SQRT(1-$B$8^2)*C912)</f>
        <v>-0.0856722064038619</v>
      </c>
      <c r="F912" s="14" t="n">
        <f aca="false">B912</f>
        <v>-1.6793134673209</v>
      </c>
      <c r="G912" s="14" t="n">
        <f aca="false">F912^2</f>
        <v>2.82009372152535</v>
      </c>
      <c r="H912" s="21"/>
      <c r="I912" s="21"/>
      <c r="J912" s="21"/>
      <c r="K912" s="21"/>
      <c r="L912" s="21"/>
      <c r="M912" s="21"/>
      <c r="N912" s="21"/>
      <c r="O912" s="21"/>
      <c r="P912" s="21"/>
      <c r="S912" s="20" t="n">
        <v>-1.6793134673209</v>
      </c>
      <c r="T912" s="20" t="n">
        <v>-0.597055615364916</v>
      </c>
      <c r="U912" s="20" t="n">
        <v>-0.108122277975373</v>
      </c>
      <c r="V912" s="20" t="n">
        <v>-1.2351316583367</v>
      </c>
      <c r="W912" s="20" t="n">
        <v>0.672001004482539</v>
      </c>
      <c r="X912" s="20" t="n">
        <v>-0.864205186789543</v>
      </c>
    </row>
    <row r="913" customFormat="false" ht="15" hidden="false" customHeight="false" outlineLevel="0" collapsed="false">
      <c r="A913" s="21" t="n">
        <v>889</v>
      </c>
      <c r="B913" s="18" t="n">
        <f aca="false">CHOOSE($G$9,S913,U913,W913)</f>
        <v>-0.276509703808405</v>
      </c>
      <c r="C913" s="18" t="n">
        <f aca="false">CHOOSE($G$9,T913,V913,X913)</f>
        <v>0.149099201738807</v>
      </c>
      <c r="D913" s="24" t="n">
        <f aca="false">$B$6+$B$7*B913</f>
        <v>0.0223490296191595</v>
      </c>
      <c r="E913" s="24" t="n">
        <f aca="false">$C$6+$C$7*($B$8*B913+SQRT(1-$B$8^2)*C913)</f>
        <v>0.0490868844485585</v>
      </c>
      <c r="F913" s="14" t="n">
        <f aca="false">B913</f>
        <v>-0.276509703808405</v>
      </c>
      <c r="G913" s="14" t="n">
        <f aca="false">F913^2</f>
        <v>0.0764576163002118</v>
      </c>
      <c r="H913" s="21"/>
      <c r="I913" s="21"/>
      <c r="J913" s="21"/>
      <c r="K913" s="21"/>
      <c r="L913" s="21"/>
      <c r="M913" s="21"/>
      <c r="N913" s="21"/>
      <c r="O913" s="21"/>
      <c r="P913" s="21"/>
      <c r="S913" s="20" t="n">
        <v>-0.276509703808405</v>
      </c>
      <c r="T913" s="20" t="n">
        <v>0.149099201738807</v>
      </c>
      <c r="U913" s="20" t="n">
        <v>-1.05174365752478</v>
      </c>
      <c r="V913" s="20" t="n">
        <v>0.294557704175026</v>
      </c>
      <c r="W913" s="20" t="n">
        <v>-0.643427863379989</v>
      </c>
      <c r="X913" s="20" t="n">
        <v>-0.971600939828471</v>
      </c>
    </row>
    <row r="914" customFormat="false" ht="15" hidden="false" customHeight="false" outlineLevel="0" collapsed="false">
      <c r="A914" s="21" t="n">
        <v>890</v>
      </c>
      <c r="B914" s="18" t="n">
        <f aca="false">CHOOSE($G$9,S914,U914,W914)</f>
        <v>0.112349228386577</v>
      </c>
      <c r="C914" s="18" t="n">
        <f aca="false">CHOOSE($G$9,T914,V914,X914)</f>
        <v>-0.0788222159632415</v>
      </c>
      <c r="D914" s="24" t="n">
        <f aca="false">$B$6+$B$7*B914</f>
        <v>0.0612349228386577</v>
      </c>
      <c r="E914" s="24" t="n">
        <f aca="false">$C$6+$C$7*($B$8*B914+SQRT(1-$B$8^2)*C914)</f>
        <v>0.0487912572786538</v>
      </c>
      <c r="F914" s="14" t="n">
        <f aca="false">B914</f>
        <v>0.112349228386577</v>
      </c>
      <c r="G914" s="14" t="n">
        <f aca="false">F914^2</f>
        <v>0.0126223491190593</v>
      </c>
      <c r="H914" s="21"/>
      <c r="I914" s="21"/>
      <c r="J914" s="21"/>
      <c r="K914" s="21"/>
      <c r="L914" s="21"/>
      <c r="M914" s="21"/>
      <c r="N914" s="21"/>
      <c r="O914" s="21"/>
      <c r="P914" s="21"/>
      <c r="S914" s="20" t="n">
        <v>0.112349228386577</v>
      </c>
      <c r="T914" s="20" t="n">
        <v>-0.0788222159632415</v>
      </c>
      <c r="U914" s="20" t="n">
        <v>-0.713635204087501</v>
      </c>
      <c r="V914" s="20" t="n">
        <v>-0.392270324431916</v>
      </c>
      <c r="W914" s="20" t="n">
        <v>-0.227454999305759</v>
      </c>
      <c r="X914" s="20" t="n">
        <v>0.390866600087547</v>
      </c>
    </row>
    <row r="915" customFormat="false" ht="15" hidden="false" customHeight="false" outlineLevel="0" collapsed="false">
      <c r="A915" s="21" t="n">
        <v>891</v>
      </c>
      <c r="B915" s="18" t="n">
        <f aca="false">CHOOSE($G$9,S915,U915,W915)</f>
        <v>-1.51610954108638</v>
      </c>
      <c r="C915" s="18" t="n">
        <f aca="false">CHOOSE($G$9,T915,V915,X915)</f>
        <v>-1.267465347195</v>
      </c>
      <c r="D915" s="24" t="n">
        <f aca="false">$B$6+$B$7*B915</f>
        <v>-0.101610954108638</v>
      </c>
      <c r="E915" s="24" t="n">
        <f aca="false">$C$6+$C$7*($B$8*B915+SQRT(1-$B$8^2)*C915)</f>
        <v>-0.135571195963052</v>
      </c>
      <c r="F915" s="14" t="n">
        <f aca="false">B915</f>
        <v>-1.51610954108638</v>
      </c>
      <c r="G915" s="14" t="n">
        <f aca="false">F915^2</f>
        <v>2.29858814057314</v>
      </c>
      <c r="H915" s="21"/>
      <c r="I915" s="21"/>
      <c r="J915" s="21"/>
      <c r="K915" s="21"/>
      <c r="L915" s="21"/>
      <c r="M915" s="21"/>
      <c r="N915" s="21"/>
      <c r="O915" s="21"/>
      <c r="P915" s="21"/>
      <c r="S915" s="20" t="n">
        <v>-1.51610954108638</v>
      </c>
      <c r="T915" s="20" t="n">
        <v>-1.267465347195</v>
      </c>
      <c r="U915" s="20" t="n">
        <v>0.411362825882668</v>
      </c>
      <c r="V915" s="20" t="n">
        <v>1.1032928869464</v>
      </c>
      <c r="W915" s="20" t="n">
        <v>-0.529010164303651</v>
      </c>
      <c r="X915" s="20" t="n">
        <v>-0.38675290713319</v>
      </c>
    </row>
    <row r="916" customFormat="false" ht="15" hidden="false" customHeight="false" outlineLevel="0" collapsed="false">
      <c r="A916" s="21" t="n">
        <v>892</v>
      </c>
      <c r="B916" s="18" t="n">
        <f aca="false">CHOOSE($G$9,S916,U916,W916)</f>
        <v>0.849718096887535</v>
      </c>
      <c r="C916" s="18" t="n">
        <f aca="false">CHOOSE($G$9,T916,V916,X916)</f>
        <v>-1.17170570037119</v>
      </c>
      <c r="D916" s="24" t="n">
        <f aca="false">$B$6+$B$7*B916</f>
        <v>0.134971809688754</v>
      </c>
      <c r="E916" s="24" t="n">
        <f aca="false">$C$6+$C$7*($B$8*B916+SQRT(1-$B$8^2)*C916)</f>
        <v>-0.00898678538367193</v>
      </c>
      <c r="F916" s="14" t="n">
        <f aca="false">B916</f>
        <v>0.849718096887535</v>
      </c>
      <c r="G916" s="14" t="n">
        <f aca="false">F916^2</f>
        <v>0.722020844178174</v>
      </c>
      <c r="H916" s="21"/>
      <c r="I916" s="21"/>
      <c r="J916" s="21"/>
      <c r="K916" s="21"/>
      <c r="L916" s="21"/>
      <c r="M916" s="21"/>
      <c r="N916" s="21"/>
      <c r="O916" s="21"/>
      <c r="P916" s="21"/>
      <c r="S916" s="20" t="n">
        <v>0.849718096887535</v>
      </c>
      <c r="T916" s="20" t="n">
        <v>-1.17170570037119</v>
      </c>
      <c r="U916" s="20" t="n">
        <v>-0.91130894072614</v>
      </c>
      <c r="V916" s="20" t="n">
        <v>-0.0722595144912471</v>
      </c>
      <c r="W916" s="20" t="n">
        <v>0.288359922295895</v>
      </c>
      <c r="X916" s="20" t="n">
        <v>-0.62655028863772</v>
      </c>
    </row>
    <row r="917" customFormat="false" ht="15" hidden="false" customHeight="false" outlineLevel="0" collapsed="false">
      <c r="A917" s="21" t="n">
        <v>893</v>
      </c>
      <c r="B917" s="18" t="n">
        <f aca="false">CHOOSE($G$9,S917,U917,W917)</f>
        <v>-0.44062134947506</v>
      </c>
      <c r="C917" s="18" t="n">
        <f aca="false">CHOOSE($G$9,T917,V917,X917)</f>
        <v>0.299186880701817</v>
      </c>
      <c r="D917" s="24" t="n">
        <f aca="false">$B$6+$B$7*B917</f>
        <v>0.00593786505249405</v>
      </c>
      <c r="E917" s="24" t="n">
        <f aca="false">$C$6+$C$7*($B$8*B917+SQRT(1-$B$8^2)*C917)</f>
        <v>0.0538792764429268</v>
      </c>
      <c r="F917" s="14" t="n">
        <f aca="false">B917</f>
        <v>-0.44062134947506</v>
      </c>
      <c r="G917" s="14" t="n">
        <f aca="false">F917^2</f>
        <v>0.194147173613223</v>
      </c>
      <c r="H917" s="21"/>
      <c r="I917" s="21"/>
      <c r="J917" s="21"/>
      <c r="K917" s="21"/>
      <c r="L917" s="21"/>
      <c r="M917" s="21"/>
      <c r="N917" s="21"/>
      <c r="O917" s="21"/>
      <c r="P917" s="21"/>
      <c r="S917" s="20" t="n">
        <v>-0.44062134947506</v>
      </c>
      <c r="T917" s="20" t="n">
        <v>0.299186880701817</v>
      </c>
      <c r="U917" s="20" t="n">
        <v>-0.28700489674822</v>
      </c>
      <c r="V917" s="20" t="n">
        <v>0.574505818835823</v>
      </c>
      <c r="W917" s="20" t="n">
        <v>-0.870141155676111</v>
      </c>
      <c r="X917" s="20" t="n">
        <v>0.371391020472474</v>
      </c>
    </row>
    <row r="918" customFormat="false" ht="15" hidden="false" customHeight="false" outlineLevel="0" collapsed="false">
      <c r="A918" s="21" t="n">
        <v>894</v>
      </c>
      <c r="B918" s="18" t="n">
        <f aca="false">CHOOSE($G$9,S918,U918,W918)</f>
        <v>-0.0625032385713</v>
      </c>
      <c r="C918" s="18" t="n">
        <f aca="false">CHOOSE($G$9,T918,V918,X918)</f>
        <v>0.290919306790728</v>
      </c>
      <c r="D918" s="24" t="n">
        <f aca="false">$B$6+$B$7*B918</f>
        <v>0.04374967614287</v>
      </c>
      <c r="E918" s="24" t="n">
        <f aca="false">$C$6+$C$7*($B$8*B918+SQRT(1-$B$8^2)*C918)</f>
        <v>0.0720691890846479</v>
      </c>
      <c r="F918" s="14" t="n">
        <f aca="false">B918</f>
        <v>-0.0625032385713</v>
      </c>
      <c r="G918" s="14" t="n">
        <f aca="false">F918^2</f>
        <v>0.00390665483190084</v>
      </c>
      <c r="H918" s="21"/>
      <c r="I918" s="21"/>
      <c r="J918" s="21"/>
      <c r="K918" s="21"/>
      <c r="L918" s="21"/>
      <c r="M918" s="21"/>
      <c r="N918" s="21"/>
      <c r="O918" s="21"/>
      <c r="P918" s="21"/>
      <c r="S918" s="20" t="n">
        <v>-0.0625032385713</v>
      </c>
      <c r="T918" s="20" t="n">
        <v>0.290919306790728</v>
      </c>
      <c r="U918" s="20" t="n">
        <v>0.175811374331463</v>
      </c>
      <c r="V918" s="20" t="n">
        <v>0.614268735695034</v>
      </c>
      <c r="W918" s="20" t="n">
        <v>-1.34665616498485</v>
      </c>
      <c r="X918" s="20" t="n">
        <v>1.34002791541246</v>
      </c>
    </row>
    <row r="919" customFormat="false" ht="15" hidden="false" customHeight="false" outlineLevel="0" collapsed="false">
      <c r="A919" s="21" t="n">
        <v>895</v>
      </c>
      <c r="B919" s="18" t="n">
        <f aca="false">CHOOSE($G$9,S919,U919,W919)</f>
        <v>1.38820057141262</v>
      </c>
      <c r="C919" s="18" t="n">
        <f aca="false">CHOOSE($G$9,T919,V919,X919)</f>
        <v>-0.548408716807409</v>
      </c>
      <c r="D919" s="24" t="n">
        <f aca="false">$B$6+$B$7*B919</f>
        <v>0.188820057141262</v>
      </c>
      <c r="E919" s="24" t="n">
        <f aca="false">$C$6+$C$7*($B$8*B919+SQRT(1-$B$8^2)*C919)</f>
        <v>0.0719164405294267</v>
      </c>
      <c r="F919" s="14" t="n">
        <f aca="false">B919</f>
        <v>1.38820057141262</v>
      </c>
      <c r="G919" s="14" t="n">
        <f aca="false">F919^2</f>
        <v>1.92710082647032</v>
      </c>
      <c r="H919" s="21"/>
      <c r="I919" s="21"/>
      <c r="J919" s="21"/>
      <c r="K919" s="21"/>
      <c r="L919" s="21"/>
      <c r="M919" s="21"/>
      <c r="N919" s="21"/>
      <c r="O919" s="21"/>
      <c r="P919" s="21"/>
      <c r="S919" s="20" t="n">
        <v>1.38820057141262</v>
      </c>
      <c r="T919" s="20" t="n">
        <v>-0.548408716807409</v>
      </c>
      <c r="U919" s="20" t="n">
        <v>0.759018321079167</v>
      </c>
      <c r="V919" s="20" t="n">
        <v>0.840244767561281</v>
      </c>
      <c r="W919" s="20" t="n">
        <v>-0.0303392688175943</v>
      </c>
      <c r="X919" s="20" t="n">
        <v>0.185478282967991</v>
      </c>
    </row>
    <row r="920" customFormat="false" ht="15" hidden="false" customHeight="false" outlineLevel="0" collapsed="false">
      <c r="A920" s="21" t="n">
        <v>896</v>
      </c>
      <c r="B920" s="18" t="n">
        <f aca="false">CHOOSE($G$9,S920,U920,W920)</f>
        <v>-0.2168178938686</v>
      </c>
      <c r="C920" s="18" t="n">
        <f aca="false">CHOOSE($G$9,T920,V920,X920)</f>
        <v>0.664669447536746</v>
      </c>
      <c r="D920" s="24" t="n">
        <f aca="false">$B$6+$B$7*B920</f>
        <v>0.02831821061314</v>
      </c>
      <c r="E920" s="24" t="n">
        <f aca="false">$C$6+$C$7*($B$8*B920+SQRT(1-$B$8^2)*C920)</f>
        <v>0.096721167975189</v>
      </c>
      <c r="F920" s="14" t="n">
        <f aca="false">B920</f>
        <v>-0.2168178938686</v>
      </c>
      <c r="G920" s="14" t="n">
        <f aca="false">F920^2</f>
        <v>0.0470099991016155</v>
      </c>
      <c r="H920" s="21"/>
      <c r="I920" s="21"/>
      <c r="J920" s="21"/>
      <c r="K920" s="21"/>
      <c r="L920" s="21"/>
      <c r="M920" s="21"/>
      <c r="N920" s="21"/>
      <c r="O920" s="21"/>
      <c r="P920" s="21"/>
      <c r="S920" s="20" t="n">
        <v>-0.2168178938686</v>
      </c>
      <c r="T920" s="20" t="n">
        <v>0.664669447536746</v>
      </c>
      <c r="U920" s="20" t="n">
        <v>-0.402514240099293</v>
      </c>
      <c r="V920" s="20" t="n">
        <v>-0.248822508961706</v>
      </c>
      <c r="W920" s="20" t="n">
        <v>-0.311264778701058</v>
      </c>
      <c r="X920" s="20" t="n">
        <v>-0.0415879539666381</v>
      </c>
    </row>
    <row r="921" customFormat="false" ht="15" hidden="false" customHeight="false" outlineLevel="0" collapsed="false">
      <c r="A921" s="21" t="n">
        <v>897</v>
      </c>
      <c r="B921" s="18" t="n">
        <f aca="false">CHOOSE($G$9,S921,U921,W921)</f>
        <v>0.0892572240072705</v>
      </c>
      <c r="C921" s="18" t="n">
        <f aca="false">CHOOSE($G$9,T921,V921,X921)</f>
        <v>-1.59397149883021</v>
      </c>
      <c r="D921" s="24" t="n">
        <f aca="false">$B$6+$B$7*B921</f>
        <v>0.0589257224007271</v>
      </c>
      <c r="E921" s="24" t="n">
        <f aca="false">$C$6+$C$7*($B$8*B921+SQRT(1-$B$8^2)*C921)</f>
        <v>-0.0835791198891681</v>
      </c>
      <c r="F921" s="14" t="n">
        <f aca="false">B921</f>
        <v>0.0892572240072705</v>
      </c>
      <c r="G921" s="14" t="n">
        <f aca="false">F921^2</f>
        <v>0.00796685203748407</v>
      </c>
      <c r="H921" s="21"/>
      <c r="I921" s="21"/>
      <c r="J921" s="21"/>
      <c r="K921" s="21"/>
      <c r="L921" s="21"/>
      <c r="M921" s="21"/>
      <c r="N921" s="21"/>
      <c r="O921" s="21"/>
      <c r="P921" s="21"/>
      <c r="S921" s="20" t="n">
        <v>0.0892572240072705</v>
      </c>
      <c r="T921" s="20" t="n">
        <v>-1.59397149883021</v>
      </c>
      <c r="U921" s="20" t="n">
        <v>0.0748905418637559</v>
      </c>
      <c r="V921" s="20" t="n">
        <v>-1.12482432032117</v>
      </c>
      <c r="W921" s="20" t="n">
        <v>-0.49458330196942</v>
      </c>
      <c r="X921" s="20" t="n">
        <v>1.47543703058261</v>
      </c>
    </row>
    <row r="922" customFormat="false" ht="15" hidden="false" customHeight="false" outlineLevel="0" collapsed="false">
      <c r="A922" s="21" t="n">
        <v>898</v>
      </c>
      <c r="B922" s="18" t="n">
        <f aca="false">CHOOSE($G$9,S922,U922,W922)</f>
        <v>-0.16063722840549</v>
      </c>
      <c r="C922" s="18" t="n">
        <f aca="false">CHOOSE($G$9,T922,V922,X922)</f>
        <v>-0.554286693510654</v>
      </c>
      <c r="D922" s="24" t="n">
        <f aca="false">$B$6+$B$7*B922</f>
        <v>0.033936277159451</v>
      </c>
      <c r="E922" s="24" t="n">
        <f aca="false">$C$6+$C$7*($B$8*B922+SQRT(1-$B$8^2)*C922)</f>
        <v>-0.00603449717626504</v>
      </c>
      <c r="F922" s="14" t="n">
        <f aca="false">B922</f>
        <v>-0.16063722840549</v>
      </c>
      <c r="G922" s="14" t="n">
        <f aca="false">F922^2</f>
        <v>0.0258043191497977</v>
      </c>
      <c r="H922" s="21"/>
      <c r="I922" s="21"/>
      <c r="J922" s="21"/>
      <c r="K922" s="21"/>
      <c r="L922" s="21"/>
      <c r="M922" s="21"/>
      <c r="N922" s="21"/>
      <c r="O922" s="21"/>
      <c r="P922" s="21"/>
      <c r="S922" s="20" t="n">
        <v>-0.16063722840549</v>
      </c>
      <c r="T922" s="20" t="n">
        <v>-0.554286693510654</v>
      </c>
      <c r="U922" s="20" t="n">
        <v>1.58701627072559</v>
      </c>
      <c r="V922" s="20" t="n">
        <v>0.791150476046716</v>
      </c>
      <c r="W922" s="20" t="n">
        <v>1.08260600753392</v>
      </c>
      <c r="X922" s="20" t="n">
        <v>0.203692959960185</v>
      </c>
    </row>
    <row r="923" customFormat="false" ht="15" hidden="false" customHeight="false" outlineLevel="0" collapsed="false">
      <c r="A923" s="21" t="n">
        <v>899</v>
      </c>
      <c r="B923" s="18" t="n">
        <f aca="false">CHOOSE($G$9,S923,U923,W923)</f>
        <v>0.522350875816426</v>
      </c>
      <c r="C923" s="18" t="n">
        <f aca="false">CHOOSE($G$9,T923,V923,X923)</f>
        <v>-0.755003097353874</v>
      </c>
      <c r="D923" s="24" t="n">
        <f aca="false">$B$6+$B$7*B923</f>
        <v>0.102235087581643</v>
      </c>
      <c r="E923" s="24" t="n">
        <f aca="false">$C$6+$C$7*($B$8*B923+SQRT(1-$B$8^2)*C923)</f>
        <v>0.0107323575663823</v>
      </c>
      <c r="F923" s="14" t="n">
        <f aca="false">B923</f>
        <v>0.522350875816426</v>
      </c>
      <c r="G923" s="14" t="n">
        <f aca="false">F923^2</f>
        <v>0.272850437466187</v>
      </c>
      <c r="H923" s="21"/>
      <c r="I923" s="21"/>
      <c r="J923" s="21"/>
      <c r="K923" s="21"/>
      <c r="L923" s="21"/>
      <c r="M923" s="21"/>
      <c r="N923" s="21"/>
      <c r="O923" s="21"/>
      <c r="P923" s="21"/>
      <c r="S923" s="20" t="n">
        <v>0.522350875816426</v>
      </c>
      <c r="T923" s="20" t="n">
        <v>-0.755003097353874</v>
      </c>
      <c r="U923" s="20" t="n">
        <v>0.172057345905018</v>
      </c>
      <c r="V923" s="20" t="n">
        <v>0.0256280934125584</v>
      </c>
      <c r="W923" s="20" t="n">
        <v>1.47353595834134</v>
      </c>
      <c r="X923" s="20" t="n">
        <v>-0.341051788810758</v>
      </c>
    </row>
    <row r="924" customFormat="false" ht="15" hidden="false" customHeight="false" outlineLevel="0" collapsed="false">
      <c r="A924" s="21" t="n">
        <v>900</v>
      </c>
      <c r="B924" s="18" t="n">
        <f aca="false">CHOOSE($G$9,S924,U924,W924)</f>
        <v>-0.71126352218778</v>
      </c>
      <c r="C924" s="18" t="n">
        <f aca="false">CHOOSE($G$9,T924,V924,X924)</f>
        <v>-0.679414688917297</v>
      </c>
      <c r="D924" s="24" t="n">
        <f aca="false">$B$6+$B$7*B924</f>
        <v>-0.021126352218778</v>
      </c>
      <c r="E924" s="24" t="n">
        <f aca="false">$C$6+$C$7*($B$8*B924+SQRT(1-$B$8^2)*C924)</f>
        <v>-0.0444022141400571</v>
      </c>
      <c r="F924" s="14" t="n">
        <f aca="false">B924</f>
        <v>-0.71126352218778</v>
      </c>
      <c r="G924" s="14" t="n">
        <f aca="false">F924^2</f>
        <v>0.505895797994967</v>
      </c>
      <c r="H924" s="21"/>
      <c r="I924" s="21"/>
      <c r="J924" s="21"/>
      <c r="K924" s="21"/>
      <c r="L924" s="21"/>
      <c r="M924" s="21"/>
      <c r="N924" s="21"/>
      <c r="O924" s="21"/>
      <c r="P924" s="21"/>
      <c r="S924" s="20" t="n">
        <v>-0.71126352218778</v>
      </c>
      <c r="T924" s="20" t="n">
        <v>-0.679414688917297</v>
      </c>
      <c r="U924" s="20" t="n">
        <v>-0.235696502155848</v>
      </c>
      <c r="V924" s="20" t="n">
        <v>-0.651861421912244</v>
      </c>
      <c r="W924" s="20" t="n">
        <v>-0.360803724341383</v>
      </c>
      <c r="X924" s="20" t="n">
        <v>1.23947744204732</v>
      </c>
    </row>
    <row r="925" customFormat="false" ht="15" hidden="false" customHeight="false" outlineLevel="0" collapsed="false">
      <c r="A925" s="21" t="n">
        <v>901</v>
      </c>
      <c r="B925" s="18" t="n">
        <f aca="false">CHOOSE($G$9,S925,U925,W925)</f>
        <v>1.63819771865789</v>
      </c>
      <c r="C925" s="18" t="n">
        <f aca="false">CHOOSE($G$9,T925,V925,X925)</f>
        <v>0.169479349007528</v>
      </c>
      <c r="D925" s="24" t="n">
        <f aca="false">$B$6+$B$7*B925</f>
        <v>0.213819771865789</v>
      </c>
      <c r="E925" s="24" t="n">
        <f aca="false">$C$6+$C$7*($B$8*B925+SQRT(1-$B$8^2)*C925)</f>
        <v>0.146587228098631</v>
      </c>
      <c r="F925" s="14" t="n">
        <f aca="false">B925</f>
        <v>1.63819771865789</v>
      </c>
      <c r="G925" s="14" t="n">
        <f aca="false">F925^2</f>
        <v>2.68369176541592</v>
      </c>
      <c r="H925" s="21"/>
      <c r="I925" s="21"/>
      <c r="J925" s="21"/>
      <c r="K925" s="21"/>
      <c r="L925" s="21"/>
      <c r="M925" s="21"/>
      <c r="N925" s="21"/>
      <c r="O925" s="21"/>
      <c r="P925" s="21"/>
      <c r="S925" s="20" t="n">
        <v>1.63819771865789</v>
      </c>
      <c r="T925" s="20" t="n">
        <v>0.169479349007528</v>
      </c>
      <c r="U925" s="20" t="n">
        <v>0.276480435697506</v>
      </c>
      <c r="V925" s="20" t="n">
        <v>-0.691415633150417</v>
      </c>
      <c r="W925" s="20" t="n">
        <v>-0.0362913283760926</v>
      </c>
      <c r="X925" s="20" t="n">
        <v>1.21096108406231</v>
      </c>
    </row>
    <row r="926" customFormat="false" ht="15" hidden="false" customHeight="false" outlineLevel="0" collapsed="false">
      <c r="A926" s="21" t="n">
        <v>902</v>
      </c>
      <c r="B926" s="18" t="n">
        <f aca="false">CHOOSE($G$9,S926,U926,W926)</f>
        <v>0.542688007559702</v>
      </c>
      <c r="C926" s="18" t="n">
        <f aca="false">CHOOSE($G$9,T926,V926,X926)</f>
        <v>-0.357377492485203</v>
      </c>
      <c r="D926" s="24" t="n">
        <f aca="false">$B$6+$B$7*B926</f>
        <v>0.10426880075597</v>
      </c>
      <c r="E926" s="24" t="n">
        <f aca="false">$C$6+$C$7*($B$8*B926+SQRT(1-$B$8^2)*C926)</f>
        <v>0.0461846016546883</v>
      </c>
      <c r="F926" s="14" t="n">
        <f aca="false">B926</f>
        <v>0.542688007559702</v>
      </c>
      <c r="G926" s="14" t="n">
        <f aca="false">F926^2</f>
        <v>0.294510273549119</v>
      </c>
      <c r="H926" s="21"/>
      <c r="I926" s="21"/>
      <c r="J926" s="21"/>
      <c r="K926" s="21"/>
      <c r="L926" s="21"/>
      <c r="M926" s="21"/>
      <c r="N926" s="21"/>
      <c r="O926" s="21"/>
      <c r="P926" s="21"/>
      <c r="S926" s="20" t="n">
        <v>0.542688007559702</v>
      </c>
      <c r="T926" s="20" t="n">
        <v>-0.357377492485203</v>
      </c>
      <c r="U926" s="20" t="n">
        <v>-1.20738827975252</v>
      </c>
      <c r="V926" s="20" t="n">
        <v>0.178841957997723</v>
      </c>
      <c r="W926" s="20" t="n">
        <v>0.0928099299895367</v>
      </c>
      <c r="X926" s="20" t="n">
        <v>-1.54151017807413</v>
      </c>
    </row>
    <row r="927" customFormat="false" ht="15" hidden="false" customHeight="false" outlineLevel="0" collapsed="false">
      <c r="A927" s="21" t="n">
        <v>903</v>
      </c>
      <c r="B927" s="18" t="n">
        <f aca="false">CHOOSE($G$9,S927,U927,W927)</f>
        <v>-1.10666498215731</v>
      </c>
      <c r="C927" s="18" t="n">
        <f aca="false">CHOOSE($G$9,T927,V927,X927)</f>
        <v>-0.185328146048512</v>
      </c>
      <c r="D927" s="24" t="n">
        <f aca="false">$B$6+$B$7*B927</f>
        <v>-0.0606664982157306</v>
      </c>
      <c r="E927" s="24" t="n">
        <f aca="false">$C$6+$C$7*($B$8*B927+SQRT(1-$B$8^2)*C927)</f>
        <v>-0.0213831373592938</v>
      </c>
      <c r="F927" s="14" t="n">
        <f aca="false">B927</f>
        <v>-1.10666498215731</v>
      </c>
      <c r="G927" s="14" t="n">
        <f aca="false">F927^2</f>
        <v>1.22470738273323</v>
      </c>
      <c r="H927" s="21"/>
      <c r="I927" s="21"/>
      <c r="J927" s="21"/>
      <c r="K927" s="21"/>
      <c r="L927" s="21"/>
      <c r="M927" s="21"/>
      <c r="N927" s="21"/>
      <c r="O927" s="21"/>
      <c r="P927" s="21"/>
      <c r="S927" s="20" t="n">
        <v>-1.10666498215731</v>
      </c>
      <c r="T927" s="20" t="n">
        <v>-0.185328146048512</v>
      </c>
      <c r="U927" s="20" t="n">
        <v>0.548150630456207</v>
      </c>
      <c r="V927" s="20" t="n">
        <v>1.23310674439353</v>
      </c>
      <c r="W927" s="20" t="n">
        <v>-1.0496637119417</v>
      </c>
      <c r="X927" s="20" t="n">
        <v>-0.656237555395057</v>
      </c>
    </row>
    <row r="928" customFormat="false" ht="15" hidden="false" customHeight="false" outlineLevel="0" collapsed="false">
      <c r="A928" s="21" t="n">
        <v>904</v>
      </c>
      <c r="B928" s="18" t="n">
        <f aca="false">CHOOSE($G$9,S928,U928,W928)</f>
        <v>-0.586831847367787</v>
      </c>
      <c r="C928" s="18" t="n">
        <f aca="false">CHOOSE($G$9,T928,V928,X928)</f>
        <v>-1.37485717625619</v>
      </c>
      <c r="D928" s="24" t="n">
        <f aca="false">$B$6+$B$7*B928</f>
        <v>-0.00868318473677872</v>
      </c>
      <c r="E928" s="24" t="n">
        <f aca="false">$C$6+$C$7*($B$8*B928+SQRT(1-$B$8^2)*C928)</f>
        <v>-0.0984077164897095</v>
      </c>
      <c r="F928" s="14" t="n">
        <f aca="false">B928</f>
        <v>-0.586831847367787</v>
      </c>
      <c r="G928" s="14" t="n">
        <f aca="false">F928^2</f>
        <v>0.34437161708509</v>
      </c>
      <c r="H928" s="21"/>
      <c r="I928" s="21"/>
      <c r="J928" s="21"/>
      <c r="K928" s="21"/>
      <c r="L928" s="21"/>
      <c r="M928" s="21"/>
      <c r="N928" s="21"/>
      <c r="O928" s="21"/>
      <c r="P928" s="21"/>
      <c r="S928" s="20" t="n">
        <v>-0.586831847367787</v>
      </c>
      <c r="T928" s="20" t="n">
        <v>-1.37485717625619</v>
      </c>
      <c r="U928" s="20" t="n">
        <v>-1.47339799608371</v>
      </c>
      <c r="V928" s="20" t="n">
        <v>1.5416285253834</v>
      </c>
      <c r="W928" s="20" t="n">
        <v>-1.44315467656739</v>
      </c>
      <c r="X928" s="20" t="n">
        <v>-1.7732680656083</v>
      </c>
    </row>
    <row r="929" customFormat="false" ht="15" hidden="false" customHeight="false" outlineLevel="0" collapsed="false">
      <c r="A929" s="21" t="n">
        <v>905</v>
      </c>
      <c r="B929" s="18" t="n">
        <f aca="false">CHOOSE($G$9,S929,U929,W929)</f>
        <v>1.02759093445178</v>
      </c>
      <c r="C929" s="18" t="n">
        <f aca="false">CHOOSE($G$9,T929,V929,X929)</f>
        <v>1.56232058454686</v>
      </c>
      <c r="D929" s="24" t="n">
        <f aca="false">$B$6+$B$7*B929</f>
        <v>0.152759093445179</v>
      </c>
      <c r="E929" s="24" t="n">
        <f aca="false">$C$6+$C$7*($B$8*B929+SQRT(1-$B$8^2)*C929)</f>
        <v>0.236680478229882</v>
      </c>
      <c r="F929" s="14" t="n">
        <f aca="false">B929</f>
        <v>1.02759093445178</v>
      </c>
      <c r="G929" s="14" t="n">
        <f aca="false">F929^2</f>
        <v>1.05594312856749</v>
      </c>
      <c r="H929" s="21"/>
      <c r="I929" s="21"/>
      <c r="J929" s="21"/>
      <c r="K929" s="21"/>
      <c r="L929" s="21"/>
      <c r="M929" s="21"/>
      <c r="N929" s="21"/>
      <c r="O929" s="21"/>
      <c r="P929" s="21"/>
      <c r="S929" s="20" t="n">
        <v>1.02759093445178</v>
      </c>
      <c r="T929" s="20" t="n">
        <v>1.56232058454686</v>
      </c>
      <c r="U929" s="20" t="n">
        <v>-0.380991317666499</v>
      </c>
      <c r="V929" s="20" t="n">
        <v>-0.510318671831533</v>
      </c>
      <c r="W929" s="20" t="n">
        <v>-0.742676894093927</v>
      </c>
      <c r="X929" s="20" t="n">
        <v>-0.427725880250178</v>
      </c>
    </row>
    <row r="930" customFormat="false" ht="15" hidden="false" customHeight="false" outlineLevel="0" collapsed="false">
      <c r="A930" s="21" t="n">
        <v>906</v>
      </c>
      <c r="B930" s="18" t="n">
        <f aca="false">CHOOSE($G$9,S930,U930,W930)</f>
        <v>-0.594023461573265</v>
      </c>
      <c r="C930" s="18" t="n">
        <f aca="false">CHOOSE($G$9,T930,V930,X930)</f>
        <v>-0.957603322672141</v>
      </c>
      <c r="D930" s="24" t="n">
        <f aca="false">$B$6+$B$7*B930</f>
        <v>-0.00940234615732653</v>
      </c>
      <c r="E930" s="24" t="n">
        <f aca="false">$C$6+$C$7*($B$8*B930+SQRT(1-$B$8^2)*C930)</f>
        <v>-0.0626320534969094</v>
      </c>
      <c r="F930" s="14" t="n">
        <f aca="false">B930</f>
        <v>-0.594023461573265</v>
      </c>
      <c r="G930" s="14" t="n">
        <f aca="false">F930^2</f>
        <v>0.352863872899485</v>
      </c>
      <c r="H930" s="21"/>
      <c r="I930" s="21"/>
      <c r="J930" s="21"/>
      <c r="K930" s="21"/>
      <c r="L930" s="21"/>
      <c r="M930" s="21"/>
      <c r="N930" s="21"/>
      <c r="O930" s="21"/>
      <c r="P930" s="21"/>
      <c r="S930" s="20" t="n">
        <v>-0.594023461573265</v>
      </c>
      <c r="T930" s="20" t="n">
        <v>-0.957603322672141</v>
      </c>
      <c r="U930" s="20" t="n">
        <v>-0.307995588614877</v>
      </c>
      <c r="V930" s="20" t="n">
        <v>0.303048354175646</v>
      </c>
      <c r="W930" s="20" t="n">
        <v>-1.49889360242908</v>
      </c>
      <c r="X930" s="20" t="n">
        <v>1.04101498744467</v>
      </c>
    </row>
    <row r="931" customFormat="false" ht="15" hidden="false" customHeight="false" outlineLevel="0" collapsed="false">
      <c r="A931" s="21" t="n">
        <v>907</v>
      </c>
      <c r="B931" s="18" t="n">
        <f aca="false">CHOOSE($G$9,S931,U931,W931)</f>
        <v>1.61761152772896</v>
      </c>
      <c r="C931" s="18" t="n">
        <f aca="false">CHOOSE($G$9,T931,V931,X931)</f>
        <v>-0.461504122733367</v>
      </c>
      <c r="D931" s="24" t="n">
        <f aca="false">$B$6+$B$7*B931</f>
        <v>0.211761152772896</v>
      </c>
      <c r="E931" s="24" t="n">
        <f aca="false">$C$6+$C$7*($B$8*B931+SQRT(1-$B$8^2)*C931)</f>
        <v>0.0909131469626131</v>
      </c>
      <c r="F931" s="14" t="n">
        <f aca="false">B931</f>
        <v>1.61761152772896</v>
      </c>
      <c r="G931" s="14" t="n">
        <f aca="false">F931^2</f>
        <v>2.61666705464161</v>
      </c>
      <c r="H931" s="21"/>
      <c r="I931" s="21"/>
      <c r="J931" s="21"/>
      <c r="K931" s="21"/>
      <c r="L931" s="21"/>
      <c r="M931" s="21"/>
      <c r="N931" s="21"/>
      <c r="O931" s="21"/>
      <c r="P931" s="21"/>
      <c r="S931" s="20" t="n">
        <v>1.61761152772896</v>
      </c>
      <c r="T931" s="20" t="n">
        <v>-0.461504122733367</v>
      </c>
      <c r="U931" s="20" t="n">
        <v>-1.69251119382097</v>
      </c>
      <c r="V931" s="20" t="n">
        <v>0.332739080794215</v>
      </c>
      <c r="W931" s="20" t="n">
        <v>0.665788493315023</v>
      </c>
      <c r="X931" s="20" t="n">
        <v>0.148083650659108</v>
      </c>
    </row>
    <row r="932" customFormat="false" ht="15" hidden="false" customHeight="false" outlineLevel="0" collapsed="false">
      <c r="A932" s="21" t="n">
        <v>908</v>
      </c>
      <c r="B932" s="18" t="n">
        <f aca="false">CHOOSE($G$9,S932,U932,W932)</f>
        <v>-1.44885774306377</v>
      </c>
      <c r="C932" s="18" t="n">
        <f aca="false">CHOOSE($G$9,T932,V932,X932)</f>
        <v>0.280838249284167</v>
      </c>
      <c r="D932" s="24" t="n">
        <f aca="false">$B$6+$B$7*B932</f>
        <v>-0.0948857743063768</v>
      </c>
      <c r="E932" s="24" t="n">
        <f aca="false">$C$6+$C$7*($B$8*B932+SQRT(1-$B$8^2)*C932)</f>
        <v>0.00187841867025516</v>
      </c>
      <c r="F932" s="14" t="n">
        <f aca="false">B932</f>
        <v>-1.44885774306377</v>
      </c>
      <c r="G932" s="14" t="n">
        <f aca="false">F932^2</f>
        <v>2.09918875963584</v>
      </c>
      <c r="H932" s="21"/>
      <c r="I932" s="21"/>
      <c r="J932" s="21"/>
      <c r="K932" s="21"/>
      <c r="L932" s="21"/>
      <c r="M932" s="21"/>
      <c r="N932" s="21"/>
      <c r="O932" s="21"/>
      <c r="P932" s="21"/>
      <c r="S932" s="20" t="n">
        <v>-1.44885774306377</v>
      </c>
      <c r="T932" s="20" t="n">
        <v>0.280838249284167</v>
      </c>
      <c r="U932" s="20" t="n">
        <v>1.38709211428118</v>
      </c>
      <c r="V932" s="20" t="n">
        <v>0.344886673582838</v>
      </c>
      <c r="W932" s="20" t="n">
        <v>-0.926814214611952</v>
      </c>
      <c r="X932" s="20" t="n">
        <v>1.20054325158769</v>
      </c>
    </row>
    <row r="933" customFormat="false" ht="15" hidden="false" customHeight="false" outlineLevel="0" collapsed="false">
      <c r="A933" s="21" t="n">
        <v>909</v>
      </c>
      <c r="B933" s="18" t="n">
        <f aca="false">CHOOSE($G$9,S933,U933,W933)</f>
        <v>-0.556220829541222</v>
      </c>
      <c r="C933" s="18" t="n">
        <f aca="false">CHOOSE($G$9,T933,V933,X933)</f>
        <v>0.504562431137247</v>
      </c>
      <c r="D933" s="24" t="n">
        <f aca="false">$B$6+$B$7*B933</f>
        <v>-0.00562208295412223</v>
      </c>
      <c r="E933" s="24" t="n">
        <f aca="false">$C$6+$C$7*($B$8*B933+SQRT(1-$B$8^2)*C933)</f>
        <v>0.0658853468389481</v>
      </c>
      <c r="F933" s="14" t="n">
        <f aca="false">B933</f>
        <v>-0.556220829541222</v>
      </c>
      <c r="G933" s="14" t="n">
        <f aca="false">F933^2</f>
        <v>0.309381611215526</v>
      </c>
      <c r="H933" s="21"/>
      <c r="I933" s="21"/>
      <c r="J933" s="21"/>
      <c r="K933" s="21"/>
      <c r="L933" s="21"/>
      <c r="M933" s="21"/>
      <c r="N933" s="21"/>
      <c r="O933" s="21"/>
      <c r="P933" s="21"/>
      <c r="S933" s="20" t="n">
        <v>-0.556220829541222</v>
      </c>
      <c r="T933" s="20" t="n">
        <v>0.504562431137247</v>
      </c>
      <c r="U933" s="20" t="n">
        <v>-0.997786820725549</v>
      </c>
      <c r="V933" s="20" t="n">
        <v>0.260584090673525</v>
      </c>
      <c r="W933" s="20" t="n">
        <v>-0.12181375062894</v>
      </c>
      <c r="X933" s="20" t="n">
        <v>-0.301201419620321</v>
      </c>
    </row>
    <row r="934" customFormat="false" ht="15" hidden="false" customHeight="false" outlineLevel="0" collapsed="false">
      <c r="A934" s="21" t="n">
        <v>910</v>
      </c>
      <c r="B934" s="18" t="n">
        <f aca="false">CHOOSE($G$9,S934,U934,W934)</f>
        <v>-0.740372218563704</v>
      </c>
      <c r="C934" s="18" t="n">
        <f aca="false">CHOOSE($G$9,T934,V934,X934)</f>
        <v>-2.59154529017187</v>
      </c>
      <c r="D934" s="24" t="n">
        <f aca="false">$B$6+$B$7*B934</f>
        <v>-0.0240372218563704</v>
      </c>
      <c r="E934" s="24" t="n">
        <f aca="false">$C$6+$C$7*($B$8*B934+SQRT(1-$B$8^2)*C934)</f>
        <v>-0.211453016562861</v>
      </c>
      <c r="F934" s="14" t="n">
        <f aca="false">B934</f>
        <v>-0.740372218563704</v>
      </c>
      <c r="G934" s="14" t="n">
        <f aca="false">F934^2</f>
        <v>0.548151022020941</v>
      </c>
      <c r="H934" s="21"/>
      <c r="I934" s="21"/>
      <c r="J934" s="21"/>
      <c r="K934" s="21"/>
      <c r="L934" s="21"/>
      <c r="M934" s="21"/>
      <c r="N934" s="21"/>
      <c r="O934" s="21"/>
      <c r="P934" s="21"/>
      <c r="S934" s="20" t="n">
        <v>-0.740372218563704</v>
      </c>
      <c r="T934" s="20" t="n">
        <v>-2.59154529017187</v>
      </c>
      <c r="U934" s="20" t="n">
        <v>1.351391136951</v>
      </c>
      <c r="V934" s="20" t="n">
        <v>0.433463130743992</v>
      </c>
      <c r="W934" s="20" t="n">
        <v>-0.822014548657959</v>
      </c>
      <c r="X934" s="20" t="n">
        <v>0.503121212694938</v>
      </c>
    </row>
    <row r="935" customFormat="false" ht="15" hidden="false" customHeight="false" outlineLevel="0" collapsed="false">
      <c r="A935" s="21" t="n">
        <v>911</v>
      </c>
      <c r="B935" s="18" t="n">
        <f aca="false">CHOOSE($G$9,S935,U935,W935)</f>
        <v>-0.252096755303545</v>
      </c>
      <c r="C935" s="18" t="n">
        <f aca="false">CHOOSE($G$9,T935,V935,X935)</f>
        <v>0.53160152224602</v>
      </c>
      <c r="D935" s="24" t="n">
        <f aca="false">$B$6+$B$7*B935</f>
        <v>0.0247903244696455</v>
      </c>
      <c r="E935" s="24" t="n">
        <f aca="false">$C$6+$C$7*($B$8*B935+SQRT(1-$B$8^2)*C935)</f>
        <v>0.0834332045303759</v>
      </c>
      <c r="F935" s="14" t="n">
        <f aca="false">B935</f>
        <v>-0.252096755303545</v>
      </c>
      <c r="G935" s="14" t="n">
        <f aca="false">F935^2</f>
        <v>0.0635527740345756</v>
      </c>
      <c r="H935" s="21"/>
      <c r="I935" s="21"/>
      <c r="J935" s="21"/>
      <c r="K935" s="21"/>
      <c r="L935" s="21"/>
      <c r="M935" s="21"/>
      <c r="N935" s="21"/>
      <c r="O935" s="21"/>
      <c r="P935" s="21"/>
      <c r="S935" s="20" t="n">
        <v>-0.252096755303545</v>
      </c>
      <c r="T935" s="20" t="n">
        <v>0.53160152224602</v>
      </c>
      <c r="U935" s="20" t="n">
        <v>0.774078203562974</v>
      </c>
      <c r="V935" s="20" t="n">
        <v>0.562845634716867</v>
      </c>
      <c r="W935" s="20" t="n">
        <v>0.0440303259509311</v>
      </c>
      <c r="X935" s="20" t="n">
        <v>0.16137596878394</v>
      </c>
    </row>
    <row r="936" customFormat="false" ht="15" hidden="false" customHeight="false" outlineLevel="0" collapsed="false">
      <c r="A936" s="21" t="n">
        <v>912</v>
      </c>
      <c r="B936" s="18" t="n">
        <f aca="false">CHOOSE($G$9,S936,U936,W936)</f>
        <v>-2.12206763679117</v>
      </c>
      <c r="C936" s="18" t="n">
        <f aca="false">CHOOSE($G$9,T936,V936,X936)</f>
        <v>2.41250212671345</v>
      </c>
      <c r="D936" s="24" t="n">
        <f aca="false">$B$6+$B$7*B936</f>
        <v>-0.162206763679117</v>
      </c>
      <c r="E936" s="24" t="n">
        <f aca="false">$C$6+$C$7*($B$8*B936+SQRT(1-$B$8^2)*C936)</f>
        <v>0.152825431002225</v>
      </c>
      <c r="F936" s="14" t="n">
        <f aca="false">B936</f>
        <v>-2.12206763679117</v>
      </c>
      <c r="G936" s="14" t="n">
        <f aca="false">F936^2</f>
        <v>4.50317105511647</v>
      </c>
      <c r="H936" s="21"/>
      <c r="I936" s="21"/>
      <c r="J936" s="21"/>
      <c r="K936" s="21"/>
      <c r="L936" s="21"/>
      <c r="M936" s="21"/>
      <c r="N936" s="21"/>
      <c r="O936" s="21"/>
      <c r="P936" s="21"/>
      <c r="S936" s="20" t="n">
        <v>-2.12206763679117</v>
      </c>
      <c r="T936" s="20" t="n">
        <v>2.41250212671345</v>
      </c>
      <c r="U936" s="20" t="n">
        <v>-0.308088075720674</v>
      </c>
      <c r="V936" s="20" t="n">
        <v>0.406992251769412</v>
      </c>
      <c r="W936" s="20" t="n">
        <v>-0.330849614638734</v>
      </c>
      <c r="X936" s="20" t="n">
        <v>1.20798292546397</v>
      </c>
    </row>
    <row r="937" customFormat="false" ht="15" hidden="false" customHeight="false" outlineLevel="0" collapsed="false">
      <c r="A937" s="21" t="n">
        <v>913</v>
      </c>
      <c r="B937" s="18" t="n">
        <f aca="false">CHOOSE($G$9,S937,U937,W937)</f>
        <v>-0.816561060775365</v>
      </c>
      <c r="C937" s="18" t="n">
        <f aca="false">CHOOSE($G$9,T937,V937,X937)</f>
        <v>-1.85473936047875</v>
      </c>
      <c r="D937" s="24" t="n">
        <f aca="false">$B$6+$B$7*B937</f>
        <v>-0.0316561060775365</v>
      </c>
      <c r="E937" s="24" t="n">
        <f aca="false">$C$6+$C$7*($B$8*B937+SQRT(1-$B$8^2)*C937)</f>
        <v>-0.151453193396118</v>
      </c>
      <c r="F937" s="14" t="n">
        <f aca="false">B937</f>
        <v>-0.816561060775365</v>
      </c>
      <c r="G937" s="14" t="n">
        <f aca="false">F937^2</f>
        <v>0.666771965974589</v>
      </c>
      <c r="H937" s="21"/>
      <c r="I937" s="21"/>
      <c r="J937" s="21"/>
      <c r="K937" s="21"/>
      <c r="L937" s="21"/>
      <c r="M937" s="21"/>
      <c r="N937" s="21"/>
      <c r="O937" s="21"/>
      <c r="P937" s="21"/>
      <c r="S937" s="20" t="n">
        <v>-0.816561060775365</v>
      </c>
      <c r="T937" s="20" t="n">
        <v>-1.85473936047875</v>
      </c>
      <c r="U937" s="20" t="n">
        <v>0.25863461337163</v>
      </c>
      <c r="V937" s="20" t="n">
        <v>-0.909238124663711</v>
      </c>
      <c r="W937" s="20" t="n">
        <v>0.273983586360931</v>
      </c>
      <c r="X937" s="20" t="n">
        <v>-2.19347069443109</v>
      </c>
    </row>
    <row r="938" customFormat="false" ht="15" hidden="false" customHeight="false" outlineLevel="0" collapsed="false">
      <c r="A938" s="21" t="n">
        <v>914</v>
      </c>
      <c r="B938" s="18" t="n">
        <f aca="false">CHOOSE($G$9,S938,U938,W938)</f>
        <v>0.241841185486753</v>
      </c>
      <c r="C938" s="18" t="n">
        <f aca="false">CHOOSE($G$9,T938,V938,X938)</f>
        <v>0.355342841314891</v>
      </c>
      <c r="D938" s="24" t="n">
        <f aca="false">$B$6+$B$7*B938</f>
        <v>0.0741841185486753</v>
      </c>
      <c r="E938" s="24" t="n">
        <f aca="false">$C$6+$C$7*($B$8*B938+SQRT(1-$B$8^2)*C938)</f>
        <v>0.0928656520375015</v>
      </c>
      <c r="F938" s="14" t="n">
        <f aca="false">B938</f>
        <v>0.241841185486753</v>
      </c>
      <c r="G938" s="14" t="n">
        <f aca="false">F938^2</f>
        <v>0.0584871589976382</v>
      </c>
      <c r="H938" s="21"/>
      <c r="I938" s="21"/>
      <c r="J938" s="21"/>
      <c r="K938" s="21"/>
      <c r="L938" s="21"/>
      <c r="M938" s="21"/>
      <c r="N938" s="21"/>
      <c r="O938" s="21"/>
      <c r="P938" s="21"/>
      <c r="S938" s="20" t="n">
        <v>0.241841185486753</v>
      </c>
      <c r="T938" s="20" t="n">
        <v>0.355342841314891</v>
      </c>
      <c r="U938" s="20" t="n">
        <v>-0.186713261330634</v>
      </c>
      <c r="V938" s="20" t="n">
        <v>-0.536282743741039</v>
      </c>
      <c r="W938" s="20" t="n">
        <v>0.776317459580257</v>
      </c>
      <c r="X938" s="20" t="n">
        <v>1.6727094003878</v>
      </c>
    </row>
    <row r="939" customFormat="false" ht="15" hidden="false" customHeight="false" outlineLevel="0" collapsed="false">
      <c r="A939" s="21" t="n">
        <v>915</v>
      </c>
      <c r="B939" s="18" t="n">
        <f aca="false">CHOOSE($G$9,S939,U939,W939)</f>
        <v>-1.24986243413288</v>
      </c>
      <c r="C939" s="18" t="n">
        <f aca="false">CHOOSE($G$9,T939,V939,X939)</f>
        <v>0.61482644045302</v>
      </c>
      <c r="D939" s="24" t="n">
        <f aca="false">$B$6+$B$7*B939</f>
        <v>-0.0749862434132882</v>
      </c>
      <c r="E939" s="24" t="n">
        <f aca="false">$C$6+$C$7*($B$8*B939+SQRT(1-$B$8^2)*C939)</f>
        <v>0.0407524099284235</v>
      </c>
      <c r="F939" s="14" t="n">
        <f aca="false">B939</f>
        <v>-1.24986243413288</v>
      </c>
      <c r="G939" s="14" t="n">
        <f aca="false">F939^2</f>
        <v>1.56215610425657</v>
      </c>
      <c r="H939" s="21"/>
      <c r="I939" s="21"/>
      <c r="J939" s="21"/>
      <c r="K939" s="21"/>
      <c r="L939" s="21"/>
      <c r="M939" s="21"/>
      <c r="N939" s="21"/>
      <c r="O939" s="21"/>
      <c r="P939" s="21"/>
      <c r="S939" s="20" t="n">
        <v>-1.24986243413288</v>
      </c>
      <c r="T939" s="20" t="n">
        <v>0.61482644045302</v>
      </c>
      <c r="U939" s="20" t="n">
        <v>-0.381880134455983</v>
      </c>
      <c r="V939" s="20" t="n">
        <v>0.933614634860839</v>
      </c>
      <c r="W939" s="20" t="n">
        <v>1.30815991014826</v>
      </c>
      <c r="X939" s="20" t="n">
        <v>1.45397844337211</v>
      </c>
    </row>
    <row r="940" customFormat="false" ht="15" hidden="false" customHeight="false" outlineLevel="0" collapsed="false">
      <c r="A940" s="21" t="n">
        <v>916</v>
      </c>
      <c r="B940" s="18" t="n">
        <f aca="false">CHOOSE($G$9,S940,U940,W940)</f>
        <v>-0.3587070062223</v>
      </c>
      <c r="C940" s="18" t="n">
        <f aca="false">CHOOSE($G$9,T940,V940,X940)</f>
        <v>0.437287672866985</v>
      </c>
      <c r="D940" s="24" t="n">
        <f aca="false">$B$6+$B$7*B940</f>
        <v>0.01412929937777</v>
      </c>
      <c r="E940" s="24" t="n">
        <f aca="false">$C$6+$C$7*($B$8*B940+SQRT(1-$B$8^2)*C940)</f>
        <v>0.0699348730353438</v>
      </c>
      <c r="F940" s="14" t="n">
        <f aca="false">B940</f>
        <v>-0.3587070062223</v>
      </c>
      <c r="G940" s="14" t="n">
        <f aca="false">F940^2</f>
        <v>0.128670716312965</v>
      </c>
      <c r="H940" s="21"/>
      <c r="I940" s="21"/>
      <c r="J940" s="21"/>
      <c r="K940" s="21"/>
      <c r="L940" s="21"/>
      <c r="M940" s="21"/>
      <c r="N940" s="21"/>
      <c r="O940" s="21"/>
      <c r="P940" s="21"/>
      <c r="S940" s="20" t="n">
        <v>-0.3587070062223</v>
      </c>
      <c r="T940" s="20" t="n">
        <v>0.437287672866985</v>
      </c>
      <c r="U940" s="20" t="n">
        <v>0.737758870439896</v>
      </c>
      <c r="V940" s="20" t="n">
        <v>-0.0160848745479717</v>
      </c>
      <c r="W940" s="20" t="n">
        <v>-0.537823054709168</v>
      </c>
      <c r="X940" s="20" t="n">
        <v>-1.0906660678999</v>
      </c>
    </row>
    <row r="941" customFormat="false" ht="15" hidden="false" customHeight="false" outlineLevel="0" collapsed="false">
      <c r="A941" s="21" t="n">
        <v>917</v>
      </c>
      <c r="B941" s="18" t="n">
        <f aca="false">CHOOSE($G$9,S941,U941,W941)</f>
        <v>0.417994591659197</v>
      </c>
      <c r="C941" s="18" t="n">
        <f aca="false">CHOOSE($G$9,T941,V941,X941)</f>
        <v>1.31507323220458</v>
      </c>
      <c r="D941" s="24" t="n">
        <f aca="false">$B$6+$B$7*B941</f>
        <v>0.0917994591659197</v>
      </c>
      <c r="E941" s="24" t="n">
        <f aca="false">$C$6+$C$7*($B$8*B941+SQRT(1-$B$8^2)*C941)</f>
        <v>0.184788412275568</v>
      </c>
      <c r="F941" s="14" t="n">
        <f aca="false">B941</f>
        <v>0.417994591659197</v>
      </c>
      <c r="G941" s="14" t="n">
        <f aca="false">F941^2</f>
        <v>0.174719478656339</v>
      </c>
      <c r="H941" s="21"/>
      <c r="I941" s="21"/>
      <c r="J941" s="21"/>
      <c r="K941" s="21"/>
      <c r="L941" s="21"/>
      <c r="M941" s="21"/>
      <c r="N941" s="21"/>
      <c r="O941" s="21"/>
      <c r="P941" s="21"/>
      <c r="S941" s="20" t="n">
        <v>0.417994591659197</v>
      </c>
      <c r="T941" s="20" t="n">
        <v>1.31507323220458</v>
      </c>
      <c r="U941" s="20" t="n">
        <v>-0.693748533115598</v>
      </c>
      <c r="V941" s="20" t="n">
        <v>0.77192920916783</v>
      </c>
      <c r="W941" s="20" t="n">
        <v>-0.861492994680181</v>
      </c>
      <c r="X941" s="20" t="n">
        <v>-0.330889363884137</v>
      </c>
    </row>
    <row r="942" customFormat="false" ht="15" hidden="false" customHeight="false" outlineLevel="0" collapsed="false">
      <c r="A942" s="21" t="n">
        <v>918</v>
      </c>
      <c r="B942" s="18" t="n">
        <f aca="false">CHOOSE($G$9,S942,U942,W942)</f>
        <v>0.542587559668288</v>
      </c>
      <c r="C942" s="18" t="n">
        <f aca="false">CHOOSE($G$9,T942,V942,X942)</f>
        <v>-0.0778712948274604</v>
      </c>
      <c r="D942" s="24" t="n">
        <f aca="false">$B$6+$B$7*B942</f>
        <v>0.104258755966829</v>
      </c>
      <c r="E942" s="24" t="n">
        <f aca="false">$C$6+$C$7*($B$8*B942+SQRT(1-$B$8^2)*C942)</f>
        <v>0.0703855260287976</v>
      </c>
      <c r="F942" s="14" t="n">
        <f aca="false">B942</f>
        <v>0.542587559668288</v>
      </c>
      <c r="G942" s="14" t="n">
        <f aca="false">F942^2</f>
        <v>0.294401259906788</v>
      </c>
      <c r="H942" s="21"/>
      <c r="I942" s="21"/>
      <c r="J942" s="21"/>
      <c r="K942" s="21"/>
      <c r="L942" s="21"/>
      <c r="M942" s="21"/>
      <c r="N942" s="21"/>
      <c r="O942" s="21"/>
      <c r="P942" s="21"/>
      <c r="S942" s="20" t="n">
        <v>0.542587559668288</v>
      </c>
      <c r="T942" s="20" t="n">
        <v>-0.0778712948274604</v>
      </c>
      <c r="U942" s="20" t="n">
        <v>-1.56462060741926</v>
      </c>
      <c r="V942" s="20" t="n">
        <v>-1.63786824992374</v>
      </c>
      <c r="W942" s="20" t="n">
        <v>-1.28688420366777</v>
      </c>
      <c r="X942" s="20" t="n">
        <v>1.83373268742233</v>
      </c>
    </row>
    <row r="943" customFormat="false" ht="15" hidden="false" customHeight="false" outlineLevel="0" collapsed="false">
      <c r="A943" s="21" t="n">
        <v>919</v>
      </c>
      <c r="B943" s="18" t="n">
        <f aca="false">CHOOSE($G$9,S943,U943,W943)</f>
        <v>-0.772278128350855</v>
      </c>
      <c r="C943" s="18" t="n">
        <f aca="false">CHOOSE($G$9,T943,V943,X943)</f>
        <v>1.93425375697428</v>
      </c>
      <c r="D943" s="24" t="n">
        <f aca="false">$B$6+$B$7*B943</f>
        <v>-0.0272278128350855</v>
      </c>
      <c r="E943" s="24" t="n">
        <f aca="false">$C$6+$C$7*($B$8*B943+SQRT(1-$B$8^2)*C943)</f>
        <v>0.178897382672979</v>
      </c>
      <c r="F943" s="14" t="n">
        <f aca="false">B943</f>
        <v>-0.772278128350855</v>
      </c>
      <c r="G943" s="14" t="n">
        <f aca="false">F943^2</f>
        <v>0.5964135075291</v>
      </c>
      <c r="H943" s="21"/>
      <c r="I943" s="21"/>
      <c r="J943" s="21"/>
      <c r="K943" s="21"/>
      <c r="L943" s="21"/>
      <c r="M943" s="21"/>
      <c r="N943" s="21"/>
      <c r="O943" s="21"/>
      <c r="P943" s="21"/>
      <c r="S943" s="20" t="n">
        <v>-0.772278128350855</v>
      </c>
      <c r="T943" s="20" t="n">
        <v>1.93425375697428</v>
      </c>
      <c r="U943" s="20" t="n">
        <v>0.654876448545117</v>
      </c>
      <c r="V943" s="20" t="n">
        <v>-0.686352634544782</v>
      </c>
      <c r="W943" s="20" t="n">
        <v>0.0678759534194083</v>
      </c>
      <c r="X943" s="20" t="n">
        <v>0.768424827745608</v>
      </c>
    </row>
    <row r="944" customFormat="false" ht="15" hidden="false" customHeight="false" outlineLevel="0" collapsed="false">
      <c r="A944" s="21" t="n">
        <v>920</v>
      </c>
      <c r="B944" s="18" t="n">
        <f aca="false">CHOOSE($G$9,S944,U944,W944)</f>
        <v>0.116025893969892</v>
      </c>
      <c r="C944" s="18" t="n">
        <f aca="false">CHOOSE($G$9,T944,V944,X944)</f>
        <v>1.38241610017294</v>
      </c>
      <c r="D944" s="24" t="n">
        <f aca="false">$B$6+$B$7*B944</f>
        <v>0.0616025893969892</v>
      </c>
      <c r="E944" s="24" t="n">
        <f aca="false">$C$6+$C$7*($B$8*B944+SQRT(1-$B$8^2)*C944)</f>
        <v>0.175522040833533</v>
      </c>
      <c r="F944" s="14" t="n">
        <f aca="false">B944</f>
        <v>0.116025893969892</v>
      </c>
      <c r="G944" s="14" t="n">
        <f aca="false">F944^2</f>
        <v>0.0134620080715126</v>
      </c>
      <c r="H944" s="21"/>
      <c r="I944" s="21"/>
      <c r="J944" s="21"/>
      <c r="K944" s="21"/>
      <c r="L944" s="21"/>
      <c r="M944" s="21"/>
      <c r="N944" s="21"/>
      <c r="O944" s="21"/>
      <c r="P944" s="21"/>
      <c r="S944" s="20" t="n">
        <v>0.116025893969892</v>
      </c>
      <c r="T944" s="20" t="n">
        <v>1.38241610017294</v>
      </c>
      <c r="U944" s="20" t="n">
        <v>-0.735822068225672</v>
      </c>
      <c r="V944" s="20" t="n">
        <v>-0.90574901614749</v>
      </c>
      <c r="W944" s="20" t="n">
        <v>-0.396590369318963</v>
      </c>
      <c r="X944" s="20" t="n">
        <v>-0.397397305464698</v>
      </c>
    </row>
    <row r="945" customFormat="false" ht="15" hidden="false" customHeight="false" outlineLevel="0" collapsed="false">
      <c r="A945" s="21" t="n">
        <v>921</v>
      </c>
      <c r="B945" s="18" t="n">
        <f aca="false">CHOOSE($G$9,S945,U945,W945)</f>
        <v>0.85199125747457</v>
      </c>
      <c r="C945" s="18" t="n">
        <f aca="false">CHOOSE($G$9,T945,V945,X945)</f>
        <v>0.674428534316398</v>
      </c>
      <c r="D945" s="24" t="n">
        <f aca="false">$B$6+$B$7*B945</f>
        <v>0.135199125747457</v>
      </c>
      <c r="E945" s="24" t="n">
        <f aca="false">$C$6+$C$7*($B$8*B945+SQRT(1-$B$8^2)*C945)</f>
        <v>0.151006787249239</v>
      </c>
      <c r="F945" s="14" t="n">
        <f aca="false">B945</f>
        <v>0.85199125747457</v>
      </c>
      <c r="G945" s="14" t="n">
        <f aca="false">F945^2</f>
        <v>0.725889102813099</v>
      </c>
      <c r="H945" s="21"/>
      <c r="I945" s="21"/>
      <c r="J945" s="21"/>
      <c r="K945" s="21"/>
      <c r="L945" s="21"/>
      <c r="M945" s="21"/>
      <c r="N945" s="21"/>
      <c r="O945" s="21"/>
      <c r="P945" s="21"/>
      <c r="S945" s="20" t="n">
        <v>0.85199125747457</v>
      </c>
      <c r="T945" s="20" t="n">
        <v>0.674428534316398</v>
      </c>
      <c r="U945" s="20" t="n">
        <v>0.516391820221746</v>
      </c>
      <c r="V945" s="20" t="n">
        <v>1.49776129851912</v>
      </c>
      <c r="W945" s="20" t="n">
        <v>-0.0187100968194674</v>
      </c>
      <c r="X945" s="20" t="n">
        <v>0.471193048677761</v>
      </c>
    </row>
    <row r="946" customFormat="false" ht="15" hidden="false" customHeight="false" outlineLevel="0" collapsed="false">
      <c r="A946" s="21" t="n">
        <v>922</v>
      </c>
      <c r="B946" s="18" t="n">
        <f aca="false">CHOOSE($G$9,S946,U946,W946)</f>
        <v>1.84079687487761</v>
      </c>
      <c r="C946" s="18" t="n">
        <f aca="false">CHOOSE($G$9,T946,V946,X946)</f>
        <v>-0.960846520919718</v>
      </c>
      <c r="D946" s="24" t="n">
        <f aca="false">$B$6+$B$7*B946</f>
        <v>0.234079687487761</v>
      </c>
      <c r="E946" s="24" t="n">
        <f aca="false">$C$6+$C$7*($B$8*B946+SQRT(1-$B$8^2)*C946)</f>
        <v>0.0588280941184432</v>
      </c>
      <c r="F946" s="14" t="n">
        <f aca="false">B946</f>
        <v>1.84079687487761</v>
      </c>
      <c r="G946" s="14" t="n">
        <f aca="false">F946^2</f>
        <v>3.38853313455917</v>
      </c>
      <c r="H946" s="21"/>
      <c r="I946" s="21"/>
      <c r="J946" s="21"/>
      <c r="K946" s="21"/>
      <c r="L946" s="21"/>
      <c r="M946" s="21"/>
      <c r="N946" s="21"/>
      <c r="O946" s="21"/>
      <c r="P946" s="21"/>
      <c r="S946" s="20" t="n">
        <v>1.84079687487761</v>
      </c>
      <c r="T946" s="20" t="n">
        <v>-0.960846520919718</v>
      </c>
      <c r="U946" s="20" t="n">
        <v>-1.14248726604518</v>
      </c>
      <c r="V946" s="20" t="n">
        <v>-0.388506415805947</v>
      </c>
      <c r="W946" s="20" t="n">
        <v>-1.22016785529618</v>
      </c>
      <c r="X946" s="20" t="n">
        <v>-0.868360898370985</v>
      </c>
    </row>
    <row r="947" customFormat="false" ht="15" hidden="false" customHeight="false" outlineLevel="0" collapsed="false">
      <c r="A947" s="21" t="n">
        <v>923</v>
      </c>
      <c r="B947" s="18" t="n">
        <f aca="false">CHOOSE($G$9,S947,U947,W947)</f>
        <v>-0.332584100750639</v>
      </c>
      <c r="C947" s="18" t="n">
        <f aca="false">CHOOSE($G$9,T947,V947,X947)</f>
        <v>0.253059999384036</v>
      </c>
      <c r="D947" s="24" t="n">
        <f aca="false">$B$6+$B$7*B947</f>
        <v>0.0167415899249361</v>
      </c>
      <c r="E947" s="24" t="n">
        <f aca="false">$C$6+$C$7*($B$8*B947+SQRT(1-$B$8^2)*C947)</f>
        <v>0.055286433777293</v>
      </c>
      <c r="F947" s="14" t="n">
        <f aca="false">B947</f>
        <v>-0.332584100750639</v>
      </c>
      <c r="G947" s="14" t="n">
        <f aca="false">F947^2</f>
        <v>0.110612184072111</v>
      </c>
      <c r="H947" s="21"/>
      <c r="I947" s="21"/>
      <c r="J947" s="21"/>
      <c r="K947" s="21"/>
      <c r="L947" s="21"/>
      <c r="M947" s="21"/>
      <c r="N947" s="21"/>
      <c r="O947" s="21"/>
      <c r="P947" s="21"/>
      <c r="S947" s="20" t="n">
        <v>-0.332584100750639</v>
      </c>
      <c r="T947" s="20" t="n">
        <v>0.253059999384036</v>
      </c>
      <c r="U947" s="20" t="n">
        <v>0.320346531136154</v>
      </c>
      <c r="V947" s="20" t="n">
        <v>-0.27957044715727</v>
      </c>
      <c r="W947" s="20" t="n">
        <v>0.524516529887418</v>
      </c>
      <c r="X947" s="20" t="n">
        <v>-0.408393054951026</v>
      </c>
    </row>
    <row r="948" customFormat="false" ht="15" hidden="false" customHeight="false" outlineLevel="0" collapsed="false">
      <c r="A948" s="21" t="n">
        <v>924</v>
      </c>
      <c r="B948" s="18" t="n">
        <f aca="false">CHOOSE($G$9,S948,U948,W948)</f>
        <v>-0.686893999169623</v>
      </c>
      <c r="C948" s="18" t="n">
        <f aca="false">CHOOSE($G$9,T948,V948,X948)</f>
        <v>1.14878487232643</v>
      </c>
      <c r="D948" s="24" t="n">
        <f aca="false">$B$6+$B$7*B948</f>
        <v>-0.0186893999169623</v>
      </c>
      <c r="E948" s="24" t="n">
        <f aca="false">$C$6+$C$7*($B$8*B948+SQRT(1-$B$8^2)*C948)</f>
        <v>0.115142988333314</v>
      </c>
      <c r="F948" s="14" t="n">
        <f aca="false">B948</f>
        <v>-0.686893999169623</v>
      </c>
      <c r="G948" s="14" t="n">
        <f aca="false">F948^2</f>
        <v>0.471823366095238</v>
      </c>
      <c r="H948" s="21"/>
      <c r="I948" s="21"/>
      <c r="J948" s="21"/>
      <c r="K948" s="21"/>
      <c r="L948" s="21"/>
      <c r="M948" s="21"/>
      <c r="N948" s="21"/>
      <c r="O948" s="21"/>
      <c r="P948" s="21"/>
      <c r="S948" s="20" t="n">
        <v>-0.686893999169623</v>
      </c>
      <c r="T948" s="20" t="n">
        <v>1.14878487232643</v>
      </c>
      <c r="U948" s="20" t="n">
        <v>-0.497323589323097</v>
      </c>
      <c r="V948" s="20" t="n">
        <v>-0.415629252453573</v>
      </c>
      <c r="W948" s="20" t="n">
        <v>1.77166441381312</v>
      </c>
      <c r="X948" s="20" t="n">
        <v>-0.0530818317955804</v>
      </c>
    </row>
    <row r="949" customFormat="false" ht="15" hidden="false" customHeight="false" outlineLevel="0" collapsed="false">
      <c r="A949" s="21" t="n">
        <v>925</v>
      </c>
      <c r="B949" s="18" t="n">
        <f aca="false">CHOOSE($G$9,S949,U949,W949)</f>
        <v>-0.422344847071895</v>
      </c>
      <c r="C949" s="18" t="n">
        <f aca="false">CHOOSE($G$9,T949,V949,X949)</f>
        <v>0.290182061822966</v>
      </c>
      <c r="D949" s="24" t="n">
        <f aca="false">$B$6+$B$7*B949</f>
        <v>0.00776551529281048</v>
      </c>
      <c r="E949" s="24" t="n">
        <f aca="false">$C$6+$C$7*($B$8*B949+SQRT(1-$B$8^2)*C949)</f>
        <v>0.0540132613725288</v>
      </c>
      <c r="F949" s="14" t="n">
        <f aca="false">B949</f>
        <v>-0.422344847071895</v>
      </c>
      <c r="G949" s="14" t="n">
        <f aca="false">F949^2</f>
        <v>0.178375169848183</v>
      </c>
      <c r="H949" s="21"/>
      <c r="I949" s="21"/>
      <c r="J949" s="21"/>
      <c r="K949" s="21"/>
      <c r="L949" s="21"/>
      <c r="M949" s="21"/>
      <c r="N949" s="21"/>
      <c r="O949" s="21"/>
      <c r="P949" s="21"/>
      <c r="S949" s="20" t="n">
        <v>-0.422344847071895</v>
      </c>
      <c r="T949" s="20" t="n">
        <v>0.290182061822966</v>
      </c>
      <c r="U949" s="20" t="n">
        <v>0.0517029240124094</v>
      </c>
      <c r="V949" s="20" t="n">
        <v>-0.104722889930716</v>
      </c>
      <c r="W949" s="20" t="n">
        <v>0.241523762783629</v>
      </c>
      <c r="X949" s="20" t="n">
        <v>-0.563813208318508</v>
      </c>
    </row>
    <row r="950" customFormat="false" ht="15" hidden="false" customHeight="false" outlineLevel="0" collapsed="false">
      <c r="A950" s="21" t="n">
        <v>926</v>
      </c>
      <c r="B950" s="18" t="n">
        <f aca="false">CHOOSE($G$9,S950,U950,W950)</f>
        <v>0.241735519299978</v>
      </c>
      <c r="C950" s="18" t="n">
        <f aca="false">CHOOSE($G$9,T950,V950,X950)</f>
        <v>0.0887886961224479</v>
      </c>
      <c r="D950" s="24" t="n">
        <f aca="false">$B$6+$B$7*B950</f>
        <v>0.0741735519299978</v>
      </c>
      <c r="E950" s="24" t="n">
        <f aca="false">$C$6+$C$7*($B$8*B950+SQRT(1-$B$8^2)*C950)</f>
        <v>0.0697761026060926</v>
      </c>
      <c r="F950" s="14" t="n">
        <f aca="false">B950</f>
        <v>0.241735519299978</v>
      </c>
      <c r="G950" s="14" t="n">
        <f aca="false">F950^2</f>
        <v>0.0584360612912301</v>
      </c>
      <c r="H950" s="21"/>
      <c r="I950" s="21"/>
      <c r="J950" s="21"/>
      <c r="K950" s="21"/>
      <c r="L950" s="21"/>
      <c r="M950" s="21"/>
      <c r="N950" s="21"/>
      <c r="O950" s="21"/>
      <c r="P950" s="21"/>
      <c r="S950" s="20" t="n">
        <v>0.241735519299978</v>
      </c>
      <c r="T950" s="20" t="n">
        <v>0.0887886961224479</v>
      </c>
      <c r="U950" s="20" t="n">
        <v>0.321676357053901</v>
      </c>
      <c r="V950" s="20" t="n">
        <v>1.23368689143603</v>
      </c>
      <c r="W950" s="20" t="n">
        <v>-2.31878963176275</v>
      </c>
      <c r="X950" s="20" t="n">
        <v>0.422824724391109</v>
      </c>
    </row>
    <row r="951" customFormat="false" ht="15" hidden="false" customHeight="false" outlineLevel="0" collapsed="false">
      <c r="A951" s="21" t="n">
        <v>927</v>
      </c>
      <c r="B951" s="18" t="n">
        <f aca="false">CHOOSE($G$9,S951,U951,W951)</f>
        <v>0.0636706782723094</v>
      </c>
      <c r="C951" s="18" t="n">
        <f aca="false">CHOOSE($G$9,T951,V951,X951)</f>
        <v>0.0741499837969095</v>
      </c>
      <c r="D951" s="24" t="n">
        <f aca="false">$B$6+$B$7*B951</f>
        <v>0.0563670678272309</v>
      </c>
      <c r="E951" s="24" t="n">
        <f aca="false">$C$6+$C$7*($B$8*B951+SQRT(1-$B$8^2)*C951)</f>
        <v>0.0596051108794483</v>
      </c>
      <c r="F951" s="14" t="n">
        <f aca="false">B951</f>
        <v>0.0636706782723094</v>
      </c>
      <c r="G951" s="14" t="n">
        <f aca="false">F951^2</f>
        <v>0.00405395527165593</v>
      </c>
      <c r="H951" s="21"/>
      <c r="I951" s="21"/>
      <c r="J951" s="21"/>
      <c r="K951" s="21"/>
      <c r="L951" s="21"/>
      <c r="M951" s="21"/>
      <c r="N951" s="21"/>
      <c r="O951" s="21"/>
      <c r="P951" s="21"/>
      <c r="S951" s="20" t="n">
        <v>0.0636706782723094</v>
      </c>
      <c r="T951" s="20" t="n">
        <v>0.0741499837969095</v>
      </c>
      <c r="U951" s="20" t="n">
        <v>0.188477275511224</v>
      </c>
      <c r="V951" s="20" t="n">
        <v>0.647418182936669</v>
      </c>
      <c r="W951" s="20" t="n">
        <v>-0.487752835656686</v>
      </c>
      <c r="X951" s="20" t="n">
        <v>0.745518860830802</v>
      </c>
    </row>
    <row r="952" customFormat="false" ht="15" hidden="false" customHeight="false" outlineLevel="0" collapsed="false">
      <c r="A952" s="21" t="n">
        <v>928</v>
      </c>
      <c r="B952" s="18" t="n">
        <f aca="false">CHOOSE($G$9,S952,U952,W952)</f>
        <v>-0.257958680155223</v>
      </c>
      <c r="C952" s="18" t="n">
        <f aca="false">CHOOSE($G$9,T952,V952,X952)</f>
        <v>0.824281956506868</v>
      </c>
      <c r="D952" s="24" t="n">
        <f aca="false">$B$6+$B$7*B952</f>
        <v>0.0242041319844777</v>
      </c>
      <c r="E952" s="24" t="n">
        <f aca="false">$C$6+$C$7*($B$8*B952+SQRT(1-$B$8^2)*C952)</f>
        <v>0.108486977413848</v>
      </c>
      <c r="F952" s="14" t="n">
        <f aca="false">B952</f>
        <v>-0.257958680155223</v>
      </c>
      <c r="G952" s="14" t="n">
        <f aca="false">F952^2</f>
        <v>0.0665426806674246</v>
      </c>
      <c r="H952" s="21"/>
      <c r="I952" s="21"/>
      <c r="J952" s="21"/>
      <c r="K952" s="21"/>
      <c r="L952" s="21"/>
      <c r="M952" s="21"/>
      <c r="N952" s="21"/>
      <c r="O952" s="21"/>
      <c r="P952" s="21"/>
      <c r="S952" s="20" t="n">
        <v>-0.257958680155223</v>
      </c>
      <c r="T952" s="20" t="n">
        <v>0.824281956506868</v>
      </c>
      <c r="U952" s="20" t="n">
        <v>0.283247036523062</v>
      </c>
      <c r="V952" s="20" t="n">
        <v>0.216640107827859</v>
      </c>
      <c r="W952" s="20" t="n">
        <v>0.478381492331499</v>
      </c>
      <c r="X952" s="20" t="n">
        <v>0.552066738421656</v>
      </c>
    </row>
    <row r="953" customFormat="false" ht="15" hidden="false" customHeight="false" outlineLevel="0" collapsed="false">
      <c r="A953" s="21" t="n">
        <v>929</v>
      </c>
      <c r="B953" s="18" t="n">
        <f aca="false">CHOOSE($G$9,S953,U953,W953)</f>
        <v>-1.41620366819447</v>
      </c>
      <c r="C953" s="18" t="n">
        <f aca="false">CHOOSE($G$9,T953,V953,X953)</f>
        <v>-1.62654074136504</v>
      </c>
      <c r="D953" s="24" t="n">
        <f aca="false">$B$6+$B$7*B953</f>
        <v>-0.0916203668194471</v>
      </c>
      <c r="E953" s="24" t="n">
        <f aca="false">$C$6+$C$7*($B$8*B953+SQRT(1-$B$8^2)*C953)</f>
        <v>-0.161672743640973</v>
      </c>
      <c r="F953" s="14" t="n">
        <f aca="false">B953</f>
        <v>-1.41620366819447</v>
      </c>
      <c r="G953" s="14" t="n">
        <f aca="false">F953^2</f>
        <v>2.00563282980747</v>
      </c>
      <c r="H953" s="21"/>
      <c r="I953" s="21"/>
      <c r="J953" s="21"/>
      <c r="K953" s="21"/>
      <c r="L953" s="21"/>
      <c r="M953" s="21"/>
      <c r="N953" s="21"/>
      <c r="O953" s="21"/>
      <c r="P953" s="21"/>
      <c r="S953" s="20" t="n">
        <v>-1.41620366819447</v>
      </c>
      <c r="T953" s="20" t="n">
        <v>-1.62654074136504</v>
      </c>
      <c r="U953" s="20" t="n">
        <v>-0.514613594779408</v>
      </c>
      <c r="V953" s="20" t="n">
        <v>0.375525257587536</v>
      </c>
      <c r="W953" s="20" t="n">
        <v>1.30649788063601</v>
      </c>
      <c r="X953" s="20" t="n">
        <v>-2.5303000628924</v>
      </c>
    </row>
    <row r="954" customFormat="false" ht="15" hidden="false" customHeight="false" outlineLevel="0" collapsed="false">
      <c r="A954" s="21" t="n">
        <v>930</v>
      </c>
      <c r="B954" s="18" t="n">
        <f aca="false">CHOOSE($G$9,S954,U954,W954)</f>
        <v>1.72030859442454</v>
      </c>
      <c r="C954" s="18" t="n">
        <f aca="false">CHOOSE($G$9,T954,V954,X954)</f>
        <v>-0.935158769609866</v>
      </c>
      <c r="D954" s="24" t="n">
        <f aca="false">$B$6+$B$7*B954</f>
        <v>0.222030859442454</v>
      </c>
      <c r="E954" s="24" t="n">
        <f aca="false">$C$6+$C$7*($B$8*B954+SQRT(1-$B$8^2)*C954)</f>
        <v>0.0550283046158327</v>
      </c>
      <c r="F954" s="14" t="n">
        <f aca="false">B954</f>
        <v>1.72030859442454</v>
      </c>
      <c r="G954" s="14" t="n">
        <f aca="false">F954^2</f>
        <v>2.95946166005093</v>
      </c>
      <c r="H954" s="21"/>
      <c r="I954" s="21"/>
      <c r="J954" s="21"/>
      <c r="K954" s="21"/>
      <c r="L954" s="21"/>
      <c r="M954" s="21"/>
      <c r="N954" s="21"/>
      <c r="O954" s="21"/>
      <c r="P954" s="21"/>
      <c r="S954" s="20" t="n">
        <v>1.72030859442454</v>
      </c>
      <c r="T954" s="20" t="n">
        <v>-0.935158769609866</v>
      </c>
      <c r="U954" s="20" t="n">
        <v>0.270247677659383</v>
      </c>
      <c r="V954" s="20" t="n">
        <v>-3.02043297237345</v>
      </c>
      <c r="W954" s="20" t="n">
        <v>-2.46827525203281</v>
      </c>
      <c r="X954" s="20" t="n">
        <v>0.664833894847643</v>
      </c>
    </row>
    <row r="955" customFormat="false" ht="15" hidden="false" customHeight="false" outlineLevel="0" collapsed="false">
      <c r="A955" s="21" t="n">
        <v>931</v>
      </c>
      <c r="B955" s="18" t="n">
        <f aca="false">CHOOSE($G$9,S955,U955,W955)</f>
        <v>-0.321918414976646</v>
      </c>
      <c r="C955" s="18" t="n">
        <f aca="false">CHOOSE($G$9,T955,V955,X955)</f>
        <v>-0.99998424291888</v>
      </c>
      <c r="D955" s="24" t="n">
        <f aca="false">$B$6+$B$7*B955</f>
        <v>0.0178081585023354</v>
      </c>
      <c r="E955" s="24" t="n">
        <f aca="false">$C$6+$C$7*($B$8*B955+SQRT(1-$B$8^2)*C955)</f>
        <v>-0.0526970965240222</v>
      </c>
      <c r="F955" s="14" t="n">
        <f aca="false">B955</f>
        <v>-0.321918414976646</v>
      </c>
      <c r="G955" s="14" t="n">
        <f aca="false">F955^2</f>
        <v>0.103631465901076</v>
      </c>
      <c r="H955" s="21"/>
      <c r="I955" s="21"/>
      <c r="J955" s="21"/>
      <c r="K955" s="21"/>
      <c r="L955" s="21"/>
      <c r="M955" s="21"/>
      <c r="N955" s="21"/>
      <c r="O955" s="21"/>
      <c r="P955" s="21"/>
      <c r="S955" s="20" t="n">
        <v>-0.321918414976646</v>
      </c>
      <c r="T955" s="20" t="n">
        <v>-0.99998424291888</v>
      </c>
      <c r="U955" s="20" t="n">
        <v>-0.216604319867693</v>
      </c>
      <c r="V955" s="20" t="n">
        <v>1.45991563976552</v>
      </c>
      <c r="W955" s="20" t="n">
        <v>1.08229576857107</v>
      </c>
      <c r="X955" s="20" t="n">
        <v>-0.564414340125757</v>
      </c>
    </row>
    <row r="956" customFormat="false" ht="15" hidden="false" customHeight="false" outlineLevel="0" collapsed="false">
      <c r="A956" s="21" t="n">
        <v>932</v>
      </c>
      <c r="B956" s="18" t="n">
        <f aca="false">CHOOSE($G$9,S956,U956,W956)</f>
        <v>-0.513424637647071</v>
      </c>
      <c r="C956" s="18" t="n">
        <f aca="false">CHOOSE($G$9,T956,V956,X956)</f>
        <v>2.18824592811489</v>
      </c>
      <c r="D956" s="24" t="n">
        <f aca="false">$B$6+$B$7*B956</f>
        <v>-0.00134246376470711</v>
      </c>
      <c r="E956" s="24" t="n">
        <f aca="false">$C$6+$C$7*($B$8*B956+SQRT(1-$B$8^2)*C956)</f>
        <v>0.213836424465182</v>
      </c>
      <c r="F956" s="14" t="n">
        <f aca="false">B956</f>
        <v>-0.513424637647071</v>
      </c>
      <c r="G956" s="14" t="n">
        <f aca="false">F956^2</f>
        <v>0.263604858543026</v>
      </c>
      <c r="H956" s="21"/>
      <c r="I956" s="21"/>
      <c r="J956" s="21"/>
      <c r="K956" s="21"/>
      <c r="L956" s="21"/>
      <c r="M956" s="21"/>
      <c r="N956" s="21"/>
      <c r="O956" s="21"/>
      <c r="P956" s="21"/>
      <c r="S956" s="20" t="n">
        <v>-0.513424637647071</v>
      </c>
      <c r="T956" s="20" t="n">
        <v>2.18824592811489</v>
      </c>
      <c r="U956" s="20" t="n">
        <v>-0.167853967997403</v>
      </c>
      <c r="V956" s="20" t="n">
        <v>-0.30772629236959</v>
      </c>
      <c r="W956" s="20" t="n">
        <v>1.50417085793392</v>
      </c>
      <c r="X956" s="20" t="n">
        <v>-3.90610111181733</v>
      </c>
    </row>
    <row r="957" customFormat="false" ht="15" hidden="false" customHeight="false" outlineLevel="0" collapsed="false">
      <c r="A957" s="21" t="n">
        <v>933</v>
      </c>
      <c r="B957" s="18" t="n">
        <f aca="false">CHOOSE($G$9,S957,U957,W957)</f>
        <v>-1.12028867285473</v>
      </c>
      <c r="C957" s="18" t="n">
        <f aca="false">CHOOSE($G$9,T957,V957,X957)</f>
        <v>0.139248819419091</v>
      </c>
      <c r="D957" s="24" t="n">
        <f aca="false">$B$6+$B$7*B957</f>
        <v>-0.0620288672854729</v>
      </c>
      <c r="E957" s="24" t="n">
        <f aca="false">$C$6+$C$7*($B$8*B957+SQRT(1-$B$8^2)*C957)</f>
        <v>0.00604486786365605</v>
      </c>
      <c r="F957" s="14" t="n">
        <f aca="false">B957</f>
        <v>-1.12028867285473</v>
      </c>
      <c r="G957" s="14" t="n">
        <f aca="false">F957^2</f>
        <v>1.25504671052661</v>
      </c>
      <c r="H957" s="21"/>
      <c r="I957" s="21"/>
      <c r="J957" s="21"/>
      <c r="K957" s="21"/>
      <c r="L957" s="21"/>
      <c r="M957" s="21"/>
      <c r="N957" s="21"/>
      <c r="O957" s="21"/>
      <c r="P957" s="21"/>
      <c r="S957" s="20" t="n">
        <v>-1.12028867285473</v>
      </c>
      <c r="T957" s="20" t="n">
        <v>0.139248819419091</v>
      </c>
      <c r="U957" s="20" t="n">
        <v>-0.838537901300846</v>
      </c>
      <c r="V957" s="20" t="n">
        <v>0.312949727390805</v>
      </c>
      <c r="W957" s="20" t="n">
        <v>-0.888184881280155</v>
      </c>
      <c r="X957" s="20" t="n">
        <v>-0.337742985250786</v>
      </c>
    </row>
    <row r="958" customFormat="false" ht="15" hidden="false" customHeight="false" outlineLevel="0" collapsed="false">
      <c r="A958" s="21" t="n">
        <v>934</v>
      </c>
      <c r="B958" s="18" t="n">
        <f aca="false">CHOOSE($G$9,S958,U958,W958)</f>
        <v>-0.137265748096264</v>
      </c>
      <c r="C958" s="18" t="n">
        <f aca="false">CHOOSE($G$9,T958,V958,X958)</f>
        <v>-0.0991306948242729</v>
      </c>
      <c r="D958" s="24" t="n">
        <f aca="false">$B$6+$B$7*B958</f>
        <v>0.0362734251903736</v>
      </c>
      <c r="E958" s="24" t="n">
        <f aca="false">$C$6+$C$7*($B$8*B958+SQRT(1-$B$8^2)*C958)</f>
        <v>0.0345517425939245</v>
      </c>
      <c r="F958" s="14" t="n">
        <f aca="false">B958</f>
        <v>-0.137265748096264</v>
      </c>
      <c r="G958" s="14" t="n">
        <f aca="false">F958^2</f>
        <v>0.0188418856004269</v>
      </c>
      <c r="H958" s="21"/>
      <c r="I958" s="21"/>
      <c r="J958" s="21"/>
      <c r="K958" s="21"/>
      <c r="L958" s="21"/>
      <c r="M958" s="21"/>
      <c r="N958" s="21"/>
      <c r="O958" s="21"/>
      <c r="P958" s="21"/>
      <c r="S958" s="20" t="n">
        <v>-0.137265748096264</v>
      </c>
      <c r="T958" s="20" t="n">
        <v>-0.0991306948242729</v>
      </c>
      <c r="U958" s="20" t="n">
        <v>0.0296562374809348</v>
      </c>
      <c r="V958" s="20" t="n">
        <v>-1.87023719489955</v>
      </c>
      <c r="W958" s="20" t="n">
        <v>-0.194481131556604</v>
      </c>
      <c r="X958" s="20" t="n">
        <v>-2.06397983755791</v>
      </c>
    </row>
    <row r="959" customFormat="false" ht="15" hidden="false" customHeight="false" outlineLevel="0" collapsed="false">
      <c r="A959" s="21" t="n">
        <v>935</v>
      </c>
      <c r="B959" s="18" t="n">
        <f aca="false">CHOOSE($G$9,S959,U959,W959)</f>
        <v>0.825742865098448</v>
      </c>
      <c r="C959" s="18" t="n">
        <f aca="false">CHOOSE($G$9,T959,V959,X959)</f>
        <v>-0.597132532733628</v>
      </c>
      <c r="D959" s="24" t="n">
        <f aca="false">$B$6+$B$7*B959</f>
        <v>0.132574286509845</v>
      </c>
      <c r="E959" s="24" t="n">
        <f aca="false">$C$6+$C$7*($B$8*B959+SQRT(1-$B$8^2)*C959)</f>
        <v>0.0395739489775759</v>
      </c>
      <c r="F959" s="14" t="n">
        <f aca="false">B959</f>
        <v>0.825742865098448</v>
      </c>
      <c r="G959" s="14" t="n">
        <f aca="false">F959^2</f>
        <v>0.681851279260993</v>
      </c>
      <c r="H959" s="21"/>
      <c r="I959" s="21"/>
      <c r="J959" s="21"/>
      <c r="K959" s="21"/>
      <c r="L959" s="21"/>
      <c r="M959" s="21"/>
      <c r="N959" s="21"/>
      <c r="O959" s="21"/>
      <c r="P959" s="21"/>
      <c r="S959" s="20" t="n">
        <v>0.825742865098448</v>
      </c>
      <c r="T959" s="20" t="n">
        <v>-0.597132532733628</v>
      </c>
      <c r="U959" s="20" t="n">
        <v>0.943356891787995</v>
      </c>
      <c r="V959" s="20" t="n">
        <v>0.937790322674732</v>
      </c>
      <c r="W959" s="20" t="n">
        <v>0.930059532510778</v>
      </c>
      <c r="X959" s="20" t="n">
        <v>-0.190322609749531</v>
      </c>
    </row>
    <row r="960" customFormat="false" ht="15" hidden="false" customHeight="false" outlineLevel="0" collapsed="false">
      <c r="A960" s="21" t="n">
        <v>936</v>
      </c>
      <c r="B960" s="18" t="n">
        <f aca="false">CHOOSE($G$9,S960,U960,W960)</f>
        <v>0.422014373320621</v>
      </c>
      <c r="C960" s="18" t="n">
        <f aca="false">CHOOSE($G$9,T960,V960,X960)</f>
        <v>0.845983773432645</v>
      </c>
      <c r="D960" s="24" t="n">
        <f aca="false">$B$6+$B$7*B960</f>
        <v>0.0922014373320621</v>
      </c>
      <c r="E960" s="24" t="n">
        <f aca="false">$C$6+$C$7*($B$8*B960+SQRT(1-$B$8^2)*C960)</f>
        <v>0.14436506256424</v>
      </c>
      <c r="F960" s="14" t="n">
        <f aca="false">B960</f>
        <v>0.422014373320621</v>
      </c>
      <c r="G960" s="14" t="n">
        <f aca="false">F960^2</f>
        <v>0.178096131289197</v>
      </c>
      <c r="H960" s="21"/>
      <c r="I960" s="21"/>
      <c r="J960" s="21"/>
      <c r="K960" s="21"/>
      <c r="L960" s="21"/>
      <c r="M960" s="21"/>
      <c r="N960" s="21"/>
      <c r="O960" s="21"/>
      <c r="P960" s="21"/>
      <c r="S960" s="20" t="n">
        <v>0.422014373320621</v>
      </c>
      <c r="T960" s="20" t="n">
        <v>0.845983773432645</v>
      </c>
      <c r="U960" s="20" t="n">
        <v>-0.774736006279211</v>
      </c>
      <c r="V960" s="20" t="n">
        <v>0.987591057238519</v>
      </c>
      <c r="W960" s="20" t="n">
        <v>0.342345825961966</v>
      </c>
      <c r="X960" s="20" t="n">
        <v>-0.158873283309791</v>
      </c>
    </row>
    <row r="961" customFormat="false" ht="15" hidden="false" customHeight="false" outlineLevel="0" collapsed="false">
      <c r="A961" s="21" t="n">
        <v>937</v>
      </c>
      <c r="B961" s="18" t="n">
        <f aca="false">CHOOSE($G$9,S961,U961,W961)</f>
        <v>0.656552683432684</v>
      </c>
      <c r="C961" s="18" t="n">
        <f aca="false">CHOOSE($G$9,T961,V961,X961)</f>
        <v>0.753487676815252</v>
      </c>
      <c r="D961" s="24" t="n">
        <f aca="false">$B$6+$B$7*B961</f>
        <v>0.115655268343268</v>
      </c>
      <c r="E961" s="24" t="n">
        <f aca="false">$C$6+$C$7*($B$8*B961+SQRT(1-$B$8^2)*C961)</f>
        <v>0.148081581127687</v>
      </c>
      <c r="F961" s="14" t="n">
        <f aca="false">B961</f>
        <v>0.656552683432684</v>
      </c>
      <c r="G961" s="14" t="n">
        <f aca="false">F961^2</f>
        <v>0.431061426122657</v>
      </c>
      <c r="H961" s="21"/>
      <c r="I961" s="21"/>
      <c r="J961" s="21"/>
      <c r="K961" s="21"/>
      <c r="L961" s="21"/>
      <c r="M961" s="21"/>
      <c r="N961" s="21"/>
      <c r="O961" s="21"/>
      <c r="P961" s="21"/>
      <c r="S961" s="20" t="n">
        <v>0.656552683432684</v>
      </c>
      <c r="T961" s="20" t="n">
        <v>0.753487676815252</v>
      </c>
      <c r="U961" s="20" t="n">
        <v>0.636965804843862</v>
      </c>
      <c r="V961" s="20" t="n">
        <v>-1.43528700833121</v>
      </c>
      <c r="W961" s="20" t="n">
        <v>-1.2375610700693</v>
      </c>
      <c r="X961" s="20" t="n">
        <v>-0.639080493197796</v>
      </c>
    </row>
    <row r="962" customFormat="false" ht="15" hidden="false" customHeight="false" outlineLevel="0" collapsed="false">
      <c r="A962" s="21" t="n">
        <v>938</v>
      </c>
      <c r="B962" s="18" t="n">
        <f aca="false">CHOOSE($G$9,S962,U962,W962)</f>
        <v>0.206896899333068</v>
      </c>
      <c r="C962" s="18" t="n">
        <f aca="false">CHOOSE($G$9,T962,V962,X962)</f>
        <v>1.08048592481799</v>
      </c>
      <c r="D962" s="24" t="n">
        <f aca="false">$B$6+$B$7*B962</f>
        <v>0.0706896899333069</v>
      </c>
      <c r="E962" s="24" t="n">
        <f aca="false">$C$6+$C$7*($B$8*B962+SQRT(1-$B$8^2)*C962)</f>
        <v>0.153917670899044</v>
      </c>
      <c r="F962" s="14" t="n">
        <f aca="false">B962</f>
        <v>0.206896899333068</v>
      </c>
      <c r="G962" s="14" t="n">
        <f aca="false">F962^2</f>
        <v>0.0428063269536379</v>
      </c>
      <c r="H962" s="21"/>
      <c r="I962" s="21"/>
      <c r="J962" s="21"/>
      <c r="K962" s="21"/>
      <c r="L962" s="21"/>
      <c r="M962" s="21"/>
      <c r="N962" s="21"/>
      <c r="O962" s="21"/>
      <c r="P962" s="21"/>
      <c r="S962" s="20" t="n">
        <v>0.206896899333068</v>
      </c>
      <c r="T962" s="20" t="n">
        <v>1.08048592481799</v>
      </c>
      <c r="U962" s="20" t="n">
        <v>1.0163426357924</v>
      </c>
      <c r="V962" s="20" t="n">
        <v>0.457162580914993</v>
      </c>
      <c r="W962" s="20" t="n">
        <v>0.702648706209378</v>
      </c>
      <c r="X962" s="20" t="n">
        <v>1.12342017301011</v>
      </c>
    </row>
    <row r="963" customFormat="false" ht="15" hidden="false" customHeight="false" outlineLevel="0" collapsed="false">
      <c r="A963" s="21" t="n">
        <v>939</v>
      </c>
      <c r="B963" s="18" t="n">
        <f aca="false">CHOOSE($G$9,S963,U963,W963)</f>
        <v>0.717801511308388</v>
      </c>
      <c r="C963" s="18" t="n">
        <f aca="false">CHOOSE($G$9,T963,V963,X963)</f>
        <v>-0.340508685036206</v>
      </c>
      <c r="D963" s="24" t="n">
        <f aca="false">$B$6+$B$7*B963</f>
        <v>0.121780151130839</v>
      </c>
      <c r="E963" s="24" t="n">
        <f aca="false">$C$6+$C$7*($B$8*B963+SQRT(1-$B$8^2)*C963)</f>
        <v>0.0564011584203605</v>
      </c>
      <c r="F963" s="14" t="n">
        <f aca="false">B963</f>
        <v>0.717801511308388</v>
      </c>
      <c r="G963" s="14" t="n">
        <f aca="false">F963^2</f>
        <v>0.515239009636605</v>
      </c>
      <c r="H963" s="21"/>
      <c r="I963" s="21"/>
      <c r="J963" s="21"/>
      <c r="K963" s="21"/>
      <c r="L963" s="21"/>
      <c r="M963" s="21"/>
      <c r="N963" s="21"/>
      <c r="O963" s="21"/>
      <c r="P963" s="21"/>
      <c r="S963" s="20" t="n">
        <v>0.717801511308388</v>
      </c>
      <c r="T963" s="20" t="n">
        <v>-0.340508685036206</v>
      </c>
      <c r="U963" s="20" t="n">
        <v>1.47914793986447</v>
      </c>
      <c r="V963" s="20" t="n">
        <v>0.913144285242396</v>
      </c>
      <c r="W963" s="20" t="n">
        <v>-0.235430633479674</v>
      </c>
      <c r="X963" s="20" t="n">
        <v>1.47757100014648</v>
      </c>
    </row>
    <row r="964" customFormat="false" ht="15" hidden="false" customHeight="false" outlineLevel="0" collapsed="false">
      <c r="A964" s="21" t="n">
        <v>940</v>
      </c>
      <c r="B964" s="18" t="n">
        <f aca="false">CHOOSE($G$9,S964,U964,W964)</f>
        <v>-0.432067423632039</v>
      </c>
      <c r="C964" s="18" t="n">
        <f aca="false">CHOOSE($G$9,T964,V964,X964)</f>
        <v>1.63809403127776</v>
      </c>
      <c r="D964" s="24" t="n">
        <f aca="false">$B$6+$B$7*B964</f>
        <v>0.00679325763679608</v>
      </c>
      <c r="E964" s="24" t="n">
        <f aca="false">$C$6+$C$7*($B$8*B964+SQRT(1-$B$8^2)*C964)</f>
        <v>0.170259733305818</v>
      </c>
      <c r="F964" s="14" t="n">
        <f aca="false">B964</f>
        <v>-0.432067423632039</v>
      </c>
      <c r="G964" s="14" t="n">
        <f aca="false">F964^2</f>
        <v>0.186682258564028</v>
      </c>
      <c r="H964" s="21"/>
      <c r="I964" s="21"/>
      <c r="J964" s="21"/>
      <c r="K964" s="21"/>
      <c r="L964" s="21"/>
      <c r="M964" s="21"/>
      <c r="N964" s="21"/>
      <c r="O964" s="21"/>
      <c r="P964" s="21"/>
      <c r="S964" s="20" t="n">
        <v>-0.432067423632039</v>
      </c>
      <c r="T964" s="20" t="n">
        <v>1.63809403127776</v>
      </c>
      <c r="U964" s="20" t="n">
        <v>-1.34599541372541</v>
      </c>
      <c r="V964" s="20" t="n">
        <v>0.0372096299789722</v>
      </c>
      <c r="W964" s="20" t="n">
        <v>-0.137204509036233</v>
      </c>
      <c r="X964" s="20" t="n">
        <v>0.144338136398754</v>
      </c>
    </row>
    <row r="965" customFormat="false" ht="15" hidden="false" customHeight="false" outlineLevel="0" collapsed="false">
      <c r="A965" s="21" t="n">
        <v>941</v>
      </c>
      <c r="B965" s="18" t="n">
        <f aca="false">CHOOSE($G$9,S965,U965,W965)</f>
        <v>-0.806960524241371</v>
      </c>
      <c r="C965" s="18" t="n">
        <f aca="false">CHOOSE($G$9,T965,V965,X965)</f>
        <v>-0.120981929570431</v>
      </c>
      <c r="D965" s="24" t="n">
        <f aca="false">$B$6+$B$7*B965</f>
        <v>-0.0306960524241371</v>
      </c>
      <c r="E965" s="24" t="n">
        <f aca="false">$C$6+$C$7*($B$8*B965+SQRT(1-$B$8^2)*C965)</f>
        <v>-0.000825368652753802</v>
      </c>
      <c r="F965" s="14" t="n">
        <f aca="false">B965</f>
        <v>-0.806960524241371</v>
      </c>
      <c r="G965" s="14" t="n">
        <f aca="false">F965^2</f>
        <v>0.651185287683908</v>
      </c>
      <c r="H965" s="21"/>
      <c r="I965" s="21"/>
      <c r="J965" s="21"/>
      <c r="K965" s="21"/>
      <c r="L965" s="21"/>
      <c r="M965" s="21"/>
      <c r="N965" s="21"/>
      <c r="O965" s="21"/>
      <c r="P965" s="21"/>
      <c r="S965" s="20" t="n">
        <v>-0.806960524241371</v>
      </c>
      <c r="T965" s="20" t="n">
        <v>-0.120981929570431</v>
      </c>
      <c r="U965" s="20" t="n">
        <v>1.52181110050678</v>
      </c>
      <c r="V965" s="20" t="n">
        <v>-1.02117454829442</v>
      </c>
      <c r="W965" s="20" t="n">
        <v>-0.481019846937081</v>
      </c>
      <c r="X965" s="20" t="n">
        <v>-1.01718676886664</v>
      </c>
    </row>
    <row r="966" customFormat="false" ht="15" hidden="false" customHeight="false" outlineLevel="0" collapsed="false">
      <c r="A966" s="21" t="n">
        <v>942</v>
      </c>
      <c r="B966" s="18" t="n">
        <f aca="false">CHOOSE($G$9,S966,U966,W966)</f>
        <v>0.983766041503331</v>
      </c>
      <c r="C966" s="18" t="n">
        <f aca="false">CHOOSE($G$9,T966,V966,X966)</f>
        <v>-0.23075016024159</v>
      </c>
      <c r="D966" s="24" t="n">
        <f aca="false">$B$6+$B$7*B966</f>
        <v>0.148376604150333</v>
      </c>
      <c r="E966" s="24" t="n">
        <f aca="false">$C$6+$C$7*($B$8*B966+SQRT(1-$B$8^2)*C966)</f>
        <v>0.0792047520055119</v>
      </c>
      <c r="F966" s="14" t="n">
        <f aca="false">B966</f>
        <v>0.983766041503331</v>
      </c>
      <c r="G966" s="14" t="n">
        <f aca="false">F966^2</f>
        <v>0.967795624415133</v>
      </c>
      <c r="H966" s="21"/>
      <c r="I966" s="21"/>
      <c r="J966" s="21"/>
      <c r="K966" s="21"/>
      <c r="L966" s="21"/>
      <c r="M966" s="21"/>
      <c r="N966" s="21"/>
      <c r="O966" s="21"/>
      <c r="P966" s="21"/>
      <c r="S966" s="20" t="n">
        <v>0.983766041503331</v>
      </c>
      <c r="T966" s="20" t="n">
        <v>-0.23075016024159</v>
      </c>
      <c r="U966" s="20" t="n">
        <v>-0.335673180101846</v>
      </c>
      <c r="V966" s="20" t="n">
        <v>1.83567507729657</v>
      </c>
      <c r="W966" s="20" t="n">
        <v>1.11671684545032</v>
      </c>
      <c r="X966" s="20" t="n">
        <v>0.821039933696529</v>
      </c>
    </row>
    <row r="967" customFormat="false" ht="15" hidden="false" customHeight="false" outlineLevel="0" collapsed="false">
      <c r="A967" s="21" t="n">
        <v>943</v>
      </c>
      <c r="B967" s="18" t="n">
        <f aca="false">CHOOSE($G$9,S967,U967,W967)</f>
        <v>-0.69748972393922</v>
      </c>
      <c r="C967" s="18" t="n">
        <f aca="false">CHOOSE($G$9,T967,V967,X967)</f>
        <v>1.22512865146786</v>
      </c>
      <c r="D967" s="24" t="n">
        <f aca="false">$B$6+$B$7*B967</f>
        <v>-0.019748972393922</v>
      </c>
      <c r="E967" s="24" t="n">
        <f aca="false">$C$6+$C$7*($B$8*B967+SQRT(1-$B$8^2)*C967)</f>
        <v>0.121224767310573</v>
      </c>
      <c r="F967" s="14" t="n">
        <f aca="false">B967</f>
        <v>-0.69748972393922</v>
      </c>
      <c r="G967" s="14" t="n">
        <f aca="false">F967^2</f>
        <v>0.486491915000809</v>
      </c>
      <c r="H967" s="21"/>
      <c r="I967" s="21"/>
      <c r="J967" s="21"/>
      <c r="K967" s="21"/>
      <c r="L967" s="21"/>
      <c r="M967" s="21"/>
      <c r="N967" s="21"/>
      <c r="O967" s="21"/>
      <c r="P967" s="21"/>
      <c r="S967" s="20" t="n">
        <v>-0.69748972393922</v>
      </c>
      <c r="T967" s="20" t="n">
        <v>1.22512865146786</v>
      </c>
      <c r="U967" s="20" t="n">
        <v>0.366046702544679</v>
      </c>
      <c r="V967" s="20" t="n">
        <v>0.804544074430735</v>
      </c>
      <c r="W967" s="20" t="n">
        <v>-1.63062837715605</v>
      </c>
      <c r="X967" s="20" t="n">
        <v>-0.275924461347872</v>
      </c>
    </row>
    <row r="968" customFormat="false" ht="15" hidden="false" customHeight="false" outlineLevel="0" collapsed="false">
      <c r="A968" s="21" t="n">
        <v>944</v>
      </c>
      <c r="B968" s="18" t="n">
        <f aca="false">CHOOSE($G$9,S968,U968,W968)</f>
        <v>-0.15337795986538</v>
      </c>
      <c r="C968" s="18" t="n">
        <f aca="false">CHOOSE($G$9,T968,V968,X968)</f>
        <v>-1.41017243609089</v>
      </c>
      <c r="D968" s="24" t="n">
        <f aca="false">$B$6+$B$7*B968</f>
        <v>0.034662204013462</v>
      </c>
      <c r="E968" s="24" t="n">
        <f aca="false">$C$6+$C$7*($B$8*B968+SQRT(1-$B$8^2)*C968)</f>
        <v>-0.0797934133303989</v>
      </c>
      <c r="F968" s="14" t="n">
        <f aca="false">B968</f>
        <v>-0.15337795986538</v>
      </c>
      <c r="G968" s="14" t="n">
        <f aca="false">F968^2</f>
        <v>0.0235247985724662</v>
      </c>
      <c r="H968" s="21"/>
      <c r="I968" s="21"/>
      <c r="J968" s="21"/>
      <c r="K968" s="21"/>
      <c r="L968" s="21"/>
      <c r="M968" s="21"/>
      <c r="N968" s="21"/>
      <c r="O968" s="21"/>
      <c r="P968" s="21"/>
      <c r="S968" s="20" t="n">
        <v>-0.15337795986538</v>
      </c>
      <c r="T968" s="20" t="n">
        <v>-1.41017243609089</v>
      </c>
      <c r="U968" s="20" t="n">
        <v>-0.869086987821021</v>
      </c>
      <c r="V968" s="20" t="n">
        <v>-0.715741134324814</v>
      </c>
      <c r="W968" s="20" t="n">
        <v>0.969987237358656</v>
      </c>
      <c r="X968" s="20" t="n">
        <v>-1.25272866661268</v>
      </c>
    </row>
    <row r="969" customFormat="false" ht="15" hidden="false" customHeight="false" outlineLevel="0" collapsed="false">
      <c r="A969" s="21" t="n">
        <v>945</v>
      </c>
      <c r="B969" s="18" t="n">
        <f aca="false">CHOOSE($G$9,S969,U969,W969)</f>
        <v>-0.263727751212399</v>
      </c>
      <c r="C969" s="18" t="n">
        <f aca="false">CHOOSE($G$9,T969,V969,X969)</f>
        <v>-0.612441238043359</v>
      </c>
      <c r="D969" s="24" t="n">
        <f aca="false">$B$6+$B$7*B969</f>
        <v>0.0236272248787601</v>
      </c>
      <c r="E969" s="24" t="n">
        <f aca="false">$C$6+$C$7*($B$8*B969+SQRT(1-$B$8^2)*C969)</f>
        <v>-0.0162253546076941</v>
      </c>
      <c r="F969" s="14" t="n">
        <f aca="false">B969</f>
        <v>-0.263727751212399</v>
      </c>
      <c r="G969" s="14" t="n">
        <f aca="false">F969^2</f>
        <v>0.0695523267595488</v>
      </c>
      <c r="H969" s="21"/>
      <c r="I969" s="21"/>
      <c r="J969" s="21"/>
      <c r="K969" s="21"/>
      <c r="L969" s="21"/>
      <c r="M969" s="21"/>
      <c r="N969" s="21"/>
      <c r="O969" s="21"/>
      <c r="P969" s="21"/>
      <c r="S969" s="20" t="n">
        <v>-0.263727751212399</v>
      </c>
      <c r="T969" s="20" t="n">
        <v>-0.612441238043359</v>
      </c>
      <c r="U969" s="20" t="n">
        <v>-0.588571896141038</v>
      </c>
      <c r="V969" s="20" t="n">
        <v>0.348906880281813</v>
      </c>
      <c r="W969" s="20" t="n">
        <v>-1.82804857241634</v>
      </c>
      <c r="X969" s="20" t="n">
        <v>-0.531080144625797</v>
      </c>
    </row>
    <row r="970" customFormat="false" ht="15" hidden="false" customHeight="false" outlineLevel="0" collapsed="false">
      <c r="A970" s="21" t="n">
        <v>946</v>
      </c>
      <c r="B970" s="18" t="n">
        <f aca="false">CHOOSE($G$9,S970,U970,W970)</f>
        <v>-0.610047529303003</v>
      </c>
      <c r="C970" s="18" t="n">
        <f aca="false">CHOOSE($G$9,T970,V970,X970)</f>
        <v>3.26165524121274</v>
      </c>
      <c r="D970" s="24" t="n">
        <f aca="false">$B$6+$B$7*B970</f>
        <v>-0.0110047529303003</v>
      </c>
      <c r="E970" s="24" t="n">
        <f aca="false">$C$6+$C$7*($B$8*B970+SQRT(1-$B$8^2)*C970)</f>
        <v>0.301965253262539</v>
      </c>
      <c r="F970" s="14" t="n">
        <f aca="false">B970</f>
        <v>-0.610047529303003</v>
      </c>
      <c r="G970" s="14" t="n">
        <f aca="false">F970^2</f>
        <v>0.372157988008699</v>
      </c>
      <c r="H970" s="21"/>
      <c r="I970" s="21"/>
      <c r="J970" s="21"/>
      <c r="K970" s="21"/>
      <c r="L970" s="21"/>
      <c r="M970" s="21"/>
      <c r="N970" s="21"/>
      <c r="O970" s="21"/>
      <c r="P970" s="21"/>
      <c r="S970" s="20" t="n">
        <v>-0.610047529303003</v>
      </c>
      <c r="T970" s="20" t="n">
        <v>3.26165524121274</v>
      </c>
      <c r="U970" s="20" t="n">
        <v>1.80222809361621</v>
      </c>
      <c r="V970" s="20" t="n">
        <v>-2.3977248363652</v>
      </c>
      <c r="W970" s="20" t="n">
        <v>-0.819816595862165</v>
      </c>
      <c r="X970" s="20" t="n">
        <v>0.262578459039872</v>
      </c>
    </row>
    <row r="971" customFormat="false" ht="15" hidden="false" customHeight="false" outlineLevel="0" collapsed="false">
      <c r="A971" s="21" t="n">
        <v>947</v>
      </c>
      <c r="B971" s="18" t="n">
        <f aca="false">CHOOSE($G$9,S971,U971,W971)</f>
        <v>-0.392132740981566</v>
      </c>
      <c r="C971" s="18" t="n">
        <f aca="false">CHOOSE($G$9,T971,V971,X971)</f>
        <v>-0.425577580172617</v>
      </c>
      <c r="D971" s="24" t="n">
        <f aca="false">$B$6+$B$7*B971</f>
        <v>0.0107867259018434</v>
      </c>
      <c r="E971" s="24" t="n">
        <f aca="false">$C$6+$C$7*($B$8*B971+SQRT(1-$B$8^2)*C971)</f>
        <v>-0.00646273662013784</v>
      </c>
      <c r="F971" s="14" t="n">
        <f aca="false">B971</f>
        <v>-0.392132740981566</v>
      </c>
      <c r="G971" s="14" t="n">
        <f aca="false">F971^2</f>
        <v>0.153768086549716</v>
      </c>
      <c r="H971" s="21"/>
      <c r="I971" s="21"/>
      <c r="J971" s="21"/>
      <c r="K971" s="21"/>
      <c r="L971" s="21"/>
      <c r="M971" s="21"/>
      <c r="N971" s="21"/>
      <c r="O971" s="21"/>
      <c r="P971" s="21"/>
      <c r="S971" s="20" t="n">
        <v>-0.392132740981566</v>
      </c>
      <c r="T971" s="20" t="n">
        <v>-0.425577580172617</v>
      </c>
      <c r="U971" s="20" t="n">
        <v>0.31911244150692</v>
      </c>
      <c r="V971" s="20" t="n">
        <v>1.14514107923394</v>
      </c>
      <c r="W971" s="20" t="n">
        <v>-2.87130893803422</v>
      </c>
      <c r="X971" s="20" t="n">
        <v>-0.438005622769806</v>
      </c>
    </row>
    <row r="972" customFormat="false" ht="15" hidden="false" customHeight="false" outlineLevel="0" collapsed="false">
      <c r="A972" s="21" t="n">
        <v>948</v>
      </c>
      <c r="B972" s="18" t="n">
        <f aca="false">CHOOSE($G$9,S972,U972,W972)</f>
        <v>1.29943514629017</v>
      </c>
      <c r="C972" s="18" t="n">
        <f aca="false">CHOOSE($G$9,T972,V972,X972)</f>
        <v>-0.0365100722850812</v>
      </c>
      <c r="D972" s="24" t="n">
        <f aca="false">$B$6+$B$7*B972</f>
        <v>0.179943514629017</v>
      </c>
      <c r="E972" s="24" t="n">
        <f aca="false">$C$6+$C$7*($B$8*B972+SQRT(1-$B$8^2)*C972)</f>
        <v>0.11180989230522</v>
      </c>
      <c r="F972" s="14" t="n">
        <f aca="false">B972</f>
        <v>1.29943514629017</v>
      </c>
      <c r="G972" s="14" t="n">
        <f aca="false">F972^2</f>
        <v>1.68853169941415</v>
      </c>
      <c r="H972" s="21"/>
      <c r="I972" s="21"/>
      <c r="J972" s="21"/>
      <c r="K972" s="21"/>
      <c r="L972" s="21"/>
      <c r="M972" s="21"/>
      <c r="N972" s="21"/>
      <c r="O972" s="21"/>
      <c r="P972" s="21"/>
      <c r="S972" s="20" t="n">
        <v>1.29943514629017</v>
      </c>
      <c r="T972" s="20" t="n">
        <v>-0.0365100722850812</v>
      </c>
      <c r="U972" s="20" t="n">
        <v>0.478217463522821</v>
      </c>
      <c r="V972" s="20" t="n">
        <v>0.44022781088427</v>
      </c>
      <c r="W972" s="20" t="n">
        <v>-0.0528955586712181</v>
      </c>
      <c r="X972" s="20" t="n">
        <v>-0.579110541702516</v>
      </c>
    </row>
    <row r="973" customFormat="false" ht="15" hidden="false" customHeight="false" outlineLevel="0" collapsed="false">
      <c r="A973" s="21" t="n">
        <v>949</v>
      </c>
      <c r="B973" s="18" t="n">
        <f aca="false">CHOOSE($G$9,S973,U973,W973)</f>
        <v>-0.466714353397657</v>
      </c>
      <c r="C973" s="18" t="n">
        <f aca="false">CHOOSE($G$9,T973,V973,X973)</f>
        <v>-0.172417207572826</v>
      </c>
      <c r="D973" s="24" t="n">
        <f aca="false">$B$6+$B$7*B973</f>
        <v>0.00332856466023426</v>
      </c>
      <c r="E973" s="24" t="n">
        <f aca="false">$C$6+$C$7*($B$8*B973+SQRT(1-$B$8^2)*C973)</f>
        <v>0.0117325141493529</v>
      </c>
      <c r="F973" s="14" t="n">
        <f aca="false">B973</f>
        <v>-0.466714353397657</v>
      </c>
      <c r="G973" s="14" t="n">
        <f aca="false">F973^2</f>
        <v>0.217822287667393</v>
      </c>
      <c r="H973" s="21"/>
      <c r="I973" s="21"/>
      <c r="J973" s="21"/>
      <c r="K973" s="21"/>
      <c r="L973" s="21"/>
      <c r="M973" s="21"/>
      <c r="N973" s="21"/>
      <c r="O973" s="21"/>
      <c r="P973" s="21"/>
      <c r="S973" s="20" t="n">
        <v>-0.466714353397657</v>
      </c>
      <c r="T973" s="20" t="n">
        <v>-0.172417207572826</v>
      </c>
      <c r="U973" s="20" t="n">
        <v>-0.0585825734449023</v>
      </c>
      <c r="V973" s="20" t="n">
        <v>-1.31264343475339</v>
      </c>
      <c r="W973" s="20" t="n">
        <v>-1.02356374456622</v>
      </c>
      <c r="X973" s="20" t="n">
        <v>0.690839508377895</v>
      </c>
    </row>
    <row r="974" customFormat="false" ht="15" hidden="false" customHeight="false" outlineLevel="0" collapsed="false">
      <c r="A974" s="21" t="n">
        <v>950</v>
      </c>
      <c r="B974" s="18" t="n">
        <f aca="false">CHOOSE($G$9,S974,U974,W974)</f>
        <v>-0.425300960354946</v>
      </c>
      <c r="C974" s="18" t="n">
        <f aca="false">CHOOSE($G$9,T974,V974,X974)</f>
        <v>1.17003944923803</v>
      </c>
      <c r="D974" s="24" t="n">
        <f aca="false">$B$6+$B$7*B974</f>
        <v>0.00746990396450536</v>
      </c>
      <c r="E974" s="24" t="n">
        <f aca="false">$C$6+$C$7*($B$8*B974+SQRT(1-$B$8^2)*C974)</f>
        <v>0.130063340629262</v>
      </c>
      <c r="F974" s="14" t="n">
        <f aca="false">B974</f>
        <v>-0.425300960354946</v>
      </c>
      <c r="G974" s="14" t="n">
        <f aca="false">F974^2</f>
        <v>0.18088090687884</v>
      </c>
      <c r="H974" s="21"/>
      <c r="I974" s="21"/>
      <c r="J974" s="21"/>
      <c r="K974" s="21"/>
      <c r="L974" s="21"/>
      <c r="M974" s="21"/>
      <c r="N974" s="21"/>
      <c r="O974" s="21"/>
      <c r="P974" s="21"/>
      <c r="S974" s="20" t="n">
        <v>-0.425300960354946</v>
      </c>
      <c r="T974" s="20" t="n">
        <v>1.17003944923803</v>
      </c>
      <c r="U974" s="20" t="n">
        <v>-0.667889064421106</v>
      </c>
      <c r="V974" s="20" t="n">
        <v>0.425164066828598</v>
      </c>
      <c r="W974" s="20" t="n">
        <v>0.791870579856603</v>
      </c>
      <c r="X974" s="20" t="n">
        <v>1.76216353117478</v>
      </c>
    </row>
    <row r="975" customFormat="false" ht="15" hidden="false" customHeight="false" outlineLevel="0" collapsed="false">
      <c r="A975" s="21" t="n">
        <v>951</v>
      </c>
      <c r="B975" s="18" t="n">
        <f aca="false">CHOOSE($G$9,S975,U975,W975)</f>
        <v>-0.970289186836172</v>
      </c>
      <c r="C975" s="18" t="n">
        <f aca="false">CHOOSE($G$9,T975,V975,X975)</f>
        <v>-1.14803199605063</v>
      </c>
      <c r="D975" s="24" t="n">
        <f aca="false">$B$6+$B$7*B975</f>
        <v>-0.0470289186836172</v>
      </c>
      <c r="E975" s="24" t="n">
        <f aca="false">$C$6+$C$7*($B$8*B975+SQRT(1-$B$8^2)*C975)</f>
        <v>-0.0979369466355289</v>
      </c>
      <c r="F975" s="14" t="n">
        <f aca="false">B975</f>
        <v>-0.970289186836172</v>
      </c>
      <c r="G975" s="14" t="n">
        <f aca="false">F975^2</f>
        <v>0.9414611060912</v>
      </c>
      <c r="H975" s="21"/>
      <c r="I975" s="21"/>
      <c r="J975" s="21"/>
      <c r="K975" s="21"/>
      <c r="L975" s="21"/>
      <c r="M975" s="21"/>
      <c r="N975" s="21"/>
      <c r="O975" s="21"/>
      <c r="P975" s="21"/>
      <c r="S975" s="20" t="n">
        <v>-0.970289186836172</v>
      </c>
      <c r="T975" s="20" t="n">
        <v>-1.14803199605063</v>
      </c>
      <c r="U975" s="20" t="n">
        <v>1.41047649266248</v>
      </c>
      <c r="V975" s="20" t="n">
        <v>-1.76436011739295</v>
      </c>
      <c r="W975" s="20" t="n">
        <v>0.623481146135514</v>
      </c>
      <c r="X975" s="20" t="n">
        <v>1.12421281164461</v>
      </c>
    </row>
    <row r="976" customFormat="false" ht="15" hidden="false" customHeight="false" outlineLevel="0" collapsed="false">
      <c r="A976" s="21" t="n">
        <v>952</v>
      </c>
      <c r="B976" s="18" t="n">
        <f aca="false">CHOOSE($G$9,S976,U976,W976)</f>
        <v>0.877279412355665</v>
      </c>
      <c r="C976" s="18" t="n">
        <f aca="false">CHOOSE($G$9,T976,V976,X976)</f>
        <v>0.542219218079852</v>
      </c>
      <c r="D976" s="24" t="n">
        <f aca="false">$B$6+$B$7*B976</f>
        <v>0.137727941235567</v>
      </c>
      <c r="E976" s="24" t="n">
        <f aca="false">$C$6+$C$7*($B$8*B976+SQRT(1-$B$8^2)*C976)</f>
        <v>0.140821532345512</v>
      </c>
      <c r="F976" s="14" t="n">
        <f aca="false">B976</f>
        <v>0.877279412355665</v>
      </c>
      <c r="G976" s="14" t="n">
        <f aca="false">F976^2</f>
        <v>0.769619167343101</v>
      </c>
      <c r="H976" s="21"/>
      <c r="I976" s="21"/>
      <c r="J976" s="21"/>
      <c r="K976" s="21"/>
      <c r="L976" s="21"/>
      <c r="M976" s="21"/>
      <c r="N976" s="21"/>
      <c r="O976" s="21"/>
      <c r="P976" s="21"/>
      <c r="S976" s="20" t="n">
        <v>0.877279412355665</v>
      </c>
      <c r="T976" s="20" t="n">
        <v>0.542219218079852</v>
      </c>
      <c r="U976" s="20" t="n">
        <v>1.4883225401928</v>
      </c>
      <c r="V976" s="20" t="n">
        <v>-1.29866083977804</v>
      </c>
      <c r="W976" s="20" t="n">
        <v>2.094173235981</v>
      </c>
      <c r="X976" s="20" t="n">
        <v>-0.539524633007211</v>
      </c>
    </row>
    <row r="977" customFormat="false" ht="15" hidden="false" customHeight="false" outlineLevel="0" collapsed="false">
      <c r="A977" s="21" t="n">
        <v>953</v>
      </c>
      <c r="B977" s="18" t="n">
        <f aca="false">CHOOSE($G$9,S977,U977,W977)</f>
        <v>-1.3468881187864</v>
      </c>
      <c r="C977" s="18" t="n">
        <f aca="false">CHOOSE($G$9,T977,V977,X977)</f>
        <v>-1.38873832663597</v>
      </c>
      <c r="D977" s="24" t="n">
        <f aca="false">$B$6+$B$7*B977</f>
        <v>-0.08468881187864</v>
      </c>
      <c r="E977" s="24" t="n">
        <f aca="false">$C$6+$C$7*($B$8*B977+SQRT(1-$B$8^2)*C977)</f>
        <v>-0.137612672946904</v>
      </c>
      <c r="F977" s="14" t="n">
        <f aca="false">B977</f>
        <v>-1.3468881187864</v>
      </c>
      <c r="G977" s="14" t="n">
        <f aca="false">F977^2</f>
        <v>1.81410760452797</v>
      </c>
      <c r="H977" s="21"/>
      <c r="I977" s="21"/>
      <c r="J977" s="21"/>
      <c r="K977" s="21"/>
      <c r="L977" s="21"/>
      <c r="M977" s="21"/>
      <c r="N977" s="21"/>
      <c r="O977" s="21"/>
      <c r="P977" s="21"/>
      <c r="S977" s="20" t="n">
        <v>-1.3468881187864</v>
      </c>
      <c r="T977" s="20" t="n">
        <v>-1.38873832663597</v>
      </c>
      <c r="U977" s="20" t="n">
        <v>0.166208203314489</v>
      </c>
      <c r="V977" s="20" t="n">
        <v>-0.42874012479908</v>
      </c>
      <c r="W977" s="20" t="n">
        <v>-0.303951532237954</v>
      </c>
      <c r="X977" s="20" t="n">
        <v>0.497232010367624</v>
      </c>
    </row>
    <row r="978" customFormat="false" ht="15" hidden="false" customHeight="false" outlineLevel="0" collapsed="false">
      <c r="A978" s="21" t="n">
        <v>954</v>
      </c>
      <c r="B978" s="18" t="n">
        <f aca="false">CHOOSE($G$9,S978,U978,W978)</f>
        <v>-0.782880303699463</v>
      </c>
      <c r="C978" s="18" t="n">
        <f aca="false">CHOOSE($G$9,T978,V978,X978)</f>
        <v>-0.86225743968116</v>
      </c>
      <c r="D978" s="24" t="n">
        <f aca="false">$B$6+$B$7*B978</f>
        <v>-0.0282880303699463</v>
      </c>
      <c r="E978" s="24" t="n">
        <f aca="false">$C$6+$C$7*($B$8*B978+SQRT(1-$B$8^2)*C978)</f>
        <v>-0.0638176999215744</v>
      </c>
      <c r="F978" s="14" t="n">
        <f aca="false">B978</f>
        <v>-0.782880303699463</v>
      </c>
      <c r="G978" s="14" t="n">
        <f aca="false">F978^2</f>
        <v>0.612901569920564</v>
      </c>
      <c r="H978" s="21"/>
      <c r="I978" s="21"/>
      <c r="J978" s="21"/>
      <c r="K978" s="21"/>
      <c r="L978" s="21"/>
      <c r="M978" s="21"/>
      <c r="N978" s="21"/>
      <c r="O978" s="21"/>
      <c r="P978" s="21"/>
      <c r="S978" s="20" t="n">
        <v>-0.782880303699463</v>
      </c>
      <c r="T978" s="20" t="n">
        <v>-0.86225743968116</v>
      </c>
      <c r="U978" s="20" t="n">
        <v>-0.00235813926787562</v>
      </c>
      <c r="V978" s="20" t="n">
        <v>-0.644359891852651</v>
      </c>
      <c r="W978" s="20" t="n">
        <v>-0.391084257088422</v>
      </c>
      <c r="X978" s="20" t="n">
        <v>0.608859843876422</v>
      </c>
    </row>
    <row r="979" customFormat="false" ht="15" hidden="false" customHeight="false" outlineLevel="0" collapsed="false">
      <c r="A979" s="21" t="n">
        <v>955</v>
      </c>
      <c r="B979" s="18" t="n">
        <f aca="false">CHOOSE($G$9,S979,U979,W979)</f>
        <v>0.248485836698949</v>
      </c>
      <c r="C979" s="18" t="n">
        <f aca="false">CHOOSE($G$9,T979,V979,X979)</f>
        <v>-1.64638243517572</v>
      </c>
      <c r="D979" s="24" t="n">
        <f aca="false">$B$6+$B$7*B979</f>
        <v>0.0748485836698949</v>
      </c>
      <c r="E979" s="24" t="n">
        <f aca="false">$C$6+$C$7*($B$8*B979+SQRT(1-$B$8^2)*C979)</f>
        <v>-0.0801566094857185</v>
      </c>
      <c r="F979" s="14" t="n">
        <f aca="false">B979</f>
        <v>0.248485836698949</v>
      </c>
      <c r="G979" s="14" t="n">
        <f aca="false">F979^2</f>
        <v>0.0617452110399768</v>
      </c>
      <c r="H979" s="21"/>
      <c r="I979" s="21"/>
      <c r="J979" s="21"/>
      <c r="K979" s="21"/>
      <c r="L979" s="21"/>
      <c r="M979" s="21"/>
      <c r="N979" s="21"/>
      <c r="O979" s="21"/>
      <c r="P979" s="21"/>
      <c r="S979" s="20" t="n">
        <v>0.248485836698949</v>
      </c>
      <c r="T979" s="20" t="n">
        <v>-1.64638243517572</v>
      </c>
      <c r="U979" s="20" t="n">
        <v>-0.421910503396972</v>
      </c>
      <c r="V979" s="20" t="n">
        <v>0.338682888730544</v>
      </c>
      <c r="W979" s="20" t="n">
        <v>1.55952942065481</v>
      </c>
      <c r="X979" s="20" t="n">
        <v>1.48099806869486</v>
      </c>
    </row>
    <row r="980" customFormat="false" ht="15" hidden="false" customHeight="false" outlineLevel="0" collapsed="false">
      <c r="A980" s="21" t="n">
        <v>956</v>
      </c>
      <c r="B980" s="18" t="n">
        <f aca="false">CHOOSE($G$9,S980,U980,W980)</f>
        <v>3.08250030099839</v>
      </c>
      <c r="C980" s="18" t="n">
        <f aca="false">CHOOSE($G$9,T980,V980,X980)</f>
        <v>1.37359310569912</v>
      </c>
      <c r="D980" s="24" t="n">
        <f aca="false">$B$6+$B$7*B980</f>
        <v>0.358250030099839</v>
      </c>
      <c r="E980" s="24" t="n">
        <f aca="false">$C$6+$C$7*($B$8*B980+SQRT(1-$B$8^2)*C980)</f>
        <v>0.32308166744978</v>
      </c>
      <c r="F980" s="14" t="n">
        <f aca="false">B980</f>
        <v>3.08250030099839</v>
      </c>
      <c r="G980" s="14" t="n">
        <f aca="false">F980^2</f>
        <v>9.50180810565519</v>
      </c>
      <c r="H980" s="21"/>
      <c r="I980" s="21"/>
      <c r="J980" s="21"/>
      <c r="K980" s="21"/>
      <c r="L980" s="21"/>
      <c r="M980" s="21"/>
      <c r="N980" s="21"/>
      <c r="O980" s="21"/>
      <c r="P980" s="21"/>
      <c r="S980" s="20" t="n">
        <v>3.08250030099839</v>
      </c>
      <c r="T980" s="20" t="n">
        <v>1.37359310569912</v>
      </c>
      <c r="U980" s="20" t="n">
        <v>-0.593953812351405</v>
      </c>
      <c r="V980" s="20" t="n">
        <v>-0.0271615999867115</v>
      </c>
      <c r="W980" s="20" t="n">
        <v>-1.07763121520064</v>
      </c>
      <c r="X980" s="20" t="n">
        <v>0.460159477101291</v>
      </c>
    </row>
    <row r="981" customFormat="false" ht="15" hidden="false" customHeight="false" outlineLevel="0" collapsed="false">
      <c r="A981" s="21" t="n">
        <v>957</v>
      </c>
      <c r="B981" s="18" t="n">
        <f aca="false">CHOOSE($G$9,S981,U981,W981)</f>
        <v>-0.903730859502231</v>
      </c>
      <c r="C981" s="18" t="n">
        <f aca="false">CHOOSE($G$9,T981,V981,X981)</f>
        <v>0.551108317875472</v>
      </c>
      <c r="D981" s="24" t="n">
        <f aca="false">$B$6+$B$7*B981</f>
        <v>-0.0403730859502231</v>
      </c>
      <c r="E981" s="24" t="n">
        <f aca="false">$C$6+$C$7*($B$8*B981+SQRT(1-$B$8^2)*C981)</f>
        <v>0.0525408373765953</v>
      </c>
      <c r="F981" s="14" t="n">
        <f aca="false">B981</f>
        <v>-0.903730859502231</v>
      </c>
      <c r="G981" s="14" t="n">
        <f aca="false">F981^2</f>
        <v>0.816729466416641</v>
      </c>
      <c r="H981" s="21"/>
      <c r="I981" s="21"/>
      <c r="J981" s="21"/>
      <c r="K981" s="21"/>
      <c r="L981" s="21"/>
      <c r="M981" s="21"/>
      <c r="N981" s="21"/>
      <c r="O981" s="21"/>
      <c r="P981" s="21"/>
      <c r="S981" s="20" t="n">
        <v>-0.903730859502231</v>
      </c>
      <c r="T981" s="20" t="n">
        <v>0.551108317875472</v>
      </c>
      <c r="U981" s="20" t="n">
        <v>0.00906871544139407</v>
      </c>
      <c r="V981" s="20" t="n">
        <v>0.354603562143266</v>
      </c>
      <c r="W981" s="20" t="n">
        <v>-0.840496072059239</v>
      </c>
      <c r="X981" s="20" t="n">
        <v>-0.0656805837243625</v>
      </c>
    </row>
    <row r="982" customFormat="false" ht="15" hidden="false" customHeight="false" outlineLevel="0" collapsed="false">
      <c r="A982" s="21" t="n">
        <v>958</v>
      </c>
      <c r="B982" s="18" t="n">
        <f aca="false">CHOOSE($G$9,S982,U982,W982)</f>
        <v>0.507021944562702</v>
      </c>
      <c r="C982" s="18" t="n">
        <f aca="false">CHOOSE($G$9,T982,V982,X982)</f>
        <v>-0.61872897885615</v>
      </c>
      <c r="D982" s="24" t="n">
        <f aca="false">$B$6+$B$7*B982</f>
        <v>0.10070219445627</v>
      </c>
      <c r="E982" s="24" t="n">
        <f aca="false">$C$6+$C$7*($B$8*B982+SQRT(1-$B$8^2)*C982)</f>
        <v>0.021767595853432</v>
      </c>
      <c r="F982" s="14" t="n">
        <f aca="false">B982</f>
        <v>0.507021944562702</v>
      </c>
      <c r="G982" s="14" t="n">
        <f aca="false">F982^2</f>
        <v>0.257071252268143</v>
      </c>
      <c r="H982" s="21"/>
      <c r="I982" s="21"/>
      <c r="J982" s="21"/>
      <c r="K982" s="21"/>
      <c r="L982" s="21"/>
      <c r="M982" s="21"/>
      <c r="N982" s="21"/>
      <c r="O982" s="21"/>
      <c r="P982" s="21"/>
      <c r="S982" s="20" t="n">
        <v>0.507021944562702</v>
      </c>
      <c r="T982" s="20" t="n">
        <v>-0.61872897885615</v>
      </c>
      <c r="U982" s="20" t="n">
        <v>0.222375654597535</v>
      </c>
      <c r="V982" s="20" t="n">
        <v>-1.28088399518294</v>
      </c>
      <c r="W982" s="20" t="n">
        <v>1.36697314758919</v>
      </c>
      <c r="X982" s="20" t="n">
        <v>1.86405439497001</v>
      </c>
    </row>
    <row r="983" customFormat="false" ht="15" hidden="false" customHeight="false" outlineLevel="0" collapsed="false">
      <c r="A983" s="21" t="n">
        <v>959</v>
      </c>
      <c r="B983" s="18" t="n">
        <f aca="false">CHOOSE($G$9,S983,U983,W983)</f>
        <v>-0.749392578853924</v>
      </c>
      <c r="C983" s="18" t="n">
        <f aca="false">CHOOSE($G$9,T983,V983,X983)</f>
        <v>-1.86235941200021</v>
      </c>
      <c r="D983" s="24" t="n">
        <f aca="false">$B$6+$B$7*B983</f>
        <v>-0.0249392578853924</v>
      </c>
      <c r="E983" s="24" t="n">
        <f aca="false">$C$6+$C$7*($B$8*B983+SQRT(1-$B$8^2)*C983)</f>
        <v>-0.148754685119619</v>
      </c>
      <c r="F983" s="14" t="n">
        <f aca="false">B983</f>
        <v>-0.749392578853924</v>
      </c>
      <c r="G983" s="14" t="n">
        <f aca="false">F983^2</f>
        <v>0.561589237241335</v>
      </c>
      <c r="H983" s="21"/>
      <c r="I983" s="21"/>
      <c r="J983" s="21"/>
      <c r="K983" s="21"/>
      <c r="L983" s="21"/>
      <c r="M983" s="21"/>
      <c r="N983" s="21"/>
      <c r="O983" s="21"/>
      <c r="P983" s="21"/>
      <c r="S983" s="20" t="n">
        <v>-0.749392578853924</v>
      </c>
      <c r="T983" s="20" t="n">
        <v>-1.86235941200021</v>
      </c>
      <c r="U983" s="20" t="n">
        <v>0.843666217456775</v>
      </c>
      <c r="V983" s="20" t="n">
        <v>2.92124199678762</v>
      </c>
      <c r="W983" s="20" t="n">
        <v>1.37578699081037</v>
      </c>
      <c r="X983" s="20" t="n">
        <v>-0.147822968242285</v>
      </c>
    </row>
    <row r="984" customFormat="false" ht="15" hidden="false" customHeight="false" outlineLevel="0" collapsed="false">
      <c r="A984" s="21" t="n">
        <v>960</v>
      </c>
      <c r="B984" s="18" t="n">
        <f aca="false">CHOOSE($G$9,S984,U984,W984)</f>
        <v>0.319312619467852</v>
      </c>
      <c r="C984" s="18" t="n">
        <f aca="false">CHOOSE($G$9,T984,V984,X984)</f>
        <v>2.06452199129592</v>
      </c>
      <c r="D984" s="24" t="n">
        <f aca="false">$B$6+$B$7*B984</f>
        <v>0.0819312619467852</v>
      </c>
      <c r="E984" s="24" t="n">
        <f aca="false">$C$6+$C$7*($B$8*B984+SQRT(1-$B$8^2)*C984)</f>
        <v>0.244758480086783</v>
      </c>
      <c r="F984" s="14" t="n">
        <f aca="false">B984</f>
        <v>0.319312619467852</v>
      </c>
      <c r="G984" s="14" t="n">
        <f aca="false">F984^2</f>
        <v>0.101960548951421</v>
      </c>
      <c r="H984" s="21"/>
      <c r="I984" s="21"/>
      <c r="J984" s="21"/>
      <c r="K984" s="21"/>
      <c r="L984" s="21"/>
      <c r="M984" s="21"/>
      <c r="N984" s="21"/>
      <c r="O984" s="21"/>
      <c r="P984" s="21"/>
      <c r="S984" s="20" t="n">
        <v>0.319312619467852</v>
      </c>
      <c r="T984" s="20" t="n">
        <v>2.06452199129592</v>
      </c>
      <c r="U984" s="20" t="n">
        <v>1.10544971189368</v>
      </c>
      <c r="V984" s="20" t="n">
        <v>0.663425249833201</v>
      </c>
      <c r="W984" s="20" t="n">
        <v>-0.300738696940794</v>
      </c>
      <c r="X984" s="20" t="n">
        <v>2.74354760658811</v>
      </c>
    </row>
    <row r="985" customFormat="false" ht="15" hidden="false" customHeight="false" outlineLevel="0" collapsed="false">
      <c r="A985" s="21" t="n">
        <v>961</v>
      </c>
      <c r="B985" s="18" t="n">
        <f aca="false">CHOOSE($G$9,S985,U985,W985)</f>
        <v>-0.993105265682818</v>
      </c>
      <c r="C985" s="18" t="n">
        <f aca="false">CHOOSE($G$9,T985,V985,X985)</f>
        <v>-1.65340478136423</v>
      </c>
      <c r="D985" s="24" t="n">
        <f aca="false">$B$6+$B$7*B985</f>
        <v>-0.0493105265682818</v>
      </c>
      <c r="E985" s="24" t="n">
        <f aca="false">$C$6+$C$7*($B$8*B985+SQRT(1-$B$8^2)*C985)</f>
        <v>-0.142844317624149</v>
      </c>
      <c r="F985" s="14" t="n">
        <f aca="false">B985</f>
        <v>-0.993105265682818</v>
      </c>
      <c r="G985" s="14" t="n">
        <f aca="false">F985^2</f>
        <v>0.98625806872694</v>
      </c>
      <c r="H985" s="21"/>
      <c r="I985" s="21"/>
      <c r="J985" s="21"/>
      <c r="K985" s="21"/>
      <c r="L985" s="21"/>
      <c r="M985" s="21"/>
      <c r="N985" s="21"/>
      <c r="O985" s="21"/>
      <c r="P985" s="21"/>
      <c r="S985" s="20" t="n">
        <v>-0.993105265682818</v>
      </c>
      <c r="T985" s="20" t="n">
        <v>-1.65340478136423</v>
      </c>
      <c r="U985" s="20" t="n">
        <v>-0.18709925937206</v>
      </c>
      <c r="V985" s="20" t="n">
        <v>-1.55241123230343</v>
      </c>
      <c r="W985" s="20" t="n">
        <v>0.60735687790655</v>
      </c>
      <c r="X985" s="20" t="n">
        <v>-0.278832824965541</v>
      </c>
    </row>
    <row r="986" customFormat="false" ht="15" hidden="false" customHeight="false" outlineLevel="0" collapsed="false">
      <c r="A986" s="21" t="n">
        <v>962</v>
      </c>
      <c r="B986" s="18" t="n">
        <f aca="false">CHOOSE($G$9,S986,U986,W986)</f>
        <v>0.956629054254154</v>
      </c>
      <c r="C986" s="18" t="n">
        <f aca="false">CHOOSE($G$9,T986,V986,X986)</f>
        <v>-0.557868168045173</v>
      </c>
      <c r="D986" s="24" t="n">
        <f aca="false">$B$6+$B$7*B986</f>
        <v>0.145662905425415</v>
      </c>
      <c r="E986" s="24" t="n">
        <f aca="false">$C$6+$C$7*($B$8*B986+SQRT(1-$B$8^2)*C986)</f>
        <v>0.0495186521637271</v>
      </c>
      <c r="F986" s="14" t="n">
        <f aca="false">B986</f>
        <v>0.956629054254154</v>
      </c>
      <c r="G986" s="14" t="n">
        <f aca="false">F986^2</f>
        <v>0.915139147443197</v>
      </c>
      <c r="H986" s="21"/>
      <c r="I986" s="21"/>
      <c r="J986" s="21"/>
      <c r="K986" s="21"/>
      <c r="L986" s="21"/>
      <c r="M986" s="21"/>
      <c r="N986" s="21"/>
      <c r="O986" s="21"/>
      <c r="P986" s="21"/>
      <c r="S986" s="20" t="n">
        <v>0.956629054254154</v>
      </c>
      <c r="T986" s="20" t="n">
        <v>-0.557868168045173</v>
      </c>
      <c r="U986" s="20" t="n">
        <v>-0.922760005854778</v>
      </c>
      <c r="V986" s="20" t="n">
        <v>0.186644485137538</v>
      </c>
      <c r="W986" s="20" t="n">
        <v>-0.374153182563594</v>
      </c>
      <c r="X986" s="20" t="n">
        <v>-0.0872677159624033</v>
      </c>
    </row>
    <row r="987" customFormat="false" ht="15" hidden="false" customHeight="false" outlineLevel="0" collapsed="false">
      <c r="A987" s="21" t="n">
        <v>963</v>
      </c>
      <c r="B987" s="18" t="n">
        <f aca="false">CHOOSE($G$9,S987,U987,W987)</f>
        <v>-1.52212397447819</v>
      </c>
      <c r="C987" s="18" t="n">
        <f aca="false">CHOOSE($G$9,T987,V987,X987)</f>
        <v>0.897872412922411</v>
      </c>
      <c r="D987" s="24" t="n">
        <f aca="false">$B$6+$B$7*B987</f>
        <v>-0.102212397447819</v>
      </c>
      <c r="E987" s="24" t="n">
        <f aca="false">$C$6+$C$7*($B$8*B987+SQRT(1-$B$8^2)*C987)</f>
        <v>0.0516518331708946</v>
      </c>
      <c r="F987" s="14" t="n">
        <f aca="false">B987</f>
        <v>-1.52212397447819</v>
      </c>
      <c r="G987" s="14" t="n">
        <f aca="false">F987^2</f>
        <v>2.31686139368127</v>
      </c>
      <c r="H987" s="21"/>
      <c r="I987" s="21"/>
      <c r="J987" s="21"/>
      <c r="K987" s="21"/>
      <c r="L987" s="21"/>
      <c r="M987" s="21"/>
      <c r="N987" s="21"/>
      <c r="O987" s="21"/>
      <c r="P987" s="21"/>
      <c r="S987" s="20" t="n">
        <v>-1.52212397447819</v>
      </c>
      <c r="T987" s="20" t="n">
        <v>0.897872412922411</v>
      </c>
      <c r="U987" s="20" t="n">
        <v>-3.38796782798626</v>
      </c>
      <c r="V987" s="20" t="n">
        <v>0.310937663367065</v>
      </c>
      <c r="W987" s="20" t="n">
        <v>-0.428278548938242</v>
      </c>
      <c r="X987" s="20" t="n">
        <v>-0.338978689326182</v>
      </c>
    </row>
    <row r="988" customFormat="false" ht="15" hidden="false" customHeight="false" outlineLevel="0" collapsed="false">
      <c r="A988" s="21" t="n">
        <v>964</v>
      </c>
      <c r="B988" s="18" t="n">
        <f aca="false">CHOOSE($G$9,S988,U988,W988)</f>
        <v>-0.305535014843828</v>
      </c>
      <c r="C988" s="18" t="n">
        <f aca="false">CHOOSE($G$9,T988,V988,X988)</f>
        <v>1.4495255619205</v>
      </c>
      <c r="D988" s="24" t="n">
        <f aca="false">$B$6+$B$7*B988</f>
        <v>0.0194464985156172</v>
      </c>
      <c r="E988" s="24" t="n">
        <f aca="false">$C$6+$C$7*($B$8*B988+SQRT(1-$B$8^2)*C988)</f>
        <v>0.160255845263615</v>
      </c>
      <c r="F988" s="14" t="n">
        <f aca="false">B988</f>
        <v>-0.305535014843828</v>
      </c>
      <c r="G988" s="14" t="n">
        <f aca="false">F988^2</f>
        <v>0.0933516452956181</v>
      </c>
      <c r="H988" s="21"/>
      <c r="I988" s="21"/>
      <c r="J988" s="21"/>
      <c r="K988" s="21"/>
      <c r="L988" s="21"/>
      <c r="M988" s="21"/>
      <c r="N988" s="21"/>
      <c r="O988" s="21"/>
      <c r="P988" s="21"/>
      <c r="S988" s="20" t="n">
        <v>-0.305535014843828</v>
      </c>
      <c r="T988" s="20" t="n">
        <v>1.4495255619205</v>
      </c>
      <c r="U988" s="20" t="n">
        <v>0.826778306852742</v>
      </c>
      <c r="V988" s="20" t="n">
        <v>-1.13999849391201</v>
      </c>
      <c r="W988" s="20" t="n">
        <v>-0.262405948375473</v>
      </c>
      <c r="X988" s="20" t="n">
        <v>1.87074049003567</v>
      </c>
    </row>
    <row r="989" customFormat="false" ht="15" hidden="false" customHeight="false" outlineLevel="0" collapsed="false">
      <c r="A989" s="21" t="n">
        <v>965</v>
      </c>
      <c r="B989" s="18" t="n">
        <f aca="false">CHOOSE($G$9,S989,U989,W989)</f>
        <v>-0.965070042917456</v>
      </c>
      <c r="C989" s="18" t="n">
        <f aca="false">CHOOSE($G$9,T989,V989,X989)</f>
        <v>-0.0255243624527187</v>
      </c>
      <c r="D989" s="24" t="n">
        <f aca="false">$B$6+$B$7*B989</f>
        <v>-0.0465070042917456</v>
      </c>
      <c r="E989" s="24" t="n">
        <f aca="false">$C$6+$C$7*($B$8*B989+SQRT(1-$B$8^2)*C989)</f>
        <v>-0.000463976775818421</v>
      </c>
      <c r="F989" s="14" t="n">
        <f aca="false">B989</f>
        <v>-0.965070042917456</v>
      </c>
      <c r="G989" s="14" t="n">
        <f aca="false">F989^2</f>
        <v>0.931360187736701</v>
      </c>
      <c r="H989" s="21"/>
      <c r="I989" s="21"/>
      <c r="J989" s="21"/>
      <c r="K989" s="21"/>
      <c r="L989" s="21"/>
      <c r="M989" s="21"/>
      <c r="N989" s="21"/>
      <c r="O989" s="21"/>
      <c r="P989" s="21"/>
      <c r="S989" s="20" t="n">
        <v>-0.965070042917456</v>
      </c>
      <c r="T989" s="20" t="n">
        <v>-0.0255243624527187</v>
      </c>
      <c r="U989" s="20" t="n">
        <v>-0.520946960147657</v>
      </c>
      <c r="V989" s="20" t="n">
        <v>-0.357269164515328</v>
      </c>
      <c r="W989" s="20" t="n">
        <v>-1.46503738293711</v>
      </c>
      <c r="X989" s="20" t="n">
        <v>0.0564889463772529</v>
      </c>
    </row>
    <row r="990" customFormat="false" ht="15" hidden="false" customHeight="false" outlineLevel="0" collapsed="false">
      <c r="A990" s="21" t="n">
        <v>966</v>
      </c>
      <c r="B990" s="18" t="n">
        <f aca="false">CHOOSE($G$9,S990,U990,W990)</f>
        <v>-0.363619061497412</v>
      </c>
      <c r="C990" s="18" t="n">
        <f aca="false">CHOOSE($G$9,T990,V990,X990)</f>
        <v>1.75063523066027</v>
      </c>
      <c r="D990" s="24" t="n">
        <f aca="false">$B$6+$B$7*B990</f>
        <v>0.0136380938502588</v>
      </c>
      <c r="E990" s="24" t="n">
        <f aca="false">$C$6+$C$7*($B$8*B990+SQRT(1-$B$8^2)*C990)</f>
        <v>0.183428505176312</v>
      </c>
      <c r="F990" s="14" t="n">
        <f aca="false">B990</f>
        <v>-0.363619061497412</v>
      </c>
      <c r="G990" s="14" t="n">
        <f aca="false">F990^2</f>
        <v>0.132218821884259</v>
      </c>
      <c r="H990" s="21"/>
      <c r="I990" s="21"/>
      <c r="J990" s="21"/>
      <c r="K990" s="21"/>
      <c r="L990" s="21"/>
      <c r="M990" s="21"/>
      <c r="N990" s="21"/>
      <c r="O990" s="21"/>
      <c r="P990" s="21"/>
      <c r="S990" s="20" t="n">
        <v>-0.363619061497412</v>
      </c>
      <c r="T990" s="20" t="n">
        <v>1.75063523066027</v>
      </c>
      <c r="U990" s="20" t="n">
        <v>1.70019889761039</v>
      </c>
      <c r="V990" s="20" t="n">
        <v>-1.36173341371343</v>
      </c>
      <c r="W990" s="20" t="n">
        <v>0.206603356412928</v>
      </c>
      <c r="X990" s="20" t="n">
        <v>1.3491581196127</v>
      </c>
    </row>
    <row r="991" customFormat="false" ht="15" hidden="false" customHeight="false" outlineLevel="0" collapsed="false">
      <c r="A991" s="21" t="n">
        <v>967</v>
      </c>
      <c r="B991" s="18" t="n">
        <f aca="false">CHOOSE($G$9,S991,U991,W991)</f>
        <v>1.02485814347336</v>
      </c>
      <c r="C991" s="18" t="n">
        <f aca="false">CHOOSE($G$9,T991,V991,X991)</f>
        <v>-0.325765370429217</v>
      </c>
      <c r="D991" s="24" t="n">
        <f aca="false">$B$6+$B$7*B991</f>
        <v>0.152485814347336</v>
      </c>
      <c r="E991" s="24" t="n">
        <f aca="false">$C$6+$C$7*($B$8*B991+SQRT(1-$B$8^2)*C991)</f>
        <v>0.0730307985271731</v>
      </c>
      <c r="F991" s="14" t="n">
        <f aca="false">B991</f>
        <v>1.02485814347336</v>
      </c>
      <c r="G991" s="14" t="n">
        <f aca="false">F991^2</f>
        <v>1.05033421424367</v>
      </c>
      <c r="H991" s="21"/>
      <c r="I991" s="21"/>
      <c r="J991" s="21"/>
      <c r="K991" s="21"/>
      <c r="L991" s="21"/>
      <c r="M991" s="21"/>
      <c r="N991" s="21"/>
      <c r="O991" s="21"/>
      <c r="P991" s="21"/>
      <c r="S991" s="20" t="n">
        <v>1.02485814347336</v>
      </c>
      <c r="T991" s="20" t="n">
        <v>-0.325765370429217</v>
      </c>
      <c r="U991" s="20" t="n">
        <v>-0.0749033781013497</v>
      </c>
      <c r="V991" s="20" t="n">
        <v>-1.42426327630795</v>
      </c>
      <c r="W991" s="20" t="n">
        <v>-0.543424369789341</v>
      </c>
      <c r="X991" s="20" t="n">
        <v>0.0133233525268208</v>
      </c>
    </row>
    <row r="992" customFormat="false" ht="15" hidden="false" customHeight="false" outlineLevel="0" collapsed="false">
      <c r="A992" s="21" t="n">
        <v>968</v>
      </c>
      <c r="B992" s="18" t="n">
        <f aca="false">CHOOSE($G$9,S992,U992,W992)</f>
        <v>-0.0665120377541258</v>
      </c>
      <c r="C992" s="18" t="n">
        <f aca="false">CHOOSE($G$9,T992,V992,X992)</f>
        <v>-1.28009405031755</v>
      </c>
      <c r="D992" s="24" t="n">
        <f aca="false">$B$6+$B$7*B992</f>
        <v>0.0433487962245874</v>
      </c>
      <c r="E992" s="24" t="n">
        <f aca="false">$C$6+$C$7*($B$8*B992+SQRT(1-$B$8^2)*C992)</f>
        <v>-0.0641849985685374</v>
      </c>
      <c r="F992" s="14" t="n">
        <f aca="false">B992</f>
        <v>-0.0665120377541258</v>
      </c>
      <c r="G992" s="14" t="n">
        <f aca="false">F992^2</f>
        <v>0.00442385116620625</v>
      </c>
      <c r="H992" s="21"/>
      <c r="I992" s="21"/>
      <c r="J992" s="21"/>
      <c r="K992" s="21"/>
      <c r="L992" s="21"/>
      <c r="M992" s="21"/>
      <c r="N992" s="21"/>
      <c r="O992" s="21"/>
      <c r="P992" s="21"/>
      <c r="S992" s="20" t="n">
        <v>-0.0665120377541258</v>
      </c>
      <c r="T992" s="20" t="n">
        <v>-1.28009405031755</v>
      </c>
      <c r="U992" s="20" t="n">
        <v>-0.702159295124643</v>
      </c>
      <c r="V992" s="20" t="n">
        <v>1.71726086692334</v>
      </c>
      <c r="W992" s="20" t="n">
        <v>0.48034659073901</v>
      </c>
      <c r="X992" s="20" t="n">
        <v>-0.692190914219925</v>
      </c>
    </row>
    <row r="993" customFormat="false" ht="15" hidden="false" customHeight="false" outlineLevel="0" collapsed="false">
      <c r="A993" s="21" t="n">
        <v>969</v>
      </c>
      <c r="B993" s="18" t="n">
        <f aca="false">CHOOSE($G$9,S993,U993,W993)</f>
        <v>-0.94372197047761</v>
      </c>
      <c r="C993" s="18" t="n">
        <f aca="false">CHOOSE($G$9,T993,V993,X993)</f>
        <v>-0.666011930736105</v>
      </c>
      <c r="D993" s="24" t="n">
        <f aca="false">$B$6+$B$7*B993</f>
        <v>-0.044372197047761</v>
      </c>
      <c r="E993" s="24" t="n">
        <f aca="false">$C$6+$C$7*($B$8*B993+SQRT(1-$B$8^2)*C993)</f>
        <v>-0.0548644236479794</v>
      </c>
      <c r="F993" s="14" t="n">
        <f aca="false">B993</f>
        <v>-0.94372197047761</v>
      </c>
      <c r="G993" s="14" t="n">
        <f aca="false">F993^2</f>
        <v>0.890611157562143</v>
      </c>
      <c r="H993" s="21"/>
      <c r="I993" s="21"/>
      <c r="J993" s="21"/>
      <c r="K993" s="21"/>
      <c r="L993" s="21"/>
      <c r="M993" s="21"/>
      <c r="N993" s="21"/>
      <c r="O993" s="21"/>
      <c r="P993" s="21"/>
      <c r="S993" s="20" t="n">
        <v>-0.94372197047761</v>
      </c>
      <c r="T993" s="20" t="n">
        <v>-0.666011930736105</v>
      </c>
      <c r="U993" s="20" t="n">
        <v>-0.139052691316469</v>
      </c>
      <c r="V993" s="20" t="n">
        <v>-0.246296944366598</v>
      </c>
      <c r="W993" s="20" t="n">
        <v>-0.14939625101906</v>
      </c>
      <c r="X993" s="20" t="n">
        <v>-0.350631320479593</v>
      </c>
    </row>
    <row r="994" customFormat="false" ht="15" hidden="false" customHeight="false" outlineLevel="0" collapsed="false">
      <c r="A994" s="21" t="n">
        <v>970</v>
      </c>
      <c r="B994" s="18" t="n">
        <f aca="false">CHOOSE($G$9,S994,U994,W994)</f>
        <v>-0.0307986768979297</v>
      </c>
      <c r="C994" s="18" t="n">
        <f aca="false">CHOOSE($G$9,T994,V994,X994)</f>
        <v>-1.51139885980411</v>
      </c>
      <c r="D994" s="24" t="n">
        <f aca="false">$B$6+$B$7*B994</f>
        <v>0.046920132310207</v>
      </c>
      <c r="E994" s="24" t="n">
        <f aca="false">$C$6+$C$7*($B$8*B994+SQRT(1-$B$8^2)*C994)</f>
        <v>-0.0824309146290156</v>
      </c>
      <c r="F994" s="14" t="n">
        <f aca="false">B994</f>
        <v>-0.0307986768979297</v>
      </c>
      <c r="G994" s="14" t="n">
        <f aca="false">F994^2</f>
        <v>0.000948558498663071</v>
      </c>
      <c r="H994" s="21"/>
      <c r="I994" s="21"/>
      <c r="J994" s="21"/>
      <c r="K994" s="21"/>
      <c r="L994" s="21"/>
      <c r="M994" s="21"/>
      <c r="N994" s="21"/>
      <c r="O994" s="21"/>
      <c r="P994" s="21"/>
      <c r="S994" s="20" t="n">
        <v>-0.0307986768979297</v>
      </c>
      <c r="T994" s="20" t="n">
        <v>-1.51139885980411</v>
      </c>
      <c r="U994" s="20" t="n">
        <v>0.0952946642582307</v>
      </c>
      <c r="V994" s="20" t="n">
        <v>0.0850477433917173</v>
      </c>
      <c r="W994" s="20" t="n">
        <v>1.59382711262741</v>
      </c>
      <c r="X994" s="20" t="n">
        <v>1.22286952936953</v>
      </c>
    </row>
    <row r="995" customFormat="false" ht="15" hidden="false" customHeight="false" outlineLevel="0" collapsed="false">
      <c r="A995" s="21" t="n">
        <v>971</v>
      </c>
      <c r="B995" s="18" t="n">
        <f aca="false">CHOOSE($G$9,S995,U995,W995)</f>
        <v>1.30885977051207</v>
      </c>
      <c r="C995" s="18" t="n">
        <f aca="false">CHOOSE($G$9,T995,V995,X995)</f>
        <v>-1.50450093416617</v>
      </c>
      <c r="D995" s="24" t="n">
        <f aca="false">$B$6+$B$7*B995</f>
        <v>0.180885977051207</v>
      </c>
      <c r="E995" s="24" t="n">
        <f aca="false">$C$6+$C$7*($B$8*B995+SQRT(1-$B$8^2)*C995)</f>
        <v>-0.0148506143749287</v>
      </c>
      <c r="F995" s="14" t="n">
        <f aca="false">B995</f>
        <v>1.30885977051207</v>
      </c>
      <c r="G995" s="14" t="n">
        <f aca="false">F995^2</f>
        <v>1.7131138988649</v>
      </c>
      <c r="H995" s="21"/>
      <c r="I995" s="21"/>
      <c r="J995" s="21"/>
      <c r="K995" s="21"/>
      <c r="L995" s="21"/>
      <c r="M995" s="21"/>
      <c r="N995" s="21"/>
      <c r="O995" s="21"/>
      <c r="P995" s="21"/>
      <c r="S995" s="20" t="n">
        <v>1.30885977051207</v>
      </c>
      <c r="T995" s="20" t="n">
        <v>-1.50450093416617</v>
      </c>
      <c r="U995" s="20" t="n">
        <v>-1.0221648821909</v>
      </c>
      <c r="V995" s="20" t="n">
        <v>-0.327103986515287</v>
      </c>
      <c r="W995" s="20" t="n">
        <v>-0.0626078188030725</v>
      </c>
      <c r="X995" s="20" t="n">
        <v>1.82738998855168</v>
      </c>
    </row>
    <row r="996" customFormat="false" ht="15" hidden="false" customHeight="false" outlineLevel="0" collapsed="false">
      <c r="A996" s="21" t="n">
        <v>972</v>
      </c>
      <c r="B996" s="18" t="n">
        <f aca="false">CHOOSE($G$9,S996,U996,W996)</f>
        <v>0.432535161126202</v>
      </c>
      <c r="C996" s="18" t="n">
        <f aca="false">CHOOSE($G$9,T996,V996,X996)</f>
        <v>0.509124968109685</v>
      </c>
      <c r="D996" s="24" t="n">
        <f aca="false">$B$6+$B$7*B996</f>
        <v>0.0932535161126203</v>
      </c>
      <c r="E996" s="24" t="n">
        <f aca="false">$C$6+$C$7*($B$8*B996+SQRT(1-$B$8^2)*C996)</f>
        <v>0.115718273664703</v>
      </c>
      <c r="F996" s="14" t="n">
        <f aca="false">B996</f>
        <v>0.432535161126202</v>
      </c>
      <c r="G996" s="14" t="n">
        <f aca="false">F996^2</f>
        <v>0.18708666561047</v>
      </c>
      <c r="H996" s="21"/>
      <c r="I996" s="21"/>
      <c r="J996" s="21"/>
      <c r="K996" s="21"/>
      <c r="L996" s="21"/>
      <c r="M996" s="21"/>
      <c r="N996" s="21"/>
      <c r="O996" s="21"/>
      <c r="P996" s="21"/>
      <c r="S996" s="20" t="n">
        <v>0.432535161126202</v>
      </c>
      <c r="T996" s="20" t="n">
        <v>0.509124968109685</v>
      </c>
      <c r="U996" s="20" t="n">
        <v>1.21190159837654</v>
      </c>
      <c r="V996" s="20" t="n">
        <v>0.674036434599426</v>
      </c>
      <c r="W996" s="20" t="n">
        <v>-1.55237427658523</v>
      </c>
      <c r="X996" s="20" t="n">
        <v>-0.808432491327709</v>
      </c>
    </row>
    <row r="997" customFormat="false" ht="15" hidden="false" customHeight="false" outlineLevel="0" collapsed="false">
      <c r="A997" s="21" t="n">
        <v>973</v>
      </c>
      <c r="B997" s="18" t="n">
        <f aca="false">CHOOSE($G$9,S997,U997,W997)</f>
        <v>-0.980158711551885</v>
      </c>
      <c r="C997" s="18" t="n">
        <f aca="false">CHOOSE($G$9,T997,V997,X997)</f>
        <v>-1.08603070309987</v>
      </c>
      <c r="D997" s="24" t="n">
        <f aca="false">$B$6+$B$7*B997</f>
        <v>-0.0480158711551885</v>
      </c>
      <c r="E997" s="24" t="n">
        <f aca="false">$C$6+$C$7*($B$8*B997+SQRT(1-$B$8^2)*C997)</f>
        <v>-0.0930609533950303</v>
      </c>
      <c r="F997" s="14" t="n">
        <f aca="false">B997</f>
        <v>-0.980158711551885</v>
      </c>
      <c r="G997" s="14" t="n">
        <f aca="false">F997^2</f>
        <v>0.960711099831051</v>
      </c>
      <c r="H997" s="21"/>
      <c r="I997" s="21"/>
      <c r="J997" s="21"/>
      <c r="K997" s="21"/>
      <c r="L997" s="21"/>
      <c r="M997" s="21"/>
      <c r="N997" s="21"/>
      <c r="O997" s="21"/>
      <c r="P997" s="21"/>
      <c r="S997" s="20" t="n">
        <v>-0.980158711551885</v>
      </c>
      <c r="T997" s="20" t="n">
        <v>-1.08603070309987</v>
      </c>
      <c r="U997" s="20" t="n">
        <v>-0.923231450323247</v>
      </c>
      <c r="V997" s="20" t="n">
        <v>-2.09151814824868</v>
      </c>
      <c r="W997" s="20" t="n">
        <v>1.55074332234176</v>
      </c>
      <c r="X997" s="20" t="n">
        <v>-1.37076540945819</v>
      </c>
    </row>
    <row r="998" customFormat="false" ht="15" hidden="false" customHeight="false" outlineLevel="0" collapsed="false">
      <c r="A998" s="21" t="n">
        <v>974</v>
      </c>
      <c r="B998" s="18" t="n">
        <f aca="false">CHOOSE($G$9,S998,U998,W998)</f>
        <v>1.54820617516309</v>
      </c>
      <c r="C998" s="18" t="n">
        <f aca="false">CHOOSE($G$9,T998,V998,X998)</f>
        <v>-0.0349732265459714</v>
      </c>
      <c r="D998" s="24" t="n">
        <f aca="false">$B$6+$B$7*B998</f>
        <v>0.204820617516309</v>
      </c>
      <c r="E998" s="24" t="n">
        <f aca="false">$C$6+$C$7*($B$8*B998+SQRT(1-$B$8^2)*C998)</f>
        <v>0.124381538494043</v>
      </c>
      <c r="F998" s="14" t="n">
        <f aca="false">B998</f>
        <v>1.54820617516309</v>
      </c>
      <c r="G998" s="14" t="n">
        <f aca="false">F998^2</f>
        <v>2.39694236081313</v>
      </c>
      <c r="H998" s="21"/>
      <c r="I998" s="21"/>
      <c r="J998" s="21"/>
      <c r="K998" s="21"/>
      <c r="L998" s="21"/>
      <c r="M998" s="21"/>
      <c r="N998" s="21"/>
      <c r="O998" s="21"/>
      <c r="P998" s="21"/>
      <c r="S998" s="20" t="n">
        <v>1.54820617516309</v>
      </c>
      <c r="T998" s="20" t="n">
        <v>-0.0349732265459714</v>
      </c>
      <c r="U998" s="20" t="n">
        <v>-0.0810665504519613</v>
      </c>
      <c r="V998" s="20" t="n">
        <v>0.624144843928926</v>
      </c>
      <c r="W998" s="20" t="n">
        <v>-0.556218241356507</v>
      </c>
      <c r="X998" s="20" t="n">
        <v>0.614874503627002</v>
      </c>
    </row>
    <row r="999" customFormat="false" ht="15" hidden="false" customHeight="false" outlineLevel="0" collapsed="false">
      <c r="A999" s="21" t="n">
        <v>975</v>
      </c>
      <c r="B999" s="18" t="n">
        <f aca="false">CHOOSE($G$9,S999,U999,W999)</f>
        <v>1.26099820451557</v>
      </c>
      <c r="C999" s="18" t="n">
        <f aca="false">CHOOSE($G$9,T999,V999,X999)</f>
        <v>-0.908548409812239</v>
      </c>
      <c r="D999" s="24" t="n">
        <f aca="false">$B$6+$B$7*B999</f>
        <v>0.176099820451557</v>
      </c>
      <c r="E999" s="24" t="n">
        <f aca="false">$C$6+$C$7*($B$8*B999+SQRT(1-$B$8^2)*C999)</f>
        <v>0.034367309879243</v>
      </c>
      <c r="F999" s="14" t="n">
        <f aca="false">B999</f>
        <v>1.26099820451557</v>
      </c>
      <c r="G999" s="14" t="n">
        <f aca="false">F999^2</f>
        <v>1.59011647179148</v>
      </c>
      <c r="H999" s="21"/>
      <c r="I999" s="21"/>
      <c r="J999" s="21"/>
      <c r="K999" s="21"/>
      <c r="L999" s="21"/>
      <c r="M999" s="21"/>
      <c r="N999" s="21"/>
      <c r="O999" s="21"/>
      <c r="P999" s="21"/>
      <c r="S999" s="20" t="n">
        <v>1.26099820451557</v>
      </c>
      <c r="T999" s="20" t="n">
        <v>-0.908548409812239</v>
      </c>
      <c r="U999" s="20" t="n">
        <v>-1.30015917866166</v>
      </c>
      <c r="V999" s="20" t="n">
        <v>2.45508227464314</v>
      </c>
      <c r="W999" s="20" t="n">
        <v>-1.73845043714235</v>
      </c>
      <c r="X999" s="20" t="n">
        <v>-0.831654262032911</v>
      </c>
    </row>
    <row r="1000" customFormat="false" ht="15" hidden="false" customHeight="false" outlineLevel="0" collapsed="false">
      <c r="A1000" s="21" t="n">
        <v>976</v>
      </c>
      <c r="B1000" s="18" t="n">
        <f aca="false">CHOOSE($G$9,S1000,U1000,W1000)</f>
        <v>-1.91656208931236</v>
      </c>
      <c r="C1000" s="18" t="n">
        <f aca="false">CHOOSE($G$9,T1000,V1000,X1000)</f>
        <v>-1.73877444438715</v>
      </c>
      <c r="D1000" s="24" t="n">
        <f aca="false">$B$6+$B$7*B1000</f>
        <v>-0.141656208931236</v>
      </c>
      <c r="E1000" s="24" t="n">
        <f aca="false">$C$6+$C$7*($B$8*B1000+SQRT(1-$B$8^2)*C1000)</f>
        <v>-0.196410388494663</v>
      </c>
      <c r="F1000" s="14" t="n">
        <f aca="false">B1000</f>
        <v>-1.91656208931236</v>
      </c>
      <c r="G1000" s="14" t="n">
        <f aca="false">F1000^2</f>
        <v>3.67321024218936</v>
      </c>
      <c r="H1000" s="21"/>
      <c r="I1000" s="21"/>
      <c r="J1000" s="21"/>
      <c r="K1000" s="21"/>
      <c r="L1000" s="21"/>
      <c r="M1000" s="21"/>
      <c r="N1000" s="21"/>
      <c r="O1000" s="21"/>
      <c r="P1000" s="21"/>
      <c r="S1000" s="20" t="n">
        <v>-1.91656208931236</v>
      </c>
      <c r="T1000" s="20" t="n">
        <v>-1.73877444438715</v>
      </c>
      <c r="U1000" s="20" t="n">
        <v>0.0540020285642593</v>
      </c>
      <c r="V1000" s="20" t="n">
        <v>-0.191404731402701</v>
      </c>
      <c r="W1000" s="20" t="n">
        <v>1.0108049720189</v>
      </c>
      <c r="X1000" s="20" t="n">
        <v>1.36420149206795</v>
      </c>
    </row>
    <row r="1001" customFormat="false" ht="15" hidden="false" customHeight="false" outlineLevel="0" collapsed="false">
      <c r="A1001" s="21" t="n">
        <v>977</v>
      </c>
      <c r="B1001" s="18" t="n">
        <f aca="false">CHOOSE($G$9,S1001,U1001,W1001)</f>
        <v>-2.63646358562311</v>
      </c>
      <c r="C1001" s="18" t="n">
        <f aca="false">CHOOSE($G$9,T1001,V1001,X1001)</f>
        <v>0.561466375082348</v>
      </c>
      <c r="D1001" s="24" t="n">
        <f aca="false">$B$6+$B$7*B1001</f>
        <v>-0.213646358562311</v>
      </c>
      <c r="E1001" s="24" t="n">
        <f aca="false">$C$6+$C$7*($B$8*B1001+SQRT(1-$B$8^2)*C1001)</f>
        <v>-0.033198764861948</v>
      </c>
      <c r="F1001" s="14" t="n">
        <f aca="false">B1001</f>
        <v>-2.63646358562311</v>
      </c>
      <c r="G1001" s="14" t="n">
        <f aca="false">F1001^2</f>
        <v>6.95094023831667</v>
      </c>
      <c r="H1001" s="21"/>
      <c r="I1001" s="21"/>
      <c r="J1001" s="21"/>
      <c r="K1001" s="21"/>
      <c r="L1001" s="21"/>
      <c r="M1001" s="21"/>
      <c r="N1001" s="21"/>
      <c r="O1001" s="21"/>
      <c r="P1001" s="21"/>
      <c r="S1001" s="20" t="n">
        <v>-2.63646358562311</v>
      </c>
      <c r="T1001" s="20" t="n">
        <v>0.561466375082348</v>
      </c>
      <c r="U1001" s="20" t="n">
        <v>-0.64642828019672</v>
      </c>
      <c r="V1001" s="20" t="n">
        <v>-0.280704933312229</v>
      </c>
      <c r="W1001" s="20" t="n">
        <v>1.47883540794869</v>
      </c>
      <c r="X1001" s="20" t="n">
        <v>0.321173698178823</v>
      </c>
    </row>
    <row r="1002" customFormat="false" ht="15" hidden="false" customHeight="false" outlineLevel="0" collapsed="false">
      <c r="A1002" s="21" t="n">
        <v>978</v>
      </c>
      <c r="B1002" s="18" t="n">
        <f aca="false">CHOOSE($G$9,S1002,U1002,W1002)</f>
        <v>1.2463396740653</v>
      </c>
      <c r="C1002" s="18" t="n">
        <f aca="false">CHOOSE($G$9,T1002,V1002,X1002)</f>
        <v>0.364108952365089</v>
      </c>
      <c r="D1002" s="24" t="n">
        <f aca="false">$B$6+$B$7*B1002</f>
        <v>0.17463396740653</v>
      </c>
      <c r="E1002" s="24" t="n">
        <f aca="false">$C$6+$C$7*($B$8*B1002+SQRT(1-$B$8^2)*C1002)</f>
        <v>0.143849743952616</v>
      </c>
      <c r="F1002" s="14" t="n">
        <f aca="false">B1002</f>
        <v>1.2463396740653</v>
      </c>
      <c r="G1002" s="14" t="n">
        <f aca="false">F1002^2</f>
        <v>1.5533625831492</v>
      </c>
      <c r="H1002" s="21"/>
      <c r="I1002" s="21"/>
      <c r="J1002" s="21"/>
      <c r="K1002" s="21"/>
      <c r="L1002" s="21"/>
      <c r="M1002" s="21"/>
      <c r="N1002" s="21"/>
      <c r="O1002" s="21"/>
      <c r="P1002" s="21"/>
      <c r="S1002" s="20" t="n">
        <v>1.2463396740653</v>
      </c>
      <c r="T1002" s="20" t="n">
        <v>0.364108952365089</v>
      </c>
      <c r="U1002" s="20" t="n">
        <v>1.58245955462248</v>
      </c>
      <c r="V1002" s="20" t="n">
        <v>1.3214171698055</v>
      </c>
      <c r="W1002" s="20" t="n">
        <v>0.435025391483249</v>
      </c>
      <c r="X1002" s="20" t="n">
        <v>-0.325573534625925</v>
      </c>
    </row>
    <row r="1003" customFormat="false" ht="15" hidden="false" customHeight="false" outlineLevel="0" collapsed="false">
      <c r="A1003" s="21" t="n">
        <v>979</v>
      </c>
      <c r="B1003" s="18" t="n">
        <f aca="false">CHOOSE($G$9,S1003,U1003,W1003)</f>
        <v>0.324429725564259</v>
      </c>
      <c r="C1003" s="18" t="n">
        <f aca="false">CHOOSE($G$9,T1003,V1003,X1003)</f>
        <v>-1.0744335894453</v>
      </c>
      <c r="D1003" s="24" t="n">
        <f aca="false">$B$6+$B$7*B1003</f>
        <v>0.0824429725564259</v>
      </c>
      <c r="E1003" s="24" t="n">
        <f aca="false">$C$6+$C$7*($B$8*B1003+SQRT(1-$B$8^2)*C1003)</f>
        <v>-0.0268271920356796</v>
      </c>
      <c r="F1003" s="14" t="n">
        <f aca="false">B1003</f>
        <v>0.324429725564259</v>
      </c>
      <c r="G1003" s="14" t="n">
        <f aca="false">F1003^2</f>
        <v>0.105254646829701</v>
      </c>
      <c r="H1003" s="21"/>
      <c r="I1003" s="21"/>
      <c r="J1003" s="21"/>
      <c r="K1003" s="21"/>
      <c r="L1003" s="21"/>
      <c r="M1003" s="21"/>
      <c r="N1003" s="21"/>
      <c r="O1003" s="21"/>
      <c r="P1003" s="21"/>
      <c r="S1003" s="20" t="n">
        <v>0.324429725564259</v>
      </c>
      <c r="T1003" s="20" t="n">
        <v>-1.0744335894453</v>
      </c>
      <c r="U1003" s="20" t="n">
        <v>1.42488526368071</v>
      </c>
      <c r="V1003" s="20" t="n">
        <v>-0.212996527682502</v>
      </c>
      <c r="W1003" s="20" t="n">
        <v>-0.729185412079914</v>
      </c>
      <c r="X1003" s="20" t="n">
        <v>1.26637505064925</v>
      </c>
    </row>
    <row r="1004" customFormat="false" ht="15" hidden="false" customHeight="false" outlineLevel="0" collapsed="false">
      <c r="A1004" s="21" t="n">
        <v>980</v>
      </c>
      <c r="B1004" s="18" t="n">
        <f aca="false">CHOOSE($G$9,S1004,U1004,W1004)</f>
        <v>0.783948003416523</v>
      </c>
      <c r="C1004" s="18" t="n">
        <f aca="false">CHOOSE($G$9,T1004,V1004,X1004)</f>
        <v>-0.760798303669329</v>
      </c>
      <c r="D1004" s="24" t="n">
        <f aca="false">$B$6+$B$7*B1004</f>
        <v>0.128394800341652</v>
      </c>
      <c r="E1004" s="24" t="n">
        <f aca="false">$C$6+$C$7*($B$8*B1004+SQRT(1-$B$8^2)*C1004)</f>
        <v>0.0233103343574515</v>
      </c>
      <c r="F1004" s="14" t="n">
        <f aca="false">B1004</f>
        <v>0.783948003416523</v>
      </c>
      <c r="G1004" s="14" t="n">
        <f aca="false">F1004^2</f>
        <v>0.614574472060753</v>
      </c>
      <c r="H1004" s="21"/>
      <c r="I1004" s="21"/>
      <c r="J1004" s="21"/>
      <c r="K1004" s="21"/>
      <c r="L1004" s="21"/>
      <c r="M1004" s="21"/>
      <c r="N1004" s="21"/>
      <c r="O1004" s="21"/>
      <c r="P1004" s="21"/>
      <c r="S1004" s="20" t="n">
        <v>0.783948003416523</v>
      </c>
      <c r="T1004" s="20" t="n">
        <v>-0.760798303669329</v>
      </c>
      <c r="U1004" s="20" t="n">
        <v>1.12377217359693</v>
      </c>
      <c r="V1004" s="20" t="n">
        <v>-0.207933492208996</v>
      </c>
      <c r="W1004" s="20" t="n">
        <v>0.20775064393186</v>
      </c>
      <c r="X1004" s="20" t="n">
        <v>-0.119348084212022</v>
      </c>
    </row>
    <row r="1005" customFormat="false" ht="15" hidden="false" customHeight="false" outlineLevel="0" collapsed="false">
      <c r="A1005" s="21" t="n">
        <v>981</v>
      </c>
      <c r="B1005" s="18" t="n">
        <f aca="false">CHOOSE($G$9,S1005,U1005,W1005)</f>
        <v>2.52805225753563</v>
      </c>
      <c r="C1005" s="18" t="n">
        <f aca="false">CHOOSE($G$9,T1005,V1005,X1005)</f>
        <v>0.577233997659835</v>
      </c>
      <c r="D1005" s="24" t="n">
        <f aca="false">$B$6+$B$7*B1005</f>
        <v>0.302805225753563</v>
      </c>
      <c r="E1005" s="24" t="n">
        <f aca="false">$C$6+$C$7*($B$8*B1005+SQRT(1-$B$8^2)*C1005)</f>
        <v>0.226392543466928</v>
      </c>
      <c r="F1005" s="14" t="n">
        <f aca="false">B1005</f>
        <v>2.52805225753563</v>
      </c>
      <c r="G1005" s="14" t="n">
        <f aca="false">F1005^2</f>
        <v>6.39104821683101</v>
      </c>
      <c r="H1005" s="21"/>
      <c r="I1005" s="21"/>
      <c r="J1005" s="21"/>
      <c r="K1005" s="21"/>
      <c r="L1005" s="21"/>
      <c r="M1005" s="21"/>
      <c r="N1005" s="21"/>
      <c r="O1005" s="21"/>
      <c r="P1005" s="21"/>
      <c r="S1005" s="20" t="n">
        <v>2.52805225753563</v>
      </c>
      <c r="T1005" s="20" t="n">
        <v>0.577233997659835</v>
      </c>
      <c r="U1005" s="20" t="n">
        <v>-0.998044505200639</v>
      </c>
      <c r="V1005" s="20" t="n">
        <v>0.89682491895113</v>
      </c>
      <c r="W1005" s="20" t="n">
        <v>0.829862954365675</v>
      </c>
      <c r="X1005" s="20" t="n">
        <v>-0.328299466536516</v>
      </c>
    </row>
    <row r="1006" customFormat="false" ht="15" hidden="false" customHeight="false" outlineLevel="0" collapsed="false">
      <c r="A1006" s="21" t="n">
        <v>982</v>
      </c>
      <c r="B1006" s="18" t="n">
        <f aca="false">CHOOSE($G$9,S1006,U1006,W1006)</f>
        <v>1.07573006054255</v>
      </c>
      <c r="C1006" s="18" t="n">
        <f aca="false">CHOOSE($G$9,T1006,V1006,X1006)</f>
        <v>0.975373345481476</v>
      </c>
      <c r="D1006" s="24" t="n">
        <f aca="false">$B$6+$B$7*B1006</f>
        <v>0.157573006054255</v>
      </c>
      <c r="E1006" s="24" t="n">
        <f aca="false">$C$6+$C$7*($B$8*B1006+SQRT(1-$B$8^2)*C1006)</f>
        <v>0.188256312563245</v>
      </c>
      <c r="F1006" s="14" t="n">
        <f aca="false">B1006</f>
        <v>1.07573006054255</v>
      </c>
      <c r="G1006" s="14" t="n">
        <f aca="false">F1006^2</f>
        <v>1.15719516315488</v>
      </c>
      <c r="H1006" s="21"/>
      <c r="I1006" s="21"/>
      <c r="J1006" s="21"/>
      <c r="K1006" s="21"/>
      <c r="L1006" s="21"/>
      <c r="M1006" s="21"/>
      <c r="N1006" s="21"/>
      <c r="O1006" s="21"/>
      <c r="P1006" s="21"/>
      <c r="S1006" s="20" t="n">
        <v>1.07573006054255</v>
      </c>
      <c r="T1006" s="20" t="n">
        <v>0.975373345481476</v>
      </c>
      <c r="U1006" s="20" t="n">
        <v>0.245908543472188</v>
      </c>
      <c r="V1006" s="20" t="n">
        <v>1.14712544004947</v>
      </c>
      <c r="W1006" s="20" t="n">
        <v>-0.293998828709277</v>
      </c>
      <c r="X1006" s="20" t="n">
        <v>-1.53793909799794</v>
      </c>
    </row>
    <row r="1007" customFormat="false" ht="15" hidden="false" customHeight="false" outlineLevel="0" collapsed="false">
      <c r="A1007" s="21" t="n">
        <v>983</v>
      </c>
      <c r="B1007" s="18" t="n">
        <f aca="false">CHOOSE($G$9,S1007,U1007,W1007)</f>
        <v>3.2882858458295</v>
      </c>
      <c r="C1007" s="18" t="n">
        <f aca="false">CHOOSE($G$9,T1007,V1007,X1007)</f>
        <v>-0.171245863302838</v>
      </c>
      <c r="D1007" s="24" t="n">
        <f aca="false">$B$6+$B$7*B1007</f>
        <v>0.37882858458295</v>
      </c>
      <c r="E1007" s="24" t="n">
        <f aca="false">$C$6+$C$7*($B$8*B1007+SQRT(1-$B$8^2)*C1007)</f>
        <v>0.19958396550015</v>
      </c>
      <c r="F1007" s="14" t="n">
        <f aca="false">B1007</f>
        <v>3.2882858458295</v>
      </c>
      <c r="G1007" s="14" t="n">
        <f aca="false">F1007^2</f>
        <v>10.8128238038826</v>
      </c>
      <c r="H1007" s="21"/>
      <c r="I1007" s="21"/>
      <c r="J1007" s="21"/>
      <c r="K1007" s="21"/>
      <c r="L1007" s="21"/>
      <c r="M1007" s="21"/>
      <c r="N1007" s="21"/>
      <c r="O1007" s="21"/>
      <c r="P1007" s="21"/>
      <c r="S1007" s="20" t="n">
        <v>3.2882858458295</v>
      </c>
      <c r="T1007" s="20" t="n">
        <v>-0.171245863302838</v>
      </c>
      <c r="U1007" s="20" t="n">
        <v>-0.489356900102893</v>
      </c>
      <c r="V1007" s="20" t="n">
        <v>0.863506241911604</v>
      </c>
      <c r="W1007" s="20" t="n">
        <v>0.473657902529779</v>
      </c>
      <c r="X1007" s="20" t="n">
        <v>1.07667566664961</v>
      </c>
    </row>
    <row r="1008" customFormat="false" ht="15" hidden="false" customHeight="false" outlineLevel="0" collapsed="false">
      <c r="A1008" s="21" t="n">
        <v>984</v>
      </c>
      <c r="B1008" s="18" t="n">
        <f aca="false">CHOOSE($G$9,S1008,U1008,W1008)</f>
        <v>-0.394225740105234</v>
      </c>
      <c r="C1008" s="18" t="n">
        <f aca="false">CHOOSE($G$9,T1008,V1008,X1008)</f>
        <v>-1.00391947439993</v>
      </c>
      <c r="D1008" s="24" t="n">
        <f aca="false">$B$6+$B$7*B1008</f>
        <v>0.0105774259894766</v>
      </c>
      <c r="E1008" s="24" t="n">
        <f aca="false">$C$6+$C$7*($B$8*B1008+SQRT(1-$B$8^2)*C1008)</f>
        <v>-0.0566532638236879</v>
      </c>
      <c r="F1008" s="14" t="n">
        <f aca="false">B1008</f>
        <v>-0.394225740105234</v>
      </c>
      <c r="G1008" s="14" t="n">
        <f aca="false">F1008^2</f>
        <v>0.155413934161519</v>
      </c>
      <c r="H1008" s="21"/>
      <c r="I1008" s="21"/>
      <c r="J1008" s="21"/>
      <c r="K1008" s="21"/>
      <c r="L1008" s="21"/>
      <c r="M1008" s="21"/>
      <c r="N1008" s="21"/>
      <c r="O1008" s="21"/>
      <c r="P1008" s="21"/>
      <c r="S1008" s="20" t="n">
        <v>-0.394225740105234</v>
      </c>
      <c r="T1008" s="20" t="n">
        <v>-1.00391947439993</v>
      </c>
      <c r="U1008" s="20" t="n">
        <v>-0.824983234144331</v>
      </c>
      <c r="V1008" s="20" t="n">
        <v>1.5049380106883</v>
      </c>
      <c r="W1008" s="20" t="n">
        <v>-0.454503901197993</v>
      </c>
      <c r="X1008" s="20" t="n">
        <v>1.33982341831244</v>
      </c>
    </row>
    <row r="1009" customFormat="false" ht="15" hidden="false" customHeight="false" outlineLevel="0" collapsed="false">
      <c r="A1009" s="21" t="n">
        <v>985</v>
      </c>
      <c r="B1009" s="18" t="n">
        <f aca="false">CHOOSE($G$9,S1009,U1009,W1009)</f>
        <v>0.10063345327549</v>
      </c>
      <c r="C1009" s="18" t="n">
        <f aca="false">CHOOSE($G$9,T1009,V1009,X1009)</f>
        <v>-0.800125918918547</v>
      </c>
      <c r="D1009" s="24" t="n">
        <f aca="false">$B$6+$B$7*B1009</f>
        <v>0.060063345327549</v>
      </c>
      <c r="E1009" s="24" t="n">
        <f aca="false">$C$6+$C$7*($B$8*B1009+SQRT(1-$B$8^2)*C1009)</f>
        <v>-0.0142612645372084</v>
      </c>
      <c r="F1009" s="14" t="n">
        <f aca="false">B1009</f>
        <v>0.10063345327549</v>
      </c>
      <c r="G1009" s="14" t="n">
        <f aca="false">F1009^2</f>
        <v>0.0101270919181502</v>
      </c>
      <c r="H1009" s="21"/>
      <c r="I1009" s="21"/>
      <c r="J1009" s="21"/>
      <c r="K1009" s="21"/>
      <c r="L1009" s="21"/>
      <c r="M1009" s="21"/>
      <c r="N1009" s="21"/>
      <c r="O1009" s="21"/>
      <c r="P1009" s="21"/>
      <c r="S1009" s="20" t="n">
        <v>0.10063345327549</v>
      </c>
      <c r="T1009" s="20" t="n">
        <v>-0.800125918918547</v>
      </c>
      <c r="U1009" s="20" t="n">
        <v>0.459546396468014</v>
      </c>
      <c r="V1009" s="20" t="n">
        <v>0.0456969379117662</v>
      </c>
      <c r="W1009" s="20" t="n">
        <v>-0.233829564220694</v>
      </c>
      <c r="X1009" s="20" t="n">
        <v>-0.371901159400068</v>
      </c>
    </row>
    <row r="1010" customFormat="false" ht="15" hidden="false" customHeight="false" outlineLevel="0" collapsed="false">
      <c r="A1010" s="21" t="n">
        <v>986</v>
      </c>
      <c r="B1010" s="18" t="n">
        <f aca="false">CHOOSE($G$9,S1010,U1010,W1010)</f>
        <v>-0.248522454335945</v>
      </c>
      <c r="C1010" s="18" t="n">
        <f aca="false">CHOOSE($G$9,T1010,V1010,X1010)</f>
        <v>-1.0424227029765</v>
      </c>
      <c r="D1010" s="24" t="n">
        <f aca="false">$B$6+$B$7*B1010</f>
        <v>0.0251477545664055</v>
      </c>
      <c r="E1010" s="24" t="n">
        <f aca="false">$C$6+$C$7*($B$8*B1010+SQRT(1-$B$8^2)*C1010)</f>
        <v>-0.0527025769427263</v>
      </c>
      <c r="F1010" s="14" t="n">
        <f aca="false">B1010</f>
        <v>-0.248522454335945</v>
      </c>
      <c r="G1010" s="14" t="n">
        <f aca="false">F1010^2</f>
        <v>0.061763410309162</v>
      </c>
      <c r="H1010" s="21"/>
      <c r="I1010" s="21"/>
      <c r="J1010" s="21"/>
      <c r="K1010" s="21"/>
      <c r="L1010" s="21"/>
      <c r="M1010" s="21"/>
      <c r="N1010" s="21"/>
      <c r="O1010" s="21"/>
      <c r="P1010" s="21"/>
      <c r="S1010" s="20" t="n">
        <v>-0.248522454335945</v>
      </c>
      <c r="T1010" s="20" t="n">
        <v>-1.0424227029765</v>
      </c>
      <c r="U1010" s="20" t="n">
        <v>-1.5400294295467</v>
      </c>
      <c r="V1010" s="20" t="n">
        <v>0.29084888322653</v>
      </c>
      <c r="W1010" s="20" t="n">
        <v>0.392742636701548</v>
      </c>
      <c r="X1010" s="20" t="n">
        <v>0.792451284061538</v>
      </c>
    </row>
    <row r="1011" customFormat="false" ht="15" hidden="false" customHeight="false" outlineLevel="0" collapsed="false">
      <c r="A1011" s="21" t="n">
        <v>987</v>
      </c>
      <c r="B1011" s="18" t="n">
        <f aca="false">CHOOSE($G$9,S1011,U1011,W1011)</f>
        <v>-0.55915252448651</v>
      </c>
      <c r="C1011" s="18" t="n">
        <f aca="false">CHOOSE($G$9,T1011,V1011,X1011)</f>
        <v>0.130522002784694</v>
      </c>
      <c r="D1011" s="24" t="n">
        <f aca="false">$B$6+$B$7*B1011</f>
        <v>-0.00591525244865102</v>
      </c>
      <c r="E1011" s="24" t="n">
        <f aca="false">$C$6+$C$7*($B$8*B1011+SQRT(1-$B$8^2)*C1011)</f>
        <v>0.0333459107921114</v>
      </c>
      <c r="F1011" s="14" t="n">
        <f aca="false">B1011</f>
        <v>-0.55915252448651</v>
      </c>
      <c r="G1011" s="14" t="n">
        <f aca="false">F1011^2</f>
        <v>0.312651545639637</v>
      </c>
      <c r="H1011" s="21"/>
      <c r="I1011" s="21"/>
      <c r="J1011" s="21"/>
      <c r="K1011" s="21"/>
      <c r="L1011" s="21"/>
      <c r="M1011" s="21"/>
      <c r="N1011" s="21"/>
      <c r="O1011" s="21"/>
      <c r="P1011" s="21"/>
      <c r="S1011" s="20" t="n">
        <v>-0.55915252448651</v>
      </c>
      <c r="T1011" s="20" t="n">
        <v>0.130522002784694</v>
      </c>
      <c r="U1011" s="20" t="n">
        <v>0.839018366362018</v>
      </c>
      <c r="V1011" s="20" t="n">
        <v>-0.0568892545924027</v>
      </c>
      <c r="W1011" s="20" t="n">
        <v>0.19874936709529</v>
      </c>
      <c r="X1011" s="20" t="n">
        <v>-0.82050395702201</v>
      </c>
    </row>
    <row r="1012" customFormat="false" ht="15" hidden="false" customHeight="false" outlineLevel="0" collapsed="false">
      <c r="A1012" s="21" t="n">
        <v>988</v>
      </c>
      <c r="B1012" s="18" t="n">
        <f aca="false">CHOOSE($G$9,S1012,U1012,W1012)</f>
        <v>0.232334904343459</v>
      </c>
      <c r="C1012" s="18" t="n">
        <f aca="false">CHOOSE($G$9,T1012,V1012,X1012)</f>
        <v>0.95166630087445</v>
      </c>
      <c r="D1012" s="24" t="n">
        <f aca="false">$B$6+$B$7*B1012</f>
        <v>0.0732334904343459</v>
      </c>
      <c r="E1012" s="24" t="n">
        <f aca="false">$C$6+$C$7*($B$8*B1012+SQRT(1-$B$8^2)*C1012)</f>
        <v>0.144033464465457</v>
      </c>
      <c r="F1012" s="14" t="n">
        <f aca="false">B1012</f>
        <v>0.232334904343459</v>
      </c>
      <c r="G1012" s="14" t="n">
        <f aca="false">F1012^2</f>
        <v>0.0539795077762843</v>
      </c>
      <c r="H1012" s="21"/>
      <c r="I1012" s="21"/>
      <c r="J1012" s="21"/>
      <c r="K1012" s="21"/>
      <c r="L1012" s="21"/>
      <c r="M1012" s="21"/>
      <c r="N1012" s="21"/>
      <c r="O1012" s="21"/>
      <c r="P1012" s="21"/>
      <c r="S1012" s="20" t="n">
        <v>0.232334904343459</v>
      </c>
      <c r="T1012" s="20" t="n">
        <v>0.95166630087445</v>
      </c>
      <c r="U1012" s="20" t="n">
        <v>-0.605652459777068</v>
      </c>
      <c r="V1012" s="20" t="n">
        <v>-1.3732811761417</v>
      </c>
      <c r="W1012" s="20" t="n">
        <v>-0.0869247628379132</v>
      </c>
      <c r="X1012" s="20" t="n">
        <v>0.618539914923356</v>
      </c>
    </row>
    <row r="1013" customFormat="false" ht="15" hidden="false" customHeight="false" outlineLevel="0" collapsed="false">
      <c r="A1013" s="21" t="n">
        <v>989</v>
      </c>
      <c r="B1013" s="18" t="n">
        <f aca="false">CHOOSE($G$9,S1013,U1013,W1013)</f>
        <v>-0.126243123690996</v>
      </c>
      <c r="C1013" s="18" t="n">
        <f aca="false">CHOOSE($G$9,T1013,V1013,X1013)</f>
        <v>0.834723236193716</v>
      </c>
      <c r="D1013" s="24" t="n">
        <f aca="false">$B$6+$B$7*B1013</f>
        <v>0.0373756876309004</v>
      </c>
      <c r="E1013" s="24" t="n">
        <f aca="false">$C$6+$C$7*($B$8*B1013+SQRT(1-$B$8^2)*C1013)</f>
        <v>0.115976996582742</v>
      </c>
      <c r="F1013" s="14" t="n">
        <f aca="false">B1013</f>
        <v>-0.126243123690996</v>
      </c>
      <c r="G1013" s="14" t="n">
        <f aca="false">F1013^2</f>
        <v>0.0159373262792602</v>
      </c>
      <c r="H1013" s="21"/>
      <c r="I1013" s="21"/>
      <c r="J1013" s="21"/>
      <c r="K1013" s="21"/>
      <c r="L1013" s="21"/>
      <c r="M1013" s="21"/>
      <c r="N1013" s="21"/>
      <c r="O1013" s="21"/>
      <c r="P1013" s="21"/>
      <c r="S1013" s="20" t="n">
        <v>-0.126243123690996</v>
      </c>
      <c r="T1013" s="20" t="n">
        <v>0.834723236193716</v>
      </c>
      <c r="U1013" s="20" t="n">
        <v>0.99282365520899</v>
      </c>
      <c r="V1013" s="20" t="n">
        <v>0.67715090502669</v>
      </c>
      <c r="W1013" s="20" t="n">
        <v>-0.67645252965966</v>
      </c>
      <c r="X1013" s="20" t="n">
        <v>0.632722321696284</v>
      </c>
    </row>
    <row r="1014" customFormat="false" ht="15" hidden="false" customHeight="false" outlineLevel="0" collapsed="false">
      <c r="A1014" s="21" t="n">
        <v>990</v>
      </c>
      <c r="B1014" s="18" t="n">
        <f aca="false">CHOOSE($G$9,S1014,U1014,W1014)</f>
        <v>0.610853371258644</v>
      </c>
      <c r="C1014" s="18" t="n">
        <f aca="false">CHOOSE($G$9,T1014,V1014,X1014)</f>
        <v>1.16570538597656</v>
      </c>
      <c r="D1014" s="24" t="n">
        <f aca="false">$B$6+$B$7*B1014</f>
        <v>0.111085337125864</v>
      </c>
      <c r="E1014" s="24" t="n">
        <f aca="false">$C$6+$C$7*($B$8*B1014+SQRT(1-$B$8^2)*C1014)</f>
        <v>0.181495716321337</v>
      </c>
      <c r="F1014" s="14" t="n">
        <f aca="false">B1014</f>
        <v>0.610853371258644</v>
      </c>
      <c r="G1014" s="14" t="n">
        <f aca="false">F1014^2</f>
        <v>0.37314184117805</v>
      </c>
      <c r="H1014" s="21"/>
      <c r="I1014" s="21"/>
      <c r="J1014" s="21"/>
      <c r="K1014" s="21"/>
      <c r="L1014" s="21"/>
      <c r="M1014" s="21"/>
      <c r="N1014" s="21"/>
      <c r="O1014" s="21"/>
      <c r="P1014" s="21"/>
      <c r="S1014" s="20" t="n">
        <v>0.610853371258644</v>
      </c>
      <c r="T1014" s="20" t="n">
        <v>1.16570538597656</v>
      </c>
      <c r="U1014" s="20" t="n">
        <v>0.671008186756111</v>
      </c>
      <c r="V1014" s="20" t="n">
        <v>-0.746461645824653</v>
      </c>
      <c r="W1014" s="20" t="n">
        <v>1.62524498966335</v>
      </c>
      <c r="X1014" s="20" t="n">
        <v>-0.087626201187993</v>
      </c>
    </row>
    <row r="1015" customFormat="false" ht="15" hidden="false" customHeight="false" outlineLevel="0" collapsed="false">
      <c r="A1015" s="21" t="n">
        <v>991</v>
      </c>
      <c r="B1015" s="18" t="n">
        <f aca="false">CHOOSE($G$9,S1015,U1015,W1015)</f>
        <v>0.801513273491438</v>
      </c>
      <c r="C1015" s="18" t="n">
        <f aca="false">CHOOSE($G$9,T1015,V1015,X1015)</f>
        <v>0.0665771935665338</v>
      </c>
      <c r="D1015" s="24" t="n">
        <f aca="false">$B$6+$B$7*B1015</f>
        <v>0.130151327349144</v>
      </c>
      <c r="E1015" s="24" t="n">
        <f aca="false">$C$6+$C$7*($B$8*B1015+SQRT(1-$B$8^2)*C1015)</f>
        <v>0.0958414177687011</v>
      </c>
      <c r="F1015" s="14" t="n">
        <f aca="false">B1015</f>
        <v>0.801513273491438</v>
      </c>
      <c r="G1015" s="14" t="n">
        <f aca="false">F1015^2</f>
        <v>0.642423527582961</v>
      </c>
      <c r="H1015" s="21"/>
      <c r="I1015" s="21"/>
      <c r="J1015" s="21"/>
      <c r="K1015" s="21"/>
      <c r="L1015" s="21"/>
      <c r="M1015" s="21"/>
      <c r="N1015" s="21"/>
      <c r="O1015" s="21"/>
      <c r="P1015" s="21"/>
      <c r="S1015" s="20" t="n">
        <v>0.801513273491438</v>
      </c>
      <c r="T1015" s="20" t="n">
        <v>0.0665771935665338</v>
      </c>
      <c r="U1015" s="20" t="n">
        <v>-0.657780414906069</v>
      </c>
      <c r="V1015" s="20" t="n">
        <v>-0.434147644299586</v>
      </c>
      <c r="W1015" s="20" t="n">
        <v>-0.754638625860033</v>
      </c>
      <c r="X1015" s="20" t="n">
        <v>0.46342449993221</v>
      </c>
    </row>
    <row r="1016" customFormat="false" ht="15" hidden="false" customHeight="false" outlineLevel="0" collapsed="false">
      <c r="A1016" s="21" t="n">
        <v>992</v>
      </c>
      <c r="B1016" s="18" t="n">
        <f aca="false">CHOOSE($G$9,S1016,U1016,W1016)</f>
        <v>-1.54113869367434</v>
      </c>
      <c r="C1016" s="18" t="n">
        <f aca="false">CHOOSE($G$9,T1016,V1016,X1016)</f>
        <v>-0.441396966468387</v>
      </c>
      <c r="D1016" s="24" t="n">
        <f aca="false">$B$6+$B$7*B1016</f>
        <v>-0.104113869367434</v>
      </c>
      <c r="E1016" s="24" t="n">
        <f aca="false">$C$6+$C$7*($B$8*B1016+SQRT(1-$B$8^2)*C1016)</f>
        <v>-0.065283033295218</v>
      </c>
      <c r="F1016" s="14" t="n">
        <f aca="false">B1016</f>
        <v>-1.54113869367434</v>
      </c>
      <c r="G1016" s="14" t="n">
        <f aca="false">F1016^2</f>
        <v>2.37510847314024</v>
      </c>
      <c r="H1016" s="21"/>
      <c r="I1016" s="21"/>
      <c r="J1016" s="21"/>
      <c r="K1016" s="21"/>
      <c r="L1016" s="21"/>
      <c r="M1016" s="21"/>
      <c r="N1016" s="21"/>
      <c r="O1016" s="21"/>
      <c r="P1016" s="21"/>
      <c r="S1016" s="20" t="n">
        <v>-1.54113869367434</v>
      </c>
      <c r="T1016" s="20" t="n">
        <v>-0.441396966468387</v>
      </c>
      <c r="U1016" s="20" t="n">
        <v>-0.171213343197177</v>
      </c>
      <c r="V1016" s="20" t="n">
        <v>0.660953524441952</v>
      </c>
      <c r="W1016" s="20" t="n">
        <v>-0.928777462038146</v>
      </c>
      <c r="X1016" s="20" t="n">
        <v>1.62214590378408</v>
      </c>
    </row>
    <row r="1017" customFormat="false" ht="15" hidden="false" customHeight="false" outlineLevel="0" collapsed="false">
      <c r="A1017" s="21" t="n">
        <v>993</v>
      </c>
      <c r="B1017" s="18" t="n">
        <f aca="false">CHOOSE($G$9,S1017,U1017,W1017)</f>
        <v>0.011414957898923</v>
      </c>
      <c r="C1017" s="18" t="n">
        <f aca="false">CHOOSE($G$9,T1017,V1017,X1017)</f>
        <v>-0.222225392536083</v>
      </c>
      <c r="D1017" s="24" t="n">
        <f aca="false">$B$6+$B$7*B1017</f>
        <v>0.0511414957898923</v>
      </c>
      <c r="E1017" s="24" t="n">
        <f aca="false">$C$6+$C$7*($B$8*B1017+SQRT(1-$B$8^2)*C1017)</f>
        <v>0.0313254643647245</v>
      </c>
      <c r="F1017" s="14" t="n">
        <f aca="false">B1017</f>
        <v>0.011414957898923</v>
      </c>
      <c r="G1017" s="14" t="n">
        <f aca="false">F1017^2</f>
        <v>0.000130301263834185</v>
      </c>
      <c r="H1017" s="21"/>
      <c r="I1017" s="21"/>
      <c r="J1017" s="21"/>
      <c r="K1017" s="21"/>
      <c r="L1017" s="21"/>
      <c r="M1017" s="21"/>
      <c r="N1017" s="21"/>
      <c r="O1017" s="21"/>
      <c r="P1017" s="21"/>
      <c r="S1017" s="20" t="n">
        <v>0.011414957898923</v>
      </c>
      <c r="T1017" s="20" t="n">
        <v>-0.222225392536083</v>
      </c>
      <c r="U1017" s="20" t="n">
        <v>-1.67618908676377</v>
      </c>
      <c r="V1017" s="20" t="n">
        <v>-1.98453772662369</v>
      </c>
      <c r="W1017" s="20" t="n">
        <v>0.789289949450962</v>
      </c>
      <c r="X1017" s="20" t="n">
        <v>-0.45806988727406</v>
      </c>
    </row>
    <row r="1018" customFormat="false" ht="15" hidden="false" customHeight="false" outlineLevel="0" collapsed="false">
      <c r="A1018" s="21" t="n">
        <v>994</v>
      </c>
      <c r="B1018" s="18" t="n">
        <f aca="false">CHOOSE($G$9,S1018,U1018,W1018)</f>
        <v>-0.549835443273843</v>
      </c>
      <c r="C1018" s="18" t="n">
        <f aca="false">CHOOSE($G$9,T1018,V1018,X1018)</f>
        <v>-0.399108658737668</v>
      </c>
      <c r="D1018" s="24" t="n">
        <f aca="false">$B$6+$B$7*B1018</f>
        <v>-0.00498354432738431</v>
      </c>
      <c r="E1018" s="24" t="n">
        <f aca="false">$C$6+$C$7*($B$8*B1018+SQRT(1-$B$8^2)*C1018)</f>
        <v>-0.0120555958974076</v>
      </c>
      <c r="F1018" s="14" t="n">
        <f aca="false">B1018</f>
        <v>-0.549835443273843</v>
      </c>
      <c r="G1018" s="14" t="n">
        <f aca="false">F1018^2</f>
        <v>0.302319014680143</v>
      </c>
      <c r="H1018" s="21"/>
      <c r="I1018" s="21"/>
      <c r="J1018" s="21"/>
      <c r="K1018" s="21"/>
      <c r="L1018" s="21"/>
      <c r="M1018" s="21"/>
      <c r="N1018" s="21"/>
      <c r="O1018" s="21"/>
      <c r="P1018" s="21"/>
      <c r="S1018" s="20" t="n">
        <v>-0.549835443273843</v>
      </c>
      <c r="T1018" s="20" t="n">
        <v>-0.399108658737668</v>
      </c>
      <c r="U1018" s="20" t="n">
        <v>-0.461608993606937</v>
      </c>
      <c r="V1018" s="20" t="n">
        <v>-1.46146895806944</v>
      </c>
      <c r="W1018" s="20" t="n">
        <v>0.813542952396212</v>
      </c>
      <c r="X1018" s="20" t="n">
        <v>0.295046392242862</v>
      </c>
    </row>
    <row r="1019" customFormat="false" ht="15" hidden="false" customHeight="false" outlineLevel="0" collapsed="false">
      <c r="A1019" s="21" t="n">
        <v>995</v>
      </c>
      <c r="B1019" s="18" t="n">
        <f aca="false">CHOOSE($G$9,S1019,U1019,W1019)</f>
        <v>-0.134632021130987</v>
      </c>
      <c r="C1019" s="18" t="n">
        <f aca="false">CHOOSE($G$9,T1019,V1019,X1019)</f>
        <v>0.113218117699346</v>
      </c>
      <c r="D1019" s="24" t="n">
        <f aca="false">$B$6+$B$7*B1019</f>
        <v>0.0365367978869013</v>
      </c>
      <c r="E1019" s="24" t="n">
        <f aca="false">$C$6+$C$7*($B$8*B1019+SQRT(1-$B$8^2)*C1019)</f>
        <v>0.0530733755530797</v>
      </c>
      <c r="F1019" s="14" t="n">
        <f aca="false">B1019</f>
        <v>-0.134632021130987</v>
      </c>
      <c r="G1019" s="14" t="n">
        <f aca="false">F1019^2</f>
        <v>0.0181257811138144</v>
      </c>
      <c r="H1019" s="21"/>
      <c r="I1019" s="21"/>
      <c r="J1019" s="21"/>
      <c r="K1019" s="21"/>
      <c r="L1019" s="21"/>
      <c r="M1019" s="21"/>
      <c r="N1019" s="21"/>
      <c r="O1019" s="21"/>
      <c r="P1019" s="21"/>
      <c r="S1019" s="20" t="n">
        <v>-0.134632021130987</v>
      </c>
      <c r="T1019" s="20" t="n">
        <v>0.113218117699346</v>
      </c>
      <c r="U1019" s="20" t="n">
        <v>-1.09979979363759</v>
      </c>
      <c r="V1019" s="20" t="n">
        <v>-1.25721001359084</v>
      </c>
      <c r="W1019" s="20" t="n">
        <v>-0.610516158572356</v>
      </c>
      <c r="X1019" s="20" t="n">
        <v>0.610553866264236</v>
      </c>
    </row>
    <row r="1020" customFormat="false" ht="15" hidden="false" customHeight="false" outlineLevel="0" collapsed="false">
      <c r="A1020" s="21" t="n">
        <v>996</v>
      </c>
      <c r="B1020" s="18" t="n">
        <f aca="false">CHOOSE($G$9,S1020,U1020,W1020)</f>
        <v>0.55843677391333</v>
      </c>
      <c r="C1020" s="18" t="n">
        <f aca="false">CHOOSE($G$9,T1020,V1020,X1020)</f>
        <v>2.20117256364822</v>
      </c>
      <c r="D1020" s="24" t="n">
        <f aca="false">$B$6+$B$7*B1020</f>
        <v>0.105843677391333</v>
      </c>
      <c r="E1020" s="24" t="n">
        <f aca="false">$C$6+$C$7*($B$8*B1020+SQRT(1-$B$8^2)*C1020)</f>
        <v>0.268548974518934</v>
      </c>
      <c r="F1020" s="14" t="n">
        <f aca="false">B1020</f>
        <v>0.55843677391333</v>
      </c>
      <c r="G1020" s="14" t="n">
        <f aca="false">F1020^2</f>
        <v>0.311851630458728</v>
      </c>
      <c r="H1020" s="21"/>
      <c r="I1020" s="21"/>
      <c r="J1020" s="21"/>
      <c r="K1020" s="21"/>
      <c r="L1020" s="21"/>
      <c r="M1020" s="21"/>
      <c r="N1020" s="21"/>
      <c r="O1020" s="21"/>
      <c r="P1020" s="21"/>
      <c r="S1020" s="20" t="n">
        <v>0.55843677391333</v>
      </c>
      <c r="T1020" s="20" t="n">
        <v>2.20117256364822</v>
      </c>
      <c r="U1020" s="20" t="n">
        <v>1.03285329386824</v>
      </c>
      <c r="V1020" s="20" t="n">
        <v>0.525462150263249</v>
      </c>
      <c r="W1020" s="20" t="n">
        <v>-0.199987076442584</v>
      </c>
      <c r="X1020" s="20" t="n">
        <v>-0.666442402743109</v>
      </c>
    </row>
    <row r="1021" customFormat="false" ht="15" hidden="false" customHeight="false" outlineLevel="0" collapsed="false">
      <c r="A1021" s="21" t="n">
        <v>997</v>
      </c>
      <c r="B1021" s="18" t="n">
        <f aca="false">CHOOSE($G$9,S1021,U1021,W1021)</f>
        <v>-0.0297717374152351</v>
      </c>
      <c r="C1021" s="18" t="n">
        <f aca="false">CHOOSE($G$9,T1021,V1021,X1021)</f>
        <v>-0.219349209528716</v>
      </c>
      <c r="D1021" s="24" t="n">
        <f aca="false">$B$6+$B$7*B1021</f>
        <v>0.0470228262584765</v>
      </c>
      <c r="E1021" s="24" t="n">
        <f aca="false">$C$6+$C$7*($B$8*B1021+SQRT(1-$B$8^2)*C1021)</f>
        <v>0.0295152143540479</v>
      </c>
      <c r="F1021" s="14" t="n">
        <f aca="false">B1021</f>
        <v>-0.0297717374152351</v>
      </c>
      <c r="G1021" s="14" t="n">
        <f aca="false">F1021^2</f>
        <v>0.000886356348721708</v>
      </c>
      <c r="H1021" s="21"/>
      <c r="I1021" s="21"/>
      <c r="J1021" s="21"/>
      <c r="K1021" s="21"/>
      <c r="L1021" s="21"/>
      <c r="M1021" s="21"/>
      <c r="N1021" s="21"/>
      <c r="O1021" s="21"/>
      <c r="P1021" s="21"/>
      <c r="S1021" s="20" t="n">
        <v>-0.0297717374152351</v>
      </c>
      <c r="T1021" s="20" t="n">
        <v>-0.219349209528716</v>
      </c>
      <c r="U1021" s="20" t="n">
        <v>0.775705447090307</v>
      </c>
      <c r="V1021" s="20" t="n">
        <v>0.680558567560622</v>
      </c>
      <c r="W1021" s="20" t="n">
        <v>-0.945882298184341</v>
      </c>
      <c r="X1021" s="20" t="n">
        <v>-0.203824167726207</v>
      </c>
    </row>
    <row r="1022" customFormat="false" ht="15" hidden="false" customHeight="false" outlineLevel="0" collapsed="false">
      <c r="A1022" s="21" t="n">
        <v>998</v>
      </c>
      <c r="B1022" s="18" t="n">
        <f aca="false">CHOOSE($G$9,S1022,U1022,W1022)</f>
        <v>0.496845182028946</v>
      </c>
      <c r="C1022" s="18" t="n">
        <f aca="false">CHOOSE($G$9,T1022,V1022,X1022)</f>
        <v>-0.773323294553188</v>
      </c>
      <c r="D1022" s="24" t="n">
        <f aca="false">$B$6+$B$7*B1022</f>
        <v>0.0996845182028946</v>
      </c>
      <c r="E1022" s="24" t="n">
        <f aca="false">$C$6+$C$7*($B$8*B1022+SQRT(1-$B$8^2)*C1022)</f>
        <v>0.00787049725931366</v>
      </c>
      <c r="F1022" s="14" t="n">
        <f aca="false">B1022</f>
        <v>0.496845182028946</v>
      </c>
      <c r="G1022" s="14" t="n">
        <f aca="false">F1022^2</f>
        <v>0.246855134905377</v>
      </c>
      <c r="H1022" s="21"/>
      <c r="I1022" s="21"/>
      <c r="J1022" s="21"/>
      <c r="K1022" s="21"/>
      <c r="L1022" s="21"/>
      <c r="M1022" s="21"/>
      <c r="N1022" s="21"/>
      <c r="O1022" s="21"/>
      <c r="P1022" s="21"/>
      <c r="S1022" s="20" t="n">
        <v>0.496845182028946</v>
      </c>
      <c r="T1022" s="20" t="n">
        <v>-0.773323294553188</v>
      </c>
      <c r="U1022" s="20" t="n">
        <v>0.343532003782249</v>
      </c>
      <c r="V1022" s="20" t="n">
        <v>-1.53203000210428</v>
      </c>
      <c r="W1022" s="20" t="n">
        <v>0.320633913205685</v>
      </c>
      <c r="X1022" s="20" t="n">
        <v>0.0932006162142926</v>
      </c>
    </row>
    <row r="1023" customFormat="false" ht="15" hidden="false" customHeight="false" outlineLevel="0" collapsed="false">
      <c r="A1023" s="21" t="n">
        <v>999</v>
      </c>
      <c r="B1023" s="18" t="n">
        <f aca="false">CHOOSE($G$9,S1023,U1023,W1023)</f>
        <v>2.08993687311091</v>
      </c>
      <c r="C1023" s="18" t="n">
        <f aca="false">CHOOSE($G$9,T1023,V1023,X1023)</f>
        <v>1.77109080223519</v>
      </c>
      <c r="D1023" s="24" t="n">
        <f aca="false">$B$6+$B$7*B1023</f>
        <v>0.258993687311091</v>
      </c>
      <c r="E1023" s="24" t="n">
        <f aca="false">$C$6+$C$7*($B$8*B1023+SQRT(1-$B$8^2)*C1023)</f>
        <v>0.307877806370009</v>
      </c>
      <c r="F1023" s="14" t="n">
        <f aca="false">B1023</f>
        <v>2.08993687311091</v>
      </c>
      <c r="G1023" s="14" t="n">
        <f aca="false">F1023^2</f>
        <v>4.36783613358859</v>
      </c>
      <c r="H1023" s="21"/>
      <c r="I1023" s="21"/>
      <c r="J1023" s="21"/>
      <c r="K1023" s="21"/>
      <c r="L1023" s="21"/>
      <c r="M1023" s="21"/>
      <c r="N1023" s="21"/>
      <c r="O1023" s="21"/>
      <c r="P1023" s="21"/>
      <c r="S1023" s="20" t="n">
        <v>2.08993687311091</v>
      </c>
      <c r="T1023" s="20" t="n">
        <v>1.77109080223519</v>
      </c>
      <c r="U1023" s="20" t="n">
        <v>0.986092324550706</v>
      </c>
      <c r="V1023" s="20" t="n">
        <v>-0.416956531178212</v>
      </c>
      <c r="W1023" s="20" t="n">
        <v>-0.272095259407117</v>
      </c>
      <c r="X1023" s="20" t="n">
        <v>-0.187550427276735</v>
      </c>
    </row>
    <row r="1024" customFormat="false" ht="15" hidden="false" customHeight="false" outlineLevel="0" collapsed="false">
      <c r="A1024" s="21" t="n">
        <v>1000</v>
      </c>
      <c r="B1024" s="18" t="n">
        <f aca="false">CHOOSE($G$9,S1024,U1024,W1024)</f>
        <v>1.02330308403909</v>
      </c>
      <c r="C1024" s="18" t="n">
        <f aca="false">CHOOSE($G$9,T1024,V1024,X1024)</f>
        <v>-1.51109707337091</v>
      </c>
      <c r="D1024" s="24" t="n">
        <f aca="false">$B$6+$B$7*B1024</f>
        <v>0.152330308403909</v>
      </c>
      <c r="E1024" s="24" t="n">
        <f aca="false">$C$6+$C$7*($B$8*B1024+SQRT(1-$B$8^2)*C1024)</f>
        <v>-0.0296996911103984</v>
      </c>
      <c r="F1024" s="14" t="n">
        <f aca="false">B1024</f>
        <v>1.02330308403909</v>
      </c>
      <c r="G1024" s="14" t="n">
        <f aca="false">F1024^2</f>
        <v>1.04714920180391</v>
      </c>
      <c r="H1024" s="21"/>
      <c r="I1024" s="21"/>
      <c r="J1024" s="21"/>
      <c r="K1024" s="21"/>
      <c r="L1024" s="21"/>
      <c r="M1024" s="21"/>
      <c r="N1024" s="21"/>
      <c r="O1024" s="21"/>
      <c r="P1024" s="21"/>
      <c r="S1024" s="20" t="n">
        <v>1.02330308403909</v>
      </c>
      <c r="T1024" s="20" t="n">
        <v>-1.51109707337091</v>
      </c>
      <c r="U1024" s="20" t="n">
        <v>-2.10141601792696</v>
      </c>
      <c r="V1024" s="20" t="n">
        <v>-0.546669773846428</v>
      </c>
      <c r="W1024" s="20" t="n">
        <v>-0.170601516438513</v>
      </c>
      <c r="X1024" s="20" t="n">
        <v>-0.771059969187073</v>
      </c>
    </row>
  </sheetData>
  <mergeCells count="16">
    <mergeCell ref="A2:H2"/>
    <mergeCell ref="J2:P3"/>
    <mergeCell ref="A3:H3"/>
    <mergeCell ref="J5:P6"/>
    <mergeCell ref="K7:P7"/>
    <mergeCell ref="J8:J9"/>
    <mergeCell ref="K8:P9"/>
    <mergeCell ref="J11:P12"/>
    <mergeCell ref="K13:P13"/>
    <mergeCell ref="J14:J15"/>
    <mergeCell ref="K14:P15"/>
    <mergeCell ref="J17:P18"/>
    <mergeCell ref="A18:H20"/>
    <mergeCell ref="K19:P19"/>
    <mergeCell ref="J20:J21"/>
    <mergeCell ref="K20:P21"/>
  </mergeCells>
  <conditionalFormatting sqref="G9">
    <cfRule type="containsText" priority="2" operator="containsText" aboveAverage="0" equalAverage="0" bottom="0" percent="0" rank="0" text="입력" dxfId="1">
      <formula>NOT(ISERROR(SEARCH("입력",G9)))</formula>
    </cfRule>
  </conditionalFormatting>
  <dataValidations count="3">
    <dataValidation allowBlank="false" errorStyle="stop" operator="between" showDropDown="false" showErrorMessage="false" showInputMessage="false" sqref="B8" type="decimal">
      <formula1>-1</formula1>
      <formula2>1</formula2>
    </dataValidation>
    <dataValidation allowBlank="false" errorStyle="stop" operator="between" showDropDown="false" showErrorMessage="false" showInputMessage="false" sqref="B7:C7" type="decimal">
      <formula1>0.001</formula1>
      <formula2>1</formula2>
    </dataValidation>
    <dataValidation allowBlank="false" errorStyle="stop" operator="between" showDropDown="false" showErrorMessage="false" showInputMessage="false" sqref="B9" type="whole">
      <formula1>1</formula1>
      <formula2>3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5C7B"/>
    <pageSetUpPr fitToPage="false"/>
  </sheetPr>
  <dimension ref="A1:P10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5"/>
    <col collapsed="false" customWidth="true" hidden="false" outlineLevel="0" max="9" min="9" style="0" width="3"/>
    <col collapsed="false" customWidth="true" hidden="false" outlineLevel="0" max="16" min="10" style="0" width="12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3" hidden="false" customHeight="true" outlineLevel="0" collapsed="false">
      <c r="A2" s="2" t="s">
        <v>14</v>
      </c>
      <c r="B2" s="2"/>
      <c r="C2" s="2"/>
      <c r="D2" s="2"/>
      <c r="E2" s="2"/>
      <c r="F2" s="2"/>
      <c r="G2" s="2"/>
      <c r="H2" s="2"/>
      <c r="I2" s="1"/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</row>
    <row r="3" customFormat="false" ht="23" hidden="false" customHeight="true" outlineLevel="0" collapsed="false">
      <c r="A3" s="4" t="s">
        <v>57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1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</row>
    <row r="4" customFormat="false" ht="23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5" hidden="false" customHeight="true" outlineLevel="0" collapsed="false">
      <c r="A5" s="7" t="s">
        <v>82</v>
      </c>
      <c r="B5" s="17" t="s">
        <v>83</v>
      </c>
      <c r="C5" s="17" t="s">
        <v>84</v>
      </c>
      <c r="D5" s="1"/>
      <c r="E5" s="1"/>
      <c r="F5" s="1"/>
      <c r="G5" s="1"/>
      <c r="H5" s="1"/>
      <c r="I5" s="1"/>
      <c r="J5" s="3"/>
      <c r="K5" s="3" t="s">
        <v>106</v>
      </c>
      <c r="L5" s="3" t="s">
        <v>106</v>
      </c>
      <c r="M5" s="3" t="s">
        <v>106</v>
      </c>
      <c r="N5" s="3" t="s">
        <v>106</v>
      </c>
      <c r="O5" s="3" t="s">
        <v>106</v>
      </c>
      <c r="P5" s="3" t="s">
        <v>106</v>
      </c>
    </row>
    <row r="6" customFormat="false" ht="25" hidden="false" customHeight="true" outlineLevel="0" collapsed="false">
      <c r="A6" s="8" t="s">
        <v>86</v>
      </c>
      <c r="B6" s="22" t="n">
        <v>0.05</v>
      </c>
      <c r="C6" s="22" t="n">
        <v>0.09</v>
      </c>
      <c r="D6" s="1"/>
      <c r="E6" s="1"/>
      <c r="F6" s="1"/>
      <c r="G6" s="1"/>
      <c r="H6" s="1"/>
      <c r="I6" s="1"/>
      <c r="J6" s="3" t="s">
        <v>106</v>
      </c>
      <c r="K6" s="3" t="s">
        <v>106</v>
      </c>
      <c r="L6" s="3" t="s">
        <v>106</v>
      </c>
      <c r="M6" s="3" t="s">
        <v>106</v>
      </c>
      <c r="N6" s="3" t="s">
        <v>106</v>
      </c>
      <c r="O6" s="3" t="s">
        <v>106</v>
      </c>
      <c r="P6" s="3" t="s">
        <v>106</v>
      </c>
    </row>
    <row r="7" customFormat="false" ht="26" hidden="false" customHeight="true" outlineLevel="0" collapsed="false">
      <c r="A7" s="8" t="s">
        <v>87</v>
      </c>
      <c r="B7" s="22" t="n">
        <v>0.1</v>
      </c>
      <c r="C7" s="22" t="n">
        <v>0.2</v>
      </c>
      <c r="D7" s="1"/>
      <c r="E7" s="1"/>
      <c r="F7" s="1"/>
      <c r="G7" s="1"/>
      <c r="H7" s="1"/>
      <c r="I7" s="1"/>
      <c r="J7" s="15" t="s">
        <v>63</v>
      </c>
      <c r="K7" s="6"/>
      <c r="L7" s="6"/>
      <c r="M7" s="6"/>
      <c r="N7" s="6"/>
      <c r="O7" s="6"/>
      <c r="P7" s="6"/>
    </row>
    <row r="8" customFormat="false" ht="26" hidden="false" customHeight="true" outlineLevel="0" collapsed="false">
      <c r="A8" s="8" t="s">
        <v>88</v>
      </c>
      <c r="B8" s="23" t="n">
        <v>0.2</v>
      </c>
      <c r="C8" s="1"/>
      <c r="D8" s="1"/>
      <c r="E8" s="1"/>
      <c r="F8" s="1"/>
      <c r="G8" s="1"/>
      <c r="H8" s="1"/>
      <c r="I8" s="1"/>
      <c r="J8" s="15" t="s">
        <v>65</v>
      </c>
      <c r="K8" s="6"/>
      <c r="L8" s="6"/>
      <c r="M8" s="6"/>
      <c r="N8" s="6"/>
      <c r="O8" s="6"/>
      <c r="P8" s="6"/>
    </row>
    <row r="9" customFormat="false" ht="26" hidden="false" customHeight="true" outlineLevel="0" collapsed="false">
      <c r="A9" s="1" t="s">
        <v>107</v>
      </c>
      <c r="B9" s="22" t="n">
        <v>0.5</v>
      </c>
      <c r="C9" s="1"/>
      <c r="D9" s="1"/>
      <c r="E9" s="1"/>
      <c r="F9" s="1"/>
      <c r="G9" s="1"/>
      <c r="H9" s="1"/>
      <c r="I9" s="1"/>
      <c r="J9" s="15" t="s">
        <v>68</v>
      </c>
      <c r="K9" s="6"/>
      <c r="L9" s="6"/>
      <c r="M9" s="6"/>
      <c r="N9" s="6"/>
      <c r="O9" s="6"/>
      <c r="P9" s="6"/>
    </row>
    <row r="10" customFormat="false" ht="23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25" hidden="false" customHeight="true" outlineLevel="0" collapsed="false">
      <c r="A11" s="7" t="s">
        <v>58</v>
      </c>
      <c r="B11" s="7" t="s">
        <v>59</v>
      </c>
      <c r="C11" s="1"/>
      <c r="D11" s="1"/>
      <c r="E11" s="1"/>
      <c r="F11" s="1"/>
      <c r="G11" s="1"/>
      <c r="H11" s="1"/>
      <c r="I11" s="1"/>
      <c r="J11" s="3"/>
      <c r="K11" s="3" t="s">
        <v>108</v>
      </c>
      <c r="L11" s="3" t="s">
        <v>108</v>
      </c>
      <c r="M11" s="3" t="s">
        <v>108</v>
      </c>
      <c r="N11" s="3" t="s">
        <v>108</v>
      </c>
      <c r="O11" s="3" t="s">
        <v>108</v>
      </c>
      <c r="P11" s="3" t="s">
        <v>108</v>
      </c>
    </row>
    <row r="12" customFormat="false" ht="25" hidden="false" customHeight="true" outlineLevel="0" collapsed="false">
      <c r="A12" s="8" t="s">
        <v>86</v>
      </c>
      <c r="B12" s="24" t="n">
        <f aca="false">AVERAGE(F25:F1024)</f>
        <v>0.0745157519936681</v>
      </c>
      <c r="C12" s="1"/>
      <c r="D12" s="1"/>
      <c r="E12" s="1"/>
      <c r="F12" s="1"/>
      <c r="G12" s="1"/>
      <c r="H12" s="1"/>
      <c r="I12" s="1"/>
      <c r="J12" s="3" t="s">
        <v>108</v>
      </c>
      <c r="K12" s="3" t="s">
        <v>108</v>
      </c>
      <c r="L12" s="3" t="s">
        <v>108</v>
      </c>
      <c r="M12" s="3" t="s">
        <v>108</v>
      </c>
      <c r="N12" s="3" t="s">
        <v>108</v>
      </c>
      <c r="O12" s="3" t="s">
        <v>108</v>
      </c>
      <c r="P12" s="3" t="s">
        <v>108</v>
      </c>
    </row>
    <row r="13" customFormat="false" ht="26" hidden="false" customHeight="true" outlineLevel="0" collapsed="false">
      <c r="A13" s="8" t="s">
        <v>109</v>
      </c>
      <c r="B13" s="26" t="n">
        <f aca="false">_xlfn.VAR.S(F25:F1024)</f>
        <v>0.0141195267356928</v>
      </c>
      <c r="C13" s="1"/>
      <c r="D13" s="1"/>
      <c r="E13" s="1"/>
      <c r="F13" s="1"/>
      <c r="G13" s="1"/>
      <c r="H13" s="1"/>
      <c r="I13" s="1"/>
      <c r="J13" s="15" t="s">
        <v>63</v>
      </c>
      <c r="K13" s="6"/>
      <c r="L13" s="6"/>
      <c r="M13" s="6"/>
      <c r="N13" s="6"/>
      <c r="O13" s="6"/>
      <c r="P13" s="6"/>
    </row>
    <row r="14" customFormat="false" ht="26" hidden="false" customHeight="true" outlineLevel="0" collapsed="false">
      <c r="A14" s="8" t="s">
        <v>110</v>
      </c>
      <c r="B14" s="26" t="n">
        <f aca="false">$B$9^2*_xlfn.VAR.S(D25:D1024)+(1-$B$9)^2*_xlfn.VAR.S(E25:E1024)+2*$B$9*(1-$B$9)*_xlfn.COVARIANCE.S(D25:D1024,E25:E1024)</f>
        <v>0.0141195267356928</v>
      </c>
      <c r="C14" s="1"/>
      <c r="D14" s="1"/>
      <c r="E14" s="1"/>
      <c r="F14" s="1"/>
      <c r="G14" s="1"/>
      <c r="H14" s="1"/>
      <c r="I14" s="1"/>
      <c r="J14" s="15" t="s">
        <v>65</v>
      </c>
      <c r="K14" s="6"/>
      <c r="L14" s="6"/>
      <c r="M14" s="6"/>
      <c r="N14" s="6"/>
      <c r="O14" s="6"/>
      <c r="P14" s="6"/>
    </row>
    <row r="15" customFormat="false" ht="26" hidden="false" customHeight="true" outlineLevel="0" collapsed="false">
      <c r="A15" s="8" t="s">
        <v>111</v>
      </c>
      <c r="B15" s="26" t="n">
        <f aca="false">B13-B14</f>
        <v>0</v>
      </c>
      <c r="C15" s="1"/>
      <c r="D15" s="1"/>
      <c r="E15" s="1"/>
      <c r="F15" s="1"/>
      <c r="G15" s="1"/>
      <c r="H15" s="1"/>
      <c r="I15" s="1"/>
      <c r="J15" s="15" t="s">
        <v>68</v>
      </c>
      <c r="K15" s="6"/>
      <c r="L15" s="6"/>
      <c r="M15" s="6"/>
      <c r="N15" s="6"/>
      <c r="O15" s="6"/>
      <c r="P15" s="6"/>
    </row>
    <row r="16" customFormat="false" ht="23" hidden="false" customHeight="true" outlineLevel="0" collapsed="false">
      <c r="A16" s="8" t="s">
        <v>87</v>
      </c>
      <c r="B16" s="24" t="n">
        <f aca="false">_xlfn.STDEV.S(F25:F1024)</f>
        <v>0.118825614813023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3"/>
      <c r="K17" s="3" t="s">
        <v>112</v>
      </c>
      <c r="L17" s="3" t="s">
        <v>112</v>
      </c>
      <c r="M17" s="3" t="s">
        <v>112</v>
      </c>
      <c r="N17" s="3" t="s">
        <v>112</v>
      </c>
      <c r="O17" s="3" t="s">
        <v>112</v>
      </c>
      <c r="P17" s="3" t="s">
        <v>112</v>
      </c>
    </row>
    <row r="18" customFormat="false" ht="2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3" t="s">
        <v>112</v>
      </c>
      <c r="K18" s="3" t="s">
        <v>112</v>
      </c>
      <c r="L18" s="3" t="s">
        <v>112</v>
      </c>
      <c r="M18" s="3" t="s">
        <v>112</v>
      </c>
      <c r="N18" s="3" t="s">
        <v>112</v>
      </c>
      <c r="O18" s="3" t="s">
        <v>112</v>
      </c>
      <c r="P18" s="3" t="s">
        <v>112</v>
      </c>
    </row>
    <row r="19" customFormat="false" ht="26" hidden="false" customHeight="true" outlineLevel="0" collapsed="false">
      <c r="A19" s="5"/>
      <c r="B19" s="5" t="s">
        <v>113</v>
      </c>
      <c r="C19" s="5" t="s">
        <v>113</v>
      </c>
      <c r="D19" s="5" t="s">
        <v>113</v>
      </c>
      <c r="E19" s="5" t="s">
        <v>113</v>
      </c>
      <c r="F19" s="5" t="s">
        <v>113</v>
      </c>
      <c r="G19" s="5" t="s">
        <v>113</v>
      </c>
      <c r="H19" s="5" t="s">
        <v>113</v>
      </c>
      <c r="I19" s="1"/>
      <c r="J19" s="15" t="s">
        <v>63</v>
      </c>
      <c r="K19" s="6"/>
      <c r="L19" s="6"/>
      <c r="M19" s="6"/>
      <c r="N19" s="6"/>
      <c r="O19" s="6"/>
      <c r="P19" s="6"/>
    </row>
    <row r="20" customFormat="false" ht="26" hidden="false" customHeight="true" outlineLevel="0" collapsed="false">
      <c r="A20" s="5" t="s">
        <v>113</v>
      </c>
      <c r="B20" s="5" t="s">
        <v>113</v>
      </c>
      <c r="C20" s="5" t="s">
        <v>113</v>
      </c>
      <c r="D20" s="5" t="s">
        <v>113</v>
      </c>
      <c r="E20" s="5" t="s">
        <v>113</v>
      </c>
      <c r="F20" s="5" t="s">
        <v>113</v>
      </c>
      <c r="G20" s="5" t="s">
        <v>113</v>
      </c>
      <c r="H20" s="5" t="s">
        <v>113</v>
      </c>
      <c r="I20" s="1"/>
      <c r="J20" s="15" t="s">
        <v>65</v>
      </c>
      <c r="K20" s="6"/>
      <c r="L20" s="6"/>
      <c r="M20" s="6"/>
      <c r="N20" s="6"/>
      <c r="O20" s="6"/>
      <c r="P20" s="6"/>
    </row>
    <row r="21" customFormat="false" ht="26" hidden="false" customHeight="true" outlineLevel="0" collapsed="false">
      <c r="A21" s="5" t="s">
        <v>113</v>
      </c>
      <c r="B21" s="5" t="s">
        <v>113</v>
      </c>
      <c r="C21" s="5" t="s">
        <v>113</v>
      </c>
      <c r="D21" s="5" t="s">
        <v>113</v>
      </c>
      <c r="E21" s="5" t="s">
        <v>113</v>
      </c>
      <c r="F21" s="5" t="s">
        <v>113</v>
      </c>
      <c r="G21" s="5" t="s">
        <v>113</v>
      </c>
      <c r="H21" s="5" t="s">
        <v>113</v>
      </c>
      <c r="I21" s="1"/>
      <c r="J21" s="15" t="s">
        <v>68</v>
      </c>
      <c r="K21" s="6"/>
      <c r="L21" s="6"/>
      <c r="M21" s="6"/>
      <c r="N21" s="6"/>
      <c r="O21" s="6"/>
      <c r="P21" s="6"/>
    </row>
    <row r="22" customFormat="false" ht="23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3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28" hidden="false" customHeight="true" outlineLevel="0" collapsed="false">
      <c r="A24" s="7" t="s">
        <v>74</v>
      </c>
      <c r="B24" s="17" t="s">
        <v>100</v>
      </c>
      <c r="C24" s="17" t="s">
        <v>101</v>
      </c>
      <c r="D24" s="17" t="s">
        <v>102</v>
      </c>
      <c r="E24" s="17" t="s">
        <v>103</v>
      </c>
      <c r="F24" s="7" t="s">
        <v>114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23" hidden="false" customHeight="true" outlineLevel="0" collapsed="false">
      <c r="A25" s="1" t="n">
        <v>1</v>
      </c>
      <c r="B25" s="27" t="n">
        <v>-0.267125386361685</v>
      </c>
      <c r="C25" s="27" t="n">
        <v>-0.0582419994059795</v>
      </c>
      <c r="D25" s="24" t="n">
        <f aca="false">$B$6+$B$7*B25</f>
        <v>0.0232874613638315</v>
      </c>
      <c r="E25" s="24" t="n">
        <f aca="false">$C$6+$C$7*($B$8*B25+SQRT(1-$B$8^2)*C25)</f>
        <v>0.0679019301340022</v>
      </c>
      <c r="F25" s="24" t="n">
        <f aca="false">$B$9*D25+(1-$B$9)*E25</f>
        <v>0.0455946957489169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23" hidden="false" customHeight="true" outlineLevel="0" collapsed="false">
      <c r="A26" s="1" t="n">
        <v>2</v>
      </c>
      <c r="B26" s="27" t="n">
        <v>1.25234695672616</v>
      </c>
      <c r="C26" s="27" t="n">
        <v>-0.515267150822855</v>
      </c>
      <c r="D26" s="24" t="n">
        <f aca="false">$B$6+$B$7*B26</f>
        <v>0.175234695672616</v>
      </c>
      <c r="E26" s="24" t="n">
        <f aca="false">$C$6+$C$7*($B$8*B26+SQRT(1-$B$8^2)*C26)</f>
        <v>0.0391225502103507</v>
      </c>
      <c r="F26" s="24" t="n">
        <f aca="false">$B$9*D26+(1-$B$9)*E26</f>
        <v>0.107178622941483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23" hidden="false" customHeight="true" outlineLevel="0" collapsed="false">
      <c r="A27" s="1" t="n">
        <v>3</v>
      </c>
      <c r="B27" s="27" t="n">
        <v>0.0272754614934222</v>
      </c>
      <c r="C27" s="27" t="n">
        <v>1.36709735722354</v>
      </c>
      <c r="D27" s="24" t="n">
        <f aca="false">$B$6+$B$7*B27</f>
        <v>0.0527275461493422</v>
      </c>
      <c r="E27" s="24" t="n">
        <f aca="false">$C$6+$C$7*($B$8*B27+SQRT(1-$B$8^2)*C27)</f>
        <v>0.35898629477214</v>
      </c>
      <c r="F27" s="24" t="n">
        <f aca="false">$B$9*D27+(1-$B$9)*E27</f>
        <v>0.205856920460741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23" hidden="false" customHeight="true" outlineLevel="0" collapsed="false">
      <c r="A28" s="1" t="n">
        <v>4</v>
      </c>
      <c r="B28" s="27" t="n">
        <v>-2.03555242955872</v>
      </c>
      <c r="C28" s="27" t="n">
        <v>-1.76893618384256</v>
      </c>
      <c r="D28" s="24" t="n">
        <f aca="false">$B$6+$B$7*B28</f>
        <v>-0.153555242955872</v>
      </c>
      <c r="E28" s="24" t="n">
        <f aca="false">$C$6+$C$7*($B$8*B28+SQRT(1-$B$8^2)*C28)</f>
        <v>-0.338061380219178</v>
      </c>
      <c r="F28" s="24" t="n">
        <f aca="false">$B$9*D28+(1-$B$9)*E28</f>
        <v>-0.245808311587525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23" hidden="false" customHeight="true" outlineLevel="0" collapsed="false">
      <c r="A29" s="1" t="n">
        <v>5</v>
      </c>
      <c r="B29" s="27" t="n">
        <v>0.813933211519465</v>
      </c>
      <c r="C29" s="27" t="n">
        <v>0.201690671095698</v>
      </c>
      <c r="D29" s="24" t="n">
        <f aca="false">$B$6+$B$7*B29</f>
        <v>0.131393321151946</v>
      </c>
      <c r="E29" s="24" t="n">
        <f aca="false">$C$6+$C$7*($B$8*B29+SQRT(1-$B$8^2)*C29)</f>
        <v>0.162080466865896</v>
      </c>
      <c r="F29" s="24" t="n">
        <f aca="false">$B$9*D29+(1-$B$9)*E29</f>
        <v>0.146736894008921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23" hidden="false" customHeight="true" outlineLevel="0" collapsed="false">
      <c r="A30" s="1" t="n">
        <v>6</v>
      </c>
      <c r="B30" s="27" t="n">
        <v>-0.0287037305072008</v>
      </c>
      <c r="C30" s="27" t="n">
        <v>-0.919753578173359</v>
      </c>
      <c r="D30" s="24" t="n">
        <f aca="false">$B$6+$B$7*B30</f>
        <v>0.0471296269492799</v>
      </c>
      <c r="E30" s="24" t="n">
        <f aca="false">$C$6+$C$7*($B$8*B30+SQRT(1-$B$8^2)*C30)</f>
        <v>-0.0913823056701895</v>
      </c>
      <c r="F30" s="24" t="n">
        <f aca="false">$B$9*D30+(1-$B$9)*E30</f>
        <v>-0.0221263393604548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23" hidden="false" customHeight="true" outlineLevel="0" collapsed="false">
      <c r="A31" s="1" t="n">
        <v>7</v>
      </c>
      <c r="B31" s="27" t="n">
        <v>1.10434557146061</v>
      </c>
      <c r="C31" s="27" t="n">
        <v>-1.50217770277641</v>
      </c>
      <c r="D31" s="24" t="n">
        <f aca="false">$B$6+$B$7*B31</f>
        <v>0.160434557146061</v>
      </c>
      <c r="E31" s="24" t="n">
        <f aca="false">$C$6+$C$7*($B$8*B31+SQRT(1-$B$8^2)*C31)</f>
        <v>-0.160191687124649</v>
      </c>
      <c r="F31" s="24" t="n">
        <f aca="false">$B$9*D31+(1-$B$9)*E31</f>
        <v>0.00012143501070648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23" hidden="false" customHeight="true" outlineLevel="0" collapsed="false">
      <c r="A32" s="1" t="n">
        <v>8</v>
      </c>
      <c r="B32" s="27" t="n">
        <v>-0.61081420218875</v>
      </c>
      <c r="C32" s="27" t="n">
        <v>-0.691341407790177</v>
      </c>
      <c r="D32" s="24" t="n">
        <f aca="false">$B$6+$B$7*B32</f>
        <v>-0.011081420218875</v>
      </c>
      <c r="E32" s="24" t="n">
        <f aca="false">$C$6+$C$7*($B$8*B32+SQRT(1-$B$8^2)*C32)</f>
        <v>-0.0699072630590157</v>
      </c>
      <c r="F32" s="24" t="n">
        <f aca="false">$B$9*D32+(1-$B$9)*E32</f>
        <v>-0.0404943416389453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23" hidden="false" customHeight="true" outlineLevel="0" collapsed="false">
      <c r="A33" s="1" t="n">
        <v>9</v>
      </c>
      <c r="B33" s="27" t="n">
        <v>-0.629813221721826</v>
      </c>
      <c r="C33" s="27" t="n">
        <v>-0.406566246819468</v>
      </c>
      <c r="D33" s="24" t="n">
        <f aca="false">$B$6+$B$7*B33</f>
        <v>-0.0129813221721826</v>
      </c>
      <c r="E33" s="24" t="n">
        <f aca="false">$C$6+$C$7*($B$8*B33+SQRT(1-$B$8^2)*C33)</f>
        <v>-0.0148629169765643</v>
      </c>
      <c r="F33" s="24" t="n">
        <f aca="false">$B$9*D33+(1-$B$9)*E33</f>
        <v>-0.0139221195743734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23" hidden="false" customHeight="true" outlineLevel="0" collapsed="false">
      <c r="A34" s="1" t="n">
        <v>10</v>
      </c>
      <c r="B34" s="27" t="n">
        <v>-0.175573231220148</v>
      </c>
      <c r="C34" s="27" t="n">
        <v>0.497847679010581</v>
      </c>
      <c r="D34" s="24" t="n">
        <f aca="false">$B$6+$B$7*B34</f>
        <v>0.0324426768779852</v>
      </c>
      <c r="E34" s="24" t="n">
        <f aca="false">$C$6+$C$7*($B$8*B34+SQRT(1-$B$8^2)*C34)</f>
        <v>0.18053489340758</v>
      </c>
      <c r="F34" s="24" t="n">
        <f aca="false">$B$9*D34+(1-$B$9)*E34</f>
        <v>0.106488785142783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23" hidden="false" customHeight="true" outlineLevel="0" collapsed="false">
      <c r="A35" s="1" t="n">
        <v>11</v>
      </c>
      <c r="B35" s="27" t="n">
        <v>1.12817676000354</v>
      </c>
      <c r="C35" s="27" t="n">
        <v>-0.1367715073208</v>
      </c>
      <c r="D35" s="24" t="n">
        <f aca="false">$B$6+$B$7*B35</f>
        <v>0.162817676000354</v>
      </c>
      <c r="E35" s="24" t="n">
        <f aca="false">$C$6+$C$7*($B$8*B35+SQRT(1-$B$8^2)*C35)</f>
        <v>0.108325438057158</v>
      </c>
      <c r="F35" s="24" t="n">
        <f aca="false">$B$9*D35+(1-$B$9)*E35</f>
        <v>0.135571557028756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23" hidden="false" customHeight="true" outlineLevel="0" collapsed="false">
      <c r="A36" s="1" t="n">
        <v>12</v>
      </c>
      <c r="B36" s="27" t="n">
        <v>0.30662847310858</v>
      </c>
      <c r="C36" s="27" t="n">
        <v>-1.10288860569235</v>
      </c>
      <c r="D36" s="24" t="n">
        <f aca="false">$B$6+$B$7*B36</f>
        <v>0.080662847310858</v>
      </c>
      <c r="E36" s="24" t="n">
        <f aca="false">$C$6+$C$7*($B$8*B36+SQRT(1-$B$8^2)*C36)</f>
        <v>-0.113856007241724</v>
      </c>
      <c r="F36" s="24" t="n">
        <f aca="false">$B$9*D36+(1-$B$9)*E36</f>
        <v>-0.016596579965433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23" hidden="false" customHeight="true" outlineLevel="0" collapsed="false">
      <c r="A37" s="1" t="n">
        <v>13</v>
      </c>
      <c r="B37" s="27" t="n">
        <v>1.30520841950183</v>
      </c>
      <c r="C37" s="27" t="n">
        <v>-0.704490958410567</v>
      </c>
      <c r="D37" s="24" t="n">
        <f aca="false">$B$6+$B$7*B37</f>
        <v>0.180520841950183</v>
      </c>
      <c r="E37" s="24" t="n">
        <f aca="false">$C$6+$C$7*($B$8*B37+SQRT(1-$B$8^2)*C37)</f>
        <v>0.00415686665925942</v>
      </c>
      <c r="F37" s="24" t="n">
        <f aca="false">$B$9*D37+(1-$B$9)*E37</f>
        <v>0.0923388543047213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23" hidden="false" customHeight="true" outlineLevel="0" collapsed="false">
      <c r="A38" s="1" t="n">
        <v>14</v>
      </c>
      <c r="B38" s="27" t="n">
        <v>0.969123672509455</v>
      </c>
      <c r="C38" s="27" t="n">
        <v>-0.638995786607808</v>
      </c>
      <c r="D38" s="24" t="n">
        <f aca="false">$B$6+$B$7*B38</f>
        <v>0.146912367250945</v>
      </c>
      <c r="E38" s="24" t="n">
        <f aca="false">$C$6+$C$7*($B$8*B38+SQRT(1-$B$8^2)*C38)</f>
        <v>0.0035478569021787</v>
      </c>
      <c r="F38" s="24" t="n">
        <f aca="false">$B$9*D38+(1-$B$9)*E38</f>
        <v>0.0752301120765621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23" hidden="false" customHeight="true" outlineLevel="0" collapsed="false">
      <c r="A39" s="1" t="n">
        <v>15</v>
      </c>
      <c r="B39" s="27" t="n">
        <v>-0.458515437538546</v>
      </c>
      <c r="C39" s="27" t="n">
        <v>0.801081766207187</v>
      </c>
      <c r="D39" s="24" t="n">
        <f aca="false">$B$6+$B$7*B39</f>
        <v>0.00414845624614539</v>
      </c>
      <c r="E39" s="24" t="n">
        <f aca="false">$C$6+$C$7*($B$8*B39+SQRT(1-$B$8^2)*C39)</f>
        <v>0.228638708054869</v>
      </c>
      <c r="F39" s="24" t="n">
        <f aca="false">$B$9*D39+(1-$B$9)*E39</f>
        <v>0.116393582150507</v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23" hidden="false" customHeight="true" outlineLevel="0" collapsed="false">
      <c r="A40" s="1" t="n">
        <v>16</v>
      </c>
      <c r="B40" s="27" t="n">
        <v>-0.35538586789096</v>
      </c>
      <c r="C40" s="27" t="n">
        <v>-0.655654211938253</v>
      </c>
      <c r="D40" s="24" t="n">
        <f aca="false">$B$6+$B$7*B40</f>
        <v>0.014461413210904</v>
      </c>
      <c r="E40" s="24" t="n">
        <f aca="false">$C$6+$C$7*($B$8*B40+SQRT(1-$B$8^2)*C40)</f>
        <v>-0.0526968960720654</v>
      </c>
      <c r="F40" s="24" t="n">
        <f aca="false">$B$9*D40+(1-$B$9)*E40</f>
        <v>-0.0191177414305807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23" hidden="false" customHeight="true" outlineLevel="0" collapsed="false">
      <c r="A41" s="1" t="n">
        <v>17</v>
      </c>
      <c r="B41" s="27" t="n">
        <v>1.73705460672819</v>
      </c>
      <c r="C41" s="27" t="n">
        <v>-0.638694050912527</v>
      </c>
      <c r="D41" s="24" t="n">
        <f aca="false">$B$6+$B$7*B41</f>
        <v>0.223705460672819</v>
      </c>
      <c r="E41" s="24" t="n">
        <f aca="false">$C$6+$C$7*($B$8*B41+SQRT(1-$B$8^2)*C41)</f>
        <v>0.0343242221501779</v>
      </c>
      <c r="F41" s="24" t="n">
        <f aca="false">$B$9*D41+(1-$B$9)*E41</f>
        <v>0.129014841411499</v>
      </c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23" hidden="false" customHeight="true" outlineLevel="0" collapsed="false">
      <c r="A42" s="1" t="n">
        <v>18</v>
      </c>
      <c r="B42" s="27" t="n">
        <v>-0.570320877584734</v>
      </c>
      <c r="C42" s="27" t="n">
        <v>0.722123015306655</v>
      </c>
      <c r="D42" s="24" t="n">
        <f aca="false">$B$6+$B$7*B42</f>
        <v>-0.00703208775847335</v>
      </c>
      <c r="E42" s="24" t="n">
        <f aca="false">$C$6+$C$7*($B$8*B42+SQRT(1-$B$8^2)*C42)</f>
        <v>0.208693798418316</v>
      </c>
      <c r="F42" s="24" t="n">
        <f aca="false">$B$9*D42+(1-$B$9)*E42</f>
        <v>0.100830855329921</v>
      </c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23" hidden="false" customHeight="true" outlineLevel="0" collapsed="false">
      <c r="A43" s="1" t="n">
        <v>19</v>
      </c>
      <c r="B43" s="27" t="n">
        <v>-0.227483205208927</v>
      </c>
      <c r="C43" s="27" t="n">
        <v>-1.63543443937068</v>
      </c>
      <c r="D43" s="24" t="n">
        <f aca="false">$B$6+$B$7*B43</f>
        <v>0.0272516794791073</v>
      </c>
      <c r="E43" s="24" t="n">
        <f aca="false">$C$6+$C$7*($B$8*B43+SQRT(1-$B$8^2)*C43)</f>
        <v>-0.239577718946985</v>
      </c>
      <c r="F43" s="24" t="n">
        <f aca="false">$B$9*D43+(1-$B$9)*E43</f>
        <v>-0.106163019733939</v>
      </c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23" hidden="false" customHeight="true" outlineLevel="0" collapsed="false">
      <c r="A44" s="1" t="n">
        <v>20</v>
      </c>
      <c r="B44" s="27" t="n">
        <v>0.236755322450964</v>
      </c>
      <c r="C44" s="27" t="n">
        <v>-0.184938182287185</v>
      </c>
      <c r="D44" s="24" t="n">
        <f aca="false">$B$6+$B$7*B44</f>
        <v>0.0736755322450964</v>
      </c>
      <c r="E44" s="24" t="n">
        <f aca="false">$C$6+$C$7*($B$8*B44+SQRT(1-$B$8^2)*C44)</f>
        <v>0.0632298784531245</v>
      </c>
      <c r="F44" s="24" t="n">
        <f aca="false">$B$9*D44+(1-$B$9)*E44</f>
        <v>0.0684527053491104</v>
      </c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23" hidden="false" customHeight="true" outlineLevel="0" collapsed="false">
      <c r="A45" s="1" t="n">
        <v>21</v>
      </c>
      <c r="B45" s="27" t="n">
        <v>-0.838497227081905</v>
      </c>
      <c r="C45" s="27" t="n">
        <v>0.897259913290369</v>
      </c>
      <c r="D45" s="24" t="n">
        <f aca="false">$B$6+$B$7*B45</f>
        <v>-0.0338497227081905</v>
      </c>
      <c r="E45" s="24" t="n">
        <f aca="false">$C$6+$C$7*($B$8*B45+SQRT(1-$B$8^2)*C45)</f>
        <v>0.232286427253946</v>
      </c>
      <c r="F45" s="24" t="n">
        <f aca="false">$B$9*D45+(1-$B$9)*E45</f>
        <v>0.099218352272878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21" t="n">
        <v>22</v>
      </c>
      <c r="B46" s="27" t="n">
        <v>0.559327691925612</v>
      </c>
      <c r="C46" s="27" t="n">
        <v>0.598133761128737</v>
      </c>
      <c r="D46" s="24" t="n">
        <f aca="false">$B$6+$B$7*B46</f>
        <v>0.105932769192561</v>
      </c>
      <c r="E46" s="24" t="n">
        <f aca="false">$C$6+$C$7*($B$8*B46+SQRT(1-$B$8^2)*C46)</f>
        <v>0.229582908692798</v>
      </c>
      <c r="F46" s="24" t="n">
        <f aca="false">$B$9*D46+(1-$B$9)*E46</f>
        <v>0.167757838942679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customFormat="false" ht="15" hidden="false" customHeight="false" outlineLevel="0" collapsed="false">
      <c r="A47" s="21" t="n">
        <v>23</v>
      </c>
      <c r="B47" s="27" t="n">
        <v>0.327103468962567</v>
      </c>
      <c r="C47" s="27" t="n">
        <v>-1.05773988610498</v>
      </c>
      <c r="D47" s="24" t="n">
        <f aca="false">$B$6+$B$7*B47</f>
        <v>0.0827103468962567</v>
      </c>
      <c r="E47" s="24" t="n">
        <f aca="false">$C$6+$C$7*($B$8*B47+SQRT(1-$B$8^2)*C47)</f>
        <v>-0.104189701365242</v>
      </c>
      <c r="F47" s="24" t="n">
        <f aca="false">$B$9*D47+(1-$B$9)*E47</f>
        <v>-0.0107396772344924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customFormat="false" ht="15" hidden="false" customHeight="false" outlineLevel="0" collapsed="false">
      <c r="A48" s="21" t="n">
        <v>24</v>
      </c>
      <c r="B48" s="27" t="n">
        <v>2.22502060491757</v>
      </c>
      <c r="C48" s="27" t="n">
        <v>0.176608401251842</v>
      </c>
      <c r="D48" s="24" t="n">
        <f aca="false">$B$6+$B$7*B48</f>
        <v>0.272502060491757</v>
      </c>
      <c r="E48" s="24" t="n">
        <f aca="false">$C$6+$C$7*($B$8*B48+SQRT(1-$B$8^2)*C48)</f>
        <v>0.213608861585161</v>
      </c>
      <c r="F48" s="24" t="n">
        <f aca="false">$B$9*D48+(1-$B$9)*E48</f>
        <v>0.243055461038459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customFormat="false" ht="15" hidden="false" customHeight="false" outlineLevel="0" collapsed="false">
      <c r="A49" s="21" t="n">
        <v>25</v>
      </c>
      <c r="B49" s="27" t="n">
        <v>-0.182880452326184</v>
      </c>
      <c r="C49" s="27" t="n">
        <v>1.30907174380502</v>
      </c>
      <c r="D49" s="24" t="n">
        <f aca="false">$B$6+$B$7*B49</f>
        <v>0.0317119547673816</v>
      </c>
      <c r="E49" s="24" t="n">
        <f aca="false">$C$6+$C$7*($B$8*B49+SQRT(1-$B$8^2)*C49)</f>
        <v>0.339209406628368</v>
      </c>
      <c r="F49" s="24" t="n">
        <f aca="false">$B$9*D49+(1-$B$9)*E49</f>
        <v>0.185460680697875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customFormat="false" ht="15" hidden="false" customHeight="false" outlineLevel="0" collapsed="false">
      <c r="A50" s="21" t="n">
        <v>26</v>
      </c>
      <c r="B50" s="27" t="n">
        <v>1.23330453620805</v>
      </c>
      <c r="C50" s="27" t="n">
        <v>-1.32441201770886</v>
      </c>
      <c r="D50" s="24" t="n">
        <f aca="false">$B$6+$B$7*B50</f>
        <v>0.173330453620805</v>
      </c>
      <c r="E50" s="24" t="n">
        <f aca="false">$C$6+$C$7*($B$8*B50+SQRT(1-$B$8^2)*C50)</f>
        <v>-0.120198510759408</v>
      </c>
      <c r="F50" s="24" t="n">
        <f aca="false">$B$9*D50+(1-$B$9)*E50</f>
        <v>0.0265659714306988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customFormat="false" ht="15" hidden="false" customHeight="false" outlineLevel="0" collapsed="false">
      <c r="A51" s="21" t="n">
        <v>27</v>
      </c>
      <c r="B51" s="27" t="n">
        <v>0.411672606509816</v>
      </c>
      <c r="C51" s="27" t="n">
        <v>-0.840146048276194</v>
      </c>
      <c r="D51" s="24" t="n">
        <f aca="false">$B$6+$B$7*B51</f>
        <v>0.0911672606509816</v>
      </c>
      <c r="E51" s="24" t="n">
        <f aca="false">$C$6+$C$7*($B$8*B51+SQRT(1-$B$8^2)*C51)</f>
        <v>-0.058167425954996</v>
      </c>
      <c r="F51" s="24" t="n">
        <f aca="false">$B$9*D51+(1-$B$9)*E51</f>
        <v>0.0164999173479928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customFormat="false" ht="15" hidden="false" customHeight="false" outlineLevel="0" collapsed="false">
      <c r="A52" s="21" t="n">
        <v>28</v>
      </c>
      <c r="B52" s="27" t="n">
        <v>0.292916004055167</v>
      </c>
      <c r="C52" s="27" t="n">
        <v>-0.936563531801252</v>
      </c>
      <c r="D52" s="24" t="n">
        <f aca="false">$B$6+$B$7*B52</f>
        <v>0.0792916004055168</v>
      </c>
      <c r="E52" s="24" t="n">
        <f aca="false">$C$6+$C$7*($B$8*B52+SQRT(1-$B$8^2)*C52)</f>
        <v>-0.0818115810067496</v>
      </c>
      <c r="F52" s="24" t="n">
        <f aca="false">$B$9*D52+(1-$B$9)*E52</f>
        <v>-0.00125999030061644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customFormat="false" ht="15" hidden="false" customHeight="false" outlineLevel="0" collapsed="false">
      <c r="A53" s="21" t="n">
        <v>29</v>
      </c>
      <c r="B53" s="27" t="n">
        <v>0.258596729702776</v>
      </c>
      <c r="C53" s="27" t="n">
        <v>0.918401129308346</v>
      </c>
      <c r="D53" s="24" t="n">
        <f aca="false">$B$6+$B$7*B53</f>
        <v>0.0758596729702777</v>
      </c>
      <c r="E53" s="24" t="n">
        <f aca="false">$C$6+$C$7*($B$8*B53+SQRT(1-$B$8^2)*C53)</f>
        <v>0.280313000868213</v>
      </c>
      <c r="F53" s="24" t="n">
        <f aca="false">$B$9*D53+(1-$B$9)*E53</f>
        <v>0.178086336919246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customFormat="false" ht="15" hidden="false" customHeight="false" outlineLevel="0" collapsed="false">
      <c r="A54" s="21" t="n">
        <v>30</v>
      </c>
      <c r="B54" s="27" t="n">
        <v>-0.545420098714358</v>
      </c>
      <c r="C54" s="27" t="n">
        <v>-0.641022595279148</v>
      </c>
      <c r="D54" s="24" t="n">
        <f aca="false">$B$6+$B$7*B54</f>
        <v>-0.00454200987143578</v>
      </c>
      <c r="E54" s="24" t="n">
        <f aca="false">$C$6+$C$7*($B$8*B54+SQRT(1-$B$8^2)*C54)</f>
        <v>-0.0574310657108563</v>
      </c>
      <c r="F54" s="24" t="n">
        <f aca="false">$B$9*D54+(1-$B$9)*E54</f>
        <v>-0.030986537791146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customFormat="false" ht="15" hidden="false" customHeight="false" outlineLevel="0" collapsed="false">
      <c r="A55" s="21" t="n">
        <v>31</v>
      </c>
      <c r="B55" s="27" t="n">
        <v>1.67769040256352</v>
      </c>
      <c r="C55" s="27" t="n">
        <v>1.55744354882131</v>
      </c>
      <c r="D55" s="24" t="n">
        <f aca="false">$B$6+$B$7*B55</f>
        <v>0.217769040256352</v>
      </c>
      <c r="E55" s="24" t="n">
        <f aca="false">$C$6+$C$7*($B$8*B55+SQRT(1-$B$8^2)*C55)</f>
        <v>0.462302975926671</v>
      </c>
      <c r="F55" s="24" t="n">
        <f aca="false">$B$9*D55+(1-$B$9)*E55</f>
        <v>0.340036008091512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customFormat="false" ht="15" hidden="false" customHeight="false" outlineLevel="0" collapsed="false">
      <c r="A56" s="21" t="n">
        <v>32</v>
      </c>
      <c r="B56" s="27" t="n">
        <v>-2.34377387233296</v>
      </c>
      <c r="C56" s="27" t="n">
        <v>0.934841368183759</v>
      </c>
      <c r="D56" s="24" t="n">
        <f aca="false">$B$6+$B$7*B56</f>
        <v>-0.184377387233296</v>
      </c>
      <c r="E56" s="24" t="n">
        <f aca="false">$C$6+$C$7*($B$8*B56+SQRT(1-$B$8^2)*C56)</f>
        <v>0.179439792506323</v>
      </c>
      <c r="F56" s="24" t="n">
        <f aca="false">$B$9*D56+(1-$B$9)*E56</f>
        <v>-0.00246879736348657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customFormat="false" ht="15" hidden="false" customHeight="false" outlineLevel="0" collapsed="false">
      <c r="A57" s="21" t="n">
        <v>33</v>
      </c>
      <c r="B57" s="27" t="n">
        <v>1.47373446178058</v>
      </c>
      <c r="C57" s="27" t="n">
        <v>-0.372255107610556</v>
      </c>
      <c r="D57" s="24" t="n">
        <f aca="false">$B$6+$B$7*B57</f>
        <v>0.197373446178058</v>
      </c>
      <c r="E57" s="24" t="n">
        <f aca="false">$C$6+$C$7*($B$8*B57+SQRT(1-$B$8^2)*C57)</f>
        <v>0.0760025730479668</v>
      </c>
      <c r="F57" s="24" t="n">
        <f aca="false">$B$9*D57+(1-$B$9)*E57</f>
        <v>0.136688009613012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customFormat="false" ht="15" hidden="false" customHeight="false" outlineLevel="0" collapsed="false">
      <c r="A58" s="21" t="n">
        <v>34</v>
      </c>
      <c r="B58" s="27" t="n">
        <v>0.173775671502867</v>
      </c>
      <c r="C58" s="27" t="n">
        <v>-1.033196971032</v>
      </c>
      <c r="D58" s="24" t="n">
        <f aca="false">$B$6+$B$7*B58</f>
        <v>0.0673775671502867</v>
      </c>
      <c r="E58" s="24" t="n">
        <f aca="false">$C$6+$C$7*($B$8*B58+SQRT(1-$B$8^2)*C58)</f>
        <v>-0.105513403765287</v>
      </c>
      <c r="F58" s="24" t="n">
        <f aca="false">$B$9*D58+(1-$B$9)*E58</f>
        <v>-0.0190679183075002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customFormat="false" ht="15" hidden="false" customHeight="false" outlineLevel="0" collapsed="false">
      <c r="A59" s="21" t="n">
        <v>35</v>
      </c>
      <c r="B59" s="27" t="n">
        <v>0.656422109920856</v>
      </c>
      <c r="C59" s="27" t="n">
        <v>1.97892121708854</v>
      </c>
      <c r="D59" s="24" t="n">
        <f aca="false">$B$6+$B$7*B59</f>
        <v>0.115642210992086</v>
      </c>
      <c r="E59" s="24" t="n">
        <f aca="false">$C$6+$C$7*($B$8*B59+SQRT(1-$B$8^2)*C59)</f>
        <v>0.504044662239584</v>
      </c>
      <c r="F59" s="24" t="n">
        <f aca="false">$B$9*D59+(1-$B$9)*E59</f>
        <v>0.309843436615835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customFormat="false" ht="15" hidden="false" customHeight="false" outlineLevel="0" collapsed="false">
      <c r="A60" s="21" t="n">
        <v>36</v>
      </c>
      <c r="B60" s="27" t="n">
        <v>-0.500414083753325</v>
      </c>
      <c r="C60" s="27" t="n">
        <v>0.144677861898238</v>
      </c>
      <c r="D60" s="24" t="n">
        <f aca="false">$B$6+$B$7*B60</f>
        <v>-4.14083753325287E-005</v>
      </c>
      <c r="E60" s="24" t="n">
        <f aca="false">$C$6+$C$7*($B$8*B60+SQRT(1-$B$8^2)*C60)</f>
        <v>0.0983343917480697</v>
      </c>
      <c r="F60" s="24" t="n">
        <f aca="false">$B$9*D60+(1-$B$9)*E60</f>
        <v>0.0491464916863686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customFormat="false" ht="15" hidden="false" customHeight="false" outlineLevel="0" collapsed="false">
      <c r="A61" s="21" t="n">
        <v>37</v>
      </c>
      <c r="B61" s="27" t="n">
        <v>0.0679024999282805</v>
      </c>
      <c r="C61" s="27" t="n">
        <v>0.759421594859229</v>
      </c>
      <c r="D61" s="24" t="n">
        <f aca="false">$B$6+$B$7*B61</f>
        <v>0.0567902499928281</v>
      </c>
      <c r="E61" s="24" t="n">
        <f aca="false">$C$6+$C$7*($B$8*B61+SQRT(1-$B$8^2)*C61)</f>
        <v>0.241531732561589</v>
      </c>
      <c r="F61" s="24" t="n">
        <f aca="false">$B$9*D61+(1-$B$9)*E61</f>
        <v>0.149160991277209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customFormat="false" ht="15" hidden="false" customHeight="false" outlineLevel="0" collapsed="false">
      <c r="A62" s="21" t="n">
        <v>38</v>
      </c>
      <c r="B62" s="27" t="n">
        <v>1.21103503685031</v>
      </c>
      <c r="C62" s="27" t="n">
        <v>1.88440541045774</v>
      </c>
      <c r="D62" s="24" t="n">
        <f aca="false">$B$6+$B$7*B62</f>
        <v>0.171103503685031</v>
      </c>
      <c r="E62" s="24" t="n">
        <f aca="false">$C$6+$C$7*($B$8*B62+SQRT(1-$B$8^2)*C62)</f>
        <v>0.507707939406922</v>
      </c>
      <c r="F62" s="24" t="n">
        <f aca="false">$B$9*D62+(1-$B$9)*E62</f>
        <v>0.339405721545976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customFormat="false" ht="15" hidden="false" customHeight="false" outlineLevel="0" collapsed="false">
      <c r="A63" s="21" t="n">
        <v>39</v>
      </c>
      <c r="B63" s="27" t="n">
        <v>0.714705493917359</v>
      </c>
      <c r="C63" s="27" t="n">
        <v>2.22016925030581</v>
      </c>
      <c r="D63" s="24" t="n">
        <f aca="false">$B$6+$B$7*B63</f>
        <v>0.121470549391736</v>
      </c>
      <c r="E63" s="24" t="n">
        <f aca="false">$C$6+$C$7*($B$8*B63+SQRT(1-$B$8^2)*C63)</f>
        <v>0.553650764226031</v>
      </c>
      <c r="F63" s="24" t="n">
        <f aca="false">$B$9*D63+(1-$B$9)*E63</f>
        <v>0.337560656808884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customFormat="false" ht="15" hidden="false" customHeight="false" outlineLevel="0" collapsed="false">
      <c r="A64" s="21" t="n">
        <v>40</v>
      </c>
      <c r="B64" s="27" t="n">
        <v>-0.32019385528269</v>
      </c>
      <c r="C64" s="27" t="n">
        <v>-1.06030094275133</v>
      </c>
      <c r="D64" s="24" t="n">
        <f aca="false">$B$6+$B$7*B64</f>
        <v>0.017980614471731</v>
      </c>
      <c r="E64" s="24" t="n">
        <f aca="false">$C$6+$C$7*($B$8*B64+SQRT(1-$B$8^2)*C64)</f>
        <v>-0.130583456893925</v>
      </c>
      <c r="F64" s="24" t="n">
        <f aca="false">$B$9*D64+(1-$B$9)*E64</f>
        <v>-0.056301421211097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customFormat="false" ht="15" hidden="false" customHeight="false" outlineLevel="0" collapsed="false">
      <c r="A65" s="21" t="n">
        <v>41</v>
      </c>
      <c r="B65" s="27" t="n">
        <v>0.297677250849997</v>
      </c>
      <c r="C65" s="27" t="n">
        <v>0.20325320467293</v>
      </c>
      <c r="D65" s="24" t="n">
        <f aca="false">$B$6+$B$7*B65</f>
        <v>0.0797677250849997</v>
      </c>
      <c r="E65" s="24" t="n">
        <f aca="false">$C$6+$C$7*($B$8*B65+SQRT(1-$B$8^2)*C65)</f>
        <v>0.141736421236732</v>
      </c>
      <c r="F65" s="24" t="n">
        <f aca="false">$B$9*D65+(1-$B$9)*E65</f>
        <v>0.110752073160866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customFormat="false" ht="15" hidden="false" customHeight="false" outlineLevel="0" collapsed="false">
      <c r="A66" s="21" t="n">
        <v>42</v>
      </c>
      <c r="B66" s="27" t="n">
        <v>-0.0961223786215538</v>
      </c>
      <c r="C66" s="27" t="n">
        <v>-0.206305116092843</v>
      </c>
      <c r="D66" s="24" t="n">
        <f aca="false">$B$6+$B$7*B66</f>
        <v>0.0403877621378446</v>
      </c>
      <c r="E66" s="24" t="n">
        <f aca="false">$C$6+$C$7*($B$8*B66+SQRT(1-$B$8^2)*C66)</f>
        <v>0.0457277235948889</v>
      </c>
      <c r="F66" s="24" t="n">
        <f aca="false">$B$9*D66+(1-$B$9)*E66</f>
        <v>0.0430577428663668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customFormat="false" ht="15" hidden="false" customHeight="false" outlineLevel="0" collapsed="false">
      <c r="A67" s="21" t="n">
        <v>43</v>
      </c>
      <c r="B67" s="27" t="n">
        <v>-0.231943290383929</v>
      </c>
      <c r="C67" s="27" t="n">
        <v>-0.0565515290678938</v>
      </c>
      <c r="D67" s="24" t="n">
        <f aca="false">$B$6+$B$7*B67</f>
        <v>0.0268056709616071</v>
      </c>
      <c r="E67" s="24" t="n">
        <f aca="false">$C$6+$C$7*($B$8*B67+SQRT(1-$B$8^2)*C67)</f>
        <v>0.069640477153402</v>
      </c>
      <c r="F67" s="24" t="n">
        <f aca="false">$B$9*D67+(1-$B$9)*E67</f>
        <v>0.0482230740575046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customFormat="false" ht="15" hidden="false" customHeight="false" outlineLevel="0" collapsed="false">
      <c r="A68" s="21" t="n">
        <v>44</v>
      </c>
      <c r="B68" s="27" t="n">
        <v>-0.741998472643843</v>
      </c>
      <c r="C68" s="27" t="n">
        <v>0.475955539542031</v>
      </c>
      <c r="D68" s="24" t="n">
        <f aca="false">$B$6+$B$7*B68</f>
        <v>-0.0241998472643843</v>
      </c>
      <c r="E68" s="24" t="n">
        <f aca="false">$C$6+$C$7*($B$8*B68+SQRT(1-$B$8^2)*C68)</f>
        <v>0.153587918064569</v>
      </c>
      <c r="F68" s="24" t="n">
        <f aca="false">$B$9*D68+(1-$B$9)*E68</f>
        <v>0.0646940354000925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customFormat="false" ht="15" hidden="false" customHeight="false" outlineLevel="0" collapsed="false">
      <c r="A69" s="21" t="n">
        <v>45</v>
      </c>
      <c r="B69" s="27" t="n">
        <v>1.87033133641499</v>
      </c>
      <c r="C69" s="27" t="n">
        <v>-0.93020101373233</v>
      </c>
      <c r="D69" s="24" t="n">
        <f aca="false">$B$6+$B$7*B69</f>
        <v>0.237033133641499</v>
      </c>
      <c r="E69" s="24" t="n">
        <f aca="false">$C$6+$C$7*($B$8*B69+SQRT(1-$B$8^2)*C69)</f>
        <v>-0.0174681738925091</v>
      </c>
      <c r="F69" s="24" t="n">
        <f aca="false">$B$9*D69+(1-$B$9)*E69</f>
        <v>0.109782479874495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customFormat="false" ht="15" hidden="false" customHeight="false" outlineLevel="0" collapsed="false">
      <c r="A70" s="21" t="n">
        <v>46</v>
      </c>
      <c r="B70" s="27" t="n">
        <v>0.50780705248366</v>
      </c>
      <c r="C70" s="27" t="n">
        <v>-1.10667847615971</v>
      </c>
      <c r="D70" s="24" t="n">
        <f aca="false">$B$6+$B$7*B70</f>
        <v>0.100780705248366</v>
      </c>
      <c r="E70" s="24" t="n">
        <f aca="false">$C$6+$C$7*($B$8*B70+SQRT(1-$B$8^2)*C70)</f>
        <v>-0.106551523973624</v>
      </c>
      <c r="F70" s="24" t="n">
        <f aca="false">$B$9*D70+(1-$B$9)*E70</f>
        <v>-0.00288540936262902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customFormat="false" ht="15" hidden="false" customHeight="false" outlineLevel="0" collapsed="false">
      <c r="A71" s="21" t="n">
        <v>47</v>
      </c>
      <c r="B71" s="27" t="n">
        <v>-0.294006449232619</v>
      </c>
      <c r="C71" s="27" t="n">
        <v>0.118407482947048</v>
      </c>
      <c r="D71" s="24" t="n">
        <f aca="false">$B$6+$B$7*B71</f>
        <v>0.0205993550767382</v>
      </c>
      <c r="E71" s="24" t="n">
        <f aca="false">$C$6+$C$7*($B$8*B71+SQRT(1-$B$8^2)*C71)</f>
        <v>0.101442775226501</v>
      </c>
      <c r="F71" s="24" t="n">
        <f aca="false">$B$9*D71+(1-$B$9)*E71</f>
        <v>0.0610210651516194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customFormat="false" ht="15" hidden="false" customHeight="false" outlineLevel="0" collapsed="false">
      <c r="A72" s="21" t="n">
        <v>48</v>
      </c>
      <c r="B72" s="27" t="n">
        <v>0.358526077498451</v>
      </c>
      <c r="C72" s="27" t="n">
        <v>-0.895236361534391</v>
      </c>
      <c r="D72" s="24" t="n">
        <f aca="false">$B$6+$B$7*B72</f>
        <v>0.085852607749845</v>
      </c>
      <c r="E72" s="24" t="n">
        <f aca="false">$C$6+$C$7*($B$8*B72+SQRT(1-$B$8^2)*C72)</f>
        <v>-0.071088739695664</v>
      </c>
      <c r="F72" s="24" t="n">
        <f aca="false">$B$9*D72+(1-$B$9)*E72</f>
        <v>0.00738193402709055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customFormat="false" ht="15" hidden="false" customHeight="false" outlineLevel="0" collapsed="false">
      <c r="A73" s="21" t="n">
        <v>49</v>
      </c>
      <c r="B73" s="27" t="n">
        <v>-0.543061832496349</v>
      </c>
      <c r="C73" s="27" t="n">
        <v>0.851022489583652</v>
      </c>
      <c r="D73" s="24" t="n">
        <f aca="false">$B$6+$B$7*B73</f>
        <v>-0.00430618324963487</v>
      </c>
      <c r="E73" s="24" t="n">
        <f aca="false">$C$6+$C$7*($B$8*B73+SQRT(1-$B$8^2)*C73)</f>
        <v>0.235043195429183</v>
      </c>
      <c r="F73" s="24" t="n">
        <f aca="false">$B$9*D73+(1-$B$9)*E73</f>
        <v>0.115368506089774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customFormat="false" ht="15" hidden="false" customHeight="false" outlineLevel="0" collapsed="false">
      <c r="A74" s="21" t="n">
        <v>50</v>
      </c>
      <c r="B74" s="27" t="n">
        <v>0.680070496875906</v>
      </c>
      <c r="C74" s="27" t="n">
        <v>-0.574244429782223</v>
      </c>
      <c r="D74" s="24" t="n">
        <f aca="false">$B$6+$B$7*B74</f>
        <v>0.118007049687591</v>
      </c>
      <c r="E74" s="24" t="n">
        <f aca="false">$C$6+$C$7*($B$8*B74+SQRT(1-$B$8^2)*C74)</f>
        <v>0.00467435262688187</v>
      </c>
      <c r="F74" s="24" t="n">
        <f aca="false">$B$9*D74+(1-$B$9)*E74</f>
        <v>0.0613407011572362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customFormat="false" ht="15" hidden="false" customHeight="false" outlineLevel="0" collapsed="false">
      <c r="A75" s="21" t="n">
        <v>51</v>
      </c>
      <c r="B75" s="27" t="n">
        <v>-0.0570336607798228</v>
      </c>
      <c r="C75" s="27" t="n">
        <v>0.294983474416443</v>
      </c>
      <c r="D75" s="24" t="n">
        <f aca="false">$B$6+$B$7*B75</f>
        <v>0.0442966339220177</v>
      </c>
      <c r="E75" s="24" t="n">
        <f aca="false">$C$6+$C$7*($B$8*B75+SQRT(1-$B$8^2)*C75)</f>
        <v>0.145523373158697</v>
      </c>
      <c r="F75" s="24" t="n">
        <f aca="false">$B$9*D75+(1-$B$9)*E75</f>
        <v>0.0949100035403573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customFormat="false" ht="15" hidden="false" customHeight="false" outlineLevel="0" collapsed="false">
      <c r="A76" s="21" t="n">
        <v>52</v>
      </c>
      <c r="B76" s="27" t="n">
        <v>-0.541440224038044</v>
      </c>
      <c r="C76" s="27" t="n">
        <v>0.222865177136933</v>
      </c>
      <c r="D76" s="24" t="n">
        <f aca="false">$B$6+$B$7*B76</f>
        <v>-0.00414402240380437</v>
      </c>
      <c r="E76" s="24" t="n">
        <f aca="false">$C$6+$C$7*($B$8*B76+SQRT(1-$B$8^2)*C76)</f>
        <v>0.112014868272116</v>
      </c>
      <c r="F76" s="24" t="n">
        <f aca="false">$B$9*D76+(1-$B$9)*E76</f>
        <v>0.0539354229341559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customFormat="false" ht="15" hidden="false" customHeight="false" outlineLevel="0" collapsed="false">
      <c r="A77" s="21" t="n">
        <v>53</v>
      </c>
      <c r="B77" s="27" t="n">
        <v>-0.333287853850215</v>
      </c>
      <c r="C77" s="27" t="n">
        <v>-0.37658398846659</v>
      </c>
      <c r="D77" s="24" t="n">
        <f aca="false">$B$6+$B$7*B77</f>
        <v>0.0166712146149786</v>
      </c>
      <c r="E77" s="24" t="n">
        <f aca="false">$C$6+$C$7*($B$8*B77+SQRT(1-$B$8^2)*C77)</f>
        <v>0.00287339648236809</v>
      </c>
      <c r="F77" s="24" t="n">
        <f aca="false">$B$9*D77+(1-$B$9)*E77</f>
        <v>0.00977230554867332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customFormat="false" ht="15" hidden="false" customHeight="false" outlineLevel="0" collapsed="false">
      <c r="A78" s="21" t="n">
        <v>54</v>
      </c>
      <c r="B78" s="27" t="n">
        <v>1.7914409445519</v>
      </c>
      <c r="C78" s="27" t="n">
        <v>-0.452995898871595</v>
      </c>
      <c r="D78" s="24" t="n">
        <f aca="false">$B$6+$B$7*B78</f>
        <v>0.22914409445519</v>
      </c>
      <c r="E78" s="24" t="n">
        <f aca="false">$C$6+$C$7*($B$8*B78+SQRT(1-$B$8^2)*C78)</f>
        <v>0.0728889331573703</v>
      </c>
      <c r="F78" s="24" t="n">
        <f aca="false">$B$9*D78+(1-$B$9)*E78</f>
        <v>0.15101651380628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customFormat="false" ht="15" hidden="false" customHeight="false" outlineLevel="0" collapsed="false">
      <c r="A79" s="21" t="n">
        <v>55</v>
      </c>
      <c r="B79" s="27" t="n">
        <v>0.982985622929084</v>
      </c>
      <c r="C79" s="27" t="n">
        <v>1.49874723802094</v>
      </c>
      <c r="D79" s="24" t="n">
        <f aca="false">$B$6+$B$7*B79</f>
        <v>0.148298562292908</v>
      </c>
      <c r="E79" s="24" t="n">
        <f aca="false">$C$6+$C$7*($B$8*B79+SQRT(1-$B$8^2)*C79)</f>
        <v>0.423012703841717</v>
      </c>
      <c r="F79" s="24" t="n">
        <f aca="false">$B$9*D79+(1-$B$9)*E79</f>
        <v>0.285655633067313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customFormat="false" ht="15" hidden="false" customHeight="false" outlineLevel="0" collapsed="false">
      <c r="A80" s="21" t="n">
        <v>56</v>
      </c>
      <c r="B80" s="27" t="n">
        <v>-0.635021621842056</v>
      </c>
      <c r="C80" s="27" t="n">
        <v>-0.195813737123001</v>
      </c>
      <c r="D80" s="24" t="n">
        <f aca="false">$B$6+$B$7*B80</f>
        <v>-0.0135021621842056</v>
      </c>
      <c r="E80" s="24" t="n">
        <f aca="false">$C$6+$C$7*($B$8*B80+SQRT(1-$B$8^2)*C80)</f>
        <v>0.0262276358800112</v>
      </c>
      <c r="F80" s="24" t="n">
        <f aca="false">$B$9*D80+(1-$B$9)*E80</f>
        <v>0.0063627368479028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customFormat="false" ht="15" hidden="false" customHeight="false" outlineLevel="0" collapsed="false">
      <c r="A81" s="21" t="n">
        <v>57</v>
      </c>
      <c r="B81" s="27" t="n">
        <v>-0.263217062189114</v>
      </c>
      <c r="C81" s="27" t="n">
        <v>1.31924310561429</v>
      </c>
      <c r="D81" s="24" t="n">
        <f aca="false">$B$6+$B$7*B81</f>
        <v>0.0236782937810886</v>
      </c>
      <c r="E81" s="24" t="n">
        <f aca="false">$C$6+$C$7*($B$8*B81+SQRT(1-$B$8^2)*C81)</f>
        <v>0.337989113947606</v>
      </c>
      <c r="F81" s="24" t="n">
        <f aca="false">$B$9*D81+(1-$B$9)*E81</f>
        <v>0.180833703864347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customFormat="false" ht="15" hidden="false" customHeight="false" outlineLevel="0" collapsed="false">
      <c r="A82" s="21" t="n">
        <v>58</v>
      </c>
      <c r="B82" s="27" t="n">
        <v>-0.309787196564016</v>
      </c>
      <c r="C82" s="27" t="n">
        <v>-1.11597974529913</v>
      </c>
      <c r="D82" s="24" t="n">
        <f aca="false">$B$6+$B$7*B82</f>
        <v>0.0190212803435984</v>
      </c>
      <c r="E82" s="24" t="n">
        <f aca="false">$C$6+$C$7*($B$8*B82+SQRT(1-$B$8^2)*C82)</f>
        <v>-0.14107796300368</v>
      </c>
      <c r="F82" s="24" t="n">
        <f aca="false">$B$9*D82+(1-$B$9)*E82</f>
        <v>-0.0610283413300407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customFormat="false" ht="15" hidden="false" customHeight="false" outlineLevel="0" collapsed="false">
      <c r="A83" s="21" t="n">
        <v>59</v>
      </c>
      <c r="B83" s="27" t="n">
        <v>-2.21768949267944</v>
      </c>
      <c r="C83" s="27" t="n">
        <v>-0.669711558246918</v>
      </c>
      <c r="D83" s="24" t="n">
        <f aca="false">$B$6+$B$7*B83</f>
        <v>-0.171768949267944</v>
      </c>
      <c r="E83" s="24" t="n">
        <f aca="false">$C$6+$C$7*($B$8*B83+SQRT(1-$B$8^2)*C83)</f>
        <v>-0.129943707111111</v>
      </c>
      <c r="F83" s="24" t="n">
        <f aca="false">$B$9*D83+(1-$B$9)*E83</f>
        <v>-0.150856328189527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customFormat="false" ht="15" hidden="false" customHeight="false" outlineLevel="0" collapsed="false">
      <c r="A84" s="21" t="n">
        <v>60</v>
      </c>
      <c r="B84" s="27" t="n">
        <v>-0.501143313499091</v>
      </c>
      <c r="C84" s="27" t="n">
        <v>0.132440490904725</v>
      </c>
      <c r="D84" s="24" t="n">
        <f aca="false">$B$6+$B$7*B84</f>
        <v>-0.000114331349909139</v>
      </c>
      <c r="E84" s="24" t="n">
        <f aca="false">$C$6+$C$7*($B$8*B84+SQRT(1-$B$8^2)*C84)</f>
        <v>0.0959071973800598</v>
      </c>
      <c r="F84" s="24" t="n">
        <f aca="false">$B$9*D84+(1-$B$9)*E84</f>
        <v>0.0478964330150753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customFormat="false" ht="15" hidden="false" customHeight="false" outlineLevel="0" collapsed="false">
      <c r="A85" s="21" t="n">
        <v>61</v>
      </c>
      <c r="B85" s="27" t="n">
        <v>-0.750139520371831</v>
      </c>
      <c r="C85" s="27" t="n">
        <v>-0.468246281653347</v>
      </c>
      <c r="D85" s="24" t="n">
        <f aca="false">$B$6+$B$7*B85</f>
        <v>-0.0250139520371831</v>
      </c>
      <c r="E85" s="24" t="n">
        <f aca="false">$C$6+$C$7*($B$8*B85+SQRT(1-$B$8^2)*C85)</f>
        <v>-0.0317627379353721</v>
      </c>
      <c r="F85" s="24" t="n">
        <f aca="false">$B$9*D85+(1-$B$9)*E85</f>
        <v>-0.0283883449862776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customFormat="false" ht="15" hidden="false" customHeight="false" outlineLevel="0" collapsed="false">
      <c r="A86" s="21" t="n">
        <v>62</v>
      </c>
      <c r="B86" s="27" t="n">
        <v>0.88787097136671</v>
      </c>
      <c r="C86" s="27" t="n">
        <v>-1.86016352531828</v>
      </c>
      <c r="D86" s="24" t="n">
        <f aca="false">$B$6+$B$7*B86</f>
        <v>0.138787097136671</v>
      </c>
      <c r="E86" s="24" t="n">
        <f aca="false">$C$6+$C$7*($B$8*B86+SQRT(1-$B$8^2)*C86)</f>
        <v>-0.239001279158654</v>
      </c>
      <c r="F86" s="24" t="n">
        <f aca="false">$B$9*D86+(1-$B$9)*E86</f>
        <v>-0.0501070910109915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customFormat="false" ht="15" hidden="false" customHeight="false" outlineLevel="0" collapsed="false">
      <c r="A87" s="21" t="n">
        <v>63</v>
      </c>
      <c r="B87" s="27" t="n">
        <v>-0.271328064906087</v>
      </c>
      <c r="C87" s="27" t="n">
        <v>0.121112153900246</v>
      </c>
      <c r="D87" s="24" t="n">
        <f aca="false">$B$6+$B$7*B87</f>
        <v>0.0228671935093913</v>
      </c>
      <c r="E87" s="24" t="n">
        <f aca="false">$C$6+$C$7*($B$8*B87+SQRT(1-$B$8^2)*C87)</f>
        <v>0.102879915700159</v>
      </c>
      <c r="F87" s="24" t="n">
        <f aca="false">$B$9*D87+(1-$B$9)*E87</f>
        <v>0.0628735546047751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customFormat="false" ht="15" hidden="false" customHeight="false" outlineLevel="0" collapsed="false">
      <c r="A88" s="21" t="n">
        <v>64</v>
      </c>
      <c r="B88" s="27" t="n">
        <v>-0.88077494515252</v>
      </c>
      <c r="C88" s="27" t="n">
        <v>1.18637147534765</v>
      </c>
      <c r="D88" s="24" t="n">
        <f aca="false">$B$6+$B$7*B88</f>
        <v>-0.038077494515252</v>
      </c>
      <c r="E88" s="24" t="n">
        <f aca="false">$C$6+$C$7*($B$8*B88+SQRT(1-$B$8^2)*C88)</f>
        <v>0.287249382993468</v>
      </c>
      <c r="F88" s="24" t="n">
        <f aca="false">$B$9*D88+(1-$B$9)*E88</f>
        <v>0.124585944239108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customFormat="false" ht="15" hidden="false" customHeight="false" outlineLevel="0" collapsed="false">
      <c r="A89" s="21" t="n">
        <v>65</v>
      </c>
      <c r="B89" s="27" t="n">
        <v>-1.3449244082609</v>
      </c>
      <c r="C89" s="27" t="n">
        <v>0.788400913041985</v>
      </c>
      <c r="D89" s="24" t="n">
        <f aca="false">$B$6+$B$7*B89</f>
        <v>-0.0844924408260897</v>
      </c>
      <c r="E89" s="24" t="n">
        <f aca="false">$C$6+$C$7*($B$8*B89+SQRT(1-$B$8^2)*C89)</f>
        <v>0.190697419645343</v>
      </c>
      <c r="F89" s="24" t="n">
        <f aca="false">$B$9*D89+(1-$B$9)*E89</f>
        <v>0.0531024894096265</v>
      </c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customFormat="false" ht="15" hidden="false" customHeight="false" outlineLevel="0" collapsed="false">
      <c r="A90" s="21" t="n">
        <v>66</v>
      </c>
      <c r="B90" s="27" t="n">
        <v>1.47164993462599</v>
      </c>
      <c r="C90" s="27" t="n">
        <v>-0.249919187711278</v>
      </c>
      <c r="D90" s="24" t="n">
        <f aca="false">$B$6+$B$7*B90</f>
        <v>0.197164993462599</v>
      </c>
      <c r="E90" s="24" t="n">
        <f aca="false">$C$6+$C$7*($B$8*B90+SQRT(1-$B$8^2)*C90)</f>
        <v>0.0998920384391613</v>
      </c>
      <c r="F90" s="24" t="n">
        <f aca="false">$B$9*D90+(1-$B$9)*E90</f>
        <v>0.14852851595088</v>
      </c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customFormat="false" ht="15" hidden="false" customHeight="false" outlineLevel="0" collapsed="false">
      <c r="A91" s="21" t="n">
        <v>67</v>
      </c>
      <c r="B91" s="27" t="n">
        <v>2.25020582060072</v>
      </c>
      <c r="C91" s="27" t="n">
        <v>1.75612891120628</v>
      </c>
      <c r="D91" s="24" t="n">
        <f aca="false">$B$6+$B$7*B91</f>
        <v>0.275020582060072</v>
      </c>
      <c r="E91" s="24" t="n">
        <f aca="false">$C$6+$C$7*($B$8*B91+SQRT(1-$B$8^2)*C91)</f>
        <v>0.52413781322441</v>
      </c>
      <c r="F91" s="24" t="n">
        <f aca="false">$B$9*D91+(1-$B$9)*E91</f>
        <v>0.399579197642241</v>
      </c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customFormat="false" ht="15" hidden="false" customHeight="false" outlineLevel="0" collapsed="false">
      <c r="A92" s="21" t="n">
        <v>68</v>
      </c>
      <c r="B92" s="27" t="n">
        <v>1.02059326827399</v>
      </c>
      <c r="C92" s="27" t="n">
        <v>2.57293371783754</v>
      </c>
      <c r="D92" s="24" t="n">
        <f aca="false">$B$6+$B$7*B92</f>
        <v>0.152059326827399</v>
      </c>
      <c r="E92" s="24" t="n">
        <f aca="false">$C$6+$C$7*($B$8*B92+SQRT(1-$B$8^2)*C92)</f>
        <v>0.635013710787283</v>
      </c>
      <c r="F92" s="24" t="n">
        <f aca="false">$B$9*D92+(1-$B$9)*E92</f>
        <v>0.393536518807341</v>
      </c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customFormat="false" ht="15" hidden="false" customHeight="false" outlineLevel="0" collapsed="false">
      <c r="A93" s="21" t="n">
        <v>69</v>
      </c>
      <c r="B93" s="27" t="n">
        <v>-0.281418399593871</v>
      </c>
      <c r="C93" s="27" t="n">
        <v>0.360231356066942</v>
      </c>
      <c r="D93" s="24" t="n">
        <f aca="false">$B$6+$B$7*B93</f>
        <v>0.0218581600406129</v>
      </c>
      <c r="E93" s="24" t="n">
        <f aca="false">$C$6+$C$7*($B$8*B93+SQRT(1-$B$8^2)*C93)</f>
        <v>0.149333904953433</v>
      </c>
      <c r="F93" s="24" t="n">
        <f aca="false">$B$9*D93+(1-$B$9)*E93</f>
        <v>0.085596032497023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customFormat="false" ht="15" hidden="false" customHeight="false" outlineLevel="0" collapsed="false">
      <c r="A94" s="21" t="n">
        <v>70</v>
      </c>
      <c r="B94" s="27" t="n">
        <v>-0.121218807519226</v>
      </c>
      <c r="C94" s="27" t="n">
        <v>-1.06617371668748</v>
      </c>
      <c r="D94" s="24" t="n">
        <f aca="false">$B$6+$B$7*B94</f>
        <v>0.0378781192480774</v>
      </c>
      <c r="E94" s="24" t="n">
        <f aca="false">$C$6+$C$7*($B$8*B94+SQRT(1-$B$8^2)*C94)</f>
        <v>-0.12377527894485</v>
      </c>
      <c r="F94" s="24" t="n">
        <f aca="false">$B$9*D94+(1-$B$9)*E94</f>
        <v>-0.0429485798483861</v>
      </c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customFormat="false" ht="15" hidden="false" customHeight="false" outlineLevel="0" collapsed="false">
      <c r="A95" s="21" t="n">
        <v>71</v>
      </c>
      <c r="B95" s="27" t="n">
        <v>0.772888815659932</v>
      </c>
      <c r="C95" s="27" t="n">
        <v>-0.111212178710462</v>
      </c>
      <c r="D95" s="24" t="n">
        <f aca="false">$B$6+$B$7*B95</f>
        <v>0.127288881565993</v>
      </c>
      <c r="E95" s="24" t="n">
        <f aca="false">$C$6+$C$7*($B$8*B95+SQRT(1-$B$8^2)*C95)</f>
        <v>0.0991225053444896</v>
      </c>
      <c r="F95" s="24" t="n">
        <f aca="false">$B$9*D95+(1-$B$9)*E95</f>
        <v>0.113205693455241</v>
      </c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customFormat="false" ht="15" hidden="false" customHeight="false" outlineLevel="0" collapsed="false">
      <c r="A96" s="21" t="n">
        <v>72</v>
      </c>
      <c r="B96" s="27" t="n">
        <v>0.181860584306188</v>
      </c>
      <c r="C96" s="27" t="n">
        <v>-1.20285757580855</v>
      </c>
      <c r="D96" s="24" t="n">
        <f aca="false">$B$6+$B$7*B96</f>
        <v>0.0681860584306188</v>
      </c>
      <c r="E96" s="24" t="n">
        <f aca="false">$C$6+$C$7*($B$8*B96+SQRT(1-$B$8^2)*C96)</f>
        <v>-0.138436560145519</v>
      </c>
      <c r="F96" s="24" t="n">
        <f aca="false">$B$9*D96+(1-$B$9)*E96</f>
        <v>-0.0351252508574499</v>
      </c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customFormat="false" ht="15" hidden="false" customHeight="false" outlineLevel="0" collapsed="false">
      <c r="A97" s="21" t="n">
        <v>73</v>
      </c>
      <c r="B97" s="27" t="n">
        <v>-0.330617582445259</v>
      </c>
      <c r="C97" s="27" t="n">
        <v>-0.0537125351300433</v>
      </c>
      <c r="D97" s="24" t="n">
        <f aca="false">$B$6+$B$7*B97</f>
        <v>0.0169382417554741</v>
      </c>
      <c r="E97" s="24" t="n">
        <f aca="false">$C$6+$C$7*($B$8*B97+SQRT(1-$B$8^2)*C97)</f>
        <v>0.0662498323933959</v>
      </c>
      <c r="F97" s="24" t="n">
        <f aca="false">$B$9*D97+(1-$B$9)*E97</f>
        <v>0.041594037074435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customFormat="false" ht="15" hidden="false" customHeight="false" outlineLevel="0" collapsed="false">
      <c r="A98" s="21" t="n">
        <v>74</v>
      </c>
      <c r="B98" s="27" t="n">
        <v>1.1558217893175</v>
      </c>
      <c r="C98" s="27" t="n">
        <v>1.00593449246798</v>
      </c>
      <c r="D98" s="24" t="n">
        <f aca="false">$B$6+$B$7*B98</f>
        <v>0.16558217893175</v>
      </c>
      <c r="E98" s="24" t="n">
        <f aca="false">$C$6+$C$7*($B$8*B98+SQRT(1-$B$8^2)*C98)</f>
        <v>0.333354969269669</v>
      </c>
      <c r="F98" s="24" t="n">
        <f aca="false">$B$9*D98+(1-$B$9)*E98</f>
        <v>0.24946857410071</v>
      </c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customFormat="false" ht="15" hidden="false" customHeight="false" outlineLevel="0" collapsed="false">
      <c r="A99" s="21" t="n">
        <v>75</v>
      </c>
      <c r="B99" s="27" t="n">
        <v>-1.90520839533831</v>
      </c>
      <c r="C99" s="27" t="n">
        <v>-2.11605674690058</v>
      </c>
      <c r="D99" s="24" t="n">
        <f aca="false">$B$6+$B$7*B99</f>
        <v>-0.140520839533831</v>
      </c>
      <c r="E99" s="24" t="n">
        <f aca="false">$C$6+$C$7*($B$8*B99+SQRT(1-$B$8^2)*C99)</f>
        <v>-0.400869079547941</v>
      </c>
      <c r="F99" s="24" t="n">
        <f aca="false">$B$9*D99+(1-$B$9)*E99</f>
        <v>-0.270694959540886</v>
      </c>
      <c r="G99" s="21"/>
      <c r="H99" s="21"/>
      <c r="I99" s="21"/>
      <c r="J99" s="21"/>
      <c r="K99" s="21"/>
      <c r="L99" s="21"/>
      <c r="M99" s="21"/>
      <c r="N99" s="21"/>
      <c r="O99" s="21"/>
      <c r="P99" s="21"/>
    </row>
    <row r="100" customFormat="false" ht="15" hidden="false" customHeight="false" outlineLevel="0" collapsed="false">
      <c r="A100" s="21" t="n">
        <v>76</v>
      </c>
      <c r="B100" s="27" t="n">
        <v>-0.594019008371668</v>
      </c>
      <c r="C100" s="27" t="n">
        <v>-2.36274391422127</v>
      </c>
      <c r="D100" s="24" t="n">
        <f aca="false">$B$6+$B$7*B100</f>
        <v>-0.00940190083716681</v>
      </c>
      <c r="E100" s="24" t="n">
        <f aca="false">$C$6+$C$7*($B$8*B100+SQRT(1-$B$8^2)*C100)</f>
        <v>-0.396762118951537</v>
      </c>
      <c r="F100" s="24" t="n">
        <f aca="false">$B$9*D100+(1-$B$9)*E100</f>
        <v>-0.203082009894352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customFormat="false" ht="15" hidden="false" customHeight="false" outlineLevel="0" collapsed="false">
      <c r="A101" s="21" t="n">
        <v>77</v>
      </c>
      <c r="B101" s="27" t="n">
        <v>-0.831798857089475</v>
      </c>
      <c r="C101" s="27" t="n">
        <v>-0.0900873001941067</v>
      </c>
      <c r="D101" s="24" t="n">
        <f aca="false">$B$6+$B$7*B101</f>
        <v>-0.0331798857089475</v>
      </c>
      <c r="E101" s="24" t="n">
        <f aca="false">$C$6+$C$7*($B$8*B101+SQRT(1-$B$8^2)*C101)</f>
        <v>0.0390746122939815</v>
      </c>
      <c r="F101" s="24" t="n">
        <f aca="false">$B$9*D101+(1-$B$9)*E101</f>
        <v>0.00294736329251701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customFormat="false" ht="15" hidden="false" customHeight="false" outlineLevel="0" collapsed="false">
      <c r="A102" s="21" t="n">
        <v>78</v>
      </c>
      <c r="B102" s="27" t="n">
        <v>1.36569743243518</v>
      </c>
      <c r="C102" s="27" t="n">
        <v>1.25575814087087</v>
      </c>
      <c r="D102" s="24" t="n">
        <f aca="false">$B$6+$B$7*B102</f>
        <v>0.186569743243518</v>
      </c>
      <c r="E102" s="24" t="n">
        <f aca="false">$C$6+$C$7*($B$8*B102+SQRT(1-$B$8^2)*C102)</f>
        <v>0.390705232135781</v>
      </c>
      <c r="F102" s="24" t="n">
        <f aca="false">$B$9*D102+(1-$B$9)*E102</f>
        <v>0.288637487689649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customFormat="false" ht="15" hidden="false" customHeight="false" outlineLevel="0" collapsed="false">
      <c r="A103" s="21" t="n">
        <v>79</v>
      </c>
      <c r="B103" s="27" t="n">
        <v>0.105685927072557</v>
      </c>
      <c r="C103" s="27" t="n">
        <v>0.482542998198528</v>
      </c>
      <c r="D103" s="24" t="n">
        <f aca="false">$B$6+$B$7*B103</f>
        <v>0.0605685927072557</v>
      </c>
      <c r="E103" s="24" t="n">
        <f aca="false">$C$6+$C$7*($B$8*B103+SQRT(1-$B$8^2)*C103)</f>
        <v>0.188786167046033</v>
      </c>
      <c r="F103" s="24" t="n">
        <f aca="false">$B$9*D103+(1-$B$9)*E103</f>
        <v>0.124677379876644</v>
      </c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customFormat="false" ht="15" hidden="false" customHeight="false" outlineLevel="0" collapsed="false">
      <c r="A104" s="21" t="n">
        <v>80</v>
      </c>
      <c r="B104" s="27" t="n">
        <v>0.275114644324133</v>
      </c>
      <c r="C104" s="27" t="n">
        <v>-1.09338901512075</v>
      </c>
      <c r="D104" s="24" t="n">
        <f aca="false">$B$6+$B$7*B104</f>
        <v>0.0775114644324133</v>
      </c>
      <c r="E104" s="24" t="n">
        <f aca="false">$C$6+$C$7*($B$8*B104+SQRT(1-$B$8^2)*C104)</f>
        <v>-0.113255028419842</v>
      </c>
      <c r="F104" s="24" t="n">
        <f aca="false">$B$9*D104+(1-$B$9)*E104</f>
        <v>-0.0178717819937141</v>
      </c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customFormat="false" ht="15" hidden="false" customHeight="false" outlineLevel="0" collapsed="false">
      <c r="A105" s="21" t="n">
        <v>81</v>
      </c>
      <c r="B105" s="27" t="n">
        <v>0.449897018229236</v>
      </c>
      <c r="C105" s="27" t="n">
        <v>0.549651364534703</v>
      </c>
      <c r="D105" s="24" t="n">
        <f aca="false">$B$6+$B$7*B105</f>
        <v>0.0949897018229236</v>
      </c>
      <c r="E105" s="24" t="n">
        <f aca="false">$C$6+$C$7*($B$8*B105+SQRT(1-$B$8^2)*C105)</f>
        <v>0.215705111091932</v>
      </c>
      <c r="F105" s="24" t="n">
        <f aca="false">$B$9*D105+(1-$B$9)*E105</f>
        <v>0.155347406457428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 customFormat="false" ht="15" hidden="false" customHeight="false" outlineLevel="0" collapsed="false">
      <c r="A106" s="21" t="n">
        <v>82</v>
      </c>
      <c r="B106" s="27" t="n">
        <v>0.0331357498016665</v>
      </c>
      <c r="C106" s="27" t="n">
        <v>-0.61085688062596</v>
      </c>
      <c r="D106" s="24" t="n">
        <f aca="false">$B$6+$B$7*B106</f>
        <v>0.0533135749801667</v>
      </c>
      <c r="E106" s="24" t="n">
        <f aca="false">$C$6+$C$7*($B$8*B106+SQRT(1-$B$8^2)*C106)</f>
        <v>-0.0283775830800787</v>
      </c>
      <c r="F106" s="24" t="n">
        <f aca="false">$B$9*D106+(1-$B$9)*E106</f>
        <v>0.012467995950044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</row>
    <row r="107" customFormat="false" ht="15" hidden="false" customHeight="false" outlineLevel="0" collapsed="false">
      <c r="A107" s="21" t="n">
        <v>83</v>
      </c>
      <c r="B107" s="27" t="n">
        <v>2.19778800615572</v>
      </c>
      <c r="C107" s="27" t="n">
        <v>1.39712844065943</v>
      </c>
      <c r="D107" s="24" t="n">
        <f aca="false">$B$6+$B$7*B107</f>
        <v>0.269778800615572</v>
      </c>
      <c r="E107" s="24" t="n">
        <f aca="false">$C$6+$C$7*($B$8*B107+SQRT(1-$B$8^2)*C107)</f>
        <v>0.451691663025904</v>
      </c>
      <c r="F107" s="24" t="n">
        <f aca="false">$B$9*D107+(1-$B$9)*E107</f>
        <v>0.360735231820738</v>
      </c>
      <c r="G107" s="21"/>
      <c r="H107" s="21"/>
      <c r="I107" s="21"/>
      <c r="J107" s="21"/>
      <c r="K107" s="21"/>
      <c r="L107" s="21"/>
      <c r="M107" s="21"/>
      <c r="N107" s="21"/>
      <c r="O107" s="21"/>
      <c r="P107" s="21"/>
    </row>
    <row r="108" customFormat="false" ht="15" hidden="false" customHeight="false" outlineLevel="0" collapsed="false">
      <c r="A108" s="21" t="n">
        <v>84</v>
      </c>
      <c r="B108" s="27" t="n">
        <v>-0.41169149958523</v>
      </c>
      <c r="C108" s="27" t="n">
        <v>-0.21489317629066</v>
      </c>
      <c r="D108" s="24" t="n">
        <f aca="false">$B$6+$B$7*B108</f>
        <v>0.00883085004147704</v>
      </c>
      <c r="E108" s="24" t="n">
        <f aca="false">$C$6+$C$7*($B$8*B108+SQRT(1-$B$8^2)*C108)</f>
        <v>0.0314220495271453</v>
      </c>
      <c r="F108" s="24" t="n">
        <f aca="false">$B$9*D108+(1-$B$9)*E108</f>
        <v>0.0201264497843112</v>
      </c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 customFormat="false" ht="15" hidden="false" customHeight="false" outlineLevel="0" collapsed="false">
      <c r="A109" s="21" t="n">
        <v>85</v>
      </c>
      <c r="B109" s="27" t="n">
        <v>-0.264843178632377</v>
      </c>
      <c r="C109" s="27" t="n">
        <v>0.659451612068242</v>
      </c>
      <c r="D109" s="24" t="n">
        <f aca="false">$B$6+$B$7*B109</f>
        <v>0.0235156821367623</v>
      </c>
      <c r="E109" s="24" t="n">
        <f aca="false">$C$6+$C$7*($B$8*B109+SQRT(1-$B$8^2)*C109)</f>
        <v>0.208631869624544</v>
      </c>
      <c r="F109" s="24" t="n">
        <f aca="false">$B$9*D109+(1-$B$9)*E109</f>
        <v>0.116073775880653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</row>
    <row r="110" customFormat="false" ht="15" hidden="false" customHeight="false" outlineLevel="0" collapsed="false">
      <c r="A110" s="21" t="n">
        <v>86</v>
      </c>
      <c r="B110" s="27" t="n">
        <v>-0.149415660017065</v>
      </c>
      <c r="C110" s="27" t="n">
        <v>-1.44636388662011</v>
      </c>
      <c r="D110" s="24" t="n">
        <f aca="false">$B$6+$B$7*B110</f>
        <v>0.0350584339982935</v>
      </c>
      <c r="E110" s="24" t="n">
        <f aca="false">$C$6+$C$7*($B$8*B110+SQRT(1-$B$8^2)*C110)</f>
        <v>-0.199404906769319</v>
      </c>
      <c r="F110" s="24" t="n">
        <f aca="false">$B$9*D110+(1-$B$9)*E110</f>
        <v>-0.0821732363855129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customFormat="false" ht="15" hidden="false" customHeight="false" outlineLevel="0" collapsed="false">
      <c r="A111" s="21" t="n">
        <v>87</v>
      </c>
      <c r="B111" s="27" t="n">
        <v>0.464946043003069</v>
      </c>
      <c r="C111" s="27" t="n">
        <v>0.441608119542751</v>
      </c>
      <c r="D111" s="24" t="n">
        <f aca="false">$B$6+$B$7*B111</f>
        <v>0.0964946043003069</v>
      </c>
      <c r="E111" s="24" t="n">
        <f aca="false">$C$6+$C$7*($B$8*B111+SQRT(1-$B$8^2)*C111)</f>
        <v>0.195135006452102</v>
      </c>
      <c r="F111" s="24" t="n">
        <f aca="false">$B$9*D111+(1-$B$9)*E111</f>
        <v>0.145814805376204</v>
      </c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customFormat="false" ht="15" hidden="false" customHeight="false" outlineLevel="0" collapsed="false">
      <c r="A112" s="21" t="n">
        <v>88</v>
      </c>
      <c r="B112" s="27" t="n">
        <v>1.22361688502707</v>
      </c>
      <c r="C112" s="27" t="n">
        <v>1.44825125557892</v>
      </c>
      <c r="D112" s="24" t="n">
        <f aca="false">$B$6+$B$7*B112</f>
        <v>0.172361688502707</v>
      </c>
      <c r="E112" s="24" t="n">
        <f aca="false">$C$6+$C$7*($B$8*B112+SQRT(1-$B$8^2)*C112)</f>
        <v>0.422742803042156</v>
      </c>
      <c r="F112" s="24" t="n">
        <f aca="false">$B$9*D112+(1-$B$9)*E112</f>
        <v>0.297552245772432</v>
      </c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customFormat="false" ht="15" hidden="false" customHeight="false" outlineLevel="0" collapsed="false">
      <c r="A113" s="21" t="n">
        <v>89</v>
      </c>
      <c r="B113" s="27" t="n">
        <v>-0.66176826778103</v>
      </c>
      <c r="C113" s="27" t="n">
        <v>-0.332279994751055</v>
      </c>
      <c r="D113" s="24" t="n">
        <f aca="false">$B$6+$B$7*B113</f>
        <v>-0.016176826778103</v>
      </c>
      <c r="E113" s="24" t="n">
        <f aca="false">$C$6+$C$7*($B$8*B113+SQRT(1-$B$8^2)*C113)</f>
        <v>-0.00158404582122174</v>
      </c>
      <c r="F113" s="24" t="n">
        <f aca="false">$B$9*D113+(1-$B$9)*E113</f>
        <v>-0.00888043629966238</v>
      </c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 customFormat="false" ht="15" hidden="false" customHeight="false" outlineLevel="0" collapsed="false">
      <c r="A114" s="21" t="n">
        <v>90</v>
      </c>
      <c r="B114" s="27" t="n">
        <v>-0.0217382362956743</v>
      </c>
      <c r="C114" s="27" t="n">
        <v>0.281276235683797</v>
      </c>
      <c r="D114" s="24" t="n">
        <f aca="false">$B$6+$B$7*B114</f>
        <v>0.0478261763704326</v>
      </c>
      <c r="E114" s="24" t="n">
        <f aca="false">$C$6+$C$7*($B$8*B114+SQRT(1-$B$8^2)*C114)</f>
        <v>0.144249130883863</v>
      </c>
      <c r="F114" s="24" t="n">
        <f aca="false">$B$9*D114+(1-$B$9)*E114</f>
        <v>0.0960376536271478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 customFormat="false" ht="15" hidden="false" customHeight="false" outlineLevel="0" collapsed="false">
      <c r="A115" s="21" t="n">
        <v>91</v>
      </c>
      <c r="B115" s="27" t="n">
        <v>1.29027888727887</v>
      </c>
      <c r="C115" s="27" t="n">
        <v>1.40676827178804</v>
      </c>
      <c r="D115" s="24" t="n">
        <f aca="false">$B$6+$B$7*B115</f>
        <v>0.179027888727887</v>
      </c>
      <c r="E115" s="24" t="n">
        <f aca="false">$C$6+$C$7*($B$8*B115+SQRT(1-$B$8^2)*C115)</f>
        <v>0.417280311668565</v>
      </c>
      <c r="F115" s="24" t="n">
        <f aca="false">$B$9*D115+(1-$B$9)*E115</f>
        <v>0.298154100198226</v>
      </c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  <row r="116" customFormat="false" ht="15" hidden="false" customHeight="false" outlineLevel="0" collapsed="false">
      <c r="A116" s="21" t="n">
        <v>92</v>
      </c>
      <c r="B116" s="27" t="n">
        <v>0.156204070630187</v>
      </c>
      <c r="C116" s="27" t="n">
        <v>-0.373272664784048</v>
      </c>
      <c r="D116" s="24" t="n">
        <f aca="false">$B$6+$B$7*B116</f>
        <v>0.0656204070630187</v>
      </c>
      <c r="E116" s="24" t="n">
        <f aca="false">$C$6+$C$7*($B$8*B116+SQRT(1-$B$8^2)*C116)</f>
        <v>0.023101957733218</v>
      </c>
      <c r="F116" s="24" t="n">
        <f aca="false">$B$9*D116+(1-$B$9)*E116</f>
        <v>0.0443611823981183</v>
      </c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 customFormat="false" ht="15" hidden="false" customHeight="false" outlineLevel="0" collapsed="false">
      <c r="A117" s="21" t="n">
        <v>93</v>
      </c>
      <c r="B117" s="27" t="n">
        <v>0.897104992676336</v>
      </c>
      <c r="C117" s="27" t="n">
        <v>-0.152219887562175</v>
      </c>
      <c r="D117" s="24" t="n">
        <f aca="false">$B$6+$B$7*B117</f>
        <v>0.139710499267634</v>
      </c>
      <c r="E117" s="24" t="n">
        <f aca="false">$C$6+$C$7*($B$8*B117+SQRT(1-$B$8^2)*C117)</f>
        <v>0.0960553154485609</v>
      </c>
      <c r="F117" s="24" t="n">
        <f aca="false">$B$9*D117+(1-$B$9)*E117</f>
        <v>0.117882907358097</v>
      </c>
      <c r="G117" s="21"/>
      <c r="H117" s="21"/>
      <c r="I117" s="21"/>
      <c r="J117" s="21"/>
      <c r="K117" s="21"/>
      <c r="L117" s="21"/>
      <c r="M117" s="21"/>
      <c r="N117" s="21"/>
      <c r="O117" s="21"/>
      <c r="P117" s="21"/>
    </row>
    <row r="118" customFormat="false" ht="15" hidden="false" customHeight="false" outlineLevel="0" collapsed="false">
      <c r="A118" s="21" t="n">
        <v>94</v>
      </c>
      <c r="B118" s="27" t="n">
        <v>0.812777472085349</v>
      </c>
      <c r="C118" s="27" t="n">
        <v>1.18771762031066</v>
      </c>
      <c r="D118" s="24" t="n">
        <f aca="false">$B$6+$B$7*B118</f>
        <v>0.131277747208535</v>
      </c>
      <c r="E118" s="24" t="n">
        <f aca="false">$C$6+$C$7*($B$8*B118+SQRT(1-$B$8^2)*C118)</f>
        <v>0.355255269145319</v>
      </c>
      <c r="F118" s="24" t="n">
        <f aca="false">$B$9*D118+(1-$B$9)*E118</f>
        <v>0.243266508176927</v>
      </c>
      <c r="G118" s="21"/>
      <c r="H118" s="21"/>
      <c r="I118" s="21"/>
      <c r="J118" s="21"/>
      <c r="K118" s="21"/>
      <c r="L118" s="21"/>
      <c r="M118" s="21"/>
      <c r="N118" s="21"/>
      <c r="O118" s="21"/>
      <c r="P118" s="21"/>
    </row>
    <row r="119" customFormat="false" ht="15" hidden="false" customHeight="false" outlineLevel="0" collapsed="false">
      <c r="A119" s="21" t="n">
        <v>95</v>
      </c>
      <c r="B119" s="27" t="n">
        <v>0.099151496929748</v>
      </c>
      <c r="C119" s="27" t="n">
        <v>0.485750867531976</v>
      </c>
      <c r="D119" s="24" t="n">
        <f aca="false">$B$6+$B$7*B119</f>
        <v>0.0599151496929748</v>
      </c>
      <c r="E119" s="24" t="n">
        <f aca="false">$C$6+$C$7*($B$8*B119+SQRT(1-$B$8^2)*C119)</f>
        <v>0.189153401282598</v>
      </c>
      <c r="F119" s="24" t="n">
        <f aca="false">$B$9*D119+(1-$B$9)*E119</f>
        <v>0.124534275487787</v>
      </c>
      <c r="G119" s="21"/>
      <c r="H119" s="21"/>
      <c r="I119" s="21"/>
      <c r="J119" s="21"/>
      <c r="K119" s="21"/>
      <c r="L119" s="21"/>
      <c r="M119" s="21"/>
      <c r="N119" s="21"/>
      <c r="O119" s="21"/>
      <c r="P119" s="21"/>
    </row>
    <row r="120" customFormat="false" ht="15" hidden="false" customHeight="false" outlineLevel="0" collapsed="false">
      <c r="A120" s="21" t="n">
        <v>96</v>
      </c>
      <c r="B120" s="27" t="n">
        <v>-0.383045055152653</v>
      </c>
      <c r="C120" s="27" t="n">
        <v>-0.139847995393083</v>
      </c>
      <c r="D120" s="24" t="n">
        <f aca="false">$B$6+$B$7*B120</f>
        <v>0.0116954944847347</v>
      </c>
      <c r="E120" s="24" t="n">
        <f aca="false">$C$6+$C$7*($B$8*B120+SQRT(1-$B$8^2)*C120)</f>
        <v>0.0472736993727622</v>
      </c>
      <c r="F120" s="24" t="n">
        <f aca="false">$B$9*D120+(1-$B$9)*E120</f>
        <v>0.0294845969287485</v>
      </c>
      <c r="G120" s="21"/>
      <c r="H120" s="21"/>
      <c r="I120" s="21"/>
      <c r="J120" s="21"/>
      <c r="K120" s="21"/>
      <c r="L120" s="21"/>
      <c r="M120" s="21"/>
      <c r="N120" s="21"/>
      <c r="O120" s="21"/>
      <c r="P120" s="21"/>
    </row>
    <row r="121" customFormat="false" ht="15" hidden="false" customHeight="false" outlineLevel="0" collapsed="false">
      <c r="A121" s="21" t="n">
        <v>97</v>
      </c>
      <c r="B121" s="27" t="n">
        <v>-0.320991919604107</v>
      </c>
      <c r="C121" s="27" t="n">
        <v>-0.286233009362058</v>
      </c>
      <c r="D121" s="24" t="n">
        <f aca="false">$B$6+$B$7*B121</f>
        <v>0.0179008080395893</v>
      </c>
      <c r="E121" s="24" t="n">
        <f aca="false">$C$6+$C$7*($B$8*B121+SQRT(1-$B$8^2)*C121)</f>
        <v>0.0210703375775699</v>
      </c>
      <c r="F121" s="24" t="n">
        <f aca="false">$B$9*D121+(1-$B$9)*E121</f>
        <v>0.0194855728085796</v>
      </c>
      <c r="G121" s="21"/>
      <c r="H121" s="21"/>
      <c r="I121" s="21"/>
      <c r="J121" s="21"/>
      <c r="K121" s="21"/>
      <c r="L121" s="21"/>
      <c r="M121" s="21"/>
      <c r="N121" s="21"/>
      <c r="O121" s="21"/>
      <c r="P121" s="21"/>
    </row>
    <row r="122" customFormat="false" ht="15" hidden="false" customHeight="false" outlineLevel="0" collapsed="false">
      <c r="A122" s="21" t="n">
        <v>98</v>
      </c>
      <c r="B122" s="27" t="n">
        <v>-0.87355918076789</v>
      </c>
      <c r="C122" s="27" t="n">
        <v>0.0545118342855695</v>
      </c>
      <c r="D122" s="24" t="n">
        <f aca="false">$B$6+$B$7*B122</f>
        <v>-0.037355918076789</v>
      </c>
      <c r="E122" s="24" t="n">
        <f aca="false">$C$6+$C$7*($B$8*B122+SQRT(1-$B$8^2)*C122)</f>
        <v>0.0657397270847083</v>
      </c>
      <c r="F122" s="24" t="n">
        <f aca="false">$B$9*D122+(1-$B$9)*E122</f>
        <v>0.0141919045039597</v>
      </c>
      <c r="G122" s="21"/>
      <c r="H122" s="21"/>
      <c r="I122" s="21"/>
      <c r="J122" s="21"/>
      <c r="K122" s="21"/>
      <c r="L122" s="21"/>
      <c r="M122" s="21"/>
      <c r="N122" s="21"/>
      <c r="O122" s="21"/>
      <c r="P122" s="21"/>
    </row>
    <row r="123" customFormat="false" ht="15" hidden="false" customHeight="false" outlineLevel="0" collapsed="false">
      <c r="A123" s="21" t="n">
        <v>99</v>
      </c>
      <c r="B123" s="27" t="n">
        <v>-2.24465082288985</v>
      </c>
      <c r="C123" s="27" t="n">
        <v>-0.267008048683874</v>
      </c>
      <c r="D123" s="24" t="n">
        <f aca="false">$B$6+$B$7*B123</f>
        <v>-0.174465082288985</v>
      </c>
      <c r="E123" s="24" t="n">
        <f aca="false">$C$6+$C$7*($B$8*B123+SQRT(1-$B$8^2)*C123)</f>
        <v>-0.05210871103493</v>
      </c>
      <c r="F123" s="24" t="n">
        <f aca="false">$B$9*D123+(1-$B$9)*E123</f>
        <v>-0.113286896661957</v>
      </c>
      <c r="G123" s="21"/>
      <c r="H123" s="21"/>
      <c r="I123" s="21"/>
      <c r="J123" s="21"/>
      <c r="K123" s="21"/>
      <c r="L123" s="21"/>
      <c r="M123" s="21"/>
      <c r="N123" s="21"/>
      <c r="O123" s="21"/>
      <c r="P123" s="21"/>
    </row>
    <row r="124" customFormat="false" ht="15" hidden="false" customHeight="false" outlineLevel="0" collapsed="false">
      <c r="A124" s="21" t="n">
        <v>100</v>
      </c>
      <c r="B124" s="27" t="n">
        <v>-1.41342963127288</v>
      </c>
      <c r="C124" s="27" t="n">
        <v>-0.184774589906122</v>
      </c>
      <c r="D124" s="24" t="n">
        <f aca="false">$B$6+$B$7*B124</f>
        <v>-0.0913429631272876</v>
      </c>
      <c r="E124" s="24" t="n">
        <f aca="false">$C$6+$C$7*($B$8*B124+SQRT(1-$B$8^2)*C124)</f>
        <v>-0.00274546226707609</v>
      </c>
      <c r="F124" s="24" t="n">
        <f aca="false">$B$9*D124+(1-$B$9)*E124</f>
        <v>-0.0470442126971818</v>
      </c>
      <c r="G124" s="21"/>
      <c r="H124" s="21"/>
      <c r="I124" s="21"/>
      <c r="J124" s="21"/>
      <c r="K124" s="21"/>
      <c r="L124" s="21"/>
      <c r="M124" s="21"/>
      <c r="N124" s="21"/>
      <c r="O124" s="21"/>
      <c r="P124" s="21"/>
    </row>
    <row r="125" customFormat="false" ht="15" hidden="false" customHeight="false" outlineLevel="0" collapsed="false">
      <c r="A125" s="21" t="n">
        <v>101</v>
      </c>
      <c r="B125" s="27" t="n">
        <v>1.12415932327488</v>
      </c>
      <c r="C125" s="27" t="n">
        <v>-0.196853161175917</v>
      </c>
      <c r="D125" s="24" t="n">
        <f aca="false">$B$6+$B$7*B125</f>
        <v>0.162415932327488</v>
      </c>
      <c r="E125" s="24" t="n">
        <f aca="false">$C$6+$C$7*($B$8*B125+SQRT(1-$B$8^2)*C125)</f>
        <v>0.0963911890002071</v>
      </c>
      <c r="F125" s="24" t="n">
        <f aca="false">$B$9*D125+(1-$B$9)*E125</f>
        <v>0.129403560663848</v>
      </c>
      <c r="G125" s="21"/>
      <c r="H125" s="21"/>
      <c r="I125" s="21"/>
      <c r="J125" s="21"/>
      <c r="K125" s="21"/>
      <c r="L125" s="21"/>
      <c r="M125" s="21"/>
      <c r="N125" s="21"/>
      <c r="O125" s="21"/>
      <c r="P125" s="21"/>
    </row>
    <row r="126" customFormat="false" ht="15" hidden="false" customHeight="false" outlineLevel="0" collapsed="false">
      <c r="A126" s="21" t="n">
        <v>102</v>
      </c>
      <c r="B126" s="27" t="n">
        <v>-0.862740246388257</v>
      </c>
      <c r="C126" s="27" t="n">
        <v>2.09221517981122</v>
      </c>
      <c r="D126" s="24" t="n">
        <f aca="false">$B$6+$B$7*B126</f>
        <v>-0.0362740246388257</v>
      </c>
      <c r="E126" s="24" t="n">
        <f aca="false">$C$6+$C$7*($B$8*B126+SQRT(1-$B$8^2)*C126)</f>
        <v>0.465479159955897</v>
      </c>
      <c r="F126" s="24" t="n">
        <f aca="false">$B$9*D126+(1-$B$9)*E126</f>
        <v>0.214602567658536</v>
      </c>
      <c r="G126" s="21"/>
      <c r="H126" s="21"/>
      <c r="I126" s="21"/>
      <c r="J126" s="21"/>
      <c r="K126" s="21"/>
      <c r="L126" s="21"/>
      <c r="M126" s="21"/>
      <c r="N126" s="21"/>
      <c r="O126" s="21"/>
      <c r="P126" s="21"/>
    </row>
    <row r="127" customFormat="false" ht="15" hidden="false" customHeight="false" outlineLevel="0" collapsed="false">
      <c r="A127" s="21" t="n">
        <v>103</v>
      </c>
      <c r="B127" s="27" t="n">
        <v>-0.524872830740667</v>
      </c>
      <c r="C127" s="27" t="n">
        <v>-0.0227777299959148</v>
      </c>
      <c r="D127" s="24" t="n">
        <f aca="false">$B$6+$B$7*B127</f>
        <v>-0.00248728307406667</v>
      </c>
      <c r="E127" s="24" t="n">
        <f aca="false">$C$6+$C$7*($B$8*B127+SQRT(1-$B$8^2)*C127)</f>
        <v>0.0645415814912631</v>
      </c>
      <c r="F127" s="24" t="n">
        <f aca="false">$B$9*D127+(1-$B$9)*E127</f>
        <v>0.0310271492085982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</row>
    <row r="128" customFormat="false" ht="15" hidden="false" customHeight="false" outlineLevel="0" collapsed="false">
      <c r="A128" s="21" t="n">
        <v>104</v>
      </c>
      <c r="B128" s="27" t="n">
        <v>0.0106601362186078</v>
      </c>
      <c r="C128" s="27" t="n">
        <v>-0.795419080451217</v>
      </c>
      <c r="D128" s="24" t="n">
        <f aca="false">$B$6+$B$7*B128</f>
        <v>0.0510660136218608</v>
      </c>
      <c r="E128" s="24" t="n">
        <f aca="false">$C$6+$C$7*($B$8*B128+SQRT(1-$B$8^2)*C128)</f>
        <v>-0.0654432648535983</v>
      </c>
      <c r="F128" s="24" t="n">
        <f aca="false">$B$9*D128+(1-$B$9)*E128</f>
        <v>-0.00718862561586875</v>
      </c>
      <c r="G128" s="21"/>
      <c r="H128" s="21"/>
      <c r="I128" s="21"/>
      <c r="J128" s="21"/>
      <c r="K128" s="21"/>
      <c r="L128" s="21"/>
      <c r="M128" s="21"/>
      <c r="N128" s="21"/>
      <c r="O128" s="21"/>
      <c r="P128" s="21"/>
    </row>
    <row r="129" customFormat="false" ht="15" hidden="false" customHeight="false" outlineLevel="0" collapsed="false">
      <c r="A129" s="21" t="n">
        <v>105</v>
      </c>
      <c r="B129" s="27" t="n">
        <v>-0.266163007946541</v>
      </c>
      <c r="C129" s="27" t="n">
        <v>-0.777044202937066</v>
      </c>
      <c r="D129" s="24" t="n">
        <f aca="false">$B$6+$B$7*B129</f>
        <v>0.0233836992053459</v>
      </c>
      <c r="E129" s="24" t="n">
        <f aca="false">$C$6+$C$7*($B$8*B129+SQRT(1-$B$8^2)*C129)</f>
        <v>-0.0729154647005396</v>
      </c>
      <c r="F129" s="24" t="n">
        <f aca="false">$B$9*D129+(1-$B$9)*E129</f>
        <v>-0.0247658827475968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</row>
    <row r="130" customFormat="false" ht="15" hidden="false" customHeight="false" outlineLevel="0" collapsed="false">
      <c r="A130" s="21" t="n">
        <v>106</v>
      </c>
      <c r="B130" s="27" t="n">
        <v>-0.842810301707935</v>
      </c>
      <c r="C130" s="27" t="n">
        <v>1.12229566858807</v>
      </c>
      <c r="D130" s="24" t="n">
        <f aca="false">$B$6+$B$7*B130</f>
        <v>-0.0342810301707935</v>
      </c>
      <c r="E130" s="24" t="n">
        <f aca="false">$C$6+$C$7*($B$8*B130+SQRT(1-$B$8^2)*C130)</f>
        <v>0.276211726217801</v>
      </c>
      <c r="F130" s="24" t="n">
        <f aca="false">$B$9*D130+(1-$B$9)*E130</f>
        <v>0.120965348023504</v>
      </c>
      <c r="G130" s="21"/>
      <c r="H130" s="21"/>
      <c r="I130" s="21"/>
      <c r="J130" s="21"/>
      <c r="K130" s="21"/>
      <c r="L130" s="21"/>
      <c r="M130" s="21"/>
      <c r="N130" s="21"/>
      <c r="O130" s="21"/>
      <c r="P130" s="21"/>
    </row>
    <row r="131" customFormat="false" ht="15" hidden="false" customHeight="false" outlineLevel="0" collapsed="false">
      <c r="A131" s="21" t="n">
        <v>107</v>
      </c>
      <c r="B131" s="27" t="n">
        <v>1.40096812323935</v>
      </c>
      <c r="C131" s="27" t="n">
        <v>0.754553498978379</v>
      </c>
      <c r="D131" s="24" t="n">
        <f aca="false">$B$6+$B$7*B131</f>
        <v>0.190096812323935</v>
      </c>
      <c r="E131" s="24" t="n">
        <f aca="false">$C$6+$C$7*($B$8*B131+SQRT(1-$B$8^2)*C131)</f>
        <v>0.29390040941987</v>
      </c>
      <c r="F131" s="24" t="n">
        <f aca="false">$B$9*D131+(1-$B$9)*E131</f>
        <v>0.241998610871902</v>
      </c>
      <c r="G131" s="21"/>
      <c r="H131" s="21"/>
      <c r="I131" s="21"/>
      <c r="J131" s="21"/>
      <c r="K131" s="21"/>
      <c r="L131" s="21"/>
      <c r="M131" s="21"/>
      <c r="N131" s="21"/>
      <c r="O131" s="21"/>
      <c r="P131" s="21"/>
    </row>
    <row r="132" customFormat="false" ht="15" hidden="false" customHeight="false" outlineLevel="0" collapsed="false">
      <c r="A132" s="21" t="n">
        <v>108</v>
      </c>
      <c r="B132" s="27" t="n">
        <v>1.04174923917338</v>
      </c>
      <c r="C132" s="27" t="n">
        <v>-0.901835376030234</v>
      </c>
      <c r="D132" s="24" t="n">
        <f aca="false">$B$6+$B$7*B132</f>
        <v>0.154174923917338</v>
      </c>
      <c r="E132" s="24" t="n">
        <f aca="false">$C$6+$C$7*($B$8*B132+SQRT(1-$B$8^2)*C132)</f>
        <v>-0.0450529506942701</v>
      </c>
      <c r="F132" s="24" t="n">
        <f aca="false">$B$9*D132+(1-$B$9)*E132</f>
        <v>0.0545609866115341</v>
      </c>
      <c r="G132" s="21"/>
      <c r="H132" s="21"/>
      <c r="I132" s="21"/>
      <c r="J132" s="21"/>
      <c r="K132" s="21"/>
      <c r="L132" s="21"/>
      <c r="M132" s="21"/>
      <c r="N132" s="21"/>
      <c r="O132" s="21"/>
      <c r="P132" s="21"/>
    </row>
    <row r="133" customFormat="false" ht="15" hidden="false" customHeight="false" outlineLevel="0" collapsed="false">
      <c r="A133" s="21" t="n">
        <v>109</v>
      </c>
      <c r="B133" s="27" t="n">
        <v>-0.770648995996929</v>
      </c>
      <c r="C133" s="27" t="n">
        <v>-0.743366647620721</v>
      </c>
      <c r="D133" s="24" t="n">
        <f aca="false">$B$6+$B$7*B133</f>
        <v>-0.0270648995996929</v>
      </c>
      <c r="E133" s="24" t="n">
        <f aca="false">$C$6+$C$7*($B$8*B133+SQRT(1-$B$8^2)*C133)</f>
        <v>-0.0864954781178031</v>
      </c>
      <c r="F133" s="24" t="n">
        <f aca="false">$B$9*D133+(1-$B$9)*E133</f>
        <v>-0.056780188858748</v>
      </c>
      <c r="G133" s="21"/>
      <c r="H133" s="21"/>
      <c r="I133" s="21"/>
      <c r="J133" s="21"/>
      <c r="K133" s="21"/>
      <c r="L133" s="21"/>
      <c r="M133" s="21"/>
      <c r="N133" s="21"/>
      <c r="O133" s="21"/>
      <c r="P133" s="21"/>
    </row>
    <row r="134" customFormat="false" ht="15" hidden="false" customHeight="false" outlineLevel="0" collapsed="false">
      <c r="A134" s="21" t="n">
        <v>110</v>
      </c>
      <c r="B134" s="27" t="n">
        <v>-1.0835783281553</v>
      </c>
      <c r="C134" s="27" t="n">
        <v>0.561929679718792</v>
      </c>
      <c r="D134" s="24" t="n">
        <f aca="false">$B$6+$B$7*B134</f>
        <v>-0.0583578328155302</v>
      </c>
      <c r="E134" s="24" t="n">
        <f aca="false">$C$6+$C$7*($B$8*B134+SQRT(1-$B$8^2)*C134)</f>
        <v>0.156772145804717</v>
      </c>
      <c r="F134" s="24" t="n">
        <f aca="false">$B$9*D134+(1-$B$9)*E134</f>
        <v>0.0492071564945935</v>
      </c>
      <c r="G134" s="21"/>
      <c r="H134" s="21"/>
      <c r="I134" s="21"/>
      <c r="J134" s="21"/>
      <c r="K134" s="21"/>
      <c r="L134" s="21"/>
      <c r="M134" s="21"/>
      <c r="N134" s="21"/>
      <c r="O134" s="21"/>
      <c r="P134" s="21"/>
    </row>
    <row r="135" customFormat="false" ht="15" hidden="false" customHeight="false" outlineLevel="0" collapsed="false">
      <c r="A135" s="21" t="n">
        <v>111</v>
      </c>
      <c r="B135" s="27" t="n">
        <v>-0.332256355476759</v>
      </c>
      <c r="C135" s="27" t="n">
        <v>-0.253376514634776</v>
      </c>
      <c r="D135" s="24" t="n">
        <f aca="false">$B$6+$B$7*B135</f>
        <v>0.0167743644523241</v>
      </c>
      <c r="E135" s="24" t="n">
        <f aca="false">$C$6+$C$7*($B$8*B135+SQRT(1-$B$8^2)*C135)</f>
        <v>0.0270582918881268</v>
      </c>
      <c r="F135" s="24" t="n">
        <f aca="false">$B$9*D135+(1-$B$9)*E135</f>
        <v>0.0219163281702255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</row>
    <row r="136" customFormat="false" ht="15" hidden="false" customHeight="false" outlineLevel="0" collapsed="false">
      <c r="A136" s="21" t="n">
        <v>112</v>
      </c>
      <c r="B136" s="27" t="n">
        <v>0.156150571894657</v>
      </c>
      <c r="C136" s="27" t="n">
        <v>-0.191636890364462</v>
      </c>
      <c r="D136" s="24" t="n">
        <f aca="false">$B$6+$B$7*B136</f>
        <v>0.0656150571894657</v>
      </c>
      <c r="E136" s="24" t="n">
        <f aca="false">$C$6+$C$7*($B$8*B136+SQRT(1-$B$8^2)*C136)</f>
        <v>0.0586930150928571</v>
      </c>
      <c r="F136" s="24" t="n">
        <f aca="false">$B$9*D136+(1-$B$9)*E136</f>
        <v>0.0621540361411614</v>
      </c>
      <c r="G136" s="21"/>
      <c r="H136" s="21"/>
      <c r="I136" s="21"/>
      <c r="J136" s="21"/>
      <c r="K136" s="21"/>
      <c r="L136" s="21"/>
      <c r="M136" s="21"/>
      <c r="N136" s="21"/>
      <c r="O136" s="21"/>
      <c r="P136" s="21"/>
    </row>
    <row r="137" customFormat="false" ht="15" hidden="false" customHeight="false" outlineLevel="0" collapsed="false">
      <c r="A137" s="21" t="n">
        <v>113</v>
      </c>
      <c r="B137" s="27" t="n">
        <v>0.443838394141944</v>
      </c>
      <c r="C137" s="27" t="n">
        <v>0.907027718428289</v>
      </c>
      <c r="D137" s="24" t="n">
        <f aca="false">$B$6+$B$7*B137</f>
        <v>0.0943838394141944</v>
      </c>
      <c r="E137" s="24" t="n">
        <f aca="false">$C$6+$C$7*($B$8*B137+SQRT(1-$B$8^2)*C137)</f>
        <v>0.285493943182488</v>
      </c>
      <c r="F137" s="24" t="n">
        <f aca="false">$B$9*D137+(1-$B$9)*E137</f>
        <v>0.189938891298341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</row>
    <row r="138" customFormat="false" ht="15" hidden="false" customHeight="false" outlineLevel="0" collapsed="false">
      <c r="A138" s="21" t="n">
        <v>114</v>
      </c>
      <c r="B138" s="27" t="n">
        <v>-1.52728847781961</v>
      </c>
      <c r="C138" s="27" t="n">
        <v>0.241826355217167</v>
      </c>
      <c r="D138" s="24" t="n">
        <f aca="false">$B$6+$B$7*B138</f>
        <v>-0.102728847781961</v>
      </c>
      <c r="E138" s="24" t="n">
        <f aca="false">$C$6+$C$7*($B$8*B138+SQRT(1-$B$8^2)*C138)</f>
        <v>0.0762965550183428</v>
      </c>
      <c r="F138" s="24" t="n">
        <f aca="false">$B$9*D138+(1-$B$9)*E138</f>
        <v>-0.0132161463818092</v>
      </c>
      <c r="G138" s="21"/>
      <c r="H138" s="21"/>
      <c r="I138" s="21"/>
      <c r="J138" s="21"/>
      <c r="K138" s="21"/>
      <c r="L138" s="21"/>
      <c r="M138" s="21"/>
      <c r="N138" s="21"/>
      <c r="O138" s="21"/>
      <c r="P138" s="21"/>
    </row>
    <row r="139" customFormat="false" ht="15" hidden="false" customHeight="false" outlineLevel="0" collapsed="false">
      <c r="A139" s="21" t="n">
        <v>115</v>
      </c>
      <c r="B139" s="27" t="n">
        <v>1.34142344223432</v>
      </c>
      <c r="C139" s="27" t="n">
        <v>0.155569379526035</v>
      </c>
      <c r="D139" s="24" t="n">
        <f aca="false">$B$6+$B$7*B139</f>
        <v>0.184142344223432</v>
      </c>
      <c r="E139" s="24" t="n">
        <f aca="false">$C$6+$C$7*($B$8*B139+SQRT(1-$B$8^2)*C139)</f>
        <v>0.174142185644586</v>
      </c>
      <c r="F139" s="24" t="n">
        <f aca="false">$B$9*D139+(1-$B$9)*E139</f>
        <v>0.179142264934009</v>
      </c>
      <c r="G139" s="21"/>
      <c r="H139" s="21"/>
      <c r="I139" s="21"/>
      <c r="J139" s="21"/>
      <c r="K139" s="21"/>
      <c r="L139" s="21"/>
      <c r="M139" s="21"/>
      <c r="N139" s="21"/>
      <c r="O139" s="21"/>
      <c r="P139" s="21"/>
    </row>
    <row r="140" customFormat="false" ht="15" hidden="false" customHeight="false" outlineLevel="0" collapsed="false">
      <c r="A140" s="21" t="n">
        <v>116</v>
      </c>
      <c r="B140" s="27" t="n">
        <v>-0.497370360665227</v>
      </c>
      <c r="C140" s="27" t="n">
        <v>-0.15726541456022</v>
      </c>
      <c r="D140" s="24" t="n">
        <f aca="false">$B$6+$B$7*B140</f>
        <v>0.000262963933477328</v>
      </c>
      <c r="E140" s="24" t="n">
        <f aca="false">$C$6+$C$7*($B$8*B140+SQRT(1-$B$8^2)*C140)</f>
        <v>0.0392875839846066</v>
      </c>
      <c r="F140" s="24" t="n">
        <f aca="false">$B$9*D140+(1-$B$9)*E140</f>
        <v>0.019775273959042</v>
      </c>
      <c r="G140" s="21"/>
      <c r="H140" s="21"/>
      <c r="I140" s="21"/>
      <c r="J140" s="21"/>
      <c r="K140" s="21"/>
      <c r="L140" s="21"/>
      <c r="M140" s="21"/>
      <c r="N140" s="21"/>
      <c r="O140" s="21"/>
      <c r="P140" s="21"/>
    </row>
    <row r="141" customFormat="false" ht="15" hidden="false" customHeight="false" outlineLevel="0" collapsed="false">
      <c r="A141" s="21" t="n">
        <v>117</v>
      </c>
      <c r="B141" s="27" t="n">
        <v>1.23886861310445</v>
      </c>
      <c r="C141" s="27" t="n">
        <v>-0.0969421174557826</v>
      </c>
      <c r="D141" s="24" t="n">
        <f aca="false">$B$6+$B$7*B141</f>
        <v>0.173886861310445</v>
      </c>
      <c r="E141" s="24" t="n">
        <f aca="false">$C$6+$C$7*($B$8*B141+SQRT(1-$B$8^2)*C141)</f>
        <v>0.120558046736048</v>
      </c>
      <c r="F141" s="24" t="n">
        <f aca="false">$B$9*D141+(1-$B$9)*E141</f>
        <v>0.147222454023247</v>
      </c>
      <c r="G141" s="21"/>
      <c r="H141" s="21"/>
      <c r="I141" s="21"/>
      <c r="J141" s="21"/>
      <c r="K141" s="21"/>
      <c r="L141" s="21"/>
      <c r="M141" s="21"/>
      <c r="N141" s="21"/>
      <c r="O141" s="21"/>
      <c r="P141" s="21"/>
    </row>
    <row r="142" customFormat="false" ht="15" hidden="false" customHeight="false" outlineLevel="0" collapsed="false">
      <c r="A142" s="21" t="n">
        <v>118</v>
      </c>
      <c r="B142" s="27" t="n">
        <v>0.0323126903731552</v>
      </c>
      <c r="C142" s="27" t="n">
        <v>-1.89875981315683</v>
      </c>
      <c r="D142" s="24" t="n">
        <f aca="false">$B$6+$B$7*B142</f>
        <v>0.0532312690373155</v>
      </c>
      <c r="E142" s="24" t="n">
        <f aca="false">$C$6+$C$7*($B$8*B142+SQRT(1-$B$8^2)*C142)</f>
        <v>-0.280786907291999</v>
      </c>
      <c r="F142" s="24" t="n">
        <f aca="false">$B$9*D142+(1-$B$9)*E142</f>
        <v>-0.113777819127342</v>
      </c>
      <c r="G142" s="21"/>
      <c r="H142" s="21"/>
      <c r="I142" s="21"/>
      <c r="J142" s="21"/>
      <c r="K142" s="21"/>
      <c r="L142" s="21"/>
      <c r="M142" s="21"/>
      <c r="N142" s="21"/>
      <c r="O142" s="21"/>
      <c r="P142" s="21"/>
    </row>
    <row r="143" customFormat="false" ht="15" hidden="false" customHeight="false" outlineLevel="0" collapsed="false">
      <c r="A143" s="21" t="n">
        <v>119</v>
      </c>
      <c r="B143" s="27" t="n">
        <v>-0.445995114898613</v>
      </c>
      <c r="C143" s="27" t="n">
        <v>1.44073988970213</v>
      </c>
      <c r="D143" s="24" t="n">
        <f aca="false">$B$6+$B$7*B143</f>
        <v>0.00540048851013868</v>
      </c>
      <c r="E143" s="24" t="n">
        <f aca="false">$C$6+$C$7*($B$8*B143+SQRT(1-$B$8^2)*C143)</f>
        <v>0.354486401951571</v>
      </c>
      <c r="F143" s="24" t="n">
        <f aca="false">$B$9*D143+(1-$B$9)*E143</f>
        <v>0.179943445230855</v>
      </c>
      <c r="G143" s="21"/>
      <c r="H143" s="21"/>
      <c r="I143" s="21"/>
      <c r="J143" s="21"/>
      <c r="K143" s="21"/>
      <c r="L143" s="21"/>
      <c r="M143" s="21"/>
      <c r="N143" s="21"/>
      <c r="O143" s="21"/>
      <c r="P143" s="21"/>
    </row>
    <row r="144" customFormat="false" ht="15" hidden="false" customHeight="false" outlineLevel="0" collapsed="false">
      <c r="A144" s="21" t="n">
        <v>120</v>
      </c>
      <c r="B144" s="27" t="n">
        <v>1.81531426521626</v>
      </c>
      <c r="C144" s="27" t="n">
        <v>-1.0866892894459</v>
      </c>
      <c r="D144" s="24" t="n">
        <f aca="false">$B$6+$B$7*B144</f>
        <v>0.231531426521626</v>
      </c>
      <c r="E144" s="24" t="n">
        <f aca="false">$C$6+$C$7*($B$8*B144+SQRT(1-$B$8^2)*C144)</f>
        <v>-0.0503341708385562</v>
      </c>
      <c r="F144" s="24" t="n">
        <f aca="false">$B$9*D144+(1-$B$9)*E144</f>
        <v>0.090598627841535</v>
      </c>
      <c r="G144" s="21"/>
      <c r="H144" s="21"/>
      <c r="I144" s="21"/>
      <c r="J144" s="21"/>
      <c r="K144" s="21"/>
      <c r="L144" s="21"/>
      <c r="M144" s="21"/>
      <c r="N144" s="21"/>
      <c r="O144" s="21"/>
      <c r="P144" s="21"/>
    </row>
    <row r="145" customFormat="false" ht="15" hidden="false" customHeight="false" outlineLevel="0" collapsed="false">
      <c r="A145" s="21" t="n">
        <v>121</v>
      </c>
      <c r="B145" s="27" t="n">
        <v>0.908894035957895</v>
      </c>
      <c r="C145" s="27" t="n">
        <v>1.32491503789988</v>
      </c>
      <c r="D145" s="24" t="n">
        <f aca="false">$B$6+$B$7*B145</f>
        <v>0.14088940359579</v>
      </c>
      <c r="E145" s="24" t="n">
        <f aca="false">$C$6+$C$7*($B$8*B145+SQRT(1-$B$8^2)*C145)</f>
        <v>0.385985025069912</v>
      </c>
      <c r="F145" s="24" t="n">
        <f aca="false">$B$9*D145+(1-$B$9)*E145</f>
        <v>0.263437214332851</v>
      </c>
      <c r="G145" s="21"/>
      <c r="H145" s="21"/>
      <c r="I145" s="21"/>
      <c r="J145" s="21"/>
      <c r="K145" s="21"/>
      <c r="L145" s="21"/>
      <c r="M145" s="21"/>
      <c r="N145" s="21"/>
      <c r="O145" s="21"/>
      <c r="P145" s="21"/>
    </row>
    <row r="146" customFormat="false" ht="15" hidden="false" customHeight="false" outlineLevel="0" collapsed="false">
      <c r="A146" s="21" t="n">
        <v>122</v>
      </c>
      <c r="B146" s="27" t="n">
        <v>0.00627156041295241</v>
      </c>
      <c r="C146" s="27" t="n">
        <v>-0.792054340626154</v>
      </c>
      <c r="D146" s="24" t="n">
        <f aca="false">$B$6+$B$7*B146</f>
        <v>0.0506271560412952</v>
      </c>
      <c r="E146" s="24" t="n">
        <f aca="false">$C$6+$C$7*($B$8*B146+SQRT(1-$B$8^2)*C146)</f>
        <v>-0.0649594562307345</v>
      </c>
      <c r="F146" s="24" t="n">
        <f aca="false">$B$9*D146+(1-$B$9)*E146</f>
        <v>-0.00716615009471963</v>
      </c>
      <c r="G146" s="21"/>
      <c r="H146" s="21"/>
      <c r="I146" s="21"/>
      <c r="J146" s="21"/>
      <c r="K146" s="21"/>
      <c r="L146" s="21"/>
      <c r="M146" s="21"/>
      <c r="N146" s="21"/>
      <c r="O146" s="21"/>
      <c r="P146" s="21"/>
    </row>
    <row r="147" customFormat="false" ht="15" hidden="false" customHeight="false" outlineLevel="0" collapsed="false">
      <c r="A147" s="21" t="n">
        <v>123</v>
      </c>
      <c r="B147" s="27" t="n">
        <v>-0.783291030114719</v>
      </c>
      <c r="C147" s="27" t="n">
        <v>-0.116956597342477</v>
      </c>
      <c r="D147" s="24" t="n">
        <f aca="false">$B$6+$B$7*B147</f>
        <v>-0.0283291030114719</v>
      </c>
      <c r="E147" s="24" t="n">
        <f aca="false">$C$6+$C$7*($B$8*B147+SQRT(1-$B$8^2)*C147)</f>
        <v>0.0357496399521137</v>
      </c>
      <c r="F147" s="24" t="n">
        <f aca="false">$B$9*D147+(1-$B$9)*E147</f>
        <v>0.00371026847032091</v>
      </c>
      <c r="G147" s="21"/>
      <c r="H147" s="21"/>
      <c r="I147" s="21"/>
      <c r="J147" s="21"/>
      <c r="K147" s="21"/>
      <c r="L147" s="21"/>
      <c r="M147" s="21"/>
      <c r="N147" s="21"/>
      <c r="O147" s="21"/>
      <c r="P147" s="21"/>
    </row>
    <row r="148" customFormat="false" ht="15" hidden="false" customHeight="false" outlineLevel="0" collapsed="false">
      <c r="A148" s="21" t="n">
        <v>124</v>
      </c>
      <c r="B148" s="27" t="n">
        <v>1.2425330124303</v>
      </c>
      <c r="C148" s="27" t="n">
        <v>-1.0037161904706</v>
      </c>
      <c r="D148" s="24" t="n">
        <f aca="false">$B$6+$B$7*B148</f>
        <v>0.17425330124303</v>
      </c>
      <c r="E148" s="24" t="n">
        <f aca="false">$C$6+$C$7*($B$8*B148+SQRT(1-$B$8^2)*C148)</f>
        <v>-0.0569860805606399</v>
      </c>
      <c r="F148" s="24" t="n">
        <f aca="false">$B$9*D148+(1-$B$9)*E148</f>
        <v>0.0586336103411951</v>
      </c>
      <c r="G148" s="21"/>
      <c r="H148" s="21"/>
      <c r="I148" s="21"/>
      <c r="J148" s="21"/>
      <c r="K148" s="21"/>
      <c r="L148" s="21"/>
      <c r="M148" s="21"/>
      <c r="N148" s="21"/>
      <c r="O148" s="21"/>
      <c r="P148" s="21"/>
    </row>
    <row r="149" customFormat="false" ht="15" hidden="false" customHeight="false" outlineLevel="0" collapsed="false">
      <c r="A149" s="21" t="n">
        <v>125</v>
      </c>
      <c r="B149" s="27" t="n">
        <v>0.223300646463428</v>
      </c>
      <c r="C149" s="27" t="n">
        <v>0.333626750129153</v>
      </c>
      <c r="D149" s="24" t="n">
        <f aca="false">$B$6+$B$7*B149</f>
        <v>0.0723300646463428</v>
      </c>
      <c r="E149" s="24" t="n">
        <f aca="false">$C$6+$C$7*($B$8*B149+SQRT(1-$B$8^2)*C149)</f>
        <v>0.164309250047293</v>
      </c>
      <c r="F149" s="24" t="n">
        <f aca="false">$B$9*D149+(1-$B$9)*E149</f>
        <v>0.118319657346818</v>
      </c>
      <c r="G149" s="21"/>
      <c r="H149" s="21"/>
      <c r="I149" s="21"/>
      <c r="J149" s="21"/>
      <c r="K149" s="21"/>
      <c r="L149" s="21"/>
      <c r="M149" s="21"/>
      <c r="N149" s="21"/>
      <c r="O149" s="21"/>
      <c r="P149" s="21"/>
    </row>
    <row r="150" customFormat="false" ht="15" hidden="false" customHeight="false" outlineLevel="0" collapsed="false">
      <c r="A150" s="21" t="n">
        <v>126</v>
      </c>
      <c r="B150" s="27" t="n">
        <v>-0.472145232110047</v>
      </c>
      <c r="C150" s="27" t="n">
        <v>0.792405811693448</v>
      </c>
      <c r="D150" s="24" t="n">
        <f aca="false">$B$6+$B$7*B150</f>
        <v>0.00278547678899532</v>
      </c>
      <c r="E150" s="24" t="n">
        <f aca="false">$C$6+$C$7*($B$8*B150+SQRT(1-$B$8^2)*C150)</f>
        <v>0.226393383344788</v>
      </c>
      <c r="F150" s="24" t="n">
        <f aca="false">$B$9*D150+(1-$B$9)*E150</f>
        <v>0.114589430066892</v>
      </c>
      <c r="G150" s="21"/>
      <c r="H150" s="21"/>
      <c r="I150" s="21"/>
      <c r="J150" s="21"/>
      <c r="K150" s="21"/>
      <c r="L150" s="21"/>
      <c r="M150" s="21"/>
      <c r="N150" s="21"/>
      <c r="O150" s="21"/>
      <c r="P150" s="21"/>
    </row>
    <row r="151" customFormat="false" ht="15" hidden="false" customHeight="false" outlineLevel="0" collapsed="false">
      <c r="A151" s="21" t="n">
        <v>127</v>
      </c>
      <c r="B151" s="27" t="n">
        <v>0.379231072689876</v>
      </c>
      <c r="C151" s="27" t="n">
        <v>-0.210348972631096</v>
      </c>
      <c r="D151" s="24" t="n">
        <f aca="false">$B$6+$B$7*B151</f>
        <v>0.0879231072689876</v>
      </c>
      <c r="E151" s="24" t="n">
        <f aca="false">$C$6+$C$7*($B$8*B151+SQRT(1-$B$8^2)*C151)</f>
        <v>0.063949430838407</v>
      </c>
      <c r="F151" s="24" t="n">
        <f aca="false">$B$9*D151+(1-$B$9)*E151</f>
        <v>0.0759362690536973</v>
      </c>
      <c r="G151" s="21"/>
      <c r="H151" s="21"/>
      <c r="I151" s="21"/>
      <c r="J151" s="21"/>
      <c r="K151" s="21"/>
      <c r="L151" s="21"/>
      <c r="M151" s="21"/>
      <c r="N151" s="21"/>
      <c r="O151" s="21"/>
      <c r="P151" s="21"/>
    </row>
    <row r="152" customFormat="false" ht="15" hidden="false" customHeight="false" outlineLevel="0" collapsed="false">
      <c r="A152" s="21" t="n">
        <v>128</v>
      </c>
      <c r="B152" s="27" t="n">
        <v>0.574633583403168</v>
      </c>
      <c r="C152" s="27" t="n">
        <v>1.47605290324768</v>
      </c>
      <c r="D152" s="24" t="n">
        <f aca="false">$B$6+$B$7*B152</f>
        <v>0.107463358340317</v>
      </c>
      <c r="E152" s="24" t="n">
        <f aca="false">$C$6+$C$7*($B$8*B152+SQRT(1-$B$8^2)*C152)</f>
        <v>0.402231459040968</v>
      </c>
      <c r="F152" s="24" t="n">
        <f aca="false">$B$9*D152+(1-$B$9)*E152</f>
        <v>0.254847408690642</v>
      </c>
      <c r="G152" s="21"/>
      <c r="H152" s="21"/>
      <c r="I152" s="21"/>
      <c r="J152" s="21"/>
      <c r="K152" s="21"/>
      <c r="L152" s="21"/>
      <c r="M152" s="21"/>
      <c r="N152" s="21"/>
      <c r="O152" s="21"/>
      <c r="P152" s="21"/>
    </row>
    <row r="153" customFormat="false" ht="15" hidden="false" customHeight="false" outlineLevel="0" collapsed="false">
      <c r="A153" s="21" t="n">
        <v>129</v>
      </c>
      <c r="B153" s="27" t="n">
        <v>0.672676947304609</v>
      </c>
      <c r="C153" s="27" t="n">
        <v>-0.287609311863168</v>
      </c>
      <c r="D153" s="24" t="n">
        <f aca="false">$B$6+$B$7*B153</f>
        <v>0.117267694730461</v>
      </c>
      <c r="E153" s="24" t="n">
        <f aca="false">$C$6+$C$7*($B$8*B153+SQRT(1-$B$8^2)*C153)</f>
        <v>0.0605473931451637</v>
      </c>
      <c r="F153" s="24" t="n">
        <f aca="false">$B$9*D153+(1-$B$9)*E153</f>
        <v>0.0889075439378123</v>
      </c>
      <c r="G153" s="21"/>
      <c r="H153" s="21"/>
      <c r="I153" s="21"/>
      <c r="J153" s="21"/>
      <c r="K153" s="21"/>
      <c r="L153" s="21"/>
      <c r="M153" s="21"/>
      <c r="N153" s="21"/>
      <c r="O153" s="21"/>
      <c r="P153" s="21"/>
    </row>
    <row r="154" customFormat="false" ht="15" hidden="false" customHeight="false" outlineLevel="0" collapsed="false">
      <c r="A154" s="21" t="n">
        <v>130</v>
      </c>
      <c r="B154" s="27" t="n">
        <v>-0.3739585580214</v>
      </c>
      <c r="C154" s="27" t="n">
        <v>-0.275064661942362</v>
      </c>
      <c r="D154" s="24" t="n">
        <f aca="false">$B$6+$B$7*B154</f>
        <v>0.01260414419786</v>
      </c>
      <c r="E154" s="24" t="n">
        <f aca="false">$C$6+$C$7*($B$8*B154+SQRT(1-$B$8^2)*C154)</f>
        <v>0.0211402122367489</v>
      </c>
      <c r="F154" s="24" t="n">
        <f aca="false">$B$9*D154+(1-$B$9)*E154</f>
        <v>0.0168721782173045</v>
      </c>
      <c r="G154" s="21"/>
      <c r="H154" s="21"/>
      <c r="I154" s="21"/>
      <c r="J154" s="21"/>
      <c r="K154" s="21"/>
      <c r="L154" s="21"/>
      <c r="M154" s="21"/>
      <c r="N154" s="21"/>
      <c r="O154" s="21"/>
      <c r="P154" s="21"/>
    </row>
    <row r="155" customFormat="false" ht="15" hidden="false" customHeight="false" outlineLevel="0" collapsed="false">
      <c r="A155" s="21" t="n">
        <v>131</v>
      </c>
      <c r="B155" s="27" t="n">
        <v>1.68247647316736</v>
      </c>
      <c r="C155" s="27" t="n">
        <v>-0.361857056332875</v>
      </c>
      <c r="D155" s="24" t="n">
        <f aca="false">$B$6+$B$7*B155</f>
        <v>0.218247647316736</v>
      </c>
      <c r="E155" s="24" t="n">
        <f aca="false">$C$6+$C$7*($B$8*B155+SQRT(1-$B$8^2)*C155)</f>
        <v>0.0863898470994068</v>
      </c>
      <c r="F155" s="24" t="n">
        <f aca="false">$B$9*D155+(1-$B$9)*E155</f>
        <v>0.152318747208071</v>
      </c>
      <c r="G155" s="21"/>
      <c r="H155" s="21"/>
      <c r="I155" s="21"/>
      <c r="J155" s="21"/>
      <c r="K155" s="21"/>
      <c r="L155" s="21"/>
      <c r="M155" s="21"/>
      <c r="N155" s="21"/>
      <c r="O155" s="21"/>
      <c r="P155" s="21"/>
    </row>
    <row r="156" customFormat="false" ht="15" hidden="false" customHeight="false" outlineLevel="0" collapsed="false">
      <c r="A156" s="21" t="n">
        <v>132</v>
      </c>
      <c r="B156" s="27" t="n">
        <v>-1.12425007024535</v>
      </c>
      <c r="C156" s="27" t="n">
        <v>0.328125607985841</v>
      </c>
      <c r="D156" s="24" t="n">
        <f aca="false">$B$6+$B$7*B156</f>
        <v>-0.062425007024535</v>
      </c>
      <c r="E156" s="24" t="n">
        <f aca="false">$C$6+$C$7*($B$8*B156+SQRT(1-$B$8^2)*C156)</f>
        <v>0.109329222078651</v>
      </c>
      <c r="F156" s="24" t="n">
        <f aca="false">$B$9*D156+(1-$B$9)*E156</f>
        <v>0.0234521075270579</v>
      </c>
      <c r="G156" s="21"/>
      <c r="H156" s="21"/>
      <c r="I156" s="21"/>
      <c r="J156" s="21"/>
      <c r="K156" s="21"/>
      <c r="L156" s="21"/>
      <c r="M156" s="21"/>
      <c r="N156" s="21"/>
      <c r="O156" s="21"/>
      <c r="P156" s="21"/>
    </row>
    <row r="157" customFormat="false" ht="15" hidden="false" customHeight="false" outlineLevel="0" collapsed="false">
      <c r="A157" s="21" t="n">
        <v>133</v>
      </c>
      <c r="B157" s="27" t="n">
        <v>0.849765189114044</v>
      </c>
      <c r="C157" s="27" t="n">
        <v>0.341465325183095</v>
      </c>
      <c r="D157" s="24" t="n">
        <f aca="false">$B$6+$B$7*B157</f>
        <v>0.134976518911404</v>
      </c>
      <c r="E157" s="24" t="n">
        <f aca="false">$C$6+$C$7*($B$8*B157+SQRT(1-$B$8^2)*C157)</f>
        <v>0.190903872488731</v>
      </c>
      <c r="F157" s="24" t="n">
        <f aca="false">$B$9*D157+(1-$B$9)*E157</f>
        <v>0.162940195700068</v>
      </c>
      <c r="G157" s="21"/>
      <c r="H157" s="21"/>
      <c r="I157" s="21"/>
      <c r="J157" s="21"/>
      <c r="K157" s="21"/>
      <c r="L157" s="21"/>
      <c r="M157" s="21"/>
      <c r="N157" s="21"/>
      <c r="O157" s="21"/>
      <c r="P157" s="21"/>
    </row>
    <row r="158" customFormat="false" ht="15" hidden="false" customHeight="false" outlineLevel="0" collapsed="false">
      <c r="A158" s="21" t="n">
        <v>134</v>
      </c>
      <c r="B158" s="27" t="n">
        <v>0.978213233296011</v>
      </c>
      <c r="C158" s="27" t="n">
        <v>-0.649093974538121</v>
      </c>
      <c r="D158" s="24" t="n">
        <f aca="false">$B$6+$B$7*B158</f>
        <v>0.147821323329601</v>
      </c>
      <c r="E158" s="24" t="n">
        <f aca="false">$C$6+$C$7*($B$8*B158+SQRT(1-$B$8^2)*C158)</f>
        <v>0.00193260671316095</v>
      </c>
      <c r="F158" s="24" t="n">
        <f aca="false">$B$9*D158+(1-$B$9)*E158</f>
        <v>0.074876965021381</v>
      </c>
      <c r="G158" s="21"/>
      <c r="H158" s="21"/>
      <c r="I158" s="21"/>
      <c r="J158" s="21"/>
      <c r="K158" s="21"/>
      <c r="L158" s="21"/>
      <c r="M158" s="21"/>
      <c r="N158" s="21"/>
      <c r="O158" s="21"/>
      <c r="P158" s="21"/>
    </row>
    <row r="159" customFormat="false" ht="15" hidden="false" customHeight="false" outlineLevel="0" collapsed="false">
      <c r="A159" s="21" t="n">
        <v>135</v>
      </c>
      <c r="B159" s="27" t="n">
        <v>0.185782476548534</v>
      </c>
      <c r="C159" s="27" t="n">
        <v>0.712657887270702</v>
      </c>
      <c r="D159" s="24" t="n">
        <f aca="false">$B$6+$B$7*B159</f>
        <v>0.0685782476548534</v>
      </c>
      <c r="E159" s="24" t="n">
        <f aca="false">$C$6+$C$7*($B$8*B159+SQRT(1-$B$8^2)*C159)</f>
        <v>0.23708315386059</v>
      </c>
      <c r="F159" s="24" t="n">
        <f aca="false">$B$9*D159+(1-$B$9)*E159</f>
        <v>0.152830700757722</v>
      </c>
      <c r="G159" s="21"/>
      <c r="H159" s="21"/>
      <c r="I159" s="21"/>
      <c r="J159" s="21"/>
      <c r="K159" s="21"/>
      <c r="L159" s="21"/>
      <c r="M159" s="21"/>
      <c r="N159" s="21"/>
      <c r="O159" s="21"/>
      <c r="P159" s="21"/>
    </row>
    <row r="160" customFormat="false" ht="15" hidden="false" customHeight="false" outlineLevel="0" collapsed="false">
      <c r="A160" s="21" t="n">
        <v>136</v>
      </c>
      <c r="B160" s="27" t="n">
        <v>1.06041148854124</v>
      </c>
      <c r="C160" s="27" t="n">
        <v>1.16972073610131</v>
      </c>
      <c r="D160" s="24" t="n">
        <f aca="false">$B$6+$B$7*B160</f>
        <v>0.156041148854124</v>
      </c>
      <c r="E160" s="24" t="n">
        <f aca="false">$C$6+$C$7*($B$8*B160+SQRT(1-$B$8^2)*C160)</f>
        <v>0.361633975141725</v>
      </c>
      <c r="F160" s="24" t="n">
        <f aca="false">$B$9*D160+(1-$B$9)*E160</f>
        <v>0.258837561997924</v>
      </c>
      <c r="G160" s="21"/>
      <c r="H160" s="21"/>
      <c r="I160" s="21"/>
      <c r="J160" s="21"/>
      <c r="K160" s="21"/>
      <c r="L160" s="21"/>
      <c r="M160" s="21"/>
      <c r="N160" s="21"/>
      <c r="O160" s="21"/>
      <c r="P160" s="21"/>
    </row>
    <row r="161" customFormat="false" ht="15" hidden="false" customHeight="false" outlineLevel="0" collapsed="false">
      <c r="A161" s="21" t="n">
        <v>137</v>
      </c>
      <c r="B161" s="27" t="n">
        <v>-1.02622675244815</v>
      </c>
      <c r="C161" s="27" t="n">
        <v>-0.880083434867297</v>
      </c>
      <c r="D161" s="24" t="n">
        <f aca="false">$B$6+$B$7*B161</f>
        <v>-0.0526226752448148</v>
      </c>
      <c r="E161" s="24" t="n">
        <f aca="false">$C$6+$C$7*($B$8*B161+SQRT(1-$B$8^2)*C161)</f>
        <v>-0.123509497817992</v>
      </c>
      <c r="F161" s="24" t="n">
        <f aca="false">$B$9*D161+(1-$B$9)*E161</f>
        <v>-0.0880660865314037</v>
      </c>
      <c r="G161" s="21"/>
      <c r="H161" s="21"/>
      <c r="I161" s="21"/>
      <c r="J161" s="21"/>
      <c r="K161" s="21"/>
      <c r="L161" s="21"/>
      <c r="M161" s="21"/>
      <c r="N161" s="21"/>
      <c r="O161" s="21"/>
      <c r="P161" s="21"/>
    </row>
    <row r="162" customFormat="false" ht="15" hidden="false" customHeight="false" outlineLevel="0" collapsed="false">
      <c r="A162" s="21" t="n">
        <v>138</v>
      </c>
      <c r="B162" s="27" t="n">
        <v>0.288090099486712</v>
      </c>
      <c r="C162" s="27" t="n">
        <v>-0.930251259329363</v>
      </c>
      <c r="D162" s="24" t="n">
        <f aca="false">$B$6+$B$7*B162</f>
        <v>0.0788090099486713</v>
      </c>
      <c r="E162" s="24" t="n">
        <f aca="false">$C$6+$C$7*($B$8*B162+SQRT(1-$B$8^2)*C162)</f>
        <v>-0.0807676694556042</v>
      </c>
      <c r="F162" s="24" t="n">
        <f aca="false">$B$9*D162+(1-$B$9)*E162</f>
        <v>-0.000979329753466492</v>
      </c>
      <c r="G162" s="21"/>
      <c r="H162" s="21"/>
      <c r="I162" s="21"/>
      <c r="J162" s="21"/>
      <c r="K162" s="21"/>
      <c r="L162" s="21"/>
      <c r="M162" s="21"/>
      <c r="N162" s="21"/>
      <c r="O162" s="21"/>
      <c r="P162" s="21"/>
    </row>
    <row r="163" customFormat="false" ht="15" hidden="false" customHeight="false" outlineLevel="0" collapsed="false">
      <c r="A163" s="21" t="n">
        <v>139</v>
      </c>
      <c r="B163" s="27" t="n">
        <v>-0.404894843521086</v>
      </c>
      <c r="C163" s="27" t="n">
        <v>-0.189249807130263</v>
      </c>
      <c r="D163" s="24" t="n">
        <f aca="false">$B$6+$B$7*B163</f>
        <v>0.00951051564789139</v>
      </c>
      <c r="E163" s="24" t="n">
        <f aca="false">$C$6+$C$7*($B$8*B163+SQRT(1-$B$8^2)*C163)</f>
        <v>0.0367189693480147</v>
      </c>
      <c r="F163" s="24" t="n">
        <f aca="false">$B$9*D163+(1-$B$9)*E163</f>
        <v>0.023114742497953</v>
      </c>
      <c r="G163" s="21"/>
      <c r="H163" s="21"/>
      <c r="I163" s="21"/>
      <c r="J163" s="21"/>
      <c r="K163" s="21"/>
      <c r="L163" s="21"/>
      <c r="M163" s="21"/>
      <c r="N163" s="21"/>
      <c r="O163" s="21"/>
      <c r="P163" s="21"/>
    </row>
    <row r="164" customFormat="false" ht="15" hidden="false" customHeight="false" outlineLevel="0" collapsed="false">
      <c r="A164" s="21" t="n">
        <v>140</v>
      </c>
      <c r="B164" s="27" t="n">
        <v>-1.23627063564977</v>
      </c>
      <c r="C164" s="27" t="n">
        <v>2.01710077786403</v>
      </c>
      <c r="D164" s="24" t="n">
        <f aca="false">$B$6+$B$7*B164</f>
        <v>-0.0736270635649769</v>
      </c>
      <c r="E164" s="24" t="n">
        <f aca="false">$C$6+$C$7*($B$8*B164+SQRT(1-$B$8^2)*C164)</f>
        <v>0.435818587817042</v>
      </c>
      <c r="F164" s="24" t="n">
        <f aca="false">$B$9*D164+(1-$B$9)*E164</f>
        <v>0.181095762126033</v>
      </c>
      <c r="G164" s="21"/>
      <c r="H164" s="21"/>
      <c r="I164" s="21"/>
      <c r="J164" s="21"/>
      <c r="K164" s="21"/>
      <c r="L164" s="21"/>
      <c r="M164" s="21"/>
      <c r="N164" s="21"/>
      <c r="O164" s="21"/>
      <c r="P164" s="21"/>
    </row>
    <row r="165" customFormat="false" ht="15" hidden="false" customHeight="false" outlineLevel="0" collapsed="false">
      <c r="A165" s="21" t="n">
        <v>141</v>
      </c>
      <c r="B165" s="27" t="n">
        <v>1.96087774708407</v>
      </c>
      <c r="C165" s="27" t="n">
        <v>1.7392870288985</v>
      </c>
      <c r="D165" s="24" t="n">
        <f aca="false">$B$6+$B$7*B165</f>
        <v>0.246087774708407</v>
      </c>
      <c r="E165" s="24" t="n">
        <f aca="false">$C$6+$C$7*($B$8*B165+SQRT(1-$B$8^2)*C165)</f>
        <v>0.509264368846778</v>
      </c>
      <c r="F165" s="24" t="n">
        <f aca="false">$B$9*D165+(1-$B$9)*E165</f>
        <v>0.377676071777592</v>
      </c>
      <c r="G165" s="21"/>
      <c r="H165" s="21"/>
      <c r="I165" s="21"/>
      <c r="J165" s="21"/>
      <c r="K165" s="21"/>
      <c r="L165" s="21"/>
      <c r="M165" s="21"/>
      <c r="N165" s="21"/>
      <c r="O165" s="21"/>
      <c r="P165" s="21"/>
    </row>
    <row r="166" customFormat="false" ht="15" hidden="false" customHeight="false" outlineLevel="0" collapsed="false">
      <c r="A166" s="21" t="n">
        <v>142</v>
      </c>
      <c r="B166" s="27" t="n">
        <v>-0.00812479954368818</v>
      </c>
      <c r="C166" s="27" t="n">
        <v>-0.955305008316297</v>
      </c>
      <c r="D166" s="24" t="n">
        <f aca="false">$B$6+$B$7*B166</f>
        <v>0.0491875200456312</v>
      </c>
      <c r="E166" s="24" t="n">
        <f aca="false">$C$6+$C$7*($B$8*B166+SQRT(1-$B$8^2)*C166)</f>
        <v>-0.0975257775097609</v>
      </c>
      <c r="F166" s="24" t="n">
        <f aca="false">$B$9*D166+(1-$B$9)*E166</f>
        <v>-0.0241691287320649</v>
      </c>
      <c r="G166" s="21"/>
      <c r="H166" s="21"/>
      <c r="I166" s="21"/>
      <c r="J166" s="21"/>
      <c r="K166" s="21"/>
      <c r="L166" s="21"/>
      <c r="M166" s="21"/>
      <c r="N166" s="21"/>
      <c r="O166" s="21"/>
      <c r="P166" s="21"/>
    </row>
    <row r="167" customFormat="false" ht="15" hidden="false" customHeight="false" outlineLevel="0" collapsed="false">
      <c r="A167" s="21" t="n">
        <v>143</v>
      </c>
      <c r="B167" s="27" t="n">
        <v>0.94243103976453</v>
      </c>
      <c r="C167" s="27" t="n">
        <v>-1.95222103190897</v>
      </c>
      <c r="D167" s="24" t="n">
        <f aca="false">$B$6+$B$7*B167</f>
        <v>0.144243103976453</v>
      </c>
      <c r="E167" s="24" t="n">
        <f aca="false">$C$6+$C$7*($B$8*B167+SQRT(1-$B$8^2)*C167)</f>
        <v>-0.254858389873949</v>
      </c>
      <c r="F167" s="24" t="n">
        <f aca="false">$B$9*D167+(1-$B$9)*E167</f>
        <v>-0.0553076429487478</v>
      </c>
      <c r="G167" s="21"/>
      <c r="H167" s="21"/>
      <c r="I167" s="21"/>
      <c r="J167" s="21"/>
      <c r="K167" s="21"/>
      <c r="L167" s="21"/>
      <c r="M167" s="21"/>
      <c r="N167" s="21"/>
      <c r="O167" s="21"/>
      <c r="P167" s="21"/>
    </row>
    <row r="168" customFormat="false" ht="15" hidden="false" customHeight="false" outlineLevel="0" collapsed="false">
      <c r="A168" s="21" t="n">
        <v>144</v>
      </c>
      <c r="B168" s="27" t="n">
        <v>-0.384785658756989</v>
      </c>
      <c r="C168" s="27" t="n">
        <v>-0.898308988140723</v>
      </c>
      <c r="D168" s="24" t="n">
        <f aca="false">$B$6+$B$7*B168</f>
        <v>0.0115214341243011</v>
      </c>
      <c r="E168" s="24" t="n">
        <f aca="false">$C$6+$C$7*($B$8*B168+SQRT(1-$B$8^2)*C168)</f>
        <v>-0.101423318534331</v>
      </c>
      <c r="F168" s="24" t="n">
        <f aca="false">$B$9*D168+(1-$B$9)*E168</f>
        <v>-0.0449509422050147</v>
      </c>
      <c r="G168" s="21"/>
      <c r="H168" s="21"/>
      <c r="I168" s="21"/>
      <c r="J168" s="21"/>
      <c r="K168" s="21"/>
      <c r="L168" s="21"/>
      <c r="M168" s="21"/>
      <c r="N168" s="21"/>
      <c r="O168" s="21"/>
      <c r="P168" s="21"/>
    </row>
    <row r="169" customFormat="false" ht="15" hidden="false" customHeight="false" outlineLevel="0" collapsed="false">
      <c r="A169" s="21" t="n">
        <v>145</v>
      </c>
      <c r="B169" s="27" t="n">
        <v>0.85193777027883</v>
      </c>
      <c r="C169" s="27" t="n">
        <v>0.429817293420651</v>
      </c>
      <c r="D169" s="24" t="n">
        <f aca="false">$B$6+$B$7*B169</f>
        <v>0.135193777027883</v>
      </c>
      <c r="E169" s="24" t="n">
        <f aca="false">$C$6+$C$7*($B$8*B169+SQRT(1-$B$8^2)*C169)</f>
        <v>0.20830415493153</v>
      </c>
      <c r="F169" s="24" t="n">
        <f aca="false">$B$9*D169+(1-$B$9)*E169</f>
        <v>0.171748965979707</v>
      </c>
      <c r="G169" s="21"/>
      <c r="H169" s="21"/>
      <c r="I169" s="21"/>
      <c r="J169" s="21"/>
      <c r="K169" s="21"/>
      <c r="L169" s="21"/>
      <c r="M169" s="21"/>
      <c r="N169" s="21"/>
      <c r="O169" s="21"/>
      <c r="P169" s="21"/>
    </row>
    <row r="170" customFormat="false" ht="15" hidden="false" customHeight="false" outlineLevel="0" collapsed="false">
      <c r="A170" s="21" t="n">
        <v>146</v>
      </c>
      <c r="B170" s="27" t="n">
        <v>-0.249469595936644</v>
      </c>
      <c r="C170" s="27" t="n">
        <v>0.739771035719166</v>
      </c>
      <c r="D170" s="24" t="n">
        <f aca="false">$B$6+$B$7*B170</f>
        <v>0.0250530404063356</v>
      </c>
      <c r="E170" s="24" t="n">
        <f aca="false">$C$6+$C$7*($B$8*B170+SQRT(1-$B$8^2)*C170)</f>
        <v>0.224986141282709</v>
      </c>
      <c r="F170" s="24" t="n">
        <f aca="false">$B$9*D170+(1-$B$9)*E170</f>
        <v>0.125019590844522</v>
      </c>
      <c r="G170" s="21"/>
      <c r="H170" s="21"/>
      <c r="I170" s="21"/>
      <c r="J170" s="21"/>
      <c r="K170" s="21"/>
      <c r="L170" s="21"/>
      <c r="M170" s="21"/>
      <c r="N170" s="21"/>
      <c r="O170" s="21"/>
      <c r="P170" s="21"/>
    </row>
    <row r="171" customFormat="false" ht="15" hidden="false" customHeight="false" outlineLevel="0" collapsed="false">
      <c r="A171" s="21" t="n">
        <v>147</v>
      </c>
      <c r="B171" s="27" t="n">
        <v>-0.609580736310728</v>
      </c>
      <c r="C171" s="27" t="n">
        <v>-0.559756599365049</v>
      </c>
      <c r="D171" s="24" t="n">
        <f aca="false">$B$6+$B$7*B171</f>
        <v>-0.0109580736310728</v>
      </c>
      <c r="E171" s="24" t="n">
        <f aca="false">$C$6+$C$7*($B$8*B171+SQRT(1-$B$8^2)*C171)</f>
        <v>-0.0440726733404196</v>
      </c>
      <c r="F171" s="24" t="n">
        <f aca="false">$B$9*D171+(1-$B$9)*E171</f>
        <v>-0.0275153734857462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</row>
    <row r="172" customFormat="false" ht="15" hidden="false" customHeight="false" outlineLevel="0" collapsed="false">
      <c r="A172" s="21" t="n">
        <v>148</v>
      </c>
      <c r="B172" s="27" t="n">
        <v>0.148559188135767</v>
      </c>
      <c r="C172" s="27" t="n">
        <v>1.22309624923797</v>
      </c>
      <c r="D172" s="24" t="n">
        <f aca="false">$B$6+$B$7*B172</f>
        <v>0.0648559188135767</v>
      </c>
      <c r="E172" s="24" t="n">
        <f aca="false">$C$6+$C$7*($B$8*B172+SQRT(1-$B$8^2)*C172)</f>
        <v>0.335619304881029</v>
      </c>
      <c r="F172" s="24" t="n">
        <f aca="false">$B$9*D172+(1-$B$9)*E172</f>
        <v>0.200237611847303</v>
      </c>
      <c r="G172" s="21"/>
      <c r="H172" s="21"/>
      <c r="I172" s="21"/>
      <c r="J172" s="21"/>
      <c r="K172" s="21"/>
      <c r="L172" s="21"/>
      <c r="M172" s="21"/>
      <c r="N172" s="21"/>
      <c r="O172" s="21"/>
      <c r="P172" s="21"/>
    </row>
    <row r="173" customFormat="false" ht="15" hidden="false" customHeight="false" outlineLevel="0" collapsed="false">
      <c r="A173" s="21" t="n">
        <v>149</v>
      </c>
      <c r="B173" s="27" t="n">
        <v>0.93674015713899</v>
      </c>
      <c r="C173" s="27" t="n">
        <v>-0.511027554820363</v>
      </c>
      <c r="D173" s="24" t="n">
        <f aca="false">$B$6+$B$7*B173</f>
        <v>0.143674015713899</v>
      </c>
      <c r="E173" s="24" t="n">
        <f aca="false">$C$6+$C$7*($B$8*B173+SQRT(1-$B$8^2)*C173)</f>
        <v>0.0273290659805958</v>
      </c>
      <c r="F173" s="24" t="n">
        <f aca="false">$B$9*D173+(1-$B$9)*E173</f>
        <v>0.0855015408472474</v>
      </c>
      <c r="G173" s="21"/>
      <c r="H173" s="21"/>
      <c r="I173" s="21"/>
      <c r="J173" s="21"/>
      <c r="K173" s="21"/>
      <c r="L173" s="21"/>
      <c r="M173" s="21"/>
      <c r="N173" s="21"/>
      <c r="O173" s="21"/>
      <c r="P173" s="21"/>
    </row>
    <row r="174" customFormat="false" ht="15" hidden="false" customHeight="false" outlineLevel="0" collapsed="false">
      <c r="A174" s="21" t="n">
        <v>150</v>
      </c>
      <c r="B174" s="27" t="n">
        <v>-1.09976510319511</v>
      </c>
      <c r="C174" s="27" t="n">
        <v>-1.25330474704542</v>
      </c>
      <c r="D174" s="24" t="n">
        <f aca="false">$B$6+$B$7*B174</f>
        <v>-0.0599765103195106</v>
      </c>
      <c r="E174" s="24" t="n">
        <f aca="false">$C$6+$C$7*($B$8*B174+SQRT(1-$B$8^2)*C174)</f>
        <v>-0.199587173925343</v>
      </c>
      <c r="F174" s="24" t="n">
        <f aca="false">$B$9*D174+(1-$B$9)*E174</f>
        <v>-0.129781842122427</v>
      </c>
      <c r="G174" s="21"/>
      <c r="H174" s="21"/>
      <c r="I174" s="21"/>
      <c r="J174" s="21"/>
      <c r="K174" s="21"/>
      <c r="L174" s="21"/>
      <c r="M174" s="21"/>
      <c r="N174" s="21"/>
      <c r="O174" s="21"/>
      <c r="P174" s="21"/>
    </row>
    <row r="175" customFormat="false" ht="15" hidden="false" customHeight="false" outlineLevel="0" collapsed="false">
      <c r="A175" s="21" t="n">
        <v>151</v>
      </c>
      <c r="B175" s="27" t="n">
        <v>-0.330230904059311</v>
      </c>
      <c r="C175" s="27" t="n">
        <v>2.07193788457769</v>
      </c>
      <c r="D175" s="24" t="n">
        <f aca="false">$B$6+$B$7*B175</f>
        <v>0.016976909594069</v>
      </c>
      <c r="E175" s="24" t="n">
        <f aca="false">$C$6+$C$7*($B$8*B175+SQRT(1-$B$8^2)*C175)</f>
        <v>0.482806011514182</v>
      </c>
      <c r="F175" s="24" t="n">
        <f aca="false">$B$9*D175+(1-$B$9)*E175</f>
        <v>0.249891460554125</v>
      </c>
      <c r="G175" s="21"/>
      <c r="H175" s="21"/>
      <c r="I175" s="21"/>
      <c r="J175" s="21"/>
      <c r="K175" s="21"/>
      <c r="L175" s="21"/>
      <c r="M175" s="21"/>
      <c r="N175" s="21"/>
      <c r="O175" s="21"/>
      <c r="P175" s="21"/>
    </row>
    <row r="176" customFormat="false" ht="15" hidden="false" customHeight="false" outlineLevel="0" collapsed="false">
      <c r="A176" s="21" t="n">
        <v>152</v>
      </c>
      <c r="B176" s="27" t="n">
        <v>-1.04671556702647</v>
      </c>
      <c r="C176" s="27" t="n">
        <v>0.782650520503644</v>
      </c>
      <c r="D176" s="24" t="n">
        <f aca="false">$B$6+$B$7*B176</f>
        <v>-0.0546715567026469</v>
      </c>
      <c r="E176" s="24" t="n">
        <f aca="false">$C$6+$C$7*($B$8*B176+SQRT(1-$B$8^2)*C176)</f>
        <v>0.201498931091549</v>
      </c>
      <c r="F176" s="24" t="n">
        <f aca="false">$B$9*D176+(1-$B$9)*E176</f>
        <v>0.0734136871944508</v>
      </c>
      <c r="G176" s="21"/>
      <c r="H176" s="21"/>
      <c r="I176" s="21"/>
      <c r="J176" s="21"/>
      <c r="K176" s="21"/>
      <c r="L176" s="21"/>
      <c r="M176" s="21"/>
      <c r="N176" s="21"/>
      <c r="O176" s="21"/>
      <c r="P176" s="21"/>
    </row>
    <row r="177" customFormat="false" ht="15" hidden="false" customHeight="false" outlineLevel="0" collapsed="false">
      <c r="A177" s="21" t="n">
        <v>153</v>
      </c>
      <c r="B177" s="27" t="n">
        <v>-0.383731958753459</v>
      </c>
      <c r="C177" s="27" t="n">
        <v>-0.43635906487716</v>
      </c>
      <c r="D177" s="24" t="n">
        <f aca="false">$B$6+$B$7*B177</f>
        <v>0.0116268041246541</v>
      </c>
      <c r="E177" s="24" t="n">
        <f aca="false">$C$6+$C$7*($B$8*B177+SQRT(1-$B$8^2)*C177)</f>
        <v>-0.0108578426371034</v>
      </c>
      <c r="F177" s="24" t="n">
        <f aca="false">$B$9*D177+(1-$B$9)*E177</f>
        <v>0.000384480743775336</v>
      </c>
      <c r="G177" s="21"/>
      <c r="H177" s="21"/>
      <c r="I177" s="21"/>
      <c r="J177" s="21"/>
      <c r="K177" s="21"/>
      <c r="L177" s="21"/>
      <c r="M177" s="21"/>
      <c r="N177" s="21"/>
      <c r="O177" s="21"/>
      <c r="P177" s="21"/>
    </row>
    <row r="178" customFormat="false" ht="15" hidden="false" customHeight="false" outlineLevel="0" collapsed="false">
      <c r="A178" s="21" t="n">
        <v>154</v>
      </c>
      <c r="B178" s="27" t="n">
        <v>-1.84893469031987</v>
      </c>
      <c r="C178" s="27" t="n">
        <v>-1.22732231191483</v>
      </c>
      <c r="D178" s="24" t="n">
        <f aca="false">$B$6+$B$7*B178</f>
        <v>-0.134893469031987</v>
      </c>
      <c r="E178" s="24" t="n">
        <f aca="false">$C$6+$C$7*($B$8*B178+SQRT(1-$B$8^2)*C178)</f>
        <v>-0.224462460742739</v>
      </c>
      <c r="F178" s="24" t="n">
        <f aca="false">$B$9*D178+(1-$B$9)*E178</f>
        <v>-0.179677964887363</v>
      </c>
      <c r="G178" s="21"/>
      <c r="H178" s="21"/>
      <c r="I178" s="21"/>
      <c r="J178" s="21"/>
      <c r="K178" s="21"/>
      <c r="L178" s="21"/>
      <c r="M178" s="21"/>
      <c r="N178" s="21"/>
      <c r="O178" s="21"/>
      <c r="P178" s="21"/>
    </row>
    <row r="179" customFormat="false" ht="15" hidden="false" customHeight="false" outlineLevel="0" collapsed="false">
      <c r="A179" s="21" t="n">
        <v>155</v>
      </c>
      <c r="B179" s="27" t="n">
        <v>-0.519863007340412</v>
      </c>
      <c r="C179" s="27" t="n">
        <v>-0.958623139754517</v>
      </c>
      <c r="D179" s="24" t="n">
        <f aca="false">$B$6+$B$7*B179</f>
        <v>-0.00198630073404119</v>
      </c>
      <c r="E179" s="24" t="n">
        <f aca="false">$C$6+$C$7*($B$8*B179+SQRT(1-$B$8^2)*C179)</f>
        <v>-0.11864552413548</v>
      </c>
      <c r="F179" s="24" t="n">
        <f aca="false">$B$9*D179+(1-$B$9)*E179</f>
        <v>-0.0603159124347606</v>
      </c>
      <c r="G179" s="21"/>
      <c r="H179" s="21"/>
      <c r="I179" s="21"/>
      <c r="J179" s="21"/>
      <c r="K179" s="21"/>
      <c r="L179" s="21"/>
      <c r="M179" s="21"/>
      <c r="N179" s="21"/>
      <c r="O179" s="21"/>
      <c r="P179" s="21"/>
    </row>
    <row r="180" customFormat="false" ht="15" hidden="false" customHeight="false" outlineLevel="0" collapsed="false">
      <c r="A180" s="21" t="n">
        <v>156</v>
      </c>
      <c r="B180" s="27" t="n">
        <v>0.214008654019795</v>
      </c>
      <c r="C180" s="27" t="n">
        <v>-0.0331982663473886</v>
      </c>
      <c r="D180" s="24" t="n">
        <f aca="false">$B$6+$B$7*B180</f>
        <v>0.0714008654019795</v>
      </c>
      <c r="E180" s="24" t="n">
        <f aca="false">$C$6+$C$7*($B$8*B180+SQRT(1-$B$8^2)*C180)</f>
        <v>0.0920548411291028</v>
      </c>
      <c r="F180" s="24" t="n">
        <f aca="false">$B$9*D180+(1-$B$9)*E180</f>
        <v>0.0817278532655412</v>
      </c>
      <c r="G180" s="21"/>
      <c r="H180" s="21"/>
      <c r="I180" s="21"/>
      <c r="J180" s="21"/>
      <c r="K180" s="21"/>
      <c r="L180" s="21"/>
      <c r="M180" s="21"/>
      <c r="N180" s="21"/>
      <c r="O180" s="21"/>
      <c r="P180" s="21"/>
    </row>
    <row r="181" customFormat="false" ht="15" hidden="false" customHeight="false" outlineLevel="0" collapsed="false">
      <c r="A181" s="21" t="n">
        <v>157</v>
      </c>
      <c r="B181" s="27" t="n">
        <v>1.26770374021838</v>
      </c>
      <c r="C181" s="27" t="n">
        <v>1.91094532753668</v>
      </c>
      <c r="D181" s="24" t="n">
        <f aca="false">$B$6+$B$7*B181</f>
        <v>0.176770374021838</v>
      </c>
      <c r="E181" s="24" t="n">
        <f aca="false">$C$6+$C$7*($B$8*B181+SQRT(1-$B$8^2)*C181)</f>
        <v>0.515175427914378</v>
      </c>
      <c r="F181" s="24" t="n">
        <f aca="false">$B$9*D181+(1-$B$9)*E181</f>
        <v>0.345972900968108</v>
      </c>
      <c r="G181" s="21"/>
      <c r="H181" s="21"/>
      <c r="I181" s="21"/>
      <c r="J181" s="21"/>
      <c r="K181" s="21"/>
      <c r="L181" s="21"/>
      <c r="M181" s="21"/>
      <c r="N181" s="21"/>
      <c r="O181" s="21"/>
      <c r="P181" s="21"/>
    </row>
    <row r="182" customFormat="false" ht="15" hidden="false" customHeight="false" outlineLevel="0" collapsed="false">
      <c r="A182" s="21" t="n">
        <v>158</v>
      </c>
      <c r="B182" s="27" t="n">
        <v>-0.504514448393922</v>
      </c>
      <c r="C182" s="27" t="n">
        <v>-0.722511675003023</v>
      </c>
      <c r="D182" s="24" t="n">
        <f aca="false">$B$6+$B$7*B182</f>
        <v>-0.000451444839392155</v>
      </c>
      <c r="E182" s="24" t="n">
        <f aca="false">$C$6+$C$7*($B$8*B182+SQRT(1-$B$8^2)*C182)</f>
        <v>-0.0717633728926367</v>
      </c>
      <c r="F182" s="24" t="n">
        <f aca="false">$B$9*D182+(1-$B$9)*E182</f>
        <v>-0.0361074088660144</v>
      </c>
      <c r="G182" s="21"/>
      <c r="H182" s="21"/>
      <c r="I182" s="21"/>
      <c r="J182" s="21"/>
      <c r="K182" s="21"/>
      <c r="L182" s="21"/>
      <c r="M182" s="21"/>
      <c r="N182" s="21"/>
      <c r="O182" s="21"/>
      <c r="P182" s="21"/>
    </row>
    <row r="183" customFormat="false" ht="15" hidden="false" customHeight="false" outlineLevel="0" collapsed="false">
      <c r="A183" s="21" t="n">
        <v>159</v>
      </c>
      <c r="B183" s="27" t="n">
        <v>1.39953728958276</v>
      </c>
      <c r="C183" s="27" t="n">
        <v>-0.729519437381215</v>
      </c>
      <c r="D183" s="24" t="n">
        <f aca="false">$B$6+$B$7*B183</f>
        <v>0.189953728958276</v>
      </c>
      <c r="E183" s="24" t="n">
        <f aca="false">$C$6+$C$7*($B$8*B183+SQRT(1-$B$8^2)*C183)</f>
        <v>0.00302546126121098</v>
      </c>
      <c r="F183" s="24" t="n">
        <f aca="false">$B$9*D183+(1-$B$9)*E183</f>
        <v>0.0964895951097434</v>
      </c>
      <c r="G183" s="21"/>
      <c r="H183" s="21"/>
      <c r="I183" s="21"/>
      <c r="J183" s="21"/>
      <c r="K183" s="21"/>
      <c r="L183" s="21"/>
      <c r="M183" s="21"/>
      <c r="N183" s="21"/>
      <c r="O183" s="21"/>
      <c r="P183" s="21"/>
    </row>
    <row r="184" customFormat="false" ht="15" hidden="false" customHeight="false" outlineLevel="0" collapsed="false">
      <c r="A184" s="21" t="n">
        <v>160</v>
      </c>
      <c r="B184" s="27" t="n">
        <v>0.751456672289169</v>
      </c>
      <c r="C184" s="27" t="n">
        <v>-0.0991712599159995</v>
      </c>
      <c r="D184" s="24" t="n">
        <f aca="false">$B$6+$B$7*B184</f>
        <v>0.125145667228917</v>
      </c>
      <c r="E184" s="24" t="n">
        <f aca="false">$C$6+$C$7*($B$8*B184+SQRT(1-$B$8^2)*C184)</f>
        <v>0.100624748176117</v>
      </c>
      <c r="F184" s="24" t="n">
        <f aca="false">$B$9*D184+(1-$B$9)*E184</f>
        <v>0.112885207702517</v>
      </c>
      <c r="G184" s="21"/>
      <c r="H184" s="21"/>
      <c r="I184" s="21"/>
      <c r="J184" s="21"/>
      <c r="K184" s="21"/>
      <c r="L184" s="21"/>
      <c r="M184" s="21"/>
      <c r="N184" s="21"/>
      <c r="O184" s="21"/>
      <c r="P184" s="21"/>
    </row>
    <row r="185" customFormat="false" ht="15" hidden="false" customHeight="false" outlineLevel="0" collapsed="false">
      <c r="A185" s="21" t="n">
        <v>161</v>
      </c>
      <c r="B185" s="27" t="n">
        <v>-0.297514880107575</v>
      </c>
      <c r="C185" s="27" t="n">
        <v>-0.787398586834362</v>
      </c>
      <c r="D185" s="24" t="n">
        <f aca="false">$B$6+$B$7*B185</f>
        <v>0.0202485119892425</v>
      </c>
      <c r="E185" s="24" t="n">
        <f aca="false">$C$6+$C$7*($B$8*B185+SQRT(1-$B$8^2)*C185)</f>
        <v>-0.0761985761589222</v>
      </c>
      <c r="F185" s="24" t="n">
        <f aca="false">$B$9*D185+(1-$B$9)*E185</f>
        <v>-0.0279750320848399</v>
      </c>
      <c r="G185" s="21"/>
      <c r="H185" s="21"/>
      <c r="I185" s="21"/>
      <c r="J185" s="21"/>
      <c r="K185" s="21"/>
      <c r="L185" s="21"/>
      <c r="M185" s="21"/>
      <c r="N185" s="21"/>
      <c r="O185" s="21"/>
      <c r="P185" s="21"/>
    </row>
    <row r="186" customFormat="false" ht="15" hidden="false" customHeight="false" outlineLevel="0" collapsed="false">
      <c r="A186" s="21" t="n">
        <v>162</v>
      </c>
      <c r="B186" s="27" t="n">
        <v>1.17325229977727</v>
      </c>
      <c r="C186" s="27" t="n">
        <v>0.690473257295079</v>
      </c>
      <c r="D186" s="24" t="n">
        <f aca="false">$B$6+$B$7*B186</f>
        <v>0.167325229977727</v>
      </c>
      <c r="E186" s="24" t="n">
        <f aca="false">$C$6+$C$7*($B$8*B186+SQRT(1-$B$8^2)*C186)</f>
        <v>0.272234664903922</v>
      </c>
      <c r="F186" s="24" t="n">
        <f aca="false">$B$9*D186+(1-$B$9)*E186</f>
        <v>0.219779947440824</v>
      </c>
      <c r="G186" s="21"/>
      <c r="H186" s="21"/>
      <c r="I186" s="21"/>
      <c r="J186" s="21"/>
      <c r="K186" s="21"/>
      <c r="L186" s="21"/>
      <c r="M186" s="21"/>
      <c r="N186" s="21"/>
      <c r="O186" s="21"/>
      <c r="P186" s="21"/>
    </row>
    <row r="187" customFormat="false" ht="15" hidden="false" customHeight="false" outlineLevel="0" collapsed="false">
      <c r="A187" s="21" t="n">
        <v>163</v>
      </c>
      <c r="B187" s="27" t="n">
        <v>-0.00272643598290753</v>
      </c>
      <c r="C187" s="27" t="n">
        <v>-0.207393122124355</v>
      </c>
      <c r="D187" s="24" t="n">
        <f aca="false">$B$6+$B$7*B187</f>
        <v>0.0497273564017093</v>
      </c>
      <c r="E187" s="24" t="n">
        <f aca="false">$C$6+$C$7*($B$8*B187+SQRT(1-$B$8^2)*C187)</f>
        <v>0.0492503565312928</v>
      </c>
      <c r="F187" s="24" t="n">
        <f aca="false">$B$9*D187+(1-$B$9)*E187</f>
        <v>0.049488856466501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1"/>
    </row>
    <row r="188" customFormat="false" ht="15" hidden="false" customHeight="false" outlineLevel="0" collapsed="false">
      <c r="A188" s="21" t="n">
        <v>164</v>
      </c>
      <c r="B188" s="27" t="n">
        <v>1.42979841982945</v>
      </c>
      <c r="C188" s="27" t="n">
        <v>-0.425247745600892</v>
      </c>
      <c r="D188" s="24" t="n">
        <f aca="false">$B$6+$B$7*B188</f>
        <v>0.192979841982945</v>
      </c>
      <c r="E188" s="24" t="n">
        <f aca="false">$C$6+$C$7*($B$8*B188+SQRT(1-$B$8^2)*C188)</f>
        <v>0.0638607375138935</v>
      </c>
      <c r="F188" s="24" t="n">
        <f aca="false">$B$9*D188+(1-$B$9)*E188</f>
        <v>0.128420289748419</v>
      </c>
      <c r="G188" s="21"/>
      <c r="H188" s="21"/>
      <c r="I188" s="21"/>
      <c r="J188" s="21"/>
      <c r="K188" s="21"/>
      <c r="L188" s="21"/>
      <c r="M188" s="21"/>
      <c r="N188" s="21"/>
      <c r="O188" s="21"/>
      <c r="P188" s="21"/>
    </row>
    <row r="189" customFormat="false" ht="15" hidden="false" customHeight="false" outlineLevel="0" collapsed="false">
      <c r="A189" s="21" t="n">
        <v>165</v>
      </c>
      <c r="B189" s="27" t="n">
        <v>-0.39185673654716</v>
      </c>
      <c r="C189" s="27" t="n">
        <v>0.5703854163046</v>
      </c>
      <c r="D189" s="24" t="n">
        <f aca="false">$B$6+$B$7*B189</f>
        <v>0.010814326345284</v>
      </c>
      <c r="E189" s="24" t="n">
        <f aca="false">$C$6+$C$7*($B$8*B189+SQRT(1-$B$8^2)*C189)</f>
        <v>0.186097988671812</v>
      </c>
      <c r="F189" s="24" t="n">
        <f aca="false">$B$9*D189+(1-$B$9)*E189</f>
        <v>0.098456157508548</v>
      </c>
      <c r="G189" s="21"/>
      <c r="H189" s="21"/>
      <c r="I189" s="21"/>
      <c r="J189" s="21"/>
      <c r="K189" s="21"/>
      <c r="L189" s="21"/>
      <c r="M189" s="21"/>
      <c r="N189" s="21"/>
      <c r="O189" s="21"/>
      <c r="P189" s="21"/>
    </row>
    <row r="190" customFormat="false" ht="15" hidden="false" customHeight="false" outlineLevel="0" collapsed="false">
      <c r="A190" s="21" t="n">
        <v>166</v>
      </c>
      <c r="B190" s="27" t="n">
        <v>-0.695882574567234</v>
      </c>
      <c r="C190" s="27" t="n">
        <v>1.19544347041364</v>
      </c>
      <c r="D190" s="24" t="n">
        <f aca="false">$B$6+$B$7*B190</f>
        <v>-0.0195882574567234</v>
      </c>
      <c r="E190" s="24" t="n">
        <f aca="false">$C$6+$C$7*($B$8*B190+SQRT(1-$B$8^2)*C190)</f>
        <v>0.296422818525739</v>
      </c>
      <c r="F190" s="24" t="n">
        <f aca="false">$B$9*D190+(1-$B$9)*E190</f>
        <v>0.138417280534508</v>
      </c>
      <c r="G190" s="21"/>
      <c r="H190" s="21"/>
      <c r="I190" s="21"/>
      <c r="J190" s="21"/>
      <c r="K190" s="21"/>
      <c r="L190" s="21"/>
      <c r="M190" s="21"/>
      <c r="N190" s="21"/>
      <c r="O190" s="21"/>
      <c r="P190" s="21"/>
    </row>
    <row r="191" customFormat="false" ht="15" hidden="false" customHeight="false" outlineLevel="0" collapsed="false">
      <c r="A191" s="21" t="n">
        <v>167</v>
      </c>
      <c r="B191" s="27" t="n">
        <v>0.768038980041481</v>
      </c>
      <c r="C191" s="27" t="n">
        <v>0.880503353042671</v>
      </c>
      <c r="D191" s="24" t="n">
        <f aca="false">$B$6+$B$7*B191</f>
        <v>0.126803898004148</v>
      </c>
      <c r="E191" s="24" t="n">
        <f aca="false">$C$6+$C$7*($B$8*B191+SQRT(1-$B$8^2)*C191)</f>
        <v>0.293264273742797</v>
      </c>
      <c r="F191" s="24" t="n">
        <f aca="false">$B$9*D191+(1-$B$9)*E191</f>
        <v>0.210034085873472</v>
      </c>
      <c r="G191" s="21"/>
      <c r="H191" s="21"/>
      <c r="I191" s="21"/>
      <c r="J191" s="21"/>
      <c r="K191" s="21"/>
      <c r="L191" s="21"/>
      <c r="M191" s="21"/>
      <c r="N191" s="21"/>
      <c r="O191" s="21"/>
      <c r="P191" s="21"/>
    </row>
    <row r="192" customFormat="false" ht="15" hidden="false" customHeight="false" outlineLevel="0" collapsed="false">
      <c r="A192" s="21" t="n">
        <v>168</v>
      </c>
      <c r="B192" s="27" t="n">
        <v>-1.37930026412657</v>
      </c>
      <c r="C192" s="27" t="n">
        <v>0.761812522914018</v>
      </c>
      <c r="D192" s="24" t="n">
        <f aca="false">$B$6+$B$7*B192</f>
        <v>-0.0879300264126569</v>
      </c>
      <c r="E192" s="24" t="n">
        <f aca="false">$C$6+$C$7*($B$8*B192+SQRT(1-$B$8^2)*C192)</f>
        <v>0.18411214629907</v>
      </c>
      <c r="F192" s="24" t="n">
        <f aca="false">$B$9*D192+(1-$B$9)*E192</f>
        <v>0.0480910599432066</v>
      </c>
      <c r="G192" s="21"/>
      <c r="H192" s="21"/>
      <c r="I192" s="21"/>
      <c r="J192" s="21"/>
      <c r="K192" s="21"/>
      <c r="L192" s="21"/>
      <c r="M192" s="21"/>
      <c r="N192" s="21"/>
      <c r="O192" s="21"/>
      <c r="P192" s="21"/>
    </row>
    <row r="193" customFormat="false" ht="15" hidden="false" customHeight="false" outlineLevel="0" collapsed="false">
      <c r="A193" s="21" t="n">
        <v>169</v>
      </c>
      <c r="B193" s="27" t="n">
        <v>1.23586911108501</v>
      </c>
      <c r="C193" s="27" t="n">
        <v>-0.636159259897949</v>
      </c>
      <c r="D193" s="24" t="n">
        <f aca="false">$B$6+$B$7*B193</f>
        <v>0.173586911108501</v>
      </c>
      <c r="E193" s="24" t="n">
        <f aca="false">$C$6+$C$7*($B$8*B193+SQRT(1-$B$8^2)*C193)</f>
        <v>0.0147735178916752</v>
      </c>
      <c r="F193" s="24" t="n">
        <f aca="false">$B$9*D193+(1-$B$9)*E193</f>
        <v>0.0941802145000881</v>
      </c>
      <c r="G193" s="21"/>
      <c r="H193" s="21"/>
      <c r="I193" s="21"/>
      <c r="J193" s="21"/>
      <c r="K193" s="21"/>
      <c r="L193" s="21"/>
      <c r="M193" s="21"/>
      <c r="N193" s="21"/>
      <c r="O193" s="21"/>
      <c r="P193" s="21"/>
    </row>
    <row r="194" customFormat="false" ht="15" hidden="false" customHeight="false" outlineLevel="0" collapsed="false">
      <c r="A194" s="21" t="n">
        <v>170</v>
      </c>
      <c r="B194" s="27" t="n">
        <v>0.79437977902983</v>
      </c>
      <c r="C194" s="27" t="n">
        <v>-1.49367724640033</v>
      </c>
      <c r="D194" s="24" t="n">
        <f aca="false">$B$6+$B$7*B194</f>
        <v>0.129437977902983</v>
      </c>
      <c r="E194" s="24" t="n">
        <f aca="false">$C$6+$C$7*($B$8*B194+SQRT(1-$B$8^2)*C194)</f>
        <v>-0.170924576365706</v>
      </c>
      <c r="F194" s="24" t="n">
        <f aca="false">$B$9*D194+(1-$B$9)*E194</f>
        <v>-0.0207432992313612</v>
      </c>
      <c r="G194" s="21"/>
      <c r="H194" s="21"/>
      <c r="I194" s="21"/>
      <c r="J194" s="21"/>
      <c r="K194" s="21"/>
      <c r="L194" s="21"/>
      <c r="M194" s="21"/>
      <c r="N194" s="21"/>
      <c r="O194" s="21"/>
      <c r="P194" s="21"/>
    </row>
    <row r="195" customFormat="false" ht="15" hidden="false" customHeight="false" outlineLevel="0" collapsed="false">
      <c r="A195" s="21" t="n">
        <v>171</v>
      </c>
      <c r="B195" s="27" t="n">
        <v>-0.759896718787229</v>
      </c>
      <c r="C195" s="27" t="n">
        <v>-1.03653751721292</v>
      </c>
      <c r="D195" s="24" t="n">
        <f aca="false">$B$6+$B$7*B195</f>
        <v>-0.0259896718787229</v>
      </c>
      <c r="E195" s="24" t="n">
        <f aca="false">$C$6+$C$7*($B$8*B195+SQRT(1-$B$8^2)*C195)</f>
        <v>-0.143514910065329</v>
      </c>
      <c r="F195" s="24" t="n">
        <f aca="false">$B$9*D195+(1-$B$9)*E195</f>
        <v>-0.0847522909720259</v>
      </c>
      <c r="G195" s="21"/>
      <c r="H195" s="21"/>
      <c r="I195" s="21"/>
      <c r="J195" s="21"/>
      <c r="K195" s="21"/>
      <c r="L195" s="21"/>
      <c r="M195" s="21"/>
      <c r="N195" s="21"/>
      <c r="O195" s="21"/>
      <c r="P195" s="21"/>
    </row>
    <row r="196" customFormat="false" ht="15" hidden="false" customHeight="false" outlineLevel="0" collapsed="false">
      <c r="A196" s="21" t="n">
        <v>172</v>
      </c>
      <c r="B196" s="27" t="n">
        <v>1.00675599816112</v>
      </c>
      <c r="C196" s="27" t="n">
        <v>0.859504024209765</v>
      </c>
      <c r="D196" s="24" t="n">
        <f aca="false">$B$6+$B$7*B196</f>
        <v>0.150675599816112</v>
      </c>
      <c r="E196" s="24" t="n">
        <f aca="false">$C$6+$C$7*($B$8*B196+SQRT(1-$B$8^2)*C196)</f>
        <v>0.298697943221059</v>
      </c>
      <c r="F196" s="24" t="n">
        <f aca="false">$B$9*D196+(1-$B$9)*E196</f>
        <v>0.224686771518586</v>
      </c>
      <c r="G196" s="21"/>
      <c r="H196" s="21"/>
      <c r="I196" s="21"/>
      <c r="J196" s="21"/>
      <c r="K196" s="21"/>
      <c r="L196" s="21"/>
      <c r="M196" s="21"/>
      <c r="N196" s="21"/>
      <c r="O196" s="21"/>
      <c r="P196" s="21"/>
    </row>
    <row r="197" customFormat="false" ht="15" hidden="false" customHeight="false" outlineLevel="0" collapsed="false">
      <c r="A197" s="21" t="n">
        <v>173</v>
      </c>
      <c r="B197" s="27" t="n">
        <v>-0.499715009211624</v>
      </c>
      <c r="C197" s="27" t="n">
        <v>-1.38471311125453</v>
      </c>
      <c r="D197" s="24" t="n">
        <f aca="false">$B$6+$B$7*B197</f>
        <v>2.84990788375628E-005</v>
      </c>
      <c r="E197" s="24" t="n">
        <f aca="false">$C$6+$C$7*($B$8*B197+SQRT(1-$B$8^2)*C197)</f>
        <v>-0.201335845385694</v>
      </c>
      <c r="F197" s="24" t="n">
        <f aca="false">$B$9*D197+(1-$B$9)*E197</f>
        <v>-0.100653673153428</v>
      </c>
      <c r="G197" s="21"/>
      <c r="H197" s="21"/>
      <c r="I197" s="21"/>
      <c r="J197" s="21"/>
      <c r="K197" s="21"/>
      <c r="L197" s="21"/>
      <c r="M197" s="21"/>
      <c r="N197" s="21"/>
      <c r="O197" s="21"/>
      <c r="P197" s="21"/>
    </row>
    <row r="198" customFormat="false" ht="15" hidden="false" customHeight="false" outlineLevel="0" collapsed="false">
      <c r="A198" s="21" t="n">
        <v>174</v>
      </c>
      <c r="B198" s="27" t="n">
        <v>0.137173267327224</v>
      </c>
      <c r="C198" s="27" t="n">
        <v>0.0550556880827808</v>
      </c>
      <c r="D198" s="24" t="n">
        <f aca="false">$B$6+$B$7*B198</f>
        <v>0.0637173267327224</v>
      </c>
      <c r="E198" s="24" t="n">
        <f aca="false">$C$6+$C$7*($B$8*B198+SQRT(1-$B$8^2)*C198)</f>
        <v>0.10627559815234</v>
      </c>
      <c r="F198" s="24" t="n">
        <f aca="false">$B$9*D198+(1-$B$9)*E198</f>
        <v>0.0849964624425314</v>
      </c>
      <c r="G198" s="21"/>
      <c r="H198" s="21"/>
      <c r="I198" s="21"/>
      <c r="J198" s="21"/>
      <c r="K198" s="21"/>
      <c r="L198" s="21"/>
      <c r="M198" s="21"/>
      <c r="N198" s="21"/>
      <c r="O198" s="21"/>
      <c r="P198" s="21"/>
    </row>
    <row r="199" customFormat="false" ht="15" hidden="false" customHeight="false" outlineLevel="0" collapsed="false">
      <c r="A199" s="21" t="n">
        <v>175</v>
      </c>
      <c r="B199" s="27" t="n">
        <v>0.118925410472198</v>
      </c>
      <c r="C199" s="27" t="n">
        <v>-0.116646083416602</v>
      </c>
      <c r="D199" s="24" t="n">
        <f aca="false">$B$6+$B$7*B199</f>
        <v>0.0618925410472198</v>
      </c>
      <c r="E199" s="24" t="n">
        <f aca="false">$C$6+$C$7*($B$8*B199+SQRT(1-$B$8^2)*C199)</f>
        <v>0.0718991456297042</v>
      </c>
      <c r="F199" s="24" t="n">
        <f aca="false">$B$9*D199+(1-$B$9)*E199</f>
        <v>0.066895843338462</v>
      </c>
      <c r="G199" s="21"/>
      <c r="H199" s="21"/>
      <c r="I199" s="21"/>
      <c r="J199" s="21"/>
      <c r="K199" s="21"/>
      <c r="L199" s="21"/>
      <c r="M199" s="21"/>
      <c r="N199" s="21"/>
      <c r="O199" s="21"/>
      <c r="P199" s="21"/>
    </row>
    <row r="200" customFormat="false" ht="15" hidden="false" customHeight="false" outlineLevel="0" collapsed="false">
      <c r="A200" s="21" t="n">
        <v>176</v>
      </c>
      <c r="B200" s="27" t="n">
        <v>0.708006860330137</v>
      </c>
      <c r="C200" s="27" t="n">
        <v>0.517305236152958</v>
      </c>
      <c r="D200" s="24" t="n">
        <f aca="false">$B$6+$B$7*B200</f>
        <v>0.120800686033014</v>
      </c>
      <c r="E200" s="24" t="n">
        <f aca="false">$C$6+$C$7*($B$8*B200+SQRT(1-$B$8^2)*C200)</f>
        <v>0.219690984000782</v>
      </c>
      <c r="F200" s="24" t="n">
        <f aca="false">$B$9*D200+(1-$B$9)*E200</f>
        <v>0.170245835016898</v>
      </c>
      <c r="G200" s="21"/>
      <c r="H200" s="21"/>
      <c r="I200" s="21"/>
      <c r="J200" s="21"/>
      <c r="K200" s="21"/>
      <c r="L200" s="21"/>
      <c r="M200" s="21"/>
      <c r="N200" s="21"/>
      <c r="O200" s="21"/>
      <c r="P200" s="21"/>
    </row>
    <row r="201" customFormat="false" ht="15" hidden="false" customHeight="false" outlineLevel="0" collapsed="false">
      <c r="A201" s="21" t="n">
        <v>177</v>
      </c>
      <c r="B201" s="27" t="n">
        <v>0.650593406832071</v>
      </c>
      <c r="C201" s="27" t="n">
        <v>0.493449466661857</v>
      </c>
      <c r="D201" s="24" t="n">
        <f aca="false">$B$6+$B$7*B201</f>
        <v>0.115059340683207</v>
      </c>
      <c r="E201" s="24" t="n">
        <f aca="false">$C$6+$C$7*($B$8*B201+SQRT(1-$B$8^2)*C201)</f>
        <v>0.212719688846887</v>
      </c>
      <c r="F201" s="24" t="n">
        <f aca="false">$B$9*D201+(1-$B$9)*E201</f>
        <v>0.163889514765047</v>
      </c>
      <c r="G201" s="21"/>
      <c r="H201" s="21"/>
      <c r="I201" s="21"/>
      <c r="J201" s="21"/>
      <c r="K201" s="21"/>
      <c r="L201" s="21"/>
      <c r="M201" s="21"/>
      <c r="N201" s="21"/>
      <c r="O201" s="21"/>
      <c r="P201" s="21"/>
    </row>
    <row r="202" customFormat="false" ht="15" hidden="false" customHeight="false" outlineLevel="0" collapsed="false">
      <c r="A202" s="21" t="n">
        <v>178</v>
      </c>
      <c r="B202" s="27" t="n">
        <v>0.110144234318487</v>
      </c>
      <c r="C202" s="27" t="n">
        <v>0.911919141460654</v>
      </c>
      <c r="D202" s="24" t="n">
        <f aca="false">$B$6+$B$7*B202</f>
        <v>0.0610144234318487</v>
      </c>
      <c r="E202" s="24" t="n">
        <f aca="false">$C$6+$C$7*($B$8*B202+SQRT(1-$B$8^2)*C202)</f>
        <v>0.273104696033181</v>
      </c>
      <c r="F202" s="24" t="n">
        <f aca="false">$B$9*D202+(1-$B$9)*E202</f>
        <v>0.167059559732515</v>
      </c>
      <c r="G202" s="21"/>
      <c r="H202" s="21"/>
      <c r="I202" s="21"/>
      <c r="J202" s="21"/>
      <c r="K202" s="21"/>
      <c r="L202" s="21"/>
      <c r="M202" s="21"/>
      <c r="N202" s="21"/>
      <c r="O202" s="21"/>
      <c r="P202" s="21"/>
    </row>
    <row r="203" customFormat="false" ht="15" hidden="false" customHeight="false" outlineLevel="0" collapsed="false">
      <c r="A203" s="21" t="n">
        <v>179</v>
      </c>
      <c r="B203" s="27" t="n">
        <v>1.74730801721985</v>
      </c>
      <c r="C203" s="27" t="n">
        <v>-0.926274242358861</v>
      </c>
      <c r="D203" s="24" t="n">
        <f aca="false">$B$6+$B$7*B203</f>
        <v>0.224730801721985</v>
      </c>
      <c r="E203" s="24" t="n">
        <f aca="false">$C$6+$C$7*($B$8*B203+SQRT(1-$B$8^2)*C203)</f>
        <v>-0.0216196197641891</v>
      </c>
      <c r="F203" s="24" t="n">
        <f aca="false">$B$9*D203+(1-$B$9)*E203</f>
        <v>0.101555590978898</v>
      </c>
      <c r="G203" s="21"/>
      <c r="H203" s="21"/>
      <c r="I203" s="21"/>
      <c r="J203" s="21"/>
      <c r="K203" s="21"/>
      <c r="L203" s="21"/>
      <c r="M203" s="21"/>
      <c r="N203" s="21"/>
      <c r="O203" s="21"/>
      <c r="P203" s="21"/>
    </row>
    <row r="204" customFormat="false" ht="15" hidden="false" customHeight="false" outlineLevel="0" collapsed="false">
      <c r="A204" s="21" t="n">
        <v>180</v>
      </c>
      <c r="B204" s="27" t="n">
        <v>-0.335050293026424</v>
      </c>
      <c r="C204" s="27" t="n">
        <v>-1.06656090641985</v>
      </c>
      <c r="D204" s="24" t="n">
        <f aca="false">$B$6+$B$7*B204</f>
        <v>0.0164949706973576</v>
      </c>
      <c r="E204" s="24" t="n">
        <f aca="false">$C$6+$C$7*($B$8*B204+SQRT(1-$B$8^2)*C204)</f>
        <v>-0.132404411747373</v>
      </c>
      <c r="F204" s="24" t="n">
        <f aca="false">$B$9*D204+(1-$B$9)*E204</f>
        <v>-0.0579547205250077</v>
      </c>
      <c r="G204" s="21"/>
      <c r="H204" s="21"/>
      <c r="I204" s="21"/>
      <c r="J204" s="21"/>
      <c r="K204" s="21"/>
      <c r="L204" s="21"/>
      <c r="M204" s="21"/>
      <c r="N204" s="21"/>
      <c r="O204" s="21"/>
      <c r="P204" s="21"/>
    </row>
    <row r="205" customFormat="false" ht="15" hidden="false" customHeight="false" outlineLevel="0" collapsed="false">
      <c r="A205" s="21" t="n">
        <v>181</v>
      </c>
      <c r="B205" s="27" t="n">
        <v>-0.750710392624586</v>
      </c>
      <c r="C205" s="27" t="n">
        <v>1.49069213567434</v>
      </c>
      <c r="D205" s="24" t="n">
        <f aca="false">$B$6+$B$7*B205</f>
        <v>-0.0250710392624586</v>
      </c>
      <c r="E205" s="24" t="n">
        <f aca="false">$C$6+$C$7*($B$8*B205+SQRT(1-$B$8^2)*C205)</f>
        <v>0.352086391973563</v>
      </c>
      <c r="F205" s="24" t="n">
        <f aca="false">$B$9*D205+(1-$B$9)*E205</f>
        <v>0.163507676355552</v>
      </c>
      <c r="G205" s="21"/>
      <c r="H205" s="21"/>
      <c r="I205" s="21"/>
      <c r="J205" s="21"/>
      <c r="K205" s="21"/>
      <c r="L205" s="21"/>
      <c r="M205" s="21"/>
      <c r="N205" s="21"/>
      <c r="O205" s="21"/>
      <c r="P205" s="21"/>
    </row>
    <row r="206" customFormat="false" ht="15" hidden="false" customHeight="false" outlineLevel="0" collapsed="false">
      <c r="A206" s="21" t="n">
        <v>182</v>
      </c>
      <c r="B206" s="27" t="n">
        <v>-0.734067834466718</v>
      </c>
      <c r="C206" s="27" t="n">
        <v>0.152080685021761</v>
      </c>
      <c r="D206" s="24" t="n">
        <f aca="false">$B$6+$B$7*B206</f>
        <v>-0.0234067834466718</v>
      </c>
      <c r="E206" s="24" t="n">
        <f aca="false">$C$6+$C$7*($B$8*B206+SQRT(1-$B$8^2)*C206)</f>
        <v>0.0904388928642308</v>
      </c>
      <c r="F206" s="24" t="n">
        <f aca="false">$B$9*D206+(1-$B$9)*E206</f>
        <v>0.0335160547087795</v>
      </c>
      <c r="G206" s="21"/>
      <c r="H206" s="21"/>
      <c r="I206" s="21"/>
      <c r="J206" s="21"/>
      <c r="K206" s="21"/>
      <c r="L206" s="21"/>
      <c r="M206" s="21"/>
      <c r="N206" s="21"/>
      <c r="O206" s="21"/>
      <c r="P206" s="21"/>
    </row>
    <row r="207" customFormat="false" ht="15" hidden="false" customHeight="false" outlineLevel="0" collapsed="false">
      <c r="A207" s="21" t="n">
        <v>183</v>
      </c>
      <c r="B207" s="27" t="n">
        <v>-0.505791025826984</v>
      </c>
      <c r="C207" s="27" t="n">
        <v>-1.45650111977225</v>
      </c>
      <c r="D207" s="24" t="n">
        <f aca="false">$B$6+$B$7*B207</f>
        <v>-0.000579102582698429</v>
      </c>
      <c r="E207" s="24" t="n">
        <f aca="false">$C$6+$C$7*($B$8*B207+SQRT(1-$B$8^2)*C207)</f>
        <v>-0.215646405291827</v>
      </c>
      <c r="F207" s="24" t="n">
        <f aca="false">$B$9*D207+(1-$B$9)*E207</f>
        <v>-0.108112753937263</v>
      </c>
      <c r="G207" s="21"/>
      <c r="H207" s="21"/>
      <c r="I207" s="21"/>
      <c r="J207" s="21"/>
      <c r="K207" s="21"/>
      <c r="L207" s="21"/>
      <c r="M207" s="21"/>
      <c r="N207" s="21"/>
      <c r="O207" s="21"/>
      <c r="P207" s="21"/>
    </row>
    <row r="208" customFormat="false" ht="15" hidden="false" customHeight="false" outlineLevel="0" collapsed="false">
      <c r="A208" s="21" t="n">
        <v>184</v>
      </c>
      <c r="B208" s="27" t="n">
        <v>-0.935947779026274</v>
      </c>
      <c r="C208" s="27" t="n">
        <v>-0.967846703435479</v>
      </c>
      <c r="D208" s="24" t="n">
        <f aca="false">$B$6+$B$7*B208</f>
        <v>-0.0435947779026274</v>
      </c>
      <c r="E208" s="24" t="n">
        <f aca="false">$C$6+$C$7*($B$8*B208+SQRT(1-$B$8^2)*C208)</f>
        <v>-0.137096356973188</v>
      </c>
      <c r="F208" s="24" t="n">
        <f aca="false">$B$9*D208+(1-$B$9)*E208</f>
        <v>-0.0903455674379079</v>
      </c>
      <c r="G208" s="21"/>
      <c r="H208" s="21"/>
      <c r="I208" s="21"/>
      <c r="J208" s="21"/>
      <c r="K208" s="21"/>
      <c r="L208" s="21"/>
      <c r="M208" s="21"/>
      <c r="N208" s="21"/>
      <c r="O208" s="21"/>
      <c r="P208" s="21"/>
    </row>
    <row r="209" customFormat="false" ht="15" hidden="false" customHeight="false" outlineLevel="0" collapsed="false">
      <c r="A209" s="21" t="n">
        <v>185</v>
      </c>
      <c r="B209" s="27" t="n">
        <v>-0.644818163483936</v>
      </c>
      <c r="C209" s="27" t="n">
        <v>0.975425695192468</v>
      </c>
      <c r="D209" s="24" t="n">
        <f aca="false">$B$6+$B$7*B209</f>
        <v>-0.0144818163483936</v>
      </c>
      <c r="E209" s="24" t="n">
        <f aca="false">$C$6+$C$7*($B$8*B209+SQRT(1-$B$8^2)*C209)</f>
        <v>0.255350892278331</v>
      </c>
      <c r="F209" s="24" t="n">
        <f aca="false">$B$9*D209+(1-$B$9)*E209</f>
        <v>0.120434537964969</v>
      </c>
      <c r="G209" s="21"/>
      <c r="H209" s="21"/>
      <c r="I209" s="21"/>
      <c r="J209" s="21"/>
      <c r="K209" s="21"/>
      <c r="L209" s="21"/>
      <c r="M209" s="21"/>
      <c r="N209" s="21"/>
      <c r="O209" s="21"/>
      <c r="P209" s="21"/>
    </row>
    <row r="210" customFormat="false" ht="15" hidden="false" customHeight="false" outlineLevel="0" collapsed="false">
      <c r="A210" s="21" t="n">
        <v>186</v>
      </c>
      <c r="B210" s="27" t="n">
        <v>-0.943706532933782</v>
      </c>
      <c r="C210" s="27" t="n">
        <v>-0.616948211266159</v>
      </c>
      <c r="D210" s="24" t="n">
        <f aca="false">$B$6+$B$7*B210</f>
        <v>-0.0443706532933782</v>
      </c>
      <c r="E210" s="24" t="n">
        <f aca="false">$C$6+$C$7*($B$8*B210+SQRT(1-$B$8^2)*C210)</f>
        <v>-0.068644926543342</v>
      </c>
      <c r="F210" s="24" t="n">
        <f aca="false">$B$9*D210+(1-$B$9)*E210</f>
        <v>-0.0565077899183601</v>
      </c>
      <c r="G210" s="21"/>
      <c r="H210" s="21"/>
      <c r="I210" s="21"/>
      <c r="J210" s="21"/>
      <c r="K210" s="21"/>
      <c r="L210" s="21"/>
      <c r="M210" s="21"/>
      <c r="N210" s="21"/>
      <c r="O210" s="21"/>
      <c r="P210" s="21"/>
    </row>
    <row r="211" customFormat="false" ht="15" hidden="false" customHeight="false" outlineLevel="0" collapsed="false">
      <c r="A211" s="21" t="n">
        <v>187</v>
      </c>
      <c r="B211" s="27" t="n">
        <v>-0.772331392981608</v>
      </c>
      <c r="C211" s="27" t="n">
        <v>-0.982994279568006</v>
      </c>
      <c r="D211" s="24" t="n">
        <f aca="false">$B$6+$B$7*B211</f>
        <v>-0.0272331392981608</v>
      </c>
      <c r="E211" s="24" t="n">
        <f aca="false">$C$6+$C$7*($B$8*B211+SQRT(1-$B$8^2)*C211)</f>
        <v>-0.133520008120574</v>
      </c>
      <c r="F211" s="24" t="n">
        <f aca="false">$B$9*D211+(1-$B$9)*E211</f>
        <v>-0.0803765737093674</v>
      </c>
      <c r="G211" s="21"/>
      <c r="H211" s="21"/>
      <c r="I211" s="21"/>
      <c r="J211" s="21"/>
      <c r="K211" s="21"/>
      <c r="L211" s="21"/>
      <c r="M211" s="21"/>
      <c r="N211" s="21"/>
      <c r="O211" s="21"/>
      <c r="P211" s="21"/>
    </row>
    <row r="212" customFormat="false" ht="15" hidden="false" customHeight="false" outlineLevel="0" collapsed="false">
      <c r="A212" s="21" t="n">
        <v>188</v>
      </c>
      <c r="B212" s="27" t="n">
        <v>0.216046735318429</v>
      </c>
      <c r="C212" s="27" t="n">
        <v>-0.0470913838002445</v>
      </c>
      <c r="D212" s="24" t="n">
        <f aca="false">$B$6+$B$7*B212</f>
        <v>0.0716046735318429</v>
      </c>
      <c r="E212" s="24" t="n">
        <f aca="false">$C$6+$C$7*($B$8*B212+SQRT(1-$B$8^2)*C212)</f>
        <v>0.089413880485364</v>
      </c>
      <c r="F212" s="24" t="n">
        <f aca="false">$B$9*D212+(1-$B$9)*E212</f>
        <v>0.0805092770086035</v>
      </c>
      <c r="G212" s="21"/>
      <c r="H212" s="21"/>
      <c r="I212" s="21"/>
      <c r="J212" s="21"/>
      <c r="K212" s="21"/>
      <c r="L212" s="21"/>
      <c r="M212" s="21"/>
      <c r="N212" s="21"/>
      <c r="O212" s="21"/>
      <c r="P212" s="21"/>
    </row>
    <row r="213" customFormat="false" ht="15" hidden="false" customHeight="false" outlineLevel="0" collapsed="false">
      <c r="A213" s="21" t="n">
        <v>189</v>
      </c>
      <c r="B213" s="27" t="n">
        <v>0.582397310525902</v>
      </c>
      <c r="C213" s="27" t="n">
        <v>-0.54395669452364</v>
      </c>
      <c r="D213" s="24" t="n">
        <f aca="false">$B$6+$B$7*B213</f>
        <v>0.10823973105259</v>
      </c>
      <c r="E213" s="24" t="n">
        <f aca="false">$C$6+$C$7*($B$8*B213+SQRT(1-$B$8^2)*C213)</f>
        <v>0.00670258492072424</v>
      </c>
      <c r="F213" s="24" t="n">
        <f aca="false">$B$9*D213+(1-$B$9)*E213</f>
        <v>0.0574711579866572</v>
      </c>
      <c r="G213" s="21"/>
      <c r="H213" s="21"/>
      <c r="I213" s="21"/>
      <c r="J213" s="21"/>
      <c r="K213" s="21"/>
      <c r="L213" s="21"/>
      <c r="M213" s="21"/>
      <c r="N213" s="21"/>
      <c r="O213" s="21"/>
      <c r="P213" s="21"/>
    </row>
    <row r="214" customFormat="false" ht="15" hidden="false" customHeight="false" outlineLevel="0" collapsed="false">
      <c r="A214" s="21" t="n">
        <v>190</v>
      </c>
      <c r="B214" s="27" t="n">
        <v>0.218764221091518</v>
      </c>
      <c r="C214" s="27" t="n">
        <v>0.516502826103832</v>
      </c>
      <c r="D214" s="24" t="n">
        <f aca="false">$B$6+$B$7*B214</f>
        <v>0.0718764221091518</v>
      </c>
      <c r="E214" s="24" t="n">
        <f aca="false">$C$6+$C$7*($B$8*B214+SQRT(1-$B$8^2)*C214)</f>
        <v>0.199964038816449</v>
      </c>
      <c r="F214" s="24" t="n">
        <f aca="false">$B$9*D214+(1-$B$9)*E214</f>
        <v>0.135920230462801</v>
      </c>
      <c r="G214" s="21"/>
      <c r="H214" s="21"/>
      <c r="I214" s="21"/>
      <c r="J214" s="21"/>
      <c r="K214" s="21"/>
      <c r="L214" s="21"/>
      <c r="M214" s="21"/>
      <c r="N214" s="21"/>
      <c r="O214" s="21"/>
      <c r="P214" s="21"/>
    </row>
    <row r="215" customFormat="false" ht="15" hidden="false" customHeight="false" outlineLevel="0" collapsed="false">
      <c r="A215" s="21" t="n">
        <v>191</v>
      </c>
      <c r="B215" s="27" t="n">
        <v>1.50421060819805</v>
      </c>
      <c r="C215" s="27" t="n">
        <v>1.45101720999034</v>
      </c>
      <c r="D215" s="24" t="n">
        <f aca="false">$B$6+$B$7*B215</f>
        <v>0.200421060819805</v>
      </c>
      <c r="E215" s="24" t="n">
        <f aca="false">$C$6+$C$7*($B$8*B215+SQRT(1-$B$8^2)*C215)</f>
        <v>0.434508566125779</v>
      </c>
      <c r="F215" s="24" t="n">
        <f aca="false">$B$9*D215+(1-$B$9)*E215</f>
        <v>0.317464813472792</v>
      </c>
      <c r="G215" s="21"/>
      <c r="H215" s="21"/>
      <c r="I215" s="21"/>
      <c r="J215" s="21"/>
      <c r="K215" s="21"/>
      <c r="L215" s="21"/>
      <c r="M215" s="21"/>
      <c r="N215" s="21"/>
      <c r="O215" s="21"/>
      <c r="P215" s="21"/>
    </row>
    <row r="216" customFormat="false" ht="15" hidden="false" customHeight="false" outlineLevel="0" collapsed="false">
      <c r="A216" s="21" t="n">
        <v>192</v>
      </c>
      <c r="B216" s="27" t="n">
        <v>-1.34490310762156</v>
      </c>
      <c r="C216" s="27" t="n">
        <v>-0.496104379006017</v>
      </c>
      <c r="D216" s="24" t="n">
        <f aca="false">$B$6+$B$7*B216</f>
        <v>-0.0844903107621558</v>
      </c>
      <c r="E216" s="24" t="n">
        <f aca="false">$C$6+$C$7*($B$8*B216+SQRT(1-$B$8^2)*C216)</f>
        <v>-0.0610123313228669</v>
      </c>
      <c r="F216" s="24" t="n">
        <f aca="false">$B$9*D216+(1-$B$9)*E216</f>
        <v>-0.0727513210425113</v>
      </c>
      <c r="G216" s="21"/>
      <c r="H216" s="21"/>
      <c r="I216" s="21"/>
      <c r="J216" s="21"/>
      <c r="K216" s="21"/>
      <c r="L216" s="21"/>
      <c r="M216" s="21"/>
      <c r="N216" s="21"/>
      <c r="O216" s="21"/>
      <c r="P216" s="21"/>
    </row>
    <row r="217" customFormat="false" ht="15" hidden="false" customHeight="false" outlineLevel="0" collapsed="false">
      <c r="A217" s="21" t="n">
        <v>193</v>
      </c>
      <c r="B217" s="27" t="n">
        <v>0.122748628499813</v>
      </c>
      <c r="C217" s="27" t="n">
        <v>0.288685587423582</v>
      </c>
      <c r="D217" s="24" t="n">
        <f aca="false">$B$6+$B$7*B217</f>
        <v>0.0622748628499813</v>
      </c>
      <c r="E217" s="24" t="n">
        <f aca="false">$C$6+$C$7*($B$8*B217+SQRT(1-$B$8^2)*C217)</f>
        <v>0.151480535962665</v>
      </c>
      <c r="F217" s="24" t="n">
        <f aca="false">$B$9*D217+(1-$B$9)*E217</f>
        <v>0.106877699406323</v>
      </c>
      <c r="G217" s="21"/>
      <c r="H217" s="21"/>
      <c r="I217" s="21"/>
      <c r="J217" s="21"/>
      <c r="K217" s="21"/>
      <c r="L217" s="21"/>
      <c r="M217" s="21"/>
      <c r="N217" s="21"/>
      <c r="O217" s="21"/>
      <c r="P217" s="21"/>
    </row>
    <row r="218" customFormat="false" ht="15" hidden="false" customHeight="false" outlineLevel="0" collapsed="false">
      <c r="A218" s="21" t="n">
        <v>194</v>
      </c>
      <c r="B218" s="27" t="n">
        <v>-0.801594351248204</v>
      </c>
      <c r="C218" s="27" t="n">
        <v>-2.53589429416403</v>
      </c>
      <c r="D218" s="24" t="n">
        <f aca="false">$B$6+$B$7*B218</f>
        <v>-0.0301594351248204</v>
      </c>
      <c r="E218" s="24" t="n">
        <f aca="false">$C$6+$C$7*($B$8*B218+SQRT(1-$B$8^2)*C218)</f>
        <v>-0.438995539036903</v>
      </c>
      <c r="F218" s="24" t="n">
        <f aca="false">$B$9*D218+(1-$B$9)*E218</f>
        <v>-0.234577487080861</v>
      </c>
      <c r="G218" s="21"/>
      <c r="H218" s="21"/>
      <c r="I218" s="21"/>
      <c r="J218" s="21"/>
      <c r="K218" s="21"/>
      <c r="L218" s="21"/>
      <c r="M218" s="21"/>
      <c r="N218" s="21"/>
      <c r="O218" s="21"/>
      <c r="P218" s="21"/>
    </row>
    <row r="219" customFormat="false" ht="15" hidden="false" customHeight="false" outlineLevel="0" collapsed="false">
      <c r="A219" s="21" t="n">
        <v>195</v>
      </c>
      <c r="B219" s="27" t="n">
        <v>-0.382142212213735</v>
      </c>
      <c r="C219" s="27" t="n">
        <v>0.766482587203004</v>
      </c>
      <c r="D219" s="24" t="n">
        <f aca="false">$B$6+$B$7*B219</f>
        <v>0.0117857787786265</v>
      </c>
      <c r="E219" s="24" t="n">
        <f aca="false">$C$6+$C$7*($B$8*B219+SQRT(1-$B$8^2)*C219)</f>
        <v>0.224913610341504</v>
      </c>
      <c r="F219" s="24" t="n">
        <f aca="false">$B$9*D219+(1-$B$9)*E219</f>
        <v>0.118349694560065</v>
      </c>
      <c r="G219" s="21"/>
      <c r="H219" s="21"/>
      <c r="I219" s="21"/>
      <c r="J219" s="21"/>
      <c r="K219" s="21"/>
      <c r="L219" s="21"/>
      <c r="M219" s="21"/>
      <c r="N219" s="21"/>
      <c r="O219" s="21"/>
      <c r="P219" s="21"/>
    </row>
    <row r="220" customFormat="false" ht="15" hidden="false" customHeight="false" outlineLevel="0" collapsed="false">
      <c r="A220" s="21" t="n">
        <v>196</v>
      </c>
      <c r="B220" s="27" t="n">
        <v>1.88098258553868</v>
      </c>
      <c r="C220" s="27" t="n">
        <v>-1.17965662475532</v>
      </c>
      <c r="D220" s="24" t="n">
        <f aca="false">$B$6+$B$7*B220</f>
        <v>0.238098258553868</v>
      </c>
      <c r="E220" s="24" t="n">
        <f aca="false">$C$6+$C$7*($B$8*B220+SQRT(1-$B$8^2)*C220)</f>
        <v>-0.0659252407660031</v>
      </c>
      <c r="F220" s="24" t="n">
        <f aca="false">$B$9*D220+(1-$B$9)*E220</f>
        <v>0.0860865088939325</v>
      </c>
      <c r="G220" s="21"/>
      <c r="H220" s="21"/>
      <c r="I220" s="21"/>
      <c r="J220" s="21"/>
      <c r="K220" s="21"/>
      <c r="L220" s="21"/>
      <c r="M220" s="21"/>
      <c r="N220" s="21"/>
      <c r="O220" s="21"/>
      <c r="P220" s="21"/>
    </row>
    <row r="221" customFormat="false" ht="15" hidden="false" customHeight="false" outlineLevel="0" collapsed="false">
      <c r="A221" s="21" t="n">
        <v>197</v>
      </c>
      <c r="B221" s="27" t="n">
        <v>-1.39920482495647</v>
      </c>
      <c r="C221" s="27" t="n">
        <v>0.352544204935014</v>
      </c>
      <c r="D221" s="24" t="n">
        <f aca="false">$B$6+$B$7*B221</f>
        <v>-0.0899204824956472</v>
      </c>
      <c r="E221" s="24" t="n">
        <f aca="false">$C$6+$C$7*($B$8*B221+SQRT(1-$B$8^2)*C221)</f>
        <v>0.103116080111018</v>
      </c>
      <c r="F221" s="24" t="n">
        <f aca="false">$B$9*D221+(1-$B$9)*E221</f>
        <v>0.00659779880768564</v>
      </c>
      <c r="G221" s="21"/>
      <c r="H221" s="21"/>
      <c r="I221" s="21"/>
      <c r="J221" s="21"/>
      <c r="K221" s="21"/>
      <c r="L221" s="21"/>
      <c r="M221" s="21"/>
      <c r="N221" s="21"/>
      <c r="O221" s="21"/>
      <c r="P221" s="21"/>
    </row>
    <row r="222" customFormat="false" ht="15" hidden="false" customHeight="false" outlineLevel="0" collapsed="false">
      <c r="A222" s="21" t="n">
        <v>198</v>
      </c>
      <c r="B222" s="27" t="n">
        <v>-0.576860300859338</v>
      </c>
      <c r="C222" s="27" t="n">
        <v>-1.20866459007832</v>
      </c>
      <c r="D222" s="24" t="n">
        <f aca="false">$B$6+$B$7*B222</f>
        <v>-0.00768603008593377</v>
      </c>
      <c r="E222" s="24" t="n">
        <f aca="false">$C$6+$C$7*($B$8*B222+SQRT(1-$B$8^2)*C222)</f>
        <v>-0.16992333330334</v>
      </c>
      <c r="F222" s="24" t="n">
        <f aca="false">$B$9*D222+(1-$B$9)*E222</f>
        <v>-0.088804681694637</v>
      </c>
      <c r="G222" s="21"/>
      <c r="H222" s="21"/>
      <c r="I222" s="21"/>
      <c r="J222" s="21"/>
      <c r="K222" s="21"/>
      <c r="L222" s="21"/>
      <c r="M222" s="21"/>
      <c r="N222" s="21"/>
      <c r="O222" s="21"/>
      <c r="P222" s="21"/>
    </row>
    <row r="223" customFormat="false" ht="15" hidden="false" customHeight="false" outlineLevel="0" collapsed="false">
      <c r="A223" s="21" t="n">
        <v>199</v>
      </c>
      <c r="B223" s="27" t="n">
        <v>-0.412512915583225</v>
      </c>
      <c r="C223" s="27" t="n">
        <v>1.08630679871482</v>
      </c>
      <c r="D223" s="24" t="n">
        <f aca="false">$B$6+$B$7*B223</f>
        <v>0.00874870844167749</v>
      </c>
      <c r="E223" s="24" t="n">
        <f aca="false">$C$6+$C$7*($B$8*B223+SQRT(1-$B$8^2)*C223)</f>
        <v>0.286371272254077</v>
      </c>
      <c r="F223" s="24" t="n">
        <f aca="false">$B$9*D223+(1-$B$9)*E223</f>
        <v>0.147559990347877</v>
      </c>
      <c r="G223" s="21"/>
      <c r="H223" s="21"/>
      <c r="I223" s="21"/>
      <c r="J223" s="21"/>
      <c r="K223" s="21"/>
      <c r="L223" s="21"/>
      <c r="M223" s="21"/>
      <c r="N223" s="21"/>
      <c r="O223" s="21"/>
      <c r="P223" s="21"/>
    </row>
    <row r="224" customFormat="false" ht="15" hidden="false" customHeight="false" outlineLevel="0" collapsed="false">
      <c r="A224" s="21" t="n">
        <v>200</v>
      </c>
      <c r="B224" s="27" t="n">
        <v>-0.335037044026497</v>
      </c>
      <c r="C224" s="27" t="n">
        <v>-0.930637275141893</v>
      </c>
      <c r="D224" s="24" t="n">
        <f aca="false">$B$6+$B$7*B224</f>
        <v>0.0164962955973503</v>
      </c>
      <c r="E224" s="24" t="n">
        <f aca="false">$C$6+$C$7*($B$8*B224+SQRT(1-$B$8^2)*C224)</f>
        <v>-0.105768398538</v>
      </c>
      <c r="F224" s="24" t="n">
        <f aca="false">$B$9*D224+(1-$B$9)*E224</f>
        <v>-0.0446360514703249</v>
      </c>
      <c r="G224" s="21"/>
      <c r="H224" s="21"/>
      <c r="I224" s="21"/>
      <c r="J224" s="21"/>
      <c r="K224" s="21"/>
      <c r="L224" s="21"/>
      <c r="M224" s="21"/>
      <c r="N224" s="21"/>
      <c r="O224" s="21"/>
      <c r="P224" s="21"/>
    </row>
    <row r="225" customFormat="false" ht="15" hidden="false" customHeight="false" outlineLevel="0" collapsed="false">
      <c r="A225" s="21" t="n">
        <v>201</v>
      </c>
      <c r="B225" s="27" t="n">
        <v>-0.418863094439654</v>
      </c>
      <c r="C225" s="27" t="n">
        <v>-0.658860979849078</v>
      </c>
      <c r="D225" s="24" t="n">
        <f aca="false">$B$6+$B$7*B225</f>
        <v>0.00811369055603458</v>
      </c>
      <c r="E225" s="24" t="n">
        <f aca="false">$C$6+$C$7*($B$8*B225+SQRT(1-$B$8^2)*C225)</f>
        <v>-0.0558643807424175</v>
      </c>
      <c r="F225" s="24" t="n">
        <f aca="false">$B$9*D225+(1-$B$9)*E225</f>
        <v>-0.0238753450931914</v>
      </c>
      <c r="G225" s="21"/>
      <c r="H225" s="21"/>
      <c r="I225" s="21"/>
      <c r="J225" s="21"/>
      <c r="K225" s="21"/>
      <c r="L225" s="21"/>
      <c r="M225" s="21"/>
      <c r="N225" s="21"/>
      <c r="O225" s="21"/>
      <c r="P225" s="21"/>
    </row>
    <row r="226" customFormat="false" ht="15" hidden="false" customHeight="false" outlineLevel="0" collapsed="false">
      <c r="A226" s="21" t="n">
        <v>202</v>
      </c>
      <c r="B226" s="27" t="n">
        <v>-0.174289147279917</v>
      </c>
      <c r="C226" s="27" t="n">
        <v>0.775920968985478</v>
      </c>
      <c r="D226" s="24" t="n">
        <f aca="false">$B$6+$B$7*B226</f>
        <v>0.0325710852720083</v>
      </c>
      <c r="E226" s="24" t="n">
        <f aca="false">$C$6+$C$7*($B$8*B226+SQRT(1-$B$8^2)*C226)</f>
        <v>0.235077270488028</v>
      </c>
      <c r="F226" s="24" t="n">
        <f aca="false">$B$9*D226+(1-$B$9)*E226</f>
        <v>0.133824177880018</v>
      </c>
      <c r="G226" s="21"/>
      <c r="H226" s="21"/>
      <c r="I226" s="21"/>
      <c r="J226" s="21"/>
      <c r="K226" s="21"/>
      <c r="L226" s="21"/>
      <c r="M226" s="21"/>
      <c r="N226" s="21"/>
      <c r="O226" s="21"/>
      <c r="P226" s="21"/>
    </row>
    <row r="227" customFormat="false" ht="15" hidden="false" customHeight="false" outlineLevel="0" collapsed="false">
      <c r="A227" s="21" t="n">
        <v>203</v>
      </c>
      <c r="B227" s="27" t="n">
        <v>-0.954037575711386</v>
      </c>
      <c r="C227" s="27" t="n">
        <v>-1.528707580108</v>
      </c>
      <c r="D227" s="24" t="n">
        <f aca="false">$B$6+$B$7*B227</f>
        <v>-0.0454037575711386</v>
      </c>
      <c r="E227" s="24" t="n">
        <f aca="false">$C$6+$C$7*($B$8*B227+SQRT(1-$B$8^2)*C227)</f>
        <v>-0.247725786003611</v>
      </c>
      <c r="F227" s="24" t="n">
        <f aca="false">$B$9*D227+(1-$B$9)*E227</f>
        <v>-0.146564771787375</v>
      </c>
      <c r="G227" s="21"/>
      <c r="H227" s="21"/>
      <c r="I227" s="21"/>
      <c r="J227" s="21"/>
      <c r="K227" s="21"/>
      <c r="L227" s="21"/>
      <c r="M227" s="21"/>
      <c r="N227" s="21"/>
      <c r="O227" s="21"/>
      <c r="P227" s="21"/>
    </row>
    <row r="228" customFormat="false" ht="15" hidden="false" customHeight="false" outlineLevel="0" collapsed="false">
      <c r="A228" s="21" t="n">
        <v>204</v>
      </c>
      <c r="B228" s="27" t="n">
        <v>-0.401252176328303</v>
      </c>
      <c r="C228" s="27" t="n">
        <v>0.0173814112060654</v>
      </c>
      <c r="D228" s="24" t="n">
        <f aca="false">$B$6+$B$7*B228</f>
        <v>0.00987478236716968</v>
      </c>
      <c r="E228" s="24" t="n">
        <f aca="false">$C$6+$C$7*($B$8*B228+SQRT(1-$B$8^2)*C228)</f>
        <v>0.0773559600240162</v>
      </c>
      <c r="F228" s="24" t="n">
        <f aca="false">$B$9*D228+(1-$B$9)*E228</f>
        <v>0.0436153711955929</v>
      </c>
      <c r="G228" s="21"/>
      <c r="H228" s="21"/>
      <c r="I228" s="21"/>
      <c r="J228" s="21"/>
      <c r="K228" s="21"/>
      <c r="L228" s="21"/>
      <c r="M228" s="21"/>
      <c r="N228" s="21"/>
      <c r="O228" s="21"/>
      <c r="P228" s="21"/>
    </row>
    <row r="229" customFormat="false" ht="15" hidden="false" customHeight="false" outlineLevel="0" collapsed="false">
      <c r="A229" s="21" t="n">
        <v>205</v>
      </c>
      <c r="B229" s="27" t="n">
        <v>-0.470377929005359</v>
      </c>
      <c r="C229" s="27" t="n">
        <v>1.52057742049985</v>
      </c>
      <c r="D229" s="24" t="n">
        <f aca="false">$B$6+$B$7*B229</f>
        <v>0.00296220709946413</v>
      </c>
      <c r="E229" s="24" t="n">
        <f aca="false">$C$6+$C$7*($B$8*B229+SQRT(1-$B$8^2)*C229)</f>
        <v>0.369155986409552</v>
      </c>
      <c r="F229" s="24" t="n">
        <f aca="false">$B$9*D229+(1-$B$9)*E229</f>
        <v>0.186059096754508</v>
      </c>
      <c r="G229" s="21"/>
      <c r="H229" s="21"/>
      <c r="I229" s="21"/>
      <c r="J229" s="21"/>
      <c r="K229" s="21"/>
      <c r="L229" s="21"/>
      <c r="M229" s="21"/>
      <c r="N229" s="21"/>
      <c r="O229" s="21"/>
      <c r="P229" s="21"/>
    </row>
    <row r="230" customFormat="false" ht="15" hidden="false" customHeight="false" outlineLevel="0" collapsed="false">
      <c r="A230" s="21" t="n">
        <v>206</v>
      </c>
      <c r="B230" s="27" t="n">
        <v>-1.15016249798922</v>
      </c>
      <c r="C230" s="27" t="n">
        <v>1.11878874210149</v>
      </c>
      <c r="D230" s="24" t="n">
        <f aca="false">$B$6+$B$7*B230</f>
        <v>-0.0650162497989222</v>
      </c>
      <c r="E230" s="24" t="n">
        <f aca="false">$C$6+$C$7*($B$8*B230+SQRT(1-$B$8^2)*C230)</f>
        <v>0.263230423929942</v>
      </c>
      <c r="F230" s="24" t="n">
        <f aca="false">$B$9*D230+(1-$B$9)*E230</f>
        <v>0.0991070870655098</v>
      </c>
      <c r="G230" s="21"/>
      <c r="H230" s="21"/>
      <c r="I230" s="21"/>
      <c r="J230" s="21"/>
      <c r="K230" s="21"/>
      <c r="L230" s="21"/>
      <c r="M230" s="21"/>
      <c r="N230" s="21"/>
      <c r="O230" s="21"/>
      <c r="P230" s="21"/>
    </row>
    <row r="231" customFormat="false" ht="15" hidden="false" customHeight="false" outlineLevel="0" collapsed="false">
      <c r="A231" s="21" t="n">
        <v>207</v>
      </c>
      <c r="B231" s="27" t="n">
        <v>-0.773222567343906</v>
      </c>
      <c r="C231" s="27" t="n">
        <v>-1.16263134081799</v>
      </c>
      <c r="D231" s="24" t="n">
        <f aca="false">$B$6+$B$7*B231</f>
        <v>-0.0273222567343906</v>
      </c>
      <c r="E231" s="24" t="n">
        <f aca="false">$C$6+$C$7*($B$8*B231+SQRT(1-$B$8^2)*C231)</f>
        <v>-0.168757186211511</v>
      </c>
      <c r="F231" s="24" t="n">
        <f aca="false">$B$9*D231+(1-$B$9)*E231</f>
        <v>-0.0980397214729506</v>
      </c>
      <c r="G231" s="21"/>
      <c r="H231" s="21"/>
      <c r="I231" s="21"/>
      <c r="J231" s="21"/>
      <c r="K231" s="21"/>
      <c r="L231" s="21"/>
      <c r="M231" s="21"/>
      <c r="N231" s="21"/>
      <c r="O231" s="21"/>
      <c r="P231" s="21"/>
    </row>
    <row r="232" customFormat="false" ht="15" hidden="false" customHeight="false" outlineLevel="0" collapsed="false">
      <c r="A232" s="21" t="n">
        <v>208</v>
      </c>
      <c r="B232" s="27" t="n">
        <v>0.0320641606387755</v>
      </c>
      <c r="C232" s="27" t="n">
        <v>-1.87527216164077</v>
      </c>
      <c r="D232" s="24" t="n">
        <f aca="false">$B$6+$B$7*B232</f>
        <v>0.0532064160638776</v>
      </c>
      <c r="E232" s="24" t="n">
        <f aca="false">$C$6+$C$7*($B$8*B232+SQRT(1-$B$8^2)*C232)</f>
        <v>-0.276194227563722</v>
      </c>
      <c r="F232" s="24" t="n">
        <f aca="false">$B$9*D232+(1-$B$9)*E232</f>
        <v>-0.111493905749922</v>
      </c>
      <c r="G232" s="21"/>
      <c r="H232" s="21"/>
      <c r="I232" s="21"/>
      <c r="J232" s="21"/>
      <c r="K232" s="21"/>
      <c r="L232" s="21"/>
      <c r="M232" s="21"/>
      <c r="N232" s="21"/>
      <c r="O232" s="21"/>
      <c r="P232" s="21"/>
    </row>
    <row r="233" customFormat="false" ht="15" hidden="false" customHeight="false" outlineLevel="0" collapsed="false">
      <c r="A233" s="21" t="n">
        <v>209</v>
      </c>
      <c r="B233" s="27" t="n">
        <v>0.335708838730358</v>
      </c>
      <c r="C233" s="27" t="n">
        <v>0.514315786858164</v>
      </c>
      <c r="D233" s="24" t="n">
        <f aca="false">$B$6+$B$7*B233</f>
        <v>0.0835708838730358</v>
      </c>
      <c r="E233" s="24" t="n">
        <f aca="false">$C$6+$C$7*($B$8*B233+SQRT(1-$B$8^2)*C233)</f>
        <v>0.204213253106057</v>
      </c>
      <c r="F233" s="24" t="n">
        <f aca="false">$B$9*D233+(1-$B$9)*E233</f>
        <v>0.143892068489546</v>
      </c>
      <c r="G233" s="21"/>
      <c r="H233" s="21"/>
      <c r="I233" s="21"/>
      <c r="J233" s="21"/>
      <c r="K233" s="21"/>
      <c r="L233" s="21"/>
      <c r="M233" s="21"/>
      <c r="N233" s="21"/>
      <c r="O233" s="21"/>
      <c r="P233" s="21"/>
    </row>
    <row r="234" customFormat="false" ht="15" hidden="false" customHeight="false" outlineLevel="0" collapsed="false">
      <c r="A234" s="21" t="n">
        <v>210</v>
      </c>
      <c r="B234" s="27" t="n">
        <v>-0.396220844768007</v>
      </c>
      <c r="C234" s="27" t="n">
        <v>-0.10391628272435</v>
      </c>
      <c r="D234" s="24" t="n">
        <f aca="false">$B$6+$B$7*B234</f>
        <v>0.0103779155231993</v>
      </c>
      <c r="E234" s="24" t="n">
        <f aca="false">$C$6+$C$7*($B$8*B234+SQRT(1-$B$8^2)*C234)</f>
        <v>0.0537878167179635</v>
      </c>
      <c r="F234" s="24" t="n">
        <f aca="false">$B$9*D234+(1-$B$9)*E234</f>
        <v>0.0320828661205814</v>
      </c>
      <c r="G234" s="21"/>
      <c r="H234" s="21"/>
      <c r="I234" s="21"/>
      <c r="J234" s="21"/>
      <c r="K234" s="21"/>
      <c r="L234" s="21"/>
      <c r="M234" s="21"/>
      <c r="N234" s="21"/>
      <c r="O234" s="21"/>
      <c r="P234" s="21"/>
    </row>
    <row r="235" customFormat="false" ht="15" hidden="false" customHeight="false" outlineLevel="0" collapsed="false">
      <c r="A235" s="21" t="n">
        <v>211</v>
      </c>
      <c r="B235" s="27" t="n">
        <v>0.944806350914449</v>
      </c>
      <c r="C235" s="27" t="n">
        <v>-2.26266729943525</v>
      </c>
      <c r="D235" s="24" t="n">
        <f aca="false">$B$6+$B$7*B235</f>
        <v>0.144480635091445</v>
      </c>
      <c r="E235" s="24" t="n">
        <f aca="false">$C$6+$C$7*($B$8*B235+SQRT(1-$B$8^2)*C235)</f>
        <v>-0.315598173267227</v>
      </c>
      <c r="F235" s="24" t="n">
        <f aca="false">$B$9*D235+(1-$B$9)*E235</f>
        <v>-0.0855587690878908</v>
      </c>
      <c r="G235" s="21"/>
      <c r="H235" s="21"/>
      <c r="I235" s="21"/>
      <c r="J235" s="21"/>
      <c r="K235" s="21"/>
      <c r="L235" s="21"/>
      <c r="M235" s="21"/>
      <c r="N235" s="21"/>
      <c r="O235" s="21"/>
      <c r="P235" s="21"/>
    </row>
    <row r="236" customFormat="false" ht="15" hidden="false" customHeight="false" outlineLevel="0" collapsed="false">
      <c r="A236" s="21" t="n">
        <v>212</v>
      </c>
      <c r="B236" s="27" t="n">
        <v>-0.196204915314785</v>
      </c>
      <c r="C236" s="27" t="n">
        <v>-0.405599680033839</v>
      </c>
      <c r="D236" s="24" t="n">
        <f aca="false">$B$6+$B$7*B236</f>
        <v>0.0303795084685215</v>
      </c>
      <c r="E236" s="24" t="n">
        <f aca="false">$C$6+$C$7*($B$8*B236+SQRT(1-$B$8^2)*C236)</f>
        <v>0.00267082291388647</v>
      </c>
      <c r="F236" s="24" t="n">
        <f aca="false">$B$9*D236+(1-$B$9)*E236</f>
        <v>0.016525165691204</v>
      </c>
      <c r="G236" s="21"/>
      <c r="H236" s="21"/>
      <c r="I236" s="21"/>
      <c r="J236" s="21"/>
      <c r="K236" s="21"/>
      <c r="L236" s="21"/>
      <c r="M236" s="21"/>
      <c r="N236" s="21"/>
      <c r="O236" s="21"/>
      <c r="P236" s="21"/>
    </row>
    <row r="237" customFormat="false" ht="15" hidden="false" customHeight="false" outlineLevel="0" collapsed="false">
      <c r="A237" s="21" t="n">
        <v>213</v>
      </c>
      <c r="B237" s="27" t="n">
        <v>-0.210025326739603</v>
      </c>
      <c r="C237" s="27" t="n">
        <v>2.51770204254558</v>
      </c>
      <c r="D237" s="24" t="n">
        <f aca="false">$B$6+$B$7*B237</f>
        <v>0.0289974673260397</v>
      </c>
      <c r="E237" s="24" t="n">
        <f aca="false">$C$6+$C$7*($B$8*B237+SQRT(1-$B$8^2)*C237)</f>
        <v>0.574965813218388</v>
      </c>
      <c r="F237" s="24" t="n">
        <f aca="false">$B$9*D237+(1-$B$9)*E237</f>
        <v>0.301981640272214</v>
      </c>
      <c r="G237" s="21"/>
      <c r="H237" s="21"/>
      <c r="I237" s="21"/>
      <c r="J237" s="21"/>
      <c r="K237" s="21"/>
      <c r="L237" s="21"/>
      <c r="M237" s="21"/>
      <c r="N237" s="21"/>
      <c r="O237" s="21"/>
      <c r="P237" s="21"/>
    </row>
    <row r="238" customFormat="false" ht="15" hidden="false" customHeight="false" outlineLevel="0" collapsed="false">
      <c r="A238" s="21" t="n">
        <v>214</v>
      </c>
      <c r="B238" s="27" t="n">
        <v>-1.65529340024274</v>
      </c>
      <c r="C238" s="27" t="n">
        <v>1.02176716002038</v>
      </c>
      <c r="D238" s="24" t="n">
        <f aca="false">$B$6+$B$7*B238</f>
        <v>-0.115529340024274</v>
      </c>
      <c r="E238" s="24" t="n">
        <f aca="false">$C$6+$C$7*($B$8*B238+SQRT(1-$B$8^2)*C238)</f>
        <v>0.2240129182289</v>
      </c>
      <c r="F238" s="24" t="n">
        <f aca="false">$B$9*D238+(1-$B$9)*E238</f>
        <v>0.0542417891023129</v>
      </c>
      <c r="G238" s="21"/>
      <c r="H238" s="21"/>
      <c r="I238" s="21"/>
      <c r="J238" s="21"/>
      <c r="K238" s="21"/>
      <c r="L238" s="21"/>
      <c r="M238" s="21"/>
      <c r="N238" s="21"/>
      <c r="O238" s="21"/>
      <c r="P238" s="21"/>
    </row>
    <row r="239" customFormat="false" ht="15" hidden="false" customHeight="false" outlineLevel="0" collapsed="false">
      <c r="A239" s="21" t="n">
        <v>215</v>
      </c>
      <c r="B239" s="27" t="n">
        <v>-0.350202619374417</v>
      </c>
      <c r="C239" s="27" t="n">
        <v>-1.63953768848843</v>
      </c>
      <c r="D239" s="24" t="n">
        <f aca="false">$B$6+$B$7*B239</f>
        <v>0.0149797380625583</v>
      </c>
      <c r="E239" s="24" t="n">
        <f aca="false">$C$6+$C$7*($B$8*B239+SQRT(1-$B$8^2)*C239)</f>
        <v>-0.245290564843686</v>
      </c>
      <c r="F239" s="24" t="n">
        <f aca="false">$B$9*D239+(1-$B$9)*E239</f>
        <v>-0.115155413390564</v>
      </c>
      <c r="G239" s="21"/>
      <c r="H239" s="21"/>
      <c r="I239" s="21"/>
      <c r="J239" s="21"/>
      <c r="K239" s="21"/>
      <c r="L239" s="21"/>
      <c r="M239" s="21"/>
      <c r="N239" s="21"/>
      <c r="O239" s="21"/>
      <c r="P239" s="21"/>
    </row>
    <row r="240" customFormat="false" ht="15" hidden="false" customHeight="false" outlineLevel="0" collapsed="false">
      <c r="A240" s="21" t="n">
        <v>216</v>
      </c>
      <c r="B240" s="27" t="n">
        <v>1.26439696384267</v>
      </c>
      <c r="C240" s="27" t="n">
        <v>0.765635700993823</v>
      </c>
      <c r="D240" s="24" t="n">
        <f aca="false">$B$6+$B$7*B240</f>
        <v>0.176439696384267</v>
      </c>
      <c r="E240" s="24" t="n">
        <f aca="false">$C$6+$C$7*($B$8*B240+SQRT(1-$B$8^2)*C240)</f>
        <v>0.290609222257145</v>
      </c>
      <c r="F240" s="24" t="n">
        <f aca="false">$B$9*D240+(1-$B$9)*E240</f>
        <v>0.233524459320706</v>
      </c>
      <c r="G240" s="21"/>
      <c r="H240" s="21"/>
      <c r="I240" s="21"/>
      <c r="J240" s="21"/>
      <c r="K240" s="21"/>
      <c r="L240" s="21"/>
      <c r="M240" s="21"/>
      <c r="N240" s="21"/>
      <c r="O240" s="21"/>
      <c r="P240" s="21"/>
    </row>
    <row r="241" customFormat="false" ht="15" hidden="false" customHeight="false" outlineLevel="0" collapsed="false">
      <c r="A241" s="21" t="n">
        <v>217</v>
      </c>
      <c r="B241" s="27" t="n">
        <v>0.305541343711705</v>
      </c>
      <c r="C241" s="27" t="n">
        <v>-0.111550880340958</v>
      </c>
      <c r="D241" s="24" t="n">
        <f aca="false">$B$6+$B$7*B241</f>
        <v>0.0805541343711705</v>
      </c>
      <c r="E241" s="24" t="n">
        <f aca="false">$C$6+$C$7*($B$8*B241+SQRT(1-$B$8^2)*C241)</f>
        <v>0.0803622347729794</v>
      </c>
      <c r="F241" s="24" t="n">
        <f aca="false">$B$9*D241+(1-$B$9)*E241</f>
        <v>0.0804581845720749</v>
      </c>
      <c r="G241" s="21"/>
      <c r="H241" s="21"/>
      <c r="I241" s="21"/>
      <c r="J241" s="21"/>
      <c r="K241" s="21"/>
      <c r="L241" s="21"/>
      <c r="M241" s="21"/>
      <c r="N241" s="21"/>
      <c r="O241" s="21"/>
      <c r="P241" s="21"/>
    </row>
    <row r="242" customFormat="false" ht="15" hidden="false" customHeight="false" outlineLevel="0" collapsed="false">
      <c r="A242" s="21" t="n">
        <v>218</v>
      </c>
      <c r="B242" s="27" t="n">
        <v>-0.526137639850023</v>
      </c>
      <c r="C242" s="27" t="n">
        <v>-0.0647773680201922</v>
      </c>
      <c r="D242" s="24" t="n">
        <f aca="false">$B$6+$B$7*B242</f>
        <v>-0.00261376398500229</v>
      </c>
      <c r="E242" s="24" t="n">
        <f aca="false">$C$6+$C$7*($B$8*B242+SQRT(1-$B$8^2)*C242)</f>
        <v>0.0562607745236029</v>
      </c>
      <c r="F242" s="24" t="n">
        <f aca="false">$B$9*D242+(1-$B$9)*E242</f>
        <v>0.0268235052693003</v>
      </c>
      <c r="G242" s="21"/>
      <c r="H242" s="21"/>
      <c r="I242" s="21"/>
      <c r="J242" s="21"/>
      <c r="K242" s="21"/>
      <c r="L242" s="21"/>
      <c r="M242" s="21"/>
      <c r="N242" s="21"/>
      <c r="O242" s="21"/>
      <c r="P242" s="21"/>
    </row>
    <row r="243" customFormat="false" ht="15" hidden="false" customHeight="false" outlineLevel="0" collapsed="false">
      <c r="A243" s="21" t="n">
        <v>219</v>
      </c>
      <c r="B243" s="27" t="n">
        <v>-0.047426895496381</v>
      </c>
      <c r="C243" s="27" t="n">
        <v>-0.416748760189137</v>
      </c>
      <c r="D243" s="24" t="n">
        <f aca="false">$B$6+$B$7*B243</f>
        <v>0.0452573104503619</v>
      </c>
      <c r="E243" s="24" t="n">
        <f aca="false">$C$6+$C$7*($B$8*B243+SQRT(1-$B$8^2)*C243)</f>
        <v>0.00643717910807296</v>
      </c>
      <c r="F243" s="24" t="n">
        <f aca="false">$B$9*D243+(1-$B$9)*E243</f>
        <v>0.0258472447792174</v>
      </c>
      <c r="G243" s="21"/>
      <c r="H243" s="21"/>
      <c r="I243" s="21"/>
      <c r="J243" s="21"/>
      <c r="K243" s="21"/>
      <c r="L243" s="21"/>
      <c r="M243" s="21"/>
      <c r="N243" s="21"/>
      <c r="O243" s="21"/>
      <c r="P243" s="21"/>
    </row>
    <row r="244" customFormat="false" ht="15" hidden="false" customHeight="false" outlineLevel="0" collapsed="false">
      <c r="A244" s="21" t="n">
        <v>220</v>
      </c>
      <c r="B244" s="27" t="n">
        <v>-0.183093361197052</v>
      </c>
      <c r="C244" s="27" t="n">
        <v>0.287657453311508</v>
      </c>
      <c r="D244" s="24" t="n">
        <f aca="false">$B$6+$B$7*B244</f>
        <v>0.0316906638802948</v>
      </c>
      <c r="E244" s="24" t="n">
        <f aca="false">$C$6+$C$7*($B$8*B244+SQRT(1-$B$8^2)*C244)</f>
        <v>0.139045384057852</v>
      </c>
      <c r="F244" s="24" t="n">
        <f aca="false">$B$9*D244+(1-$B$9)*E244</f>
        <v>0.0853680239690732</v>
      </c>
      <c r="G244" s="21"/>
      <c r="H244" s="21"/>
      <c r="I244" s="21"/>
      <c r="J244" s="21"/>
      <c r="K244" s="21"/>
      <c r="L244" s="21"/>
      <c r="M244" s="21"/>
      <c r="N244" s="21"/>
      <c r="O244" s="21"/>
      <c r="P244" s="21"/>
    </row>
    <row r="245" customFormat="false" ht="15" hidden="false" customHeight="false" outlineLevel="0" collapsed="false">
      <c r="A245" s="21" t="n">
        <v>221</v>
      </c>
      <c r="B245" s="27" t="n">
        <v>-0.111576376367688</v>
      </c>
      <c r="C245" s="27" t="n">
        <v>0.744499595833716</v>
      </c>
      <c r="D245" s="24" t="n">
        <f aca="false">$B$6+$B$7*B245</f>
        <v>0.0388423623632312</v>
      </c>
      <c r="E245" s="24" t="n">
        <f aca="false">$C$6+$C$7*($B$8*B245+SQRT(1-$B$8^2)*C245)</f>
        <v>0.231428474825365</v>
      </c>
      <c r="F245" s="24" t="n">
        <f aca="false">$B$9*D245+(1-$B$9)*E245</f>
        <v>0.135135418594298</v>
      </c>
      <c r="G245" s="21"/>
      <c r="H245" s="21"/>
      <c r="I245" s="21"/>
      <c r="J245" s="21"/>
      <c r="K245" s="21"/>
      <c r="L245" s="21"/>
      <c r="M245" s="21"/>
      <c r="N245" s="21"/>
      <c r="O245" s="21"/>
      <c r="P245" s="21"/>
    </row>
    <row r="246" customFormat="false" ht="15" hidden="false" customHeight="false" outlineLevel="0" collapsed="false">
      <c r="A246" s="21" t="n">
        <v>222</v>
      </c>
      <c r="B246" s="27" t="n">
        <v>-0.109146605624576</v>
      </c>
      <c r="C246" s="27" t="n">
        <v>-0.317060843119569</v>
      </c>
      <c r="D246" s="24" t="n">
        <f aca="false">$B$6+$B$7*B246</f>
        <v>0.0390853394375424</v>
      </c>
      <c r="E246" s="24" t="n">
        <f aca="false">$C$6+$C$7*($B$8*B246+SQRT(1-$B$8^2)*C246)</f>
        <v>0.0235031531302513</v>
      </c>
      <c r="F246" s="24" t="n">
        <f aca="false">$B$9*D246+(1-$B$9)*E246</f>
        <v>0.0312942462838969</v>
      </c>
      <c r="G246" s="21"/>
      <c r="H246" s="21"/>
      <c r="I246" s="21"/>
      <c r="J246" s="21"/>
      <c r="K246" s="21"/>
      <c r="L246" s="21"/>
      <c r="M246" s="21"/>
      <c r="N246" s="21"/>
      <c r="O246" s="21"/>
      <c r="P246" s="21"/>
    </row>
    <row r="247" customFormat="false" ht="15" hidden="false" customHeight="false" outlineLevel="0" collapsed="false">
      <c r="A247" s="21" t="n">
        <v>223</v>
      </c>
      <c r="B247" s="27" t="n">
        <v>0.111442015862659</v>
      </c>
      <c r="C247" s="27" t="n">
        <v>-0.498275656089813</v>
      </c>
      <c r="D247" s="24" t="n">
        <f aca="false">$B$6+$B$7*B247</f>
        <v>0.0611442015862659</v>
      </c>
      <c r="E247" s="24" t="n">
        <f aca="false">$C$6+$C$7*($B$8*B247+SQRT(1-$B$8^2)*C247)</f>
        <v>-0.00318400805913802</v>
      </c>
      <c r="F247" s="24" t="n">
        <f aca="false">$B$9*D247+(1-$B$9)*E247</f>
        <v>0.028980096763564</v>
      </c>
      <c r="G247" s="21"/>
      <c r="H247" s="21"/>
      <c r="I247" s="21"/>
      <c r="J247" s="21"/>
      <c r="K247" s="21"/>
      <c r="L247" s="21"/>
      <c r="M247" s="21"/>
      <c r="N247" s="21"/>
      <c r="O247" s="21"/>
      <c r="P247" s="21"/>
    </row>
    <row r="248" customFormat="false" ht="15" hidden="false" customHeight="false" outlineLevel="0" collapsed="false">
      <c r="A248" s="21" t="n">
        <v>224</v>
      </c>
      <c r="B248" s="27" t="n">
        <v>-0.3874239135375</v>
      </c>
      <c r="C248" s="27" t="n">
        <v>-1.48824006736489</v>
      </c>
      <c r="D248" s="24" t="n">
        <f aca="false">$B$6+$B$7*B248</f>
        <v>0.01125760864625</v>
      </c>
      <c r="E248" s="24" t="n">
        <f aca="false">$C$6+$C$7*($B$8*B248+SQRT(1-$B$8^2)*C248)</f>
        <v>-0.217131258926239</v>
      </c>
      <c r="F248" s="24" t="n">
        <f aca="false">$B$9*D248+(1-$B$9)*E248</f>
        <v>-0.102936825139995</v>
      </c>
      <c r="G248" s="21"/>
      <c r="H248" s="21"/>
      <c r="I248" s="21"/>
      <c r="J248" s="21"/>
      <c r="K248" s="21"/>
      <c r="L248" s="21"/>
      <c r="M248" s="21"/>
      <c r="N248" s="21"/>
      <c r="O248" s="21"/>
      <c r="P248" s="21"/>
    </row>
    <row r="249" customFormat="false" ht="15" hidden="false" customHeight="false" outlineLevel="0" collapsed="false">
      <c r="A249" s="21" t="n">
        <v>225</v>
      </c>
      <c r="B249" s="27" t="n">
        <v>-0.0548498931022253</v>
      </c>
      <c r="C249" s="27" t="n">
        <v>-1.29711491512629</v>
      </c>
      <c r="D249" s="24" t="n">
        <f aca="false">$B$6+$B$7*B249</f>
        <v>0.0445150106897775</v>
      </c>
      <c r="E249" s="24" t="n">
        <f aca="false">$C$6+$C$7*($B$8*B249+SQRT(1-$B$8^2)*C249)</f>
        <v>-0.166375570109122</v>
      </c>
      <c r="F249" s="24" t="n">
        <f aca="false">$B$9*D249+(1-$B$9)*E249</f>
        <v>-0.0609302797096724</v>
      </c>
      <c r="G249" s="21"/>
      <c r="H249" s="21"/>
      <c r="I249" s="21"/>
      <c r="J249" s="21"/>
      <c r="K249" s="21"/>
      <c r="L249" s="21"/>
      <c r="M249" s="21"/>
      <c r="N249" s="21"/>
      <c r="O249" s="21"/>
      <c r="P249" s="21"/>
    </row>
    <row r="250" customFormat="false" ht="15" hidden="false" customHeight="false" outlineLevel="0" collapsed="false">
      <c r="A250" s="21" t="n">
        <v>226</v>
      </c>
      <c r="B250" s="27" t="n">
        <v>1.28745566607225</v>
      </c>
      <c r="C250" s="27" t="n">
        <v>1.5486374023041</v>
      </c>
      <c r="D250" s="24" t="n">
        <f aca="false">$B$6+$B$7*B250</f>
        <v>0.178745566607225</v>
      </c>
      <c r="E250" s="24" t="n">
        <f aca="false">$C$6+$C$7*($B$8*B250+SQRT(1-$B$8^2)*C250)</f>
        <v>0.444967941221632</v>
      </c>
      <c r="F250" s="24" t="n">
        <f aca="false">$B$9*D250+(1-$B$9)*E250</f>
        <v>0.311856753914428</v>
      </c>
      <c r="G250" s="21"/>
      <c r="H250" s="21"/>
      <c r="I250" s="21"/>
      <c r="J250" s="21"/>
      <c r="K250" s="21"/>
      <c r="L250" s="21"/>
      <c r="M250" s="21"/>
      <c r="N250" s="21"/>
      <c r="O250" s="21"/>
      <c r="P250" s="21"/>
    </row>
    <row r="251" customFormat="false" ht="15" hidden="false" customHeight="false" outlineLevel="0" collapsed="false">
      <c r="A251" s="21" t="n">
        <v>227</v>
      </c>
      <c r="B251" s="27" t="n">
        <v>0.0439665610458931</v>
      </c>
      <c r="C251" s="27" t="n">
        <v>-0.152533281394316</v>
      </c>
      <c r="D251" s="24" t="n">
        <f aca="false">$B$6+$B$7*B251</f>
        <v>0.0543966561045893</v>
      </c>
      <c r="E251" s="24" t="n">
        <f aca="false">$C$6+$C$7*($B$8*B251+SQRT(1-$B$8^2)*C251)</f>
        <v>0.0618683657851607</v>
      </c>
      <c r="F251" s="24" t="n">
        <f aca="false">$B$9*D251+(1-$B$9)*E251</f>
        <v>0.058132510944875</v>
      </c>
      <c r="G251" s="21"/>
      <c r="H251" s="21"/>
      <c r="I251" s="21"/>
      <c r="J251" s="21"/>
      <c r="K251" s="21"/>
      <c r="L251" s="21"/>
      <c r="M251" s="21"/>
      <c r="N251" s="21"/>
      <c r="O251" s="21"/>
      <c r="P251" s="21"/>
    </row>
    <row r="252" customFormat="false" ht="15" hidden="false" customHeight="false" outlineLevel="0" collapsed="false">
      <c r="A252" s="21" t="n">
        <v>228</v>
      </c>
      <c r="B252" s="27" t="n">
        <v>1.07277045814255</v>
      </c>
      <c r="C252" s="27" t="n">
        <v>-0.626702665314452</v>
      </c>
      <c r="D252" s="24" t="n">
        <f aca="false">$B$6+$B$7*B252</f>
        <v>0.157277045814255</v>
      </c>
      <c r="E252" s="24" t="n">
        <f aca="false">$C$6+$C$7*($B$8*B252+SQRT(1-$B$8^2)*C252)</f>
        <v>0.0101026782886916</v>
      </c>
      <c r="F252" s="24" t="n">
        <f aca="false">$B$9*D252+(1-$B$9)*E252</f>
        <v>0.0836898620514733</v>
      </c>
      <c r="G252" s="21"/>
      <c r="H252" s="21"/>
      <c r="I252" s="21"/>
      <c r="J252" s="21"/>
      <c r="K252" s="21"/>
      <c r="L252" s="21"/>
      <c r="M252" s="21"/>
      <c r="N252" s="21"/>
      <c r="O252" s="21"/>
      <c r="P252" s="21"/>
    </row>
    <row r="253" customFormat="false" ht="15" hidden="false" customHeight="false" outlineLevel="0" collapsed="false">
      <c r="A253" s="21" t="n">
        <v>229</v>
      </c>
      <c r="B253" s="27" t="n">
        <v>0.550259590985953</v>
      </c>
      <c r="C253" s="27" t="n">
        <v>0.566717348885423</v>
      </c>
      <c r="D253" s="24" t="n">
        <f aca="false">$B$6+$B$7*B253</f>
        <v>0.105025959098595</v>
      </c>
      <c r="E253" s="24" t="n">
        <f aca="false">$C$6+$C$7*($B$8*B253+SQRT(1-$B$8^2)*C253)</f>
        <v>0.223063850291608</v>
      </c>
      <c r="F253" s="24" t="n">
        <f aca="false">$B$9*D253+(1-$B$9)*E253</f>
        <v>0.164044904695101</v>
      </c>
      <c r="G253" s="21"/>
      <c r="H253" s="21"/>
      <c r="I253" s="21"/>
      <c r="J253" s="21"/>
      <c r="K253" s="21"/>
      <c r="L253" s="21"/>
      <c r="M253" s="21"/>
      <c r="N253" s="21"/>
      <c r="O253" s="21"/>
      <c r="P253" s="21"/>
    </row>
    <row r="254" customFormat="false" ht="15" hidden="false" customHeight="false" outlineLevel="0" collapsed="false">
      <c r="A254" s="21" t="n">
        <v>230</v>
      </c>
      <c r="B254" s="27" t="n">
        <v>0.621421016072643</v>
      </c>
      <c r="C254" s="27" t="n">
        <v>-0.474991065650096</v>
      </c>
      <c r="D254" s="24" t="n">
        <f aca="false">$B$6+$B$7*B254</f>
        <v>0.112142101607264</v>
      </c>
      <c r="E254" s="24" t="n">
        <f aca="false">$C$6+$C$7*($B$8*B254+SQRT(1-$B$8^2)*C254)</f>
        <v>0.0217779811850208</v>
      </c>
      <c r="F254" s="24" t="n">
        <f aca="false">$B$9*D254+(1-$B$9)*E254</f>
        <v>0.0669600413961425</v>
      </c>
      <c r="G254" s="21"/>
      <c r="H254" s="21"/>
      <c r="I254" s="21"/>
      <c r="J254" s="21"/>
      <c r="K254" s="21"/>
      <c r="L254" s="21"/>
      <c r="M254" s="21"/>
      <c r="N254" s="21"/>
      <c r="O254" s="21"/>
      <c r="P254" s="21"/>
    </row>
    <row r="255" customFormat="false" ht="15" hidden="false" customHeight="false" outlineLevel="0" collapsed="false">
      <c r="A255" s="21" t="n">
        <v>231</v>
      </c>
      <c r="B255" s="27" t="n">
        <v>1.3934507694905</v>
      </c>
      <c r="C255" s="27" t="n">
        <v>0.731749496535806</v>
      </c>
      <c r="D255" s="24" t="n">
        <f aca="false">$B$6+$B$7*B255</f>
        <v>0.18934507694905</v>
      </c>
      <c r="E255" s="24" t="n">
        <f aca="false">$C$6+$C$7*($B$8*B255+SQRT(1-$B$8^2)*C255)</f>
        <v>0.289131061663717</v>
      </c>
      <c r="F255" s="24" t="n">
        <f aca="false">$B$9*D255+(1-$B$9)*E255</f>
        <v>0.239238069306384</v>
      </c>
      <c r="G255" s="21"/>
      <c r="H255" s="21"/>
      <c r="I255" s="21"/>
      <c r="J255" s="21"/>
      <c r="K255" s="21"/>
      <c r="L255" s="21"/>
      <c r="M255" s="21"/>
      <c r="N255" s="21"/>
      <c r="O255" s="21"/>
      <c r="P255" s="21"/>
    </row>
    <row r="256" customFormat="false" ht="15" hidden="false" customHeight="false" outlineLevel="0" collapsed="false">
      <c r="A256" s="21" t="n">
        <v>232</v>
      </c>
      <c r="B256" s="27" t="n">
        <v>2.67537184241435</v>
      </c>
      <c r="C256" s="27" t="n">
        <v>1.59975882949484</v>
      </c>
      <c r="D256" s="24" t="n">
        <f aca="false">$B$6+$B$7*B256</f>
        <v>0.317537184241435</v>
      </c>
      <c r="E256" s="24" t="n">
        <f aca="false">$C$6+$C$7*($B$8*B256+SQRT(1-$B$8^2)*C256)</f>
        <v>0.510502301198529</v>
      </c>
      <c r="F256" s="24" t="n">
        <f aca="false">$B$9*D256+(1-$B$9)*E256</f>
        <v>0.414019742719982</v>
      </c>
      <c r="G256" s="21"/>
      <c r="H256" s="21"/>
      <c r="I256" s="21"/>
      <c r="J256" s="21"/>
      <c r="K256" s="21"/>
      <c r="L256" s="21"/>
      <c r="M256" s="21"/>
      <c r="N256" s="21"/>
      <c r="O256" s="21"/>
      <c r="P256" s="21"/>
    </row>
    <row r="257" customFormat="false" ht="15" hidden="false" customHeight="false" outlineLevel="0" collapsed="false">
      <c r="A257" s="21" t="n">
        <v>233</v>
      </c>
      <c r="B257" s="27" t="n">
        <v>-0.240700663229444</v>
      </c>
      <c r="C257" s="27" t="n">
        <v>0.533112867830049</v>
      </c>
      <c r="D257" s="24" t="n">
        <f aca="false">$B$6+$B$7*B257</f>
        <v>0.0259299336770556</v>
      </c>
      <c r="E257" s="24" t="n">
        <f aca="false">$C$6+$C$7*($B$8*B257+SQRT(1-$B$8^2)*C257)</f>
        <v>0.184840333590456</v>
      </c>
      <c r="F257" s="24" t="n">
        <f aca="false">$B$9*D257+(1-$B$9)*E257</f>
        <v>0.105385133633756</v>
      </c>
      <c r="G257" s="21"/>
      <c r="H257" s="21"/>
      <c r="I257" s="21"/>
      <c r="J257" s="21"/>
      <c r="K257" s="21"/>
      <c r="L257" s="21"/>
      <c r="M257" s="21"/>
      <c r="N257" s="21"/>
      <c r="O257" s="21"/>
      <c r="P257" s="21"/>
    </row>
    <row r="258" customFormat="false" ht="15" hidden="false" customHeight="false" outlineLevel="0" collapsed="false">
      <c r="A258" s="21" t="n">
        <v>234</v>
      </c>
      <c r="B258" s="27" t="n">
        <v>-0.328812440913907</v>
      </c>
      <c r="C258" s="27" t="n">
        <v>-1.14245019675598</v>
      </c>
      <c r="D258" s="24" t="n">
        <f aca="false">$B$6+$B$7*B258</f>
        <v>0.0171187559086093</v>
      </c>
      <c r="E258" s="24" t="n">
        <f aca="false">$C$6+$C$7*($B$8*B258+SQRT(1-$B$8^2)*C258)</f>
        <v>-0.147026100724108</v>
      </c>
      <c r="F258" s="24" t="n">
        <f aca="false">$B$9*D258+(1-$B$9)*E258</f>
        <v>-0.0649536724077495</v>
      </c>
      <c r="G258" s="21"/>
      <c r="H258" s="21"/>
      <c r="I258" s="21"/>
      <c r="J258" s="21"/>
      <c r="K258" s="21"/>
      <c r="L258" s="21"/>
      <c r="M258" s="21"/>
      <c r="N258" s="21"/>
      <c r="O258" s="21"/>
      <c r="P258" s="21"/>
    </row>
    <row r="259" customFormat="false" ht="15" hidden="false" customHeight="false" outlineLevel="0" collapsed="false">
      <c r="A259" s="21" t="n">
        <v>235</v>
      </c>
      <c r="B259" s="27" t="n">
        <v>-0.350269782330389</v>
      </c>
      <c r="C259" s="27" t="n">
        <v>-1.09554389910131</v>
      </c>
      <c r="D259" s="24" t="n">
        <f aca="false">$B$6+$B$7*B259</f>
        <v>0.0149730217669611</v>
      </c>
      <c r="E259" s="24" t="n">
        <f aca="false">$C$6+$C$7*($B$8*B259+SQRT(1-$B$8^2)*C259)</f>
        <v>-0.138692674782603</v>
      </c>
      <c r="F259" s="24" t="n">
        <f aca="false">$B$9*D259+(1-$B$9)*E259</f>
        <v>-0.0618598265078212</v>
      </c>
      <c r="G259" s="21"/>
      <c r="H259" s="21"/>
      <c r="I259" s="21"/>
      <c r="J259" s="21"/>
      <c r="K259" s="21"/>
      <c r="L259" s="21"/>
      <c r="M259" s="21"/>
      <c r="N259" s="21"/>
      <c r="O259" s="21"/>
      <c r="P259" s="21"/>
    </row>
    <row r="260" customFormat="false" ht="15" hidden="false" customHeight="false" outlineLevel="0" collapsed="false">
      <c r="A260" s="21" t="n">
        <v>236</v>
      </c>
      <c r="B260" s="27" t="n">
        <v>1.71508871815336</v>
      </c>
      <c r="C260" s="27" t="n">
        <v>0.359409825813042</v>
      </c>
      <c r="D260" s="24" t="n">
        <f aca="false">$B$6+$B$7*B260</f>
        <v>0.221508871815336</v>
      </c>
      <c r="E260" s="24" t="n">
        <f aca="false">$C$6+$C$7*($B$8*B260+SQRT(1-$B$8^2)*C260)</f>
        <v>0.229033203268897</v>
      </c>
      <c r="F260" s="24" t="n">
        <f aca="false">$B$9*D260+(1-$B$9)*E260</f>
        <v>0.225271037542116</v>
      </c>
      <c r="G260" s="21"/>
      <c r="H260" s="21"/>
      <c r="I260" s="21"/>
      <c r="J260" s="21"/>
      <c r="K260" s="21"/>
      <c r="L260" s="21"/>
      <c r="M260" s="21"/>
      <c r="N260" s="21"/>
      <c r="O260" s="21"/>
      <c r="P260" s="21"/>
    </row>
    <row r="261" customFormat="false" ht="15" hidden="false" customHeight="false" outlineLevel="0" collapsed="false">
      <c r="A261" s="21" t="n">
        <v>237</v>
      </c>
      <c r="B261" s="27" t="n">
        <v>1.12156396006757</v>
      </c>
      <c r="C261" s="27" t="n">
        <v>0.780156487650524</v>
      </c>
      <c r="D261" s="24" t="n">
        <f aca="false">$B$6+$B$7*B261</f>
        <v>0.162156396006757</v>
      </c>
      <c r="E261" s="24" t="n">
        <f aca="false">$C$6+$C$7*($B$8*B261+SQRT(1-$B$8^2)*C261)</f>
        <v>0.28774138354396</v>
      </c>
      <c r="F261" s="24" t="n">
        <f aca="false">$B$9*D261+(1-$B$9)*E261</f>
        <v>0.224948889775358</v>
      </c>
      <c r="G261" s="21"/>
      <c r="H261" s="21"/>
      <c r="I261" s="21"/>
      <c r="J261" s="21"/>
      <c r="K261" s="21"/>
      <c r="L261" s="21"/>
      <c r="M261" s="21"/>
      <c r="N261" s="21"/>
      <c r="O261" s="21"/>
      <c r="P261" s="21"/>
    </row>
    <row r="262" customFormat="false" ht="15" hidden="false" customHeight="false" outlineLevel="0" collapsed="false">
      <c r="A262" s="21" t="n">
        <v>238</v>
      </c>
      <c r="B262" s="27" t="n">
        <v>-0.425733533055409</v>
      </c>
      <c r="C262" s="27" t="n">
        <v>1.12454880218924</v>
      </c>
      <c r="D262" s="24" t="n">
        <f aca="false">$B$6+$B$7*B262</f>
        <v>0.00742664669445908</v>
      </c>
      <c r="E262" s="24" t="n">
        <f aca="false">$C$6+$C$7*($B$8*B262+SQRT(1-$B$8^2)*C262)</f>
        <v>0.293336319175515</v>
      </c>
      <c r="F262" s="24" t="n">
        <f aca="false">$B$9*D262+(1-$B$9)*E262</f>
        <v>0.150381482934987</v>
      </c>
      <c r="G262" s="21"/>
      <c r="H262" s="21"/>
      <c r="I262" s="21"/>
      <c r="J262" s="21"/>
      <c r="K262" s="21"/>
      <c r="L262" s="21"/>
      <c r="M262" s="21"/>
      <c r="N262" s="21"/>
      <c r="O262" s="21"/>
      <c r="P262" s="21"/>
    </row>
    <row r="263" customFormat="false" ht="15" hidden="false" customHeight="false" outlineLevel="0" collapsed="false">
      <c r="A263" s="21" t="n">
        <v>239</v>
      </c>
      <c r="B263" s="27" t="n">
        <v>-0.397664449457077</v>
      </c>
      <c r="C263" s="27" t="n">
        <v>-1.70414703142349</v>
      </c>
      <c r="D263" s="24" t="n">
        <f aca="false">$B$6+$B$7*B263</f>
        <v>0.0102335550542923</v>
      </c>
      <c r="E263" s="24" t="n">
        <f aca="false">$C$6+$C$7*($B$8*B263+SQRT(1-$B$8^2)*C263)</f>
        <v>-0.259849831871582</v>
      </c>
      <c r="F263" s="24" t="n">
        <f aca="false">$B$9*D263+(1-$B$9)*E263</f>
        <v>-0.124808138408645</v>
      </c>
      <c r="G263" s="21"/>
      <c r="H263" s="21"/>
      <c r="I263" s="21"/>
      <c r="J263" s="21"/>
      <c r="K263" s="21"/>
      <c r="L263" s="21"/>
      <c r="M263" s="21"/>
      <c r="N263" s="21"/>
      <c r="O263" s="21"/>
      <c r="P263" s="21"/>
    </row>
    <row r="264" customFormat="false" ht="15" hidden="false" customHeight="false" outlineLevel="0" collapsed="false">
      <c r="A264" s="21" t="n">
        <v>240</v>
      </c>
      <c r="B264" s="27" t="n">
        <v>0.448801479857483</v>
      </c>
      <c r="C264" s="27" t="n">
        <v>1.53024325254313</v>
      </c>
      <c r="D264" s="24" t="n">
        <f aca="false">$B$6+$B$7*B264</f>
        <v>0.0948801479857483</v>
      </c>
      <c r="E264" s="24" t="n">
        <f aca="false">$C$6+$C$7*($B$8*B264+SQRT(1-$B$8^2)*C264)</f>
        <v>0.407817271279704</v>
      </c>
      <c r="F264" s="24" t="n">
        <f aca="false">$B$9*D264+(1-$B$9)*E264</f>
        <v>0.251348709632726</v>
      </c>
      <c r="G264" s="21"/>
      <c r="H264" s="21"/>
      <c r="I264" s="21"/>
      <c r="J264" s="21"/>
      <c r="K264" s="21"/>
      <c r="L264" s="21"/>
      <c r="M264" s="21"/>
      <c r="N264" s="21"/>
      <c r="O264" s="21"/>
      <c r="P264" s="21"/>
    </row>
    <row r="265" customFormat="false" ht="15" hidden="false" customHeight="false" outlineLevel="0" collapsed="false">
      <c r="A265" s="21" t="n">
        <v>241</v>
      </c>
      <c r="B265" s="27" t="n">
        <v>-2.44321936798327</v>
      </c>
      <c r="C265" s="27" t="n">
        <v>0.725906789765872</v>
      </c>
      <c r="D265" s="24" t="n">
        <f aca="false">$B$6+$B$7*B265</f>
        <v>-0.194321936798327</v>
      </c>
      <c r="E265" s="24" t="n">
        <f aca="false">$C$6+$C$7*($B$8*B265+SQRT(1-$B$8^2)*C265)</f>
        <v>0.134519324140522</v>
      </c>
      <c r="F265" s="24" t="n">
        <f aca="false">$B$9*D265+(1-$B$9)*E265</f>
        <v>-0.0299013063289025</v>
      </c>
      <c r="G265" s="21"/>
      <c r="H265" s="21"/>
      <c r="I265" s="21"/>
      <c r="J265" s="21"/>
      <c r="K265" s="21"/>
      <c r="L265" s="21"/>
      <c r="M265" s="21"/>
      <c r="N265" s="21"/>
      <c r="O265" s="21"/>
      <c r="P265" s="21"/>
    </row>
    <row r="266" customFormat="false" ht="15" hidden="false" customHeight="false" outlineLevel="0" collapsed="false">
      <c r="A266" s="21" t="n">
        <v>242</v>
      </c>
      <c r="B266" s="27" t="n">
        <v>-0.454996331777431</v>
      </c>
      <c r="C266" s="27" t="n">
        <v>1.1120326475266</v>
      </c>
      <c r="D266" s="24" t="n">
        <f aca="false">$B$6+$B$7*B266</f>
        <v>0.00450036682225688</v>
      </c>
      <c r="E266" s="24" t="n">
        <f aca="false">$C$6+$C$7*($B$8*B266+SQRT(1-$B$8^2)*C266)</f>
        <v>0.289713151829417</v>
      </c>
      <c r="F266" s="24" t="n">
        <f aca="false">$B$9*D266+(1-$B$9)*E266</f>
        <v>0.147106759325837</v>
      </c>
      <c r="G266" s="21"/>
      <c r="H266" s="21"/>
      <c r="I266" s="21"/>
      <c r="J266" s="21"/>
      <c r="K266" s="21"/>
      <c r="L266" s="21"/>
      <c r="M266" s="21"/>
      <c r="N266" s="21"/>
      <c r="O266" s="21"/>
      <c r="P266" s="21"/>
    </row>
    <row r="267" customFormat="false" ht="15" hidden="false" customHeight="false" outlineLevel="0" collapsed="false">
      <c r="A267" s="21" t="n">
        <v>243</v>
      </c>
      <c r="B267" s="27" t="n">
        <v>-1.04384518499775</v>
      </c>
      <c r="C267" s="27" t="n">
        <v>-0.38019643341064</v>
      </c>
      <c r="D267" s="24" t="n">
        <f aca="false">$B$6+$B$7*B267</f>
        <v>-0.0543845184997751</v>
      </c>
      <c r="E267" s="24" t="n">
        <f aca="false">$C$6+$C$7*($B$8*B267+SQRT(1-$B$8^2)*C267)</f>
        <v>-0.026256788510479</v>
      </c>
      <c r="F267" s="24" t="n">
        <f aca="false">$B$9*D267+(1-$B$9)*E267</f>
        <v>-0.0403206535051271</v>
      </c>
      <c r="G267" s="21"/>
      <c r="H267" s="21"/>
      <c r="I267" s="21"/>
      <c r="J267" s="21"/>
      <c r="K267" s="21"/>
      <c r="L267" s="21"/>
      <c r="M267" s="21"/>
      <c r="N267" s="21"/>
      <c r="O267" s="21"/>
      <c r="P267" s="21"/>
    </row>
    <row r="268" customFormat="false" ht="15" hidden="false" customHeight="false" outlineLevel="0" collapsed="false">
      <c r="A268" s="21" t="n">
        <v>244</v>
      </c>
      <c r="B268" s="27" t="n">
        <v>0.0197345365821786</v>
      </c>
      <c r="C268" s="27" t="n">
        <v>-0.684618572231891</v>
      </c>
      <c r="D268" s="24" t="n">
        <f aca="false">$B$6+$B$7*B268</f>
        <v>0.0519734536582179</v>
      </c>
      <c r="E268" s="24" t="n">
        <f aca="false">$C$6+$C$7*($B$8*B268+SQRT(1-$B$8^2)*C268)</f>
        <v>-0.0433679121687833</v>
      </c>
      <c r="F268" s="24" t="n">
        <f aca="false">$B$9*D268+(1-$B$9)*E268</f>
        <v>0.0043027707447173</v>
      </c>
      <c r="G268" s="21"/>
      <c r="H268" s="21"/>
      <c r="I268" s="21"/>
      <c r="J268" s="21"/>
      <c r="K268" s="21"/>
      <c r="L268" s="21"/>
      <c r="M268" s="21"/>
      <c r="N268" s="21"/>
      <c r="O268" s="21"/>
      <c r="P268" s="21"/>
    </row>
    <row r="269" customFormat="false" ht="15" hidden="false" customHeight="false" outlineLevel="0" collapsed="false">
      <c r="A269" s="21" t="n">
        <v>245</v>
      </c>
      <c r="B269" s="27" t="n">
        <v>0.200948983245328</v>
      </c>
      <c r="C269" s="27" t="n">
        <v>-0.929499089546269</v>
      </c>
      <c r="D269" s="24" t="n">
        <f aca="false">$B$6+$B$7*B269</f>
        <v>0.0700948983245328</v>
      </c>
      <c r="E269" s="24" t="n">
        <f aca="false">$C$6+$C$7*($B$8*B269+SQRT(1-$B$8^2)*C269)</f>
        <v>-0.084105919531778</v>
      </c>
      <c r="F269" s="24" t="n">
        <f aca="false">$B$9*D269+(1-$B$9)*E269</f>
        <v>-0.00700551060362259</v>
      </c>
      <c r="G269" s="21"/>
      <c r="H269" s="21"/>
      <c r="I269" s="21"/>
      <c r="J269" s="21"/>
      <c r="K269" s="21"/>
      <c r="L269" s="21"/>
      <c r="M269" s="21"/>
      <c r="N269" s="21"/>
      <c r="O269" s="21"/>
      <c r="P269" s="21"/>
    </row>
    <row r="270" customFormat="false" ht="15" hidden="false" customHeight="false" outlineLevel="0" collapsed="false">
      <c r="A270" s="21" t="n">
        <v>246</v>
      </c>
      <c r="B270" s="27" t="n">
        <v>-0.834021241156576</v>
      </c>
      <c r="C270" s="27" t="n">
        <v>1.3608634474521</v>
      </c>
      <c r="D270" s="24" t="n">
        <f aca="false">$B$6+$B$7*B270</f>
        <v>-0.0334021241156576</v>
      </c>
      <c r="E270" s="24" t="n">
        <f aca="false">$C$6+$C$7*($B$8*B270+SQRT(1-$B$8^2)*C270)</f>
        <v>0.323312834822734</v>
      </c>
      <c r="F270" s="24" t="n">
        <f aca="false">$B$9*D270+(1-$B$9)*E270</f>
        <v>0.144955355353538</v>
      </c>
      <c r="G270" s="21"/>
      <c r="H270" s="21"/>
      <c r="I270" s="21"/>
      <c r="J270" s="21"/>
      <c r="K270" s="21"/>
      <c r="L270" s="21"/>
      <c r="M270" s="21"/>
      <c r="N270" s="21"/>
      <c r="O270" s="21"/>
      <c r="P270" s="21"/>
    </row>
    <row r="271" customFormat="false" ht="15" hidden="false" customHeight="false" outlineLevel="0" collapsed="false">
      <c r="A271" s="21" t="n">
        <v>247</v>
      </c>
      <c r="B271" s="27" t="n">
        <v>-0.911082463439315</v>
      </c>
      <c r="C271" s="27" t="n">
        <v>0.324879968256986</v>
      </c>
      <c r="D271" s="24" t="n">
        <f aca="false">$B$6+$B$7*B271</f>
        <v>-0.0411082463439315</v>
      </c>
      <c r="E271" s="24" t="n">
        <f aca="false">$C$6+$C$7*($B$8*B271+SQRT(1-$B$8^2)*C271)</f>
        <v>0.117219913452924</v>
      </c>
      <c r="F271" s="24" t="n">
        <f aca="false">$B$9*D271+(1-$B$9)*E271</f>
        <v>0.0380558335544965</v>
      </c>
      <c r="G271" s="21"/>
      <c r="H271" s="21"/>
      <c r="I271" s="21"/>
      <c r="J271" s="21"/>
      <c r="K271" s="21"/>
      <c r="L271" s="21"/>
      <c r="M271" s="21"/>
      <c r="N271" s="21"/>
      <c r="O271" s="21"/>
      <c r="P271" s="21"/>
    </row>
    <row r="272" customFormat="false" ht="15" hidden="false" customHeight="false" outlineLevel="0" collapsed="false">
      <c r="A272" s="21" t="n">
        <v>248</v>
      </c>
      <c r="B272" s="27" t="n">
        <v>-0.64725781487216</v>
      </c>
      <c r="C272" s="27" t="n">
        <v>-0.652849231491573</v>
      </c>
      <c r="D272" s="24" t="n">
        <f aca="false">$B$6+$B$7*B272</f>
        <v>-0.014725781487216</v>
      </c>
      <c r="E272" s="24" t="n">
        <f aca="false">$C$6+$C$7*($B$8*B272+SQRT(1-$B$8^2)*C272)</f>
        <v>-0.0638221122846854</v>
      </c>
      <c r="F272" s="24" t="n">
        <f aca="false">$B$9*D272+(1-$B$9)*E272</f>
        <v>-0.0392739468859507</v>
      </c>
      <c r="G272" s="21"/>
      <c r="H272" s="21"/>
      <c r="I272" s="21"/>
      <c r="J272" s="21"/>
      <c r="K272" s="21"/>
      <c r="L272" s="21"/>
      <c r="M272" s="21"/>
      <c r="N272" s="21"/>
      <c r="O272" s="21"/>
      <c r="P272" s="21"/>
    </row>
    <row r="273" customFormat="false" ht="15" hidden="false" customHeight="false" outlineLevel="0" collapsed="false">
      <c r="A273" s="21" t="n">
        <v>249</v>
      </c>
      <c r="B273" s="27" t="n">
        <v>0.760657812018967</v>
      </c>
      <c r="C273" s="27" t="n">
        <v>-0.751538127394174</v>
      </c>
      <c r="D273" s="24" t="n">
        <f aca="false">$B$6+$B$7*B273</f>
        <v>0.126065781201897</v>
      </c>
      <c r="E273" s="24" t="n">
        <f aca="false">$C$6+$C$7*($B$8*B273+SQRT(1-$B$8^2)*C273)</f>
        <v>-0.0268444822682418</v>
      </c>
      <c r="F273" s="24" t="n">
        <f aca="false">$B$9*D273+(1-$B$9)*E273</f>
        <v>0.0496106494668275</v>
      </c>
      <c r="G273" s="21"/>
      <c r="H273" s="21"/>
      <c r="I273" s="21"/>
      <c r="J273" s="21"/>
      <c r="K273" s="21"/>
      <c r="L273" s="21"/>
      <c r="M273" s="21"/>
      <c r="N273" s="21"/>
      <c r="O273" s="21"/>
      <c r="P273" s="21"/>
    </row>
    <row r="274" customFormat="false" ht="15" hidden="false" customHeight="false" outlineLevel="0" collapsed="false">
      <c r="A274" s="21" t="n">
        <v>250</v>
      </c>
      <c r="B274" s="27" t="n">
        <v>0.863338342688831</v>
      </c>
      <c r="C274" s="27" t="n">
        <v>1.55746992932318</v>
      </c>
      <c r="D274" s="24" t="n">
        <f aca="false">$B$6+$B$7*B274</f>
        <v>0.136333834268883</v>
      </c>
      <c r="E274" s="24" t="n">
        <f aca="false">$C$6+$C$7*($B$8*B274+SQRT(1-$B$8^2)*C274)</f>
        <v>0.429734063033182</v>
      </c>
      <c r="F274" s="24" t="n">
        <f aca="false">$B$9*D274+(1-$B$9)*E274</f>
        <v>0.283033948651033</v>
      </c>
      <c r="G274" s="21"/>
      <c r="H274" s="21"/>
      <c r="I274" s="21"/>
      <c r="J274" s="21"/>
      <c r="K274" s="21"/>
      <c r="L274" s="21"/>
      <c r="M274" s="21"/>
      <c r="N274" s="21"/>
      <c r="O274" s="21"/>
      <c r="P274" s="21"/>
    </row>
    <row r="275" customFormat="false" ht="15" hidden="false" customHeight="false" outlineLevel="0" collapsed="false">
      <c r="A275" s="21" t="n">
        <v>251</v>
      </c>
      <c r="B275" s="27" t="n">
        <v>0.164208817269544</v>
      </c>
      <c r="C275" s="27" t="n">
        <v>0.654191727692936</v>
      </c>
      <c r="D275" s="24" t="n">
        <f aca="false">$B$6+$B$7*B275</f>
        <v>0.0664208817269544</v>
      </c>
      <c r="E275" s="24" t="n">
        <f aca="false">$C$6+$C$7*($B$8*B275+SQRT(1-$B$8^2)*C275)</f>
        <v>0.224763226834578</v>
      </c>
      <c r="F275" s="24" t="n">
        <f aca="false">$B$9*D275+(1-$B$9)*E275</f>
        <v>0.145592054280766</v>
      </c>
      <c r="G275" s="21"/>
      <c r="H275" s="21"/>
      <c r="I275" s="21"/>
      <c r="J275" s="21"/>
      <c r="K275" s="21"/>
      <c r="L275" s="21"/>
      <c r="M275" s="21"/>
      <c r="N275" s="21"/>
      <c r="O275" s="21"/>
      <c r="P275" s="21"/>
    </row>
    <row r="276" customFormat="false" ht="15" hidden="false" customHeight="false" outlineLevel="0" collapsed="false">
      <c r="A276" s="21" t="n">
        <v>252</v>
      </c>
      <c r="B276" s="27" t="n">
        <v>0.566274785018834</v>
      </c>
      <c r="C276" s="27" t="n">
        <v>0.109648062839766</v>
      </c>
      <c r="D276" s="24" t="n">
        <f aca="false">$B$6+$B$7*B276</f>
        <v>0.106627478501883</v>
      </c>
      <c r="E276" s="24" t="n">
        <f aca="false">$C$6+$C$7*($B$8*B276+SQRT(1-$B$8^2)*C276)</f>
        <v>0.134137535820117</v>
      </c>
      <c r="F276" s="24" t="n">
        <f aca="false">$B$9*D276+(1-$B$9)*E276</f>
        <v>0.120382507161</v>
      </c>
      <c r="G276" s="21"/>
      <c r="H276" s="21"/>
      <c r="I276" s="21"/>
      <c r="J276" s="21"/>
      <c r="K276" s="21"/>
      <c r="L276" s="21"/>
      <c r="M276" s="21"/>
      <c r="N276" s="21"/>
      <c r="O276" s="21"/>
      <c r="P276" s="21"/>
    </row>
    <row r="277" customFormat="false" ht="15" hidden="false" customHeight="false" outlineLevel="0" collapsed="false">
      <c r="A277" s="21" t="n">
        <v>253</v>
      </c>
      <c r="B277" s="27" t="n">
        <v>1.23835994474628</v>
      </c>
      <c r="C277" s="27" t="n">
        <v>-0.509240380368398</v>
      </c>
      <c r="D277" s="24" t="n">
        <f aca="false">$B$6+$B$7*B277</f>
        <v>0.173835994474628</v>
      </c>
      <c r="E277" s="24" t="n">
        <f aca="false">$C$6+$C$7*($B$8*B277+SQRT(1-$B$8^2)*C277)</f>
        <v>0.0397440707239797</v>
      </c>
      <c r="F277" s="24" t="n">
        <f aca="false">$B$9*D277+(1-$B$9)*E277</f>
        <v>0.106790032599304</v>
      </c>
      <c r="G277" s="21"/>
      <c r="H277" s="21"/>
      <c r="I277" s="21"/>
      <c r="J277" s="21"/>
      <c r="K277" s="21"/>
      <c r="L277" s="21"/>
      <c r="M277" s="21"/>
      <c r="N277" s="21"/>
      <c r="O277" s="21"/>
      <c r="P277" s="21"/>
    </row>
    <row r="278" customFormat="false" ht="15" hidden="false" customHeight="false" outlineLevel="0" collapsed="false">
      <c r="A278" s="21" t="n">
        <v>254</v>
      </c>
      <c r="B278" s="27" t="n">
        <v>-0.131627345577147</v>
      </c>
      <c r="C278" s="27" t="n">
        <v>0.152162880897876</v>
      </c>
      <c r="D278" s="24" t="n">
        <f aca="false">$B$6+$B$7*B278</f>
        <v>0.0368372654422853</v>
      </c>
      <c r="E278" s="24" t="n">
        <f aca="false">$C$6+$C$7*($B$8*B278+SQRT(1-$B$8^2)*C278)</f>
        <v>0.114552619456249</v>
      </c>
      <c r="F278" s="24" t="n">
        <f aca="false">$B$9*D278+(1-$B$9)*E278</f>
        <v>0.0756949424492672</v>
      </c>
      <c r="G278" s="21"/>
      <c r="H278" s="21"/>
      <c r="I278" s="21"/>
      <c r="J278" s="21"/>
      <c r="K278" s="21"/>
      <c r="L278" s="21"/>
      <c r="M278" s="21"/>
      <c r="N278" s="21"/>
      <c r="O278" s="21"/>
      <c r="P278" s="21"/>
    </row>
    <row r="279" customFormat="false" ht="15" hidden="false" customHeight="false" outlineLevel="0" collapsed="false">
      <c r="A279" s="21" t="n">
        <v>255</v>
      </c>
      <c r="B279" s="27" t="n">
        <v>0.821403890639145</v>
      </c>
      <c r="C279" s="27" t="n">
        <v>-0.86230287163966</v>
      </c>
      <c r="D279" s="24" t="n">
        <f aca="false">$B$6+$B$7*B279</f>
        <v>0.132140389063915</v>
      </c>
      <c r="E279" s="24" t="n">
        <f aca="false">$C$6+$C$7*($B$8*B279+SQRT(1-$B$8^2)*C279)</f>
        <v>-0.0461200075147403</v>
      </c>
      <c r="F279" s="24" t="n">
        <f aca="false">$B$9*D279+(1-$B$9)*E279</f>
        <v>0.0430101907745871</v>
      </c>
      <c r="G279" s="21"/>
      <c r="H279" s="21"/>
      <c r="I279" s="21"/>
      <c r="J279" s="21"/>
      <c r="K279" s="21"/>
      <c r="L279" s="21"/>
      <c r="M279" s="21"/>
      <c r="N279" s="21"/>
      <c r="O279" s="21"/>
      <c r="P279" s="21"/>
    </row>
    <row r="280" customFormat="false" ht="15" hidden="false" customHeight="false" outlineLevel="0" collapsed="false">
      <c r="A280" s="21" t="n">
        <v>256</v>
      </c>
      <c r="B280" s="27" t="n">
        <v>0.941342017849766</v>
      </c>
      <c r="C280" s="27" t="n">
        <v>-1.02222785360951</v>
      </c>
      <c r="D280" s="24" t="n">
        <f aca="false">$B$6+$B$7*B280</f>
        <v>0.144134201784977</v>
      </c>
      <c r="E280" s="24" t="n">
        <f aca="false">$C$6+$C$7*($B$8*B280+SQRT(1-$B$8^2)*C280)</f>
        <v>-0.072661250662311</v>
      </c>
      <c r="F280" s="24" t="n">
        <f aca="false">$B$9*D280+(1-$B$9)*E280</f>
        <v>0.0357364755613328</v>
      </c>
      <c r="G280" s="21"/>
      <c r="H280" s="21"/>
      <c r="I280" s="21"/>
      <c r="J280" s="21"/>
      <c r="K280" s="21"/>
      <c r="L280" s="21"/>
      <c r="M280" s="21"/>
      <c r="N280" s="21"/>
      <c r="O280" s="21"/>
      <c r="P280" s="21"/>
    </row>
    <row r="281" customFormat="false" ht="15" hidden="false" customHeight="false" outlineLevel="0" collapsed="false">
      <c r="A281" s="21" t="n">
        <v>257</v>
      </c>
      <c r="B281" s="27" t="n">
        <v>-1.7823748240719</v>
      </c>
      <c r="C281" s="27" t="n">
        <v>0.243165232095827</v>
      </c>
      <c r="D281" s="24" t="n">
        <f aca="false">$B$6+$B$7*B281</f>
        <v>-0.12823748240719</v>
      </c>
      <c r="E281" s="24" t="n">
        <f aca="false">$C$6+$C$7*($B$8*B281+SQRT(1-$B$8^2)*C281)</f>
        <v>0.0663554663827415</v>
      </c>
      <c r="F281" s="24" t="n">
        <f aca="false">$B$9*D281+(1-$B$9)*E281</f>
        <v>-0.0309410080122243</v>
      </c>
      <c r="G281" s="21"/>
      <c r="H281" s="21"/>
      <c r="I281" s="21"/>
      <c r="J281" s="21"/>
      <c r="K281" s="21"/>
      <c r="L281" s="21"/>
      <c r="M281" s="21"/>
      <c r="N281" s="21"/>
      <c r="O281" s="21"/>
      <c r="P281" s="21"/>
    </row>
    <row r="282" customFormat="false" ht="15" hidden="false" customHeight="false" outlineLevel="0" collapsed="false">
      <c r="A282" s="21" t="n">
        <v>258</v>
      </c>
      <c r="B282" s="27" t="n">
        <v>0.355021518792798</v>
      </c>
      <c r="C282" s="27" t="n">
        <v>-0.0549323750017863</v>
      </c>
      <c r="D282" s="24" t="n">
        <f aca="false">$B$6+$B$7*B282</f>
        <v>0.0855021518792798</v>
      </c>
      <c r="E282" s="24" t="n">
        <f aca="false">$C$6+$C$7*($B$8*B282+SQRT(1-$B$8^2)*C282)</f>
        <v>0.0934363576226243</v>
      </c>
      <c r="F282" s="24" t="n">
        <f aca="false">$B$9*D282+(1-$B$9)*E282</f>
        <v>0.0894692547509521</v>
      </c>
      <c r="G282" s="21"/>
      <c r="H282" s="21"/>
      <c r="I282" s="21"/>
      <c r="J282" s="21"/>
      <c r="K282" s="21"/>
      <c r="L282" s="21"/>
      <c r="M282" s="21"/>
      <c r="N282" s="21"/>
      <c r="O282" s="21"/>
      <c r="P282" s="21"/>
    </row>
    <row r="283" customFormat="false" ht="15" hidden="false" customHeight="false" outlineLevel="0" collapsed="false">
      <c r="A283" s="21" t="n">
        <v>259</v>
      </c>
      <c r="B283" s="27" t="n">
        <v>1.21211798447799</v>
      </c>
      <c r="C283" s="27" t="n">
        <v>-0.225109697019651</v>
      </c>
      <c r="D283" s="24" t="n">
        <f aca="false">$B$6+$B$7*B283</f>
        <v>0.171211798447799</v>
      </c>
      <c r="E283" s="24" t="n">
        <f aca="false">$C$6+$C$7*($B$8*B283+SQRT(1-$B$8^2)*C283)</f>
        <v>0.0943724078710665</v>
      </c>
      <c r="F283" s="24" t="n">
        <f aca="false">$B$9*D283+(1-$B$9)*E283</f>
        <v>0.132792103159433</v>
      </c>
      <c r="G283" s="21"/>
      <c r="H283" s="21"/>
      <c r="I283" s="21"/>
      <c r="J283" s="21"/>
      <c r="K283" s="21"/>
      <c r="L283" s="21"/>
      <c r="M283" s="21"/>
      <c r="N283" s="21"/>
      <c r="O283" s="21"/>
      <c r="P283" s="21"/>
    </row>
    <row r="284" customFormat="false" ht="15" hidden="false" customHeight="false" outlineLevel="0" collapsed="false">
      <c r="A284" s="21" t="n">
        <v>260</v>
      </c>
      <c r="B284" s="27" t="n">
        <v>-2.11763666587941</v>
      </c>
      <c r="C284" s="27" t="n">
        <v>0.10323572571109</v>
      </c>
      <c r="D284" s="24" t="n">
        <f aca="false">$B$6+$B$7*B284</f>
        <v>-0.161763666587941</v>
      </c>
      <c r="E284" s="24" t="n">
        <f aca="false">$C$6+$C$7*($B$8*B284+SQRT(1-$B$8^2)*C284)</f>
        <v>0.025524521462271</v>
      </c>
      <c r="F284" s="24" t="n">
        <f aca="false">$B$9*D284+(1-$B$9)*E284</f>
        <v>-0.0681195725628351</v>
      </c>
      <c r="G284" s="21"/>
      <c r="H284" s="21"/>
      <c r="I284" s="21"/>
      <c r="J284" s="21"/>
      <c r="K284" s="21"/>
      <c r="L284" s="21"/>
      <c r="M284" s="21"/>
      <c r="N284" s="21"/>
      <c r="O284" s="21"/>
      <c r="P284" s="21"/>
    </row>
    <row r="285" customFormat="false" ht="15" hidden="false" customHeight="false" outlineLevel="0" collapsed="false">
      <c r="A285" s="21" t="n">
        <v>261</v>
      </c>
      <c r="B285" s="27" t="n">
        <v>-0.685451034384284</v>
      </c>
      <c r="C285" s="27" t="n">
        <v>0.35529263407197</v>
      </c>
      <c r="D285" s="24" t="n">
        <f aca="false">$B$6+$B$7*B285</f>
        <v>-0.0185451034384284</v>
      </c>
      <c r="E285" s="24" t="n">
        <f aca="false">$C$6+$C$7*($B$8*B285+SQRT(1-$B$8^2)*C285)</f>
        <v>0.132204811652285</v>
      </c>
      <c r="F285" s="24" t="n">
        <f aca="false">$B$9*D285+(1-$B$9)*E285</f>
        <v>0.0568298541069284</v>
      </c>
      <c r="G285" s="21"/>
      <c r="H285" s="21"/>
      <c r="I285" s="21"/>
      <c r="J285" s="21"/>
      <c r="K285" s="21"/>
      <c r="L285" s="21"/>
      <c r="M285" s="21"/>
      <c r="N285" s="21"/>
      <c r="O285" s="21"/>
      <c r="P285" s="21"/>
    </row>
    <row r="286" customFormat="false" ht="15" hidden="false" customHeight="false" outlineLevel="0" collapsed="false">
      <c r="A286" s="21" t="n">
        <v>262</v>
      </c>
      <c r="B286" s="27" t="n">
        <v>-0.290961297899439</v>
      </c>
      <c r="C286" s="27" t="n">
        <v>0.103677916880372</v>
      </c>
      <c r="D286" s="24" t="n">
        <f aca="false">$B$6+$B$7*B286</f>
        <v>0.0209038702100561</v>
      </c>
      <c r="E286" s="24" t="n">
        <f aca="false">$C$6+$C$7*($B$8*B286+SQRT(1-$B$8^2)*C286)</f>
        <v>0.0986781876001503</v>
      </c>
      <c r="F286" s="24" t="n">
        <f aca="false">$B$9*D286+(1-$B$9)*E286</f>
        <v>0.0597910289051032</v>
      </c>
      <c r="G286" s="21"/>
      <c r="H286" s="21"/>
      <c r="I286" s="21"/>
      <c r="J286" s="21"/>
      <c r="K286" s="21"/>
      <c r="L286" s="21"/>
      <c r="M286" s="21"/>
      <c r="N286" s="21"/>
      <c r="O286" s="21"/>
      <c r="P286" s="21"/>
    </row>
    <row r="287" customFormat="false" ht="15" hidden="false" customHeight="false" outlineLevel="0" collapsed="false">
      <c r="A287" s="21" t="n">
        <v>263</v>
      </c>
      <c r="B287" s="27" t="n">
        <v>3.28533097290302</v>
      </c>
      <c r="C287" s="27" t="n">
        <v>-2.00754425638638</v>
      </c>
      <c r="D287" s="24" t="n">
        <f aca="false">$B$6+$B$7*B287</f>
        <v>0.378533097290302</v>
      </c>
      <c r="E287" s="24" t="n">
        <f aca="false">$C$6+$C$7*($B$8*B287+SQRT(1-$B$8^2)*C287)</f>
        <v>-0.171983486220016</v>
      </c>
      <c r="F287" s="24" t="n">
        <f aca="false">$B$9*D287+(1-$B$9)*E287</f>
        <v>0.103274805535143</v>
      </c>
      <c r="G287" s="21"/>
      <c r="H287" s="21"/>
      <c r="I287" s="21"/>
      <c r="J287" s="21"/>
      <c r="K287" s="21"/>
      <c r="L287" s="21"/>
      <c r="M287" s="21"/>
      <c r="N287" s="21"/>
      <c r="O287" s="21"/>
      <c r="P287" s="21"/>
    </row>
    <row r="288" customFormat="false" ht="15" hidden="false" customHeight="false" outlineLevel="0" collapsed="false">
      <c r="A288" s="21" t="n">
        <v>264</v>
      </c>
      <c r="B288" s="27" t="n">
        <v>-0.218036786907783</v>
      </c>
      <c r="C288" s="27" t="n">
        <v>-0.0845951028263847</v>
      </c>
      <c r="D288" s="24" t="n">
        <f aca="false">$B$6+$B$7*B288</f>
        <v>0.0281963213092217</v>
      </c>
      <c r="E288" s="24" t="n">
        <f aca="false">$C$6+$C$7*($B$8*B288+SQRT(1-$B$8^2)*C288)</f>
        <v>0.0647013415906553</v>
      </c>
      <c r="F288" s="24" t="n">
        <f aca="false">$B$9*D288+(1-$B$9)*E288</f>
        <v>0.0464488314499385</v>
      </c>
      <c r="G288" s="21"/>
      <c r="H288" s="21"/>
      <c r="I288" s="21"/>
      <c r="J288" s="21"/>
      <c r="K288" s="21"/>
      <c r="L288" s="21"/>
      <c r="M288" s="21"/>
      <c r="N288" s="21"/>
      <c r="O288" s="21"/>
      <c r="P288" s="21"/>
    </row>
    <row r="289" customFormat="false" ht="15" hidden="false" customHeight="false" outlineLevel="0" collapsed="false">
      <c r="A289" s="21" t="n">
        <v>265</v>
      </c>
      <c r="B289" s="27" t="n">
        <v>-0.700367248924828</v>
      </c>
      <c r="C289" s="27" t="n">
        <v>-0.304089929328889</v>
      </c>
      <c r="D289" s="24" t="n">
        <f aca="false">$B$6+$B$7*B289</f>
        <v>-0.0200367248924828</v>
      </c>
      <c r="E289" s="24" t="n">
        <f aca="false">$C$6+$C$7*($B$8*B289+SQRT(1-$B$8^2)*C289)</f>
        <v>0.00239609702102486</v>
      </c>
      <c r="F289" s="24" t="n">
        <f aca="false">$B$9*D289+(1-$B$9)*E289</f>
        <v>-0.00882031393572896</v>
      </c>
      <c r="G289" s="21"/>
      <c r="H289" s="21"/>
      <c r="I289" s="21"/>
      <c r="J289" s="21"/>
      <c r="K289" s="21"/>
      <c r="L289" s="21"/>
      <c r="M289" s="21"/>
      <c r="N289" s="21"/>
      <c r="O289" s="21"/>
      <c r="P289" s="21"/>
    </row>
    <row r="290" customFormat="false" ht="15" hidden="false" customHeight="false" outlineLevel="0" collapsed="false">
      <c r="A290" s="21" t="n">
        <v>266</v>
      </c>
      <c r="B290" s="27" t="n">
        <v>-0.960000123345925</v>
      </c>
      <c r="C290" s="27" t="n">
        <v>-0.147485612047247</v>
      </c>
      <c r="D290" s="24" t="n">
        <f aca="false">$B$6+$B$7*B290</f>
        <v>-0.0460000123345925</v>
      </c>
      <c r="E290" s="24" t="n">
        <f aca="false">$C$6+$C$7*($B$8*B290+SQRT(1-$B$8^2)*C290)</f>
        <v>0.0226988355527365</v>
      </c>
      <c r="F290" s="24" t="n">
        <f aca="false">$B$9*D290+(1-$B$9)*E290</f>
        <v>-0.011650588390928</v>
      </c>
      <c r="G290" s="21"/>
      <c r="H290" s="21"/>
      <c r="I290" s="21"/>
      <c r="J290" s="21"/>
      <c r="K290" s="21"/>
      <c r="L290" s="21"/>
      <c r="M290" s="21"/>
      <c r="N290" s="21"/>
      <c r="O290" s="21"/>
      <c r="P290" s="21"/>
    </row>
    <row r="291" customFormat="false" ht="15" hidden="false" customHeight="false" outlineLevel="0" collapsed="false">
      <c r="A291" s="21" t="n">
        <v>267</v>
      </c>
      <c r="B291" s="27" t="n">
        <v>0.581659258896653</v>
      </c>
      <c r="C291" s="27" t="n">
        <v>-0.256385549672154</v>
      </c>
      <c r="D291" s="24" t="n">
        <f aca="false">$B$6+$B$7*B291</f>
        <v>0.108165925889665</v>
      </c>
      <c r="E291" s="24" t="n">
        <f aca="false">$C$6+$C$7*($B$8*B291+SQRT(1-$B$8^2)*C291)</f>
        <v>0.0630252684262848</v>
      </c>
      <c r="F291" s="24" t="n">
        <f aca="false">$B$9*D291+(1-$B$9)*E291</f>
        <v>0.0855955971579751</v>
      </c>
      <c r="G291" s="21"/>
      <c r="H291" s="21"/>
      <c r="I291" s="21"/>
      <c r="J291" s="21"/>
      <c r="K291" s="21"/>
      <c r="L291" s="21"/>
      <c r="M291" s="21"/>
      <c r="N291" s="21"/>
      <c r="O291" s="21"/>
      <c r="P291" s="21"/>
    </row>
    <row r="292" customFormat="false" ht="15" hidden="false" customHeight="false" outlineLevel="0" collapsed="false">
      <c r="A292" s="21" t="n">
        <v>268</v>
      </c>
      <c r="B292" s="27" t="n">
        <v>0.346215097439506</v>
      </c>
      <c r="C292" s="27" t="n">
        <v>-1.78657539491548</v>
      </c>
      <c r="D292" s="24" t="n">
        <f aca="false">$B$6+$B$7*B292</f>
        <v>0.0846215097439506</v>
      </c>
      <c r="E292" s="24" t="n">
        <f aca="false">$C$6+$C$7*($B$8*B292+SQRT(1-$B$8^2)*C292)</f>
        <v>-0.246247244466762</v>
      </c>
      <c r="F292" s="24" t="n">
        <f aca="false">$B$9*D292+(1-$B$9)*E292</f>
        <v>-0.0808128673614056</v>
      </c>
      <c r="G292" s="21"/>
      <c r="H292" s="21"/>
      <c r="I292" s="21"/>
      <c r="J292" s="21"/>
      <c r="K292" s="21"/>
      <c r="L292" s="21"/>
      <c r="M292" s="21"/>
      <c r="N292" s="21"/>
      <c r="O292" s="21"/>
      <c r="P292" s="21"/>
    </row>
    <row r="293" customFormat="false" ht="15" hidden="false" customHeight="false" outlineLevel="0" collapsed="false">
      <c r="A293" s="21" t="n">
        <v>269</v>
      </c>
      <c r="B293" s="27" t="n">
        <v>0.128184459008821</v>
      </c>
      <c r="C293" s="27" t="n">
        <v>-1.28864167776624</v>
      </c>
      <c r="D293" s="24" t="n">
        <f aca="false">$B$6+$B$7*B293</f>
        <v>0.0628184459008821</v>
      </c>
      <c r="E293" s="24" t="n">
        <f aca="false">$C$6+$C$7*($B$8*B293+SQRT(1-$B$8^2)*C293)</f>
        <v>-0.157393787384552</v>
      </c>
      <c r="F293" s="24" t="n">
        <f aca="false">$B$9*D293+(1-$B$9)*E293</f>
        <v>-0.0472876707418349</v>
      </c>
      <c r="G293" s="21"/>
      <c r="H293" s="21"/>
      <c r="I293" s="21"/>
      <c r="J293" s="21"/>
      <c r="K293" s="21"/>
      <c r="L293" s="21"/>
      <c r="M293" s="21"/>
      <c r="N293" s="21"/>
      <c r="O293" s="21"/>
      <c r="P293" s="21"/>
    </row>
    <row r="294" customFormat="false" ht="15" hidden="false" customHeight="false" outlineLevel="0" collapsed="false">
      <c r="A294" s="21" t="n">
        <v>270</v>
      </c>
      <c r="B294" s="27" t="n">
        <v>1.0195394765311</v>
      </c>
      <c r="C294" s="27" t="n">
        <v>0.85162430258307</v>
      </c>
      <c r="D294" s="24" t="n">
        <f aca="false">$B$6+$B$7*B294</f>
        <v>0.15195394765311</v>
      </c>
      <c r="E294" s="24" t="n">
        <f aca="false">$C$6+$C$7*($B$8*B294+SQRT(1-$B$8^2)*C294)</f>
        <v>0.297665178571813</v>
      </c>
      <c r="F294" s="24" t="n">
        <f aca="false">$B$9*D294+(1-$B$9)*E294</f>
        <v>0.224809563112461</v>
      </c>
      <c r="G294" s="21"/>
      <c r="H294" s="21"/>
      <c r="I294" s="21"/>
      <c r="J294" s="21"/>
      <c r="K294" s="21"/>
      <c r="L294" s="21"/>
      <c r="M294" s="21"/>
      <c r="N294" s="21"/>
      <c r="O294" s="21"/>
      <c r="P294" s="21"/>
    </row>
    <row r="295" customFormat="false" ht="15" hidden="false" customHeight="false" outlineLevel="0" collapsed="false">
      <c r="A295" s="21" t="n">
        <v>271</v>
      </c>
      <c r="B295" s="27" t="n">
        <v>1.04788148822415</v>
      </c>
      <c r="C295" s="27" t="n">
        <v>-0.0127064574439491</v>
      </c>
      <c r="D295" s="24" t="n">
        <f aca="false">$B$6+$B$7*B295</f>
        <v>0.154788148822415</v>
      </c>
      <c r="E295" s="24" t="n">
        <f aca="false">$C$6+$C$7*($B$8*B295+SQRT(1-$B$8^2)*C295)</f>
        <v>0.129425312554881</v>
      </c>
      <c r="F295" s="24" t="n">
        <f aca="false">$B$9*D295+(1-$B$9)*E295</f>
        <v>0.142106730688648</v>
      </c>
      <c r="G295" s="21"/>
      <c r="H295" s="21"/>
      <c r="I295" s="21"/>
      <c r="J295" s="21"/>
      <c r="K295" s="21"/>
      <c r="L295" s="21"/>
      <c r="M295" s="21"/>
      <c r="N295" s="21"/>
      <c r="O295" s="21"/>
      <c r="P295" s="21"/>
    </row>
    <row r="296" customFormat="false" ht="15" hidden="false" customHeight="false" outlineLevel="0" collapsed="false">
      <c r="A296" s="21" t="n">
        <v>272</v>
      </c>
      <c r="B296" s="27" t="n">
        <v>0.677840619287649</v>
      </c>
      <c r="C296" s="27" t="n">
        <v>-0.863175285632808</v>
      </c>
      <c r="D296" s="24" t="n">
        <f aca="false">$B$6+$B$7*B296</f>
        <v>0.117784061928765</v>
      </c>
      <c r="E296" s="24" t="n">
        <f aca="false">$C$6+$C$7*($B$8*B296+SQRT(1-$B$8^2)*C296)</f>
        <v>-0.0520334958990144</v>
      </c>
      <c r="F296" s="24" t="n">
        <f aca="false">$B$9*D296+(1-$B$9)*E296</f>
        <v>0.0328752830148753</v>
      </c>
      <c r="G296" s="21"/>
      <c r="H296" s="21"/>
      <c r="I296" s="21"/>
      <c r="J296" s="21"/>
      <c r="K296" s="21"/>
      <c r="L296" s="21"/>
      <c r="M296" s="21"/>
      <c r="N296" s="21"/>
      <c r="O296" s="21"/>
      <c r="P296" s="21"/>
    </row>
    <row r="297" customFormat="false" ht="15" hidden="false" customHeight="false" outlineLevel="0" collapsed="false">
      <c r="A297" s="21" t="n">
        <v>273</v>
      </c>
      <c r="B297" s="27" t="n">
        <v>0.275071116611796</v>
      </c>
      <c r="C297" s="27" t="n">
        <v>-0.233337511205589</v>
      </c>
      <c r="D297" s="24" t="n">
        <f aca="false">$B$6+$B$7*B297</f>
        <v>0.0775071116611796</v>
      </c>
      <c r="E297" s="24" t="n">
        <f aca="false">$C$6+$C$7*($B$8*B297+SQRT(1-$B$8^2)*C297)</f>
        <v>0.0552782174401003</v>
      </c>
      <c r="F297" s="24" t="n">
        <f aca="false">$B$9*D297+(1-$B$9)*E297</f>
        <v>0.0663926645506399</v>
      </c>
      <c r="G297" s="21"/>
      <c r="H297" s="21"/>
      <c r="I297" s="21"/>
      <c r="J297" s="21"/>
      <c r="K297" s="21"/>
      <c r="L297" s="21"/>
      <c r="M297" s="21"/>
      <c r="N297" s="21"/>
      <c r="O297" s="21"/>
      <c r="P297" s="21"/>
    </row>
    <row r="298" customFormat="false" ht="15" hidden="false" customHeight="false" outlineLevel="0" collapsed="false">
      <c r="A298" s="21" t="n">
        <v>274</v>
      </c>
      <c r="B298" s="27" t="n">
        <v>0.40176415130225</v>
      </c>
      <c r="C298" s="27" t="n">
        <v>-0.0560948046049669</v>
      </c>
      <c r="D298" s="24" t="n">
        <f aca="false">$B$6+$B$7*B298</f>
        <v>0.090176415130225</v>
      </c>
      <c r="E298" s="24" t="n">
        <f aca="false">$C$6+$C$7*($B$8*B298+SQRT(1-$B$8^2)*C298)</f>
        <v>0.0950782741718265</v>
      </c>
      <c r="F298" s="24" t="n">
        <f aca="false">$B$9*D298+(1-$B$9)*E298</f>
        <v>0.0926273446510258</v>
      </c>
      <c r="G298" s="21"/>
      <c r="H298" s="21"/>
      <c r="I298" s="21"/>
      <c r="J298" s="21"/>
      <c r="K298" s="21"/>
      <c r="L298" s="21"/>
      <c r="M298" s="21"/>
      <c r="N298" s="21"/>
      <c r="O298" s="21"/>
      <c r="P298" s="21"/>
    </row>
    <row r="299" customFormat="false" ht="15" hidden="false" customHeight="false" outlineLevel="0" collapsed="false">
      <c r="A299" s="21" t="n">
        <v>275</v>
      </c>
      <c r="B299" s="27" t="n">
        <v>0.713930457531321</v>
      </c>
      <c r="C299" s="27" t="n">
        <v>0.853600974176569</v>
      </c>
      <c r="D299" s="24" t="n">
        <f aca="false">$B$6+$B$7*B299</f>
        <v>0.121393045753132</v>
      </c>
      <c r="E299" s="24" t="n">
        <f aca="false">$C$6+$C$7*($B$8*B299+SQRT(1-$B$8^2)*C299)</f>
        <v>0.285828164755272</v>
      </c>
      <c r="F299" s="24" t="n">
        <f aca="false">$B$9*D299+(1-$B$9)*E299</f>
        <v>0.203610605254202</v>
      </c>
      <c r="G299" s="21"/>
      <c r="H299" s="21"/>
      <c r="I299" s="21"/>
      <c r="J299" s="21"/>
      <c r="K299" s="21"/>
      <c r="L299" s="21"/>
      <c r="M299" s="21"/>
      <c r="N299" s="21"/>
      <c r="O299" s="21"/>
      <c r="P299" s="21"/>
    </row>
    <row r="300" customFormat="false" ht="15" hidden="false" customHeight="false" outlineLevel="0" collapsed="false">
      <c r="A300" s="21" t="n">
        <v>276</v>
      </c>
      <c r="B300" s="27" t="n">
        <v>-0.902707679383951</v>
      </c>
      <c r="C300" s="27" t="n">
        <v>1.32019291171939</v>
      </c>
      <c r="D300" s="24" t="n">
        <f aca="false">$B$6+$B$7*B300</f>
        <v>-0.0402707679383951</v>
      </c>
      <c r="E300" s="24" t="n">
        <f aca="false">$C$6+$C$7*($B$8*B300+SQRT(1-$B$8^2)*C300)</f>
        <v>0.312595612484779</v>
      </c>
      <c r="F300" s="24" t="n">
        <f aca="false">$B$9*D300+(1-$B$9)*E300</f>
        <v>0.136162422273192</v>
      </c>
      <c r="G300" s="21"/>
      <c r="H300" s="21"/>
      <c r="I300" s="21"/>
      <c r="J300" s="21"/>
      <c r="K300" s="21"/>
      <c r="L300" s="21"/>
      <c r="M300" s="21"/>
      <c r="N300" s="21"/>
      <c r="O300" s="21"/>
      <c r="P300" s="21"/>
    </row>
    <row r="301" customFormat="false" ht="15" hidden="false" customHeight="false" outlineLevel="0" collapsed="false">
      <c r="A301" s="21" t="n">
        <v>277</v>
      </c>
      <c r="B301" s="27" t="n">
        <v>2.0418427084061</v>
      </c>
      <c r="C301" s="27" t="n">
        <v>1.66747343936554</v>
      </c>
      <c r="D301" s="24" t="n">
        <f aca="false">$B$6+$B$7*B301</f>
        <v>0.25418427084061</v>
      </c>
      <c r="E301" s="24" t="n">
        <f aca="false">$C$6+$C$7*($B$8*B301+SQRT(1-$B$8^2)*C301)</f>
        <v>0.498430435223385</v>
      </c>
      <c r="F301" s="24" t="n">
        <f aca="false">$B$9*D301+(1-$B$9)*E301</f>
        <v>0.376307353031997</v>
      </c>
      <c r="G301" s="21"/>
      <c r="H301" s="21"/>
      <c r="I301" s="21"/>
      <c r="J301" s="21"/>
      <c r="K301" s="21"/>
      <c r="L301" s="21"/>
      <c r="M301" s="21"/>
      <c r="N301" s="21"/>
      <c r="O301" s="21"/>
      <c r="P301" s="21"/>
    </row>
    <row r="302" customFormat="false" ht="15" hidden="false" customHeight="false" outlineLevel="0" collapsed="false">
      <c r="A302" s="21" t="n">
        <v>278</v>
      </c>
      <c r="B302" s="27" t="n">
        <v>-0.406083105708846</v>
      </c>
      <c r="C302" s="27" t="n">
        <v>0.913279476152427</v>
      </c>
      <c r="D302" s="24" t="n">
        <f aca="false">$B$6+$B$7*B302</f>
        <v>0.00939168942911538</v>
      </c>
      <c r="E302" s="24" t="n">
        <f aca="false">$C$6+$C$7*($B$8*B302+SQRT(1-$B$8^2)*C302)</f>
        <v>0.252722172502027</v>
      </c>
      <c r="F302" s="24" t="n">
        <f aca="false">$B$9*D302+(1-$B$9)*E302</f>
        <v>0.131056930965571</v>
      </c>
      <c r="G302" s="21"/>
      <c r="H302" s="21"/>
      <c r="I302" s="21"/>
      <c r="J302" s="21"/>
      <c r="K302" s="21"/>
      <c r="L302" s="21"/>
      <c r="M302" s="21"/>
      <c r="N302" s="21"/>
      <c r="O302" s="21"/>
      <c r="P302" s="21"/>
    </row>
    <row r="303" customFormat="false" ht="15" hidden="false" customHeight="false" outlineLevel="0" collapsed="false">
      <c r="A303" s="21" t="n">
        <v>279</v>
      </c>
      <c r="B303" s="27" t="n">
        <v>1.04376228787254</v>
      </c>
      <c r="C303" s="27" t="n">
        <v>-0.161734724161375</v>
      </c>
      <c r="D303" s="24" t="n">
        <f aca="false">$B$6+$B$7*B303</f>
        <v>0.154376228787254</v>
      </c>
      <c r="E303" s="24" t="n">
        <f aca="false">$C$6+$C$7*($B$8*B303+SQRT(1-$B$8^2)*C303)</f>
        <v>0.100057087684089</v>
      </c>
      <c r="F303" s="24" t="n">
        <f aca="false">$B$9*D303+(1-$B$9)*E303</f>
        <v>0.127216658235671</v>
      </c>
      <c r="G303" s="21"/>
      <c r="H303" s="21"/>
      <c r="I303" s="21"/>
      <c r="J303" s="21"/>
      <c r="K303" s="21"/>
      <c r="L303" s="21"/>
      <c r="M303" s="21"/>
      <c r="N303" s="21"/>
      <c r="O303" s="21"/>
      <c r="P303" s="21"/>
    </row>
    <row r="304" customFormat="false" ht="15" hidden="false" customHeight="false" outlineLevel="0" collapsed="false">
      <c r="A304" s="21" t="n">
        <v>280</v>
      </c>
      <c r="B304" s="27" t="n">
        <v>-0.269695810674177</v>
      </c>
      <c r="C304" s="27" t="n">
        <v>0.887407878744346</v>
      </c>
      <c r="D304" s="24" t="n">
        <f aca="false">$B$6+$B$7*B304</f>
        <v>0.0230304189325823</v>
      </c>
      <c r="E304" s="24" t="n">
        <f aca="false">$C$6+$C$7*($B$8*B304+SQRT(1-$B$8^2)*C304)</f>
        <v>0.253107887304973</v>
      </c>
      <c r="F304" s="24" t="n">
        <f aca="false">$B$9*D304+(1-$B$9)*E304</f>
        <v>0.138069153118778</v>
      </c>
      <c r="G304" s="21"/>
      <c r="H304" s="21"/>
      <c r="I304" s="21"/>
      <c r="J304" s="21"/>
      <c r="K304" s="21"/>
      <c r="L304" s="21"/>
      <c r="M304" s="21"/>
      <c r="N304" s="21"/>
      <c r="O304" s="21"/>
      <c r="P304" s="21"/>
    </row>
    <row r="305" customFormat="false" ht="15" hidden="false" customHeight="false" outlineLevel="0" collapsed="false">
      <c r="A305" s="21" t="n">
        <v>281</v>
      </c>
      <c r="B305" s="27" t="n">
        <v>-0.255655204501728</v>
      </c>
      <c r="C305" s="27" t="n">
        <v>0.469486416530515</v>
      </c>
      <c r="D305" s="24" t="n">
        <f aca="false">$B$6+$B$7*B305</f>
        <v>0.0244344795498272</v>
      </c>
      <c r="E305" s="24" t="n">
        <f aca="false">$C$6+$C$7*($B$8*B305+SQRT(1-$B$8^2)*C305)</f>
        <v>0.171773964753333</v>
      </c>
      <c r="F305" s="24" t="n">
        <f aca="false">$B$9*D305+(1-$B$9)*E305</f>
        <v>0.0981042221515801</v>
      </c>
      <c r="G305" s="21"/>
      <c r="H305" s="21"/>
      <c r="I305" s="21"/>
      <c r="J305" s="21"/>
      <c r="K305" s="21"/>
      <c r="L305" s="21"/>
      <c r="M305" s="21"/>
      <c r="N305" s="21"/>
      <c r="O305" s="21"/>
      <c r="P305" s="21"/>
    </row>
    <row r="306" customFormat="false" ht="15" hidden="false" customHeight="false" outlineLevel="0" collapsed="false">
      <c r="A306" s="21" t="n">
        <v>282</v>
      </c>
      <c r="B306" s="27" t="n">
        <v>-0.724957907785465</v>
      </c>
      <c r="C306" s="27" t="n">
        <v>1.01145093130349</v>
      </c>
      <c r="D306" s="24" t="n">
        <f aca="false">$B$6+$B$7*B306</f>
        <v>-0.0224957907785465</v>
      </c>
      <c r="E306" s="24" t="n">
        <f aca="false">$C$6+$C$7*($B$8*B306+SQRT(1-$B$8^2)*C306)</f>
        <v>0.259204778213092</v>
      </c>
      <c r="F306" s="24" t="n">
        <f aca="false">$B$9*D306+(1-$B$9)*E306</f>
        <v>0.118354493717273</v>
      </c>
      <c r="G306" s="21"/>
      <c r="H306" s="21"/>
      <c r="I306" s="21"/>
      <c r="J306" s="21"/>
      <c r="K306" s="21"/>
      <c r="L306" s="21"/>
      <c r="M306" s="21"/>
      <c r="N306" s="21"/>
      <c r="O306" s="21"/>
      <c r="P306" s="21"/>
    </row>
    <row r="307" customFormat="false" ht="15" hidden="false" customHeight="false" outlineLevel="0" collapsed="false">
      <c r="A307" s="21" t="n">
        <v>283</v>
      </c>
      <c r="B307" s="27" t="n">
        <v>1.1181593025218</v>
      </c>
      <c r="C307" s="27" t="n">
        <v>1.58169483990011</v>
      </c>
      <c r="D307" s="24" t="n">
        <f aca="false">$B$6+$B$7*B307</f>
        <v>0.16181593025218</v>
      </c>
      <c r="E307" s="24" t="n">
        <f aca="false">$C$6+$C$7*($B$8*B307+SQRT(1-$B$8^2)*C307)</f>
        <v>0.444673995024745</v>
      </c>
      <c r="F307" s="24" t="n">
        <f aca="false">$B$9*D307+(1-$B$9)*E307</f>
        <v>0.303244962638463</v>
      </c>
      <c r="G307" s="21"/>
      <c r="H307" s="21"/>
      <c r="I307" s="21"/>
      <c r="J307" s="21"/>
      <c r="K307" s="21"/>
      <c r="L307" s="21"/>
      <c r="M307" s="21"/>
      <c r="N307" s="21"/>
      <c r="O307" s="21"/>
      <c r="P307" s="21"/>
    </row>
    <row r="308" customFormat="false" ht="15" hidden="false" customHeight="false" outlineLevel="0" collapsed="false">
      <c r="A308" s="21" t="n">
        <v>284</v>
      </c>
      <c r="B308" s="27" t="n">
        <v>0.0811570322181662</v>
      </c>
      <c r="C308" s="27" t="n">
        <v>-0.160276656303153</v>
      </c>
      <c r="D308" s="24" t="n">
        <f aca="false">$B$6+$B$7*B308</f>
        <v>0.0581157032218166</v>
      </c>
      <c r="E308" s="24" t="n">
        <f aca="false">$C$6+$C$7*($B$8*B308+SQRT(1-$B$8^2)*C308)</f>
        <v>0.0618385992389541</v>
      </c>
      <c r="F308" s="24" t="n">
        <f aca="false">$B$9*D308+(1-$B$9)*E308</f>
        <v>0.0599771512303854</v>
      </c>
      <c r="G308" s="21"/>
      <c r="H308" s="21"/>
      <c r="I308" s="21"/>
      <c r="J308" s="21"/>
      <c r="K308" s="21"/>
      <c r="L308" s="21"/>
      <c r="M308" s="21"/>
      <c r="N308" s="21"/>
      <c r="O308" s="21"/>
      <c r="P308" s="21"/>
    </row>
    <row r="309" customFormat="false" ht="15" hidden="false" customHeight="false" outlineLevel="0" collapsed="false">
      <c r="A309" s="21" t="n">
        <v>285</v>
      </c>
      <c r="B309" s="27" t="n">
        <v>0.909666708558675</v>
      </c>
      <c r="C309" s="27" t="n">
        <v>-0.17759765712398</v>
      </c>
      <c r="D309" s="24" t="n">
        <f aca="false">$B$6+$B$7*B309</f>
        <v>0.140966670855868</v>
      </c>
      <c r="E309" s="24" t="n">
        <f aca="false">$C$6+$C$7*($B$8*B309+SQRT(1-$B$8^2)*C309)</f>
        <v>0.091584777184946</v>
      </c>
      <c r="F309" s="24" t="n">
        <f aca="false">$B$9*D309+(1-$B$9)*E309</f>
        <v>0.116275724020407</v>
      </c>
      <c r="G309" s="21"/>
      <c r="H309" s="21"/>
      <c r="I309" s="21"/>
      <c r="J309" s="21"/>
      <c r="K309" s="21"/>
      <c r="L309" s="21"/>
      <c r="M309" s="21"/>
      <c r="N309" s="21"/>
      <c r="O309" s="21"/>
      <c r="P309" s="21"/>
    </row>
    <row r="310" customFormat="false" ht="15" hidden="false" customHeight="false" outlineLevel="0" collapsed="false">
      <c r="A310" s="21" t="n">
        <v>286</v>
      </c>
      <c r="B310" s="27" t="n">
        <v>-0.104826644513852</v>
      </c>
      <c r="C310" s="27" t="n">
        <v>0.53611030494172</v>
      </c>
      <c r="D310" s="24" t="n">
        <f aca="false">$B$6+$B$7*B310</f>
        <v>0.0395173355486148</v>
      </c>
      <c r="E310" s="24" t="n">
        <f aca="false">$C$6+$C$7*($B$8*B310+SQRT(1-$B$8^2)*C310)</f>
        <v>0.190862669655854</v>
      </c>
      <c r="F310" s="24" t="n">
        <f aca="false">$B$9*D310+(1-$B$9)*E310</f>
        <v>0.115190002602235</v>
      </c>
      <c r="G310" s="21"/>
      <c r="H310" s="21"/>
      <c r="I310" s="21"/>
      <c r="J310" s="21"/>
      <c r="K310" s="21"/>
      <c r="L310" s="21"/>
      <c r="M310" s="21"/>
      <c r="N310" s="21"/>
      <c r="O310" s="21"/>
      <c r="P310" s="21"/>
    </row>
    <row r="311" customFormat="false" ht="15" hidden="false" customHeight="false" outlineLevel="0" collapsed="false">
      <c r="A311" s="21" t="n">
        <v>287</v>
      </c>
      <c r="B311" s="27" t="n">
        <v>-1.74518829268885</v>
      </c>
      <c r="C311" s="27" t="n">
        <v>-0.5538898578929</v>
      </c>
      <c r="D311" s="24" t="n">
        <f aca="false">$B$6+$B$7*B311</f>
        <v>-0.124518829268885</v>
      </c>
      <c r="E311" s="24" t="n">
        <f aca="false">$C$6+$C$7*($B$8*B311+SQRT(1-$B$8^2)*C311)</f>
        <v>-0.0883473337507774</v>
      </c>
      <c r="F311" s="24" t="n">
        <f aca="false">$B$9*D311+(1-$B$9)*E311</f>
        <v>-0.106433081509831</v>
      </c>
      <c r="G311" s="21"/>
      <c r="H311" s="21"/>
      <c r="I311" s="21"/>
      <c r="J311" s="21"/>
      <c r="K311" s="21"/>
      <c r="L311" s="21"/>
      <c r="M311" s="21"/>
      <c r="N311" s="21"/>
      <c r="O311" s="21"/>
      <c r="P311" s="21"/>
    </row>
    <row r="312" customFormat="false" ht="15" hidden="false" customHeight="false" outlineLevel="0" collapsed="false">
      <c r="A312" s="21" t="n">
        <v>288</v>
      </c>
      <c r="B312" s="27" t="n">
        <v>0.258820438942922</v>
      </c>
      <c r="C312" s="27" t="n">
        <v>2.2278727452636</v>
      </c>
      <c r="D312" s="24" t="n">
        <f aca="false">$B$6+$B$7*B312</f>
        <v>0.0758820438942922</v>
      </c>
      <c r="E312" s="24" t="n">
        <f aca="false">$C$6+$C$7*($B$8*B312+SQRT(1-$B$8^2)*C312)</f>
        <v>0.536924932577668</v>
      </c>
      <c r="F312" s="24" t="n">
        <f aca="false">$B$9*D312+(1-$B$9)*E312</f>
        <v>0.30640348823598</v>
      </c>
      <c r="G312" s="21"/>
      <c r="H312" s="21"/>
      <c r="I312" s="21"/>
      <c r="J312" s="21"/>
      <c r="K312" s="21"/>
      <c r="L312" s="21"/>
      <c r="M312" s="21"/>
      <c r="N312" s="21"/>
      <c r="O312" s="21"/>
      <c r="P312" s="21"/>
    </row>
    <row r="313" customFormat="false" ht="15" hidden="false" customHeight="false" outlineLevel="0" collapsed="false">
      <c r="A313" s="21" t="n">
        <v>289</v>
      </c>
      <c r="B313" s="27" t="n">
        <v>0.400914440346655</v>
      </c>
      <c r="C313" s="27" t="n">
        <v>-0.460909082813163</v>
      </c>
      <c r="D313" s="24" t="n">
        <f aca="false">$B$6+$B$7*B313</f>
        <v>0.0900914440346655</v>
      </c>
      <c r="E313" s="24" t="n">
        <f aca="false">$C$6+$C$7*($B$8*B313+SQRT(1-$B$8^2)*C313)</f>
        <v>0.0157172119573506</v>
      </c>
      <c r="F313" s="24" t="n">
        <f aca="false">$B$9*D313+(1-$B$9)*E313</f>
        <v>0.052904327996008</v>
      </c>
      <c r="G313" s="21"/>
      <c r="H313" s="21"/>
      <c r="I313" s="21"/>
      <c r="J313" s="21"/>
      <c r="K313" s="21"/>
      <c r="L313" s="21"/>
      <c r="M313" s="21"/>
      <c r="N313" s="21"/>
      <c r="O313" s="21"/>
      <c r="P313" s="21"/>
    </row>
    <row r="314" customFormat="false" ht="15" hidden="false" customHeight="false" outlineLevel="0" collapsed="false">
      <c r="A314" s="21" t="n">
        <v>290</v>
      </c>
      <c r="B314" s="27" t="n">
        <v>-1.8677461750081</v>
      </c>
      <c r="C314" s="27" t="n">
        <v>1.94456832108049</v>
      </c>
      <c r="D314" s="24" t="n">
        <f aca="false">$B$6+$B$7*B314</f>
        <v>-0.13677461750081</v>
      </c>
      <c r="E314" s="24" t="n">
        <f aca="false">$C$6+$C$7*($B$8*B314+SQRT(1-$B$8^2)*C314)</f>
        <v>0.396346165529898</v>
      </c>
      <c r="F314" s="24" t="n">
        <f aca="false">$B$9*D314+(1-$B$9)*E314</f>
        <v>0.129785774014544</v>
      </c>
      <c r="G314" s="21"/>
      <c r="H314" s="21"/>
      <c r="I314" s="21"/>
      <c r="J314" s="21"/>
      <c r="K314" s="21"/>
      <c r="L314" s="21"/>
      <c r="M314" s="21"/>
      <c r="N314" s="21"/>
      <c r="O314" s="21"/>
      <c r="P314" s="21"/>
    </row>
    <row r="315" customFormat="false" ht="15" hidden="false" customHeight="false" outlineLevel="0" collapsed="false">
      <c r="A315" s="21" t="n">
        <v>291</v>
      </c>
      <c r="B315" s="27" t="n">
        <v>-0.354534460523302</v>
      </c>
      <c r="C315" s="27" t="n">
        <v>-0.555096208796524</v>
      </c>
      <c r="D315" s="24" t="n">
        <f aca="false">$B$6+$B$7*B315</f>
        <v>0.0145465539476698</v>
      </c>
      <c r="E315" s="24" t="n">
        <f aca="false">$C$6+$C$7*($B$8*B315+SQRT(1-$B$8^2)*C315)</f>
        <v>-0.0329575759973253</v>
      </c>
      <c r="F315" s="24" t="n">
        <f aca="false">$B$9*D315+(1-$B$9)*E315</f>
        <v>-0.00920551102482779</v>
      </c>
      <c r="G315" s="21"/>
      <c r="H315" s="21"/>
      <c r="I315" s="21"/>
      <c r="J315" s="21"/>
      <c r="K315" s="21"/>
      <c r="L315" s="21"/>
      <c r="M315" s="21"/>
      <c r="N315" s="21"/>
      <c r="O315" s="21"/>
      <c r="P315" s="21"/>
    </row>
    <row r="316" customFormat="false" ht="15" hidden="false" customHeight="false" outlineLevel="0" collapsed="false">
      <c r="A316" s="21" t="n">
        <v>292</v>
      </c>
      <c r="B316" s="27" t="n">
        <v>0.618246242926971</v>
      </c>
      <c r="C316" s="27" t="n">
        <v>-1.25878855593965</v>
      </c>
      <c r="D316" s="24" t="n">
        <f aca="false">$B$6+$B$7*B316</f>
        <v>0.111824624292697</v>
      </c>
      <c r="E316" s="24" t="n">
        <f aca="false">$C$6+$C$7*($B$8*B316+SQRT(1-$B$8^2)*C316)</f>
        <v>-0.131941322771482</v>
      </c>
      <c r="F316" s="24" t="n">
        <f aca="false">$B$9*D316+(1-$B$9)*E316</f>
        <v>-0.0100583492393925</v>
      </c>
      <c r="G316" s="21"/>
      <c r="H316" s="21"/>
      <c r="I316" s="21"/>
      <c r="J316" s="21"/>
      <c r="K316" s="21"/>
      <c r="L316" s="21"/>
      <c r="M316" s="21"/>
      <c r="N316" s="21"/>
      <c r="O316" s="21"/>
      <c r="P316" s="21"/>
    </row>
    <row r="317" customFormat="false" ht="15" hidden="false" customHeight="false" outlineLevel="0" collapsed="false">
      <c r="A317" s="21" t="n">
        <v>293</v>
      </c>
      <c r="B317" s="27" t="n">
        <v>-0.355090910515959</v>
      </c>
      <c r="C317" s="27" t="n">
        <v>-0.88697688621462</v>
      </c>
      <c r="D317" s="24" t="n">
        <f aca="false">$B$6+$B$7*B317</f>
        <v>0.0144909089484041</v>
      </c>
      <c r="E317" s="24" t="n">
        <f aca="false">$C$6+$C$7*($B$8*B317+SQRT(1-$B$8^2)*C317)</f>
        <v>-0.0980148992101163</v>
      </c>
      <c r="F317" s="24" t="n">
        <f aca="false">$B$9*D317+(1-$B$9)*E317</f>
        <v>-0.0417619951308561</v>
      </c>
      <c r="G317" s="21"/>
      <c r="H317" s="21"/>
      <c r="I317" s="21"/>
      <c r="J317" s="21"/>
      <c r="K317" s="21"/>
      <c r="L317" s="21"/>
      <c r="M317" s="21"/>
      <c r="N317" s="21"/>
      <c r="O317" s="21"/>
      <c r="P317" s="21"/>
    </row>
    <row r="318" customFormat="false" ht="15" hidden="false" customHeight="false" outlineLevel="0" collapsed="false">
      <c r="A318" s="21" t="n">
        <v>294</v>
      </c>
      <c r="B318" s="27" t="n">
        <v>-0.665746201431693</v>
      </c>
      <c r="C318" s="27" t="n">
        <v>-0.572673225382602</v>
      </c>
      <c r="D318" s="24" t="n">
        <f aca="false">$B$6+$B$7*B318</f>
        <v>-0.0165746201431693</v>
      </c>
      <c r="E318" s="24" t="n">
        <f aca="false">$C$6+$C$7*($B$8*B318+SQRT(1-$B$8^2)*C318)</f>
        <v>-0.0488504233805672</v>
      </c>
      <c r="F318" s="24" t="n">
        <f aca="false">$B$9*D318+(1-$B$9)*E318</f>
        <v>-0.0327125217618682</v>
      </c>
      <c r="G318" s="21"/>
      <c r="H318" s="21"/>
      <c r="I318" s="21"/>
      <c r="J318" s="21"/>
      <c r="K318" s="21"/>
      <c r="L318" s="21"/>
      <c r="M318" s="21"/>
      <c r="N318" s="21"/>
      <c r="O318" s="21"/>
      <c r="P318" s="21"/>
    </row>
    <row r="319" customFormat="false" ht="15" hidden="false" customHeight="false" outlineLevel="0" collapsed="false">
      <c r="A319" s="21" t="n">
        <v>295</v>
      </c>
      <c r="B319" s="27" t="n">
        <v>0.66581084224863</v>
      </c>
      <c r="C319" s="27" t="n">
        <v>0.174080419683295</v>
      </c>
      <c r="D319" s="24" t="n">
        <f aca="false">$B$6+$B$7*B319</f>
        <v>0.116581084224863</v>
      </c>
      <c r="E319" s="24" t="n">
        <f aca="false">$C$6+$C$7*($B$8*B319+SQRT(1-$B$8^2)*C319)</f>
        <v>0.150745089884635</v>
      </c>
      <c r="F319" s="24" t="n">
        <f aca="false">$B$9*D319+(1-$B$9)*E319</f>
        <v>0.133663087054749</v>
      </c>
      <c r="G319" s="21"/>
      <c r="H319" s="21"/>
      <c r="I319" s="21"/>
      <c r="J319" s="21"/>
      <c r="K319" s="21"/>
      <c r="L319" s="21"/>
      <c r="M319" s="21"/>
      <c r="N319" s="21"/>
      <c r="O319" s="21"/>
      <c r="P319" s="21"/>
    </row>
    <row r="320" customFormat="false" ht="15" hidden="false" customHeight="false" outlineLevel="0" collapsed="false">
      <c r="A320" s="21" t="n">
        <v>296</v>
      </c>
      <c r="B320" s="27" t="n">
        <v>-0.81615016074903</v>
      </c>
      <c r="C320" s="27" t="n">
        <v>1.10789655894618</v>
      </c>
      <c r="D320" s="24" t="n">
        <f aca="false">$B$6+$B$7*B320</f>
        <v>-0.031615016074903</v>
      </c>
      <c r="E320" s="24" t="n">
        <f aca="false">$C$6+$C$7*($B$8*B320+SQRT(1-$B$8^2)*C320)</f>
        <v>0.274456494146314</v>
      </c>
      <c r="F320" s="24" t="n">
        <f aca="false">$B$9*D320+(1-$B$9)*E320</f>
        <v>0.121420739035706</v>
      </c>
      <c r="G320" s="21"/>
      <c r="H320" s="21"/>
      <c r="I320" s="21"/>
      <c r="J320" s="21"/>
      <c r="K320" s="21"/>
      <c r="L320" s="21"/>
      <c r="M320" s="21"/>
      <c r="N320" s="21"/>
      <c r="O320" s="21"/>
      <c r="P320" s="21"/>
    </row>
    <row r="321" customFormat="false" ht="15" hidden="false" customHeight="false" outlineLevel="0" collapsed="false">
      <c r="A321" s="21" t="n">
        <v>297</v>
      </c>
      <c r="B321" s="27" t="n">
        <v>-1.1538786096159</v>
      </c>
      <c r="C321" s="27" t="n">
        <v>1.57985845056727</v>
      </c>
      <c r="D321" s="24" t="n">
        <f aca="false">$B$6+$B$7*B321</f>
        <v>-0.0653878609615898</v>
      </c>
      <c r="E321" s="24" t="n">
        <f aca="false">$C$6+$C$7*($B$8*B321+SQRT(1-$B$8^2)*C321)</f>
        <v>0.353432621192471</v>
      </c>
      <c r="F321" s="24" t="n">
        <f aca="false">$B$9*D321+(1-$B$9)*E321</f>
        <v>0.144022380115441</v>
      </c>
      <c r="G321" s="21"/>
      <c r="H321" s="21"/>
      <c r="I321" s="21"/>
      <c r="J321" s="21"/>
      <c r="K321" s="21"/>
      <c r="L321" s="21"/>
      <c r="M321" s="21"/>
      <c r="N321" s="21"/>
      <c r="O321" s="21"/>
      <c r="P321" s="21"/>
    </row>
    <row r="322" customFormat="false" ht="15" hidden="false" customHeight="false" outlineLevel="0" collapsed="false">
      <c r="A322" s="21" t="n">
        <v>298</v>
      </c>
      <c r="B322" s="27" t="n">
        <v>1.19291167432397</v>
      </c>
      <c r="C322" s="27" t="n">
        <v>0.504987408813359</v>
      </c>
      <c r="D322" s="24" t="n">
        <f aca="false">$B$6+$B$7*B322</f>
        <v>0.169291167432397</v>
      </c>
      <c r="E322" s="24" t="n">
        <f aca="false">$C$6+$C$7*($B$8*B322+SQRT(1-$B$8^2)*C322)</f>
        <v>0.236673385222797</v>
      </c>
      <c r="F322" s="24" t="n">
        <f aca="false">$B$9*D322+(1-$B$9)*E322</f>
        <v>0.202982276327597</v>
      </c>
      <c r="G322" s="21"/>
      <c r="H322" s="21"/>
      <c r="I322" s="21"/>
      <c r="J322" s="21"/>
      <c r="K322" s="21"/>
      <c r="L322" s="21"/>
      <c r="M322" s="21"/>
      <c r="N322" s="21"/>
      <c r="O322" s="21"/>
      <c r="P322" s="21"/>
    </row>
    <row r="323" customFormat="false" ht="15" hidden="false" customHeight="false" outlineLevel="0" collapsed="false">
      <c r="A323" s="21" t="n">
        <v>299</v>
      </c>
      <c r="B323" s="27" t="n">
        <v>0.923261262345873</v>
      </c>
      <c r="C323" s="27" t="n">
        <v>-0.851049009441437</v>
      </c>
      <c r="D323" s="24" t="n">
        <f aca="false">$B$6+$B$7*B323</f>
        <v>0.142326126234587</v>
      </c>
      <c r="E323" s="24" t="n">
        <f aca="false">$C$6+$C$7*($B$8*B323+SQRT(1-$B$8^2)*C323)</f>
        <v>-0.0398404150447718</v>
      </c>
      <c r="F323" s="24" t="n">
        <f aca="false">$B$9*D323+(1-$B$9)*E323</f>
        <v>0.0512428555949077</v>
      </c>
      <c r="G323" s="21"/>
      <c r="H323" s="21"/>
      <c r="I323" s="21"/>
      <c r="J323" s="21"/>
      <c r="K323" s="21"/>
      <c r="L323" s="21"/>
      <c r="M323" s="21"/>
      <c r="N323" s="21"/>
      <c r="O323" s="21"/>
      <c r="P323" s="21"/>
    </row>
    <row r="324" customFormat="false" ht="15" hidden="false" customHeight="false" outlineLevel="0" collapsed="false">
      <c r="A324" s="21" t="n">
        <v>300</v>
      </c>
      <c r="B324" s="27" t="n">
        <v>0.0978807560589913</v>
      </c>
      <c r="C324" s="27" t="n">
        <v>0.774540209622956</v>
      </c>
      <c r="D324" s="24" t="n">
        <f aca="false">$B$6+$B$7*B324</f>
        <v>0.0597880756058991</v>
      </c>
      <c r="E324" s="24" t="n">
        <f aca="false">$C$6+$C$7*($B$8*B324+SQRT(1-$B$8^2)*C324)</f>
        <v>0.245693494149925</v>
      </c>
      <c r="F324" s="24" t="n">
        <f aca="false">$B$9*D324+(1-$B$9)*E324</f>
        <v>0.152740784877912</v>
      </c>
      <c r="G324" s="21"/>
      <c r="H324" s="21"/>
      <c r="I324" s="21"/>
      <c r="J324" s="21"/>
      <c r="K324" s="21"/>
      <c r="L324" s="21"/>
      <c r="M324" s="21"/>
      <c r="N324" s="21"/>
      <c r="O324" s="21"/>
      <c r="P324" s="21"/>
    </row>
    <row r="325" customFormat="false" ht="15" hidden="false" customHeight="false" outlineLevel="0" collapsed="false">
      <c r="A325" s="21" t="n">
        <v>301</v>
      </c>
      <c r="B325" s="27" t="n">
        <v>-0.355551783157558</v>
      </c>
      <c r="C325" s="27" t="n">
        <v>1.14080127478549</v>
      </c>
      <c r="D325" s="24" t="n">
        <f aca="false">$B$6+$B$7*B325</f>
        <v>0.0144448216842442</v>
      </c>
      <c r="E325" s="24" t="n">
        <f aca="false">$C$6+$C$7*($B$8*B325+SQRT(1-$B$8^2)*C325)</f>
        <v>0.299328410364981</v>
      </c>
      <c r="F325" s="24" t="n">
        <f aca="false">$B$9*D325+(1-$B$9)*E325</f>
        <v>0.156886616024612</v>
      </c>
      <c r="G325" s="21"/>
      <c r="H325" s="21"/>
      <c r="I325" s="21"/>
      <c r="J325" s="21"/>
      <c r="K325" s="21"/>
      <c r="L325" s="21"/>
      <c r="M325" s="21"/>
      <c r="N325" s="21"/>
      <c r="O325" s="21"/>
      <c r="P325" s="21"/>
    </row>
    <row r="326" customFormat="false" ht="15" hidden="false" customHeight="false" outlineLevel="0" collapsed="false">
      <c r="A326" s="21" t="n">
        <v>302</v>
      </c>
      <c r="B326" s="27" t="n">
        <v>0.832230063262838</v>
      </c>
      <c r="C326" s="27" t="n">
        <v>0.364327693726492</v>
      </c>
      <c r="D326" s="24" t="n">
        <f aca="false">$B$6+$B$7*B326</f>
        <v>0.133223006326284</v>
      </c>
      <c r="E326" s="24" t="n">
        <f aca="false">$C$6+$C$7*($B$8*B326+SQRT(1-$B$8^2)*C326)</f>
        <v>0.194682558434105</v>
      </c>
      <c r="F326" s="24" t="n">
        <f aca="false">$B$9*D326+(1-$B$9)*E326</f>
        <v>0.163952782380194</v>
      </c>
      <c r="G326" s="21"/>
      <c r="H326" s="21"/>
      <c r="I326" s="21"/>
      <c r="J326" s="21"/>
      <c r="K326" s="21"/>
      <c r="L326" s="21"/>
      <c r="M326" s="21"/>
      <c r="N326" s="21"/>
      <c r="O326" s="21"/>
      <c r="P326" s="21"/>
    </row>
    <row r="327" customFormat="false" ht="15" hidden="false" customHeight="false" outlineLevel="0" collapsed="false">
      <c r="A327" s="21" t="n">
        <v>303</v>
      </c>
      <c r="B327" s="27" t="n">
        <v>0.382847080005002</v>
      </c>
      <c r="C327" s="27" t="n">
        <v>-0.175856574556835</v>
      </c>
      <c r="D327" s="24" t="n">
        <f aca="false">$B$6+$B$7*B327</f>
        <v>0.0882847080005002</v>
      </c>
      <c r="E327" s="24" t="n">
        <f aca="false">$C$6+$C$7*($B$8*B327+SQRT(1-$B$8^2)*C327)</f>
        <v>0.0708531731539639</v>
      </c>
      <c r="F327" s="24" t="n">
        <f aca="false">$B$9*D327+(1-$B$9)*E327</f>
        <v>0.079568940577232</v>
      </c>
      <c r="G327" s="21"/>
      <c r="H327" s="21"/>
      <c r="I327" s="21"/>
      <c r="J327" s="21"/>
      <c r="K327" s="21"/>
      <c r="L327" s="21"/>
      <c r="M327" s="21"/>
      <c r="N327" s="21"/>
      <c r="O327" s="21"/>
      <c r="P327" s="21"/>
    </row>
    <row r="328" customFormat="false" ht="15" hidden="false" customHeight="false" outlineLevel="0" collapsed="false">
      <c r="A328" s="21" t="n">
        <v>304</v>
      </c>
      <c r="B328" s="27" t="n">
        <v>1.80149432074515</v>
      </c>
      <c r="C328" s="27" t="n">
        <v>-1.88254254619307</v>
      </c>
      <c r="D328" s="24" t="n">
        <f aca="false">$B$6+$B$7*B328</f>
        <v>0.230149432074515</v>
      </c>
      <c r="E328" s="24" t="n">
        <f aca="false">$C$6+$C$7*($B$8*B328+SQRT(1-$B$8^2)*C328)</f>
        <v>-0.206841719750422</v>
      </c>
      <c r="F328" s="24" t="n">
        <f aca="false">$B$9*D328+(1-$B$9)*E328</f>
        <v>0.0116538561620461</v>
      </c>
      <c r="G328" s="21"/>
      <c r="H328" s="21"/>
      <c r="I328" s="21"/>
      <c r="J328" s="21"/>
      <c r="K328" s="21"/>
      <c r="L328" s="21"/>
      <c r="M328" s="21"/>
      <c r="N328" s="21"/>
      <c r="O328" s="21"/>
      <c r="P328" s="21"/>
    </row>
    <row r="329" customFormat="false" ht="15" hidden="false" customHeight="false" outlineLevel="0" collapsed="false">
      <c r="A329" s="21" t="n">
        <v>305</v>
      </c>
      <c r="B329" s="27" t="n">
        <v>-0.878598912797904</v>
      </c>
      <c r="C329" s="27" t="n">
        <v>0.0014585999230636</v>
      </c>
      <c r="D329" s="24" t="n">
        <f aca="false">$B$6+$B$7*B329</f>
        <v>-0.0378598912797904</v>
      </c>
      <c r="E329" s="24" t="n">
        <f aca="false">$C$6+$C$7*($B$8*B329+SQRT(1-$B$8^2)*C329)</f>
        <v>0.0551418695321133</v>
      </c>
      <c r="F329" s="24" t="n">
        <f aca="false">$B$9*D329+(1-$B$9)*E329</f>
        <v>0.00864098912616145</v>
      </c>
      <c r="G329" s="21"/>
      <c r="H329" s="21"/>
      <c r="I329" s="21"/>
      <c r="J329" s="21"/>
      <c r="K329" s="21"/>
      <c r="L329" s="21"/>
      <c r="M329" s="21"/>
      <c r="N329" s="21"/>
      <c r="O329" s="21"/>
      <c r="P329" s="21"/>
    </row>
    <row r="330" customFormat="false" ht="15" hidden="false" customHeight="false" outlineLevel="0" collapsed="false">
      <c r="A330" s="21" t="n">
        <v>306</v>
      </c>
      <c r="B330" s="27" t="n">
        <v>0.821608457644403</v>
      </c>
      <c r="C330" s="27" t="n">
        <v>0.983919429964438</v>
      </c>
      <c r="D330" s="24" t="n">
        <f aca="false">$B$6+$B$7*B330</f>
        <v>0.13216084576444</v>
      </c>
      <c r="E330" s="24" t="n">
        <f aca="false">$C$6+$C$7*($B$8*B330+SQRT(1-$B$8^2)*C330)</f>
        <v>0.315672382419613</v>
      </c>
      <c r="F330" s="24" t="n">
        <f aca="false">$B$9*D330+(1-$B$9)*E330</f>
        <v>0.223916614092027</v>
      </c>
      <c r="G330" s="21"/>
      <c r="H330" s="21"/>
      <c r="I330" s="21"/>
      <c r="J330" s="21"/>
      <c r="K330" s="21"/>
      <c r="L330" s="21"/>
      <c r="M330" s="21"/>
      <c r="N330" s="21"/>
      <c r="O330" s="21"/>
      <c r="P330" s="21"/>
    </row>
    <row r="331" customFormat="false" ht="15" hidden="false" customHeight="false" outlineLevel="0" collapsed="false">
      <c r="A331" s="21" t="n">
        <v>307</v>
      </c>
      <c r="B331" s="27" t="n">
        <v>-0.38118417998594</v>
      </c>
      <c r="C331" s="27" t="n">
        <v>-1.78949405274388</v>
      </c>
      <c r="D331" s="24" t="n">
        <f aca="false">$B$6+$B$7*B331</f>
        <v>0.011881582001406</v>
      </c>
      <c r="E331" s="24" t="n">
        <f aca="false">$C$6+$C$7*($B$8*B331+SQRT(1-$B$8^2)*C331)</f>
        <v>-0.275915153356848</v>
      </c>
      <c r="F331" s="24" t="n">
        <f aca="false">$B$9*D331+(1-$B$9)*E331</f>
        <v>-0.132016785677721</v>
      </c>
      <c r="G331" s="21"/>
      <c r="H331" s="21"/>
      <c r="I331" s="21"/>
      <c r="J331" s="21"/>
      <c r="K331" s="21"/>
      <c r="L331" s="21"/>
      <c r="M331" s="21"/>
      <c r="N331" s="21"/>
      <c r="O331" s="21"/>
      <c r="P331" s="21"/>
    </row>
    <row r="332" customFormat="false" ht="15" hidden="false" customHeight="false" outlineLevel="0" collapsed="false">
      <c r="A332" s="21" t="n">
        <v>308</v>
      </c>
      <c r="B332" s="27" t="n">
        <v>0.0429085030614475</v>
      </c>
      <c r="C332" s="27" t="n">
        <v>-2.10196912036106</v>
      </c>
      <c r="D332" s="24" t="n">
        <f aca="false">$B$6+$B$7*B332</f>
        <v>0.0542908503061448</v>
      </c>
      <c r="E332" s="24" t="n">
        <f aca="false">$C$6+$C$7*($B$8*B332+SQRT(1-$B$8^2)*C332)</f>
        <v>-0.320183803875253</v>
      </c>
      <c r="F332" s="24" t="n">
        <f aca="false">$B$9*D332+(1-$B$9)*E332</f>
        <v>-0.132946476784554</v>
      </c>
      <c r="G332" s="21"/>
      <c r="H332" s="21"/>
      <c r="I332" s="21"/>
      <c r="J332" s="21"/>
      <c r="K332" s="21"/>
      <c r="L332" s="21"/>
      <c r="M332" s="21"/>
      <c r="N332" s="21"/>
      <c r="O332" s="21"/>
      <c r="P332" s="21"/>
    </row>
    <row r="333" customFormat="false" ht="15" hidden="false" customHeight="false" outlineLevel="0" collapsed="false">
      <c r="A333" s="21" t="n">
        <v>309</v>
      </c>
      <c r="B333" s="27" t="n">
        <v>-0.423148091775831</v>
      </c>
      <c r="C333" s="27" t="n">
        <v>-1.28144438440439</v>
      </c>
      <c r="D333" s="24" t="n">
        <f aca="false">$B$6+$B$7*B333</f>
        <v>0.00768519082241691</v>
      </c>
      <c r="E333" s="24" t="n">
        <f aca="false">$C$6+$C$7*($B$8*B333+SQRT(1-$B$8^2)*C333)</f>
        <v>-0.178036713714686</v>
      </c>
      <c r="F333" s="24" t="n">
        <f aca="false">$B$9*D333+(1-$B$9)*E333</f>
        <v>-0.0851757614461346</v>
      </c>
      <c r="G333" s="21"/>
      <c r="H333" s="21"/>
      <c r="I333" s="21"/>
      <c r="J333" s="21"/>
      <c r="K333" s="21"/>
      <c r="L333" s="21"/>
      <c r="M333" s="21"/>
      <c r="N333" s="21"/>
      <c r="O333" s="21"/>
      <c r="P333" s="21"/>
    </row>
    <row r="334" customFormat="false" ht="15" hidden="false" customHeight="false" outlineLevel="0" collapsed="false">
      <c r="A334" s="21" t="n">
        <v>310</v>
      </c>
      <c r="B334" s="27" t="n">
        <v>-0.538697983956721</v>
      </c>
      <c r="C334" s="27" t="n">
        <v>-0.739857594421201</v>
      </c>
      <c r="D334" s="24" t="n">
        <f aca="false">$B$6+$B$7*B334</f>
        <v>-0.0038697983956721</v>
      </c>
      <c r="E334" s="24" t="n">
        <f aca="false">$C$6+$C$7*($B$8*B334+SQRT(1-$B$8^2)*C334)</f>
        <v>-0.0765298064506663</v>
      </c>
      <c r="F334" s="24" t="n">
        <f aca="false">$B$9*D334+(1-$B$9)*E334</f>
        <v>-0.0401998024231692</v>
      </c>
      <c r="G334" s="21"/>
      <c r="H334" s="21"/>
      <c r="I334" s="21"/>
      <c r="J334" s="21"/>
      <c r="K334" s="21"/>
      <c r="L334" s="21"/>
      <c r="M334" s="21"/>
      <c r="N334" s="21"/>
      <c r="O334" s="21"/>
      <c r="P334" s="21"/>
    </row>
    <row r="335" customFormat="false" ht="15" hidden="false" customHeight="false" outlineLevel="0" collapsed="false">
      <c r="A335" s="21" t="n">
        <v>311</v>
      </c>
      <c r="B335" s="27" t="n">
        <v>1.71978718321511</v>
      </c>
      <c r="C335" s="27" t="n">
        <v>-0.261157052847539</v>
      </c>
      <c r="D335" s="24" t="n">
        <f aca="false">$B$6+$B$7*B335</f>
        <v>0.221978718321511</v>
      </c>
      <c r="E335" s="24" t="n">
        <f aca="false">$C$6+$C$7*($B$8*B335+SQRT(1-$B$8^2)*C335)</f>
        <v>0.107615365552162</v>
      </c>
      <c r="F335" s="24" t="n">
        <f aca="false">$B$9*D335+(1-$B$9)*E335</f>
        <v>0.164797041936836</v>
      </c>
      <c r="G335" s="21"/>
      <c r="H335" s="21"/>
      <c r="I335" s="21"/>
      <c r="J335" s="21"/>
      <c r="K335" s="21"/>
      <c r="L335" s="21"/>
      <c r="M335" s="21"/>
      <c r="N335" s="21"/>
      <c r="O335" s="21"/>
      <c r="P335" s="21"/>
    </row>
    <row r="336" customFormat="false" ht="15" hidden="false" customHeight="false" outlineLevel="0" collapsed="false">
      <c r="A336" s="21" t="n">
        <v>312</v>
      </c>
      <c r="B336" s="27" t="n">
        <v>0.196696516329199</v>
      </c>
      <c r="C336" s="27" t="n">
        <v>-0.293251228402299</v>
      </c>
      <c r="D336" s="24" t="n">
        <f aca="false">$B$6+$B$7*B336</f>
        <v>0.0696696516329199</v>
      </c>
      <c r="E336" s="24" t="n">
        <f aca="false">$C$6+$C$7*($B$8*B336+SQRT(1-$B$8^2)*C336)</f>
        <v>0.040402590570768</v>
      </c>
      <c r="F336" s="24" t="n">
        <f aca="false">$B$9*D336+(1-$B$9)*E336</f>
        <v>0.0550361211018439</v>
      </c>
      <c r="G336" s="21"/>
      <c r="H336" s="21"/>
      <c r="I336" s="21"/>
      <c r="J336" s="21"/>
      <c r="K336" s="21"/>
      <c r="L336" s="21"/>
      <c r="M336" s="21"/>
      <c r="N336" s="21"/>
      <c r="O336" s="21"/>
      <c r="P336" s="21"/>
    </row>
    <row r="337" customFormat="false" ht="15" hidden="false" customHeight="false" outlineLevel="0" collapsed="false">
      <c r="A337" s="21" t="n">
        <v>313</v>
      </c>
      <c r="B337" s="27" t="n">
        <v>0.841045690168314</v>
      </c>
      <c r="C337" s="27" t="n">
        <v>-0.709709645738519</v>
      </c>
      <c r="D337" s="24" t="n">
        <f aca="false">$B$6+$B$7*B337</f>
        <v>0.134104569016831</v>
      </c>
      <c r="E337" s="24" t="n">
        <f aca="false">$C$6+$C$7*($B$8*B337+SQRT(1-$B$8^2)*C337)</f>
        <v>-0.0154322922005302</v>
      </c>
      <c r="F337" s="24" t="n">
        <f aca="false">$B$9*D337+(1-$B$9)*E337</f>
        <v>0.0593361384081506</v>
      </c>
      <c r="G337" s="21"/>
      <c r="H337" s="21"/>
      <c r="I337" s="21"/>
      <c r="J337" s="21"/>
      <c r="K337" s="21"/>
      <c r="L337" s="21"/>
      <c r="M337" s="21"/>
      <c r="N337" s="21"/>
      <c r="O337" s="21"/>
      <c r="P337" s="21"/>
    </row>
    <row r="338" customFormat="false" ht="15" hidden="false" customHeight="false" outlineLevel="0" collapsed="false">
      <c r="A338" s="21" t="n">
        <v>314</v>
      </c>
      <c r="B338" s="27" t="n">
        <v>0.412935938096896</v>
      </c>
      <c r="C338" s="27" t="n">
        <v>1.90716067434244</v>
      </c>
      <c r="D338" s="24" t="n">
        <f aca="false">$B$6+$B$7*B338</f>
        <v>0.0912935938096896</v>
      </c>
      <c r="E338" s="24" t="n">
        <f aca="false">$C$6+$C$7*($B$8*B338+SQRT(1-$B$8^2)*C338)</f>
        <v>0.480243078295176</v>
      </c>
      <c r="F338" s="24" t="n">
        <f aca="false">$B$9*D338+(1-$B$9)*E338</f>
        <v>0.285768336052433</v>
      </c>
      <c r="G338" s="21"/>
      <c r="H338" s="21"/>
      <c r="I338" s="21"/>
      <c r="J338" s="21"/>
      <c r="K338" s="21"/>
      <c r="L338" s="21"/>
      <c r="M338" s="21"/>
      <c r="N338" s="21"/>
      <c r="O338" s="21"/>
      <c r="P338" s="21"/>
    </row>
    <row r="339" customFormat="false" ht="15" hidden="false" customHeight="false" outlineLevel="0" collapsed="false">
      <c r="A339" s="21" t="n">
        <v>315</v>
      </c>
      <c r="B339" s="27" t="n">
        <v>2.12555992189842</v>
      </c>
      <c r="C339" s="27" t="n">
        <v>0.126887406473722</v>
      </c>
      <c r="D339" s="24" t="n">
        <f aca="false">$B$6+$B$7*B339</f>
        <v>0.262555992189842</v>
      </c>
      <c r="E339" s="24" t="n">
        <f aca="false">$C$6+$C$7*($B$8*B339+SQRT(1-$B$8^2)*C339)</f>
        <v>0.199887148927596</v>
      </c>
      <c r="F339" s="24" t="n">
        <f aca="false">$B$9*D339+(1-$B$9)*E339</f>
        <v>0.231221570558719</v>
      </c>
      <c r="G339" s="21"/>
      <c r="H339" s="21"/>
      <c r="I339" s="21"/>
      <c r="J339" s="21"/>
      <c r="K339" s="21"/>
      <c r="L339" s="21"/>
      <c r="M339" s="21"/>
      <c r="N339" s="21"/>
      <c r="O339" s="21"/>
      <c r="P339" s="21"/>
    </row>
    <row r="340" customFormat="false" ht="15" hidden="false" customHeight="false" outlineLevel="0" collapsed="false">
      <c r="A340" s="21" t="n">
        <v>316</v>
      </c>
      <c r="B340" s="27" t="n">
        <v>1.37158795917839</v>
      </c>
      <c r="C340" s="27" t="n">
        <v>-1.56383567453439</v>
      </c>
      <c r="D340" s="24" t="n">
        <f aca="false">$B$6+$B$7*B340</f>
        <v>0.187158795917839</v>
      </c>
      <c r="E340" s="24" t="n">
        <f aca="false">$C$6+$C$7*($B$8*B340+SQRT(1-$B$8^2)*C340)</f>
        <v>-0.161584437166497</v>
      </c>
      <c r="F340" s="24" t="n">
        <f aca="false">$B$9*D340+(1-$B$9)*E340</f>
        <v>0.0127871793756712</v>
      </c>
      <c r="G340" s="21"/>
      <c r="H340" s="21"/>
      <c r="I340" s="21"/>
      <c r="J340" s="21"/>
      <c r="K340" s="21"/>
      <c r="L340" s="21"/>
      <c r="M340" s="21"/>
      <c r="N340" s="21"/>
      <c r="O340" s="21"/>
      <c r="P340" s="21"/>
    </row>
    <row r="341" customFormat="false" ht="15" hidden="false" customHeight="false" outlineLevel="0" collapsed="false">
      <c r="A341" s="21" t="n">
        <v>317</v>
      </c>
      <c r="B341" s="27" t="n">
        <v>0.184419097214506</v>
      </c>
      <c r="C341" s="27" t="n">
        <v>1.64270317786941</v>
      </c>
      <c r="D341" s="24" t="n">
        <f aca="false">$B$6+$B$7*B341</f>
        <v>0.0684419097214506</v>
      </c>
      <c r="E341" s="24" t="n">
        <f aca="false">$C$6+$C$7*($B$8*B341+SQRT(1-$B$8^2)*C341)</f>
        <v>0.419279530658857</v>
      </c>
      <c r="F341" s="24" t="n">
        <f aca="false">$B$9*D341+(1-$B$9)*E341</f>
        <v>0.243860720190154</v>
      </c>
      <c r="G341" s="21"/>
      <c r="H341" s="21"/>
      <c r="I341" s="21"/>
      <c r="J341" s="21"/>
      <c r="K341" s="21"/>
      <c r="L341" s="21"/>
      <c r="M341" s="21"/>
      <c r="N341" s="21"/>
      <c r="O341" s="21"/>
      <c r="P341" s="21"/>
    </row>
    <row r="342" customFormat="false" ht="15" hidden="false" customHeight="false" outlineLevel="0" collapsed="false">
      <c r="A342" s="21" t="n">
        <v>318</v>
      </c>
      <c r="B342" s="27" t="n">
        <v>-0.557436986935932</v>
      </c>
      <c r="C342" s="27" t="n">
        <v>-1.4756185672845</v>
      </c>
      <c r="D342" s="24" t="n">
        <f aca="false">$B$6+$B$7*B342</f>
        <v>-0.00574369869359322</v>
      </c>
      <c r="E342" s="24" t="n">
        <f aca="false">$C$6+$C$7*($B$8*B342+SQRT(1-$B$8^2)*C342)</f>
        <v>-0.22145848306334</v>
      </c>
      <c r="F342" s="24" t="n">
        <f aca="false">$B$9*D342+(1-$B$9)*E342</f>
        <v>-0.113601090878467</v>
      </c>
      <c r="G342" s="21"/>
      <c r="H342" s="21"/>
      <c r="I342" s="21"/>
      <c r="J342" s="21"/>
      <c r="K342" s="21"/>
      <c r="L342" s="21"/>
      <c r="M342" s="21"/>
      <c r="N342" s="21"/>
      <c r="O342" s="21"/>
      <c r="P342" s="21"/>
    </row>
    <row r="343" customFormat="false" ht="15" hidden="false" customHeight="false" outlineLevel="0" collapsed="false">
      <c r="A343" s="21" t="n">
        <v>319</v>
      </c>
      <c r="B343" s="27" t="n">
        <v>-2.16623170850243</v>
      </c>
      <c r="C343" s="27" t="n">
        <v>0.964536187946896</v>
      </c>
      <c r="D343" s="24" t="n">
        <f aca="false">$B$6+$B$7*B343</f>
        <v>-0.166623170850243</v>
      </c>
      <c r="E343" s="24" t="n">
        <f aca="false">$C$6+$C$7*($B$8*B343+SQRT(1-$B$8^2)*C343)</f>
        <v>0.192360451573431</v>
      </c>
      <c r="F343" s="24" t="n">
        <f aca="false">$B$9*D343+(1-$B$9)*E343</f>
        <v>0.012868640361594</v>
      </c>
      <c r="G343" s="21"/>
      <c r="H343" s="21"/>
      <c r="I343" s="21"/>
      <c r="J343" s="21"/>
      <c r="K343" s="21"/>
      <c r="L343" s="21"/>
      <c r="M343" s="21"/>
      <c r="N343" s="21"/>
      <c r="O343" s="21"/>
      <c r="P343" s="21"/>
    </row>
    <row r="344" customFormat="false" ht="15" hidden="false" customHeight="false" outlineLevel="0" collapsed="false">
      <c r="A344" s="21" t="n">
        <v>320</v>
      </c>
      <c r="B344" s="27" t="n">
        <v>0.339343515699747</v>
      </c>
      <c r="C344" s="27" t="n">
        <v>-0.0739477658967191</v>
      </c>
      <c r="D344" s="24" t="n">
        <f aca="false">$B$6+$B$7*B344</f>
        <v>0.0839343515699747</v>
      </c>
      <c r="E344" s="24" t="n">
        <f aca="false">$C$6+$C$7*($B$8*B344+SQRT(1-$B$8^2)*C344)</f>
        <v>0.0890829971027303</v>
      </c>
      <c r="F344" s="24" t="n">
        <f aca="false">$B$9*D344+(1-$B$9)*E344</f>
        <v>0.0865086743363525</v>
      </c>
      <c r="G344" s="21"/>
      <c r="H344" s="21"/>
      <c r="I344" s="21"/>
      <c r="J344" s="21"/>
      <c r="K344" s="21"/>
      <c r="L344" s="21"/>
      <c r="M344" s="21"/>
      <c r="N344" s="21"/>
      <c r="O344" s="21"/>
      <c r="P344" s="21"/>
    </row>
    <row r="345" customFormat="false" ht="15" hidden="false" customHeight="false" outlineLevel="0" collapsed="false">
      <c r="A345" s="21" t="n">
        <v>321</v>
      </c>
      <c r="B345" s="27" t="n">
        <v>1.70329012036099</v>
      </c>
      <c r="C345" s="27" t="n">
        <v>-0.312743529122964</v>
      </c>
      <c r="D345" s="24" t="n">
        <f aca="false">$B$6+$B$7*B345</f>
        <v>0.220329012036099</v>
      </c>
      <c r="E345" s="24" t="n">
        <f aca="false">$C$6+$C$7*($B$8*B345+SQRT(1-$B$8^2)*C345)</f>
        <v>0.0968466394777588</v>
      </c>
      <c r="F345" s="24" t="n">
        <f aca="false">$B$9*D345+(1-$B$9)*E345</f>
        <v>0.158587825756929</v>
      </c>
      <c r="G345" s="21"/>
      <c r="H345" s="21"/>
      <c r="I345" s="21"/>
      <c r="J345" s="21"/>
      <c r="K345" s="21"/>
      <c r="L345" s="21"/>
      <c r="M345" s="21"/>
      <c r="N345" s="21"/>
      <c r="O345" s="21"/>
      <c r="P345" s="21"/>
    </row>
    <row r="346" customFormat="false" ht="15" hidden="false" customHeight="false" outlineLevel="0" collapsed="false">
      <c r="A346" s="21" t="n">
        <v>322</v>
      </c>
      <c r="B346" s="27" t="n">
        <v>1.81319624453916</v>
      </c>
      <c r="C346" s="27" t="n">
        <v>-0.726616468945394</v>
      </c>
      <c r="D346" s="24" t="n">
        <f aca="false">$B$6+$B$7*B346</f>
        <v>0.231319624453916</v>
      </c>
      <c r="E346" s="24" t="n">
        <f aca="false">$C$6+$C$7*($B$8*B346+SQRT(1-$B$8^2)*C346)</f>
        <v>0.0201406827720405</v>
      </c>
      <c r="F346" s="24" t="n">
        <f aca="false">$B$9*D346+(1-$B$9)*E346</f>
        <v>0.125730153612978</v>
      </c>
      <c r="G346" s="21"/>
      <c r="H346" s="21"/>
      <c r="I346" s="21"/>
      <c r="J346" s="21"/>
      <c r="K346" s="21"/>
      <c r="L346" s="21"/>
      <c r="M346" s="21"/>
      <c r="N346" s="21"/>
      <c r="O346" s="21"/>
      <c r="P346" s="21"/>
    </row>
    <row r="347" customFormat="false" ht="15" hidden="false" customHeight="false" outlineLevel="0" collapsed="false">
      <c r="A347" s="21" t="n">
        <v>323</v>
      </c>
      <c r="B347" s="27" t="n">
        <v>-0.402158463702746</v>
      </c>
      <c r="C347" s="27" t="n">
        <v>0.187570574172161</v>
      </c>
      <c r="D347" s="24" t="n">
        <f aca="false">$B$6+$B$7*B347</f>
        <v>0.00978415362972536</v>
      </c>
      <c r="E347" s="24" t="n">
        <f aca="false">$C$6+$C$7*($B$8*B347+SQRT(1-$B$8^2)*C347)</f>
        <v>0.110669837250503</v>
      </c>
      <c r="F347" s="24" t="n">
        <f aca="false">$B$9*D347+(1-$B$9)*E347</f>
        <v>0.0602269954401142</v>
      </c>
      <c r="G347" s="21"/>
      <c r="H347" s="21"/>
      <c r="I347" s="21"/>
      <c r="J347" s="21"/>
      <c r="K347" s="21"/>
      <c r="L347" s="21"/>
      <c r="M347" s="21"/>
      <c r="N347" s="21"/>
      <c r="O347" s="21"/>
      <c r="P347" s="21"/>
    </row>
    <row r="348" customFormat="false" ht="15" hidden="false" customHeight="false" outlineLevel="0" collapsed="false">
      <c r="A348" s="21" t="n">
        <v>324</v>
      </c>
      <c r="B348" s="27" t="n">
        <v>-0.850005142576383</v>
      </c>
      <c r="C348" s="27" t="n">
        <v>-2.08626129623629</v>
      </c>
      <c r="D348" s="24" t="n">
        <f aca="false">$B$6+$B$7*B348</f>
        <v>-0.0350005142576383</v>
      </c>
      <c r="E348" s="24" t="n">
        <f aca="false">$C$6+$C$7*($B$8*B348+SQRT(1-$B$8^2)*C348)</f>
        <v>-0.352822257374763</v>
      </c>
      <c r="F348" s="24" t="n">
        <f aca="false">$B$9*D348+(1-$B$9)*E348</f>
        <v>-0.1939113858162</v>
      </c>
      <c r="G348" s="21"/>
      <c r="H348" s="21"/>
      <c r="I348" s="21"/>
      <c r="J348" s="21"/>
      <c r="K348" s="21"/>
      <c r="L348" s="21"/>
      <c r="M348" s="21"/>
      <c r="N348" s="21"/>
      <c r="O348" s="21"/>
      <c r="P348" s="21"/>
    </row>
    <row r="349" customFormat="false" ht="15" hidden="false" customHeight="false" outlineLevel="0" collapsed="false">
      <c r="A349" s="21" t="n">
        <v>325</v>
      </c>
      <c r="B349" s="27" t="n">
        <v>0.430543626825203</v>
      </c>
      <c r="C349" s="27" t="n">
        <v>0.0560087730254578</v>
      </c>
      <c r="D349" s="24" t="n">
        <f aca="false">$B$6+$B$7*B349</f>
        <v>0.0930543626825203</v>
      </c>
      <c r="E349" s="24" t="n">
        <f aca="false">$C$6+$C$7*($B$8*B349+SQRT(1-$B$8^2)*C349)</f>
        <v>0.118197178275547</v>
      </c>
      <c r="F349" s="24" t="n">
        <f aca="false">$B$9*D349+(1-$B$9)*E349</f>
        <v>0.105625770479033</v>
      </c>
      <c r="G349" s="21"/>
      <c r="H349" s="21"/>
      <c r="I349" s="21"/>
      <c r="J349" s="21"/>
      <c r="K349" s="21"/>
      <c r="L349" s="21"/>
      <c r="M349" s="21"/>
      <c r="N349" s="21"/>
      <c r="O349" s="21"/>
      <c r="P349" s="21"/>
    </row>
    <row r="350" customFormat="false" ht="15" hidden="false" customHeight="false" outlineLevel="0" collapsed="false">
      <c r="A350" s="21" t="n">
        <v>326</v>
      </c>
      <c r="B350" s="27" t="n">
        <v>-0.0117844950097529</v>
      </c>
      <c r="C350" s="27" t="n">
        <v>-1.74228946088949</v>
      </c>
      <c r="D350" s="24" t="n">
        <f aca="false">$B$6+$B$7*B350</f>
        <v>0.0488215504990247</v>
      </c>
      <c r="E350" s="24" t="n">
        <f aca="false">$C$6+$C$7*($B$8*B350+SQRT(1-$B$8^2)*C350)</f>
        <v>-0.251888992873034</v>
      </c>
      <c r="F350" s="24" t="n">
        <f aca="false">$B$9*D350+(1-$B$9)*E350</f>
        <v>-0.101533721187004</v>
      </c>
      <c r="G350" s="21"/>
      <c r="H350" s="21"/>
      <c r="I350" s="21"/>
      <c r="J350" s="21"/>
      <c r="K350" s="21"/>
      <c r="L350" s="21"/>
      <c r="M350" s="21"/>
      <c r="N350" s="21"/>
      <c r="O350" s="21"/>
      <c r="P350" s="21"/>
    </row>
    <row r="351" customFormat="false" ht="15" hidden="false" customHeight="false" outlineLevel="0" collapsed="false">
      <c r="A351" s="21" t="n">
        <v>327</v>
      </c>
      <c r="B351" s="27" t="n">
        <v>-0.87788558292932</v>
      </c>
      <c r="C351" s="27" t="n">
        <v>-0.728294899954016</v>
      </c>
      <c r="D351" s="24" t="n">
        <f aca="false">$B$6+$B$7*B351</f>
        <v>-0.037788558292932</v>
      </c>
      <c r="E351" s="24" t="n">
        <f aca="false">$C$6+$C$7*($B$8*B351+SQRT(1-$B$8^2)*C351)</f>
        <v>-0.0878314942898659</v>
      </c>
      <c r="F351" s="24" t="n">
        <f aca="false">$B$9*D351+(1-$B$9)*E351</f>
        <v>-0.062810026291399</v>
      </c>
      <c r="G351" s="21"/>
      <c r="H351" s="21"/>
      <c r="I351" s="21"/>
      <c r="J351" s="21"/>
      <c r="K351" s="21"/>
      <c r="L351" s="21"/>
      <c r="M351" s="21"/>
      <c r="N351" s="21"/>
      <c r="O351" s="21"/>
      <c r="P351" s="21"/>
    </row>
    <row r="352" customFormat="false" ht="15" hidden="false" customHeight="false" outlineLevel="0" collapsed="false">
      <c r="A352" s="21" t="n">
        <v>328</v>
      </c>
      <c r="B352" s="27" t="n">
        <v>0.512071369136609</v>
      </c>
      <c r="C352" s="27" t="n">
        <v>2.59202566132734</v>
      </c>
      <c r="D352" s="24" t="n">
        <f aca="false">$B$6+$B$7*B352</f>
        <v>0.101207136913661</v>
      </c>
      <c r="E352" s="24" t="n">
        <f aca="false">$C$6+$C$7*($B$8*B352+SQRT(1-$B$8^2)*C352)</f>
        <v>0.618414076401632</v>
      </c>
      <c r="F352" s="24" t="n">
        <f aca="false">$B$9*D352+(1-$B$9)*E352</f>
        <v>0.359810606657647</v>
      </c>
      <c r="G352" s="21"/>
      <c r="H352" s="21"/>
      <c r="I352" s="21"/>
      <c r="J352" s="21"/>
      <c r="K352" s="21"/>
      <c r="L352" s="21"/>
      <c r="M352" s="21"/>
      <c r="N352" s="21"/>
      <c r="O352" s="21"/>
      <c r="P352" s="21"/>
    </row>
    <row r="353" customFormat="false" ht="15" hidden="false" customHeight="false" outlineLevel="0" collapsed="false">
      <c r="A353" s="21" t="n">
        <v>329</v>
      </c>
      <c r="B353" s="27" t="n">
        <v>-0.471981269095269</v>
      </c>
      <c r="C353" s="27" t="n">
        <v>0.642592618831417</v>
      </c>
      <c r="D353" s="24" t="n">
        <f aca="false">$B$6+$B$7*B353</f>
        <v>0.00280187309047312</v>
      </c>
      <c r="E353" s="24" t="n">
        <f aca="false">$C$6+$C$7*($B$8*B353+SQRT(1-$B$8^2)*C353)</f>
        <v>0.197042671525448</v>
      </c>
      <c r="F353" s="24" t="n">
        <f aca="false">$B$9*D353+(1-$B$9)*E353</f>
        <v>0.0999222723079606</v>
      </c>
      <c r="G353" s="21"/>
      <c r="H353" s="21"/>
      <c r="I353" s="21"/>
      <c r="J353" s="21"/>
      <c r="K353" s="21"/>
      <c r="L353" s="21"/>
      <c r="M353" s="21"/>
      <c r="N353" s="21"/>
      <c r="O353" s="21"/>
      <c r="P353" s="21"/>
    </row>
    <row r="354" customFormat="false" ht="15" hidden="false" customHeight="false" outlineLevel="0" collapsed="false">
      <c r="A354" s="21" t="n">
        <v>330</v>
      </c>
      <c r="B354" s="27" t="n">
        <v>-0.0744702837720078</v>
      </c>
      <c r="C354" s="27" t="n">
        <v>2.32058439465275</v>
      </c>
      <c r="D354" s="24" t="n">
        <f aca="false">$B$6+$B$7*B354</f>
        <v>0.0425529716227992</v>
      </c>
      <c r="E354" s="24" t="n">
        <f aca="false">$C$6+$C$7*($B$8*B354+SQRT(1-$B$8^2)*C354)</f>
        <v>0.541761002406288</v>
      </c>
      <c r="F354" s="24" t="n">
        <f aca="false">$B$9*D354+(1-$B$9)*E354</f>
        <v>0.292156987014544</v>
      </c>
      <c r="G354" s="21"/>
      <c r="H354" s="21"/>
      <c r="I354" s="21"/>
      <c r="J354" s="21"/>
      <c r="K354" s="21"/>
      <c r="L354" s="21"/>
      <c r="M354" s="21"/>
      <c r="N354" s="21"/>
      <c r="O354" s="21"/>
      <c r="P354" s="21"/>
    </row>
    <row r="355" customFormat="false" ht="15" hidden="false" customHeight="false" outlineLevel="0" collapsed="false">
      <c r="A355" s="21" t="n">
        <v>331</v>
      </c>
      <c r="B355" s="27" t="n">
        <v>0.457136226232165</v>
      </c>
      <c r="C355" s="27" t="n">
        <v>-1.75931704513325</v>
      </c>
      <c r="D355" s="24" t="n">
        <f aca="false">$B$6+$B$7*B355</f>
        <v>0.0957136226232165</v>
      </c>
      <c r="E355" s="24" t="n">
        <f aca="false">$C$6+$C$7*($B$8*B355+SQRT(1-$B$8^2)*C355)</f>
        <v>-0.236468875459314</v>
      </c>
      <c r="F355" s="24" t="n">
        <f aca="false">$B$9*D355+(1-$B$9)*E355</f>
        <v>-0.0703776264180487</v>
      </c>
      <c r="G355" s="21"/>
      <c r="H355" s="21"/>
      <c r="I355" s="21"/>
      <c r="J355" s="21"/>
      <c r="K355" s="21"/>
      <c r="L355" s="21"/>
      <c r="M355" s="21"/>
      <c r="N355" s="21"/>
      <c r="O355" s="21"/>
      <c r="P355" s="21"/>
    </row>
    <row r="356" customFormat="false" ht="15" hidden="false" customHeight="false" outlineLevel="0" collapsed="false">
      <c r="A356" s="21" t="n">
        <v>332</v>
      </c>
      <c r="B356" s="27" t="n">
        <v>0.0999702008983081</v>
      </c>
      <c r="C356" s="27" t="n">
        <v>0.552384229741016</v>
      </c>
      <c r="D356" s="24" t="n">
        <f aca="false">$B$6+$B$7*B356</f>
        <v>0.0599970200898308</v>
      </c>
      <c r="E356" s="24" t="n">
        <f aca="false">$C$6+$C$7*($B$8*B356+SQRT(1-$B$8^2)*C356)</f>
        <v>0.202243568421997</v>
      </c>
      <c r="F356" s="24" t="n">
        <f aca="false">$B$9*D356+(1-$B$9)*E356</f>
        <v>0.131120294255914</v>
      </c>
      <c r="G356" s="21"/>
      <c r="H356" s="21"/>
      <c r="I356" s="21"/>
      <c r="J356" s="21"/>
      <c r="K356" s="21"/>
      <c r="L356" s="21"/>
      <c r="M356" s="21"/>
      <c r="N356" s="21"/>
      <c r="O356" s="21"/>
      <c r="P356" s="21"/>
    </row>
    <row r="357" customFormat="false" ht="15" hidden="false" customHeight="false" outlineLevel="0" collapsed="false">
      <c r="A357" s="21" t="n">
        <v>333</v>
      </c>
      <c r="B357" s="27" t="n">
        <v>-1.0106922461447</v>
      </c>
      <c r="C357" s="27" t="n">
        <v>1.10768820089879</v>
      </c>
      <c r="D357" s="24" t="n">
        <f aca="false">$B$6+$B$7*B357</f>
        <v>-0.0510692246144699</v>
      </c>
      <c r="E357" s="24" t="n">
        <f aca="false">$C$6+$C$7*($B$8*B357+SQRT(1-$B$8^2)*C357)</f>
        <v>0.266633981058496</v>
      </c>
      <c r="F357" s="24" t="n">
        <f aca="false">$B$9*D357+(1-$B$9)*E357</f>
        <v>0.107782378222013</v>
      </c>
      <c r="G357" s="21"/>
      <c r="H357" s="21"/>
      <c r="I357" s="21"/>
      <c r="J357" s="21"/>
      <c r="K357" s="21"/>
      <c r="L357" s="21"/>
      <c r="M357" s="21"/>
      <c r="N357" s="21"/>
      <c r="O357" s="21"/>
      <c r="P357" s="21"/>
    </row>
    <row r="358" customFormat="false" ht="15" hidden="false" customHeight="false" outlineLevel="0" collapsed="false">
      <c r="A358" s="21" t="n">
        <v>334</v>
      </c>
      <c r="B358" s="27" t="n">
        <v>-2.71275056040896</v>
      </c>
      <c r="C358" s="27" t="n">
        <v>-1.65331035067088</v>
      </c>
      <c r="D358" s="24" t="n">
        <f aca="false">$B$6+$B$7*B358</f>
        <v>-0.221275056040896</v>
      </c>
      <c r="E358" s="24" t="n">
        <f aca="false">$C$6+$C$7*($B$8*B358+SQRT(1-$B$8^2)*C358)</f>
        <v>-0.342491362064805</v>
      </c>
      <c r="F358" s="24" t="n">
        <f aca="false">$B$9*D358+(1-$B$9)*E358</f>
        <v>-0.28188320905285</v>
      </c>
      <c r="G358" s="21"/>
      <c r="H358" s="21"/>
      <c r="I358" s="21"/>
      <c r="J358" s="21"/>
      <c r="K358" s="21"/>
      <c r="L358" s="21"/>
      <c r="M358" s="21"/>
      <c r="N358" s="21"/>
      <c r="O358" s="21"/>
      <c r="P358" s="21"/>
    </row>
    <row r="359" customFormat="false" ht="15" hidden="false" customHeight="false" outlineLevel="0" collapsed="false">
      <c r="A359" s="21" t="n">
        <v>335</v>
      </c>
      <c r="B359" s="27" t="n">
        <v>0.472806101036269</v>
      </c>
      <c r="C359" s="27" t="n">
        <v>0.479370557093293</v>
      </c>
      <c r="D359" s="24" t="n">
        <f aca="false">$B$6+$B$7*B359</f>
        <v>0.0972806101036269</v>
      </c>
      <c r="E359" s="24" t="n">
        <f aca="false">$C$6+$C$7*($B$8*B359+SQRT(1-$B$8^2)*C359)</f>
        <v>0.202849305048833</v>
      </c>
      <c r="F359" s="24" t="n">
        <f aca="false">$B$9*D359+(1-$B$9)*E359</f>
        <v>0.15006495757623</v>
      </c>
      <c r="G359" s="21"/>
      <c r="H359" s="21"/>
      <c r="I359" s="21"/>
      <c r="J359" s="21"/>
      <c r="K359" s="21"/>
      <c r="L359" s="21"/>
      <c r="M359" s="21"/>
      <c r="N359" s="21"/>
      <c r="O359" s="21"/>
      <c r="P359" s="21"/>
    </row>
    <row r="360" customFormat="false" ht="15" hidden="false" customHeight="false" outlineLevel="0" collapsed="false">
      <c r="A360" s="21" t="n">
        <v>336</v>
      </c>
      <c r="B360" s="27" t="n">
        <v>-0.00947750867556565</v>
      </c>
      <c r="C360" s="27" t="n">
        <v>1.35343690605393</v>
      </c>
      <c r="D360" s="24" t="n">
        <f aca="false">$B$6+$B$7*B360</f>
        <v>0.0490522491324434</v>
      </c>
      <c r="E360" s="24" t="n">
        <f aca="false">$C$6+$C$7*($B$8*B360+SQRT(1-$B$8^2)*C360)</f>
        <v>0.354839285163641</v>
      </c>
      <c r="F360" s="24" t="n">
        <f aca="false">$B$9*D360+(1-$B$9)*E360</f>
        <v>0.201945767148042</v>
      </c>
      <c r="G360" s="21"/>
      <c r="H360" s="21"/>
      <c r="I360" s="21"/>
      <c r="J360" s="21"/>
      <c r="K360" s="21"/>
      <c r="L360" s="21"/>
      <c r="M360" s="21"/>
      <c r="N360" s="21"/>
      <c r="O360" s="21"/>
      <c r="P360" s="21"/>
    </row>
    <row r="361" customFormat="false" ht="15" hidden="false" customHeight="false" outlineLevel="0" collapsed="false">
      <c r="A361" s="21" t="n">
        <v>337</v>
      </c>
      <c r="B361" s="27" t="n">
        <v>-0.89353271207793</v>
      </c>
      <c r="C361" s="27" t="n">
        <v>1.945306952482</v>
      </c>
      <c r="D361" s="24" t="n">
        <f aca="false">$B$6+$B$7*B361</f>
        <v>-0.039353271207793</v>
      </c>
      <c r="E361" s="24" t="n">
        <f aca="false">$C$6+$C$7*($B$8*B361+SQRT(1-$B$8^2)*C361)</f>
        <v>0.435459445650439</v>
      </c>
      <c r="F361" s="24" t="n">
        <f aca="false">$B$9*D361+(1-$B$9)*E361</f>
        <v>0.198053087221323</v>
      </c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 customFormat="false" ht="15" hidden="false" customHeight="false" outlineLevel="0" collapsed="false">
      <c r="A362" s="21" t="n">
        <v>338</v>
      </c>
      <c r="B362" s="27" t="n">
        <v>-0.291314852900985</v>
      </c>
      <c r="C362" s="27" t="n">
        <v>0.556598155632605</v>
      </c>
      <c r="D362" s="24" t="n">
        <f aca="false">$B$6+$B$7*B362</f>
        <v>0.0208685147099015</v>
      </c>
      <c r="E362" s="24" t="n">
        <f aca="false">$C$6+$C$7*($B$8*B362+SQRT(1-$B$8^2)*C362)</f>
        <v>0.187417923729889</v>
      </c>
      <c r="F362" s="24" t="n">
        <f aca="false">$B$9*D362+(1-$B$9)*E362</f>
        <v>0.104143219219895</v>
      </c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 customFormat="false" ht="15" hidden="false" customHeight="false" outlineLevel="0" collapsed="false">
      <c r="A363" s="21" t="n">
        <v>339</v>
      </c>
      <c r="B363" s="27" t="n">
        <v>1.041056842887</v>
      </c>
      <c r="C363" s="27" t="n">
        <v>0.538728851185704</v>
      </c>
      <c r="D363" s="24" t="n">
        <f aca="false">$B$6+$B$7*B363</f>
        <v>0.1541056842887</v>
      </c>
      <c r="E363" s="24" t="n">
        <f aca="false">$C$6+$C$7*($B$8*B363+SQRT(1-$B$8^2)*C363)</f>
        <v>0.23721113732514</v>
      </c>
      <c r="F363" s="24" t="n">
        <f aca="false">$B$9*D363+(1-$B$9)*E363</f>
        <v>0.19565841080692</v>
      </c>
      <c r="G363" s="21"/>
      <c r="H363" s="21"/>
      <c r="I363" s="21"/>
      <c r="J363" s="21"/>
      <c r="K363" s="21"/>
      <c r="L363" s="21"/>
      <c r="M363" s="21"/>
      <c r="N363" s="21"/>
      <c r="O363" s="21"/>
      <c r="P363" s="21"/>
    </row>
    <row r="364" customFormat="false" ht="15" hidden="false" customHeight="false" outlineLevel="0" collapsed="false">
      <c r="A364" s="21" t="n">
        <v>340</v>
      </c>
      <c r="B364" s="27" t="n">
        <v>-0.62855020677666</v>
      </c>
      <c r="C364" s="27" t="n">
        <v>-0.68304597770703</v>
      </c>
      <c r="D364" s="24" t="n">
        <f aca="false">$B$6+$B$7*B364</f>
        <v>-0.012855020677666</v>
      </c>
      <c r="E364" s="24" t="n">
        <f aca="false">$C$6+$C$7*($B$8*B364+SQRT(1-$B$8^2)*C364)</f>
        <v>-0.0689911375704806</v>
      </c>
      <c r="F364" s="24" t="n">
        <f aca="false">$B$9*D364+(1-$B$9)*E364</f>
        <v>-0.0409230791240733</v>
      </c>
      <c r="G364" s="21"/>
      <c r="H364" s="21"/>
      <c r="I364" s="21"/>
      <c r="J364" s="21"/>
      <c r="K364" s="21"/>
      <c r="L364" s="21"/>
      <c r="M364" s="21"/>
      <c r="N364" s="21"/>
      <c r="O364" s="21"/>
      <c r="P364" s="21"/>
    </row>
    <row r="365" customFormat="false" ht="15" hidden="false" customHeight="false" outlineLevel="0" collapsed="false">
      <c r="A365" s="21" t="n">
        <v>341</v>
      </c>
      <c r="B365" s="27" t="n">
        <v>-0.786156830438584</v>
      </c>
      <c r="C365" s="27" t="n">
        <v>-0.998504371385173</v>
      </c>
      <c r="D365" s="24" t="n">
        <f aca="false">$B$6+$B$7*B365</f>
        <v>-0.0286156830438584</v>
      </c>
      <c r="E365" s="24" t="n">
        <f aca="false">$C$6+$C$7*($B$8*B365+SQRT(1-$B$8^2)*C365)</f>
        <v>-0.137112370484115</v>
      </c>
      <c r="F365" s="24" t="n">
        <f aca="false">$B$9*D365+(1-$B$9)*E365</f>
        <v>-0.0828640267639867</v>
      </c>
      <c r="G365" s="21"/>
      <c r="H365" s="21"/>
      <c r="I365" s="21"/>
      <c r="J365" s="21"/>
      <c r="K365" s="21"/>
      <c r="L365" s="21"/>
      <c r="M365" s="21"/>
      <c r="N365" s="21"/>
      <c r="O365" s="21"/>
      <c r="P365" s="21"/>
    </row>
    <row r="366" customFormat="false" ht="15" hidden="false" customHeight="false" outlineLevel="0" collapsed="false">
      <c r="A366" s="21" t="n">
        <v>342</v>
      </c>
      <c r="B366" s="27" t="n">
        <v>0.0750899962896418</v>
      </c>
      <c r="C366" s="27" t="n">
        <v>-0.898353385429782</v>
      </c>
      <c r="D366" s="24" t="n">
        <f aca="false">$B$6+$B$7*B366</f>
        <v>0.0575089996289642</v>
      </c>
      <c r="E366" s="24" t="n">
        <f aca="false">$C$6+$C$7*($B$8*B366+SQRT(1-$B$8^2)*C366)</f>
        <v>-0.0830369923887978</v>
      </c>
      <c r="F366" s="24" t="n">
        <f aca="false">$B$9*D366+(1-$B$9)*E366</f>
        <v>-0.0127639963799168</v>
      </c>
      <c r="G366" s="21"/>
      <c r="H366" s="21"/>
      <c r="I366" s="21"/>
      <c r="J366" s="21"/>
      <c r="K366" s="21"/>
      <c r="L366" s="21"/>
      <c r="M366" s="21"/>
      <c r="N366" s="21"/>
      <c r="O366" s="21"/>
      <c r="P366" s="21"/>
    </row>
    <row r="367" customFormat="false" ht="15" hidden="false" customHeight="false" outlineLevel="0" collapsed="false">
      <c r="A367" s="21" t="n">
        <v>343</v>
      </c>
      <c r="B367" s="27" t="n">
        <v>1.68655336649392</v>
      </c>
      <c r="C367" s="27" t="n">
        <v>0.083243347017606</v>
      </c>
      <c r="D367" s="24" t="n">
        <f aca="false">$B$6+$B$7*B367</f>
        <v>0.218655336649392</v>
      </c>
      <c r="E367" s="24" t="n">
        <f aca="false">$C$6+$C$7*($B$8*B367+SQRT(1-$B$8^2)*C367)</f>
        <v>0.173774432633722</v>
      </c>
      <c r="F367" s="24" t="n">
        <f aca="false">$B$9*D367+(1-$B$9)*E367</f>
        <v>0.196214884641557</v>
      </c>
      <c r="G367" s="21"/>
      <c r="H367" s="21"/>
      <c r="I367" s="21"/>
      <c r="J367" s="21"/>
      <c r="K367" s="21"/>
      <c r="L367" s="21"/>
      <c r="M367" s="21"/>
      <c r="N367" s="21"/>
      <c r="O367" s="21"/>
      <c r="P367" s="21"/>
    </row>
    <row r="368" customFormat="false" ht="15" hidden="false" customHeight="false" outlineLevel="0" collapsed="false">
      <c r="A368" s="21" t="n">
        <v>344</v>
      </c>
      <c r="B368" s="27" t="n">
        <v>1.58309411877864</v>
      </c>
      <c r="C368" s="27" t="n">
        <v>0.4674368624246</v>
      </c>
      <c r="D368" s="24" t="n">
        <f aca="false">$B$6+$B$7*B368</f>
        <v>0.208309411877864</v>
      </c>
      <c r="E368" s="24" t="n">
        <f aca="false">$C$6+$C$7*($B$8*B368+SQRT(1-$B$8^2)*C368)</f>
        <v>0.24492230874377</v>
      </c>
      <c r="F368" s="24" t="n">
        <f aca="false">$B$9*D368+(1-$B$9)*E368</f>
        <v>0.226615860310817</v>
      </c>
      <c r="G368" s="21"/>
      <c r="H368" s="21"/>
      <c r="I368" s="21"/>
      <c r="J368" s="21"/>
      <c r="K368" s="21"/>
      <c r="L368" s="21"/>
      <c r="M368" s="21"/>
      <c r="N368" s="21"/>
      <c r="O368" s="21"/>
      <c r="P368" s="21"/>
    </row>
    <row r="369" customFormat="false" ht="15" hidden="false" customHeight="false" outlineLevel="0" collapsed="false">
      <c r="A369" s="21" t="n">
        <v>345</v>
      </c>
      <c r="B369" s="27" t="n">
        <v>0.0138361609661896</v>
      </c>
      <c r="C369" s="27" t="n">
        <v>-1.69143379266834</v>
      </c>
      <c r="D369" s="24" t="n">
        <f aca="false">$B$6+$B$7*B369</f>
        <v>0.051383616096619</v>
      </c>
      <c r="E369" s="24" t="n">
        <f aca="false">$C$6+$C$7*($B$8*B369+SQRT(1-$B$8^2)*C369)</f>
        <v>-0.240898531620389</v>
      </c>
      <c r="F369" s="24" t="n">
        <f aca="false">$B$9*D369+(1-$B$9)*E369</f>
        <v>-0.094757457761885</v>
      </c>
      <c r="G369" s="21"/>
      <c r="H369" s="21"/>
      <c r="I369" s="21"/>
      <c r="J369" s="21"/>
      <c r="K369" s="21"/>
      <c r="L369" s="21"/>
      <c r="M369" s="21"/>
      <c r="N369" s="21"/>
      <c r="O369" s="21"/>
      <c r="P369" s="21"/>
    </row>
    <row r="370" customFormat="false" ht="15" hidden="false" customHeight="false" outlineLevel="0" collapsed="false">
      <c r="A370" s="21" t="n">
        <v>346</v>
      </c>
      <c r="B370" s="27" t="n">
        <v>-0.853186506318774</v>
      </c>
      <c r="C370" s="27" t="n">
        <v>-0.901893566842934</v>
      </c>
      <c r="D370" s="24" t="n">
        <f aca="false">$B$6+$B$7*B370</f>
        <v>-0.0353186506318774</v>
      </c>
      <c r="E370" s="24" t="n">
        <f aca="false">$C$6+$C$7*($B$8*B370+SQRT(1-$B$8^2)*C370)</f>
        <v>-0.120861783537863</v>
      </c>
      <c r="F370" s="24" t="n">
        <f aca="false">$B$9*D370+(1-$B$9)*E370</f>
        <v>-0.0780902170848703</v>
      </c>
      <c r="G370" s="21"/>
      <c r="H370" s="21"/>
      <c r="I370" s="21"/>
      <c r="J370" s="21"/>
      <c r="K370" s="21"/>
      <c r="L370" s="21"/>
      <c r="M370" s="21"/>
      <c r="N370" s="21"/>
      <c r="O370" s="21"/>
      <c r="P370" s="21"/>
    </row>
    <row r="371" customFormat="false" ht="15" hidden="false" customHeight="false" outlineLevel="0" collapsed="false">
      <c r="A371" s="21" t="n">
        <v>347</v>
      </c>
      <c r="B371" s="27" t="n">
        <v>-0.274051690620031</v>
      </c>
      <c r="C371" s="27" t="n">
        <v>-0.148346558851709</v>
      </c>
      <c r="D371" s="24" t="n">
        <f aca="false">$B$6+$B$7*B371</f>
        <v>0.0225948309379969</v>
      </c>
      <c r="E371" s="24" t="n">
        <f aca="false">$C$6+$C$7*($B$8*B371+SQRT(1-$B$8^2)*C371)</f>
        <v>0.0499680624324434</v>
      </c>
      <c r="F371" s="24" t="n">
        <f aca="false">$B$9*D371+(1-$B$9)*E371</f>
        <v>0.0362814466852201</v>
      </c>
      <c r="G371" s="21"/>
      <c r="H371" s="21"/>
      <c r="I371" s="21"/>
      <c r="J371" s="21"/>
      <c r="K371" s="21"/>
      <c r="L371" s="21"/>
      <c r="M371" s="21"/>
      <c r="N371" s="21"/>
      <c r="O371" s="21"/>
      <c r="P371" s="21"/>
    </row>
    <row r="372" customFormat="false" ht="15" hidden="false" customHeight="false" outlineLevel="0" collapsed="false">
      <c r="A372" s="21" t="n">
        <v>348</v>
      </c>
      <c r="B372" s="27" t="n">
        <v>0.358947440625659</v>
      </c>
      <c r="C372" s="27" t="n">
        <v>0.270609299371366</v>
      </c>
      <c r="D372" s="24" t="n">
        <f aca="false">$B$6+$B$7*B372</f>
        <v>0.0858947440625659</v>
      </c>
      <c r="E372" s="24" t="n">
        <f aca="false">$C$6+$C$7*($B$8*B372+SQRT(1-$B$8^2)*C372)</f>
        <v>0.157386273873979</v>
      </c>
      <c r="F372" s="24" t="n">
        <f aca="false">$B$9*D372+(1-$B$9)*E372</f>
        <v>0.121640508968272</v>
      </c>
      <c r="G372" s="21"/>
      <c r="H372" s="21"/>
      <c r="I372" s="21"/>
      <c r="J372" s="21"/>
      <c r="K372" s="21"/>
      <c r="L372" s="21"/>
      <c r="M372" s="21"/>
      <c r="N372" s="21"/>
      <c r="O372" s="21"/>
      <c r="P372" s="21"/>
    </row>
    <row r="373" customFormat="false" ht="15" hidden="false" customHeight="false" outlineLevel="0" collapsed="false">
      <c r="A373" s="21" t="n">
        <v>349</v>
      </c>
      <c r="B373" s="27" t="n">
        <v>-1.4708684216141</v>
      </c>
      <c r="C373" s="27" t="n">
        <v>-0.18373435314263</v>
      </c>
      <c r="D373" s="24" t="n">
        <f aca="false">$B$6+$B$7*B373</f>
        <v>-0.0970868421614101</v>
      </c>
      <c r="E373" s="24" t="n">
        <f aca="false">$C$6+$C$7*($B$8*B373+SQRT(1-$B$8^2)*C373)</f>
        <v>-0.0048391699381459</v>
      </c>
      <c r="F373" s="24" t="n">
        <f aca="false">$B$9*D373+(1-$B$9)*E373</f>
        <v>-0.050963006049778</v>
      </c>
      <c r="G373" s="21"/>
      <c r="H373" s="21"/>
      <c r="I373" s="21"/>
      <c r="J373" s="21"/>
      <c r="K373" s="21"/>
      <c r="L373" s="21"/>
      <c r="M373" s="21"/>
      <c r="N373" s="21"/>
      <c r="O373" s="21"/>
      <c r="P373" s="21"/>
    </row>
    <row r="374" customFormat="false" ht="15" hidden="false" customHeight="false" outlineLevel="0" collapsed="false">
      <c r="A374" s="21" t="n">
        <v>350</v>
      </c>
      <c r="B374" s="27" t="n">
        <v>1.22622391903008</v>
      </c>
      <c r="C374" s="27" t="n">
        <v>1.57549605191201</v>
      </c>
      <c r="D374" s="24" t="n">
        <f aca="false">$B$6+$B$7*B374</f>
        <v>0.172622391903008</v>
      </c>
      <c r="E374" s="24" t="n">
        <f aca="false">$C$6+$C$7*($B$8*B374+SQRT(1-$B$8^2)*C374)</f>
        <v>0.447781870277512</v>
      </c>
      <c r="F374" s="24" t="n">
        <f aca="false">$B$9*D374+(1-$B$9)*E374</f>
        <v>0.31020213109026</v>
      </c>
      <c r="G374" s="21"/>
      <c r="H374" s="21"/>
      <c r="I374" s="21"/>
      <c r="J374" s="21"/>
      <c r="K374" s="21"/>
      <c r="L374" s="21"/>
      <c r="M374" s="21"/>
      <c r="N374" s="21"/>
      <c r="O374" s="21"/>
      <c r="P374" s="21"/>
    </row>
    <row r="375" customFormat="false" ht="15" hidden="false" customHeight="false" outlineLevel="0" collapsed="false">
      <c r="A375" s="21" t="n">
        <v>351</v>
      </c>
      <c r="B375" s="27" t="n">
        <v>-1.78274813504257</v>
      </c>
      <c r="C375" s="27" t="n">
        <v>-0.873808791240248</v>
      </c>
      <c r="D375" s="24" t="n">
        <f aca="false">$B$6+$B$7*B375</f>
        <v>-0.128274813504257</v>
      </c>
      <c r="E375" s="24" t="n">
        <f aca="false">$C$6+$C$7*($B$8*B375+SQRT(1-$B$8^2)*C375)</f>
        <v>-0.152540779105443</v>
      </c>
      <c r="F375" s="24" t="n">
        <f aca="false">$B$9*D375+(1-$B$9)*E375</f>
        <v>-0.14040779630485</v>
      </c>
      <c r="G375" s="21"/>
      <c r="H375" s="21"/>
      <c r="I375" s="21"/>
      <c r="J375" s="21"/>
      <c r="K375" s="21"/>
      <c r="L375" s="21"/>
      <c r="M375" s="21"/>
      <c r="N375" s="21"/>
      <c r="O375" s="21"/>
      <c r="P375" s="21"/>
    </row>
    <row r="376" customFormat="false" ht="15" hidden="false" customHeight="false" outlineLevel="0" collapsed="false">
      <c r="A376" s="21" t="n">
        <v>352</v>
      </c>
      <c r="B376" s="27" t="n">
        <v>-0.44978982072147</v>
      </c>
      <c r="C376" s="27" t="n">
        <v>0.263460411227918</v>
      </c>
      <c r="D376" s="24" t="n">
        <f aca="false">$B$6+$B$7*B376</f>
        <v>0.00502101792785302</v>
      </c>
      <c r="E376" s="24" t="n">
        <f aca="false">$C$6+$C$7*($B$8*B376+SQRT(1-$B$8^2)*C376)</f>
        <v>0.123635893165719</v>
      </c>
      <c r="F376" s="24" t="n">
        <f aca="false">$B$9*D376+(1-$B$9)*E376</f>
        <v>0.064328455546786</v>
      </c>
      <c r="G376" s="21"/>
      <c r="H376" s="21"/>
      <c r="I376" s="21"/>
      <c r="J376" s="21"/>
      <c r="K376" s="21"/>
      <c r="L376" s="21"/>
      <c r="M376" s="21"/>
      <c r="N376" s="21"/>
      <c r="O376" s="21"/>
      <c r="P376" s="21"/>
    </row>
    <row r="377" customFormat="false" ht="15" hidden="false" customHeight="false" outlineLevel="0" collapsed="false">
      <c r="A377" s="21" t="n">
        <v>353</v>
      </c>
      <c r="B377" s="27" t="n">
        <v>0.0525297053426012</v>
      </c>
      <c r="C377" s="27" t="n">
        <v>-0.453281497580661</v>
      </c>
      <c r="D377" s="24" t="n">
        <f aca="false">$B$6+$B$7*B377</f>
        <v>0.0552529705342601</v>
      </c>
      <c r="E377" s="24" t="n">
        <f aca="false">$C$6+$C$7*($B$8*B377+SQRT(1-$B$8^2)*C377)</f>
        <v>0.00327651790032593</v>
      </c>
      <c r="F377" s="24" t="n">
        <f aca="false">$B$9*D377+(1-$B$9)*E377</f>
        <v>0.029264744217293</v>
      </c>
      <c r="G377" s="21"/>
      <c r="H377" s="21"/>
      <c r="I377" s="21"/>
      <c r="J377" s="21"/>
      <c r="K377" s="21"/>
      <c r="L377" s="21"/>
      <c r="M377" s="21"/>
      <c r="N377" s="21"/>
      <c r="O377" s="21"/>
      <c r="P377" s="21"/>
    </row>
    <row r="378" customFormat="false" ht="15" hidden="false" customHeight="false" outlineLevel="0" collapsed="false">
      <c r="A378" s="21" t="n">
        <v>354</v>
      </c>
      <c r="B378" s="27" t="n">
        <v>0.0959272845355149</v>
      </c>
      <c r="C378" s="27" t="n">
        <v>-0.618435207366695</v>
      </c>
      <c r="D378" s="24" t="n">
        <f aca="false">$B$6+$B$7*B378</f>
        <v>0.0595927284535515</v>
      </c>
      <c r="E378" s="24" t="n">
        <f aca="false">$C$6+$C$7*($B$8*B378+SQRT(1-$B$8^2)*C378)</f>
        <v>-0.027350964380236</v>
      </c>
      <c r="F378" s="24" t="n">
        <f aca="false">$B$9*D378+(1-$B$9)*E378</f>
        <v>0.0161208820366578</v>
      </c>
      <c r="G378" s="21"/>
      <c r="H378" s="21"/>
      <c r="I378" s="21"/>
      <c r="J378" s="21"/>
      <c r="K378" s="21"/>
      <c r="L378" s="21"/>
      <c r="M378" s="21"/>
      <c r="N378" s="21"/>
      <c r="O378" s="21"/>
      <c r="P378" s="21"/>
    </row>
    <row r="379" customFormat="false" ht="15" hidden="false" customHeight="false" outlineLevel="0" collapsed="false">
      <c r="A379" s="21" t="n">
        <v>355</v>
      </c>
      <c r="B379" s="27" t="n">
        <v>0.460334772487028</v>
      </c>
      <c r="C379" s="27" t="n">
        <v>-0.19136481744835</v>
      </c>
      <c r="D379" s="24" t="n">
        <f aca="false">$B$6+$B$7*B379</f>
        <v>0.0960334772487028</v>
      </c>
      <c r="E379" s="24" t="n">
        <f aca="false">$C$6+$C$7*($B$8*B379+SQRT(1-$B$8^2)*C379)</f>
        <v>0.0709136983019364</v>
      </c>
      <c r="F379" s="24" t="n">
        <f aca="false">$B$9*D379+(1-$B$9)*E379</f>
        <v>0.0834735877753196</v>
      </c>
      <c r="G379" s="21"/>
      <c r="H379" s="21"/>
      <c r="I379" s="21"/>
      <c r="J379" s="21"/>
      <c r="K379" s="21"/>
      <c r="L379" s="21"/>
      <c r="M379" s="21"/>
      <c r="N379" s="21"/>
      <c r="O379" s="21"/>
      <c r="P379" s="21"/>
    </row>
    <row r="380" customFormat="false" ht="15" hidden="false" customHeight="false" outlineLevel="0" collapsed="false">
      <c r="A380" s="21" t="n">
        <v>356</v>
      </c>
      <c r="B380" s="27" t="n">
        <v>-1.14425997644558</v>
      </c>
      <c r="C380" s="27" t="n">
        <v>-0.894939920770432</v>
      </c>
      <c r="D380" s="24" t="n">
        <f aca="false">$B$6+$B$7*B380</f>
        <v>-0.0644259976445582</v>
      </c>
      <c r="E380" s="24" t="n">
        <f aca="false">$C$6+$C$7*($B$8*B380+SQRT(1-$B$8^2)*C380)</f>
        <v>-0.131142091564572</v>
      </c>
      <c r="F380" s="24" t="n">
        <f aca="false">$B$9*D380+(1-$B$9)*E380</f>
        <v>-0.0977840446045653</v>
      </c>
      <c r="G380" s="21"/>
      <c r="H380" s="21"/>
      <c r="I380" s="21"/>
      <c r="J380" s="21"/>
      <c r="K380" s="21"/>
      <c r="L380" s="21"/>
      <c r="M380" s="21"/>
      <c r="N380" s="21"/>
      <c r="O380" s="21"/>
      <c r="P380" s="21"/>
    </row>
    <row r="381" customFormat="false" ht="15" hidden="false" customHeight="false" outlineLevel="0" collapsed="false">
      <c r="A381" s="21" t="n">
        <v>357</v>
      </c>
      <c r="B381" s="27" t="n">
        <v>-0.681622507441971</v>
      </c>
      <c r="C381" s="27" t="n">
        <v>0.203091374761275</v>
      </c>
      <c r="D381" s="24" t="n">
        <f aca="false">$B$6+$B$7*B381</f>
        <v>-0.0181622507441971</v>
      </c>
      <c r="E381" s="24" t="n">
        <f aca="false">$C$6+$C$7*($B$8*B381+SQRT(1-$B$8^2)*C381)</f>
        <v>0.102532718848359</v>
      </c>
      <c r="F381" s="24" t="n">
        <f aca="false">$B$9*D381+(1-$B$9)*E381</f>
        <v>0.0421852340520812</v>
      </c>
      <c r="G381" s="21"/>
      <c r="H381" s="21"/>
      <c r="I381" s="21"/>
      <c r="J381" s="21"/>
      <c r="K381" s="21"/>
      <c r="L381" s="21"/>
      <c r="M381" s="21"/>
      <c r="N381" s="21"/>
      <c r="O381" s="21"/>
      <c r="P381" s="21"/>
    </row>
    <row r="382" customFormat="false" ht="15" hidden="false" customHeight="false" outlineLevel="0" collapsed="false">
      <c r="A382" s="21" t="n">
        <v>358</v>
      </c>
      <c r="B382" s="27" t="n">
        <v>1.0474812813925</v>
      </c>
      <c r="C382" s="27" t="n">
        <v>-0.277182871772712</v>
      </c>
      <c r="D382" s="24" t="n">
        <f aca="false">$B$6+$B$7*B382</f>
        <v>0.15474812813925</v>
      </c>
      <c r="E382" s="24" t="n">
        <f aca="false">$C$6+$C$7*($B$8*B382+SQRT(1-$B$8^2)*C382)</f>
        <v>0.0775827231531045</v>
      </c>
      <c r="F382" s="24" t="n">
        <f aca="false">$B$9*D382+(1-$B$9)*E382</f>
        <v>0.116165425646177</v>
      </c>
      <c r="G382" s="21"/>
      <c r="H382" s="21"/>
      <c r="I382" s="21"/>
      <c r="J382" s="21"/>
      <c r="K382" s="21"/>
      <c r="L382" s="21"/>
      <c r="M382" s="21"/>
      <c r="N382" s="21"/>
      <c r="O382" s="21"/>
      <c r="P382" s="21"/>
    </row>
    <row r="383" customFormat="false" ht="15" hidden="false" customHeight="false" outlineLevel="0" collapsed="false">
      <c r="A383" s="21" t="n">
        <v>359</v>
      </c>
      <c r="B383" s="27" t="n">
        <v>0.454767485334023</v>
      </c>
      <c r="C383" s="27" t="n">
        <v>-0.879564687480937</v>
      </c>
      <c r="D383" s="24" t="n">
        <f aca="false">$B$6+$B$7*B383</f>
        <v>0.0954767485334023</v>
      </c>
      <c r="E383" s="24" t="n">
        <f aca="false">$C$6+$C$7*($B$8*B383+SQRT(1-$B$8^2)*C383)</f>
        <v>-0.0641680749945468</v>
      </c>
      <c r="F383" s="24" t="n">
        <f aca="false">$B$9*D383+(1-$B$9)*E383</f>
        <v>0.0156543367694278</v>
      </c>
      <c r="G383" s="21"/>
      <c r="H383" s="21"/>
      <c r="I383" s="21"/>
      <c r="J383" s="21"/>
      <c r="K383" s="21"/>
      <c r="L383" s="21"/>
      <c r="M383" s="21"/>
      <c r="N383" s="21"/>
      <c r="O383" s="21"/>
      <c r="P383" s="21"/>
    </row>
    <row r="384" customFormat="false" ht="15" hidden="false" customHeight="false" outlineLevel="0" collapsed="false">
      <c r="A384" s="21" t="n">
        <v>360</v>
      </c>
      <c r="B384" s="27" t="n">
        <v>-0.111591141258529</v>
      </c>
      <c r="C384" s="27" t="n">
        <v>-0.595122907230052</v>
      </c>
      <c r="D384" s="24" t="n">
        <f aca="false">$B$6+$B$7*B384</f>
        <v>0.0388408858741471</v>
      </c>
      <c r="E384" s="24" t="n">
        <f aca="false">$C$6+$C$7*($B$8*B384+SQRT(1-$B$8^2)*C384)</f>
        <v>-0.0310834422067665</v>
      </c>
      <c r="F384" s="24" t="n">
        <f aca="false">$B$9*D384+(1-$B$9)*E384</f>
        <v>0.00387872183369027</v>
      </c>
      <c r="G384" s="21"/>
      <c r="H384" s="21"/>
      <c r="I384" s="21"/>
      <c r="J384" s="21"/>
      <c r="K384" s="21"/>
      <c r="L384" s="21"/>
      <c r="M384" s="21"/>
      <c r="N384" s="21"/>
      <c r="O384" s="21"/>
      <c r="P384" s="21"/>
    </row>
    <row r="385" customFormat="false" ht="15" hidden="false" customHeight="false" outlineLevel="0" collapsed="false">
      <c r="A385" s="21" t="n">
        <v>361</v>
      </c>
      <c r="B385" s="27" t="n">
        <v>-1.72200161690483</v>
      </c>
      <c r="C385" s="27" t="n">
        <v>-0.36228277732297</v>
      </c>
      <c r="D385" s="24" t="n">
        <f aca="false">$B$6+$B$7*B385</f>
        <v>-0.122200161690483</v>
      </c>
      <c r="E385" s="24" t="n">
        <f aca="false">$C$6+$C$7*($B$8*B385+SQRT(1-$B$8^2)*C385)</f>
        <v>-0.0498727004393627</v>
      </c>
      <c r="F385" s="24" t="n">
        <f aca="false">$B$9*D385+(1-$B$9)*E385</f>
        <v>-0.0860364310649229</v>
      </c>
      <c r="G385" s="21"/>
      <c r="H385" s="21"/>
      <c r="I385" s="21"/>
      <c r="J385" s="21"/>
      <c r="K385" s="21"/>
      <c r="L385" s="21"/>
      <c r="M385" s="21"/>
      <c r="N385" s="21"/>
      <c r="O385" s="21"/>
      <c r="P385" s="21"/>
    </row>
    <row r="386" customFormat="false" ht="15" hidden="false" customHeight="false" outlineLevel="0" collapsed="false">
      <c r="A386" s="21" t="n">
        <v>362</v>
      </c>
      <c r="B386" s="27" t="n">
        <v>-0.131390490319099</v>
      </c>
      <c r="C386" s="27" t="n">
        <v>0.338059994510072</v>
      </c>
      <c r="D386" s="24" t="n">
        <f aca="false">$B$6+$B$7*B386</f>
        <v>0.0368609509680901</v>
      </c>
      <c r="E386" s="24" t="n">
        <f aca="false">$C$6+$C$7*($B$8*B386+SQRT(1-$B$8^2)*C386)</f>
        <v>0.150990339507057</v>
      </c>
      <c r="F386" s="24" t="n">
        <f aca="false">$B$9*D386+(1-$B$9)*E386</f>
        <v>0.0939256452375734</v>
      </c>
      <c r="G386" s="21"/>
      <c r="H386" s="21"/>
      <c r="I386" s="21"/>
      <c r="J386" s="21"/>
      <c r="K386" s="21"/>
      <c r="L386" s="21"/>
      <c r="M386" s="21"/>
      <c r="N386" s="21"/>
      <c r="O386" s="21"/>
      <c r="P386" s="21"/>
    </row>
    <row r="387" customFormat="false" ht="15" hidden="false" customHeight="false" outlineLevel="0" collapsed="false">
      <c r="A387" s="21" t="n">
        <v>363</v>
      </c>
      <c r="B387" s="27" t="n">
        <v>-1.14552805420836</v>
      </c>
      <c r="C387" s="27" t="n">
        <v>-1.64808038776971</v>
      </c>
      <c r="D387" s="24" t="n">
        <f aca="false">$B$6+$B$7*B387</f>
        <v>-0.0645528054208355</v>
      </c>
      <c r="E387" s="24" t="n">
        <f aca="false">$C$6+$C$7*($B$8*B387+SQRT(1-$B$8^2)*C387)</f>
        <v>-0.278777602578256</v>
      </c>
      <c r="F387" s="24" t="n">
        <f aca="false">$B$9*D387+(1-$B$9)*E387</f>
        <v>-0.171665203999546</v>
      </c>
      <c r="G387" s="21"/>
      <c r="H387" s="21"/>
      <c r="I387" s="21"/>
      <c r="J387" s="21"/>
      <c r="K387" s="21"/>
      <c r="L387" s="21"/>
      <c r="M387" s="21"/>
      <c r="N387" s="21"/>
      <c r="O387" s="21"/>
      <c r="P387" s="21"/>
    </row>
    <row r="388" customFormat="false" ht="15" hidden="false" customHeight="false" outlineLevel="0" collapsed="false">
      <c r="A388" s="21" t="n">
        <v>364</v>
      </c>
      <c r="B388" s="27" t="n">
        <v>0.25859914838037</v>
      </c>
      <c r="C388" s="27" t="n">
        <v>0.549743590087591</v>
      </c>
      <c r="D388" s="24" t="n">
        <f aca="false">$B$6+$B$7*B388</f>
        <v>0.075859914838037</v>
      </c>
      <c r="E388" s="24" t="n">
        <f aca="false">$C$6+$C$7*($B$8*B388+SQRT(1-$B$8^2)*C388)</f>
        <v>0.208071268741643</v>
      </c>
      <c r="F388" s="24" t="n">
        <f aca="false">$B$9*D388+(1-$B$9)*E388</f>
        <v>0.14196559178984</v>
      </c>
      <c r="G388" s="21"/>
      <c r="H388" s="21"/>
      <c r="I388" s="21"/>
      <c r="J388" s="21"/>
      <c r="K388" s="21"/>
      <c r="L388" s="21"/>
      <c r="M388" s="21"/>
      <c r="N388" s="21"/>
      <c r="O388" s="21"/>
      <c r="P388" s="21"/>
    </row>
    <row r="389" customFormat="false" ht="15" hidden="false" customHeight="false" outlineLevel="0" collapsed="false">
      <c r="A389" s="21" t="n">
        <v>365</v>
      </c>
      <c r="B389" s="27" t="n">
        <v>1.26903379566237</v>
      </c>
      <c r="C389" s="27" t="n">
        <v>-0.91832831344631</v>
      </c>
      <c r="D389" s="24" t="n">
        <f aca="false">$B$6+$B$7*B389</f>
        <v>0.176903379566237</v>
      </c>
      <c r="E389" s="24" t="n">
        <f aca="false">$C$6+$C$7*($B$8*B389+SQRT(1-$B$8^2)*C389)</f>
        <v>-0.0391935109170341</v>
      </c>
      <c r="F389" s="24" t="n">
        <f aca="false">$B$9*D389+(1-$B$9)*E389</f>
        <v>0.0688549343246015</v>
      </c>
      <c r="G389" s="21"/>
      <c r="H389" s="21"/>
      <c r="I389" s="21"/>
      <c r="J389" s="21"/>
      <c r="K389" s="21"/>
      <c r="L389" s="21"/>
      <c r="M389" s="21"/>
      <c r="N389" s="21"/>
      <c r="O389" s="21"/>
      <c r="P389" s="21"/>
    </row>
    <row r="390" customFormat="false" ht="15" hidden="false" customHeight="false" outlineLevel="0" collapsed="false">
      <c r="A390" s="21" t="n">
        <v>366</v>
      </c>
      <c r="B390" s="27" t="n">
        <v>0.487872062010398</v>
      </c>
      <c r="C390" s="27" t="n">
        <v>-0.289835079365878</v>
      </c>
      <c r="D390" s="24" t="n">
        <f aca="false">$B$6+$B$7*B390</f>
        <v>0.0987872062010398</v>
      </c>
      <c r="E390" s="24" t="n">
        <f aca="false">$C$6+$C$7*($B$8*B390+SQRT(1-$B$8^2)*C390)</f>
        <v>0.0527190381599787</v>
      </c>
      <c r="F390" s="24" t="n">
        <f aca="false">$B$9*D390+(1-$B$9)*E390</f>
        <v>0.0757531221805092</v>
      </c>
      <c r="G390" s="21"/>
      <c r="H390" s="21"/>
      <c r="I390" s="21"/>
      <c r="J390" s="21"/>
      <c r="K390" s="21"/>
      <c r="L390" s="21"/>
      <c r="M390" s="21"/>
      <c r="N390" s="21"/>
      <c r="O390" s="21"/>
      <c r="P390" s="21"/>
    </row>
    <row r="391" customFormat="false" ht="15" hidden="false" customHeight="false" outlineLevel="0" collapsed="false">
      <c r="A391" s="21" t="n">
        <v>367</v>
      </c>
      <c r="B391" s="27" t="n">
        <v>-0.0233791130914332</v>
      </c>
      <c r="C391" s="27" t="n">
        <v>-0.501325711752416</v>
      </c>
      <c r="D391" s="24" t="n">
        <f aca="false">$B$6+$B$7*B391</f>
        <v>0.0476620886908567</v>
      </c>
      <c r="E391" s="24" t="n">
        <f aca="false">$C$6+$C$7*($B$8*B391+SQRT(1-$B$8^2)*C391)</f>
        <v>-0.00917453962213879</v>
      </c>
      <c r="F391" s="24" t="n">
        <f aca="false">$B$9*D391+(1-$B$9)*E391</f>
        <v>0.0192437745343589</v>
      </c>
      <c r="G391" s="21"/>
      <c r="H391" s="21"/>
      <c r="I391" s="21"/>
      <c r="J391" s="21"/>
      <c r="K391" s="21"/>
      <c r="L391" s="21"/>
      <c r="M391" s="21"/>
      <c r="N391" s="21"/>
      <c r="O391" s="21"/>
      <c r="P391" s="21"/>
    </row>
    <row r="392" customFormat="false" ht="15" hidden="false" customHeight="false" outlineLevel="0" collapsed="false">
      <c r="A392" s="21" t="n">
        <v>368</v>
      </c>
      <c r="B392" s="27" t="n">
        <v>-0.457534187145824</v>
      </c>
      <c r="C392" s="27" t="n">
        <v>0.555230748206165</v>
      </c>
      <c r="D392" s="24" t="n">
        <f aca="false">$B$6+$B$7*B392</f>
        <v>0.00424658128541765</v>
      </c>
      <c r="E392" s="24" t="n">
        <f aca="false">$C$6+$C$7*($B$8*B392+SQRT(1-$B$8^2)*C392)</f>
        <v>0.180501194322874</v>
      </c>
      <c r="F392" s="24" t="n">
        <f aca="false">$B$9*D392+(1-$B$9)*E392</f>
        <v>0.0923738878041456</v>
      </c>
      <c r="G392" s="21"/>
      <c r="H392" s="21"/>
      <c r="I392" s="21"/>
      <c r="J392" s="21"/>
      <c r="K392" s="21"/>
      <c r="L392" s="21"/>
      <c r="M392" s="21"/>
      <c r="N392" s="21"/>
      <c r="O392" s="21"/>
      <c r="P392" s="21"/>
    </row>
    <row r="393" customFormat="false" ht="15" hidden="false" customHeight="false" outlineLevel="0" collapsed="false">
      <c r="A393" s="21" t="n">
        <v>369</v>
      </c>
      <c r="B393" s="27" t="n">
        <v>0.388606455931094</v>
      </c>
      <c r="C393" s="27" t="n">
        <v>0.338190735864647</v>
      </c>
      <c r="D393" s="24" t="n">
        <f aca="false">$B$6+$B$7*B393</f>
        <v>0.0888606455931094</v>
      </c>
      <c r="E393" s="24" t="n">
        <f aca="false">$C$6+$C$7*($B$8*B393+SQRT(1-$B$8^2)*C393)</f>
        <v>0.171815837325624</v>
      </c>
      <c r="F393" s="24" t="n">
        <f aca="false">$B$9*D393+(1-$B$9)*E393</f>
        <v>0.130338241459367</v>
      </c>
      <c r="G393" s="21"/>
      <c r="H393" s="21"/>
      <c r="I393" s="21"/>
      <c r="J393" s="21"/>
      <c r="K393" s="21"/>
      <c r="L393" s="21"/>
      <c r="M393" s="21"/>
      <c r="N393" s="21"/>
      <c r="O393" s="21"/>
      <c r="P393" s="21"/>
    </row>
    <row r="394" customFormat="false" ht="15" hidden="false" customHeight="false" outlineLevel="0" collapsed="false">
      <c r="A394" s="21" t="n">
        <v>370</v>
      </c>
      <c r="B394" s="27" t="n">
        <v>0.817934399211144</v>
      </c>
      <c r="C394" s="27" t="n">
        <v>-1.65593305212655</v>
      </c>
      <c r="D394" s="24" t="n">
        <f aca="false">$B$6+$B$7*B394</f>
        <v>0.131793439921114</v>
      </c>
      <c r="E394" s="24" t="n">
        <f aca="false">$C$6+$C$7*($B$8*B394+SQRT(1-$B$8^2)*C394)</f>
        <v>-0.201777906105125</v>
      </c>
      <c r="F394" s="24" t="n">
        <f aca="false">$B$9*D394+(1-$B$9)*E394</f>
        <v>-0.0349922330920054</v>
      </c>
      <c r="G394" s="21"/>
      <c r="H394" s="21"/>
      <c r="I394" s="21"/>
      <c r="J394" s="21"/>
      <c r="K394" s="21"/>
      <c r="L394" s="21"/>
      <c r="M394" s="21"/>
      <c r="N394" s="21"/>
      <c r="O394" s="21"/>
      <c r="P394" s="21"/>
    </row>
    <row r="395" customFormat="false" ht="15" hidden="false" customHeight="false" outlineLevel="0" collapsed="false">
      <c r="A395" s="21" t="n">
        <v>371</v>
      </c>
      <c r="B395" s="27" t="n">
        <v>1.44381894666764</v>
      </c>
      <c r="C395" s="27" t="n">
        <v>-0.404088985881415</v>
      </c>
      <c r="D395" s="24" t="n">
        <f aca="false">$B$6+$B$7*B395</f>
        <v>0.194381894666764</v>
      </c>
      <c r="E395" s="24" t="n">
        <f aca="false">$C$6+$C$7*($B$8*B395+SQRT(1-$B$8^2)*C395)</f>
        <v>0.0685678117796511</v>
      </c>
      <c r="F395" s="24" t="n">
        <f aca="false">$B$9*D395+(1-$B$9)*E395</f>
        <v>0.131474853223208</v>
      </c>
      <c r="G395" s="21"/>
      <c r="H395" s="21"/>
      <c r="I395" s="21"/>
      <c r="J395" s="21"/>
      <c r="K395" s="21"/>
      <c r="L395" s="21"/>
      <c r="M395" s="21"/>
      <c r="N395" s="21"/>
      <c r="O395" s="21"/>
      <c r="P395" s="21"/>
    </row>
    <row r="396" customFormat="false" ht="15" hidden="false" customHeight="false" outlineLevel="0" collapsed="false">
      <c r="A396" s="21" t="n">
        <v>372</v>
      </c>
      <c r="B396" s="27" t="n">
        <v>1.75958754695033</v>
      </c>
      <c r="C396" s="27" t="n">
        <v>-0.544398582811882</v>
      </c>
      <c r="D396" s="24" t="n">
        <f aca="false">$B$6+$B$7*B396</f>
        <v>0.225958754695033</v>
      </c>
      <c r="E396" s="24" t="n">
        <f aca="false">$C$6+$C$7*($B$8*B396+SQRT(1-$B$8^2)*C396)</f>
        <v>0.0537036023113411</v>
      </c>
      <c r="F396" s="24" t="n">
        <f aca="false">$B$9*D396+(1-$B$9)*E396</f>
        <v>0.139831178503187</v>
      </c>
      <c r="G396" s="21"/>
      <c r="H396" s="21"/>
      <c r="I396" s="21"/>
      <c r="J396" s="21"/>
      <c r="K396" s="21"/>
      <c r="L396" s="21"/>
      <c r="M396" s="21"/>
      <c r="N396" s="21"/>
      <c r="O396" s="21"/>
      <c r="P396" s="21"/>
    </row>
    <row r="397" customFormat="false" ht="15" hidden="false" customHeight="false" outlineLevel="0" collapsed="false">
      <c r="A397" s="21" t="n">
        <v>373</v>
      </c>
      <c r="B397" s="27" t="n">
        <v>0.525898194332632</v>
      </c>
      <c r="C397" s="27" t="n">
        <v>-1.38755590246735</v>
      </c>
      <c r="D397" s="24" t="n">
        <f aca="false">$B$6+$B$7*B397</f>
        <v>0.102589819433263</v>
      </c>
      <c r="E397" s="24" t="n">
        <f aca="false">$C$6+$C$7*($B$8*B397+SQRT(1-$B$8^2)*C397)</f>
        <v>-0.160868388277258</v>
      </c>
      <c r="F397" s="24" t="n">
        <f aca="false">$B$9*D397+(1-$B$9)*E397</f>
        <v>-0.0291392844219972</v>
      </c>
      <c r="G397" s="21"/>
      <c r="H397" s="21"/>
      <c r="I397" s="21"/>
      <c r="J397" s="21"/>
      <c r="K397" s="21"/>
      <c r="L397" s="21"/>
      <c r="M397" s="21"/>
      <c r="N397" s="21"/>
      <c r="O397" s="21"/>
      <c r="P397" s="21"/>
    </row>
    <row r="398" customFormat="false" ht="15" hidden="false" customHeight="false" outlineLevel="0" collapsed="false">
      <c r="A398" s="21" t="n">
        <v>374</v>
      </c>
      <c r="B398" s="27" t="n">
        <v>-0.396652483754327</v>
      </c>
      <c r="C398" s="27" t="n">
        <v>0.589156130209402</v>
      </c>
      <c r="D398" s="24" t="n">
        <f aca="false">$B$6+$B$7*B398</f>
        <v>0.0103347516245673</v>
      </c>
      <c r="E398" s="24" t="n">
        <f aca="false">$C$6+$C$7*($B$8*B398+SQRT(1-$B$8^2)*C398)</f>
        <v>0.189584452477488</v>
      </c>
      <c r="F398" s="24" t="n">
        <f aca="false">$B$9*D398+(1-$B$9)*E398</f>
        <v>0.0999596020510275</v>
      </c>
      <c r="G398" s="21"/>
      <c r="H398" s="21"/>
      <c r="I398" s="21"/>
      <c r="J398" s="21"/>
      <c r="K398" s="21"/>
      <c r="L398" s="21"/>
      <c r="M398" s="21"/>
      <c r="N398" s="21"/>
      <c r="O398" s="21"/>
      <c r="P398" s="21"/>
    </row>
    <row r="399" customFormat="false" ht="15" hidden="false" customHeight="false" outlineLevel="0" collapsed="false">
      <c r="A399" s="21" t="n">
        <v>375</v>
      </c>
      <c r="B399" s="27" t="n">
        <v>1.38235884429621</v>
      </c>
      <c r="C399" s="27" t="n">
        <v>0.968340701534053</v>
      </c>
      <c r="D399" s="24" t="n">
        <f aca="false">$B$6+$B$7*B399</f>
        <v>0.188235884429621</v>
      </c>
      <c r="E399" s="24" t="n">
        <f aca="false">$C$6+$C$7*($B$8*B399+SQRT(1-$B$8^2)*C399)</f>
        <v>0.335049603046019</v>
      </c>
      <c r="F399" s="24" t="n">
        <f aca="false">$B$9*D399+(1-$B$9)*E399</f>
        <v>0.26164274373782</v>
      </c>
      <c r="G399" s="21"/>
      <c r="H399" s="21"/>
      <c r="I399" s="21"/>
      <c r="J399" s="21"/>
      <c r="K399" s="21"/>
      <c r="L399" s="21"/>
      <c r="M399" s="21"/>
      <c r="N399" s="21"/>
      <c r="O399" s="21"/>
      <c r="P399" s="21"/>
    </row>
    <row r="400" customFormat="false" ht="15" hidden="false" customHeight="false" outlineLevel="0" collapsed="false">
      <c r="A400" s="21" t="n">
        <v>376</v>
      </c>
      <c r="B400" s="27" t="n">
        <v>-0.460403632592687</v>
      </c>
      <c r="C400" s="27" t="n">
        <v>0.117627060785882</v>
      </c>
      <c r="D400" s="24" t="n">
        <f aca="false">$B$6+$B$7*B400</f>
        <v>0.00395963674073127</v>
      </c>
      <c r="E400" s="24" t="n">
        <f aca="false">$C$6+$C$7*($B$8*B400+SQRT(1-$B$8^2)*C400)</f>
        <v>0.0946339570057926</v>
      </c>
      <c r="F400" s="24" t="n">
        <f aca="false">$B$9*D400+(1-$B$9)*E400</f>
        <v>0.0492967968732619</v>
      </c>
      <c r="G400" s="21"/>
      <c r="H400" s="21"/>
      <c r="I400" s="21"/>
      <c r="J400" s="21"/>
      <c r="K400" s="21"/>
      <c r="L400" s="21"/>
      <c r="M400" s="21"/>
      <c r="N400" s="21"/>
      <c r="O400" s="21"/>
      <c r="P400" s="21"/>
    </row>
    <row r="401" customFormat="false" ht="15" hidden="false" customHeight="false" outlineLevel="0" collapsed="false">
      <c r="A401" s="21" t="n">
        <v>377</v>
      </c>
      <c r="B401" s="27" t="n">
        <v>-1.06582737780443</v>
      </c>
      <c r="C401" s="27" t="n">
        <v>1.31888240380042</v>
      </c>
      <c r="D401" s="24" t="n">
        <f aca="false">$B$6+$B$7*B401</f>
        <v>-0.0565827377804433</v>
      </c>
      <c r="E401" s="24" t="n">
        <f aca="false">$C$6+$C$7*($B$8*B401+SQRT(1-$B$8^2)*C401)</f>
        <v>0.305814018491531</v>
      </c>
      <c r="F401" s="24" t="n">
        <f aca="false">$B$9*D401+(1-$B$9)*E401</f>
        <v>0.124615640355544</v>
      </c>
      <c r="G401" s="21"/>
      <c r="H401" s="21"/>
      <c r="I401" s="21"/>
      <c r="J401" s="21"/>
      <c r="K401" s="21"/>
      <c r="L401" s="21"/>
      <c r="M401" s="21"/>
      <c r="N401" s="21"/>
      <c r="O401" s="21"/>
      <c r="P401" s="21"/>
    </row>
    <row r="402" customFormat="false" ht="15" hidden="false" customHeight="false" outlineLevel="0" collapsed="false">
      <c r="A402" s="21" t="n">
        <v>378</v>
      </c>
      <c r="B402" s="27" t="n">
        <v>-0.630945042880412</v>
      </c>
      <c r="C402" s="27" t="n">
        <v>-0.13083276731019</v>
      </c>
      <c r="D402" s="24" t="n">
        <f aca="false">$B$6+$B$7*B402</f>
        <v>-0.0130945042880412</v>
      </c>
      <c r="E402" s="24" t="n">
        <f aca="false">$C$6+$C$7*($B$8*B402+SQRT(1-$B$8^2)*C402)</f>
        <v>0.0391243165610836</v>
      </c>
      <c r="F402" s="24" t="n">
        <f aca="false">$B$9*D402+(1-$B$9)*E402</f>
        <v>0.0130149061365212</v>
      </c>
      <c r="G402" s="21"/>
      <c r="H402" s="21"/>
      <c r="I402" s="21"/>
      <c r="J402" s="21"/>
      <c r="K402" s="21"/>
      <c r="L402" s="21"/>
      <c r="M402" s="21"/>
      <c r="N402" s="21"/>
      <c r="O402" s="21"/>
      <c r="P402" s="21"/>
    </row>
    <row r="403" customFormat="false" ht="15" hidden="false" customHeight="false" outlineLevel="0" collapsed="false">
      <c r="A403" s="21" t="n">
        <v>379</v>
      </c>
      <c r="B403" s="27" t="n">
        <v>2.25521315977225</v>
      </c>
      <c r="C403" s="27" t="n">
        <v>-0.667462943410916</v>
      </c>
      <c r="D403" s="24" t="n">
        <f aca="false">$B$6+$B$7*B403</f>
        <v>0.275521315977225</v>
      </c>
      <c r="E403" s="24" t="n">
        <f aca="false">$C$6+$C$7*($B$8*B403+SQRT(1-$B$8^2)*C403)</f>
        <v>0.0494130357050574</v>
      </c>
      <c r="F403" s="24" t="n">
        <f aca="false">$B$9*D403+(1-$B$9)*E403</f>
        <v>0.162467175841141</v>
      </c>
      <c r="G403" s="21"/>
      <c r="H403" s="21"/>
      <c r="I403" s="21"/>
      <c r="J403" s="21"/>
      <c r="K403" s="21"/>
      <c r="L403" s="21"/>
      <c r="M403" s="21"/>
      <c r="N403" s="21"/>
      <c r="O403" s="21"/>
      <c r="P403" s="21"/>
    </row>
    <row r="404" customFormat="false" ht="15" hidden="false" customHeight="false" outlineLevel="0" collapsed="false">
      <c r="A404" s="21" t="n">
        <v>380</v>
      </c>
      <c r="B404" s="27" t="n">
        <v>-1.10508591428818</v>
      </c>
      <c r="C404" s="27" t="n">
        <v>-1.49229655064323</v>
      </c>
      <c r="D404" s="24" t="n">
        <f aca="false">$B$6+$B$7*B404</f>
        <v>-0.0605085914288182</v>
      </c>
      <c r="E404" s="24" t="n">
        <f aca="false">$C$6+$C$7*($B$8*B404+SQRT(1-$B$8^2)*C404)</f>
        <v>-0.246632644090831</v>
      </c>
      <c r="F404" s="24" t="n">
        <f aca="false">$B$9*D404+(1-$B$9)*E404</f>
        <v>-0.153570617759825</v>
      </c>
      <c r="G404" s="21"/>
      <c r="H404" s="21"/>
      <c r="I404" s="21"/>
      <c r="J404" s="21"/>
      <c r="K404" s="21"/>
      <c r="L404" s="21"/>
      <c r="M404" s="21"/>
      <c r="N404" s="21"/>
      <c r="O404" s="21"/>
      <c r="P404" s="21"/>
    </row>
    <row r="405" customFormat="false" ht="15" hidden="false" customHeight="false" outlineLevel="0" collapsed="false">
      <c r="A405" s="21" t="n">
        <v>381</v>
      </c>
      <c r="B405" s="27" t="n">
        <v>-0.883000453761119</v>
      </c>
      <c r="C405" s="27" t="n">
        <v>1.3588617063773</v>
      </c>
      <c r="D405" s="24" t="n">
        <f aca="false">$B$6+$B$7*B405</f>
        <v>-0.0383000453761119</v>
      </c>
      <c r="E405" s="24" t="n">
        <f aca="false">$C$6+$C$7*($B$8*B405+SQRT(1-$B$8^2)*C405)</f>
        <v>0.320961406780118</v>
      </c>
      <c r="F405" s="24" t="n">
        <f aca="false">$B$9*D405+(1-$B$9)*E405</f>
        <v>0.141330680702003</v>
      </c>
      <c r="G405" s="21"/>
      <c r="H405" s="21"/>
      <c r="I405" s="21"/>
      <c r="J405" s="21"/>
      <c r="K405" s="21"/>
      <c r="L405" s="21"/>
      <c r="M405" s="21"/>
      <c r="N405" s="21"/>
      <c r="O405" s="21"/>
      <c r="P405" s="21"/>
    </row>
    <row r="406" customFormat="false" ht="15" hidden="false" customHeight="false" outlineLevel="0" collapsed="false">
      <c r="A406" s="21" t="n">
        <v>382</v>
      </c>
      <c r="B406" s="27" t="n">
        <v>-1.58263483361649</v>
      </c>
      <c r="C406" s="27" t="n">
        <v>0.760396605622637</v>
      </c>
      <c r="D406" s="24" t="n">
        <f aca="false">$B$6+$B$7*B406</f>
        <v>-0.108263483361649</v>
      </c>
      <c r="E406" s="24" t="n">
        <f aca="false">$C$6+$C$7*($B$8*B406+SQRT(1-$B$8^2)*C406)</f>
        <v>0.175701301528924</v>
      </c>
      <c r="F406" s="24" t="n">
        <f aca="false">$B$9*D406+(1-$B$9)*E406</f>
        <v>0.0337189090836376</v>
      </c>
      <c r="G406" s="21"/>
      <c r="H406" s="21"/>
      <c r="I406" s="21"/>
      <c r="J406" s="21"/>
      <c r="K406" s="21"/>
      <c r="L406" s="21"/>
      <c r="M406" s="21"/>
      <c r="N406" s="21"/>
      <c r="O406" s="21"/>
      <c r="P406" s="21"/>
    </row>
    <row r="407" customFormat="false" ht="15" hidden="false" customHeight="false" outlineLevel="0" collapsed="false">
      <c r="A407" s="21" t="n">
        <v>383</v>
      </c>
      <c r="B407" s="27" t="n">
        <v>-0.229080016596318</v>
      </c>
      <c r="C407" s="27" t="n">
        <v>-0.109133496731058</v>
      </c>
      <c r="D407" s="24" t="n">
        <f aca="false">$B$6+$B$7*B407</f>
        <v>0.0270919983403682</v>
      </c>
      <c r="E407" s="24" t="n">
        <f aca="false">$C$6+$C$7*($B$8*B407+SQRT(1-$B$8^2)*C407)</f>
        <v>0.0594510888692042</v>
      </c>
      <c r="F407" s="24" t="n">
        <f aca="false">$B$9*D407+(1-$B$9)*E407</f>
        <v>0.0432715436047862</v>
      </c>
      <c r="G407" s="21"/>
      <c r="H407" s="21"/>
      <c r="I407" s="21"/>
      <c r="J407" s="21"/>
      <c r="K407" s="21"/>
      <c r="L407" s="21"/>
      <c r="M407" s="21"/>
      <c r="N407" s="21"/>
      <c r="O407" s="21"/>
      <c r="P407" s="21"/>
    </row>
    <row r="408" customFormat="false" ht="15" hidden="false" customHeight="false" outlineLevel="0" collapsed="false">
      <c r="A408" s="21" t="n">
        <v>384</v>
      </c>
      <c r="B408" s="27" t="n">
        <v>-0.422968274488028</v>
      </c>
      <c r="C408" s="27" t="n">
        <v>-0.114754497187446</v>
      </c>
      <c r="D408" s="24" t="n">
        <f aca="false">$B$6+$B$7*B408</f>
        <v>0.00770317255119721</v>
      </c>
      <c r="E408" s="24" t="n">
        <f aca="false">$C$6+$C$7*($B$8*B408+SQRT(1-$B$8^2)*C408)</f>
        <v>0.0505940719165677</v>
      </c>
      <c r="F408" s="24" t="n">
        <f aca="false">$B$9*D408+(1-$B$9)*E408</f>
        <v>0.0291486222338824</v>
      </c>
      <c r="G408" s="21"/>
      <c r="H408" s="21"/>
      <c r="I408" s="21"/>
      <c r="J408" s="21"/>
      <c r="K408" s="21"/>
      <c r="L408" s="21"/>
      <c r="M408" s="21"/>
      <c r="N408" s="21"/>
      <c r="O408" s="21"/>
      <c r="P408" s="21"/>
    </row>
    <row r="409" customFormat="false" ht="15" hidden="false" customHeight="false" outlineLevel="0" collapsed="false">
      <c r="A409" s="21" t="n">
        <v>385</v>
      </c>
      <c r="B409" s="27" t="n">
        <v>0.250450225808297</v>
      </c>
      <c r="C409" s="27" t="n">
        <v>-0.325238877628432</v>
      </c>
      <c r="D409" s="24" t="n">
        <f aca="false">$B$6+$B$7*B409</f>
        <v>0.0750450225808297</v>
      </c>
      <c r="E409" s="24" t="n">
        <f aca="false">$C$6+$C$7*($B$8*B409+SQRT(1-$B$8^2)*C409)</f>
        <v>0.0362844654559193</v>
      </c>
      <c r="F409" s="24" t="n">
        <f aca="false">$B$9*D409+(1-$B$9)*E409</f>
        <v>0.0556647440183745</v>
      </c>
      <c r="G409" s="21"/>
      <c r="H409" s="21"/>
      <c r="I409" s="21"/>
      <c r="J409" s="21"/>
      <c r="K409" s="21"/>
      <c r="L409" s="21"/>
      <c r="M409" s="21"/>
      <c r="N409" s="21"/>
      <c r="O409" s="21"/>
      <c r="P409" s="21"/>
    </row>
    <row r="410" customFormat="false" ht="15" hidden="false" customHeight="false" outlineLevel="0" collapsed="false">
      <c r="A410" s="21" t="n">
        <v>386</v>
      </c>
      <c r="B410" s="27" t="n">
        <v>-0.175921329716271</v>
      </c>
      <c r="C410" s="27" t="n">
        <v>1.13705905768074</v>
      </c>
      <c r="D410" s="24" t="n">
        <f aca="false">$B$6+$B$7*B410</f>
        <v>0.0324078670283729</v>
      </c>
      <c r="E410" s="24" t="n">
        <f aca="false">$C$6+$C$7*($B$8*B410+SQRT(1-$B$8^2)*C410)</f>
        <v>0.305780306709563</v>
      </c>
      <c r="F410" s="24" t="n">
        <f aca="false">$B$9*D410+(1-$B$9)*E410</f>
        <v>0.169094086868968</v>
      </c>
      <c r="G410" s="21"/>
      <c r="H410" s="21"/>
      <c r="I410" s="21"/>
      <c r="J410" s="21"/>
      <c r="K410" s="21"/>
      <c r="L410" s="21"/>
      <c r="M410" s="21"/>
      <c r="N410" s="21"/>
      <c r="O410" s="21"/>
      <c r="P410" s="21"/>
    </row>
    <row r="411" customFormat="false" ht="15" hidden="false" customHeight="false" outlineLevel="0" collapsed="false">
      <c r="A411" s="21" t="n">
        <v>387</v>
      </c>
      <c r="B411" s="27" t="n">
        <v>-1.27669875591233</v>
      </c>
      <c r="C411" s="27" t="n">
        <v>-0.437995671109682</v>
      </c>
      <c r="D411" s="24" t="n">
        <f aca="false">$B$6+$B$7*B411</f>
        <v>-0.0776698755912328</v>
      </c>
      <c r="E411" s="24" t="n">
        <f aca="false">$C$6+$C$7*($B$8*B411+SQRT(1-$B$8^2)*C411)</f>
        <v>-0.0468972225378211</v>
      </c>
      <c r="F411" s="24" t="n">
        <f aca="false">$B$9*D411+(1-$B$9)*E411</f>
        <v>-0.0622835490645269</v>
      </c>
      <c r="G411" s="21"/>
      <c r="H411" s="21"/>
      <c r="I411" s="21"/>
      <c r="J411" s="21"/>
      <c r="K411" s="21"/>
      <c r="L411" s="21"/>
      <c r="M411" s="21"/>
      <c r="N411" s="21"/>
      <c r="O411" s="21"/>
      <c r="P411" s="21"/>
    </row>
    <row r="412" customFormat="false" ht="15" hidden="false" customHeight="false" outlineLevel="0" collapsed="false">
      <c r="A412" s="21" t="n">
        <v>388</v>
      </c>
      <c r="B412" s="27" t="n">
        <v>0.650771478723865</v>
      </c>
      <c r="C412" s="27" t="n">
        <v>-0.952372766509965</v>
      </c>
      <c r="D412" s="24" t="n">
        <f aca="false">$B$6+$B$7*B412</f>
        <v>0.115077147872387</v>
      </c>
      <c r="E412" s="24" t="n">
        <f aca="false">$C$6+$C$7*($B$8*B412+SQRT(1-$B$8^2)*C412)</f>
        <v>-0.0705953266808212</v>
      </c>
      <c r="F412" s="24" t="n">
        <f aca="false">$B$9*D412+(1-$B$9)*E412</f>
        <v>0.0222409105957827</v>
      </c>
      <c r="G412" s="21"/>
      <c r="H412" s="21"/>
      <c r="I412" s="21"/>
      <c r="J412" s="21"/>
      <c r="K412" s="21"/>
      <c r="L412" s="21"/>
      <c r="M412" s="21"/>
      <c r="N412" s="21"/>
      <c r="O412" s="21"/>
      <c r="P412" s="21"/>
    </row>
    <row r="413" customFormat="false" ht="15" hidden="false" customHeight="false" outlineLevel="0" collapsed="false">
      <c r="A413" s="21" t="n">
        <v>389</v>
      </c>
      <c r="B413" s="27" t="n">
        <v>0.697406608198715</v>
      </c>
      <c r="C413" s="27" t="n">
        <v>-0.146890729741554</v>
      </c>
      <c r="D413" s="24" t="n">
        <f aca="false">$B$6+$B$7*B413</f>
        <v>0.119740660819871</v>
      </c>
      <c r="E413" s="24" t="n">
        <f aca="false">$C$6+$C$7*($B$8*B413+SQRT(1-$B$8^2)*C413)</f>
        <v>0.0891116774629988</v>
      </c>
      <c r="F413" s="24" t="n">
        <f aca="false">$B$9*D413+(1-$B$9)*E413</f>
        <v>0.104426169141435</v>
      </c>
      <c r="G413" s="21"/>
      <c r="H413" s="21"/>
      <c r="I413" s="21"/>
      <c r="J413" s="21"/>
      <c r="K413" s="21"/>
      <c r="L413" s="21"/>
      <c r="M413" s="21"/>
      <c r="N413" s="21"/>
      <c r="O413" s="21"/>
      <c r="P413" s="21"/>
    </row>
    <row r="414" customFormat="false" ht="15" hidden="false" customHeight="false" outlineLevel="0" collapsed="false">
      <c r="A414" s="21" t="n">
        <v>390</v>
      </c>
      <c r="B414" s="27" t="n">
        <v>0.0854759618474857</v>
      </c>
      <c r="C414" s="27" t="n">
        <v>-0.0132692614817108</v>
      </c>
      <c r="D414" s="24" t="n">
        <f aca="false">$B$6+$B$7*B414</f>
        <v>0.0585475961847486</v>
      </c>
      <c r="E414" s="24" t="n">
        <f aca="false">$C$6+$C$7*($B$8*B414+SQRT(1-$B$8^2)*C414)</f>
        <v>0.0908188048823988</v>
      </c>
      <c r="F414" s="24" t="n">
        <f aca="false">$B$9*D414+(1-$B$9)*E414</f>
        <v>0.0746832005335737</v>
      </c>
      <c r="G414" s="21"/>
      <c r="H414" s="21"/>
      <c r="I414" s="21"/>
      <c r="J414" s="21"/>
      <c r="K414" s="21"/>
      <c r="L414" s="21"/>
      <c r="M414" s="21"/>
      <c r="N414" s="21"/>
      <c r="O414" s="21"/>
      <c r="P414" s="21"/>
    </row>
    <row r="415" customFormat="false" ht="15" hidden="false" customHeight="false" outlineLevel="0" collapsed="false">
      <c r="A415" s="21" t="n">
        <v>391</v>
      </c>
      <c r="B415" s="27" t="n">
        <v>0.538010038401761</v>
      </c>
      <c r="C415" s="27" t="n">
        <v>-0.374776305633958</v>
      </c>
      <c r="D415" s="24" t="n">
        <f aca="false">$B$6+$B$7*B415</f>
        <v>0.103801003840176</v>
      </c>
      <c r="E415" s="24" t="n">
        <f aca="false">$C$6+$C$7*($B$8*B415+SQRT(1-$B$8^2)*C415)</f>
        <v>0.0380795442169862</v>
      </c>
      <c r="F415" s="24" t="n">
        <f aca="false">$B$9*D415+(1-$B$9)*E415</f>
        <v>0.0709402740285811</v>
      </c>
      <c r="G415" s="21"/>
      <c r="H415" s="21"/>
      <c r="I415" s="21"/>
      <c r="J415" s="21"/>
      <c r="K415" s="21"/>
      <c r="L415" s="21"/>
      <c r="M415" s="21"/>
      <c r="N415" s="21"/>
      <c r="O415" s="21"/>
      <c r="P415" s="21"/>
    </row>
    <row r="416" customFormat="false" ht="15" hidden="false" customHeight="false" outlineLevel="0" collapsed="false">
      <c r="A416" s="21" t="n">
        <v>392</v>
      </c>
      <c r="B416" s="27" t="n">
        <v>0.612987631871155</v>
      </c>
      <c r="C416" s="27" t="n">
        <v>-0.256505963512106</v>
      </c>
      <c r="D416" s="24" t="n">
        <f aca="false">$B$6+$B$7*B416</f>
        <v>0.111298763187115</v>
      </c>
      <c r="E416" s="24" t="n">
        <f aca="false">$C$6+$C$7*($B$8*B416+SQRT(1-$B$8^2)*C416)</f>
        <v>0.0642548071479966</v>
      </c>
      <c r="F416" s="24" t="n">
        <f aca="false">$B$9*D416+(1-$B$9)*E416</f>
        <v>0.0877767851675561</v>
      </c>
      <c r="G416" s="21"/>
      <c r="H416" s="21"/>
      <c r="I416" s="21"/>
      <c r="J416" s="21"/>
      <c r="K416" s="21"/>
      <c r="L416" s="21"/>
      <c r="M416" s="21"/>
      <c r="N416" s="21"/>
      <c r="O416" s="21"/>
      <c r="P416" s="21"/>
    </row>
    <row r="417" customFormat="false" ht="15" hidden="false" customHeight="false" outlineLevel="0" collapsed="false">
      <c r="A417" s="21" t="n">
        <v>393</v>
      </c>
      <c r="B417" s="27" t="n">
        <v>-1.74106190361595</v>
      </c>
      <c r="C417" s="27" t="n">
        <v>-0.607378623422588</v>
      </c>
      <c r="D417" s="24" t="n">
        <f aca="false">$B$6+$B$7*B417</f>
        <v>-0.124106190361595</v>
      </c>
      <c r="E417" s="24" t="n">
        <f aca="false">$C$6+$C$7*($B$8*B417+SQRT(1-$B$8^2)*C417)</f>
        <v>-0.0986638927893897</v>
      </c>
      <c r="F417" s="24" t="n">
        <f aca="false">$B$9*D417+(1-$B$9)*E417</f>
        <v>-0.111385041575492</v>
      </c>
      <c r="G417" s="21"/>
      <c r="H417" s="21"/>
      <c r="I417" s="21"/>
      <c r="J417" s="21"/>
      <c r="K417" s="21"/>
      <c r="L417" s="21"/>
      <c r="M417" s="21"/>
      <c r="N417" s="21"/>
      <c r="O417" s="21"/>
      <c r="P417" s="21"/>
    </row>
    <row r="418" customFormat="false" ht="15" hidden="false" customHeight="false" outlineLevel="0" collapsed="false">
      <c r="A418" s="21" t="n">
        <v>394</v>
      </c>
      <c r="B418" s="27" t="n">
        <v>-0.453577789206473</v>
      </c>
      <c r="C418" s="27" t="n">
        <v>-0.407107091573141</v>
      </c>
      <c r="D418" s="24" t="n">
        <f aca="false">$B$6+$B$7*B418</f>
        <v>0.00464222107935266</v>
      </c>
      <c r="E418" s="24" t="n">
        <f aca="false">$C$6+$C$7*($B$8*B418+SQRT(1-$B$8^2)*C418)</f>
        <v>-0.00791948317007503</v>
      </c>
      <c r="F418" s="24" t="n">
        <f aca="false">$B$9*D418+(1-$B$9)*E418</f>
        <v>-0.00163863104536119</v>
      </c>
      <c r="G418" s="21"/>
      <c r="H418" s="21"/>
      <c r="I418" s="21"/>
      <c r="J418" s="21"/>
      <c r="K418" s="21"/>
      <c r="L418" s="21"/>
      <c r="M418" s="21"/>
      <c r="N418" s="21"/>
      <c r="O418" s="21"/>
      <c r="P418" s="21"/>
    </row>
    <row r="419" customFormat="false" ht="15" hidden="false" customHeight="false" outlineLevel="0" collapsed="false">
      <c r="A419" s="21" t="n">
        <v>395</v>
      </c>
      <c r="B419" s="27" t="n">
        <v>1.11597839771394</v>
      </c>
      <c r="C419" s="27" t="n">
        <v>-0.121583774194579</v>
      </c>
      <c r="D419" s="24" t="n">
        <f aca="false">$B$6+$B$7*B419</f>
        <v>0.161597839771394</v>
      </c>
      <c r="E419" s="24" t="n">
        <f aca="false">$C$6+$C$7*($B$8*B419+SQRT(1-$B$8^2)*C419)</f>
        <v>0.110813679286279</v>
      </c>
      <c r="F419" s="24" t="n">
        <f aca="false">$B$9*D419+(1-$B$9)*E419</f>
        <v>0.136205759528836</v>
      </c>
      <c r="G419" s="21"/>
      <c r="H419" s="21"/>
      <c r="I419" s="21"/>
      <c r="J419" s="21"/>
      <c r="K419" s="21"/>
      <c r="L419" s="21"/>
      <c r="M419" s="21"/>
      <c r="N419" s="21"/>
      <c r="O419" s="21"/>
      <c r="P419" s="21"/>
    </row>
    <row r="420" customFormat="false" ht="15" hidden="false" customHeight="false" outlineLevel="0" collapsed="false">
      <c r="A420" s="21" t="n">
        <v>396</v>
      </c>
      <c r="B420" s="27" t="n">
        <v>1.03141701542219</v>
      </c>
      <c r="C420" s="27" t="n">
        <v>-0.404525807791701</v>
      </c>
      <c r="D420" s="24" t="n">
        <f aca="false">$B$6+$B$7*B420</f>
        <v>0.153141701542219</v>
      </c>
      <c r="E420" s="24" t="n">
        <f aca="false">$C$6+$C$7*($B$8*B420+SQRT(1-$B$8^2)*C420)</f>
        <v>0.0519861352667397</v>
      </c>
      <c r="F420" s="24" t="n">
        <f aca="false">$B$9*D420+(1-$B$9)*E420</f>
        <v>0.102563918404479</v>
      </c>
      <c r="G420" s="21"/>
      <c r="H420" s="21"/>
      <c r="I420" s="21"/>
      <c r="J420" s="21"/>
      <c r="K420" s="21"/>
      <c r="L420" s="21"/>
      <c r="M420" s="21"/>
      <c r="N420" s="21"/>
      <c r="O420" s="21"/>
      <c r="P420" s="21"/>
    </row>
    <row r="421" customFormat="false" ht="15" hidden="false" customHeight="false" outlineLevel="0" collapsed="false">
      <c r="A421" s="21" t="n">
        <v>397</v>
      </c>
      <c r="B421" s="27" t="n">
        <v>0.300617045150584</v>
      </c>
      <c r="C421" s="27" t="n">
        <v>-0.374032688799546</v>
      </c>
      <c r="D421" s="24" t="n">
        <f aca="false">$B$6+$B$7*B421</f>
        <v>0.0800617045150584</v>
      </c>
      <c r="E421" s="24" t="n">
        <f aca="false">$C$6+$C$7*($B$8*B421+SQRT(1-$B$8^2)*C421)</f>
        <v>0.0287295430316152</v>
      </c>
      <c r="F421" s="24" t="n">
        <f aca="false">$B$9*D421+(1-$B$9)*E421</f>
        <v>0.0543956237733368</v>
      </c>
      <c r="G421" s="21"/>
      <c r="H421" s="21"/>
      <c r="I421" s="21"/>
      <c r="J421" s="21"/>
      <c r="K421" s="21"/>
      <c r="L421" s="21"/>
      <c r="M421" s="21"/>
      <c r="N421" s="21"/>
      <c r="O421" s="21"/>
      <c r="P421" s="21"/>
    </row>
    <row r="422" customFormat="false" ht="15" hidden="false" customHeight="false" outlineLevel="0" collapsed="false">
      <c r="A422" s="21" t="n">
        <v>398</v>
      </c>
      <c r="B422" s="27" t="n">
        <v>0.783409694020985</v>
      </c>
      <c r="C422" s="27" t="n">
        <v>0.192135548991887</v>
      </c>
      <c r="D422" s="24" t="n">
        <f aca="false">$B$6+$B$7*B422</f>
        <v>0.128340969402099</v>
      </c>
      <c r="E422" s="24" t="n">
        <f aca="false">$C$6+$C$7*($B$8*B422+SQRT(1-$B$8^2)*C422)</f>
        <v>0.158987112279211</v>
      </c>
      <c r="F422" s="24" t="n">
        <f aca="false">$B$9*D422+(1-$B$9)*E422</f>
        <v>0.143664040840655</v>
      </c>
      <c r="G422" s="21"/>
      <c r="H422" s="21"/>
      <c r="I422" s="21"/>
      <c r="J422" s="21"/>
      <c r="K422" s="21"/>
      <c r="L422" s="21"/>
      <c r="M422" s="21"/>
      <c r="N422" s="21"/>
      <c r="O422" s="21"/>
      <c r="P422" s="21"/>
    </row>
    <row r="423" customFormat="false" ht="15" hidden="false" customHeight="false" outlineLevel="0" collapsed="false">
      <c r="A423" s="21" t="n">
        <v>399</v>
      </c>
      <c r="B423" s="27" t="n">
        <v>-0.683150733783947</v>
      </c>
      <c r="C423" s="27" t="n">
        <v>-0.828493964220853</v>
      </c>
      <c r="D423" s="24" t="n">
        <f aca="false">$B$6+$B$7*B423</f>
        <v>-0.0183150733783947</v>
      </c>
      <c r="E423" s="24" t="n">
        <f aca="false">$C$6+$C$7*($B$8*B423+SQRT(1-$B$8^2)*C423)</f>
        <v>-0.0996770267366982</v>
      </c>
      <c r="F423" s="24" t="n">
        <f aca="false">$B$9*D423+(1-$B$9)*E423</f>
        <v>-0.0589960500575465</v>
      </c>
      <c r="G423" s="21"/>
      <c r="H423" s="21"/>
      <c r="I423" s="21"/>
      <c r="J423" s="21"/>
      <c r="K423" s="21"/>
      <c r="L423" s="21"/>
      <c r="M423" s="21"/>
      <c r="N423" s="21"/>
      <c r="O423" s="21"/>
      <c r="P423" s="21"/>
    </row>
    <row r="424" customFormat="false" ht="15" hidden="false" customHeight="false" outlineLevel="0" collapsed="false">
      <c r="A424" s="21" t="n">
        <v>400</v>
      </c>
      <c r="B424" s="27" t="n">
        <v>-0.093128198173155</v>
      </c>
      <c r="C424" s="27" t="n">
        <v>1.29693362384007</v>
      </c>
      <c r="D424" s="24" t="n">
        <f aca="false">$B$6+$B$7*B424</f>
        <v>0.0406871801826845</v>
      </c>
      <c r="E424" s="24" t="n">
        <f aca="false">$C$6+$C$7*($B$8*B424+SQRT(1-$B$8^2)*C424)</f>
        <v>0.340420920766424</v>
      </c>
      <c r="F424" s="24" t="n">
        <f aca="false">$B$9*D424+(1-$B$9)*E424</f>
        <v>0.190554050474554</v>
      </c>
      <c r="G424" s="21"/>
      <c r="H424" s="21"/>
      <c r="I424" s="21"/>
      <c r="J424" s="21"/>
      <c r="K424" s="21"/>
      <c r="L424" s="21"/>
      <c r="M424" s="21"/>
      <c r="N424" s="21"/>
      <c r="O424" s="21"/>
      <c r="P424" s="21"/>
    </row>
    <row r="425" customFormat="false" ht="15" hidden="false" customHeight="false" outlineLevel="0" collapsed="false">
      <c r="A425" s="21" t="n">
        <v>401</v>
      </c>
      <c r="B425" s="27" t="n">
        <v>0.755982174424988</v>
      </c>
      <c r="C425" s="27" t="n">
        <v>0.317314062277509</v>
      </c>
      <c r="D425" s="24" t="n">
        <f aca="false">$B$6+$B$7*B425</f>
        <v>0.125598217442499</v>
      </c>
      <c r="E425" s="24" t="n">
        <f aca="false">$C$6+$C$7*($B$8*B425+SQRT(1-$B$8^2)*C425)</f>
        <v>0.182419890240169</v>
      </c>
      <c r="F425" s="24" t="n">
        <f aca="false">$B$9*D425+(1-$B$9)*E425</f>
        <v>0.154009053841334</v>
      </c>
      <c r="G425" s="21"/>
      <c r="H425" s="21"/>
      <c r="I425" s="21"/>
      <c r="J425" s="21"/>
      <c r="K425" s="21"/>
      <c r="L425" s="21"/>
      <c r="M425" s="21"/>
      <c r="N425" s="21"/>
      <c r="O425" s="21"/>
      <c r="P425" s="21"/>
    </row>
    <row r="426" customFormat="false" ht="15" hidden="false" customHeight="false" outlineLevel="0" collapsed="false">
      <c r="A426" s="21" t="n">
        <v>402</v>
      </c>
      <c r="B426" s="27" t="n">
        <v>-0.350496150607975</v>
      </c>
      <c r="C426" s="27" t="n">
        <v>-1.77118698978922</v>
      </c>
      <c r="D426" s="24" t="n">
        <f aca="false">$B$6+$B$7*B426</f>
        <v>0.0149503849392025</v>
      </c>
      <c r="E426" s="24" t="n">
        <f aca="false">$C$6+$C$7*($B$8*B426+SQRT(1-$B$8^2)*C426)</f>
        <v>-0.271100195147496</v>
      </c>
      <c r="F426" s="24" t="n">
        <f aca="false">$B$9*D426+(1-$B$9)*E426</f>
        <v>-0.128074905104147</v>
      </c>
      <c r="G426" s="21"/>
      <c r="H426" s="21"/>
      <c r="I426" s="21"/>
      <c r="J426" s="21"/>
      <c r="K426" s="21"/>
      <c r="L426" s="21"/>
      <c r="M426" s="21"/>
      <c r="N426" s="21"/>
      <c r="O426" s="21"/>
      <c r="P426" s="21"/>
    </row>
    <row r="427" customFormat="false" ht="15" hidden="false" customHeight="false" outlineLevel="0" collapsed="false">
      <c r="A427" s="21" t="n">
        <v>403</v>
      </c>
      <c r="B427" s="27" t="n">
        <v>-0.961323992703831</v>
      </c>
      <c r="C427" s="27" t="n">
        <v>-1.20329747884049</v>
      </c>
      <c r="D427" s="24" t="n">
        <f aca="false">$B$6+$B$7*B427</f>
        <v>-0.0461323992703831</v>
      </c>
      <c r="E427" s="24" t="n">
        <f aca="false">$C$6+$C$7*($B$8*B427+SQRT(1-$B$8^2)*C427)</f>
        <v>-0.184250146263085</v>
      </c>
      <c r="F427" s="24" t="n">
        <f aca="false">$B$9*D427+(1-$B$9)*E427</f>
        <v>-0.115191272766734</v>
      </c>
      <c r="G427" s="21"/>
      <c r="H427" s="21"/>
      <c r="I427" s="21"/>
      <c r="J427" s="21"/>
      <c r="K427" s="21"/>
      <c r="L427" s="21"/>
      <c r="M427" s="21"/>
      <c r="N427" s="21"/>
      <c r="O427" s="21"/>
      <c r="P427" s="21"/>
    </row>
    <row r="428" customFormat="false" ht="15" hidden="false" customHeight="false" outlineLevel="0" collapsed="false">
      <c r="A428" s="21" t="n">
        <v>404</v>
      </c>
      <c r="B428" s="27" t="n">
        <v>0.443355460007843</v>
      </c>
      <c r="C428" s="27" t="n">
        <v>-0.834146135858622</v>
      </c>
      <c r="D428" s="24" t="n">
        <f aca="false">$B$6+$B$7*B428</f>
        <v>0.0943355460007843</v>
      </c>
      <c r="E428" s="24" t="n">
        <f aca="false">$C$6+$C$7*($B$8*B428+SQRT(1-$B$8^2)*C428)</f>
        <v>-0.0557243739011197</v>
      </c>
      <c r="F428" s="24" t="n">
        <f aca="false">$B$9*D428+(1-$B$9)*E428</f>
        <v>0.0193055860498323</v>
      </c>
      <c r="G428" s="21"/>
      <c r="H428" s="21"/>
      <c r="I428" s="21"/>
      <c r="J428" s="21"/>
      <c r="K428" s="21"/>
      <c r="L428" s="21"/>
      <c r="M428" s="21"/>
      <c r="N428" s="21"/>
      <c r="O428" s="21"/>
      <c r="P428" s="21"/>
    </row>
    <row r="429" customFormat="false" ht="15" hidden="false" customHeight="false" outlineLevel="0" collapsed="false">
      <c r="A429" s="21" t="n">
        <v>405</v>
      </c>
      <c r="B429" s="27" t="n">
        <v>0.0715693604716108</v>
      </c>
      <c r="C429" s="27" t="n">
        <v>-0.189058146524463</v>
      </c>
      <c r="D429" s="24" t="n">
        <f aca="false">$B$6+$B$7*B429</f>
        <v>0.0571569360471611</v>
      </c>
      <c r="E429" s="24" t="n">
        <f aca="false">$C$6+$C$7*($B$8*B429+SQRT(1-$B$8^2)*C429)</f>
        <v>0.0558150951627627</v>
      </c>
      <c r="F429" s="24" t="n">
        <f aca="false">$B$9*D429+(1-$B$9)*E429</f>
        <v>0.0564860156049619</v>
      </c>
      <c r="G429" s="21"/>
      <c r="H429" s="21"/>
      <c r="I429" s="21"/>
      <c r="J429" s="21"/>
      <c r="K429" s="21"/>
      <c r="L429" s="21"/>
      <c r="M429" s="21"/>
      <c r="N429" s="21"/>
      <c r="O429" s="21"/>
      <c r="P429" s="21"/>
    </row>
    <row r="430" customFormat="false" ht="15" hidden="false" customHeight="false" outlineLevel="0" collapsed="false">
      <c r="A430" s="21" t="n">
        <v>406</v>
      </c>
      <c r="B430" s="27" t="n">
        <v>-1.33550237432499</v>
      </c>
      <c r="C430" s="27" t="n">
        <v>-1.2671056530789</v>
      </c>
      <c r="D430" s="24" t="n">
        <f aca="false">$B$6+$B$7*B430</f>
        <v>-0.0835502374324993</v>
      </c>
      <c r="E430" s="24" t="n">
        <f aca="false">$C$6+$C$7*($B$8*B430+SQRT(1-$B$8^2)*C430)</f>
        <v>-0.211721078992148</v>
      </c>
      <c r="F430" s="24" t="n">
        <f aca="false">$B$9*D430+(1-$B$9)*E430</f>
        <v>-0.147635658212324</v>
      </c>
      <c r="G430" s="21"/>
      <c r="H430" s="21"/>
      <c r="I430" s="21"/>
      <c r="J430" s="21"/>
      <c r="K430" s="21"/>
      <c r="L430" s="21"/>
      <c r="M430" s="21"/>
      <c r="N430" s="21"/>
      <c r="O430" s="21"/>
      <c r="P430" s="21"/>
    </row>
    <row r="431" customFormat="false" ht="15" hidden="false" customHeight="false" outlineLevel="0" collapsed="false">
      <c r="A431" s="21" t="n">
        <v>407</v>
      </c>
      <c r="B431" s="27" t="n">
        <v>0.535400107806158</v>
      </c>
      <c r="C431" s="27" t="n">
        <v>0.551252354418672</v>
      </c>
      <c r="D431" s="24" t="n">
        <f aca="false">$B$6+$B$7*B431</f>
        <v>0.103540010780616</v>
      </c>
      <c r="E431" s="24" t="n">
        <f aca="false">$C$6+$C$7*($B$8*B431+SQRT(1-$B$8^2)*C431)</f>
        <v>0.219438963338936</v>
      </c>
      <c r="F431" s="24" t="n">
        <f aca="false">$B$9*D431+(1-$B$9)*E431</f>
        <v>0.161489487059776</v>
      </c>
      <c r="G431" s="21"/>
      <c r="H431" s="21"/>
      <c r="I431" s="21"/>
      <c r="J431" s="21"/>
      <c r="K431" s="21"/>
      <c r="L431" s="21"/>
      <c r="M431" s="21"/>
      <c r="N431" s="21"/>
      <c r="O431" s="21"/>
      <c r="P431" s="21"/>
    </row>
    <row r="432" customFormat="false" ht="15" hidden="false" customHeight="false" outlineLevel="0" collapsed="false">
      <c r="A432" s="21" t="n">
        <v>408</v>
      </c>
      <c r="B432" s="27" t="n">
        <v>0.914952160307221</v>
      </c>
      <c r="C432" s="27" t="n">
        <v>-1.22658825679531</v>
      </c>
      <c r="D432" s="24" t="n">
        <f aca="false">$B$6+$B$7*B432</f>
        <v>0.141495216030722</v>
      </c>
      <c r="E432" s="24" t="n">
        <f aca="false">$C$6+$C$7*($B$8*B432+SQRT(1-$B$8^2)*C432)</f>
        <v>-0.113763141878784</v>
      </c>
      <c r="F432" s="24" t="n">
        <f aca="false">$B$9*D432+(1-$B$9)*E432</f>
        <v>0.0138660370759689</v>
      </c>
      <c r="G432" s="21"/>
      <c r="H432" s="21"/>
      <c r="I432" s="21"/>
      <c r="J432" s="21"/>
      <c r="K432" s="21"/>
      <c r="L432" s="21"/>
      <c r="M432" s="21"/>
      <c r="N432" s="21"/>
      <c r="O432" s="21"/>
      <c r="P432" s="21"/>
    </row>
    <row r="433" customFormat="false" ht="15" hidden="false" customHeight="false" outlineLevel="0" collapsed="false">
      <c r="A433" s="21" t="n">
        <v>409</v>
      </c>
      <c r="B433" s="27" t="n">
        <v>1.43901723100427</v>
      </c>
      <c r="C433" s="27" t="n">
        <v>-0.728875083329966</v>
      </c>
      <c r="D433" s="24" t="n">
        <f aca="false">$B$6+$B$7*B433</f>
        <v>0.193901723100427</v>
      </c>
      <c r="E433" s="24" t="n">
        <f aca="false">$C$6+$C$7*($B$8*B433+SQRT(1-$B$8^2)*C433)</f>
        <v>0.00473092600921191</v>
      </c>
      <c r="F433" s="24" t="n">
        <f aca="false">$B$9*D433+(1-$B$9)*E433</f>
        <v>0.0993163245548196</v>
      </c>
      <c r="G433" s="21"/>
      <c r="H433" s="21"/>
      <c r="I433" s="21"/>
      <c r="J433" s="21"/>
      <c r="K433" s="21"/>
      <c r="L433" s="21"/>
      <c r="M433" s="21"/>
      <c r="N433" s="21"/>
      <c r="O433" s="21"/>
      <c r="P433" s="21"/>
    </row>
    <row r="434" customFormat="false" ht="15" hidden="false" customHeight="false" outlineLevel="0" collapsed="false">
      <c r="A434" s="21" t="n">
        <v>410</v>
      </c>
      <c r="B434" s="27" t="n">
        <v>0.37983482690773</v>
      </c>
      <c r="C434" s="27" t="n">
        <v>-1.5199700506018</v>
      </c>
      <c r="D434" s="24" t="n">
        <f aca="false">$B$6+$B$7*B434</f>
        <v>0.087983482690773</v>
      </c>
      <c r="E434" s="24" t="n">
        <f aca="false">$C$6+$C$7*($B$8*B434+SQRT(1-$B$8^2)*C434)</f>
        <v>-0.192658690786629</v>
      </c>
      <c r="F434" s="24" t="n">
        <f aca="false">$B$9*D434+(1-$B$9)*E434</f>
        <v>-0.0523376040479281</v>
      </c>
      <c r="G434" s="21"/>
      <c r="H434" s="21"/>
      <c r="I434" s="21"/>
      <c r="J434" s="21"/>
      <c r="K434" s="21"/>
      <c r="L434" s="21"/>
      <c r="M434" s="21"/>
      <c r="N434" s="21"/>
      <c r="O434" s="21"/>
      <c r="P434" s="21"/>
    </row>
    <row r="435" customFormat="false" ht="15" hidden="false" customHeight="false" outlineLevel="0" collapsed="false">
      <c r="A435" s="21" t="n">
        <v>411</v>
      </c>
      <c r="B435" s="27" t="n">
        <v>1.68719483425641</v>
      </c>
      <c r="C435" s="27" t="n">
        <v>0.0538532102460485</v>
      </c>
      <c r="D435" s="24" t="n">
        <f aca="false">$B$6+$B$7*B435</f>
        <v>0.218719483425641</v>
      </c>
      <c r="E435" s="24" t="n">
        <f aca="false">$C$6+$C$7*($B$8*B435+SQRT(1-$B$8^2)*C435)</f>
        <v>0.168040824259348</v>
      </c>
      <c r="F435" s="24" t="n">
        <f aca="false">$B$9*D435+(1-$B$9)*E435</f>
        <v>0.193380153842494</v>
      </c>
      <c r="G435" s="21"/>
      <c r="H435" s="21"/>
      <c r="I435" s="21"/>
      <c r="J435" s="21"/>
      <c r="K435" s="21"/>
      <c r="L435" s="21"/>
      <c r="M435" s="21"/>
      <c r="N435" s="21"/>
      <c r="O435" s="21"/>
      <c r="P435" s="21"/>
    </row>
    <row r="436" customFormat="false" ht="15" hidden="false" customHeight="false" outlineLevel="0" collapsed="false">
      <c r="A436" s="21" t="n">
        <v>412</v>
      </c>
      <c r="B436" s="27" t="n">
        <v>-1.71632160179235</v>
      </c>
      <c r="C436" s="27" t="n">
        <v>0.774537448369927</v>
      </c>
      <c r="D436" s="24" t="n">
        <f aca="false">$B$6+$B$7*B436</f>
        <v>-0.121632160179235</v>
      </c>
      <c r="E436" s="24" t="n">
        <f aca="false">$C$6+$C$7*($B$8*B436+SQRT(1-$B$8^2)*C436)</f>
        <v>0.173124858742993</v>
      </c>
      <c r="F436" s="24" t="n">
        <f aca="false">$B$9*D436+(1-$B$9)*E436</f>
        <v>0.025746349281879</v>
      </c>
      <c r="G436" s="21"/>
      <c r="H436" s="21"/>
      <c r="I436" s="21"/>
      <c r="J436" s="21"/>
      <c r="K436" s="21"/>
      <c r="L436" s="21"/>
      <c r="M436" s="21"/>
      <c r="N436" s="21"/>
      <c r="O436" s="21"/>
      <c r="P436" s="21"/>
    </row>
    <row r="437" customFormat="false" ht="15" hidden="false" customHeight="false" outlineLevel="0" collapsed="false">
      <c r="A437" s="21" t="n">
        <v>413</v>
      </c>
      <c r="B437" s="27" t="n">
        <v>-0.939409814619634</v>
      </c>
      <c r="C437" s="27" t="n">
        <v>0.702774773023035</v>
      </c>
      <c r="D437" s="24" t="n">
        <f aca="false">$B$6+$B$7*B437</f>
        <v>-0.0439409814619634</v>
      </c>
      <c r="E437" s="24" t="n">
        <f aca="false">$C$6+$C$7*($B$8*B437+SQRT(1-$B$8^2)*C437)</f>
        <v>0.190138775255751</v>
      </c>
      <c r="F437" s="24" t="n">
        <f aca="false">$B$9*D437+(1-$B$9)*E437</f>
        <v>0.0730988968968936</v>
      </c>
      <c r="G437" s="21"/>
      <c r="H437" s="21"/>
      <c r="I437" s="21"/>
      <c r="J437" s="21"/>
      <c r="K437" s="21"/>
      <c r="L437" s="21"/>
      <c r="M437" s="21"/>
      <c r="N437" s="21"/>
      <c r="O437" s="21"/>
      <c r="P437" s="21"/>
    </row>
    <row r="438" customFormat="false" ht="15" hidden="false" customHeight="false" outlineLevel="0" collapsed="false">
      <c r="A438" s="21" t="n">
        <v>414</v>
      </c>
      <c r="B438" s="27" t="n">
        <v>2.81097953466672</v>
      </c>
      <c r="C438" s="27" t="n">
        <v>0.417133509963406</v>
      </c>
      <c r="D438" s="24" t="n">
        <f aca="false">$B$6+$B$7*B438</f>
        <v>0.331097953466672</v>
      </c>
      <c r="E438" s="24" t="n">
        <f aca="false">$C$6+$C$7*($B$8*B438+SQRT(1-$B$8^2)*C438)</f>
        <v>0.284180321708789</v>
      </c>
      <c r="F438" s="24" t="n">
        <f aca="false">$B$9*D438+(1-$B$9)*E438</f>
        <v>0.30763913758773</v>
      </c>
      <c r="G438" s="21"/>
      <c r="H438" s="21"/>
      <c r="I438" s="21"/>
      <c r="J438" s="21"/>
      <c r="K438" s="21"/>
      <c r="L438" s="21"/>
      <c r="M438" s="21"/>
      <c r="N438" s="21"/>
      <c r="O438" s="21"/>
      <c r="P438" s="21"/>
    </row>
    <row r="439" customFormat="false" ht="15" hidden="false" customHeight="false" outlineLevel="0" collapsed="false">
      <c r="A439" s="21" t="n">
        <v>415</v>
      </c>
      <c r="B439" s="27" t="n">
        <v>1.31189626595549</v>
      </c>
      <c r="C439" s="27" t="n">
        <v>1.15752205200364</v>
      </c>
      <c r="D439" s="24" t="n">
        <f aca="false">$B$6+$B$7*B439</f>
        <v>0.181189626595549</v>
      </c>
      <c r="E439" s="24" t="n">
        <f aca="false">$C$6+$C$7*($B$8*B439+SQRT(1-$B$8^2)*C439)</f>
        <v>0.36930292211248</v>
      </c>
      <c r="F439" s="24" t="n">
        <f aca="false">$B$9*D439+(1-$B$9)*E439</f>
        <v>0.275246274354014</v>
      </c>
      <c r="G439" s="21"/>
      <c r="H439" s="21"/>
      <c r="I439" s="21"/>
      <c r="J439" s="21"/>
      <c r="K439" s="21"/>
      <c r="L439" s="21"/>
      <c r="M439" s="21"/>
      <c r="N439" s="21"/>
      <c r="O439" s="21"/>
      <c r="P439" s="21"/>
    </row>
    <row r="440" customFormat="false" ht="15" hidden="false" customHeight="false" outlineLevel="0" collapsed="false">
      <c r="A440" s="21" t="n">
        <v>416</v>
      </c>
      <c r="B440" s="27" t="n">
        <v>1.34846342845352</v>
      </c>
      <c r="C440" s="27" t="n">
        <v>-0.889745148213038</v>
      </c>
      <c r="D440" s="24" t="n">
        <f aca="false">$B$6+$B$7*B440</f>
        <v>0.184846342845352</v>
      </c>
      <c r="E440" s="24" t="n">
        <f aca="false">$C$6+$C$7*($B$8*B440+SQRT(1-$B$8^2)*C440)</f>
        <v>-0.0304151920009742</v>
      </c>
      <c r="F440" s="24" t="n">
        <f aca="false">$B$9*D440+(1-$B$9)*E440</f>
        <v>0.0772155754221887</v>
      </c>
      <c r="G440" s="21"/>
      <c r="H440" s="21"/>
      <c r="I440" s="21"/>
      <c r="J440" s="21"/>
      <c r="K440" s="21"/>
      <c r="L440" s="21"/>
      <c r="M440" s="21"/>
      <c r="N440" s="21"/>
      <c r="O440" s="21"/>
      <c r="P440" s="21"/>
    </row>
    <row r="441" customFormat="false" ht="15" hidden="false" customHeight="false" outlineLevel="0" collapsed="false">
      <c r="A441" s="21" t="n">
        <v>417</v>
      </c>
      <c r="B441" s="27" t="n">
        <v>1.18813599269148</v>
      </c>
      <c r="C441" s="27" t="n">
        <v>-0.789915691475626</v>
      </c>
      <c r="D441" s="24" t="n">
        <f aca="false">$B$6+$B$7*B441</f>
        <v>0.168813599269148</v>
      </c>
      <c r="E441" s="24" t="n">
        <f aca="false">$C$6+$C$7*($B$8*B441+SQRT(1-$B$8^2)*C441)</f>
        <v>-0.017265791006983</v>
      </c>
      <c r="F441" s="24" t="n">
        <f aca="false">$B$9*D441+(1-$B$9)*E441</f>
        <v>0.0757739041310824</v>
      </c>
      <c r="G441" s="21"/>
      <c r="H441" s="21"/>
      <c r="I441" s="21"/>
      <c r="J441" s="21"/>
      <c r="K441" s="21"/>
      <c r="L441" s="21"/>
      <c r="M441" s="21"/>
      <c r="N441" s="21"/>
      <c r="O441" s="21"/>
      <c r="P441" s="21"/>
    </row>
    <row r="442" customFormat="false" ht="15" hidden="false" customHeight="false" outlineLevel="0" collapsed="false">
      <c r="A442" s="21" t="n">
        <v>418</v>
      </c>
      <c r="B442" s="27" t="n">
        <v>1.1150816326495</v>
      </c>
      <c r="C442" s="27" t="n">
        <v>0.730583167276886</v>
      </c>
      <c r="D442" s="24" t="n">
        <f aca="false">$B$6+$B$7*B442</f>
        <v>0.16150816326495</v>
      </c>
      <c r="E442" s="24" t="n">
        <f aca="false">$C$6+$C$7*($B$8*B442+SQRT(1-$B$8^2)*C442)</f>
        <v>0.277767743265562</v>
      </c>
      <c r="F442" s="24" t="n">
        <f aca="false">$B$9*D442+(1-$B$9)*E442</f>
        <v>0.219637953265256</v>
      </c>
      <c r="G442" s="21"/>
      <c r="H442" s="21"/>
      <c r="I442" s="21"/>
      <c r="J442" s="21"/>
      <c r="K442" s="21"/>
      <c r="L442" s="21"/>
      <c r="M442" s="21"/>
      <c r="N442" s="21"/>
      <c r="O442" s="21"/>
      <c r="P442" s="21"/>
    </row>
    <row r="443" customFormat="false" ht="15" hidden="false" customHeight="false" outlineLevel="0" collapsed="false">
      <c r="A443" s="21" t="n">
        <v>419</v>
      </c>
      <c r="B443" s="27" t="n">
        <v>1.21078580039113</v>
      </c>
      <c r="C443" s="27" t="n">
        <v>0.0565661257834242</v>
      </c>
      <c r="D443" s="24" t="n">
        <f aca="false">$B$6+$B$7*B443</f>
        <v>0.171078580039113</v>
      </c>
      <c r="E443" s="24" t="n">
        <f aca="false">$C$6+$C$7*($B$8*B443+SQRT(1-$B$8^2)*C443)</f>
        <v>0.149516083607284</v>
      </c>
      <c r="F443" s="24" t="n">
        <f aca="false">$B$9*D443+(1-$B$9)*E443</f>
        <v>0.160297331823198</v>
      </c>
      <c r="G443" s="21"/>
      <c r="H443" s="21"/>
      <c r="I443" s="21"/>
      <c r="J443" s="21"/>
      <c r="K443" s="21"/>
      <c r="L443" s="21"/>
      <c r="M443" s="21"/>
      <c r="N443" s="21"/>
      <c r="O443" s="21"/>
      <c r="P443" s="21"/>
    </row>
    <row r="444" customFormat="false" ht="15" hidden="false" customHeight="false" outlineLevel="0" collapsed="false">
      <c r="A444" s="21" t="n">
        <v>420</v>
      </c>
      <c r="B444" s="27" t="n">
        <v>-2.29734769871313</v>
      </c>
      <c r="C444" s="27" t="n">
        <v>-0.102412908738955</v>
      </c>
      <c r="D444" s="24" t="n">
        <f aca="false">$B$6+$B$7*B444</f>
        <v>-0.179734769871313</v>
      </c>
      <c r="E444" s="24" t="n">
        <f aca="false">$C$6+$C$7*($B$8*B444+SQRT(1-$B$8^2)*C444)</f>
        <v>-0.0219626575072979</v>
      </c>
      <c r="F444" s="24" t="n">
        <f aca="false">$B$9*D444+(1-$B$9)*E444</f>
        <v>-0.100848713689305</v>
      </c>
      <c r="G444" s="21"/>
      <c r="H444" s="21"/>
      <c r="I444" s="21"/>
      <c r="J444" s="21"/>
      <c r="K444" s="21"/>
      <c r="L444" s="21"/>
      <c r="M444" s="21"/>
      <c r="N444" s="21"/>
      <c r="O444" s="21"/>
      <c r="P444" s="21"/>
    </row>
    <row r="445" customFormat="false" ht="15" hidden="false" customHeight="false" outlineLevel="0" collapsed="false">
      <c r="A445" s="21" t="n">
        <v>421</v>
      </c>
      <c r="B445" s="27" t="n">
        <v>1.31172965202294</v>
      </c>
      <c r="C445" s="27" t="n">
        <v>1.34678519207938</v>
      </c>
      <c r="D445" s="24" t="n">
        <f aca="false">$B$6+$B$7*B445</f>
        <v>0.181172965202294</v>
      </c>
      <c r="E445" s="24" t="n">
        <f aca="false">$C$6+$C$7*($B$8*B445+SQRT(1-$B$8^2)*C445)</f>
        <v>0.406384107179375</v>
      </c>
      <c r="F445" s="24" t="n">
        <f aca="false">$B$9*D445+(1-$B$9)*E445</f>
        <v>0.293778536190835</v>
      </c>
      <c r="G445" s="21"/>
      <c r="H445" s="21"/>
      <c r="I445" s="21"/>
      <c r="J445" s="21"/>
      <c r="K445" s="21"/>
      <c r="L445" s="21"/>
      <c r="M445" s="21"/>
      <c r="N445" s="21"/>
      <c r="O445" s="21"/>
      <c r="P445" s="21"/>
    </row>
    <row r="446" customFormat="false" ht="15" hidden="false" customHeight="false" outlineLevel="0" collapsed="false">
      <c r="A446" s="21" t="n">
        <v>422</v>
      </c>
      <c r="B446" s="27" t="n">
        <v>-1.47457739147489</v>
      </c>
      <c r="C446" s="27" t="n">
        <v>1.09447354271759</v>
      </c>
      <c r="D446" s="24" t="n">
        <f aca="false">$B$6+$B$7*B446</f>
        <v>-0.0974577391474894</v>
      </c>
      <c r="E446" s="24" t="n">
        <f aca="false">$C$6+$C$7*($B$8*B446+SQRT(1-$B$8^2)*C446)</f>
        <v>0.245489041671748</v>
      </c>
      <c r="F446" s="24" t="n">
        <f aca="false">$B$9*D446+(1-$B$9)*E446</f>
        <v>0.0740156512621291</v>
      </c>
      <c r="G446" s="21"/>
      <c r="H446" s="21"/>
      <c r="I446" s="21"/>
      <c r="J446" s="21"/>
      <c r="K446" s="21"/>
      <c r="L446" s="21"/>
      <c r="M446" s="21"/>
      <c r="N446" s="21"/>
      <c r="O446" s="21"/>
      <c r="P446" s="21"/>
    </row>
    <row r="447" customFormat="false" ht="15" hidden="false" customHeight="false" outlineLevel="0" collapsed="false">
      <c r="A447" s="21" t="n">
        <v>423</v>
      </c>
      <c r="B447" s="27" t="n">
        <v>1.16900163274523</v>
      </c>
      <c r="C447" s="27" t="n">
        <v>-0.646110931576583</v>
      </c>
      <c r="D447" s="24" t="n">
        <f aca="false">$B$6+$B$7*B447</f>
        <v>0.166900163274523</v>
      </c>
      <c r="E447" s="24" t="n">
        <f aca="false">$C$6+$C$7*($B$8*B447+SQRT(1-$B$8^2)*C447)</f>
        <v>0.0101486973420555</v>
      </c>
      <c r="F447" s="24" t="n">
        <f aca="false">$B$9*D447+(1-$B$9)*E447</f>
        <v>0.0885244303082895</v>
      </c>
      <c r="G447" s="21"/>
      <c r="H447" s="21"/>
      <c r="I447" s="21"/>
      <c r="J447" s="21"/>
      <c r="K447" s="21"/>
      <c r="L447" s="21"/>
      <c r="M447" s="21"/>
      <c r="N447" s="21"/>
      <c r="O447" s="21"/>
      <c r="P447" s="21"/>
    </row>
    <row r="448" customFormat="false" ht="15" hidden="false" customHeight="false" outlineLevel="0" collapsed="false">
      <c r="A448" s="21" t="n">
        <v>424</v>
      </c>
      <c r="B448" s="27" t="n">
        <v>-0.330165607217855</v>
      </c>
      <c r="C448" s="27" t="n">
        <v>-0.079505994672679</v>
      </c>
      <c r="D448" s="24" t="n">
        <f aca="false">$B$6+$B$7*B448</f>
        <v>0.0169834392782145</v>
      </c>
      <c r="E448" s="24" t="n">
        <f aca="false">$C$6+$C$7*($B$8*B448+SQRT(1-$B$8^2)*C448)</f>
        <v>0.0612134462360457</v>
      </c>
      <c r="F448" s="24" t="n">
        <f aca="false">$B$9*D448+(1-$B$9)*E448</f>
        <v>0.0390984427571301</v>
      </c>
      <c r="G448" s="21"/>
      <c r="H448" s="21"/>
      <c r="I448" s="21"/>
      <c r="J448" s="21"/>
      <c r="K448" s="21"/>
      <c r="L448" s="21"/>
      <c r="M448" s="21"/>
      <c r="N448" s="21"/>
      <c r="O448" s="21"/>
      <c r="P448" s="21"/>
    </row>
    <row r="449" customFormat="false" ht="15" hidden="false" customHeight="false" outlineLevel="0" collapsed="false">
      <c r="A449" s="21" t="n">
        <v>425</v>
      </c>
      <c r="B449" s="27" t="n">
        <v>1.33536902566021</v>
      </c>
      <c r="C449" s="27" t="n">
        <v>2.37463248012519</v>
      </c>
      <c r="D449" s="24" t="n">
        <f aca="false">$B$6+$B$7*B449</f>
        <v>0.183536902566021</v>
      </c>
      <c r="E449" s="24" t="n">
        <f aca="false">$C$6+$C$7*($B$8*B449+SQRT(1-$B$8^2)*C449)</f>
        <v>0.608745793262123</v>
      </c>
      <c r="F449" s="24" t="n">
        <f aca="false">$B$9*D449+(1-$B$9)*E449</f>
        <v>0.396141347914072</v>
      </c>
      <c r="G449" s="21"/>
      <c r="H449" s="21"/>
      <c r="I449" s="21"/>
      <c r="J449" s="21"/>
      <c r="K449" s="21"/>
      <c r="L449" s="21"/>
      <c r="M449" s="21"/>
      <c r="N449" s="21"/>
      <c r="O449" s="21"/>
      <c r="P449" s="21"/>
    </row>
    <row r="450" customFormat="false" ht="15" hidden="false" customHeight="false" outlineLevel="0" collapsed="false">
      <c r="A450" s="21" t="n">
        <v>426</v>
      </c>
      <c r="B450" s="27" t="n">
        <v>-0.839900492980566</v>
      </c>
      <c r="C450" s="27" t="n">
        <v>1.10341790724509</v>
      </c>
      <c r="D450" s="24" t="n">
        <f aca="false">$B$6+$B$7*B450</f>
        <v>-0.0339900492980566</v>
      </c>
      <c r="E450" s="24" t="n">
        <f aca="false">$C$6+$C$7*($B$8*B450+SQRT(1-$B$8^2)*C450)</f>
        <v>0.272628847944787</v>
      </c>
      <c r="F450" s="24" t="n">
        <f aca="false">$B$9*D450+(1-$B$9)*E450</f>
        <v>0.119319399323365</v>
      </c>
      <c r="G450" s="21"/>
      <c r="H450" s="21"/>
      <c r="I450" s="21"/>
      <c r="J450" s="21"/>
      <c r="K450" s="21"/>
      <c r="L450" s="21"/>
      <c r="M450" s="21"/>
      <c r="N450" s="21"/>
      <c r="O450" s="21"/>
      <c r="P450" s="21"/>
    </row>
    <row r="451" customFormat="false" ht="15" hidden="false" customHeight="false" outlineLevel="0" collapsed="false">
      <c r="A451" s="21" t="n">
        <v>427</v>
      </c>
      <c r="B451" s="27" t="n">
        <v>0.682956108598514</v>
      </c>
      <c r="C451" s="27" t="n">
        <v>1.17925613654645</v>
      </c>
      <c r="D451" s="24" t="n">
        <f aca="false">$B$6+$B$7*B451</f>
        <v>0.118295610859851</v>
      </c>
      <c r="E451" s="24" t="n">
        <f aca="false">$C$6+$C$7*($B$8*B451+SQRT(1-$B$8^2)*C451)</f>
        <v>0.348404309190713</v>
      </c>
      <c r="F451" s="24" t="n">
        <f aca="false">$B$9*D451+(1-$B$9)*E451</f>
        <v>0.233349960025282</v>
      </c>
      <c r="G451" s="21"/>
      <c r="H451" s="21"/>
      <c r="I451" s="21"/>
      <c r="J451" s="21"/>
      <c r="K451" s="21"/>
      <c r="L451" s="21"/>
      <c r="M451" s="21"/>
      <c r="N451" s="21"/>
      <c r="O451" s="21"/>
      <c r="P451" s="21"/>
    </row>
    <row r="452" customFormat="false" ht="15" hidden="false" customHeight="false" outlineLevel="0" collapsed="false">
      <c r="A452" s="21" t="n">
        <v>428</v>
      </c>
      <c r="B452" s="27" t="n">
        <v>-1.2664295312733</v>
      </c>
      <c r="C452" s="27" t="n">
        <v>0.639851993774891</v>
      </c>
      <c r="D452" s="24" t="n">
        <f aca="false">$B$6+$B$7*B452</f>
        <v>-0.0766429531273295</v>
      </c>
      <c r="E452" s="24" t="n">
        <f aca="false">$C$6+$C$7*($B$8*B452+SQRT(1-$B$8^2)*C452)</f>
        <v>0.164727690401145</v>
      </c>
      <c r="F452" s="24" t="n">
        <f aca="false">$B$9*D452+(1-$B$9)*E452</f>
        <v>0.0440423686369078</v>
      </c>
      <c r="G452" s="21"/>
      <c r="H452" s="21"/>
      <c r="I452" s="21"/>
      <c r="J452" s="21"/>
      <c r="K452" s="21"/>
      <c r="L452" s="21"/>
      <c r="M452" s="21"/>
      <c r="N452" s="21"/>
      <c r="O452" s="21"/>
      <c r="P452" s="21"/>
    </row>
    <row r="453" customFormat="false" ht="15" hidden="false" customHeight="false" outlineLevel="0" collapsed="false">
      <c r="A453" s="21" t="n">
        <v>429</v>
      </c>
      <c r="B453" s="27" t="n">
        <v>-0.52902373780001</v>
      </c>
      <c r="C453" s="27" t="n">
        <v>1.71641170928152</v>
      </c>
      <c r="D453" s="24" t="n">
        <f aca="false">$B$6+$B$7*B453</f>
        <v>-0.00290237378000098</v>
      </c>
      <c r="E453" s="24" t="n">
        <f aca="false">$C$6+$C$7*($B$8*B453+SQRT(1-$B$8^2)*C453)</f>
        <v>0.405185680590242</v>
      </c>
      <c r="F453" s="24" t="n">
        <f aca="false">$B$9*D453+(1-$B$9)*E453</f>
        <v>0.201141653405121</v>
      </c>
      <c r="G453" s="21"/>
      <c r="H453" s="21"/>
      <c r="I453" s="21"/>
      <c r="J453" s="21"/>
      <c r="K453" s="21"/>
      <c r="L453" s="21"/>
      <c r="M453" s="21"/>
      <c r="N453" s="21"/>
      <c r="O453" s="21"/>
      <c r="P453" s="21"/>
    </row>
    <row r="454" customFormat="false" ht="15" hidden="false" customHeight="false" outlineLevel="0" collapsed="false">
      <c r="A454" s="21" t="n">
        <v>430</v>
      </c>
      <c r="B454" s="27" t="n">
        <v>-0.25953726624818</v>
      </c>
      <c r="C454" s="27" t="n">
        <v>-0.212611726714019</v>
      </c>
      <c r="D454" s="24" t="n">
        <f aca="false">$B$6+$B$7*B454</f>
        <v>0.024046273375182</v>
      </c>
      <c r="E454" s="24" t="n">
        <f aca="false">$C$6+$C$7*($B$8*B454+SQRT(1-$B$8^2)*C454)</f>
        <v>0.03795528984756</v>
      </c>
      <c r="F454" s="24" t="n">
        <f aca="false">$B$9*D454+(1-$B$9)*E454</f>
        <v>0.031000781611371</v>
      </c>
      <c r="G454" s="21"/>
      <c r="H454" s="21"/>
      <c r="I454" s="21"/>
      <c r="J454" s="21"/>
      <c r="K454" s="21"/>
      <c r="L454" s="21"/>
      <c r="M454" s="21"/>
      <c r="N454" s="21"/>
      <c r="O454" s="21"/>
      <c r="P454" s="21"/>
    </row>
    <row r="455" customFormat="false" ht="15" hidden="false" customHeight="false" outlineLevel="0" collapsed="false">
      <c r="A455" s="21" t="n">
        <v>431</v>
      </c>
      <c r="B455" s="27" t="n">
        <v>1.48742244220274</v>
      </c>
      <c r="C455" s="27" t="n">
        <v>0.361831577207278</v>
      </c>
      <c r="D455" s="24" t="n">
        <f aca="false">$B$6+$B$7*B455</f>
        <v>0.198742244220274</v>
      </c>
      <c r="E455" s="24" t="n">
        <f aca="false">$C$6+$C$7*($B$8*B455+SQRT(1-$B$8^2)*C455)</f>
        <v>0.220401116646853</v>
      </c>
      <c r="F455" s="24" t="n">
        <f aca="false">$B$9*D455+(1-$B$9)*E455</f>
        <v>0.209571680433564</v>
      </c>
      <c r="G455" s="21"/>
      <c r="H455" s="21"/>
      <c r="I455" s="21"/>
      <c r="J455" s="21"/>
      <c r="K455" s="21"/>
      <c r="L455" s="21"/>
      <c r="M455" s="21"/>
      <c r="N455" s="21"/>
      <c r="O455" s="21"/>
      <c r="P455" s="21"/>
    </row>
    <row r="456" customFormat="false" ht="15" hidden="false" customHeight="false" outlineLevel="0" collapsed="false">
      <c r="A456" s="21" t="n">
        <v>432</v>
      </c>
      <c r="B456" s="27" t="n">
        <v>-0.0303856273392584</v>
      </c>
      <c r="C456" s="27" t="n">
        <v>1.11443052209328</v>
      </c>
      <c r="D456" s="24" t="n">
        <f aca="false">$B$6+$B$7*B456</f>
        <v>0.0469614372660742</v>
      </c>
      <c r="E456" s="24" t="n">
        <f aca="false">$C$6+$C$7*($B$8*B456+SQRT(1-$B$8^2)*C456)</f>
        <v>0.307167465539388</v>
      </c>
      <c r="F456" s="24" t="n">
        <f aca="false">$B$9*D456+(1-$B$9)*E456</f>
        <v>0.177064451402731</v>
      </c>
      <c r="G456" s="21"/>
      <c r="H456" s="21"/>
      <c r="I456" s="21"/>
      <c r="J456" s="21"/>
      <c r="K456" s="21"/>
      <c r="L456" s="21"/>
      <c r="M456" s="21"/>
      <c r="N456" s="21"/>
      <c r="O456" s="21"/>
      <c r="P456" s="21"/>
    </row>
    <row r="457" customFormat="false" ht="15" hidden="false" customHeight="false" outlineLevel="0" collapsed="false">
      <c r="A457" s="21" t="n">
        <v>433</v>
      </c>
      <c r="B457" s="27" t="n">
        <v>0.639738092572697</v>
      </c>
      <c r="C457" s="27" t="n">
        <v>0.390306575617117</v>
      </c>
      <c r="D457" s="24" t="n">
        <f aca="false">$B$6+$B$7*B457</f>
        <v>0.11397380925727</v>
      </c>
      <c r="E457" s="24" t="n">
        <f aca="false">$C$6+$C$7*($B$8*B457+SQRT(1-$B$8^2)*C457)</f>
        <v>0.192073679984104</v>
      </c>
      <c r="F457" s="24" t="n">
        <f aca="false">$B$9*D457+(1-$B$9)*E457</f>
        <v>0.153023744620687</v>
      </c>
      <c r="G457" s="21"/>
      <c r="H457" s="21"/>
      <c r="I457" s="21"/>
      <c r="J457" s="21"/>
      <c r="K457" s="21"/>
      <c r="L457" s="21"/>
      <c r="M457" s="21"/>
      <c r="N457" s="21"/>
      <c r="O457" s="21"/>
      <c r="P457" s="21"/>
    </row>
    <row r="458" customFormat="false" ht="15" hidden="false" customHeight="false" outlineLevel="0" collapsed="false">
      <c r="A458" s="21" t="n">
        <v>434</v>
      </c>
      <c r="B458" s="27" t="n">
        <v>-0.523160698358384</v>
      </c>
      <c r="C458" s="27" t="n">
        <v>-0.109093668904016</v>
      </c>
      <c r="D458" s="24" t="n">
        <f aca="false">$B$6+$B$7*B458</f>
        <v>-0.0023160698358384</v>
      </c>
      <c r="E458" s="24" t="n">
        <f aca="false">$C$6+$C$7*($B$8*B458+SQRT(1-$B$8^2)*C458)</f>
        <v>0.0476956662270269</v>
      </c>
      <c r="F458" s="24" t="n">
        <f aca="false">$B$9*D458+(1-$B$9)*E458</f>
        <v>0.0226897981955943</v>
      </c>
      <c r="G458" s="21"/>
      <c r="H458" s="21"/>
      <c r="I458" s="21"/>
      <c r="J458" s="21"/>
      <c r="K458" s="21"/>
      <c r="L458" s="21"/>
      <c r="M458" s="21"/>
      <c r="N458" s="21"/>
      <c r="O458" s="21"/>
      <c r="P458" s="21"/>
    </row>
    <row r="459" customFormat="false" ht="15" hidden="false" customHeight="false" outlineLevel="0" collapsed="false">
      <c r="A459" s="21" t="n">
        <v>435</v>
      </c>
      <c r="B459" s="27" t="n">
        <v>-0.819498496695059</v>
      </c>
      <c r="C459" s="27" t="n">
        <v>1.80479966925513</v>
      </c>
      <c r="D459" s="24" t="n">
        <f aca="false">$B$6+$B$7*B459</f>
        <v>-0.0319498496695059</v>
      </c>
      <c r="E459" s="24" t="n">
        <f aca="false">$C$6+$C$7*($B$8*B459+SQRT(1-$B$8^2)*C459)</f>
        <v>0.410887122341712</v>
      </c>
      <c r="F459" s="24" t="n">
        <f aca="false">$B$9*D459+(1-$B$9)*E459</f>
        <v>0.189468636336103</v>
      </c>
      <c r="G459" s="21"/>
      <c r="H459" s="21"/>
      <c r="I459" s="21"/>
      <c r="J459" s="21"/>
      <c r="K459" s="21"/>
      <c r="L459" s="21"/>
      <c r="M459" s="21"/>
      <c r="N459" s="21"/>
      <c r="O459" s="21"/>
      <c r="P459" s="21"/>
    </row>
    <row r="460" customFormat="false" ht="15" hidden="false" customHeight="false" outlineLevel="0" collapsed="false">
      <c r="A460" s="21" t="n">
        <v>436</v>
      </c>
      <c r="B460" s="27" t="n">
        <v>0.301105256496508</v>
      </c>
      <c r="C460" s="27" t="n">
        <v>0.277685630128109</v>
      </c>
      <c r="D460" s="24" t="n">
        <f aca="false">$B$6+$B$7*B460</f>
        <v>0.0801105256496509</v>
      </c>
      <c r="E460" s="24" t="n">
        <f aca="false">$C$6+$C$7*($B$8*B460+SQRT(1-$B$8^2)*C460)</f>
        <v>0.156459258477227</v>
      </c>
      <c r="F460" s="24" t="n">
        <f aca="false">$B$9*D460+(1-$B$9)*E460</f>
        <v>0.118284892063439</v>
      </c>
      <c r="G460" s="21"/>
      <c r="H460" s="21"/>
      <c r="I460" s="21"/>
      <c r="J460" s="21"/>
      <c r="K460" s="21"/>
      <c r="L460" s="21"/>
      <c r="M460" s="21"/>
      <c r="N460" s="21"/>
      <c r="O460" s="21"/>
      <c r="P460" s="21"/>
    </row>
    <row r="461" customFormat="false" ht="15" hidden="false" customHeight="false" outlineLevel="0" collapsed="false">
      <c r="A461" s="21" t="n">
        <v>437</v>
      </c>
      <c r="B461" s="27" t="n">
        <v>0.782689623814019</v>
      </c>
      <c r="C461" s="27" t="n">
        <v>-0.821545770762575</v>
      </c>
      <c r="D461" s="24" t="n">
        <f aca="false">$B$6+$B$7*B461</f>
        <v>0.128268962381402</v>
      </c>
      <c r="E461" s="24" t="n">
        <f aca="false">$C$6+$C$7*($B$8*B461+SQRT(1-$B$8^2)*C461)</f>
        <v>-0.0396818501442255</v>
      </c>
      <c r="F461" s="24" t="n">
        <f aca="false">$B$9*D461+(1-$B$9)*E461</f>
        <v>0.0442935561185882</v>
      </c>
      <c r="G461" s="21"/>
      <c r="H461" s="21"/>
      <c r="I461" s="21"/>
      <c r="J461" s="21"/>
      <c r="K461" s="21"/>
      <c r="L461" s="21"/>
      <c r="M461" s="21"/>
      <c r="N461" s="21"/>
      <c r="O461" s="21"/>
      <c r="P461" s="21"/>
    </row>
    <row r="462" customFormat="false" ht="15" hidden="false" customHeight="false" outlineLevel="0" collapsed="false">
      <c r="A462" s="21" t="n">
        <v>438</v>
      </c>
      <c r="B462" s="27" t="n">
        <v>-0.0620880844954821</v>
      </c>
      <c r="C462" s="27" t="n">
        <v>0.610817448868415</v>
      </c>
      <c r="D462" s="24" t="n">
        <f aca="false">$B$6+$B$7*B462</f>
        <v>0.0437911915504518</v>
      </c>
      <c r="E462" s="24" t="n">
        <f aca="false">$C$6+$C$7*($B$8*B462+SQRT(1-$B$8^2)*C462)</f>
        <v>0.207211762677474</v>
      </c>
      <c r="F462" s="24" t="n">
        <f aca="false">$B$9*D462+(1-$B$9)*E462</f>
        <v>0.125501477113963</v>
      </c>
      <c r="G462" s="21"/>
      <c r="H462" s="21"/>
      <c r="I462" s="21"/>
      <c r="J462" s="21"/>
      <c r="K462" s="21"/>
      <c r="L462" s="21"/>
      <c r="M462" s="21"/>
      <c r="N462" s="21"/>
      <c r="O462" s="21"/>
      <c r="P462" s="21"/>
    </row>
    <row r="463" customFormat="false" ht="15" hidden="false" customHeight="false" outlineLevel="0" collapsed="false">
      <c r="A463" s="21" t="n">
        <v>439</v>
      </c>
      <c r="B463" s="27" t="n">
        <v>0.997955563065356</v>
      </c>
      <c r="C463" s="27" t="n">
        <v>-0.155749866567475</v>
      </c>
      <c r="D463" s="24" t="n">
        <f aca="false">$B$6+$B$7*B463</f>
        <v>0.149795556306536</v>
      </c>
      <c r="E463" s="24" t="n">
        <f aca="false">$C$6+$C$7*($B$8*B463+SQRT(1-$B$8^2)*C463)</f>
        <v>0.099397606474864</v>
      </c>
      <c r="F463" s="24" t="n">
        <f aca="false">$B$9*D463+(1-$B$9)*E463</f>
        <v>0.1245965813907</v>
      </c>
      <c r="G463" s="21"/>
      <c r="H463" s="21"/>
      <c r="I463" s="21"/>
      <c r="J463" s="21"/>
      <c r="K463" s="21"/>
      <c r="L463" s="21"/>
      <c r="M463" s="21"/>
      <c r="N463" s="21"/>
      <c r="O463" s="21"/>
      <c r="P463" s="21"/>
    </row>
    <row r="464" customFormat="false" ht="15" hidden="false" customHeight="false" outlineLevel="0" collapsed="false">
      <c r="A464" s="21" t="n">
        <v>440</v>
      </c>
      <c r="B464" s="27" t="n">
        <v>0.84228808696433</v>
      </c>
      <c r="C464" s="27" t="n">
        <v>1.19851463245994</v>
      </c>
      <c r="D464" s="24" t="n">
        <f aca="false">$B$6+$B$7*B464</f>
        <v>0.134228808696433</v>
      </c>
      <c r="E464" s="24" t="n">
        <f aca="false">$C$6+$C$7*($B$8*B464+SQRT(1-$B$8^2)*C464)</f>
        <v>0.358551467381468</v>
      </c>
      <c r="F464" s="24" t="n">
        <f aca="false">$B$9*D464+(1-$B$9)*E464</f>
        <v>0.24639013803895</v>
      </c>
      <c r="G464" s="21"/>
      <c r="H464" s="21"/>
      <c r="I464" s="21"/>
      <c r="J464" s="21"/>
      <c r="K464" s="21"/>
      <c r="L464" s="21"/>
      <c r="M464" s="21"/>
      <c r="N464" s="21"/>
      <c r="O464" s="21"/>
      <c r="P464" s="21"/>
    </row>
    <row r="465" customFormat="false" ht="15" hidden="false" customHeight="false" outlineLevel="0" collapsed="false">
      <c r="A465" s="21" t="n">
        <v>441</v>
      </c>
      <c r="B465" s="27" t="n">
        <v>0.305675186166462</v>
      </c>
      <c r="C465" s="27" t="n">
        <v>0.680088281766641</v>
      </c>
      <c r="D465" s="24" t="n">
        <f aca="false">$B$6+$B$7*B465</f>
        <v>0.0805675186166462</v>
      </c>
      <c r="E465" s="24" t="n">
        <f aca="false">$C$6+$C$7*($B$8*B465+SQRT(1-$B$8^2)*C465)</f>
        <v>0.235496549076612</v>
      </c>
      <c r="F465" s="24" t="n">
        <f aca="false">$B$9*D465+(1-$B$9)*E465</f>
        <v>0.158032033846629</v>
      </c>
      <c r="G465" s="21"/>
      <c r="H465" s="21"/>
      <c r="I465" s="21"/>
      <c r="J465" s="21"/>
      <c r="K465" s="21"/>
      <c r="L465" s="21"/>
      <c r="M465" s="21"/>
      <c r="N465" s="21"/>
      <c r="O465" s="21"/>
      <c r="P465" s="21"/>
    </row>
    <row r="466" customFormat="false" ht="15" hidden="false" customHeight="false" outlineLevel="0" collapsed="false">
      <c r="A466" s="21" t="n">
        <v>442</v>
      </c>
      <c r="B466" s="27" t="n">
        <v>-1.34365456114121</v>
      </c>
      <c r="C466" s="27" t="n">
        <v>-0.0503366945176721</v>
      </c>
      <c r="D466" s="24" t="n">
        <f aca="false">$B$6+$B$7*B466</f>
        <v>-0.084365456114121</v>
      </c>
      <c r="E466" s="24" t="n">
        <f aca="false">$C$6+$C$7*($B$8*B466+SQRT(1-$B$8^2)*C466)</f>
        <v>0.0263898802018198</v>
      </c>
      <c r="F466" s="24" t="n">
        <f aca="false">$B$9*D466+(1-$B$9)*E466</f>
        <v>-0.0289877879561506</v>
      </c>
      <c r="G466" s="21"/>
      <c r="H466" s="21"/>
      <c r="I466" s="21"/>
      <c r="J466" s="21"/>
      <c r="K466" s="21"/>
      <c r="L466" s="21"/>
      <c r="M466" s="21"/>
      <c r="N466" s="21"/>
      <c r="O466" s="21"/>
      <c r="P466" s="21"/>
    </row>
    <row r="467" customFormat="false" ht="15" hidden="false" customHeight="false" outlineLevel="0" collapsed="false">
      <c r="A467" s="21" t="n">
        <v>443</v>
      </c>
      <c r="B467" s="27" t="n">
        <v>-0.837587544373099</v>
      </c>
      <c r="C467" s="27" t="n">
        <v>1.49522197691563</v>
      </c>
      <c r="D467" s="24" t="n">
        <f aca="false">$B$6+$B$7*B467</f>
        <v>-0.0337587544373099</v>
      </c>
      <c r="E467" s="24" t="n">
        <f aca="false">$C$6+$C$7*($B$8*B467+SQRT(1-$B$8^2)*C467)</f>
        <v>0.349498969876182</v>
      </c>
      <c r="F467" s="24" t="n">
        <f aca="false">$B$9*D467+(1-$B$9)*E467</f>
        <v>0.157870107719436</v>
      </c>
      <c r="G467" s="21"/>
      <c r="H467" s="21"/>
      <c r="I467" s="21"/>
      <c r="J467" s="21"/>
      <c r="K467" s="21"/>
      <c r="L467" s="21"/>
      <c r="M467" s="21"/>
      <c r="N467" s="21"/>
      <c r="O467" s="21"/>
      <c r="P467" s="21"/>
    </row>
    <row r="468" customFormat="false" ht="15" hidden="false" customHeight="false" outlineLevel="0" collapsed="false">
      <c r="A468" s="21" t="n">
        <v>444</v>
      </c>
      <c r="B468" s="27" t="n">
        <v>1.29926956625378</v>
      </c>
      <c r="C468" s="27" t="n">
        <v>0.563814732241569</v>
      </c>
      <c r="D468" s="24" t="n">
        <f aca="false">$B$6+$B$7*B468</f>
        <v>0.179926956625378</v>
      </c>
      <c r="E468" s="24" t="n">
        <f aca="false">$C$6+$C$7*($B$8*B468+SQRT(1-$B$8^2)*C468)</f>
        <v>0.252455454926613</v>
      </c>
      <c r="F468" s="24" t="n">
        <f aca="false">$B$9*D468+(1-$B$9)*E468</f>
        <v>0.216191205775995</v>
      </c>
      <c r="G468" s="21"/>
      <c r="H468" s="21"/>
      <c r="I468" s="21"/>
      <c r="J468" s="21"/>
      <c r="K468" s="21"/>
      <c r="L468" s="21"/>
      <c r="M468" s="21"/>
      <c r="N468" s="21"/>
      <c r="O468" s="21"/>
      <c r="P468" s="21"/>
    </row>
    <row r="469" customFormat="false" ht="15" hidden="false" customHeight="false" outlineLevel="0" collapsed="false">
      <c r="A469" s="21" t="n">
        <v>445</v>
      </c>
      <c r="B469" s="27" t="n">
        <v>0.27052584812006</v>
      </c>
      <c r="C469" s="27" t="n">
        <v>-0.0966193234946557</v>
      </c>
      <c r="D469" s="24" t="n">
        <f aca="false">$B$6+$B$7*B469</f>
        <v>0.077052584812006</v>
      </c>
      <c r="E469" s="24" t="n">
        <f aca="false">$C$6+$C$7*($B$8*B469+SQRT(1-$B$8^2)*C469)</f>
        <v>0.0818875905764177</v>
      </c>
      <c r="F469" s="24" t="n">
        <f aca="false">$B$9*D469+(1-$B$9)*E469</f>
        <v>0.0794700876942118</v>
      </c>
      <c r="G469" s="21"/>
      <c r="H469" s="21"/>
      <c r="I469" s="21"/>
      <c r="J469" s="21"/>
      <c r="K469" s="21"/>
      <c r="L469" s="21"/>
      <c r="M469" s="21"/>
      <c r="N469" s="21"/>
      <c r="O469" s="21"/>
      <c r="P469" s="21"/>
    </row>
    <row r="470" customFormat="false" ht="15" hidden="false" customHeight="false" outlineLevel="0" collapsed="false">
      <c r="A470" s="21" t="n">
        <v>446</v>
      </c>
      <c r="B470" s="27" t="n">
        <v>1.05229641069764</v>
      </c>
      <c r="C470" s="27" t="n">
        <v>0.759826280760274</v>
      </c>
      <c r="D470" s="24" t="n">
        <f aca="false">$B$6+$B$7*B470</f>
        <v>0.155229641069764</v>
      </c>
      <c r="E470" s="24" t="n">
        <f aca="false">$C$6+$C$7*($B$8*B470+SQRT(1-$B$8^2)*C470)</f>
        <v>0.280986790909456</v>
      </c>
      <c r="F470" s="24" t="n">
        <f aca="false">$B$9*D470+(1-$B$9)*E470</f>
        <v>0.21810821598961</v>
      </c>
      <c r="G470" s="21"/>
      <c r="H470" s="21"/>
      <c r="I470" s="21"/>
      <c r="J470" s="21"/>
      <c r="K470" s="21"/>
      <c r="L470" s="21"/>
      <c r="M470" s="21"/>
      <c r="N470" s="21"/>
      <c r="O470" s="21"/>
      <c r="P470" s="21"/>
    </row>
    <row r="471" customFormat="false" ht="15" hidden="false" customHeight="false" outlineLevel="0" collapsed="false">
      <c r="A471" s="21" t="n">
        <v>447</v>
      </c>
      <c r="B471" s="27" t="n">
        <v>-1.10833039961235</v>
      </c>
      <c r="C471" s="27" t="n">
        <v>0.684711058561279</v>
      </c>
      <c r="D471" s="24" t="n">
        <f aca="false">$B$6+$B$7*B471</f>
        <v>-0.0608330399612352</v>
      </c>
      <c r="E471" s="24" t="n">
        <f aca="false">$C$6+$C$7*($B$8*B471+SQRT(1-$B$8^2)*C471)</f>
        <v>0.179842201192791</v>
      </c>
      <c r="F471" s="24" t="n">
        <f aca="false">$B$9*D471+(1-$B$9)*E471</f>
        <v>0.059504580615778</v>
      </c>
      <c r="G471" s="21"/>
      <c r="H471" s="21"/>
      <c r="I471" s="21"/>
      <c r="J471" s="21"/>
      <c r="K471" s="21"/>
      <c r="L471" s="21"/>
      <c r="M471" s="21"/>
      <c r="N471" s="21"/>
      <c r="O471" s="21"/>
      <c r="P471" s="21"/>
    </row>
    <row r="472" customFormat="false" ht="15" hidden="false" customHeight="false" outlineLevel="0" collapsed="false">
      <c r="A472" s="21" t="n">
        <v>448</v>
      </c>
      <c r="B472" s="27" t="n">
        <v>-0.503547160483646</v>
      </c>
      <c r="C472" s="27" t="n">
        <v>-0.867297127169907</v>
      </c>
      <c r="D472" s="24" t="n">
        <f aca="false">$B$6+$B$7*B472</f>
        <v>-0.000354716048364637</v>
      </c>
      <c r="E472" s="24" t="n">
        <f aca="false">$C$6+$C$7*($B$8*B472+SQRT(1-$B$8^2)*C472)</f>
        <v>-0.100096719775186</v>
      </c>
      <c r="F472" s="24" t="n">
        <f aca="false">$B$9*D472+(1-$B$9)*E472</f>
        <v>-0.0502257179117754</v>
      </c>
      <c r="G472" s="21"/>
      <c r="H472" s="21"/>
      <c r="I472" s="21"/>
      <c r="J472" s="21"/>
      <c r="K472" s="21"/>
      <c r="L472" s="21"/>
      <c r="M472" s="21"/>
      <c r="N472" s="21"/>
      <c r="O472" s="21"/>
      <c r="P472" s="21"/>
    </row>
    <row r="473" customFormat="false" ht="15" hidden="false" customHeight="false" outlineLevel="0" collapsed="false">
      <c r="A473" s="21" t="n">
        <v>449</v>
      </c>
      <c r="B473" s="27" t="n">
        <v>0.36329807488324</v>
      </c>
      <c r="C473" s="27" t="n">
        <v>-1.4205937321516</v>
      </c>
      <c r="D473" s="24" t="n">
        <f aca="false">$B$6+$B$7*B473</f>
        <v>0.086329807488324</v>
      </c>
      <c r="E473" s="24" t="n">
        <f aca="false">$C$6+$C$7*($B$8*B473+SQRT(1-$B$8^2)*C473)</f>
        <v>-0.173846459050063</v>
      </c>
      <c r="F473" s="24" t="n">
        <f aca="false">$B$9*D473+(1-$B$9)*E473</f>
        <v>-0.0437583257808694</v>
      </c>
      <c r="G473" s="21"/>
      <c r="H473" s="21"/>
      <c r="I473" s="21"/>
      <c r="J473" s="21"/>
      <c r="K473" s="21"/>
      <c r="L473" s="21"/>
      <c r="M473" s="21"/>
      <c r="N473" s="21"/>
      <c r="O473" s="21"/>
      <c r="P473" s="21"/>
    </row>
    <row r="474" customFormat="false" ht="15" hidden="false" customHeight="false" outlineLevel="0" collapsed="false">
      <c r="A474" s="21" t="n">
        <v>450</v>
      </c>
      <c r="B474" s="27" t="n">
        <v>-0.787475426634915</v>
      </c>
      <c r="C474" s="27" t="n">
        <v>-1.08892386916685</v>
      </c>
      <c r="D474" s="24" t="n">
        <f aca="false">$B$6+$B$7*B474</f>
        <v>-0.0287475426634915</v>
      </c>
      <c r="E474" s="24" t="n">
        <f aca="false">$C$6+$C$7*($B$8*B474+SQRT(1-$B$8^2)*C474)</f>
        <v>-0.154883644921075</v>
      </c>
      <c r="F474" s="24" t="n">
        <f aca="false">$B$9*D474+(1-$B$9)*E474</f>
        <v>-0.0918155937922833</v>
      </c>
      <c r="G474" s="21"/>
      <c r="H474" s="21"/>
      <c r="I474" s="21"/>
      <c r="J474" s="21"/>
      <c r="K474" s="21"/>
      <c r="L474" s="21"/>
      <c r="M474" s="21"/>
      <c r="N474" s="21"/>
      <c r="O474" s="21"/>
      <c r="P474" s="21"/>
    </row>
    <row r="475" customFormat="false" ht="15" hidden="false" customHeight="false" outlineLevel="0" collapsed="false">
      <c r="A475" s="21" t="n">
        <v>451</v>
      </c>
      <c r="B475" s="27" t="n">
        <v>-1.23205530481871</v>
      </c>
      <c r="C475" s="27" t="n">
        <v>-0.528839568792686</v>
      </c>
      <c r="D475" s="24" t="n">
        <f aca="false">$B$6+$B$7*B475</f>
        <v>-0.0732055304818713</v>
      </c>
      <c r="E475" s="24" t="n">
        <f aca="false">$C$6+$C$7*($B$8*B475+SQRT(1-$B$8^2)*C475)</f>
        <v>-0.0629131801395936</v>
      </c>
      <c r="F475" s="24" t="n">
        <f aca="false">$B$9*D475+(1-$B$9)*E475</f>
        <v>-0.0680593553107325</v>
      </c>
      <c r="G475" s="21"/>
      <c r="H475" s="21"/>
      <c r="I475" s="21"/>
      <c r="J475" s="21"/>
      <c r="K475" s="21"/>
      <c r="L475" s="21"/>
      <c r="M475" s="21"/>
      <c r="N475" s="21"/>
      <c r="O475" s="21"/>
      <c r="P475" s="21"/>
    </row>
    <row r="476" customFormat="false" ht="15" hidden="false" customHeight="false" outlineLevel="0" collapsed="false">
      <c r="A476" s="21" t="n">
        <v>452</v>
      </c>
      <c r="B476" s="27" t="n">
        <v>0.523359891943649</v>
      </c>
      <c r="C476" s="27" t="n">
        <v>0.390806901208134</v>
      </c>
      <c r="D476" s="24" t="n">
        <f aca="false">$B$6+$B$7*B476</f>
        <v>0.102335989194365</v>
      </c>
      <c r="E476" s="24" t="n">
        <f aca="false">$C$6+$C$7*($B$8*B476+SQRT(1-$B$8^2)*C476)</f>
        <v>0.187516595351202</v>
      </c>
      <c r="F476" s="24" t="n">
        <f aca="false">$B$9*D476+(1-$B$9)*E476</f>
        <v>0.144926292272784</v>
      </c>
      <c r="G476" s="21"/>
      <c r="H476" s="21"/>
      <c r="I476" s="21"/>
      <c r="J476" s="21"/>
      <c r="K476" s="21"/>
      <c r="L476" s="21"/>
      <c r="M476" s="21"/>
      <c r="N476" s="21"/>
      <c r="O476" s="21"/>
      <c r="P476" s="21"/>
    </row>
    <row r="477" customFormat="false" ht="15" hidden="false" customHeight="false" outlineLevel="0" collapsed="false">
      <c r="A477" s="21" t="n">
        <v>453</v>
      </c>
      <c r="B477" s="27" t="n">
        <v>0.105783381905827</v>
      </c>
      <c r="C477" s="27" t="n">
        <v>-0.454139088383104</v>
      </c>
      <c r="D477" s="24" t="n">
        <f aca="false">$B$6+$B$7*B477</f>
        <v>0.0605783381905827</v>
      </c>
      <c r="E477" s="24" t="n">
        <f aca="false">$C$6+$C$7*($B$8*B477+SQRT(1-$B$8^2)*C477)</f>
        <v>0.00523861217292783</v>
      </c>
      <c r="F477" s="24" t="n">
        <f aca="false">$B$9*D477+(1-$B$9)*E477</f>
        <v>0.0329084751817553</v>
      </c>
      <c r="G477" s="21"/>
      <c r="H477" s="21"/>
      <c r="I477" s="21"/>
      <c r="J477" s="21"/>
      <c r="K477" s="21"/>
      <c r="L477" s="21"/>
      <c r="M477" s="21"/>
      <c r="N477" s="21"/>
      <c r="O477" s="21"/>
      <c r="P477" s="21"/>
    </row>
    <row r="478" customFormat="false" ht="15" hidden="false" customHeight="false" outlineLevel="0" collapsed="false">
      <c r="A478" s="21" t="n">
        <v>454</v>
      </c>
      <c r="B478" s="27" t="n">
        <v>1.23856687706238</v>
      </c>
      <c r="C478" s="27" t="n">
        <v>0.974323498130848</v>
      </c>
      <c r="D478" s="24" t="n">
        <f aca="false">$B$6+$B$7*B478</f>
        <v>0.173856687706238</v>
      </c>
      <c r="E478" s="24" t="n">
        <f aca="false">$C$6+$C$7*($B$8*B478+SQRT(1-$B$8^2)*C478)</f>
        <v>0.330470308268426</v>
      </c>
      <c r="F478" s="24" t="n">
        <f aca="false">$B$9*D478+(1-$B$9)*E478</f>
        <v>0.252163497987332</v>
      </c>
      <c r="G478" s="21"/>
      <c r="H478" s="21"/>
      <c r="I478" s="21"/>
      <c r="J478" s="21"/>
      <c r="K478" s="21"/>
      <c r="L478" s="21"/>
      <c r="M478" s="21"/>
      <c r="N478" s="21"/>
      <c r="O478" s="21"/>
      <c r="P478" s="21"/>
    </row>
    <row r="479" customFormat="false" ht="15" hidden="false" customHeight="false" outlineLevel="0" collapsed="false">
      <c r="A479" s="21" t="n">
        <v>455</v>
      </c>
      <c r="B479" s="27" t="n">
        <v>0.261562915912151</v>
      </c>
      <c r="C479" s="27" t="n">
        <v>-1.15221698070601</v>
      </c>
      <c r="D479" s="24" t="n">
        <f aca="false">$B$6+$B$7*B479</f>
        <v>0.0761562915912151</v>
      </c>
      <c r="E479" s="24" t="n">
        <f aca="false">$C$6+$C$7*($B$8*B479+SQRT(1-$B$8^2)*C479)</f>
        <v>-0.125324977419513</v>
      </c>
      <c r="F479" s="24" t="n">
        <f aca="false">$B$9*D479+(1-$B$9)*E479</f>
        <v>-0.0245843429141487</v>
      </c>
      <c r="G479" s="21"/>
      <c r="H479" s="21"/>
      <c r="I479" s="21"/>
      <c r="J479" s="21"/>
      <c r="K479" s="21"/>
      <c r="L479" s="21"/>
      <c r="M479" s="21"/>
      <c r="N479" s="21"/>
      <c r="O479" s="21"/>
      <c r="P479" s="21"/>
    </row>
    <row r="480" customFormat="false" ht="15" hidden="false" customHeight="false" outlineLevel="0" collapsed="false">
      <c r="A480" s="21" t="n">
        <v>456</v>
      </c>
      <c r="B480" s="27" t="n">
        <v>1.52066993658588</v>
      </c>
      <c r="C480" s="27" t="n">
        <v>-0.0282015703592641</v>
      </c>
      <c r="D480" s="24" t="n">
        <f aca="false">$B$6+$B$7*B480</f>
        <v>0.202066993658588</v>
      </c>
      <c r="E480" s="24" t="n">
        <f aca="false">$C$6+$C$7*($B$8*B480+SQRT(1-$B$8^2)*C480)</f>
        <v>0.145300440877404</v>
      </c>
      <c r="F480" s="24" t="n">
        <f aca="false">$B$9*D480+(1-$B$9)*E480</f>
        <v>0.173683717267996</v>
      </c>
      <c r="G480" s="21"/>
      <c r="H480" s="21"/>
      <c r="I480" s="21"/>
      <c r="J480" s="21"/>
      <c r="K480" s="21"/>
      <c r="L480" s="21"/>
      <c r="M480" s="21"/>
      <c r="N480" s="21"/>
      <c r="O480" s="21"/>
      <c r="P480" s="21"/>
    </row>
    <row r="481" customFormat="false" ht="15" hidden="false" customHeight="false" outlineLevel="0" collapsed="false">
      <c r="A481" s="21" t="n">
        <v>457</v>
      </c>
      <c r="B481" s="27" t="n">
        <v>0.124627170648068</v>
      </c>
      <c r="C481" s="27" t="n">
        <v>-0.384907692101221</v>
      </c>
      <c r="D481" s="24" t="n">
        <f aca="false">$B$6+$B$7*B481</f>
        <v>0.0624627170648068</v>
      </c>
      <c r="E481" s="24" t="n">
        <f aca="false">$C$6+$C$7*($B$8*B481+SQRT(1-$B$8^2)*C481)</f>
        <v>0.0195588913282997</v>
      </c>
      <c r="F481" s="24" t="n">
        <f aca="false">$B$9*D481+(1-$B$9)*E481</f>
        <v>0.0410108041965533</v>
      </c>
      <c r="G481" s="21"/>
      <c r="H481" s="21"/>
      <c r="I481" s="21"/>
      <c r="J481" s="21"/>
      <c r="K481" s="21"/>
      <c r="L481" s="21"/>
      <c r="M481" s="21"/>
      <c r="N481" s="21"/>
      <c r="O481" s="21"/>
      <c r="P481" s="21"/>
    </row>
    <row r="482" customFormat="false" ht="15" hidden="false" customHeight="false" outlineLevel="0" collapsed="false">
      <c r="A482" s="21" t="n">
        <v>458</v>
      </c>
      <c r="B482" s="27" t="n">
        <v>-1.73036759877259</v>
      </c>
      <c r="C482" s="27" t="n">
        <v>0.132258450405473</v>
      </c>
      <c r="D482" s="24" t="n">
        <f aca="false">$B$6+$B$7*B482</f>
        <v>-0.123036759877259</v>
      </c>
      <c r="E482" s="24" t="n">
        <f aca="false">$C$6+$C$7*($B$8*B482+SQRT(1-$B$8^2)*C482)</f>
        <v>0.0467025534622649</v>
      </c>
      <c r="F482" s="24" t="n">
        <f aca="false">$B$9*D482+(1-$B$9)*E482</f>
        <v>-0.0381671032074969</v>
      </c>
      <c r="G482" s="21"/>
      <c r="H482" s="21"/>
      <c r="I482" s="21"/>
      <c r="J482" s="21"/>
      <c r="K482" s="21"/>
      <c r="L482" s="21"/>
      <c r="M482" s="21"/>
      <c r="N482" s="21"/>
      <c r="O482" s="21"/>
      <c r="P482" s="21"/>
    </row>
    <row r="483" customFormat="false" ht="15" hidden="false" customHeight="false" outlineLevel="0" collapsed="false">
      <c r="A483" s="21" t="n">
        <v>459</v>
      </c>
      <c r="B483" s="27" t="n">
        <v>-0.787557189357319</v>
      </c>
      <c r="C483" s="27" t="n">
        <v>-2.08050833745865</v>
      </c>
      <c r="D483" s="24" t="n">
        <f aca="false">$B$6+$B$7*B483</f>
        <v>-0.0287557189357319</v>
      </c>
      <c r="E483" s="24" t="n">
        <f aca="false">$C$6+$C$7*($B$8*B483+SQRT(1-$B$8^2)*C483)</f>
        <v>-0.34919699416468</v>
      </c>
      <c r="F483" s="24" t="n">
        <f aca="false">$B$9*D483+(1-$B$9)*E483</f>
        <v>-0.188976356550206</v>
      </c>
      <c r="G483" s="21"/>
      <c r="H483" s="21"/>
      <c r="I483" s="21"/>
      <c r="J483" s="21"/>
      <c r="K483" s="21"/>
      <c r="L483" s="21"/>
      <c r="M483" s="21"/>
      <c r="N483" s="21"/>
      <c r="O483" s="21"/>
      <c r="P483" s="21"/>
    </row>
    <row r="484" customFormat="false" ht="15" hidden="false" customHeight="false" outlineLevel="0" collapsed="false">
      <c r="A484" s="21" t="n">
        <v>460</v>
      </c>
      <c r="B484" s="27" t="n">
        <v>-0.695451525027642</v>
      </c>
      <c r="C484" s="27" t="n">
        <v>1.00538030745895</v>
      </c>
      <c r="D484" s="24" t="n">
        <f aca="false">$B$6+$B$7*B484</f>
        <v>-0.0195451525027641</v>
      </c>
      <c r="E484" s="24" t="n">
        <f aca="false">$C$6+$C$7*($B$8*B484+SQRT(1-$B$8^2)*C484)</f>
        <v>0.259195439056247</v>
      </c>
      <c r="F484" s="24" t="n">
        <f aca="false">$B$9*D484+(1-$B$9)*E484</f>
        <v>0.119825143276741</v>
      </c>
      <c r="G484" s="21"/>
      <c r="H484" s="21"/>
      <c r="I484" s="21"/>
      <c r="J484" s="21"/>
      <c r="K484" s="21"/>
      <c r="L484" s="21"/>
      <c r="M484" s="21"/>
      <c r="N484" s="21"/>
      <c r="O484" s="21"/>
      <c r="P484" s="21"/>
    </row>
    <row r="485" customFormat="false" ht="15" hidden="false" customHeight="false" outlineLevel="0" collapsed="false">
      <c r="A485" s="21" t="n">
        <v>461</v>
      </c>
      <c r="B485" s="27" t="n">
        <v>0.670244033870573</v>
      </c>
      <c r="C485" s="27" t="n">
        <v>0.979313151076704</v>
      </c>
      <c r="D485" s="24" t="n">
        <f aca="false">$B$6+$B$7*B485</f>
        <v>0.117024403387057</v>
      </c>
      <c r="E485" s="24" t="n">
        <f aca="false">$C$6+$C$7*($B$8*B485+SQRT(1-$B$8^2)*C485)</f>
        <v>0.308715162837628</v>
      </c>
      <c r="F485" s="24" t="n">
        <f aca="false">$B$9*D485+(1-$B$9)*E485</f>
        <v>0.212869783112342</v>
      </c>
      <c r="G485" s="21"/>
      <c r="H485" s="21"/>
      <c r="I485" s="21"/>
      <c r="J485" s="21"/>
      <c r="K485" s="21"/>
      <c r="L485" s="21"/>
      <c r="M485" s="21"/>
      <c r="N485" s="21"/>
      <c r="O485" s="21"/>
      <c r="P485" s="21"/>
    </row>
    <row r="486" customFormat="false" ht="15" hidden="false" customHeight="false" outlineLevel="0" collapsed="false">
      <c r="A486" s="21" t="n">
        <v>462</v>
      </c>
      <c r="B486" s="27" t="n">
        <v>0.831183685988995</v>
      </c>
      <c r="C486" s="27" t="n">
        <v>-1.05848680363921</v>
      </c>
      <c r="D486" s="24" t="n">
        <f aca="false">$B$6+$B$7*B486</f>
        <v>0.1331183685989</v>
      </c>
      <c r="E486" s="24" t="n">
        <f aca="false">$C$6+$C$7*($B$8*B486+SQRT(1-$B$8^2)*C486)</f>
        <v>-0.084172858031288</v>
      </c>
      <c r="F486" s="24" t="n">
        <f aca="false">$B$9*D486+(1-$B$9)*E486</f>
        <v>0.0244727552838058</v>
      </c>
      <c r="G486" s="21"/>
      <c r="H486" s="21"/>
      <c r="I486" s="21"/>
      <c r="J486" s="21"/>
      <c r="K486" s="21"/>
      <c r="L486" s="21"/>
      <c r="M486" s="21"/>
      <c r="N486" s="21"/>
      <c r="O486" s="21"/>
      <c r="P486" s="21"/>
    </row>
    <row r="487" customFormat="false" ht="15" hidden="false" customHeight="false" outlineLevel="0" collapsed="false">
      <c r="A487" s="21" t="n">
        <v>463</v>
      </c>
      <c r="B487" s="27" t="n">
        <v>-0.68785607273816</v>
      </c>
      <c r="C487" s="27" t="n">
        <v>-0.886060639172527</v>
      </c>
      <c r="D487" s="24" t="n">
        <f aca="false">$B$6+$B$7*B487</f>
        <v>-0.018785607273816</v>
      </c>
      <c r="E487" s="24" t="n">
        <f aca="false">$C$6+$C$7*($B$8*B487+SQRT(1-$B$8^2)*C487)</f>
        <v>-0.111145958680487</v>
      </c>
      <c r="F487" s="24" t="n">
        <f aca="false">$B$9*D487+(1-$B$9)*E487</f>
        <v>-0.0649657829771517</v>
      </c>
      <c r="G487" s="21"/>
      <c r="H487" s="21"/>
      <c r="I487" s="21"/>
      <c r="J487" s="21"/>
      <c r="K487" s="21"/>
      <c r="L487" s="21"/>
      <c r="M487" s="21"/>
      <c r="N487" s="21"/>
      <c r="O487" s="21"/>
      <c r="P487" s="21"/>
    </row>
    <row r="488" customFormat="false" ht="15" hidden="false" customHeight="false" outlineLevel="0" collapsed="false">
      <c r="A488" s="21" t="n">
        <v>464</v>
      </c>
      <c r="B488" s="27" t="n">
        <v>-1.19532271572087</v>
      </c>
      <c r="C488" s="27" t="n">
        <v>0.271425257951251</v>
      </c>
      <c r="D488" s="24" t="n">
        <f aca="false">$B$6+$B$7*B488</f>
        <v>-0.0695322715720872</v>
      </c>
      <c r="E488" s="24" t="n">
        <f aca="false">$C$6+$C$7*($B$8*B488+SQRT(1-$B$8^2)*C488)</f>
        <v>0.0953753621938745</v>
      </c>
      <c r="F488" s="24" t="n">
        <f aca="false">$B$9*D488+(1-$B$9)*E488</f>
        <v>0.0129215453108937</v>
      </c>
      <c r="G488" s="21"/>
      <c r="H488" s="21"/>
      <c r="I488" s="21"/>
      <c r="J488" s="21"/>
      <c r="K488" s="21"/>
      <c r="L488" s="21"/>
      <c r="M488" s="21"/>
      <c r="N488" s="21"/>
      <c r="O488" s="21"/>
      <c r="P488" s="21"/>
    </row>
    <row r="489" customFormat="false" ht="15" hidden="false" customHeight="false" outlineLevel="0" collapsed="false">
      <c r="A489" s="21" t="n">
        <v>465</v>
      </c>
      <c r="B489" s="27" t="n">
        <v>0.0967447421734091</v>
      </c>
      <c r="C489" s="27" t="n">
        <v>0.206218427371911</v>
      </c>
      <c r="D489" s="24" t="n">
        <f aca="false">$B$6+$B$7*B489</f>
        <v>0.0596744742173409</v>
      </c>
      <c r="E489" s="24" t="n">
        <f aca="false">$C$6+$C$7*($B$8*B489+SQRT(1-$B$8^2)*C489)</f>
        <v>0.134280183496566</v>
      </c>
      <c r="F489" s="24" t="n">
        <f aca="false">$B$9*D489+(1-$B$9)*E489</f>
        <v>0.0969773288569536</v>
      </c>
      <c r="G489" s="21"/>
      <c r="H489" s="21"/>
      <c r="I489" s="21"/>
      <c r="J489" s="21"/>
      <c r="K489" s="21"/>
      <c r="L489" s="21"/>
      <c r="M489" s="21"/>
      <c r="N489" s="21"/>
      <c r="O489" s="21"/>
      <c r="P489" s="21"/>
    </row>
    <row r="490" customFormat="false" ht="15" hidden="false" customHeight="false" outlineLevel="0" collapsed="false">
      <c r="A490" s="21" t="n">
        <v>466</v>
      </c>
      <c r="B490" s="27" t="n">
        <v>-0.885181986683809</v>
      </c>
      <c r="C490" s="27" t="n">
        <v>1.01308896964345</v>
      </c>
      <c r="D490" s="24" t="n">
        <f aca="false">$B$6+$B$7*B490</f>
        <v>-0.0385181986683809</v>
      </c>
      <c r="E490" s="24" t="n">
        <f aca="false">$C$6+$C$7*($B$8*B490+SQRT(1-$B$8^2)*C490)</f>
        <v>0.253116803706121</v>
      </c>
      <c r="F490" s="24" t="n">
        <f aca="false">$B$9*D490+(1-$B$9)*E490</f>
        <v>0.10729930251887</v>
      </c>
      <c r="G490" s="21"/>
      <c r="H490" s="21"/>
      <c r="I490" s="21"/>
      <c r="J490" s="21"/>
      <c r="K490" s="21"/>
      <c r="L490" s="21"/>
      <c r="M490" s="21"/>
      <c r="N490" s="21"/>
      <c r="O490" s="21"/>
      <c r="P490" s="21"/>
    </row>
    <row r="491" customFormat="false" ht="15" hidden="false" customHeight="false" outlineLevel="0" collapsed="false">
      <c r="A491" s="21" t="n">
        <v>467</v>
      </c>
      <c r="B491" s="27" t="n">
        <v>0.370660989271103</v>
      </c>
      <c r="C491" s="27" t="n">
        <v>-0.232215940184124</v>
      </c>
      <c r="D491" s="24" t="n">
        <f aca="false">$B$6+$B$7*B491</f>
        <v>0.0870660989271103</v>
      </c>
      <c r="E491" s="24" t="n">
        <f aca="false">$C$6+$C$7*($B$8*B491+SQRT(1-$B$8^2)*C491)</f>
        <v>0.0593215944835031</v>
      </c>
      <c r="F491" s="24" t="n">
        <f aca="false">$B$9*D491+(1-$B$9)*E491</f>
        <v>0.0731938467053067</v>
      </c>
      <c r="G491" s="21"/>
      <c r="H491" s="21"/>
      <c r="I491" s="21"/>
      <c r="J491" s="21"/>
      <c r="K491" s="21"/>
      <c r="L491" s="21"/>
      <c r="M491" s="21"/>
      <c r="N491" s="21"/>
      <c r="O491" s="21"/>
      <c r="P491" s="21"/>
    </row>
    <row r="492" customFormat="false" ht="15" hidden="false" customHeight="false" outlineLevel="0" collapsed="false">
      <c r="A492" s="21" t="n">
        <v>468</v>
      </c>
      <c r="B492" s="27" t="n">
        <v>-0.390339125993401</v>
      </c>
      <c r="C492" s="27" t="n">
        <v>0.344915708059075</v>
      </c>
      <c r="D492" s="24" t="n">
        <f aca="false">$B$6+$B$7*B492</f>
        <v>0.0109660874006599</v>
      </c>
      <c r="E492" s="24" t="n">
        <f aca="false">$C$6+$C$7*($B$8*B492+SQRT(1-$B$8^2)*C492)</f>
        <v>0.141975834081504</v>
      </c>
      <c r="F492" s="24" t="n">
        <f aca="false">$B$9*D492+(1-$B$9)*E492</f>
        <v>0.076470960741082</v>
      </c>
      <c r="G492" s="21"/>
      <c r="H492" s="21"/>
      <c r="I492" s="21"/>
      <c r="J492" s="21"/>
      <c r="K492" s="21"/>
      <c r="L492" s="21"/>
      <c r="M492" s="21"/>
      <c r="N492" s="21"/>
      <c r="O492" s="21"/>
      <c r="P492" s="21"/>
    </row>
    <row r="493" customFormat="false" ht="15" hidden="false" customHeight="false" outlineLevel="0" collapsed="false">
      <c r="A493" s="21" t="n">
        <v>469</v>
      </c>
      <c r="B493" s="27" t="n">
        <v>0.206407631364979</v>
      </c>
      <c r="C493" s="27" t="n">
        <v>-0.601892051085919</v>
      </c>
      <c r="D493" s="24" t="n">
        <f aca="false">$B$6+$B$7*B493</f>
        <v>0.0706407631364979</v>
      </c>
      <c r="E493" s="24" t="n">
        <f aca="false">$C$6+$C$7*($B$8*B493+SQRT(1-$B$8^2)*C493)</f>
        <v>-0.0196899671772158</v>
      </c>
      <c r="F493" s="24" t="n">
        <f aca="false">$B$9*D493+(1-$B$9)*E493</f>
        <v>0.025475397979641</v>
      </c>
      <c r="G493" s="21"/>
      <c r="H493" s="21"/>
      <c r="I493" s="21"/>
      <c r="J493" s="21"/>
      <c r="K493" s="21"/>
      <c r="L493" s="21"/>
      <c r="M493" s="21"/>
      <c r="N493" s="21"/>
      <c r="O493" s="21"/>
      <c r="P493" s="21"/>
    </row>
    <row r="494" customFormat="false" ht="15" hidden="false" customHeight="false" outlineLevel="0" collapsed="false">
      <c r="A494" s="21" t="n">
        <v>470</v>
      </c>
      <c r="B494" s="27" t="n">
        <v>0.604663016792044</v>
      </c>
      <c r="C494" s="27" t="n">
        <v>1.81146631514926</v>
      </c>
      <c r="D494" s="24" t="n">
        <f aca="false">$B$6+$B$7*B494</f>
        <v>0.110466301679204</v>
      </c>
      <c r="E494" s="24" t="n">
        <f aca="false">$C$6+$C$7*($B$8*B494+SQRT(1-$B$8^2)*C494)</f>
        <v>0.46915997334011</v>
      </c>
      <c r="F494" s="24" t="n">
        <f aca="false">$B$9*D494+(1-$B$9)*E494</f>
        <v>0.289813137509657</v>
      </c>
      <c r="G494" s="21"/>
      <c r="H494" s="21"/>
      <c r="I494" s="21"/>
      <c r="J494" s="21"/>
      <c r="K494" s="21"/>
      <c r="L494" s="21"/>
      <c r="M494" s="21"/>
      <c r="N494" s="21"/>
      <c r="O494" s="21"/>
      <c r="P494" s="21"/>
    </row>
    <row r="495" customFormat="false" ht="15" hidden="false" customHeight="false" outlineLevel="0" collapsed="false">
      <c r="A495" s="21" t="n">
        <v>471</v>
      </c>
      <c r="B495" s="27" t="n">
        <v>-0.210705839154626</v>
      </c>
      <c r="C495" s="27" t="n">
        <v>1.80083328318427</v>
      </c>
      <c r="D495" s="24" t="n">
        <f aca="false">$B$6+$B$7*B495</f>
        <v>0.0289294160845374</v>
      </c>
      <c r="E495" s="24" t="n">
        <f aca="false">$C$6+$C$7*($B$8*B495+SQRT(1-$B$8^2)*C495)</f>
        <v>0.434461578883609</v>
      </c>
      <c r="F495" s="24" t="n">
        <f aca="false">$B$9*D495+(1-$B$9)*E495</f>
        <v>0.231695497484073</v>
      </c>
      <c r="G495" s="21"/>
      <c r="H495" s="21"/>
      <c r="I495" s="21"/>
      <c r="J495" s="21"/>
      <c r="K495" s="21"/>
      <c r="L495" s="21"/>
      <c r="M495" s="21"/>
      <c r="N495" s="21"/>
      <c r="O495" s="21"/>
      <c r="P495" s="21"/>
    </row>
    <row r="496" customFormat="false" ht="15" hidden="false" customHeight="false" outlineLevel="0" collapsed="false">
      <c r="A496" s="21" t="n">
        <v>472</v>
      </c>
      <c r="B496" s="27" t="n">
        <v>0.142912086498842</v>
      </c>
      <c r="C496" s="27" t="n">
        <v>-0.587020682340595</v>
      </c>
      <c r="D496" s="24" t="n">
        <f aca="false">$B$6+$B$7*B496</f>
        <v>0.0642912086498842</v>
      </c>
      <c r="E496" s="24" t="n">
        <f aca="false">$C$6+$C$7*($B$8*B496+SQRT(1-$B$8^2)*C496)</f>
        <v>-0.0193156077556358</v>
      </c>
      <c r="F496" s="24" t="n">
        <f aca="false">$B$9*D496+(1-$B$9)*E496</f>
        <v>0.0224878004471242</v>
      </c>
      <c r="G496" s="21"/>
      <c r="H496" s="21"/>
      <c r="I496" s="21"/>
      <c r="J496" s="21"/>
      <c r="K496" s="21"/>
      <c r="L496" s="21"/>
      <c r="M496" s="21"/>
      <c r="N496" s="21"/>
      <c r="O496" s="21"/>
      <c r="P496" s="21"/>
    </row>
    <row r="497" customFormat="false" ht="15" hidden="false" customHeight="false" outlineLevel="0" collapsed="false">
      <c r="A497" s="21" t="n">
        <v>473</v>
      </c>
      <c r="B497" s="27" t="n">
        <v>-0.909626930896127</v>
      </c>
      <c r="C497" s="27" t="n">
        <v>0.78288094057616</v>
      </c>
      <c r="D497" s="24" t="n">
        <f aca="false">$B$6+$B$7*B497</f>
        <v>-0.0409626930896127</v>
      </c>
      <c r="E497" s="24" t="n">
        <f aca="false">$C$6+$C$7*($B$8*B497+SQRT(1-$B$8^2)*C497)</f>
        <v>0.207027629465095</v>
      </c>
      <c r="F497" s="24" t="n">
        <f aca="false">$B$9*D497+(1-$B$9)*E497</f>
        <v>0.0830324681877412</v>
      </c>
      <c r="G497" s="21"/>
      <c r="H497" s="21"/>
      <c r="I497" s="21"/>
      <c r="J497" s="21"/>
      <c r="K497" s="21"/>
      <c r="L497" s="21"/>
      <c r="M497" s="21"/>
      <c r="N497" s="21"/>
      <c r="O497" s="21"/>
      <c r="P497" s="21"/>
    </row>
    <row r="498" customFormat="false" ht="15" hidden="false" customHeight="false" outlineLevel="0" collapsed="false">
      <c r="A498" s="21" t="n">
        <v>474</v>
      </c>
      <c r="B498" s="27" t="n">
        <v>-0.154048598204368</v>
      </c>
      <c r="C498" s="27" t="n">
        <v>0.0273904822059155</v>
      </c>
      <c r="D498" s="24" t="n">
        <f aca="false">$B$6+$B$7*B498</f>
        <v>0.0345951401795632</v>
      </c>
      <c r="E498" s="24" t="n">
        <f aca="false">$C$6+$C$7*($B$8*B498+SQRT(1-$B$8^2)*C498)</f>
        <v>0.0892054724888873</v>
      </c>
      <c r="F498" s="24" t="n">
        <f aca="false">$B$9*D498+(1-$B$9)*E498</f>
        <v>0.0619003063342253</v>
      </c>
      <c r="G498" s="21"/>
      <c r="H498" s="21"/>
      <c r="I498" s="21"/>
      <c r="J498" s="21"/>
      <c r="K498" s="21"/>
      <c r="L498" s="21"/>
      <c r="M498" s="21"/>
      <c r="N498" s="21"/>
      <c r="O498" s="21"/>
      <c r="P498" s="21"/>
    </row>
    <row r="499" customFormat="false" ht="15" hidden="false" customHeight="false" outlineLevel="0" collapsed="false">
      <c r="A499" s="21" t="n">
        <v>475</v>
      </c>
      <c r="B499" s="27" t="n">
        <v>-0.0398397913504542</v>
      </c>
      <c r="C499" s="27" t="n">
        <v>-0.424544907631456</v>
      </c>
      <c r="D499" s="24" t="n">
        <f aca="false">$B$6+$B$7*B499</f>
        <v>0.0460160208649546</v>
      </c>
      <c r="E499" s="24" t="n">
        <f aca="false">$C$6+$C$7*($B$8*B499+SQRT(1-$B$8^2)*C499)</f>
        <v>0.00521293661845525</v>
      </c>
      <c r="F499" s="24" t="n">
        <f aca="false">$B$9*D499+(1-$B$9)*E499</f>
        <v>0.0256144787417049</v>
      </c>
      <c r="G499" s="21"/>
      <c r="H499" s="21"/>
      <c r="I499" s="21"/>
      <c r="J499" s="21"/>
      <c r="K499" s="21"/>
      <c r="L499" s="21"/>
      <c r="M499" s="21"/>
      <c r="N499" s="21"/>
      <c r="O499" s="21"/>
      <c r="P499" s="21"/>
    </row>
    <row r="500" customFormat="false" ht="15" hidden="false" customHeight="false" outlineLevel="0" collapsed="false">
      <c r="A500" s="21" t="n">
        <v>476</v>
      </c>
      <c r="B500" s="27" t="n">
        <v>0.686673360668383</v>
      </c>
      <c r="C500" s="27" t="n">
        <v>-0.580999291561071</v>
      </c>
      <c r="D500" s="24" t="n">
        <f aca="false">$B$6+$B$7*B500</f>
        <v>0.118667336066838</v>
      </c>
      <c r="E500" s="24" t="n">
        <f aca="false">$C$6+$C$7*($B$8*B500+SQRT(1-$B$8^2)*C500)</f>
        <v>0.00361479000728444</v>
      </c>
      <c r="F500" s="24" t="n">
        <f aca="false">$B$9*D500+(1-$B$9)*E500</f>
        <v>0.0611410630370614</v>
      </c>
      <c r="G500" s="21"/>
      <c r="H500" s="21"/>
      <c r="I500" s="21"/>
      <c r="J500" s="21"/>
      <c r="K500" s="21"/>
      <c r="L500" s="21"/>
      <c r="M500" s="21"/>
      <c r="N500" s="21"/>
      <c r="O500" s="21"/>
      <c r="P500" s="21"/>
    </row>
    <row r="501" customFormat="false" ht="15" hidden="false" customHeight="false" outlineLevel="0" collapsed="false">
      <c r="A501" s="21" t="n">
        <v>477</v>
      </c>
      <c r="B501" s="27" t="n">
        <v>-0.564433301279945</v>
      </c>
      <c r="C501" s="27" t="n">
        <v>-0.359721978749891</v>
      </c>
      <c r="D501" s="24" t="n">
        <f aca="false">$B$6+$B$7*B501</f>
        <v>-0.00644333012799452</v>
      </c>
      <c r="E501" s="24" t="n">
        <f aca="false">$C$6+$C$7*($B$8*B501+SQRT(1-$B$8^2)*C501)</f>
        <v>-0.00306815582732001</v>
      </c>
      <c r="F501" s="24" t="n">
        <f aca="false">$B$9*D501+(1-$B$9)*E501</f>
        <v>-0.00475574297765726</v>
      </c>
      <c r="G501" s="21"/>
      <c r="H501" s="21"/>
      <c r="I501" s="21"/>
      <c r="J501" s="21"/>
      <c r="K501" s="21"/>
      <c r="L501" s="21"/>
      <c r="M501" s="21"/>
      <c r="N501" s="21"/>
      <c r="O501" s="21"/>
      <c r="P501" s="21"/>
    </row>
    <row r="502" customFormat="false" ht="15" hidden="false" customHeight="false" outlineLevel="0" collapsed="false">
      <c r="A502" s="21" t="n">
        <v>478</v>
      </c>
      <c r="B502" s="27" t="n">
        <v>-0.346629414130815</v>
      </c>
      <c r="C502" s="27" t="n">
        <v>0.485073477079916</v>
      </c>
      <c r="D502" s="24" t="n">
        <f aca="false">$B$6+$B$7*B502</f>
        <v>0.0153370585869185</v>
      </c>
      <c r="E502" s="24" t="n">
        <f aca="false">$C$6+$C$7*($B$8*B502+SQRT(1-$B$8^2)*C502)</f>
        <v>0.171189423963041</v>
      </c>
      <c r="F502" s="24" t="n">
        <f aca="false">$B$9*D502+(1-$B$9)*E502</f>
        <v>0.0932632412749799</v>
      </c>
      <c r="G502" s="21"/>
      <c r="H502" s="21"/>
      <c r="I502" s="21"/>
      <c r="J502" s="21"/>
      <c r="K502" s="21"/>
      <c r="L502" s="21"/>
      <c r="M502" s="21"/>
      <c r="N502" s="21"/>
      <c r="O502" s="21"/>
      <c r="P502" s="21"/>
    </row>
    <row r="503" customFormat="false" ht="15" hidden="false" customHeight="false" outlineLevel="0" collapsed="false">
      <c r="A503" s="21" t="n">
        <v>479</v>
      </c>
      <c r="B503" s="27" t="n">
        <v>1.85027385797297</v>
      </c>
      <c r="C503" s="27" t="n">
        <v>-1.03493615208763</v>
      </c>
      <c r="D503" s="24" t="n">
        <f aca="false">$B$6+$B$7*B503</f>
        <v>0.235027385797297</v>
      </c>
      <c r="E503" s="24" t="n">
        <f aca="false">$C$6+$C$7*($B$8*B503+SQRT(1-$B$8^2)*C503)</f>
        <v>-0.038794284799012</v>
      </c>
      <c r="F503" s="24" t="n">
        <f aca="false">$B$9*D503+(1-$B$9)*E503</f>
        <v>0.0981165504991427</v>
      </c>
      <c r="G503" s="21"/>
      <c r="H503" s="21"/>
      <c r="I503" s="21"/>
      <c r="J503" s="21"/>
      <c r="K503" s="21"/>
      <c r="L503" s="21"/>
      <c r="M503" s="21"/>
      <c r="N503" s="21"/>
      <c r="O503" s="21"/>
      <c r="P503" s="21"/>
    </row>
    <row r="504" customFormat="false" ht="15" hidden="false" customHeight="false" outlineLevel="0" collapsed="false">
      <c r="A504" s="21" t="n">
        <v>480</v>
      </c>
      <c r="B504" s="27" t="n">
        <v>-0.324401588635215</v>
      </c>
      <c r="C504" s="27" t="n">
        <v>1.9024538386258</v>
      </c>
      <c r="D504" s="24" t="n">
        <f aca="false">$B$6+$B$7*B504</f>
        <v>0.0175598411364785</v>
      </c>
      <c r="E504" s="24" t="n">
        <f aca="false">$C$6+$C$7*($B$8*B504+SQRT(1-$B$8^2)*C504)</f>
        <v>0.449827229561182</v>
      </c>
      <c r="F504" s="24" t="n">
        <f aca="false">$B$9*D504+(1-$B$9)*E504</f>
        <v>0.23369353534883</v>
      </c>
      <c r="G504" s="21"/>
      <c r="H504" s="21"/>
      <c r="I504" s="21"/>
      <c r="J504" s="21"/>
      <c r="K504" s="21"/>
      <c r="L504" s="21"/>
      <c r="M504" s="21"/>
      <c r="N504" s="21"/>
      <c r="O504" s="21"/>
      <c r="P504" s="21"/>
    </row>
    <row r="505" customFormat="false" ht="15" hidden="false" customHeight="false" outlineLevel="0" collapsed="false">
      <c r="A505" s="21" t="n">
        <v>481</v>
      </c>
      <c r="B505" s="27" t="n">
        <v>-1.13971967971102</v>
      </c>
      <c r="C505" s="27" t="n">
        <v>0.861531256254616</v>
      </c>
      <c r="D505" s="24" t="n">
        <f aca="false">$B$6+$B$7*B505</f>
        <v>-0.0639719679711015</v>
      </c>
      <c r="E505" s="24" t="n">
        <f aca="false">$C$6+$C$7*($B$8*B505+SQRT(1-$B$8^2)*C505)</f>
        <v>0.213236170834182</v>
      </c>
      <c r="F505" s="24" t="n">
        <f aca="false">$B$9*D505+(1-$B$9)*E505</f>
        <v>0.0746321014315405</v>
      </c>
      <c r="G505" s="21"/>
      <c r="H505" s="21"/>
      <c r="I505" s="21"/>
      <c r="J505" s="21"/>
      <c r="K505" s="21"/>
      <c r="L505" s="21"/>
      <c r="M505" s="21"/>
      <c r="N505" s="21"/>
      <c r="O505" s="21"/>
      <c r="P505" s="21"/>
    </row>
    <row r="506" customFormat="false" ht="15" hidden="false" customHeight="false" outlineLevel="0" collapsed="false">
      <c r="A506" s="21" t="n">
        <v>482</v>
      </c>
      <c r="B506" s="27" t="n">
        <v>0.773498699198684</v>
      </c>
      <c r="C506" s="27" t="n">
        <v>-0.599591474100214</v>
      </c>
      <c r="D506" s="24" t="n">
        <f aca="false">$B$6+$B$7*B506</f>
        <v>0.127349869919868</v>
      </c>
      <c r="E506" s="24" t="n">
        <f aca="false">$C$6+$C$7*($B$8*B506+SQRT(1-$B$8^2)*C506)</f>
        <v>0.00344449471444981</v>
      </c>
      <c r="F506" s="24" t="n">
        <f aca="false">$B$9*D506+(1-$B$9)*E506</f>
        <v>0.0653971823171591</v>
      </c>
      <c r="G506" s="21"/>
      <c r="H506" s="21"/>
      <c r="I506" s="21"/>
      <c r="J506" s="21"/>
      <c r="K506" s="21"/>
      <c r="L506" s="21"/>
      <c r="M506" s="21"/>
      <c r="N506" s="21"/>
      <c r="O506" s="21"/>
      <c r="P506" s="21"/>
    </row>
    <row r="507" customFormat="false" ht="15" hidden="false" customHeight="false" outlineLevel="0" collapsed="false">
      <c r="A507" s="21" t="n">
        <v>483</v>
      </c>
      <c r="B507" s="27" t="n">
        <v>0.80142703156739</v>
      </c>
      <c r="C507" s="27" t="n">
        <v>-0.385871032578442</v>
      </c>
      <c r="D507" s="24" t="n">
        <f aca="false">$B$6+$B$7*B507</f>
        <v>0.130142703156739</v>
      </c>
      <c r="E507" s="24" t="n">
        <f aca="false">$C$6+$C$7*($B$8*B507+SQRT(1-$B$8^2)*C507)</f>
        <v>0.0464421103556519</v>
      </c>
      <c r="F507" s="24" t="n">
        <f aca="false">$B$9*D507+(1-$B$9)*E507</f>
        <v>0.0882924067561954</v>
      </c>
      <c r="G507" s="21"/>
      <c r="H507" s="21"/>
      <c r="I507" s="21"/>
      <c r="J507" s="21"/>
      <c r="K507" s="21"/>
      <c r="L507" s="21"/>
      <c r="M507" s="21"/>
      <c r="N507" s="21"/>
      <c r="O507" s="21"/>
      <c r="P507" s="21"/>
    </row>
    <row r="508" customFormat="false" ht="15" hidden="false" customHeight="false" outlineLevel="0" collapsed="false">
      <c r="A508" s="21" t="n">
        <v>484</v>
      </c>
      <c r="B508" s="27" t="n">
        <v>0.0137686859663336</v>
      </c>
      <c r="C508" s="27" t="n">
        <v>0.304303045382208</v>
      </c>
      <c r="D508" s="24" t="n">
        <f aca="false">$B$6+$B$7*B508</f>
        <v>0.0513768685966334</v>
      </c>
      <c r="E508" s="24" t="n">
        <f aca="false">$C$6+$C$7*($B$8*B508+SQRT(1-$B$8^2)*C508)</f>
        <v>0.150181722507566</v>
      </c>
      <c r="F508" s="24" t="n">
        <f aca="false">$B$9*D508+(1-$B$9)*E508</f>
        <v>0.100779295552099</v>
      </c>
      <c r="G508" s="21"/>
      <c r="H508" s="21"/>
      <c r="I508" s="21"/>
      <c r="J508" s="21"/>
      <c r="K508" s="21"/>
      <c r="L508" s="21"/>
      <c r="M508" s="21"/>
      <c r="N508" s="21"/>
      <c r="O508" s="21"/>
      <c r="P508" s="21"/>
    </row>
    <row r="509" customFormat="false" ht="15" hidden="false" customHeight="false" outlineLevel="0" collapsed="false">
      <c r="A509" s="21" t="n">
        <v>485</v>
      </c>
      <c r="B509" s="27" t="n">
        <v>0.448365613766039</v>
      </c>
      <c r="C509" s="27" t="n">
        <v>0.387850061278955</v>
      </c>
      <c r="D509" s="24" t="n">
        <f aca="false">$B$6+$B$7*B509</f>
        <v>0.0948365613766039</v>
      </c>
      <c r="E509" s="24" t="n">
        <f aca="false">$C$6+$C$7*($B$8*B509+SQRT(1-$B$8^2)*C509)</f>
        <v>0.183937404297892</v>
      </c>
      <c r="F509" s="24" t="n">
        <f aca="false">$B$9*D509+(1-$B$9)*E509</f>
        <v>0.139386982837248</v>
      </c>
      <c r="G509" s="21"/>
      <c r="H509" s="21"/>
      <c r="I509" s="21"/>
      <c r="J509" s="21"/>
      <c r="K509" s="21"/>
      <c r="L509" s="21"/>
      <c r="M509" s="21"/>
      <c r="N509" s="21"/>
      <c r="O509" s="21"/>
      <c r="P509" s="21"/>
    </row>
    <row r="510" customFormat="false" ht="15" hidden="false" customHeight="false" outlineLevel="0" collapsed="false">
      <c r="A510" s="21" t="n">
        <v>486</v>
      </c>
      <c r="B510" s="27" t="n">
        <v>0.924687941999973</v>
      </c>
      <c r="C510" s="27" t="n">
        <v>1.3098774423829</v>
      </c>
      <c r="D510" s="24" t="n">
        <f aca="false">$B$6+$B$7*B510</f>
        <v>0.142468794199997</v>
      </c>
      <c r="E510" s="24" t="n">
        <f aca="false">$C$6+$C$7*($B$8*B510+SQRT(1-$B$8^2)*C510)</f>
        <v>0.383670026433597</v>
      </c>
      <c r="F510" s="24" t="n">
        <f aca="false">$B$9*D510+(1-$B$9)*E510</f>
        <v>0.263069410316797</v>
      </c>
      <c r="G510" s="21"/>
      <c r="H510" s="21"/>
      <c r="I510" s="21"/>
      <c r="J510" s="21"/>
      <c r="K510" s="21"/>
      <c r="L510" s="21"/>
      <c r="M510" s="21"/>
      <c r="N510" s="21"/>
      <c r="O510" s="21"/>
      <c r="P510" s="21"/>
    </row>
    <row r="511" customFormat="false" ht="15" hidden="false" customHeight="false" outlineLevel="0" collapsed="false">
      <c r="A511" s="21" t="n">
        <v>487</v>
      </c>
      <c r="B511" s="27" t="n">
        <v>-0.877309149215047</v>
      </c>
      <c r="C511" s="27" t="n">
        <v>-0.554001403675252</v>
      </c>
      <c r="D511" s="24" t="n">
        <f aca="false">$B$6+$B$7*B511</f>
        <v>-0.0377309149215047</v>
      </c>
      <c r="E511" s="24" t="n">
        <f aca="false">$C$6+$C$7*($B$8*B511+SQRT(1-$B$8^2)*C511)</f>
        <v>-0.0536540264318029</v>
      </c>
      <c r="F511" s="24" t="n">
        <f aca="false">$B$9*D511+(1-$B$9)*E511</f>
        <v>-0.0456924706766538</v>
      </c>
      <c r="G511" s="21"/>
      <c r="H511" s="21"/>
      <c r="I511" s="21"/>
      <c r="J511" s="21"/>
      <c r="K511" s="21"/>
      <c r="L511" s="21"/>
      <c r="M511" s="21"/>
      <c r="N511" s="21"/>
      <c r="O511" s="21"/>
      <c r="P511" s="21"/>
    </row>
    <row r="512" customFormat="false" ht="15" hidden="false" customHeight="false" outlineLevel="0" collapsed="false">
      <c r="A512" s="21" t="n">
        <v>488</v>
      </c>
      <c r="B512" s="27" t="n">
        <v>0.19462233190869</v>
      </c>
      <c r="C512" s="27" t="n">
        <v>1.29908983796606</v>
      </c>
      <c r="D512" s="24" t="n">
        <f aca="false">$B$6+$B$7*B512</f>
        <v>0.069462233190869</v>
      </c>
      <c r="E512" s="24" t="n">
        <f aca="false">$C$6+$C$7*($B$8*B512+SQRT(1-$B$8^2)*C512)</f>
        <v>0.352353471920486</v>
      </c>
      <c r="F512" s="24" t="n">
        <f aca="false">$B$9*D512+(1-$B$9)*E512</f>
        <v>0.210907852555678</v>
      </c>
      <c r="G512" s="21"/>
      <c r="H512" s="21"/>
      <c r="I512" s="21"/>
      <c r="J512" s="21"/>
      <c r="K512" s="21"/>
      <c r="L512" s="21"/>
      <c r="M512" s="21"/>
      <c r="N512" s="21"/>
      <c r="O512" s="21"/>
      <c r="P512" s="21"/>
    </row>
    <row r="513" customFormat="false" ht="15" hidden="false" customHeight="false" outlineLevel="0" collapsed="false">
      <c r="A513" s="21" t="n">
        <v>489</v>
      </c>
      <c r="B513" s="27" t="n">
        <v>0.796646762149914</v>
      </c>
      <c r="C513" s="27" t="n">
        <v>-0.10159929152604</v>
      </c>
      <c r="D513" s="24" t="n">
        <f aca="false">$B$6+$B$7*B513</f>
        <v>0.129664676214991</v>
      </c>
      <c r="E513" s="24" t="n">
        <f aca="false">$C$6+$C$7*($B$8*B513+SQRT(1-$B$8^2)*C513)</f>
        <v>0.101956556688631</v>
      </c>
      <c r="F513" s="24" t="n">
        <f aca="false">$B$9*D513+(1-$B$9)*E513</f>
        <v>0.115810616451811</v>
      </c>
      <c r="G513" s="21"/>
      <c r="H513" s="21"/>
      <c r="I513" s="21"/>
      <c r="J513" s="21"/>
      <c r="K513" s="21"/>
      <c r="L513" s="21"/>
      <c r="M513" s="21"/>
      <c r="N513" s="21"/>
      <c r="O513" s="21"/>
      <c r="P513" s="21"/>
    </row>
    <row r="514" customFormat="false" ht="15" hidden="false" customHeight="false" outlineLevel="0" collapsed="false">
      <c r="A514" s="21" t="n">
        <v>490</v>
      </c>
      <c r="B514" s="27" t="n">
        <v>1.35787282359722</v>
      </c>
      <c r="C514" s="27" t="n">
        <v>0.352356090639078</v>
      </c>
      <c r="D514" s="24" t="n">
        <f aca="false">$B$6+$B$7*B514</f>
        <v>0.185787282359722</v>
      </c>
      <c r="E514" s="24" t="n">
        <f aca="false">$C$6+$C$7*($B$8*B514+SQRT(1-$B$8^2)*C514)</f>
        <v>0.213362323330097</v>
      </c>
      <c r="F514" s="24" t="n">
        <f aca="false">$B$9*D514+(1-$B$9)*E514</f>
        <v>0.19957480284491</v>
      </c>
      <c r="G514" s="21"/>
      <c r="H514" s="21"/>
      <c r="I514" s="21"/>
      <c r="J514" s="21"/>
      <c r="K514" s="21"/>
      <c r="L514" s="21"/>
      <c r="M514" s="21"/>
      <c r="N514" s="21"/>
      <c r="O514" s="21"/>
      <c r="P514" s="21"/>
    </row>
    <row r="515" customFormat="false" ht="15" hidden="false" customHeight="false" outlineLevel="0" collapsed="false">
      <c r="A515" s="21" t="n">
        <v>491</v>
      </c>
      <c r="B515" s="27" t="n">
        <v>-0.654738006354761</v>
      </c>
      <c r="C515" s="27" t="n">
        <v>-0.273659560748631</v>
      </c>
      <c r="D515" s="24" t="n">
        <f aca="false">$B$6+$B$7*B515</f>
        <v>-0.0154738006354761</v>
      </c>
      <c r="E515" s="24" t="n">
        <f aca="false">$C$6+$C$7*($B$8*B515+SQRT(1-$B$8^2)*C515)</f>
        <v>0.0101843767803439</v>
      </c>
      <c r="F515" s="24" t="n">
        <f aca="false">$B$9*D515+(1-$B$9)*E515</f>
        <v>-0.00264471192756607</v>
      </c>
      <c r="G515" s="21"/>
      <c r="H515" s="21"/>
      <c r="I515" s="21"/>
      <c r="J515" s="21"/>
      <c r="K515" s="21"/>
      <c r="L515" s="21"/>
      <c r="M515" s="21"/>
      <c r="N515" s="21"/>
      <c r="O515" s="21"/>
      <c r="P515" s="21"/>
    </row>
    <row r="516" customFormat="false" ht="15" hidden="false" customHeight="false" outlineLevel="0" collapsed="false">
      <c r="A516" s="21" t="n">
        <v>492</v>
      </c>
      <c r="B516" s="27" t="n">
        <v>-0.330257613843146</v>
      </c>
      <c r="C516" s="27" t="n">
        <v>0.636048109094062</v>
      </c>
      <c r="D516" s="24" t="n">
        <f aca="false">$B$6+$B$7*B516</f>
        <v>0.0169742386156854</v>
      </c>
      <c r="E516" s="24" t="n">
        <f aca="false">$C$6+$C$7*($B$8*B516+SQRT(1-$B$8^2)*C516)</f>
        <v>0.201429160977677</v>
      </c>
      <c r="F516" s="24" t="n">
        <f aca="false">$B$9*D516+(1-$B$9)*E516</f>
        <v>0.109201699796681</v>
      </c>
      <c r="G516" s="21"/>
      <c r="H516" s="21"/>
      <c r="I516" s="21"/>
      <c r="J516" s="21"/>
      <c r="K516" s="21"/>
      <c r="L516" s="21"/>
      <c r="M516" s="21"/>
      <c r="N516" s="21"/>
      <c r="O516" s="21"/>
      <c r="P516" s="21"/>
    </row>
    <row r="517" customFormat="false" ht="15" hidden="false" customHeight="false" outlineLevel="0" collapsed="false">
      <c r="A517" s="21" t="n">
        <v>493</v>
      </c>
      <c r="B517" s="27" t="n">
        <v>1.33012300631912</v>
      </c>
      <c r="C517" s="27" t="n">
        <v>-0.368146190572518</v>
      </c>
      <c r="D517" s="24" t="n">
        <f aca="false">$B$6+$B$7*B517</f>
        <v>0.183012300631912</v>
      </c>
      <c r="E517" s="24" t="n">
        <f aca="false">$C$6+$C$7*($B$8*B517+SQRT(1-$B$8^2)*C517)</f>
        <v>0.071063294840598</v>
      </c>
      <c r="F517" s="24" t="n">
        <f aca="false">$B$9*D517+(1-$B$9)*E517</f>
        <v>0.127037797736255</v>
      </c>
      <c r="G517" s="21"/>
      <c r="H517" s="21"/>
      <c r="I517" s="21"/>
      <c r="J517" s="21"/>
      <c r="K517" s="21"/>
      <c r="L517" s="21"/>
      <c r="M517" s="21"/>
      <c r="N517" s="21"/>
      <c r="O517" s="21"/>
      <c r="P517" s="21"/>
    </row>
    <row r="518" customFormat="false" ht="15" hidden="false" customHeight="false" outlineLevel="0" collapsed="false">
      <c r="A518" s="21" t="n">
        <v>494</v>
      </c>
      <c r="B518" s="27" t="n">
        <v>-0.831191923821818</v>
      </c>
      <c r="C518" s="27" t="n">
        <v>-0.354397668968016</v>
      </c>
      <c r="D518" s="24" t="n">
        <f aca="false">$B$6+$B$7*B518</f>
        <v>-0.0331191923821818</v>
      </c>
      <c r="E518" s="24" t="n">
        <f aca="false">$C$6+$C$7*($B$8*B518+SQRT(1-$B$8^2)*C518)</f>
        <v>-0.0126951533531467</v>
      </c>
      <c r="F518" s="24" t="n">
        <f aca="false">$B$9*D518+(1-$B$9)*E518</f>
        <v>-0.0229071728676642</v>
      </c>
      <c r="G518" s="21"/>
      <c r="H518" s="21"/>
      <c r="I518" s="21"/>
      <c r="J518" s="21"/>
      <c r="K518" s="21"/>
      <c r="L518" s="21"/>
      <c r="M518" s="21"/>
      <c r="N518" s="21"/>
      <c r="O518" s="21"/>
      <c r="P518" s="21"/>
    </row>
    <row r="519" customFormat="false" ht="15" hidden="false" customHeight="false" outlineLevel="0" collapsed="false">
      <c r="A519" s="21" t="n">
        <v>495</v>
      </c>
      <c r="B519" s="27" t="n">
        <v>0.746698395005738</v>
      </c>
      <c r="C519" s="27" t="n">
        <v>-0.296564886541274</v>
      </c>
      <c r="D519" s="24" t="n">
        <f aca="false">$B$6+$B$7*B519</f>
        <v>0.124669839500574</v>
      </c>
      <c r="E519" s="24" t="n">
        <f aca="false">$C$6+$C$7*($B$8*B519+SQRT(1-$B$8^2)*C519)</f>
        <v>0.0617533239880289</v>
      </c>
      <c r="F519" s="24" t="n">
        <f aca="false">$B$9*D519+(1-$B$9)*E519</f>
        <v>0.0932115817443014</v>
      </c>
      <c r="G519" s="21"/>
      <c r="H519" s="21"/>
      <c r="I519" s="21"/>
      <c r="J519" s="21"/>
      <c r="K519" s="21"/>
      <c r="L519" s="21"/>
      <c r="M519" s="21"/>
      <c r="N519" s="21"/>
      <c r="O519" s="21"/>
      <c r="P519" s="21"/>
    </row>
    <row r="520" customFormat="false" ht="15" hidden="false" customHeight="false" outlineLevel="0" collapsed="false">
      <c r="A520" s="21" t="n">
        <v>496</v>
      </c>
      <c r="B520" s="27" t="n">
        <v>-0.655125049163198</v>
      </c>
      <c r="C520" s="27" t="n">
        <v>-1.18834918571057</v>
      </c>
      <c r="D520" s="24" t="n">
        <f aca="false">$B$6+$B$7*B520</f>
        <v>-0.0155125049163198</v>
      </c>
      <c r="E520" s="24" t="n">
        <f aca="false">$C$6+$C$7*($B$8*B520+SQRT(1-$B$8^2)*C520)</f>
        <v>-0.16907293326595</v>
      </c>
      <c r="F520" s="24" t="n">
        <f aca="false">$B$9*D520+(1-$B$9)*E520</f>
        <v>-0.0922927190911348</v>
      </c>
      <c r="G520" s="21"/>
      <c r="H520" s="21"/>
      <c r="I520" s="21"/>
      <c r="J520" s="21"/>
      <c r="K520" s="21"/>
      <c r="L520" s="21"/>
      <c r="M520" s="21"/>
      <c r="N520" s="21"/>
      <c r="O520" s="21"/>
      <c r="P520" s="21"/>
    </row>
    <row r="521" customFormat="false" ht="15" hidden="false" customHeight="false" outlineLevel="0" collapsed="false">
      <c r="A521" s="21" t="n">
        <v>497</v>
      </c>
      <c r="B521" s="27" t="n">
        <v>0.940717668886744</v>
      </c>
      <c r="C521" s="27" t="n">
        <v>1.33068711459315</v>
      </c>
      <c r="D521" s="24" t="n">
        <f aca="false">$B$6+$B$7*B521</f>
        <v>0.144071766888674</v>
      </c>
      <c r="E521" s="24" t="n">
        <f aca="false">$C$6+$C$7*($B$8*B521+SQRT(1-$B$8^2)*C521)</f>
        <v>0.388389061799443</v>
      </c>
      <c r="F521" s="24" t="n">
        <f aca="false">$B$9*D521+(1-$B$9)*E521</f>
        <v>0.266230414344059</v>
      </c>
      <c r="G521" s="21"/>
      <c r="H521" s="21"/>
      <c r="I521" s="21"/>
      <c r="J521" s="21"/>
      <c r="K521" s="21"/>
      <c r="L521" s="21"/>
      <c r="M521" s="21"/>
      <c r="N521" s="21"/>
      <c r="O521" s="21"/>
      <c r="P521" s="21"/>
    </row>
    <row r="522" customFormat="false" ht="15" hidden="false" customHeight="false" outlineLevel="0" collapsed="false">
      <c r="A522" s="21" t="n">
        <v>498</v>
      </c>
      <c r="B522" s="27" t="n">
        <v>1.0162442398304</v>
      </c>
      <c r="C522" s="27" t="n">
        <v>-0.492711103470869</v>
      </c>
      <c r="D522" s="24" t="n">
        <f aca="false">$B$6+$B$7*B522</f>
        <v>0.151624423983041</v>
      </c>
      <c r="E522" s="24" t="n">
        <f aca="false">$C$6+$C$7*($B$8*B522+SQRT(1-$B$8^2)*C522)</f>
        <v>0.0340985060646342</v>
      </c>
      <c r="F522" s="24" t="n">
        <f aca="false">$B$9*D522+(1-$B$9)*E522</f>
        <v>0.0928614650238373</v>
      </c>
      <c r="G522" s="21"/>
      <c r="H522" s="21"/>
      <c r="I522" s="21"/>
      <c r="J522" s="21"/>
      <c r="K522" s="21"/>
      <c r="L522" s="21"/>
      <c r="M522" s="21"/>
      <c r="N522" s="21"/>
      <c r="O522" s="21"/>
      <c r="P522" s="21"/>
    </row>
    <row r="523" customFormat="false" ht="15" hidden="false" customHeight="false" outlineLevel="0" collapsed="false">
      <c r="A523" s="21" t="n">
        <v>499</v>
      </c>
      <c r="B523" s="27" t="n">
        <v>0.647047286794721</v>
      </c>
      <c r="C523" s="27" t="n">
        <v>-0.296626246558349</v>
      </c>
      <c r="D523" s="24" t="n">
        <f aca="false">$B$6+$B$7*B523</f>
        <v>0.114704728679472</v>
      </c>
      <c r="E523" s="24" t="n">
        <f aca="false">$C$6+$C$7*($B$8*B523+SQRT(1-$B$8^2)*C523)</f>
        <v>0.0577552556009928</v>
      </c>
      <c r="F523" s="24" t="n">
        <f aca="false">$B$9*D523+(1-$B$9)*E523</f>
        <v>0.0862299921402325</v>
      </c>
      <c r="G523" s="21"/>
      <c r="H523" s="21"/>
      <c r="I523" s="21"/>
      <c r="J523" s="21"/>
      <c r="K523" s="21"/>
      <c r="L523" s="21"/>
      <c r="M523" s="21"/>
      <c r="N523" s="21"/>
      <c r="O523" s="21"/>
      <c r="P523" s="21"/>
    </row>
    <row r="524" customFormat="false" ht="15" hidden="false" customHeight="false" outlineLevel="0" collapsed="false">
      <c r="A524" s="21" t="n">
        <v>500</v>
      </c>
      <c r="B524" s="27" t="n">
        <v>-0.84575059954374</v>
      </c>
      <c r="C524" s="27" t="n">
        <v>-0.389805089574216</v>
      </c>
      <c r="D524" s="24" t="n">
        <f aca="false">$B$6+$B$7*B524</f>
        <v>-0.034575059954374</v>
      </c>
      <c r="E524" s="24" t="n">
        <f aca="false">$C$6+$C$7*($B$8*B524+SQRT(1-$B$8^2)*C524)</f>
        <v>-0.0202159094694873</v>
      </c>
      <c r="F524" s="24" t="n">
        <f aca="false">$B$9*D524+(1-$B$9)*E524</f>
        <v>-0.0273954847119307</v>
      </c>
      <c r="G524" s="21"/>
      <c r="H524" s="21"/>
      <c r="I524" s="21"/>
      <c r="J524" s="21"/>
      <c r="K524" s="21"/>
      <c r="L524" s="21"/>
      <c r="M524" s="21"/>
      <c r="N524" s="21"/>
      <c r="O524" s="21"/>
      <c r="P524" s="21"/>
    </row>
    <row r="525" customFormat="false" ht="15" hidden="false" customHeight="false" outlineLevel="0" collapsed="false">
      <c r="A525" s="21" t="n">
        <v>501</v>
      </c>
      <c r="B525" s="27" t="n">
        <v>-0.280440201963338</v>
      </c>
      <c r="C525" s="27" t="n">
        <v>1.46239267068505</v>
      </c>
      <c r="D525" s="24" t="n">
        <f aca="false">$B$6+$B$7*B525</f>
        <v>0.0219559798036662</v>
      </c>
      <c r="E525" s="24" t="n">
        <f aca="false">$C$6+$C$7*($B$8*B525+SQRT(1-$B$8^2)*C525)</f>
        <v>0.365351659662612</v>
      </c>
      <c r="F525" s="24" t="n">
        <f aca="false">$B$9*D525+(1-$B$9)*E525</f>
        <v>0.193653819733139</v>
      </c>
      <c r="G525" s="21"/>
      <c r="H525" s="21"/>
      <c r="I525" s="21"/>
      <c r="J525" s="21"/>
      <c r="K525" s="21"/>
      <c r="L525" s="21"/>
      <c r="M525" s="21"/>
      <c r="N525" s="21"/>
      <c r="O525" s="21"/>
      <c r="P525" s="21"/>
    </row>
    <row r="526" customFormat="false" ht="15" hidden="false" customHeight="false" outlineLevel="0" collapsed="false">
      <c r="A526" s="21" t="n">
        <v>502</v>
      </c>
      <c r="B526" s="27" t="n">
        <v>1.27879825799401</v>
      </c>
      <c r="C526" s="27" t="n">
        <v>1.77922314603707</v>
      </c>
      <c r="D526" s="24" t="n">
        <f aca="false">$B$6+$B$7*B526</f>
        <v>0.1778798257994</v>
      </c>
      <c r="E526" s="24" t="n">
        <f aca="false">$C$6+$C$7*($B$8*B526+SQRT(1-$B$8^2)*C526)</f>
        <v>0.489807038026978</v>
      </c>
      <c r="F526" s="24" t="n">
        <f aca="false">$B$9*D526+(1-$B$9)*E526</f>
        <v>0.333843431913189</v>
      </c>
      <c r="G526" s="21"/>
      <c r="H526" s="21"/>
      <c r="I526" s="21"/>
      <c r="J526" s="21"/>
      <c r="K526" s="21"/>
      <c r="L526" s="21"/>
      <c r="M526" s="21"/>
      <c r="N526" s="21"/>
      <c r="O526" s="21"/>
      <c r="P526" s="21"/>
    </row>
    <row r="527" customFormat="false" ht="15" hidden="false" customHeight="false" outlineLevel="0" collapsed="false">
      <c r="A527" s="21" t="n">
        <v>503</v>
      </c>
      <c r="B527" s="27" t="n">
        <v>0.297758574923449</v>
      </c>
      <c r="C527" s="27" t="n">
        <v>-0.746921326327789</v>
      </c>
      <c r="D527" s="24" t="n">
        <f aca="false">$B$6+$B$7*B527</f>
        <v>0.0797758574923449</v>
      </c>
      <c r="E527" s="24" t="n">
        <f aca="false">$C$6+$C$7*($B$8*B527+SQRT(1-$B$8^2)*C527)</f>
        <v>-0.0444557472035362</v>
      </c>
      <c r="F527" s="24" t="n">
        <f aca="false">$B$9*D527+(1-$B$9)*E527</f>
        <v>0.0176600551444044</v>
      </c>
      <c r="G527" s="21"/>
      <c r="H527" s="21"/>
      <c r="I527" s="21"/>
      <c r="J527" s="21"/>
      <c r="K527" s="21"/>
      <c r="L527" s="21"/>
      <c r="M527" s="21"/>
      <c r="N527" s="21"/>
      <c r="O527" s="21"/>
      <c r="P527" s="21"/>
    </row>
    <row r="528" customFormat="false" ht="15" hidden="false" customHeight="false" outlineLevel="0" collapsed="false">
      <c r="A528" s="21" t="n">
        <v>504</v>
      </c>
      <c r="B528" s="27" t="n">
        <v>0.149760075360935</v>
      </c>
      <c r="C528" s="27" t="n">
        <v>0.31344024338112</v>
      </c>
      <c r="D528" s="24" t="n">
        <f aca="false">$B$6+$B$7*B528</f>
        <v>0.0649760075360935</v>
      </c>
      <c r="E528" s="24" t="n">
        <f aca="false">$C$6+$C$7*($B$8*B528+SQRT(1-$B$8^2)*C528)</f>
        <v>0.157411895905439</v>
      </c>
      <c r="F528" s="24" t="n">
        <f aca="false">$B$9*D528+(1-$B$9)*E528</f>
        <v>0.111193951720766</v>
      </c>
      <c r="G528" s="21"/>
      <c r="H528" s="21"/>
      <c r="I528" s="21"/>
      <c r="J528" s="21"/>
      <c r="K528" s="21"/>
      <c r="L528" s="21"/>
      <c r="M528" s="21"/>
      <c r="N528" s="21"/>
      <c r="O528" s="21"/>
      <c r="P528" s="21"/>
    </row>
    <row r="529" customFormat="false" ht="15" hidden="false" customHeight="false" outlineLevel="0" collapsed="false">
      <c r="A529" s="21" t="n">
        <v>505</v>
      </c>
      <c r="B529" s="27" t="n">
        <v>0.970312692104355</v>
      </c>
      <c r="C529" s="27" t="n">
        <v>-0.534587960714363</v>
      </c>
      <c r="D529" s="24" t="n">
        <f aca="false">$B$6+$B$7*B529</f>
        <v>0.147031269210436</v>
      </c>
      <c r="E529" s="24" t="n">
        <f aca="false">$C$6+$C$7*($B$8*B529+SQRT(1-$B$8^2)*C529)</f>
        <v>0.0240550895733575</v>
      </c>
      <c r="F529" s="24" t="n">
        <f aca="false">$B$9*D529+(1-$B$9)*E529</f>
        <v>0.0855431793918965</v>
      </c>
      <c r="G529" s="21"/>
      <c r="H529" s="21"/>
      <c r="I529" s="21"/>
      <c r="J529" s="21"/>
      <c r="K529" s="21"/>
      <c r="L529" s="21"/>
      <c r="M529" s="21"/>
      <c r="N529" s="21"/>
      <c r="O529" s="21"/>
      <c r="P529" s="21"/>
    </row>
    <row r="530" customFormat="false" ht="15" hidden="false" customHeight="false" outlineLevel="0" collapsed="false">
      <c r="A530" s="21" t="n">
        <v>506</v>
      </c>
      <c r="B530" s="27" t="n">
        <v>0.492926112626388</v>
      </c>
      <c r="C530" s="27" t="n">
        <v>-0.201537776167904</v>
      </c>
      <c r="D530" s="24" t="n">
        <f aca="false">$B$6+$B$7*B530</f>
        <v>0.0992926112626388</v>
      </c>
      <c r="E530" s="24" t="n">
        <f aca="false">$C$6+$C$7*($B$8*B530+SQRT(1-$B$8^2)*C530)</f>
        <v>0.0702238672645265</v>
      </c>
      <c r="F530" s="24" t="n">
        <f aca="false">$B$9*D530+(1-$B$9)*E530</f>
        <v>0.0847582392635826</v>
      </c>
      <c r="G530" s="21"/>
      <c r="H530" s="21"/>
      <c r="I530" s="21"/>
      <c r="J530" s="21"/>
      <c r="K530" s="21"/>
      <c r="L530" s="21"/>
      <c r="M530" s="21"/>
      <c r="N530" s="21"/>
      <c r="O530" s="21"/>
      <c r="P530" s="21"/>
    </row>
    <row r="531" customFormat="false" ht="15" hidden="false" customHeight="false" outlineLevel="0" collapsed="false">
      <c r="A531" s="21" t="n">
        <v>507</v>
      </c>
      <c r="B531" s="27" t="n">
        <v>-0.372381530131537</v>
      </c>
      <c r="C531" s="27" t="n">
        <v>-0.662941443632187</v>
      </c>
      <c r="D531" s="24" t="n">
        <f aca="false">$B$6+$B$7*B531</f>
        <v>0.0127618469868463</v>
      </c>
      <c r="E531" s="24" t="n">
        <f aca="false">$C$6+$C$7*($B$8*B531+SQRT(1-$B$8^2)*C531)</f>
        <v>-0.0548047225046946</v>
      </c>
      <c r="F531" s="24" t="n">
        <f aca="false">$B$9*D531+(1-$B$9)*E531</f>
        <v>-0.0210214377589241</v>
      </c>
      <c r="G531" s="21"/>
      <c r="H531" s="21"/>
      <c r="I531" s="21"/>
      <c r="J531" s="21"/>
      <c r="K531" s="21"/>
      <c r="L531" s="21"/>
      <c r="M531" s="21"/>
      <c r="N531" s="21"/>
      <c r="O531" s="21"/>
      <c r="P531" s="21"/>
    </row>
    <row r="532" customFormat="false" ht="15" hidden="false" customHeight="false" outlineLevel="0" collapsed="false">
      <c r="A532" s="21" t="n">
        <v>508</v>
      </c>
      <c r="B532" s="27" t="n">
        <v>-0.354073295471633</v>
      </c>
      <c r="C532" s="27" t="n">
        <v>2.01809200611798</v>
      </c>
      <c r="D532" s="24" t="n">
        <f aca="false">$B$6+$B$7*B532</f>
        <v>0.0145926704528367</v>
      </c>
      <c r="E532" s="24" t="n">
        <f aca="false">$C$6+$C$7*($B$8*B532+SQRT(1-$B$8^2)*C532)</f>
        <v>0.471300721699432</v>
      </c>
      <c r="F532" s="24" t="n">
        <f aca="false">$B$9*D532+(1-$B$9)*E532</f>
        <v>0.242946696076134</v>
      </c>
      <c r="G532" s="21"/>
      <c r="H532" s="21"/>
      <c r="I532" s="21"/>
      <c r="J532" s="21"/>
      <c r="K532" s="21"/>
      <c r="L532" s="21"/>
      <c r="M532" s="21"/>
      <c r="N532" s="21"/>
      <c r="O532" s="21"/>
      <c r="P532" s="21"/>
    </row>
    <row r="533" customFormat="false" ht="15" hidden="false" customHeight="false" outlineLevel="0" collapsed="false">
      <c r="A533" s="21" t="n">
        <v>509</v>
      </c>
      <c r="B533" s="27" t="n">
        <v>-1.14519943372469</v>
      </c>
      <c r="C533" s="27" t="n">
        <v>0.801429782963701</v>
      </c>
      <c r="D533" s="24" t="n">
        <f aca="false">$B$6+$B$7*B533</f>
        <v>-0.0645199433724691</v>
      </c>
      <c r="E533" s="24" t="n">
        <f aca="false">$C$6+$C$7*($B$8*B533+SQRT(1-$B$8^2)*C533)</f>
        <v>0.201239545285455</v>
      </c>
      <c r="F533" s="24" t="n">
        <f aca="false">$B$9*D533+(1-$B$9)*E533</f>
        <v>0.068359800956493</v>
      </c>
      <c r="G533" s="21"/>
      <c r="H533" s="21"/>
      <c r="I533" s="21"/>
      <c r="J533" s="21"/>
      <c r="K533" s="21"/>
      <c r="L533" s="21"/>
      <c r="M533" s="21"/>
      <c r="N533" s="21"/>
      <c r="O533" s="21"/>
      <c r="P533" s="21"/>
    </row>
    <row r="534" customFormat="false" ht="15" hidden="false" customHeight="false" outlineLevel="0" collapsed="false">
      <c r="A534" s="21" t="n">
        <v>510</v>
      </c>
      <c r="B534" s="27" t="n">
        <v>0.0615542392603363</v>
      </c>
      <c r="C534" s="27" t="n">
        <v>1.95504550115261</v>
      </c>
      <c r="D534" s="24" t="n">
        <f aca="false">$B$6+$B$7*B534</f>
        <v>0.0561554239260336</v>
      </c>
      <c r="E534" s="24" t="n">
        <f aca="false">$C$6+$C$7*($B$8*B534+SQRT(1-$B$8^2)*C534)</f>
        <v>0.47557128171023</v>
      </c>
      <c r="F534" s="24" t="n">
        <f aca="false">$B$9*D534+(1-$B$9)*E534</f>
        <v>0.265863352818132</v>
      </c>
      <c r="G534" s="21"/>
      <c r="H534" s="21"/>
      <c r="I534" s="21"/>
      <c r="J534" s="21"/>
      <c r="K534" s="21"/>
      <c r="L534" s="21"/>
      <c r="M534" s="21"/>
      <c r="N534" s="21"/>
      <c r="O534" s="21"/>
      <c r="P534" s="21"/>
    </row>
    <row r="535" customFormat="false" ht="15" hidden="false" customHeight="false" outlineLevel="0" collapsed="false">
      <c r="A535" s="21" t="n">
        <v>511</v>
      </c>
      <c r="B535" s="27" t="n">
        <v>1.81911328712668</v>
      </c>
      <c r="C535" s="27" t="n">
        <v>-0.327806344364348</v>
      </c>
      <c r="D535" s="24" t="n">
        <f aca="false">$B$6+$B$7*B535</f>
        <v>0.231911328712668</v>
      </c>
      <c r="E535" s="24" t="n">
        <f aca="false">$C$6+$C$7*($B$8*B535+SQRT(1-$B$8^2)*C535)</f>
        <v>0.0985278692338898</v>
      </c>
      <c r="F535" s="24" t="n">
        <f aca="false">$B$9*D535+(1-$B$9)*E535</f>
        <v>0.165219598973279</v>
      </c>
      <c r="G535" s="21"/>
      <c r="H535" s="21"/>
      <c r="I535" s="21"/>
      <c r="J535" s="21"/>
      <c r="K535" s="21"/>
      <c r="L535" s="21"/>
      <c r="M535" s="21"/>
      <c r="N535" s="21"/>
      <c r="O535" s="21"/>
      <c r="P535" s="21"/>
    </row>
    <row r="536" customFormat="false" ht="15" hidden="false" customHeight="false" outlineLevel="0" collapsed="false">
      <c r="A536" s="21" t="n">
        <v>512</v>
      </c>
      <c r="B536" s="27" t="n">
        <v>0.793007547234929</v>
      </c>
      <c r="C536" s="27" t="n">
        <v>-0.0787309397707899</v>
      </c>
      <c r="D536" s="24" t="n">
        <f aca="false">$B$6+$B$7*B536</f>
        <v>0.129300754723493</v>
      </c>
      <c r="E536" s="24" t="n">
        <f aca="false">$C$6+$C$7*($B$8*B536+SQRT(1-$B$8^2)*C536)</f>
        <v>0.106292251536739</v>
      </c>
      <c r="F536" s="24" t="n">
        <f aca="false">$B$9*D536+(1-$B$9)*E536</f>
        <v>0.117796503130116</v>
      </c>
      <c r="G536" s="21"/>
      <c r="H536" s="21"/>
      <c r="I536" s="21"/>
      <c r="J536" s="21"/>
      <c r="K536" s="21"/>
      <c r="L536" s="21"/>
      <c r="M536" s="21"/>
      <c r="N536" s="21"/>
      <c r="O536" s="21"/>
      <c r="P536" s="21"/>
    </row>
    <row r="537" customFormat="false" ht="15" hidden="false" customHeight="false" outlineLevel="0" collapsed="false">
      <c r="A537" s="21" t="n">
        <v>513</v>
      </c>
      <c r="B537" s="27" t="n">
        <v>-0.662224446720815</v>
      </c>
      <c r="C537" s="27" t="n">
        <v>-2.45343312846272</v>
      </c>
      <c r="D537" s="24" t="n">
        <f aca="false">$B$6+$B$7*B537</f>
        <v>-0.0162224446720815</v>
      </c>
      <c r="E537" s="24" t="n">
        <f aca="false">$C$6+$C$7*($B$8*B537+SQRT(1-$B$8^2)*C537)</f>
        <v>-0.417261720490743</v>
      </c>
      <c r="F537" s="24" t="n">
        <f aca="false">$B$9*D537+(1-$B$9)*E537</f>
        <v>-0.216742082581412</v>
      </c>
      <c r="G537" s="21"/>
      <c r="H537" s="21"/>
      <c r="I537" s="21"/>
      <c r="J537" s="21"/>
      <c r="K537" s="21"/>
      <c r="L537" s="21"/>
      <c r="M537" s="21"/>
      <c r="N537" s="21"/>
      <c r="O537" s="21"/>
      <c r="P537" s="21"/>
    </row>
    <row r="538" customFormat="false" ht="15" hidden="false" customHeight="false" outlineLevel="0" collapsed="false">
      <c r="A538" s="21" t="n">
        <v>514</v>
      </c>
      <c r="B538" s="27" t="n">
        <v>0.785981570345469</v>
      </c>
      <c r="C538" s="27" t="n">
        <v>-0.298079229278793</v>
      </c>
      <c r="D538" s="24" t="n">
        <f aca="false">$B$6+$B$7*B538</f>
        <v>0.128598157034547</v>
      </c>
      <c r="E538" s="24" t="n">
        <f aca="false">$C$6+$C$7*($B$8*B538+SQRT(1-$B$8^2)*C538)</f>
        <v>0.0630279016414093</v>
      </c>
      <c r="F538" s="24" t="n">
        <f aca="false">$B$9*D538+(1-$B$9)*E538</f>
        <v>0.0958130293379782</v>
      </c>
      <c r="G538" s="21"/>
      <c r="H538" s="21"/>
      <c r="I538" s="21"/>
      <c r="J538" s="21"/>
      <c r="K538" s="21"/>
      <c r="L538" s="21"/>
      <c r="M538" s="21"/>
      <c r="N538" s="21"/>
      <c r="O538" s="21"/>
      <c r="P538" s="21"/>
    </row>
    <row r="539" customFormat="false" ht="15" hidden="false" customHeight="false" outlineLevel="0" collapsed="false">
      <c r="A539" s="21" t="n">
        <v>515</v>
      </c>
      <c r="B539" s="27" t="n">
        <v>-0.502693452215697</v>
      </c>
      <c r="C539" s="27" t="n">
        <v>0.0222748335862244</v>
      </c>
      <c r="D539" s="24" t="n">
        <f aca="false">$B$6+$B$7*B539</f>
        <v>-0.000269345221569739</v>
      </c>
      <c r="E539" s="24" t="n">
        <f aca="false">$C$6+$C$7*($B$8*B539+SQRT(1-$B$8^2)*C539)</f>
        <v>0.0742572200227048</v>
      </c>
      <c r="F539" s="24" t="n">
        <f aca="false">$B$9*D539+(1-$B$9)*E539</f>
        <v>0.0369939374005675</v>
      </c>
      <c r="G539" s="21"/>
      <c r="H539" s="21"/>
      <c r="I539" s="21"/>
      <c r="J539" s="21"/>
      <c r="K539" s="21"/>
      <c r="L539" s="21"/>
      <c r="M539" s="21"/>
      <c r="N539" s="21"/>
      <c r="O539" s="21"/>
      <c r="P539" s="21"/>
    </row>
    <row r="540" customFormat="false" ht="15" hidden="false" customHeight="false" outlineLevel="0" collapsed="false">
      <c r="A540" s="21" t="n">
        <v>516</v>
      </c>
      <c r="B540" s="27" t="n">
        <v>0.261892768046847</v>
      </c>
      <c r="C540" s="27" t="n">
        <v>0.722440852262957</v>
      </c>
      <c r="D540" s="24" t="n">
        <f aca="false">$B$6+$B$7*B540</f>
        <v>0.0761892768046847</v>
      </c>
      <c r="E540" s="24" t="n">
        <f aca="false">$C$6+$C$7*($B$8*B540+SQRT(1-$B$8^2)*C540)</f>
        <v>0.242044627312726</v>
      </c>
      <c r="F540" s="24" t="n">
        <f aca="false">$B$9*D540+(1-$B$9)*E540</f>
        <v>0.159116952058705</v>
      </c>
      <c r="G540" s="21"/>
      <c r="H540" s="21"/>
      <c r="I540" s="21"/>
      <c r="J540" s="21"/>
      <c r="K540" s="21"/>
      <c r="L540" s="21"/>
      <c r="M540" s="21"/>
      <c r="N540" s="21"/>
      <c r="O540" s="21"/>
      <c r="P540" s="21"/>
    </row>
    <row r="541" customFormat="false" ht="15" hidden="false" customHeight="false" outlineLevel="0" collapsed="false">
      <c r="A541" s="21" t="n">
        <v>517</v>
      </c>
      <c r="B541" s="27" t="n">
        <v>-0.674133835528251</v>
      </c>
      <c r="C541" s="27" t="n">
        <v>0.0149852975685008</v>
      </c>
      <c r="D541" s="24" t="n">
        <f aca="false">$B$6+$B$7*B541</f>
        <v>-0.0174133835528251</v>
      </c>
      <c r="E541" s="24" t="n">
        <f aca="false">$C$6+$C$7*($B$8*B541+SQRT(1-$B$8^2)*C541)</f>
        <v>0.0659711531937977</v>
      </c>
      <c r="F541" s="24" t="n">
        <f aca="false">$B$9*D541+(1-$B$9)*E541</f>
        <v>0.0242788848204863</v>
      </c>
      <c r="G541" s="21"/>
      <c r="H541" s="21"/>
      <c r="I541" s="21"/>
      <c r="J541" s="21"/>
      <c r="K541" s="21"/>
      <c r="L541" s="21"/>
      <c r="M541" s="21"/>
      <c r="N541" s="21"/>
      <c r="O541" s="21"/>
      <c r="P541" s="21"/>
    </row>
    <row r="542" customFormat="false" ht="15" hidden="false" customHeight="false" outlineLevel="0" collapsed="false">
      <c r="A542" s="21" t="n">
        <v>518</v>
      </c>
      <c r="B542" s="27" t="n">
        <v>-1.00111884260216</v>
      </c>
      <c r="C542" s="27" t="n">
        <v>0.591424387924387</v>
      </c>
      <c r="D542" s="24" t="n">
        <f aca="false">$B$6+$B$7*B542</f>
        <v>-0.0501118842602164</v>
      </c>
      <c r="E542" s="24" t="n">
        <f aca="false">$C$6+$C$7*($B$8*B542+SQRT(1-$B$8^2)*C542)</f>
        <v>0.165850284044122</v>
      </c>
      <c r="F542" s="24" t="n">
        <f aca="false">$B$9*D542+(1-$B$9)*E542</f>
        <v>0.0578691998919527</v>
      </c>
      <c r="G542" s="21"/>
      <c r="H542" s="21"/>
      <c r="I542" s="21"/>
      <c r="J542" s="21"/>
      <c r="K542" s="21"/>
      <c r="L542" s="21"/>
      <c r="M542" s="21"/>
      <c r="N542" s="21"/>
      <c r="O542" s="21"/>
      <c r="P542" s="21"/>
    </row>
    <row r="543" customFormat="false" ht="15" hidden="false" customHeight="false" outlineLevel="0" collapsed="false">
      <c r="A543" s="21" t="n">
        <v>519</v>
      </c>
      <c r="B543" s="27" t="n">
        <v>0.104445106177628</v>
      </c>
      <c r="C543" s="27" t="n">
        <v>-0.411572261401989</v>
      </c>
      <c r="D543" s="24" t="n">
        <f aca="false">$B$6+$B$7*B543</f>
        <v>0.0604445106177628</v>
      </c>
      <c r="E543" s="24" t="n">
        <f aca="false">$C$6+$C$7*($B$8*B543+SQRT(1-$B$8^2)*C543)</f>
        <v>0.0135264416296452</v>
      </c>
      <c r="F543" s="24" t="n">
        <f aca="false">$B$9*D543+(1-$B$9)*E543</f>
        <v>0.036985476123704</v>
      </c>
      <c r="G543" s="21"/>
      <c r="H543" s="21"/>
      <c r="I543" s="21"/>
      <c r="J543" s="21"/>
      <c r="K543" s="21"/>
      <c r="L543" s="21"/>
      <c r="M543" s="21"/>
      <c r="N543" s="21"/>
      <c r="O543" s="21"/>
      <c r="P543" s="21"/>
    </row>
    <row r="544" customFormat="false" ht="15" hidden="false" customHeight="false" outlineLevel="0" collapsed="false">
      <c r="A544" s="21" t="n">
        <v>520</v>
      </c>
      <c r="B544" s="27" t="n">
        <v>1.74276180463283</v>
      </c>
      <c r="C544" s="27" t="n">
        <v>-1.1854215321319</v>
      </c>
      <c r="D544" s="24" t="n">
        <f aca="false">$B$6+$B$7*B544</f>
        <v>0.224276180463283</v>
      </c>
      <c r="E544" s="24" t="n">
        <f aca="false">$C$6+$C$7*($B$8*B544+SQRT(1-$B$8^2)*C544)</f>
        <v>-0.0725837585211991</v>
      </c>
      <c r="F544" s="24" t="n">
        <f aca="false">$B$9*D544+(1-$B$9)*E544</f>
        <v>0.0758462109710419</v>
      </c>
      <c r="G544" s="21"/>
      <c r="H544" s="21"/>
      <c r="I544" s="21"/>
      <c r="J544" s="21"/>
      <c r="K544" s="21"/>
      <c r="L544" s="21"/>
      <c r="M544" s="21"/>
      <c r="N544" s="21"/>
      <c r="O544" s="21"/>
      <c r="P544" s="21"/>
    </row>
    <row r="545" customFormat="false" ht="15" hidden="false" customHeight="false" outlineLevel="0" collapsed="false">
      <c r="A545" s="21" t="n">
        <v>521</v>
      </c>
      <c r="B545" s="27" t="n">
        <v>-0.460387587832595</v>
      </c>
      <c r="C545" s="27" t="n">
        <v>0.704713057896445</v>
      </c>
      <c r="D545" s="24" t="n">
        <f aca="false">$B$6+$B$7*B545</f>
        <v>0.00396124121674052</v>
      </c>
      <c r="E545" s="24" t="n">
        <f aca="false">$C$6+$C$7*($B$8*B545+SQRT(1-$B$8^2)*C545)</f>
        <v>0.209679489040513</v>
      </c>
      <c r="F545" s="24" t="n">
        <f aca="false">$B$9*D545+(1-$B$9)*E545</f>
        <v>0.106820365128627</v>
      </c>
      <c r="G545" s="21"/>
      <c r="H545" s="21"/>
      <c r="I545" s="21"/>
      <c r="J545" s="21"/>
      <c r="K545" s="21"/>
      <c r="L545" s="21"/>
      <c r="M545" s="21"/>
      <c r="N545" s="21"/>
      <c r="O545" s="21"/>
      <c r="P545" s="21"/>
    </row>
    <row r="546" customFormat="false" ht="15" hidden="false" customHeight="false" outlineLevel="0" collapsed="false">
      <c r="A546" s="21" t="n">
        <v>522</v>
      </c>
      <c r="B546" s="27" t="n">
        <v>-0.973092166581757</v>
      </c>
      <c r="C546" s="27" t="n">
        <v>1.16496111302095</v>
      </c>
      <c r="D546" s="24" t="n">
        <f aca="false">$B$6+$B$7*B546</f>
        <v>-0.0473092166581757</v>
      </c>
      <c r="E546" s="24" t="n">
        <f aca="false">$C$6+$C$7*($B$8*B546+SQRT(1-$B$8^2)*C546)</f>
        <v>0.279361137103618</v>
      </c>
      <c r="F546" s="24" t="n">
        <f aca="false">$B$9*D546+(1-$B$9)*E546</f>
        <v>0.116025960222721</v>
      </c>
      <c r="G546" s="21"/>
      <c r="H546" s="21"/>
      <c r="I546" s="21"/>
      <c r="J546" s="21"/>
      <c r="K546" s="21"/>
      <c r="L546" s="21"/>
      <c r="M546" s="21"/>
      <c r="N546" s="21"/>
      <c r="O546" s="21"/>
      <c r="P546" s="21"/>
    </row>
    <row r="547" customFormat="false" ht="15" hidden="false" customHeight="false" outlineLevel="0" collapsed="false">
      <c r="A547" s="21" t="n">
        <v>523</v>
      </c>
      <c r="B547" s="27" t="n">
        <v>0.407089822631767</v>
      </c>
      <c r="C547" s="27" t="n">
        <v>-0.610640898708125</v>
      </c>
      <c r="D547" s="24" t="n">
        <f aca="false">$B$6+$B$7*B547</f>
        <v>0.0907089822631767</v>
      </c>
      <c r="E547" s="24" t="n">
        <f aca="false">$C$6+$C$7*($B$8*B547+SQRT(1-$B$8^2)*C547)</f>
        <v>-0.0133770965274856</v>
      </c>
      <c r="F547" s="24" t="n">
        <f aca="false">$B$9*D547+(1-$B$9)*E547</f>
        <v>0.0386659428678456</v>
      </c>
      <c r="G547" s="21"/>
      <c r="H547" s="21"/>
      <c r="I547" s="21"/>
      <c r="J547" s="21"/>
      <c r="K547" s="21"/>
      <c r="L547" s="21"/>
      <c r="M547" s="21"/>
      <c r="N547" s="21"/>
      <c r="O547" s="21"/>
      <c r="P547" s="21"/>
    </row>
    <row r="548" customFormat="false" ht="15" hidden="false" customHeight="false" outlineLevel="0" collapsed="false">
      <c r="A548" s="21" t="n">
        <v>524</v>
      </c>
      <c r="B548" s="27" t="n">
        <v>0.888669669849737</v>
      </c>
      <c r="C548" s="27" t="n">
        <v>1.11330060153171</v>
      </c>
      <c r="D548" s="24" t="n">
        <f aca="false">$B$6+$B$7*B548</f>
        <v>0.138866966984974</v>
      </c>
      <c r="E548" s="24" t="n">
        <f aca="false">$C$6+$C$7*($B$8*B548+SQRT(1-$B$8^2)*C548)</f>
        <v>0.34370825912089</v>
      </c>
      <c r="F548" s="24" t="n">
        <f aca="false">$B$9*D548+(1-$B$9)*E548</f>
        <v>0.241287613052932</v>
      </c>
      <c r="G548" s="21"/>
      <c r="H548" s="21"/>
      <c r="I548" s="21"/>
      <c r="J548" s="21"/>
      <c r="K548" s="21"/>
      <c r="L548" s="21"/>
      <c r="M548" s="21"/>
      <c r="N548" s="21"/>
      <c r="O548" s="21"/>
      <c r="P548" s="21"/>
    </row>
    <row r="549" customFormat="false" ht="15" hidden="false" customHeight="false" outlineLevel="0" collapsed="false">
      <c r="A549" s="21" t="n">
        <v>525</v>
      </c>
      <c r="B549" s="27" t="n">
        <v>-0.85656824517312</v>
      </c>
      <c r="C549" s="27" t="n">
        <v>1.91763736008984</v>
      </c>
      <c r="D549" s="24" t="n">
        <f aca="false">$B$6+$B$7*B549</f>
        <v>-0.035656824517312</v>
      </c>
      <c r="E549" s="24" t="n">
        <f aca="false">$C$6+$C$7*($B$8*B549+SQRT(1-$B$8^2)*C549)</f>
        <v>0.431515913706505</v>
      </c>
      <c r="F549" s="24" t="n">
        <f aca="false">$B$9*D549+(1-$B$9)*E549</f>
        <v>0.197929544594597</v>
      </c>
      <c r="G549" s="21"/>
      <c r="H549" s="21"/>
      <c r="I549" s="21"/>
      <c r="J549" s="21"/>
      <c r="K549" s="21"/>
      <c r="L549" s="21"/>
      <c r="M549" s="21"/>
      <c r="N549" s="21"/>
      <c r="O549" s="21"/>
      <c r="P549" s="21"/>
    </row>
    <row r="550" customFormat="false" ht="15" hidden="false" customHeight="false" outlineLevel="0" collapsed="false">
      <c r="A550" s="21" t="n">
        <v>526</v>
      </c>
      <c r="B550" s="27" t="n">
        <v>0.813277811640958</v>
      </c>
      <c r="C550" s="27" t="n">
        <v>0.508098332647396</v>
      </c>
      <c r="D550" s="24" t="n">
        <f aca="false">$B$6+$B$7*B550</f>
        <v>0.131327781164096</v>
      </c>
      <c r="E550" s="24" t="n">
        <f aca="false">$C$6+$C$7*($B$8*B550+SQRT(1-$B$8^2)*C550)</f>
        <v>0.222097644797241</v>
      </c>
      <c r="F550" s="24" t="n">
        <f aca="false">$B$9*D550+(1-$B$9)*E550</f>
        <v>0.176712712980668</v>
      </c>
      <c r="G550" s="21"/>
      <c r="H550" s="21"/>
      <c r="I550" s="21"/>
      <c r="J550" s="21"/>
      <c r="K550" s="21"/>
      <c r="L550" s="21"/>
      <c r="M550" s="21"/>
      <c r="N550" s="21"/>
      <c r="O550" s="21"/>
      <c r="P550" s="21"/>
    </row>
    <row r="551" customFormat="false" ht="15" hidden="false" customHeight="false" outlineLevel="0" collapsed="false">
      <c r="A551" s="21" t="n">
        <v>527</v>
      </c>
      <c r="B551" s="27" t="n">
        <v>2.52673705860955</v>
      </c>
      <c r="C551" s="27" t="n">
        <v>0.331196658523137</v>
      </c>
      <c r="D551" s="24" t="n">
        <f aca="false">$B$6+$B$7*B551</f>
        <v>0.302673705860955</v>
      </c>
      <c r="E551" s="24" t="n">
        <f aca="false">$C$6+$C$7*($B$8*B551+SQRT(1-$B$8^2)*C551)</f>
        <v>0.255970507776101</v>
      </c>
      <c r="F551" s="24" t="n">
        <f aca="false">$B$9*D551+(1-$B$9)*E551</f>
        <v>0.279322106818528</v>
      </c>
      <c r="G551" s="21"/>
      <c r="H551" s="21"/>
      <c r="I551" s="21"/>
      <c r="J551" s="21"/>
      <c r="K551" s="21"/>
      <c r="L551" s="21"/>
      <c r="M551" s="21"/>
      <c r="N551" s="21"/>
      <c r="O551" s="21"/>
      <c r="P551" s="21"/>
    </row>
    <row r="552" customFormat="false" ht="15" hidden="false" customHeight="false" outlineLevel="0" collapsed="false">
      <c r="A552" s="21" t="n">
        <v>528</v>
      </c>
      <c r="B552" s="27" t="n">
        <v>-2.09536787923924</v>
      </c>
      <c r="C552" s="27" t="n">
        <v>-1.5546234633034</v>
      </c>
      <c r="D552" s="24" t="n">
        <f aca="false">$B$6+$B$7*B552</f>
        <v>-0.159536787923924</v>
      </c>
      <c r="E552" s="24" t="n">
        <f aca="false">$C$6+$C$7*($B$8*B552+SQRT(1-$B$8^2)*C552)</f>
        <v>-0.298457453349708</v>
      </c>
      <c r="F552" s="24" t="n">
        <f aca="false">$B$9*D552+(1-$B$9)*E552</f>
        <v>-0.228997120636816</v>
      </c>
      <c r="G552" s="21"/>
      <c r="H552" s="21"/>
      <c r="I552" s="21"/>
      <c r="J552" s="21"/>
      <c r="K552" s="21"/>
      <c r="L552" s="21"/>
      <c r="M552" s="21"/>
      <c r="N552" s="21"/>
      <c r="O552" s="21"/>
      <c r="P552" s="21"/>
    </row>
    <row r="553" customFormat="false" ht="15" hidden="false" customHeight="false" outlineLevel="0" collapsed="false">
      <c r="A553" s="21" t="n">
        <v>529</v>
      </c>
      <c r="B553" s="27" t="n">
        <v>-0.168008146289108</v>
      </c>
      <c r="C553" s="27" t="n">
        <v>1.89068212855133</v>
      </c>
      <c r="D553" s="24" t="n">
        <f aca="false">$B$6+$B$7*B553</f>
        <v>0.0331991853710892</v>
      </c>
      <c r="E553" s="24" t="n">
        <f aca="false">$C$6+$C$7*($B$8*B553+SQRT(1-$B$8^2)*C553)</f>
        <v>0.453776192608432</v>
      </c>
      <c r="F553" s="24" t="n">
        <f aca="false">$B$9*D553+(1-$B$9)*E553</f>
        <v>0.243487688989761</v>
      </c>
      <c r="G553" s="21"/>
      <c r="H553" s="21"/>
      <c r="I553" s="21"/>
      <c r="J553" s="21"/>
      <c r="K553" s="21"/>
      <c r="L553" s="21"/>
      <c r="M553" s="21"/>
      <c r="N553" s="21"/>
      <c r="O553" s="21"/>
      <c r="P553" s="21"/>
    </row>
    <row r="554" customFormat="false" ht="15" hidden="false" customHeight="false" outlineLevel="0" collapsed="false">
      <c r="A554" s="21" t="n">
        <v>530</v>
      </c>
      <c r="B554" s="27" t="n">
        <v>-0.0460796152170942</v>
      </c>
      <c r="C554" s="27" t="n">
        <v>0.0547131163882271</v>
      </c>
      <c r="D554" s="24" t="n">
        <f aca="false">$B$6+$B$7*B554</f>
        <v>0.0453920384782906</v>
      </c>
      <c r="E554" s="24" t="n">
        <f aca="false">$C$6+$C$7*($B$8*B554+SQRT(1-$B$8^2)*C554)</f>
        <v>0.0988783527824094</v>
      </c>
      <c r="F554" s="24" t="n">
        <f aca="false">$B$9*D554+(1-$B$9)*E554</f>
        <v>0.07213519563035</v>
      </c>
      <c r="G554" s="21"/>
      <c r="H554" s="21"/>
      <c r="I554" s="21"/>
      <c r="J554" s="21"/>
      <c r="K554" s="21"/>
      <c r="L554" s="21"/>
      <c r="M554" s="21"/>
      <c r="N554" s="21"/>
      <c r="O554" s="21"/>
      <c r="P554" s="21"/>
    </row>
    <row r="555" customFormat="false" ht="15" hidden="false" customHeight="false" outlineLevel="0" collapsed="false">
      <c r="A555" s="21" t="n">
        <v>531</v>
      </c>
      <c r="B555" s="27" t="n">
        <v>-0.524189724039628</v>
      </c>
      <c r="C555" s="27" t="n">
        <v>1.91876100991626</v>
      </c>
      <c r="D555" s="24" t="n">
        <f aca="false">$B$6+$B$7*B555</f>
        <v>-0.00241897240396279</v>
      </c>
      <c r="E555" s="24" t="n">
        <f aca="false">$C$6+$C$7*($B$8*B555+SQRT(1-$B$8^2)*C555)</f>
        <v>0.445031244049789</v>
      </c>
      <c r="F555" s="24" t="n">
        <f aca="false">$B$9*D555+(1-$B$9)*E555</f>
        <v>0.221306135822913</v>
      </c>
      <c r="G555" s="21"/>
      <c r="H555" s="21"/>
      <c r="I555" s="21"/>
      <c r="J555" s="21"/>
      <c r="K555" s="21"/>
      <c r="L555" s="21"/>
      <c r="M555" s="21"/>
      <c r="N555" s="21"/>
      <c r="O555" s="21"/>
      <c r="P555" s="21"/>
    </row>
    <row r="556" customFormat="false" ht="15" hidden="false" customHeight="false" outlineLevel="0" collapsed="false">
      <c r="A556" s="21" t="n">
        <v>532</v>
      </c>
      <c r="B556" s="27" t="n">
        <v>-0.0251542805532286</v>
      </c>
      <c r="C556" s="27" t="n">
        <v>1.82187716938646</v>
      </c>
      <c r="D556" s="24" t="n">
        <f aca="false">$B$6+$B$7*B556</f>
        <v>0.0474845719446771</v>
      </c>
      <c r="E556" s="24" t="n">
        <f aca="false">$C$6+$C$7*($B$8*B556+SQRT(1-$B$8^2)*C556)</f>
        <v>0.446007383899711</v>
      </c>
      <c r="F556" s="24" t="n">
        <f aca="false">$B$9*D556+(1-$B$9)*E556</f>
        <v>0.246745977922194</v>
      </c>
      <c r="G556" s="21"/>
      <c r="H556" s="21"/>
      <c r="I556" s="21"/>
      <c r="J556" s="21"/>
      <c r="K556" s="21"/>
      <c r="L556" s="21"/>
      <c r="M556" s="21"/>
      <c r="N556" s="21"/>
      <c r="O556" s="21"/>
      <c r="P556" s="21"/>
    </row>
    <row r="557" customFormat="false" ht="15" hidden="false" customHeight="false" outlineLevel="0" collapsed="false">
      <c r="A557" s="21" t="n">
        <v>533</v>
      </c>
      <c r="B557" s="27" t="n">
        <v>0.237572515753193</v>
      </c>
      <c r="C557" s="27" t="n">
        <v>0.675208135925194</v>
      </c>
      <c r="D557" s="24" t="n">
        <f aca="false">$B$6+$B$7*B557</f>
        <v>0.0737572515753193</v>
      </c>
      <c r="E557" s="24" t="n">
        <f aca="false">$C$6+$C$7*($B$8*B557+SQRT(1-$B$8^2)*C557)</f>
        <v>0.231816132885529</v>
      </c>
      <c r="F557" s="24" t="n">
        <f aca="false">$B$9*D557+(1-$B$9)*E557</f>
        <v>0.152786692230424</v>
      </c>
      <c r="G557" s="21"/>
      <c r="H557" s="21"/>
      <c r="I557" s="21"/>
      <c r="J557" s="21"/>
      <c r="K557" s="21"/>
      <c r="L557" s="21"/>
      <c r="M557" s="21"/>
      <c r="N557" s="21"/>
      <c r="O557" s="21"/>
      <c r="P557" s="21"/>
    </row>
    <row r="558" customFormat="false" ht="15" hidden="false" customHeight="false" outlineLevel="0" collapsed="false">
      <c r="A558" s="21" t="n">
        <v>534</v>
      </c>
      <c r="B558" s="27" t="n">
        <v>-0.345402156155883</v>
      </c>
      <c r="C558" s="27" t="n">
        <v>0.564215195911483</v>
      </c>
      <c r="D558" s="24" t="n">
        <f aca="false">$B$6+$B$7*B558</f>
        <v>0.0154597843844117</v>
      </c>
      <c r="E558" s="24" t="n">
        <f aca="false">$C$6+$C$7*($B$8*B558+SQRT(1-$B$8^2)*C558)</f>
        <v>0.186747060562371</v>
      </c>
      <c r="F558" s="24" t="n">
        <f aca="false">$B$9*D558+(1-$B$9)*E558</f>
        <v>0.101103422473391</v>
      </c>
      <c r="G558" s="21"/>
      <c r="H558" s="21"/>
      <c r="I558" s="21"/>
      <c r="J558" s="21"/>
      <c r="K558" s="21"/>
      <c r="L558" s="21"/>
      <c r="M558" s="21"/>
      <c r="N558" s="21"/>
      <c r="O558" s="21"/>
      <c r="P558" s="21"/>
    </row>
    <row r="559" customFormat="false" ht="15" hidden="false" customHeight="false" outlineLevel="0" collapsed="false">
      <c r="A559" s="21" t="n">
        <v>535</v>
      </c>
      <c r="B559" s="27" t="n">
        <v>0.0300531380612281</v>
      </c>
      <c r="C559" s="27" t="n">
        <v>0.0945432373281682</v>
      </c>
      <c r="D559" s="24" t="n">
        <f aca="false">$B$6+$B$7*B559</f>
        <v>0.0530053138061228</v>
      </c>
      <c r="E559" s="24" t="n">
        <f aca="false">$C$6+$C$7*($B$8*B559+SQRT(1-$B$8^2)*C559)</f>
        <v>0.109728740729238</v>
      </c>
      <c r="F559" s="24" t="n">
        <f aca="false">$B$9*D559+(1-$B$9)*E559</f>
        <v>0.0813670272676805</v>
      </c>
      <c r="G559" s="21"/>
      <c r="H559" s="21"/>
      <c r="I559" s="21"/>
      <c r="J559" s="21"/>
      <c r="K559" s="21"/>
      <c r="L559" s="21"/>
      <c r="M559" s="21"/>
      <c r="N559" s="21"/>
      <c r="O559" s="21"/>
      <c r="P559" s="21"/>
    </row>
    <row r="560" customFormat="false" ht="15" hidden="false" customHeight="false" outlineLevel="0" collapsed="false">
      <c r="A560" s="21" t="n">
        <v>536</v>
      </c>
      <c r="B560" s="27" t="n">
        <v>-0.00590544422625666</v>
      </c>
      <c r="C560" s="27" t="n">
        <v>-0.25897186628333</v>
      </c>
      <c r="D560" s="24" t="n">
        <f aca="false">$B$6+$B$7*B560</f>
        <v>0.0494094555773743</v>
      </c>
      <c r="E560" s="24" t="n">
        <f aca="false">$C$6+$C$7*($B$8*B560+SQRT(1-$B$8^2)*C560)</f>
        <v>0.0390158678205151</v>
      </c>
      <c r="F560" s="24" t="n">
        <f aca="false">$B$9*D560+(1-$B$9)*E560</f>
        <v>0.0442126616989447</v>
      </c>
      <c r="G560" s="21"/>
      <c r="H560" s="21"/>
      <c r="I560" s="21"/>
      <c r="J560" s="21"/>
      <c r="K560" s="21"/>
      <c r="L560" s="21"/>
      <c r="M560" s="21"/>
      <c r="N560" s="21"/>
      <c r="O560" s="21"/>
      <c r="P560" s="21"/>
    </row>
    <row r="561" customFormat="false" ht="15" hidden="false" customHeight="false" outlineLevel="0" collapsed="false">
      <c r="A561" s="21" t="n">
        <v>537</v>
      </c>
      <c r="B561" s="27" t="n">
        <v>1.00426622638039</v>
      </c>
      <c r="C561" s="27" t="n">
        <v>0.296385165677025</v>
      </c>
      <c r="D561" s="24" t="n">
        <f aca="false">$B$6+$B$7*B561</f>
        <v>0.150426622638039</v>
      </c>
      <c r="E561" s="24" t="n">
        <f aca="false">$C$6+$C$7*($B$8*B561+SQRT(1-$B$8^2)*C561)</f>
        <v>0.188250042914333</v>
      </c>
      <c r="F561" s="24" t="n">
        <f aca="false">$B$9*D561+(1-$B$9)*E561</f>
        <v>0.169338332776186</v>
      </c>
      <c r="G561" s="21"/>
      <c r="H561" s="21"/>
      <c r="I561" s="21"/>
      <c r="J561" s="21"/>
      <c r="K561" s="21"/>
      <c r="L561" s="21"/>
      <c r="M561" s="21"/>
      <c r="N561" s="21"/>
      <c r="O561" s="21"/>
      <c r="P561" s="21"/>
    </row>
    <row r="562" customFormat="false" ht="15" hidden="false" customHeight="false" outlineLevel="0" collapsed="false">
      <c r="A562" s="21" t="n">
        <v>538</v>
      </c>
      <c r="B562" s="27" t="n">
        <v>0.34288697870472</v>
      </c>
      <c r="C562" s="27" t="n">
        <v>-0.0423462031748548</v>
      </c>
      <c r="D562" s="24" t="n">
        <f aca="false">$B$6+$B$7*B562</f>
        <v>0.084288697870472</v>
      </c>
      <c r="E562" s="24" t="n">
        <f aca="false">$C$6+$C$7*($B$8*B562+SQRT(1-$B$8^2)*C562)</f>
        <v>0.0954173519223793</v>
      </c>
      <c r="F562" s="24" t="n">
        <f aca="false">$B$9*D562+(1-$B$9)*E562</f>
        <v>0.0898530248964257</v>
      </c>
      <c r="G562" s="21"/>
      <c r="H562" s="21"/>
      <c r="I562" s="21"/>
      <c r="J562" s="21"/>
      <c r="K562" s="21"/>
      <c r="L562" s="21"/>
      <c r="M562" s="21"/>
      <c r="N562" s="21"/>
      <c r="O562" s="21"/>
      <c r="P562" s="21"/>
    </row>
    <row r="563" customFormat="false" ht="15" hidden="false" customHeight="false" outlineLevel="0" collapsed="false">
      <c r="A563" s="21" t="n">
        <v>539</v>
      </c>
      <c r="B563" s="27" t="n">
        <v>0.32620520749058</v>
      </c>
      <c r="C563" s="27" t="n">
        <v>-1.6364003362879</v>
      </c>
      <c r="D563" s="24" t="n">
        <f aca="false">$B$6+$B$7*B563</f>
        <v>0.082620520749058</v>
      </c>
      <c r="E563" s="24" t="n">
        <f aca="false">$C$6+$C$7*($B$8*B563+SQRT(1-$B$8^2)*C563)</f>
        <v>-0.217619458806309</v>
      </c>
      <c r="F563" s="24" t="n">
        <f aca="false">$B$9*D563+(1-$B$9)*E563</f>
        <v>-0.0674994690286255</v>
      </c>
      <c r="G563" s="21"/>
      <c r="H563" s="21"/>
      <c r="I563" s="21"/>
      <c r="J563" s="21"/>
      <c r="K563" s="21"/>
      <c r="L563" s="21"/>
      <c r="M563" s="21"/>
      <c r="N563" s="21"/>
      <c r="O563" s="21"/>
      <c r="P563" s="21"/>
    </row>
    <row r="564" customFormat="false" ht="15" hidden="false" customHeight="false" outlineLevel="0" collapsed="false">
      <c r="A564" s="21" t="n">
        <v>540</v>
      </c>
      <c r="B564" s="27" t="n">
        <v>-0.357671007926145</v>
      </c>
      <c r="C564" s="27" t="n">
        <v>0.811906755866089</v>
      </c>
      <c r="D564" s="24" t="n">
        <f aca="false">$B$6+$B$7*B564</f>
        <v>0.0142328992073855</v>
      </c>
      <c r="E564" s="24" t="n">
        <f aca="false">$C$6+$C$7*($B$8*B564+SQRT(1-$B$8^2)*C564)</f>
        <v>0.234793741330182</v>
      </c>
      <c r="F564" s="24" t="n">
        <f aca="false">$B$9*D564+(1-$B$9)*E564</f>
        <v>0.124513320268784</v>
      </c>
      <c r="G564" s="21"/>
      <c r="H564" s="21"/>
      <c r="I564" s="21"/>
      <c r="J564" s="21"/>
      <c r="K564" s="21"/>
      <c r="L564" s="21"/>
      <c r="M564" s="21"/>
      <c r="N564" s="21"/>
      <c r="O564" s="21"/>
      <c r="P564" s="21"/>
    </row>
    <row r="565" customFormat="false" ht="15" hidden="false" customHeight="false" outlineLevel="0" collapsed="false">
      <c r="A565" s="21" t="n">
        <v>541</v>
      </c>
      <c r="B565" s="27" t="n">
        <v>0.0262145571129807</v>
      </c>
      <c r="C565" s="27" t="n">
        <v>0.0929973754697016</v>
      </c>
      <c r="D565" s="24" t="n">
        <f aca="false">$B$6+$B$7*B565</f>
        <v>0.0526214557112981</v>
      </c>
      <c r="E565" s="24" t="n">
        <f aca="false">$C$6+$C$7*($B$8*B565+SQRT(1-$B$8^2)*C565)</f>
        <v>0.109272271670022</v>
      </c>
      <c r="F565" s="24" t="n">
        <f aca="false">$B$9*D565+(1-$B$9)*E565</f>
        <v>0.0809468636906603</v>
      </c>
      <c r="G565" s="21"/>
      <c r="H565" s="21"/>
      <c r="I565" s="21"/>
      <c r="J565" s="21"/>
      <c r="K565" s="21"/>
      <c r="L565" s="21"/>
      <c r="M565" s="21"/>
      <c r="N565" s="21"/>
      <c r="O565" s="21"/>
      <c r="P565" s="21"/>
    </row>
    <row r="566" customFormat="false" ht="15" hidden="false" customHeight="false" outlineLevel="0" collapsed="false">
      <c r="A566" s="21" t="n">
        <v>542</v>
      </c>
      <c r="B566" s="27" t="n">
        <v>1.09367715492151</v>
      </c>
      <c r="C566" s="27" t="n">
        <v>-1.80355533939678</v>
      </c>
      <c r="D566" s="24" t="n">
        <f aca="false">$B$6+$B$7*B566</f>
        <v>0.159367715492151</v>
      </c>
      <c r="E566" s="24" t="n">
        <f aca="false">$C$6+$C$7*($B$8*B566+SQRT(1-$B$8^2)*C566)</f>
        <v>-0.219676138154678</v>
      </c>
      <c r="F566" s="24" t="n">
        <f aca="false">$B$9*D566+(1-$B$9)*E566</f>
        <v>-0.0301542113312635</v>
      </c>
      <c r="G566" s="21"/>
      <c r="H566" s="21"/>
      <c r="I566" s="21"/>
      <c r="J566" s="21"/>
      <c r="K566" s="21"/>
      <c r="L566" s="21"/>
      <c r="M566" s="21"/>
      <c r="N566" s="21"/>
      <c r="O566" s="21"/>
      <c r="P566" s="21"/>
    </row>
    <row r="567" customFormat="false" ht="15" hidden="false" customHeight="false" outlineLevel="0" collapsed="false">
      <c r="A567" s="21" t="n">
        <v>543</v>
      </c>
      <c r="B567" s="27" t="n">
        <v>-0.986715938888382</v>
      </c>
      <c r="C567" s="27" t="n">
        <v>0.464107087404488</v>
      </c>
      <c r="D567" s="24" t="n">
        <f aca="false">$B$6+$B$7*B567</f>
        <v>-0.0486715938888382</v>
      </c>
      <c r="E567" s="24" t="n">
        <f aca="false">$C$6+$C$7*($B$8*B567+SQRT(1-$B$8^2)*C567)</f>
        <v>0.141477406456486</v>
      </c>
      <c r="F567" s="24" t="n">
        <f aca="false">$B$9*D567+(1-$B$9)*E567</f>
        <v>0.046402906283824</v>
      </c>
      <c r="G567" s="21"/>
      <c r="H567" s="21"/>
      <c r="I567" s="21"/>
      <c r="J567" s="21"/>
      <c r="K567" s="21"/>
      <c r="L567" s="21"/>
      <c r="M567" s="21"/>
      <c r="N567" s="21"/>
      <c r="O567" s="21"/>
      <c r="P567" s="21"/>
    </row>
    <row r="568" customFormat="false" ht="15" hidden="false" customHeight="false" outlineLevel="0" collapsed="false">
      <c r="A568" s="21" t="n">
        <v>544</v>
      </c>
      <c r="B568" s="27" t="n">
        <v>0.411222700436789</v>
      </c>
      <c r="C568" s="27" t="n">
        <v>0.932723617192905</v>
      </c>
      <c r="D568" s="24" t="n">
        <f aca="false">$B$6+$B$7*B568</f>
        <v>0.0911222700436789</v>
      </c>
      <c r="E568" s="24" t="n">
        <f aca="false">$C$6+$C$7*($B$8*B568+SQRT(1-$B$8^2)*C568)</f>
        <v>0.289224662670723</v>
      </c>
      <c r="F568" s="24" t="n">
        <f aca="false">$B$9*D568+(1-$B$9)*E568</f>
        <v>0.190173466357201</v>
      </c>
      <c r="G568" s="21"/>
      <c r="H568" s="21"/>
      <c r="I568" s="21"/>
      <c r="J568" s="21"/>
      <c r="K568" s="21"/>
      <c r="L568" s="21"/>
      <c r="M568" s="21"/>
      <c r="N568" s="21"/>
      <c r="O568" s="21"/>
      <c r="P568" s="21"/>
    </row>
    <row r="569" customFormat="false" ht="15" hidden="false" customHeight="false" outlineLevel="0" collapsed="false">
      <c r="A569" s="21" t="n">
        <v>545</v>
      </c>
      <c r="B569" s="27" t="n">
        <v>0.281518001477453</v>
      </c>
      <c r="C569" s="27" t="n">
        <v>0.194323467491411</v>
      </c>
      <c r="D569" s="24" t="n">
        <f aca="false">$B$6+$B$7*B569</f>
        <v>0.0781518001477453</v>
      </c>
      <c r="E569" s="24" t="n">
        <f aca="false">$C$6+$C$7*($B$8*B569+SQRT(1-$B$8^2)*C569)</f>
        <v>0.13934018729128</v>
      </c>
      <c r="F569" s="24" t="n">
        <f aca="false">$B$9*D569+(1-$B$9)*E569</f>
        <v>0.108745993719513</v>
      </c>
      <c r="G569" s="21"/>
      <c r="H569" s="21"/>
      <c r="I569" s="21"/>
      <c r="J569" s="21"/>
      <c r="K569" s="21"/>
      <c r="L569" s="21"/>
      <c r="M569" s="21"/>
      <c r="N569" s="21"/>
      <c r="O569" s="21"/>
      <c r="P569" s="21"/>
    </row>
    <row r="570" customFormat="false" ht="15" hidden="false" customHeight="false" outlineLevel="0" collapsed="false">
      <c r="A570" s="21" t="n">
        <v>546</v>
      </c>
      <c r="B570" s="27" t="n">
        <v>-1.5175753583075</v>
      </c>
      <c r="C570" s="27" t="n">
        <v>0.860703991486084</v>
      </c>
      <c r="D570" s="24" t="n">
        <f aca="false">$B$6+$B$7*B570</f>
        <v>-0.10175753583075</v>
      </c>
      <c r="E570" s="24" t="n">
        <f aca="false">$C$6+$C$7*($B$8*B570+SQRT(1-$B$8^2)*C570)</f>
        <v>0.197959833565116</v>
      </c>
      <c r="F570" s="24" t="n">
        <f aca="false">$B$9*D570+(1-$B$9)*E570</f>
        <v>0.0481011488671834</v>
      </c>
      <c r="G570" s="21"/>
      <c r="H570" s="21"/>
      <c r="I570" s="21"/>
      <c r="J570" s="21"/>
      <c r="K570" s="21"/>
      <c r="L570" s="21"/>
      <c r="M570" s="21"/>
      <c r="N570" s="21"/>
      <c r="O570" s="21"/>
      <c r="P570" s="21"/>
    </row>
    <row r="571" customFormat="false" ht="15" hidden="false" customHeight="false" outlineLevel="0" collapsed="false">
      <c r="A571" s="21" t="n">
        <v>547</v>
      </c>
      <c r="B571" s="27" t="n">
        <v>0.24809307245818</v>
      </c>
      <c r="C571" s="27" t="n">
        <v>0.712731409292942</v>
      </c>
      <c r="D571" s="24" t="n">
        <f aca="false">$B$6+$B$7*B571</f>
        <v>0.074809307245818</v>
      </c>
      <c r="E571" s="24" t="n">
        <f aca="false">$C$6+$C$7*($B$8*B571+SQRT(1-$B$8^2)*C571)</f>
        <v>0.239589985012124</v>
      </c>
      <c r="F571" s="24" t="n">
        <f aca="false">$B$9*D571+(1-$B$9)*E571</f>
        <v>0.157199646128971</v>
      </c>
      <c r="G571" s="21"/>
      <c r="H571" s="21"/>
      <c r="I571" s="21"/>
      <c r="J571" s="21"/>
      <c r="K571" s="21"/>
      <c r="L571" s="21"/>
      <c r="M571" s="21"/>
      <c r="N571" s="21"/>
      <c r="O571" s="21"/>
      <c r="P571" s="21"/>
    </row>
    <row r="572" customFormat="false" ht="15" hidden="false" customHeight="false" outlineLevel="0" collapsed="false">
      <c r="A572" s="21" t="n">
        <v>548</v>
      </c>
      <c r="B572" s="27" t="n">
        <v>-1.72743935109885</v>
      </c>
      <c r="C572" s="27" t="n">
        <v>-0.218143247755369</v>
      </c>
      <c r="D572" s="24" t="n">
        <f aca="false">$B$6+$B$7*B572</f>
        <v>-0.122743935109885</v>
      </c>
      <c r="E572" s="24" t="n">
        <f aca="false">$C$6+$C$7*($B$8*B572+SQRT(1-$B$8^2)*C572)</f>
        <v>-0.0218447458706887</v>
      </c>
      <c r="F572" s="24" t="n">
        <f aca="false">$B$9*D572+(1-$B$9)*E572</f>
        <v>-0.0722943404902866</v>
      </c>
      <c r="G572" s="21"/>
      <c r="H572" s="21"/>
      <c r="I572" s="21"/>
      <c r="J572" s="21"/>
      <c r="K572" s="21"/>
      <c r="L572" s="21"/>
      <c r="M572" s="21"/>
      <c r="N572" s="21"/>
      <c r="O572" s="21"/>
      <c r="P572" s="21"/>
    </row>
    <row r="573" customFormat="false" ht="15" hidden="false" customHeight="false" outlineLevel="0" collapsed="false">
      <c r="A573" s="21" t="n">
        <v>549</v>
      </c>
      <c r="B573" s="27" t="n">
        <v>-1.11776458757617</v>
      </c>
      <c r="C573" s="27" t="n">
        <v>1.96287235106809</v>
      </c>
      <c r="D573" s="24" t="n">
        <f aca="false">$B$6+$B$7*B573</f>
        <v>-0.0617764587576167</v>
      </c>
      <c r="E573" s="24" t="n">
        <f aca="false">$C$6+$C$7*($B$8*B573+SQRT(1-$B$8^2)*C573)</f>
        <v>0.429932271723673</v>
      </c>
      <c r="F573" s="24" t="n">
        <f aca="false">$B$9*D573+(1-$B$9)*E573</f>
        <v>0.184077906483028</v>
      </c>
      <c r="G573" s="21"/>
      <c r="H573" s="21"/>
      <c r="I573" s="21"/>
      <c r="J573" s="21"/>
      <c r="K573" s="21"/>
      <c r="L573" s="21"/>
      <c r="M573" s="21"/>
      <c r="N573" s="21"/>
      <c r="O573" s="21"/>
      <c r="P573" s="21"/>
    </row>
    <row r="574" customFormat="false" ht="15" hidden="false" customHeight="false" outlineLevel="0" collapsed="false">
      <c r="A574" s="21" t="n">
        <v>550</v>
      </c>
      <c r="B574" s="27" t="n">
        <v>0.345820049255039</v>
      </c>
      <c r="C574" s="27" t="n">
        <v>3.38490005933008</v>
      </c>
      <c r="D574" s="24" t="n">
        <f aca="false">$B$6+$B$7*B574</f>
        <v>0.0845820049255039</v>
      </c>
      <c r="E574" s="24" t="n">
        <f aca="false">$C$6+$C$7*($B$8*B574+SQRT(1-$B$8^2)*C574)</f>
        <v>0.767135040024218</v>
      </c>
      <c r="F574" s="24" t="n">
        <f aca="false">$B$9*D574+(1-$B$9)*E574</f>
        <v>0.425858522474861</v>
      </c>
      <c r="G574" s="21"/>
      <c r="H574" s="21"/>
      <c r="I574" s="21"/>
      <c r="J574" s="21"/>
      <c r="K574" s="21"/>
      <c r="L574" s="21"/>
      <c r="M574" s="21"/>
      <c r="N574" s="21"/>
      <c r="O574" s="21"/>
      <c r="P574" s="21"/>
    </row>
    <row r="575" customFormat="false" ht="15" hidden="false" customHeight="false" outlineLevel="0" collapsed="false">
      <c r="A575" s="21" t="n">
        <v>551</v>
      </c>
      <c r="B575" s="27" t="n">
        <v>0.844289808470741</v>
      </c>
      <c r="C575" s="27" t="n">
        <v>-0.623719742095642</v>
      </c>
      <c r="D575" s="24" t="n">
        <f aca="false">$B$6+$B$7*B575</f>
        <v>0.134428980847074</v>
      </c>
      <c r="E575" s="24" t="n">
        <f aca="false">$C$6+$C$7*($B$8*B575+SQRT(1-$B$8^2)*C575)</f>
        <v>0.001547983488058</v>
      </c>
      <c r="F575" s="24" t="n">
        <f aca="false">$B$9*D575+(1-$B$9)*E575</f>
        <v>0.067988482167566</v>
      </c>
      <c r="G575" s="21"/>
      <c r="H575" s="21"/>
      <c r="I575" s="21"/>
      <c r="J575" s="21"/>
      <c r="K575" s="21"/>
      <c r="L575" s="21"/>
      <c r="M575" s="21"/>
      <c r="N575" s="21"/>
      <c r="O575" s="21"/>
      <c r="P575" s="21"/>
    </row>
    <row r="576" customFormat="false" ht="15" hidden="false" customHeight="false" outlineLevel="0" collapsed="false">
      <c r="A576" s="21" t="n">
        <v>552</v>
      </c>
      <c r="B576" s="27" t="n">
        <v>0.179252329279674</v>
      </c>
      <c r="C576" s="27" t="n">
        <v>-0.742467888010978</v>
      </c>
      <c r="D576" s="24" t="n">
        <f aca="false">$B$6+$B$7*B576</f>
        <v>0.0679252329279674</v>
      </c>
      <c r="E576" s="24" t="n">
        <f aca="false">$C$6+$C$7*($B$8*B576+SQRT(1-$B$8^2)*C576)</f>
        <v>-0.0483233049111155</v>
      </c>
      <c r="F576" s="24" t="n">
        <f aca="false">$B$9*D576+(1-$B$9)*E576</f>
        <v>0.00980096400842594</v>
      </c>
      <c r="G576" s="21"/>
      <c r="H576" s="21"/>
      <c r="I576" s="21"/>
      <c r="J576" s="21"/>
      <c r="K576" s="21"/>
      <c r="L576" s="21"/>
      <c r="M576" s="21"/>
      <c r="N576" s="21"/>
      <c r="O576" s="21"/>
      <c r="P576" s="21"/>
    </row>
    <row r="577" customFormat="false" ht="15" hidden="false" customHeight="false" outlineLevel="0" collapsed="false">
      <c r="A577" s="21" t="n">
        <v>553</v>
      </c>
      <c r="B577" s="27" t="n">
        <v>-0.323426257089375</v>
      </c>
      <c r="C577" s="27" t="n">
        <v>0.641335066296167</v>
      </c>
      <c r="D577" s="24" t="n">
        <f aca="false">$B$6+$B$7*B577</f>
        <v>0.0176573742910625</v>
      </c>
      <c r="E577" s="24" t="n">
        <f aca="false">$C$6+$C$7*($B$8*B577+SQRT(1-$B$8^2)*C577)</f>
        <v>0.202738443042795</v>
      </c>
      <c r="F577" s="24" t="n">
        <f aca="false">$B$9*D577+(1-$B$9)*E577</f>
        <v>0.110197908666929</v>
      </c>
      <c r="G577" s="21"/>
      <c r="H577" s="21"/>
      <c r="I577" s="21"/>
      <c r="J577" s="21"/>
      <c r="K577" s="21"/>
      <c r="L577" s="21"/>
      <c r="M577" s="21"/>
      <c r="N577" s="21"/>
      <c r="O577" s="21"/>
      <c r="P577" s="21"/>
    </row>
    <row r="578" customFormat="false" ht="15" hidden="false" customHeight="false" outlineLevel="0" collapsed="false">
      <c r="A578" s="21" t="n">
        <v>554</v>
      </c>
      <c r="B578" s="27" t="n">
        <v>0.341561395698112</v>
      </c>
      <c r="C578" s="27" t="n">
        <v>-0.506084666981551</v>
      </c>
      <c r="D578" s="24" t="n">
        <f aca="false">$B$6+$B$7*B578</f>
        <v>0.0841561395698112</v>
      </c>
      <c r="E578" s="24" t="n">
        <f aca="false">$C$6+$C$7*($B$8*B578+SQRT(1-$B$8^2)*C578)</f>
        <v>0.00449051976783248</v>
      </c>
      <c r="F578" s="24" t="n">
        <f aca="false">$B$9*D578+(1-$B$9)*E578</f>
        <v>0.0443233296688219</v>
      </c>
      <c r="G578" s="21"/>
      <c r="H578" s="21"/>
      <c r="I578" s="21"/>
      <c r="J578" s="21"/>
      <c r="K578" s="21"/>
      <c r="L578" s="21"/>
      <c r="M578" s="21"/>
      <c r="N578" s="21"/>
      <c r="O578" s="21"/>
      <c r="P578" s="21"/>
    </row>
    <row r="579" customFormat="false" ht="15" hidden="false" customHeight="false" outlineLevel="0" collapsed="false">
      <c r="A579" s="21" t="n">
        <v>555</v>
      </c>
      <c r="B579" s="27" t="n">
        <v>-0.729239304545689</v>
      </c>
      <c r="C579" s="27" t="n">
        <v>-0.104109500326237</v>
      </c>
      <c r="D579" s="24" t="n">
        <f aca="false">$B$6+$B$7*B579</f>
        <v>-0.0229239304545689</v>
      </c>
      <c r="E579" s="24" t="n">
        <f aca="false">$C$6+$C$7*($B$8*B579+SQRT(1-$B$8^2)*C579)</f>
        <v>0.0404292155641404</v>
      </c>
      <c r="F579" s="24" t="n">
        <f aca="false">$B$9*D579+(1-$B$9)*E579</f>
        <v>0.00875264255478577</v>
      </c>
      <c r="G579" s="21"/>
      <c r="H579" s="21"/>
      <c r="I579" s="21"/>
      <c r="J579" s="21"/>
      <c r="K579" s="21"/>
      <c r="L579" s="21"/>
      <c r="M579" s="21"/>
      <c r="N579" s="21"/>
      <c r="O579" s="21"/>
      <c r="P579" s="21"/>
    </row>
    <row r="580" customFormat="false" ht="15" hidden="false" customHeight="false" outlineLevel="0" collapsed="false">
      <c r="A580" s="21" t="n">
        <v>556</v>
      </c>
      <c r="B580" s="27" t="n">
        <v>1.99488974414131</v>
      </c>
      <c r="C580" s="27" t="n">
        <v>0.68766979422051</v>
      </c>
      <c r="D580" s="24" t="n">
        <f aca="false">$B$6+$B$7*B580</f>
        <v>0.249488974414131</v>
      </c>
      <c r="E580" s="24" t="n">
        <f aca="false">$C$6+$C$7*($B$8*B580+SQRT(1-$B$8^2)*C580)</f>
        <v>0.304550798354849</v>
      </c>
      <c r="F580" s="24" t="n">
        <f aca="false">$B$9*D580+(1-$B$9)*E580</f>
        <v>0.27701988638449</v>
      </c>
      <c r="G580" s="21"/>
      <c r="H580" s="21"/>
      <c r="I580" s="21"/>
      <c r="J580" s="21"/>
      <c r="K580" s="21"/>
      <c r="L580" s="21"/>
      <c r="M580" s="21"/>
      <c r="N580" s="21"/>
      <c r="O580" s="21"/>
      <c r="P580" s="21"/>
    </row>
    <row r="581" customFormat="false" ht="15" hidden="false" customHeight="false" outlineLevel="0" collapsed="false">
      <c r="A581" s="21" t="n">
        <v>557</v>
      </c>
      <c r="B581" s="27" t="n">
        <v>-2.50799490574249</v>
      </c>
      <c r="C581" s="27" t="n">
        <v>0.0603184034033467</v>
      </c>
      <c r="D581" s="24" t="n">
        <f aca="false">$B$6+$B$7*B581</f>
        <v>-0.200799490574249</v>
      </c>
      <c r="E581" s="24" t="n">
        <f aca="false">$C$6+$C$7*($B$8*B581+SQRT(1-$B$8^2)*C581)</f>
        <v>0.00150014860530495</v>
      </c>
      <c r="F581" s="24" t="n">
        <f aca="false">$B$9*D581+(1-$B$9)*E581</f>
        <v>-0.0996496709844719</v>
      </c>
      <c r="G581" s="21"/>
      <c r="H581" s="21"/>
      <c r="I581" s="21"/>
      <c r="J581" s="21"/>
      <c r="K581" s="21"/>
      <c r="L581" s="21"/>
      <c r="M581" s="21"/>
      <c r="N581" s="21"/>
      <c r="O581" s="21"/>
      <c r="P581" s="21"/>
    </row>
    <row r="582" customFormat="false" ht="15" hidden="false" customHeight="false" outlineLevel="0" collapsed="false">
      <c r="A582" s="21" t="n">
        <v>558</v>
      </c>
      <c r="B582" s="27" t="n">
        <v>0.191902766529971</v>
      </c>
      <c r="C582" s="27" t="n">
        <v>-2.08945924270245</v>
      </c>
      <c r="D582" s="24" t="n">
        <f aca="false">$B$6+$B$7*B582</f>
        <v>0.0691902766529971</v>
      </c>
      <c r="E582" s="24" t="n">
        <f aca="false">$C$6+$C$7*($B$8*B582+SQRT(1-$B$8^2)*C582)</f>
        <v>-0.311772607975854</v>
      </c>
      <c r="F582" s="24" t="n">
        <f aca="false">$B$9*D582+(1-$B$9)*E582</f>
        <v>-0.121291165661429</v>
      </c>
      <c r="G582" s="21"/>
      <c r="H582" s="21"/>
      <c r="I582" s="21"/>
      <c r="J582" s="21"/>
      <c r="K582" s="21"/>
      <c r="L582" s="21"/>
      <c r="M582" s="21"/>
      <c r="N582" s="21"/>
      <c r="O582" s="21"/>
      <c r="P582" s="21"/>
    </row>
    <row r="583" customFormat="false" ht="15" hidden="false" customHeight="false" outlineLevel="0" collapsed="false">
      <c r="A583" s="21" t="n">
        <v>559</v>
      </c>
      <c r="B583" s="27" t="n">
        <v>0.358085484992809</v>
      </c>
      <c r="C583" s="27" t="n">
        <v>-1.95455709815154</v>
      </c>
      <c r="D583" s="24" t="n">
        <f aca="false">$B$6+$B$7*B583</f>
        <v>0.0858085484992809</v>
      </c>
      <c r="E583" s="24" t="n">
        <f aca="false">$C$6+$C$7*($B$8*B583+SQRT(1-$B$8^2)*C583)</f>
        <v>-0.278689985688788</v>
      </c>
      <c r="F583" s="24" t="n">
        <f aca="false">$B$9*D583+(1-$B$9)*E583</f>
        <v>-0.0964407185947535</v>
      </c>
      <c r="G583" s="21"/>
      <c r="H583" s="21"/>
      <c r="I583" s="21"/>
      <c r="J583" s="21"/>
      <c r="K583" s="21"/>
      <c r="L583" s="21"/>
      <c r="M583" s="21"/>
      <c r="N583" s="21"/>
      <c r="O583" s="21"/>
      <c r="P583" s="21"/>
    </row>
    <row r="584" customFormat="false" ht="15" hidden="false" customHeight="false" outlineLevel="0" collapsed="false">
      <c r="A584" s="21" t="n">
        <v>560</v>
      </c>
      <c r="B584" s="27" t="n">
        <v>-0.778180742550779</v>
      </c>
      <c r="C584" s="27" t="n">
        <v>0.499250313619932</v>
      </c>
      <c r="D584" s="24" t="n">
        <f aca="false">$B$6+$B$7*B584</f>
        <v>-0.0278180742550779</v>
      </c>
      <c r="E584" s="24" t="n">
        <f aca="false">$C$6+$C$7*($B$8*B584+SQRT(1-$B$8^2)*C584)</f>
        <v>0.156705452081433</v>
      </c>
      <c r="F584" s="24" t="n">
        <f aca="false">$B$9*D584+(1-$B$9)*E584</f>
        <v>0.0644436889131778</v>
      </c>
      <c r="G584" s="21"/>
      <c r="H584" s="21"/>
      <c r="I584" s="21"/>
      <c r="J584" s="21"/>
      <c r="K584" s="21"/>
      <c r="L584" s="21"/>
      <c r="M584" s="21"/>
      <c r="N584" s="21"/>
      <c r="O584" s="21"/>
      <c r="P584" s="21"/>
    </row>
    <row r="585" customFormat="false" ht="15" hidden="false" customHeight="false" outlineLevel="0" collapsed="false">
      <c r="A585" s="21" t="n">
        <v>561</v>
      </c>
      <c r="B585" s="27" t="n">
        <v>-0.0785563435487433</v>
      </c>
      <c r="C585" s="27" t="n">
        <v>-0.00961929476615213</v>
      </c>
      <c r="D585" s="24" t="n">
        <f aca="false">$B$6+$B$7*B585</f>
        <v>0.0421443656451257</v>
      </c>
      <c r="E585" s="24" t="n">
        <f aca="false">$C$6+$C$7*($B$8*B585+SQRT(1-$B$8^2)*C585)</f>
        <v>0.0849727571490505</v>
      </c>
      <c r="F585" s="24" t="n">
        <f aca="false">$B$9*D585+(1-$B$9)*E585</f>
        <v>0.0635585613970881</v>
      </c>
      <c r="G585" s="21"/>
      <c r="H585" s="21"/>
      <c r="I585" s="21"/>
      <c r="J585" s="21"/>
      <c r="K585" s="21"/>
      <c r="L585" s="21"/>
      <c r="M585" s="21"/>
      <c r="N585" s="21"/>
      <c r="O585" s="21"/>
      <c r="P585" s="21"/>
    </row>
    <row r="586" customFormat="false" ht="15" hidden="false" customHeight="false" outlineLevel="0" collapsed="false">
      <c r="A586" s="21" t="n">
        <v>562</v>
      </c>
      <c r="B586" s="27" t="n">
        <v>-1.07570950890913</v>
      </c>
      <c r="C586" s="27" t="n">
        <v>0.697805399204904</v>
      </c>
      <c r="D586" s="24" t="n">
        <f aca="false">$B$6+$B$7*B586</f>
        <v>-0.0575709508909129</v>
      </c>
      <c r="E586" s="24" t="n">
        <f aca="false">$C$6+$C$7*($B$8*B586+SQRT(1-$B$8^2)*C586)</f>
        <v>0.183712993068525</v>
      </c>
      <c r="F586" s="24" t="n">
        <f aca="false">$B$9*D586+(1-$B$9)*E586</f>
        <v>0.0630710210888063</v>
      </c>
      <c r="G586" s="21"/>
      <c r="H586" s="21"/>
      <c r="I586" s="21"/>
      <c r="J586" s="21"/>
      <c r="K586" s="21"/>
      <c r="L586" s="21"/>
      <c r="M586" s="21"/>
      <c r="N586" s="21"/>
      <c r="O586" s="21"/>
      <c r="P586" s="21"/>
    </row>
    <row r="587" customFormat="false" ht="15" hidden="false" customHeight="false" outlineLevel="0" collapsed="false">
      <c r="A587" s="21" t="n">
        <v>563</v>
      </c>
      <c r="B587" s="27" t="n">
        <v>0.414667131878487</v>
      </c>
      <c r="C587" s="27" t="n">
        <v>0.681262206938461</v>
      </c>
      <c r="D587" s="24" t="n">
        <f aca="false">$B$6+$B$7*B587</f>
        <v>0.0914667131878487</v>
      </c>
      <c r="E587" s="24" t="n">
        <f aca="false">$C$6+$C$7*($B$8*B587+SQRT(1-$B$8^2)*C587)</f>
        <v>0.240086268318467</v>
      </c>
      <c r="F587" s="24" t="n">
        <f aca="false">$B$9*D587+(1-$B$9)*E587</f>
        <v>0.165776490753158</v>
      </c>
      <c r="G587" s="21"/>
      <c r="H587" s="21"/>
      <c r="I587" s="21"/>
      <c r="J587" s="21"/>
      <c r="K587" s="21"/>
      <c r="L587" s="21"/>
      <c r="M587" s="21"/>
      <c r="N587" s="21"/>
      <c r="O587" s="21"/>
      <c r="P587" s="21"/>
    </row>
    <row r="588" customFormat="false" ht="15" hidden="false" customHeight="false" outlineLevel="0" collapsed="false">
      <c r="A588" s="21" t="n">
        <v>564</v>
      </c>
      <c r="B588" s="27" t="n">
        <v>0.213231821702821</v>
      </c>
      <c r="C588" s="27" t="n">
        <v>-0.570533218048806</v>
      </c>
      <c r="D588" s="24" t="n">
        <f aca="false">$B$6+$B$7*B588</f>
        <v>0.0713231821702821</v>
      </c>
      <c r="E588" s="24" t="n">
        <f aca="false">$C$6+$C$7*($B$8*B588+SQRT(1-$B$8^2)*C588)</f>
        <v>-0.0132719483740974</v>
      </c>
      <c r="F588" s="24" t="n">
        <f aca="false">$B$9*D588+(1-$B$9)*E588</f>
        <v>0.0290256168980923</v>
      </c>
      <c r="G588" s="21"/>
      <c r="H588" s="21"/>
      <c r="I588" s="21"/>
      <c r="J588" s="21"/>
      <c r="K588" s="21"/>
      <c r="L588" s="21"/>
      <c r="M588" s="21"/>
      <c r="N588" s="21"/>
      <c r="O588" s="21"/>
      <c r="P588" s="21"/>
    </row>
    <row r="589" customFormat="false" ht="15" hidden="false" customHeight="false" outlineLevel="0" collapsed="false">
      <c r="A589" s="21" t="n">
        <v>565</v>
      </c>
      <c r="B589" s="27" t="n">
        <v>0.81703203725247</v>
      </c>
      <c r="C589" s="27" t="n">
        <v>-0.742669152676871</v>
      </c>
      <c r="D589" s="24" t="n">
        <f aca="false">$B$6+$B$7*B589</f>
        <v>0.131703203725247</v>
      </c>
      <c r="E589" s="24" t="n">
        <f aca="false">$C$6+$C$7*($B$8*B589+SQRT(1-$B$8^2)*C589)</f>
        <v>-0.0228515562509788</v>
      </c>
      <c r="F589" s="24" t="n">
        <f aca="false">$B$9*D589+(1-$B$9)*E589</f>
        <v>0.0544258237371341</v>
      </c>
      <c r="G589" s="21"/>
      <c r="H589" s="21"/>
      <c r="I589" s="21"/>
      <c r="J589" s="21"/>
      <c r="K589" s="21"/>
      <c r="L589" s="21"/>
      <c r="M589" s="21"/>
      <c r="N589" s="21"/>
      <c r="O589" s="21"/>
      <c r="P589" s="21"/>
    </row>
    <row r="590" customFormat="false" ht="15" hidden="false" customHeight="false" outlineLevel="0" collapsed="false">
      <c r="A590" s="21" t="n">
        <v>566</v>
      </c>
      <c r="B590" s="27" t="n">
        <v>0.185451432393482</v>
      </c>
      <c r="C590" s="27" t="n">
        <v>-1.97916958421223</v>
      </c>
      <c r="D590" s="24" t="n">
        <f aca="false">$B$6+$B$7*B590</f>
        <v>0.0685451432393482</v>
      </c>
      <c r="E590" s="24" t="n">
        <f aca="false">$C$6+$C$7*($B$8*B590+SQRT(1-$B$8^2)*C590)</f>
        <v>-0.290418390364764</v>
      </c>
      <c r="F590" s="24" t="n">
        <f aca="false">$B$9*D590+(1-$B$9)*E590</f>
        <v>-0.110936623562708</v>
      </c>
      <c r="G590" s="21"/>
      <c r="H590" s="21"/>
      <c r="I590" s="21"/>
      <c r="J590" s="21"/>
      <c r="K590" s="21"/>
      <c r="L590" s="21"/>
      <c r="M590" s="21"/>
      <c r="N590" s="21"/>
      <c r="O590" s="21"/>
      <c r="P590" s="21"/>
    </row>
    <row r="591" customFormat="false" ht="15" hidden="false" customHeight="false" outlineLevel="0" collapsed="false">
      <c r="A591" s="21" t="n">
        <v>567</v>
      </c>
      <c r="B591" s="27" t="n">
        <v>0.457176463345035</v>
      </c>
      <c r="C591" s="27" t="n">
        <v>2.35103040780189</v>
      </c>
      <c r="D591" s="24" t="n">
        <f aca="false">$B$6+$B$7*B591</f>
        <v>0.0957176463345035</v>
      </c>
      <c r="E591" s="24" t="n">
        <f aca="false">$C$6+$C$7*($B$8*B591+SQRT(1-$B$8^2)*C591)</f>
        <v>0.568993048044367</v>
      </c>
      <c r="F591" s="24" t="n">
        <f aca="false">$B$9*D591+(1-$B$9)*E591</f>
        <v>0.332355347189435</v>
      </c>
      <c r="G591" s="21"/>
      <c r="H591" s="21"/>
      <c r="I591" s="21"/>
      <c r="J591" s="21"/>
      <c r="K591" s="21"/>
      <c r="L591" s="21"/>
      <c r="M591" s="21"/>
      <c r="N591" s="21"/>
      <c r="O591" s="21"/>
      <c r="P591" s="21"/>
    </row>
    <row r="592" customFormat="false" ht="15" hidden="false" customHeight="false" outlineLevel="0" collapsed="false">
      <c r="A592" s="21" t="n">
        <v>568</v>
      </c>
      <c r="B592" s="27" t="n">
        <v>0.702279645622036</v>
      </c>
      <c r="C592" s="27" t="n">
        <v>0.356132303105314</v>
      </c>
      <c r="D592" s="24" t="n">
        <f aca="false">$B$6+$B$7*B592</f>
        <v>0.120227964562204</v>
      </c>
      <c r="E592" s="24" t="n">
        <f aca="false">$C$6+$C$7*($B$8*B592+SQRT(1-$B$8^2)*C592)</f>
        <v>0.187878579707299</v>
      </c>
      <c r="F592" s="24" t="n">
        <f aca="false">$B$9*D592+(1-$B$9)*E592</f>
        <v>0.154053272134751</v>
      </c>
      <c r="G592" s="21"/>
      <c r="H592" s="21"/>
      <c r="I592" s="21"/>
      <c r="J592" s="21"/>
      <c r="K592" s="21"/>
      <c r="L592" s="21"/>
      <c r="M592" s="21"/>
      <c r="N592" s="21"/>
      <c r="O592" s="21"/>
      <c r="P592" s="21"/>
    </row>
    <row r="593" customFormat="false" ht="15" hidden="false" customHeight="false" outlineLevel="0" collapsed="false">
      <c r="A593" s="21" t="n">
        <v>569</v>
      </c>
      <c r="B593" s="27" t="n">
        <v>-0.645917426505283</v>
      </c>
      <c r="C593" s="27" t="n">
        <v>-0.869786341383535</v>
      </c>
      <c r="D593" s="24" t="n">
        <f aca="false">$B$6+$B$7*B593</f>
        <v>-0.0145917426505283</v>
      </c>
      <c r="E593" s="24" t="n">
        <f aca="false">$C$6+$C$7*($B$8*B593+SQRT(1-$B$8^2)*C593)</f>
        <v>-0.106279314790761</v>
      </c>
      <c r="F593" s="24" t="n">
        <f aca="false">$B$9*D593+(1-$B$9)*E593</f>
        <v>-0.0604355287206449</v>
      </c>
      <c r="G593" s="21"/>
      <c r="H593" s="21"/>
      <c r="I593" s="21"/>
      <c r="J593" s="21"/>
      <c r="K593" s="21"/>
      <c r="L593" s="21"/>
      <c r="M593" s="21"/>
      <c r="N593" s="21"/>
      <c r="O593" s="21"/>
      <c r="P593" s="21"/>
    </row>
    <row r="594" customFormat="false" ht="15" hidden="false" customHeight="false" outlineLevel="0" collapsed="false">
      <c r="A594" s="21" t="n">
        <v>570</v>
      </c>
      <c r="B594" s="27" t="n">
        <v>1.39625028683885</v>
      </c>
      <c r="C594" s="27" t="n">
        <v>-0.339819984193337</v>
      </c>
      <c r="D594" s="24" t="n">
        <f aca="false">$B$6+$B$7*B594</f>
        <v>0.189625028683885</v>
      </c>
      <c r="E594" s="24" t="n">
        <f aca="false">$C$6+$C$7*($B$8*B594+SQRT(1-$B$8^2)*C594)</f>
        <v>0.0792591662196083</v>
      </c>
      <c r="F594" s="24" t="n">
        <f aca="false">$B$9*D594+(1-$B$9)*E594</f>
        <v>0.134442097451747</v>
      </c>
      <c r="G594" s="21"/>
      <c r="H594" s="21"/>
      <c r="I594" s="21"/>
      <c r="J594" s="21"/>
      <c r="K594" s="21"/>
      <c r="L594" s="21"/>
      <c r="M594" s="21"/>
      <c r="N594" s="21"/>
      <c r="O594" s="21"/>
      <c r="P594" s="21"/>
    </row>
    <row r="595" customFormat="false" ht="15" hidden="false" customHeight="false" outlineLevel="0" collapsed="false">
      <c r="A595" s="21" t="n">
        <v>571</v>
      </c>
      <c r="B595" s="27" t="n">
        <v>-0.259932974134715</v>
      </c>
      <c r="C595" s="27" t="n">
        <v>0.730650921807824</v>
      </c>
      <c r="D595" s="24" t="n">
        <f aca="false">$B$6+$B$7*B595</f>
        <v>0.0240067025865285</v>
      </c>
      <c r="E595" s="24" t="n">
        <f aca="false">$C$6+$C$7*($B$8*B595+SQRT(1-$B$8^2)*C595)</f>
        <v>0.222780436116479</v>
      </c>
      <c r="F595" s="24" t="n">
        <f aca="false">$B$9*D595+(1-$B$9)*E595</f>
        <v>0.123393569351504</v>
      </c>
      <c r="G595" s="21"/>
      <c r="H595" s="21"/>
      <c r="I595" s="21"/>
      <c r="J595" s="21"/>
      <c r="K595" s="21"/>
      <c r="L595" s="21"/>
      <c r="M595" s="21"/>
      <c r="N595" s="21"/>
      <c r="O595" s="21"/>
      <c r="P595" s="21"/>
    </row>
    <row r="596" customFormat="false" ht="15" hidden="false" customHeight="false" outlineLevel="0" collapsed="false">
      <c r="A596" s="21" t="n">
        <v>572</v>
      </c>
      <c r="B596" s="27" t="n">
        <v>-1.24553220359998</v>
      </c>
      <c r="C596" s="27" t="n">
        <v>0.428067462388589</v>
      </c>
      <c r="D596" s="24" t="n">
        <f aca="false">$B$6+$B$7*B596</f>
        <v>-0.074553220359998</v>
      </c>
      <c r="E596" s="24" t="n">
        <f aca="false">$C$6+$C$7*($B$8*B596+SQRT(1-$B$8^2)*C596)</f>
        <v>0.124062460523207</v>
      </c>
      <c r="F596" s="24" t="n">
        <f aca="false">$B$9*D596+(1-$B$9)*E596</f>
        <v>0.0247546200816043</v>
      </c>
      <c r="G596" s="21"/>
      <c r="H596" s="21"/>
      <c r="I596" s="21"/>
      <c r="J596" s="21"/>
      <c r="K596" s="21"/>
      <c r="L596" s="21"/>
      <c r="M596" s="21"/>
      <c r="N596" s="21"/>
      <c r="O596" s="21"/>
      <c r="P596" s="21"/>
    </row>
    <row r="597" customFormat="false" ht="15" hidden="false" customHeight="false" outlineLevel="0" collapsed="false">
      <c r="A597" s="21" t="n">
        <v>573</v>
      </c>
      <c r="B597" s="27" t="n">
        <v>-0.564072426585232</v>
      </c>
      <c r="C597" s="27" t="n">
        <v>-1.51984216230863</v>
      </c>
      <c r="D597" s="24" t="n">
        <f aca="false">$B$6+$B$7*B597</f>
        <v>-0.00640724265852322</v>
      </c>
      <c r="E597" s="24" t="n">
        <f aca="false">$C$6+$C$7*($B$8*B597+SQRT(1-$B$8^2)*C597)</f>
        <v>-0.230389920041361</v>
      </c>
      <c r="F597" s="24" t="n">
        <f aca="false">$B$9*D597+(1-$B$9)*E597</f>
        <v>-0.118398581349942</v>
      </c>
      <c r="G597" s="21"/>
      <c r="H597" s="21"/>
      <c r="I597" s="21"/>
      <c r="J597" s="21"/>
      <c r="K597" s="21"/>
      <c r="L597" s="21"/>
      <c r="M597" s="21"/>
      <c r="N597" s="21"/>
      <c r="O597" s="21"/>
      <c r="P597" s="21"/>
    </row>
    <row r="598" customFormat="false" ht="15" hidden="false" customHeight="false" outlineLevel="0" collapsed="false">
      <c r="A598" s="21" t="n">
        <v>574</v>
      </c>
      <c r="B598" s="27" t="n">
        <v>-1.04197827735625</v>
      </c>
      <c r="C598" s="27" t="n">
        <v>0.93282403633922</v>
      </c>
      <c r="D598" s="24" t="n">
        <f aca="false">$B$6+$B$7*B598</f>
        <v>-0.0541978277356246</v>
      </c>
      <c r="E598" s="24" t="n">
        <f aca="false">$C$6+$C$7*($B$8*B598+SQRT(1-$B$8^2)*C598)</f>
        <v>0.231116301612512</v>
      </c>
      <c r="F598" s="24" t="n">
        <f aca="false">$B$9*D598+(1-$B$9)*E598</f>
        <v>0.0884592369384436</v>
      </c>
      <c r="G598" s="21"/>
      <c r="H598" s="21"/>
      <c r="I598" s="21"/>
      <c r="J598" s="21"/>
      <c r="K598" s="21"/>
      <c r="L598" s="21"/>
      <c r="M598" s="21"/>
      <c r="N598" s="21"/>
      <c r="O598" s="21"/>
      <c r="P598" s="21"/>
    </row>
    <row r="599" customFormat="false" ht="15" hidden="false" customHeight="false" outlineLevel="0" collapsed="false">
      <c r="A599" s="21" t="n">
        <v>575</v>
      </c>
      <c r="B599" s="27" t="n">
        <v>-0.466362165518384</v>
      </c>
      <c r="C599" s="27" t="n">
        <v>-0.853460294916358</v>
      </c>
      <c r="D599" s="24" t="n">
        <f aca="false">$B$6+$B$7*B599</f>
        <v>0.00336378344816162</v>
      </c>
      <c r="E599" s="24" t="n">
        <f aca="false">$C$6+$C$7*($B$8*B599+SQRT(1-$B$8^2)*C599)</f>
        <v>-0.0958978656823613</v>
      </c>
      <c r="F599" s="24" t="n">
        <f aca="false">$B$9*D599+(1-$B$9)*E599</f>
        <v>-0.0462670411170999</v>
      </c>
      <c r="G599" s="21"/>
      <c r="H599" s="21"/>
      <c r="I599" s="21"/>
      <c r="J599" s="21"/>
      <c r="K599" s="21"/>
      <c r="L599" s="21"/>
      <c r="M599" s="21"/>
      <c r="N599" s="21"/>
      <c r="O599" s="21"/>
      <c r="P599" s="21"/>
    </row>
    <row r="600" customFormat="false" ht="15" hidden="false" customHeight="false" outlineLevel="0" collapsed="false">
      <c r="A600" s="21" t="n">
        <v>576</v>
      </c>
      <c r="B600" s="27" t="n">
        <v>-0.680908915498531</v>
      </c>
      <c r="C600" s="27" t="n">
        <v>0.368523424023729</v>
      </c>
      <c r="D600" s="24" t="n">
        <f aca="false">$B$6+$B$7*B600</f>
        <v>-0.0180908915498531</v>
      </c>
      <c r="E600" s="24" t="n">
        <f aca="false">$C$6+$C$7*($B$8*B600+SQRT(1-$B$8^2)*C600)</f>
        <v>0.134979191149776</v>
      </c>
      <c r="F600" s="24" t="n">
        <f aca="false">$B$9*D600+(1-$B$9)*E600</f>
        <v>0.0584441497999612</v>
      </c>
      <c r="G600" s="21"/>
      <c r="H600" s="21"/>
      <c r="I600" s="21"/>
      <c r="J600" s="21"/>
      <c r="K600" s="21"/>
      <c r="L600" s="21"/>
      <c r="M600" s="21"/>
      <c r="N600" s="21"/>
      <c r="O600" s="21"/>
      <c r="P600" s="21"/>
    </row>
    <row r="601" customFormat="false" ht="15" hidden="false" customHeight="false" outlineLevel="0" collapsed="false">
      <c r="A601" s="21" t="n">
        <v>577</v>
      </c>
      <c r="B601" s="27" t="n">
        <v>-1.01735545968517</v>
      </c>
      <c r="C601" s="27" t="n">
        <v>0.0684567979542171</v>
      </c>
      <c r="D601" s="24" t="n">
        <f aca="false">$B$6+$B$7*B601</f>
        <v>-0.0517355459685168</v>
      </c>
      <c r="E601" s="24" t="n">
        <f aca="false">$C$6+$C$7*($B$8*B601+SQRT(1-$B$8^2)*C601)</f>
        <v>0.0627205195656041</v>
      </c>
      <c r="F601" s="24" t="n">
        <f aca="false">$B$9*D601+(1-$B$9)*E601</f>
        <v>0.00549248679854366</v>
      </c>
      <c r="G601" s="21"/>
      <c r="H601" s="21"/>
      <c r="I601" s="21"/>
      <c r="J601" s="21"/>
      <c r="K601" s="21"/>
      <c r="L601" s="21"/>
      <c r="M601" s="21"/>
      <c r="N601" s="21"/>
      <c r="O601" s="21"/>
      <c r="P601" s="21"/>
    </row>
    <row r="602" customFormat="false" ht="15" hidden="false" customHeight="false" outlineLevel="0" collapsed="false">
      <c r="A602" s="21" t="n">
        <v>578</v>
      </c>
      <c r="B602" s="27" t="n">
        <v>-0.987759580745666</v>
      </c>
      <c r="C602" s="27" t="n">
        <v>-1.81417170737512</v>
      </c>
      <c r="D602" s="24" t="n">
        <f aca="false">$B$6+$B$7*B602</f>
        <v>-0.0487759580745666</v>
      </c>
      <c r="E602" s="24" t="n">
        <f aca="false">$C$6+$C$7*($B$8*B602+SQRT(1-$B$8^2)*C602)</f>
        <v>-0.305013982338851</v>
      </c>
      <c r="F602" s="24" t="n">
        <f aca="false">$B$9*D602+(1-$B$9)*E602</f>
        <v>-0.176894970206709</v>
      </c>
      <c r="G602" s="21"/>
      <c r="H602" s="21"/>
      <c r="I602" s="21"/>
      <c r="J602" s="21"/>
      <c r="K602" s="21"/>
      <c r="L602" s="21"/>
      <c r="M602" s="21"/>
      <c r="N602" s="21"/>
      <c r="O602" s="21"/>
      <c r="P602" s="21"/>
    </row>
    <row r="603" customFormat="false" ht="15" hidden="false" customHeight="false" outlineLevel="0" collapsed="false">
      <c r="A603" s="21" t="n">
        <v>579</v>
      </c>
      <c r="B603" s="27" t="n">
        <v>2.02301589208679</v>
      </c>
      <c r="C603" s="27" t="n">
        <v>-0.000128793283286763</v>
      </c>
      <c r="D603" s="24" t="n">
        <f aca="false">$B$6+$B$7*B603</f>
        <v>0.252301589208679</v>
      </c>
      <c r="E603" s="24" t="n">
        <f aca="false">$C$6+$C$7*($B$8*B603+SQRT(1-$B$8^2)*C603)</f>
        <v>0.170895397457364</v>
      </c>
      <c r="F603" s="24" t="n">
        <f aca="false">$B$9*D603+(1-$B$9)*E603</f>
        <v>0.211598493333022</v>
      </c>
      <c r="G603" s="21"/>
      <c r="H603" s="21"/>
      <c r="I603" s="21"/>
      <c r="J603" s="21"/>
      <c r="K603" s="21"/>
      <c r="L603" s="21"/>
      <c r="M603" s="21"/>
      <c r="N603" s="21"/>
      <c r="O603" s="21"/>
      <c r="P603" s="21"/>
    </row>
    <row r="604" customFormat="false" ht="15" hidden="false" customHeight="false" outlineLevel="0" collapsed="false">
      <c r="A604" s="21" t="n">
        <v>580</v>
      </c>
      <c r="B604" s="27" t="n">
        <v>-0.405872054615731</v>
      </c>
      <c r="C604" s="27" t="n">
        <v>1.58349650324634</v>
      </c>
      <c r="D604" s="24" t="n">
        <f aca="false">$B$6+$B$7*B604</f>
        <v>0.00941279453842694</v>
      </c>
      <c r="E604" s="24" t="n">
        <f aca="false">$C$6+$C$7*($B$8*B604+SQRT(1-$B$8^2)*C604)</f>
        <v>0.384065793210167</v>
      </c>
      <c r="F604" s="24" t="n">
        <f aca="false">$B$9*D604+(1-$B$9)*E604</f>
        <v>0.196739293874297</v>
      </c>
      <c r="G604" s="21"/>
      <c r="H604" s="21"/>
      <c r="I604" s="21"/>
      <c r="J604" s="21"/>
      <c r="K604" s="21"/>
      <c r="L604" s="21"/>
      <c r="M604" s="21"/>
      <c r="N604" s="21"/>
      <c r="O604" s="21"/>
      <c r="P604" s="21"/>
    </row>
    <row r="605" customFormat="false" ht="15" hidden="false" customHeight="false" outlineLevel="0" collapsed="false">
      <c r="A605" s="21" t="n">
        <v>581</v>
      </c>
      <c r="B605" s="27" t="n">
        <v>-0.818356210115113</v>
      </c>
      <c r="C605" s="27" t="n">
        <v>-0.764031098309271</v>
      </c>
      <c r="D605" s="24" t="n">
        <f aca="false">$B$6+$B$7*B605</f>
        <v>-0.0318356210115113</v>
      </c>
      <c r="E605" s="24" t="n">
        <f aca="false">$C$6+$C$7*($B$8*B605+SQRT(1-$B$8^2)*C605)</f>
        <v>-0.0924531554826786</v>
      </c>
      <c r="F605" s="24" t="n">
        <f aca="false">$B$9*D605+(1-$B$9)*E605</f>
        <v>-0.062144388247095</v>
      </c>
      <c r="G605" s="21"/>
      <c r="H605" s="21"/>
      <c r="I605" s="21"/>
      <c r="J605" s="21"/>
      <c r="K605" s="21"/>
      <c r="L605" s="21"/>
      <c r="M605" s="21"/>
      <c r="N605" s="21"/>
      <c r="O605" s="21"/>
      <c r="P605" s="21"/>
    </row>
    <row r="606" customFormat="false" ht="15" hidden="false" customHeight="false" outlineLevel="0" collapsed="false">
      <c r="A606" s="21" t="n">
        <v>582</v>
      </c>
      <c r="B606" s="27" t="n">
        <v>-1.57802439901296</v>
      </c>
      <c r="C606" s="27" t="n">
        <v>-0.812825528655134</v>
      </c>
      <c r="D606" s="24" t="n">
        <f aca="false">$B$6+$B$7*B606</f>
        <v>-0.107802439901296</v>
      </c>
      <c r="E606" s="24" t="n">
        <f aca="false">$C$6+$C$7*($B$8*B606+SQRT(1-$B$8^2)*C606)</f>
        <v>-0.132401599569564</v>
      </c>
      <c r="F606" s="24" t="n">
        <f aca="false">$B$9*D606+(1-$B$9)*E606</f>
        <v>-0.12010201973543</v>
      </c>
      <c r="G606" s="21"/>
      <c r="H606" s="21"/>
      <c r="I606" s="21"/>
      <c r="J606" s="21"/>
      <c r="K606" s="21"/>
      <c r="L606" s="21"/>
      <c r="M606" s="21"/>
      <c r="N606" s="21"/>
      <c r="O606" s="21"/>
      <c r="P606" s="21"/>
    </row>
    <row r="607" customFormat="false" ht="15" hidden="false" customHeight="false" outlineLevel="0" collapsed="false">
      <c r="A607" s="21" t="n">
        <v>583</v>
      </c>
      <c r="B607" s="27" t="n">
        <v>-0.809591329842674</v>
      </c>
      <c r="C607" s="27" t="n">
        <v>-0.359150195010052</v>
      </c>
      <c r="D607" s="24" t="n">
        <f aca="false">$B$6+$B$7*B607</f>
        <v>-0.0309591329842674</v>
      </c>
      <c r="E607" s="24" t="n">
        <f aca="false">$C$6+$C$7*($B$8*B607+SQRT(1-$B$8^2)*C607)</f>
        <v>-0.0127624306973631</v>
      </c>
      <c r="F607" s="24" t="n">
        <f aca="false">$B$9*D607+(1-$B$9)*E607</f>
        <v>-0.0218607818408153</v>
      </c>
      <c r="G607" s="21"/>
      <c r="H607" s="21"/>
      <c r="I607" s="21"/>
      <c r="J607" s="21"/>
      <c r="K607" s="21"/>
      <c r="L607" s="21"/>
      <c r="M607" s="21"/>
      <c r="N607" s="21"/>
      <c r="O607" s="21"/>
      <c r="P607" s="21"/>
    </row>
    <row r="608" customFormat="false" ht="15" hidden="false" customHeight="false" outlineLevel="0" collapsed="false">
      <c r="A608" s="21" t="n">
        <v>584</v>
      </c>
      <c r="B608" s="27" t="n">
        <v>0.544800729179454</v>
      </c>
      <c r="C608" s="27" t="n">
        <v>1.18145923315524</v>
      </c>
      <c r="D608" s="24" t="n">
        <f aca="false">$B$6+$B$7*B608</f>
        <v>0.104480072917945</v>
      </c>
      <c r="E608" s="24" t="n">
        <f aca="false">$C$6+$C$7*($B$8*B608+SQRT(1-$B$8^2)*C608)</f>
        <v>0.343309811017596</v>
      </c>
      <c r="F608" s="24" t="n">
        <f aca="false">$B$9*D608+(1-$B$9)*E608</f>
        <v>0.223894941967771</v>
      </c>
      <c r="G608" s="21"/>
      <c r="H608" s="21"/>
      <c r="I608" s="21"/>
      <c r="J608" s="21"/>
      <c r="K608" s="21"/>
      <c r="L608" s="21"/>
      <c r="M608" s="21"/>
      <c r="N608" s="21"/>
      <c r="O608" s="21"/>
      <c r="P608" s="21"/>
    </row>
    <row r="609" customFormat="false" ht="15" hidden="false" customHeight="false" outlineLevel="0" collapsed="false">
      <c r="A609" s="21" t="n">
        <v>585</v>
      </c>
      <c r="B609" s="27" t="n">
        <v>0.748704113224927</v>
      </c>
      <c r="C609" s="27" t="n">
        <v>-2.01997472858463</v>
      </c>
      <c r="D609" s="24" t="n">
        <f aca="false">$B$6+$B$7*B609</f>
        <v>0.124870411322493</v>
      </c>
      <c r="E609" s="24" t="n">
        <f aca="false">$C$6+$C$7*($B$8*B609+SQRT(1-$B$8^2)*C609)</f>
        <v>-0.275884425738945</v>
      </c>
      <c r="F609" s="24" t="n">
        <f aca="false">$B$9*D609+(1-$B$9)*E609</f>
        <v>-0.0755070072082262</v>
      </c>
      <c r="G609" s="21"/>
      <c r="H609" s="21"/>
      <c r="I609" s="21"/>
      <c r="J609" s="21"/>
      <c r="K609" s="21"/>
      <c r="L609" s="21"/>
      <c r="M609" s="21"/>
      <c r="N609" s="21"/>
      <c r="O609" s="21"/>
      <c r="P609" s="21"/>
    </row>
    <row r="610" customFormat="false" ht="15" hidden="false" customHeight="false" outlineLevel="0" collapsed="false">
      <c r="A610" s="21" t="n">
        <v>586</v>
      </c>
      <c r="B610" s="27" t="n">
        <v>-0.608334221313782</v>
      </c>
      <c r="C610" s="27" t="n">
        <v>-0.0824398651269382</v>
      </c>
      <c r="D610" s="24" t="n">
        <f aca="false">$B$6+$B$7*B610</f>
        <v>-0.0108334221313782</v>
      </c>
      <c r="E610" s="24" t="n">
        <f aca="false">$C$6+$C$7*($B$8*B610+SQRT(1-$B$8^2)*C610)</f>
        <v>0.0495117828254596</v>
      </c>
      <c r="F610" s="24" t="n">
        <f aca="false">$B$9*D610+(1-$B$9)*E610</f>
        <v>0.0193391803470407</v>
      </c>
      <c r="G610" s="21"/>
      <c r="H610" s="21"/>
      <c r="I610" s="21"/>
      <c r="J610" s="21"/>
      <c r="K610" s="21"/>
      <c r="L610" s="21"/>
      <c r="M610" s="21"/>
      <c r="N610" s="21"/>
      <c r="O610" s="21"/>
      <c r="P610" s="21"/>
    </row>
    <row r="611" customFormat="false" ht="15" hidden="false" customHeight="false" outlineLevel="0" collapsed="false">
      <c r="A611" s="21" t="n">
        <v>587</v>
      </c>
      <c r="B611" s="27" t="n">
        <v>0.692439088735164</v>
      </c>
      <c r="C611" s="27" t="n">
        <v>-2.27891956802</v>
      </c>
      <c r="D611" s="24" t="n">
        <f aca="false">$B$6+$B$7*B611</f>
        <v>0.119243908873516</v>
      </c>
      <c r="E611" s="24" t="n">
        <f aca="false">$C$6+$C$7*($B$8*B611+SQRT(1-$B$8^2)*C611)</f>
        <v>-0.328877644970022</v>
      </c>
      <c r="F611" s="24" t="n">
        <f aca="false">$B$9*D611+(1-$B$9)*E611</f>
        <v>-0.104816868048253</v>
      </c>
      <c r="G611" s="21"/>
      <c r="H611" s="21"/>
      <c r="I611" s="21"/>
      <c r="J611" s="21"/>
      <c r="K611" s="21"/>
      <c r="L611" s="21"/>
      <c r="M611" s="21"/>
      <c r="N611" s="21"/>
      <c r="O611" s="21"/>
      <c r="P611" s="21"/>
    </row>
    <row r="612" customFormat="false" ht="15" hidden="false" customHeight="false" outlineLevel="0" collapsed="false">
      <c r="A612" s="21" t="n">
        <v>588</v>
      </c>
      <c r="B612" s="27" t="n">
        <v>0.21970301470243</v>
      </c>
      <c r="C612" s="27" t="n">
        <v>-0.669617800420847</v>
      </c>
      <c r="D612" s="24" t="n">
        <f aca="false">$B$6+$B$7*B612</f>
        <v>0.071970301470243</v>
      </c>
      <c r="E612" s="24" t="n">
        <f aca="false">$C$6+$C$7*($B$8*B612+SQRT(1-$B$8^2)*C612)</f>
        <v>-0.0324296341091747</v>
      </c>
      <c r="F612" s="24" t="n">
        <f aca="false">$B$9*D612+(1-$B$9)*E612</f>
        <v>0.0197703336805342</v>
      </c>
      <c r="G612" s="21"/>
      <c r="H612" s="21"/>
      <c r="I612" s="21"/>
      <c r="J612" s="21"/>
      <c r="K612" s="21"/>
      <c r="L612" s="21"/>
      <c r="M612" s="21"/>
      <c r="N612" s="21"/>
      <c r="O612" s="21"/>
      <c r="P612" s="21"/>
    </row>
    <row r="613" customFormat="false" ht="15" hidden="false" customHeight="false" outlineLevel="0" collapsed="false">
      <c r="A613" s="21" t="n">
        <v>589</v>
      </c>
      <c r="B613" s="27" t="n">
        <v>-1.64911066863235</v>
      </c>
      <c r="C613" s="27" t="n">
        <v>1.09190646082572</v>
      </c>
      <c r="D613" s="24" t="n">
        <f aca="false">$B$6+$B$7*B613</f>
        <v>-0.114911066863235</v>
      </c>
      <c r="E613" s="24" t="n">
        <f aca="false">$C$6+$C$7*($B$8*B613+SQRT(1-$B$8^2)*C613)</f>
        <v>0.238004667324409</v>
      </c>
      <c r="F613" s="24" t="n">
        <f aca="false">$B$9*D613+(1-$B$9)*E613</f>
        <v>0.0615468002305871</v>
      </c>
      <c r="G613" s="21"/>
      <c r="H613" s="21"/>
      <c r="I613" s="21"/>
      <c r="J613" s="21"/>
      <c r="K613" s="21"/>
      <c r="L613" s="21"/>
      <c r="M613" s="21"/>
      <c r="N613" s="21"/>
      <c r="O613" s="21"/>
      <c r="P613" s="21"/>
    </row>
    <row r="614" customFormat="false" ht="15" hidden="false" customHeight="false" outlineLevel="0" collapsed="false">
      <c r="A614" s="21" t="n">
        <v>590</v>
      </c>
      <c r="B614" s="27" t="n">
        <v>-0.90377283795082</v>
      </c>
      <c r="C614" s="27" t="n">
        <v>1.31722823161696</v>
      </c>
      <c r="D614" s="24" t="n">
        <f aca="false">$B$6+$B$7*B614</f>
        <v>-0.040377283795082</v>
      </c>
      <c r="E614" s="24" t="n">
        <f aca="false">$C$6+$C$7*($B$8*B614+SQRT(1-$B$8^2)*C614)</f>
        <v>0.311972049861981</v>
      </c>
      <c r="F614" s="24" t="n">
        <f aca="false">$B$9*D614+(1-$B$9)*E614</f>
        <v>0.13579738303345</v>
      </c>
      <c r="G614" s="21"/>
      <c r="H614" s="21"/>
      <c r="I614" s="21"/>
      <c r="J614" s="21"/>
      <c r="K614" s="21"/>
      <c r="L614" s="21"/>
      <c r="M614" s="21"/>
      <c r="N614" s="21"/>
      <c r="O614" s="21"/>
      <c r="P614" s="21"/>
    </row>
    <row r="615" customFormat="false" ht="15" hidden="false" customHeight="false" outlineLevel="0" collapsed="false">
      <c r="A615" s="21" t="n">
        <v>591</v>
      </c>
      <c r="B615" s="27" t="n">
        <v>1.6586134290346</v>
      </c>
      <c r="C615" s="27" t="n">
        <v>-0.65863116525862</v>
      </c>
      <c r="D615" s="24" t="n">
        <f aca="false">$B$6+$B$7*B615</f>
        <v>0.21586134290346</v>
      </c>
      <c r="E615" s="24" t="n">
        <f aca="false">$C$6+$C$7*($B$8*B615+SQRT(1-$B$8^2)*C615)</f>
        <v>0.0272797144751183</v>
      </c>
      <c r="F615" s="24" t="n">
        <f aca="false">$B$9*D615+(1-$B$9)*E615</f>
        <v>0.121570528689289</v>
      </c>
      <c r="G615" s="21"/>
      <c r="H615" s="21"/>
      <c r="I615" s="21"/>
      <c r="J615" s="21"/>
      <c r="K615" s="21"/>
      <c r="L615" s="21"/>
      <c r="M615" s="21"/>
      <c r="N615" s="21"/>
      <c r="O615" s="21"/>
      <c r="P615" s="21"/>
    </row>
    <row r="616" customFormat="false" ht="15" hidden="false" customHeight="false" outlineLevel="0" collapsed="false">
      <c r="A616" s="21" t="n">
        <v>592</v>
      </c>
      <c r="B616" s="27" t="n">
        <v>1.23306079981648</v>
      </c>
      <c r="C616" s="27" t="n">
        <v>-0.999118675886974</v>
      </c>
      <c r="D616" s="24" t="n">
        <f aca="false">$B$6+$B$7*B616</f>
        <v>0.173306079981648</v>
      </c>
      <c r="E616" s="24" t="n">
        <f aca="false">$C$6+$C$7*($B$8*B616+SQRT(1-$B$8^2)*C616)</f>
        <v>-0.056464043880001</v>
      </c>
      <c r="F616" s="24" t="n">
        <f aca="false">$B$9*D616+(1-$B$9)*E616</f>
        <v>0.0584210180508235</v>
      </c>
      <c r="G616" s="21"/>
      <c r="H616" s="21"/>
      <c r="I616" s="21"/>
      <c r="J616" s="21"/>
      <c r="K616" s="21"/>
      <c r="L616" s="21"/>
      <c r="M616" s="21"/>
      <c r="N616" s="21"/>
      <c r="O616" s="21"/>
      <c r="P616" s="21"/>
    </row>
    <row r="617" customFormat="false" ht="15" hidden="false" customHeight="false" outlineLevel="0" collapsed="false">
      <c r="A617" s="21" t="n">
        <v>593</v>
      </c>
      <c r="B617" s="27" t="n">
        <v>0.409013844164338</v>
      </c>
      <c r="C617" s="27" t="n">
        <v>1.28004474220228</v>
      </c>
      <c r="D617" s="24" t="n">
        <f aca="false">$B$6+$B$7*B617</f>
        <v>0.0909013844164338</v>
      </c>
      <c r="E617" s="24" t="n">
        <f aca="false">$C$6+$C$7*($B$8*B617+SQRT(1-$B$8^2)*C617)</f>
        <v>0.357197071072815</v>
      </c>
      <c r="F617" s="24" t="n">
        <f aca="false">$B$9*D617+(1-$B$9)*E617</f>
        <v>0.224049227744624</v>
      </c>
      <c r="G617" s="21"/>
      <c r="H617" s="21"/>
      <c r="I617" s="21"/>
      <c r="J617" s="21"/>
      <c r="K617" s="21"/>
      <c r="L617" s="21"/>
      <c r="M617" s="21"/>
      <c r="N617" s="21"/>
      <c r="O617" s="21"/>
      <c r="P617" s="21"/>
    </row>
    <row r="618" customFormat="false" ht="15" hidden="false" customHeight="false" outlineLevel="0" collapsed="false">
      <c r="A618" s="21" t="n">
        <v>594</v>
      </c>
      <c r="B618" s="27" t="n">
        <v>-0.280295519374695</v>
      </c>
      <c r="C618" s="27" t="n">
        <v>1.56018851529804</v>
      </c>
      <c r="D618" s="24" t="n">
        <f aca="false">$B$6+$B$7*B618</f>
        <v>0.0219704480625305</v>
      </c>
      <c r="E618" s="24" t="n">
        <f aca="false">$C$6+$C$7*($B$8*B618+SQRT(1-$B$8^2)*C618)</f>
        <v>0.384521440427465</v>
      </c>
      <c r="F618" s="24" t="n">
        <f aca="false">$B$9*D618+(1-$B$9)*E618</f>
        <v>0.203245944244998</v>
      </c>
      <c r="G618" s="21"/>
      <c r="H618" s="21"/>
      <c r="I618" s="21"/>
      <c r="J618" s="21"/>
      <c r="K618" s="21"/>
      <c r="L618" s="21"/>
      <c r="M618" s="21"/>
      <c r="N618" s="21"/>
      <c r="O618" s="21"/>
      <c r="P618" s="21"/>
    </row>
    <row r="619" customFormat="false" ht="15" hidden="false" customHeight="false" outlineLevel="0" collapsed="false">
      <c r="A619" s="21" t="n">
        <v>595</v>
      </c>
      <c r="B619" s="27" t="n">
        <v>-0.00167747505859969</v>
      </c>
      <c r="C619" s="27" t="n">
        <v>-0.784840590250036</v>
      </c>
      <c r="D619" s="24" t="n">
        <f aca="false">$B$6+$B$7*B619</f>
        <v>0.04983225249414</v>
      </c>
      <c r="E619" s="24" t="n">
        <f aca="false">$C$6+$C$7*($B$8*B619+SQRT(1-$B$8^2)*C619)</f>
        <v>-0.0638638170453326</v>
      </c>
      <c r="F619" s="24" t="n">
        <f aca="false">$B$9*D619+(1-$B$9)*E619</f>
        <v>-0.0070157822755963</v>
      </c>
      <c r="G619" s="21"/>
      <c r="H619" s="21"/>
      <c r="I619" s="21"/>
      <c r="J619" s="21"/>
      <c r="K619" s="21"/>
      <c r="L619" s="21"/>
      <c r="M619" s="21"/>
      <c r="N619" s="21"/>
      <c r="O619" s="21"/>
      <c r="P619" s="21"/>
    </row>
    <row r="620" customFormat="false" ht="15" hidden="false" customHeight="false" outlineLevel="0" collapsed="false">
      <c r="A620" s="21" t="n">
        <v>596</v>
      </c>
      <c r="B620" s="27" t="n">
        <v>-0.146581235316975</v>
      </c>
      <c r="C620" s="27" t="n">
        <v>-0.0515410301346737</v>
      </c>
      <c r="D620" s="24" t="n">
        <f aca="false">$B$6+$B$7*B620</f>
        <v>0.0353418764683025</v>
      </c>
      <c r="E620" s="24" t="n">
        <f aca="false">$C$6+$C$7*($B$8*B620+SQRT(1-$B$8^2)*C620)</f>
        <v>0.0740368126155321</v>
      </c>
      <c r="F620" s="24" t="n">
        <f aca="false">$B$9*D620+(1-$B$9)*E620</f>
        <v>0.0546893445419173</v>
      </c>
      <c r="G620" s="21"/>
      <c r="H620" s="21"/>
      <c r="I620" s="21"/>
      <c r="J620" s="21"/>
      <c r="K620" s="21"/>
      <c r="L620" s="21"/>
      <c r="M620" s="21"/>
      <c r="N620" s="21"/>
      <c r="O620" s="21"/>
      <c r="P620" s="21"/>
    </row>
    <row r="621" customFormat="false" ht="15" hidden="false" customHeight="false" outlineLevel="0" collapsed="false">
      <c r="A621" s="21" t="n">
        <v>597</v>
      </c>
      <c r="B621" s="27" t="n">
        <v>0.669742275228565</v>
      </c>
      <c r="C621" s="27" t="n">
        <v>-0.522015301627024</v>
      </c>
      <c r="D621" s="24" t="n">
        <f aca="false">$B$6+$B$7*B621</f>
        <v>0.116974227522857</v>
      </c>
      <c r="E621" s="24" t="n">
        <f aca="false">$C$6+$C$7*($B$8*B621+SQRT(1-$B$8^2)*C621)</f>
        <v>0.0144960008562417</v>
      </c>
      <c r="F621" s="24" t="n">
        <f aca="false">$B$9*D621+(1-$B$9)*E621</f>
        <v>0.0657351141895491</v>
      </c>
      <c r="G621" s="21"/>
      <c r="H621" s="21"/>
      <c r="I621" s="21"/>
      <c r="J621" s="21"/>
      <c r="K621" s="21"/>
      <c r="L621" s="21"/>
      <c r="M621" s="21"/>
      <c r="N621" s="21"/>
      <c r="O621" s="21"/>
      <c r="P621" s="21"/>
    </row>
    <row r="622" customFormat="false" ht="15" hidden="false" customHeight="false" outlineLevel="0" collapsed="false">
      <c r="A622" s="21" t="n">
        <v>598</v>
      </c>
      <c r="B622" s="27" t="n">
        <v>-0.184236261214054</v>
      </c>
      <c r="C622" s="27" t="n">
        <v>2.06170164468206</v>
      </c>
      <c r="D622" s="24" t="n">
        <f aca="false">$B$6+$B$7*B622</f>
        <v>0.0315763738785946</v>
      </c>
      <c r="E622" s="24" t="n">
        <f aca="false">$C$6+$C$7*($B$8*B622+SQRT(1-$B$8^2)*C622)</f>
        <v>0.486639912057671</v>
      </c>
      <c r="F622" s="24" t="n">
        <f aca="false">$B$9*D622+(1-$B$9)*E622</f>
        <v>0.259108142968133</v>
      </c>
      <c r="G622" s="21"/>
      <c r="H622" s="21"/>
      <c r="I622" s="21"/>
      <c r="J622" s="21"/>
      <c r="K622" s="21"/>
      <c r="L622" s="21"/>
      <c r="M622" s="21"/>
      <c r="N622" s="21"/>
      <c r="O622" s="21"/>
      <c r="P622" s="21"/>
    </row>
    <row r="623" customFormat="false" ht="15" hidden="false" customHeight="false" outlineLevel="0" collapsed="false">
      <c r="A623" s="21" t="n">
        <v>599</v>
      </c>
      <c r="B623" s="27" t="n">
        <v>1.03997283205414</v>
      </c>
      <c r="C623" s="27" t="n">
        <v>2.55706421159601</v>
      </c>
      <c r="D623" s="24" t="n">
        <f aca="false">$B$6+$B$7*B623</f>
        <v>0.153997283205414</v>
      </c>
      <c r="E623" s="24" t="n">
        <f aca="false">$C$6+$C$7*($B$8*B623+SQRT(1-$B$8^2)*C623)</f>
        <v>0.632679117917555</v>
      </c>
      <c r="F623" s="24" t="n">
        <f aca="false">$B$9*D623+(1-$B$9)*E623</f>
        <v>0.393338200561484</v>
      </c>
      <c r="G623" s="21"/>
      <c r="H623" s="21"/>
      <c r="I623" s="21"/>
      <c r="J623" s="21"/>
      <c r="K623" s="21"/>
      <c r="L623" s="21"/>
      <c r="M623" s="21"/>
      <c r="N623" s="21"/>
      <c r="O623" s="21"/>
      <c r="P623" s="21"/>
    </row>
    <row r="624" customFormat="false" ht="15" hidden="false" customHeight="false" outlineLevel="0" collapsed="false">
      <c r="A624" s="21" t="n">
        <v>600</v>
      </c>
      <c r="B624" s="27" t="n">
        <v>-0.475754533440504</v>
      </c>
      <c r="C624" s="27" t="n">
        <v>1.14545986201805</v>
      </c>
      <c r="D624" s="24" t="n">
        <f aca="false">$B$6+$B$7*B624</f>
        <v>0.00242454665594956</v>
      </c>
      <c r="E624" s="24" t="n">
        <f aca="false">$C$6+$C$7*($B$8*B624+SQRT(1-$B$8^2)*C624)</f>
        <v>0.295433193285023</v>
      </c>
      <c r="F624" s="24" t="n">
        <f aca="false">$B$9*D624+(1-$B$9)*E624</f>
        <v>0.148928869970486</v>
      </c>
      <c r="G624" s="21"/>
      <c r="H624" s="21"/>
      <c r="I624" s="21"/>
      <c r="J624" s="21"/>
      <c r="K624" s="21"/>
      <c r="L624" s="21"/>
      <c r="M624" s="21"/>
      <c r="N624" s="21"/>
      <c r="O624" s="21"/>
      <c r="P624" s="21"/>
    </row>
    <row r="625" customFormat="false" ht="15" hidden="false" customHeight="false" outlineLevel="0" collapsed="false">
      <c r="A625" s="21" t="n">
        <v>601</v>
      </c>
      <c r="B625" s="27" t="n">
        <v>0.490323377434493</v>
      </c>
      <c r="C625" s="27" t="n">
        <v>0.45763307195646</v>
      </c>
      <c r="D625" s="24" t="n">
        <f aca="false">$B$6+$B$7*B625</f>
        <v>0.0990323377434493</v>
      </c>
      <c r="E625" s="24" t="n">
        <f aca="false">$C$6+$C$7*($B$8*B625+SQRT(1-$B$8^2)*C625)</f>
        <v>0.199290336354636</v>
      </c>
      <c r="F625" s="24" t="n">
        <f aca="false">$B$9*D625+(1-$B$9)*E625</f>
        <v>0.149161337049043</v>
      </c>
      <c r="G625" s="21"/>
      <c r="H625" s="21"/>
      <c r="I625" s="21"/>
      <c r="J625" s="21"/>
      <c r="K625" s="21"/>
      <c r="L625" s="21"/>
      <c r="M625" s="21"/>
      <c r="N625" s="21"/>
      <c r="O625" s="21"/>
      <c r="P625" s="21"/>
    </row>
    <row r="626" customFormat="false" ht="15" hidden="false" customHeight="false" outlineLevel="0" collapsed="false">
      <c r="A626" s="21" t="n">
        <v>602</v>
      </c>
      <c r="B626" s="27" t="n">
        <v>-0.969177844361752</v>
      </c>
      <c r="C626" s="27" t="n">
        <v>0.092877049656875</v>
      </c>
      <c r="D626" s="24" t="n">
        <f aca="false">$B$6+$B$7*B626</f>
        <v>-0.0469177844361752</v>
      </c>
      <c r="E626" s="24" t="n">
        <f aca="false">$C$6+$C$7*($B$8*B626+SQRT(1-$B$8^2)*C626)</f>
        <v>0.0694329966634883</v>
      </c>
      <c r="F626" s="24" t="n">
        <f aca="false">$B$9*D626+(1-$B$9)*E626</f>
        <v>0.0112576061136565</v>
      </c>
      <c r="G626" s="21"/>
      <c r="H626" s="21"/>
      <c r="I626" s="21"/>
      <c r="J626" s="21"/>
      <c r="K626" s="21"/>
      <c r="L626" s="21"/>
      <c r="M626" s="21"/>
      <c r="N626" s="21"/>
      <c r="O626" s="21"/>
      <c r="P626" s="21"/>
    </row>
    <row r="627" customFormat="false" ht="15" hidden="false" customHeight="false" outlineLevel="0" collapsed="false">
      <c r="A627" s="21" t="n">
        <v>603</v>
      </c>
      <c r="B627" s="27" t="n">
        <v>1.04514400867199</v>
      </c>
      <c r="C627" s="27" t="n">
        <v>-0.966868161413215</v>
      </c>
      <c r="D627" s="24" t="n">
        <f aca="false">$B$6+$B$7*B627</f>
        <v>0.154514400867199</v>
      </c>
      <c r="E627" s="24" t="n">
        <f aca="false">$C$6+$C$7*($B$8*B627+SQRT(1-$B$8^2)*C627)</f>
        <v>-0.0576609311735443</v>
      </c>
      <c r="F627" s="24" t="n">
        <f aca="false">$B$9*D627+(1-$B$9)*E627</f>
        <v>0.0484267348468275</v>
      </c>
      <c r="G627" s="21"/>
      <c r="H627" s="21"/>
      <c r="I627" s="21"/>
      <c r="J627" s="21"/>
      <c r="K627" s="21"/>
      <c r="L627" s="21"/>
      <c r="M627" s="21"/>
      <c r="N627" s="21"/>
      <c r="O627" s="21"/>
      <c r="P627" s="21"/>
    </row>
    <row r="628" customFormat="false" ht="15" hidden="false" customHeight="false" outlineLevel="0" collapsed="false">
      <c r="A628" s="21" t="n">
        <v>604</v>
      </c>
      <c r="B628" s="27" t="n">
        <v>-0.743416809187744</v>
      </c>
      <c r="C628" s="27" t="n">
        <v>1.60955254804797</v>
      </c>
      <c r="D628" s="24" t="n">
        <f aca="false">$B$6+$B$7*B628</f>
        <v>-0.0243416809187744</v>
      </c>
      <c r="E628" s="24" t="n">
        <f aca="false">$C$6+$C$7*($B$8*B628+SQRT(1-$B$8^2)*C628)</f>
        <v>0.375669924185613</v>
      </c>
      <c r="F628" s="24" t="n">
        <f aca="false">$B$9*D628+(1-$B$9)*E628</f>
        <v>0.175664121633419</v>
      </c>
      <c r="G628" s="21"/>
      <c r="H628" s="21"/>
      <c r="I628" s="21"/>
      <c r="J628" s="21"/>
      <c r="K628" s="21"/>
      <c r="L628" s="21"/>
      <c r="M628" s="21"/>
      <c r="N628" s="21"/>
      <c r="O628" s="21"/>
      <c r="P628" s="21"/>
    </row>
    <row r="629" customFormat="false" ht="15" hidden="false" customHeight="false" outlineLevel="0" collapsed="false">
      <c r="A629" s="21" t="n">
        <v>605</v>
      </c>
      <c r="B629" s="27" t="n">
        <v>-2.3327782171548</v>
      </c>
      <c r="C629" s="27" t="n">
        <v>-0.935235704472536</v>
      </c>
      <c r="D629" s="24" t="n">
        <f aca="false">$B$6+$B$7*B629</f>
        <v>-0.18327782171548</v>
      </c>
      <c r="E629" s="24" t="n">
        <f aca="false">$C$6+$C$7*($B$8*B629+SQRT(1-$B$8^2)*C629)</f>
        <v>-0.186579149901398</v>
      </c>
      <c r="F629" s="24" t="n">
        <f aca="false">$B$9*D629+(1-$B$9)*E629</f>
        <v>-0.184928485808439</v>
      </c>
      <c r="G629" s="21"/>
      <c r="H629" s="21"/>
      <c r="I629" s="21"/>
      <c r="J629" s="21"/>
      <c r="K629" s="21"/>
      <c r="L629" s="21"/>
      <c r="M629" s="21"/>
      <c r="N629" s="21"/>
      <c r="O629" s="21"/>
      <c r="P629" s="21"/>
    </row>
    <row r="630" customFormat="false" ht="15" hidden="false" customHeight="false" outlineLevel="0" collapsed="false">
      <c r="A630" s="21" t="n">
        <v>606</v>
      </c>
      <c r="B630" s="27" t="n">
        <v>2.44472084274836</v>
      </c>
      <c r="C630" s="27" t="n">
        <v>1.36649515042329</v>
      </c>
      <c r="D630" s="24" t="n">
        <f aca="false">$B$6+$B$7*B630</f>
        <v>0.294472084274836</v>
      </c>
      <c r="E630" s="24" t="n">
        <f aca="false">$C$6+$C$7*($B$8*B630+SQRT(1-$B$8^2)*C630)</f>
        <v>0.455566102071919</v>
      </c>
      <c r="F630" s="24" t="n">
        <f aca="false">$B$9*D630+(1-$B$9)*E630</f>
        <v>0.375019093173377</v>
      </c>
      <c r="G630" s="21"/>
      <c r="H630" s="21"/>
      <c r="I630" s="21"/>
      <c r="J630" s="21"/>
      <c r="K630" s="21"/>
      <c r="L630" s="21"/>
      <c r="M630" s="21"/>
      <c r="N630" s="21"/>
      <c r="O630" s="21"/>
      <c r="P630" s="21"/>
    </row>
    <row r="631" customFormat="false" ht="15" hidden="false" customHeight="false" outlineLevel="0" collapsed="false">
      <c r="A631" s="21" t="n">
        <v>607</v>
      </c>
      <c r="B631" s="27" t="n">
        <v>-1.08016615125401</v>
      </c>
      <c r="C631" s="27" t="n">
        <v>-0.32510086185145</v>
      </c>
      <c r="D631" s="24" t="n">
        <f aca="false">$B$6+$B$7*B631</f>
        <v>-0.0580166151254008</v>
      </c>
      <c r="E631" s="24" t="n">
        <f aca="false">$C$6+$C$7*($B$8*B631+SQRT(1-$B$8^2)*C631)</f>
        <v>-0.0169131441681681</v>
      </c>
      <c r="F631" s="24" t="n">
        <f aca="false">$B$9*D631+(1-$B$9)*E631</f>
        <v>-0.0374648796467844</v>
      </c>
      <c r="G631" s="21"/>
      <c r="H631" s="21"/>
      <c r="I631" s="21"/>
      <c r="J631" s="21"/>
      <c r="K631" s="21"/>
      <c r="L631" s="21"/>
      <c r="M631" s="21"/>
      <c r="N631" s="21"/>
      <c r="O631" s="21"/>
      <c r="P631" s="21"/>
    </row>
    <row r="632" customFormat="false" ht="15" hidden="false" customHeight="false" outlineLevel="0" collapsed="false">
      <c r="A632" s="21" t="n">
        <v>608</v>
      </c>
      <c r="B632" s="27" t="n">
        <v>0.0262544892374392</v>
      </c>
      <c r="C632" s="27" t="n">
        <v>0.126518766414484</v>
      </c>
      <c r="D632" s="24" t="n">
        <f aca="false">$B$6+$B$7*B632</f>
        <v>0.0526254489237439</v>
      </c>
      <c r="E632" s="24" t="n">
        <f aca="false">$C$6+$C$7*($B$8*B632+SQRT(1-$B$8^2)*C632)</f>
        <v>0.115842693217646</v>
      </c>
      <c r="F632" s="24" t="n">
        <f aca="false">$B$9*D632+(1-$B$9)*E632</f>
        <v>0.0842340710706951</v>
      </c>
      <c r="G632" s="21"/>
      <c r="H632" s="21"/>
      <c r="I632" s="21"/>
      <c r="J632" s="21"/>
      <c r="K632" s="21"/>
      <c r="L632" s="21"/>
      <c r="M632" s="21"/>
      <c r="N632" s="21"/>
      <c r="O632" s="21"/>
      <c r="P632" s="21"/>
    </row>
    <row r="633" customFormat="false" ht="15" hidden="false" customHeight="false" outlineLevel="0" collapsed="false">
      <c r="A633" s="21" t="n">
        <v>609</v>
      </c>
      <c r="B633" s="27" t="n">
        <v>0.685223007747823</v>
      </c>
      <c r="C633" s="27" t="n">
        <v>0.733708117684758</v>
      </c>
      <c r="D633" s="24" t="n">
        <f aca="false">$B$6+$B$7*B633</f>
        <v>0.118522300774782</v>
      </c>
      <c r="E633" s="24" t="n">
        <f aca="false">$C$6+$C$7*($B$8*B633+SQRT(1-$B$8^2)*C633)</f>
        <v>0.261185760987158</v>
      </c>
      <c r="F633" s="24" t="n">
        <f aca="false">$B$9*D633+(1-$B$9)*E633</f>
        <v>0.18985403088097</v>
      </c>
      <c r="G633" s="21"/>
      <c r="H633" s="21"/>
      <c r="I633" s="21"/>
      <c r="J633" s="21"/>
      <c r="K633" s="21"/>
      <c r="L633" s="21"/>
      <c r="M633" s="21"/>
      <c r="N633" s="21"/>
      <c r="O633" s="21"/>
      <c r="P633" s="21"/>
    </row>
    <row r="634" customFormat="false" ht="15" hidden="false" customHeight="false" outlineLevel="0" collapsed="false">
      <c r="A634" s="21" t="n">
        <v>610</v>
      </c>
      <c r="B634" s="27" t="n">
        <v>-0.145739211126555</v>
      </c>
      <c r="C634" s="27" t="n">
        <v>0.22976490137609</v>
      </c>
      <c r="D634" s="24" t="n">
        <f aca="false">$B$6+$B$7*B634</f>
        <v>0.0354260788873445</v>
      </c>
      <c r="E634" s="24" t="n">
        <f aca="false">$C$6+$C$7*($B$8*B634+SQRT(1-$B$8^2)*C634)</f>
        <v>0.129194973088723</v>
      </c>
      <c r="F634" s="24" t="n">
        <f aca="false">$B$9*D634+(1-$B$9)*E634</f>
        <v>0.0823105259880339</v>
      </c>
      <c r="G634" s="21"/>
      <c r="H634" s="21"/>
      <c r="I634" s="21"/>
      <c r="J634" s="21"/>
      <c r="K634" s="21"/>
      <c r="L634" s="21"/>
      <c r="M634" s="21"/>
      <c r="N634" s="21"/>
      <c r="O634" s="21"/>
      <c r="P634" s="21"/>
    </row>
    <row r="635" customFormat="false" ht="15" hidden="false" customHeight="false" outlineLevel="0" collapsed="false">
      <c r="A635" s="21" t="n">
        <v>611</v>
      </c>
      <c r="B635" s="27" t="n">
        <v>0.339704850711773</v>
      </c>
      <c r="C635" s="27" t="n">
        <v>-1.16079385562914</v>
      </c>
      <c r="D635" s="24" t="n">
        <f aca="false">$B$6+$B$7*B635</f>
        <v>0.0839704850711773</v>
      </c>
      <c r="E635" s="24" t="n">
        <f aca="false">$C$6+$C$7*($B$8*B635+SQRT(1-$B$8^2)*C635)</f>
        <v>-0.123880017399473</v>
      </c>
      <c r="F635" s="24" t="n">
        <f aca="false">$B$9*D635+(1-$B$9)*E635</f>
        <v>-0.019954766164148</v>
      </c>
      <c r="G635" s="21"/>
      <c r="H635" s="21"/>
      <c r="I635" s="21"/>
      <c r="J635" s="21"/>
      <c r="K635" s="21"/>
      <c r="L635" s="21"/>
      <c r="M635" s="21"/>
      <c r="N635" s="21"/>
      <c r="O635" s="21"/>
      <c r="P635" s="21"/>
    </row>
    <row r="636" customFormat="false" ht="15" hidden="false" customHeight="false" outlineLevel="0" collapsed="false">
      <c r="A636" s="21" t="n">
        <v>612</v>
      </c>
      <c r="B636" s="27" t="n">
        <v>0.596968268298421</v>
      </c>
      <c r="C636" s="27" t="n">
        <v>0.130122296534933</v>
      </c>
      <c r="D636" s="24" t="n">
        <f aca="false">$B$6+$B$7*B636</f>
        <v>0.109696826829842</v>
      </c>
      <c r="E636" s="24" t="n">
        <f aca="false">$C$6+$C$7*($B$8*B636+SQRT(1-$B$8^2)*C636)</f>
        <v>0.139377389185514</v>
      </c>
      <c r="F636" s="24" t="n">
        <f aca="false">$B$9*D636+(1-$B$9)*E636</f>
        <v>0.124537108007678</v>
      </c>
      <c r="G636" s="21"/>
      <c r="H636" s="21"/>
      <c r="I636" s="21"/>
      <c r="J636" s="21"/>
      <c r="K636" s="21"/>
      <c r="L636" s="21"/>
      <c r="M636" s="21"/>
      <c r="N636" s="21"/>
      <c r="O636" s="21"/>
      <c r="P636" s="21"/>
    </row>
    <row r="637" customFormat="false" ht="15" hidden="false" customHeight="false" outlineLevel="0" collapsed="false">
      <c r="A637" s="21" t="n">
        <v>613</v>
      </c>
      <c r="B637" s="27" t="n">
        <v>-0.725196588353515</v>
      </c>
      <c r="C637" s="27" t="n">
        <v>-0.0236474197527637</v>
      </c>
      <c r="D637" s="24" t="n">
        <f aca="false">$B$6+$B$7*B637</f>
        <v>-0.0225196588353515</v>
      </c>
      <c r="E637" s="24" t="n">
        <f aca="false">$C$6+$C$7*($B$8*B637+SQRT(1-$B$8^2)*C637)</f>
        <v>0.0563582074956447</v>
      </c>
      <c r="F637" s="24" t="n">
        <f aca="false">$B$9*D637+(1-$B$9)*E637</f>
        <v>0.0169192743301466</v>
      </c>
      <c r="G637" s="21"/>
      <c r="H637" s="21"/>
      <c r="I637" s="21"/>
      <c r="J637" s="21"/>
      <c r="K637" s="21"/>
      <c r="L637" s="21"/>
      <c r="M637" s="21"/>
      <c r="N637" s="21"/>
      <c r="O637" s="21"/>
      <c r="P637" s="21"/>
    </row>
    <row r="638" customFormat="false" ht="15" hidden="false" customHeight="false" outlineLevel="0" collapsed="false">
      <c r="A638" s="21" t="n">
        <v>614</v>
      </c>
      <c r="B638" s="27" t="n">
        <v>-0.337175118151532</v>
      </c>
      <c r="C638" s="27" t="n">
        <v>0.101567477878351</v>
      </c>
      <c r="D638" s="24" t="n">
        <f aca="false">$B$6+$B$7*B638</f>
        <v>0.0162824881848468</v>
      </c>
      <c r="E638" s="24" t="n">
        <f aca="false">$C$6+$C$7*($B$8*B638+SQRT(1-$B$8^2)*C638)</f>
        <v>0.0964160748950089</v>
      </c>
      <c r="F638" s="24" t="n">
        <f aca="false">$B$9*D638+(1-$B$9)*E638</f>
        <v>0.0563492815399278</v>
      </c>
      <c r="G638" s="21"/>
      <c r="H638" s="21"/>
      <c r="I638" s="21"/>
      <c r="J638" s="21"/>
      <c r="K638" s="21"/>
      <c r="L638" s="21"/>
      <c r="M638" s="21"/>
      <c r="N638" s="21"/>
      <c r="O638" s="21"/>
      <c r="P638" s="21"/>
    </row>
    <row r="639" customFormat="false" ht="15" hidden="false" customHeight="false" outlineLevel="0" collapsed="false">
      <c r="A639" s="21" t="n">
        <v>615</v>
      </c>
      <c r="B639" s="27" t="n">
        <v>1.83780551970314</v>
      </c>
      <c r="C639" s="27" t="n">
        <v>0.259363272184152</v>
      </c>
      <c r="D639" s="24" t="n">
        <f aca="false">$B$6+$B$7*B639</f>
        <v>0.233780551970314</v>
      </c>
      <c r="E639" s="24" t="n">
        <f aca="false">$C$6+$C$7*($B$8*B639+SQRT(1-$B$8^2)*C639)</f>
        <v>0.214336834777706</v>
      </c>
      <c r="F639" s="24" t="n">
        <f aca="false">$B$9*D639+(1-$B$9)*E639</f>
        <v>0.22405869337401</v>
      </c>
      <c r="G639" s="21"/>
      <c r="H639" s="21"/>
      <c r="I639" s="21"/>
      <c r="J639" s="21"/>
      <c r="K639" s="21"/>
      <c r="L639" s="21"/>
      <c r="M639" s="21"/>
      <c r="N639" s="21"/>
      <c r="O639" s="21"/>
      <c r="P639" s="21"/>
    </row>
    <row r="640" customFormat="false" ht="15" hidden="false" customHeight="false" outlineLevel="0" collapsed="false">
      <c r="A640" s="21" t="n">
        <v>616</v>
      </c>
      <c r="B640" s="27" t="n">
        <v>0.521076052334163</v>
      </c>
      <c r="C640" s="27" t="n">
        <v>-2.00991527913743</v>
      </c>
      <c r="D640" s="24" t="n">
        <f aca="false">$B$6+$B$7*B640</f>
        <v>0.102107605233416</v>
      </c>
      <c r="E640" s="24" t="n">
        <f aca="false">$C$6+$C$7*($B$8*B640+SQRT(1-$B$8^2)*C640)</f>
        <v>-0.283018306715458</v>
      </c>
      <c r="F640" s="24" t="n">
        <f aca="false">$B$9*D640+(1-$B$9)*E640</f>
        <v>-0.090455350741021</v>
      </c>
      <c r="G640" s="21"/>
      <c r="H640" s="21"/>
      <c r="I640" s="21"/>
      <c r="J640" s="21"/>
      <c r="K640" s="21"/>
      <c r="L640" s="21"/>
      <c r="M640" s="21"/>
      <c r="N640" s="21"/>
      <c r="O640" s="21"/>
      <c r="P640" s="21"/>
    </row>
    <row r="641" customFormat="false" ht="15" hidden="false" customHeight="false" outlineLevel="0" collapsed="false">
      <c r="A641" s="21" t="n">
        <v>617</v>
      </c>
      <c r="B641" s="27" t="n">
        <v>-0.825363597742939</v>
      </c>
      <c r="C641" s="27" t="n">
        <v>-0.180775006068521</v>
      </c>
      <c r="D641" s="24" t="n">
        <f aca="false">$B$6+$B$7*B641</f>
        <v>-0.0325363597742939</v>
      </c>
      <c r="E641" s="24" t="n">
        <f aca="false">$C$6+$C$7*($B$8*B641+SQRT(1-$B$8^2)*C641)</f>
        <v>0.0215609342409697</v>
      </c>
      <c r="F641" s="24" t="n">
        <f aca="false">$B$9*D641+(1-$B$9)*E641</f>
        <v>-0.00548771276666207</v>
      </c>
      <c r="G641" s="21"/>
      <c r="H641" s="21"/>
      <c r="I641" s="21"/>
      <c r="J641" s="21"/>
      <c r="K641" s="21"/>
      <c r="L641" s="21"/>
      <c r="M641" s="21"/>
      <c r="N641" s="21"/>
      <c r="O641" s="21"/>
      <c r="P641" s="21"/>
    </row>
    <row r="642" customFormat="false" ht="15" hidden="false" customHeight="false" outlineLevel="0" collapsed="false">
      <c r="A642" s="21" t="n">
        <v>618</v>
      </c>
      <c r="B642" s="27" t="n">
        <v>-1.07022093140515</v>
      </c>
      <c r="C642" s="27" t="n">
        <v>0.44265674643528</v>
      </c>
      <c r="D642" s="24" t="n">
        <f aca="false">$B$6+$B$7*B642</f>
        <v>-0.0570220931405148</v>
      </c>
      <c r="E642" s="24" t="n">
        <f aca="false">$C$6+$C$7*($B$8*B642+SQRT(1-$B$8^2)*C642)</f>
        <v>0.133933815541153</v>
      </c>
      <c r="F642" s="24" t="n">
        <f aca="false">$B$9*D642+(1-$B$9)*E642</f>
        <v>0.0384558612003193</v>
      </c>
      <c r="G642" s="21"/>
      <c r="H642" s="21"/>
      <c r="I642" s="21"/>
      <c r="J642" s="21"/>
      <c r="K642" s="21"/>
      <c r="L642" s="21"/>
      <c r="M642" s="21"/>
      <c r="N642" s="21"/>
      <c r="O642" s="21"/>
      <c r="P642" s="21"/>
    </row>
    <row r="643" customFormat="false" ht="15" hidden="false" customHeight="false" outlineLevel="0" collapsed="false">
      <c r="A643" s="21" t="n">
        <v>619</v>
      </c>
      <c r="B643" s="27" t="n">
        <v>0.416703407805964</v>
      </c>
      <c r="C643" s="27" t="n">
        <v>-0.407461478643713</v>
      </c>
      <c r="D643" s="24" t="n">
        <f aca="false">$B$6+$B$7*B643</f>
        <v>0.0916703407805964</v>
      </c>
      <c r="E643" s="24" t="n">
        <f aca="false">$C$6+$C$7*($B$8*B643+SQRT(1-$B$8^2)*C643)</f>
        <v>0.0268223193108752</v>
      </c>
      <c r="F643" s="24" t="n">
        <f aca="false">$B$9*D643+(1-$B$9)*E643</f>
        <v>0.0592463300457358</v>
      </c>
      <c r="G643" s="21"/>
      <c r="H643" s="21"/>
      <c r="I643" s="21"/>
      <c r="J643" s="21"/>
      <c r="K643" s="21"/>
      <c r="L643" s="21"/>
      <c r="M643" s="21"/>
      <c r="N643" s="21"/>
      <c r="O643" s="21"/>
      <c r="P643" s="21"/>
    </row>
    <row r="644" customFormat="false" ht="15" hidden="false" customHeight="false" outlineLevel="0" collapsed="false">
      <c r="A644" s="21" t="n">
        <v>620</v>
      </c>
      <c r="B644" s="27" t="n">
        <v>2.39071370906185</v>
      </c>
      <c r="C644" s="27" t="n">
        <v>-0.919871964898678</v>
      </c>
      <c r="D644" s="24" t="n">
        <f aca="false">$B$6+$B$7*B644</f>
        <v>0.289071370906185</v>
      </c>
      <c r="E644" s="24" t="n">
        <f aca="false">$C$6+$C$7*($B$8*B644+SQRT(1-$B$8^2)*C644)</f>
        <v>0.00537119294702422</v>
      </c>
      <c r="F644" s="24" t="n">
        <f aca="false">$B$9*D644+(1-$B$9)*E644</f>
        <v>0.147221281926604</v>
      </c>
      <c r="G644" s="21"/>
      <c r="H644" s="21"/>
      <c r="I644" s="21"/>
      <c r="J644" s="21"/>
      <c r="K644" s="21"/>
      <c r="L644" s="21"/>
      <c r="M644" s="21"/>
      <c r="N644" s="21"/>
      <c r="O644" s="21"/>
      <c r="P644" s="21"/>
    </row>
    <row r="645" customFormat="false" ht="15" hidden="false" customHeight="false" outlineLevel="0" collapsed="false">
      <c r="A645" s="21" t="n">
        <v>621</v>
      </c>
      <c r="B645" s="27" t="n">
        <v>-0.13286830199113</v>
      </c>
      <c r="C645" s="27" t="n">
        <v>-0.921204088912256</v>
      </c>
      <c r="D645" s="24" t="n">
        <f aca="false">$B$6+$B$7*B645</f>
        <v>0.036713169800887</v>
      </c>
      <c r="E645" s="24" t="n">
        <f aca="false">$C$6+$C$7*($B$8*B645+SQRT(1-$B$8^2)*C645)</f>
        <v>-0.0958331294236847</v>
      </c>
      <c r="F645" s="24" t="n">
        <f aca="false">$B$9*D645+(1-$B$9)*E645</f>
        <v>-0.0295599798113989</v>
      </c>
      <c r="G645" s="21"/>
      <c r="H645" s="21"/>
      <c r="I645" s="21"/>
      <c r="J645" s="21"/>
      <c r="K645" s="21"/>
      <c r="L645" s="21"/>
      <c r="M645" s="21"/>
      <c r="N645" s="21"/>
      <c r="O645" s="21"/>
      <c r="P645" s="21"/>
    </row>
    <row r="646" customFormat="false" ht="15" hidden="false" customHeight="false" outlineLevel="0" collapsed="false">
      <c r="A646" s="21" t="n">
        <v>622</v>
      </c>
      <c r="B646" s="27" t="n">
        <v>-1.53418599866208</v>
      </c>
      <c r="C646" s="27" t="n">
        <v>-0.733062787688551</v>
      </c>
      <c r="D646" s="24" t="n">
        <f aca="false">$B$6+$B$7*B646</f>
        <v>-0.103418599866208</v>
      </c>
      <c r="E646" s="24" t="n">
        <f aca="false">$C$6+$C$7*($B$8*B646+SQRT(1-$B$8^2)*C646)</f>
        <v>-0.115017822287215</v>
      </c>
      <c r="F646" s="24" t="n">
        <f aca="false">$B$9*D646+(1-$B$9)*E646</f>
        <v>-0.109218211076711</v>
      </c>
      <c r="G646" s="21"/>
      <c r="H646" s="21"/>
      <c r="I646" s="21"/>
      <c r="J646" s="21"/>
      <c r="K646" s="21"/>
      <c r="L646" s="21"/>
      <c r="M646" s="21"/>
      <c r="N646" s="21"/>
      <c r="O646" s="21"/>
      <c r="P646" s="21"/>
    </row>
    <row r="647" customFormat="false" ht="15" hidden="false" customHeight="false" outlineLevel="0" collapsed="false">
      <c r="A647" s="21" t="n">
        <v>623</v>
      </c>
      <c r="B647" s="27" t="n">
        <v>-0.734090333385305</v>
      </c>
      <c r="C647" s="27" t="n">
        <v>1.17369296078962</v>
      </c>
      <c r="D647" s="24" t="n">
        <f aca="false">$B$6+$B$7*B647</f>
        <v>-0.0234090333385305</v>
      </c>
      <c r="E647" s="24" t="n">
        <f aca="false">$C$6+$C$7*($B$8*B647+SQRT(1-$B$8^2)*C647)</f>
        <v>0.290632296155067</v>
      </c>
      <c r="F647" s="24" t="n">
        <f aca="false">$B$9*D647+(1-$B$9)*E647</f>
        <v>0.133611631408268</v>
      </c>
      <c r="G647" s="21"/>
      <c r="H647" s="21"/>
      <c r="I647" s="21"/>
      <c r="J647" s="21"/>
      <c r="K647" s="21"/>
      <c r="L647" s="21"/>
      <c r="M647" s="21"/>
      <c r="N647" s="21"/>
      <c r="O647" s="21"/>
      <c r="P647" s="21"/>
    </row>
    <row r="648" customFormat="false" ht="15" hidden="false" customHeight="false" outlineLevel="0" collapsed="false">
      <c r="A648" s="21" t="n">
        <v>624</v>
      </c>
      <c r="B648" s="27" t="n">
        <v>-0.518214591281193</v>
      </c>
      <c r="C648" s="27" t="n">
        <v>2.14178901269907</v>
      </c>
      <c r="D648" s="24" t="n">
        <f aca="false">$B$6+$B$7*B648</f>
        <v>-0.00182145912811934</v>
      </c>
      <c r="E648" s="24" t="n">
        <f aca="false">$C$6+$C$7*($B$8*B648+SQRT(1-$B$8^2)*C648)</f>
        <v>0.488974633773718</v>
      </c>
      <c r="F648" s="24" t="n">
        <f aca="false">$B$9*D648+(1-$B$9)*E648</f>
        <v>0.243576587322799</v>
      </c>
      <c r="G648" s="21"/>
      <c r="H648" s="21"/>
      <c r="I648" s="21"/>
      <c r="J648" s="21"/>
      <c r="K648" s="21"/>
      <c r="L648" s="21"/>
      <c r="M648" s="21"/>
      <c r="N648" s="21"/>
      <c r="O648" s="21"/>
      <c r="P648" s="21"/>
    </row>
    <row r="649" customFormat="false" ht="15" hidden="false" customHeight="false" outlineLevel="0" collapsed="false">
      <c r="A649" s="21" t="n">
        <v>625</v>
      </c>
      <c r="B649" s="27" t="n">
        <v>0.150439436692184</v>
      </c>
      <c r="C649" s="27" t="n">
        <v>-0.369283858707284</v>
      </c>
      <c r="D649" s="24" t="n">
        <f aca="false">$B$6+$B$7*B649</f>
        <v>0.0650439436692185</v>
      </c>
      <c r="E649" s="24" t="n">
        <f aca="false">$C$6+$C$7*($B$8*B649+SQRT(1-$B$8^2)*C649)</f>
        <v>0.0236530155413766</v>
      </c>
      <c r="F649" s="24" t="n">
        <f aca="false">$B$9*D649+(1-$B$9)*E649</f>
        <v>0.0443484796052975</v>
      </c>
      <c r="G649" s="21"/>
      <c r="H649" s="21"/>
      <c r="I649" s="21"/>
      <c r="J649" s="21"/>
      <c r="K649" s="21"/>
      <c r="L649" s="21"/>
      <c r="M649" s="21"/>
      <c r="N649" s="21"/>
      <c r="O649" s="21"/>
      <c r="P649" s="21"/>
    </row>
    <row r="650" customFormat="false" ht="15" hidden="false" customHeight="false" outlineLevel="0" collapsed="false">
      <c r="A650" s="21" t="n">
        <v>626</v>
      </c>
      <c r="B650" s="27" t="n">
        <v>-1.64074061902908</v>
      </c>
      <c r="C650" s="27" t="n">
        <v>-0.673075186617153</v>
      </c>
      <c r="D650" s="24" t="n">
        <f aca="false">$B$6+$B$7*B650</f>
        <v>-0.114074061902908</v>
      </c>
      <c r="E650" s="24" t="n">
        <f aca="false">$C$6+$C$7*($B$8*B650+SQRT(1-$B$8^2)*C650)</f>
        <v>-0.10752488602041</v>
      </c>
      <c r="F650" s="24" t="n">
        <f aca="false">$B$9*D650+(1-$B$9)*E650</f>
        <v>-0.110799473961659</v>
      </c>
      <c r="G650" s="21"/>
      <c r="H650" s="21"/>
      <c r="I650" s="21"/>
      <c r="J650" s="21"/>
      <c r="K650" s="21"/>
      <c r="L650" s="21"/>
      <c r="M650" s="21"/>
      <c r="N650" s="21"/>
      <c r="O650" s="21"/>
      <c r="P650" s="21"/>
    </row>
    <row r="651" customFormat="false" ht="15" hidden="false" customHeight="false" outlineLevel="0" collapsed="false">
      <c r="A651" s="21" t="n">
        <v>627</v>
      </c>
      <c r="B651" s="27" t="n">
        <v>0.00323269286154315</v>
      </c>
      <c r="C651" s="27" t="n">
        <v>0.291183017260282</v>
      </c>
      <c r="D651" s="24" t="n">
        <f aca="false">$B$6+$B$7*B651</f>
        <v>0.0503232692861543</v>
      </c>
      <c r="E651" s="24" t="n">
        <f aca="false">$C$6+$C$7*($B$8*B651+SQRT(1-$B$8^2)*C651)</f>
        <v>0.147189292838599</v>
      </c>
      <c r="F651" s="24" t="n">
        <f aca="false">$B$9*D651+(1-$B$9)*E651</f>
        <v>0.0987562810623767</v>
      </c>
      <c r="G651" s="21"/>
      <c r="H651" s="21"/>
      <c r="I651" s="21"/>
      <c r="J651" s="21"/>
      <c r="K651" s="21"/>
      <c r="L651" s="21"/>
      <c r="M651" s="21"/>
      <c r="N651" s="21"/>
      <c r="O651" s="21"/>
      <c r="P651" s="21"/>
    </row>
    <row r="652" customFormat="false" ht="15" hidden="false" customHeight="false" outlineLevel="0" collapsed="false">
      <c r="A652" s="21" t="n">
        <v>628</v>
      </c>
      <c r="B652" s="27" t="n">
        <v>-0.281033166811155</v>
      </c>
      <c r="C652" s="27" t="n">
        <v>-1.5404771103034</v>
      </c>
      <c r="D652" s="24" t="n">
        <f aca="false">$B$6+$B$7*B652</f>
        <v>0.0218966833188845</v>
      </c>
      <c r="E652" s="24" t="n">
        <f aca="false">$C$6+$C$7*($B$8*B652+SQRT(1-$B$8^2)*C652)</f>
        <v>-0.223111957126883</v>
      </c>
      <c r="F652" s="24" t="n">
        <f aca="false">$B$9*D652+(1-$B$9)*E652</f>
        <v>-0.100607636903999</v>
      </c>
      <c r="G652" s="21"/>
      <c r="H652" s="21"/>
      <c r="I652" s="21"/>
      <c r="J652" s="21"/>
      <c r="K652" s="21"/>
      <c r="L652" s="21"/>
      <c r="M652" s="21"/>
      <c r="N652" s="21"/>
      <c r="O652" s="21"/>
      <c r="P652" s="21"/>
    </row>
    <row r="653" customFormat="false" ht="15" hidden="false" customHeight="false" outlineLevel="0" collapsed="false">
      <c r="A653" s="21" t="n">
        <v>629</v>
      </c>
      <c r="B653" s="27" t="n">
        <v>-0.566987210299331</v>
      </c>
      <c r="C653" s="27" t="n">
        <v>1.01367218327596</v>
      </c>
      <c r="D653" s="24" t="n">
        <f aca="false">$B$6+$B$7*B653</f>
        <v>-0.00669872102993309</v>
      </c>
      <c r="E653" s="24" t="n">
        <f aca="false">$C$6+$C$7*($B$8*B653+SQRT(1-$B$8^2)*C653)</f>
        <v>0.265958880826354</v>
      </c>
      <c r="F653" s="24" t="n">
        <f aca="false">$B$9*D653+(1-$B$9)*E653</f>
        <v>0.129630079898211</v>
      </c>
      <c r="G653" s="21"/>
      <c r="H653" s="21"/>
      <c r="I653" s="21"/>
      <c r="J653" s="21"/>
      <c r="K653" s="21"/>
      <c r="L653" s="21"/>
      <c r="M653" s="21"/>
      <c r="N653" s="21"/>
      <c r="O653" s="21"/>
      <c r="P653" s="21"/>
    </row>
    <row r="654" customFormat="false" ht="15" hidden="false" customHeight="false" outlineLevel="0" collapsed="false">
      <c r="A654" s="21" t="n">
        <v>630</v>
      </c>
      <c r="B654" s="27" t="n">
        <v>0.0747169155620658</v>
      </c>
      <c r="C654" s="27" t="n">
        <v>0.787234825932192</v>
      </c>
      <c r="D654" s="24" t="n">
        <f aca="false">$B$6+$B$7*B654</f>
        <v>0.0574716915562066</v>
      </c>
      <c r="E654" s="24" t="n">
        <f aca="false">$C$6+$C$7*($B$8*B654+SQRT(1-$B$8^2)*C654)</f>
        <v>0.247254567125091</v>
      </c>
      <c r="F654" s="24" t="n">
        <f aca="false">$B$9*D654+(1-$B$9)*E654</f>
        <v>0.152363129340649</v>
      </c>
      <c r="G654" s="21"/>
      <c r="H654" s="21"/>
      <c r="I654" s="21"/>
      <c r="J654" s="21"/>
      <c r="K654" s="21"/>
      <c r="L654" s="21"/>
      <c r="M654" s="21"/>
      <c r="N654" s="21"/>
      <c r="O654" s="21"/>
      <c r="P654" s="21"/>
    </row>
    <row r="655" customFormat="false" ht="15" hidden="false" customHeight="false" outlineLevel="0" collapsed="false">
      <c r="A655" s="21" t="n">
        <v>631</v>
      </c>
      <c r="B655" s="27" t="n">
        <v>-0.339392699305736</v>
      </c>
      <c r="C655" s="27" t="n">
        <v>0.0610814736985779</v>
      </c>
      <c r="D655" s="24" t="n">
        <f aca="false">$B$6+$B$7*B655</f>
        <v>0.0160607300694264</v>
      </c>
      <c r="E655" s="24" t="n">
        <f aca="false">$C$6+$C$7*($B$8*B655+SQRT(1-$B$8^2)*C655)</f>
        <v>0.0883937674916703</v>
      </c>
      <c r="F655" s="24" t="n">
        <f aca="false">$B$9*D655+(1-$B$9)*E655</f>
        <v>0.0522272487805484</v>
      </c>
      <c r="G655" s="21"/>
      <c r="H655" s="21"/>
      <c r="I655" s="21"/>
      <c r="J655" s="21"/>
      <c r="K655" s="21"/>
      <c r="L655" s="21"/>
      <c r="M655" s="21"/>
      <c r="N655" s="21"/>
      <c r="O655" s="21"/>
      <c r="P655" s="21"/>
    </row>
    <row r="656" customFormat="false" ht="15" hidden="false" customHeight="false" outlineLevel="0" collapsed="false">
      <c r="A656" s="21" t="n">
        <v>632</v>
      </c>
      <c r="B656" s="27" t="n">
        <v>-1.06114301905196</v>
      </c>
      <c r="C656" s="27" t="n">
        <v>0.493119229000306</v>
      </c>
      <c r="D656" s="24" t="n">
        <f aca="false">$B$6+$B$7*B656</f>
        <v>-0.0561143019051963</v>
      </c>
      <c r="E656" s="24" t="n">
        <f aca="false">$C$6+$C$7*($B$8*B656+SQRT(1-$B$8^2)*C656)</f>
        <v>0.144185518710353</v>
      </c>
      <c r="F656" s="24" t="n">
        <f aca="false">$B$9*D656+(1-$B$9)*E656</f>
        <v>0.0440356084025785</v>
      </c>
      <c r="G656" s="21"/>
      <c r="H656" s="21"/>
      <c r="I656" s="21"/>
      <c r="J656" s="21"/>
      <c r="K656" s="21"/>
      <c r="L656" s="21"/>
      <c r="M656" s="21"/>
      <c r="N656" s="21"/>
      <c r="O656" s="21"/>
      <c r="P656" s="21"/>
    </row>
    <row r="657" customFormat="false" ht="15" hidden="false" customHeight="false" outlineLevel="0" collapsed="false">
      <c r="A657" s="21" t="n">
        <v>633</v>
      </c>
      <c r="B657" s="27" t="n">
        <v>0.184352818462525</v>
      </c>
      <c r="C657" s="27" t="n">
        <v>-1.17454605124729</v>
      </c>
      <c r="D657" s="24" t="n">
        <f aca="false">$B$6+$B$7*B657</f>
        <v>0.0684352818462525</v>
      </c>
      <c r="E657" s="24" t="n">
        <f aca="false">$C$6+$C$7*($B$8*B657+SQRT(1-$B$8^2)*C657)</f>
        <v>-0.132788967658038</v>
      </c>
      <c r="F657" s="24" t="n">
        <f aca="false">$B$9*D657+(1-$B$9)*E657</f>
        <v>-0.0321768429058925</v>
      </c>
      <c r="G657" s="21"/>
      <c r="H657" s="21"/>
      <c r="I657" s="21"/>
      <c r="J657" s="21"/>
      <c r="K657" s="21"/>
      <c r="L657" s="21"/>
      <c r="M657" s="21"/>
      <c r="N657" s="21"/>
      <c r="O657" s="21"/>
      <c r="P657" s="21"/>
    </row>
    <row r="658" customFormat="false" ht="15" hidden="false" customHeight="false" outlineLevel="0" collapsed="false">
      <c r="A658" s="21" t="n">
        <v>634</v>
      </c>
      <c r="B658" s="27" t="n">
        <v>0.888449018261689</v>
      </c>
      <c r="C658" s="27" t="n">
        <v>1.21642348224799</v>
      </c>
      <c r="D658" s="24" t="n">
        <f aca="false">$B$6+$B$7*B658</f>
        <v>0.138844901826169</v>
      </c>
      <c r="E658" s="24" t="n">
        <f aca="false">$C$6+$C$7*($B$8*B658+SQRT(1-$B$8^2)*C658)</f>
        <v>0.363907308142231</v>
      </c>
      <c r="F658" s="24" t="n">
        <f aca="false">$B$9*D658+(1-$B$9)*E658</f>
        <v>0.2513761049842</v>
      </c>
      <c r="G658" s="21"/>
      <c r="H658" s="21"/>
      <c r="I658" s="21"/>
      <c r="J658" s="21"/>
      <c r="K658" s="21"/>
      <c r="L658" s="21"/>
      <c r="M658" s="21"/>
      <c r="N658" s="21"/>
      <c r="O658" s="21"/>
      <c r="P658" s="21"/>
    </row>
    <row r="659" customFormat="false" ht="15" hidden="false" customHeight="false" outlineLevel="0" collapsed="false">
      <c r="A659" s="21" t="n">
        <v>635</v>
      </c>
      <c r="B659" s="27" t="n">
        <v>0.0265300466366669</v>
      </c>
      <c r="C659" s="27" t="n">
        <v>0.0470109918500681</v>
      </c>
      <c r="D659" s="24" t="n">
        <f aca="false">$B$6+$B$7*B659</f>
        <v>0.0526530046636667</v>
      </c>
      <c r="E659" s="24" t="n">
        <f aca="false">$C$6+$C$7*($B$8*B659+SQRT(1-$B$8^2)*C659)</f>
        <v>0.100273437252251</v>
      </c>
      <c r="F659" s="24" t="n">
        <f aca="false">$B$9*D659+(1-$B$9)*E659</f>
        <v>0.0764632209579589</v>
      </c>
      <c r="G659" s="21"/>
      <c r="H659" s="21"/>
      <c r="I659" s="21"/>
      <c r="J659" s="21"/>
      <c r="K659" s="21"/>
      <c r="L659" s="21"/>
      <c r="M659" s="21"/>
      <c r="N659" s="21"/>
      <c r="O659" s="21"/>
      <c r="P659" s="21"/>
    </row>
    <row r="660" customFormat="false" ht="15" hidden="false" customHeight="false" outlineLevel="0" collapsed="false">
      <c r="A660" s="21" t="n">
        <v>636</v>
      </c>
      <c r="B660" s="27" t="n">
        <v>-1.11315396388743</v>
      </c>
      <c r="C660" s="27" t="n">
        <v>-0.0882865542795802</v>
      </c>
      <c r="D660" s="24" t="n">
        <f aca="false">$B$6+$B$7*B660</f>
        <v>-0.0613153963887427</v>
      </c>
      <c r="E660" s="24" t="n">
        <f aca="false">$C$6+$C$7*($B$8*B660+SQRT(1-$B$8^2)*C660)</f>
        <v>0.0281732807138227</v>
      </c>
      <c r="F660" s="24" t="n">
        <f aca="false">$B$9*D660+(1-$B$9)*E660</f>
        <v>-0.01657105783746</v>
      </c>
      <c r="G660" s="21"/>
      <c r="H660" s="21"/>
      <c r="I660" s="21"/>
      <c r="J660" s="21"/>
      <c r="K660" s="21"/>
      <c r="L660" s="21"/>
      <c r="M660" s="21"/>
      <c r="N660" s="21"/>
      <c r="O660" s="21"/>
      <c r="P660" s="21"/>
    </row>
    <row r="661" customFormat="false" ht="15" hidden="false" customHeight="false" outlineLevel="0" collapsed="false">
      <c r="A661" s="21" t="n">
        <v>637</v>
      </c>
      <c r="B661" s="27" t="n">
        <v>-0.124326331407058</v>
      </c>
      <c r="C661" s="27" t="n">
        <v>0.0721269227152904</v>
      </c>
      <c r="D661" s="24" t="n">
        <f aca="false">$B$6+$B$7*B661</f>
        <v>0.0375673668592942</v>
      </c>
      <c r="E661" s="24" t="n">
        <f aca="false">$C$6+$C$7*($B$8*B661+SQRT(1-$B$8^2)*C661)</f>
        <v>0.0991608793332872</v>
      </c>
      <c r="F661" s="24" t="n">
        <f aca="false">$B$9*D661+(1-$B$9)*E661</f>
        <v>0.0683641230962907</v>
      </c>
      <c r="G661" s="21"/>
      <c r="H661" s="21"/>
      <c r="I661" s="21"/>
      <c r="J661" s="21"/>
      <c r="K661" s="21"/>
      <c r="L661" s="21"/>
      <c r="M661" s="21"/>
      <c r="N661" s="21"/>
      <c r="O661" s="21"/>
      <c r="P661" s="21"/>
    </row>
    <row r="662" customFormat="false" ht="15" hidden="false" customHeight="false" outlineLevel="0" collapsed="false">
      <c r="A662" s="21" t="n">
        <v>638</v>
      </c>
      <c r="B662" s="27" t="n">
        <v>-0.188460847984208</v>
      </c>
      <c r="C662" s="27" t="n">
        <v>-0.292138977203459</v>
      </c>
      <c r="D662" s="24" t="n">
        <f aca="false">$B$6+$B$7*B662</f>
        <v>0.0311539152015792</v>
      </c>
      <c r="E662" s="24" t="n">
        <f aca="false">$C$6+$C$7*($B$8*B662+SQRT(1-$B$8^2)*C662)</f>
        <v>0.0252142518304684</v>
      </c>
      <c r="F662" s="24" t="n">
        <f aca="false">$B$9*D662+(1-$B$9)*E662</f>
        <v>0.0281840835160238</v>
      </c>
      <c r="G662" s="21"/>
      <c r="H662" s="21"/>
      <c r="I662" s="21"/>
      <c r="J662" s="21"/>
      <c r="K662" s="21"/>
      <c r="L662" s="21"/>
      <c r="M662" s="21"/>
      <c r="N662" s="21"/>
      <c r="O662" s="21"/>
      <c r="P662" s="21"/>
    </row>
    <row r="663" customFormat="false" ht="15" hidden="false" customHeight="false" outlineLevel="0" collapsed="false">
      <c r="A663" s="21" t="n">
        <v>639</v>
      </c>
      <c r="B663" s="27" t="n">
        <v>-0.715635413393549</v>
      </c>
      <c r="C663" s="27" t="n">
        <v>2.79352712507737</v>
      </c>
      <c r="D663" s="24" t="n">
        <f aca="false">$B$6+$B$7*B663</f>
        <v>-0.0215635413393549</v>
      </c>
      <c r="E663" s="24" t="n">
        <f aca="false">$C$6+$C$7*($B$8*B663+SQRT(1-$B$8^2)*C663)</f>
        <v>0.608791866589346</v>
      </c>
      <c r="F663" s="24" t="n">
        <f aca="false">$B$9*D663+(1-$B$9)*E663</f>
        <v>0.293614162624996</v>
      </c>
      <c r="G663" s="21"/>
      <c r="H663" s="21"/>
      <c r="I663" s="21"/>
      <c r="J663" s="21"/>
      <c r="K663" s="21"/>
      <c r="L663" s="21"/>
      <c r="M663" s="21"/>
      <c r="N663" s="21"/>
      <c r="O663" s="21"/>
      <c r="P663" s="21"/>
    </row>
    <row r="664" customFormat="false" ht="15" hidden="false" customHeight="false" outlineLevel="0" collapsed="false">
      <c r="A664" s="21" t="n">
        <v>640</v>
      </c>
      <c r="B664" s="27" t="n">
        <v>-0.23394194240739</v>
      </c>
      <c r="C664" s="27" t="n">
        <v>-1.05961146722682</v>
      </c>
      <c r="D664" s="24" t="n">
        <f aca="false">$B$6+$B$7*B664</f>
        <v>0.0266058057592611</v>
      </c>
      <c r="E664" s="24" t="n">
        <f aca="false">$C$6+$C$7*($B$8*B664+SQRT(1-$B$8^2)*C664)</f>
        <v>-0.126998271320899</v>
      </c>
      <c r="F664" s="24" t="n">
        <f aca="false">$B$9*D664+(1-$B$9)*E664</f>
        <v>-0.0501962327808189</v>
      </c>
      <c r="G664" s="21"/>
      <c r="H664" s="21"/>
      <c r="I664" s="21"/>
      <c r="J664" s="21"/>
      <c r="K664" s="21"/>
      <c r="L664" s="21"/>
      <c r="M664" s="21"/>
      <c r="N664" s="21"/>
      <c r="O664" s="21"/>
      <c r="P664" s="21"/>
    </row>
    <row r="665" customFormat="false" ht="15" hidden="false" customHeight="false" outlineLevel="0" collapsed="false">
      <c r="A665" s="21" t="n">
        <v>641</v>
      </c>
      <c r="B665" s="27" t="n">
        <v>-0.165585687389144</v>
      </c>
      <c r="C665" s="27" t="n">
        <v>-0.362414495907301</v>
      </c>
      <c r="D665" s="24" t="n">
        <f aca="false">$B$6+$B$7*B665</f>
        <v>0.0334414312610856</v>
      </c>
      <c r="E665" s="24" t="n">
        <f aca="false">$C$6+$C$7*($B$8*B665+SQRT(1-$B$8^2)*C665)</f>
        <v>0.0123581252755647</v>
      </c>
      <c r="F665" s="24" t="n">
        <f aca="false">$B$9*D665+(1-$B$9)*E665</f>
        <v>0.0228997782683251</v>
      </c>
      <c r="G665" s="21"/>
      <c r="H665" s="21"/>
      <c r="I665" s="21"/>
      <c r="J665" s="21"/>
      <c r="K665" s="21"/>
      <c r="L665" s="21"/>
      <c r="M665" s="21"/>
      <c r="N665" s="21"/>
      <c r="O665" s="21"/>
      <c r="P665" s="21"/>
    </row>
    <row r="666" customFormat="false" ht="15" hidden="false" customHeight="false" outlineLevel="0" collapsed="false">
      <c r="A666" s="21" t="n">
        <v>642</v>
      </c>
      <c r="B666" s="27" t="n">
        <v>0.725234616283274</v>
      </c>
      <c r="C666" s="27" t="n">
        <v>-0.94400610630847</v>
      </c>
      <c r="D666" s="24" t="n">
        <f aca="false">$B$6+$B$7*B666</f>
        <v>0.122523461628327</v>
      </c>
      <c r="E666" s="24" t="n">
        <f aca="false">$C$6+$C$7*($B$8*B666+SQRT(1-$B$8^2)*C666)</f>
        <v>-0.0659772773108518</v>
      </c>
      <c r="F666" s="24" t="n">
        <f aca="false">$B$9*D666+(1-$B$9)*E666</f>
        <v>0.0282730921587378</v>
      </c>
      <c r="G666" s="21"/>
      <c r="H666" s="21"/>
      <c r="I666" s="21"/>
      <c r="J666" s="21"/>
      <c r="K666" s="21"/>
      <c r="L666" s="21"/>
      <c r="M666" s="21"/>
      <c r="N666" s="21"/>
      <c r="O666" s="21"/>
      <c r="P666" s="21"/>
    </row>
    <row r="667" customFormat="false" ht="15" hidden="false" customHeight="false" outlineLevel="0" collapsed="false">
      <c r="A667" s="21" t="n">
        <v>643</v>
      </c>
      <c r="B667" s="27" t="n">
        <v>2.36451601873834</v>
      </c>
      <c r="C667" s="27" t="n">
        <v>0.203056744953949</v>
      </c>
      <c r="D667" s="24" t="n">
        <f aca="false">$B$6+$B$7*B667</f>
        <v>0.286451601873834</v>
      </c>
      <c r="E667" s="24" t="n">
        <f aca="false">$C$6+$C$7*($B$8*B667+SQRT(1-$B$8^2)*C667)</f>
        <v>0.224371473866945</v>
      </c>
      <c r="F667" s="24" t="n">
        <f aca="false">$B$9*D667+(1-$B$9)*E667</f>
        <v>0.25541153787039</v>
      </c>
      <c r="G667" s="21"/>
      <c r="H667" s="21"/>
      <c r="I667" s="21"/>
      <c r="J667" s="21"/>
      <c r="K667" s="21"/>
      <c r="L667" s="21"/>
      <c r="M667" s="21"/>
      <c r="N667" s="21"/>
      <c r="O667" s="21"/>
      <c r="P667" s="21"/>
    </row>
    <row r="668" customFormat="false" ht="15" hidden="false" customHeight="false" outlineLevel="0" collapsed="false">
      <c r="A668" s="21" t="n">
        <v>644</v>
      </c>
      <c r="B668" s="27" t="n">
        <v>0.934248395131633</v>
      </c>
      <c r="C668" s="27" t="n">
        <v>-1.23883802919598</v>
      </c>
      <c r="D668" s="24" t="n">
        <f aca="false">$B$6+$B$7*B668</f>
        <v>0.143424839513163</v>
      </c>
      <c r="E668" s="24" t="n">
        <f aca="false">$C$6+$C$7*($B$8*B668+SQRT(1-$B$8^2)*C668)</f>
        <v>-0.115391747833558</v>
      </c>
      <c r="F668" s="24" t="n">
        <f aca="false">$B$9*D668+(1-$B$9)*E668</f>
        <v>0.0140165458398028</v>
      </c>
      <c r="G668" s="21"/>
      <c r="H668" s="21"/>
      <c r="I668" s="21"/>
      <c r="J668" s="21"/>
      <c r="K668" s="21"/>
      <c r="L668" s="21"/>
      <c r="M668" s="21"/>
      <c r="N668" s="21"/>
      <c r="O668" s="21"/>
      <c r="P668" s="21"/>
    </row>
    <row r="669" customFormat="false" ht="15" hidden="false" customHeight="false" outlineLevel="0" collapsed="false">
      <c r="A669" s="21" t="n">
        <v>645</v>
      </c>
      <c r="B669" s="27" t="n">
        <v>-0.290065673139719</v>
      </c>
      <c r="C669" s="27" t="n">
        <v>-0.162000626858225</v>
      </c>
      <c r="D669" s="24" t="n">
        <f aca="false">$B$6+$B$7*B669</f>
        <v>0.0209934326860281</v>
      </c>
      <c r="E669" s="24" t="n">
        <f aca="false">$C$6+$C$7*($B$8*B669+SQRT(1-$B$8^2)*C669)</f>
        <v>0.046651863169318</v>
      </c>
      <c r="F669" s="24" t="n">
        <f aca="false">$B$9*D669+(1-$B$9)*E669</f>
        <v>0.033822647927673</v>
      </c>
      <c r="G669" s="21"/>
      <c r="H669" s="21"/>
      <c r="I669" s="21"/>
      <c r="J669" s="21"/>
      <c r="K669" s="21"/>
      <c r="L669" s="21"/>
      <c r="M669" s="21"/>
      <c r="N669" s="21"/>
      <c r="O669" s="21"/>
      <c r="P669" s="21"/>
    </row>
    <row r="670" customFormat="false" ht="15" hidden="false" customHeight="false" outlineLevel="0" collapsed="false">
      <c r="A670" s="21" t="n">
        <v>646</v>
      </c>
      <c r="B670" s="27" t="n">
        <v>-2.7763049597065</v>
      </c>
      <c r="C670" s="27" t="n">
        <v>0.129142194999282</v>
      </c>
      <c r="D670" s="24" t="n">
        <f aca="false">$B$6+$B$7*B670</f>
        <v>-0.22763049597065</v>
      </c>
      <c r="E670" s="24" t="n">
        <f aca="false">$C$6+$C$7*($B$8*B670+SQRT(1-$B$8^2)*C670)</f>
        <v>0.00425440017263989</v>
      </c>
      <c r="F670" s="24" t="n">
        <f aca="false">$B$9*D670+(1-$B$9)*E670</f>
        <v>-0.111688047899005</v>
      </c>
      <c r="G670" s="21"/>
      <c r="H670" s="21"/>
      <c r="I670" s="21"/>
      <c r="J670" s="21"/>
      <c r="K670" s="21"/>
      <c r="L670" s="21"/>
      <c r="M670" s="21"/>
      <c r="N670" s="21"/>
      <c r="O670" s="21"/>
      <c r="P670" s="21"/>
    </row>
    <row r="671" customFormat="false" ht="15" hidden="false" customHeight="false" outlineLevel="0" collapsed="false">
      <c r="A671" s="21" t="n">
        <v>647</v>
      </c>
      <c r="B671" s="27" t="n">
        <v>-0.83538018360328</v>
      </c>
      <c r="C671" s="27" t="n">
        <v>-0.868898385081761</v>
      </c>
      <c r="D671" s="24" t="n">
        <f aca="false">$B$6+$B$7*B671</f>
        <v>-0.033538018360328</v>
      </c>
      <c r="E671" s="24" t="n">
        <f aca="false">$C$6+$C$7*($B$8*B671+SQRT(1-$B$8^2)*C671)</f>
        <v>-0.113683821886422</v>
      </c>
      <c r="F671" s="24" t="n">
        <f aca="false">$B$9*D671+(1-$B$9)*E671</f>
        <v>-0.0736109201233752</v>
      </c>
      <c r="G671" s="21"/>
      <c r="H671" s="21"/>
      <c r="I671" s="21"/>
      <c r="J671" s="21"/>
      <c r="K671" s="21"/>
      <c r="L671" s="21"/>
      <c r="M671" s="21"/>
      <c r="N671" s="21"/>
      <c r="O671" s="21"/>
      <c r="P671" s="21"/>
    </row>
    <row r="672" customFormat="false" ht="15" hidden="false" customHeight="false" outlineLevel="0" collapsed="false">
      <c r="A672" s="21" t="n">
        <v>648</v>
      </c>
      <c r="B672" s="27" t="n">
        <v>-0.238679697331829</v>
      </c>
      <c r="C672" s="27" t="n">
        <v>0.234787726340807</v>
      </c>
      <c r="D672" s="24" t="n">
        <f aca="false">$B$6+$B$7*B672</f>
        <v>0.0261320302668171</v>
      </c>
      <c r="E672" s="24" t="n">
        <f aca="false">$C$6+$C$7*($B$8*B672+SQRT(1-$B$8^2)*C672)</f>
        <v>0.126461622298982</v>
      </c>
      <c r="F672" s="24" t="n">
        <f aca="false">$B$9*D672+(1-$B$9)*E672</f>
        <v>0.0762968262828996</v>
      </c>
      <c r="G672" s="21"/>
      <c r="H672" s="21"/>
      <c r="I672" s="21"/>
      <c r="J672" s="21"/>
      <c r="K672" s="21"/>
      <c r="L672" s="21"/>
      <c r="M672" s="21"/>
      <c r="N672" s="21"/>
      <c r="O672" s="21"/>
      <c r="P672" s="21"/>
    </row>
    <row r="673" customFormat="false" ht="15" hidden="false" customHeight="false" outlineLevel="0" collapsed="false">
      <c r="A673" s="21" t="n">
        <v>649</v>
      </c>
      <c r="B673" s="27" t="n">
        <v>-1.46654189513463</v>
      </c>
      <c r="C673" s="27" t="n">
        <v>-1.42288572563405</v>
      </c>
      <c r="D673" s="24" t="n">
        <f aca="false">$B$6+$B$7*B673</f>
        <v>-0.0966541895134633</v>
      </c>
      <c r="E673" s="24" t="n">
        <f aca="false">$C$6+$C$7*($B$8*B673+SQRT(1-$B$8^2)*C673)</f>
        <v>-0.247489195012842</v>
      </c>
      <c r="F673" s="24" t="n">
        <f aca="false">$B$9*D673+(1-$B$9)*E673</f>
        <v>-0.172071692263152</v>
      </c>
      <c r="G673" s="21"/>
      <c r="H673" s="21"/>
      <c r="I673" s="21"/>
      <c r="J673" s="21"/>
      <c r="K673" s="21"/>
      <c r="L673" s="21"/>
      <c r="M673" s="21"/>
      <c r="N673" s="21"/>
      <c r="O673" s="21"/>
      <c r="P673" s="21"/>
    </row>
    <row r="674" customFormat="false" ht="15" hidden="false" customHeight="false" outlineLevel="0" collapsed="false">
      <c r="A674" s="21" t="n">
        <v>650</v>
      </c>
      <c r="B674" s="27" t="n">
        <v>0.283258615947542</v>
      </c>
      <c r="C674" s="27" t="n">
        <v>-0.162513580883263</v>
      </c>
      <c r="D674" s="24" t="n">
        <f aca="false">$B$6+$B$7*B674</f>
        <v>0.0783258615947542</v>
      </c>
      <c r="E674" s="24" t="n">
        <f aca="false">$C$6+$C$7*($B$8*B674+SQRT(1-$B$8^2)*C674)</f>
        <v>0.0694843166829804</v>
      </c>
      <c r="F674" s="24" t="n">
        <f aca="false">$B$9*D674+(1-$B$9)*E674</f>
        <v>0.0739050891388673</v>
      </c>
      <c r="G674" s="21"/>
      <c r="H674" s="21"/>
      <c r="I674" s="21"/>
      <c r="J674" s="21"/>
      <c r="K674" s="21"/>
      <c r="L674" s="21"/>
      <c r="M674" s="21"/>
      <c r="N674" s="21"/>
      <c r="O674" s="21"/>
      <c r="P674" s="21"/>
    </row>
    <row r="675" customFormat="false" ht="15" hidden="false" customHeight="false" outlineLevel="0" collapsed="false">
      <c r="A675" s="21" t="n">
        <v>651</v>
      </c>
      <c r="B675" s="27" t="n">
        <v>1.04104943040374</v>
      </c>
      <c r="C675" s="27" t="n">
        <v>1.09394189629827</v>
      </c>
      <c r="D675" s="24" t="n">
        <f aca="false">$B$6+$B$7*B675</f>
        <v>0.154104943040374</v>
      </c>
      <c r="E675" s="24" t="n">
        <f aca="false">$C$6+$C$7*($B$8*B675+SQRT(1-$B$8^2)*C675)</f>
        <v>0.346009933550821</v>
      </c>
      <c r="F675" s="24" t="n">
        <f aca="false">$B$9*D675+(1-$B$9)*E675</f>
        <v>0.250057438295598</v>
      </c>
      <c r="G675" s="21"/>
      <c r="H675" s="21"/>
      <c r="I675" s="21"/>
      <c r="J675" s="21"/>
      <c r="K675" s="21"/>
      <c r="L675" s="21"/>
      <c r="M675" s="21"/>
      <c r="N675" s="21"/>
      <c r="O675" s="21"/>
      <c r="P675" s="21"/>
    </row>
    <row r="676" customFormat="false" ht="15" hidden="false" customHeight="false" outlineLevel="0" collapsed="false">
      <c r="A676" s="21" t="n">
        <v>652</v>
      </c>
      <c r="B676" s="27" t="n">
        <v>-0.00749262381945655</v>
      </c>
      <c r="C676" s="27" t="n">
        <v>0.69012166514151</v>
      </c>
      <c r="D676" s="24" t="n">
        <f aca="false">$B$6+$B$7*B676</f>
        <v>0.0492507376180544</v>
      </c>
      <c r="E676" s="24" t="n">
        <f aca="false">$C$6+$C$7*($B$8*B676+SQRT(1-$B$8^2)*C676)</f>
        <v>0.224935970250148</v>
      </c>
      <c r="F676" s="24" t="n">
        <f aca="false">$B$9*D676+(1-$B$9)*E676</f>
        <v>0.137093353934101</v>
      </c>
      <c r="G676" s="21"/>
      <c r="H676" s="21"/>
      <c r="I676" s="21"/>
      <c r="J676" s="21"/>
      <c r="K676" s="21"/>
      <c r="L676" s="21"/>
      <c r="M676" s="21"/>
      <c r="N676" s="21"/>
      <c r="O676" s="21"/>
      <c r="P676" s="21"/>
    </row>
    <row r="677" customFormat="false" ht="15" hidden="false" customHeight="false" outlineLevel="0" collapsed="false">
      <c r="A677" s="21" t="n">
        <v>653</v>
      </c>
      <c r="B677" s="27" t="n">
        <v>-0.0883459762179883</v>
      </c>
      <c r="C677" s="27" t="n">
        <v>0.84069484564747</v>
      </c>
      <c r="D677" s="24" t="n">
        <f aca="false">$B$6+$B$7*B677</f>
        <v>0.0411654023782012</v>
      </c>
      <c r="E677" s="24" t="n">
        <f aca="false">$C$6+$C$7*($B$8*B677+SQRT(1-$B$8^2)*C677)</f>
        <v>0.251208033049214</v>
      </c>
      <c r="F677" s="24" t="n">
        <f aca="false">$B$9*D677+(1-$B$9)*E677</f>
        <v>0.146186717713707</v>
      </c>
      <c r="G677" s="21"/>
      <c r="H677" s="21"/>
      <c r="I677" s="21"/>
      <c r="J677" s="21"/>
      <c r="K677" s="21"/>
      <c r="L677" s="21"/>
      <c r="M677" s="21"/>
      <c r="N677" s="21"/>
      <c r="O677" s="21"/>
      <c r="P677" s="21"/>
    </row>
    <row r="678" customFormat="false" ht="15" hidden="false" customHeight="false" outlineLevel="0" collapsed="false">
      <c r="A678" s="21" t="n">
        <v>654</v>
      </c>
      <c r="B678" s="27" t="n">
        <v>0.794859968932591</v>
      </c>
      <c r="C678" s="27" t="n">
        <v>0.766805620725893</v>
      </c>
      <c r="D678" s="24" t="n">
        <f aca="false">$B$6+$B$7*B678</f>
        <v>0.129485996893259</v>
      </c>
      <c r="E678" s="24" t="n">
        <f aca="false">$C$6+$C$7*($B$8*B678+SQRT(1-$B$8^2)*C678)</f>
        <v>0.272056998971429</v>
      </c>
      <c r="F678" s="24" t="n">
        <f aca="false">$B$9*D678+(1-$B$9)*E678</f>
        <v>0.200771497932344</v>
      </c>
      <c r="G678" s="21"/>
      <c r="H678" s="21"/>
      <c r="I678" s="21"/>
      <c r="J678" s="21"/>
      <c r="K678" s="21"/>
      <c r="L678" s="21"/>
      <c r="M678" s="21"/>
      <c r="N678" s="21"/>
      <c r="O678" s="21"/>
      <c r="P678" s="21"/>
    </row>
    <row r="679" customFormat="false" ht="15" hidden="false" customHeight="false" outlineLevel="0" collapsed="false">
      <c r="A679" s="21" t="n">
        <v>655</v>
      </c>
      <c r="B679" s="27" t="n">
        <v>0.848373964924057</v>
      </c>
      <c r="C679" s="27" t="n">
        <v>-0.668153566606497</v>
      </c>
      <c r="D679" s="24" t="n">
        <f aca="false">$B$6+$B$7*B679</f>
        <v>0.134837396492406</v>
      </c>
      <c r="E679" s="24" t="n">
        <f aca="false">$C$6+$C$7*($B$8*B679+SQRT(1-$B$8^2)*C679)</f>
        <v>-0.00699586604356661</v>
      </c>
      <c r="F679" s="24" t="n">
        <f aca="false">$B$9*D679+(1-$B$9)*E679</f>
        <v>0.0639207652244196</v>
      </c>
      <c r="G679" s="21"/>
      <c r="H679" s="21"/>
      <c r="I679" s="21"/>
      <c r="J679" s="21"/>
      <c r="K679" s="21"/>
      <c r="L679" s="21"/>
      <c r="M679" s="21"/>
      <c r="N679" s="21"/>
      <c r="O679" s="21"/>
      <c r="P679" s="21"/>
    </row>
    <row r="680" customFormat="false" ht="15" hidden="false" customHeight="false" outlineLevel="0" collapsed="false">
      <c r="A680" s="21" t="n">
        <v>656</v>
      </c>
      <c r="B680" s="27" t="n">
        <v>-1.12001952856875</v>
      </c>
      <c r="C680" s="27" t="n">
        <v>-0.640077675242891</v>
      </c>
      <c r="D680" s="24" t="n">
        <f aca="false">$B$6+$B$7*B680</f>
        <v>-0.0620019528568749</v>
      </c>
      <c r="E680" s="24" t="n">
        <f aca="false">$C$6+$C$7*($B$8*B680+SQRT(1-$B$8^2)*C680)</f>
        <v>-0.080229877150107</v>
      </c>
      <c r="F680" s="24" t="n">
        <f aca="false">$B$9*D680+(1-$B$9)*E680</f>
        <v>-0.0711159150034909</v>
      </c>
      <c r="G680" s="21"/>
      <c r="H680" s="21"/>
      <c r="I680" s="21"/>
      <c r="J680" s="21"/>
      <c r="K680" s="21"/>
      <c r="L680" s="21"/>
      <c r="M680" s="21"/>
      <c r="N680" s="21"/>
      <c r="O680" s="21"/>
      <c r="P680" s="21"/>
    </row>
    <row r="681" customFormat="false" ht="15" hidden="false" customHeight="false" outlineLevel="0" collapsed="false">
      <c r="A681" s="21" t="n">
        <v>657</v>
      </c>
      <c r="B681" s="27" t="n">
        <v>2.28268256922699</v>
      </c>
      <c r="C681" s="27" t="n">
        <v>-0.505545192712227</v>
      </c>
      <c r="D681" s="24" t="n">
        <f aca="false">$B$6+$B$7*B681</f>
        <v>0.278268256922699</v>
      </c>
      <c r="E681" s="24" t="n">
        <f aca="false">$C$6+$C$7*($B$8*B681+SQRT(1-$B$8^2)*C681)</f>
        <v>0.0822410816441237</v>
      </c>
      <c r="F681" s="24" t="n">
        <f aca="false">$B$9*D681+(1-$B$9)*E681</f>
        <v>0.180254669283411</v>
      </c>
      <c r="G681" s="21"/>
      <c r="H681" s="21"/>
      <c r="I681" s="21"/>
      <c r="J681" s="21"/>
      <c r="K681" s="21"/>
      <c r="L681" s="21"/>
      <c r="M681" s="21"/>
      <c r="N681" s="21"/>
      <c r="O681" s="21"/>
      <c r="P681" s="21"/>
    </row>
    <row r="682" customFormat="false" ht="15" hidden="false" customHeight="false" outlineLevel="0" collapsed="false">
      <c r="A682" s="21" t="n">
        <v>658</v>
      </c>
      <c r="B682" s="27" t="n">
        <v>-0.635120424419342</v>
      </c>
      <c r="C682" s="27" t="n">
        <v>0.408422426791289</v>
      </c>
      <c r="D682" s="24" t="n">
        <f aca="false">$B$6+$B$7*B682</f>
        <v>-0.0135120424419341</v>
      </c>
      <c r="E682" s="24" t="n">
        <f aca="false">$C$6+$C$7*($B$8*B682+SQRT(1-$B$8^2)*C682)</f>
        <v>0.144629306635056</v>
      </c>
      <c r="F682" s="24" t="n">
        <f aca="false">$B$9*D682+(1-$B$9)*E682</f>
        <v>0.0655586320965612</v>
      </c>
      <c r="G682" s="21"/>
      <c r="H682" s="21"/>
      <c r="I682" s="21"/>
      <c r="J682" s="21"/>
      <c r="K682" s="21"/>
      <c r="L682" s="21"/>
      <c r="M682" s="21"/>
      <c r="N682" s="21"/>
      <c r="O682" s="21"/>
      <c r="P682" s="21"/>
    </row>
    <row r="683" customFormat="false" ht="15" hidden="false" customHeight="false" outlineLevel="0" collapsed="false">
      <c r="A683" s="21" t="n">
        <v>659</v>
      </c>
      <c r="B683" s="27" t="n">
        <v>-1.19109724113443</v>
      </c>
      <c r="C683" s="27" t="n">
        <v>-0.993323789836236</v>
      </c>
      <c r="D683" s="24" t="n">
        <f aca="false">$B$6+$B$7*B683</f>
        <v>-0.0691097241134434</v>
      </c>
      <c r="E683" s="24" t="n">
        <f aca="false">$C$6+$C$7*($B$8*B683+SQRT(1-$B$8^2)*C683)</f>
        <v>-0.152294804402687</v>
      </c>
      <c r="F683" s="24" t="n">
        <f aca="false">$B$9*D683+(1-$B$9)*E683</f>
        <v>-0.110702264258065</v>
      </c>
      <c r="G683" s="21"/>
      <c r="H683" s="21"/>
      <c r="I683" s="21"/>
      <c r="J683" s="21"/>
      <c r="K683" s="21"/>
      <c r="L683" s="21"/>
      <c r="M683" s="21"/>
      <c r="N683" s="21"/>
      <c r="O683" s="21"/>
      <c r="P683" s="21"/>
    </row>
    <row r="684" customFormat="false" ht="15" hidden="false" customHeight="false" outlineLevel="0" collapsed="false">
      <c r="A684" s="21" t="n">
        <v>660</v>
      </c>
      <c r="B684" s="27" t="n">
        <v>-0.535901418834375</v>
      </c>
      <c r="C684" s="27" t="n">
        <v>-0.608616046563938</v>
      </c>
      <c r="D684" s="24" t="n">
        <f aca="false">$B$6+$B$7*B684</f>
        <v>-0.0035901418834375</v>
      </c>
      <c r="E684" s="24" t="n">
        <f aca="false">$C$6+$C$7*($B$8*B684+SQRT(1-$B$8^2)*C684)</f>
        <v>-0.0506999578215043</v>
      </c>
      <c r="F684" s="24" t="n">
        <f aca="false">$B$9*D684+(1-$B$9)*E684</f>
        <v>-0.0271450498524709</v>
      </c>
      <c r="G684" s="21"/>
      <c r="H684" s="21"/>
      <c r="I684" s="21"/>
      <c r="J684" s="21"/>
      <c r="K684" s="21"/>
      <c r="L684" s="21"/>
      <c r="M684" s="21"/>
      <c r="N684" s="21"/>
      <c r="O684" s="21"/>
      <c r="P684" s="21"/>
    </row>
    <row r="685" customFormat="false" ht="15" hidden="false" customHeight="false" outlineLevel="0" collapsed="false">
      <c r="A685" s="21" t="n">
        <v>661</v>
      </c>
      <c r="B685" s="27" t="n">
        <v>1.50777111057076</v>
      </c>
      <c r="C685" s="27" t="n">
        <v>-0.397463169992658</v>
      </c>
      <c r="D685" s="24" t="n">
        <f aca="false">$B$6+$B$7*B685</f>
        <v>0.200777111057076</v>
      </c>
      <c r="E685" s="24" t="n">
        <f aca="false">$C$6+$C$7*($B$8*B685+SQRT(1-$B$8^2)*C685)</f>
        <v>0.0724242877803422</v>
      </c>
      <c r="F685" s="24" t="n">
        <f aca="false">$B$9*D685+(1-$B$9)*E685</f>
        <v>0.136600699418709</v>
      </c>
      <c r="G685" s="21"/>
      <c r="H685" s="21"/>
      <c r="I685" s="21"/>
      <c r="J685" s="21"/>
      <c r="K685" s="21"/>
      <c r="L685" s="21"/>
      <c r="M685" s="21"/>
      <c r="N685" s="21"/>
      <c r="O685" s="21"/>
      <c r="P685" s="21"/>
    </row>
    <row r="686" customFormat="false" ht="15" hidden="false" customHeight="false" outlineLevel="0" collapsed="false">
      <c r="A686" s="21" t="n">
        <v>662</v>
      </c>
      <c r="B686" s="27" t="n">
        <v>0.195961936399036</v>
      </c>
      <c r="C686" s="27" t="n">
        <v>0.748995822424496</v>
      </c>
      <c r="D686" s="24" t="n">
        <f aca="false">$B$6+$B$7*B686</f>
        <v>0.0695961936399036</v>
      </c>
      <c r="E686" s="24" t="n">
        <f aca="false">$C$6+$C$7*($B$8*B686+SQRT(1-$B$8^2)*C686)</f>
        <v>0.244611084209262</v>
      </c>
      <c r="F686" s="24" t="n">
        <f aca="false">$B$9*D686+(1-$B$9)*E686</f>
        <v>0.157103638924583</v>
      </c>
      <c r="G686" s="21"/>
      <c r="H686" s="21"/>
      <c r="I686" s="21"/>
      <c r="J686" s="21"/>
      <c r="K686" s="21"/>
      <c r="L686" s="21"/>
      <c r="M686" s="21"/>
      <c r="N686" s="21"/>
      <c r="O686" s="21"/>
      <c r="P686" s="21"/>
    </row>
    <row r="687" customFormat="false" ht="15" hidden="false" customHeight="false" outlineLevel="0" collapsed="false">
      <c r="A687" s="21" t="n">
        <v>663</v>
      </c>
      <c r="B687" s="27" t="n">
        <v>-0.174434205683007</v>
      </c>
      <c r="C687" s="27" t="n">
        <v>0.595622943379972</v>
      </c>
      <c r="D687" s="24" t="n">
        <f aca="false">$B$6+$B$7*B687</f>
        <v>0.0325565794316993</v>
      </c>
      <c r="E687" s="24" t="n">
        <f aca="false">$C$6+$C$7*($B$8*B687+SQRT(1-$B$8^2)*C687)</f>
        <v>0.199740415002725</v>
      </c>
      <c r="F687" s="24" t="n">
        <f aca="false">$B$9*D687+(1-$B$9)*E687</f>
        <v>0.116148497217212</v>
      </c>
      <c r="G687" s="21"/>
      <c r="H687" s="21"/>
      <c r="I687" s="21"/>
      <c r="J687" s="21"/>
      <c r="K687" s="21"/>
      <c r="L687" s="21"/>
      <c r="M687" s="21"/>
      <c r="N687" s="21"/>
      <c r="O687" s="21"/>
      <c r="P687" s="21"/>
    </row>
    <row r="688" customFormat="false" ht="15" hidden="false" customHeight="false" outlineLevel="0" collapsed="false">
      <c r="A688" s="21" t="n">
        <v>664</v>
      </c>
      <c r="B688" s="27" t="n">
        <v>-0.415907699087499</v>
      </c>
      <c r="C688" s="27" t="n">
        <v>1.44651572119591</v>
      </c>
      <c r="D688" s="24" t="n">
        <f aca="false">$B$6+$B$7*B688</f>
        <v>0.00840923009125008</v>
      </c>
      <c r="E688" s="24" t="n">
        <f aca="false">$C$6+$C$7*($B$8*B688+SQRT(1-$B$8^2)*C688)</f>
        <v>0.356821725784019</v>
      </c>
      <c r="F688" s="24" t="n">
        <f aca="false">$B$9*D688+(1-$B$9)*E688</f>
        <v>0.182615477937634</v>
      </c>
      <c r="G688" s="21"/>
      <c r="H688" s="21"/>
      <c r="I688" s="21"/>
      <c r="J688" s="21"/>
      <c r="K688" s="21"/>
      <c r="L688" s="21"/>
      <c r="M688" s="21"/>
      <c r="N688" s="21"/>
      <c r="O688" s="21"/>
      <c r="P688" s="21"/>
    </row>
    <row r="689" customFormat="false" ht="15" hidden="false" customHeight="false" outlineLevel="0" collapsed="false">
      <c r="A689" s="21" t="n">
        <v>665</v>
      </c>
      <c r="B689" s="27" t="n">
        <v>0.622513293457874</v>
      </c>
      <c r="C689" s="27" t="n">
        <v>1.64025048659222</v>
      </c>
      <c r="D689" s="24" t="n">
        <f aca="false">$B$6+$B$7*B689</f>
        <v>0.112251329345787</v>
      </c>
      <c r="E689" s="24" t="n">
        <f aca="false">$C$6+$C$7*($B$8*B689+SQRT(1-$B$8^2)*C689)</f>
        <v>0.436322671138536</v>
      </c>
      <c r="F689" s="24" t="n">
        <f aca="false">$B$9*D689+(1-$B$9)*E689</f>
        <v>0.274287000242162</v>
      </c>
      <c r="G689" s="21"/>
      <c r="H689" s="21"/>
      <c r="I689" s="21"/>
      <c r="J689" s="21"/>
      <c r="K689" s="21"/>
      <c r="L689" s="21"/>
      <c r="M689" s="21"/>
      <c r="N689" s="21"/>
      <c r="O689" s="21"/>
      <c r="P689" s="21"/>
    </row>
    <row r="690" customFormat="false" ht="15" hidden="false" customHeight="false" outlineLevel="0" collapsed="false">
      <c r="A690" s="21" t="n">
        <v>666</v>
      </c>
      <c r="B690" s="27" t="n">
        <v>2.25051101965705</v>
      </c>
      <c r="C690" s="27" t="n">
        <v>1.03737739649622</v>
      </c>
      <c r="D690" s="24" t="n">
        <f aca="false">$B$6+$B$7*B690</f>
        <v>0.275051101965705</v>
      </c>
      <c r="E690" s="24" t="n">
        <f aca="false">$C$6+$C$7*($B$8*B690+SQRT(1-$B$8^2)*C690)</f>
        <v>0.38330406415529</v>
      </c>
      <c r="F690" s="24" t="n">
        <f aca="false">$B$9*D690+(1-$B$9)*E690</f>
        <v>0.329177583060498</v>
      </c>
      <c r="G690" s="21"/>
      <c r="H690" s="21"/>
      <c r="I690" s="21"/>
      <c r="J690" s="21"/>
      <c r="K690" s="21"/>
      <c r="L690" s="21"/>
      <c r="M690" s="21"/>
      <c r="N690" s="21"/>
      <c r="O690" s="21"/>
      <c r="P690" s="21"/>
    </row>
    <row r="691" customFormat="false" ht="15" hidden="false" customHeight="false" outlineLevel="0" collapsed="false">
      <c r="A691" s="21" t="n">
        <v>667</v>
      </c>
      <c r="B691" s="27" t="n">
        <v>0.456560576997681</v>
      </c>
      <c r="C691" s="27" t="n">
        <v>-0.956602845472509</v>
      </c>
      <c r="D691" s="24" t="n">
        <f aca="false">$B$6+$B$7*B691</f>
        <v>0.0956560576997681</v>
      </c>
      <c r="E691" s="24" t="n">
        <f aca="false">$C$6+$C$7*($B$8*B691+SQRT(1-$B$8^2)*C691)</f>
        <v>-0.0791926855522618</v>
      </c>
      <c r="F691" s="24" t="n">
        <f aca="false">$B$9*D691+(1-$B$9)*E691</f>
        <v>0.00823168607375314</v>
      </c>
      <c r="G691" s="21"/>
      <c r="H691" s="21"/>
      <c r="I691" s="21"/>
      <c r="J691" s="21"/>
      <c r="K691" s="21"/>
      <c r="L691" s="21"/>
      <c r="M691" s="21"/>
      <c r="N691" s="21"/>
      <c r="O691" s="21"/>
      <c r="P691" s="21"/>
    </row>
    <row r="692" customFormat="false" ht="15" hidden="false" customHeight="false" outlineLevel="0" collapsed="false">
      <c r="A692" s="21" t="n">
        <v>668</v>
      </c>
      <c r="B692" s="27" t="n">
        <v>-1.4574737396536</v>
      </c>
      <c r="C692" s="27" t="n">
        <v>-0.66883127470689</v>
      </c>
      <c r="D692" s="24" t="n">
        <f aca="false">$B$6+$B$7*B692</f>
        <v>-0.0957473739653603</v>
      </c>
      <c r="E692" s="24" t="n">
        <f aca="false">$C$6+$C$7*($B$8*B692+SQRT(1-$B$8^2)*C692)</f>
        <v>-0.0993625773499141</v>
      </c>
      <c r="F692" s="24" t="n">
        <f aca="false">$B$9*D692+(1-$B$9)*E692</f>
        <v>-0.0975549756576372</v>
      </c>
      <c r="G692" s="21"/>
      <c r="H692" s="21"/>
      <c r="I692" s="21"/>
      <c r="J692" s="21"/>
      <c r="K692" s="21"/>
      <c r="L692" s="21"/>
      <c r="M692" s="21"/>
      <c r="N692" s="21"/>
      <c r="O692" s="21"/>
      <c r="P692" s="21"/>
    </row>
    <row r="693" customFormat="false" ht="15" hidden="false" customHeight="false" outlineLevel="0" collapsed="false">
      <c r="A693" s="21" t="n">
        <v>669</v>
      </c>
      <c r="B693" s="27" t="n">
        <v>2.08476981789511</v>
      </c>
      <c r="C693" s="27" t="n">
        <v>-1.09601320336446</v>
      </c>
      <c r="D693" s="24" t="n">
        <f aca="false">$B$6+$B$7*B693</f>
        <v>0.258476981789511</v>
      </c>
      <c r="E693" s="24" t="n">
        <f aca="false">$C$6+$C$7*($B$8*B693+SQRT(1-$B$8^2)*C693)</f>
        <v>-0.0413830552518892</v>
      </c>
      <c r="F693" s="24" t="n">
        <f aca="false">$B$9*D693+(1-$B$9)*E693</f>
        <v>0.108546963268811</v>
      </c>
      <c r="G693" s="21"/>
      <c r="H693" s="21"/>
      <c r="I693" s="21"/>
      <c r="J693" s="21"/>
      <c r="K693" s="21"/>
      <c r="L693" s="21"/>
      <c r="M693" s="21"/>
      <c r="N693" s="21"/>
      <c r="O693" s="21"/>
      <c r="P693" s="21"/>
    </row>
    <row r="694" customFormat="false" ht="15" hidden="false" customHeight="false" outlineLevel="0" collapsed="false">
      <c r="A694" s="21" t="n">
        <v>670</v>
      </c>
      <c r="B694" s="27" t="n">
        <v>-0.165333002135019</v>
      </c>
      <c r="C694" s="27" t="n">
        <v>-0.770217010966131</v>
      </c>
      <c r="D694" s="24" t="n">
        <f aca="false">$B$6+$B$7*B694</f>
        <v>0.0334666997864981</v>
      </c>
      <c r="E694" s="24" t="n">
        <f aca="false">$C$6+$C$7*($B$8*B694+SQRT(1-$B$8^2)*C694)</f>
        <v>-0.0675444135316934</v>
      </c>
      <c r="F694" s="24" t="n">
        <f aca="false">$B$9*D694+(1-$B$9)*E694</f>
        <v>-0.0170388568725976</v>
      </c>
      <c r="G694" s="21"/>
      <c r="H694" s="21"/>
      <c r="I694" s="21"/>
      <c r="J694" s="21"/>
      <c r="K694" s="21"/>
      <c r="L694" s="21"/>
      <c r="M694" s="21"/>
      <c r="N694" s="21"/>
      <c r="O694" s="21"/>
      <c r="P694" s="21"/>
    </row>
    <row r="695" customFormat="false" ht="15" hidden="false" customHeight="false" outlineLevel="0" collapsed="false">
      <c r="A695" s="21" t="n">
        <v>671</v>
      </c>
      <c r="B695" s="27" t="n">
        <v>0.358424953863006</v>
      </c>
      <c r="C695" s="27" t="n">
        <v>0.526217481926045</v>
      </c>
      <c r="D695" s="24" t="n">
        <f aca="false">$B$6+$B$7*B695</f>
        <v>0.0858424953863006</v>
      </c>
      <c r="E695" s="24" t="n">
        <f aca="false">$C$6+$C$7*($B$8*B695+SQRT(1-$B$8^2)*C695)</f>
        <v>0.207454144110603</v>
      </c>
      <c r="F695" s="24" t="n">
        <f aca="false">$B$9*D695+(1-$B$9)*E695</f>
        <v>0.146648319748452</v>
      </c>
      <c r="G695" s="21"/>
      <c r="H695" s="21"/>
      <c r="I695" s="21"/>
      <c r="J695" s="21"/>
      <c r="K695" s="21"/>
      <c r="L695" s="21"/>
      <c r="M695" s="21"/>
      <c r="N695" s="21"/>
      <c r="O695" s="21"/>
      <c r="P695" s="21"/>
    </row>
    <row r="696" customFormat="false" ht="15" hidden="false" customHeight="false" outlineLevel="0" collapsed="false">
      <c r="A696" s="21" t="n">
        <v>672</v>
      </c>
      <c r="B696" s="27" t="n">
        <v>0.273596017303555</v>
      </c>
      <c r="C696" s="27" t="n">
        <v>-0.302039322490178</v>
      </c>
      <c r="D696" s="24" t="n">
        <f aca="false">$B$6+$B$7*B696</f>
        <v>0.0773596017303555</v>
      </c>
      <c r="E696" s="24" t="n">
        <f aca="false">$C$6+$C$7*($B$8*B696+SQRT(1-$B$8^2)*C696)</f>
        <v>0.0417564629035925</v>
      </c>
      <c r="F696" s="24" t="n">
        <f aca="false">$B$9*D696+(1-$B$9)*E696</f>
        <v>0.059558032316974</v>
      </c>
      <c r="G696" s="21"/>
      <c r="H696" s="21"/>
      <c r="I696" s="21"/>
      <c r="J696" s="21"/>
      <c r="K696" s="21"/>
      <c r="L696" s="21"/>
      <c r="M696" s="21"/>
      <c r="N696" s="21"/>
      <c r="O696" s="21"/>
      <c r="P696" s="21"/>
    </row>
    <row r="697" customFormat="false" ht="15" hidden="false" customHeight="false" outlineLevel="0" collapsed="false">
      <c r="A697" s="21" t="n">
        <v>673</v>
      </c>
      <c r="B697" s="27" t="n">
        <v>-0.552274742032105</v>
      </c>
      <c r="C697" s="27" t="n">
        <v>-0.280139738635667</v>
      </c>
      <c r="D697" s="24" t="n">
        <f aca="false">$B$6+$B$7*B697</f>
        <v>-0.00522747420321053</v>
      </c>
      <c r="E697" s="24" t="n">
        <f aca="false">$C$6+$C$7*($B$8*B697+SQRT(1-$B$8^2)*C697)</f>
        <v>0.0130130570119936</v>
      </c>
      <c r="F697" s="24" t="n">
        <f aca="false">$B$9*D697+(1-$B$9)*E697</f>
        <v>0.00389279140439154</v>
      </c>
      <c r="G697" s="21"/>
      <c r="H697" s="21"/>
      <c r="I697" s="21"/>
      <c r="J697" s="21"/>
      <c r="K697" s="21"/>
      <c r="L697" s="21"/>
      <c r="M697" s="21"/>
      <c r="N697" s="21"/>
      <c r="O697" s="21"/>
      <c r="P697" s="21"/>
    </row>
    <row r="698" customFormat="false" ht="15" hidden="false" customHeight="false" outlineLevel="0" collapsed="false">
      <c r="A698" s="21" t="n">
        <v>674</v>
      </c>
      <c r="B698" s="27" t="n">
        <v>0.30956397280701</v>
      </c>
      <c r="C698" s="27" t="n">
        <v>-1.73768077970113</v>
      </c>
      <c r="D698" s="24" t="n">
        <f aca="false">$B$6+$B$7*B698</f>
        <v>0.0809563972807011</v>
      </c>
      <c r="E698" s="24" t="n">
        <f aca="false">$C$6+$C$7*($B$8*B698+SQRT(1-$B$8^2)*C698)</f>
        <v>-0.23813194077647</v>
      </c>
      <c r="F698" s="24" t="n">
        <f aca="false">$B$9*D698+(1-$B$9)*E698</f>
        <v>-0.0785877717478846</v>
      </c>
      <c r="G698" s="21"/>
      <c r="H698" s="21"/>
      <c r="I698" s="21"/>
      <c r="J698" s="21"/>
      <c r="K698" s="21"/>
      <c r="L698" s="21"/>
      <c r="M698" s="21"/>
      <c r="N698" s="21"/>
      <c r="O698" s="21"/>
      <c r="P698" s="21"/>
    </row>
    <row r="699" customFormat="false" ht="15" hidden="false" customHeight="false" outlineLevel="0" collapsed="false">
      <c r="A699" s="21" t="n">
        <v>675</v>
      </c>
      <c r="B699" s="27" t="n">
        <v>-0.114753767963007</v>
      </c>
      <c r="C699" s="27" t="n">
        <v>1.20205108960876</v>
      </c>
      <c r="D699" s="24" t="n">
        <f aca="false">$B$6+$B$7*B699</f>
        <v>0.0385246232036993</v>
      </c>
      <c r="E699" s="24" t="n">
        <f aca="false">$C$6+$C$7*($B$8*B699+SQRT(1-$B$8^2)*C699)</f>
        <v>0.32096279442532</v>
      </c>
      <c r="F699" s="24" t="n">
        <f aca="false">$B$9*D699+(1-$B$9)*E699</f>
        <v>0.17974370881451</v>
      </c>
      <c r="G699" s="21"/>
      <c r="H699" s="21"/>
      <c r="I699" s="21"/>
      <c r="J699" s="21"/>
      <c r="K699" s="21"/>
      <c r="L699" s="21"/>
      <c r="M699" s="21"/>
      <c r="N699" s="21"/>
      <c r="O699" s="21"/>
      <c r="P699" s="21"/>
    </row>
    <row r="700" customFormat="false" ht="15" hidden="false" customHeight="false" outlineLevel="0" collapsed="false">
      <c r="A700" s="21" t="n">
        <v>676</v>
      </c>
      <c r="B700" s="27" t="n">
        <v>-0.723566413130979</v>
      </c>
      <c r="C700" s="27" t="n">
        <v>1.19968905693309</v>
      </c>
      <c r="D700" s="24" t="n">
        <f aca="false">$B$6+$B$7*B700</f>
        <v>-0.0223566413130979</v>
      </c>
      <c r="E700" s="24" t="n">
        <f aca="false">$C$6+$C$7*($B$8*B700+SQRT(1-$B$8^2)*C700)</f>
        <v>0.296147426633707</v>
      </c>
      <c r="F700" s="24" t="n">
        <f aca="false">$B$9*D700+(1-$B$9)*E700</f>
        <v>0.136895392660305</v>
      </c>
      <c r="G700" s="21"/>
      <c r="H700" s="21"/>
      <c r="I700" s="21"/>
      <c r="J700" s="21"/>
      <c r="K700" s="21"/>
      <c r="L700" s="21"/>
      <c r="M700" s="21"/>
      <c r="N700" s="21"/>
      <c r="O700" s="21"/>
      <c r="P700" s="21"/>
    </row>
    <row r="701" customFormat="false" ht="15" hidden="false" customHeight="false" outlineLevel="0" collapsed="false">
      <c r="A701" s="21" t="n">
        <v>677</v>
      </c>
      <c r="B701" s="27" t="n">
        <v>-0.320046127290317</v>
      </c>
      <c r="C701" s="27" t="n">
        <v>-0.174667641361184</v>
      </c>
      <c r="D701" s="24" t="n">
        <f aca="false">$B$6+$B$7*B701</f>
        <v>0.0179953872709683</v>
      </c>
      <c r="E701" s="24" t="n">
        <f aca="false">$C$6+$C$7*($B$8*B701+SQRT(1-$B$8^2)*C701)</f>
        <v>0.0429704272355592</v>
      </c>
      <c r="F701" s="24" t="n">
        <f aca="false">$B$9*D701+(1-$B$9)*E701</f>
        <v>0.0304829072532638</v>
      </c>
      <c r="G701" s="21"/>
      <c r="H701" s="21"/>
      <c r="I701" s="21"/>
      <c r="J701" s="21"/>
      <c r="K701" s="21"/>
      <c r="L701" s="21"/>
      <c r="M701" s="21"/>
      <c r="N701" s="21"/>
      <c r="O701" s="21"/>
      <c r="P701" s="21"/>
    </row>
    <row r="702" customFormat="false" ht="15" hidden="false" customHeight="false" outlineLevel="0" collapsed="false">
      <c r="A702" s="21" t="n">
        <v>678</v>
      </c>
      <c r="B702" s="27" t="n">
        <v>1.61095797748117</v>
      </c>
      <c r="C702" s="27" t="n">
        <v>0.227861864595705</v>
      </c>
      <c r="D702" s="24" t="n">
        <f aca="false">$B$6+$B$7*B702</f>
        <v>0.211095797748117</v>
      </c>
      <c r="E702" s="24" t="n">
        <f aca="false">$C$6+$C$7*($B$8*B702+SQRT(1-$B$8^2)*C702)</f>
        <v>0.199089943107137</v>
      </c>
      <c r="F702" s="24" t="n">
        <f aca="false">$B$9*D702+(1-$B$9)*E702</f>
        <v>0.205092870427627</v>
      </c>
      <c r="G702" s="21"/>
      <c r="H702" s="21"/>
      <c r="I702" s="21"/>
      <c r="J702" s="21"/>
      <c r="K702" s="21"/>
      <c r="L702" s="21"/>
      <c r="M702" s="21"/>
      <c r="N702" s="21"/>
      <c r="O702" s="21"/>
      <c r="P702" s="21"/>
    </row>
    <row r="703" customFormat="false" ht="15" hidden="false" customHeight="false" outlineLevel="0" collapsed="false">
      <c r="A703" s="21" t="n">
        <v>679</v>
      </c>
      <c r="B703" s="27" t="n">
        <v>0.66783649265395</v>
      </c>
      <c r="C703" s="27" t="n">
        <v>-0.875281916097619</v>
      </c>
      <c r="D703" s="24" t="n">
        <f aca="false">$B$6+$B$7*B703</f>
        <v>0.116783649265395</v>
      </c>
      <c r="E703" s="24" t="n">
        <f aca="false">$C$6+$C$7*($B$8*B703+SQRT(1-$B$8^2)*C703)</f>
        <v>-0.0548060663358199</v>
      </c>
      <c r="F703" s="24" t="n">
        <f aca="false">$B$9*D703+(1-$B$9)*E703</f>
        <v>0.0309887914647875</v>
      </c>
      <c r="G703" s="21"/>
      <c r="H703" s="21"/>
      <c r="I703" s="21"/>
      <c r="J703" s="21"/>
      <c r="K703" s="21"/>
      <c r="L703" s="21"/>
      <c r="M703" s="21"/>
      <c r="N703" s="21"/>
      <c r="O703" s="21"/>
      <c r="P703" s="21"/>
    </row>
    <row r="704" customFormat="false" ht="15" hidden="false" customHeight="false" outlineLevel="0" collapsed="false">
      <c r="A704" s="21" t="n">
        <v>680</v>
      </c>
      <c r="B704" s="27" t="n">
        <v>-1.14769754240376</v>
      </c>
      <c r="C704" s="27" t="n">
        <v>-1.52318072501895</v>
      </c>
      <c r="D704" s="24" t="n">
        <f aca="false">$B$6+$B$7*B704</f>
        <v>-0.0647697542403764</v>
      </c>
      <c r="E704" s="24" t="n">
        <f aca="false">$C$6+$C$7*($B$8*B704+SQRT(1-$B$8^2)*C704)</f>
        <v>-0.254389146683268</v>
      </c>
      <c r="F704" s="24" t="n">
        <f aca="false">$B$9*D704+(1-$B$9)*E704</f>
        <v>-0.159579450461822</v>
      </c>
      <c r="G704" s="21"/>
      <c r="H704" s="21"/>
      <c r="I704" s="21"/>
      <c r="J704" s="21"/>
      <c r="K704" s="21"/>
      <c r="L704" s="21"/>
      <c r="M704" s="21"/>
      <c r="N704" s="21"/>
      <c r="O704" s="21"/>
      <c r="P704" s="21"/>
    </row>
    <row r="705" customFormat="false" ht="15" hidden="false" customHeight="false" outlineLevel="0" collapsed="false">
      <c r="A705" s="21" t="n">
        <v>681</v>
      </c>
      <c r="B705" s="27" t="n">
        <v>-0.18826972435582</v>
      </c>
      <c r="C705" s="27" t="n">
        <v>-0.0764907098923219</v>
      </c>
      <c r="D705" s="24" t="n">
        <f aca="false">$B$6+$B$7*B705</f>
        <v>0.031173027564418</v>
      </c>
      <c r="E705" s="24" t="n">
        <f aca="false">$C$6+$C$7*($B$8*B705+SQRT(1-$B$8^2)*C705)</f>
        <v>0.0674801542818115</v>
      </c>
      <c r="F705" s="24" t="n">
        <f aca="false">$B$9*D705+(1-$B$9)*E705</f>
        <v>0.0493265909231148</v>
      </c>
      <c r="G705" s="21"/>
      <c r="H705" s="21"/>
      <c r="I705" s="21"/>
      <c r="J705" s="21"/>
      <c r="K705" s="21"/>
      <c r="L705" s="21"/>
      <c r="M705" s="21"/>
      <c r="N705" s="21"/>
      <c r="O705" s="21"/>
      <c r="P705" s="21"/>
    </row>
    <row r="706" customFormat="false" ht="15" hidden="false" customHeight="false" outlineLevel="0" collapsed="false">
      <c r="A706" s="21" t="n">
        <v>682</v>
      </c>
      <c r="B706" s="27" t="n">
        <v>-0.6952293263421</v>
      </c>
      <c r="C706" s="27" t="n">
        <v>-0.497061130450818</v>
      </c>
      <c r="D706" s="24" t="n">
        <f aca="false">$B$6+$B$7*B706</f>
        <v>-0.01952293263421</v>
      </c>
      <c r="E706" s="24" t="n">
        <f aca="false">$C$6+$C$7*($B$8*B706+SQRT(1-$B$8^2)*C706)</f>
        <v>-0.0352128642997232</v>
      </c>
      <c r="F706" s="24" t="n">
        <f aca="false">$B$9*D706+(1-$B$9)*E706</f>
        <v>-0.0273678984669666</v>
      </c>
      <c r="G706" s="21"/>
      <c r="H706" s="21"/>
      <c r="I706" s="21"/>
      <c r="J706" s="21"/>
      <c r="K706" s="21"/>
      <c r="L706" s="21"/>
      <c r="M706" s="21"/>
      <c r="N706" s="21"/>
      <c r="O706" s="21"/>
      <c r="P706" s="21"/>
    </row>
    <row r="707" customFormat="false" ht="15" hidden="false" customHeight="false" outlineLevel="0" collapsed="false">
      <c r="A707" s="21" t="n">
        <v>683</v>
      </c>
      <c r="B707" s="27" t="n">
        <v>0.640961030988957</v>
      </c>
      <c r="C707" s="27" t="n">
        <v>1.04890010174667</v>
      </c>
      <c r="D707" s="24" t="n">
        <f aca="false">$B$6+$B$7*B707</f>
        <v>0.114096103098896</v>
      </c>
      <c r="E707" s="24" t="n">
        <f aca="false">$C$6+$C$7*($B$8*B707+SQRT(1-$B$8^2)*C707)</f>
        <v>0.321180044474174</v>
      </c>
      <c r="F707" s="24" t="n">
        <f aca="false">$B$9*D707+(1-$B$9)*E707</f>
        <v>0.217638073786535</v>
      </c>
      <c r="G707" s="21"/>
      <c r="H707" s="21"/>
      <c r="I707" s="21"/>
      <c r="J707" s="21"/>
      <c r="K707" s="21"/>
      <c r="L707" s="21"/>
      <c r="M707" s="21"/>
      <c r="N707" s="21"/>
      <c r="O707" s="21"/>
      <c r="P707" s="21"/>
    </row>
    <row r="708" customFormat="false" ht="15" hidden="false" customHeight="false" outlineLevel="0" collapsed="false">
      <c r="A708" s="21" t="n">
        <v>684</v>
      </c>
      <c r="B708" s="27" t="n">
        <v>0.346163187488227</v>
      </c>
      <c r="C708" s="27" t="n">
        <v>-0.332206783254782</v>
      </c>
      <c r="D708" s="24" t="n">
        <f aca="false">$B$6+$B$7*B708</f>
        <v>0.0846163187488227</v>
      </c>
      <c r="E708" s="24" t="n">
        <f aca="false">$C$6+$C$7*($B$8*B708+SQRT(1-$B$8^2)*C708)</f>
        <v>0.0387475588542825</v>
      </c>
      <c r="F708" s="24" t="n">
        <f aca="false">$B$9*D708+(1-$B$9)*E708</f>
        <v>0.0616819388015526</v>
      </c>
      <c r="G708" s="21"/>
      <c r="H708" s="21"/>
      <c r="I708" s="21"/>
      <c r="J708" s="21"/>
      <c r="K708" s="21"/>
      <c r="L708" s="21"/>
      <c r="M708" s="21"/>
      <c r="N708" s="21"/>
      <c r="O708" s="21"/>
      <c r="P708" s="21"/>
    </row>
    <row r="709" customFormat="false" ht="15" hidden="false" customHeight="false" outlineLevel="0" collapsed="false">
      <c r="A709" s="21" t="n">
        <v>685</v>
      </c>
      <c r="B709" s="27" t="n">
        <v>-0.437133623028351</v>
      </c>
      <c r="C709" s="27" t="n">
        <v>0.148225928944473</v>
      </c>
      <c r="D709" s="24" t="n">
        <f aca="false">$B$6+$B$7*B709</f>
        <v>0.00628663769716494</v>
      </c>
      <c r="E709" s="24" t="n">
        <f aca="false">$C$6+$C$7*($B$8*B709+SQRT(1-$B$8^2)*C709)</f>
        <v>0.101560886483986</v>
      </c>
      <c r="F709" s="24" t="n">
        <f aca="false">$B$9*D709+(1-$B$9)*E709</f>
        <v>0.0539237620905752</v>
      </c>
      <c r="G709" s="21"/>
      <c r="H709" s="21"/>
      <c r="I709" s="21"/>
      <c r="J709" s="21"/>
      <c r="K709" s="21"/>
      <c r="L709" s="21"/>
      <c r="M709" s="21"/>
      <c r="N709" s="21"/>
      <c r="O709" s="21"/>
      <c r="P709" s="21"/>
    </row>
    <row r="710" customFormat="false" ht="15" hidden="false" customHeight="false" outlineLevel="0" collapsed="false">
      <c r="A710" s="21" t="n">
        <v>686</v>
      </c>
      <c r="B710" s="27" t="n">
        <v>0.921952123901563</v>
      </c>
      <c r="C710" s="27" t="n">
        <v>-1.23550251066153</v>
      </c>
      <c r="D710" s="24" t="n">
        <f aca="false">$B$6+$B$7*B710</f>
        <v>0.142195212390156</v>
      </c>
      <c r="E710" s="24" t="n">
        <f aca="false">$C$6+$C$7*($B$8*B710+SQRT(1-$B$8^2)*C710)</f>
        <v>-0.1152299732078</v>
      </c>
      <c r="F710" s="24" t="n">
        <f aca="false">$B$9*D710+(1-$B$9)*E710</f>
        <v>0.013482619591178</v>
      </c>
      <c r="G710" s="21"/>
      <c r="H710" s="21"/>
      <c r="I710" s="21"/>
      <c r="J710" s="21"/>
      <c r="K710" s="21"/>
      <c r="L710" s="21"/>
      <c r="M710" s="21"/>
      <c r="N710" s="21"/>
      <c r="O710" s="21"/>
      <c r="P710" s="21"/>
    </row>
    <row r="711" customFormat="false" ht="15" hidden="false" customHeight="false" outlineLevel="0" collapsed="false">
      <c r="A711" s="21" t="n">
        <v>687</v>
      </c>
      <c r="B711" s="27" t="n">
        <v>1.783008833714</v>
      </c>
      <c r="C711" s="27" t="n">
        <v>0.451022654119458</v>
      </c>
      <c r="D711" s="24" t="n">
        <f aca="false">$B$6+$B$7*B711</f>
        <v>0.2283008833714</v>
      </c>
      <c r="E711" s="24" t="n">
        <f aca="false">$C$6+$C$7*($B$8*B711+SQRT(1-$B$8^2)*C711)</f>
        <v>0.249702382550837</v>
      </c>
      <c r="F711" s="24" t="n">
        <f aca="false">$B$9*D711+(1-$B$9)*E711</f>
        <v>0.239001632961118</v>
      </c>
      <c r="G711" s="21"/>
      <c r="H711" s="21"/>
      <c r="I711" s="21"/>
      <c r="J711" s="21"/>
      <c r="K711" s="21"/>
      <c r="L711" s="21"/>
      <c r="M711" s="21"/>
      <c r="N711" s="21"/>
      <c r="O711" s="21"/>
      <c r="P711" s="21"/>
    </row>
    <row r="712" customFormat="false" ht="15" hidden="false" customHeight="false" outlineLevel="0" collapsed="false">
      <c r="A712" s="21" t="n">
        <v>688</v>
      </c>
      <c r="B712" s="27" t="n">
        <v>0.419294695780984</v>
      </c>
      <c r="C712" s="27" t="n">
        <v>-1.01733275277102</v>
      </c>
      <c r="D712" s="24" t="n">
        <f aca="false">$B$6+$B$7*B712</f>
        <v>0.0919294695780984</v>
      </c>
      <c r="E712" s="24" t="n">
        <f aca="false">$C$6+$C$7*($B$8*B712+SQRT(1-$B$8^2)*C712)</f>
        <v>-0.0925839036015603</v>
      </c>
      <c r="F712" s="24" t="n">
        <f aca="false">$B$9*D712+(1-$B$9)*E712</f>
        <v>-0.000327217011730954</v>
      </c>
      <c r="G712" s="21"/>
      <c r="H712" s="21"/>
      <c r="I712" s="21"/>
      <c r="J712" s="21"/>
      <c r="K712" s="21"/>
      <c r="L712" s="21"/>
      <c r="M712" s="21"/>
      <c r="N712" s="21"/>
      <c r="O712" s="21"/>
      <c r="P712" s="21"/>
    </row>
    <row r="713" customFormat="false" ht="15" hidden="false" customHeight="false" outlineLevel="0" collapsed="false">
      <c r="A713" s="21" t="n">
        <v>689</v>
      </c>
      <c r="B713" s="27" t="n">
        <v>0.637855783033976</v>
      </c>
      <c r="C713" s="27" t="n">
        <v>1.12081803880693</v>
      </c>
      <c r="D713" s="24" t="n">
        <f aca="false">$B$6+$B$7*B713</f>
        <v>0.113785578303398</v>
      </c>
      <c r="E713" s="24" t="n">
        <f aca="false">$C$6+$C$7*($B$8*B713+SQRT(1-$B$8^2)*C713)</f>
        <v>0.335148814488074</v>
      </c>
      <c r="F713" s="24" t="n">
        <f aca="false">$B$9*D713+(1-$B$9)*E713</f>
        <v>0.224467196395736</v>
      </c>
      <c r="G713" s="21"/>
      <c r="H713" s="21"/>
      <c r="I713" s="21"/>
      <c r="J713" s="21"/>
      <c r="K713" s="21"/>
      <c r="L713" s="21"/>
      <c r="M713" s="21"/>
      <c r="N713" s="21"/>
      <c r="O713" s="21"/>
      <c r="P713" s="21"/>
    </row>
    <row r="714" customFormat="false" ht="15" hidden="false" customHeight="false" outlineLevel="0" collapsed="false">
      <c r="A714" s="21" t="n">
        <v>690</v>
      </c>
      <c r="B714" s="27" t="n">
        <v>-0.783427464373883</v>
      </c>
      <c r="C714" s="27" t="n">
        <v>1.26206064266421</v>
      </c>
      <c r="D714" s="24" t="n">
        <f aca="false">$B$6+$B$7*B714</f>
        <v>-0.0283427464373883</v>
      </c>
      <c r="E714" s="24" t="n">
        <f aca="false">$C$6+$C$7*($B$8*B714+SQRT(1-$B$8^2)*C714)</f>
        <v>0.305975269343152</v>
      </c>
      <c r="F714" s="24" t="n">
        <f aca="false">$B$9*D714+(1-$B$9)*E714</f>
        <v>0.138816261452882</v>
      </c>
      <c r="G714" s="21"/>
      <c r="H714" s="21"/>
      <c r="I714" s="21"/>
      <c r="J714" s="21"/>
      <c r="K714" s="21"/>
      <c r="L714" s="21"/>
      <c r="M714" s="21"/>
      <c r="N714" s="21"/>
      <c r="O714" s="21"/>
      <c r="P714" s="21"/>
    </row>
    <row r="715" customFormat="false" ht="15" hidden="false" customHeight="false" outlineLevel="0" collapsed="false">
      <c r="A715" s="21" t="n">
        <v>691</v>
      </c>
      <c r="B715" s="27" t="n">
        <v>-0.068333615519732</v>
      </c>
      <c r="C715" s="27" t="n">
        <v>0.18093038740121</v>
      </c>
      <c r="D715" s="24" t="n">
        <f aca="false">$B$6+$B$7*B715</f>
        <v>0.0431666384480268</v>
      </c>
      <c r="E715" s="24" t="n">
        <f aca="false">$C$6+$C$7*($B$8*B715+SQRT(1-$B$8^2)*C715)</f>
        <v>0.122721625626975</v>
      </c>
      <c r="F715" s="24" t="n">
        <f aca="false">$B$9*D715+(1-$B$9)*E715</f>
        <v>0.0829441320375008</v>
      </c>
      <c r="G715" s="21"/>
      <c r="H715" s="21"/>
      <c r="I715" s="21"/>
      <c r="J715" s="21"/>
      <c r="K715" s="21"/>
      <c r="L715" s="21"/>
      <c r="M715" s="21"/>
      <c r="N715" s="21"/>
      <c r="O715" s="21"/>
      <c r="P715" s="21"/>
    </row>
    <row r="716" customFormat="false" ht="15" hidden="false" customHeight="false" outlineLevel="0" collapsed="false">
      <c r="A716" s="21" t="n">
        <v>692</v>
      </c>
      <c r="B716" s="27" t="n">
        <v>0.784775807650453</v>
      </c>
      <c r="C716" s="27" t="n">
        <v>-0.479007077533873</v>
      </c>
      <c r="D716" s="24" t="n">
        <f aca="false">$B$6+$B$7*B716</f>
        <v>0.128477580765045</v>
      </c>
      <c r="E716" s="24" t="n">
        <f aca="false">$C$6+$C$7*($B$8*B716+SQRT(1-$B$8^2)*C716)</f>
        <v>0.0275251984548366</v>
      </c>
      <c r="F716" s="24" t="n">
        <f aca="false">$B$9*D716+(1-$B$9)*E716</f>
        <v>0.078001389609941</v>
      </c>
      <c r="G716" s="21"/>
      <c r="H716" s="21"/>
      <c r="I716" s="21"/>
      <c r="J716" s="21"/>
      <c r="K716" s="21"/>
      <c r="L716" s="21"/>
      <c r="M716" s="21"/>
      <c r="N716" s="21"/>
      <c r="O716" s="21"/>
      <c r="P716" s="21"/>
    </row>
    <row r="717" customFormat="false" ht="15" hidden="false" customHeight="false" outlineLevel="0" collapsed="false">
      <c r="A717" s="21" t="n">
        <v>693</v>
      </c>
      <c r="B717" s="27" t="n">
        <v>0.128612255991497</v>
      </c>
      <c r="C717" s="27" t="n">
        <v>-0.0534615038696502</v>
      </c>
      <c r="D717" s="24" t="n">
        <f aca="false">$B$6+$B$7*B717</f>
        <v>0.0628612255991497</v>
      </c>
      <c r="E717" s="24" t="n">
        <f aca="false">$C$6+$C$7*($B$8*B717+SQRT(1-$B$8^2)*C717)</f>
        <v>0.0846682178106622</v>
      </c>
      <c r="F717" s="24" t="n">
        <f aca="false">$B$9*D717+(1-$B$9)*E717</f>
        <v>0.0737647217049059</v>
      </c>
      <c r="G717" s="21"/>
      <c r="H717" s="21"/>
      <c r="I717" s="21"/>
      <c r="J717" s="21"/>
      <c r="K717" s="21"/>
      <c r="L717" s="21"/>
      <c r="M717" s="21"/>
      <c r="N717" s="21"/>
      <c r="O717" s="21"/>
      <c r="P717" s="21"/>
    </row>
    <row r="718" customFormat="false" ht="15" hidden="false" customHeight="false" outlineLevel="0" collapsed="false">
      <c r="A718" s="21" t="n">
        <v>694</v>
      </c>
      <c r="B718" s="27" t="n">
        <v>2.92073576101592</v>
      </c>
      <c r="C718" s="27" t="n">
        <v>0.118905356944821</v>
      </c>
      <c r="D718" s="24" t="n">
        <f aca="false">$B$6+$B$7*B718</f>
        <v>0.342073576101592</v>
      </c>
      <c r="E718" s="24" t="n">
        <f aca="false">$C$6+$C$7*($B$8*B718+SQRT(1-$B$8^2)*C718)</f>
        <v>0.230130026616502</v>
      </c>
      <c r="F718" s="24" t="n">
        <f aca="false">$B$9*D718+(1-$B$9)*E718</f>
        <v>0.286101801359047</v>
      </c>
      <c r="G718" s="21"/>
      <c r="H718" s="21"/>
      <c r="I718" s="21"/>
      <c r="J718" s="21"/>
      <c r="K718" s="21"/>
      <c r="L718" s="21"/>
      <c r="M718" s="21"/>
      <c r="N718" s="21"/>
      <c r="O718" s="21"/>
      <c r="P718" s="21"/>
    </row>
    <row r="719" customFormat="false" ht="15" hidden="false" customHeight="false" outlineLevel="0" collapsed="false">
      <c r="A719" s="21" t="n">
        <v>695</v>
      </c>
      <c r="B719" s="27" t="n">
        <v>-1.46342072314323</v>
      </c>
      <c r="C719" s="27" t="n">
        <v>-0.0808584181925404</v>
      </c>
      <c r="D719" s="24" t="n">
        <f aca="false">$B$6+$B$7*B719</f>
        <v>-0.0963420723143228</v>
      </c>
      <c r="E719" s="24" t="n">
        <f aca="false">$C$6+$C$7*($B$8*B719+SQRT(1-$B$8^2)*C719)</f>
        <v>0.0156182217958469</v>
      </c>
      <c r="F719" s="24" t="n">
        <f aca="false">$B$9*D719+(1-$B$9)*E719</f>
        <v>-0.0403619252592379</v>
      </c>
      <c r="G719" s="21"/>
      <c r="H719" s="21"/>
      <c r="I719" s="21"/>
      <c r="J719" s="21"/>
      <c r="K719" s="21"/>
      <c r="L719" s="21"/>
      <c r="M719" s="21"/>
      <c r="N719" s="21"/>
      <c r="O719" s="21"/>
      <c r="P719" s="21"/>
    </row>
    <row r="720" customFormat="false" ht="15" hidden="false" customHeight="false" outlineLevel="0" collapsed="false">
      <c r="A720" s="21" t="n">
        <v>696</v>
      </c>
      <c r="B720" s="27" t="n">
        <v>1.01943265637961</v>
      </c>
      <c r="C720" s="27" t="n">
        <v>-1.39414117768087</v>
      </c>
      <c r="D720" s="24" t="n">
        <f aca="false">$B$6+$B$7*B720</f>
        <v>0.151943265637961</v>
      </c>
      <c r="E720" s="24" t="n">
        <f aca="false">$C$6+$C$7*($B$8*B720+SQRT(1-$B$8^2)*C720)</f>
        <v>-0.142417454922492</v>
      </c>
      <c r="F720" s="24" t="n">
        <f aca="false">$B$9*D720+(1-$B$9)*E720</f>
        <v>0.00476290535773423</v>
      </c>
      <c r="G720" s="21"/>
      <c r="H720" s="21"/>
      <c r="I720" s="21"/>
      <c r="J720" s="21"/>
      <c r="K720" s="21"/>
      <c r="L720" s="21"/>
      <c r="M720" s="21"/>
      <c r="N720" s="21"/>
      <c r="O720" s="21"/>
      <c r="P720" s="21"/>
    </row>
    <row r="721" customFormat="false" ht="15" hidden="false" customHeight="false" outlineLevel="0" collapsed="false">
      <c r="A721" s="21" t="n">
        <v>697</v>
      </c>
      <c r="B721" s="27" t="n">
        <v>-2.42695284117995</v>
      </c>
      <c r="C721" s="27" t="n">
        <v>0.282907364787352</v>
      </c>
      <c r="D721" s="24" t="n">
        <f aca="false">$B$6+$B$7*B721</f>
        <v>-0.192695284117995</v>
      </c>
      <c r="E721" s="24" t="n">
        <f aca="false">$C$6+$C$7*($B$8*B721+SQRT(1-$B$8^2)*C721)</f>
        <v>0.0483601814091569</v>
      </c>
      <c r="F721" s="24" t="n">
        <f aca="false">$B$9*D721+(1-$B$9)*E721</f>
        <v>-0.0721675513544191</v>
      </c>
      <c r="G721" s="21"/>
      <c r="H721" s="21"/>
      <c r="I721" s="21"/>
      <c r="J721" s="21"/>
      <c r="K721" s="21"/>
      <c r="L721" s="21"/>
      <c r="M721" s="21"/>
      <c r="N721" s="21"/>
      <c r="O721" s="21"/>
      <c r="P721" s="21"/>
    </row>
    <row r="722" customFormat="false" ht="15" hidden="false" customHeight="false" outlineLevel="0" collapsed="false">
      <c r="A722" s="21" t="n">
        <v>698</v>
      </c>
      <c r="B722" s="27" t="n">
        <v>0.597601920451453</v>
      </c>
      <c r="C722" s="27" t="n">
        <v>0.490094727049101</v>
      </c>
      <c r="D722" s="24" t="n">
        <f aca="false">$B$6+$B$7*B722</f>
        <v>0.109760192045145</v>
      </c>
      <c r="E722" s="24" t="n">
        <f aca="false">$C$6+$C$7*($B$8*B722+SQRT(1-$B$8^2)*C722)</f>
        <v>0.20994263736997</v>
      </c>
      <c r="F722" s="24" t="n">
        <f aca="false">$B$9*D722+(1-$B$9)*E722</f>
        <v>0.159851414707558</v>
      </c>
      <c r="G722" s="21"/>
      <c r="H722" s="21"/>
      <c r="I722" s="21"/>
      <c r="J722" s="21"/>
      <c r="K722" s="21"/>
      <c r="L722" s="21"/>
      <c r="M722" s="21"/>
      <c r="N722" s="21"/>
      <c r="O722" s="21"/>
      <c r="P722" s="21"/>
    </row>
    <row r="723" customFormat="false" ht="15" hidden="false" customHeight="false" outlineLevel="0" collapsed="false">
      <c r="A723" s="21" t="n">
        <v>699</v>
      </c>
      <c r="B723" s="27" t="n">
        <v>-0.370638797905275</v>
      </c>
      <c r="C723" s="27" t="n">
        <v>-1.2814454673858</v>
      </c>
      <c r="D723" s="24" t="n">
        <f aca="false">$B$6+$B$7*B723</f>
        <v>0.0129361202094725</v>
      </c>
      <c r="E723" s="24" t="n">
        <f aca="false">$C$6+$C$7*($B$8*B723+SQRT(1-$B$8^2)*C723)</f>
        <v>-0.175936554180012</v>
      </c>
      <c r="F723" s="24" t="n">
        <f aca="false">$B$9*D723+(1-$B$9)*E723</f>
        <v>-0.0815002169852697</v>
      </c>
      <c r="G723" s="21"/>
      <c r="H723" s="21"/>
      <c r="I723" s="21"/>
      <c r="J723" s="21"/>
      <c r="K723" s="21"/>
      <c r="L723" s="21"/>
      <c r="M723" s="21"/>
      <c r="N723" s="21"/>
      <c r="O723" s="21"/>
      <c r="P723" s="21"/>
    </row>
    <row r="724" customFormat="false" ht="15" hidden="false" customHeight="false" outlineLevel="0" collapsed="false">
      <c r="A724" s="21" t="n">
        <v>700</v>
      </c>
      <c r="B724" s="27" t="n">
        <v>-0.66533274886999</v>
      </c>
      <c r="C724" s="27" t="n">
        <v>-1.20993201907129</v>
      </c>
      <c r="D724" s="24" t="n">
        <f aca="false">$B$6+$B$7*B724</f>
        <v>-0.0165332748869989</v>
      </c>
      <c r="E724" s="24" t="n">
        <f aca="false">$C$6+$C$7*($B$8*B724+SQRT(1-$B$8^2)*C724)</f>
        <v>-0.173710595569204</v>
      </c>
      <c r="F724" s="24" t="n">
        <f aca="false">$B$9*D724+(1-$B$9)*E724</f>
        <v>-0.0951219352281016</v>
      </c>
      <c r="G724" s="21"/>
      <c r="H724" s="21"/>
      <c r="I724" s="21"/>
      <c r="J724" s="21"/>
      <c r="K724" s="21"/>
      <c r="L724" s="21"/>
      <c r="M724" s="21"/>
      <c r="N724" s="21"/>
      <c r="O724" s="21"/>
      <c r="P724" s="21"/>
    </row>
    <row r="725" customFormat="false" ht="15" hidden="false" customHeight="false" outlineLevel="0" collapsed="false">
      <c r="A725" s="21" t="n">
        <v>701</v>
      </c>
      <c r="B725" s="27" t="n">
        <v>0.110898283626842</v>
      </c>
      <c r="C725" s="27" t="n">
        <v>1.2590041428435</v>
      </c>
      <c r="D725" s="24" t="n">
        <f aca="false">$B$6+$B$7*B725</f>
        <v>0.0610898283626842</v>
      </c>
      <c r="E725" s="24" t="n">
        <f aca="false">$C$6+$C$7*($B$8*B725+SQRT(1-$B$8^2)*C725)</f>
        <v>0.341149350066407</v>
      </c>
      <c r="F725" s="24" t="n">
        <f aca="false">$B$9*D725+(1-$B$9)*E725</f>
        <v>0.201119589214546</v>
      </c>
      <c r="G725" s="21"/>
      <c r="H725" s="21"/>
      <c r="I725" s="21"/>
      <c r="J725" s="21"/>
      <c r="K725" s="21"/>
      <c r="L725" s="21"/>
      <c r="M725" s="21"/>
      <c r="N725" s="21"/>
      <c r="O725" s="21"/>
      <c r="P725" s="21"/>
    </row>
    <row r="726" customFormat="false" ht="15" hidden="false" customHeight="false" outlineLevel="0" collapsed="false">
      <c r="A726" s="21" t="n">
        <v>702</v>
      </c>
      <c r="B726" s="27" t="n">
        <v>0.406614358126457</v>
      </c>
      <c r="C726" s="27" t="n">
        <v>1.58916764103825</v>
      </c>
      <c r="D726" s="24" t="n">
        <f aca="false">$B$6+$B$7*B726</f>
        <v>0.0906614358126457</v>
      </c>
      <c r="E726" s="24" t="n">
        <f aca="false">$C$6+$C$7*($B$8*B726+SQRT(1-$B$8^2)*C726)</f>
        <v>0.417676561227949</v>
      </c>
      <c r="F726" s="24" t="n">
        <f aca="false">$B$9*D726+(1-$B$9)*E726</f>
        <v>0.254168998520298</v>
      </c>
      <c r="G726" s="21"/>
      <c r="H726" s="21"/>
      <c r="I726" s="21"/>
      <c r="J726" s="21"/>
      <c r="K726" s="21"/>
      <c r="L726" s="21"/>
      <c r="M726" s="21"/>
      <c r="N726" s="21"/>
      <c r="O726" s="21"/>
      <c r="P726" s="21"/>
    </row>
    <row r="727" customFormat="false" ht="15" hidden="false" customHeight="false" outlineLevel="0" collapsed="false">
      <c r="A727" s="21" t="n">
        <v>703</v>
      </c>
      <c r="B727" s="27" t="n">
        <v>0.669064419924227</v>
      </c>
      <c r="C727" s="27" t="n">
        <v>-1.24646315830613</v>
      </c>
      <c r="D727" s="24" t="n">
        <f aca="false">$B$6+$B$7*B727</f>
        <v>0.116906441992423</v>
      </c>
      <c r="E727" s="24" t="n">
        <f aca="false">$C$6+$C$7*($B$8*B727+SQRT(1-$B$8^2)*C727)</f>
        <v>-0.12749332088527</v>
      </c>
      <c r="F727" s="24" t="n">
        <f aca="false">$B$9*D727+(1-$B$9)*E727</f>
        <v>-0.00529343944642383</v>
      </c>
      <c r="G727" s="21"/>
      <c r="H727" s="21"/>
      <c r="I727" s="21"/>
      <c r="J727" s="21"/>
      <c r="K727" s="21"/>
      <c r="L727" s="21"/>
      <c r="M727" s="21"/>
      <c r="N727" s="21"/>
      <c r="O727" s="21"/>
      <c r="P727" s="21"/>
    </row>
    <row r="728" customFormat="false" ht="15" hidden="false" customHeight="false" outlineLevel="0" collapsed="false">
      <c r="A728" s="21" t="n">
        <v>704</v>
      </c>
      <c r="B728" s="27" t="n">
        <v>1.18115209847684</v>
      </c>
      <c r="C728" s="27" t="n">
        <v>-1.29690929486203</v>
      </c>
      <c r="D728" s="24" t="n">
        <f aca="false">$B$6+$B$7*B728</f>
        <v>0.168115209847684</v>
      </c>
      <c r="E728" s="24" t="n">
        <f aca="false">$C$6+$C$7*($B$8*B728+SQRT(1-$B$8^2)*C728)</f>
        <v>-0.116895197267703</v>
      </c>
      <c r="F728" s="24" t="n">
        <f aca="false">$B$9*D728+(1-$B$9)*E728</f>
        <v>0.0256100062899906</v>
      </c>
      <c r="G728" s="21"/>
      <c r="H728" s="21"/>
      <c r="I728" s="21"/>
      <c r="J728" s="21"/>
      <c r="K728" s="21"/>
      <c r="L728" s="21"/>
      <c r="M728" s="21"/>
      <c r="N728" s="21"/>
      <c r="O728" s="21"/>
      <c r="P728" s="21"/>
    </row>
    <row r="729" customFormat="false" ht="15" hidden="false" customHeight="false" outlineLevel="0" collapsed="false">
      <c r="A729" s="21" t="n">
        <v>705</v>
      </c>
      <c r="B729" s="27" t="n">
        <v>0.740480235161788</v>
      </c>
      <c r="C729" s="27" t="n">
        <v>-1.47625971804992</v>
      </c>
      <c r="D729" s="24" t="n">
        <f aca="false">$B$6+$B$7*B729</f>
        <v>0.124048023516179</v>
      </c>
      <c r="E729" s="24" t="n">
        <f aca="false">$C$6+$C$7*($B$8*B729+SQRT(1-$B$8^2)*C729)</f>
        <v>-0.169667433557309</v>
      </c>
      <c r="F729" s="24" t="n">
        <f aca="false">$B$9*D729+(1-$B$9)*E729</f>
        <v>-0.0228097050205651</v>
      </c>
      <c r="G729" s="21"/>
      <c r="H729" s="21"/>
      <c r="I729" s="21"/>
      <c r="J729" s="21"/>
      <c r="K729" s="21"/>
      <c r="L729" s="21"/>
      <c r="M729" s="21"/>
      <c r="N729" s="21"/>
      <c r="O729" s="21"/>
      <c r="P729" s="21"/>
    </row>
    <row r="730" customFormat="false" ht="15" hidden="false" customHeight="false" outlineLevel="0" collapsed="false">
      <c r="A730" s="21" t="n">
        <v>706</v>
      </c>
      <c r="B730" s="27" t="n">
        <v>1.01940416160293</v>
      </c>
      <c r="C730" s="27" t="n">
        <v>-0.328220340806604</v>
      </c>
      <c r="D730" s="24" t="n">
        <f aca="false">$B$6+$B$7*B730</f>
        <v>0.151940416160293</v>
      </c>
      <c r="E730" s="24" t="n">
        <f aca="false">$C$6+$C$7*($B$8*B730+SQRT(1-$B$8^2)*C730)</f>
        <v>0.0664583778098311</v>
      </c>
      <c r="F730" s="24" t="n">
        <f aca="false">$B$9*D730+(1-$B$9)*E730</f>
        <v>0.109199396985062</v>
      </c>
      <c r="G730" s="21"/>
      <c r="H730" s="21"/>
      <c r="I730" s="21"/>
      <c r="J730" s="21"/>
      <c r="K730" s="21"/>
      <c r="L730" s="21"/>
      <c r="M730" s="21"/>
      <c r="N730" s="21"/>
      <c r="O730" s="21"/>
      <c r="P730" s="21"/>
    </row>
    <row r="731" customFormat="false" ht="15" hidden="false" customHeight="false" outlineLevel="0" collapsed="false">
      <c r="A731" s="21" t="n">
        <v>707</v>
      </c>
      <c r="B731" s="27" t="n">
        <v>-0.0536427443887816</v>
      </c>
      <c r="C731" s="27" t="n">
        <v>0.338307436189621</v>
      </c>
      <c r="D731" s="24" t="n">
        <f aca="false">$B$6+$B$7*B731</f>
        <v>0.0446357255611218</v>
      </c>
      <c r="E731" s="24" t="n">
        <f aca="false">$C$6+$C$7*($B$8*B731+SQRT(1-$B$8^2)*C731)</f>
        <v>0.154148737812749</v>
      </c>
      <c r="F731" s="24" t="n">
        <f aca="false">$B$9*D731+(1-$B$9)*E731</f>
        <v>0.0993922316869353</v>
      </c>
      <c r="G731" s="21"/>
      <c r="H731" s="21"/>
      <c r="I731" s="21"/>
      <c r="J731" s="21"/>
      <c r="K731" s="21"/>
      <c r="L731" s="21"/>
      <c r="M731" s="21"/>
      <c r="N731" s="21"/>
      <c r="O731" s="21"/>
      <c r="P731" s="21"/>
    </row>
    <row r="732" customFormat="false" ht="15" hidden="false" customHeight="false" outlineLevel="0" collapsed="false">
      <c r="A732" s="21" t="n">
        <v>708</v>
      </c>
      <c r="B732" s="27" t="n">
        <v>0.53733058674527</v>
      </c>
      <c r="C732" s="27" t="n">
        <v>-0.795527662730054</v>
      </c>
      <c r="D732" s="24" t="n">
        <f aca="false">$B$6+$B$7*B732</f>
        <v>0.103733058674527</v>
      </c>
      <c r="E732" s="24" t="n">
        <f aca="false">$C$6+$C$7*($B$8*B732+SQRT(1-$B$8^2)*C732)</f>
        <v>-0.0443977245267926</v>
      </c>
      <c r="F732" s="24" t="n">
        <f aca="false">$B$9*D732+(1-$B$9)*E732</f>
        <v>0.0296676670738672</v>
      </c>
      <c r="G732" s="21"/>
      <c r="H732" s="21"/>
      <c r="I732" s="21"/>
      <c r="J732" s="21"/>
      <c r="K732" s="21"/>
      <c r="L732" s="21"/>
      <c r="M732" s="21"/>
      <c r="N732" s="21"/>
      <c r="O732" s="21"/>
      <c r="P732" s="21"/>
    </row>
    <row r="733" customFormat="false" ht="15" hidden="false" customHeight="false" outlineLevel="0" collapsed="false">
      <c r="A733" s="21" t="n">
        <v>709</v>
      </c>
      <c r="B733" s="27" t="n">
        <v>1.66717237881432</v>
      </c>
      <c r="C733" s="27" t="n">
        <v>1.49306655316731</v>
      </c>
      <c r="D733" s="24" t="n">
        <f aca="false">$B$6+$B$7*B733</f>
        <v>0.216717237881432</v>
      </c>
      <c r="E733" s="24" t="n">
        <f aca="false">$C$6+$C$7*($B$8*B733+SQRT(1-$B$8^2)*C733)</f>
        <v>0.449266991734649</v>
      </c>
      <c r="F733" s="24" t="n">
        <f aca="false">$B$9*D733+(1-$B$9)*E733</f>
        <v>0.33299211480804</v>
      </c>
      <c r="G733" s="21"/>
      <c r="H733" s="21"/>
      <c r="I733" s="21"/>
      <c r="J733" s="21"/>
      <c r="K733" s="21"/>
      <c r="L733" s="21"/>
      <c r="M733" s="21"/>
      <c r="N733" s="21"/>
      <c r="O733" s="21"/>
      <c r="P733" s="21"/>
    </row>
    <row r="734" customFormat="false" ht="15" hidden="false" customHeight="false" outlineLevel="0" collapsed="false">
      <c r="A734" s="21" t="n">
        <v>710</v>
      </c>
      <c r="B734" s="27" t="n">
        <v>0.186720003358122</v>
      </c>
      <c r="C734" s="27" t="n">
        <v>0.251259751898856</v>
      </c>
      <c r="D734" s="24" t="n">
        <f aca="false">$B$6+$B$7*B734</f>
        <v>0.0686720003358123</v>
      </c>
      <c r="E734" s="24" t="n">
        <f aca="false">$C$6+$C$7*($B$8*B734+SQRT(1-$B$8^2)*C734)</f>
        <v>0.146705454938364</v>
      </c>
      <c r="F734" s="24" t="n">
        <f aca="false">$B$9*D734+(1-$B$9)*E734</f>
        <v>0.107688727637088</v>
      </c>
      <c r="G734" s="21"/>
      <c r="H734" s="21"/>
      <c r="I734" s="21"/>
      <c r="J734" s="21"/>
      <c r="K734" s="21"/>
      <c r="L734" s="21"/>
      <c r="M734" s="21"/>
      <c r="N734" s="21"/>
      <c r="O734" s="21"/>
      <c r="P734" s="21"/>
    </row>
    <row r="735" customFormat="false" ht="15" hidden="false" customHeight="false" outlineLevel="0" collapsed="false">
      <c r="A735" s="21" t="n">
        <v>711</v>
      </c>
      <c r="B735" s="27" t="n">
        <v>-1.34940449268716</v>
      </c>
      <c r="C735" s="27" t="n">
        <v>-0.891859859122009</v>
      </c>
      <c r="D735" s="24" t="n">
        <f aca="false">$B$6+$B$7*B735</f>
        <v>-0.084940449268716</v>
      </c>
      <c r="E735" s="24" t="n">
        <f aca="false">$C$6+$C$7*($B$8*B735+SQRT(1-$B$8^2)*C735)</f>
        <v>-0.138744305861039</v>
      </c>
      <c r="F735" s="24" t="n">
        <f aca="false">$B$9*D735+(1-$B$9)*E735</f>
        <v>-0.111842377564878</v>
      </c>
      <c r="G735" s="21"/>
      <c r="H735" s="21"/>
      <c r="I735" s="21"/>
      <c r="J735" s="21"/>
      <c r="K735" s="21"/>
      <c r="L735" s="21"/>
      <c r="M735" s="21"/>
      <c r="N735" s="21"/>
      <c r="O735" s="21"/>
      <c r="P735" s="21"/>
    </row>
    <row r="736" customFormat="false" ht="15" hidden="false" customHeight="false" outlineLevel="0" collapsed="false">
      <c r="A736" s="21" t="n">
        <v>712</v>
      </c>
      <c r="B736" s="27" t="n">
        <v>-0.00760073144955269</v>
      </c>
      <c r="C736" s="27" t="n">
        <v>-1.13683226988375</v>
      </c>
      <c r="D736" s="24" t="n">
        <f aca="false">$B$6+$B$7*B736</f>
        <v>0.0492399268550447</v>
      </c>
      <c r="E736" s="24" t="n">
        <f aca="false">$C$6+$C$7*($B$8*B736+SQRT(1-$B$8^2)*C736)</f>
        <v>-0.133076748005594</v>
      </c>
      <c r="F736" s="24" t="n">
        <f aca="false">$B$9*D736+(1-$B$9)*E736</f>
        <v>-0.0419184105752748</v>
      </c>
      <c r="G736" s="21"/>
      <c r="H736" s="21"/>
      <c r="I736" s="21"/>
      <c r="J736" s="21"/>
      <c r="K736" s="21"/>
      <c r="L736" s="21"/>
      <c r="M736" s="21"/>
      <c r="N736" s="21"/>
      <c r="O736" s="21"/>
      <c r="P736" s="21"/>
    </row>
    <row r="737" customFormat="false" ht="15" hidden="false" customHeight="false" outlineLevel="0" collapsed="false">
      <c r="A737" s="21" t="n">
        <v>713</v>
      </c>
      <c r="B737" s="27" t="n">
        <v>0.699997395048711</v>
      </c>
      <c r="C737" s="27" t="n">
        <v>1.41372771156828</v>
      </c>
      <c r="D737" s="24" t="n">
        <f aca="false">$B$6+$B$7*B737</f>
        <v>0.119999739504871</v>
      </c>
      <c r="E737" s="24" t="n">
        <f aca="false">$C$6+$C$7*($B$8*B737+SQRT(1-$B$8^2)*C737)</f>
        <v>0.395032818087936</v>
      </c>
      <c r="F737" s="24" t="n">
        <f aca="false">$B$9*D737+(1-$B$9)*E737</f>
        <v>0.257516278796404</v>
      </c>
      <c r="G737" s="21"/>
      <c r="H737" s="21"/>
      <c r="I737" s="21"/>
      <c r="J737" s="21"/>
      <c r="K737" s="21"/>
      <c r="L737" s="21"/>
      <c r="M737" s="21"/>
      <c r="N737" s="21"/>
      <c r="O737" s="21"/>
      <c r="P737" s="21"/>
    </row>
    <row r="738" customFormat="false" ht="15" hidden="false" customHeight="false" outlineLevel="0" collapsed="false">
      <c r="A738" s="21" t="n">
        <v>714</v>
      </c>
      <c r="B738" s="27" t="n">
        <v>-0.435403687688516</v>
      </c>
      <c r="C738" s="27" t="n">
        <v>1.38989654567641</v>
      </c>
      <c r="D738" s="24" t="n">
        <f aca="false">$B$6+$B$7*B738</f>
        <v>0.00645963123114844</v>
      </c>
      <c r="E738" s="24" t="n">
        <f aca="false">$C$6+$C$7*($B$8*B738+SQRT(1-$B$8^2)*C738)</f>
        <v>0.344946839065589</v>
      </c>
      <c r="F738" s="24" t="n">
        <f aca="false">$B$9*D738+(1-$B$9)*E738</f>
        <v>0.175703235148369</v>
      </c>
      <c r="G738" s="21"/>
      <c r="H738" s="21"/>
      <c r="I738" s="21"/>
      <c r="J738" s="21"/>
      <c r="K738" s="21"/>
      <c r="L738" s="21"/>
      <c r="M738" s="21"/>
      <c r="N738" s="21"/>
      <c r="O738" s="21"/>
      <c r="P738" s="21"/>
    </row>
    <row r="739" customFormat="false" ht="15" hidden="false" customHeight="false" outlineLevel="0" collapsed="false">
      <c r="A739" s="21" t="n">
        <v>715</v>
      </c>
      <c r="B739" s="27" t="n">
        <v>-1.38287644659201</v>
      </c>
      <c r="C739" s="27" t="n">
        <v>-0.773894505194055</v>
      </c>
      <c r="D739" s="24" t="n">
        <f aca="false">$B$6+$B$7*B739</f>
        <v>-0.0882876446592007</v>
      </c>
      <c r="E739" s="24" t="n">
        <f aca="false">$C$6+$C$7*($B$8*B739+SQRT(1-$B$8^2)*C739)</f>
        <v>-0.116966790061208</v>
      </c>
      <c r="F739" s="24" t="n">
        <f aca="false">$B$9*D739+(1-$B$9)*E739</f>
        <v>-0.102627217360204</v>
      </c>
      <c r="G739" s="21"/>
      <c r="H739" s="21"/>
      <c r="I739" s="21"/>
      <c r="J739" s="21"/>
      <c r="K739" s="21"/>
      <c r="L739" s="21"/>
      <c r="M739" s="21"/>
      <c r="N739" s="21"/>
      <c r="O739" s="21"/>
      <c r="P739" s="21"/>
    </row>
    <row r="740" customFormat="false" ht="15" hidden="false" customHeight="false" outlineLevel="0" collapsed="false">
      <c r="A740" s="21" t="n">
        <v>716</v>
      </c>
      <c r="B740" s="27" t="n">
        <v>-0.674542404002338</v>
      </c>
      <c r="C740" s="27" t="n">
        <v>-0.539703592572862</v>
      </c>
      <c r="D740" s="24" t="n">
        <f aca="false">$B$6+$B$7*B740</f>
        <v>-0.0174542404002338</v>
      </c>
      <c r="E740" s="24" t="n">
        <f aca="false">$C$6+$C$7*($B$8*B740+SQRT(1-$B$8^2)*C740)</f>
        <v>-0.04274156929213</v>
      </c>
      <c r="F740" s="24" t="n">
        <f aca="false">$B$9*D740+(1-$B$9)*E740</f>
        <v>-0.0300979048461819</v>
      </c>
      <c r="G740" s="21"/>
      <c r="H740" s="21"/>
      <c r="I740" s="21"/>
      <c r="J740" s="21"/>
      <c r="K740" s="21"/>
      <c r="L740" s="21"/>
      <c r="M740" s="21"/>
      <c r="N740" s="21"/>
      <c r="O740" s="21"/>
      <c r="P740" s="21"/>
    </row>
    <row r="741" customFormat="false" ht="15" hidden="false" customHeight="false" outlineLevel="0" collapsed="false">
      <c r="A741" s="21" t="n">
        <v>717</v>
      </c>
      <c r="B741" s="27" t="n">
        <v>-0.880077451572944</v>
      </c>
      <c r="C741" s="27" t="n">
        <v>-1.27408526464486</v>
      </c>
      <c r="D741" s="24" t="n">
        <f aca="false">$B$6+$B$7*B741</f>
        <v>-0.0380077451572944</v>
      </c>
      <c r="E741" s="24" t="n">
        <f aca="false">$C$6+$C$7*($B$8*B741+SQRT(1-$B$8^2)*C741)</f>
        <v>-0.19487180103722</v>
      </c>
      <c r="F741" s="24" t="n">
        <f aca="false">$B$9*D741+(1-$B$9)*E741</f>
        <v>-0.116439773097257</v>
      </c>
      <c r="G741" s="21"/>
      <c r="H741" s="21"/>
      <c r="I741" s="21"/>
      <c r="J741" s="21"/>
      <c r="K741" s="21"/>
      <c r="L741" s="21"/>
      <c r="M741" s="21"/>
      <c r="N741" s="21"/>
      <c r="O741" s="21"/>
      <c r="P741" s="21"/>
    </row>
    <row r="742" customFormat="false" ht="15" hidden="false" customHeight="false" outlineLevel="0" collapsed="false">
      <c r="A742" s="21" t="n">
        <v>718</v>
      </c>
      <c r="B742" s="27" t="n">
        <v>-0.475087253797543</v>
      </c>
      <c r="C742" s="27" t="n">
        <v>-2.25344403630762</v>
      </c>
      <c r="D742" s="24" t="n">
        <f aca="false">$B$6+$B$7*B742</f>
        <v>0.00249127462024568</v>
      </c>
      <c r="E742" s="24" t="n">
        <f aca="false">$C$6+$C$7*($B$8*B742+SQRT(1-$B$8^2)*C742)</f>
        <v>-0.370586534381617</v>
      </c>
      <c r="F742" s="24" t="n">
        <f aca="false">$B$9*D742+(1-$B$9)*E742</f>
        <v>-0.184047629880685</v>
      </c>
      <c r="G742" s="21"/>
      <c r="H742" s="21"/>
      <c r="I742" s="21"/>
      <c r="J742" s="21"/>
      <c r="K742" s="21"/>
      <c r="L742" s="21"/>
      <c r="M742" s="21"/>
      <c r="N742" s="21"/>
      <c r="O742" s="21"/>
      <c r="P742" s="21"/>
    </row>
    <row r="743" customFormat="false" ht="15" hidden="false" customHeight="false" outlineLevel="0" collapsed="false">
      <c r="A743" s="21" t="n">
        <v>719</v>
      </c>
      <c r="B743" s="27" t="n">
        <v>-0.219449905967907</v>
      </c>
      <c r="C743" s="27" t="n">
        <v>0.197874317152818</v>
      </c>
      <c r="D743" s="24" t="n">
        <f aca="false">$B$6+$B$7*B743</f>
        <v>0.0280550094032093</v>
      </c>
      <c r="E743" s="24" t="n">
        <f aca="false">$C$6+$C$7*($B$8*B743+SQRT(1-$B$8^2)*C743)</f>
        <v>0.119997292579368</v>
      </c>
      <c r="F743" s="24" t="n">
        <f aca="false">$B$9*D743+(1-$B$9)*E743</f>
        <v>0.0740261509912887</v>
      </c>
      <c r="G743" s="21"/>
      <c r="H743" s="21"/>
      <c r="I743" s="21"/>
      <c r="J743" s="21"/>
      <c r="K743" s="21"/>
      <c r="L743" s="21"/>
      <c r="M743" s="21"/>
      <c r="N743" s="21"/>
      <c r="O743" s="21"/>
      <c r="P743" s="21"/>
    </row>
    <row r="744" customFormat="false" ht="15" hidden="false" customHeight="false" outlineLevel="0" collapsed="false">
      <c r="A744" s="21" t="n">
        <v>720</v>
      </c>
      <c r="B744" s="27" t="n">
        <v>0.329959926981021</v>
      </c>
      <c r="C744" s="27" t="n">
        <v>0.116877456103595</v>
      </c>
      <c r="D744" s="24" t="n">
        <f aca="false">$B$6+$B$7*B744</f>
        <v>0.0829959926981021</v>
      </c>
      <c r="E744" s="24" t="n">
        <f aca="false">$C$6+$C$7*($B$8*B744+SQRT(1-$B$8^2)*C744)</f>
        <v>0.126101607470309</v>
      </c>
      <c r="F744" s="24" t="n">
        <f aca="false">$B$9*D744+(1-$B$9)*E744</f>
        <v>0.104548800084205</v>
      </c>
      <c r="G744" s="21"/>
      <c r="H744" s="21"/>
      <c r="I744" s="21"/>
      <c r="J744" s="21"/>
      <c r="K744" s="21"/>
      <c r="L744" s="21"/>
      <c r="M744" s="21"/>
      <c r="N744" s="21"/>
      <c r="O744" s="21"/>
      <c r="P744" s="21"/>
    </row>
    <row r="745" customFormat="false" ht="15" hidden="false" customHeight="false" outlineLevel="0" collapsed="false">
      <c r="A745" s="21" t="n">
        <v>721</v>
      </c>
      <c r="B745" s="27" t="n">
        <v>0.989907597588336</v>
      </c>
      <c r="C745" s="27" t="n">
        <v>-1.01987568276191</v>
      </c>
      <c r="D745" s="24" t="n">
        <f aca="false">$B$6+$B$7*B745</f>
        <v>0.148990759758834</v>
      </c>
      <c r="E745" s="24" t="n">
        <f aca="false">$C$6+$C$7*($B$8*B745+SQRT(1-$B$8^2)*C745)</f>
        <v>-0.0702576980036091</v>
      </c>
      <c r="F745" s="24" t="n">
        <f aca="false">$B$9*D745+(1-$B$9)*E745</f>
        <v>0.0393665308776122</v>
      </c>
      <c r="G745" s="21"/>
      <c r="H745" s="21"/>
      <c r="I745" s="21"/>
      <c r="J745" s="21"/>
      <c r="K745" s="21"/>
      <c r="L745" s="21"/>
      <c r="M745" s="21"/>
      <c r="N745" s="21"/>
      <c r="O745" s="21"/>
      <c r="P745" s="21"/>
    </row>
    <row r="746" customFormat="false" ht="15" hidden="false" customHeight="false" outlineLevel="0" collapsed="false">
      <c r="A746" s="21" t="n">
        <v>722</v>
      </c>
      <c r="B746" s="27" t="n">
        <v>-0.839664174317857</v>
      </c>
      <c r="C746" s="27" t="n">
        <v>-1.29504956618933</v>
      </c>
      <c r="D746" s="24" t="n">
        <f aca="false">$B$6+$B$7*B746</f>
        <v>-0.0339664174317857</v>
      </c>
      <c r="E746" s="24" t="n">
        <f aca="false">$C$6+$C$7*($B$8*B746+SQRT(1-$B$8^2)*C746)</f>
        <v>-0.19736341727484</v>
      </c>
      <c r="F746" s="24" t="n">
        <f aca="false">$B$9*D746+(1-$B$9)*E746</f>
        <v>-0.115664917353313</v>
      </c>
      <c r="G746" s="21"/>
      <c r="H746" s="21"/>
      <c r="I746" s="21"/>
      <c r="J746" s="21"/>
      <c r="K746" s="21"/>
      <c r="L746" s="21"/>
      <c r="M746" s="21"/>
      <c r="N746" s="21"/>
      <c r="O746" s="21"/>
      <c r="P746" s="21"/>
    </row>
    <row r="747" customFormat="false" ht="15" hidden="false" customHeight="false" outlineLevel="0" collapsed="false">
      <c r="A747" s="21" t="n">
        <v>723</v>
      </c>
      <c r="B747" s="27" t="n">
        <v>0.592656720653978</v>
      </c>
      <c r="C747" s="27" t="n">
        <v>-0.58155076606174</v>
      </c>
      <c r="D747" s="24" t="n">
        <f aca="false">$B$6+$B$7*B747</f>
        <v>0.109265672065398</v>
      </c>
      <c r="E747" s="24" t="n">
        <f aca="false">$C$6+$C$7*($B$8*B747+SQRT(1-$B$8^2)*C747)</f>
        <v>-0.00025394208391534</v>
      </c>
      <c r="F747" s="24" t="n">
        <f aca="false">$B$9*D747+(1-$B$9)*E747</f>
        <v>0.0545058649907412</v>
      </c>
      <c r="G747" s="21"/>
      <c r="H747" s="21"/>
      <c r="I747" s="21"/>
      <c r="J747" s="21"/>
      <c r="K747" s="21"/>
      <c r="L747" s="21"/>
      <c r="M747" s="21"/>
      <c r="N747" s="21"/>
      <c r="O747" s="21"/>
      <c r="P747" s="21"/>
    </row>
    <row r="748" customFormat="false" ht="15" hidden="false" customHeight="false" outlineLevel="0" collapsed="false">
      <c r="A748" s="21" t="n">
        <v>724</v>
      </c>
      <c r="B748" s="27" t="n">
        <v>0.521805038934359</v>
      </c>
      <c r="C748" s="27" t="n">
        <v>0.512932026447615</v>
      </c>
      <c r="D748" s="24" t="n">
        <f aca="false">$B$6+$B$7*B748</f>
        <v>0.102180503893436</v>
      </c>
      <c r="E748" s="24" t="n">
        <f aca="false">$C$6+$C$7*($B$8*B748+SQRT(1-$B$8^2)*C748)</f>
        <v>0.211385940559648</v>
      </c>
      <c r="F748" s="24" t="n">
        <f aca="false">$B$9*D748+(1-$B$9)*E748</f>
        <v>0.156783222226542</v>
      </c>
      <c r="G748" s="21"/>
      <c r="H748" s="21"/>
      <c r="I748" s="21"/>
      <c r="J748" s="21"/>
      <c r="K748" s="21"/>
      <c r="L748" s="21"/>
      <c r="M748" s="21"/>
      <c r="N748" s="21"/>
      <c r="O748" s="21"/>
      <c r="P748" s="21"/>
    </row>
    <row r="749" customFormat="false" ht="15" hidden="false" customHeight="false" outlineLevel="0" collapsed="false">
      <c r="A749" s="21" t="n">
        <v>725</v>
      </c>
      <c r="B749" s="27" t="n">
        <v>0.818919053347458</v>
      </c>
      <c r="C749" s="27" t="n">
        <v>0.843960146044804</v>
      </c>
      <c r="D749" s="24" t="n">
        <f aca="false">$B$6+$B$7*B749</f>
        <v>0.131891905334746</v>
      </c>
      <c r="E749" s="24" t="n">
        <f aca="false">$C$6+$C$7*($B$8*B749+SQRT(1-$B$8^2)*C749)</f>
        <v>0.288138499818262</v>
      </c>
      <c r="F749" s="24" t="n">
        <f aca="false">$B$9*D749+(1-$B$9)*E749</f>
        <v>0.210015202576504</v>
      </c>
      <c r="G749" s="21"/>
      <c r="H749" s="21"/>
      <c r="I749" s="21"/>
      <c r="J749" s="21"/>
      <c r="K749" s="21"/>
      <c r="L749" s="21"/>
      <c r="M749" s="21"/>
      <c r="N749" s="21"/>
      <c r="O749" s="21"/>
      <c r="P749" s="21"/>
    </row>
    <row r="750" customFormat="false" ht="15" hidden="false" customHeight="false" outlineLevel="0" collapsed="false">
      <c r="A750" s="21" t="n">
        <v>726</v>
      </c>
      <c r="B750" s="27" t="n">
        <v>-0.0629580977187101</v>
      </c>
      <c r="C750" s="27" t="n">
        <v>0.0257059598382576</v>
      </c>
      <c r="D750" s="24" t="n">
        <f aca="false">$B$6+$B$7*B750</f>
        <v>0.043704190228129</v>
      </c>
      <c r="E750" s="24" t="n">
        <f aca="false">$C$6+$C$7*($B$8*B750+SQRT(1-$B$8^2)*C750)</f>
        <v>0.0925189948874283</v>
      </c>
      <c r="F750" s="24" t="n">
        <f aca="false">$B$9*D750+(1-$B$9)*E750</f>
        <v>0.0681115925577786</v>
      </c>
      <c r="G750" s="21"/>
      <c r="H750" s="21"/>
      <c r="I750" s="21"/>
      <c r="J750" s="21"/>
      <c r="K750" s="21"/>
      <c r="L750" s="21"/>
      <c r="M750" s="21"/>
      <c r="N750" s="21"/>
      <c r="O750" s="21"/>
      <c r="P750" s="21"/>
    </row>
    <row r="751" customFormat="false" ht="15" hidden="false" customHeight="false" outlineLevel="0" collapsed="false">
      <c r="A751" s="21" t="n">
        <v>727</v>
      </c>
      <c r="B751" s="27" t="n">
        <v>-0.913873366219338</v>
      </c>
      <c r="C751" s="27" t="n">
        <v>0.251448806914989</v>
      </c>
      <c r="D751" s="24" t="n">
        <f aca="false">$B$6+$B$7*B751</f>
        <v>-0.0413873366219338</v>
      </c>
      <c r="E751" s="24" t="n">
        <f aca="false">$C$6+$C$7*($B$8*B751+SQRT(1-$B$8^2)*C751)</f>
        <v>0.102718767221093</v>
      </c>
      <c r="F751" s="24" t="n">
        <f aca="false">$B$9*D751+(1-$B$9)*E751</f>
        <v>0.0306657152995796</v>
      </c>
      <c r="G751" s="21"/>
      <c r="H751" s="21"/>
      <c r="I751" s="21"/>
      <c r="J751" s="21"/>
      <c r="K751" s="21"/>
      <c r="L751" s="21"/>
      <c r="M751" s="21"/>
      <c r="N751" s="21"/>
      <c r="O751" s="21"/>
      <c r="P751" s="21"/>
    </row>
    <row r="752" customFormat="false" ht="15" hidden="false" customHeight="false" outlineLevel="0" collapsed="false">
      <c r="A752" s="21" t="n">
        <v>728</v>
      </c>
      <c r="B752" s="27" t="n">
        <v>-0.465173142407166</v>
      </c>
      <c r="C752" s="27" t="n">
        <v>0.0685615815734531</v>
      </c>
      <c r="D752" s="24" t="n">
        <f aca="false">$B$6+$B$7*B752</f>
        <v>0.00348268575928336</v>
      </c>
      <c r="E752" s="24" t="n">
        <f aca="false">$C$6+$C$7*($B$8*B752+SQRT(1-$B$8^2)*C752)</f>
        <v>0.0848283455687666</v>
      </c>
      <c r="F752" s="24" t="n">
        <f aca="false">$B$9*D752+(1-$B$9)*E752</f>
        <v>0.044155515664025</v>
      </c>
      <c r="G752" s="21"/>
      <c r="H752" s="21"/>
      <c r="I752" s="21"/>
      <c r="J752" s="21"/>
      <c r="K752" s="21"/>
      <c r="L752" s="21"/>
      <c r="M752" s="21"/>
      <c r="N752" s="21"/>
      <c r="O752" s="21"/>
      <c r="P752" s="21"/>
    </row>
    <row r="753" customFormat="false" ht="15" hidden="false" customHeight="false" outlineLevel="0" collapsed="false">
      <c r="A753" s="21" t="n">
        <v>729</v>
      </c>
      <c r="B753" s="27" t="n">
        <v>1.56568408823953</v>
      </c>
      <c r="C753" s="27" t="n">
        <v>0.984712796049583</v>
      </c>
      <c r="D753" s="24" t="n">
        <f aca="false">$B$6+$B$7*B753</f>
        <v>0.206568408823953</v>
      </c>
      <c r="E753" s="24" t="n">
        <f aca="false">$C$6+$C$7*($B$8*B753+SQRT(1-$B$8^2)*C753)</f>
        <v>0.345590875010445</v>
      </c>
      <c r="F753" s="24" t="n">
        <f aca="false">$B$9*D753+(1-$B$9)*E753</f>
        <v>0.276079641917199</v>
      </c>
      <c r="G753" s="21"/>
      <c r="H753" s="21"/>
      <c r="I753" s="21"/>
      <c r="J753" s="21"/>
      <c r="K753" s="21"/>
      <c r="L753" s="21"/>
      <c r="M753" s="21"/>
      <c r="N753" s="21"/>
      <c r="O753" s="21"/>
      <c r="P753" s="21"/>
    </row>
    <row r="754" customFormat="false" ht="15" hidden="false" customHeight="false" outlineLevel="0" collapsed="false">
      <c r="A754" s="21" t="n">
        <v>730</v>
      </c>
      <c r="B754" s="27" t="n">
        <v>1.26435403010272</v>
      </c>
      <c r="C754" s="27" t="n">
        <v>-0.414796885015729</v>
      </c>
      <c r="D754" s="24" t="n">
        <f aca="false">$B$6+$B$7*B754</f>
        <v>0.176435403010272</v>
      </c>
      <c r="E754" s="24" t="n">
        <f aca="false">$C$6+$C$7*($B$8*B754+SQRT(1-$B$8^2)*C754)</f>
        <v>0.0592909039893536</v>
      </c>
      <c r="F754" s="24" t="n">
        <f aca="false">$B$9*D754+(1-$B$9)*E754</f>
        <v>0.117863153499813</v>
      </c>
      <c r="G754" s="21"/>
      <c r="H754" s="21"/>
      <c r="I754" s="21"/>
      <c r="J754" s="21"/>
      <c r="K754" s="21"/>
      <c r="L754" s="21"/>
      <c r="M754" s="21"/>
      <c r="N754" s="21"/>
      <c r="O754" s="21"/>
      <c r="P754" s="21"/>
    </row>
    <row r="755" customFormat="false" ht="15" hidden="false" customHeight="false" outlineLevel="0" collapsed="false">
      <c r="A755" s="21" t="n">
        <v>731</v>
      </c>
      <c r="B755" s="27" t="n">
        <v>0.305337269287304</v>
      </c>
      <c r="C755" s="27" t="n">
        <v>0.931871957672959</v>
      </c>
      <c r="D755" s="24" t="n">
        <f aca="false">$B$6+$B$7*B755</f>
        <v>0.0805337269287304</v>
      </c>
      <c r="E755" s="24" t="n">
        <f aca="false">$C$6+$C$7*($B$8*B755+SQRT(1-$B$8^2)*C755)</f>
        <v>0.284822354924068</v>
      </c>
      <c r="F755" s="24" t="n">
        <f aca="false">$B$9*D755+(1-$B$9)*E755</f>
        <v>0.182678040926399</v>
      </c>
      <c r="G755" s="21"/>
      <c r="H755" s="21"/>
      <c r="I755" s="21"/>
      <c r="J755" s="21"/>
      <c r="K755" s="21"/>
      <c r="L755" s="21"/>
      <c r="M755" s="21"/>
      <c r="N755" s="21"/>
      <c r="O755" s="21"/>
      <c r="P755" s="21"/>
    </row>
    <row r="756" customFormat="false" ht="15" hidden="false" customHeight="false" outlineLevel="0" collapsed="false">
      <c r="A756" s="21" t="n">
        <v>732</v>
      </c>
      <c r="B756" s="27" t="n">
        <v>-0.0368105817500934</v>
      </c>
      <c r="C756" s="27" t="n">
        <v>0.0763351776936038</v>
      </c>
      <c r="D756" s="24" t="n">
        <f aca="false">$B$6+$B$7*B756</f>
        <v>0.0463189418249907</v>
      </c>
      <c r="E756" s="24" t="n">
        <f aca="false">$C$6+$C$7*($B$8*B756+SQRT(1-$B$8^2)*C756)</f>
        <v>0.103486155511917</v>
      </c>
      <c r="F756" s="24" t="n">
        <f aca="false">$B$9*D756+(1-$B$9)*E756</f>
        <v>0.074902548668454</v>
      </c>
      <c r="G756" s="21"/>
      <c r="H756" s="21"/>
      <c r="I756" s="21"/>
      <c r="J756" s="21"/>
      <c r="K756" s="21"/>
      <c r="L756" s="21"/>
      <c r="M756" s="21"/>
      <c r="N756" s="21"/>
      <c r="O756" s="21"/>
      <c r="P756" s="21"/>
    </row>
    <row r="757" customFormat="false" ht="15" hidden="false" customHeight="false" outlineLevel="0" collapsed="false">
      <c r="A757" s="21" t="n">
        <v>733</v>
      </c>
      <c r="B757" s="27" t="n">
        <v>-1.66611481194956</v>
      </c>
      <c r="C757" s="27" t="n">
        <v>0.994492772928224</v>
      </c>
      <c r="D757" s="24" t="n">
        <f aca="false">$B$6+$B$7*B757</f>
        <v>-0.116611481194956</v>
      </c>
      <c r="E757" s="24" t="n">
        <f aca="false">$C$6+$C$7*($B$8*B757+SQRT(1-$B$8^2)*C757)</f>
        <v>0.218235395246792</v>
      </c>
      <c r="F757" s="24" t="n">
        <f aca="false">$B$9*D757+(1-$B$9)*E757</f>
        <v>0.0508119570259184</v>
      </c>
      <c r="G757" s="21"/>
      <c r="H757" s="21"/>
      <c r="I757" s="21"/>
      <c r="J757" s="21"/>
      <c r="K757" s="21"/>
      <c r="L757" s="21"/>
      <c r="M757" s="21"/>
      <c r="N757" s="21"/>
      <c r="O757" s="21"/>
      <c r="P757" s="21"/>
    </row>
    <row r="758" customFormat="false" ht="15" hidden="false" customHeight="false" outlineLevel="0" collapsed="false">
      <c r="A758" s="21" t="n">
        <v>734</v>
      </c>
      <c r="B758" s="27" t="n">
        <v>-0.311974489205877</v>
      </c>
      <c r="C758" s="27" t="n">
        <v>-2.25063447169114</v>
      </c>
      <c r="D758" s="24" t="n">
        <f aca="false">$B$6+$B$7*B758</f>
        <v>0.0188025510794123</v>
      </c>
      <c r="E758" s="24" t="n">
        <f aca="false">$C$6+$C$7*($B$8*B758+SQRT(1-$B$8^2)*C758)</f>
        <v>-0.36351146382117</v>
      </c>
      <c r="F758" s="24" t="n">
        <f aca="false">$B$9*D758+(1-$B$9)*E758</f>
        <v>-0.172354456370879</v>
      </c>
      <c r="G758" s="21"/>
      <c r="H758" s="21"/>
      <c r="I758" s="21"/>
      <c r="J758" s="21"/>
      <c r="K758" s="21"/>
      <c r="L758" s="21"/>
      <c r="M758" s="21"/>
      <c r="N758" s="21"/>
      <c r="O758" s="21"/>
      <c r="P758" s="21"/>
    </row>
    <row r="759" customFormat="false" ht="15" hidden="false" customHeight="false" outlineLevel="0" collapsed="false">
      <c r="A759" s="21" t="n">
        <v>735</v>
      </c>
      <c r="B759" s="27" t="n">
        <v>0.25485128087804</v>
      </c>
      <c r="C759" s="27" t="n">
        <v>0.47806001969326</v>
      </c>
      <c r="D759" s="24" t="n">
        <f aca="false">$B$6+$B$7*B759</f>
        <v>0.075485128087804</v>
      </c>
      <c r="E759" s="24" t="n">
        <f aca="false">$C$6+$C$7*($B$8*B759+SQRT(1-$B$8^2)*C759)</f>
        <v>0.193874300408991</v>
      </c>
      <c r="F759" s="24" t="n">
        <f aca="false">$B$9*D759+(1-$B$9)*E759</f>
        <v>0.134679714248397</v>
      </c>
      <c r="G759" s="21"/>
      <c r="H759" s="21"/>
      <c r="I759" s="21"/>
      <c r="J759" s="21"/>
      <c r="K759" s="21"/>
      <c r="L759" s="21"/>
      <c r="M759" s="21"/>
      <c r="N759" s="21"/>
      <c r="O759" s="21"/>
      <c r="P759" s="21"/>
    </row>
    <row r="760" customFormat="false" ht="15" hidden="false" customHeight="false" outlineLevel="0" collapsed="false">
      <c r="A760" s="21" t="n">
        <v>736</v>
      </c>
      <c r="B760" s="27" t="n">
        <v>-1.1240568043236</v>
      </c>
      <c r="C760" s="27" t="n">
        <v>-0.201932167210202</v>
      </c>
      <c r="D760" s="24" t="n">
        <f aca="false">$B$6+$B$7*B760</f>
        <v>-0.0624056804323603</v>
      </c>
      <c r="E760" s="24" t="n">
        <f aca="false">$C$6+$C$7*($B$8*B760+SQRT(1-$B$8^2)*C760)</f>
        <v>0.00546726604150642</v>
      </c>
      <c r="F760" s="24" t="n">
        <f aca="false">$B$9*D760+(1-$B$9)*E760</f>
        <v>-0.028469207195427</v>
      </c>
      <c r="G760" s="21"/>
      <c r="H760" s="21"/>
      <c r="I760" s="21"/>
      <c r="J760" s="21"/>
      <c r="K760" s="21"/>
      <c r="L760" s="21"/>
      <c r="M760" s="21"/>
      <c r="N760" s="21"/>
      <c r="O760" s="21"/>
      <c r="P760" s="21"/>
    </row>
    <row r="761" customFormat="false" ht="15" hidden="false" customHeight="false" outlineLevel="0" collapsed="false">
      <c r="A761" s="21" t="n">
        <v>737</v>
      </c>
      <c r="B761" s="27" t="n">
        <v>-1.69934947337076</v>
      </c>
      <c r="C761" s="27" t="n">
        <v>-0.462814273562523</v>
      </c>
      <c r="D761" s="24" t="n">
        <f aca="false">$B$6+$B$7*B761</f>
        <v>-0.119934947337076</v>
      </c>
      <c r="E761" s="24" t="n">
        <f aca="false">$C$6+$C$7*($B$8*B761+SQRT(1-$B$8^2)*C761)</f>
        <v>-0.0686666842072343</v>
      </c>
      <c r="F761" s="24" t="n">
        <f aca="false">$B$9*D761+(1-$B$9)*E761</f>
        <v>-0.0943008157721553</v>
      </c>
      <c r="G761" s="21"/>
      <c r="H761" s="21"/>
      <c r="I761" s="21"/>
      <c r="J761" s="21"/>
      <c r="K761" s="21"/>
      <c r="L761" s="21"/>
      <c r="M761" s="21"/>
      <c r="N761" s="21"/>
      <c r="O761" s="21"/>
      <c r="P761" s="21"/>
    </row>
    <row r="762" customFormat="false" ht="15" hidden="false" customHeight="false" outlineLevel="0" collapsed="false">
      <c r="A762" s="21" t="n">
        <v>738</v>
      </c>
      <c r="B762" s="27" t="n">
        <v>0.345678091848616</v>
      </c>
      <c r="C762" s="27" t="n">
        <v>1.35605538040206</v>
      </c>
      <c r="D762" s="24" t="n">
        <f aca="false">$B$6+$B$7*B762</f>
        <v>0.0845678091848616</v>
      </c>
      <c r="E762" s="24" t="n">
        <f aca="false">$C$6+$C$7*($B$8*B762+SQRT(1-$B$8^2)*C762)</f>
        <v>0.369558623269208</v>
      </c>
      <c r="F762" s="24" t="n">
        <f aca="false">$B$9*D762+(1-$B$9)*E762</f>
        <v>0.227063216227035</v>
      </c>
      <c r="G762" s="21"/>
      <c r="H762" s="21"/>
      <c r="I762" s="21"/>
      <c r="J762" s="21"/>
      <c r="K762" s="21"/>
      <c r="L762" s="21"/>
      <c r="M762" s="21"/>
      <c r="N762" s="21"/>
      <c r="O762" s="21"/>
      <c r="P762" s="21"/>
    </row>
    <row r="763" customFormat="false" ht="15" hidden="false" customHeight="false" outlineLevel="0" collapsed="false">
      <c r="A763" s="21" t="n">
        <v>739</v>
      </c>
      <c r="B763" s="27" t="n">
        <v>-2.06300618461815</v>
      </c>
      <c r="C763" s="27" t="n">
        <v>1.39735476259318</v>
      </c>
      <c r="D763" s="24" t="n">
        <f aca="false">$B$6+$B$7*B763</f>
        <v>-0.156300618461815</v>
      </c>
      <c r="E763" s="24" t="n">
        <f aca="false">$C$6+$C$7*($B$8*B763+SQRT(1-$B$8^2)*C763)</f>
        <v>0.28130424525537</v>
      </c>
      <c r="F763" s="24" t="n">
        <f aca="false">$B$9*D763+(1-$B$9)*E763</f>
        <v>0.0625018133967775</v>
      </c>
      <c r="G763" s="21"/>
      <c r="H763" s="21"/>
      <c r="I763" s="21"/>
      <c r="J763" s="21"/>
      <c r="K763" s="21"/>
      <c r="L763" s="21"/>
      <c r="M763" s="21"/>
      <c r="N763" s="21"/>
      <c r="O763" s="21"/>
      <c r="P763" s="21"/>
    </row>
    <row r="764" customFormat="false" ht="15" hidden="false" customHeight="false" outlineLevel="0" collapsed="false">
      <c r="A764" s="21" t="n">
        <v>740</v>
      </c>
      <c r="B764" s="27" t="n">
        <v>-0.0697166982780319</v>
      </c>
      <c r="C764" s="27" t="n">
        <v>-0.341979076120563</v>
      </c>
      <c r="D764" s="24" t="n">
        <f aca="false">$B$6+$B$7*B764</f>
        <v>0.0430283301721968</v>
      </c>
      <c r="E764" s="24" t="n">
        <f aca="false">$C$6+$C$7*($B$8*B764+SQRT(1-$B$8^2)*C764)</f>
        <v>0.0201973929325758</v>
      </c>
      <c r="F764" s="24" t="n">
        <f aca="false">$B$9*D764+(1-$B$9)*E764</f>
        <v>0.0316128615523863</v>
      </c>
      <c r="G764" s="21"/>
      <c r="H764" s="21"/>
      <c r="I764" s="21"/>
      <c r="J764" s="21"/>
      <c r="K764" s="21"/>
      <c r="L764" s="21"/>
      <c r="M764" s="21"/>
      <c r="N764" s="21"/>
      <c r="O764" s="21"/>
      <c r="P764" s="21"/>
    </row>
    <row r="765" customFormat="false" ht="15" hidden="false" customHeight="false" outlineLevel="0" collapsed="false">
      <c r="A765" s="21" t="n">
        <v>741</v>
      </c>
      <c r="B765" s="27" t="n">
        <v>0.696201349414437</v>
      </c>
      <c r="C765" s="27" t="n">
        <v>2.11593853076754</v>
      </c>
      <c r="D765" s="24" t="n">
        <f aca="false">$B$6+$B$7*B765</f>
        <v>0.119620134941444</v>
      </c>
      <c r="E765" s="24" t="n">
        <f aca="false">$C$6+$C$7*($B$8*B765+SQRT(1-$B$8^2)*C765)</f>
        <v>0.532485632174562</v>
      </c>
      <c r="F765" s="24" t="n">
        <f aca="false">$B$9*D765+(1-$B$9)*E765</f>
        <v>0.326052883558003</v>
      </c>
      <c r="G765" s="21"/>
      <c r="H765" s="21"/>
      <c r="I765" s="21"/>
      <c r="J765" s="21"/>
      <c r="K765" s="21"/>
      <c r="L765" s="21"/>
      <c r="M765" s="21"/>
      <c r="N765" s="21"/>
      <c r="O765" s="21"/>
      <c r="P765" s="21"/>
    </row>
    <row r="766" customFormat="false" ht="15" hidden="false" customHeight="false" outlineLevel="0" collapsed="false">
      <c r="A766" s="21" t="n">
        <v>742</v>
      </c>
      <c r="B766" s="27" t="n">
        <v>0.539610497576485</v>
      </c>
      <c r="C766" s="27" t="n">
        <v>-1.17747456063298</v>
      </c>
      <c r="D766" s="24" t="n">
        <f aca="false">$B$6+$B$7*B766</f>
        <v>0.103961049757649</v>
      </c>
      <c r="E766" s="24" t="n">
        <f aca="false">$C$6+$C$7*($B$8*B766+SQRT(1-$B$8^2)*C766)</f>
        <v>-0.119152528789629</v>
      </c>
      <c r="F766" s="24" t="n">
        <f aca="false">$B$9*D766+(1-$B$9)*E766</f>
        <v>-0.00759573951599044</v>
      </c>
      <c r="G766" s="21"/>
      <c r="H766" s="21"/>
      <c r="I766" s="21"/>
      <c r="J766" s="21"/>
      <c r="K766" s="21"/>
      <c r="L766" s="21"/>
      <c r="M766" s="21"/>
      <c r="N766" s="21"/>
      <c r="O766" s="21"/>
      <c r="P766" s="21"/>
    </row>
    <row r="767" customFormat="false" ht="15" hidden="false" customHeight="false" outlineLevel="0" collapsed="false">
      <c r="A767" s="21" t="n">
        <v>743</v>
      </c>
      <c r="B767" s="27" t="n">
        <v>-0.862799697220349</v>
      </c>
      <c r="C767" s="27" t="n">
        <v>0.611623586651932</v>
      </c>
      <c r="D767" s="24" t="n">
        <f aca="false">$B$6+$B$7*B767</f>
        <v>-0.0362799697220349</v>
      </c>
      <c r="E767" s="24" t="n">
        <f aca="false">$C$6+$C$7*($B$8*B767+SQRT(1-$B$8^2)*C767)</f>
        <v>0.175341268267039</v>
      </c>
      <c r="F767" s="24" t="n">
        <f aca="false">$B$9*D767+(1-$B$9)*E767</f>
        <v>0.0695306492725022</v>
      </c>
      <c r="G767" s="21"/>
      <c r="H767" s="21"/>
      <c r="I767" s="21"/>
      <c r="J767" s="21"/>
      <c r="K767" s="21"/>
      <c r="L767" s="21"/>
      <c r="M767" s="21"/>
      <c r="N767" s="21"/>
      <c r="O767" s="21"/>
      <c r="P767" s="21"/>
    </row>
    <row r="768" customFormat="false" ht="15" hidden="false" customHeight="false" outlineLevel="0" collapsed="false">
      <c r="A768" s="21" t="n">
        <v>744</v>
      </c>
      <c r="B768" s="27" t="n">
        <v>0.119184766770354</v>
      </c>
      <c r="C768" s="27" t="n">
        <v>0.235837159749485</v>
      </c>
      <c r="D768" s="24" t="n">
        <f aca="false">$B$6+$B$7*B768</f>
        <v>0.0619184766770354</v>
      </c>
      <c r="E768" s="24" t="n">
        <f aca="false">$C$6+$C$7*($B$8*B768+SQRT(1-$B$8^2)*C768)</f>
        <v>0.140981846972693</v>
      </c>
      <c r="F768" s="24" t="n">
        <f aca="false">$B$9*D768+(1-$B$9)*E768</f>
        <v>0.101450161824864</v>
      </c>
      <c r="G768" s="21"/>
      <c r="H768" s="21"/>
      <c r="I768" s="21"/>
      <c r="J768" s="21"/>
      <c r="K768" s="21"/>
      <c r="L768" s="21"/>
      <c r="M768" s="21"/>
      <c r="N768" s="21"/>
      <c r="O768" s="21"/>
      <c r="P768" s="21"/>
    </row>
    <row r="769" customFormat="false" ht="15" hidden="false" customHeight="false" outlineLevel="0" collapsed="false">
      <c r="A769" s="21" t="n">
        <v>745</v>
      </c>
      <c r="B769" s="27" t="n">
        <v>0.068355638293983</v>
      </c>
      <c r="C769" s="27" t="n">
        <v>0.505051159253021</v>
      </c>
      <c r="D769" s="24" t="n">
        <f aca="false">$B$6+$B$7*B769</f>
        <v>0.0568355638293983</v>
      </c>
      <c r="E769" s="24" t="n">
        <f aca="false">$C$6+$C$7*($B$8*B769+SQRT(1-$B$8^2)*C769)</f>
        <v>0.191703636265441</v>
      </c>
      <c r="F769" s="24" t="n">
        <f aca="false">$B$9*D769+(1-$B$9)*E769</f>
        <v>0.12426960004742</v>
      </c>
      <c r="G769" s="21"/>
      <c r="H769" s="21"/>
      <c r="I769" s="21"/>
      <c r="J769" s="21"/>
      <c r="K769" s="21"/>
      <c r="L769" s="21"/>
      <c r="M769" s="21"/>
      <c r="N769" s="21"/>
      <c r="O769" s="21"/>
      <c r="P769" s="21"/>
    </row>
    <row r="770" customFormat="false" ht="15" hidden="false" customHeight="false" outlineLevel="0" collapsed="false">
      <c r="A770" s="21" t="n">
        <v>746</v>
      </c>
      <c r="B770" s="27" t="n">
        <v>0.252395272088241</v>
      </c>
      <c r="C770" s="27" t="n">
        <v>-0.338800088527919</v>
      </c>
      <c r="D770" s="24" t="n">
        <f aca="false">$B$6+$B$7*B770</f>
        <v>0.0752395272088241</v>
      </c>
      <c r="E770" s="24" t="n">
        <f aca="false">$C$6+$C$7*($B$8*B770+SQRT(1-$B$8^2)*C770)</f>
        <v>0.033704823547276</v>
      </c>
      <c r="F770" s="24" t="n">
        <f aca="false">$B$9*D770+(1-$B$9)*E770</f>
        <v>0.0544721753780501</v>
      </c>
      <c r="G770" s="21"/>
      <c r="H770" s="21"/>
      <c r="I770" s="21"/>
      <c r="J770" s="21"/>
      <c r="K770" s="21"/>
      <c r="L770" s="21"/>
      <c r="M770" s="21"/>
      <c r="N770" s="21"/>
      <c r="O770" s="21"/>
      <c r="P770" s="21"/>
    </row>
    <row r="771" customFormat="false" ht="15" hidden="false" customHeight="false" outlineLevel="0" collapsed="false">
      <c r="A771" s="21" t="n">
        <v>747</v>
      </c>
      <c r="B771" s="27" t="n">
        <v>-1.14376258484027</v>
      </c>
      <c r="C771" s="27" t="n">
        <v>-0.741636372508032</v>
      </c>
      <c r="D771" s="24" t="n">
        <f aca="false">$B$6+$B$7*B771</f>
        <v>-0.0643762584840267</v>
      </c>
      <c r="E771" s="24" t="n">
        <f aca="false">$C$6+$C$7*($B$8*B771+SQRT(1-$B$8^2)*C771)</f>
        <v>-0.101080958380279</v>
      </c>
      <c r="F771" s="24" t="n">
        <f aca="false">$B$9*D771+(1-$B$9)*E771</f>
        <v>-0.0827286084321526</v>
      </c>
      <c r="G771" s="21"/>
      <c r="H771" s="21"/>
      <c r="I771" s="21"/>
      <c r="J771" s="21"/>
      <c r="K771" s="21"/>
      <c r="L771" s="21"/>
      <c r="M771" s="21"/>
      <c r="N771" s="21"/>
      <c r="O771" s="21"/>
      <c r="P771" s="21"/>
    </row>
    <row r="772" customFormat="false" ht="15" hidden="false" customHeight="false" outlineLevel="0" collapsed="false">
      <c r="A772" s="21" t="n">
        <v>748</v>
      </c>
      <c r="B772" s="27" t="n">
        <v>-1.21632039397789</v>
      </c>
      <c r="C772" s="27" t="n">
        <v>-0.511693950393581</v>
      </c>
      <c r="D772" s="24" t="n">
        <f aca="false">$B$6+$B$7*B772</f>
        <v>-0.0716320393977891</v>
      </c>
      <c r="E772" s="24" t="n">
        <f aca="false">$C$6+$C$7*($B$8*B772+SQRT(1-$B$8^2)*C772)</f>
        <v>-0.0589239423937781</v>
      </c>
      <c r="F772" s="24" t="n">
        <f aca="false">$B$9*D772+(1-$B$9)*E772</f>
        <v>-0.0652779908957836</v>
      </c>
      <c r="G772" s="21"/>
      <c r="H772" s="21"/>
      <c r="I772" s="21"/>
      <c r="J772" s="21"/>
      <c r="K772" s="21"/>
      <c r="L772" s="21"/>
      <c r="M772" s="21"/>
      <c r="N772" s="21"/>
      <c r="O772" s="21"/>
      <c r="P772" s="21"/>
    </row>
    <row r="773" customFormat="false" ht="15" hidden="false" customHeight="false" outlineLevel="0" collapsed="false">
      <c r="A773" s="21" t="n">
        <v>749</v>
      </c>
      <c r="B773" s="27" t="n">
        <v>-1.69862000848944</v>
      </c>
      <c r="C773" s="27" t="n">
        <v>2.75771523174775</v>
      </c>
      <c r="D773" s="24" t="n">
        <f aca="false">$B$6+$B$7*B773</f>
        <v>-0.119862000848944</v>
      </c>
      <c r="E773" s="24" t="n">
        <f aca="false">$C$6+$C$7*($B$8*B773+SQRT(1-$B$8^2)*C773)</f>
        <v>0.562454813555066</v>
      </c>
      <c r="F773" s="24" t="n">
        <f aca="false">$B$9*D773+(1-$B$9)*E773</f>
        <v>0.221296406353061</v>
      </c>
      <c r="G773" s="21"/>
      <c r="H773" s="21"/>
      <c r="I773" s="21"/>
      <c r="J773" s="21"/>
      <c r="K773" s="21"/>
      <c r="L773" s="21"/>
      <c r="M773" s="21"/>
      <c r="N773" s="21"/>
      <c r="O773" s="21"/>
      <c r="P773" s="21"/>
    </row>
    <row r="774" customFormat="false" ht="15" hidden="false" customHeight="false" outlineLevel="0" collapsed="false">
      <c r="A774" s="21" t="n">
        <v>750</v>
      </c>
      <c r="B774" s="27" t="n">
        <v>-0.680473420236215</v>
      </c>
      <c r="C774" s="27" t="n">
        <v>1.24404902080091</v>
      </c>
      <c r="D774" s="24" t="n">
        <f aca="false">$B$6+$B$7*B774</f>
        <v>-0.0180473420236215</v>
      </c>
      <c r="E774" s="24" t="n">
        <f aca="false">$C$6+$C$7*($B$8*B774+SQRT(1-$B$8^2)*C774)</f>
        <v>0.306563888468254</v>
      </c>
      <c r="F774" s="24" t="n">
        <f aca="false">$B$9*D774+(1-$B$9)*E774</f>
        <v>0.144258273222316</v>
      </c>
      <c r="G774" s="21"/>
      <c r="H774" s="21"/>
      <c r="I774" s="21"/>
      <c r="J774" s="21"/>
      <c r="K774" s="21"/>
      <c r="L774" s="21"/>
      <c r="M774" s="21"/>
      <c r="N774" s="21"/>
      <c r="O774" s="21"/>
      <c r="P774" s="21"/>
    </row>
    <row r="775" customFormat="false" ht="15" hidden="false" customHeight="false" outlineLevel="0" collapsed="false">
      <c r="A775" s="21" t="n">
        <v>751</v>
      </c>
      <c r="B775" s="27" t="n">
        <v>0.969974668954569</v>
      </c>
      <c r="C775" s="27" t="n">
        <v>-1.39340773758087</v>
      </c>
      <c r="D775" s="24" t="n">
        <f aca="false">$B$6+$B$7*B775</f>
        <v>0.146997466895457</v>
      </c>
      <c r="E775" s="24" t="n">
        <f aca="false">$C$6+$C$7*($B$8*B775+SQRT(1-$B$8^2)*C775)</f>
        <v>-0.144252050099342</v>
      </c>
      <c r="F775" s="24" t="n">
        <f aca="false">$B$9*D775+(1-$B$9)*E775</f>
        <v>0.00137270839805735</v>
      </c>
      <c r="G775" s="21"/>
      <c r="H775" s="21"/>
      <c r="I775" s="21"/>
      <c r="J775" s="21"/>
      <c r="K775" s="21"/>
      <c r="L775" s="21"/>
      <c r="M775" s="21"/>
      <c r="N775" s="21"/>
      <c r="O775" s="21"/>
      <c r="P775" s="21"/>
    </row>
    <row r="776" customFormat="false" ht="15" hidden="false" customHeight="false" outlineLevel="0" collapsed="false">
      <c r="A776" s="21" t="n">
        <v>752</v>
      </c>
      <c r="B776" s="27" t="n">
        <v>0.272512344549682</v>
      </c>
      <c r="C776" s="27" t="n">
        <v>0.528576953524689</v>
      </c>
      <c r="D776" s="24" t="n">
        <f aca="false">$B$6+$B$7*B776</f>
        <v>0.0772512344549682</v>
      </c>
      <c r="E776" s="24" t="n">
        <f aca="false">$C$6+$C$7*($B$8*B776+SQRT(1-$B$8^2)*C776)</f>
        <v>0.204479999856412</v>
      </c>
      <c r="F776" s="24" t="n">
        <f aca="false">$B$9*D776+(1-$B$9)*E776</f>
        <v>0.14086561715569</v>
      </c>
      <c r="G776" s="21"/>
      <c r="H776" s="21"/>
      <c r="I776" s="21"/>
      <c r="J776" s="21"/>
      <c r="K776" s="21"/>
      <c r="L776" s="21"/>
      <c r="M776" s="21"/>
      <c r="N776" s="21"/>
      <c r="O776" s="21"/>
      <c r="P776" s="21"/>
    </row>
    <row r="777" customFormat="false" ht="15" hidden="false" customHeight="false" outlineLevel="0" collapsed="false">
      <c r="A777" s="21" t="n">
        <v>753</v>
      </c>
      <c r="B777" s="27" t="n">
        <v>-0.492510605717636</v>
      </c>
      <c r="C777" s="27" t="n">
        <v>0.0855609679543606</v>
      </c>
      <c r="D777" s="24" t="n">
        <f aca="false">$B$6+$B$7*B777</f>
        <v>0.000748939428236416</v>
      </c>
      <c r="E777" s="24" t="n">
        <f aca="false">$C$6+$C$7*($B$8*B777+SQRT(1-$B$8^2)*C777)</f>
        <v>0.0870660328422391</v>
      </c>
      <c r="F777" s="24" t="n">
        <f aca="false">$B$9*D777+(1-$B$9)*E777</f>
        <v>0.0439074861352378</v>
      </c>
      <c r="G777" s="21"/>
      <c r="H777" s="21"/>
      <c r="I777" s="21"/>
      <c r="J777" s="21"/>
      <c r="K777" s="21"/>
      <c r="L777" s="21"/>
      <c r="M777" s="21"/>
      <c r="N777" s="21"/>
      <c r="O777" s="21"/>
      <c r="P777" s="21"/>
    </row>
    <row r="778" customFormat="false" ht="15" hidden="false" customHeight="false" outlineLevel="0" collapsed="false">
      <c r="A778" s="21" t="n">
        <v>754</v>
      </c>
      <c r="B778" s="27" t="n">
        <v>-0.451532716432804</v>
      </c>
      <c r="C778" s="27" t="n">
        <v>0.855301340373813</v>
      </c>
      <c r="D778" s="24" t="n">
        <f aca="false">$B$6+$B$7*B778</f>
        <v>0.00484672835671961</v>
      </c>
      <c r="E778" s="24" t="n">
        <f aca="false">$C$6+$C$7*($B$8*B778+SQRT(1-$B$8^2)*C778)</f>
        <v>0.239542840161436</v>
      </c>
      <c r="F778" s="24" t="n">
        <f aca="false">$B$9*D778+(1-$B$9)*E778</f>
        <v>0.122194784259078</v>
      </c>
      <c r="G778" s="21"/>
      <c r="H778" s="21"/>
      <c r="I778" s="21"/>
      <c r="J778" s="21"/>
      <c r="K778" s="21"/>
      <c r="L778" s="21"/>
      <c r="M778" s="21"/>
      <c r="N778" s="21"/>
      <c r="O778" s="21"/>
      <c r="P778" s="21"/>
    </row>
    <row r="779" customFormat="false" ht="15" hidden="false" customHeight="false" outlineLevel="0" collapsed="false">
      <c r="A779" s="21" t="n">
        <v>755</v>
      </c>
      <c r="B779" s="27" t="n">
        <v>0.465221115270142</v>
      </c>
      <c r="C779" s="27" t="n">
        <v>-0.581611181043279</v>
      </c>
      <c r="D779" s="24" t="n">
        <f aca="false">$B$6+$B$7*B779</f>
        <v>0.0965221115270142</v>
      </c>
      <c r="E779" s="24" t="n">
        <f aca="false">$C$6+$C$7*($B$8*B779+SQRT(1-$B$8^2)*C779)</f>
        <v>-0.00536320516947604</v>
      </c>
      <c r="F779" s="24" t="n">
        <f aca="false">$B$9*D779+(1-$B$9)*E779</f>
        <v>0.0455794531787691</v>
      </c>
      <c r="G779" s="21"/>
      <c r="H779" s="21"/>
      <c r="I779" s="21"/>
      <c r="J779" s="21"/>
      <c r="K779" s="21"/>
      <c r="L779" s="21"/>
      <c r="M779" s="21"/>
      <c r="N779" s="21"/>
      <c r="O779" s="21"/>
      <c r="P779" s="21"/>
    </row>
    <row r="780" customFormat="false" ht="15" hidden="false" customHeight="false" outlineLevel="0" collapsed="false">
      <c r="A780" s="21" t="n">
        <v>756</v>
      </c>
      <c r="B780" s="27" t="n">
        <v>1.14841786785501</v>
      </c>
      <c r="C780" s="27" t="n">
        <v>-0.664020329251278</v>
      </c>
      <c r="D780" s="24" t="n">
        <f aca="false">$B$6+$B$7*B780</f>
        <v>0.164841786785501</v>
      </c>
      <c r="E780" s="24" t="n">
        <f aca="false">$C$6+$C$7*($B$8*B780+SQRT(1-$B$8^2)*C780)</f>
        <v>0.0058158358741592</v>
      </c>
      <c r="F780" s="24" t="n">
        <f aca="false">$B$9*D780+(1-$B$9)*E780</f>
        <v>0.08532881132983</v>
      </c>
      <c r="G780" s="21"/>
      <c r="H780" s="21"/>
      <c r="I780" s="21"/>
      <c r="J780" s="21"/>
      <c r="K780" s="21"/>
      <c r="L780" s="21"/>
      <c r="M780" s="21"/>
      <c r="N780" s="21"/>
      <c r="O780" s="21"/>
      <c r="P780" s="21"/>
    </row>
    <row r="781" customFormat="false" ht="15" hidden="false" customHeight="false" outlineLevel="0" collapsed="false">
      <c r="A781" s="21" t="n">
        <v>757</v>
      </c>
      <c r="B781" s="27" t="n">
        <v>-0.307338981098795</v>
      </c>
      <c r="C781" s="27" t="n">
        <v>-0.59486523269054</v>
      </c>
      <c r="D781" s="24" t="n">
        <f aca="false">$B$6+$B$7*B781</f>
        <v>0.0192661018901206</v>
      </c>
      <c r="E781" s="24" t="n">
        <f aca="false">$C$6+$C$7*($B$8*B781+SQRT(1-$B$8^2)*C781)</f>
        <v>-0.0388628621090563</v>
      </c>
      <c r="F781" s="24" t="n">
        <f aca="false">$B$9*D781+(1-$B$9)*E781</f>
        <v>-0.00979838010946788</v>
      </c>
      <c r="G781" s="21"/>
      <c r="H781" s="21"/>
      <c r="I781" s="21"/>
      <c r="J781" s="21"/>
      <c r="K781" s="21"/>
      <c r="L781" s="21"/>
      <c r="M781" s="21"/>
      <c r="N781" s="21"/>
      <c r="O781" s="21"/>
      <c r="P781" s="21"/>
    </row>
    <row r="782" customFormat="false" ht="15" hidden="false" customHeight="false" outlineLevel="0" collapsed="false">
      <c r="A782" s="21" t="n">
        <v>758</v>
      </c>
      <c r="B782" s="27" t="n">
        <v>1.68101959324403</v>
      </c>
      <c r="C782" s="27" t="n">
        <v>-0.0621695493297302</v>
      </c>
      <c r="D782" s="24" t="n">
        <f aca="false">$B$6+$B$7*B782</f>
        <v>0.218101959324403</v>
      </c>
      <c r="E782" s="24" t="n">
        <f aca="false">$C$6+$C$7*($B$8*B782+SQRT(1-$B$8^2)*C782)</f>
        <v>0.145058089858031</v>
      </c>
      <c r="F782" s="24" t="n">
        <f aca="false">$B$9*D782+(1-$B$9)*E782</f>
        <v>0.181580024591217</v>
      </c>
      <c r="G782" s="21"/>
      <c r="H782" s="21"/>
      <c r="I782" s="21"/>
      <c r="J782" s="21"/>
      <c r="K782" s="21"/>
      <c r="L782" s="21"/>
      <c r="M782" s="21"/>
      <c r="N782" s="21"/>
      <c r="O782" s="21"/>
      <c r="P782" s="21"/>
    </row>
    <row r="783" customFormat="false" ht="15" hidden="false" customHeight="false" outlineLevel="0" collapsed="false">
      <c r="A783" s="21" t="n">
        <v>759</v>
      </c>
      <c r="B783" s="27" t="n">
        <v>0.598368423781276</v>
      </c>
      <c r="C783" s="27" t="n">
        <v>-1.2611768702688</v>
      </c>
      <c r="D783" s="24" t="n">
        <f aca="false">$B$6+$B$7*B783</f>
        <v>0.109836842378128</v>
      </c>
      <c r="E783" s="24" t="n">
        <f aca="false">$C$6+$C$7*($B$8*B783+SQRT(1-$B$8^2)*C783)</f>
        <v>-0.133204447653454</v>
      </c>
      <c r="F783" s="24" t="n">
        <f aca="false">$B$9*D783+(1-$B$9)*E783</f>
        <v>-0.011683802637663</v>
      </c>
      <c r="G783" s="21"/>
      <c r="H783" s="21"/>
      <c r="I783" s="21"/>
      <c r="J783" s="21"/>
      <c r="K783" s="21"/>
      <c r="L783" s="21"/>
      <c r="M783" s="21"/>
      <c r="N783" s="21"/>
      <c r="O783" s="21"/>
      <c r="P783" s="21"/>
    </row>
    <row r="784" customFormat="false" ht="15" hidden="false" customHeight="false" outlineLevel="0" collapsed="false">
      <c r="A784" s="21" t="n">
        <v>760</v>
      </c>
      <c r="B784" s="27" t="n">
        <v>-0.15432695795091</v>
      </c>
      <c r="C784" s="27" t="n">
        <v>0.224250654700312</v>
      </c>
      <c r="D784" s="24" t="n">
        <f aca="false">$B$6+$B$7*B784</f>
        <v>0.034567304204909</v>
      </c>
      <c r="E784" s="24" t="n">
        <f aca="false">$C$6+$C$7*($B$8*B784+SQRT(1-$B$8^2)*C784)</f>
        <v>0.12777089596203</v>
      </c>
      <c r="F784" s="24" t="n">
        <f aca="false">$B$9*D784+(1-$B$9)*E784</f>
        <v>0.0811691000834694</v>
      </c>
      <c r="G784" s="21"/>
      <c r="H784" s="21"/>
      <c r="I784" s="21"/>
      <c r="J784" s="21"/>
      <c r="K784" s="21"/>
      <c r="L784" s="21"/>
      <c r="M784" s="21"/>
      <c r="N784" s="21"/>
      <c r="O784" s="21"/>
      <c r="P784" s="21"/>
    </row>
    <row r="785" customFormat="false" ht="15" hidden="false" customHeight="false" outlineLevel="0" collapsed="false">
      <c r="A785" s="21" t="n">
        <v>761</v>
      </c>
      <c r="B785" s="27" t="n">
        <v>-1.82506959305165</v>
      </c>
      <c r="C785" s="27" t="n">
        <v>2.67614609707706</v>
      </c>
      <c r="D785" s="24" t="n">
        <f aca="false">$B$6+$B$7*B785</f>
        <v>-0.132506959305165</v>
      </c>
      <c r="E785" s="24" t="n">
        <f aca="false">$C$6+$C$7*($B$8*B785+SQRT(1-$B$8^2)*C785)</f>
        <v>0.541412609476292</v>
      </c>
      <c r="F785" s="24" t="n">
        <f aca="false">$B$9*D785+(1-$B$9)*E785</f>
        <v>0.204452825085564</v>
      </c>
      <c r="G785" s="21"/>
      <c r="H785" s="21"/>
      <c r="I785" s="21"/>
      <c r="J785" s="21"/>
      <c r="K785" s="21"/>
      <c r="L785" s="21"/>
      <c r="M785" s="21"/>
      <c r="N785" s="21"/>
      <c r="O785" s="21"/>
      <c r="P785" s="21"/>
    </row>
    <row r="786" customFormat="false" ht="15" hidden="false" customHeight="false" outlineLevel="0" collapsed="false">
      <c r="A786" s="21" t="n">
        <v>762</v>
      </c>
      <c r="B786" s="27" t="n">
        <v>1.1587017299757</v>
      </c>
      <c r="C786" s="27" t="n">
        <v>0.19981337933418</v>
      </c>
      <c r="D786" s="24" t="n">
        <f aca="false">$B$6+$B$7*B786</f>
        <v>0.16587017299757</v>
      </c>
      <c r="E786" s="24" t="n">
        <f aca="false">$C$6+$C$7*($B$8*B786+SQRT(1-$B$8^2)*C786)</f>
        <v>0.175503335051021</v>
      </c>
      <c r="F786" s="24" t="n">
        <f aca="false">$B$9*D786+(1-$B$9)*E786</f>
        <v>0.170686754024296</v>
      </c>
      <c r="G786" s="21"/>
      <c r="H786" s="21"/>
      <c r="I786" s="21"/>
      <c r="J786" s="21"/>
      <c r="K786" s="21"/>
      <c r="L786" s="21"/>
      <c r="M786" s="21"/>
      <c r="N786" s="21"/>
      <c r="O786" s="21"/>
      <c r="P786" s="21"/>
    </row>
    <row r="787" customFormat="false" ht="15" hidden="false" customHeight="false" outlineLevel="0" collapsed="false">
      <c r="A787" s="21" t="n">
        <v>763</v>
      </c>
      <c r="B787" s="27" t="n">
        <v>-0.773714650922206</v>
      </c>
      <c r="C787" s="27" t="n">
        <v>-0.947019006980775</v>
      </c>
      <c r="D787" s="24" t="n">
        <f aca="false">$B$6+$B$7*B787</f>
        <v>-0.0273714650922206</v>
      </c>
      <c r="E787" s="24" t="n">
        <f aca="false">$C$6+$C$7*($B$8*B787+SQRT(1-$B$8^2)*C787)</f>
        <v>-0.126525653542498</v>
      </c>
      <c r="F787" s="24" t="n">
        <f aca="false">$B$9*D787+(1-$B$9)*E787</f>
        <v>-0.0769485593173593</v>
      </c>
      <c r="G787" s="21"/>
      <c r="H787" s="21"/>
      <c r="I787" s="21"/>
      <c r="J787" s="21"/>
      <c r="K787" s="21"/>
      <c r="L787" s="21"/>
      <c r="M787" s="21"/>
      <c r="N787" s="21"/>
      <c r="O787" s="21"/>
      <c r="P787" s="21"/>
    </row>
    <row r="788" customFormat="false" ht="15" hidden="false" customHeight="false" outlineLevel="0" collapsed="false">
      <c r="A788" s="21" t="n">
        <v>764</v>
      </c>
      <c r="B788" s="27" t="n">
        <v>1.92936617443851</v>
      </c>
      <c r="C788" s="27" t="n">
        <v>-1.62369752581498</v>
      </c>
      <c r="D788" s="24" t="n">
        <f aca="false">$B$6+$B$7*B788</f>
        <v>0.242936617443851</v>
      </c>
      <c r="E788" s="24" t="n">
        <f aca="false">$C$6+$C$7*($B$8*B788+SQRT(1-$B$8^2)*C788)</f>
        <v>-0.151003787811757</v>
      </c>
      <c r="F788" s="24" t="n">
        <f aca="false">$B$9*D788+(1-$B$9)*E788</f>
        <v>0.0459664148160472</v>
      </c>
      <c r="G788" s="21"/>
      <c r="H788" s="21"/>
      <c r="I788" s="21"/>
      <c r="J788" s="21"/>
      <c r="K788" s="21"/>
      <c r="L788" s="21"/>
      <c r="M788" s="21"/>
      <c r="N788" s="21"/>
      <c r="O788" s="21"/>
      <c r="P788" s="21"/>
    </row>
    <row r="789" customFormat="false" ht="15" hidden="false" customHeight="false" outlineLevel="0" collapsed="false">
      <c r="A789" s="21" t="n">
        <v>765</v>
      </c>
      <c r="B789" s="27" t="n">
        <v>0.0820115940451603</v>
      </c>
      <c r="C789" s="27" t="n">
        <v>-0.350812559336744</v>
      </c>
      <c r="D789" s="24" t="n">
        <f aca="false">$B$6+$B$7*B789</f>
        <v>0.058201159404516</v>
      </c>
      <c r="E789" s="24" t="n">
        <f aca="false">$C$6+$C$7*($B$8*B789+SQRT(1-$B$8^2)*C789)</f>
        <v>0.0245355225030168</v>
      </c>
      <c r="F789" s="24" t="n">
        <f aca="false">$B$9*D789+(1-$B$9)*E789</f>
        <v>0.0413683409537664</v>
      </c>
      <c r="G789" s="21"/>
      <c r="H789" s="21"/>
      <c r="I789" s="21"/>
      <c r="J789" s="21"/>
      <c r="K789" s="21"/>
      <c r="L789" s="21"/>
      <c r="M789" s="21"/>
      <c r="N789" s="21"/>
      <c r="O789" s="21"/>
      <c r="P789" s="21"/>
    </row>
    <row r="790" customFormat="false" ht="15" hidden="false" customHeight="false" outlineLevel="0" collapsed="false">
      <c r="A790" s="21" t="n">
        <v>766</v>
      </c>
      <c r="B790" s="27" t="n">
        <v>0.383443645135992</v>
      </c>
      <c r="C790" s="27" t="n">
        <v>-1.74488653073825</v>
      </c>
      <c r="D790" s="24" t="n">
        <f aca="false">$B$6+$B$7*B790</f>
        <v>0.0883443645135992</v>
      </c>
      <c r="E790" s="24" t="n">
        <f aca="false">$C$6+$C$7*($B$8*B790+SQRT(1-$B$8^2)*C790)</f>
        <v>-0.23658878694367</v>
      </c>
      <c r="F790" s="24" t="n">
        <f aca="false">$B$9*D790+(1-$B$9)*E790</f>
        <v>-0.0741222112150356</v>
      </c>
      <c r="G790" s="21"/>
      <c r="H790" s="21"/>
      <c r="I790" s="21"/>
      <c r="J790" s="21"/>
      <c r="K790" s="21"/>
      <c r="L790" s="21"/>
      <c r="M790" s="21"/>
      <c r="N790" s="21"/>
      <c r="O790" s="21"/>
      <c r="P790" s="21"/>
    </row>
    <row r="791" customFormat="false" ht="15" hidden="false" customHeight="false" outlineLevel="0" collapsed="false">
      <c r="A791" s="21" t="n">
        <v>767</v>
      </c>
      <c r="B791" s="27" t="n">
        <v>-0.37419733359943</v>
      </c>
      <c r="C791" s="27" t="n">
        <v>0.876119644146088</v>
      </c>
      <c r="D791" s="24" t="n">
        <f aca="false">$B$6+$B$7*B791</f>
        <v>0.012580266640057</v>
      </c>
      <c r="E791" s="24" t="n">
        <f aca="false">$C$6+$C$7*($B$8*B791+SQRT(1-$B$8^2)*C791)</f>
        <v>0.246715793198958</v>
      </c>
      <c r="F791" s="24" t="n">
        <f aca="false">$B$9*D791+(1-$B$9)*E791</f>
        <v>0.129648029919508</v>
      </c>
      <c r="G791" s="21"/>
      <c r="H791" s="21"/>
      <c r="I791" s="21"/>
      <c r="J791" s="21"/>
      <c r="K791" s="21"/>
      <c r="L791" s="21"/>
      <c r="M791" s="21"/>
      <c r="N791" s="21"/>
      <c r="O791" s="21"/>
      <c r="P791" s="21"/>
    </row>
    <row r="792" customFormat="false" ht="15" hidden="false" customHeight="false" outlineLevel="0" collapsed="false">
      <c r="A792" s="21" t="n">
        <v>768</v>
      </c>
      <c r="B792" s="27" t="n">
        <v>1.18657338898304</v>
      </c>
      <c r="C792" s="27" t="n">
        <v>-0.458849354415758</v>
      </c>
      <c r="D792" s="24" t="n">
        <f aca="false">$B$6+$B$7*B792</f>
        <v>0.168657338898304</v>
      </c>
      <c r="E792" s="24" t="n">
        <f aca="false">$C$6+$C$7*($B$8*B792+SQRT(1-$B$8^2)*C792)</f>
        <v>0.0475471925893953</v>
      </c>
      <c r="F792" s="24" t="n">
        <f aca="false">$B$9*D792+(1-$B$9)*E792</f>
        <v>0.10810226574385</v>
      </c>
      <c r="G792" s="21"/>
      <c r="H792" s="21"/>
      <c r="I792" s="21"/>
      <c r="J792" s="21"/>
      <c r="K792" s="21"/>
      <c r="L792" s="21"/>
      <c r="M792" s="21"/>
      <c r="N792" s="21"/>
      <c r="O792" s="21"/>
      <c r="P792" s="21"/>
    </row>
    <row r="793" customFormat="false" ht="15" hidden="false" customHeight="false" outlineLevel="0" collapsed="false">
      <c r="A793" s="21" t="n">
        <v>769</v>
      </c>
      <c r="B793" s="27" t="n">
        <v>0.595910565413954</v>
      </c>
      <c r="C793" s="27" t="n">
        <v>1.07594998823419</v>
      </c>
      <c r="D793" s="24" t="n">
        <f aca="false">$B$6+$B$7*B793</f>
        <v>0.109591056541395</v>
      </c>
      <c r="E793" s="24" t="n">
        <f aca="false">$C$6+$C$7*($B$8*B793+SQRT(1-$B$8^2)*C793)</f>
        <v>0.324678699410744</v>
      </c>
      <c r="F793" s="24" t="n">
        <f aca="false">$B$9*D793+(1-$B$9)*E793</f>
        <v>0.21713487797607</v>
      </c>
      <c r="G793" s="21"/>
      <c r="H793" s="21"/>
      <c r="I793" s="21"/>
      <c r="J793" s="21"/>
      <c r="K793" s="21"/>
      <c r="L793" s="21"/>
      <c r="M793" s="21"/>
      <c r="N793" s="21"/>
      <c r="O793" s="21"/>
      <c r="P793" s="21"/>
    </row>
    <row r="794" customFormat="false" ht="15" hidden="false" customHeight="false" outlineLevel="0" collapsed="false">
      <c r="A794" s="21" t="n">
        <v>770</v>
      </c>
      <c r="B794" s="27" t="n">
        <v>0.032117296375222</v>
      </c>
      <c r="C794" s="27" t="n">
        <v>-1.66327313388846</v>
      </c>
      <c r="D794" s="24" t="n">
        <f aca="false">$B$6+$B$7*B794</f>
        <v>0.0532117296375222</v>
      </c>
      <c r="E794" s="24" t="n">
        <f aca="false">$C$6+$C$7*($B$8*B794+SQRT(1-$B$8^2)*C794)</f>
        <v>-0.234648946617521</v>
      </c>
      <c r="F794" s="24" t="n">
        <f aca="false">$B$9*D794+(1-$B$9)*E794</f>
        <v>-0.0907186084899994</v>
      </c>
      <c r="G794" s="21"/>
      <c r="H794" s="21"/>
      <c r="I794" s="21"/>
      <c r="J794" s="21"/>
      <c r="K794" s="21"/>
      <c r="L794" s="21"/>
      <c r="M794" s="21"/>
      <c r="N794" s="21"/>
      <c r="O794" s="21"/>
      <c r="P794" s="21"/>
    </row>
    <row r="795" customFormat="false" ht="15" hidden="false" customHeight="false" outlineLevel="0" collapsed="false">
      <c r="A795" s="21" t="n">
        <v>771</v>
      </c>
      <c r="B795" s="27" t="n">
        <v>-0.967169507735424</v>
      </c>
      <c r="C795" s="27" t="n">
        <v>0.570396726651528</v>
      </c>
      <c r="D795" s="24" t="n">
        <f aca="false">$B$6+$B$7*B795</f>
        <v>-0.0467169507735424</v>
      </c>
      <c r="E795" s="24" t="n">
        <f aca="false">$C$6+$C$7*($B$8*B795+SQRT(1-$B$8^2)*C795)</f>
        <v>0.163087694190585</v>
      </c>
      <c r="F795" s="24" t="n">
        <f aca="false">$B$9*D795+(1-$B$9)*E795</f>
        <v>0.0581853717085211</v>
      </c>
      <c r="G795" s="21"/>
      <c r="H795" s="21"/>
      <c r="I795" s="21"/>
      <c r="J795" s="21"/>
      <c r="K795" s="21"/>
      <c r="L795" s="21"/>
      <c r="M795" s="21"/>
      <c r="N795" s="21"/>
      <c r="O795" s="21"/>
      <c r="P795" s="21"/>
    </row>
    <row r="796" customFormat="false" ht="15" hidden="false" customHeight="false" outlineLevel="0" collapsed="false">
      <c r="A796" s="21" t="n">
        <v>772</v>
      </c>
      <c r="B796" s="27" t="n">
        <v>-0.990381572640342</v>
      </c>
      <c r="C796" s="27" t="n">
        <v>-0.363261050289584</v>
      </c>
      <c r="D796" s="24" t="n">
        <f aca="false">$B$6+$B$7*B796</f>
        <v>-0.0490381572640342</v>
      </c>
      <c r="E796" s="24" t="n">
        <f aca="false">$C$6+$C$7*($B$8*B796+SQRT(1-$B$8^2)*C796)</f>
        <v>-0.0207996002365721</v>
      </c>
      <c r="F796" s="24" t="n">
        <f aca="false">$B$9*D796+(1-$B$9)*E796</f>
        <v>-0.0349188787503031</v>
      </c>
      <c r="G796" s="21"/>
      <c r="H796" s="21"/>
      <c r="I796" s="21"/>
      <c r="J796" s="21"/>
      <c r="K796" s="21"/>
      <c r="L796" s="21"/>
      <c r="M796" s="21"/>
      <c r="N796" s="21"/>
      <c r="O796" s="21"/>
      <c r="P796" s="21"/>
    </row>
    <row r="797" customFormat="false" ht="15" hidden="false" customHeight="false" outlineLevel="0" collapsed="false">
      <c r="A797" s="21" t="n">
        <v>773</v>
      </c>
      <c r="B797" s="27" t="n">
        <v>1.49528137927967</v>
      </c>
      <c r="C797" s="27" t="n">
        <v>-0.128313839094534</v>
      </c>
      <c r="D797" s="24" t="n">
        <f aca="false">$B$6+$B$7*B797</f>
        <v>0.199528137927967</v>
      </c>
      <c r="E797" s="24" t="n">
        <f aca="false">$C$6+$C$7*($B$8*B797+SQRT(1-$B$8^2)*C797)</f>
        <v>0.124666980553652</v>
      </c>
      <c r="F797" s="24" t="n">
        <f aca="false">$B$9*D797+(1-$B$9)*E797</f>
        <v>0.16209755924081</v>
      </c>
      <c r="G797" s="21"/>
      <c r="H797" s="21"/>
      <c r="I797" s="21"/>
      <c r="J797" s="21"/>
      <c r="K797" s="21"/>
      <c r="L797" s="21"/>
      <c r="M797" s="21"/>
      <c r="N797" s="21"/>
      <c r="O797" s="21"/>
      <c r="P797" s="21"/>
    </row>
    <row r="798" customFormat="false" ht="15" hidden="false" customHeight="false" outlineLevel="0" collapsed="false">
      <c r="A798" s="21" t="n">
        <v>774</v>
      </c>
      <c r="B798" s="27" t="n">
        <v>1.23711566414403</v>
      </c>
      <c r="C798" s="27" t="n">
        <v>0.548026691054273</v>
      </c>
      <c r="D798" s="24" t="n">
        <f aca="false">$B$6+$B$7*B798</f>
        <v>0.173711566414403</v>
      </c>
      <c r="E798" s="24" t="n">
        <f aca="false">$C$6+$C$7*($B$8*B798+SQRT(1-$B$8^2)*C798)</f>
        <v>0.246875487246469</v>
      </c>
      <c r="F798" s="24" t="n">
        <f aca="false">$B$9*D798+(1-$B$9)*E798</f>
        <v>0.210293526830436</v>
      </c>
      <c r="G798" s="21"/>
      <c r="H798" s="21"/>
      <c r="I798" s="21"/>
      <c r="J798" s="21"/>
      <c r="K798" s="21"/>
      <c r="L798" s="21"/>
      <c r="M798" s="21"/>
      <c r="N798" s="21"/>
      <c r="O798" s="21"/>
      <c r="P798" s="21"/>
    </row>
    <row r="799" customFormat="false" ht="15" hidden="false" customHeight="false" outlineLevel="0" collapsed="false">
      <c r="A799" s="21" t="n">
        <v>775</v>
      </c>
      <c r="B799" s="27" t="n">
        <v>0.88074977931974</v>
      </c>
      <c r="C799" s="27" t="n">
        <v>0.166026171266391</v>
      </c>
      <c r="D799" s="24" t="n">
        <f aca="false">$B$6+$B$7*B799</f>
        <v>0.138074977931974</v>
      </c>
      <c r="E799" s="24" t="n">
        <f aca="false">$C$6+$C$7*($B$8*B799+SQRT(1-$B$8^2)*C799)</f>
        <v>0.157764343456837</v>
      </c>
      <c r="F799" s="24" t="n">
        <f aca="false">$B$9*D799+(1-$B$9)*E799</f>
        <v>0.147919660694405</v>
      </c>
      <c r="G799" s="21"/>
      <c r="H799" s="21"/>
      <c r="I799" s="21"/>
      <c r="J799" s="21"/>
      <c r="K799" s="21"/>
      <c r="L799" s="21"/>
      <c r="M799" s="21"/>
      <c r="N799" s="21"/>
      <c r="O799" s="21"/>
      <c r="P799" s="21"/>
    </row>
    <row r="800" customFormat="false" ht="15" hidden="false" customHeight="false" outlineLevel="0" collapsed="false">
      <c r="A800" s="21" t="n">
        <v>776</v>
      </c>
      <c r="B800" s="27" t="n">
        <v>2.90020921196021</v>
      </c>
      <c r="C800" s="27" t="n">
        <v>0.434841994129578</v>
      </c>
      <c r="D800" s="24" t="n">
        <f aca="false">$B$6+$B$7*B800</f>
        <v>0.340020921196021</v>
      </c>
      <c r="E800" s="24" t="n">
        <f aca="false">$C$6+$C$7*($B$8*B800+SQRT(1-$B$8^2)*C800)</f>
        <v>0.291219648826551</v>
      </c>
      <c r="F800" s="24" t="n">
        <f aca="false">$B$9*D800+(1-$B$9)*E800</f>
        <v>0.315620285011286</v>
      </c>
      <c r="G800" s="21"/>
      <c r="H800" s="21"/>
      <c r="I800" s="21"/>
      <c r="J800" s="21"/>
      <c r="K800" s="21"/>
      <c r="L800" s="21"/>
      <c r="M800" s="21"/>
      <c r="N800" s="21"/>
      <c r="O800" s="21"/>
      <c r="P800" s="21"/>
    </row>
    <row r="801" customFormat="false" ht="15" hidden="false" customHeight="false" outlineLevel="0" collapsed="false">
      <c r="A801" s="21" t="n">
        <v>777</v>
      </c>
      <c r="B801" s="27" t="n">
        <v>0.331505873869275</v>
      </c>
      <c r="C801" s="27" t="n">
        <v>0.568170554299715</v>
      </c>
      <c r="D801" s="24" t="n">
        <f aca="false">$B$6+$B$7*B801</f>
        <v>0.0831505873869275</v>
      </c>
      <c r="E801" s="24" t="n">
        <f aca="false">$C$6+$C$7*($B$8*B801+SQRT(1-$B$8^2)*C801)</f>
        <v>0.214598470547458</v>
      </c>
      <c r="F801" s="24" t="n">
        <f aca="false">$B$9*D801+(1-$B$9)*E801</f>
        <v>0.148874528967193</v>
      </c>
      <c r="G801" s="21"/>
      <c r="H801" s="21"/>
      <c r="I801" s="21"/>
      <c r="J801" s="21"/>
      <c r="K801" s="21"/>
      <c r="L801" s="21"/>
      <c r="M801" s="21"/>
      <c r="N801" s="21"/>
      <c r="O801" s="21"/>
      <c r="P801" s="21"/>
    </row>
    <row r="802" customFormat="false" ht="15" hidden="false" customHeight="false" outlineLevel="0" collapsed="false">
      <c r="A802" s="21" t="n">
        <v>778</v>
      </c>
      <c r="B802" s="27" t="n">
        <v>-0.232352858296646</v>
      </c>
      <c r="C802" s="27" t="n">
        <v>-0.0975084190230591</v>
      </c>
      <c r="D802" s="24" t="n">
        <f aca="false">$B$6+$B$7*B802</f>
        <v>0.0267647141703354</v>
      </c>
      <c r="E802" s="24" t="n">
        <f aca="false">$C$6+$C$7*($B$8*B802+SQRT(1-$B$8^2)*C802)</f>
        <v>0.0615982158895752</v>
      </c>
      <c r="F802" s="24" t="n">
        <f aca="false">$B$9*D802+(1-$B$9)*E802</f>
        <v>0.0441814650299553</v>
      </c>
      <c r="G802" s="21"/>
      <c r="H802" s="21"/>
      <c r="I802" s="21"/>
      <c r="J802" s="21"/>
      <c r="K802" s="21"/>
      <c r="L802" s="21"/>
      <c r="M802" s="21"/>
      <c r="N802" s="21"/>
      <c r="O802" s="21"/>
      <c r="P802" s="21"/>
    </row>
    <row r="803" customFormat="false" ht="15" hidden="false" customHeight="false" outlineLevel="0" collapsed="false">
      <c r="A803" s="21" t="n">
        <v>779</v>
      </c>
      <c r="B803" s="27" t="n">
        <v>-0.635858815741234</v>
      </c>
      <c r="C803" s="27" t="n">
        <v>0.727035047207628</v>
      </c>
      <c r="D803" s="24" t="n">
        <f aca="false">$B$6+$B$7*B803</f>
        <v>-0.0135858815741234</v>
      </c>
      <c r="E803" s="24" t="n">
        <f aca="false">$C$6+$C$7*($B$8*B803+SQRT(1-$B$8^2)*C803)</f>
        <v>0.207034838632668</v>
      </c>
      <c r="F803" s="24" t="n">
        <f aca="false">$B$9*D803+(1-$B$9)*E803</f>
        <v>0.0967244785292724</v>
      </c>
      <c r="G803" s="21"/>
      <c r="H803" s="21"/>
      <c r="I803" s="21"/>
      <c r="J803" s="21"/>
      <c r="K803" s="21"/>
      <c r="L803" s="21"/>
      <c r="M803" s="21"/>
      <c r="N803" s="21"/>
      <c r="O803" s="21"/>
      <c r="P803" s="21"/>
    </row>
    <row r="804" customFormat="false" ht="15" hidden="false" customHeight="false" outlineLevel="0" collapsed="false">
      <c r="A804" s="21" t="n">
        <v>780</v>
      </c>
      <c r="B804" s="27" t="n">
        <v>0.870395210435923</v>
      </c>
      <c r="C804" s="27" t="n">
        <v>1.82259212854095</v>
      </c>
      <c r="D804" s="24" t="n">
        <f aca="false">$B$6+$B$7*B804</f>
        <v>0.137039521043592</v>
      </c>
      <c r="E804" s="24" t="n">
        <f aca="false">$C$6+$C$7*($B$8*B804+SQRT(1-$B$8^2)*C804)</f>
        <v>0.48196946634851</v>
      </c>
      <c r="F804" s="24" t="n">
        <f aca="false">$B$9*D804+(1-$B$9)*E804</f>
        <v>0.309504493696051</v>
      </c>
      <c r="G804" s="21"/>
      <c r="H804" s="21"/>
      <c r="I804" s="21"/>
      <c r="J804" s="21"/>
      <c r="K804" s="21"/>
      <c r="L804" s="21"/>
      <c r="M804" s="21"/>
      <c r="N804" s="21"/>
      <c r="O804" s="21"/>
      <c r="P804" s="21"/>
    </row>
    <row r="805" customFormat="false" ht="15" hidden="false" customHeight="false" outlineLevel="0" collapsed="false">
      <c r="A805" s="21" t="n">
        <v>781</v>
      </c>
      <c r="B805" s="27" t="n">
        <v>0.226140863994602</v>
      </c>
      <c r="C805" s="27" t="n">
        <v>0.614030888547266</v>
      </c>
      <c r="D805" s="24" t="n">
        <f aca="false">$B$6+$B$7*B805</f>
        <v>0.0726140863994602</v>
      </c>
      <c r="E805" s="24" t="n">
        <f aca="false">$C$6+$C$7*($B$8*B805+SQRT(1-$B$8^2)*C805)</f>
        <v>0.21937062361967</v>
      </c>
      <c r="F805" s="24" t="n">
        <f aca="false">$B$9*D805+(1-$B$9)*E805</f>
        <v>0.145992355009565</v>
      </c>
      <c r="G805" s="21"/>
      <c r="H805" s="21"/>
      <c r="I805" s="21"/>
      <c r="J805" s="21"/>
      <c r="K805" s="21"/>
      <c r="L805" s="21"/>
      <c r="M805" s="21"/>
      <c r="N805" s="21"/>
      <c r="O805" s="21"/>
      <c r="P805" s="21"/>
    </row>
    <row r="806" customFormat="false" ht="15" hidden="false" customHeight="false" outlineLevel="0" collapsed="false">
      <c r="A806" s="21" t="n">
        <v>782</v>
      </c>
      <c r="B806" s="27" t="n">
        <v>-0.876377532331331</v>
      </c>
      <c r="C806" s="27" t="n">
        <v>0.134657350875763</v>
      </c>
      <c r="D806" s="24" t="n">
        <f aca="false">$B$6+$B$7*B806</f>
        <v>-0.0376377532331331</v>
      </c>
      <c r="E806" s="24" t="n">
        <f aca="false">$C$6+$C$7*($B$8*B806+SQRT(1-$B$8^2)*C806)</f>
        <v>0.0813322426875896</v>
      </c>
      <c r="F806" s="24" t="n">
        <f aca="false">$B$9*D806+(1-$B$9)*E806</f>
        <v>0.0218472447272282</v>
      </c>
      <c r="G806" s="21"/>
      <c r="H806" s="21"/>
      <c r="I806" s="21"/>
      <c r="J806" s="21"/>
      <c r="K806" s="21"/>
      <c r="L806" s="21"/>
      <c r="M806" s="21"/>
      <c r="N806" s="21"/>
      <c r="O806" s="21"/>
      <c r="P806" s="21"/>
    </row>
    <row r="807" customFormat="false" ht="15" hidden="false" customHeight="false" outlineLevel="0" collapsed="false">
      <c r="A807" s="21" t="n">
        <v>783</v>
      </c>
      <c r="B807" s="27" t="n">
        <v>0.419268106213251</v>
      </c>
      <c r="C807" s="27" t="n">
        <v>-2.09954178911636</v>
      </c>
      <c r="D807" s="24" t="n">
        <f aca="false">$B$6+$B$7*B807</f>
        <v>0.0919268106213251</v>
      </c>
      <c r="E807" s="24" t="n">
        <f aca="false">$C$6+$C$7*($B$8*B807+SQRT(1-$B$8^2)*C807)</f>
        <v>-0.304653761910283</v>
      </c>
      <c r="F807" s="24" t="n">
        <f aca="false">$B$9*D807+(1-$B$9)*E807</f>
        <v>-0.106363475644479</v>
      </c>
      <c r="G807" s="21"/>
      <c r="H807" s="21"/>
      <c r="I807" s="21"/>
      <c r="J807" s="21"/>
      <c r="K807" s="21"/>
      <c r="L807" s="21"/>
      <c r="M807" s="21"/>
      <c r="N807" s="21"/>
      <c r="O807" s="21"/>
      <c r="P807" s="21"/>
    </row>
    <row r="808" customFormat="false" ht="15" hidden="false" customHeight="false" outlineLevel="0" collapsed="false">
      <c r="A808" s="21" t="n">
        <v>784</v>
      </c>
      <c r="B808" s="27" t="n">
        <v>-0.10991611082204</v>
      </c>
      <c r="C808" s="27" t="n">
        <v>-0.972541454560979</v>
      </c>
      <c r="D808" s="24" t="n">
        <f aca="false">$B$6+$B$7*B808</f>
        <v>0.0390083889177961</v>
      </c>
      <c r="E808" s="24" t="n">
        <f aca="false">$C$6+$C$7*($B$8*B808+SQRT(1-$B$8^2)*C808)</f>
        <v>-0.104975069823166</v>
      </c>
      <c r="F808" s="24" t="n">
        <f aca="false">$B$9*D808+(1-$B$9)*E808</f>
        <v>-0.0329833404526848</v>
      </c>
      <c r="G808" s="21"/>
      <c r="H808" s="21"/>
      <c r="I808" s="21"/>
      <c r="J808" s="21"/>
      <c r="K808" s="21"/>
      <c r="L808" s="21"/>
      <c r="M808" s="21"/>
      <c r="N808" s="21"/>
      <c r="O808" s="21"/>
      <c r="P808" s="21"/>
    </row>
    <row r="809" customFormat="false" ht="15" hidden="false" customHeight="false" outlineLevel="0" collapsed="false">
      <c r="A809" s="21" t="n">
        <v>785</v>
      </c>
      <c r="B809" s="27" t="n">
        <v>0.0653403850992428</v>
      </c>
      <c r="C809" s="27" t="n">
        <v>0.679571570130833</v>
      </c>
      <c r="D809" s="24" t="n">
        <f aca="false">$B$6+$B$7*B809</f>
        <v>0.0565340385099243</v>
      </c>
      <c r="E809" s="24" t="n">
        <f aca="false">$C$6+$C$7*($B$8*B809+SQRT(1-$B$8^2)*C809)</f>
        <v>0.225781902645773</v>
      </c>
      <c r="F809" s="24" t="n">
        <f aca="false">$B$9*D809+(1-$B$9)*E809</f>
        <v>0.141157970577848</v>
      </c>
      <c r="G809" s="21"/>
      <c r="H809" s="21"/>
      <c r="I809" s="21"/>
      <c r="J809" s="21"/>
      <c r="K809" s="21"/>
      <c r="L809" s="21"/>
      <c r="M809" s="21"/>
      <c r="N809" s="21"/>
      <c r="O809" s="21"/>
      <c r="P809" s="21"/>
    </row>
    <row r="810" customFormat="false" ht="15" hidden="false" customHeight="false" outlineLevel="0" collapsed="false">
      <c r="A810" s="21" t="n">
        <v>786</v>
      </c>
      <c r="B810" s="27" t="n">
        <v>0.845104360709421</v>
      </c>
      <c r="C810" s="27" t="n">
        <v>-1.3255209666529</v>
      </c>
      <c r="D810" s="24" t="n">
        <f aca="false">$B$6+$B$7*B810</f>
        <v>0.134510436070942</v>
      </c>
      <c r="E810" s="24" t="n">
        <f aca="false">$C$6+$C$7*($B$8*B810+SQRT(1-$B$8^2)*C810)</f>
        <v>-0.13594382650445</v>
      </c>
      <c r="F810" s="24" t="n">
        <f aca="false">$B$9*D810+(1-$B$9)*E810</f>
        <v>-0.000716695216753868</v>
      </c>
      <c r="G810" s="21"/>
      <c r="H810" s="21"/>
      <c r="I810" s="21"/>
      <c r="J810" s="21"/>
      <c r="K810" s="21"/>
      <c r="L810" s="21"/>
      <c r="M810" s="21"/>
      <c r="N810" s="21"/>
      <c r="O810" s="21"/>
      <c r="P810" s="21"/>
    </row>
    <row r="811" customFormat="false" ht="15" hidden="false" customHeight="false" outlineLevel="0" collapsed="false">
      <c r="A811" s="21" t="n">
        <v>787</v>
      </c>
      <c r="B811" s="27" t="n">
        <v>0.75081306072636</v>
      </c>
      <c r="C811" s="27" t="n">
        <v>0.517703413490599</v>
      </c>
      <c r="D811" s="24" t="n">
        <f aca="false">$B$6+$B$7*B811</f>
        <v>0.125081306072636</v>
      </c>
      <c r="E811" s="24" t="n">
        <f aca="false">$C$6+$C$7*($B$8*B811+SQRT(1-$B$8^2)*C811)</f>
        <v>0.221481258520979</v>
      </c>
      <c r="F811" s="24" t="n">
        <f aca="false">$B$9*D811+(1-$B$9)*E811</f>
        <v>0.173281282296808</v>
      </c>
      <c r="G811" s="21"/>
      <c r="H811" s="21"/>
      <c r="I811" s="21"/>
      <c r="J811" s="21"/>
      <c r="K811" s="21"/>
      <c r="L811" s="21"/>
      <c r="M811" s="21"/>
      <c r="N811" s="21"/>
      <c r="O811" s="21"/>
      <c r="P811" s="21"/>
    </row>
    <row r="812" customFormat="false" ht="15" hidden="false" customHeight="false" outlineLevel="0" collapsed="false">
      <c r="A812" s="21" t="n">
        <v>788</v>
      </c>
      <c r="B812" s="27" t="n">
        <v>-1.11489832574617</v>
      </c>
      <c r="C812" s="27" t="n">
        <v>0.774529245701798</v>
      </c>
      <c r="D812" s="24" t="n">
        <f aca="false">$B$6+$B$7*B812</f>
        <v>-0.0614898325746166</v>
      </c>
      <c r="E812" s="24" t="n">
        <f aca="false">$C$6+$C$7*($B$8*B812+SQRT(1-$B$8^2)*C812)</f>
        <v>0.197180182396725</v>
      </c>
      <c r="F812" s="24" t="n">
        <f aca="false">$B$9*D812+(1-$B$9)*E812</f>
        <v>0.0678451749110543</v>
      </c>
      <c r="G812" s="21"/>
      <c r="H812" s="21"/>
      <c r="I812" s="21"/>
      <c r="J812" s="21"/>
      <c r="K812" s="21"/>
      <c r="L812" s="21"/>
      <c r="M812" s="21"/>
      <c r="N812" s="21"/>
      <c r="O812" s="21"/>
      <c r="P812" s="21"/>
    </row>
    <row r="813" customFormat="false" ht="15" hidden="false" customHeight="false" outlineLevel="0" collapsed="false">
      <c r="A813" s="21" t="n">
        <v>789</v>
      </c>
      <c r="B813" s="27" t="n">
        <v>-2.00644637821897</v>
      </c>
      <c r="C813" s="27" t="n">
        <v>-0.229749196147431</v>
      </c>
      <c r="D813" s="24" t="n">
        <f aca="false">$B$6+$B$7*B813</f>
        <v>-0.150644637821897</v>
      </c>
      <c r="E813" s="24" t="n">
        <f aca="false">$C$6+$C$7*($B$8*B813+SQRT(1-$B$8^2)*C813)</f>
        <v>-0.0352793190788238</v>
      </c>
      <c r="F813" s="24" t="n">
        <f aca="false">$B$9*D813+(1-$B$9)*E813</f>
        <v>-0.0929619784503603</v>
      </c>
      <c r="G813" s="21"/>
      <c r="H813" s="21"/>
      <c r="I813" s="21"/>
      <c r="J813" s="21"/>
      <c r="K813" s="21"/>
      <c r="L813" s="21"/>
      <c r="M813" s="21"/>
      <c r="N813" s="21"/>
      <c r="O813" s="21"/>
      <c r="P813" s="21"/>
    </row>
    <row r="814" customFormat="false" ht="15" hidden="false" customHeight="false" outlineLevel="0" collapsed="false">
      <c r="A814" s="21" t="n">
        <v>790</v>
      </c>
      <c r="B814" s="27" t="n">
        <v>0.483598164043234</v>
      </c>
      <c r="C814" s="27" t="n">
        <v>0.809959245775944</v>
      </c>
      <c r="D814" s="24" t="n">
        <f aca="false">$B$6+$B$7*B814</f>
        <v>0.0983598164043234</v>
      </c>
      <c r="E814" s="24" t="n">
        <f aca="false">$C$6+$C$7*($B$8*B814+SQRT(1-$B$8^2)*C814)</f>
        <v>0.268062875729775</v>
      </c>
      <c r="F814" s="24" t="n">
        <f aca="false">$B$9*D814+(1-$B$9)*E814</f>
        <v>0.183211346067049</v>
      </c>
      <c r="G814" s="21"/>
      <c r="H814" s="21"/>
      <c r="I814" s="21"/>
      <c r="J814" s="21"/>
      <c r="K814" s="21"/>
      <c r="L814" s="21"/>
      <c r="M814" s="21"/>
      <c r="N814" s="21"/>
      <c r="O814" s="21"/>
      <c r="P814" s="21"/>
    </row>
    <row r="815" customFormat="false" ht="15" hidden="false" customHeight="false" outlineLevel="0" collapsed="false">
      <c r="A815" s="21" t="n">
        <v>791</v>
      </c>
      <c r="B815" s="27" t="n">
        <v>-0.524904558898412</v>
      </c>
      <c r="C815" s="27" t="n">
        <v>-0.460535920321347</v>
      </c>
      <c r="D815" s="24" t="n">
        <f aca="false">$B$6+$B$7*B815</f>
        <v>-0.0024904558898412</v>
      </c>
      <c r="E815" s="24" t="n">
        <f aca="false">$C$6+$C$7*($B$8*B815+SQRT(1-$B$8^2)*C815)</f>
        <v>-0.0212424233967645</v>
      </c>
      <c r="F815" s="24" t="n">
        <f aca="false">$B$9*D815+(1-$B$9)*E815</f>
        <v>-0.0118664396433028</v>
      </c>
      <c r="G815" s="21"/>
      <c r="H815" s="21"/>
      <c r="I815" s="21"/>
      <c r="J815" s="21"/>
      <c r="K815" s="21"/>
      <c r="L815" s="21"/>
      <c r="M815" s="21"/>
      <c r="N815" s="21"/>
      <c r="O815" s="21"/>
      <c r="P815" s="21"/>
    </row>
    <row r="816" customFormat="false" ht="15" hidden="false" customHeight="false" outlineLevel="0" collapsed="false">
      <c r="A816" s="21" t="n">
        <v>792</v>
      </c>
      <c r="B816" s="27" t="n">
        <v>0.730978250241992</v>
      </c>
      <c r="C816" s="27" t="n">
        <v>0.776274366820892</v>
      </c>
      <c r="D816" s="24" t="n">
        <f aca="false">$B$6+$B$7*B816</f>
        <v>0.123097825024199</v>
      </c>
      <c r="E816" s="24" t="n">
        <f aca="false">$C$6+$C$7*($B$8*B816+SQRT(1-$B$8^2)*C816)</f>
        <v>0.271357217938742</v>
      </c>
      <c r="F816" s="24" t="n">
        <f aca="false">$B$9*D816+(1-$B$9)*E816</f>
        <v>0.197227521481471</v>
      </c>
      <c r="G816" s="21"/>
      <c r="H816" s="21"/>
      <c r="I816" s="21"/>
      <c r="J816" s="21"/>
      <c r="K816" s="21"/>
      <c r="L816" s="21"/>
      <c r="M816" s="21"/>
      <c r="N816" s="21"/>
      <c r="O816" s="21"/>
      <c r="P816" s="21"/>
    </row>
    <row r="817" customFormat="false" ht="15" hidden="false" customHeight="false" outlineLevel="0" collapsed="false">
      <c r="A817" s="21" t="n">
        <v>793</v>
      </c>
      <c r="B817" s="27" t="n">
        <v>-1.40173809710801</v>
      </c>
      <c r="C817" s="27" t="n">
        <v>1.36786943974509</v>
      </c>
      <c r="D817" s="24" t="n">
        <f aca="false">$B$6+$B$7*B817</f>
        <v>-0.0901738097108005</v>
      </c>
      <c r="E817" s="24" t="n">
        <f aca="false">$C$6+$C$7*($B$8*B817+SQRT(1-$B$8^2)*C817)</f>
        <v>0.301977049085453</v>
      </c>
      <c r="F817" s="24" t="n">
        <f aca="false">$B$9*D817+(1-$B$9)*E817</f>
        <v>0.105901619687326</v>
      </c>
      <c r="G817" s="21"/>
      <c r="H817" s="21"/>
      <c r="I817" s="21"/>
      <c r="J817" s="21"/>
      <c r="K817" s="21"/>
      <c r="L817" s="21"/>
      <c r="M817" s="21"/>
      <c r="N817" s="21"/>
      <c r="O817" s="21"/>
      <c r="P817" s="21"/>
    </row>
    <row r="818" customFormat="false" ht="15" hidden="false" customHeight="false" outlineLevel="0" collapsed="false">
      <c r="A818" s="21" t="n">
        <v>794</v>
      </c>
      <c r="B818" s="27" t="n">
        <v>0.796205006062266</v>
      </c>
      <c r="C818" s="27" t="n">
        <v>-0.622709643351454</v>
      </c>
      <c r="D818" s="24" t="n">
        <f aca="false">$B$6+$B$7*B818</f>
        <v>0.129620500606227</v>
      </c>
      <c r="E818" s="24" t="n">
        <f aca="false">$C$6+$C$7*($B$8*B818+SQRT(1-$B$8^2)*C818)</f>
        <v>-0.000177470487233905</v>
      </c>
      <c r="F818" s="24" t="n">
        <f aca="false">$B$9*D818+(1-$B$9)*E818</f>
        <v>0.0647215150594963</v>
      </c>
      <c r="G818" s="21"/>
      <c r="H818" s="21"/>
      <c r="I818" s="21"/>
      <c r="J818" s="21"/>
      <c r="K818" s="21"/>
      <c r="L818" s="21"/>
      <c r="M818" s="21"/>
      <c r="N818" s="21"/>
      <c r="O818" s="21"/>
      <c r="P818" s="21"/>
    </row>
    <row r="819" customFormat="false" ht="15" hidden="false" customHeight="false" outlineLevel="0" collapsed="false">
      <c r="A819" s="21" t="n">
        <v>795</v>
      </c>
      <c r="B819" s="27" t="n">
        <v>0.393333409579897</v>
      </c>
      <c r="C819" s="27" t="n">
        <v>1.39272339135471</v>
      </c>
      <c r="D819" s="24" t="n">
        <f aca="false">$B$6+$B$7*B819</f>
        <v>0.0893333409579897</v>
      </c>
      <c r="E819" s="24" t="n">
        <f aca="false">$C$6+$C$7*($B$8*B819+SQRT(1-$B$8^2)*C819)</f>
        <v>0.378650269315802</v>
      </c>
      <c r="F819" s="24" t="n">
        <f aca="false">$B$9*D819+(1-$B$9)*E819</f>
        <v>0.233991805136896</v>
      </c>
      <c r="G819" s="21"/>
      <c r="H819" s="21"/>
      <c r="I819" s="21"/>
      <c r="J819" s="21"/>
      <c r="K819" s="21"/>
      <c r="L819" s="21"/>
      <c r="M819" s="21"/>
      <c r="N819" s="21"/>
      <c r="O819" s="21"/>
      <c r="P819" s="21"/>
    </row>
    <row r="820" customFormat="false" ht="15" hidden="false" customHeight="false" outlineLevel="0" collapsed="false">
      <c r="A820" s="21" t="n">
        <v>796</v>
      </c>
      <c r="B820" s="27" t="n">
        <v>-1.1671236556086</v>
      </c>
      <c r="C820" s="27" t="n">
        <v>0.608942127223254</v>
      </c>
      <c r="D820" s="24" t="n">
        <f aca="false">$B$6+$B$7*B820</f>
        <v>-0.0667123655608597</v>
      </c>
      <c r="E820" s="24" t="n">
        <f aca="false">$C$6+$C$7*($B$8*B820+SQRT(1-$B$8^2)*C820)</f>
        <v>0.16264285334221</v>
      </c>
      <c r="F820" s="24" t="n">
        <f aca="false">$B$9*D820+(1-$B$9)*E820</f>
        <v>0.0479652438906754</v>
      </c>
      <c r="G820" s="21"/>
      <c r="H820" s="21"/>
      <c r="I820" s="21"/>
      <c r="J820" s="21"/>
      <c r="K820" s="21"/>
      <c r="L820" s="21"/>
      <c r="M820" s="21"/>
      <c r="N820" s="21"/>
      <c r="O820" s="21"/>
      <c r="P820" s="21"/>
    </row>
    <row r="821" customFormat="false" ht="15" hidden="false" customHeight="false" outlineLevel="0" collapsed="false">
      <c r="A821" s="21" t="n">
        <v>797</v>
      </c>
      <c r="B821" s="27" t="n">
        <v>0.990288783103384</v>
      </c>
      <c r="C821" s="27" t="n">
        <v>1.21010700262189</v>
      </c>
      <c r="D821" s="24" t="n">
        <f aca="false">$B$6+$B$7*B821</f>
        <v>0.149028878310338</v>
      </c>
      <c r="E821" s="24" t="n">
        <f aca="false">$C$6+$C$7*($B$8*B821+SQRT(1-$B$8^2)*C821)</f>
        <v>0.366743126571528</v>
      </c>
      <c r="F821" s="24" t="n">
        <f aca="false">$B$9*D821+(1-$B$9)*E821</f>
        <v>0.257886002440933</v>
      </c>
      <c r="G821" s="21"/>
      <c r="H821" s="21"/>
      <c r="I821" s="21"/>
      <c r="J821" s="21"/>
      <c r="K821" s="21"/>
      <c r="L821" s="21"/>
      <c r="M821" s="21"/>
      <c r="N821" s="21"/>
      <c r="O821" s="21"/>
      <c r="P821" s="21"/>
    </row>
    <row r="822" customFormat="false" ht="15" hidden="false" customHeight="false" outlineLevel="0" collapsed="false">
      <c r="A822" s="21" t="n">
        <v>798</v>
      </c>
      <c r="B822" s="27" t="n">
        <v>0.992484957824808</v>
      </c>
      <c r="C822" s="27" t="n">
        <v>0.325025751459411</v>
      </c>
      <c r="D822" s="24" t="n">
        <f aca="false">$B$6+$B$7*B822</f>
        <v>0.149248495782481</v>
      </c>
      <c r="E822" s="24" t="n">
        <f aca="false">$C$6+$C$7*($B$8*B822+SQRT(1-$B$8^2)*C822)</f>
        <v>0.19339117786021</v>
      </c>
      <c r="F822" s="24" t="n">
        <f aca="false">$B$9*D822+(1-$B$9)*E822</f>
        <v>0.171319836821345</v>
      </c>
      <c r="G822" s="21"/>
      <c r="H822" s="21"/>
      <c r="I822" s="21"/>
      <c r="J822" s="21"/>
      <c r="K822" s="21"/>
      <c r="L822" s="21"/>
      <c r="M822" s="21"/>
      <c r="N822" s="21"/>
      <c r="O822" s="21"/>
      <c r="P822" s="21"/>
    </row>
    <row r="823" customFormat="false" ht="15" hidden="false" customHeight="false" outlineLevel="0" collapsed="false">
      <c r="A823" s="21" t="n">
        <v>799</v>
      </c>
      <c r="B823" s="27" t="n">
        <v>2.18405186610383</v>
      </c>
      <c r="C823" s="27" t="n">
        <v>-2.28628751641126</v>
      </c>
      <c r="D823" s="24" t="n">
        <f aca="false">$B$6+$B$7*B823</f>
        <v>0.268405186610383</v>
      </c>
      <c r="E823" s="24" t="n">
        <f aca="false">$C$6+$C$7*($B$8*B823+SQRT(1-$B$8^2)*C823)</f>
        <v>-0.270656950996056</v>
      </c>
      <c r="F823" s="24" t="n">
        <f aca="false">$B$9*D823+(1-$B$9)*E823</f>
        <v>-0.00112588219283646</v>
      </c>
      <c r="G823" s="21"/>
      <c r="H823" s="21"/>
      <c r="I823" s="21"/>
      <c r="J823" s="21"/>
      <c r="K823" s="21"/>
      <c r="L823" s="21"/>
      <c r="M823" s="21"/>
      <c r="N823" s="21"/>
      <c r="O823" s="21"/>
      <c r="P823" s="21"/>
    </row>
    <row r="824" customFormat="false" ht="15" hidden="false" customHeight="false" outlineLevel="0" collapsed="false">
      <c r="A824" s="21" t="n">
        <v>800</v>
      </c>
      <c r="B824" s="27" t="n">
        <v>-1.97311212236958</v>
      </c>
      <c r="C824" s="27" t="n">
        <v>-2.57554168495454</v>
      </c>
      <c r="D824" s="24" t="n">
        <f aca="false">$B$6+$B$7*B824</f>
        <v>-0.147311212236957</v>
      </c>
      <c r="E824" s="24" t="n">
        <f aca="false">$C$6+$C$7*($B$8*B824+SQRT(1-$B$8^2)*C824)</f>
        <v>-0.493625520047315</v>
      </c>
      <c r="F824" s="24" t="n">
        <f aca="false">$B$9*D824+(1-$B$9)*E824</f>
        <v>-0.320468366142136</v>
      </c>
      <c r="G824" s="21"/>
      <c r="H824" s="21"/>
      <c r="I824" s="21"/>
      <c r="J824" s="21"/>
      <c r="K824" s="21"/>
      <c r="L824" s="21"/>
      <c r="M824" s="21"/>
      <c r="N824" s="21"/>
      <c r="O824" s="21"/>
      <c r="P824" s="21"/>
    </row>
    <row r="825" customFormat="false" ht="15" hidden="false" customHeight="false" outlineLevel="0" collapsed="false">
      <c r="A825" s="21" t="n">
        <v>801</v>
      </c>
      <c r="B825" s="27" t="n">
        <v>1.55390227857465</v>
      </c>
      <c r="C825" s="27" t="n">
        <v>-0.327287008133081</v>
      </c>
      <c r="D825" s="24" t="n">
        <f aca="false">$B$6+$B$7*B825</f>
        <v>0.205390227857465</v>
      </c>
      <c r="E825" s="24" t="n">
        <f aca="false">$C$6+$C$7*($B$8*B825+SQRT(1-$B$8^2)*C825)</f>
        <v>0.0880211975935318</v>
      </c>
      <c r="F825" s="24" t="n">
        <f aca="false">$B$9*D825+(1-$B$9)*E825</f>
        <v>0.146705712725498</v>
      </c>
      <c r="G825" s="21"/>
      <c r="H825" s="21"/>
      <c r="I825" s="21"/>
      <c r="J825" s="21"/>
      <c r="K825" s="21"/>
      <c r="L825" s="21"/>
      <c r="M825" s="21"/>
      <c r="N825" s="21"/>
      <c r="O825" s="21"/>
      <c r="P825" s="21"/>
    </row>
    <row r="826" customFormat="false" ht="15" hidden="false" customHeight="false" outlineLevel="0" collapsed="false">
      <c r="A826" s="21" t="n">
        <v>802</v>
      </c>
      <c r="B826" s="27" t="n">
        <v>-1.69995196797907</v>
      </c>
      <c r="C826" s="27" t="n">
        <v>1.65839820814844</v>
      </c>
      <c r="D826" s="24" t="n">
        <f aca="false">$B$6+$B$7*B826</f>
        <v>-0.119995196797907</v>
      </c>
      <c r="E826" s="24" t="n">
        <f aca="false">$C$6+$C$7*($B$8*B826+SQRT(1-$B$8^2)*C826)</f>
        <v>0.346980273305607</v>
      </c>
      <c r="F826" s="24" t="n">
        <f aca="false">$B$9*D826+(1-$B$9)*E826</f>
        <v>0.11349253825385</v>
      </c>
      <c r="G826" s="21"/>
      <c r="H826" s="21"/>
      <c r="I826" s="21"/>
      <c r="J826" s="21"/>
      <c r="K826" s="21"/>
      <c r="L826" s="21"/>
      <c r="M826" s="21"/>
      <c r="N826" s="21"/>
      <c r="O826" s="21"/>
      <c r="P826" s="21"/>
    </row>
    <row r="827" customFormat="false" ht="15" hidden="false" customHeight="false" outlineLevel="0" collapsed="false">
      <c r="A827" s="21" t="n">
        <v>803</v>
      </c>
      <c r="B827" s="27" t="n">
        <v>-0.978460353687266</v>
      </c>
      <c r="C827" s="27" t="n">
        <v>0.925754237760456</v>
      </c>
      <c r="D827" s="24" t="n">
        <f aca="false">$B$6+$B$7*B827</f>
        <v>-0.0478460353687266</v>
      </c>
      <c r="E827" s="24" t="n">
        <f aca="false">$C$6+$C$7*($B$8*B827+SQRT(1-$B$8^2)*C827)</f>
        <v>0.232271626631093</v>
      </c>
      <c r="F827" s="24" t="n">
        <f aca="false">$B$9*D827+(1-$B$9)*E827</f>
        <v>0.0922127956311832</v>
      </c>
      <c r="G827" s="21"/>
      <c r="H827" s="21"/>
      <c r="I827" s="21"/>
      <c r="J827" s="21"/>
      <c r="K827" s="21"/>
      <c r="L827" s="21"/>
      <c r="M827" s="21"/>
      <c r="N827" s="21"/>
      <c r="O827" s="21"/>
      <c r="P827" s="21"/>
    </row>
    <row r="828" customFormat="false" ht="15" hidden="false" customHeight="false" outlineLevel="0" collapsed="false">
      <c r="A828" s="21" t="n">
        <v>804</v>
      </c>
      <c r="B828" s="27" t="n">
        <v>-1.02572860086043</v>
      </c>
      <c r="C828" s="27" t="n">
        <v>-0.278183019471703</v>
      </c>
      <c r="D828" s="24" t="n">
        <f aca="false">$B$6+$B$7*B828</f>
        <v>-0.0525728600860429</v>
      </c>
      <c r="E828" s="24" t="n">
        <f aca="false">$C$6+$C$7*($B$8*B828+SQRT(1-$B$8^2)*C828)</f>
        <v>-0.00554166025940826</v>
      </c>
      <c r="F828" s="24" t="n">
        <f aca="false">$B$9*D828+(1-$B$9)*E828</f>
        <v>-0.0290572601727256</v>
      </c>
      <c r="G828" s="21"/>
      <c r="H828" s="21"/>
      <c r="I828" s="21"/>
      <c r="J828" s="21"/>
      <c r="K828" s="21"/>
      <c r="L828" s="21"/>
      <c r="M828" s="21"/>
      <c r="N828" s="21"/>
      <c r="O828" s="21"/>
      <c r="P828" s="21"/>
    </row>
    <row r="829" customFormat="false" ht="15" hidden="false" customHeight="false" outlineLevel="0" collapsed="false">
      <c r="A829" s="21" t="n">
        <v>805</v>
      </c>
      <c r="B829" s="27" t="n">
        <v>1.39353724834491</v>
      </c>
      <c r="C829" s="27" t="n">
        <v>0.426638399106916</v>
      </c>
      <c r="D829" s="24" t="n">
        <f aca="false">$B$6+$B$7*B829</f>
        <v>0.189353724834491</v>
      </c>
      <c r="E829" s="24" t="n">
        <f aca="false">$C$6+$C$7*($B$8*B829+SQRT(1-$B$8^2)*C829)</f>
        <v>0.229345200532982</v>
      </c>
      <c r="F829" s="24" t="n">
        <f aca="false">$B$9*D829+(1-$B$9)*E829</f>
        <v>0.209349462683737</v>
      </c>
      <c r="G829" s="21"/>
      <c r="H829" s="21"/>
      <c r="I829" s="21"/>
      <c r="J829" s="21"/>
      <c r="K829" s="21"/>
      <c r="L829" s="21"/>
      <c r="M829" s="21"/>
      <c r="N829" s="21"/>
      <c r="O829" s="21"/>
      <c r="P829" s="21"/>
    </row>
    <row r="830" customFormat="false" ht="15" hidden="false" customHeight="false" outlineLevel="0" collapsed="false">
      <c r="A830" s="21" t="n">
        <v>806</v>
      </c>
      <c r="B830" s="27" t="n">
        <v>0.911569058107145</v>
      </c>
      <c r="C830" s="27" t="n">
        <v>0.881165714961899</v>
      </c>
      <c r="D830" s="24" t="n">
        <f aca="false">$B$6+$B$7*B830</f>
        <v>0.141156905810715</v>
      </c>
      <c r="E830" s="24" t="n">
        <f aca="false">$C$6+$C$7*($B$8*B830+SQRT(1-$B$8^2)*C830)</f>
        <v>0.299135272763596</v>
      </c>
      <c r="F830" s="24" t="n">
        <f aca="false">$B$9*D830+(1-$B$9)*E830</f>
        <v>0.220146089287155</v>
      </c>
      <c r="G830" s="21"/>
      <c r="H830" s="21"/>
      <c r="I830" s="21"/>
      <c r="J830" s="21"/>
      <c r="K830" s="21"/>
      <c r="L830" s="21"/>
      <c r="M830" s="21"/>
      <c r="N830" s="21"/>
      <c r="O830" s="21"/>
      <c r="P830" s="21"/>
    </row>
    <row r="831" customFormat="false" ht="15" hidden="false" customHeight="false" outlineLevel="0" collapsed="false">
      <c r="A831" s="21" t="n">
        <v>807</v>
      </c>
      <c r="B831" s="27" t="n">
        <v>1.90765512694329</v>
      </c>
      <c r="C831" s="27" t="n">
        <v>0.749018183428422</v>
      </c>
      <c r="D831" s="24" t="n">
        <f aca="false">$B$6+$B$7*B831</f>
        <v>0.240765512694329</v>
      </c>
      <c r="E831" s="24" t="n">
        <f aca="false">$C$6+$C$7*($B$8*B831+SQRT(1-$B$8^2)*C831)</f>
        <v>0.313083193675012</v>
      </c>
      <c r="F831" s="24" t="n">
        <f aca="false">$B$9*D831+(1-$B$9)*E831</f>
        <v>0.276924353184671</v>
      </c>
      <c r="G831" s="21"/>
      <c r="H831" s="21"/>
      <c r="I831" s="21"/>
      <c r="J831" s="21"/>
      <c r="K831" s="21"/>
      <c r="L831" s="21"/>
      <c r="M831" s="21"/>
      <c r="N831" s="21"/>
      <c r="O831" s="21"/>
      <c r="P831" s="21"/>
    </row>
    <row r="832" customFormat="false" ht="15" hidden="false" customHeight="false" outlineLevel="0" collapsed="false">
      <c r="A832" s="21" t="n">
        <v>808</v>
      </c>
      <c r="B832" s="27" t="n">
        <v>-0.405050287492073</v>
      </c>
      <c r="C832" s="27" t="n">
        <v>-0.136248250667649</v>
      </c>
      <c r="D832" s="24" t="n">
        <f aca="false">$B$6+$B$7*B832</f>
        <v>0.00949497125079267</v>
      </c>
      <c r="E832" s="24" t="n">
        <f aca="false">$C$6+$C$7*($B$8*B832+SQRT(1-$B$8^2)*C832)</f>
        <v>0.0470988931017124</v>
      </c>
      <c r="F832" s="24" t="n">
        <f aca="false">$B$9*D832+(1-$B$9)*E832</f>
        <v>0.0282969321762525</v>
      </c>
      <c r="G832" s="21"/>
      <c r="H832" s="21"/>
      <c r="I832" s="21"/>
      <c r="J832" s="21"/>
      <c r="K832" s="21"/>
      <c r="L832" s="21"/>
      <c r="M832" s="21"/>
      <c r="N832" s="21"/>
      <c r="O832" s="21"/>
      <c r="P832" s="21"/>
    </row>
    <row r="833" customFormat="false" ht="15" hidden="false" customHeight="false" outlineLevel="0" collapsed="false">
      <c r="A833" s="21" t="n">
        <v>809</v>
      </c>
      <c r="B833" s="27" t="n">
        <v>-0.0281065506240592</v>
      </c>
      <c r="C833" s="27" t="n">
        <v>-0.54552365394421</v>
      </c>
      <c r="D833" s="24" t="n">
        <f aca="false">$B$6+$B$7*B833</f>
        <v>0.0471893449375941</v>
      </c>
      <c r="E833" s="24" t="n">
        <f aca="false">$C$6+$C$7*($B$8*B833+SQRT(1-$B$8^2)*C833)</f>
        <v>-0.0180246296075178</v>
      </c>
      <c r="F833" s="24" t="n">
        <f aca="false">$B$9*D833+(1-$B$9)*E833</f>
        <v>0.0145823576650381</v>
      </c>
      <c r="G833" s="21"/>
      <c r="H833" s="21"/>
      <c r="I833" s="21"/>
      <c r="J833" s="21"/>
      <c r="K833" s="21"/>
      <c r="L833" s="21"/>
      <c r="M833" s="21"/>
      <c r="N833" s="21"/>
      <c r="O833" s="21"/>
      <c r="P833" s="21"/>
    </row>
    <row r="834" customFormat="false" ht="15" hidden="false" customHeight="false" outlineLevel="0" collapsed="false">
      <c r="A834" s="21" t="n">
        <v>810</v>
      </c>
      <c r="B834" s="27" t="n">
        <v>0.120651173326867</v>
      </c>
      <c r="C834" s="27" t="n">
        <v>0.108226007068098</v>
      </c>
      <c r="D834" s="24" t="n">
        <f aca="false">$B$6+$B$7*B834</f>
        <v>0.0620651173326867</v>
      </c>
      <c r="E834" s="24" t="n">
        <f aca="false">$C$6+$C$7*($B$8*B834+SQRT(1-$B$8^2)*C834)</f>
        <v>0.11603392647033</v>
      </c>
      <c r="F834" s="24" t="n">
        <f aca="false">$B$9*D834+(1-$B$9)*E834</f>
        <v>0.0890495219015082</v>
      </c>
      <c r="G834" s="21"/>
      <c r="H834" s="21"/>
      <c r="I834" s="21"/>
      <c r="J834" s="21"/>
      <c r="K834" s="21"/>
      <c r="L834" s="21"/>
      <c r="M834" s="21"/>
      <c r="N834" s="21"/>
      <c r="O834" s="21"/>
      <c r="P834" s="21"/>
    </row>
    <row r="835" customFormat="false" ht="15" hidden="false" customHeight="false" outlineLevel="0" collapsed="false">
      <c r="A835" s="21" t="n">
        <v>811</v>
      </c>
      <c r="B835" s="27" t="n">
        <v>-0.921233427129144</v>
      </c>
      <c r="C835" s="27" t="n">
        <v>-0.207643544891516</v>
      </c>
      <c r="D835" s="24" t="n">
        <f aca="false">$B$6+$B$7*B835</f>
        <v>-0.0421233427129144</v>
      </c>
      <c r="E835" s="24" t="n">
        <f aca="false">$C$6+$C$7*($B$8*B835+SQRT(1-$B$8^2)*C835)</f>
        <v>0.0124610042454818</v>
      </c>
      <c r="F835" s="24" t="n">
        <f aca="false">$B$9*D835+(1-$B$9)*E835</f>
        <v>-0.0148311692337163</v>
      </c>
      <c r="G835" s="21"/>
      <c r="H835" s="21"/>
      <c r="I835" s="21"/>
      <c r="J835" s="21"/>
      <c r="K835" s="21"/>
      <c r="L835" s="21"/>
      <c r="M835" s="21"/>
      <c r="N835" s="21"/>
      <c r="O835" s="21"/>
      <c r="P835" s="21"/>
    </row>
    <row r="836" customFormat="false" ht="15" hidden="false" customHeight="false" outlineLevel="0" collapsed="false">
      <c r="A836" s="21" t="n">
        <v>812</v>
      </c>
      <c r="B836" s="27" t="n">
        <v>-0.743292938602045</v>
      </c>
      <c r="C836" s="27" t="n">
        <v>-0.762443008243792</v>
      </c>
      <c r="D836" s="24" t="n">
        <f aca="false">$B$6+$B$7*B836</f>
        <v>-0.0243292938602045</v>
      </c>
      <c r="E836" s="24" t="n">
        <f aca="false">$C$6+$C$7*($B$8*B836+SQRT(1-$B$8^2)*C836)</f>
        <v>-0.0891394237960752</v>
      </c>
      <c r="F836" s="24" t="n">
        <f aca="false">$B$9*D836+(1-$B$9)*E836</f>
        <v>-0.0567343588281399</v>
      </c>
      <c r="G836" s="21"/>
      <c r="H836" s="21"/>
      <c r="I836" s="21"/>
      <c r="J836" s="21"/>
      <c r="K836" s="21"/>
      <c r="L836" s="21"/>
      <c r="M836" s="21"/>
      <c r="N836" s="21"/>
      <c r="O836" s="21"/>
      <c r="P836" s="21"/>
    </row>
    <row r="837" customFormat="false" ht="15" hidden="false" customHeight="false" outlineLevel="0" collapsed="false">
      <c r="A837" s="21" t="n">
        <v>813</v>
      </c>
      <c r="B837" s="27" t="n">
        <v>-0.388264376395885</v>
      </c>
      <c r="C837" s="27" t="n">
        <v>-0.684139224810384</v>
      </c>
      <c r="D837" s="24" t="n">
        <f aca="false">$B$6+$B$7*B837</f>
        <v>0.0111735623604115</v>
      </c>
      <c r="E837" s="24" t="n">
        <f aca="false">$C$6+$C$7*($B$8*B837+SQRT(1-$B$8^2)*C837)</f>
        <v>-0.0595939361605291</v>
      </c>
      <c r="F837" s="24" t="n">
        <f aca="false">$B$9*D837+(1-$B$9)*E837</f>
        <v>-0.0242101869000588</v>
      </c>
      <c r="G837" s="21"/>
      <c r="H837" s="21"/>
      <c r="I837" s="21"/>
      <c r="J837" s="21"/>
      <c r="K837" s="21"/>
      <c r="L837" s="21"/>
      <c r="M837" s="21"/>
      <c r="N837" s="21"/>
      <c r="O837" s="21"/>
      <c r="P837" s="21"/>
    </row>
    <row r="838" customFormat="false" ht="15" hidden="false" customHeight="false" outlineLevel="0" collapsed="false">
      <c r="A838" s="21" t="n">
        <v>814</v>
      </c>
      <c r="B838" s="27" t="n">
        <v>-0.327807984486554</v>
      </c>
      <c r="C838" s="27" t="n">
        <v>-0.526463948701646</v>
      </c>
      <c r="D838" s="24" t="n">
        <f aca="false">$B$6+$B$7*B838</f>
        <v>0.0172192015513446</v>
      </c>
      <c r="E838" s="24" t="n">
        <f aca="false">$C$6+$C$7*($B$8*B838+SQRT(1-$B$8^2)*C838)</f>
        <v>-0.0262777627626471</v>
      </c>
      <c r="F838" s="24" t="n">
        <f aca="false">$B$9*D838+(1-$B$9)*E838</f>
        <v>-0.00452928060565126</v>
      </c>
      <c r="G838" s="21"/>
      <c r="H838" s="21"/>
      <c r="I838" s="21"/>
      <c r="J838" s="21"/>
      <c r="K838" s="21"/>
      <c r="L838" s="21"/>
      <c r="M838" s="21"/>
      <c r="N838" s="21"/>
      <c r="O838" s="21"/>
      <c r="P838" s="21"/>
    </row>
    <row r="839" customFormat="false" ht="15" hidden="false" customHeight="false" outlineLevel="0" collapsed="false">
      <c r="A839" s="21" t="n">
        <v>815</v>
      </c>
      <c r="B839" s="27" t="n">
        <v>0.627297996441603</v>
      </c>
      <c r="C839" s="27" t="n">
        <v>-1.29139716670852</v>
      </c>
      <c r="D839" s="24" t="n">
        <f aca="false">$B$6+$B$7*B839</f>
        <v>0.11272979964416</v>
      </c>
      <c r="E839" s="24" t="n">
        <f aca="false">$C$6+$C$7*($B$8*B839+SQRT(1-$B$8^2)*C839)</f>
        <v>-0.137969209239278</v>
      </c>
      <c r="F839" s="24" t="n">
        <f aca="false">$B$9*D839+(1-$B$9)*E839</f>
        <v>-0.0126197047975587</v>
      </c>
      <c r="G839" s="21"/>
      <c r="H839" s="21"/>
      <c r="I839" s="21"/>
      <c r="J839" s="21"/>
      <c r="K839" s="21"/>
      <c r="L839" s="21"/>
      <c r="M839" s="21"/>
      <c r="N839" s="21"/>
      <c r="O839" s="21"/>
      <c r="P839" s="21"/>
    </row>
    <row r="840" customFormat="false" ht="15" hidden="false" customHeight="false" outlineLevel="0" collapsed="false">
      <c r="A840" s="21" t="n">
        <v>816</v>
      </c>
      <c r="B840" s="27" t="n">
        <v>0.831102575263646</v>
      </c>
      <c r="C840" s="27" t="n">
        <v>-0.737551107463167</v>
      </c>
      <c r="D840" s="24" t="n">
        <f aca="false">$B$6+$B$7*B840</f>
        <v>0.133110257526365</v>
      </c>
      <c r="E840" s="24" t="n">
        <f aca="false">$C$6+$C$7*($B$8*B840+SQRT(1-$B$8^2)*C840)</f>
        <v>-0.0212858067902062</v>
      </c>
      <c r="F840" s="24" t="n">
        <f aca="false">$B$9*D840+(1-$B$9)*E840</f>
        <v>0.0559122253680792</v>
      </c>
      <c r="G840" s="21"/>
      <c r="H840" s="21"/>
      <c r="I840" s="21"/>
      <c r="J840" s="21"/>
      <c r="K840" s="21"/>
      <c r="L840" s="21"/>
      <c r="M840" s="21"/>
      <c r="N840" s="21"/>
      <c r="O840" s="21"/>
      <c r="P840" s="21"/>
    </row>
    <row r="841" customFormat="false" ht="15" hidden="false" customHeight="false" outlineLevel="0" collapsed="false">
      <c r="A841" s="21" t="n">
        <v>817</v>
      </c>
      <c r="B841" s="27" t="n">
        <v>0.0783252566328889</v>
      </c>
      <c r="C841" s="27" t="n">
        <v>0.472829504339907</v>
      </c>
      <c r="D841" s="24" t="n">
        <f aca="false">$B$6+$B$7*B841</f>
        <v>0.0578325256632889</v>
      </c>
      <c r="E841" s="24" t="n">
        <f aca="false">$C$6+$C$7*($B$8*B841+SQRT(1-$B$8^2)*C841)</f>
        <v>0.185788291942584</v>
      </c>
      <c r="F841" s="24" t="n">
        <f aca="false">$B$9*D841+(1-$B$9)*E841</f>
        <v>0.121810408802936</v>
      </c>
      <c r="G841" s="21"/>
      <c r="H841" s="21"/>
      <c r="I841" s="21"/>
      <c r="J841" s="21"/>
      <c r="K841" s="21"/>
      <c r="L841" s="21"/>
      <c r="M841" s="21"/>
      <c r="N841" s="21"/>
      <c r="O841" s="21"/>
      <c r="P841" s="21"/>
    </row>
    <row r="842" customFormat="false" ht="15" hidden="false" customHeight="false" outlineLevel="0" collapsed="false">
      <c r="A842" s="21" t="n">
        <v>818</v>
      </c>
      <c r="B842" s="27" t="n">
        <v>0.3496731048655</v>
      </c>
      <c r="C842" s="27" t="n">
        <v>-2.15422309862723</v>
      </c>
      <c r="D842" s="24" t="n">
        <f aca="false">$B$6+$B$7*B842</f>
        <v>0.08496731048655</v>
      </c>
      <c r="E842" s="24" t="n">
        <f aca="false">$C$6+$C$7*($B$8*B842+SQRT(1-$B$8^2)*C842)</f>
        <v>-0.3181528665057</v>
      </c>
      <c r="F842" s="24" t="n">
        <f aca="false">$B$9*D842+(1-$B$9)*E842</f>
        <v>-0.116592778009575</v>
      </c>
      <c r="G842" s="21"/>
      <c r="H842" s="21"/>
      <c r="I842" s="21"/>
      <c r="J842" s="21"/>
      <c r="K842" s="21"/>
      <c r="L842" s="21"/>
      <c r="M842" s="21"/>
      <c r="N842" s="21"/>
      <c r="O842" s="21"/>
      <c r="P842" s="21"/>
    </row>
    <row r="843" customFormat="false" ht="15" hidden="false" customHeight="false" outlineLevel="0" collapsed="false">
      <c r="A843" s="21" t="n">
        <v>819</v>
      </c>
      <c r="B843" s="27" t="n">
        <v>0.458704220167967</v>
      </c>
      <c r="C843" s="27" t="n">
        <v>0.182018579464031</v>
      </c>
      <c r="D843" s="24" t="n">
        <f aca="false">$B$6+$B$7*B843</f>
        <v>0.0958704220167967</v>
      </c>
      <c r="E843" s="24" t="n">
        <f aca="false">$C$6+$C$7*($B$8*B843+SQRT(1-$B$8^2)*C843)</f>
        <v>0.144016380278167</v>
      </c>
      <c r="F843" s="24" t="n">
        <f aca="false">$B$9*D843+(1-$B$9)*E843</f>
        <v>0.119943401147482</v>
      </c>
      <c r="G843" s="21"/>
      <c r="H843" s="21"/>
      <c r="I843" s="21"/>
      <c r="J843" s="21"/>
      <c r="K843" s="21"/>
      <c r="L843" s="21"/>
      <c r="M843" s="21"/>
      <c r="N843" s="21"/>
      <c r="O843" s="21"/>
      <c r="P843" s="21"/>
    </row>
    <row r="844" customFormat="false" ht="15" hidden="false" customHeight="false" outlineLevel="0" collapsed="false">
      <c r="A844" s="21" t="n">
        <v>820</v>
      </c>
      <c r="B844" s="27" t="n">
        <v>-1.01575424915942</v>
      </c>
      <c r="C844" s="27" t="n">
        <v>0.558122366772468</v>
      </c>
      <c r="D844" s="24" t="n">
        <f aca="false">$B$6+$B$7*B844</f>
        <v>-0.0515754249159423</v>
      </c>
      <c r="E844" s="24" t="n">
        <f aca="false">$C$6+$C$7*($B$8*B844+SQRT(1-$B$8^2)*C844)</f>
        <v>0.158739031043786</v>
      </c>
      <c r="F844" s="24" t="n">
        <f aca="false">$B$9*D844+(1-$B$9)*E844</f>
        <v>0.0535818030639217</v>
      </c>
      <c r="G844" s="21"/>
      <c r="H844" s="21"/>
      <c r="I844" s="21"/>
      <c r="J844" s="21"/>
      <c r="K844" s="21"/>
      <c r="L844" s="21"/>
      <c r="M844" s="21"/>
      <c r="N844" s="21"/>
      <c r="O844" s="21"/>
      <c r="P844" s="21"/>
    </row>
    <row r="845" customFormat="false" ht="15" hidden="false" customHeight="false" outlineLevel="0" collapsed="false">
      <c r="A845" s="21" t="n">
        <v>821</v>
      </c>
      <c r="B845" s="27" t="n">
        <v>-0.162165764831373</v>
      </c>
      <c r="C845" s="27" t="n">
        <v>1.19120963953862</v>
      </c>
      <c r="D845" s="24" t="n">
        <f aca="false">$B$6+$B$7*B845</f>
        <v>0.0337834235168627</v>
      </c>
      <c r="E845" s="24" t="n">
        <f aca="false">$C$6+$C$7*($B$8*B845+SQRT(1-$B$8^2)*C845)</f>
        <v>0.316941832891089</v>
      </c>
      <c r="F845" s="24" t="n">
        <f aca="false">$B$9*D845+(1-$B$9)*E845</f>
        <v>0.175362628203976</v>
      </c>
      <c r="G845" s="21"/>
      <c r="H845" s="21"/>
      <c r="I845" s="21"/>
      <c r="J845" s="21"/>
      <c r="K845" s="21"/>
      <c r="L845" s="21"/>
      <c r="M845" s="21"/>
      <c r="N845" s="21"/>
      <c r="O845" s="21"/>
      <c r="P845" s="21"/>
    </row>
    <row r="846" customFormat="false" ht="15" hidden="false" customHeight="false" outlineLevel="0" collapsed="false">
      <c r="A846" s="21" t="n">
        <v>822</v>
      </c>
      <c r="B846" s="27" t="n">
        <v>1.1658126575929</v>
      </c>
      <c r="C846" s="27" t="n">
        <v>-1.30159371880081</v>
      </c>
      <c r="D846" s="24" t="n">
        <f aca="false">$B$6+$B$7*B846</f>
        <v>0.16658126575929</v>
      </c>
      <c r="E846" s="24" t="n">
        <f aca="false">$C$6+$C$7*($B$8*B846+SQRT(1-$B$8^2)*C846)</f>
        <v>-0.118426730774171</v>
      </c>
      <c r="F846" s="24" t="n">
        <f aca="false">$B$9*D846+(1-$B$9)*E846</f>
        <v>0.0240772674925594</v>
      </c>
      <c r="G846" s="21"/>
      <c r="H846" s="21"/>
      <c r="I846" s="21"/>
      <c r="J846" s="21"/>
      <c r="K846" s="21"/>
      <c r="L846" s="21"/>
      <c r="M846" s="21"/>
      <c r="N846" s="21"/>
      <c r="O846" s="21"/>
      <c r="P846" s="21"/>
    </row>
    <row r="847" customFormat="false" ht="15" hidden="false" customHeight="false" outlineLevel="0" collapsed="false">
      <c r="A847" s="21" t="n">
        <v>823</v>
      </c>
      <c r="B847" s="27" t="n">
        <v>1.2055179886291</v>
      </c>
      <c r="C847" s="27" t="n">
        <v>-0.399152946085674</v>
      </c>
      <c r="D847" s="24" t="n">
        <f aca="false">$B$6+$B$7*B847</f>
        <v>0.17055179886291</v>
      </c>
      <c r="E847" s="24" t="n">
        <f aca="false">$C$6+$C$7*($B$8*B847+SQRT(1-$B$8^2)*C847)</f>
        <v>0.0600030357660805</v>
      </c>
      <c r="F847" s="24" t="n">
        <f aca="false">$B$9*D847+(1-$B$9)*E847</f>
        <v>0.115277417314495</v>
      </c>
      <c r="G847" s="21"/>
      <c r="H847" s="21"/>
      <c r="I847" s="21"/>
      <c r="J847" s="21"/>
      <c r="K847" s="21"/>
      <c r="L847" s="21"/>
      <c r="M847" s="21"/>
      <c r="N847" s="21"/>
      <c r="O847" s="21"/>
      <c r="P847" s="21"/>
    </row>
    <row r="848" customFormat="false" ht="15" hidden="false" customHeight="false" outlineLevel="0" collapsed="false">
      <c r="A848" s="21" t="n">
        <v>824</v>
      </c>
      <c r="B848" s="27" t="n">
        <v>0.142111089525008</v>
      </c>
      <c r="C848" s="27" t="n">
        <v>0.127180485160891</v>
      </c>
      <c r="D848" s="24" t="n">
        <f aca="false">$B$6+$B$7*B848</f>
        <v>0.0642111089525008</v>
      </c>
      <c r="E848" s="24" t="n">
        <f aca="false">$C$6+$C$7*($B$8*B848+SQRT(1-$B$8^2)*C848)</f>
        <v>0.120606627091704</v>
      </c>
      <c r="F848" s="24" t="n">
        <f aca="false">$B$9*D848+(1-$B$9)*E848</f>
        <v>0.0924088680221022</v>
      </c>
      <c r="G848" s="21"/>
      <c r="H848" s="21"/>
      <c r="I848" s="21"/>
      <c r="J848" s="21"/>
      <c r="K848" s="21"/>
      <c r="L848" s="21"/>
      <c r="M848" s="21"/>
      <c r="N848" s="21"/>
      <c r="O848" s="21"/>
      <c r="P848" s="21"/>
    </row>
    <row r="849" customFormat="false" ht="15" hidden="false" customHeight="false" outlineLevel="0" collapsed="false">
      <c r="A849" s="21" t="n">
        <v>825</v>
      </c>
      <c r="B849" s="27" t="n">
        <v>-0.480896789446355</v>
      </c>
      <c r="C849" s="27" t="n">
        <v>0.805836298476162</v>
      </c>
      <c r="D849" s="24" t="n">
        <f aca="false">$B$6+$B$7*B849</f>
        <v>0.00191032105536448</v>
      </c>
      <c r="E849" s="24" t="n">
        <f aca="false">$C$6+$C$7*($B$8*B849+SQRT(1-$B$8^2)*C849)</f>
        <v>0.228675148220524</v>
      </c>
      <c r="F849" s="24" t="n">
        <f aca="false">$B$9*D849+(1-$B$9)*E849</f>
        <v>0.115292734637944</v>
      </c>
      <c r="G849" s="21"/>
      <c r="H849" s="21"/>
      <c r="I849" s="21"/>
      <c r="J849" s="21"/>
      <c r="K849" s="21"/>
      <c r="L849" s="21"/>
      <c r="M849" s="21"/>
      <c r="N849" s="21"/>
      <c r="O849" s="21"/>
      <c r="P849" s="21"/>
    </row>
    <row r="850" customFormat="false" ht="15" hidden="false" customHeight="false" outlineLevel="0" collapsed="false">
      <c r="A850" s="21" t="n">
        <v>826</v>
      </c>
      <c r="B850" s="27" t="n">
        <v>0.376291153131862</v>
      </c>
      <c r="C850" s="27" t="n">
        <v>-0.431782229419458</v>
      </c>
      <c r="D850" s="24" t="n">
        <f aca="false">$B$6+$B$7*B850</f>
        <v>0.0876291153131862</v>
      </c>
      <c r="E850" s="24" t="n">
        <f aca="false">$C$6+$C$7*($B$8*B850+SQRT(1-$B$8^2)*C850)</f>
        <v>0.0204399547589533</v>
      </c>
      <c r="F850" s="24" t="n">
        <f aca="false">$B$9*D850+(1-$B$9)*E850</f>
        <v>0.0540345350360697</v>
      </c>
      <c r="G850" s="21"/>
      <c r="H850" s="21"/>
      <c r="I850" s="21"/>
      <c r="J850" s="21"/>
      <c r="K850" s="21"/>
      <c r="L850" s="21"/>
      <c r="M850" s="21"/>
      <c r="N850" s="21"/>
      <c r="O850" s="21"/>
      <c r="P850" s="21"/>
    </row>
    <row r="851" customFormat="false" ht="15" hidden="false" customHeight="false" outlineLevel="0" collapsed="false">
      <c r="A851" s="21" t="n">
        <v>827</v>
      </c>
      <c r="B851" s="27" t="n">
        <v>-0.362095222531769</v>
      </c>
      <c r="C851" s="27" t="n">
        <v>-1.51890053041375</v>
      </c>
      <c r="D851" s="24" t="n">
        <f aca="false">$B$6+$B$7*B851</f>
        <v>0.0137904777468231</v>
      </c>
      <c r="E851" s="24" t="n">
        <f aca="false">$C$6+$C$7*($B$8*B851+SQRT(1-$B$8^2)*C851)</f>
        <v>-0.222126310465783</v>
      </c>
      <c r="F851" s="24" t="n">
        <f aca="false">$B$9*D851+(1-$B$9)*E851</f>
        <v>-0.10416791635948</v>
      </c>
      <c r="G851" s="21"/>
      <c r="H851" s="21"/>
      <c r="I851" s="21"/>
      <c r="J851" s="21"/>
      <c r="K851" s="21"/>
      <c r="L851" s="21"/>
      <c r="M851" s="21"/>
      <c r="N851" s="21"/>
      <c r="O851" s="21"/>
      <c r="P851" s="21"/>
    </row>
    <row r="852" customFormat="false" ht="15" hidden="false" customHeight="false" outlineLevel="0" collapsed="false">
      <c r="A852" s="21" t="n">
        <v>828</v>
      </c>
      <c r="B852" s="27" t="n">
        <v>-1.14111222326792</v>
      </c>
      <c r="C852" s="27" t="n">
        <v>0.915149150015209</v>
      </c>
      <c r="D852" s="24" t="n">
        <f aca="false">$B$6+$B$7*B852</f>
        <v>-0.0641112223267922</v>
      </c>
      <c r="E852" s="24" t="n">
        <f aca="false">$C$6+$C$7*($B$8*B852+SQRT(1-$B$8^2)*C852)</f>
        <v>0.223687387555603</v>
      </c>
      <c r="F852" s="24" t="n">
        <f aca="false">$B$9*D852+(1-$B$9)*E852</f>
        <v>0.0797880826144054</v>
      </c>
      <c r="G852" s="21"/>
      <c r="H852" s="21"/>
      <c r="I852" s="21"/>
      <c r="J852" s="21"/>
      <c r="K852" s="21"/>
      <c r="L852" s="21"/>
      <c r="M852" s="21"/>
      <c r="N852" s="21"/>
      <c r="O852" s="21"/>
      <c r="P852" s="21"/>
    </row>
    <row r="853" customFormat="false" ht="15" hidden="false" customHeight="false" outlineLevel="0" collapsed="false">
      <c r="A853" s="21" t="n">
        <v>829</v>
      </c>
      <c r="B853" s="27" t="n">
        <v>1.22524306013413</v>
      </c>
      <c r="C853" s="27" t="n">
        <v>-0.163119809207665</v>
      </c>
      <c r="D853" s="24" t="n">
        <f aca="false">$B$6+$B$7*B853</f>
        <v>0.172524306013413</v>
      </c>
      <c r="E853" s="24" t="n">
        <f aca="false">$C$6+$C$7*($B$8*B853+SQRT(1-$B$8^2)*C853)</f>
        <v>0.107044898445451</v>
      </c>
      <c r="F853" s="24" t="n">
        <f aca="false">$B$9*D853+(1-$B$9)*E853</f>
        <v>0.139784602229432</v>
      </c>
      <c r="G853" s="21"/>
      <c r="H853" s="21"/>
      <c r="I853" s="21"/>
      <c r="J853" s="21"/>
      <c r="K853" s="21"/>
      <c r="L853" s="21"/>
      <c r="M853" s="21"/>
      <c r="N853" s="21"/>
      <c r="O853" s="21"/>
      <c r="P853" s="21"/>
    </row>
    <row r="854" customFormat="false" ht="15" hidden="false" customHeight="false" outlineLevel="0" collapsed="false">
      <c r="A854" s="21" t="n">
        <v>830</v>
      </c>
      <c r="B854" s="27" t="n">
        <v>0.536047517518242</v>
      </c>
      <c r="C854" s="27" t="n">
        <v>-0.211977683895672</v>
      </c>
      <c r="D854" s="24" t="n">
        <f aca="false">$B$6+$B$7*B854</f>
        <v>0.103604751751824</v>
      </c>
      <c r="E854" s="24" t="n">
        <f aca="false">$C$6+$C$7*($B$8*B854+SQRT(1-$B$8^2)*C854)</f>
        <v>0.0699029277086191</v>
      </c>
      <c r="F854" s="24" t="n">
        <f aca="false">$B$9*D854+(1-$B$9)*E854</f>
        <v>0.0867538397302216</v>
      </c>
      <c r="G854" s="21"/>
      <c r="H854" s="21"/>
      <c r="I854" s="21"/>
      <c r="J854" s="21"/>
      <c r="K854" s="21"/>
      <c r="L854" s="21"/>
      <c r="M854" s="21"/>
      <c r="N854" s="21"/>
      <c r="O854" s="21"/>
      <c r="P854" s="21"/>
    </row>
    <row r="855" customFormat="false" ht="15" hidden="false" customHeight="false" outlineLevel="0" collapsed="false">
      <c r="A855" s="21" t="n">
        <v>831</v>
      </c>
      <c r="B855" s="27" t="n">
        <v>-1.00217001905775</v>
      </c>
      <c r="C855" s="27" t="n">
        <v>0.493209007543656</v>
      </c>
      <c r="D855" s="24" t="n">
        <f aca="false">$B$6+$B$7*B855</f>
        <v>-0.0502170019057747</v>
      </c>
      <c r="E855" s="24" t="n">
        <f aca="false">$C$6+$C$7*($B$8*B855+SQRT(1-$B$8^2)*C855)</f>
        <v>0.146562031639807</v>
      </c>
      <c r="F855" s="24" t="n">
        <f aca="false">$B$9*D855+(1-$B$9)*E855</f>
        <v>0.048172514867016</v>
      </c>
      <c r="G855" s="21"/>
      <c r="H855" s="21"/>
      <c r="I855" s="21"/>
      <c r="J855" s="21"/>
      <c r="K855" s="21"/>
      <c r="L855" s="21"/>
      <c r="M855" s="21"/>
      <c r="N855" s="21"/>
      <c r="O855" s="21"/>
      <c r="P855" s="21"/>
    </row>
    <row r="856" customFormat="false" ht="15" hidden="false" customHeight="false" outlineLevel="0" collapsed="false">
      <c r="A856" s="21" t="n">
        <v>832</v>
      </c>
      <c r="B856" s="27" t="n">
        <v>0.0686722856049875</v>
      </c>
      <c r="C856" s="27" t="n">
        <v>-0.445109559008786</v>
      </c>
      <c r="D856" s="24" t="n">
        <f aca="false">$B$6+$B$7*B856</f>
        <v>0.0568672285604988</v>
      </c>
      <c r="E856" s="24" t="n">
        <f aca="false">$C$6+$C$7*($B$8*B856+SQRT(1-$B$8^2)*C856)</f>
        <v>0.00552358748765826</v>
      </c>
      <c r="F856" s="24" t="n">
        <f aca="false">$B$9*D856+(1-$B$9)*E856</f>
        <v>0.0311954080240785</v>
      </c>
      <c r="G856" s="21"/>
      <c r="H856" s="21"/>
      <c r="I856" s="21"/>
      <c r="J856" s="21"/>
      <c r="K856" s="21"/>
      <c r="L856" s="21"/>
      <c r="M856" s="21"/>
      <c r="N856" s="21"/>
      <c r="O856" s="21"/>
      <c r="P856" s="21"/>
    </row>
    <row r="857" customFormat="false" ht="15" hidden="false" customHeight="false" outlineLevel="0" collapsed="false">
      <c r="A857" s="21" t="n">
        <v>833</v>
      </c>
      <c r="B857" s="27" t="n">
        <v>-1.65497015537071</v>
      </c>
      <c r="C857" s="27" t="n">
        <v>-0.49213919853656</v>
      </c>
      <c r="D857" s="24" t="n">
        <f aca="false">$B$6+$B$7*B857</f>
        <v>-0.115497015537071</v>
      </c>
      <c r="E857" s="24" t="n">
        <f aca="false">$C$6+$C$7*($B$8*B857+SQRT(1-$B$8^2)*C857)</f>
        <v>-0.0726379997217754</v>
      </c>
      <c r="F857" s="24" t="n">
        <f aca="false">$B$9*D857+(1-$B$9)*E857</f>
        <v>-0.0940675076294232</v>
      </c>
      <c r="G857" s="21"/>
      <c r="H857" s="21"/>
      <c r="I857" s="21"/>
      <c r="J857" s="21"/>
      <c r="K857" s="21"/>
      <c r="L857" s="21"/>
      <c r="M857" s="21"/>
      <c r="N857" s="21"/>
      <c r="O857" s="21"/>
      <c r="P857" s="21"/>
    </row>
    <row r="858" customFormat="false" ht="15" hidden="false" customHeight="false" outlineLevel="0" collapsed="false">
      <c r="A858" s="21" t="n">
        <v>834</v>
      </c>
      <c r="B858" s="27" t="n">
        <v>0.517770574676742</v>
      </c>
      <c r="C858" s="27" t="n">
        <v>-0.243582907904411</v>
      </c>
      <c r="D858" s="24" t="n">
        <f aca="false">$B$6+$B$7*B858</f>
        <v>0.101777057467674</v>
      </c>
      <c r="E858" s="24" t="n">
        <f aca="false">$C$6+$C$7*($B$8*B858+SQRT(1-$B$8^2)*C858)</f>
        <v>0.0629785162327374</v>
      </c>
      <c r="F858" s="24" t="n">
        <f aca="false">$B$9*D858+(1-$B$9)*E858</f>
        <v>0.0823777868502058</v>
      </c>
      <c r="G858" s="21"/>
      <c r="H858" s="21"/>
      <c r="I858" s="21"/>
      <c r="J858" s="21"/>
      <c r="K858" s="21"/>
      <c r="L858" s="21"/>
      <c r="M858" s="21"/>
      <c r="N858" s="21"/>
      <c r="O858" s="21"/>
      <c r="P858" s="21"/>
    </row>
    <row r="859" customFormat="false" ht="15" hidden="false" customHeight="false" outlineLevel="0" collapsed="false">
      <c r="A859" s="21" t="n">
        <v>835</v>
      </c>
      <c r="B859" s="27" t="n">
        <v>1.02585120163907</v>
      </c>
      <c r="C859" s="27" t="n">
        <v>1.47649445029147</v>
      </c>
      <c r="D859" s="24" t="n">
        <f aca="false">$B$6+$B$7*B859</f>
        <v>0.152585120163907</v>
      </c>
      <c r="E859" s="24" t="n">
        <f aca="false">$C$6+$C$7*($B$8*B859+SQRT(1-$B$8^2)*C859)</f>
        <v>0.420366688966783</v>
      </c>
      <c r="F859" s="24" t="n">
        <f aca="false">$B$9*D859+(1-$B$9)*E859</f>
        <v>0.286475904565345</v>
      </c>
      <c r="G859" s="21"/>
      <c r="H859" s="21"/>
      <c r="I859" s="21"/>
      <c r="J859" s="21"/>
      <c r="K859" s="21"/>
      <c r="L859" s="21"/>
      <c r="M859" s="21"/>
      <c r="N859" s="21"/>
      <c r="O859" s="21"/>
      <c r="P859" s="21"/>
    </row>
    <row r="860" customFormat="false" ht="15" hidden="false" customHeight="false" outlineLevel="0" collapsed="false">
      <c r="A860" s="21" t="n">
        <v>836</v>
      </c>
      <c r="B860" s="27" t="n">
        <v>0.870117156345353</v>
      </c>
      <c r="C860" s="27" t="n">
        <v>-1.10214728629026</v>
      </c>
      <c r="D860" s="24" t="n">
        <f aca="false">$B$6+$B$7*B860</f>
        <v>0.137011715634535</v>
      </c>
      <c r="E860" s="24" t="n">
        <f aca="false">$C$6+$C$7*($B$8*B860+SQRT(1-$B$8^2)*C860)</f>
        <v>-0.0911711915705312</v>
      </c>
      <c r="F860" s="24" t="n">
        <f aca="false">$B$9*D860+(1-$B$9)*E860</f>
        <v>0.022920262032002</v>
      </c>
      <c r="G860" s="21"/>
      <c r="H860" s="21"/>
      <c r="I860" s="21"/>
      <c r="J860" s="21"/>
      <c r="K860" s="21"/>
      <c r="L860" s="21"/>
      <c r="M860" s="21"/>
      <c r="N860" s="21"/>
      <c r="O860" s="21"/>
      <c r="P860" s="21"/>
    </row>
    <row r="861" customFormat="false" ht="15" hidden="false" customHeight="false" outlineLevel="0" collapsed="false">
      <c r="A861" s="21" t="n">
        <v>837</v>
      </c>
      <c r="B861" s="27" t="n">
        <v>-0.702692855189219</v>
      </c>
      <c r="C861" s="27" t="n">
        <v>0.501753799572561</v>
      </c>
      <c r="D861" s="24" t="n">
        <f aca="false">$B$6+$B$7*B861</f>
        <v>-0.0202692855189219</v>
      </c>
      <c r="E861" s="24" t="n">
        <f aca="false">$C$6+$C$7*($B$8*B861+SQRT(1-$B$8^2)*C861)</f>
        <v>0.160215548628869</v>
      </c>
      <c r="F861" s="24" t="n">
        <f aca="false">$B$9*D861+(1-$B$9)*E861</f>
        <v>0.0699731315549737</v>
      </c>
      <c r="G861" s="21"/>
      <c r="H861" s="21"/>
      <c r="I861" s="21"/>
      <c r="J861" s="21"/>
      <c r="K861" s="21"/>
      <c r="L861" s="21"/>
      <c r="M861" s="21"/>
      <c r="N861" s="21"/>
      <c r="O861" s="21"/>
      <c r="P861" s="21"/>
    </row>
    <row r="862" customFormat="false" ht="15" hidden="false" customHeight="false" outlineLevel="0" collapsed="false">
      <c r="A862" s="21" t="n">
        <v>838</v>
      </c>
      <c r="B862" s="27" t="n">
        <v>-0.225726964208127</v>
      </c>
      <c r="C862" s="27" t="n">
        <v>0.301245828115842</v>
      </c>
      <c r="D862" s="24" t="n">
        <f aca="false">$B$6+$B$7*B862</f>
        <v>0.0274273035791873</v>
      </c>
      <c r="E862" s="24" t="n">
        <f aca="false">$C$6+$C$7*($B$8*B862+SQRT(1-$B$8^2)*C862)</f>
        <v>0.140002806713753</v>
      </c>
      <c r="F862" s="24" t="n">
        <f aca="false">$B$9*D862+(1-$B$9)*E862</f>
        <v>0.0837150551464702</v>
      </c>
      <c r="G862" s="21"/>
      <c r="H862" s="21"/>
      <c r="I862" s="21"/>
      <c r="J862" s="21"/>
      <c r="K862" s="21"/>
      <c r="L862" s="21"/>
      <c r="M862" s="21"/>
      <c r="N862" s="21"/>
      <c r="O862" s="21"/>
      <c r="P862" s="21"/>
    </row>
    <row r="863" customFormat="false" ht="15" hidden="false" customHeight="false" outlineLevel="0" collapsed="false">
      <c r="A863" s="21" t="n">
        <v>839</v>
      </c>
      <c r="B863" s="27" t="n">
        <v>0.619911098404167</v>
      </c>
      <c r="C863" s="27" t="n">
        <v>-0.395528997500437</v>
      </c>
      <c r="D863" s="24" t="n">
        <f aca="false">$B$6+$B$7*B863</f>
        <v>0.111991109840417</v>
      </c>
      <c r="E863" s="24" t="n">
        <f aca="false">$C$6+$C$7*($B$8*B863+SQRT(1-$B$8^2)*C863)</f>
        <v>0.037288906148116</v>
      </c>
      <c r="F863" s="24" t="n">
        <f aca="false">$B$9*D863+(1-$B$9)*E863</f>
        <v>0.0746400079942664</v>
      </c>
      <c r="G863" s="21"/>
      <c r="H863" s="21"/>
      <c r="I863" s="21"/>
      <c r="J863" s="21"/>
      <c r="K863" s="21"/>
      <c r="L863" s="21"/>
      <c r="M863" s="21"/>
      <c r="N863" s="21"/>
      <c r="O863" s="21"/>
      <c r="P863" s="21"/>
    </row>
    <row r="864" customFormat="false" ht="15" hidden="false" customHeight="false" outlineLevel="0" collapsed="false">
      <c r="A864" s="21" t="n">
        <v>840</v>
      </c>
      <c r="B864" s="27" t="n">
        <v>-0.824161171615796</v>
      </c>
      <c r="C864" s="27" t="n">
        <v>-0.815092278675518</v>
      </c>
      <c r="D864" s="24" t="n">
        <f aca="false">$B$6+$B$7*B864</f>
        <v>-0.0324161171615796</v>
      </c>
      <c r="E864" s="24" t="n">
        <f aca="false">$C$6+$C$7*($B$8*B864+SQRT(1-$B$8^2)*C864)</f>
        <v>-0.102691260947628</v>
      </c>
      <c r="F864" s="24" t="n">
        <f aca="false">$B$9*D864+(1-$B$9)*E864</f>
        <v>-0.0675536890546036</v>
      </c>
      <c r="G864" s="21"/>
      <c r="H864" s="21"/>
      <c r="I864" s="21"/>
      <c r="J864" s="21"/>
      <c r="K864" s="21"/>
      <c r="L864" s="21"/>
      <c r="M864" s="21"/>
      <c r="N864" s="21"/>
      <c r="O864" s="21"/>
      <c r="P864" s="21"/>
    </row>
    <row r="865" customFormat="false" ht="15" hidden="false" customHeight="false" outlineLevel="0" collapsed="false">
      <c r="A865" s="21" t="n">
        <v>841</v>
      </c>
      <c r="B865" s="27" t="n">
        <v>0.88253518022985</v>
      </c>
      <c r="C865" s="27" t="n">
        <v>1.39959468357687</v>
      </c>
      <c r="D865" s="24" t="n">
        <f aca="false">$B$6+$B$7*B865</f>
        <v>0.138253518022985</v>
      </c>
      <c r="E865" s="24" t="n">
        <f aca="false">$C$6+$C$7*($B$8*B865+SQRT(1-$B$8^2)*C865)</f>
        <v>0.399564832927227</v>
      </c>
      <c r="F865" s="24" t="n">
        <f aca="false">$B$9*D865+(1-$B$9)*E865</f>
        <v>0.268909175475106</v>
      </c>
      <c r="G865" s="21"/>
      <c r="H865" s="21"/>
      <c r="I865" s="21"/>
      <c r="J865" s="21"/>
      <c r="K865" s="21"/>
      <c r="L865" s="21"/>
      <c r="M865" s="21"/>
      <c r="N865" s="21"/>
      <c r="O865" s="21"/>
      <c r="P865" s="21"/>
    </row>
    <row r="866" customFormat="false" ht="15" hidden="false" customHeight="false" outlineLevel="0" collapsed="false">
      <c r="A866" s="21" t="n">
        <v>842</v>
      </c>
      <c r="B866" s="27" t="n">
        <v>-1.98525529606636</v>
      </c>
      <c r="C866" s="27" t="n">
        <v>0.977389938637375</v>
      </c>
      <c r="D866" s="24" t="n">
        <f aca="false">$B$6+$B$7*B866</f>
        <v>-0.148525529606636</v>
      </c>
      <c r="E866" s="24" t="n">
        <f aca="false">$C$6+$C$7*($B$8*B866+SQRT(1-$B$8^2)*C866)</f>
        <v>0.202118318508684</v>
      </c>
      <c r="F866" s="24" t="n">
        <f aca="false">$B$9*D866+(1-$B$9)*E866</f>
        <v>0.0267963944510239</v>
      </c>
      <c r="G866" s="21"/>
      <c r="H866" s="21"/>
      <c r="I866" s="21"/>
      <c r="J866" s="21"/>
      <c r="K866" s="21"/>
      <c r="L866" s="21"/>
      <c r="M866" s="21"/>
      <c r="N866" s="21"/>
      <c r="O866" s="21"/>
      <c r="P866" s="21"/>
    </row>
    <row r="867" customFormat="false" ht="15" hidden="false" customHeight="false" outlineLevel="0" collapsed="false">
      <c r="A867" s="21" t="n">
        <v>843</v>
      </c>
      <c r="B867" s="27" t="n">
        <v>-0.223675178743818</v>
      </c>
      <c r="C867" s="27" t="n">
        <v>-0.515521509215056</v>
      </c>
      <c r="D867" s="24" t="n">
        <f aca="false">$B$6+$B$7*B867</f>
        <v>0.0276324821256182</v>
      </c>
      <c r="E867" s="24" t="n">
        <f aca="false">$C$6+$C$7*($B$8*B867+SQRT(1-$B$8^2)*C867)</f>
        <v>-0.0199681790702634</v>
      </c>
      <c r="F867" s="24" t="n">
        <f aca="false">$B$9*D867+(1-$B$9)*E867</f>
        <v>0.00383215152767738</v>
      </c>
      <c r="G867" s="21"/>
      <c r="H867" s="21"/>
      <c r="I867" s="21"/>
      <c r="J867" s="21"/>
      <c r="K867" s="21"/>
      <c r="L867" s="21"/>
      <c r="M867" s="21"/>
      <c r="N867" s="21"/>
      <c r="O867" s="21"/>
      <c r="P867" s="21"/>
    </row>
    <row r="868" customFormat="false" ht="15" hidden="false" customHeight="false" outlineLevel="0" collapsed="false">
      <c r="A868" s="21" t="n">
        <v>844</v>
      </c>
      <c r="B868" s="27" t="n">
        <v>-0.65136887180646</v>
      </c>
      <c r="C868" s="27" t="n">
        <v>-0.883644881732102</v>
      </c>
      <c r="D868" s="24" t="n">
        <f aca="false">$B$6+$B$7*B868</f>
        <v>-0.015136887180646</v>
      </c>
      <c r="E868" s="24" t="n">
        <f aca="false">$C$6+$C$7*($B$8*B868+SQRT(1-$B$8^2)*C868)</f>
        <v>-0.10921308079751</v>
      </c>
      <c r="F868" s="24" t="n">
        <f aca="false">$B$9*D868+(1-$B$9)*E868</f>
        <v>-0.0621749839890778</v>
      </c>
      <c r="G868" s="21"/>
      <c r="H868" s="21"/>
      <c r="I868" s="21"/>
      <c r="J868" s="21"/>
      <c r="K868" s="21"/>
      <c r="L868" s="21"/>
      <c r="M868" s="21"/>
      <c r="N868" s="21"/>
      <c r="O868" s="21"/>
      <c r="P868" s="21"/>
    </row>
    <row r="869" customFormat="false" ht="15" hidden="false" customHeight="false" outlineLevel="0" collapsed="false">
      <c r="A869" s="21" t="n">
        <v>845</v>
      </c>
      <c r="B869" s="27" t="n">
        <v>0.61070547959324</v>
      </c>
      <c r="C869" s="27" t="n">
        <v>0.912598857966191</v>
      </c>
      <c r="D869" s="24" t="n">
        <f aca="false">$B$6+$B$7*B869</f>
        <v>0.111070547959324</v>
      </c>
      <c r="E869" s="24" t="n">
        <f aca="false">$C$6+$C$7*($B$8*B869+SQRT(1-$B$8^2)*C869)</f>
        <v>0.293260342532836</v>
      </c>
      <c r="F869" s="24" t="n">
        <f aca="false">$B$9*D869+(1-$B$9)*E869</f>
        <v>0.20216544524608</v>
      </c>
      <c r="G869" s="21"/>
      <c r="H869" s="21"/>
      <c r="I869" s="21"/>
      <c r="J869" s="21"/>
      <c r="K869" s="21"/>
      <c r="L869" s="21"/>
      <c r="M869" s="21"/>
      <c r="N869" s="21"/>
      <c r="O869" s="21"/>
      <c r="P869" s="21"/>
    </row>
    <row r="870" customFormat="false" ht="15" hidden="false" customHeight="false" outlineLevel="0" collapsed="false">
      <c r="A870" s="21" t="n">
        <v>846</v>
      </c>
      <c r="B870" s="27" t="n">
        <v>-1.37061774233543</v>
      </c>
      <c r="C870" s="27" t="n">
        <v>1.89883852131415</v>
      </c>
      <c r="D870" s="24" t="n">
        <f aca="false">$B$6+$B$7*B870</f>
        <v>-0.0870617742335429</v>
      </c>
      <c r="E870" s="24" t="n">
        <f aca="false">$C$6+$C$7*($B$8*B870+SQRT(1-$B$8^2)*C870)</f>
        <v>0.40727012879943</v>
      </c>
      <c r="F870" s="24" t="n">
        <f aca="false">$B$9*D870+(1-$B$9)*E870</f>
        <v>0.160104177282944</v>
      </c>
      <c r="G870" s="21"/>
      <c r="H870" s="21"/>
      <c r="I870" s="21"/>
      <c r="J870" s="21"/>
      <c r="K870" s="21"/>
      <c r="L870" s="21"/>
      <c r="M870" s="21"/>
      <c r="N870" s="21"/>
      <c r="O870" s="21"/>
      <c r="P870" s="21"/>
    </row>
    <row r="871" customFormat="false" ht="15" hidden="false" customHeight="false" outlineLevel="0" collapsed="false">
      <c r="A871" s="21" t="n">
        <v>847</v>
      </c>
      <c r="B871" s="27" t="n">
        <v>0.443992101172541</v>
      </c>
      <c r="C871" s="27" t="n">
        <v>0.506250480439949</v>
      </c>
      <c r="D871" s="24" t="n">
        <f aca="false">$B$6+$B$7*B871</f>
        <v>0.0943992101172541</v>
      </c>
      <c r="E871" s="24" t="n">
        <f aca="false">$C$6+$C$7*($B$8*B871+SQRT(1-$B$8^2)*C871)</f>
        <v>0.206964112776239</v>
      </c>
      <c r="F871" s="24" t="n">
        <f aca="false">$B$9*D871+(1-$B$9)*E871</f>
        <v>0.150681661446746</v>
      </c>
      <c r="G871" s="21"/>
      <c r="H871" s="21"/>
      <c r="I871" s="21"/>
      <c r="J871" s="21"/>
      <c r="K871" s="21"/>
      <c r="L871" s="21"/>
      <c r="M871" s="21"/>
      <c r="N871" s="21"/>
      <c r="O871" s="21"/>
      <c r="P871" s="21"/>
    </row>
    <row r="872" customFormat="false" ht="15" hidden="false" customHeight="false" outlineLevel="0" collapsed="false">
      <c r="A872" s="21" t="n">
        <v>848</v>
      </c>
      <c r="B872" s="27" t="n">
        <v>0.366856425695721</v>
      </c>
      <c r="C872" s="27" t="n">
        <v>0.337539283527621</v>
      </c>
      <c r="D872" s="24" t="n">
        <f aca="false">$B$6+$B$7*B872</f>
        <v>0.0866856425695721</v>
      </c>
      <c r="E872" s="24" t="n">
        <f aca="false">$C$6+$C$7*($B$8*B872+SQRT(1-$B$8^2)*C872)</f>
        <v>0.170818178050812</v>
      </c>
      <c r="F872" s="24" t="n">
        <f aca="false">$B$9*D872+(1-$B$9)*E872</f>
        <v>0.128751910310192</v>
      </c>
      <c r="G872" s="21"/>
      <c r="H872" s="21"/>
      <c r="I872" s="21"/>
      <c r="J872" s="21"/>
      <c r="K872" s="21"/>
      <c r="L872" s="21"/>
      <c r="M872" s="21"/>
      <c r="N872" s="21"/>
      <c r="O872" s="21"/>
      <c r="P872" s="21"/>
    </row>
    <row r="873" customFormat="false" ht="15" hidden="false" customHeight="false" outlineLevel="0" collapsed="false">
      <c r="A873" s="21" t="n">
        <v>849</v>
      </c>
      <c r="B873" s="27" t="n">
        <v>0.192791475843892</v>
      </c>
      <c r="C873" s="27" t="n">
        <v>1.64254462647521</v>
      </c>
      <c r="D873" s="24" t="n">
        <f aca="false">$B$6+$B$7*B873</f>
        <v>0.0692791475843892</v>
      </c>
      <c r="E873" s="24" t="n">
        <f aca="false">$C$6+$C$7*($B$8*B873+SQRT(1-$B$8^2)*C873)</f>
        <v>0.419583356202928</v>
      </c>
      <c r="F873" s="24" t="n">
        <f aca="false">$B$9*D873+(1-$B$9)*E873</f>
        <v>0.244431251893659</v>
      </c>
      <c r="G873" s="21"/>
      <c r="H873" s="21"/>
      <c r="I873" s="21"/>
      <c r="J873" s="21"/>
      <c r="K873" s="21"/>
      <c r="L873" s="21"/>
      <c r="M873" s="21"/>
      <c r="N873" s="21"/>
      <c r="O873" s="21"/>
      <c r="P873" s="21"/>
    </row>
    <row r="874" customFormat="false" ht="15" hidden="false" customHeight="false" outlineLevel="0" collapsed="false">
      <c r="A874" s="21" t="n">
        <v>850</v>
      </c>
      <c r="B874" s="27" t="n">
        <v>-1.34378674497579</v>
      </c>
      <c r="C874" s="27" t="n">
        <v>1.18338978916786</v>
      </c>
      <c r="D874" s="24" t="n">
        <f aca="false">$B$6+$B$7*B874</f>
        <v>-0.0843786744975787</v>
      </c>
      <c r="E874" s="24" t="n">
        <f aca="false">$C$6+$C$7*($B$8*B874+SQRT(1-$B$8^2)*C874)</f>
        <v>0.26814462222345</v>
      </c>
      <c r="F874" s="24" t="n">
        <f aca="false">$B$9*D874+(1-$B$9)*E874</f>
        <v>0.0918829738629357</v>
      </c>
      <c r="G874" s="21"/>
      <c r="H874" s="21"/>
      <c r="I874" s="21"/>
      <c r="J874" s="21"/>
      <c r="K874" s="21"/>
      <c r="L874" s="21"/>
      <c r="M874" s="21"/>
      <c r="N874" s="21"/>
      <c r="O874" s="21"/>
      <c r="P874" s="21"/>
    </row>
    <row r="875" customFormat="false" ht="15" hidden="false" customHeight="false" outlineLevel="0" collapsed="false">
      <c r="A875" s="21" t="n">
        <v>851</v>
      </c>
      <c r="B875" s="27" t="n">
        <v>-0.585817921697383</v>
      </c>
      <c r="C875" s="27" t="n">
        <v>-0.606003717298932</v>
      </c>
      <c r="D875" s="24" t="n">
        <f aca="false">$B$6+$B$7*B875</f>
        <v>-0.00858179216973829</v>
      </c>
      <c r="E875" s="24" t="n">
        <f aca="false">$C$6+$C$7*($B$8*B875+SQRT(1-$B$8^2)*C875)</f>
        <v>-0.0521847080368723</v>
      </c>
      <c r="F875" s="24" t="n">
        <f aca="false">$B$9*D875+(1-$B$9)*E875</f>
        <v>-0.0303832501033053</v>
      </c>
      <c r="G875" s="21"/>
      <c r="H875" s="21"/>
      <c r="I875" s="21"/>
      <c r="J875" s="21"/>
      <c r="K875" s="21"/>
      <c r="L875" s="21"/>
      <c r="M875" s="21"/>
      <c r="N875" s="21"/>
      <c r="O875" s="21"/>
      <c r="P875" s="21"/>
    </row>
    <row r="876" customFormat="false" ht="15" hidden="false" customHeight="false" outlineLevel="0" collapsed="false">
      <c r="A876" s="21" t="n">
        <v>852</v>
      </c>
      <c r="B876" s="27" t="n">
        <v>-1.19419923840356</v>
      </c>
      <c r="C876" s="27" t="n">
        <v>-0.909004299724611</v>
      </c>
      <c r="D876" s="24" t="n">
        <f aca="false">$B$6+$B$7*B876</f>
        <v>-0.0694199238403564</v>
      </c>
      <c r="E876" s="24" t="n">
        <f aca="false">$C$6+$C$7*($B$8*B876+SQRT(1-$B$8^2)*C876)</f>
        <v>-0.135895706201842</v>
      </c>
      <c r="F876" s="24" t="n">
        <f aca="false">$B$9*D876+(1-$B$9)*E876</f>
        <v>-0.102657815021099</v>
      </c>
      <c r="G876" s="21"/>
      <c r="H876" s="21"/>
      <c r="I876" s="21"/>
      <c r="J876" s="21"/>
      <c r="K876" s="21"/>
      <c r="L876" s="21"/>
      <c r="M876" s="21"/>
      <c r="N876" s="21"/>
      <c r="O876" s="21"/>
      <c r="P876" s="21"/>
    </row>
    <row r="877" customFormat="false" ht="15" hidden="false" customHeight="false" outlineLevel="0" collapsed="false">
      <c r="A877" s="21" t="n">
        <v>853</v>
      </c>
      <c r="B877" s="27" t="n">
        <v>-0.269758345818874</v>
      </c>
      <c r="C877" s="27" t="n">
        <v>0.844829678992915</v>
      </c>
      <c r="D877" s="24" t="n">
        <f aca="false">$B$6+$B$7*B877</f>
        <v>0.0230241654181126</v>
      </c>
      <c r="E877" s="24" t="n">
        <f aca="false">$C$6+$C$7*($B$8*B877+SQRT(1-$B$8^2)*C877)</f>
        <v>0.244761796814601</v>
      </c>
      <c r="F877" s="24" t="n">
        <f aca="false">$B$9*D877+(1-$B$9)*E877</f>
        <v>0.133892981116357</v>
      </c>
      <c r="G877" s="21"/>
      <c r="H877" s="21"/>
      <c r="I877" s="21"/>
      <c r="J877" s="21"/>
      <c r="K877" s="21"/>
      <c r="L877" s="21"/>
      <c r="M877" s="21"/>
      <c r="N877" s="21"/>
      <c r="O877" s="21"/>
      <c r="P877" s="21"/>
    </row>
    <row r="878" customFormat="false" ht="15" hidden="false" customHeight="false" outlineLevel="0" collapsed="false">
      <c r="A878" s="21" t="n">
        <v>854</v>
      </c>
      <c r="B878" s="27" t="n">
        <v>-0.474464433910932</v>
      </c>
      <c r="C878" s="27" t="n">
        <v>0.573987414710503</v>
      </c>
      <c r="D878" s="24" t="n">
        <f aca="false">$B$6+$B$7*B878</f>
        <v>0.00255355660890683</v>
      </c>
      <c r="E878" s="24" t="n">
        <f aca="false">$C$6+$C$7*($B$8*B878+SQRT(1-$B$8^2)*C878)</f>
        <v>0.183499525429164</v>
      </c>
      <c r="F878" s="24" t="n">
        <f aca="false">$B$9*D878+(1-$B$9)*E878</f>
        <v>0.0930265410190353</v>
      </c>
      <c r="G878" s="21"/>
      <c r="H878" s="21"/>
      <c r="I878" s="21"/>
      <c r="J878" s="21"/>
      <c r="K878" s="21"/>
      <c r="L878" s="21"/>
      <c r="M878" s="21"/>
      <c r="N878" s="21"/>
      <c r="O878" s="21"/>
      <c r="P878" s="21"/>
    </row>
    <row r="879" customFormat="false" ht="15" hidden="false" customHeight="false" outlineLevel="0" collapsed="false">
      <c r="A879" s="21" t="n">
        <v>855</v>
      </c>
      <c r="B879" s="27" t="n">
        <v>-0.415616266394612</v>
      </c>
      <c r="C879" s="27" t="n">
        <v>0.714539746924248</v>
      </c>
      <c r="D879" s="24" t="n">
        <f aca="false">$B$6+$B$7*B879</f>
        <v>0.00843837336053883</v>
      </c>
      <c r="E879" s="24" t="n">
        <f aca="false">$C$6+$C$7*($B$8*B879+SQRT(1-$B$8^2)*C879)</f>
        <v>0.213395971816362</v>
      </c>
      <c r="F879" s="24" t="n">
        <f aca="false">$B$9*D879+(1-$B$9)*E879</f>
        <v>0.110917172588451</v>
      </c>
      <c r="G879" s="21"/>
      <c r="H879" s="21"/>
      <c r="I879" s="21"/>
      <c r="J879" s="21"/>
      <c r="K879" s="21"/>
      <c r="L879" s="21"/>
      <c r="M879" s="21"/>
      <c r="N879" s="21"/>
      <c r="O879" s="21"/>
      <c r="P879" s="21"/>
    </row>
    <row r="880" customFormat="false" ht="15" hidden="false" customHeight="false" outlineLevel="0" collapsed="false">
      <c r="A880" s="21" t="n">
        <v>856</v>
      </c>
      <c r="B880" s="27" t="n">
        <v>1.42536439556444</v>
      </c>
      <c r="C880" s="27" t="n">
        <v>-1.02008285464497</v>
      </c>
      <c r="D880" s="24" t="n">
        <f aca="false">$B$6+$B$7*B880</f>
        <v>0.192536439556444</v>
      </c>
      <c r="E880" s="24" t="n">
        <f aca="false">$C$6+$C$7*($B$8*B880+SQRT(1-$B$8^2)*C880)</f>
        <v>-0.0528800233167687</v>
      </c>
      <c r="F880" s="24" t="n">
        <f aca="false">$B$9*D880+(1-$B$9)*E880</f>
        <v>0.0698282081198376</v>
      </c>
      <c r="G880" s="21"/>
      <c r="H880" s="21"/>
      <c r="I880" s="21"/>
      <c r="J880" s="21"/>
      <c r="K880" s="21"/>
      <c r="L880" s="21"/>
      <c r="M880" s="21"/>
      <c r="N880" s="21"/>
      <c r="O880" s="21"/>
      <c r="P880" s="21"/>
    </row>
    <row r="881" customFormat="false" ht="15" hidden="false" customHeight="false" outlineLevel="0" collapsed="false">
      <c r="A881" s="21" t="n">
        <v>857</v>
      </c>
      <c r="B881" s="27" t="n">
        <v>0.43569724874532</v>
      </c>
      <c r="C881" s="27" t="n">
        <v>-0.145090666096505</v>
      </c>
      <c r="D881" s="24" t="n">
        <f aca="false">$B$6+$B$7*B881</f>
        <v>0.093569724874532</v>
      </c>
      <c r="E881" s="24" t="n">
        <f aca="false">$C$6+$C$7*($B$8*B881+SQRT(1-$B$8^2)*C881)</f>
        <v>0.0789960420796554</v>
      </c>
      <c r="F881" s="24" t="n">
        <f aca="false">$B$9*D881+(1-$B$9)*E881</f>
        <v>0.0862828834770937</v>
      </c>
      <c r="G881" s="21"/>
      <c r="H881" s="21"/>
      <c r="I881" s="21"/>
      <c r="J881" s="21"/>
      <c r="K881" s="21"/>
      <c r="L881" s="21"/>
      <c r="M881" s="21"/>
      <c r="N881" s="21"/>
      <c r="O881" s="21"/>
      <c r="P881" s="21"/>
    </row>
    <row r="882" customFormat="false" ht="15" hidden="false" customHeight="false" outlineLevel="0" collapsed="false">
      <c r="A882" s="21" t="n">
        <v>858</v>
      </c>
      <c r="B882" s="27" t="n">
        <v>-0.0043693034050225</v>
      </c>
      <c r="C882" s="27" t="n">
        <v>1.04776952324249</v>
      </c>
      <c r="D882" s="24" t="n">
        <f aca="false">$B$6+$B$7*B882</f>
        <v>0.0495630696594978</v>
      </c>
      <c r="E882" s="24" t="n">
        <f aca="false">$C$6+$C$7*($B$8*B882+SQRT(1-$B$8^2)*C882)</f>
        <v>0.295145283862463</v>
      </c>
      <c r="F882" s="24" t="n">
        <f aca="false">$B$9*D882+(1-$B$9)*E882</f>
        <v>0.17235417676098</v>
      </c>
      <c r="G882" s="21"/>
      <c r="H882" s="21"/>
      <c r="I882" s="21"/>
      <c r="J882" s="21"/>
      <c r="K882" s="21"/>
      <c r="L882" s="21"/>
      <c r="M882" s="21"/>
      <c r="N882" s="21"/>
      <c r="O882" s="21"/>
      <c r="P882" s="21"/>
    </row>
    <row r="883" customFormat="false" ht="15" hidden="false" customHeight="false" outlineLevel="0" collapsed="false">
      <c r="A883" s="21" t="n">
        <v>859</v>
      </c>
      <c r="B883" s="27" t="n">
        <v>0.323042719605421</v>
      </c>
      <c r="C883" s="27" t="n">
        <v>-0.562410679054957</v>
      </c>
      <c r="D883" s="24" t="n">
        <f aca="false">$B$6+$B$7*B883</f>
        <v>0.0823042719605421</v>
      </c>
      <c r="E883" s="24" t="n">
        <f aca="false">$C$6+$C$7*($B$8*B883+SQRT(1-$B$8^2)*C883)</f>
        <v>-0.00728782638193036</v>
      </c>
      <c r="F883" s="24" t="n">
        <f aca="false">$B$9*D883+(1-$B$9)*E883</f>
        <v>0.0375082227893059</v>
      </c>
      <c r="G883" s="21"/>
      <c r="H883" s="21"/>
      <c r="I883" s="21"/>
      <c r="J883" s="21"/>
      <c r="K883" s="21"/>
      <c r="L883" s="21"/>
      <c r="M883" s="21"/>
      <c r="N883" s="21"/>
      <c r="O883" s="21"/>
      <c r="P883" s="21"/>
    </row>
    <row r="884" customFormat="false" ht="15" hidden="false" customHeight="false" outlineLevel="0" collapsed="false">
      <c r="A884" s="21" t="n">
        <v>860</v>
      </c>
      <c r="B884" s="27" t="n">
        <v>-1.32951061146745</v>
      </c>
      <c r="C884" s="27" t="n">
        <v>-0.102789605752191</v>
      </c>
      <c r="D884" s="24" t="n">
        <f aca="false">$B$6+$B$7*B884</f>
        <v>-0.0829510611467452</v>
      </c>
      <c r="E884" s="24" t="n">
        <f aca="false">$C$6+$C$7*($B$8*B884+SQRT(1-$B$8^2)*C884)</f>
        <v>0.0166770087449245</v>
      </c>
      <c r="F884" s="24" t="n">
        <f aca="false">$B$9*D884+(1-$B$9)*E884</f>
        <v>-0.0331370262009104</v>
      </c>
      <c r="G884" s="21"/>
      <c r="H884" s="21"/>
      <c r="I884" s="21"/>
      <c r="J884" s="21"/>
      <c r="K884" s="21"/>
      <c r="L884" s="21"/>
      <c r="M884" s="21"/>
      <c r="N884" s="21"/>
      <c r="O884" s="21"/>
      <c r="P884" s="21"/>
    </row>
    <row r="885" customFormat="false" ht="15" hidden="false" customHeight="false" outlineLevel="0" collapsed="false">
      <c r="A885" s="21" t="n">
        <v>861</v>
      </c>
      <c r="B885" s="27" t="n">
        <v>-1.23031249912313</v>
      </c>
      <c r="C885" s="27" t="n">
        <v>1.07424124531571</v>
      </c>
      <c r="D885" s="24" t="n">
        <f aca="false">$B$6+$B$7*B885</f>
        <v>-0.0730312499123134</v>
      </c>
      <c r="E885" s="24" t="n">
        <f aca="false">$C$6+$C$7*($B$8*B885+SQRT(1-$B$8^2)*C885)</f>
        <v>0.251294932969112</v>
      </c>
      <c r="F885" s="24" t="n">
        <f aca="false">$B$9*D885+(1-$B$9)*E885</f>
        <v>0.0891318415283993</v>
      </c>
      <c r="G885" s="21"/>
      <c r="H885" s="21"/>
      <c r="I885" s="21"/>
      <c r="J885" s="21"/>
      <c r="K885" s="21"/>
      <c r="L885" s="21"/>
      <c r="M885" s="21"/>
      <c r="N885" s="21"/>
      <c r="O885" s="21"/>
      <c r="P885" s="21"/>
    </row>
    <row r="886" customFormat="false" ht="15" hidden="false" customHeight="false" outlineLevel="0" collapsed="false">
      <c r="A886" s="21" t="n">
        <v>862</v>
      </c>
      <c r="B886" s="27" t="n">
        <v>0.876247421372325</v>
      </c>
      <c r="C886" s="27" t="n">
        <v>0.952578907808614</v>
      </c>
      <c r="D886" s="24" t="n">
        <f aca="false">$B$6+$B$7*B886</f>
        <v>0.137624742137232</v>
      </c>
      <c r="E886" s="24" t="n">
        <f aca="false">$C$6+$C$7*($B$8*B886+SQRT(1-$B$8^2)*C886)</f>
        <v>0.311716477964397</v>
      </c>
      <c r="F886" s="24" t="n">
        <f aca="false">$B$9*D886+(1-$B$9)*E886</f>
        <v>0.224670610050815</v>
      </c>
      <c r="G886" s="21"/>
      <c r="H886" s="21"/>
      <c r="I886" s="21"/>
      <c r="J886" s="21"/>
      <c r="K886" s="21"/>
      <c r="L886" s="21"/>
      <c r="M886" s="21"/>
      <c r="N886" s="21"/>
      <c r="O886" s="21"/>
      <c r="P886" s="21"/>
    </row>
    <row r="887" customFormat="false" ht="15" hidden="false" customHeight="false" outlineLevel="0" collapsed="false">
      <c r="A887" s="21" t="n">
        <v>863</v>
      </c>
      <c r="B887" s="27" t="n">
        <v>0.0237067209172939</v>
      </c>
      <c r="C887" s="27" t="n">
        <v>-1.59430102047873</v>
      </c>
      <c r="D887" s="24" t="n">
        <f aca="false">$B$6+$B$7*B887</f>
        <v>0.0523706720917294</v>
      </c>
      <c r="E887" s="24" t="n">
        <f aca="false">$C$6+$C$7*($B$8*B887+SQRT(1-$B$8^2)*C887)</f>
        <v>-0.22146965088902</v>
      </c>
      <c r="F887" s="24" t="n">
        <f aca="false">$B$9*D887+(1-$B$9)*E887</f>
        <v>-0.0845494893986451</v>
      </c>
      <c r="G887" s="21"/>
      <c r="H887" s="21"/>
      <c r="I887" s="21"/>
      <c r="J887" s="21"/>
      <c r="K887" s="21"/>
      <c r="L887" s="21"/>
      <c r="M887" s="21"/>
      <c r="N887" s="21"/>
      <c r="O887" s="21"/>
      <c r="P887" s="21"/>
    </row>
    <row r="888" customFormat="false" ht="15" hidden="false" customHeight="false" outlineLevel="0" collapsed="false">
      <c r="A888" s="21" t="n">
        <v>864</v>
      </c>
      <c r="B888" s="27" t="n">
        <v>0.579386861920095</v>
      </c>
      <c r="C888" s="27" t="n">
        <v>-0.835142738141665</v>
      </c>
      <c r="D888" s="24" t="n">
        <f aca="false">$B$6+$B$7*B888</f>
        <v>0.10793868619201</v>
      </c>
      <c r="E888" s="24" t="n">
        <f aca="false">$C$6+$C$7*($B$8*B888+SQRT(1-$B$8^2)*C888)</f>
        <v>-0.0504784111902255</v>
      </c>
      <c r="F888" s="24" t="n">
        <f aca="false">$B$9*D888+(1-$B$9)*E888</f>
        <v>0.028730137500892</v>
      </c>
      <c r="G888" s="21"/>
      <c r="H888" s="21"/>
      <c r="I888" s="21"/>
      <c r="J888" s="21"/>
      <c r="K888" s="21"/>
      <c r="L888" s="21"/>
      <c r="M888" s="21"/>
      <c r="N888" s="21"/>
      <c r="O888" s="21"/>
      <c r="P888" s="21"/>
    </row>
    <row r="889" customFormat="false" ht="15" hidden="false" customHeight="false" outlineLevel="0" collapsed="false">
      <c r="A889" s="21" t="n">
        <v>865</v>
      </c>
      <c r="B889" s="27" t="n">
        <v>0.00555811719292637</v>
      </c>
      <c r="C889" s="27" t="n">
        <v>0.59782426736539</v>
      </c>
      <c r="D889" s="24" t="n">
        <f aca="false">$B$6+$B$7*B889</f>
        <v>0.0505558117192926</v>
      </c>
      <c r="E889" s="24" t="n">
        <f aca="false">$C$6+$C$7*($B$8*B889+SQRT(1-$B$8^2)*C889)</f>
        <v>0.207371477559588</v>
      </c>
      <c r="F889" s="24" t="n">
        <f aca="false">$B$9*D889+(1-$B$9)*E889</f>
        <v>0.128963644639441</v>
      </c>
      <c r="G889" s="21"/>
      <c r="H889" s="21"/>
      <c r="I889" s="21"/>
      <c r="J889" s="21"/>
      <c r="K889" s="21"/>
      <c r="L889" s="21"/>
      <c r="M889" s="21"/>
      <c r="N889" s="21"/>
      <c r="O889" s="21"/>
      <c r="P889" s="21"/>
    </row>
    <row r="890" customFormat="false" ht="15" hidden="false" customHeight="false" outlineLevel="0" collapsed="false">
      <c r="A890" s="21" t="n">
        <v>866</v>
      </c>
      <c r="B890" s="27" t="n">
        <v>0.274791330251831</v>
      </c>
      <c r="C890" s="27" t="n">
        <v>0.267476556443495</v>
      </c>
      <c r="D890" s="24" t="n">
        <f aca="false">$B$6+$B$7*B890</f>
        <v>0.0774791330251831</v>
      </c>
      <c r="E890" s="24" t="n">
        <f aca="false">$C$6+$C$7*($B$8*B890+SQRT(1-$B$8^2)*C890)</f>
        <v>0.153406139725538</v>
      </c>
      <c r="F890" s="24" t="n">
        <f aca="false">$B$9*D890+(1-$B$9)*E890</f>
        <v>0.11544263637536</v>
      </c>
      <c r="G890" s="21"/>
      <c r="H890" s="21"/>
      <c r="I890" s="21"/>
      <c r="J890" s="21"/>
      <c r="K890" s="21"/>
      <c r="L890" s="21"/>
      <c r="M890" s="21"/>
      <c r="N890" s="21"/>
      <c r="O890" s="21"/>
      <c r="P890" s="21"/>
    </row>
    <row r="891" customFormat="false" ht="15" hidden="false" customHeight="false" outlineLevel="0" collapsed="false">
      <c r="A891" s="21" t="n">
        <v>867</v>
      </c>
      <c r="B891" s="27" t="n">
        <v>0.576443949108923</v>
      </c>
      <c r="C891" s="27" t="n">
        <v>0.810921532332913</v>
      </c>
      <c r="D891" s="24" t="n">
        <f aca="false">$B$6+$B$7*B891</f>
        <v>0.107644394910892</v>
      </c>
      <c r="E891" s="24" t="n">
        <f aca="false">$C$6+$C$7*($B$8*B891+SQRT(1-$B$8^2)*C891)</f>
        <v>0.271965276016476</v>
      </c>
      <c r="F891" s="24" t="n">
        <f aca="false">$B$9*D891+(1-$B$9)*E891</f>
        <v>0.189804835463684</v>
      </c>
      <c r="G891" s="21"/>
      <c r="H891" s="21"/>
      <c r="I891" s="21"/>
      <c r="J891" s="21"/>
      <c r="K891" s="21"/>
      <c r="L891" s="21"/>
      <c r="M891" s="21"/>
      <c r="N891" s="21"/>
      <c r="O891" s="21"/>
      <c r="P891" s="21"/>
    </row>
    <row r="892" customFormat="false" ht="15" hidden="false" customHeight="false" outlineLevel="0" collapsed="false">
      <c r="A892" s="21" t="n">
        <v>868</v>
      </c>
      <c r="B892" s="27" t="n">
        <v>-0.929516194340374</v>
      </c>
      <c r="C892" s="27" t="n">
        <v>0.947731215558365</v>
      </c>
      <c r="D892" s="24" t="n">
        <f aca="false">$B$6+$B$7*B892</f>
        <v>-0.0429516194340374</v>
      </c>
      <c r="E892" s="24" t="n">
        <f aca="false">$C$6+$C$7*($B$8*B892+SQRT(1-$B$8^2)*C892)</f>
        <v>0.238535983540437</v>
      </c>
      <c r="F892" s="24" t="n">
        <f aca="false">$B$9*D892+(1-$B$9)*E892</f>
        <v>0.0977921820531998</v>
      </c>
      <c r="G892" s="21"/>
      <c r="H892" s="21"/>
      <c r="I892" s="21"/>
      <c r="J892" s="21"/>
      <c r="K892" s="21"/>
      <c r="L892" s="21"/>
      <c r="M892" s="21"/>
      <c r="N892" s="21"/>
      <c r="O892" s="21"/>
      <c r="P892" s="21"/>
    </row>
    <row r="893" customFormat="false" ht="15" hidden="false" customHeight="false" outlineLevel="0" collapsed="false">
      <c r="A893" s="21" t="n">
        <v>869</v>
      </c>
      <c r="B893" s="27" t="n">
        <v>-0.150060072676135</v>
      </c>
      <c r="C893" s="27" t="n">
        <v>0.596953636956353</v>
      </c>
      <c r="D893" s="24" t="n">
        <f aca="false">$B$6+$B$7*B893</f>
        <v>0.0349939927323865</v>
      </c>
      <c r="E893" s="24" t="n">
        <f aca="false">$C$6+$C$7*($B$8*B893+SQRT(1-$B$8^2)*C893)</f>
        <v>0.200976141944291</v>
      </c>
      <c r="F893" s="24" t="n">
        <f aca="false">$B$9*D893+(1-$B$9)*E893</f>
        <v>0.117985067338339</v>
      </c>
      <c r="G893" s="21"/>
      <c r="H893" s="21"/>
      <c r="I893" s="21"/>
      <c r="J893" s="21"/>
      <c r="K893" s="21"/>
      <c r="L893" s="21"/>
      <c r="M893" s="21"/>
      <c r="N893" s="21"/>
      <c r="O893" s="21"/>
      <c r="P893" s="21"/>
    </row>
    <row r="894" customFormat="false" ht="15" hidden="false" customHeight="false" outlineLevel="0" collapsed="false">
      <c r="A894" s="21" t="n">
        <v>870</v>
      </c>
      <c r="B894" s="27" t="n">
        <v>0.719128660565747</v>
      </c>
      <c r="C894" s="27" t="n">
        <v>-0.19546120329779</v>
      </c>
      <c r="D894" s="24" t="n">
        <f aca="false">$B$6+$B$7*B894</f>
        <v>0.121912866056575</v>
      </c>
      <c r="E894" s="24" t="n">
        <f aca="false">$C$6+$C$7*($B$8*B894+SQRT(1-$B$8^2)*C894)</f>
        <v>0.0804627294154302</v>
      </c>
      <c r="F894" s="24" t="n">
        <f aca="false">$B$9*D894+(1-$B$9)*E894</f>
        <v>0.101187797736002</v>
      </c>
      <c r="G894" s="21"/>
      <c r="H894" s="21"/>
      <c r="I894" s="21"/>
      <c r="J894" s="21"/>
      <c r="K894" s="21"/>
      <c r="L894" s="21"/>
      <c r="M894" s="21"/>
      <c r="N894" s="21"/>
      <c r="O894" s="21"/>
      <c r="P894" s="21"/>
    </row>
    <row r="895" customFormat="false" ht="15" hidden="false" customHeight="false" outlineLevel="0" collapsed="false">
      <c r="A895" s="21" t="n">
        <v>871</v>
      </c>
      <c r="B895" s="27" t="n">
        <v>0.726986065853372</v>
      </c>
      <c r="C895" s="27" t="n">
        <v>0.318160581795891</v>
      </c>
      <c r="D895" s="24" t="n">
        <f aca="false">$B$6+$B$7*B895</f>
        <v>0.122698606585337</v>
      </c>
      <c r="E895" s="24" t="n">
        <f aca="false">$C$6+$C$7*($B$8*B895+SQRT(1-$B$8^2)*C895)</f>
        <v>0.181425929167492</v>
      </c>
      <c r="F895" s="24" t="n">
        <f aca="false">$B$9*D895+(1-$B$9)*E895</f>
        <v>0.152062267876415</v>
      </c>
      <c r="G895" s="21"/>
      <c r="H895" s="21"/>
      <c r="I895" s="21"/>
      <c r="J895" s="21"/>
      <c r="K895" s="21"/>
      <c r="L895" s="21"/>
      <c r="M895" s="21"/>
      <c r="N895" s="21"/>
      <c r="O895" s="21"/>
      <c r="P895" s="21"/>
    </row>
    <row r="896" customFormat="false" ht="15" hidden="false" customHeight="false" outlineLevel="0" collapsed="false">
      <c r="A896" s="21" t="n">
        <v>872</v>
      </c>
      <c r="B896" s="27" t="n">
        <v>1.35338671939552</v>
      </c>
      <c r="C896" s="27" t="n">
        <v>-0.334537632207058</v>
      </c>
      <c r="D896" s="24" t="n">
        <f aca="false">$B$6+$B$7*B896</f>
        <v>0.185338671939552</v>
      </c>
      <c r="E896" s="24" t="n">
        <f aca="false">$C$6+$C$7*($B$8*B896+SQRT(1-$B$8^2)*C896)</f>
        <v>0.0785797488825281</v>
      </c>
      <c r="F896" s="24" t="n">
        <f aca="false">$B$9*D896+(1-$B$9)*E896</f>
        <v>0.13195921041104</v>
      </c>
      <c r="G896" s="21"/>
      <c r="H896" s="21"/>
      <c r="I896" s="21"/>
      <c r="J896" s="21"/>
      <c r="K896" s="21"/>
      <c r="L896" s="21"/>
      <c r="M896" s="21"/>
      <c r="N896" s="21"/>
      <c r="O896" s="21"/>
      <c r="P896" s="21"/>
    </row>
    <row r="897" customFormat="false" ht="15" hidden="false" customHeight="false" outlineLevel="0" collapsed="false">
      <c r="A897" s="21" t="n">
        <v>873</v>
      </c>
      <c r="B897" s="27" t="n">
        <v>0.40569703978884</v>
      </c>
      <c r="C897" s="27" t="n">
        <v>-1.29870296950424</v>
      </c>
      <c r="D897" s="24" t="n">
        <f aca="false">$B$6+$B$7*B897</f>
        <v>0.090569703978884</v>
      </c>
      <c r="E897" s="24" t="n">
        <f aca="false">$C$6+$C$7*($B$8*B897+SQRT(1-$B$8^2)*C897)</f>
        <v>-0.148264886626261</v>
      </c>
      <c r="F897" s="24" t="n">
        <f aca="false">$B$9*D897+(1-$B$9)*E897</f>
        <v>-0.0288475913236884</v>
      </c>
      <c r="G897" s="21"/>
      <c r="H897" s="21"/>
      <c r="I897" s="21"/>
      <c r="J897" s="21"/>
      <c r="K897" s="21"/>
      <c r="L897" s="21"/>
      <c r="M897" s="21"/>
      <c r="N897" s="21"/>
      <c r="O897" s="21"/>
      <c r="P897" s="21"/>
    </row>
    <row r="898" customFormat="false" ht="15" hidden="false" customHeight="false" outlineLevel="0" collapsed="false">
      <c r="A898" s="21" t="n">
        <v>874</v>
      </c>
      <c r="B898" s="27" t="n">
        <v>0.697134649948077</v>
      </c>
      <c r="C898" s="27" t="n">
        <v>0.044629180434541</v>
      </c>
      <c r="D898" s="24" t="n">
        <f aca="false">$B$6+$B$7*B898</f>
        <v>0.119713464994808</v>
      </c>
      <c r="E898" s="24" t="n">
        <f aca="false">$C$6+$C$7*($B$8*B898+SQRT(1-$B$8^2)*C898)</f>
        <v>0.126630883574181</v>
      </c>
      <c r="F898" s="24" t="n">
        <f aca="false">$B$9*D898+(1-$B$9)*E898</f>
        <v>0.123172174284495</v>
      </c>
      <c r="G898" s="21"/>
      <c r="H898" s="21"/>
      <c r="I898" s="21"/>
      <c r="J898" s="21"/>
      <c r="K898" s="21"/>
      <c r="L898" s="21"/>
      <c r="M898" s="21"/>
      <c r="N898" s="21"/>
      <c r="O898" s="21"/>
      <c r="P898" s="21"/>
    </row>
    <row r="899" customFormat="false" ht="15" hidden="false" customHeight="false" outlineLevel="0" collapsed="false">
      <c r="A899" s="21" t="n">
        <v>875</v>
      </c>
      <c r="B899" s="27" t="n">
        <v>-1.51266988114236</v>
      </c>
      <c r="C899" s="27" t="n">
        <v>0.535595364362672</v>
      </c>
      <c r="D899" s="24" t="n">
        <f aca="false">$B$6+$B$7*B899</f>
        <v>-0.101266988114236</v>
      </c>
      <c r="E899" s="24" t="n">
        <f aca="false">$C$6+$C$7*($B$8*B899+SQRT(1-$B$8^2)*C899)</f>
        <v>0.134448032857392</v>
      </c>
      <c r="F899" s="24" t="n">
        <f aca="false">$B$9*D899+(1-$B$9)*E899</f>
        <v>0.0165905223715782</v>
      </c>
      <c r="G899" s="21"/>
      <c r="H899" s="21"/>
      <c r="I899" s="21"/>
      <c r="J899" s="21"/>
      <c r="K899" s="21"/>
      <c r="L899" s="21"/>
      <c r="M899" s="21"/>
      <c r="N899" s="21"/>
      <c r="O899" s="21"/>
      <c r="P899" s="21"/>
    </row>
    <row r="900" customFormat="false" ht="15" hidden="false" customHeight="false" outlineLevel="0" collapsed="false">
      <c r="A900" s="21" t="n">
        <v>876</v>
      </c>
      <c r="B900" s="27" t="n">
        <v>1.16621460926635</v>
      </c>
      <c r="C900" s="27" t="n">
        <v>-0.427302573593995</v>
      </c>
      <c r="D900" s="24" t="n">
        <f aca="false">$B$6+$B$7*B900</f>
        <v>0.166621460926635</v>
      </c>
      <c r="E900" s="24" t="n">
        <f aca="false">$C$6+$C$7*($B$8*B900+SQRT(1-$B$8^2)*C900)</f>
        <v>0.0529147226839863</v>
      </c>
      <c r="F900" s="24" t="n">
        <f aca="false">$B$9*D900+(1-$B$9)*E900</f>
        <v>0.10976809180531</v>
      </c>
      <c r="G900" s="21"/>
      <c r="H900" s="21"/>
      <c r="I900" s="21"/>
      <c r="J900" s="21"/>
      <c r="K900" s="21"/>
      <c r="L900" s="21"/>
      <c r="M900" s="21"/>
      <c r="N900" s="21"/>
      <c r="O900" s="21"/>
      <c r="P900" s="21"/>
    </row>
    <row r="901" customFormat="false" ht="15" hidden="false" customHeight="false" outlineLevel="0" collapsed="false">
      <c r="A901" s="21" t="n">
        <v>877</v>
      </c>
      <c r="B901" s="27" t="n">
        <v>-0.0175002381523069</v>
      </c>
      <c r="C901" s="27" t="n">
        <v>-0.409817705989032</v>
      </c>
      <c r="D901" s="24" t="n">
        <f aca="false">$B$6+$B$7*B901</f>
        <v>0.0482499761847693</v>
      </c>
      <c r="E901" s="24" t="n">
        <f aca="false">$C$6+$C$7*($B$8*B901+SQRT(1-$B$8^2)*C901)</f>
        <v>0.00899244909542248</v>
      </c>
      <c r="F901" s="24" t="n">
        <f aca="false">$B$9*D901+(1-$B$9)*E901</f>
        <v>0.0286212126400959</v>
      </c>
      <c r="G901" s="21"/>
      <c r="H901" s="21"/>
      <c r="I901" s="21"/>
      <c r="J901" s="21"/>
      <c r="K901" s="21"/>
      <c r="L901" s="21"/>
      <c r="M901" s="21"/>
      <c r="N901" s="21"/>
      <c r="O901" s="21"/>
      <c r="P901" s="21"/>
    </row>
    <row r="902" customFormat="false" ht="15" hidden="false" customHeight="false" outlineLevel="0" collapsed="false">
      <c r="A902" s="21" t="n">
        <v>878</v>
      </c>
      <c r="B902" s="27" t="n">
        <v>-0.0916755030220683</v>
      </c>
      <c r="C902" s="27" t="n">
        <v>-1.18676856282898</v>
      </c>
      <c r="D902" s="24" t="n">
        <f aca="false">$B$6+$B$7*B902</f>
        <v>0.0408324496977932</v>
      </c>
      <c r="E902" s="24" t="n">
        <f aca="false">$C$6+$C$7*($B$8*B902+SQRT(1-$B$8^2)*C902)</f>
        <v>-0.146225213857452</v>
      </c>
      <c r="F902" s="24" t="n">
        <f aca="false">$B$9*D902+(1-$B$9)*E902</f>
        <v>-0.0526963820798292</v>
      </c>
      <c r="G902" s="21"/>
      <c r="H902" s="21"/>
      <c r="I902" s="21"/>
      <c r="J902" s="21"/>
      <c r="K902" s="21"/>
      <c r="L902" s="21"/>
      <c r="M902" s="21"/>
      <c r="N902" s="21"/>
      <c r="O902" s="21"/>
      <c r="P902" s="21"/>
    </row>
    <row r="903" customFormat="false" ht="15" hidden="false" customHeight="false" outlineLevel="0" collapsed="false">
      <c r="A903" s="21" t="n">
        <v>879</v>
      </c>
      <c r="B903" s="27" t="n">
        <v>0.241352665230383</v>
      </c>
      <c r="C903" s="27" t="n">
        <v>0.47197402161796</v>
      </c>
      <c r="D903" s="24" t="n">
        <f aca="false">$B$6+$B$7*B903</f>
        <v>0.0741352665230383</v>
      </c>
      <c r="E903" s="24" t="n">
        <f aca="false">$C$6+$C$7*($B$8*B903+SQRT(1-$B$8^2)*C903)</f>
        <v>0.192141748594281</v>
      </c>
      <c r="F903" s="24" t="n">
        <f aca="false">$B$9*D903+(1-$B$9)*E903</f>
        <v>0.13313850755866</v>
      </c>
      <c r="G903" s="21"/>
      <c r="H903" s="21"/>
      <c r="I903" s="21"/>
      <c r="J903" s="21"/>
      <c r="K903" s="21"/>
      <c r="L903" s="21"/>
      <c r="M903" s="21"/>
      <c r="N903" s="21"/>
      <c r="O903" s="21"/>
      <c r="P903" s="21"/>
    </row>
    <row r="904" customFormat="false" ht="15" hidden="false" customHeight="false" outlineLevel="0" collapsed="false">
      <c r="A904" s="21" t="n">
        <v>880</v>
      </c>
      <c r="B904" s="27" t="n">
        <v>-1.03097145709933</v>
      </c>
      <c r="C904" s="27" t="n">
        <v>-0.547747565811188</v>
      </c>
      <c r="D904" s="24" t="n">
        <f aca="false">$B$6+$B$7*B904</f>
        <v>-0.0530971457099334</v>
      </c>
      <c r="E904" s="24" t="n">
        <f aca="false">$C$6+$C$7*($B$8*B904+SQRT(1-$B$8^2)*C904)</f>
        <v>-0.05857502181109</v>
      </c>
      <c r="F904" s="24" t="n">
        <f aca="false">$B$9*D904+(1-$B$9)*E904</f>
        <v>-0.0558360837605117</v>
      </c>
      <c r="G904" s="21"/>
      <c r="H904" s="21"/>
      <c r="I904" s="21"/>
      <c r="J904" s="21"/>
      <c r="K904" s="21"/>
      <c r="L904" s="21"/>
      <c r="M904" s="21"/>
      <c r="N904" s="21"/>
      <c r="O904" s="21"/>
      <c r="P904" s="21"/>
    </row>
    <row r="905" customFormat="false" ht="15" hidden="false" customHeight="false" outlineLevel="0" collapsed="false">
      <c r="A905" s="21" t="n">
        <v>881</v>
      </c>
      <c r="B905" s="27" t="n">
        <v>0.120702251841222</v>
      </c>
      <c r="C905" s="27" t="n">
        <v>-0.387009815811201</v>
      </c>
      <c r="D905" s="24" t="n">
        <f aca="false">$B$6+$B$7*B905</f>
        <v>0.0620702251841222</v>
      </c>
      <c r="E905" s="24" t="n">
        <f aca="false">$C$6+$C$7*($B$8*B905+SQRT(1-$B$8^2)*C905)</f>
        <v>0.0189899641387733</v>
      </c>
      <c r="F905" s="24" t="n">
        <f aca="false">$B$9*D905+(1-$B$9)*E905</f>
        <v>0.0405300946614477</v>
      </c>
      <c r="G905" s="21"/>
      <c r="H905" s="21"/>
      <c r="I905" s="21"/>
      <c r="J905" s="21"/>
      <c r="K905" s="21"/>
      <c r="L905" s="21"/>
      <c r="M905" s="21"/>
      <c r="N905" s="21"/>
      <c r="O905" s="21"/>
      <c r="P905" s="21"/>
    </row>
    <row r="906" customFormat="false" ht="15" hidden="false" customHeight="false" outlineLevel="0" collapsed="false">
      <c r="A906" s="21" t="n">
        <v>882</v>
      </c>
      <c r="B906" s="27" t="n">
        <v>0.200356692515329</v>
      </c>
      <c r="C906" s="27" t="n">
        <v>-0.337489287319077</v>
      </c>
      <c r="D906" s="24" t="n">
        <f aca="false">$B$6+$B$7*B906</f>
        <v>0.0700356692515329</v>
      </c>
      <c r="E906" s="24" t="n">
        <f aca="false">$C$6+$C$7*($B$8*B906+SQRT(1-$B$8^2)*C906)</f>
        <v>0.0318801438936305</v>
      </c>
      <c r="F906" s="24" t="n">
        <f aca="false">$B$9*D906+(1-$B$9)*E906</f>
        <v>0.0509579065725817</v>
      </c>
      <c r="G906" s="21"/>
      <c r="H906" s="21"/>
      <c r="I906" s="21"/>
      <c r="J906" s="21"/>
      <c r="K906" s="21"/>
      <c r="L906" s="21"/>
      <c r="M906" s="21"/>
      <c r="N906" s="21"/>
      <c r="O906" s="21"/>
      <c r="P906" s="21"/>
    </row>
    <row r="907" customFormat="false" ht="15" hidden="false" customHeight="false" outlineLevel="0" collapsed="false">
      <c r="A907" s="21" t="n">
        <v>883</v>
      </c>
      <c r="B907" s="27" t="n">
        <v>1.12548334230704</v>
      </c>
      <c r="C907" s="27" t="n">
        <v>-0.863236357456448</v>
      </c>
      <c r="D907" s="24" t="n">
        <f aca="false">$B$6+$B$7*B907</f>
        <v>0.162548334230704</v>
      </c>
      <c r="E907" s="24" t="n">
        <f aca="false">$C$6+$C$7*($B$8*B907+SQRT(1-$B$8^2)*C907)</f>
        <v>-0.0341397545626851</v>
      </c>
      <c r="F907" s="24" t="n">
        <f aca="false">$B$9*D907+(1-$B$9)*E907</f>
        <v>0.0642042898340093</v>
      </c>
      <c r="G907" s="21"/>
      <c r="H907" s="21"/>
      <c r="I907" s="21"/>
      <c r="J907" s="21"/>
      <c r="K907" s="21"/>
      <c r="L907" s="21"/>
      <c r="M907" s="21"/>
      <c r="N907" s="21"/>
      <c r="O907" s="21"/>
      <c r="P907" s="21"/>
    </row>
    <row r="908" customFormat="false" ht="15" hidden="false" customHeight="false" outlineLevel="0" collapsed="false">
      <c r="A908" s="21" t="n">
        <v>884</v>
      </c>
      <c r="B908" s="27" t="n">
        <v>-0.277600349182453</v>
      </c>
      <c r="C908" s="27" t="n">
        <v>-1.28720166823995</v>
      </c>
      <c r="D908" s="24" t="n">
        <f aca="false">$B$6+$B$7*B908</f>
        <v>0.0222399650817547</v>
      </c>
      <c r="E908" s="24" t="n">
        <f aca="false">$C$6+$C$7*($B$8*B908+SQRT(1-$B$8^2)*C908)</f>
        <v>-0.17334299662707</v>
      </c>
      <c r="F908" s="24" t="n">
        <f aca="false">$B$9*D908+(1-$B$9)*E908</f>
        <v>-0.0755515157726575</v>
      </c>
      <c r="G908" s="21"/>
      <c r="H908" s="21"/>
      <c r="I908" s="21"/>
      <c r="J908" s="21"/>
      <c r="K908" s="21"/>
      <c r="L908" s="21"/>
      <c r="M908" s="21"/>
      <c r="N908" s="21"/>
      <c r="O908" s="21"/>
      <c r="P908" s="21"/>
    </row>
    <row r="909" customFormat="false" ht="15" hidden="false" customHeight="false" outlineLevel="0" collapsed="false">
      <c r="A909" s="21" t="n">
        <v>885</v>
      </c>
      <c r="B909" s="27" t="n">
        <v>-0.0509470717091757</v>
      </c>
      <c r="C909" s="27" t="n">
        <v>0.466408847716379</v>
      </c>
      <c r="D909" s="24" t="n">
        <f aca="false">$B$6+$B$7*B909</f>
        <v>0.0449052928290824</v>
      </c>
      <c r="E909" s="24" t="n">
        <f aca="false">$C$6+$C$7*($B$8*B909+SQRT(1-$B$8^2)*C909)</f>
        <v>0.1793592122056</v>
      </c>
      <c r="F909" s="24" t="n">
        <f aca="false">$B$9*D909+(1-$B$9)*E909</f>
        <v>0.112132252517341</v>
      </c>
      <c r="G909" s="21"/>
      <c r="H909" s="21"/>
      <c r="I909" s="21"/>
      <c r="J909" s="21"/>
      <c r="K909" s="21"/>
      <c r="L909" s="21"/>
      <c r="M909" s="21"/>
      <c r="N909" s="21"/>
      <c r="O909" s="21"/>
      <c r="P909" s="21"/>
    </row>
    <row r="910" customFormat="false" ht="15" hidden="false" customHeight="false" outlineLevel="0" collapsed="false">
      <c r="A910" s="21" t="n">
        <v>886</v>
      </c>
      <c r="B910" s="27" t="n">
        <v>0.404714882138804</v>
      </c>
      <c r="C910" s="27" t="n">
        <v>-1.07979424976718</v>
      </c>
      <c r="D910" s="24" t="n">
        <f aca="false">$B$6+$B$7*B910</f>
        <v>0.0904714882138804</v>
      </c>
      <c r="E910" s="24" t="n">
        <f aca="false">$C$6+$C$7*($B$8*B910+SQRT(1-$B$8^2)*C910)</f>
        <v>-0.105406999844126</v>
      </c>
      <c r="F910" s="24" t="n">
        <f aca="false">$B$9*D910+(1-$B$9)*E910</f>
        <v>-0.00746775581512265</v>
      </c>
      <c r="G910" s="21"/>
      <c r="H910" s="21"/>
      <c r="I910" s="21"/>
      <c r="J910" s="21"/>
      <c r="K910" s="21"/>
      <c r="L910" s="21"/>
      <c r="M910" s="21"/>
      <c r="N910" s="21"/>
      <c r="O910" s="21"/>
      <c r="P910" s="21"/>
    </row>
    <row r="911" customFormat="false" ht="15" hidden="false" customHeight="false" outlineLevel="0" collapsed="false">
      <c r="A911" s="21" t="n">
        <v>887</v>
      </c>
      <c r="B911" s="27" t="n">
        <v>-0.606984573207784</v>
      </c>
      <c r="C911" s="27" t="n">
        <v>2.33549683234153</v>
      </c>
      <c r="D911" s="24" t="n">
        <f aca="false">$B$6+$B$7*B911</f>
        <v>-0.0106984573207784</v>
      </c>
      <c r="E911" s="24" t="n">
        <f aca="false">$C$6+$C$7*($B$8*B911+SQRT(1-$B$8^2)*C911)</f>
        <v>0.523382659881543</v>
      </c>
      <c r="F911" s="24" t="n">
        <f aca="false">$B$9*D911+(1-$B$9)*E911</f>
        <v>0.256342101280382</v>
      </c>
      <c r="G911" s="21"/>
      <c r="H911" s="21"/>
      <c r="I911" s="21"/>
      <c r="J911" s="21"/>
      <c r="K911" s="21"/>
      <c r="L911" s="21"/>
      <c r="M911" s="21"/>
      <c r="N911" s="21"/>
      <c r="O911" s="21"/>
      <c r="P911" s="21"/>
    </row>
    <row r="912" customFormat="false" ht="15" hidden="false" customHeight="false" outlineLevel="0" collapsed="false">
      <c r="A912" s="21" t="n">
        <v>888</v>
      </c>
      <c r="B912" s="27" t="n">
        <v>-1.6793134673209</v>
      </c>
      <c r="C912" s="27" t="n">
        <v>-0.597055615364916</v>
      </c>
      <c r="D912" s="24" t="n">
        <f aca="false">$B$6+$B$7*B912</f>
        <v>-0.11793134673209</v>
      </c>
      <c r="E912" s="24" t="n">
        <f aca="false">$C$6+$C$7*($B$8*B912+SQRT(1-$B$8^2)*C912)</f>
        <v>-0.0941710671494329</v>
      </c>
      <c r="F912" s="24" t="n">
        <f aca="false">$B$9*D912+(1-$B$9)*E912</f>
        <v>-0.106051206940762</v>
      </c>
      <c r="G912" s="21"/>
      <c r="H912" s="21"/>
      <c r="I912" s="21"/>
      <c r="J912" s="21"/>
      <c r="K912" s="21"/>
      <c r="L912" s="21"/>
      <c r="M912" s="21"/>
      <c r="N912" s="21"/>
      <c r="O912" s="21"/>
      <c r="P912" s="21"/>
    </row>
    <row r="913" customFormat="false" ht="15" hidden="false" customHeight="false" outlineLevel="0" collapsed="false">
      <c r="A913" s="21" t="n">
        <v>889</v>
      </c>
      <c r="B913" s="27" t="n">
        <v>-0.276509703808405</v>
      </c>
      <c r="C913" s="27" t="n">
        <v>0.149099201738807</v>
      </c>
      <c r="D913" s="24" t="n">
        <f aca="false">$B$6+$B$7*B913</f>
        <v>0.0223490296191595</v>
      </c>
      <c r="E913" s="24" t="n">
        <f aca="false">$C$6+$C$7*($B$8*B913+SQRT(1-$B$8^2)*C913)</f>
        <v>0.108156969072973</v>
      </c>
      <c r="F913" s="24" t="n">
        <f aca="false">$B$9*D913+(1-$B$9)*E913</f>
        <v>0.0652529993460663</v>
      </c>
      <c r="G913" s="21"/>
      <c r="H913" s="21"/>
      <c r="I913" s="21"/>
      <c r="J913" s="21"/>
      <c r="K913" s="21"/>
      <c r="L913" s="21"/>
      <c r="M913" s="21"/>
      <c r="N913" s="21"/>
      <c r="O913" s="21"/>
      <c r="P913" s="21"/>
    </row>
    <row r="914" customFormat="false" ht="15" hidden="false" customHeight="false" outlineLevel="0" collapsed="false">
      <c r="A914" s="21" t="n">
        <v>890</v>
      </c>
      <c r="B914" s="27" t="n">
        <v>0.112349228386577</v>
      </c>
      <c r="C914" s="27" t="n">
        <v>-0.0788222159632415</v>
      </c>
      <c r="D914" s="24" t="n">
        <f aca="false">$B$6+$B$7*B914</f>
        <v>0.0612349228386577</v>
      </c>
      <c r="E914" s="24" t="n">
        <f aca="false">$C$6+$C$7*($B$8*B914+SQRT(1-$B$8^2)*C914)</f>
        <v>0.079048032375031</v>
      </c>
      <c r="F914" s="24" t="n">
        <f aca="false">$B$9*D914+(1-$B$9)*E914</f>
        <v>0.0701414776068444</v>
      </c>
      <c r="G914" s="21"/>
      <c r="H914" s="21"/>
      <c r="I914" s="21"/>
      <c r="J914" s="21"/>
      <c r="K914" s="21"/>
      <c r="L914" s="21"/>
      <c r="M914" s="21"/>
      <c r="N914" s="21"/>
      <c r="O914" s="21"/>
      <c r="P914" s="21"/>
    </row>
    <row r="915" customFormat="false" ht="15" hidden="false" customHeight="false" outlineLevel="0" collapsed="false">
      <c r="A915" s="21" t="n">
        <v>891</v>
      </c>
      <c r="B915" s="27" t="n">
        <v>-1.51610954108638</v>
      </c>
      <c r="C915" s="27" t="n">
        <v>-1.267465347195</v>
      </c>
      <c r="D915" s="24" t="n">
        <f aca="false">$B$6+$B$7*B915</f>
        <v>-0.101610954108638</v>
      </c>
      <c r="E915" s="24" t="n">
        <f aca="false">$C$6+$C$7*($B$8*B915+SQRT(1-$B$8^2)*C915)</f>
        <v>-0.219015851026437</v>
      </c>
      <c r="F915" s="24" t="n">
        <f aca="false">$B$9*D915+(1-$B$9)*E915</f>
        <v>-0.160313402567537</v>
      </c>
      <c r="G915" s="21"/>
      <c r="H915" s="21"/>
      <c r="I915" s="21"/>
      <c r="J915" s="21"/>
      <c r="K915" s="21"/>
      <c r="L915" s="21"/>
      <c r="M915" s="21"/>
      <c r="N915" s="21"/>
      <c r="O915" s="21"/>
      <c r="P915" s="21"/>
    </row>
    <row r="916" customFormat="false" ht="15" hidden="false" customHeight="false" outlineLevel="0" collapsed="false">
      <c r="A916" s="21" t="n">
        <v>892</v>
      </c>
      <c r="B916" s="27" t="n">
        <v>0.849718096887535</v>
      </c>
      <c r="C916" s="27" t="n">
        <v>-1.17170570037119</v>
      </c>
      <c r="D916" s="24" t="n">
        <f aca="false">$B$6+$B$7*B916</f>
        <v>0.134971809688754</v>
      </c>
      <c r="E916" s="24" t="n">
        <f aca="false">$C$6+$C$7*($B$8*B916+SQRT(1-$B$8^2)*C916)</f>
        <v>-0.105617763694083</v>
      </c>
      <c r="F916" s="24" t="n">
        <f aca="false">$B$9*D916+(1-$B$9)*E916</f>
        <v>0.0146770229973352</v>
      </c>
      <c r="G916" s="21"/>
      <c r="H916" s="21"/>
      <c r="I916" s="21"/>
      <c r="J916" s="21"/>
      <c r="K916" s="21"/>
      <c r="L916" s="21"/>
      <c r="M916" s="21"/>
      <c r="N916" s="21"/>
      <c r="O916" s="21"/>
      <c r="P916" s="21"/>
    </row>
    <row r="917" customFormat="false" ht="15" hidden="false" customHeight="false" outlineLevel="0" collapsed="false">
      <c r="A917" s="21" t="n">
        <v>893</v>
      </c>
      <c r="B917" s="27" t="n">
        <v>-0.44062134947506</v>
      </c>
      <c r="C917" s="27" t="n">
        <v>0.299186880701817</v>
      </c>
      <c r="D917" s="24" t="n">
        <f aca="false">$B$6+$B$7*B917</f>
        <v>0.00593786505249405</v>
      </c>
      <c r="E917" s="24" t="n">
        <f aca="false">$C$6+$C$7*($B$8*B917+SQRT(1-$B$8^2)*C917)</f>
        <v>0.131003561657349</v>
      </c>
      <c r="F917" s="24" t="n">
        <f aca="false">$B$9*D917+(1-$B$9)*E917</f>
        <v>0.0684707133549217</v>
      </c>
      <c r="G917" s="21"/>
      <c r="H917" s="21"/>
      <c r="I917" s="21"/>
      <c r="J917" s="21"/>
      <c r="K917" s="21"/>
      <c r="L917" s="21"/>
      <c r="M917" s="21"/>
      <c r="N917" s="21"/>
      <c r="O917" s="21"/>
      <c r="P917" s="21"/>
    </row>
    <row r="918" customFormat="false" ht="15" hidden="false" customHeight="false" outlineLevel="0" collapsed="false">
      <c r="A918" s="21" t="n">
        <v>894</v>
      </c>
      <c r="B918" s="27" t="n">
        <v>-0.0625032385713</v>
      </c>
      <c r="C918" s="27" t="n">
        <v>0.290919306790728</v>
      </c>
      <c r="D918" s="24" t="n">
        <f aca="false">$B$6+$B$7*B918</f>
        <v>0.04374967614287</v>
      </c>
      <c r="E918" s="24" t="n">
        <f aca="false">$C$6+$C$7*($B$8*B918+SQRT(1-$B$8^2)*C918)</f>
        <v>0.144508179094066</v>
      </c>
      <c r="F918" s="24" t="n">
        <f aca="false">$B$9*D918+(1-$B$9)*E918</f>
        <v>0.0941289276184682</v>
      </c>
      <c r="G918" s="21"/>
      <c r="H918" s="21"/>
      <c r="I918" s="21"/>
      <c r="J918" s="21"/>
      <c r="K918" s="21"/>
      <c r="L918" s="21"/>
      <c r="M918" s="21"/>
      <c r="N918" s="21"/>
      <c r="O918" s="21"/>
      <c r="P918" s="21"/>
    </row>
    <row r="919" customFormat="false" ht="15" hidden="false" customHeight="false" outlineLevel="0" collapsed="false">
      <c r="A919" s="21" t="n">
        <v>895</v>
      </c>
      <c r="B919" s="27" t="n">
        <v>1.38820057141262</v>
      </c>
      <c r="C919" s="27" t="n">
        <v>-0.548408716807409</v>
      </c>
      <c r="D919" s="24" t="n">
        <f aca="false">$B$6+$B$7*B919</f>
        <v>0.188820057141262</v>
      </c>
      <c r="E919" s="24" t="n">
        <f aca="false">$C$6+$C$7*($B$8*B919+SQRT(1-$B$8^2)*C919)</f>
        <v>0.038062300722694</v>
      </c>
      <c r="F919" s="24" t="n">
        <f aca="false">$B$9*D919+(1-$B$9)*E919</f>
        <v>0.113441178931978</v>
      </c>
      <c r="G919" s="21"/>
      <c r="H919" s="21"/>
      <c r="I919" s="21"/>
      <c r="J919" s="21"/>
      <c r="K919" s="21"/>
      <c r="L919" s="21"/>
      <c r="M919" s="21"/>
      <c r="N919" s="21"/>
      <c r="O919" s="21"/>
      <c r="P919" s="21"/>
    </row>
    <row r="920" customFormat="false" ht="15" hidden="false" customHeight="false" outlineLevel="0" collapsed="false">
      <c r="A920" s="21" t="n">
        <v>896</v>
      </c>
      <c r="B920" s="27" t="n">
        <v>-0.2168178938686</v>
      </c>
      <c r="C920" s="27" t="n">
        <v>0.664669447536746</v>
      </c>
      <c r="D920" s="24" t="n">
        <f aca="false">$B$6+$B$7*B920</f>
        <v>0.02831821061314</v>
      </c>
      <c r="E920" s="24" t="n">
        <f aca="false">$C$6+$C$7*($B$8*B920+SQRT(1-$B$8^2)*C920)</f>
        <v>0.211575363771866</v>
      </c>
      <c r="F920" s="24" t="n">
        <f aca="false">$B$9*D920+(1-$B$9)*E920</f>
        <v>0.119946787192503</v>
      </c>
      <c r="G920" s="21"/>
      <c r="H920" s="21"/>
      <c r="I920" s="21"/>
      <c r="J920" s="21"/>
      <c r="K920" s="21"/>
      <c r="L920" s="21"/>
      <c r="M920" s="21"/>
      <c r="N920" s="21"/>
      <c r="O920" s="21"/>
      <c r="P920" s="21"/>
    </row>
    <row r="921" customFormat="false" ht="15" hidden="false" customHeight="false" outlineLevel="0" collapsed="false">
      <c r="A921" s="21" t="n">
        <v>897</v>
      </c>
      <c r="B921" s="27" t="n">
        <v>0.0892572240072705</v>
      </c>
      <c r="C921" s="27" t="n">
        <v>-1.59397149883021</v>
      </c>
      <c r="D921" s="24" t="n">
        <f aca="false">$B$6+$B$7*B921</f>
        <v>0.0589257224007271</v>
      </c>
      <c r="E921" s="24" t="n">
        <f aca="false">$C$6+$C$7*($B$8*B921+SQRT(1-$B$8^2)*C921)</f>
        <v>-0.218783057973575</v>
      </c>
      <c r="F921" s="24" t="n">
        <f aca="false">$B$9*D921+(1-$B$9)*E921</f>
        <v>-0.0799286677864238</v>
      </c>
      <c r="G921" s="21"/>
      <c r="H921" s="21"/>
      <c r="I921" s="21"/>
      <c r="J921" s="21"/>
      <c r="K921" s="21"/>
      <c r="L921" s="21"/>
      <c r="M921" s="21"/>
      <c r="N921" s="21"/>
      <c r="O921" s="21"/>
      <c r="P921" s="21"/>
    </row>
    <row r="922" customFormat="false" ht="15" hidden="false" customHeight="false" outlineLevel="0" collapsed="false">
      <c r="A922" s="21" t="n">
        <v>898</v>
      </c>
      <c r="B922" s="27" t="n">
        <v>-0.16063722840549</v>
      </c>
      <c r="C922" s="27" t="n">
        <v>-0.554286693510654</v>
      </c>
      <c r="D922" s="24" t="n">
        <f aca="false">$B$6+$B$7*B922</f>
        <v>0.033936277159451</v>
      </c>
      <c r="E922" s="24" t="n">
        <f aca="false">$C$6+$C$7*($B$8*B922+SQRT(1-$B$8^2)*C922)</f>
        <v>-0.0250430547614636</v>
      </c>
      <c r="F922" s="24" t="n">
        <f aca="false">$B$9*D922+(1-$B$9)*E922</f>
        <v>0.0044466111989937</v>
      </c>
      <c r="G922" s="21"/>
      <c r="H922" s="21"/>
      <c r="I922" s="21"/>
      <c r="J922" s="21"/>
      <c r="K922" s="21"/>
      <c r="L922" s="21"/>
      <c r="M922" s="21"/>
      <c r="N922" s="21"/>
      <c r="O922" s="21"/>
      <c r="P922" s="21"/>
    </row>
    <row r="923" customFormat="false" ht="15" hidden="false" customHeight="false" outlineLevel="0" collapsed="false">
      <c r="A923" s="21" t="n">
        <v>899</v>
      </c>
      <c r="B923" s="27" t="n">
        <v>0.522350875816426</v>
      </c>
      <c r="C923" s="27" t="n">
        <v>-0.755003097353874</v>
      </c>
      <c r="D923" s="24" t="n">
        <f aca="false">$B$6+$B$7*B923</f>
        <v>0.102235087581643</v>
      </c>
      <c r="E923" s="24" t="n">
        <f aca="false">$C$6+$C$7*($B$8*B923+SQRT(1-$B$8^2)*C923)</f>
        <v>-0.0370557523863704</v>
      </c>
      <c r="F923" s="24" t="n">
        <f aca="false">$B$9*D923+(1-$B$9)*E923</f>
        <v>0.0325896675976361</v>
      </c>
      <c r="G923" s="21"/>
      <c r="H923" s="21"/>
      <c r="I923" s="21"/>
      <c r="J923" s="21"/>
      <c r="K923" s="21"/>
      <c r="L923" s="21"/>
      <c r="M923" s="21"/>
      <c r="N923" s="21"/>
      <c r="O923" s="21"/>
      <c r="P923" s="21"/>
    </row>
    <row r="924" customFormat="false" ht="15" hidden="false" customHeight="false" outlineLevel="0" collapsed="false">
      <c r="A924" s="21" t="n">
        <v>900</v>
      </c>
      <c r="B924" s="27" t="n">
        <v>-0.71126352218778</v>
      </c>
      <c r="C924" s="27" t="n">
        <v>-0.679414688917297</v>
      </c>
      <c r="D924" s="24" t="n">
        <f aca="false">$B$6+$B$7*B924</f>
        <v>-0.021126352218778</v>
      </c>
      <c r="E924" s="24" t="n">
        <f aca="false">$C$6+$C$7*($B$8*B924+SQRT(1-$B$8^2)*C924)</f>
        <v>-0.0715880858154426</v>
      </c>
      <c r="F924" s="24" t="n">
        <f aca="false">$B$9*D924+(1-$B$9)*E924</f>
        <v>-0.0463572190171103</v>
      </c>
      <c r="G924" s="21"/>
      <c r="H924" s="21"/>
      <c r="I924" s="21"/>
      <c r="J924" s="21"/>
      <c r="K924" s="21"/>
      <c r="L924" s="21"/>
      <c r="M924" s="21"/>
      <c r="N924" s="21"/>
      <c r="O924" s="21"/>
      <c r="P924" s="21"/>
    </row>
    <row r="925" customFormat="false" ht="15" hidden="false" customHeight="false" outlineLevel="0" collapsed="false">
      <c r="A925" s="21" t="n">
        <v>901</v>
      </c>
      <c r="B925" s="27" t="n">
        <v>1.63819771865789</v>
      </c>
      <c r="C925" s="27" t="n">
        <v>0.169479349007528</v>
      </c>
      <c r="D925" s="24" t="n">
        <f aca="false">$B$6+$B$7*B925</f>
        <v>0.213819771865789</v>
      </c>
      <c r="E925" s="24" t="n">
        <f aca="false">$C$6+$C$7*($B$8*B925+SQRT(1-$B$8^2)*C925)</f>
        <v>0.188738942906916</v>
      </c>
      <c r="F925" s="24" t="n">
        <f aca="false">$B$9*D925+(1-$B$9)*E925</f>
        <v>0.201279357386353</v>
      </c>
      <c r="G925" s="21"/>
      <c r="H925" s="21"/>
      <c r="I925" s="21"/>
      <c r="J925" s="21"/>
      <c r="K925" s="21"/>
      <c r="L925" s="21"/>
      <c r="M925" s="21"/>
      <c r="N925" s="21"/>
      <c r="O925" s="21"/>
      <c r="P925" s="21"/>
    </row>
    <row r="926" customFormat="false" ht="15" hidden="false" customHeight="false" outlineLevel="0" collapsed="false">
      <c r="A926" s="21" t="n">
        <v>902</v>
      </c>
      <c r="B926" s="27" t="n">
        <v>0.542688007559702</v>
      </c>
      <c r="C926" s="27" t="n">
        <v>-0.357377492485203</v>
      </c>
      <c r="D926" s="24" t="n">
        <f aca="false">$B$6+$B$7*B926</f>
        <v>0.10426880075597</v>
      </c>
      <c r="E926" s="24" t="n">
        <f aca="false">$C$6+$C$7*($B$8*B926+SQRT(1-$B$8^2)*C926)</f>
        <v>0.0416761201308619</v>
      </c>
      <c r="F926" s="24" t="n">
        <f aca="false">$B$9*D926+(1-$B$9)*E926</f>
        <v>0.072972460443416</v>
      </c>
      <c r="G926" s="21"/>
      <c r="H926" s="21"/>
      <c r="I926" s="21"/>
      <c r="J926" s="21"/>
      <c r="K926" s="21"/>
      <c r="L926" s="21"/>
      <c r="M926" s="21"/>
      <c r="N926" s="21"/>
      <c r="O926" s="21"/>
      <c r="P926" s="21"/>
    </row>
    <row r="927" customFormat="false" ht="15" hidden="false" customHeight="false" outlineLevel="0" collapsed="false">
      <c r="A927" s="21" t="n">
        <v>903</v>
      </c>
      <c r="B927" s="27" t="n">
        <v>-1.10666498215731</v>
      </c>
      <c r="C927" s="27" t="n">
        <v>-0.185328146048512</v>
      </c>
      <c r="D927" s="24" t="n">
        <f aca="false">$B$6+$B$7*B927</f>
        <v>-0.0606664982157306</v>
      </c>
      <c r="E927" s="24" t="n">
        <f aca="false">$C$6+$C$7*($B$8*B927+SQRT(1-$B$8^2)*C927)</f>
        <v>0.00941664929011943</v>
      </c>
      <c r="F927" s="24" t="n">
        <f aca="false">$B$9*D927+(1-$B$9)*E927</f>
        <v>-0.0256249244628056</v>
      </c>
      <c r="G927" s="21"/>
      <c r="H927" s="21"/>
      <c r="I927" s="21"/>
      <c r="J927" s="21"/>
      <c r="K927" s="21"/>
      <c r="L927" s="21"/>
      <c r="M927" s="21"/>
      <c r="N927" s="21"/>
      <c r="O927" s="21"/>
      <c r="P927" s="21"/>
    </row>
    <row r="928" customFormat="false" ht="15" hidden="false" customHeight="false" outlineLevel="0" collapsed="false">
      <c r="A928" s="21" t="n">
        <v>904</v>
      </c>
      <c r="B928" s="27" t="n">
        <v>-0.586831847367787</v>
      </c>
      <c r="C928" s="27" t="n">
        <v>-1.37485717625619</v>
      </c>
      <c r="D928" s="24" t="n">
        <f aca="false">$B$6+$B$7*B928</f>
        <v>-0.00868318473677872</v>
      </c>
      <c r="E928" s="24" t="n">
        <f aca="false">$C$6+$C$7*($B$8*B928+SQRT(1-$B$8^2)*C928)</f>
        <v>-0.202889157977222</v>
      </c>
      <c r="F928" s="24" t="n">
        <f aca="false">$B$9*D928+(1-$B$9)*E928</f>
        <v>-0.105786171357</v>
      </c>
      <c r="G928" s="21"/>
      <c r="H928" s="21"/>
      <c r="I928" s="21"/>
      <c r="J928" s="21"/>
      <c r="K928" s="21"/>
      <c r="L928" s="21"/>
      <c r="M928" s="21"/>
      <c r="N928" s="21"/>
      <c r="O928" s="21"/>
      <c r="P928" s="21"/>
    </row>
    <row r="929" customFormat="false" ht="15" hidden="false" customHeight="false" outlineLevel="0" collapsed="false">
      <c r="A929" s="21" t="n">
        <v>905</v>
      </c>
      <c r="B929" s="27" t="n">
        <v>1.02759093445178</v>
      </c>
      <c r="C929" s="27" t="n">
        <v>1.56232058454686</v>
      </c>
      <c r="D929" s="24" t="n">
        <f aca="false">$B$6+$B$7*B929</f>
        <v>0.152759093445179</v>
      </c>
      <c r="E929" s="24" t="n">
        <f aca="false">$C$6+$C$7*($B$8*B929+SQRT(1-$B$8^2)*C929)</f>
        <v>0.437254697120995</v>
      </c>
      <c r="F929" s="24" t="n">
        <f aca="false">$B$9*D929+(1-$B$9)*E929</f>
        <v>0.295006895283087</v>
      </c>
      <c r="G929" s="21"/>
      <c r="H929" s="21"/>
      <c r="I929" s="21"/>
      <c r="J929" s="21"/>
      <c r="K929" s="21"/>
      <c r="L929" s="21"/>
      <c r="M929" s="21"/>
      <c r="N929" s="21"/>
      <c r="O929" s="21"/>
      <c r="P929" s="21"/>
    </row>
    <row r="930" customFormat="false" ht="15" hidden="false" customHeight="false" outlineLevel="0" collapsed="false">
      <c r="A930" s="21" t="n">
        <v>906</v>
      </c>
      <c r="B930" s="27" t="n">
        <v>-0.594023461573265</v>
      </c>
      <c r="C930" s="27" t="n">
        <v>-0.957603322672141</v>
      </c>
      <c r="D930" s="24" t="n">
        <f aca="false">$B$6+$B$7*B930</f>
        <v>-0.00940234615732653</v>
      </c>
      <c r="E930" s="24" t="n">
        <f aca="false">$C$6+$C$7*($B$8*B930+SQRT(1-$B$8^2)*C930)</f>
        <v>-0.121412099786171</v>
      </c>
      <c r="F930" s="24" t="n">
        <f aca="false">$B$9*D930+(1-$B$9)*E930</f>
        <v>-0.0654072229717486</v>
      </c>
      <c r="G930" s="21"/>
      <c r="H930" s="21"/>
      <c r="I930" s="21"/>
      <c r="J930" s="21"/>
      <c r="K930" s="21"/>
      <c r="L930" s="21"/>
      <c r="M930" s="21"/>
      <c r="N930" s="21"/>
      <c r="O930" s="21"/>
      <c r="P930" s="21"/>
    </row>
    <row r="931" customFormat="false" ht="15" hidden="false" customHeight="false" outlineLevel="0" collapsed="false">
      <c r="A931" s="21" t="n">
        <v>907</v>
      </c>
      <c r="B931" s="27" t="n">
        <v>1.61761152772896</v>
      </c>
      <c r="C931" s="27" t="n">
        <v>-0.461504122733367</v>
      </c>
      <c r="D931" s="24" t="n">
        <f aca="false">$B$6+$B$7*B931</f>
        <v>0.211761152772896</v>
      </c>
      <c r="E931" s="24" t="n">
        <f aca="false">$C$6+$C$7*($B$8*B931+SQRT(1-$B$8^2)*C931)</f>
        <v>0.0642684919181557</v>
      </c>
      <c r="F931" s="24" t="n">
        <f aca="false">$B$9*D931+(1-$B$9)*E931</f>
        <v>0.138014822345526</v>
      </c>
      <c r="G931" s="21"/>
      <c r="H931" s="21"/>
      <c r="I931" s="21"/>
      <c r="J931" s="21"/>
      <c r="K931" s="21"/>
      <c r="L931" s="21"/>
      <c r="M931" s="21"/>
      <c r="N931" s="21"/>
      <c r="O931" s="21"/>
      <c r="P931" s="21"/>
    </row>
    <row r="932" customFormat="false" ht="15" hidden="false" customHeight="false" outlineLevel="0" collapsed="false">
      <c r="A932" s="21" t="n">
        <v>908</v>
      </c>
      <c r="B932" s="27" t="n">
        <v>-1.44885774306377</v>
      </c>
      <c r="C932" s="27" t="n">
        <v>0.280838249284167</v>
      </c>
      <c r="D932" s="24" t="n">
        <f aca="false">$B$6+$B$7*B932</f>
        <v>-0.0948857743063768</v>
      </c>
      <c r="E932" s="24" t="n">
        <f aca="false">$C$6+$C$7*($B$8*B932+SQRT(1-$B$8^2)*C932)</f>
        <v>0.0870785231576695</v>
      </c>
      <c r="F932" s="24" t="n">
        <f aca="false">$B$9*D932+(1-$B$9)*E932</f>
        <v>-0.00390362557435367</v>
      </c>
      <c r="G932" s="21"/>
      <c r="H932" s="21"/>
      <c r="I932" s="21"/>
      <c r="J932" s="21"/>
      <c r="K932" s="21"/>
      <c r="L932" s="21"/>
      <c r="M932" s="21"/>
      <c r="N932" s="21"/>
      <c r="O932" s="21"/>
      <c r="P932" s="21"/>
    </row>
    <row r="933" customFormat="false" ht="15" hidden="false" customHeight="false" outlineLevel="0" collapsed="false">
      <c r="A933" s="21" t="n">
        <v>909</v>
      </c>
      <c r="B933" s="27" t="n">
        <v>-0.556220829541222</v>
      </c>
      <c r="C933" s="27" t="n">
        <v>0.504562431137247</v>
      </c>
      <c r="D933" s="24" t="n">
        <f aca="false">$B$6+$B$7*B933</f>
        <v>-0.00562208295412223</v>
      </c>
      <c r="E933" s="24" t="n">
        <f aca="false">$C$6+$C$7*($B$8*B933+SQRT(1-$B$8^2)*C933)</f>
        <v>0.166624806791506</v>
      </c>
      <c r="F933" s="24" t="n">
        <f aca="false">$B$9*D933+(1-$B$9)*E933</f>
        <v>0.0805013619186917</v>
      </c>
      <c r="G933" s="21"/>
      <c r="H933" s="21"/>
      <c r="I933" s="21"/>
      <c r="J933" s="21"/>
      <c r="K933" s="21"/>
      <c r="L933" s="21"/>
      <c r="M933" s="21"/>
      <c r="N933" s="21"/>
      <c r="O933" s="21"/>
      <c r="P933" s="21"/>
    </row>
    <row r="934" customFormat="false" ht="15" hidden="false" customHeight="false" outlineLevel="0" collapsed="false">
      <c r="A934" s="21" t="n">
        <v>910</v>
      </c>
      <c r="B934" s="27" t="n">
        <v>-0.740372218563704</v>
      </c>
      <c r="C934" s="27" t="n">
        <v>-2.59154529017187</v>
      </c>
      <c r="D934" s="24" t="n">
        <f aca="false">$B$6+$B$7*B934</f>
        <v>-0.0240372218563704</v>
      </c>
      <c r="E934" s="24" t="n">
        <f aca="false">$C$6+$C$7*($B$8*B934+SQRT(1-$B$8^2)*C934)</f>
        <v>-0.447451977241272</v>
      </c>
      <c r="F934" s="24" t="n">
        <f aca="false">$B$9*D934+(1-$B$9)*E934</f>
        <v>-0.235744599548821</v>
      </c>
      <c r="G934" s="21"/>
      <c r="H934" s="21"/>
      <c r="I934" s="21"/>
      <c r="J934" s="21"/>
      <c r="K934" s="21"/>
      <c r="L934" s="21"/>
      <c r="M934" s="21"/>
      <c r="N934" s="21"/>
      <c r="O934" s="21"/>
      <c r="P934" s="21"/>
    </row>
    <row r="935" customFormat="false" ht="15" hidden="false" customHeight="false" outlineLevel="0" collapsed="false">
      <c r="A935" s="21" t="n">
        <v>911</v>
      </c>
      <c r="B935" s="27" t="n">
        <v>-0.252096755303545</v>
      </c>
      <c r="C935" s="27" t="n">
        <v>0.53160152224602</v>
      </c>
      <c r="D935" s="24" t="n">
        <f aca="false">$B$6+$B$7*B935</f>
        <v>0.0247903244696455</v>
      </c>
      <c r="E935" s="24" t="n">
        <f aca="false">$C$6+$C$7*($B$8*B935+SQRT(1-$B$8^2)*C935)</f>
        <v>0.184088327867022</v>
      </c>
      <c r="F935" s="24" t="n">
        <f aca="false">$B$9*D935+(1-$B$9)*E935</f>
        <v>0.104439326168334</v>
      </c>
      <c r="G935" s="21"/>
      <c r="H935" s="21"/>
      <c r="I935" s="21"/>
      <c r="J935" s="21"/>
      <c r="K935" s="21"/>
      <c r="L935" s="21"/>
      <c r="M935" s="21"/>
      <c r="N935" s="21"/>
      <c r="O935" s="21"/>
      <c r="P935" s="21"/>
    </row>
    <row r="936" customFormat="false" ht="15" hidden="false" customHeight="false" outlineLevel="0" collapsed="false">
      <c r="A936" s="21" t="n">
        <v>912</v>
      </c>
      <c r="B936" s="27" t="n">
        <v>-2.12206763679117</v>
      </c>
      <c r="C936" s="27" t="n">
        <v>2.41250212671345</v>
      </c>
      <c r="D936" s="24" t="n">
        <f aca="false">$B$6+$B$7*B936</f>
        <v>-0.162206763679117</v>
      </c>
      <c r="E936" s="24" t="n">
        <f aca="false">$C$6+$C$7*($B$8*B936+SQRT(1-$B$8^2)*C936)</f>
        <v>0.477869231634529</v>
      </c>
      <c r="F936" s="24" t="n">
        <f aca="false">$B$9*D936+(1-$B$9)*E936</f>
        <v>0.157831233977706</v>
      </c>
      <c r="G936" s="21"/>
      <c r="H936" s="21"/>
      <c r="I936" s="21"/>
      <c r="J936" s="21"/>
      <c r="K936" s="21"/>
      <c r="L936" s="21"/>
      <c r="M936" s="21"/>
      <c r="N936" s="21"/>
      <c r="O936" s="21"/>
      <c r="P936" s="21"/>
    </row>
    <row r="937" customFormat="false" ht="15" hidden="false" customHeight="false" outlineLevel="0" collapsed="false">
      <c r="A937" s="21" t="n">
        <v>913</v>
      </c>
      <c r="B937" s="27" t="n">
        <v>-0.816561060775365</v>
      </c>
      <c r="C937" s="27" t="n">
        <v>-1.85473936047875</v>
      </c>
      <c r="D937" s="24" t="n">
        <f aca="false">$B$6+$B$7*B937</f>
        <v>-0.0316561060775365</v>
      </c>
      <c r="E937" s="24" t="n">
        <f aca="false">$C$6+$C$7*($B$8*B937+SQRT(1-$B$8^2)*C937)</f>
        <v>-0.306115645553329</v>
      </c>
      <c r="F937" s="24" t="n">
        <f aca="false">$B$9*D937+(1-$B$9)*E937</f>
        <v>-0.168885875815433</v>
      </c>
      <c r="G937" s="21"/>
      <c r="H937" s="21"/>
      <c r="I937" s="21"/>
      <c r="J937" s="21"/>
      <c r="K937" s="21"/>
      <c r="L937" s="21"/>
      <c r="M937" s="21"/>
      <c r="N937" s="21"/>
      <c r="O937" s="21"/>
      <c r="P937" s="21"/>
    </row>
    <row r="938" customFormat="false" ht="15" hidden="false" customHeight="false" outlineLevel="0" collapsed="false">
      <c r="A938" s="21" t="n">
        <v>914</v>
      </c>
      <c r="B938" s="27" t="n">
        <v>0.241841185486753</v>
      </c>
      <c r="C938" s="27" t="n">
        <v>0.355342841314891</v>
      </c>
      <c r="D938" s="24" t="n">
        <f aca="false">$B$6+$B$7*B938</f>
        <v>0.0741841185486753</v>
      </c>
      <c r="E938" s="24" t="n">
        <f aca="false">$C$6+$C$7*($B$8*B938+SQRT(1-$B$8^2)*C938)</f>
        <v>0.169306339017251</v>
      </c>
      <c r="F938" s="24" t="n">
        <f aca="false">$B$9*D938+(1-$B$9)*E938</f>
        <v>0.121745228782963</v>
      </c>
      <c r="G938" s="21"/>
      <c r="H938" s="21"/>
      <c r="I938" s="21"/>
      <c r="J938" s="21"/>
      <c r="K938" s="21"/>
      <c r="L938" s="21"/>
      <c r="M938" s="21"/>
      <c r="N938" s="21"/>
      <c r="O938" s="21"/>
      <c r="P938" s="21"/>
    </row>
    <row r="939" customFormat="false" ht="15" hidden="false" customHeight="false" outlineLevel="0" collapsed="false">
      <c r="A939" s="21" t="n">
        <v>915</v>
      </c>
      <c r="B939" s="27" t="n">
        <v>-1.24986243413288</v>
      </c>
      <c r="C939" s="27" t="n">
        <v>0.61482644045302</v>
      </c>
      <c r="D939" s="24" t="n">
        <f aca="false">$B$6+$B$7*B939</f>
        <v>-0.0749862434132882</v>
      </c>
      <c r="E939" s="24" t="n">
        <f aca="false">$C$6+$C$7*($B$8*B939+SQRT(1-$B$8^2)*C939)</f>
        <v>0.16048638739321</v>
      </c>
      <c r="F939" s="24" t="n">
        <f aca="false">$B$9*D939+(1-$B$9)*E939</f>
        <v>0.0427500719899609</v>
      </c>
      <c r="G939" s="21"/>
      <c r="H939" s="21"/>
      <c r="I939" s="21"/>
      <c r="J939" s="21"/>
      <c r="K939" s="21"/>
      <c r="L939" s="21"/>
      <c r="M939" s="21"/>
      <c r="N939" s="21"/>
      <c r="O939" s="21"/>
      <c r="P939" s="21"/>
    </row>
    <row r="940" customFormat="false" ht="15" hidden="false" customHeight="false" outlineLevel="0" collapsed="false">
      <c r="A940" s="21" t="n">
        <v>916</v>
      </c>
      <c r="B940" s="27" t="n">
        <v>-0.3587070062223</v>
      </c>
      <c r="C940" s="27" t="n">
        <v>0.437287672866985</v>
      </c>
      <c r="D940" s="24" t="n">
        <f aca="false">$B$6+$B$7*B940</f>
        <v>0.01412929937777</v>
      </c>
      <c r="E940" s="24" t="n">
        <f aca="false">$C$6+$C$7*($B$8*B940+SQRT(1-$B$8^2)*C940)</f>
        <v>0.161342253297764</v>
      </c>
      <c r="F940" s="24" t="n">
        <f aca="false">$B$9*D940+(1-$B$9)*E940</f>
        <v>0.0877357763377673</v>
      </c>
      <c r="G940" s="21"/>
      <c r="H940" s="21"/>
      <c r="I940" s="21"/>
      <c r="J940" s="21"/>
      <c r="K940" s="21"/>
      <c r="L940" s="21"/>
      <c r="M940" s="21"/>
      <c r="N940" s="21"/>
      <c r="O940" s="21"/>
      <c r="P940" s="21"/>
    </row>
    <row r="941" customFormat="false" ht="15" hidden="false" customHeight="false" outlineLevel="0" collapsed="false">
      <c r="A941" s="21" t="n">
        <v>917</v>
      </c>
      <c r="B941" s="27" t="n">
        <v>0.417994591659197</v>
      </c>
      <c r="C941" s="27" t="n">
        <v>1.31507323220458</v>
      </c>
      <c r="D941" s="24" t="n">
        <f aca="false">$B$6+$B$7*B941</f>
        <v>0.0917994591659197</v>
      </c>
      <c r="E941" s="24" t="n">
        <f aca="false">$C$6+$C$7*($B$8*B941+SQRT(1-$B$8^2)*C941)</f>
        <v>0.364420455129875</v>
      </c>
      <c r="F941" s="24" t="n">
        <f aca="false">$B$9*D941+(1-$B$9)*E941</f>
        <v>0.228109957147898</v>
      </c>
      <c r="G941" s="21"/>
      <c r="H941" s="21"/>
      <c r="I941" s="21"/>
      <c r="J941" s="21"/>
      <c r="K941" s="21"/>
      <c r="L941" s="21"/>
      <c r="M941" s="21"/>
      <c r="N941" s="21"/>
      <c r="O941" s="21"/>
      <c r="P941" s="21"/>
    </row>
    <row r="942" customFormat="false" ht="15" hidden="false" customHeight="false" outlineLevel="0" collapsed="false">
      <c r="A942" s="21" t="n">
        <v>918</v>
      </c>
      <c r="B942" s="27" t="n">
        <v>0.542587559668288</v>
      </c>
      <c r="C942" s="27" t="n">
        <v>-0.0778712948274604</v>
      </c>
      <c r="D942" s="24" t="n">
        <f aca="false">$B$6+$B$7*B942</f>
        <v>0.104258755966829</v>
      </c>
      <c r="E942" s="24" t="n">
        <f aca="false">$C$6+$C$7*($B$8*B942+SQRT(1-$B$8^2)*C942)</f>
        <v>0.0964439073517628</v>
      </c>
      <c r="F942" s="24" t="n">
        <f aca="false">$B$9*D942+(1-$B$9)*E942</f>
        <v>0.100351331659296</v>
      </c>
      <c r="G942" s="21"/>
      <c r="H942" s="21"/>
      <c r="I942" s="21"/>
      <c r="J942" s="21"/>
      <c r="K942" s="21"/>
      <c r="L942" s="21"/>
      <c r="M942" s="21"/>
      <c r="N942" s="21"/>
      <c r="O942" s="21"/>
      <c r="P942" s="21"/>
    </row>
    <row r="943" customFormat="false" ht="15" hidden="false" customHeight="false" outlineLevel="0" collapsed="false">
      <c r="A943" s="21" t="n">
        <v>919</v>
      </c>
      <c r="B943" s="27" t="n">
        <v>-0.772278128350855</v>
      </c>
      <c r="C943" s="27" t="n">
        <v>1.93425375697428</v>
      </c>
      <c r="D943" s="24" t="n">
        <f aca="false">$B$6+$B$7*B943</f>
        <v>-0.0272278128350855</v>
      </c>
      <c r="E943" s="24" t="n">
        <f aca="false">$C$6+$C$7*($B$8*B943+SQRT(1-$B$8^2)*C943)</f>
        <v>0.438143653877831</v>
      </c>
      <c r="F943" s="24" t="n">
        <f aca="false">$B$9*D943+(1-$B$9)*E943</f>
        <v>0.205457920521373</v>
      </c>
      <c r="G943" s="21"/>
      <c r="H943" s="21"/>
      <c r="I943" s="21"/>
      <c r="J943" s="21"/>
      <c r="K943" s="21"/>
      <c r="L943" s="21"/>
      <c r="M943" s="21"/>
      <c r="N943" s="21"/>
      <c r="O943" s="21"/>
      <c r="P943" s="21"/>
    </row>
    <row r="944" customFormat="false" ht="15" hidden="false" customHeight="false" outlineLevel="0" collapsed="false">
      <c r="A944" s="21" t="n">
        <v>920</v>
      </c>
      <c r="B944" s="27" t="n">
        <v>0.116025893969892</v>
      </c>
      <c r="C944" s="27" t="n">
        <v>1.38241610017294</v>
      </c>
      <c r="D944" s="24" t="n">
        <f aca="false">$B$6+$B$7*B944</f>
        <v>0.0616025893969892</v>
      </c>
      <c r="E944" s="24" t="n">
        <f aca="false">$C$6+$C$7*($B$8*B944+SQRT(1-$B$8^2)*C944)</f>
        <v>0.365538160369352</v>
      </c>
      <c r="F944" s="24" t="n">
        <f aca="false">$B$9*D944+(1-$B$9)*E944</f>
        <v>0.21357037488317</v>
      </c>
      <c r="G944" s="21"/>
      <c r="H944" s="21"/>
      <c r="I944" s="21"/>
      <c r="J944" s="21"/>
      <c r="K944" s="21"/>
      <c r="L944" s="21"/>
      <c r="M944" s="21"/>
      <c r="N944" s="21"/>
      <c r="O944" s="21"/>
      <c r="P944" s="21"/>
    </row>
    <row r="945" customFormat="false" ht="15" hidden="false" customHeight="false" outlineLevel="0" collapsed="false">
      <c r="A945" s="21" t="n">
        <v>921</v>
      </c>
      <c r="B945" s="27" t="n">
        <v>0.85199125747457</v>
      </c>
      <c r="C945" s="27" t="n">
        <v>0.674428534316398</v>
      </c>
      <c r="D945" s="24" t="n">
        <f aca="false">$B$6+$B$7*B945</f>
        <v>0.135199125747457</v>
      </c>
      <c r="E945" s="24" t="n">
        <f aca="false">$C$6+$C$7*($B$8*B945+SQRT(1-$B$8^2)*C945)</f>
        <v>0.256240112462848</v>
      </c>
      <c r="F945" s="24" t="n">
        <f aca="false">$B$9*D945+(1-$B$9)*E945</f>
        <v>0.195719619105152</v>
      </c>
      <c r="G945" s="21"/>
      <c r="H945" s="21"/>
      <c r="I945" s="21"/>
      <c r="J945" s="21"/>
      <c r="K945" s="21"/>
      <c r="L945" s="21"/>
      <c r="M945" s="21"/>
      <c r="N945" s="21"/>
      <c r="O945" s="21"/>
      <c r="P945" s="21"/>
    </row>
    <row r="946" customFormat="false" ht="15" hidden="false" customHeight="false" outlineLevel="0" collapsed="false">
      <c r="A946" s="21" t="n">
        <v>922</v>
      </c>
      <c r="B946" s="27" t="n">
        <v>1.84079687487761</v>
      </c>
      <c r="C946" s="27" t="n">
        <v>-0.960846520919718</v>
      </c>
      <c r="D946" s="24" t="n">
        <f aca="false">$B$6+$B$7*B946</f>
        <v>0.234079687487761</v>
      </c>
      <c r="E946" s="24" t="n">
        <f aca="false">$C$6+$C$7*($B$8*B946+SQRT(1-$B$8^2)*C946)</f>
        <v>-0.0246548207954358</v>
      </c>
      <c r="F946" s="24" t="n">
        <f aca="false">$B$9*D946+(1-$B$9)*E946</f>
        <v>0.104712433346162</v>
      </c>
      <c r="G946" s="21"/>
      <c r="H946" s="21"/>
      <c r="I946" s="21"/>
      <c r="J946" s="21"/>
      <c r="K946" s="21"/>
      <c r="L946" s="21"/>
      <c r="M946" s="21"/>
      <c r="N946" s="21"/>
      <c r="O946" s="21"/>
      <c r="P946" s="21"/>
    </row>
    <row r="947" customFormat="false" ht="15" hidden="false" customHeight="false" outlineLevel="0" collapsed="false">
      <c r="A947" s="21" t="n">
        <v>923</v>
      </c>
      <c r="B947" s="27" t="n">
        <v>-0.332584100750639</v>
      </c>
      <c r="C947" s="27" t="n">
        <v>0.253059999384036</v>
      </c>
      <c r="D947" s="24" t="n">
        <f aca="false">$B$6+$B$7*B947</f>
        <v>0.0167415899249361</v>
      </c>
      <c r="E947" s="24" t="n">
        <f aca="false">$C$6+$C$7*($B$8*B947+SQRT(1-$B$8^2)*C947)</f>
        <v>0.126286065793968</v>
      </c>
      <c r="F947" s="24" t="n">
        <f aca="false">$B$9*D947+(1-$B$9)*E947</f>
        <v>0.0715138278594518</v>
      </c>
      <c r="G947" s="21"/>
      <c r="H947" s="21"/>
      <c r="I947" s="21"/>
      <c r="J947" s="21"/>
      <c r="K947" s="21"/>
      <c r="L947" s="21"/>
      <c r="M947" s="21"/>
      <c r="N947" s="21"/>
      <c r="O947" s="21"/>
      <c r="P947" s="21"/>
    </row>
    <row r="948" customFormat="false" ht="15" hidden="false" customHeight="false" outlineLevel="0" collapsed="false">
      <c r="A948" s="21" t="n">
        <v>924</v>
      </c>
      <c r="B948" s="27" t="n">
        <v>-0.686893999169623</v>
      </c>
      <c r="C948" s="27" t="n">
        <v>1.14878487232643</v>
      </c>
      <c r="D948" s="24" t="n">
        <f aca="false">$B$6+$B$7*B948</f>
        <v>-0.0186893999169623</v>
      </c>
      <c r="E948" s="24" t="n">
        <f aca="false">$C$6+$C$7*($B$8*B948+SQRT(1-$B$8^2)*C948)</f>
        <v>0.287639180947461</v>
      </c>
      <c r="F948" s="24" t="n">
        <f aca="false">$B$9*D948+(1-$B$9)*E948</f>
        <v>0.134474890515249</v>
      </c>
      <c r="G948" s="21"/>
      <c r="H948" s="21"/>
      <c r="I948" s="21"/>
      <c r="J948" s="21"/>
      <c r="K948" s="21"/>
      <c r="L948" s="21"/>
      <c r="M948" s="21"/>
      <c r="N948" s="21"/>
      <c r="O948" s="21"/>
      <c r="P948" s="21"/>
    </row>
    <row r="949" customFormat="false" ht="15" hidden="false" customHeight="false" outlineLevel="0" collapsed="false">
      <c r="A949" s="21" t="n">
        <v>925</v>
      </c>
      <c r="B949" s="27" t="n">
        <v>-0.422344847071895</v>
      </c>
      <c r="C949" s="27" t="n">
        <v>0.290182061822966</v>
      </c>
      <c r="D949" s="24" t="n">
        <f aca="false">$B$6+$B$7*B949</f>
        <v>0.00776551529281048</v>
      </c>
      <c r="E949" s="24" t="n">
        <f aca="false">$C$6+$C$7*($B$8*B949+SQRT(1-$B$8^2)*C949)</f>
        <v>0.129970044835127</v>
      </c>
      <c r="F949" s="24" t="n">
        <f aca="false">$B$9*D949+(1-$B$9)*E949</f>
        <v>0.0688677800639685</v>
      </c>
      <c r="G949" s="21"/>
      <c r="H949" s="21"/>
      <c r="I949" s="21"/>
      <c r="J949" s="21"/>
      <c r="K949" s="21"/>
      <c r="L949" s="21"/>
      <c r="M949" s="21"/>
      <c r="N949" s="21"/>
      <c r="O949" s="21"/>
      <c r="P949" s="21"/>
    </row>
    <row r="950" customFormat="false" ht="15" hidden="false" customHeight="false" outlineLevel="0" collapsed="false">
      <c r="A950" s="21" t="n">
        <v>926</v>
      </c>
      <c r="B950" s="27" t="n">
        <v>0.241735519299978</v>
      </c>
      <c r="C950" s="27" t="n">
        <v>0.0887886961224479</v>
      </c>
      <c r="D950" s="24" t="n">
        <f aca="false">$B$6+$B$7*B950</f>
        <v>0.0741735519299978</v>
      </c>
      <c r="E950" s="24" t="n">
        <f aca="false">$C$6+$C$7*($B$8*B950+SQRT(1-$B$8^2)*C950)</f>
        <v>0.117068380806161</v>
      </c>
      <c r="F950" s="24" t="n">
        <f aca="false">$B$9*D950+(1-$B$9)*E950</f>
        <v>0.0956209663680796</v>
      </c>
      <c r="G950" s="21"/>
      <c r="H950" s="21"/>
      <c r="I950" s="21"/>
      <c r="J950" s="21"/>
      <c r="K950" s="21"/>
      <c r="L950" s="21"/>
      <c r="M950" s="21"/>
      <c r="N950" s="21"/>
      <c r="O950" s="21"/>
      <c r="P950" s="21"/>
    </row>
    <row r="951" customFormat="false" ht="15" hidden="false" customHeight="false" outlineLevel="0" collapsed="false">
      <c r="A951" s="21" t="n">
        <v>927</v>
      </c>
      <c r="B951" s="27" t="n">
        <v>0.0636706782723094</v>
      </c>
      <c r="C951" s="27" t="n">
        <v>0.0741499837969095</v>
      </c>
      <c r="D951" s="24" t="n">
        <f aca="false">$B$6+$B$7*B951</f>
        <v>0.0563670678272309</v>
      </c>
      <c r="E951" s="24" t="n">
        <f aca="false">$C$6+$C$7*($B$8*B951+SQRT(1-$B$8^2)*C951)</f>
        <v>0.107077197109938</v>
      </c>
      <c r="F951" s="24" t="n">
        <f aca="false">$B$9*D951+(1-$B$9)*E951</f>
        <v>0.0817221324685844</v>
      </c>
      <c r="G951" s="21"/>
      <c r="H951" s="21"/>
      <c r="I951" s="21"/>
      <c r="J951" s="21"/>
      <c r="K951" s="21"/>
      <c r="L951" s="21"/>
      <c r="M951" s="21"/>
      <c r="N951" s="21"/>
      <c r="O951" s="21"/>
      <c r="P951" s="21"/>
    </row>
    <row r="952" customFormat="false" ht="15" hidden="false" customHeight="false" outlineLevel="0" collapsed="false">
      <c r="A952" s="21" t="n">
        <v>928</v>
      </c>
      <c r="B952" s="27" t="n">
        <v>-0.257958680155223</v>
      </c>
      <c r="C952" s="27" t="n">
        <v>0.824281956506868</v>
      </c>
      <c r="D952" s="24" t="n">
        <f aca="false">$B$6+$B$7*B952</f>
        <v>0.0242041319844777</v>
      </c>
      <c r="E952" s="24" t="n">
        <f aca="false">$C$6+$C$7*($B$8*B952+SQRT(1-$B$8^2)*C952)</f>
        <v>0.241207268603777</v>
      </c>
      <c r="F952" s="24" t="n">
        <f aca="false">$B$9*D952+(1-$B$9)*E952</f>
        <v>0.132705700294127</v>
      </c>
      <c r="G952" s="21"/>
      <c r="H952" s="21"/>
      <c r="I952" s="21"/>
      <c r="J952" s="21"/>
      <c r="K952" s="21"/>
      <c r="L952" s="21"/>
      <c r="M952" s="21"/>
      <c r="N952" s="21"/>
      <c r="O952" s="21"/>
      <c r="P952" s="21"/>
    </row>
    <row r="953" customFormat="false" ht="15" hidden="false" customHeight="false" outlineLevel="0" collapsed="false">
      <c r="A953" s="21" t="n">
        <v>929</v>
      </c>
      <c r="B953" s="27" t="n">
        <v>-1.41620366819447</v>
      </c>
      <c r="C953" s="27" t="n">
        <v>-1.62654074136504</v>
      </c>
      <c r="D953" s="24" t="n">
        <f aca="false">$B$6+$B$7*B953</f>
        <v>-0.0916203668194471</v>
      </c>
      <c r="E953" s="24" t="n">
        <f aca="false">$C$6+$C$7*($B$8*B953+SQRT(1-$B$8^2)*C953)</f>
        <v>-0.285383735703187</v>
      </c>
      <c r="F953" s="24" t="n">
        <f aca="false">$B$9*D953+(1-$B$9)*E953</f>
        <v>-0.188502051261317</v>
      </c>
      <c r="G953" s="21"/>
      <c r="H953" s="21"/>
      <c r="I953" s="21"/>
      <c r="J953" s="21"/>
      <c r="K953" s="21"/>
      <c r="L953" s="21"/>
      <c r="M953" s="21"/>
      <c r="N953" s="21"/>
      <c r="O953" s="21"/>
      <c r="P953" s="21"/>
    </row>
    <row r="954" customFormat="false" ht="15" hidden="false" customHeight="false" outlineLevel="0" collapsed="false">
      <c r="A954" s="21" t="n">
        <v>930</v>
      </c>
      <c r="B954" s="27" t="n">
        <v>1.72030859442454</v>
      </c>
      <c r="C954" s="27" t="n">
        <v>-0.935158769609866</v>
      </c>
      <c r="D954" s="24" t="n">
        <f aca="false">$B$6+$B$7*B954</f>
        <v>0.222030859442454</v>
      </c>
      <c r="E954" s="24" t="n">
        <f aca="false">$C$6+$C$7*($B$8*B954+SQRT(1-$B$8^2)*C954)</f>
        <v>-0.0244406013456667</v>
      </c>
      <c r="F954" s="24" t="n">
        <f aca="false">$B$9*D954+(1-$B$9)*E954</f>
        <v>0.0987951290483936</v>
      </c>
      <c r="G954" s="21"/>
      <c r="H954" s="21"/>
      <c r="I954" s="21"/>
      <c r="J954" s="21"/>
      <c r="K954" s="21"/>
      <c r="L954" s="21"/>
      <c r="M954" s="21"/>
      <c r="N954" s="21"/>
      <c r="O954" s="21"/>
      <c r="P954" s="21"/>
    </row>
    <row r="955" customFormat="false" ht="15" hidden="false" customHeight="false" outlineLevel="0" collapsed="false">
      <c r="A955" s="21" t="n">
        <v>931</v>
      </c>
      <c r="B955" s="27" t="n">
        <v>-0.321918414976646</v>
      </c>
      <c r="C955" s="27" t="n">
        <v>-0.99998424291888</v>
      </c>
      <c r="D955" s="24" t="n">
        <f aca="false">$B$6+$B$7*B955</f>
        <v>0.0178081585023354</v>
      </c>
      <c r="E955" s="24" t="n">
        <f aca="false">$C$6+$C$7*($B$8*B955+SQRT(1-$B$8^2)*C955)</f>
        <v>-0.118832828277034</v>
      </c>
      <c r="F955" s="24" t="n">
        <f aca="false">$B$9*D955+(1-$B$9)*E955</f>
        <v>-0.0505123348873492</v>
      </c>
      <c r="G955" s="21"/>
      <c r="H955" s="21"/>
      <c r="I955" s="21"/>
      <c r="J955" s="21"/>
      <c r="K955" s="21"/>
      <c r="L955" s="21"/>
      <c r="M955" s="21"/>
      <c r="N955" s="21"/>
      <c r="O955" s="21"/>
      <c r="P955" s="21"/>
    </row>
    <row r="956" customFormat="false" ht="15" hidden="false" customHeight="false" outlineLevel="0" collapsed="false">
      <c r="A956" s="21" t="n">
        <v>932</v>
      </c>
      <c r="B956" s="27" t="n">
        <v>-0.513424637647071</v>
      </c>
      <c r="C956" s="27" t="n">
        <v>2.18824592811489</v>
      </c>
      <c r="D956" s="24" t="n">
        <f aca="false">$B$6+$B$7*B956</f>
        <v>-0.00134246376470711</v>
      </c>
      <c r="E956" s="24" t="n">
        <f aca="false">$C$6+$C$7*($B$8*B956+SQRT(1-$B$8^2)*C956)</f>
        <v>0.498269890942476</v>
      </c>
      <c r="F956" s="24" t="n">
        <f aca="false">$B$9*D956+(1-$B$9)*E956</f>
        <v>0.248463713588885</v>
      </c>
      <c r="G956" s="21"/>
      <c r="H956" s="21"/>
      <c r="I956" s="21"/>
      <c r="J956" s="21"/>
      <c r="K956" s="21"/>
      <c r="L956" s="21"/>
      <c r="M956" s="21"/>
      <c r="N956" s="21"/>
      <c r="O956" s="21"/>
      <c r="P956" s="21"/>
    </row>
    <row r="957" customFormat="false" ht="15" hidden="false" customHeight="false" outlineLevel="0" collapsed="false">
      <c r="A957" s="21" t="n">
        <v>933</v>
      </c>
      <c r="B957" s="27" t="n">
        <v>-1.12028867285473</v>
      </c>
      <c r="C957" s="27" t="n">
        <v>0.139248819419091</v>
      </c>
      <c r="D957" s="24" t="n">
        <f aca="false">$B$6+$B$7*B957</f>
        <v>-0.0620288672854729</v>
      </c>
      <c r="E957" s="24" t="n">
        <f aca="false">$C$6+$C$7*($B$8*B957+SQRT(1-$B$8^2)*C957)</f>
        <v>0.0724755374747493</v>
      </c>
      <c r="F957" s="24" t="n">
        <f aca="false">$B$9*D957+(1-$B$9)*E957</f>
        <v>0.00522333509463821</v>
      </c>
      <c r="G957" s="21"/>
      <c r="H957" s="21"/>
      <c r="I957" s="21"/>
      <c r="J957" s="21"/>
      <c r="K957" s="21"/>
      <c r="L957" s="21"/>
      <c r="M957" s="21"/>
      <c r="N957" s="21"/>
      <c r="O957" s="21"/>
      <c r="P957" s="21"/>
    </row>
    <row r="958" customFormat="false" ht="15" hidden="false" customHeight="false" outlineLevel="0" collapsed="false">
      <c r="A958" s="21" t="n">
        <v>934</v>
      </c>
      <c r="B958" s="27" t="n">
        <v>-0.137265748096264</v>
      </c>
      <c r="C958" s="27" t="n">
        <v>-0.0991306948242729</v>
      </c>
      <c r="D958" s="24" t="n">
        <f aca="false">$B$6+$B$7*B958</f>
        <v>0.0362734251903736</v>
      </c>
      <c r="E958" s="24" t="n">
        <f aca="false">$C$6+$C$7*($B$8*B958+SQRT(1-$B$8^2)*C958)</f>
        <v>0.0650838004627874</v>
      </c>
      <c r="F958" s="24" t="n">
        <f aca="false">$B$9*D958+(1-$B$9)*E958</f>
        <v>0.0506786128265805</v>
      </c>
      <c r="G958" s="21"/>
      <c r="H958" s="21"/>
      <c r="I958" s="21"/>
      <c r="J958" s="21"/>
      <c r="K958" s="21"/>
      <c r="L958" s="21"/>
      <c r="M958" s="21"/>
      <c r="N958" s="21"/>
      <c r="O958" s="21"/>
      <c r="P958" s="21"/>
    </row>
    <row r="959" customFormat="false" ht="15" hidden="false" customHeight="false" outlineLevel="0" collapsed="false">
      <c r="A959" s="21" t="n">
        <v>935</v>
      </c>
      <c r="B959" s="27" t="n">
        <v>0.825742865098448</v>
      </c>
      <c r="C959" s="27" t="n">
        <v>-0.597132532733628</v>
      </c>
      <c r="D959" s="24" t="n">
        <f aca="false">$B$6+$B$7*B959</f>
        <v>0.132574286509845</v>
      </c>
      <c r="E959" s="24" t="n">
        <f aca="false">$C$6+$C$7*($B$8*B959+SQRT(1-$B$8^2)*C959)</f>
        <v>0.00601611348288493</v>
      </c>
      <c r="F959" s="24" t="n">
        <f aca="false">$B$9*D959+(1-$B$9)*E959</f>
        <v>0.0692951999963649</v>
      </c>
      <c r="G959" s="21"/>
      <c r="H959" s="21"/>
      <c r="I959" s="21"/>
      <c r="J959" s="21"/>
      <c r="K959" s="21"/>
      <c r="L959" s="21"/>
      <c r="M959" s="21"/>
      <c r="N959" s="21"/>
      <c r="O959" s="21"/>
      <c r="P959" s="21"/>
    </row>
    <row r="960" customFormat="false" ht="15" hidden="false" customHeight="false" outlineLevel="0" collapsed="false">
      <c r="A960" s="21" t="n">
        <v>936</v>
      </c>
      <c r="B960" s="27" t="n">
        <v>0.422014373320621</v>
      </c>
      <c r="C960" s="27" t="n">
        <v>0.845983773432645</v>
      </c>
      <c r="D960" s="24" t="n">
        <f aca="false">$B$6+$B$7*B960</f>
        <v>0.0922014373320621</v>
      </c>
      <c r="E960" s="24" t="n">
        <f aca="false">$C$6+$C$7*($B$8*B960+SQRT(1-$B$8^2)*C960)</f>
        <v>0.272658860979567</v>
      </c>
      <c r="F960" s="24" t="n">
        <f aca="false">$B$9*D960+(1-$B$9)*E960</f>
        <v>0.182430149155814</v>
      </c>
      <c r="G960" s="21"/>
      <c r="H960" s="21"/>
      <c r="I960" s="21"/>
      <c r="J960" s="21"/>
      <c r="K960" s="21"/>
      <c r="L960" s="21"/>
      <c r="M960" s="21"/>
      <c r="N960" s="21"/>
      <c r="O960" s="21"/>
      <c r="P960" s="21"/>
    </row>
    <row r="961" customFormat="false" ht="15" hidden="false" customHeight="false" outlineLevel="0" collapsed="false">
      <c r="A961" s="21" t="n">
        <v>937</v>
      </c>
      <c r="B961" s="27" t="n">
        <v>0.656552683432684</v>
      </c>
      <c r="C961" s="27" t="n">
        <v>0.753487676815252</v>
      </c>
      <c r="D961" s="24" t="n">
        <f aca="false">$B$6+$B$7*B961</f>
        <v>0.115655268343268</v>
      </c>
      <c r="E961" s="24" t="n">
        <f aca="false">$C$6+$C$7*($B$8*B961+SQRT(1-$B$8^2)*C961)</f>
        <v>0.263914934191106</v>
      </c>
      <c r="F961" s="24" t="n">
        <f aca="false">$B$9*D961+(1-$B$9)*E961</f>
        <v>0.189785101267187</v>
      </c>
      <c r="G961" s="21"/>
      <c r="H961" s="21"/>
      <c r="I961" s="21"/>
      <c r="J961" s="21"/>
      <c r="K961" s="21"/>
      <c r="L961" s="21"/>
      <c r="M961" s="21"/>
      <c r="N961" s="21"/>
      <c r="O961" s="21"/>
      <c r="P961" s="21"/>
    </row>
    <row r="962" customFormat="false" ht="15" hidden="false" customHeight="false" outlineLevel="0" collapsed="false">
      <c r="A962" s="21" t="n">
        <v>938</v>
      </c>
      <c r="B962" s="27" t="n">
        <v>0.206896899333068</v>
      </c>
      <c r="C962" s="27" t="n">
        <v>1.08048592481799</v>
      </c>
      <c r="D962" s="24" t="n">
        <f aca="false">$B$6+$B$7*B962</f>
        <v>0.0706896899333069</v>
      </c>
      <c r="E962" s="24" t="n">
        <f aca="false">$C$6+$C$7*($B$8*B962+SQRT(1-$B$8^2)*C962)</f>
        <v>0.310007011178384</v>
      </c>
      <c r="F962" s="24" t="n">
        <f aca="false">$B$9*D962+(1-$B$9)*E962</f>
        <v>0.190348350555846</v>
      </c>
      <c r="G962" s="21"/>
      <c r="H962" s="21"/>
      <c r="I962" s="21"/>
      <c r="J962" s="21"/>
      <c r="K962" s="21"/>
      <c r="L962" s="21"/>
      <c r="M962" s="21"/>
      <c r="N962" s="21"/>
      <c r="O962" s="21"/>
      <c r="P962" s="21"/>
    </row>
    <row r="963" customFormat="false" ht="15" hidden="false" customHeight="false" outlineLevel="0" collapsed="false">
      <c r="A963" s="21" t="n">
        <v>939</v>
      </c>
      <c r="B963" s="27" t="n">
        <v>0.717801511308388</v>
      </c>
      <c r="C963" s="27" t="n">
        <v>-0.340508685036206</v>
      </c>
      <c r="D963" s="24" t="n">
        <f aca="false">$B$6+$B$7*B963</f>
        <v>0.121780151130839</v>
      </c>
      <c r="E963" s="24" t="n">
        <f aca="false">$C$6+$C$7*($B$8*B963+SQRT(1-$B$8^2)*C963)</f>
        <v>0.0519862579463535</v>
      </c>
      <c r="F963" s="24" t="n">
        <f aca="false">$B$9*D963+(1-$B$9)*E963</f>
        <v>0.0868832045385961</v>
      </c>
      <c r="G963" s="21"/>
      <c r="H963" s="21"/>
      <c r="I963" s="21"/>
      <c r="J963" s="21"/>
      <c r="K963" s="21"/>
      <c r="L963" s="21"/>
      <c r="M963" s="21"/>
      <c r="N963" s="21"/>
      <c r="O963" s="21"/>
      <c r="P963" s="21"/>
    </row>
    <row r="964" customFormat="false" ht="15" hidden="false" customHeight="false" outlineLevel="0" collapsed="false">
      <c r="A964" s="21" t="n">
        <v>940</v>
      </c>
      <c r="B964" s="27" t="n">
        <v>-0.432067423632039</v>
      </c>
      <c r="C964" s="27" t="n">
        <v>1.63809403127776</v>
      </c>
      <c r="D964" s="24" t="n">
        <f aca="false">$B$6+$B$7*B964</f>
        <v>0.00679325763679608</v>
      </c>
      <c r="E964" s="24" t="n">
        <f aca="false">$C$6+$C$7*($B$8*B964+SQRT(1-$B$8^2)*C964)</f>
        <v>0.393716865241055</v>
      </c>
      <c r="F964" s="24" t="n">
        <f aca="false">$B$9*D964+(1-$B$9)*E964</f>
        <v>0.200255061438926</v>
      </c>
      <c r="G964" s="21"/>
      <c r="H964" s="21"/>
      <c r="I964" s="21"/>
      <c r="J964" s="21"/>
      <c r="K964" s="21"/>
      <c r="L964" s="21"/>
      <c r="M964" s="21"/>
      <c r="N964" s="21"/>
      <c r="O964" s="21"/>
      <c r="P964" s="21"/>
    </row>
    <row r="965" customFormat="false" ht="15" hidden="false" customHeight="false" outlineLevel="0" collapsed="false">
      <c r="A965" s="21" t="n">
        <v>941</v>
      </c>
      <c r="B965" s="27" t="n">
        <v>-0.806960524241371</v>
      </c>
      <c r="C965" s="27" t="n">
        <v>-0.120981929570431</v>
      </c>
      <c r="D965" s="24" t="n">
        <f aca="false">$B$6+$B$7*B965</f>
        <v>-0.0306960524241371</v>
      </c>
      <c r="E965" s="24" t="n">
        <f aca="false">$C$6+$C$7*($B$8*B965+SQRT(1-$B$8^2)*C965)</f>
        <v>0.0340140593867543</v>
      </c>
      <c r="F965" s="24" t="n">
        <f aca="false">$B$9*D965+(1-$B$9)*E965</f>
        <v>0.00165900348130859</v>
      </c>
      <c r="G965" s="21"/>
      <c r="H965" s="21"/>
      <c r="I965" s="21"/>
      <c r="J965" s="21"/>
      <c r="K965" s="21"/>
      <c r="L965" s="21"/>
      <c r="M965" s="21"/>
      <c r="N965" s="21"/>
      <c r="O965" s="21"/>
      <c r="P965" s="21"/>
    </row>
    <row r="966" customFormat="false" ht="15" hidden="false" customHeight="false" outlineLevel="0" collapsed="false">
      <c r="A966" s="21" t="n">
        <v>942</v>
      </c>
      <c r="B966" s="27" t="n">
        <v>0.983766041503331</v>
      </c>
      <c r="C966" s="27" t="n">
        <v>-0.23075016024159</v>
      </c>
      <c r="D966" s="24" t="n">
        <f aca="false">$B$6+$B$7*B966</f>
        <v>0.148376604150333</v>
      </c>
      <c r="E966" s="24" t="n">
        <f aca="false">$C$6+$C$7*($B$8*B966+SQRT(1-$B$8^2)*C966)</f>
        <v>0.0841330296075453</v>
      </c>
      <c r="F966" s="24" t="n">
        <f aca="false">$B$9*D966+(1-$B$9)*E966</f>
        <v>0.116254816878939</v>
      </c>
      <c r="G966" s="21"/>
      <c r="H966" s="21"/>
      <c r="I966" s="21"/>
      <c r="J966" s="21"/>
      <c r="K966" s="21"/>
      <c r="L966" s="21"/>
      <c r="M966" s="21"/>
      <c r="N966" s="21"/>
      <c r="O966" s="21"/>
      <c r="P966" s="21"/>
    </row>
    <row r="967" customFormat="false" ht="15" hidden="false" customHeight="false" outlineLevel="0" collapsed="false">
      <c r="A967" s="21" t="n">
        <v>943</v>
      </c>
      <c r="B967" s="27" t="n">
        <v>-0.69748972393922</v>
      </c>
      <c r="C967" s="27" t="n">
        <v>1.22512865146786</v>
      </c>
      <c r="D967" s="24" t="n">
        <f aca="false">$B$6+$B$7*B967</f>
        <v>-0.019748972393922</v>
      </c>
      <c r="E967" s="24" t="n">
        <f aca="false">$C$6+$C$7*($B$8*B967+SQRT(1-$B$8^2)*C967)</f>
        <v>0.302175616271257</v>
      </c>
      <c r="F967" s="24" t="n">
        <f aca="false">$B$9*D967+(1-$B$9)*E967</f>
        <v>0.141213321938667</v>
      </c>
      <c r="G967" s="21"/>
      <c r="H967" s="21"/>
      <c r="I967" s="21"/>
      <c r="J967" s="21"/>
      <c r="K967" s="21"/>
      <c r="L967" s="21"/>
      <c r="M967" s="21"/>
      <c r="N967" s="21"/>
      <c r="O967" s="21"/>
      <c r="P967" s="21"/>
    </row>
    <row r="968" customFormat="false" ht="15" hidden="false" customHeight="false" outlineLevel="0" collapsed="false">
      <c r="A968" s="21" t="n">
        <v>944</v>
      </c>
      <c r="B968" s="27" t="n">
        <v>-0.15337795986538</v>
      </c>
      <c r="C968" s="27" t="n">
        <v>-1.41017243609089</v>
      </c>
      <c r="D968" s="24" t="n">
        <f aca="false">$B$6+$B$7*B968</f>
        <v>0.034662204013462</v>
      </c>
      <c r="E968" s="24" t="n">
        <f aca="false">$C$6+$C$7*($B$8*B968+SQRT(1-$B$8^2)*C968)</f>
        <v>-0.192471351815431</v>
      </c>
      <c r="F968" s="24" t="n">
        <f aca="false">$B$9*D968+(1-$B$9)*E968</f>
        <v>-0.0789045739009847</v>
      </c>
      <c r="G968" s="21"/>
      <c r="H968" s="21"/>
      <c r="I968" s="21"/>
      <c r="J968" s="21"/>
      <c r="K968" s="21"/>
      <c r="L968" s="21"/>
      <c r="M968" s="21"/>
      <c r="N968" s="21"/>
      <c r="O968" s="21"/>
      <c r="P968" s="21"/>
    </row>
    <row r="969" customFormat="false" ht="15" hidden="false" customHeight="false" outlineLevel="0" collapsed="false">
      <c r="A969" s="21" t="n">
        <v>945</v>
      </c>
      <c r="B969" s="27" t="n">
        <v>-0.263727751212399</v>
      </c>
      <c r="C969" s="27" t="n">
        <v>-0.612441238043359</v>
      </c>
      <c r="D969" s="24" t="n">
        <f aca="false">$B$6+$B$7*B969</f>
        <v>0.0236272248787601</v>
      </c>
      <c r="E969" s="24" t="n">
        <f aca="false">$C$6+$C$7*($B$8*B969+SQRT(1-$B$8^2)*C969)</f>
        <v>-0.040562592500067</v>
      </c>
      <c r="F969" s="24" t="n">
        <f aca="false">$B$9*D969+(1-$B$9)*E969</f>
        <v>-0.00846768381065343</v>
      </c>
      <c r="G969" s="21"/>
      <c r="H969" s="21"/>
      <c r="I969" s="21"/>
      <c r="J969" s="21"/>
      <c r="K969" s="21"/>
      <c r="L969" s="21"/>
      <c r="M969" s="21"/>
      <c r="N969" s="21"/>
      <c r="O969" s="21"/>
      <c r="P969" s="21"/>
    </row>
    <row r="970" customFormat="false" ht="15" hidden="false" customHeight="false" outlineLevel="0" collapsed="false">
      <c r="A970" s="21" t="n">
        <v>946</v>
      </c>
      <c r="B970" s="27" t="n">
        <v>-0.610047529303003</v>
      </c>
      <c r="C970" s="27" t="n">
        <v>3.26165524121274</v>
      </c>
      <c r="D970" s="24" t="n">
        <f aca="false">$B$6+$B$7*B970</f>
        <v>-0.0110047529303003</v>
      </c>
      <c r="E970" s="24" t="n">
        <f aca="false">$C$6+$C$7*($B$8*B970+SQRT(1-$B$8^2)*C970)</f>
        <v>0.704749383455528</v>
      </c>
      <c r="F970" s="24" t="n">
        <f aca="false">$B$9*D970+(1-$B$9)*E970</f>
        <v>0.346872315262614</v>
      </c>
      <c r="G970" s="21"/>
      <c r="H970" s="21"/>
      <c r="I970" s="21"/>
      <c r="J970" s="21"/>
      <c r="K970" s="21"/>
      <c r="L970" s="21"/>
      <c r="M970" s="21"/>
      <c r="N970" s="21"/>
      <c r="O970" s="21"/>
      <c r="P970" s="21"/>
    </row>
    <row r="971" customFormat="false" ht="15" hidden="false" customHeight="false" outlineLevel="0" collapsed="false">
      <c r="A971" s="21" t="n">
        <v>947</v>
      </c>
      <c r="B971" s="27" t="n">
        <v>-0.392132740981566</v>
      </c>
      <c r="C971" s="27" t="n">
        <v>-0.425577580172617</v>
      </c>
      <c r="D971" s="24" t="n">
        <f aca="false">$B$6+$B$7*B971</f>
        <v>0.0107867259018434</v>
      </c>
      <c r="E971" s="24" t="n">
        <f aca="false">$C$6+$C$7*($B$8*B971+SQRT(1-$B$8^2)*C971)</f>
        <v>-0.00908114303056762</v>
      </c>
      <c r="F971" s="24" t="n">
        <f aca="false">$B$9*D971+(1-$B$9)*E971</f>
        <v>0.000852791435637879</v>
      </c>
      <c r="G971" s="21"/>
      <c r="H971" s="21"/>
      <c r="I971" s="21"/>
      <c r="J971" s="21"/>
      <c r="K971" s="21"/>
      <c r="L971" s="21"/>
      <c r="M971" s="21"/>
      <c r="N971" s="21"/>
      <c r="O971" s="21"/>
      <c r="P971" s="21"/>
    </row>
    <row r="972" customFormat="false" ht="15" hidden="false" customHeight="false" outlineLevel="0" collapsed="false">
      <c r="A972" s="21" t="n">
        <v>948</v>
      </c>
      <c r="B972" s="27" t="n">
        <v>1.29943514629017</v>
      </c>
      <c r="C972" s="27" t="n">
        <v>-0.0365100722850812</v>
      </c>
      <c r="D972" s="24" t="n">
        <f aca="false">$B$6+$B$7*B972</f>
        <v>0.179943514629017</v>
      </c>
      <c r="E972" s="24" t="n">
        <f aca="false">$C$6+$C$7*($B$8*B972+SQRT(1-$B$8^2)*C972)</f>
        <v>0.134822922045961</v>
      </c>
      <c r="F972" s="24" t="n">
        <f aca="false">$B$9*D972+(1-$B$9)*E972</f>
        <v>0.157383218337489</v>
      </c>
      <c r="G972" s="21"/>
      <c r="H972" s="21"/>
      <c r="I972" s="21"/>
      <c r="J972" s="21"/>
      <c r="K972" s="21"/>
      <c r="L972" s="21"/>
      <c r="M972" s="21"/>
      <c r="N972" s="21"/>
      <c r="O972" s="21"/>
      <c r="P972" s="21"/>
    </row>
    <row r="973" customFormat="false" ht="15" hidden="false" customHeight="false" outlineLevel="0" collapsed="false">
      <c r="A973" s="21" t="n">
        <v>949</v>
      </c>
      <c r="B973" s="27" t="n">
        <v>-0.466714353397657</v>
      </c>
      <c r="C973" s="27" t="n">
        <v>-0.172417207572826</v>
      </c>
      <c r="D973" s="24" t="n">
        <f aca="false">$B$6+$B$7*B973</f>
        <v>0.00332856466023426</v>
      </c>
      <c r="E973" s="24" t="n">
        <f aca="false">$C$6+$C$7*($B$8*B973+SQRT(1-$B$8^2)*C973)</f>
        <v>0.0375446913497773</v>
      </c>
      <c r="F973" s="24" t="n">
        <f aca="false">$B$9*D973+(1-$B$9)*E973</f>
        <v>0.0204366280050058</v>
      </c>
      <c r="G973" s="21"/>
      <c r="H973" s="21"/>
      <c r="I973" s="21"/>
      <c r="J973" s="21"/>
      <c r="K973" s="21"/>
      <c r="L973" s="21"/>
      <c r="M973" s="21"/>
      <c r="N973" s="21"/>
      <c r="O973" s="21"/>
      <c r="P973" s="21"/>
    </row>
    <row r="974" customFormat="false" ht="15" hidden="false" customHeight="false" outlineLevel="0" collapsed="false">
      <c r="A974" s="21" t="n">
        <v>950</v>
      </c>
      <c r="B974" s="27" t="n">
        <v>-0.425300960354946</v>
      </c>
      <c r="C974" s="27" t="n">
        <v>1.17003944923803</v>
      </c>
      <c r="D974" s="24" t="n">
        <f aca="false">$B$6+$B$7*B974</f>
        <v>0.00746990396450536</v>
      </c>
      <c r="E974" s="24" t="n">
        <f aca="false">$C$6+$C$7*($B$8*B974+SQRT(1-$B$8^2)*C974)</f>
        <v>0.302267931950622</v>
      </c>
      <c r="F974" s="24" t="n">
        <f aca="false">$B$9*D974+(1-$B$9)*E974</f>
        <v>0.154868917957563</v>
      </c>
      <c r="G974" s="21"/>
      <c r="H974" s="21"/>
      <c r="I974" s="21"/>
      <c r="J974" s="21"/>
      <c r="K974" s="21"/>
      <c r="L974" s="21"/>
      <c r="M974" s="21"/>
      <c r="N974" s="21"/>
      <c r="O974" s="21"/>
      <c r="P974" s="21"/>
    </row>
    <row r="975" customFormat="false" ht="15" hidden="false" customHeight="false" outlineLevel="0" collapsed="false">
      <c r="A975" s="21" t="n">
        <v>951</v>
      </c>
      <c r="B975" s="27" t="n">
        <v>-0.970289186836172</v>
      </c>
      <c r="C975" s="27" t="n">
        <v>-1.14803199605063</v>
      </c>
      <c r="D975" s="24" t="n">
        <f aca="false">$B$6+$B$7*B975</f>
        <v>-0.0470289186836172</v>
      </c>
      <c r="E975" s="24" t="n">
        <f aca="false">$C$6+$C$7*($B$8*B975+SQRT(1-$B$8^2)*C975)</f>
        <v>-0.17377897537048</v>
      </c>
      <c r="F975" s="24" t="n">
        <f aca="false">$B$9*D975+(1-$B$9)*E975</f>
        <v>-0.110403947027049</v>
      </c>
      <c r="G975" s="21"/>
      <c r="H975" s="21"/>
      <c r="I975" s="21"/>
      <c r="J975" s="21"/>
      <c r="K975" s="21"/>
      <c r="L975" s="21"/>
      <c r="M975" s="21"/>
      <c r="N975" s="21"/>
      <c r="O975" s="21"/>
      <c r="P975" s="21"/>
    </row>
    <row r="976" customFormat="false" ht="15" hidden="false" customHeight="false" outlineLevel="0" collapsed="false">
      <c r="A976" s="21" t="n">
        <v>952</v>
      </c>
      <c r="B976" s="27" t="n">
        <v>0.877279412355665</v>
      </c>
      <c r="C976" s="27" t="n">
        <v>0.542219218079852</v>
      </c>
      <c r="D976" s="24" t="n">
        <f aca="false">$B$6+$B$7*B976</f>
        <v>0.137727941235567</v>
      </c>
      <c r="E976" s="24" t="n">
        <f aca="false">$C$6+$C$7*($B$8*B976+SQRT(1-$B$8^2)*C976)</f>
        <v>0.231344009536348</v>
      </c>
      <c r="F976" s="24" t="n">
        <f aca="false">$B$9*D976+(1-$B$9)*E976</f>
        <v>0.184535975385957</v>
      </c>
      <c r="G976" s="21"/>
      <c r="H976" s="21"/>
      <c r="I976" s="21"/>
      <c r="J976" s="21"/>
      <c r="K976" s="21"/>
      <c r="L976" s="21"/>
      <c r="M976" s="21"/>
      <c r="N976" s="21"/>
      <c r="O976" s="21"/>
      <c r="P976" s="21"/>
    </row>
    <row r="977" customFormat="false" ht="15" hidden="false" customHeight="false" outlineLevel="0" collapsed="false">
      <c r="A977" s="21" t="n">
        <v>953</v>
      </c>
      <c r="B977" s="27" t="n">
        <v>-1.3468881187864</v>
      </c>
      <c r="C977" s="27" t="n">
        <v>-1.38873832663597</v>
      </c>
      <c r="D977" s="24" t="n">
        <f aca="false">$B$6+$B$7*B977</f>
        <v>-0.08468881187864</v>
      </c>
      <c r="E977" s="24" t="n">
        <f aca="false">$C$6+$C$7*($B$8*B977+SQRT(1-$B$8^2)*C977)</f>
        <v>-0.23601154767183</v>
      </c>
      <c r="F977" s="24" t="n">
        <f aca="false">$B$9*D977+(1-$B$9)*E977</f>
        <v>-0.160350179775235</v>
      </c>
      <c r="G977" s="21"/>
      <c r="H977" s="21"/>
      <c r="I977" s="21"/>
      <c r="J977" s="21"/>
      <c r="K977" s="21"/>
      <c r="L977" s="21"/>
      <c r="M977" s="21"/>
      <c r="N977" s="21"/>
      <c r="O977" s="21"/>
      <c r="P977" s="21"/>
    </row>
    <row r="978" customFormat="false" ht="15" hidden="false" customHeight="false" outlineLevel="0" collapsed="false">
      <c r="A978" s="21" t="n">
        <v>954</v>
      </c>
      <c r="B978" s="27" t="n">
        <v>-0.782880303699463</v>
      </c>
      <c r="C978" s="27" t="n">
        <v>-0.86225743968116</v>
      </c>
      <c r="D978" s="24" t="n">
        <f aca="false">$B$6+$B$7*B978</f>
        <v>-0.0282880303699463</v>
      </c>
      <c r="E978" s="24" t="n">
        <f aca="false">$C$6+$C$7*($B$8*B978+SQRT(1-$B$8^2)*C978)</f>
        <v>-0.110282472478977</v>
      </c>
      <c r="F978" s="24" t="n">
        <f aca="false">$B$9*D978+(1-$B$9)*E978</f>
        <v>-0.0692852514244619</v>
      </c>
      <c r="G978" s="21"/>
      <c r="H978" s="21"/>
      <c r="I978" s="21"/>
      <c r="J978" s="21"/>
      <c r="K978" s="21"/>
      <c r="L978" s="21"/>
      <c r="M978" s="21"/>
      <c r="N978" s="21"/>
      <c r="O978" s="21"/>
      <c r="P978" s="21"/>
    </row>
    <row r="979" customFormat="false" ht="15" hidden="false" customHeight="false" outlineLevel="0" collapsed="false">
      <c r="A979" s="21" t="n">
        <v>955</v>
      </c>
      <c r="B979" s="27" t="n">
        <v>0.248485836698949</v>
      </c>
      <c r="C979" s="27" t="n">
        <v>-1.64638243517572</v>
      </c>
      <c r="D979" s="24" t="n">
        <f aca="false">$B$6+$B$7*B979</f>
        <v>0.0748485836698949</v>
      </c>
      <c r="E979" s="24" t="n">
        <f aca="false">$C$6+$C$7*($B$8*B979+SQRT(1-$B$8^2)*C979)</f>
        <v>-0.222684317544947</v>
      </c>
      <c r="F979" s="24" t="n">
        <f aca="false">$B$9*D979+(1-$B$9)*E979</f>
        <v>-0.0739178669375261</v>
      </c>
      <c r="G979" s="21"/>
      <c r="H979" s="21"/>
      <c r="I979" s="21"/>
      <c r="J979" s="21"/>
      <c r="K979" s="21"/>
      <c r="L979" s="21"/>
      <c r="M979" s="21"/>
      <c r="N979" s="21"/>
      <c r="O979" s="21"/>
      <c r="P979" s="21"/>
    </row>
    <row r="980" customFormat="false" ht="15" hidden="false" customHeight="false" outlineLevel="0" collapsed="false">
      <c r="A980" s="21" t="n">
        <v>956</v>
      </c>
      <c r="B980" s="27" t="n">
        <v>3.08250030099839</v>
      </c>
      <c r="C980" s="27" t="n">
        <v>1.37359310569912</v>
      </c>
      <c r="D980" s="24" t="n">
        <f aca="false">$B$6+$B$7*B980</f>
        <v>0.358250030099839</v>
      </c>
      <c r="E980" s="24" t="n">
        <f aca="false">$C$6+$C$7*($B$8*B980+SQRT(1-$B$8^2)*C980)</f>
        <v>0.48246818989335</v>
      </c>
      <c r="F980" s="24" t="n">
        <f aca="false">$B$9*D980+(1-$B$9)*E980</f>
        <v>0.420359109996595</v>
      </c>
      <c r="G980" s="21"/>
      <c r="H980" s="21"/>
      <c r="I980" s="21"/>
      <c r="J980" s="21"/>
      <c r="K980" s="21"/>
      <c r="L980" s="21"/>
      <c r="M980" s="21"/>
      <c r="N980" s="21"/>
      <c r="O980" s="21"/>
      <c r="P980" s="21"/>
    </row>
    <row r="981" customFormat="false" ht="15" hidden="false" customHeight="false" outlineLevel="0" collapsed="false">
      <c r="A981" s="21" t="n">
        <v>957</v>
      </c>
      <c r="B981" s="27" t="n">
        <v>-0.903730859502231</v>
      </c>
      <c r="C981" s="27" t="n">
        <v>0.551108317875472</v>
      </c>
      <c r="D981" s="24" t="n">
        <f aca="false">$B$6+$B$7*B981</f>
        <v>-0.0403730859502231</v>
      </c>
      <c r="E981" s="24" t="n">
        <f aca="false">$C$6+$C$7*($B$8*B981+SQRT(1-$B$8^2)*C981)</f>
        <v>0.161845499363787</v>
      </c>
      <c r="F981" s="24" t="n">
        <f aca="false">$B$9*D981+(1-$B$9)*E981</f>
        <v>0.0607362067067822</v>
      </c>
      <c r="G981" s="21"/>
      <c r="H981" s="21"/>
      <c r="I981" s="21"/>
      <c r="J981" s="21"/>
      <c r="K981" s="21"/>
      <c r="L981" s="21"/>
      <c r="M981" s="21"/>
      <c r="N981" s="21"/>
      <c r="O981" s="21"/>
      <c r="P981" s="21"/>
    </row>
    <row r="982" customFormat="false" ht="15" hidden="false" customHeight="false" outlineLevel="0" collapsed="false">
      <c r="A982" s="21" t="n">
        <v>958</v>
      </c>
      <c r="B982" s="27" t="n">
        <v>0.507021944562702</v>
      </c>
      <c r="C982" s="27" t="n">
        <v>-0.61872897885615</v>
      </c>
      <c r="D982" s="24" t="n">
        <f aca="false">$B$6+$B$7*B982</f>
        <v>0.10070219445627</v>
      </c>
      <c r="E982" s="24" t="n">
        <f aca="false">$C$6+$C$7*($B$8*B982+SQRT(1-$B$8^2)*C982)</f>
        <v>-0.01096474519916</v>
      </c>
      <c r="F982" s="24" t="n">
        <f aca="false">$B$9*D982+(1-$B$9)*E982</f>
        <v>0.0448687246285551</v>
      </c>
      <c r="G982" s="21"/>
      <c r="H982" s="21"/>
      <c r="I982" s="21"/>
      <c r="J982" s="21"/>
      <c r="K982" s="21"/>
      <c r="L982" s="21"/>
      <c r="M982" s="21"/>
      <c r="N982" s="21"/>
      <c r="O982" s="21"/>
      <c r="P982" s="21"/>
    </row>
    <row r="983" customFormat="false" ht="15" hidden="false" customHeight="false" outlineLevel="0" collapsed="false">
      <c r="A983" s="21" t="n">
        <v>959</v>
      </c>
      <c r="B983" s="27" t="n">
        <v>-0.749392578853924</v>
      </c>
      <c r="C983" s="27" t="n">
        <v>-1.86235941200021</v>
      </c>
      <c r="D983" s="24" t="n">
        <f aca="false">$B$6+$B$7*B983</f>
        <v>-0.0249392578853924</v>
      </c>
      <c r="E983" s="24" t="n">
        <f aca="false">$C$6+$C$7*($B$8*B983+SQRT(1-$B$8^2)*C983)</f>
        <v>-0.304922125319774</v>
      </c>
      <c r="F983" s="24" t="n">
        <f aca="false">$B$9*D983+(1-$B$9)*E983</f>
        <v>-0.164930691602583</v>
      </c>
      <c r="G983" s="21"/>
      <c r="H983" s="21"/>
      <c r="I983" s="21"/>
      <c r="J983" s="21"/>
      <c r="K983" s="21"/>
      <c r="L983" s="21"/>
      <c r="M983" s="21"/>
      <c r="N983" s="21"/>
      <c r="O983" s="21"/>
      <c r="P983" s="21"/>
    </row>
    <row r="984" customFormat="false" ht="15" hidden="false" customHeight="false" outlineLevel="0" collapsed="false">
      <c r="A984" s="21" t="n">
        <v>960</v>
      </c>
      <c r="B984" s="27" t="n">
        <v>0.319312619467852</v>
      </c>
      <c r="C984" s="27" t="n">
        <v>2.06452199129592</v>
      </c>
      <c r="D984" s="24" t="n">
        <f aca="false">$B$6+$B$7*B984</f>
        <v>0.0819312619467852</v>
      </c>
      <c r="E984" s="24" t="n">
        <f aca="false">$C$6+$C$7*($B$8*B984+SQRT(1-$B$8^2)*C984)</f>
        <v>0.507334540093086</v>
      </c>
      <c r="F984" s="24" t="n">
        <f aca="false">$B$9*D984+(1-$B$9)*E984</f>
        <v>0.294632901019936</v>
      </c>
      <c r="G984" s="21"/>
      <c r="H984" s="21"/>
      <c r="I984" s="21"/>
      <c r="J984" s="21"/>
      <c r="K984" s="21"/>
      <c r="L984" s="21"/>
      <c r="M984" s="21"/>
      <c r="N984" s="21"/>
      <c r="O984" s="21"/>
      <c r="P984" s="21"/>
    </row>
    <row r="985" customFormat="false" ht="15" hidden="false" customHeight="false" outlineLevel="0" collapsed="false">
      <c r="A985" s="21" t="n">
        <v>961</v>
      </c>
      <c r="B985" s="27" t="n">
        <v>-0.993105265682818</v>
      </c>
      <c r="C985" s="27" t="n">
        <v>-1.65340478136423</v>
      </c>
      <c r="D985" s="24" t="n">
        <f aca="false">$B$6+$B$7*B985</f>
        <v>-0.0493105265682818</v>
      </c>
      <c r="E985" s="24" t="n">
        <f aca="false">$C$6+$C$7*($B$8*B985+SQRT(1-$B$8^2)*C985)</f>
        <v>-0.27372405483694</v>
      </c>
      <c r="F985" s="24" t="n">
        <f aca="false">$B$9*D985+(1-$B$9)*E985</f>
        <v>-0.161517290702611</v>
      </c>
      <c r="G985" s="21"/>
      <c r="H985" s="21"/>
      <c r="I985" s="21"/>
      <c r="J985" s="21"/>
      <c r="K985" s="21"/>
      <c r="L985" s="21"/>
      <c r="M985" s="21"/>
      <c r="N985" s="21"/>
      <c r="O985" s="21"/>
      <c r="P985" s="21"/>
    </row>
    <row r="986" customFormat="false" ht="15" hidden="false" customHeight="false" outlineLevel="0" collapsed="false">
      <c r="A986" s="21" t="n">
        <v>962</v>
      </c>
      <c r="B986" s="27" t="n">
        <v>0.956629054254154</v>
      </c>
      <c r="C986" s="27" t="n">
        <v>-0.557868168045173</v>
      </c>
      <c r="D986" s="24" t="n">
        <f aca="false">$B$6+$B$7*B986</f>
        <v>0.145662905425415</v>
      </c>
      <c r="E986" s="24" t="n">
        <f aca="false">$C$6+$C$7*($B$8*B986+SQRT(1-$B$8^2)*C986)</f>
        <v>0.0189457737340147</v>
      </c>
      <c r="F986" s="24" t="n">
        <f aca="false">$B$9*D986+(1-$B$9)*E986</f>
        <v>0.082304339579715</v>
      </c>
      <c r="G986" s="21"/>
      <c r="H986" s="21"/>
      <c r="I986" s="21"/>
      <c r="J986" s="21"/>
      <c r="K986" s="21"/>
      <c r="L986" s="21"/>
      <c r="M986" s="21"/>
      <c r="N986" s="21"/>
      <c r="O986" s="21"/>
      <c r="P986" s="21"/>
    </row>
    <row r="987" customFormat="false" ht="15" hidden="false" customHeight="false" outlineLevel="0" collapsed="false">
      <c r="A987" s="21" t="n">
        <v>963</v>
      </c>
      <c r="B987" s="27" t="n">
        <v>-1.52212397447819</v>
      </c>
      <c r="C987" s="27" t="n">
        <v>0.897872412922411</v>
      </c>
      <c r="D987" s="24" t="n">
        <f aca="false">$B$6+$B$7*B987</f>
        <v>-0.102212397447819</v>
      </c>
      <c r="E987" s="24" t="n">
        <f aca="false">$C$6+$C$7*($B$8*B987+SQRT(1-$B$8^2)*C987)</f>
        <v>0.205061382283387</v>
      </c>
      <c r="F987" s="24" t="n">
        <f aca="false">$B$9*D987+(1-$B$9)*E987</f>
        <v>0.0514244924177841</v>
      </c>
      <c r="G987" s="21"/>
      <c r="H987" s="21"/>
      <c r="I987" s="21"/>
      <c r="J987" s="21"/>
      <c r="K987" s="21"/>
      <c r="L987" s="21"/>
      <c r="M987" s="21"/>
      <c r="N987" s="21"/>
      <c r="O987" s="21"/>
      <c r="P987" s="21"/>
    </row>
    <row r="988" customFormat="false" ht="15" hidden="false" customHeight="false" outlineLevel="0" collapsed="false">
      <c r="A988" s="21" t="n">
        <v>964</v>
      </c>
      <c r="B988" s="27" t="n">
        <v>-0.305535014843828</v>
      </c>
      <c r="C988" s="27" t="n">
        <v>1.4495255619205</v>
      </c>
      <c r="D988" s="24" t="n">
        <f aca="false">$B$6+$B$7*B988</f>
        <v>0.0194464985156172</v>
      </c>
      <c r="E988" s="24" t="n">
        <f aca="false">$C$6+$C$7*($B$8*B988+SQRT(1-$B$8^2)*C988)</f>
        <v>0.361826439072349</v>
      </c>
      <c r="F988" s="24" t="n">
        <f aca="false">$B$9*D988+(1-$B$9)*E988</f>
        <v>0.190636468793983</v>
      </c>
      <c r="G988" s="21"/>
      <c r="H988" s="21"/>
      <c r="I988" s="21"/>
      <c r="J988" s="21"/>
      <c r="K988" s="21"/>
      <c r="L988" s="21"/>
      <c r="M988" s="21"/>
      <c r="N988" s="21"/>
      <c r="O988" s="21"/>
      <c r="P988" s="21"/>
    </row>
    <row r="989" customFormat="false" ht="15" hidden="false" customHeight="false" outlineLevel="0" collapsed="false">
      <c r="A989" s="21" t="n">
        <v>965</v>
      </c>
      <c r="B989" s="27" t="n">
        <v>-0.965070042917456</v>
      </c>
      <c r="C989" s="27" t="n">
        <v>-0.0255243624527187</v>
      </c>
      <c r="D989" s="24" t="n">
        <f aca="false">$B$6+$B$7*B989</f>
        <v>-0.0465070042917456</v>
      </c>
      <c r="E989" s="24" t="n">
        <f aca="false">$C$6+$C$7*($B$8*B989+SQRT(1-$B$8^2)*C989)</f>
        <v>0.0463954651617806</v>
      </c>
      <c r="F989" s="24" t="n">
        <f aca="false">$B$9*D989+(1-$B$9)*E989</f>
        <v>-5.57695649825267E-005</v>
      </c>
      <c r="G989" s="21"/>
      <c r="H989" s="21"/>
      <c r="I989" s="21"/>
      <c r="J989" s="21"/>
      <c r="K989" s="21"/>
      <c r="L989" s="21"/>
      <c r="M989" s="21"/>
      <c r="N989" s="21"/>
      <c r="O989" s="21"/>
      <c r="P989" s="21"/>
    </row>
    <row r="990" customFormat="false" ht="15" hidden="false" customHeight="false" outlineLevel="0" collapsed="false">
      <c r="A990" s="21" t="n">
        <v>966</v>
      </c>
      <c r="B990" s="27" t="n">
        <v>-0.363619061497412</v>
      </c>
      <c r="C990" s="27" t="n">
        <v>1.75063523066027</v>
      </c>
      <c r="D990" s="24" t="n">
        <f aca="false">$B$6+$B$7*B990</f>
        <v>0.0136380938502588</v>
      </c>
      <c r="E990" s="24" t="n">
        <f aca="false">$C$6+$C$7*($B$8*B990+SQRT(1-$B$8^2)*C990)</f>
        <v>0.418508280808679</v>
      </c>
      <c r="F990" s="24" t="n">
        <f aca="false">$B$9*D990+(1-$B$9)*E990</f>
        <v>0.216073187329469</v>
      </c>
      <c r="G990" s="21"/>
      <c r="H990" s="21"/>
      <c r="I990" s="21"/>
      <c r="J990" s="21"/>
      <c r="K990" s="21"/>
      <c r="L990" s="21"/>
      <c r="M990" s="21"/>
      <c r="N990" s="21"/>
      <c r="O990" s="21"/>
      <c r="P990" s="21"/>
    </row>
    <row r="991" customFormat="false" ht="15" hidden="false" customHeight="false" outlineLevel="0" collapsed="false">
      <c r="A991" s="21" t="n">
        <v>967</v>
      </c>
      <c r="B991" s="27" t="n">
        <v>1.02485814347336</v>
      </c>
      <c r="C991" s="27" t="n">
        <v>-0.325765370429217</v>
      </c>
      <c r="D991" s="24" t="n">
        <f aca="false">$B$6+$B$7*B991</f>
        <v>0.152485814347336</v>
      </c>
      <c r="E991" s="24" t="n">
        <f aca="false">$C$6+$C$7*($B$8*B991+SQRT(1-$B$8^2)*C991)</f>
        <v>0.0671576110653081</v>
      </c>
      <c r="F991" s="24" t="n">
        <f aca="false">$B$9*D991+(1-$B$9)*E991</f>
        <v>0.109821712706322</v>
      </c>
      <c r="G991" s="21"/>
      <c r="H991" s="21"/>
      <c r="I991" s="21"/>
      <c r="J991" s="21"/>
      <c r="K991" s="21"/>
      <c r="L991" s="21"/>
      <c r="M991" s="21"/>
      <c r="N991" s="21"/>
      <c r="O991" s="21"/>
      <c r="P991" s="21"/>
    </row>
    <row r="992" customFormat="false" ht="15" hidden="false" customHeight="false" outlineLevel="0" collapsed="false">
      <c r="A992" s="21" t="n">
        <v>968</v>
      </c>
      <c r="B992" s="27" t="n">
        <v>-0.0665120377541258</v>
      </c>
      <c r="C992" s="27" t="n">
        <v>-1.28009405031755</v>
      </c>
      <c r="D992" s="24" t="n">
        <f aca="false">$B$6+$B$7*B992</f>
        <v>0.0433487962245874</v>
      </c>
      <c r="E992" s="24" t="n">
        <f aca="false">$C$6+$C$7*($B$8*B992+SQRT(1-$B$8^2)*C992)</f>
        <v>-0.163506661194213</v>
      </c>
      <c r="F992" s="24" t="n">
        <f aca="false">$B$9*D992+(1-$B$9)*E992</f>
        <v>-0.060078932484813</v>
      </c>
      <c r="G992" s="21"/>
      <c r="H992" s="21"/>
      <c r="I992" s="21"/>
      <c r="J992" s="21"/>
      <c r="K992" s="21"/>
      <c r="L992" s="21"/>
      <c r="M992" s="21"/>
      <c r="N992" s="21"/>
      <c r="O992" s="21"/>
      <c r="P992" s="21"/>
    </row>
    <row r="993" customFormat="false" ht="15" hidden="false" customHeight="false" outlineLevel="0" collapsed="false">
      <c r="A993" s="21" t="n">
        <v>969</v>
      </c>
      <c r="B993" s="27" t="n">
        <v>-0.94372197047761</v>
      </c>
      <c r="C993" s="27" t="n">
        <v>-0.666011930736105</v>
      </c>
      <c r="D993" s="24" t="n">
        <f aca="false">$B$6+$B$7*B993</f>
        <v>-0.044372197047761</v>
      </c>
      <c r="E993" s="24" t="n">
        <f aca="false">$C$6+$C$7*($B$8*B993+SQRT(1-$B$8^2)*C993)</f>
        <v>-0.0782600302518492</v>
      </c>
      <c r="F993" s="24" t="n">
        <f aca="false">$B$9*D993+(1-$B$9)*E993</f>
        <v>-0.0613161136498051</v>
      </c>
      <c r="G993" s="21"/>
      <c r="H993" s="21"/>
      <c r="I993" s="21"/>
      <c r="J993" s="21"/>
      <c r="K993" s="21"/>
      <c r="L993" s="21"/>
      <c r="M993" s="21"/>
      <c r="N993" s="21"/>
      <c r="O993" s="21"/>
      <c r="P993" s="21"/>
    </row>
    <row r="994" customFormat="false" ht="15" hidden="false" customHeight="false" outlineLevel="0" collapsed="false">
      <c r="A994" s="21" t="n">
        <v>970</v>
      </c>
      <c r="B994" s="27" t="n">
        <v>-0.0307986768979297</v>
      </c>
      <c r="C994" s="27" t="n">
        <v>-1.51139885980411</v>
      </c>
      <c r="D994" s="24" t="n">
        <f aca="false">$B$6+$B$7*B994</f>
        <v>0.046920132310207</v>
      </c>
      <c r="E994" s="24" t="n">
        <f aca="false">$C$6+$C$7*($B$8*B994+SQRT(1-$B$8^2)*C994)</f>
        <v>-0.207404427423465</v>
      </c>
      <c r="F994" s="24" t="n">
        <f aca="false">$B$9*D994+(1-$B$9)*E994</f>
        <v>-0.080242147556629</v>
      </c>
      <c r="G994" s="21"/>
      <c r="H994" s="21"/>
      <c r="I994" s="21"/>
      <c r="J994" s="21"/>
      <c r="K994" s="21"/>
      <c r="L994" s="21"/>
      <c r="M994" s="21"/>
      <c r="N994" s="21"/>
      <c r="O994" s="21"/>
      <c r="P994" s="21"/>
    </row>
    <row r="995" customFormat="false" ht="15" hidden="false" customHeight="false" outlineLevel="0" collapsed="false">
      <c r="A995" s="21" t="n">
        <v>971</v>
      </c>
      <c r="B995" s="27" t="n">
        <v>1.30885977051207</v>
      </c>
      <c r="C995" s="27" t="n">
        <v>-1.50450093416617</v>
      </c>
      <c r="D995" s="24" t="n">
        <f aca="false">$B$6+$B$7*B995</f>
        <v>0.180885977051207</v>
      </c>
      <c r="E995" s="24" t="n">
        <f aca="false">$C$6+$C$7*($B$8*B995+SQRT(1-$B$8^2)*C995)</f>
        <v>-0.152466377679336</v>
      </c>
      <c r="F995" s="24" t="n">
        <f aca="false">$B$9*D995+(1-$B$9)*E995</f>
        <v>0.0142097996859352</v>
      </c>
      <c r="G995" s="21"/>
      <c r="H995" s="21"/>
      <c r="I995" s="21"/>
      <c r="J995" s="21"/>
      <c r="K995" s="21"/>
      <c r="L995" s="21"/>
      <c r="M995" s="21"/>
      <c r="N995" s="21"/>
      <c r="O995" s="21"/>
      <c r="P995" s="21"/>
    </row>
    <row r="996" customFormat="false" ht="15" hidden="false" customHeight="false" outlineLevel="0" collapsed="false">
      <c r="A996" s="21" t="n">
        <v>972</v>
      </c>
      <c r="B996" s="27" t="n">
        <v>0.432535161126202</v>
      </c>
      <c r="C996" s="27" t="n">
        <v>0.509124968109685</v>
      </c>
      <c r="D996" s="24" t="n">
        <f aca="false">$B$6+$B$7*B996</f>
        <v>0.0932535161126203</v>
      </c>
      <c r="E996" s="24" t="n">
        <f aca="false">$C$6+$C$7*($B$8*B996+SQRT(1-$B$8^2)*C996)</f>
        <v>0.207069117419407</v>
      </c>
      <c r="F996" s="24" t="n">
        <f aca="false">$B$9*D996+(1-$B$9)*E996</f>
        <v>0.150161316766014</v>
      </c>
      <c r="G996" s="21"/>
      <c r="H996" s="21"/>
      <c r="I996" s="21"/>
      <c r="J996" s="21"/>
      <c r="K996" s="21"/>
      <c r="L996" s="21"/>
      <c r="M996" s="21"/>
      <c r="N996" s="21"/>
      <c r="O996" s="21"/>
      <c r="P996" s="21"/>
    </row>
    <row r="997" customFormat="false" ht="15" hidden="false" customHeight="false" outlineLevel="0" collapsed="false">
      <c r="A997" s="21" t="n">
        <v>973</v>
      </c>
      <c r="B997" s="27" t="n">
        <v>-0.980158711551885</v>
      </c>
      <c r="C997" s="27" t="n">
        <v>-1.08603070309987</v>
      </c>
      <c r="D997" s="24" t="n">
        <f aca="false">$B$6+$B$7*B997</f>
        <v>-0.0480158711551885</v>
      </c>
      <c r="E997" s="24" t="n">
        <f aca="false">$C$6+$C$7*($B$8*B997+SQRT(1-$B$8^2)*C997)</f>
        <v>-0.162024033869334</v>
      </c>
      <c r="F997" s="24" t="n">
        <f aca="false">$B$9*D997+(1-$B$9)*E997</f>
        <v>-0.105019952512261</v>
      </c>
      <c r="G997" s="21"/>
      <c r="H997" s="21"/>
      <c r="I997" s="21"/>
      <c r="J997" s="21"/>
      <c r="K997" s="21"/>
      <c r="L997" s="21"/>
      <c r="M997" s="21"/>
      <c r="N997" s="21"/>
      <c r="O997" s="21"/>
      <c r="P997" s="21"/>
    </row>
    <row r="998" customFormat="false" ht="15" hidden="false" customHeight="false" outlineLevel="0" collapsed="false">
      <c r="A998" s="21" t="n">
        <v>974</v>
      </c>
      <c r="B998" s="27" t="n">
        <v>1.54820617516309</v>
      </c>
      <c r="C998" s="27" t="n">
        <v>-0.0349732265459714</v>
      </c>
      <c r="D998" s="24" t="n">
        <f aca="false">$B$6+$B$7*B998</f>
        <v>0.204820617516309</v>
      </c>
      <c r="E998" s="24" t="n">
        <f aca="false">$C$6+$C$7*($B$8*B998+SQRT(1-$B$8^2)*C998)</f>
        <v>0.145074922230813</v>
      </c>
      <c r="F998" s="24" t="n">
        <f aca="false">$B$9*D998+(1-$B$9)*E998</f>
        <v>0.174947769873561</v>
      </c>
      <c r="G998" s="21"/>
      <c r="H998" s="21"/>
      <c r="I998" s="21"/>
      <c r="J998" s="21"/>
      <c r="K998" s="21"/>
      <c r="L998" s="21"/>
      <c r="M998" s="21"/>
      <c r="N998" s="21"/>
      <c r="O998" s="21"/>
      <c r="P998" s="21"/>
    </row>
    <row r="999" customFormat="false" ht="15" hidden="false" customHeight="false" outlineLevel="0" collapsed="false">
      <c r="A999" s="21" t="n">
        <v>975</v>
      </c>
      <c r="B999" s="27" t="n">
        <v>1.26099820451557</v>
      </c>
      <c r="C999" s="27" t="n">
        <v>-0.908548409812239</v>
      </c>
      <c r="D999" s="24" t="n">
        <f aca="false">$B$6+$B$7*B999</f>
        <v>0.176099820451557</v>
      </c>
      <c r="E999" s="24" t="n">
        <f aca="false">$C$6+$C$7*($B$8*B999+SQRT(1-$B$8^2)*C999)</f>
        <v>-0.037598472671941</v>
      </c>
      <c r="F999" s="24" t="n">
        <f aca="false">$B$9*D999+(1-$B$9)*E999</f>
        <v>0.0692506738898078</v>
      </c>
      <c r="G999" s="21"/>
      <c r="H999" s="21"/>
      <c r="I999" s="21"/>
      <c r="J999" s="21"/>
      <c r="K999" s="21"/>
      <c r="L999" s="21"/>
      <c r="M999" s="21"/>
      <c r="N999" s="21"/>
      <c r="O999" s="21"/>
      <c r="P999" s="21"/>
    </row>
    <row r="1000" customFormat="false" ht="15" hidden="false" customHeight="false" outlineLevel="0" collapsed="false">
      <c r="A1000" s="21" t="n">
        <v>976</v>
      </c>
      <c r="B1000" s="27" t="n">
        <v>-1.91656208931236</v>
      </c>
      <c r="C1000" s="27" t="n">
        <v>-1.73877444438715</v>
      </c>
      <c r="D1000" s="24" t="n">
        <f aca="false">$B$6+$B$7*B1000</f>
        <v>-0.141656208931236</v>
      </c>
      <c r="E1000" s="24" t="n">
        <f aca="false">$C$6+$C$7*($B$8*B1000+SQRT(1-$B$8^2)*C1000)</f>
        <v>-0.327391296895683</v>
      </c>
      <c r="F1000" s="24" t="n">
        <f aca="false">$B$9*D1000+(1-$B$9)*E1000</f>
        <v>-0.234523752913459</v>
      </c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</row>
    <row r="1001" customFormat="false" ht="15" hidden="false" customHeight="false" outlineLevel="0" collapsed="false">
      <c r="A1001" s="21" t="n">
        <v>977</v>
      </c>
      <c r="B1001" s="27" t="n">
        <v>-2.63646358562311</v>
      </c>
      <c r="C1001" s="27" t="n">
        <v>0.561466375082348</v>
      </c>
      <c r="D1001" s="24" t="n">
        <f aca="false">$B$6+$B$7*B1001</f>
        <v>-0.213646358562311</v>
      </c>
      <c r="E1001" s="24" t="n">
        <f aca="false">$C$6+$C$7*($B$8*B1001+SQRT(1-$B$8^2)*C1001)</f>
        <v>0.0945659467096247</v>
      </c>
      <c r="F1001" s="24" t="n">
        <f aca="false">$B$9*D1001+(1-$B$9)*E1001</f>
        <v>-0.0595402059263432</v>
      </c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</row>
    <row r="1002" customFormat="false" ht="15" hidden="false" customHeight="false" outlineLevel="0" collapsed="false">
      <c r="A1002" s="21" t="n">
        <v>978</v>
      </c>
      <c r="B1002" s="27" t="n">
        <v>1.2463396740653</v>
      </c>
      <c r="C1002" s="27" t="n">
        <v>0.364108952365089</v>
      </c>
      <c r="D1002" s="24" t="n">
        <f aca="false">$B$6+$B$7*B1002</f>
        <v>0.17463396740653</v>
      </c>
      <c r="E1002" s="24" t="n">
        <f aca="false">$C$6+$C$7*($B$8*B1002+SQRT(1-$B$8^2)*C1002)</f>
        <v>0.211204078488517</v>
      </c>
      <c r="F1002" s="24" t="n">
        <f aca="false">$B$9*D1002+(1-$B$9)*E1002</f>
        <v>0.192919022947524</v>
      </c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</row>
    <row r="1003" customFormat="false" ht="15" hidden="false" customHeight="false" outlineLevel="0" collapsed="false">
      <c r="A1003" s="21" t="n">
        <v>979</v>
      </c>
      <c r="B1003" s="27" t="n">
        <v>0.324429725564259</v>
      </c>
      <c r="C1003" s="27" t="n">
        <v>-1.0744335894453</v>
      </c>
      <c r="D1003" s="24" t="n">
        <f aca="false">$B$6+$B$7*B1003</f>
        <v>0.0824429725564259</v>
      </c>
      <c r="E1003" s="24" t="n">
        <f aca="false">$C$6+$C$7*($B$8*B1003+SQRT(1-$B$8^2)*C1003)</f>
        <v>-0.107567935509267</v>
      </c>
      <c r="F1003" s="24" t="n">
        <f aca="false">$B$9*D1003+(1-$B$9)*E1003</f>
        <v>-0.0125624814764204</v>
      </c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</row>
    <row r="1004" customFormat="false" ht="15" hidden="false" customHeight="false" outlineLevel="0" collapsed="false">
      <c r="A1004" s="21" t="n">
        <v>980</v>
      </c>
      <c r="B1004" s="27" t="n">
        <v>0.783948003416523</v>
      </c>
      <c r="C1004" s="27" t="n">
        <v>-0.760798303669329</v>
      </c>
      <c r="D1004" s="24" t="n">
        <f aca="false">$B$6+$B$7*B1004</f>
        <v>0.128394800341652</v>
      </c>
      <c r="E1004" s="24" t="n">
        <f aca="false">$C$6+$C$7*($B$8*B1004+SQRT(1-$B$8^2)*C1004)</f>
        <v>-0.0277274911565281</v>
      </c>
      <c r="F1004" s="24" t="n">
        <f aca="false">$B$9*D1004+(1-$B$9)*E1004</f>
        <v>0.0503336545925621</v>
      </c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</row>
    <row r="1005" customFormat="false" ht="15" hidden="false" customHeight="false" outlineLevel="0" collapsed="false">
      <c r="A1005" s="21" t="n">
        <v>981</v>
      </c>
      <c r="B1005" s="27" t="n">
        <v>2.52805225753563</v>
      </c>
      <c r="C1005" s="27" t="n">
        <v>0.577233997659835</v>
      </c>
      <c r="D1005" s="24" t="n">
        <f aca="false">$B$6+$B$7*B1005</f>
        <v>0.302805225753563</v>
      </c>
      <c r="E1005" s="24" t="n">
        <f aca="false">$C$6+$C$7*($B$8*B1005+SQRT(1-$B$8^2)*C1005)</f>
        <v>0.304236390817705</v>
      </c>
      <c r="F1005" s="24" t="n">
        <f aca="false">$B$9*D1005+(1-$B$9)*E1005</f>
        <v>0.303520808285634</v>
      </c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</row>
    <row r="1006" customFormat="false" ht="15" hidden="false" customHeight="false" outlineLevel="0" collapsed="false">
      <c r="A1006" s="21" t="n">
        <v>982</v>
      </c>
      <c r="B1006" s="27" t="n">
        <v>1.07573006054255</v>
      </c>
      <c r="C1006" s="27" t="n">
        <v>0.975373345481476</v>
      </c>
      <c r="D1006" s="24" t="n">
        <f aca="false">$B$6+$B$7*B1006</f>
        <v>0.157573006054255</v>
      </c>
      <c r="E1006" s="24" t="n">
        <f aca="false">$C$6+$C$7*($B$8*B1006+SQRT(1-$B$8^2)*C1006)</f>
        <v>0.324162562832981</v>
      </c>
      <c r="F1006" s="24" t="n">
        <f aca="false">$B$9*D1006+(1-$B$9)*E1006</f>
        <v>0.240867784443618</v>
      </c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</row>
    <row r="1007" customFormat="false" ht="15" hidden="false" customHeight="false" outlineLevel="0" collapsed="false">
      <c r="A1007" s="21" t="n">
        <v>983</v>
      </c>
      <c r="B1007" s="27" t="n">
        <v>3.2882858458295</v>
      </c>
      <c r="C1007" s="27" t="n">
        <v>-0.171245863302838</v>
      </c>
      <c r="D1007" s="24" t="n">
        <f aca="false">$B$6+$B$7*B1007</f>
        <v>0.37882858458295</v>
      </c>
      <c r="E1007" s="24" t="n">
        <f aca="false">$C$6+$C$7*($B$8*B1007+SQRT(1-$B$8^2)*C1007)</f>
        <v>0.187974234980832</v>
      </c>
      <c r="F1007" s="24" t="n">
        <f aca="false">$B$9*D1007+(1-$B$9)*E1007</f>
        <v>0.283401409781891</v>
      </c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</row>
    <row r="1008" customFormat="false" ht="15" hidden="false" customHeight="false" outlineLevel="0" collapsed="false">
      <c r="A1008" s="21" t="n">
        <v>984</v>
      </c>
      <c r="B1008" s="27" t="n">
        <v>-0.394225740105234</v>
      </c>
      <c r="C1008" s="27" t="n">
        <v>-1.00391947439993</v>
      </c>
      <c r="D1008" s="24" t="n">
        <f aca="false">$B$6+$B$7*B1008</f>
        <v>0.0105774259894766</v>
      </c>
      <c r="E1008" s="24" t="n">
        <f aca="false">$C$6+$C$7*($B$8*B1008+SQRT(1-$B$8^2)*C1008)</f>
        <v>-0.122496266014042</v>
      </c>
      <c r="F1008" s="24" t="n">
        <f aca="false">$B$9*D1008+(1-$B$9)*E1008</f>
        <v>-0.0559594200122829</v>
      </c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</row>
    <row r="1009" customFormat="false" ht="15" hidden="false" customHeight="false" outlineLevel="0" collapsed="false">
      <c r="A1009" s="21" t="n">
        <v>985</v>
      </c>
      <c r="B1009" s="27" t="n">
        <v>0.10063345327549</v>
      </c>
      <c r="C1009" s="27" t="n">
        <v>-0.800125918918547</v>
      </c>
      <c r="D1009" s="24" t="n">
        <f aca="false">$B$6+$B$7*B1009</f>
        <v>0.060063345327549</v>
      </c>
      <c r="E1009" s="24" t="n">
        <f aca="false">$C$6+$C$7*($B$8*B1009+SQRT(1-$B$8^2)*C1009)</f>
        <v>-0.062766680375056</v>
      </c>
      <c r="F1009" s="24" t="n">
        <f aca="false">$B$9*D1009+(1-$B$9)*E1009</f>
        <v>-0.00135166752375351</v>
      </c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</row>
    <row r="1010" customFormat="false" ht="15" hidden="false" customHeight="false" outlineLevel="0" collapsed="false">
      <c r="A1010" s="21" t="n">
        <v>986</v>
      </c>
      <c r="B1010" s="27" t="n">
        <v>-0.248522454335945</v>
      </c>
      <c r="C1010" s="27" t="n">
        <v>-1.0424227029765</v>
      </c>
      <c r="D1010" s="24" t="n">
        <f aca="false">$B$6+$B$7*B1010</f>
        <v>0.0251477545664055</v>
      </c>
      <c r="E1010" s="24" t="n">
        <f aca="false">$C$6+$C$7*($B$8*B1010+SQRT(1-$B$8^2)*C1010)</f>
        <v>-0.124213195660258</v>
      </c>
      <c r="F1010" s="24" t="n">
        <f aca="false">$B$9*D1010+(1-$B$9)*E1010</f>
        <v>-0.0495327205469263</v>
      </c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</row>
    <row r="1011" customFormat="false" ht="15" hidden="false" customHeight="false" outlineLevel="0" collapsed="false">
      <c r="A1011" s="21" t="n">
        <v>987</v>
      </c>
      <c r="B1011" s="27" t="n">
        <v>-0.55915252448651</v>
      </c>
      <c r="C1011" s="27" t="n">
        <v>0.130522002784694</v>
      </c>
      <c r="D1011" s="24" t="n">
        <f aca="false">$B$6+$B$7*B1011</f>
        <v>-0.00591525244865102</v>
      </c>
      <c r="E1011" s="24" t="n">
        <f aca="false">$C$6+$C$7*($B$8*B1011+SQRT(1-$B$8^2)*C1011)</f>
        <v>0.0932108835828297</v>
      </c>
      <c r="F1011" s="24" t="n">
        <f aca="false">$B$9*D1011+(1-$B$9)*E1011</f>
        <v>0.0436478155670893</v>
      </c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</row>
    <row r="1012" customFormat="false" ht="15" hidden="false" customHeight="false" outlineLevel="0" collapsed="false">
      <c r="A1012" s="21" t="n">
        <v>988</v>
      </c>
      <c r="B1012" s="27" t="n">
        <v>0.232334904343459</v>
      </c>
      <c r="C1012" s="27" t="n">
        <v>0.95166630087445</v>
      </c>
      <c r="D1012" s="24" t="n">
        <f aca="false">$B$6+$B$7*B1012</f>
        <v>0.0732334904343459</v>
      </c>
      <c r="E1012" s="24" t="n">
        <f aca="false">$C$6+$C$7*($B$8*B1012+SQRT(1-$B$8^2)*C1012)</f>
        <v>0.285781143577288</v>
      </c>
      <c r="F1012" s="24" t="n">
        <f aca="false">$B$9*D1012+(1-$B$9)*E1012</f>
        <v>0.179507317005817</v>
      </c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</row>
    <row r="1013" customFormat="false" ht="15" hidden="false" customHeight="false" outlineLevel="0" collapsed="false">
      <c r="A1013" s="21" t="n">
        <v>989</v>
      </c>
      <c r="B1013" s="27" t="n">
        <v>-0.126243123690996</v>
      </c>
      <c r="C1013" s="27" t="n">
        <v>0.834723236193716</v>
      </c>
      <c r="D1013" s="24" t="n">
        <f aca="false">$B$6+$B$7*B1013</f>
        <v>0.0373756876309004</v>
      </c>
      <c r="E1013" s="24" t="n">
        <f aca="false">$C$6+$C$7*($B$8*B1013+SQRT(1-$B$8^2)*C1013)</f>
        <v>0.248521955461903</v>
      </c>
      <c r="F1013" s="24" t="n">
        <f aca="false">$B$9*D1013+(1-$B$9)*E1013</f>
        <v>0.142948821546402</v>
      </c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</row>
    <row r="1014" customFormat="false" ht="15" hidden="false" customHeight="false" outlineLevel="0" collapsed="false">
      <c r="A1014" s="21" t="n">
        <v>990</v>
      </c>
      <c r="B1014" s="27" t="n">
        <v>0.610853371258644</v>
      </c>
      <c r="C1014" s="27" t="n">
        <v>1.16570538597656</v>
      </c>
      <c r="D1014" s="24" t="n">
        <f aca="false">$B$6+$B$7*B1014</f>
        <v>0.111085337125864</v>
      </c>
      <c r="E1014" s="24" t="n">
        <f aca="false">$C$6+$C$7*($B$8*B1014+SQRT(1-$B$8^2)*C1014)</f>
        <v>0.342864805734882</v>
      </c>
      <c r="F1014" s="24" t="n">
        <f aca="false">$B$9*D1014+(1-$B$9)*E1014</f>
        <v>0.226975071430373</v>
      </c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</row>
    <row r="1015" customFormat="false" ht="15" hidden="false" customHeight="false" outlineLevel="0" collapsed="false">
      <c r="A1015" s="21" t="n">
        <v>991</v>
      </c>
      <c r="B1015" s="27" t="n">
        <v>0.801513273491438</v>
      </c>
      <c r="C1015" s="27" t="n">
        <v>0.0665771935665338</v>
      </c>
      <c r="D1015" s="24" t="n">
        <f aca="false">$B$6+$B$7*B1015</f>
        <v>0.130151327349144</v>
      </c>
      <c r="E1015" s="24" t="n">
        <f aca="false">$C$6+$C$7*($B$8*B1015+SQRT(1-$B$8^2)*C1015)</f>
        <v>0.135106943159219</v>
      </c>
      <c r="F1015" s="24" t="n">
        <f aca="false">$B$9*D1015+(1-$B$9)*E1015</f>
        <v>0.132629135254181</v>
      </c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</row>
    <row r="1016" customFormat="false" ht="15" hidden="false" customHeight="false" outlineLevel="0" collapsed="false">
      <c r="A1016" s="21" t="n">
        <v>992</v>
      </c>
      <c r="B1016" s="27" t="n">
        <v>-1.54113869367434</v>
      </c>
      <c r="C1016" s="27" t="n">
        <v>-0.441396966468387</v>
      </c>
      <c r="D1016" s="24" t="n">
        <f aca="false">$B$6+$B$7*B1016</f>
        <v>-0.104113869367434</v>
      </c>
      <c r="E1016" s="24" t="n">
        <f aca="false">$C$6+$C$7*($B$8*B1016+SQRT(1-$B$8^2)*C1016)</f>
        <v>-0.0581413350957675</v>
      </c>
      <c r="F1016" s="24" t="n">
        <f aca="false">$B$9*D1016+(1-$B$9)*E1016</f>
        <v>-0.0811276022316006</v>
      </c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</row>
    <row r="1017" customFormat="false" ht="15" hidden="false" customHeight="false" outlineLevel="0" collapsed="false">
      <c r="A1017" s="21" t="n">
        <v>993</v>
      </c>
      <c r="B1017" s="27" t="n">
        <v>0.011414957898923</v>
      </c>
      <c r="C1017" s="27" t="n">
        <v>-0.222225392536083</v>
      </c>
      <c r="D1017" s="24" t="n">
        <f aca="false">$B$6+$B$7*B1017</f>
        <v>0.0511414957898923</v>
      </c>
      <c r="E1017" s="24" t="n">
        <f aca="false">$C$6+$C$7*($B$8*B1017+SQRT(1-$B$8^2)*C1017)</f>
        <v>0.0469094927477088</v>
      </c>
      <c r="F1017" s="24" t="n">
        <f aca="false">$B$9*D1017+(1-$B$9)*E1017</f>
        <v>0.0490254942688006</v>
      </c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</row>
    <row r="1018" customFormat="false" ht="15" hidden="false" customHeight="false" outlineLevel="0" collapsed="false">
      <c r="A1018" s="21" t="n">
        <v>994</v>
      </c>
      <c r="B1018" s="27" t="n">
        <v>-0.549835443273843</v>
      </c>
      <c r="C1018" s="27" t="n">
        <v>-0.399108658737668</v>
      </c>
      <c r="D1018" s="24" t="n">
        <f aca="false">$B$6+$B$7*B1018</f>
        <v>-0.00498354432738431</v>
      </c>
      <c r="E1018" s="24" t="n">
        <f aca="false">$C$6+$C$7*($B$8*B1018+SQRT(1-$B$8^2)*C1018)</f>
        <v>-0.0102024229976633</v>
      </c>
      <c r="F1018" s="24" t="n">
        <f aca="false">$B$9*D1018+(1-$B$9)*E1018</f>
        <v>-0.00759298366252383</v>
      </c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</row>
    <row r="1019" customFormat="false" ht="15" hidden="false" customHeight="false" outlineLevel="0" collapsed="false">
      <c r="A1019" s="21" t="n">
        <v>995</v>
      </c>
      <c r="B1019" s="27" t="n">
        <v>-0.134632021130987</v>
      </c>
      <c r="C1019" s="27" t="n">
        <v>0.113218117699346</v>
      </c>
      <c r="D1019" s="24" t="n">
        <f aca="false">$B$6+$B$7*B1019</f>
        <v>0.0365367978869013</v>
      </c>
      <c r="E1019" s="24" t="n">
        <f aca="false">$C$6+$C$7*($B$8*B1019+SQRT(1-$B$8^2)*C1019)</f>
        <v>0.106800848594902</v>
      </c>
      <c r="F1019" s="24" t="n">
        <f aca="false">$B$9*D1019+(1-$B$9)*E1019</f>
        <v>0.0716688232409016</v>
      </c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</row>
    <row r="1020" customFormat="false" ht="15" hidden="false" customHeight="false" outlineLevel="0" collapsed="false">
      <c r="A1020" s="21" t="n">
        <v>996</v>
      </c>
      <c r="B1020" s="27" t="n">
        <v>0.55843677391333</v>
      </c>
      <c r="C1020" s="27" t="n">
        <v>2.20117256364822</v>
      </c>
      <c r="D1020" s="24" t="n">
        <f aca="false">$B$6+$B$7*B1020</f>
        <v>0.105843677391333</v>
      </c>
      <c r="E1020" s="24" t="n">
        <f aca="false">$C$6+$C$7*($B$8*B1020+SQRT(1-$B$8^2)*C1020)</f>
        <v>0.543677440296699</v>
      </c>
      <c r="F1020" s="24" t="n">
        <f aca="false">$B$9*D1020+(1-$B$9)*E1020</f>
        <v>0.324760558844016</v>
      </c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</row>
    <row r="1021" customFormat="false" ht="15" hidden="false" customHeight="false" outlineLevel="0" collapsed="false">
      <c r="A1021" s="21" t="n">
        <v>997</v>
      </c>
      <c r="B1021" s="27" t="n">
        <v>-0.0297717374152351</v>
      </c>
      <c r="C1021" s="27" t="n">
        <v>-0.219349209528716</v>
      </c>
      <c r="D1021" s="24" t="n">
        <f aca="false">$B$6+$B$7*B1021</f>
        <v>0.0470228262584765</v>
      </c>
      <c r="E1021" s="24" t="n">
        <f aca="false">$C$6+$C$7*($B$8*B1021+SQRT(1-$B$8^2)*C1021)</f>
        <v>0.0458256393971355</v>
      </c>
      <c r="F1021" s="24" t="n">
        <f aca="false">$B$9*D1021+(1-$B$9)*E1021</f>
        <v>0.046424232827806</v>
      </c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</row>
    <row r="1022" customFormat="false" ht="15" hidden="false" customHeight="false" outlineLevel="0" collapsed="false">
      <c r="A1022" s="21" t="n">
        <v>998</v>
      </c>
      <c r="B1022" s="27" t="n">
        <v>0.496845182028946</v>
      </c>
      <c r="C1022" s="27" t="n">
        <v>-0.773323294553188</v>
      </c>
      <c r="D1022" s="24" t="n">
        <f aca="false">$B$6+$B$7*B1022</f>
        <v>0.0996845182028946</v>
      </c>
      <c r="E1022" s="24" t="n">
        <f aca="false">$C$6+$C$7*($B$8*B1022+SQRT(1-$B$8^2)*C1022)</f>
        <v>-0.0416659909479083</v>
      </c>
      <c r="F1022" s="24" t="n">
        <f aca="false">$B$9*D1022+(1-$B$9)*E1022</f>
        <v>0.0290092636274932</v>
      </c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</row>
    <row r="1023" customFormat="false" ht="15" hidden="false" customHeight="false" outlineLevel="0" collapsed="false">
      <c r="A1023" s="21" t="n">
        <v>999</v>
      </c>
      <c r="B1023" s="27" t="n">
        <v>2.08993687311091</v>
      </c>
      <c r="C1023" s="27" t="n">
        <v>1.77109080223519</v>
      </c>
      <c r="D1023" s="24" t="n">
        <f aca="false">$B$6+$B$7*B1023</f>
        <v>0.258993687311091</v>
      </c>
      <c r="E1023" s="24" t="n">
        <f aca="false">$C$6+$C$7*($B$8*B1023+SQRT(1-$B$8^2)*C1023)</f>
        <v>0.520658975213454</v>
      </c>
      <c r="F1023" s="24" t="n">
        <f aca="false">$B$9*D1023+(1-$B$9)*E1023</f>
        <v>0.389826331262272</v>
      </c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</row>
    <row r="1024" customFormat="false" ht="15" hidden="false" customHeight="false" outlineLevel="0" collapsed="false">
      <c r="A1024" s="21" t="n">
        <v>1000</v>
      </c>
      <c r="B1024" s="27" t="n">
        <v>1.02330308403909</v>
      </c>
      <c r="C1024" s="27" t="n">
        <v>-1.51109707337091</v>
      </c>
      <c r="D1024" s="24" t="n">
        <f aca="false">$B$6+$B$7*B1024</f>
        <v>0.152330308403909</v>
      </c>
      <c r="E1024" s="24" t="n">
        <f aca="false">$C$6+$C$7*($B$8*B1024+SQRT(1-$B$8^2)*C1024)</f>
        <v>-0.165181219164175</v>
      </c>
      <c r="F1024" s="24" t="n">
        <f aca="false">$B$9*D1024+(1-$B$9)*E1024</f>
        <v>-0.00642545538013301</v>
      </c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</row>
  </sheetData>
  <mergeCells count="16">
    <mergeCell ref="A2:H2"/>
    <mergeCell ref="J2:P3"/>
    <mergeCell ref="A3:H3"/>
    <mergeCell ref="J5:P6"/>
    <mergeCell ref="K7:P7"/>
    <mergeCell ref="J8:J9"/>
    <mergeCell ref="K8:P9"/>
    <mergeCell ref="J11:P12"/>
    <mergeCell ref="K13:P13"/>
    <mergeCell ref="J14:J15"/>
    <mergeCell ref="K14:P15"/>
    <mergeCell ref="J17:P18"/>
    <mergeCell ref="A19:H21"/>
    <mergeCell ref="K19:P19"/>
    <mergeCell ref="J20:J21"/>
    <mergeCell ref="K20:P21"/>
  </mergeCells>
  <dataValidations count="2">
    <dataValidation allowBlank="false" errorStyle="stop" operator="between" showDropDown="false" showErrorMessage="false" showInputMessage="false" sqref="B8" type="decimal">
      <formula1>-1</formula1>
      <formula2>1</formula2>
    </dataValidation>
    <dataValidation allowBlank="false" errorStyle="stop" operator="between" showDropDown="false" showErrorMessage="false" showInputMessage="false" sqref="B9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5C7B"/>
    <pageSetUpPr fitToPage="false"/>
  </sheetPr>
  <dimension ref="A1:P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5"/>
    <col collapsed="false" customWidth="true" hidden="false" outlineLevel="0" max="9" min="9" style="0" width="3"/>
    <col collapsed="false" customWidth="true" hidden="false" outlineLevel="0" max="16" min="10" style="0" width="12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3" hidden="false" customHeight="true" outlineLevel="0" collapsed="false">
      <c r="A2" s="2" t="s">
        <v>16</v>
      </c>
      <c r="B2" s="2"/>
      <c r="C2" s="2"/>
      <c r="D2" s="2"/>
      <c r="E2" s="2"/>
      <c r="F2" s="2"/>
      <c r="G2" s="2"/>
      <c r="H2" s="2"/>
      <c r="I2" s="1"/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</row>
    <row r="3" customFormat="false" ht="23" hidden="false" customHeight="true" outlineLevel="0" collapsed="false">
      <c r="A3" s="4" t="s">
        <v>57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1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</row>
    <row r="4" customFormat="false" ht="23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5" hidden="false" customHeight="true" outlineLevel="0" collapsed="false">
      <c r="A5" s="7" t="s">
        <v>82</v>
      </c>
      <c r="B5" s="17" t="s">
        <v>83</v>
      </c>
      <c r="C5" s="17" t="s">
        <v>84</v>
      </c>
      <c r="D5" s="1"/>
      <c r="E5" s="1"/>
      <c r="F5" s="1"/>
      <c r="G5" s="1"/>
      <c r="H5" s="1"/>
      <c r="I5" s="1"/>
      <c r="J5" s="3"/>
      <c r="K5" s="3" t="s">
        <v>115</v>
      </c>
      <c r="L5" s="3" t="s">
        <v>115</v>
      </c>
      <c r="M5" s="3" t="s">
        <v>115</v>
      </c>
      <c r="N5" s="3" t="s">
        <v>115</v>
      </c>
      <c r="O5" s="3" t="s">
        <v>115</v>
      </c>
      <c r="P5" s="3" t="s">
        <v>115</v>
      </c>
    </row>
    <row r="6" customFormat="false" ht="25" hidden="false" customHeight="true" outlineLevel="0" collapsed="false">
      <c r="A6" s="8" t="s">
        <v>116</v>
      </c>
      <c r="B6" s="22" t="n">
        <v>0.05</v>
      </c>
      <c r="C6" s="22" t="n">
        <v>0.09</v>
      </c>
      <c r="D6" s="1"/>
      <c r="E6" s="1"/>
      <c r="F6" s="1"/>
      <c r="G6" s="1"/>
      <c r="H6" s="1"/>
      <c r="I6" s="1"/>
      <c r="J6" s="3" t="s">
        <v>115</v>
      </c>
      <c r="K6" s="3" t="s">
        <v>115</v>
      </c>
      <c r="L6" s="3" t="s">
        <v>115</v>
      </c>
      <c r="M6" s="3" t="s">
        <v>115</v>
      </c>
      <c r="N6" s="3" t="s">
        <v>115</v>
      </c>
      <c r="O6" s="3" t="s">
        <v>115</v>
      </c>
      <c r="P6" s="3" t="s">
        <v>115</v>
      </c>
    </row>
    <row r="7" customFormat="false" ht="26" hidden="false" customHeight="true" outlineLevel="0" collapsed="false">
      <c r="A7" s="8" t="s">
        <v>87</v>
      </c>
      <c r="B7" s="22" t="n">
        <v>0.1</v>
      </c>
      <c r="C7" s="22" t="n">
        <v>0.2</v>
      </c>
      <c r="D7" s="1"/>
      <c r="E7" s="1"/>
      <c r="F7" s="1"/>
      <c r="G7" s="1"/>
      <c r="H7" s="1"/>
      <c r="I7" s="1"/>
      <c r="J7" s="15" t="s">
        <v>63</v>
      </c>
      <c r="K7" s="6"/>
      <c r="L7" s="6"/>
      <c r="M7" s="6"/>
      <c r="N7" s="6"/>
      <c r="O7" s="6"/>
      <c r="P7" s="6"/>
    </row>
    <row r="8" customFormat="false" ht="26" hidden="false" customHeight="true" outlineLevel="0" collapsed="false">
      <c r="A8" s="8" t="s">
        <v>96</v>
      </c>
      <c r="B8" s="23" t="n">
        <v>0.2</v>
      </c>
      <c r="C8" s="1"/>
      <c r="D8" s="1"/>
      <c r="E8" s="1"/>
      <c r="F8" s="1"/>
      <c r="G8" s="1"/>
      <c r="H8" s="1"/>
      <c r="I8" s="1"/>
      <c r="J8" s="15" t="s">
        <v>65</v>
      </c>
      <c r="K8" s="6"/>
      <c r="L8" s="6"/>
      <c r="M8" s="6"/>
      <c r="N8" s="6"/>
      <c r="O8" s="6"/>
      <c r="P8" s="6"/>
    </row>
    <row r="9" customFormat="false" ht="26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5" t="s">
        <v>68</v>
      </c>
      <c r="K9" s="6"/>
      <c r="L9" s="6"/>
      <c r="M9" s="6"/>
      <c r="N9" s="6"/>
      <c r="O9" s="6"/>
      <c r="P9" s="6"/>
    </row>
    <row r="10" customFormat="false" ht="23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25" hidden="false" customHeight="true" outlineLevel="0" collapsed="false">
      <c r="A11" s="7" t="s">
        <v>58</v>
      </c>
      <c r="B11" s="7" t="s">
        <v>59</v>
      </c>
      <c r="C11" s="1"/>
      <c r="D11" s="1"/>
      <c r="E11" s="1"/>
      <c r="F11" s="1"/>
      <c r="G11" s="1"/>
      <c r="H11" s="1"/>
      <c r="I11" s="1"/>
      <c r="J11" s="3"/>
      <c r="K11" s="3" t="s">
        <v>117</v>
      </c>
      <c r="L11" s="3" t="s">
        <v>117</v>
      </c>
      <c r="M11" s="3" t="s">
        <v>117</v>
      </c>
      <c r="N11" s="3" t="s">
        <v>117</v>
      </c>
      <c r="O11" s="3" t="s">
        <v>117</v>
      </c>
      <c r="P11" s="3" t="s">
        <v>117</v>
      </c>
    </row>
    <row r="12" customFormat="false" ht="25" hidden="false" customHeight="true" outlineLevel="0" collapsed="false">
      <c r="A12" s="8" t="s">
        <v>118</v>
      </c>
      <c r="B12" s="24" t="n">
        <f aca="false">IF(B7^2+C7^2-2*B8*B7*C7&lt;0.000000000001,IF(B6&gt;=C6,1,0),MAX(0,MIN(1,(C7^2-B8*B7*C7)/(B7^2+C7^2-2*B8*B7*C7))))</f>
        <v>0.857142857142857</v>
      </c>
      <c r="C12" s="1"/>
      <c r="D12" s="1"/>
      <c r="E12" s="1"/>
      <c r="F12" s="1"/>
      <c r="G12" s="1"/>
      <c r="H12" s="1"/>
      <c r="I12" s="1"/>
      <c r="J12" s="3" t="s">
        <v>117</v>
      </c>
      <c r="K12" s="3" t="s">
        <v>117</v>
      </c>
      <c r="L12" s="3" t="s">
        <v>117</v>
      </c>
      <c r="M12" s="3" t="s">
        <v>117</v>
      </c>
      <c r="N12" s="3" t="s">
        <v>117</v>
      </c>
      <c r="O12" s="3" t="s">
        <v>117</v>
      </c>
      <c r="P12" s="3" t="s">
        <v>117</v>
      </c>
    </row>
    <row r="13" customFormat="false" ht="26" hidden="false" customHeight="true" outlineLevel="0" collapsed="false">
      <c r="A13" s="8" t="s">
        <v>119</v>
      </c>
      <c r="B13" s="24" t="n">
        <f aca="false">B12*B6+(1-B12)*C6</f>
        <v>0.0557142857142857</v>
      </c>
      <c r="C13" s="1"/>
      <c r="D13" s="1"/>
      <c r="E13" s="1"/>
      <c r="F13" s="1"/>
      <c r="G13" s="1"/>
      <c r="H13" s="1"/>
      <c r="I13" s="1"/>
      <c r="J13" s="15" t="s">
        <v>63</v>
      </c>
      <c r="K13" s="6"/>
      <c r="L13" s="6"/>
      <c r="M13" s="6"/>
      <c r="N13" s="6"/>
      <c r="O13" s="6"/>
      <c r="P13" s="6"/>
    </row>
    <row r="14" customFormat="false" ht="26" hidden="false" customHeight="true" outlineLevel="0" collapsed="false">
      <c r="A14" s="8" t="s">
        <v>120</v>
      </c>
      <c r="B14" s="24" t="n">
        <f aca="false">SQRT(MAX(0,B12^2*B7^2+(1-B12)^2*C7^2+2*B12*(1-B12)*B8*B7*C7))</f>
        <v>0.0956182887467515</v>
      </c>
      <c r="C14" s="1"/>
      <c r="D14" s="1"/>
      <c r="E14" s="1"/>
      <c r="F14" s="1"/>
      <c r="G14" s="1"/>
      <c r="H14" s="1"/>
      <c r="I14" s="1"/>
      <c r="J14" s="15" t="s">
        <v>65</v>
      </c>
      <c r="K14" s="6"/>
      <c r="L14" s="6"/>
      <c r="M14" s="6"/>
      <c r="N14" s="6"/>
      <c r="O14" s="6"/>
      <c r="P14" s="6"/>
    </row>
    <row r="15" customFormat="false" ht="26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5" t="s">
        <v>68</v>
      </c>
      <c r="K15" s="6"/>
      <c r="L15" s="6"/>
      <c r="M15" s="6"/>
      <c r="N15" s="6"/>
      <c r="O15" s="6"/>
      <c r="P15" s="6"/>
    </row>
    <row r="16" customFormat="false" ht="23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3"/>
      <c r="K17" s="3" t="s">
        <v>121</v>
      </c>
      <c r="L17" s="3" t="s">
        <v>121</v>
      </c>
      <c r="M17" s="3" t="s">
        <v>121</v>
      </c>
      <c r="N17" s="3" t="s">
        <v>121</v>
      </c>
      <c r="O17" s="3" t="s">
        <v>121</v>
      </c>
      <c r="P17" s="3" t="s">
        <v>121</v>
      </c>
    </row>
    <row r="18" customFormat="false" ht="25" hidden="false" customHeight="true" outlineLevel="0" collapsed="false">
      <c r="A18" s="5"/>
      <c r="B18" s="5" t="s">
        <v>122</v>
      </c>
      <c r="C18" s="5" t="s">
        <v>122</v>
      </c>
      <c r="D18" s="5" t="s">
        <v>122</v>
      </c>
      <c r="E18" s="5" t="s">
        <v>122</v>
      </c>
      <c r="F18" s="5" t="s">
        <v>122</v>
      </c>
      <c r="G18" s="5" t="s">
        <v>122</v>
      </c>
      <c r="H18" s="5" t="s">
        <v>122</v>
      </c>
      <c r="I18" s="1"/>
      <c r="J18" s="3" t="s">
        <v>121</v>
      </c>
      <c r="K18" s="3" t="s">
        <v>121</v>
      </c>
      <c r="L18" s="3" t="s">
        <v>121</v>
      </c>
      <c r="M18" s="3" t="s">
        <v>121</v>
      </c>
      <c r="N18" s="3" t="s">
        <v>121</v>
      </c>
      <c r="O18" s="3" t="s">
        <v>121</v>
      </c>
      <c r="P18" s="3" t="s">
        <v>121</v>
      </c>
    </row>
    <row r="19" customFormat="false" ht="26" hidden="false" customHeight="true" outlineLevel="0" collapsed="false">
      <c r="A19" s="5" t="s">
        <v>122</v>
      </c>
      <c r="B19" s="5" t="s">
        <v>122</v>
      </c>
      <c r="C19" s="5" t="s">
        <v>122</v>
      </c>
      <c r="D19" s="5" t="s">
        <v>122</v>
      </c>
      <c r="E19" s="5" t="s">
        <v>122</v>
      </c>
      <c r="F19" s="5" t="s">
        <v>122</v>
      </c>
      <c r="G19" s="5" t="s">
        <v>122</v>
      </c>
      <c r="H19" s="5" t="s">
        <v>122</v>
      </c>
      <c r="I19" s="1"/>
      <c r="J19" s="15" t="s">
        <v>63</v>
      </c>
      <c r="K19" s="6"/>
      <c r="L19" s="6"/>
      <c r="M19" s="6"/>
      <c r="N19" s="6"/>
      <c r="O19" s="6"/>
      <c r="P19" s="6"/>
    </row>
    <row r="20" customFormat="false" ht="26" hidden="false" customHeight="true" outlineLevel="0" collapsed="false">
      <c r="A20" s="5" t="s">
        <v>122</v>
      </c>
      <c r="B20" s="5" t="s">
        <v>122</v>
      </c>
      <c r="C20" s="5" t="s">
        <v>122</v>
      </c>
      <c r="D20" s="5" t="s">
        <v>122</v>
      </c>
      <c r="E20" s="5" t="s">
        <v>122</v>
      </c>
      <c r="F20" s="5" t="s">
        <v>122</v>
      </c>
      <c r="G20" s="5" t="s">
        <v>122</v>
      </c>
      <c r="H20" s="5" t="s">
        <v>122</v>
      </c>
      <c r="I20" s="1"/>
      <c r="J20" s="15" t="s">
        <v>65</v>
      </c>
      <c r="K20" s="6"/>
      <c r="L20" s="6"/>
      <c r="M20" s="6"/>
      <c r="N20" s="6"/>
      <c r="O20" s="6"/>
      <c r="P20" s="6"/>
    </row>
    <row r="21" customFormat="false" ht="26" hidden="false" customHeight="true" outlineLevel="0" collapsed="false">
      <c r="A21" s="5" t="s">
        <v>122</v>
      </c>
      <c r="B21" s="5" t="s">
        <v>122</v>
      </c>
      <c r="C21" s="5" t="s">
        <v>122</v>
      </c>
      <c r="D21" s="5" t="s">
        <v>122</v>
      </c>
      <c r="E21" s="5" t="s">
        <v>122</v>
      </c>
      <c r="F21" s="5" t="s">
        <v>122</v>
      </c>
      <c r="G21" s="5" t="s">
        <v>122</v>
      </c>
      <c r="H21" s="5" t="s">
        <v>122</v>
      </c>
      <c r="I21" s="1"/>
      <c r="J21" s="15" t="s">
        <v>68</v>
      </c>
      <c r="K21" s="6"/>
      <c r="L21" s="6"/>
      <c r="M21" s="6"/>
      <c r="N21" s="6"/>
      <c r="O21" s="6"/>
      <c r="P21" s="6"/>
    </row>
    <row r="22" customFormat="false" ht="23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3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28" hidden="false" customHeight="true" outlineLevel="0" collapsed="false">
      <c r="A24" s="17" t="s">
        <v>123</v>
      </c>
      <c r="B24" s="17" t="s">
        <v>124</v>
      </c>
      <c r="C24" s="7" t="s">
        <v>116</v>
      </c>
      <c r="D24" s="7" t="s">
        <v>87</v>
      </c>
      <c r="E24" s="7" t="s">
        <v>125</v>
      </c>
      <c r="F24" s="7" t="s">
        <v>126</v>
      </c>
      <c r="G24" s="7" t="s">
        <v>127</v>
      </c>
      <c r="H24" s="1"/>
      <c r="I24" s="1"/>
      <c r="J24" s="1"/>
      <c r="K24" s="1"/>
      <c r="L24" s="1"/>
      <c r="M24" s="1"/>
      <c r="N24" s="1"/>
      <c r="O24" s="1"/>
      <c r="P24" s="1"/>
    </row>
    <row r="25" customFormat="false" ht="23" hidden="false" customHeight="true" outlineLevel="0" collapsed="false">
      <c r="A25" s="28" t="n">
        <v>0</v>
      </c>
      <c r="B25" s="24" t="n">
        <f aca="false">1-A25</f>
        <v>1</v>
      </c>
      <c r="C25" s="24" t="n">
        <f aca="false">A25*$B$6+B25*$C$6</f>
        <v>0.09</v>
      </c>
      <c r="D25" s="24" t="n">
        <f aca="false">SQRT(MAX(0,A25^2*$B$7^2+B25^2*$C$7^2+2*A25*B25*$B$8*$B$7*$C$7))</f>
        <v>0.2</v>
      </c>
      <c r="E25" s="9" t="str">
        <f aca="false">IF($B$6=$C$6,IF(ABS(A25-$B$12)&lt;0.0000001,"효율","비효율"),IF(C25&gt;=$B$13,"효율","비효율"))</f>
        <v>효율</v>
      </c>
      <c r="F25" s="24" t="n">
        <f aca="false">IF(E25="효율",D25,"")</f>
        <v>0.2</v>
      </c>
      <c r="G25" s="24" t="n">
        <f aca="false">IF(E25="효율",C25,"")</f>
        <v>0.09</v>
      </c>
      <c r="H25" s="1"/>
      <c r="I25" s="1"/>
      <c r="J25" s="1"/>
      <c r="K25" s="1"/>
      <c r="L25" s="1"/>
      <c r="M25" s="1"/>
      <c r="N25" s="1"/>
      <c r="O25" s="1"/>
      <c r="P25" s="1"/>
    </row>
    <row r="26" customFormat="false" ht="23" hidden="false" customHeight="true" outlineLevel="0" collapsed="false">
      <c r="A26" s="28" t="n">
        <v>0.01</v>
      </c>
      <c r="B26" s="24" t="n">
        <f aca="false">1-A26</f>
        <v>0.99</v>
      </c>
      <c r="C26" s="24" t="n">
        <f aca="false">A26*$B$6+B26*$C$6</f>
        <v>0.0896</v>
      </c>
      <c r="D26" s="24" t="n">
        <f aca="false">SQRT(MAX(0,A26^2*$B$7^2+B26^2*$C$7^2+2*A26*B26*$B$8*$B$7*$C$7))</f>
        <v>0.19820242178137</v>
      </c>
      <c r="E26" s="9" t="str">
        <f aca="false">IF($B$6=$C$6,IF(ABS(A26-$B$12)&lt;0.0000001,"효율","비효율"),IF(C26&gt;=$B$13,"효율","비효율"))</f>
        <v>효율</v>
      </c>
      <c r="F26" s="24" t="n">
        <f aca="false">IF(E26="효율",D26,"")</f>
        <v>0.19820242178137</v>
      </c>
      <c r="G26" s="24" t="n">
        <f aca="false">IF(E26="효율",C26,"")</f>
        <v>0.0896</v>
      </c>
      <c r="H26" s="1"/>
      <c r="I26" s="1"/>
      <c r="J26" s="1"/>
      <c r="K26" s="1"/>
      <c r="L26" s="1"/>
      <c r="M26" s="1"/>
      <c r="N26" s="1"/>
      <c r="O26" s="1"/>
      <c r="P26" s="1"/>
    </row>
    <row r="27" customFormat="false" ht="23" hidden="false" customHeight="true" outlineLevel="0" collapsed="false">
      <c r="A27" s="28" t="n">
        <v>0.02</v>
      </c>
      <c r="B27" s="24" t="n">
        <f aca="false">1-A27</f>
        <v>0.98</v>
      </c>
      <c r="C27" s="24" t="n">
        <f aca="false">A27*$B$6+B27*$C$6</f>
        <v>0.0892</v>
      </c>
      <c r="D27" s="24" t="n">
        <f aca="false">SQRT(MAX(0,A27^2*$B$7^2+B27^2*$C$7^2+2*A27*B27*$B$8*$B$7*$C$7))</f>
        <v>0.196409775724122</v>
      </c>
      <c r="E27" s="9" t="str">
        <f aca="false">IF($B$6=$C$6,IF(ABS(A27-$B$12)&lt;0.0000001,"효율","비효율"),IF(C27&gt;=$B$13,"효율","비효율"))</f>
        <v>효율</v>
      </c>
      <c r="F27" s="24" t="n">
        <f aca="false">IF(E27="효율",D27,"")</f>
        <v>0.196409775724122</v>
      </c>
      <c r="G27" s="24" t="n">
        <f aca="false">IF(E27="효율",C27,"")</f>
        <v>0.0892</v>
      </c>
      <c r="H27" s="1"/>
      <c r="I27" s="1"/>
      <c r="J27" s="1"/>
      <c r="K27" s="1"/>
      <c r="L27" s="1"/>
      <c r="M27" s="1"/>
      <c r="N27" s="1"/>
      <c r="O27" s="1"/>
      <c r="P27" s="1"/>
    </row>
    <row r="28" customFormat="false" ht="23" hidden="false" customHeight="true" outlineLevel="0" collapsed="false">
      <c r="A28" s="28" t="n">
        <v>0.03</v>
      </c>
      <c r="B28" s="24" t="n">
        <f aca="false">1-A28</f>
        <v>0.97</v>
      </c>
      <c r="C28" s="24" t="n">
        <f aca="false">A28*$B$6+B28*$C$6</f>
        <v>0.0888</v>
      </c>
      <c r="D28" s="24" t="n">
        <f aca="false">SQRT(MAX(0,A28^2*$B$7^2+B28^2*$C$7^2+2*A28*B28*$B$8*$B$7*$C$7))</f>
        <v>0.194622198117275</v>
      </c>
      <c r="E28" s="9" t="str">
        <f aca="false">IF($B$6=$C$6,IF(ABS(A28-$B$12)&lt;0.0000001,"효율","비효율"),IF(C28&gt;=$B$13,"효율","비효율"))</f>
        <v>효율</v>
      </c>
      <c r="F28" s="24" t="n">
        <f aca="false">IF(E28="효율",D28,"")</f>
        <v>0.194622198117275</v>
      </c>
      <c r="G28" s="24" t="n">
        <f aca="false">IF(E28="효율",C28,"")</f>
        <v>0.0888</v>
      </c>
      <c r="H28" s="1"/>
      <c r="I28" s="1"/>
      <c r="J28" s="1"/>
      <c r="K28" s="1"/>
      <c r="L28" s="1"/>
      <c r="M28" s="1"/>
      <c r="N28" s="1"/>
      <c r="O28" s="1"/>
      <c r="P28" s="1"/>
    </row>
    <row r="29" customFormat="false" ht="23" hidden="false" customHeight="true" outlineLevel="0" collapsed="false">
      <c r="A29" s="28" t="n">
        <v>0.04</v>
      </c>
      <c r="B29" s="24" t="n">
        <f aca="false">1-A29</f>
        <v>0.96</v>
      </c>
      <c r="C29" s="24" t="n">
        <f aca="false">A29*$B$6+B29*$C$6</f>
        <v>0.0884</v>
      </c>
      <c r="D29" s="24" t="n">
        <f aca="false">SQRT(MAX(0,A29^2*$B$7^2+B29^2*$C$7^2+2*A29*B29*$B$8*$B$7*$C$7))</f>
        <v>0.192839829910732</v>
      </c>
      <c r="E29" s="9" t="str">
        <f aca="false">IF($B$6=$C$6,IF(ABS(A29-$B$12)&lt;0.0000001,"효율","비효율"),IF(C29&gt;=$B$13,"효율","비효율"))</f>
        <v>효율</v>
      </c>
      <c r="F29" s="24" t="n">
        <f aca="false">IF(E29="효율",D29,"")</f>
        <v>0.192839829910732</v>
      </c>
      <c r="G29" s="24" t="n">
        <f aca="false">IF(E29="효율",C29,"")</f>
        <v>0.0884</v>
      </c>
      <c r="H29" s="1"/>
      <c r="I29" s="1"/>
      <c r="J29" s="1"/>
      <c r="K29" s="1"/>
      <c r="L29" s="1"/>
      <c r="M29" s="1"/>
      <c r="N29" s="1"/>
      <c r="O29" s="1"/>
      <c r="P29" s="1"/>
    </row>
    <row r="30" customFormat="false" ht="23" hidden="false" customHeight="true" outlineLevel="0" collapsed="false">
      <c r="A30" s="28" t="n">
        <v>0.05</v>
      </c>
      <c r="B30" s="24" t="n">
        <f aca="false">1-A30</f>
        <v>0.95</v>
      </c>
      <c r="C30" s="24" t="n">
        <f aca="false">A30*$B$6+B30*$C$6</f>
        <v>0.088</v>
      </c>
      <c r="D30" s="24" t="n">
        <f aca="false">SQRT(MAX(0,A30^2*$B$7^2+B30^2*$C$7^2+2*A30*B30*$B$8*$B$7*$C$7))</f>
        <v>0.191062816895387</v>
      </c>
      <c r="E30" s="9" t="str">
        <f aca="false">IF($B$6=$C$6,IF(ABS(A30-$B$12)&lt;0.0000001,"효율","비효율"),IF(C30&gt;=$B$13,"효율","비효율"))</f>
        <v>효율</v>
      </c>
      <c r="F30" s="24" t="n">
        <f aca="false">IF(E30="효율",D30,"")</f>
        <v>0.191062816895387</v>
      </c>
      <c r="G30" s="24" t="n">
        <f aca="false">IF(E30="효율",C30,"")</f>
        <v>0.088</v>
      </c>
      <c r="H30" s="1"/>
      <c r="I30" s="1"/>
      <c r="J30" s="1"/>
      <c r="K30" s="1"/>
      <c r="L30" s="1"/>
      <c r="M30" s="1"/>
      <c r="N30" s="1"/>
      <c r="O30" s="1"/>
      <c r="P30" s="1"/>
    </row>
    <row r="31" customFormat="false" ht="23" hidden="false" customHeight="true" outlineLevel="0" collapsed="false">
      <c r="A31" s="28" t="n">
        <v>0.06</v>
      </c>
      <c r="B31" s="24" t="n">
        <f aca="false">1-A31</f>
        <v>0.94</v>
      </c>
      <c r="C31" s="24" t="n">
        <f aca="false">A31*$B$6+B31*$C$6</f>
        <v>0.0876</v>
      </c>
      <c r="D31" s="24" t="n">
        <f aca="false">SQRT(MAX(0,A31^2*$B$7^2+B31^2*$C$7^2+2*A31*B31*$B$8*$B$7*$C$7))</f>
        <v>0.189291309890338</v>
      </c>
      <c r="E31" s="9" t="str">
        <f aca="false">IF($B$6=$C$6,IF(ABS(A31-$B$12)&lt;0.0000001,"효율","비효율"),IF(C31&gt;=$B$13,"효율","비효율"))</f>
        <v>효율</v>
      </c>
      <c r="F31" s="24" t="n">
        <f aca="false">IF(E31="효율",D31,"")</f>
        <v>0.189291309890338</v>
      </c>
      <c r="G31" s="24" t="n">
        <f aca="false">IF(E31="효율",C31,"")</f>
        <v>0.0876</v>
      </c>
      <c r="H31" s="1"/>
      <c r="I31" s="1"/>
      <c r="J31" s="1"/>
      <c r="K31" s="1"/>
      <c r="L31" s="1"/>
      <c r="M31" s="1"/>
      <c r="N31" s="1"/>
      <c r="O31" s="1"/>
      <c r="P31" s="1"/>
    </row>
    <row r="32" customFormat="false" ht="23" hidden="false" customHeight="true" outlineLevel="0" collapsed="false">
      <c r="A32" s="28" t="n">
        <v>0.07</v>
      </c>
      <c r="B32" s="24" t="n">
        <f aca="false">1-A32</f>
        <v>0.93</v>
      </c>
      <c r="C32" s="24" t="n">
        <f aca="false">A32*$B$6+B32*$C$6</f>
        <v>0.0872</v>
      </c>
      <c r="D32" s="24" t="n">
        <f aca="false">SQRT(MAX(0,A32^2*$B$7^2+B32^2*$C$7^2+2*A32*B32*$B$8*$B$7*$C$7))</f>
        <v>0.187525464937432</v>
      </c>
      <c r="E32" s="9" t="str">
        <f aca="false">IF($B$6=$C$6,IF(ABS(A32-$B$12)&lt;0.0000001,"효율","비효율"),IF(C32&gt;=$B$13,"효율","비효율"))</f>
        <v>효율</v>
      </c>
      <c r="F32" s="24" t="n">
        <f aca="false">IF(E32="효율",D32,"")</f>
        <v>0.187525464937432</v>
      </c>
      <c r="G32" s="24" t="n">
        <f aca="false">IF(E32="효율",C32,"")</f>
        <v>0.0872</v>
      </c>
      <c r="H32" s="1"/>
      <c r="I32" s="1"/>
      <c r="J32" s="1"/>
      <c r="K32" s="1"/>
      <c r="L32" s="1"/>
      <c r="M32" s="1"/>
      <c r="N32" s="1"/>
      <c r="O32" s="1"/>
      <c r="P32" s="1"/>
    </row>
    <row r="33" customFormat="false" ht="23" hidden="false" customHeight="true" outlineLevel="0" collapsed="false">
      <c r="A33" s="28" t="n">
        <v>0.08</v>
      </c>
      <c r="B33" s="24" t="n">
        <f aca="false">1-A33</f>
        <v>0.92</v>
      </c>
      <c r="C33" s="24" t="n">
        <f aca="false">A33*$B$6+B33*$C$6</f>
        <v>0.0868</v>
      </c>
      <c r="D33" s="24" t="n">
        <f aca="false">SQRT(MAX(0,A33^2*$B$7^2+B33^2*$C$7^2+2*A33*B33*$B$8*$B$7*$C$7))</f>
        <v>0.18576544350336</v>
      </c>
      <c r="E33" s="9" t="str">
        <f aca="false">IF($B$6=$C$6,IF(ABS(A33-$B$12)&lt;0.0000001,"효율","비효율"),IF(C33&gt;=$B$13,"효율","비효율"))</f>
        <v>효율</v>
      </c>
      <c r="F33" s="24" t="n">
        <f aca="false">IF(E33="효율",D33,"")</f>
        <v>0.18576544350336</v>
      </c>
      <c r="G33" s="24" t="n">
        <f aca="false">IF(E33="효율",C33,"")</f>
        <v>0.0868</v>
      </c>
      <c r="H33" s="1"/>
      <c r="I33" s="1"/>
      <c r="J33" s="1"/>
      <c r="K33" s="1"/>
      <c r="L33" s="1"/>
      <c r="M33" s="1"/>
      <c r="N33" s="1"/>
      <c r="O33" s="1"/>
      <c r="P33" s="1"/>
    </row>
    <row r="34" customFormat="false" ht="23" hidden="false" customHeight="true" outlineLevel="0" collapsed="false">
      <c r="A34" s="28" t="n">
        <v>0.09</v>
      </c>
      <c r="B34" s="24" t="n">
        <f aca="false">1-A34</f>
        <v>0.91</v>
      </c>
      <c r="C34" s="24" t="n">
        <f aca="false">A34*$B$6+B34*$C$6</f>
        <v>0.0864</v>
      </c>
      <c r="D34" s="24" t="n">
        <f aca="false">SQRT(MAX(0,A34^2*$B$7^2+B34^2*$C$7^2+2*A34*B34*$B$8*$B$7*$C$7))</f>
        <v>0.184011412689539</v>
      </c>
      <c r="E34" s="9" t="str">
        <f aca="false">IF($B$6=$C$6,IF(ABS(A34-$B$12)&lt;0.0000001,"효율","비효율"),IF(C34&gt;=$B$13,"효율","비효율"))</f>
        <v>효율</v>
      </c>
      <c r="F34" s="24" t="n">
        <f aca="false">IF(E34="효율",D34,"")</f>
        <v>0.184011412689539</v>
      </c>
      <c r="G34" s="24" t="n">
        <f aca="false">IF(E34="효율",C34,"")</f>
        <v>0.0864</v>
      </c>
      <c r="H34" s="1"/>
      <c r="I34" s="1"/>
      <c r="J34" s="1"/>
      <c r="K34" s="1"/>
      <c r="L34" s="1"/>
      <c r="M34" s="1"/>
      <c r="N34" s="1"/>
      <c r="O34" s="1"/>
      <c r="P34" s="1"/>
    </row>
    <row r="35" customFormat="false" ht="23" hidden="false" customHeight="true" outlineLevel="0" collapsed="false">
      <c r="A35" s="28" t="n">
        <v>0.1</v>
      </c>
      <c r="B35" s="24" t="n">
        <f aca="false">1-A35</f>
        <v>0.9</v>
      </c>
      <c r="C35" s="24" t="n">
        <f aca="false">A35*$B$6+B35*$C$6</f>
        <v>0.086</v>
      </c>
      <c r="D35" s="24" t="n">
        <f aca="false">SQRT(MAX(0,A35^2*$B$7^2+B35^2*$C$7^2+2*A35*B35*$B$8*$B$7*$C$7))</f>
        <v>0.182263545449988</v>
      </c>
      <c r="E35" s="9" t="str">
        <f aca="false">IF($B$6=$C$6,IF(ABS(A35-$B$12)&lt;0.0000001,"효율","비효율"),IF(C35&gt;=$B$13,"효율","비효율"))</f>
        <v>효율</v>
      </c>
      <c r="F35" s="24" t="n">
        <f aca="false">IF(E35="효율",D35,"")</f>
        <v>0.182263545449988</v>
      </c>
      <c r="G35" s="24" t="n">
        <f aca="false">IF(E35="효율",C35,"")</f>
        <v>0.086</v>
      </c>
      <c r="H35" s="1"/>
      <c r="I35" s="1"/>
      <c r="J35" s="1"/>
      <c r="K35" s="1"/>
      <c r="L35" s="1"/>
      <c r="M35" s="1"/>
      <c r="N35" s="1"/>
      <c r="O35" s="1"/>
      <c r="P35" s="1"/>
    </row>
    <row r="36" customFormat="false" ht="23" hidden="false" customHeight="true" outlineLevel="0" collapsed="false">
      <c r="A36" s="28" t="n">
        <v>0.11</v>
      </c>
      <c r="B36" s="24" t="n">
        <f aca="false">1-A36</f>
        <v>0.89</v>
      </c>
      <c r="C36" s="24" t="n">
        <f aca="false">A36*$B$6+B36*$C$6</f>
        <v>0.0856</v>
      </c>
      <c r="D36" s="24" t="n">
        <f aca="false">SQRT(MAX(0,A36^2*$B$7^2+B36^2*$C$7^2+2*A36*B36*$B$8*$B$7*$C$7))</f>
        <v>0.180522020817406</v>
      </c>
      <c r="E36" s="9" t="str">
        <f aca="false">IF($B$6=$C$6,IF(ABS(A36-$B$12)&lt;0.0000001,"효율","비효율"),IF(C36&gt;=$B$13,"효율","비효율"))</f>
        <v>효율</v>
      </c>
      <c r="F36" s="24" t="n">
        <f aca="false">IF(E36="효율",D36,"")</f>
        <v>0.180522020817406</v>
      </c>
      <c r="G36" s="24" t="n">
        <f aca="false">IF(E36="효율",C36,"")</f>
        <v>0.0856</v>
      </c>
      <c r="H36" s="1"/>
      <c r="I36" s="1"/>
      <c r="J36" s="1"/>
      <c r="K36" s="1"/>
      <c r="L36" s="1"/>
      <c r="M36" s="1"/>
      <c r="N36" s="1"/>
      <c r="O36" s="1"/>
      <c r="P36" s="1"/>
    </row>
    <row r="37" customFormat="false" ht="23" hidden="false" customHeight="true" outlineLevel="0" collapsed="false">
      <c r="A37" s="28" t="n">
        <v>0.12</v>
      </c>
      <c r="B37" s="24" t="n">
        <f aca="false">1-A37</f>
        <v>0.88</v>
      </c>
      <c r="C37" s="24" t="n">
        <f aca="false">A37*$B$6+B37*$C$6</f>
        <v>0.0852</v>
      </c>
      <c r="D37" s="24" t="n">
        <f aca="false">SQRT(MAX(0,A37^2*$B$7^2+B37^2*$C$7^2+2*A37*B37*$B$8*$B$7*$C$7))</f>
        <v>0.178787024137659</v>
      </c>
      <c r="E37" s="9" t="str">
        <f aca="false">IF($B$6=$C$6,IF(ABS(A37-$B$12)&lt;0.0000001,"효율","비효율"),IF(C37&gt;=$B$13,"효율","비효율"))</f>
        <v>효율</v>
      </c>
      <c r="F37" s="24" t="n">
        <f aca="false">IF(E37="효율",D37,"")</f>
        <v>0.178787024137659</v>
      </c>
      <c r="G37" s="24" t="n">
        <f aca="false">IF(E37="효율",C37,"")</f>
        <v>0.0852</v>
      </c>
      <c r="H37" s="1"/>
      <c r="I37" s="1"/>
      <c r="J37" s="1"/>
      <c r="K37" s="1"/>
      <c r="L37" s="1"/>
      <c r="M37" s="1"/>
      <c r="N37" s="1"/>
      <c r="O37" s="1"/>
      <c r="P37" s="1"/>
    </row>
    <row r="38" customFormat="false" ht="23" hidden="false" customHeight="true" outlineLevel="0" collapsed="false">
      <c r="A38" s="28" t="n">
        <v>0.13</v>
      </c>
      <c r="B38" s="24" t="n">
        <f aca="false">1-A38</f>
        <v>0.87</v>
      </c>
      <c r="C38" s="24" t="n">
        <f aca="false">A38*$B$6+B38*$C$6</f>
        <v>0.0848</v>
      </c>
      <c r="D38" s="24" t="n">
        <f aca="false">SQRT(MAX(0,A38^2*$B$7^2+B38^2*$C$7^2+2*A38*B38*$B$8*$B$7*$C$7))</f>
        <v>0.177058747312862</v>
      </c>
      <c r="E38" s="9" t="str">
        <f aca="false">IF($B$6=$C$6,IF(ABS(A38-$B$12)&lt;0.0000001,"효율","비효율"),IF(C38&gt;=$B$13,"효율","비효율"))</f>
        <v>효율</v>
      </c>
      <c r="F38" s="24" t="n">
        <f aca="false">IF(E38="효율",D38,"")</f>
        <v>0.177058747312862</v>
      </c>
      <c r="G38" s="24" t="n">
        <f aca="false">IF(E38="효율",C38,"")</f>
        <v>0.0848</v>
      </c>
      <c r="H38" s="1"/>
      <c r="I38" s="1"/>
      <c r="J38" s="1"/>
      <c r="K38" s="1"/>
      <c r="L38" s="1"/>
      <c r="M38" s="1"/>
      <c r="N38" s="1"/>
      <c r="O38" s="1"/>
      <c r="P38" s="1"/>
    </row>
    <row r="39" customFormat="false" ht="23" hidden="false" customHeight="true" outlineLevel="0" collapsed="false">
      <c r="A39" s="28" t="n">
        <v>0.14</v>
      </c>
      <c r="B39" s="24" t="n">
        <f aca="false">1-A39</f>
        <v>0.86</v>
      </c>
      <c r="C39" s="24" t="n">
        <f aca="false">A39*$B$6+B39*$C$6</f>
        <v>0.0844</v>
      </c>
      <c r="D39" s="24" t="n">
        <f aca="false">SQRT(MAX(0,A39^2*$B$7^2+B39^2*$C$7^2+2*A39*B39*$B$8*$B$7*$C$7))</f>
        <v>0.175337389053219</v>
      </c>
      <c r="E39" s="9" t="str">
        <f aca="false">IF($B$6=$C$6,IF(ABS(A39-$B$12)&lt;0.0000001,"효율","비효율"),IF(C39&gt;=$B$13,"효율","비효율"))</f>
        <v>효율</v>
      </c>
      <c r="F39" s="24" t="n">
        <f aca="false">IF(E39="효율",D39,"")</f>
        <v>0.175337389053219</v>
      </c>
      <c r="G39" s="24" t="n">
        <f aca="false">IF(E39="효율",C39,"")</f>
        <v>0.0844</v>
      </c>
      <c r="H39" s="1"/>
      <c r="I39" s="1"/>
      <c r="J39" s="1"/>
      <c r="K39" s="1"/>
      <c r="L39" s="1"/>
      <c r="M39" s="1"/>
      <c r="N39" s="1"/>
      <c r="O39" s="1"/>
      <c r="P39" s="1"/>
    </row>
    <row r="40" customFormat="false" ht="23" hidden="false" customHeight="true" outlineLevel="0" collapsed="false">
      <c r="A40" s="28" t="n">
        <v>0.15</v>
      </c>
      <c r="B40" s="24" t="n">
        <f aca="false">1-A40</f>
        <v>0.85</v>
      </c>
      <c r="C40" s="24" t="n">
        <f aca="false">A40*$B$6+B40*$C$6</f>
        <v>0.084</v>
      </c>
      <c r="D40" s="24" t="n">
        <f aca="false">SQRT(MAX(0,A40^2*$B$7^2+B40^2*$C$7^2+2*A40*B40*$B$8*$B$7*$C$7))</f>
        <v>0.173623155137787</v>
      </c>
      <c r="E40" s="9" t="str">
        <f aca="false">IF($B$6=$C$6,IF(ABS(A40-$B$12)&lt;0.0000001,"효율","비효율"),IF(C40&gt;=$B$13,"효율","비효율"))</f>
        <v>효율</v>
      </c>
      <c r="F40" s="24" t="n">
        <f aca="false">IF(E40="효율",D40,"")</f>
        <v>0.173623155137787</v>
      </c>
      <c r="G40" s="24" t="n">
        <f aca="false">IF(E40="효율",C40,"")</f>
        <v>0.084</v>
      </c>
      <c r="H40" s="1"/>
      <c r="I40" s="1"/>
      <c r="J40" s="1"/>
      <c r="K40" s="1"/>
      <c r="L40" s="1"/>
      <c r="M40" s="1"/>
      <c r="N40" s="1"/>
      <c r="O40" s="1"/>
      <c r="P40" s="1"/>
    </row>
    <row r="41" customFormat="false" ht="23" hidden="false" customHeight="true" outlineLevel="0" collapsed="false">
      <c r="A41" s="28" t="n">
        <v>0.16</v>
      </c>
      <c r="B41" s="24" t="n">
        <f aca="false">1-A41</f>
        <v>0.84</v>
      </c>
      <c r="C41" s="24" t="n">
        <f aca="false">A41*$B$6+B41*$C$6</f>
        <v>0.0836</v>
      </c>
      <c r="D41" s="24" t="n">
        <f aca="false">SQRT(MAX(0,A41^2*$B$7^2+B41^2*$C$7^2+2*A41*B41*$B$8*$B$7*$C$7))</f>
        <v>0.171916258684279</v>
      </c>
      <c r="E41" s="9" t="str">
        <f aca="false">IF($B$6=$C$6,IF(ABS(A41-$B$12)&lt;0.0000001,"효율","비효율"),IF(C41&gt;=$B$13,"효율","비효율"))</f>
        <v>효율</v>
      </c>
      <c r="F41" s="24" t="n">
        <f aca="false">IF(E41="효율",D41,"")</f>
        <v>0.171916258684279</v>
      </c>
      <c r="G41" s="24" t="n">
        <f aca="false">IF(E41="효율",C41,"")</f>
        <v>0.0836</v>
      </c>
      <c r="H41" s="1"/>
      <c r="I41" s="1"/>
      <c r="J41" s="1"/>
      <c r="K41" s="1"/>
      <c r="L41" s="1"/>
      <c r="M41" s="1"/>
      <c r="N41" s="1"/>
      <c r="O41" s="1"/>
      <c r="P41" s="1"/>
    </row>
    <row r="42" customFormat="false" ht="23" hidden="false" customHeight="true" outlineLevel="0" collapsed="false">
      <c r="A42" s="28" t="n">
        <v>0.17</v>
      </c>
      <c r="B42" s="24" t="n">
        <f aca="false">1-A42</f>
        <v>0.83</v>
      </c>
      <c r="C42" s="24" t="n">
        <f aca="false">A42*$B$6+B42*$C$6</f>
        <v>0.0832</v>
      </c>
      <c r="D42" s="24" t="n">
        <f aca="false">SQRT(MAX(0,A42^2*$B$7^2+B42^2*$C$7^2+2*A42*B42*$B$8*$B$7*$C$7))</f>
        <v>0.170216920428023</v>
      </c>
      <c r="E42" s="9" t="str">
        <f aca="false">IF($B$6=$C$6,IF(ABS(A42-$B$12)&lt;0.0000001,"효율","비효율"),IF(C42&gt;=$B$13,"효율","비효율"))</f>
        <v>효율</v>
      </c>
      <c r="F42" s="24" t="n">
        <f aca="false">IF(E42="효율",D42,"")</f>
        <v>0.170216920428023</v>
      </c>
      <c r="G42" s="24" t="n">
        <f aca="false">IF(E42="효율",C42,"")</f>
        <v>0.0832</v>
      </c>
      <c r="H42" s="1"/>
      <c r="I42" s="1"/>
      <c r="J42" s="1"/>
      <c r="K42" s="1"/>
      <c r="L42" s="1"/>
      <c r="M42" s="1"/>
      <c r="N42" s="1"/>
      <c r="O42" s="1"/>
      <c r="P42" s="1"/>
    </row>
    <row r="43" customFormat="false" ht="23" hidden="false" customHeight="true" outlineLevel="0" collapsed="false">
      <c r="A43" s="28" t="n">
        <v>0.18</v>
      </c>
      <c r="B43" s="24" t="n">
        <f aca="false">1-A43</f>
        <v>0.82</v>
      </c>
      <c r="C43" s="24" t="n">
        <f aca="false">A43*$B$6+B43*$C$6</f>
        <v>0.0828</v>
      </c>
      <c r="D43" s="24" t="n">
        <f aca="false">SQRT(MAX(0,A43^2*$B$7^2+B43^2*$C$7^2+2*A43*B43*$B$8*$B$7*$C$7))</f>
        <v>0.168525369010129</v>
      </c>
      <c r="E43" s="9" t="str">
        <f aca="false">IF($B$6=$C$6,IF(ABS(A43-$B$12)&lt;0.0000001,"효율","비효율"),IF(C43&gt;=$B$13,"효율","비효율"))</f>
        <v>효율</v>
      </c>
      <c r="F43" s="24" t="n">
        <f aca="false">IF(E43="효율",D43,"")</f>
        <v>0.168525369010129</v>
      </c>
      <c r="G43" s="24" t="n">
        <f aca="false">IF(E43="효율",C43,"")</f>
        <v>0.0828</v>
      </c>
      <c r="H43" s="1"/>
      <c r="I43" s="1"/>
      <c r="J43" s="1"/>
      <c r="K43" s="1"/>
      <c r="L43" s="1"/>
      <c r="M43" s="1"/>
      <c r="N43" s="1"/>
      <c r="O43" s="1"/>
      <c r="P43" s="1"/>
    </row>
    <row r="44" customFormat="false" ht="23" hidden="false" customHeight="true" outlineLevel="0" collapsed="false">
      <c r="A44" s="28" t="n">
        <v>0.19</v>
      </c>
      <c r="B44" s="24" t="n">
        <f aca="false">1-A44</f>
        <v>0.81</v>
      </c>
      <c r="C44" s="24" t="n">
        <f aca="false">A44*$B$6+B44*$C$6</f>
        <v>0.0824</v>
      </c>
      <c r="D44" s="24" t="n">
        <f aca="false">SQRT(MAX(0,A44^2*$B$7^2+B44^2*$C$7^2+2*A44*B44*$B$8*$B$7*$C$7))</f>
        <v>0.166841841274903</v>
      </c>
      <c r="E44" s="9" t="str">
        <f aca="false">IF($B$6=$C$6,IF(ABS(A44-$B$12)&lt;0.0000001,"효율","비효율"),IF(C44&gt;=$B$13,"효율","비효율"))</f>
        <v>효율</v>
      </c>
      <c r="F44" s="24" t="n">
        <f aca="false">IF(E44="효율",D44,"")</f>
        <v>0.166841841274903</v>
      </c>
      <c r="G44" s="24" t="n">
        <f aca="false">IF(E44="효율",C44,"")</f>
        <v>0.0824</v>
      </c>
      <c r="H44" s="1"/>
      <c r="I44" s="1"/>
      <c r="J44" s="1"/>
      <c r="K44" s="1"/>
      <c r="L44" s="1"/>
      <c r="M44" s="1"/>
      <c r="N44" s="1"/>
      <c r="O44" s="1"/>
      <c r="P44" s="1"/>
    </row>
    <row r="45" customFormat="false" ht="23" hidden="false" customHeight="true" outlineLevel="0" collapsed="false">
      <c r="A45" s="28" t="n">
        <v>0.2</v>
      </c>
      <c r="B45" s="24" t="n">
        <f aca="false">1-A45</f>
        <v>0.8</v>
      </c>
      <c r="C45" s="24" t="n">
        <f aca="false">A45*$B$6+B45*$C$6</f>
        <v>0.082</v>
      </c>
      <c r="D45" s="24" t="n">
        <f aca="false">SQRT(MAX(0,A45^2*$B$7^2+B45^2*$C$7^2+2*A45*B45*$B$8*$B$7*$C$7))</f>
        <v>0.165166582576501</v>
      </c>
      <c r="E45" s="9" t="str">
        <f aca="false">IF($B$6=$C$6,IF(ABS(A45-$B$12)&lt;0.0000001,"효율","비효율"),IF(C45&gt;=$B$13,"효율","비효율"))</f>
        <v>효율</v>
      </c>
      <c r="F45" s="24" t="n">
        <f aca="false">IF(E45="효율",D45,"")</f>
        <v>0.165166582576501</v>
      </c>
      <c r="G45" s="24" t="n">
        <f aca="false">IF(E45="효율",C45,"")</f>
        <v>0.082</v>
      </c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29" t="n">
        <v>0.21</v>
      </c>
      <c r="B46" s="30" t="n">
        <f aca="false">1-A46</f>
        <v>0.79</v>
      </c>
      <c r="C46" s="30" t="n">
        <f aca="false">A46*$B$6+B46*$C$6</f>
        <v>0.0816</v>
      </c>
      <c r="D46" s="30" t="n">
        <f aca="false">SQRT(MAX(0,A46^2*$B$7^2+B46^2*$C$7^2+2*A46*B46*$B$8*$B$7*$C$7))</f>
        <v>0.16349984709473</v>
      </c>
      <c r="E46" s="31" t="str">
        <f aca="false">IF($B$6=$C$6,IF(ABS(A46-$B$12)&lt;0.0000001,"효율","비효율"),IF(C46&gt;=$B$13,"효율","비효율"))</f>
        <v>효율</v>
      </c>
      <c r="F46" s="24" t="n">
        <f aca="false">IF(E46="효율",D46,"")</f>
        <v>0.16349984709473</v>
      </c>
      <c r="G46" s="24" t="n">
        <f aca="false">IF(E46="효율",C46,"")</f>
        <v>0.0816</v>
      </c>
      <c r="H46" s="21"/>
      <c r="I46" s="21"/>
      <c r="J46" s="21"/>
      <c r="K46" s="21"/>
      <c r="L46" s="21"/>
      <c r="M46" s="21"/>
      <c r="N46" s="21"/>
      <c r="O46" s="21"/>
      <c r="P46" s="21"/>
    </row>
    <row r="47" customFormat="false" ht="15" hidden="false" customHeight="false" outlineLevel="0" collapsed="false">
      <c r="A47" s="29" t="n">
        <v>0.22</v>
      </c>
      <c r="B47" s="30" t="n">
        <f aca="false">1-A47</f>
        <v>0.78</v>
      </c>
      <c r="C47" s="30" t="n">
        <f aca="false">A47*$B$6+B47*$C$6</f>
        <v>0.0812</v>
      </c>
      <c r="D47" s="30" t="n">
        <f aca="false">SQRT(MAX(0,A47^2*$B$7^2+B47^2*$C$7^2+2*A47*B47*$B$8*$B$7*$C$7))</f>
        <v>0.161841898159902</v>
      </c>
      <c r="E47" s="31" t="str">
        <f aca="false">IF($B$6=$C$6,IF(ABS(A47-$B$12)&lt;0.0000001,"효율","비효율"),IF(C47&gt;=$B$13,"효율","비효율"))</f>
        <v>효율</v>
      </c>
      <c r="F47" s="24" t="n">
        <f aca="false">IF(E47="효율",D47,"")</f>
        <v>0.161841898159902</v>
      </c>
      <c r="G47" s="24" t="n">
        <f aca="false">IF(E47="효율",C47,"")</f>
        <v>0.0812</v>
      </c>
      <c r="H47" s="21"/>
      <c r="I47" s="21"/>
      <c r="J47" s="21"/>
      <c r="K47" s="21"/>
      <c r="L47" s="21"/>
      <c r="M47" s="21"/>
      <c r="N47" s="21"/>
      <c r="O47" s="21"/>
      <c r="P47" s="21"/>
    </row>
    <row r="48" customFormat="false" ht="15" hidden="false" customHeight="false" outlineLevel="0" collapsed="false">
      <c r="A48" s="29" t="n">
        <v>0.23</v>
      </c>
      <c r="B48" s="30" t="n">
        <f aca="false">1-A48</f>
        <v>0.77</v>
      </c>
      <c r="C48" s="30" t="n">
        <f aca="false">A48*$B$6+B48*$C$6</f>
        <v>0.0808</v>
      </c>
      <c r="D48" s="30" t="n">
        <f aca="false">SQRT(MAX(0,A48^2*$B$7^2+B48^2*$C$7^2+2*A48*B48*$B$8*$B$7*$C$7))</f>
        <v>0.160193008586517</v>
      </c>
      <c r="E48" s="31" t="str">
        <f aca="false">IF($B$6=$C$6,IF(ABS(A48-$B$12)&lt;0.0000001,"효율","비효율"),IF(C48&gt;=$B$13,"효율","비효율"))</f>
        <v>효율</v>
      </c>
      <c r="F48" s="24" t="n">
        <f aca="false">IF(E48="효율",D48,"")</f>
        <v>0.160193008586517</v>
      </c>
      <c r="G48" s="24" t="n">
        <f aca="false">IF(E48="효율",C48,"")</f>
        <v>0.0808</v>
      </c>
      <c r="H48" s="21"/>
      <c r="I48" s="21"/>
      <c r="J48" s="21"/>
      <c r="K48" s="21"/>
      <c r="L48" s="21"/>
      <c r="M48" s="21"/>
      <c r="N48" s="21"/>
      <c r="O48" s="21"/>
      <c r="P48" s="21"/>
    </row>
    <row r="49" customFormat="false" ht="15" hidden="false" customHeight="false" outlineLevel="0" collapsed="false">
      <c r="A49" s="29" t="n">
        <v>0.24</v>
      </c>
      <c r="B49" s="30" t="n">
        <f aca="false">1-A49</f>
        <v>0.76</v>
      </c>
      <c r="C49" s="30" t="n">
        <f aca="false">A49*$B$6+B49*$C$6</f>
        <v>0.0804</v>
      </c>
      <c r="D49" s="30" t="n">
        <f aca="false">SQRT(MAX(0,A49^2*$B$7^2+B49^2*$C$7^2+2*A49*B49*$B$8*$B$7*$C$7))</f>
        <v>0.15855346101552</v>
      </c>
      <c r="E49" s="31" t="str">
        <f aca="false">IF($B$6=$C$6,IF(ABS(A49-$B$12)&lt;0.0000001,"효율","비효율"),IF(C49&gt;=$B$13,"효율","비효율"))</f>
        <v>효율</v>
      </c>
      <c r="F49" s="24" t="n">
        <f aca="false">IF(E49="효율",D49,"")</f>
        <v>0.15855346101552</v>
      </c>
      <c r="G49" s="24" t="n">
        <f aca="false">IF(E49="효율",C49,"")</f>
        <v>0.0804</v>
      </c>
      <c r="H49" s="21"/>
      <c r="I49" s="21"/>
      <c r="J49" s="21"/>
      <c r="K49" s="21"/>
      <c r="L49" s="21"/>
      <c r="M49" s="21"/>
      <c r="N49" s="21"/>
      <c r="O49" s="21"/>
      <c r="P49" s="21"/>
    </row>
    <row r="50" customFormat="false" ht="15" hidden="false" customHeight="false" outlineLevel="0" collapsed="false">
      <c r="A50" s="29" t="n">
        <v>0.25</v>
      </c>
      <c r="B50" s="30" t="n">
        <f aca="false">1-A50</f>
        <v>0.75</v>
      </c>
      <c r="C50" s="30" t="n">
        <f aca="false">A50*$B$6+B50*$C$6</f>
        <v>0.08</v>
      </c>
      <c r="D50" s="30" t="n">
        <f aca="false">SQRT(MAX(0,A50^2*$B$7^2+B50^2*$C$7^2+2*A50*B50*$B$8*$B$7*$C$7))</f>
        <v>0.156923548264752</v>
      </c>
      <c r="E50" s="31" t="str">
        <f aca="false">IF($B$6=$C$6,IF(ABS(A50-$B$12)&lt;0.0000001,"효율","비효율"),IF(C50&gt;=$B$13,"효율","비효율"))</f>
        <v>효율</v>
      </c>
      <c r="F50" s="24" t="n">
        <f aca="false">IF(E50="효율",D50,"")</f>
        <v>0.156923548264752</v>
      </c>
      <c r="G50" s="24" t="n">
        <f aca="false">IF(E50="효율",C50,"")</f>
        <v>0.08</v>
      </c>
      <c r="H50" s="21"/>
      <c r="I50" s="21"/>
      <c r="J50" s="21"/>
      <c r="K50" s="21"/>
      <c r="L50" s="21"/>
      <c r="M50" s="21"/>
      <c r="N50" s="21"/>
      <c r="O50" s="21"/>
      <c r="P50" s="21"/>
    </row>
    <row r="51" customFormat="false" ht="15" hidden="false" customHeight="false" outlineLevel="0" collapsed="false">
      <c r="A51" s="29" t="n">
        <v>0.26</v>
      </c>
      <c r="B51" s="30" t="n">
        <f aca="false">1-A51</f>
        <v>0.74</v>
      </c>
      <c r="C51" s="30" t="n">
        <f aca="false">A51*$B$6+B51*$C$6</f>
        <v>0.0796</v>
      </c>
      <c r="D51" s="30" t="n">
        <f aca="false">SQRT(MAX(0,A51^2*$B$7^2+B51^2*$C$7^2+2*A51*B51*$B$8*$B$7*$C$7))</f>
        <v>0.15530357368715</v>
      </c>
      <c r="E51" s="31" t="str">
        <f aca="false">IF($B$6=$C$6,IF(ABS(A51-$B$12)&lt;0.0000001,"효율","비효율"),IF(C51&gt;=$B$13,"효율","비효율"))</f>
        <v>효율</v>
      </c>
      <c r="F51" s="24" t="n">
        <f aca="false">IF(E51="효율",D51,"")</f>
        <v>0.15530357368715</v>
      </c>
      <c r="G51" s="24" t="n">
        <f aca="false">IF(E51="효율",C51,"")</f>
        <v>0.0796</v>
      </c>
      <c r="H51" s="21"/>
      <c r="I51" s="21"/>
      <c r="J51" s="21"/>
      <c r="K51" s="21"/>
      <c r="L51" s="21"/>
      <c r="M51" s="21"/>
      <c r="N51" s="21"/>
      <c r="O51" s="21"/>
      <c r="P51" s="21"/>
    </row>
    <row r="52" customFormat="false" ht="15" hidden="false" customHeight="false" outlineLevel="0" collapsed="false">
      <c r="A52" s="29" t="n">
        <v>0.27</v>
      </c>
      <c r="B52" s="30" t="n">
        <f aca="false">1-A52</f>
        <v>0.73</v>
      </c>
      <c r="C52" s="30" t="n">
        <f aca="false">A52*$B$6+B52*$C$6</f>
        <v>0.0792</v>
      </c>
      <c r="D52" s="30" t="n">
        <f aca="false">SQRT(MAX(0,A52^2*$B$7^2+B52^2*$C$7^2+2*A52*B52*$B$8*$B$7*$C$7))</f>
        <v>0.153693851536098</v>
      </c>
      <c r="E52" s="31" t="str">
        <f aca="false">IF($B$6=$C$6,IF(ABS(A52-$B$12)&lt;0.0000001,"효율","비효율"),IF(C52&gt;=$B$13,"효율","비효율"))</f>
        <v>효율</v>
      </c>
      <c r="F52" s="24" t="n">
        <f aca="false">IF(E52="효율",D52,"")</f>
        <v>0.153693851536098</v>
      </c>
      <c r="G52" s="24" t="n">
        <f aca="false">IF(E52="효율",C52,"")</f>
        <v>0.0792</v>
      </c>
      <c r="H52" s="21"/>
      <c r="I52" s="21"/>
      <c r="J52" s="21"/>
      <c r="K52" s="21"/>
      <c r="L52" s="21"/>
      <c r="M52" s="21"/>
      <c r="N52" s="21"/>
      <c r="O52" s="21"/>
      <c r="P52" s="21"/>
    </row>
    <row r="53" customFormat="false" ht="15" hidden="false" customHeight="false" outlineLevel="0" collapsed="false">
      <c r="A53" s="29" t="n">
        <v>0.28</v>
      </c>
      <c r="B53" s="30" t="n">
        <f aca="false">1-A53</f>
        <v>0.72</v>
      </c>
      <c r="C53" s="30" t="n">
        <f aca="false">A53*$B$6+B53*$C$6</f>
        <v>0.0788</v>
      </c>
      <c r="D53" s="30" t="n">
        <f aca="false">SQRT(MAX(0,A53^2*$B$7^2+B53^2*$C$7^2+2*A53*B53*$B$8*$B$7*$C$7))</f>
        <v>0.152094707337238</v>
      </c>
      <c r="E53" s="31" t="str">
        <f aca="false">IF($B$6=$C$6,IF(ABS(A53-$B$12)&lt;0.0000001,"효율","비효율"),IF(C53&gt;=$B$13,"효율","비효율"))</f>
        <v>효율</v>
      </c>
      <c r="F53" s="24" t="n">
        <f aca="false">IF(E53="효율",D53,"")</f>
        <v>0.152094707337238</v>
      </c>
      <c r="G53" s="24" t="n">
        <f aca="false">IF(E53="효율",C53,"")</f>
        <v>0.0788</v>
      </c>
      <c r="H53" s="21"/>
      <c r="I53" s="21"/>
      <c r="J53" s="21"/>
      <c r="K53" s="21"/>
      <c r="L53" s="21"/>
      <c r="M53" s="21"/>
      <c r="N53" s="21"/>
      <c r="O53" s="21"/>
      <c r="P53" s="21"/>
    </row>
    <row r="54" customFormat="false" ht="15" hidden="false" customHeight="false" outlineLevel="0" collapsed="false">
      <c r="A54" s="29" t="n">
        <v>0.29</v>
      </c>
      <c r="B54" s="30" t="n">
        <f aca="false">1-A54</f>
        <v>0.71</v>
      </c>
      <c r="C54" s="30" t="n">
        <f aca="false">A54*$B$6+B54*$C$6</f>
        <v>0.0784</v>
      </c>
      <c r="D54" s="30" t="n">
        <f aca="false">SQRT(MAX(0,A54^2*$B$7^2+B54^2*$C$7^2+2*A54*B54*$B$8*$B$7*$C$7))</f>
        <v>0.150506478265887</v>
      </c>
      <c r="E54" s="31" t="str">
        <f aca="false">IF($B$6=$C$6,IF(ABS(A54-$B$12)&lt;0.0000001,"효율","비효율"),IF(C54&gt;=$B$13,"효율","비효율"))</f>
        <v>효율</v>
      </c>
      <c r="F54" s="24" t="n">
        <f aca="false">IF(E54="효율",D54,"")</f>
        <v>0.150506478265887</v>
      </c>
      <c r="G54" s="24" t="n">
        <f aca="false">IF(E54="효율",C54,"")</f>
        <v>0.0784</v>
      </c>
      <c r="H54" s="21"/>
      <c r="I54" s="21"/>
      <c r="J54" s="21"/>
      <c r="K54" s="21"/>
      <c r="L54" s="21"/>
      <c r="M54" s="21"/>
      <c r="N54" s="21"/>
      <c r="O54" s="21"/>
      <c r="P54" s="21"/>
    </row>
    <row r="55" customFormat="false" ht="15" hidden="false" customHeight="false" outlineLevel="0" collapsed="false">
      <c r="A55" s="29" t="n">
        <v>0.3</v>
      </c>
      <c r="B55" s="30" t="n">
        <f aca="false">1-A55</f>
        <v>0.7</v>
      </c>
      <c r="C55" s="30" t="n">
        <f aca="false">A55*$B$6+B55*$C$6</f>
        <v>0.078</v>
      </c>
      <c r="D55" s="30" t="n">
        <f aca="false">SQRT(MAX(0,A55^2*$B$7^2+B55^2*$C$7^2+2*A55*B55*$B$8*$B$7*$C$7))</f>
        <v>0.148929513529052</v>
      </c>
      <c r="E55" s="31" t="str">
        <f aca="false">IF($B$6=$C$6,IF(ABS(A55-$B$12)&lt;0.0000001,"효율","비효율"),IF(C55&gt;=$B$13,"효율","비효율"))</f>
        <v>효율</v>
      </c>
      <c r="F55" s="24" t="n">
        <f aca="false">IF(E55="효율",D55,"")</f>
        <v>0.148929513529052</v>
      </c>
      <c r="G55" s="24" t="n">
        <f aca="false">IF(E55="효율",C55,"")</f>
        <v>0.078</v>
      </c>
      <c r="H55" s="21"/>
      <c r="I55" s="21"/>
      <c r="J55" s="21"/>
      <c r="K55" s="21"/>
      <c r="L55" s="21"/>
      <c r="M55" s="21"/>
      <c r="N55" s="21"/>
      <c r="O55" s="21"/>
      <c r="P55" s="21"/>
    </row>
    <row r="56" customFormat="false" ht="15" hidden="false" customHeight="false" outlineLevel="0" collapsed="false">
      <c r="A56" s="29" t="n">
        <v>0.31</v>
      </c>
      <c r="B56" s="30" t="n">
        <f aca="false">1-A56</f>
        <v>0.69</v>
      </c>
      <c r="C56" s="30" t="n">
        <f aca="false">A56*$B$6+B56*$C$6</f>
        <v>0.0776</v>
      </c>
      <c r="D56" s="30" t="n">
        <f aca="false">SQRT(MAX(0,A56^2*$B$7^2+B56^2*$C$7^2+2*A56*B56*$B$8*$B$7*$C$7))</f>
        <v>0.147364174750853</v>
      </c>
      <c r="E56" s="31" t="str">
        <f aca="false">IF($B$6=$C$6,IF(ABS(A56-$B$12)&lt;0.0000001,"효율","비효율"),IF(C56&gt;=$B$13,"효율","비효율"))</f>
        <v>효율</v>
      </c>
      <c r="F56" s="24" t="n">
        <f aca="false">IF(E56="효율",D56,"")</f>
        <v>0.147364174750853</v>
      </c>
      <c r="G56" s="24" t="n">
        <f aca="false">IF(E56="효율",C56,"")</f>
        <v>0.0776</v>
      </c>
      <c r="H56" s="21"/>
      <c r="I56" s="21"/>
      <c r="J56" s="21"/>
      <c r="K56" s="21"/>
      <c r="L56" s="21"/>
      <c r="M56" s="21"/>
      <c r="N56" s="21"/>
      <c r="O56" s="21"/>
      <c r="P56" s="21"/>
    </row>
    <row r="57" customFormat="false" ht="15" hidden="false" customHeight="false" outlineLevel="0" collapsed="false">
      <c r="A57" s="29" t="n">
        <v>0.32</v>
      </c>
      <c r="B57" s="30" t="n">
        <f aca="false">1-A57</f>
        <v>0.68</v>
      </c>
      <c r="C57" s="30" t="n">
        <f aca="false">A57*$B$6+B57*$C$6</f>
        <v>0.0772</v>
      </c>
      <c r="D57" s="30" t="n">
        <f aca="false">SQRT(MAX(0,A57^2*$B$7^2+B57^2*$C$7^2+2*A57*B57*$B$8*$B$7*$C$7))</f>
        <v>0.145810836359991</v>
      </c>
      <c r="E57" s="31" t="str">
        <f aca="false">IF($B$6=$C$6,IF(ABS(A57-$B$12)&lt;0.0000001,"효율","비효율"),IF(C57&gt;=$B$13,"효율","비효율"))</f>
        <v>효율</v>
      </c>
      <c r="F57" s="24" t="n">
        <f aca="false">IF(E57="효율",D57,"")</f>
        <v>0.145810836359991</v>
      </c>
      <c r="G57" s="24" t="n">
        <f aca="false">IF(E57="효율",C57,"")</f>
        <v>0.0772</v>
      </c>
      <c r="H57" s="21"/>
      <c r="I57" s="21"/>
      <c r="J57" s="21"/>
      <c r="K57" s="21"/>
      <c r="L57" s="21"/>
      <c r="M57" s="21"/>
      <c r="N57" s="21"/>
      <c r="O57" s="21"/>
      <c r="P57" s="21"/>
    </row>
    <row r="58" customFormat="false" ht="15" hidden="false" customHeight="false" outlineLevel="0" collapsed="false">
      <c r="A58" s="29" t="n">
        <v>0.33</v>
      </c>
      <c r="B58" s="30" t="n">
        <f aca="false">1-A58</f>
        <v>0.67</v>
      </c>
      <c r="C58" s="30" t="n">
        <f aca="false">A58*$B$6+B58*$C$6</f>
        <v>0.0768</v>
      </c>
      <c r="D58" s="30" t="n">
        <f aca="false">SQRT(MAX(0,A58^2*$B$7^2+B58^2*$C$7^2+2*A58*B58*$B$8*$B$7*$C$7))</f>
        <v>0.144269885977636</v>
      </c>
      <c r="E58" s="31" t="str">
        <f aca="false">IF($B$6=$C$6,IF(ABS(A58-$B$12)&lt;0.0000001,"효율","비효율"),IF(C58&gt;=$B$13,"효율","비효율"))</f>
        <v>효율</v>
      </c>
      <c r="F58" s="24" t="n">
        <f aca="false">IF(E58="효율",D58,"")</f>
        <v>0.144269885977636</v>
      </c>
      <c r="G58" s="24" t="n">
        <f aca="false">IF(E58="효율",C58,"")</f>
        <v>0.0768</v>
      </c>
      <c r="H58" s="21"/>
      <c r="I58" s="21"/>
      <c r="J58" s="21"/>
      <c r="K58" s="21"/>
      <c r="L58" s="21"/>
      <c r="M58" s="21"/>
      <c r="N58" s="21"/>
      <c r="O58" s="21"/>
      <c r="P58" s="21"/>
    </row>
    <row r="59" customFormat="false" ht="15" hidden="false" customHeight="false" outlineLevel="0" collapsed="false">
      <c r="A59" s="29" t="n">
        <v>0.34</v>
      </c>
      <c r="B59" s="30" t="n">
        <f aca="false">1-A59</f>
        <v>0.66</v>
      </c>
      <c r="C59" s="30" t="n">
        <f aca="false">A59*$B$6+B59*$C$6</f>
        <v>0.0764</v>
      </c>
      <c r="D59" s="30" t="n">
        <f aca="false">SQRT(MAX(0,A59^2*$B$7^2+B59^2*$C$7^2+2*A59*B59*$B$8*$B$7*$C$7))</f>
        <v>0.142741724803927</v>
      </c>
      <c r="E59" s="31" t="str">
        <f aca="false">IF($B$6=$C$6,IF(ABS(A59-$B$12)&lt;0.0000001,"효율","비효율"),IF(C59&gt;=$B$13,"효율","비효율"))</f>
        <v>효율</v>
      </c>
      <c r="F59" s="24" t="n">
        <f aca="false">IF(E59="효율",D59,"")</f>
        <v>0.142741724803927</v>
      </c>
      <c r="G59" s="24" t="n">
        <f aca="false">IF(E59="효율",C59,"")</f>
        <v>0.0764</v>
      </c>
      <c r="H59" s="21"/>
      <c r="I59" s="21"/>
      <c r="J59" s="21"/>
      <c r="K59" s="21"/>
      <c r="L59" s="21"/>
      <c r="M59" s="21"/>
      <c r="N59" s="21"/>
      <c r="O59" s="21"/>
      <c r="P59" s="21"/>
    </row>
    <row r="60" customFormat="false" ht="15" hidden="false" customHeight="false" outlineLevel="0" collapsed="false">
      <c r="A60" s="29" t="n">
        <v>0.35</v>
      </c>
      <c r="B60" s="30" t="n">
        <f aca="false">1-A60</f>
        <v>0.65</v>
      </c>
      <c r="C60" s="30" t="n">
        <f aca="false">A60*$B$6+B60*$C$6</f>
        <v>0.076</v>
      </c>
      <c r="D60" s="30" t="n">
        <f aca="false">SQRT(MAX(0,A60^2*$B$7^2+B60^2*$C$7^2+2*A60*B60*$B$8*$B$7*$C$7))</f>
        <v>0.141226768000971</v>
      </c>
      <c r="E60" s="31" t="str">
        <f aca="false">IF($B$6=$C$6,IF(ABS(A60-$B$12)&lt;0.0000001,"효율","비효율"),IF(C60&gt;=$B$13,"효율","비효율"))</f>
        <v>효율</v>
      </c>
      <c r="F60" s="24" t="n">
        <f aca="false">IF(E60="효율",D60,"")</f>
        <v>0.141226768000971</v>
      </c>
      <c r="G60" s="24" t="n">
        <f aca="false">IF(E60="효율",C60,"")</f>
        <v>0.076</v>
      </c>
      <c r="H60" s="21"/>
      <c r="I60" s="21"/>
      <c r="J60" s="21"/>
      <c r="K60" s="21"/>
      <c r="L60" s="21"/>
      <c r="M60" s="21"/>
      <c r="N60" s="21"/>
      <c r="O60" s="21"/>
      <c r="P60" s="21"/>
    </row>
    <row r="61" customFormat="false" ht="15" hidden="false" customHeight="false" outlineLevel="0" collapsed="false">
      <c r="A61" s="29" t="n">
        <v>0.36</v>
      </c>
      <c r="B61" s="30" t="n">
        <f aca="false">1-A61</f>
        <v>0.64</v>
      </c>
      <c r="C61" s="30" t="n">
        <f aca="false">A61*$B$6+B61*$C$6</f>
        <v>0.0756</v>
      </c>
      <c r="D61" s="30" t="n">
        <f aca="false">SQRT(MAX(0,A61^2*$B$7^2+B61^2*$C$7^2+2*A61*B61*$B$8*$B$7*$C$7))</f>
        <v>0.139725445069966</v>
      </c>
      <c r="E61" s="31" t="str">
        <f aca="false">IF($B$6=$C$6,IF(ABS(A61-$B$12)&lt;0.0000001,"효율","비효율"),IF(C61&gt;=$B$13,"효율","비효율"))</f>
        <v>효율</v>
      </c>
      <c r="F61" s="24" t="n">
        <f aca="false">IF(E61="효율",D61,"")</f>
        <v>0.139725445069966</v>
      </c>
      <c r="G61" s="24" t="n">
        <f aca="false">IF(E61="효율",C61,"")</f>
        <v>0.0756</v>
      </c>
      <c r="H61" s="21"/>
      <c r="I61" s="21"/>
      <c r="J61" s="21"/>
      <c r="K61" s="21"/>
      <c r="L61" s="21"/>
      <c r="M61" s="21"/>
      <c r="N61" s="21"/>
      <c r="O61" s="21"/>
      <c r="P61" s="21"/>
    </row>
    <row r="62" customFormat="false" ht="15" hidden="false" customHeight="false" outlineLevel="0" collapsed="false">
      <c r="A62" s="29" t="n">
        <v>0.37</v>
      </c>
      <c r="B62" s="30" t="n">
        <f aca="false">1-A62</f>
        <v>0.63</v>
      </c>
      <c r="C62" s="30" t="n">
        <f aca="false">A62*$B$6+B62*$C$6</f>
        <v>0.0752</v>
      </c>
      <c r="D62" s="30" t="n">
        <f aca="false">SQRT(MAX(0,A62^2*$B$7^2+B62^2*$C$7^2+2*A62*B62*$B$8*$B$7*$C$7))</f>
        <v>0.138238200219766</v>
      </c>
      <c r="E62" s="31" t="str">
        <f aca="false">IF($B$6=$C$6,IF(ABS(A62-$B$12)&lt;0.0000001,"효율","비효율"),IF(C62&gt;=$B$13,"효율","비효율"))</f>
        <v>효율</v>
      </c>
      <c r="F62" s="24" t="n">
        <f aca="false">IF(E62="효율",D62,"")</f>
        <v>0.138238200219766</v>
      </c>
      <c r="G62" s="24" t="n">
        <f aca="false">IF(E62="효율",C62,"")</f>
        <v>0.0752</v>
      </c>
      <c r="H62" s="21"/>
      <c r="I62" s="21"/>
      <c r="J62" s="21"/>
      <c r="K62" s="21"/>
      <c r="L62" s="21"/>
      <c r="M62" s="21"/>
      <c r="N62" s="21"/>
      <c r="O62" s="21"/>
      <c r="P62" s="21"/>
    </row>
    <row r="63" customFormat="false" ht="15" hidden="false" customHeight="false" outlineLevel="0" collapsed="false">
      <c r="A63" s="29" t="n">
        <v>0.38</v>
      </c>
      <c r="B63" s="30" t="n">
        <f aca="false">1-A63</f>
        <v>0.62</v>
      </c>
      <c r="C63" s="30" t="n">
        <f aca="false">A63*$B$6+B63*$C$6</f>
        <v>0.0748</v>
      </c>
      <c r="D63" s="30" t="n">
        <f aca="false">SQRT(MAX(0,A63^2*$B$7^2+B63^2*$C$7^2+2*A63*B63*$B$8*$B$7*$C$7))</f>
        <v>0.136765492723859</v>
      </c>
      <c r="E63" s="31" t="str">
        <f aca="false">IF($B$6=$C$6,IF(ABS(A63-$B$12)&lt;0.0000001,"효율","비효율"),IF(C63&gt;=$B$13,"효율","비효율"))</f>
        <v>효율</v>
      </c>
      <c r="F63" s="24" t="n">
        <f aca="false">IF(E63="효율",D63,"")</f>
        <v>0.136765492723859</v>
      </c>
      <c r="G63" s="24" t="n">
        <f aca="false">IF(E63="효율",C63,"")</f>
        <v>0.0748</v>
      </c>
      <c r="H63" s="21"/>
      <c r="I63" s="21"/>
      <c r="J63" s="21"/>
      <c r="K63" s="21"/>
      <c r="L63" s="21"/>
      <c r="M63" s="21"/>
      <c r="N63" s="21"/>
      <c r="O63" s="21"/>
      <c r="P63" s="21"/>
    </row>
    <row r="64" customFormat="false" ht="15" hidden="false" customHeight="false" outlineLevel="0" collapsed="false">
      <c r="A64" s="29" t="n">
        <v>0.39</v>
      </c>
      <c r="B64" s="30" t="n">
        <f aca="false">1-A64</f>
        <v>0.61</v>
      </c>
      <c r="C64" s="30" t="n">
        <f aca="false">A64*$B$6+B64*$C$6</f>
        <v>0.0744</v>
      </c>
      <c r="D64" s="30" t="n">
        <f aca="false">SQRT(MAX(0,A64^2*$B$7^2+B64^2*$C$7^2+2*A64*B64*$B$8*$B$7*$C$7))</f>
        <v>0.13530779726239</v>
      </c>
      <c r="E64" s="31" t="str">
        <f aca="false">IF($B$6=$C$6,IF(ABS(A64-$B$12)&lt;0.0000001,"효율","비효율"),IF(C64&gt;=$B$13,"효율","비효율"))</f>
        <v>효율</v>
      </c>
      <c r="F64" s="24" t="n">
        <f aca="false">IF(E64="효율",D64,"")</f>
        <v>0.13530779726239</v>
      </c>
      <c r="G64" s="24" t="n">
        <f aca="false">IF(E64="효율",C64,"")</f>
        <v>0.0744</v>
      </c>
      <c r="H64" s="21"/>
      <c r="I64" s="21"/>
      <c r="J64" s="21"/>
      <c r="K64" s="21"/>
      <c r="L64" s="21"/>
      <c r="M64" s="21"/>
      <c r="N64" s="21"/>
      <c r="O64" s="21"/>
      <c r="P64" s="21"/>
    </row>
    <row r="65" customFormat="false" ht="15" hidden="false" customHeight="false" outlineLevel="0" collapsed="false">
      <c r="A65" s="29" t="n">
        <v>0.4</v>
      </c>
      <c r="B65" s="30" t="n">
        <f aca="false">1-A65</f>
        <v>0.6</v>
      </c>
      <c r="C65" s="30" t="n">
        <f aca="false">A65*$B$6+B65*$C$6</f>
        <v>0.074</v>
      </c>
      <c r="D65" s="30" t="n">
        <f aca="false">SQRT(MAX(0,A65^2*$B$7^2+B65^2*$C$7^2+2*A65*B65*$B$8*$B$7*$C$7))</f>
        <v>0.133865604245452</v>
      </c>
      <c r="E65" s="31" t="str">
        <f aca="false">IF($B$6=$C$6,IF(ABS(A65-$B$12)&lt;0.0000001,"효율","비효율"),IF(C65&gt;=$B$13,"효율","비효율"))</f>
        <v>효율</v>
      </c>
      <c r="F65" s="24" t="n">
        <f aca="false">IF(E65="효율",D65,"")</f>
        <v>0.133865604245452</v>
      </c>
      <c r="G65" s="24" t="n">
        <f aca="false">IF(E65="효율",C65,"")</f>
        <v>0.074</v>
      </c>
      <c r="H65" s="21"/>
      <c r="I65" s="21"/>
      <c r="J65" s="21"/>
      <c r="K65" s="21"/>
      <c r="L65" s="21"/>
      <c r="M65" s="21"/>
      <c r="N65" s="21"/>
      <c r="O65" s="21"/>
      <c r="P65" s="21"/>
    </row>
    <row r="66" customFormat="false" ht="15" hidden="false" customHeight="false" outlineLevel="0" collapsed="false">
      <c r="A66" s="29" t="n">
        <v>0.41</v>
      </c>
      <c r="B66" s="30" t="n">
        <f aca="false">1-A66</f>
        <v>0.59</v>
      </c>
      <c r="C66" s="30" t="n">
        <f aca="false">A66*$B$6+B66*$C$6</f>
        <v>0.0736</v>
      </c>
      <c r="D66" s="30" t="n">
        <f aca="false">SQRT(MAX(0,A66^2*$B$7^2+B66^2*$C$7^2+2*A66*B66*$B$8*$B$7*$C$7))</f>
        <v>0.132439420113499</v>
      </c>
      <c r="E66" s="31" t="str">
        <f aca="false">IF($B$6=$C$6,IF(ABS(A66-$B$12)&lt;0.0000001,"효율","비효율"),IF(C66&gt;=$B$13,"효율","비효율"))</f>
        <v>효율</v>
      </c>
      <c r="F66" s="24" t="n">
        <f aca="false">IF(E66="효율",D66,"")</f>
        <v>0.132439420113499</v>
      </c>
      <c r="G66" s="24" t="n">
        <f aca="false">IF(E66="효율",C66,"")</f>
        <v>0.0736</v>
      </c>
      <c r="H66" s="21"/>
      <c r="I66" s="21"/>
      <c r="J66" s="21"/>
      <c r="K66" s="21"/>
      <c r="L66" s="21"/>
      <c r="M66" s="21"/>
      <c r="N66" s="21"/>
      <c r="O66" s="21"/>
      <c r="P66" s="21"/>
    </row>
    <row r="67" customFormat="false" ht="15" hidden="false" customHeight="false" outlineLevel="0" collapsed="false">
      <c r="A67" s="29" t="n">
        <v>0.42</v>
      </c>
      <c r="B67" s="30" t="n">
        <f aca="false">1-A67</f>
        <v>0.58</v>
      </c>
      <c r="C67" s="30" t="n">
        <f aca="false">A67*$B$6+B67*$C$6</f>
        <v>0.0732</v>
      </c>
      <c r="D67" s="30" t="n">
        <f aca="false">SQRT(MAX(0,A67^2*$B$7^2+B67^2*$C$7^2+2*A67*B67*$B$8*$B$7*$C$7))</f>
        <v>0.131029767610265</v>
      </c>
      <c r="E67" s="31" t="str">
        <f aca="false">IF($B$6=$C$6,IF(ABS(A67-$B$12)&lt;0.0000001,"효율","비효율"),IF(C67&gt;=$B$13,"효율","비효율"))</f>
        <v>효율</v>
      </c>
      <c r="F67" s="24" t="n">
        <f aca="false">IF(E67="효율",D67,"")</f>
        <v>0.131029767610265</v>
      </c>
      <c r="G67" s="24" t="n">
        <f aca="false">IF(E67="효율",C67,"")</f>
        <v>0.0732</v>
      </c>
      <c r="H67" s="21"/>
      <c r="I67" s="21"/>
      <c r="J67" s="21"/>
      <c r="K67" s="21"/>
      <c r="L67" s="21"/>
      <c r="M67" s="21"/>
      <c r="N67" s="21"/>
      <c r="O67" s="21"/>
      <c r="P67" s="21"/>
    </row>
    <row r="68" customFormat="false" ht="15" hidden="false" customHeight="false" outlineLevel="0" collapsed="false">
      <c r="A68" s="29" t="n">
        <v>0.43</v>
      </c>
      <c r="B68" s="30" t="n">
        <f aca="false">1-A68</f>
        <v>0.57</v>
      </c>
      <c r="C68" s="30" t="n">
        <f aca="false">A68*$B$6+B68*$C$6</f>
        <v>0.0728</v>
      </c>
      <c r="D68" s="30" t="n">
        <f aca="false">SQRT(MAX(0,A68^2*$B$7^2+B68^2*$C$7^2+2*A68*B68*$B$8*$B$7*$C$7))</f>
        <v>0.129637186023147</v>
      </c>
      <c r="E68" s="31" t="str">
        <f aca="false">IF($B$6=$C$6,IF(ABS(A68-$B$12)&lt;0.0000001,"효율","비효율"),IF(C68&gt;=$B$13,"효율","비효율"))</f>
        <v>효율</v>
      </c>
      <c r="F68" s="24" t="n">
        <f aca="false">IF(E68="효율",D68,"")</f>
        <v>0.129637186023147</v>
      </c>
      <c r="G68" s="24" t="n">
        <f aca="false">IF(E68="효율",C68,"")</f>
        <v>0.0728</v>
      </c>
      <c r="H68" s="21"/>
      <c r="I68" s="21"/>
      <c r="J68" s="21"/>
      <c r="K68" s="21"/>
      <c r="L68" s="21"/>
      <c r="M68" s="21"/>
      <c r="N68" s="21"/>
      <c r="O68" s="21"/>
      <c r="P68" s="21"/>
    </row>
    <row r="69" customFormat="false" ht="15" hidden="false" customHeight="false" outlineLevel="0" collapsed="false">
      <c r="A69" s="29" t="n">
        <v>0.44</v>
      </c>
      <c r="B69" s="30" t="n">
        <f aca="false">1-A69</f>
        <v>0.56</v>
      </c>
      <c r="C69" s="30" t="n">
        <f aca="false">A69*$B$6+B69*$C$6</f>
        <v>0.0724</v>
      </c>
      <c r="D69" s="30" t="n">
        <f aca="false">SQRT(MAX(0,A69^2*$B$7^2+B69^2*$C$7^2+2*A69*B69*$B$8*$B$7*$C$7))</f>
        <v>0.128262231385549</v>
      </c>
      <c r="E69" s="31" t="str">
        <f aca="false">IF($B$6=$C$6,IF(ABS(A69-$B$12)&lt;0.0000001,"효율","비효율"),IF(C69&gt;=$B$13,"효율","비효율"))</f>
        <v>효율</v>
      </c>
      <c r="F69" s="24" t="n">
        <f aca="false">IF(E69="효율",D69,"")</f>
        <v>0.128262231385549</v>
      </c>
      <c r="G69" s="24" t="n">
        <f aca="false">IF(E69="효율",C69,"")</f>
        <v>0.0724</v>
      </c>
      <c r="H69" s="21"/>
      <c r="I69" s="21"/>
      <c r="J69" s="21"/>
      <c r="K69" s="21"/>
      <c r="L69" s="21"/>
      <c r="M69" s="21"/>
      <c r="N69" s="21"/>
      <c r="O69" s="21"/>
      <c r="P69" s="21"/>
    </row>
    <row r="70" customFormat="false" ht="15" hidden="false" customHeight="false" outlineLevel="0" collapsed="false">
      <c r="A70" s="29" t="n">
        <v>0.45</v>
      </c>
      <c r="B70" s="30" t="n">
        <f aca="false">1-A70</f>
        <v>0.55</v>
      </c>
      <c r="C70" s="30" t="n">
        <f aca="false">A70*$B$6+B70*$C$6</f>
        <v>0.072</v>
      </c>
      <c r="D70" s="30" t="n">
        <f aca="false">SQRT(MAX(0,A70^2*$B$7^2+B70^2*$C$7^2+2*A70*B70*$B$8*$B$7*$C$7))</f>
        <v>0.126905476635171</v>
      </c>
      <c r="E70" s="31" t="str">
        <f aca="false">IF($B$6=$C$6,IF(ABS(A70-$B$12)&lt;0.0000001,"효율","비효율"),IF(C70&gt;=$B$13,"효율","비효율"))</f>
        <v>효율</v>
      </c>
      <c r="F70" s="24" t="n">
        <f aca="false">IF(E70="효율",D70,"")</f>
        <v>0.126905476635171</v>
      </c>
      <c r="G70" s="24" t="n">
        <f aca="false">IF(E70="효율",C70,"")</f>
        <v>0.072</v>
      </c>
      <c r="H70" s="21"/>
      <c r="I70" s="21"/>
      <c r="J70" s="21"/>
      <c r="K70" s="21"/>
      <c r="L70" s="21"/>
      <c r="M70" s="21"/>
      <c r="N70" s="21"/>
      <c r="O70" s="21"/>
      <c r="P70" s="21"/>
    </row>
    <row r="71" customFormat="false" ht="15" hidden="false" customHeight="false" outlineLevel="0" collapsed="false">
      <c r="A71" s="29" t="n">
        <v>0.46</v>
      </c>
      <c r="B71" s="30" t="n">
        <f aca="false">1-A71</f>
        <v>0.54</v>
      </c>
      <c r="C71" s="30" t="n">
        <f aca="false">A71*$B$6+B71*$C$6</f>
        <v>0.0716</v>
      </c>
      <c r="D71" s="30" t="n">
        <f aca="false">SQRT(MAX(0,A71^2*$B$7^2+B71^2*$C$7^2+2*A71*B71*$B$8*$B$7*$C$7))</f>
        <v>0.125567511721783</v>
      </c>
      <c r="E71" s="31" t="str">
        <f aca="false">IF($B$6=$C$6,IF(ABS(A71-$B$12)&lt;0.0000001,"효율","비효율"),IF(C71&gt;=$B$13,"효율","비효율"))</f>
        <v>효율</v>
      </c>
      <c r="F71" s="24" t="n">
        <f aca="false">IF(E71="효율",D71,"")</f>
        <v>0.125567511721783</v>
      </c>
      <c r="G71" s="24" t="n">
        <f aca="false">IF(E71="효율",C71,"")</f>
        <v>0.0716</v>
      </c>
      <c r="H71" s="21"/>
      <c r="I71" s="21"/>
      <c r="J71" s="21"/>
      <c r="K71" s="21"/>
      <c r="L71" s="21"/>
      <c r="M71" s="21"/>
      <c r="N71" s="21"/>
      <c r="O71" s="21"/>
      <c r="P71" s="21"/>
    </row>
    <row r="72" customFormat="false" ht="15" hidden="false" customHeight="false" outlineLevel="0" collapsed="false">
      <c r="A72" s="29" t="n">
        <v>0.47</v>
      </c>
      <c r="B72" s="30" t="n">
        <f aca="false">1-A72</f>
        <v>0.53</v>
      </c>
      <c r="C72" s="30" t="n">
        <f aca="false">A72*$B$6+B72*$C$6</f>
        <v>0.0712</v>
      </c>
      <c r="D72" s="30" t="n">
        <f aca="false">SQRT(MAX(0,A72^2*$B$7^2+B72^2*$C$7^2+2*A72*B72*$B$8*$B$7*$C$7))</f>
        <v>0.124248943657481</v>
      </c>
      <c r="E72" s="31" t="str">
        <f aca="false">IF($B$6=$C$6,IF(ABS(A72-$B$12)&lt;0.0000001,"효율","비효율"),IF(C72&gt;=$B$13,"효율","비효율"))</f>
        <v>효율</v>
      </c>
      <c r="F72" s="24" t="n">
        <f aca="false">IF(E72="효율",D72,"")</f>
        <v>0.124248943657481</v>
      </c>
      <c r="G72" s="24" t="n">
        <f aca="false">IF(E72="효율",C72,"")</f>
        <v>0.0712</v>
      </c>
      <c r="H72" s="21"/>
      <c r="I72" s="21"/>
      <c r="J72" s="21"/>
      <c r="K72" s="21"/>
      <c r="L72" s="21"/>
      <c r="M72" s="21"/>
      <c r="N72" s="21"/>
      <c r="O72" s="21"/>
      <c r="P72" s="21"/>
    </row>
    <row r="73" customFormat="false" ht="15" hidden="false" customHeight="false" outlineLevel="0" collapsed="false">
      <c r="A73" s="29" t="n">
        <v>0.48</v>
      </c>
      <c r="B73" s="30" t="n">
        <f aca="false">1-A73</f>
        <v>0.52</v>
      </c>
      <c r="C73" s="30" t="n">
        <f aca="false">A73*$B$6+B73*$C$6</f>
        <v>0.0708</v>
      </c>
      <c r="D73" s="30" t="n">
        <f aca="false">SQRT(MAX(0,A73^2*$B$7^2+B73^2*$C$7^2+2*A73*B73*$B$8*$B$7*$C$7))</f>
        <v>0.122950396502004</v>
      </c>
      <c r="E73" s="31" t="str">
        <f aca="false">IF($B$6=$C$6,IF(ABS(A73-$B$12)&lt;0.0000001,"효율","비효율"),IF(C73&gt;=$B$13,"효율","비효율"))</f>
        <v>효율</v>
      </c>
      <c r="F73" s="24" t="n">
        <f aca="false">IF(E73="효율",D73,"")</f>
        <v>0.122950396502004</v>
      </c>
      <c r="G73" s="24" t="n">
        <f aca="false">IF(E73="효율",C73,"")</f>
        <v>0.0708</v>
      </c>
      <c r="H73" s="21"/>
      <c r="I73" s="21"/>
      <c r="J73" s="21"/>
      <c r="K73" s="21"/>
      <c r="L73" s="21"/>
      <c r="M73" s="21"/>
      <c r="N73" s="21"/>
      <c r="O73" s="21"/>
      <c r="P73" s="21"/>
    </row>
    <row r="74" customFormat="false" ht="15" hidden="false" customHeight="false" outlineLevel="0" collapsed="false">
      <c r="A74" s="29" t="n">
        <v>0.49</v>
      </c>
      <c r="B74" s="30" t="n">
        <f aca="false">1-A74</f>
        <v>0.51</v>
      </c>
      <c r="C74" s="30" t="n">
        <f aca="false">A74*$B$6+B74*$C$6</f>
        <v>0.0704</v>
      </c>
      <c r="D74" s="30" t="n">
        <f aca="false">SQRT(MAX(0,A74^2*$B$7^2+B74^2*$C$7^2+2*A74*B74*$B$8*$B$7*$C$7))</f>
        <v>0.121672511275144</v>
      </c>
      <c r="E74" s="31" t="str">
        <f aca="false">IF($B$6=$C$6,IF(ABS(A74-$B$12)&lt;0.0000001,"효율","비효율"),IF(C74&gt;=$B$13,"효율","비효율"))</f>
        <v>효율</v>
      </c>
      <c r="F74" s="24" t="n">
        <f aca="false">IF(E74="효율",D74,"")</f>
        <v>0.121672511275144</v>
      </c>
      <c r="G74" s="24" t="n">
        <f aca="false">IF(E74="효율",C74,"")</f>
        <v>0.0704</v>
      </c>
      <c r="H74" s="21"/>
      <c r="I74" s="21"/>
      <c r="J74" s="21"/>
      <c r="K74" s="21"/>
      <c r="L74" s="21"/>
      <c r="M74" s="21"/>
      <c r="N74" s="21"/>
      <c r="O74" s="21"/>
      <c r="P74" s="21"/>
    </row>
    <row r="75" customFormat="false" ht="15" hidden="false" customHeight="false" outlineLevel="0" collapsed="false">
      <c r="A75" s="29" t="n">
        <v>0.5</v>
      </c>
      <c r="B75" s="30" t="n">
        <f aca="false">1-A75</f>
        <v>0.5</v>
      </c>
      <c r="C75" s="30" t="n">
        <f aca="false">A75*$B$6+B75*$C$6</f>
        <v>0.07</v>
      </c>
      <c r="D75" s="30" t="n">
        <f aca="false">SQRT(MAX(0,A75^2*$B$7^2+B75^2*$C$7^2+2*A75*B75*$B$8*$B$7*$C$7))</f>
        <v>0.120415945787923</v>
      </c>
      <c r="E75" s="31" t="str">
        <f aca="false">IF($B$6=$C$6,IF(ABS(A75-$B$12)&lt;0.0000001,"효율","비효율"),IF(C75&gt;=$B$13,"효율","비효율"))</f>
        <v>효율</v>
      </c>
      <c r="F75" s="24" t="n">
        <f aca="false">IF(E75="효율",D75,"")</f>
        <v>0.120415945787923</v>
      </c>
      <c r="G75" s="24" t="n">
        <f aca="false">IF(E75="효율",C75,"")</f>
        <v>0.07</v>
      </c>
      <c r="H75" s="21"/>
      <c r="I75" s="21"/>
      <c r="J75" s="21"/>
      <c r="K75" s="21"/>
      <c r="L75" s="21"/>
      <c r="M75" s="21"/>
      <c r="N75" s="21"/>
      <c r="O75" s="21"/>
      <c r="P75" s="21"/>
    </row>
    <row r="76" customFormat="false" ht="15" hidden="false" customHeight="false" outlineLevel="0" collapsed="false">
      <c r="A76" s="29" t="n">
        <v>0.51</v>
      </c>
      <c r="B76" s="30" t="n">
        <f aca="false">1-A76</f>
        <v>0.49</v>
      </c>
      <c r="C76" s="30" t="n">
        <f aca="false">A76*$B$6+B76*$C$6</f>
        <v>0.0696</v>
      </c>
      <c r="D76" s="30" t="n">
        <f aca="false">SQRT(MAX(0,A76^2*$B$7^2+B76^2*$C$7^2+2*A76*B76*$B$8*$B$7*$C$7))</f>
        <v>0.119181374383752</v>
      </c>
      <c r="E76" s="31" t="str">
        <f aca="false">IF($B$6=$C$6,IF(ABS(A76-$B$12)&lt;0.0000001,"효율","비효율"),IF(C76&gt;=$B$13,"효율","비효율"))</f>
        <v>효율</v>
      </c>
      <c r="F76" s="24" t="n">
        <f aca="false">IF(E76="효율",D76,"")</f>
        <v>0.119181374383752</v>
      </c>
      <c r="G76" s="24" t="n">
        <f aca="false">IF(E76="효율",C76,"")</f>
        <v>0.0696</v>
      </c>
      <c r="H76" s="21"/>
      <c r="I76" s="21"/>
      <c r="J76" s="21"/>
      <c r="K76" s="21"/>
      <c r="L76" s="21"/>
      <c r="M76" s="21"/>
      <c r="N76" s="21"/>
      <c r="O76" s="21"/>
      <c r="P76" s="21"/>
    </row>
    <row r="77" customFormat="false" ht="15" hidden="false" customHeight="false" outlineLevel="0" collapsed="false">
      <c r="A77" s="29" t="n">
        <v>0.52</v>
      </c>
      <c r="B77" s="30" t="n">
        <f aca="false">1-A77</f>
        <v>0.48</v>
      </c>
      <c r="C77" s="30" t="n">
        <f aca="false">A77*$B$6+B77*$C$6</f>
        <v>0.0692</v>
      </c>
      <c r="D77" s="30" t="n">
        <f aca="false">SQRT(MAX(0,A77^2*$B$7^2+B77^2*$C$7^2+2*A77*B77*$B$8*$B$7*$C$7))</f>
        <v>0.117969487580476</v>
      </c>
      <c r="E77" s="31" t="str">
        <f aca="false">IF($B$6=$C$6,IF(ABS(A77-$B$12)&lt;0.0000001,"효율","비효율"),IF(C77&gt;=$B$13,"효율","비효율"))</f>
        <v>효율</v>
      </c>
      <c r="F77" s="24" t="n">
        <f aca="false">IF(E77="효율",D77,"")</f>
        <v>0.117969487580476</v>
      </c>
      <c r="G77" s="24" t="n">
        <f aca="false">IF(E77="효율",C77,"")</f>
        <v>0.0692</v>
      </c>
      <c r="H77" s="21"/>
      <c r="I77" s="21"/>
      <c r="J77" s="21"/>
      <c r="K77" s="21"/>
      <c r="L77" s="21"/>
      <c r="M77" s="21"/>
      <c r="N77" s="21"/>
      <c r="O77" s="21"/>
      <c r="P77" s="21"/>
    </row>
    <row r="78" customFormat="false" ht="15" hidden="false" customHeight="false" outlineLevel="0" collapsed="false">
      <c r="A78" s="29" t="n">
        <v>0.53</v>
      </c>
      <c r="B78" s="30" t="n">
        <f aca="false">1-A78</f>
        <v>0.47</v>
      </c>
      <c r="C78" s="30" t="n">
        <f aca="false">A78*$B$6+B78*$C$6</f>
        <v>0.0688</v>
      </c>
      <c r="D78" s="30" t="n">
        <f aca="false">SQRT(MAX(0,A78^2*$B$7^2+B78^2*$C$7^2+2*A78*B78*$B$8*$B$7*$C$7))</f>
        <v>0.116780991603942</v>
      </c>
      <c r="E78" s="31" t="str">
        <f aca="false">IF($B$6=$C$6,IF(ABS(A78-$B$12)&lt;0.0000001,"효율","비효율"),IF(C78&gt;=$B$13,"효율","비효율"))</f>
        <v>효율</v>
      </c>
      <c r="F78" s="24" t="n">
        <f aca="false">IF(E78="효율",D78,"")</f>
        <v>0.116780991603942</v>
      </c>
      <c r="G78" s="24" t="n">
        <f aca="false">IF(E78="효율",C78,"")</f>
        <v>0.0688</v>
      </c>
      <c r="H78" s="21"/>
      <c r="I78" s="21"/>
      <c r="J78" s="21"/>
      <c r="K78" s="21"/>
      <c r="L78" s="21"/>
      <c r="M78" s="21"/>
      <c r="N78" s="21"/>
      <c r="O78" s="21"/>
      <c r="P78" s="21"/>
    </row>
    <row r="79" customFormat="false" ht="15" hidden="false" customHeight="false" outlineLevel="0" collapsed="false">
      <c r="A79" s="29" t="n">
        <v>0.54</v>
      </c>
      <c r="B79" s="30" t="n">
        <f aca="false">1-A79</f>
        <v>0.46</v>
      </c>
      <c r="C79" s="30" t="n">
        <f aca="false">A79*$B$6+B79*$C$6</f>
        <v>0.0684</v>
      </c>
      <c r="D79" s="30" t="n">
        <f aca="false">SQRT(MAX(0,A79^2*$B$7^2+B79^2*$C$7^2+2*A79*B79*$B$8*$B$7*$C$7))</f>
        <v>0.11561660780355</v>
      </c>
      <c r="E79" s="31" t="str">
        <f aca="false">IF($B$6=$C$6,IF(ABS(A79-$B$12)&lt;0.0000001,"효율","비효율"),IF(C79&gt;=$B$13,"효율","비효율"))</f>
        <v>효율</v>
      </c>
      <c r="F79" s="24" t="n">
        <f aca="false">IF(E79="효율",D79,"")</f>
        <v>0.11561660780355</v>
      </c>
      <c r="G79" s="24" t="n">
        <f aca="false">IF(E79="효율",C79,"")</f>
        <v>0.0684</v>
      </c>
      <c r="H79" s="21"/>
      <c r="I79" s="21"/>
      <c r="J79" s="21"/>
      <c r="K79" s="21"/>
      <c r="L79" s="21"/>
      <c r="M79" s="21"/>
      <c r="N79" s="21"/>
      <c r="O79" s="21"/>
      <c r="P79" s="21"/>
    </row>
    <row r="80" customFormat="false" ht="15" hidden="false" customHeight="false" outlineLevel="0" collapsed="false">
      <c r="A80" s="29" t="n">
        <v>0.55</v>
      </c>
      <c r="B80" s="30" t="n">
        <f aca="false">1-A80</f>
        <v>0.45</v>
      </c>
      <c r="C80" s="30" t="n">
        <f aca="false">A80*$B$6+B80*$C$6</f>
        <v>0.068</v>
      </c>
      <c r="D80" s="30" t="n">
        <f aca="false">SQRT(MAX(0,A80^2*$B$7^2+B80^2*$C$7^2+2*A80*B80*$B$8*$B$7*$C$7))</f>
        <v>0.114477071940192</v>
      </c>
      <c r="E80" s="31" t="str">
        <f aca="false">IF($B$6=$C$6,IF(ABS(A80-$B$12)&lt;0.0000001,"효율","비효율"),IF(C80&gt;=$B$13,"효율","비효율"))</f>
        <v>효율</v>
      </c>
      <c r="F80" s="24" t="n">
        <f aca="false">IF(E80="효율",D80,"")</f>
        <v>0.114477071940192</v>
      </c>
      <c r="G80" s="24" t="n">
        <f aca="false">IF(E80="효율",C80,"")</f>
        <v>0.068</v>
      </c>
      <c r="H80" s="21"/>
      <c r="I80" s="21"/>
      <c r="J80" s="21"/>
      <c r="K80" s="21"/>
      <c r="L80" s="21"/>
      <c r="M80" s="21"/>
      <c r="N80" s="21"/>
      <c r="O80" s="21"/>
      <c r="P80" s="21"/>
    </row>
    <row r="81" customFormat="false" ht="15" hidden="false" customHeight="false" outlineLevel="0" collapsed="false">
      <c r="A81" s="29" t="n">
        <v>0.56</v>
      </c>
      <c r="B81" s="30" t="n">
        <f aca="false">1-A81</f>
        <v>0.44</v>
      </c>
      <c r="C81" s="30" t="n">
        <f aca="false">A81*$B$6+B81*$C$6</f>
        <v>0.0676</v>
      </c>
      <c r="D81" s="30" t="n">
        <f aca="false">SQRT(MAX(0,A81^2*$B$7^2+B81^2*$C$7^2+2*A81*B81*$B$8*$B$7*$C$7))</f>
        <v>0.113363133337077</v>
      </c>
      <c r="E81" s="31" t="str">
        <f aca="false">IF($B$6=$C$6,IF(ABS(A81-$B$12)&lt;0.0000001,"효율","비효율"),IF(C81&gt;=$B$13,"효율","비효율"))</f>
        <v>효율</v>
      </c>
      <c r="F81" s="24" t="n">
        <f aca="false">IF(E81="효율",D81,"")</f>
        <v>0.113363133337077</v>
      </c>
      <c r="G81" s="24" t="n">
        <f aca="false">IF(E81="효율",C81,"")</f>
        <v>0.0676</v>
      </c>
      <c r="H81" s="21"/>
      <c r="I81" s="21"/>
      <c r="J81" s="21"/>
      <c r="K81" s="21"/>
      <c r="L81" s="21"/>
      <c r="M81" s="21"/>
      <c r="N81" s="21"/>
      <c r="O81" s="21"/>
      <c r="P81" s="21"/>
    </row>
    <row r="82" customFormat="false" ht="15" hidden="false" customHeight="false" outlineLevel="0" collapsed="false">
      <c r="A82" s="29" t="n">
        <v>0.57</v>
      </c>
      <c r="B82" s="30" t="n">
        <f aca="false">1-A82</f>
        <v>0.43</v>
      </c>
      <c r="C82" s="30" t="n">
        <f aca="false">A82*$B$6+B82*$C$6</f>
        <v>0.0672</v>
      </c>
      <c r="D82" s="30" t="n">
        <f aca="false">SQRT(MAX(0,A82^2*$B$7^2+B82^2*$C$7^2+2*A82*B82*$B$8*$B$7*$C$7))</f>
        <v>0.112275553884183</v>
      </c>
      <c r="E82" s="31" t="str">
        <f aca="false">IF($B$6=$C$6,IF(ABS(A82-$B$12)&lt;0.0000001,"효율","비효율"),IF(C82&gt;=$B$13,"효율","비효율"))</f>
        <v>효율</v>
      </c>
      <c r="F82" s="24" t="n">
        <f aca="false">IF(E82="효율",D82,"")</f>
        <v>0.112275553884183</v>
      </c>
      <c r="G82" s="24" t="n">
        <f aca="false">IF(E82="효율",C82,"")</f>
        <v>0.0672</v>
      </c>
      <c r="H82" s="21"/>
      <c r="I82" s="21"/>
      <c r="J82" s="21"/>
      <c r="K82" s="21"/>
      <c r="L82" s="21"/>
      <c r="M82" s="21"/>
      <c r="N82" s="21"/>
      <c r="O82" s="21"/>
      <c r="P82" s="21"/>
    </row>
    <row r="83" customFormat="false" ht="15" hidden="false" customHeight="false" outlineLevel="0" collapsed="false">
      <c r="A83" s="29" t="n">
        <v>0.58</v>
      </c>
      <c r="B83" s="30" t="n">
        <f aca="false">1-A83</f>
        <v>0.42</v>
      </c>
      <c r="C83" s="30" t="n">
        <f aca="false">A83*$B$6+B83*$C$6</f>
        <v>0.0668</v>
      </c>
      <c r="D83" s="30" t="n">
        <f aca="false">SQRT(MAX(0,A83^2*$B$7^2+B83^2*$C$7^2+2*A83*B83*$B$8*$B$7*$C$7))</f>
        <v>0.111215106887509</v>
      </c>
      <c r="E83" s="31" t="str">
        <f aca="false">IF($B$6=$C$6,IF(ABS(A83-$B$12)&lt;0.0000001,"효율","비효율"),IF(C83&gt;=$B$13,"효율","비효율"))</f>
        <v>효율</v>
      </c>
      <c r="F83" s="24" t="n">
        <f aca="false">IF(E83="효율",D83,"")</f>
        <v>0.111215106887509</v>
      </c>
      <c r="G83" s="24" t="n">
        <f aca="false">IF(E83="효율",C83,"")</f>
        <v>0.0668</v>
      </c>
      <c r="H83" s="21"/>
      <c r="I83" s="21"/>
      <c r="J83" s="21"/>
      <c r="K83" s="21"/>
      <c r="L83" s="21"/>
      <c r="M83" s="21"/>
      <c r="N83" s="21"/>
      <c r="O83" s="21"/>
      <c r="P83" s="21"/>
    </row>
    <row r="84" customFormat="false" ht="15" hidden="false" customHeight="false" outlineLevel="0" collapsed="false">
      <c r="A84" s="29" t="n">
        <v>0.59</v>
      </c>
      <c r="B84" s="30" t="n">
        <f aca="false">1-A84</f>
        <v>0.41</v>
      </c>
      <c r="C84" s="30" t="n">
        <f aca="false">A84*$B$6+B84*$C$6</f>
        <v>0.0664</v>
      </c>
      <c r="D84" s="30" t="n">
        <f aca="false">SQRT(MAX(0,A84^2*$B$7^2+B84^2*$C$7^2+2*A84*B84*$B$8*$B$7*$C$7))</f>
        <v>0.110182575754971</v>
      </c>
      <c r="E84" s="31" t="str">
        <f aca="false">IF($B$6=$C$6,IF(ABS(A84-$B$12)&lt;0.0000001,"효율","비효율"),IF(C84&gt;=$B$13,"효율","비효율"))</f>
        <v>효율</v>
      </c>
      <c r="F84" s="24" t="n">
        <f aca="false">IF(E84="효율",D84,"")</f>
        <v>0.110182575754971</v>
      </c>
      <c r="G84" s="24" t="n">
        <f aca="false">IF(E84="효율",C84,"")</f>
        <v>0.0664</v>
      </c>
      <c r="H84" s="21"/>
      <c r="I84" s="21"/>
      <c r="J84" s="21"/>
      <c r="K84" s="21"/>
      <c r="L84" s="21"/>
      <c r="M84" s="21"/>
      <c r="N84" s="21"/>
      <c r="O84" s="21"/>
      <c r="P84" s="21"/>
    </row>
    <row r="85" customFormat="false" ht="15" hidden="false" customHeight="false" outlineLevel="0" collapsed="false">
      <c r="A85" s="29" t="n">
        <v>0.6</v>
      </c>
      <c r="B85" s="30" t="n">
        <f aca="false">1-A85</f>
        <v>0.4</v>
      </c>
      <c r="C85" s="30" t="n">
        <f aca="false">A85*$B$6+B85*$C$6</f>
        <v>0.066</v>
      </c>
      <c r="D85" s="30" t="n">
        <f aca="false">SQRT(MAX(0,A85^2*$B$7^2+B85^2*$C$7^2+2*A85*B85*$B$8*$B$7*$C$7))</f>
        <v>0.109178752511649</v>
      </c>
      <c r="E85" s="31" t="str">
        <f aca="false">IF($B$6=$C$6,IF(ABS(A85-$B$12)&lt;0.0000001,"효율","비효율"),IF(C85&gt;=$B$13,"효율","비효율"))</f>
        <v>효율</v>
      </c>
      <c r="F85" s="24" t="n">
        <f aca="false">IF(E85="효율",D85,"")</f>
        <v>0.109178752511649</v>
      </c>
      <c r="G85" s="24" t="n">
        <f aca="false">IF(E85="효율",C85,"")</f>
        <v>0.066</v>
      </c>
      <c r="H85" s="21"/>
      <c r="I85" s="21"/>
      <c r="J85" s="21"/>
      <c r="K85" s="21"/>
      <c r="L85" s="21"/>
      <c r="M85" s="21"/>
      <c r="N85" s="21"/>
      <c r="O85" s="21"/>
      <c r="P85" s="21"/>
    </row>
    <row r="86" customFormat="false" ht="15" hidden="false" customHeight="false" outlineLevel="0" collapsed="false">
      <c r="A86" s="29" t="n">
        <v>0.61</v>
      </c>
      <c r="B86" s="30" t="n">
        <f aca="false">1-A86</f>
        <v>0.39</v>
      </c>
      <c r="C86" s="30" t="n">
        <f aca="false">A86*$B$6+B86*$C$6</f>
        <v>0.0656</v>
      </c>
      <c r="D86" s="30" t="n">
        <f aca="false">SQRT(MAX(0,A86^2*$B$7^2+B86^2*$C$7^2+2*A86*B86*$B$8*$B$7*$C$7))</f>
        <v>0.108204436138266</v>
      </c>
      <c r="E86" s="31" t="str">
        <f aca="false">IF($B$6=$C$6,IF(ABS(A86-$B$12)&lt;0.0000001,"효율","비효율"),IF(C86&gt;=$B$13,"효율","비효율"))</f>
        <v>효율</v>
      </c>
      <c r="F86" s="24" t="n">
        <f aca="false">IF(E86="효율",D86,"")</f>
        <v>0.108204436138266</v>
      </c>
      <c r="G86" s="24" t="n">
        <f aca="false">IF(E86="효율",C86,"")</f>
        <v>0.0656</v>
      </c>
      <c r="H86" s="21"/>
      <c r="I86" s="21"/>
      <c r="J86" s="21"/>
      <c r="K86" s="21"/>
      <c r="L86" s="21"/>
      <c r="M86" s="21"/>
      <c r="N86" s="21"/>
      <c r="O86" s="21"/>
      <c r="P86" s="21"/>
    </row>
    <row r="87" customFormat="false" ht="15" hidden="false" customHeight="false" outlineLevel="0" collapsed="false">
      <c r="A87" s="29" t="n">
        <v>0.62</v>
      </c>
      <c r="B87" s="30" t="n">
        <f aca="false">1-A87</f>
        <v>0.38</v>
      </c>
      <c r="C87" s="30" t="n">
        <f aca="false">A87*$B$6+B87*$C$6</f>
        <v>0.0652</v>
      </c>
      <c r="D87" s="30" t="n">
        <f aca="false">SQRT(MAX(0,A87^2*$B$7^2+B87^2*$C$7^2+2*A87*B87*$B$8*$B$7*$C$7))</f>
        <v>0.107260430728205</v>
      </c>
      <c r="E87" s="31" t="str">
        <f aca="false">IF($B$6=$C$6,IF(ABS(A87-$B$12)&lt;0.0000001,"효율","비효율"),IF(C87&gt;=$B$13,"효율","비효율"))</f>
        <v>효율</v>
      </c>
      <c r="F87" s="24" t="n">
        <f aca="false">IF(E87="효율",D87,"")</f>
        <v>0.107260430728205</v>
      </c>
      <c r="G87" s="24" t="n">
        <f aca="false">IF(E87="효율",C87,"")</f>
        <v>0.0652</v>
      </c>
      <c r="H87" s="21"/>
      <c r="I87" s="21"/>
      <c r="J87" s="21"/>
      <c r="K87" s="21"/>
      <c r="L87" s="21"/>
      <c r="M87" s="21"/>
      <c r="N87" s="21"/>
      <c r="O87" s="21"/>
      <c r="P87" s="21"/>
    </row>
    <row r="88" customFormat="false" ht="15" hidden="false" customHeight="false" outlineLevel="0" collapsed="false">
      <c r="A88" s="29" t="n">
        <v>0.63</v>
      </c>
      <c r="B88" s="30" t="n">
        <f aca="false">1-A88</f>
        <v>0.37</v>
      </c>
      <c r="C88" s="30" t="n">
        <f aca="false">A88*$B$6+B88*$C$6</f>
        <v>0.0648</v>
      </c>
      <c r="D88" s="30" t="n">
        <f aca="false">SQRT(MAX(0,A88^2*$B$7^2+B88^2*$C$7^2+2*A88*B88*$B$8*$B$7*$C$7))</f>
        <v>0.10634754346011</v>
      </c>
      <c r="E88" s="31" t="str">
        <f aca="false">IF($B$6=$C$6,IF(ABS(A88-$B$12)&lt;0.0000001,"효율","비효율"),IF(C88&gt;=$B$13,"효율","비효율"))</f>
        <v>효율</v>
      </c>
      <c r="F88" s="24" t="n">
        <f aca="false">IF(E88="효율",D88,"")</f>
        <v>0.10634754346011</v>
      </c>
      <c r="G88" s="24" t="n">
        <f aca="false">IF(E88="효율",C88,"")</f>
        <v>0.0648</v>
      </c>
      <c r="H88" s="21"/>
      <c r="I88" s="21"/>
      <c r="J88" s="21"/>
      <c r="K88" s="21"/>
      <c r="L88" s="21"/>
      <c r="M88" s="21"/>
      <c r="N88" s="21"/>
      <c r="O88" s="21"/>
      <c r="P88" s="21"/>
    </row>
    <row r="89" customFormat="false" ht="15" hidden="false" customHeight="false" outlineLevel="0" collapsed="false">
      <c r="A89" s="29" t="n">
        <v>0.64</v>
      </c>
      <c r="B89" s="30" t="n">
        <f aca="false">1-A89</f>
        <v>0.36</v>
      </c>
      <c r="C89" s="30" t="n">
        <f aca="false">A89*$B$6+B89*$C$6</f>
        <v>0.0644</v>
      </c>
      <c r="D89" s="30" t="n">
        <f aca="false">SQRT(MAX(0,A89^2*$B$7^2+B89^2*$C$7^2+2*A89*B89*$B$8*$B$7*$C$7))</f>
        <v>0.105466582385133</v>
      </c>
      <c r="E89" s="31" t="str">
        <f aca="false">IF($B$6=$C$6,IF(ABS(A89-$B$12)&lt;0.0000001,"효율","비효율"),IF(C89&gt;=$B$13,"효율","비효율"))</f>
        <v>효율</v>
      </c>
      <c r="F89" s="24" t="n">
        <f aca="false">IF(E89="효율",D89,"")</f>
        <v>0.105466582385133</v>
      </c>
      <c r="G89" s="24" t="n">
        <f aca="false">IF(E89="효율",C89,"")</f>
        <v>0.0644</v>
      </c>
      <c r="H89" s="21"/>
      <c r="I89" s="21"/>
      <c r="J89" s="21"/>
      <c r="K89" s="21"/>
      <c r="L89" s="21"/>
      <c r="M89" s="21"/>
      <c r="N89" s="21"/>
      <c r="O89" s="21"/>
      <c r="P89" s="21"/>
    </row>
    <row r="90" customFormat="false" ht="15" hidden="false" customHeight="false" outlineLevel="0" collapsed="false">
      <c r="A90" s="29" t="n">
        <v>0.65</v>
      </c>
      <c r="B90" s="30" t="n">
        <f aca="false">1-A90</f>
        <v>0.35</v>
      </c>
      <c r="C90" s="30" t="n">
        <f aca="false">A90*$B$6+B90*$C$6</f>
        <v>0.064</v>
      </c>
      <c r="D90" s="30" t="n">
        <f aca="false">SQRT(MAX(0,A90^2*$B$7^2+B90^2*$C$7^2+2*A90*B90*$B$8*$B$7*$C$7))</f>
        <v>0.104618354030256</v>
      </c>
      <c r="E90" s="31" t="str">
        <f aca="false">IF($B$6=$C$6,IF(ABS(A90-$B$12)&lt;0.0000001,"효율","비효율"),IF(C90&gt;=$B$13,"효율","비효율"))</f>
        <v>효율</v>
      </c>
      <c r="F90" s="24" t="n">
        <f aca="false">IF(E90="효율",D90,"")</f>
        <v>0.104618354030256</v>
      </c>
      <c r="G90" s="24" t="n">
        <f aca="false">IF(E90="효율",C90,"")</f>
        <v>0.064</v>
      </c>
      <c r="H90" s="21"/>
      <c r="I90" s="21"/>
      <c r="J90" s="21"/>
      <c r="K90" s="21"/>
      <c r="L90" s="21"/>
      <c r="M90" s="21"/>
      <c r="N90" s="21"/>
      <c r="O90" s="21"/>
      <c r="P90" s="21"/>
    </row>
    <row r="91" customFormat="false" ht="15" hidden="false" customHeight="false" outlineLevel="0" collapsed="false">
      <c r="A91" s="29" t="n">
        <v>0.66</v>
      </c>
      <c r="B91" s="30" t="n">
        <f aca="false">1-A91</f>
        <v>0.34</v>
      </c>
      <c r="C91" s="30" t="n">
        <f aca="false">A91*$B$6+B91*$C$6</f>
        <v>0.0636</v>
      </c>
      <c r="D91" s="30" t="n">
        <f aca="false">SQRT(MAX(0,A91^2*$B$7^2+B91^2*$C$7^2+2*A91*B91*$B$8*$B$7*$C$7))</f>
        <v>0.103803660821765</v>
      </c>
      <c r="E91" s="31" t="str">
        <f aca="false">IF($B$6=$C$6,IF(ABS(A91-$B$12)&lt;0.0000001,"효율","비효율"),IF(C91&gt;=$B$13,"효율","비효율"))</f>
        <v>효율</v>
      </c>
      <c r="F91" s="24" t="n">
        <f aca="false">IF(E91="효율",D91,"")</f>
        <v>0.103803660821765</v>
      </c>
      <c r="G91" s="24" t="n">
        <f aca="false">IF(E91="효율",C91,"")</f>
        <v>0.0636</v>
      </c>
      <c r="H91" s="21"/>
      <c r="I91" s="21"/>
      <c r="J91" s="21"/>
      <c r="K91" s="21"/>
      <c r="L91" s="21"/>
      <c r="M91" s="21"/>
      <c r="N91" s="21"/>
      <c r="O91" s="21"/>
      <c r="P91" s="21"/>
    </row>
    <row r="92" customFormat="false" ht="15" hidden="false" customHeight="false" outlineLevel="0" collapsed="false">
      <c r="A92" s="29" t="n">
        <v>0.67</v>
      </c>
      <c r="B92" s="30" t="n">
        <f aca="false">1-A92</f>
        <v>0.33</v>
      </c>
      <c r="C92" s="30" t="n">
        <f aca="false">A92*$B$6+B92*$C$6</f>
        <v>0.0632</v>
      </c>
      <c r="D92" s="30" t="n">
        <f aca="false">SQRT(MAX(0,A92^2*$B$7^2+B92^2*$C$7^2+2*A92*B92*$B$8*$B$7*$C$7))</f>
        <v>0.103023298335862</v>
      </c>
      <c r="E92" s="31" t="str">
        <f aca="false">IF($B$6=$C$6,IF(ABS(A92-$B$12)&lt;0.0000001,"효율","비효율"),IF(C92&gt;=$B$13,"효율","비효율"))</f>
        <v>효율</v>
      </c>
      <c r="F92" s="24" t="n">
        <f aca="false">IF(E92="효율",D92,"")</f>
        <v>0.103023298335862</v>
      </c>
      <c r="G92" s="24" t="n">
        <f aca="false">IF(E92="효율",C92,"")</f>
        <v>0.0632</v>
      </c>
      <c r="H92" s="21"/>
      <c r="I92" s="21"/>
      <c r="J92" s="21"/>
      <c r="K92" s="21"/>
      <c r="L92" s="21"/>
      <c r="M92" s="21"/>
      <c r="N92" s="21"/>
      <c r="O92" s="21"/>
      <c r="P92" s="21"/>
    </row>
    <row r="93" customFormat="false" ht="15" hidden="false" customHeight="false" outlineLevel="0" collapsed="false">
      <c r="A93" s="29" t="n">
        <v>0.68</v>
      </c>
      <c r="B93" s="30" t="n">
        <f aca="false">1-A93</f>
        <v>0.32</v>
      </c>
      <c r="C93" s="30" t="n">
        <f aca="false">A93*$B$6+B93*$C$6</f>
        <v>0.0628</v>
      </c>
      <c r="D93" s="30" t="n">
        <f aca="false">SQRT(MAX(0,A93^2*$B$7^2+B93^2*$C$7^2+2*A93*B93*$B$8*$B$7*$C$7))</f>
        <v>0.102278052386619</v>
      </c>
      <c r="E93" s="31" t="str">
        <f aca="false">IF($B$6=$C$6,IF(ABS(A93-$B$12)&lt;0.0000001,"효율","비효율"),IF(C93&gt;=$B$13,"효율","비효율"))</f>
        <v>효율</v>
      </c>
      <c r="F93" s="24" t="n">
        <f aca="false">IF(E93="효율",D93,"")</f>
        <v>0.102278052386619</v>
      </c>
      <c r="G93" s="24" t="n">
        <f aca="false">IF(E93="효율",C93,"")</f>
        <v>0.0628</v>
      </c>
      <c r="H93" s="21"/>
      <c r="I93" s="21"/>
      <c r="J93" s="21"/>
      <c r="K93" s="21"/>
      <c r="L93" s="21"/>
      <c r="M93" s="21"/>
      <c r="N93" s="21"/>
      <c r="O93" s="21"/>
      <c r="P93" s="21"/>
    </row>
    <row r="94" customFormat="false" ht="15" hidden="false" customHeight="false" outlineLevel="0" collapsed="false">
      <c r="A94" s="29" t="n">
        <v>0.69</v>
      </c>
      <c r="B94" s="30" t="n">
        <f aca="false">1-A94</f>
        <v>0.31</v>
      </c>
      <c r="C94" s="30" t="n">
        <f aca="false">A94*$B$6+B94*$C$6</f>
        <v>0.0624</v>
      </c>
      <c r="D94" s="30" t="n">
        <f aca="false">SQRT(MAX(0,A94^2*$B$7^2+B94^2*$C$7^2+2*A94*B94*$B$8*$B$7*$C$7))</f>
        <v>0.101568695964849</v>
      </c>
      <c r="E94" s="31" t="str">
        <f aca="false">IF($B$6=$C$6,IF(ABS(A94-$B$12)&lt;0.0000001,"효율","비효율"),IF(C94&gt;=$B$13,"효율","비효율"))</f>
        <v>효율</v>
      </c>
      <c r="F94" s="24" t="n">
        <f aca="false">IF(E94="효율",D94,"")</f>
        <v>0.101568695964849</v>
      </c>
      <c r="G94" s="24" t="n">
        <f aca="false">IF(E94="효율",C94,"")</f>
        <v>0.0624</v>
      </c>
      <c r="H94" s="21"/>
      <c r="I94" s="21"/>
      <c r="J94" s="21"/>
      <c r="K94" s="21"/>
      <c r="L94" s="21"/>
      <c r="M94" s="21"/>
      <c r="N94" s="21"/>
      <c r="O94" s="21"/>
      <c r="P94" s="21"/>
    </row>
    <row r="95" customFormat="false" ht="15" hidden="false" customHeight="false" outlineLevel="0" collapsed="false">
      <c r="A95" s="29" t="n">
        <v>0.7</v>
      </c>
      <c r="B95" s="30" t="n">
        <f aca="false">1-A95</f>
        <v>0.3</v>
      </c>
      <c r="C95" s="30" t="n">
        <f aca="false">A95*$B$6+B95*$C$6</f>
        <v>0.062</v>
      </c>
      <c r="D95" s="30" t="n">
        <f aca="false">SQRT(MAX(0,A95^2*$B$7^2+B95^2*$C$7^2+2*A95*B95*$B$8*$B$7*$C$7))</f>
        <v>0.100895986045036</v>
      </c>
      <c r="E95" s="31" t="str">
        <f aca="false">IF($B$6=$C$6,IF(ABS(A95-$B$12)&lt;0.0000001,"효율","비효율"),IF(C95&gt;=$B$13,"효율","비효율"))</f>
        <v>효율</v>
      </c>
      <c r="F95" s="24" t="n">
        <f aca="false">IF(E95="효율",D95,"")</f>
        <v>0.100895986045036</v>
      </c>
      <c r="G95" s="24" t="n">
        <f aca="false">IF(E95="효율",C95,"")</f>
        <v>0.062</v>
      </c>
      <c r="H95" s="21"/>
      <c r="I95" s="21"/>
      <c r="J95" s="21"/>
      <c r="K95" s="21"/>
      <c r="L95" s="21"/>
      <c r="M95" s="21"/>
      <c r="N95" s="21"/>
      <c r="O95" s="21"/>
      <c r="P95" s="21"/>
    </row>
    <row r="96" customFormat="false" ht="15" hidden="false" customHeight="false" outlineLevel="0" collapsed="false">
      <c r="A96" s="29" t="n">
        <v>0.71</v>
      </c>
      <c r="B96" s="30" t="n">
        <f aca="false">1-A96</f>
        <v>0.29</v>
      </c>
      <c r="C96" s="30" t="n">
        <f aca="false">A96*$B$6+B96*$C$6</f>
        <v>0.0616</v>
      </c>
      <c r="D96" s="30" t="n">
        <f aca="false">SQRT(MAX(0,A96^2*$B$7^2+B96^2*$C$7^2+2*A96*B96*$B$8*$B$7*$C$7))</f>
        <v>0.100260660281089</v>
      </c>
      <c r="E96" s="31" t="str">
        <f aca="false">IF($B$6=$C$6,IF(ABS(A96-$B$12)&lt;0.0000001,"효율","비효율"),IF(C96&gt;=$B$13,"효율","비효율"))</f>
        <v>효율</v>
      </c>
      <c r="F96" s="24" t="n">
        <f aca="false">IF(E96="효율",D96,"")</f>
        <v>0.100260660281089</v>
      </c>
      <c r="G96" s="24" t="n">
        <f aca="false">IF(E96="효율",C96,"")</f>
        <v>0.0616</v>
      </c>
      <c r="H96" s="21"/>
      <c r="I96" s="21"/>
      <c r="J96" s="21"/>
      <c r="K96" s="21"/>
      <c r="L96" s="21"/>
      <c r="M96" s="21"/>
      <c r="N96" s="21"/>
      <c r="O96" s="21"/>
      <c r="P96" s="21"/>
    </row>
    <row r="97" customFormat="false" ht="15" hidden="false" customHeight="false" outlineLevel="0" collapsed="false">
      <c r="A97" s="29" t="n">
        <v>0.72</v>
      </c>
      <c r="B97" s="30" t="n">
        <f aca="false">1-A97</f>
        <v>0.28</v>
      </c>
      <c r="C97" s="30" t="n">
        <f aca="false">A97*$B$6+B97*$C$6</f>
        <v>0.0612</v>
      </c>
      <c r="D97" s="30" t="n">
        <f aca="false">SQRT(MAX(0,A97^2*$B$7^2+B97^2*$C$7^2+2*A97*B97*$B$8*$B$7*$C$7))</f>
        <v>0.0996634336153436</v>
      </c>
      <c r="E97" s="31" t="str">
        <f aca="false">IF($B$6=$C$6,IF(ABS(A97-$B$12)&lt;0.0000001,"효율","비효율"),IF(C97&gt;=$B$13,"효율","비효율"))</f>
        <v>효율</v>
      </c>
      <c r="F97" s="24" t="n">
        <f aca="false">IF(E97="효율",D97,"")</f>
        <v>0.0996634336153436</v>
      </c>
      <c r="G97" s="24" t="n">
        <f aca="false">IF(E97="효율",C97,"")</f>
        <v>0.0612</v>
      </c>
      <c r="H97" s="21"/>
      <c r="I97" s="21"/>
      <c r="J97" s="21"/>
      <c r="K97" s="21"/>
      <c r="L97" s="21"/>
      <c r="M97" s="21"/>
      <c r="N97" s="21"/>
      <c r="O97" s="21"/>
      <c r="P97" s="21"/>
    </row>
    <row r="98" customFormat="false" ht="15" hidden="false" customHeight="false" outlineLevel="0" collapsed="false">
      <c r="A98" s="29" t="n">
        <v>0.73</v>
      </c>
      <c r="B98" s="30" t="n">
        <f aca="false">1-A98</f>
        <v>0.27</v>
      </c>
      <c r="C98" s="30" t="n">
        <f aca="false">A98*$B$6+B98*$C$6</f>
        <v>0.0608</v>
      </c>
      <c r="D98" s="30" t="n">
        <f aca="false">SQRT(MAX(0,A98^2*$B$7^2+B98^2*$C$7^2+2*A98*B98*$B$8*$B$7*$C$7))</f>
        <v>0.0991049948287169</v>
      </c>
      <c r="E98" s="31" t="str">
        <f aca="false">IF($B$6=$C$6,IF(ABS(A98-$B$12)&lt;0.0000001,"효율","비효율"),IF(C98&gt;=$B$13,"효율","비효율"))</f>
        <v>효율</v>
      </c>
      <c r="F98" s="24" t="n">
        <f aca="false">IF(E98="효율",D98,"")</f>
        <v>0.0991049948287169</v>
      </c>
      <c r="G98" s="24" t="n">
        <f aca="false">IF(E98="효율",C98,"")</f>
        <v>0.0608</v>
      </c>
      <c r="H98" s="21"/>
      <c r="I98" s="21"/>
      <c r="J98" s="21"/>
      <c r="K98" s="21"/>
      <c r="L98" s="21"/>
      <c r="M98" s="21"/>
      <c r="N98" s="21"/>
      <c r="O98" s="21"/>
      <c r="P98" s="21"/>
    </row>
    <row r="99" customFormat="false" ht="15" hidden="false" customHeight="false" outlineLevel="0" collapsed="false">
      <c r="A99" s="29" t="n">
        <v>0.74</v>
      </c>
      <c r="B99" s="30" t="n">
        <f aca="false">1-A99</f>
        <v>0.26</v>
      </c>
      <c r="C99" s="30" t="n">
        <f aca="false">A99*$B$6+B99*$C$6</f>
        <v>0.0604</v>
      </c>
      <c r="D99" s="30" t="n">
        <f aca="false">SQRT(MAX(0,A99^2*$B$7^2+B99^2*$C$7^2+2*A99*B99*$B$8*$B$7*$C$7))</f>
        <v>0.0985860030633153</v>
      </c>
      <c r="E99" s="31" t="str">
        <f aca="false">IF($B$6=$C$6,IF(ABS(A99-$B$12)&lt;0.0000001,"효율","비효율"),IF(C99&gt;=$B$13,"효율","비효율"))</f>
        <v>효율</v>
      </c>
      <c r="F99" s="24" t="n">
        <f aca="false">IF(E99="효율",D99,"")</f>
        <v>0.0985860030633153</v>
      </c>
      <c r="G99" s="24" t="n">
        <f aca="false">IF(E99="효율",C99,"")</f>
        <v>0.0604</v>
      </c>
      <c r="H99" s="21"/>
      <c r="I99" s="21"/>
      <c r="J99" s="21"/>
      <c r="K99" s="21"/>
      <c r="L99" s="21"/>
      <c r="M99" s="21"/>
      <c r="N99" s="21"/>
      <c r="O99" s="21"/>
      <c r="P99" s="21"/>
    </row>
    <row r="100" customFormat="false" ht="15" hidden="false" customHeight="false" outlineLevel="0" collapsed="false">
      <c r="A100" s="29" t="n">
        <v>0.75</v>
      </c>
      <c r="B100" s="30" t="n">
        <f aca="false">1-A100</f>
        <v>0.25</v>
      </c>
      <c r="C100" s="30" t="n">
        <f aca="false">A100*$B$6+B100*$C$6</f>
        <v>0.06</v>
      </c>
      <c r="D100" s="30" t="n">
        <f aca="false">SQRT(MAX(0,A100^2*$B$7^2+B100^2*$C$7^2+2*A100*B100*$B$8*$B$7*$C$7))</f>
        <v>0.0981070843517429</v>
      </c>
      <c r="E100" s="31" t="str">
        <f aca="false">IF($B$6=$C$6,IF(ABS(A100-$B$12)&lt;0.0000001,"효율","비효율"),IF(C100&gt;=$B$13,"효율","비효율"))</f>
        <v>효율</v>
      </c>
      <c r="F100" s="24" t="n">
        <f aca="false">IF(E100="효율",D100,"")</f>
        <v>0.0981070843517429</v>
      </c>
      <c r="G100" s="24" t="n">
        <f aca="false">IF(E100="효율",C100,"")</f>
        <v>0.06</v>
      </c>
      <c r="H100" s="21"/>
      <c r="I100" s="21"/>
      <c r="J100" s="21"/>
      <c r="K100" s="21"/>
      <c r="L100" s="21"/>
      <c r="M100" s="21"/>
      <c r="N100" s="21"/>
      <c r="O100" s="21"/>
      <c r="P100" s="21"/>
    </row>
    <row r="101" customFormat="false" ht="15" hidden="false" customHeight="false" outlineLevel="0" collapsed="false">
      <c r="A101" s="29" t="n">
        <v>0.76</v>
      </c>
      <c r="B101" s="30" t="n">
        <f aca="false">1-A101</f>
        <v>0.24</v>
      </c>
      <c r="C101" s="30" t="n">
        <f aca="false">A101*$B$6+B101*$C$6</f>
        <v>0.0596</v>
      </c>
      <c r="D101" s="30" t="n">
        <f aca="false">SQRT(MAX(0,A101^2*$B$7^2+B101^2*$C$7^2+2*A101*B101*$B$8*$B$7*$C$7))</f>
        <v>0.0976688281899604</v>
      </c>
      <c r="E101" s="31" t="str">
        <f aca="false">IF($B$6=$C$6,IF(ABS(A101-$B$12)&lt;0.0000001,"효율","비효율"),IF(C101&gt;=$B$13,"효율","비효율"))</f>
        <v>효율</v>
      </c>
      <c r="F101" s="24" t="n">
        <f aca="false">IF(E101="효율",D101,"")</f>
        <v>0.0976688281899604</v>
      </c>
      <c r="G101" s="24" t="n">
        <f aca="false">IF(E101="효율",C101,"")</f>
        <v>0.0596</v>
      </c>
      <c r="H101" s="21"/>
      <c r="I101" s="21"/>
      <c r="J101" s="21"/>
      <c r="K101" s="21"/>
      <c r="L101" s="21"/>
      <c r="M101" s="21"/>
      <c r="N101" s="21"/>
      <c r="O101" s="21"/>
      <c r="P101" s="21"/>
    </row>
    <row r="102" customFormat="false" ht="15" hidden="false" customHeight="false" outlineLevel="0" collapsed="false">
      <c r="A102" s="29" t="n">
        <v>0.77</v>
      </c>
      <c r="B102" s="30" t="n">
        <f aca="false">1-A102</f>
        <v>0.23</v>
      </c>
      <c r="C102" s="30" t="n">
        <f aca="false">A102*$B$6+B102*$C$6</f>
        <v>0.0592</v>
      </c>
      <c r="D102" s="30" t="n">
        <f aca="false">SQRT(MAX(0,A102^2*$B$7^2+B102^2*$C$7^2+2*A102*B102*$B$8*$B$7*$C$7))</f>
        <v>0.0972717841925396</v>
      </c>
      <c r="E102" s="31" t="str">
        <f aca="false">IF($B$6=$C$6,IF(ABS(A102-$B$12)&lt;0.0000001,"효율","비효율"),IF(C102&gt;=$B$13,"효율","비효율"))</f>
        <v>효율</v>
      </c>
      <c r="F102" s="24" t="n">
        <f aca="false">IF(E102="효율",D102,"")</f>
        <v>0.0972717841925396</v>
      </c>
      <c r="G102" s="24" t="n">
        <f aca="false">IF(E102="효율",C102,"")</f>
        <v>0.0592</v>
      </c>
      <c r="H102" s="21"/>
      <c r="I102" s="21"/>
      <c r="J102" s="21"/>
      <c r="K102" s="21"/>
      <c r="L102" s="21"/>
      <c r="M102" s="21"/>
      <c r="N102" s="21"/>
      <c r="O102" s="21"/>
      <c r="P102" s="21"/>
    </row>
    <row r="103" customFormat="false" ht="15" hidden="false" customHeight="false" outlineLevel="0" collapsed="false">
      <c r="A103" s="29" t="n">
        <v>0.78</v>
      </c>
      <c r="B103" s="30" t="n">
        <f aca="false">1-A103</f>
        <v>0.22</v>
      </c>
      <c r="C103" s="30" t="n">
        <f aca="false">A103*$B$6+B103*$C$6</f>
        <v>0.0588</v>
      </c>
      <c r="D103" s="30" t="n">
        <f aca="false">SQRT(MAX(0,A103^2*$B$7^2+B103^2*$C$7^2+2*A103*B103*$B$8*$B$7*$C$7))</f>
        <v>0.0969164588705138</v>
      </c>
      <c r="E103" s="31" t="str">
        <f aca="false">IF($B$6=$C$6,IF(ABS(A103-$B$12)&lt;0.0000001,"효율","비효율"),IF(C103&gt;=$B$13,"효율","비효율"))</f>
        <v>효율</v>
      </c>
      <c r="F103" s="24" t="n">
        <f aca="false">IF(E103="효율",D103,"")</f>
        <v>0.0969164588705138</v>
      </c>
      <c r="G103" s="24" t="n">
        <f aca="false">IF(E103="효율",C103,"")</f>
        <v>0.0588</v>
      </c>
      <c r="H103" s="21"/>
      <c r="I103" s="21"/>
      <c r="J103" s="21"/>
      <c r="K103" s="21"/>
      <c r="L103" s="21"/>
      <c r="M103" s="21"/>
      <c r="N103" s="21"/>
      <c r="O103" s="21"/>
      <c r="P103" s="21"/>
    </row>
    <row r="104" customFormat="false" ht="15" hidden="false" customHeight="false" outlineLevel="0" collapsed="false">
      <c r="A104" s="29" t="n">
        <v>0.79</v>
      </c>
      <c r="B104" s="30" t="n">
        <f aca="false">1-A104</f>
        <v>0.21</v>
      </c>
      <c r="C104" s="30" t="n">
        <f aca="false">A104*$B$6+B104*$C$6</f>
        <v>0.0584</v>
      </c>
      <c r="D104" s="30" t="n">
        <f aca="false">SQRT(MAX(0,A104^2*$B$7^2+B104^2*$C$7^2+2*A104*B104*$B$8*$B$7*$C$7))</f>
        <v>0.0966033125726028</v>
      </c>
      <c r="E104" s="31" t="str">
        <f aca="false">IF($B$6=$C$6,IF(ABS(A104-$B$12)&lt;0.0000001,"효율","비효율"),IF(C104&gt;=$B$13,"효율","비효율"))</f>
        <v>효율</v>
      </c>
      <c r="F104" s="24" t="n">
        <f aca="false">IF(E104="효율",D104,"")</f>
        <v>0.0966033125726028</v>
      </c>
      <c r="G104" s="24" t="n">
        <f aca="false">IF(E104="효율",C104,"")</f>
        <v>0.0584</v>
      </c>
      <c r="H104" s="21"/>
      <c r="I104" s="21"/>
      <c r="J104" s="21"/>
      <c r="K104" s="21"/>
      <c r="L104" s="21"/>
      <c r="M104" s="21"/>
      <c r="N104" s="21"/>
      <c r="O104" s="21"/>
      <c r="P104" s="21"/>
    </row>
    <row r="105" customFormat="false" ht="15" hidden="false" customHeight="false" outlineLevel="0" collapsed="false">
      <c r="A105" s="29" t="n">
        <v>0.8</v>
      </c>
      <c r="B105" s="30" t="n">
        <f aca="false">1-A105</f>
        <v>0.2</v>
      </c>
      <c r="C105" s="30" t="n">
        <f aca="false">A105*$B$6+B105*$C$6</f>
        <v>0.058</v>
      </c>
      <c r="D105" s="30" t="n">
        <f aca="false">SQRT(MAX(0,A105^2*$B$7^2+B105^2*$C$7^2+2*A105*B105*$B$8*$B$7*$C$7))</f>
        <v>0.0963327566303384</v>
      </c>
      <c r="E105" s="31" t="str">
        <f aca="false">IF($B$6=$C$6,IF(ABS(A105-$B$12)&lt;0.0000001,"효율","비효율"),IF(C105&gt;=$B$13,"효율","비효율"))</f>
        <v>효율</v>
      </c>
      <c r="F105" s="24" t="n">
        <f aca="false">IF(E105="효율",D105,"")</f>
        <v>0.0963327566303384</v>
      </c>
      <c r="G105" s="24" t="n">
        <f aca="false">IF(E105="효율",C105,"")</f>
        <v>0.058</v>
      </c>
      <c r="H105" s="21"/>
      <c r="I105" s="21"/>
      <c r="J105" s="21"/>
      <c r="K105" s="21"/>
      <c r="L105" s="21"/>
      <c r="M105" s="21"/>
      <c r="N105" s="21"/>
      <c r="O105" s="21"/>
      <c r="P105" s="21"/>
    </row>
    <row r="106" customFormat="false" ht="15" hidden="false" customHeight="false" outlineLevel="0" collapsed="false">
      <c r="A106" s="29" t="n">
        <v>0.81</v>
      </c>
      <c r="B106" s="30" t="n">
        <f aca="false">1-A106</f>
        <v>0.19</v>
      </c>
      <c r="C106" s="30" t="n">
        <f aca="false">A106*$B$6+B106*$C$6</f>
        <v>0.0576</v>
      </c>
      <c r="D106" s="30" t="n">
        <f aca="false">SQRT(MAX(0,A106^2*$B$7^2+B106^2*$C$7^2+2*A106*B106*$B$8*$B$7*$C$7))</f>
        <v>0.0961051507464611</v>
      </c>
      <c r="E106" s="31" t="str">
        <f aca="false">IF($B$6=$C$6,IF(ABS(A106-$B$12)&lt;0.0000001,"효율","비효율"),IF(C106&gt;=$B$13,"효율","비효율"))</f>
        <v>효율</v>
      </c>
      <c r="F106" s="24" t="n">
        <f aca="false">IF(E106="효율",D106,"")</f>
        <v>0.0961051507464611</v>
      </c>
      <c r="G106" s="24" t="n">
        <f aca="false">IF(E106="효율",C106,"")</f>
        <v>0.0576</v>
      </c>
      <c r="H106" s="21"/>
      <c r="I106" s="21"/>
      <c r="J106" s="21"/>
      <c r="K106" s="21"/>
      <c r="L106" s="21"/>
      <c r="M106" s="21"/>
      <c r="N106" s="21"/>
      <c r="O106" s="21"/>
      <c r="P106" s="21"/>
    </row>
    <row r="107" customFormat="false" ht="15" hidden="false" customHeight="false" outlineLevel="0" collapsed="false">
      <c r="A107" s="29" t="n">
        <v>0.82</v>
      </c>
      <c r="B107" s="30" t="n">
        <f aca="false">1-A107</f>
        <v>0.18</v>
      </c>
      <c r="C107" s="30" t="n">
        <f aca="false">A107*$B$6+B107*$C$6</f>
        <v>0.0572</v>
      </c>
      <c r="D107" s="30" t="n">
        <f aca="false">SQRT(MAX(0,A107^2*$B$7^2+B107^2*$C$7^2+2*A107*B107*$B$8*$B$7*$C$7))</f>
        <v>0.0959208006638811</v>
      </c>
      <c r="E107" s="31" t="str">
        <f aca="false">IF($B$6=$C$6,IF(ABS(A107-$B$12)&lt;0.0000001,"효율","비효율"),IF(C107&gt;=$B$13,"효율","비효율"))</f>
        <v>효율</v>
      </c>
      <c r="F107" s="24" t="n">
        <f aca="false">IF(E107="효율",D107,"")</f>
        <v>0.0959208006638811</v>
      </c>
      <c r="G107" s="24" t="n">
        <f aca="false">IF(E107="효율",C107,"")</f>
        <v>0.0572</v>
      </c>
      <c r="H107" s="21"/>
      <c r="I107" s="21"/>
      <c r="J107" s="21"/>
      <c r="K107" s="21"/>
      <c r="L107" s="21"/>
      <c r="M107" s="21"/>
      <c r="N107" s="21"/>
      <c r="O107" s="21"/>
      <c r="P107" s="21"/>
    </row>
    <row r="108" customFormat="false" ht="15" hidden="false" customHeight="false" outlineLevel="0" collapsed="false">
      <c r="A108" s="29" t="n">
        <v>0.83</v>
      </c>
      <c r="B108" s="30" t="n">
        <f aca="false">1-A108</f>
        <v>0.17</v>
      </c>
      <c r="C108" s="30" t="n">
        <f aca="false">A108*$B$6+B108*$C$6</f>
        <v>0.0568</v>
      </c>
      <c r="D108" s="30" t="n">
        <f aca="false">SQRT(MAX(0,A108^2*$B$7^2+B108^2*$C$7^2+2*A108*B108*$B$8*$B$7*$C$7))</f>
        <v>0.0957799561494993</v>
      </c>
      <c r="E108" s="31" t="str">
        <f aca="false">IF($B$6=$C$6,IF(ABS(A108-$B$12)&lt;0.0000001,"효율","비효율"),IF(C108&gt;=$B$13,"효율","비효율"))</f>
        <v>효율</v>
      </c>
      <c r="F108" s="24" t="n">
        <f aca="false">IF(E108="효율",D108,"")</f>
        <v>0.0957799561494993</v>
      </c>
      <c r="G108" s="24" t="n">
        <f aca="false">IF(E108="효율",C108,"")</f>
        <v>0.0568</v>
      </c>
      <c r="H108" s="21"/>
      <c r="I108" s="21"/>
      <c r="J108" s="21"/>
      <c r="K108" s="21"/>
      <c r="L108" s="21"/>
      <c r="M108" s="21"/>
      <c r="N108" s="21"/>
      <c r="O108" s="21"/>
      <c r="P108" s="21"/>
    </row>
    <row r="109" customFormat="false" ht="15" hidden="false" customHeight="false" outlineLevel="0" collapsed="false">
      <c r="A109" s="29" t="n">
        <v>0.84</v>
      </c>
      <c r="B109" s="30" t="n">
        <f aca="false">1-A109</f>
        <v>0.16</v>
      </c>
      <c r="C109" s="30" t="n">
        <f aca="false">A109*$B$6+B109*$C$6</f>
        <v>0.0564</v>
      </c>
      <c r="D109" s="30" t="n">
        <f aca="false">SQRT(MAX(0,A109^2*$B$7^2+B109^2*$C$7^2+2*A109*B109*$B$8*$B$7*$C$7))</f>
        <v>0.0956828093233053</v>
      </c>
      <c r="E109" s="31" t="str">
        <f aca="false">IF($B$6=$C$6,IF(ABS(A109-$B$12)&lt;0.0000001,"효율","비효율"),IF(C109&gt;=$B$13,"효율","비효율"))</f>
        <v>효율</v>
      </c>
      <c r="F109" s="24" t="n">
        <f aca="false">IF(E109="효율",D109,"")</f>
        <v>0.0956828093233053</v>
      </c>
      <c r="G109" s="24" t="n">
        <f aca="false">IF(E109="효율",C109,"")</f>
        <v>0.0564</v>
      </c>
      <c r="H109" s="21"/>
      <c r="I109" s="21"/>
      <c r="J109" s="21"/>
      <c r="K109" s="21"/>
      <c r="L109" s="21"/>
      <c r="M109" s="21"/>
      <c r="N109" s="21"/>
      <c r="O109" s="21"/>
      <c r="P109" s="21"/>
    </row>
    <row r="110" customFormat="false" ht="15" hidden="false" customHeight="false" outlineLevel="0" collapsed="false">
      <c r="A110" s="29" t="n">
        <v>0.85</v>
      </c>
      <c r="B110" s="30" t="n">
        <f aca="false">1-A110</f>
        <v>0.15</v>
      </c>
      <c r="C110" s="30" t="n">
        <f aca="false">A110*$B$6+B110*$C$6</f>
        <v>0.056</v>
      </c>
      <c r="D110" s="30" t="n">
        <f aca="false">SQRT(MAX(0,A110^2*$B$7^2+B110^2*$C$7^2+2*A110*B110*$B$8*$B$7*$C$7))</f>
        <v>0.0956294933584823</v>
      </c>
      <c r="E110" s="31" t="str">
        <f aca="false">IF($B$6=$C$6,IF(ABS(A110-$B$12)&lt;0.0000001,"효율","비효율"),IF(C110&gt;=$B$13,"효율","비효율"))</f>
        <v>효율</v>
      </c>
      <c r="F110" s="24" t="n">
        <f aca="false">IF(E110="효율",D110,"")</f>
        <v>0.0956294933584823</v>
      </c>
      <c r="G110" s="24" t="n">
        <f aca="false">IF(E110="효율",C110,"")</f>
        <v>0.056</v>
      </c>
      <c r="H110" s="21"/>
      <c r="I110" s="21"/>
      <c r="J110" s="21"/>
      <c r="K110" s="21"/>
      <c r="L110" s="21"/>
      <c r="M110" s="21"/>
      <c r="N110" s="21"/>
      <c r="O110" s="21"/>
      <c r="P110" s="21"/>
    </row>
    <row r="111" customFormat="false" ht="15" hidden="false" customHeight="false" outlineLevel="0" collapsed="false">
      <c r="A111" s="29" t="n">
        <v>0.86</v>
      </c>
      <c r="B111" s="30" t="n">
        <f aca="false">1-A111</f>
        <v>0.14</v>
      </c>
      <c r="C111" s="30" t="n">
        <f aca="false">A111*$B$6+B111*$C$6</f>
        <v>0.0556</v>
      </c>
      <c r="D111" s="30" t="n">
        <f aca="false">SQRT(MAX(0,A111^2*$B$7^2+B111^2*$C$7^2+2*A111*B111*$B$8*$B$7*$C$7))</f>
        <v>0.0956200815728579</v>
      </c>
      <c r="E111" s="31" t="str">
        <f aca="false">IF($B$6=$C$6,IF(ABS(A111-$B$12)&lt;0.0000001,"효율","비효율"),IF(C111&gt;=$B$13,"효율","비효율"))</f>
        <v>비효율</v>
      </c>
      <c r="F111" s="24" t="str">
        <f aca="false">IF(E111="효율",D111,"")</f>
        <v/>
      </c>
      <c r="G111" s="24" t="str">
        <f aca="false">IF(E111="효율",C111,"")</f>
        <v/>
      </c>
      <c r="H111" s="21"/>
      <c r="I111" s="21"/>
      <c r="J111" s="21"/>
      <c r="K111" s="21"/>
      <c r="L111" s="21"/>
      <c r="M111" s="21"/>
      <c r="N111" s="21"/>
      <c r="O111" s="21"/>
      <c r="P111" s="21"/>
    </row>
    <row r="112" customFormat="false" ht="15" hidden="false" customHeight="false" outlineLevel="0" collapsed="false">
      <c r="A112" s="29" t="n">
        <v>0.87</v>
      </c>
      <c r="B112" s="30" t="n">
        <f aca="false">1-A112</f>
        <v>0.13</v>
      </c>
      <c r="C112" s="30" t="n">
        <f aca="false">A112*$B$6+B112*$C$6</f>
        <v>0.0552</v>
      </c>
      <c r="D112" s="30" t="n">
        <f aca="false">SQRT(MAX(0,A112^2*$B$7^2+B112^2*$C$7^2+2*A112*B112*$B$8*$B$7*$C$7))</f>
        <v>0.0956545869260853</v>
      </c>
      <c r="E112" s="31" t="str">
        <f aca="false">IF($B$6=$C$6,IF(ABS(A112-$B$12)&lt;0.0000001,"효율","비효율"),IF(C112&gt;=$B$13,"효율","비효율"))</f>
        <v>비효율</v>
      </c>
      <c r="F112" s="24" t="str">
        <f aca="false">IF(E112="효율",D112,"")</f>
        <v/>
      </c>
      <c r="G112" s="24" t="str">
        <f aca="false">IF(E112="효율",C112,"")</f>
        <v/>
      </c>
      <c r="H112" s="21"/>
      <c r="I112" s="21"/>
      <c r="J112" s="21"/>
      <c r="K112" s="21"/>
      <c r="L112" s="21"/>
      <c r="M112" s="21"/>
      <c r="N112" s="21"/>
      <c r="O112" s="21"/>
      <c r="P112" s="21"/>
    </row>
    <row r="113" customFormat="false" ht="15" hidden="false" customHeight="false" outlineLevel="0" collapsed="false">
      <c r="A113" s="29" t="n">
        <v>0.88</v>
      </c>
      <c r="B113" s="30" t="n">
        <f aca="false">1-A113</f>
        <v>0.12</v>
      </c>
      <c r="C113" s="30" t="n">
        <f aca="false">A113*$B$6+B113*$C$6</f>
        <v>0.0548</v>
      </c>
      <c r="D113" s="30" t="n">
        <f aca="false">SQRT(MAX(0,A113^2*$B$7^2+B113^2*$C$7^2+2*A113*B113*$B$8*$B$7*$C$7))</f>
        <v>0.0957329619305702</v>
      </c>
      <c r="E113" s="31" t="str">
        <f aca="false">IF($B$6=$C$6,IF(ABS(A113-$B$12)&lt;0.0000001,"효율","비효율"),IF(C113&gt;=$B$13,"효율","비효율"))</f>
        <v>비효율</v>
      </c>
      <c r="F113" s="24" t="str">
        <f aca="false">IF(E113="효율",D113,"")</f>
        <v/>
      </c>
      <c r="G113" s="24" t="str">
        <f aca="false">IF(E113="효율",C113,"")</f>
        <v/>
      </c>
      <c r="H113" s="21"/>
      <c r="I113" s="21"/>
      <c r="J113" s="21"/>
      <c r="K113" s="21"/>
      <c r="L113" s="21"/>
      <c r="M113" s="21"/>
      <c r="N113" s="21"/>
      <c r="O113" s="21"/>
      <c r="P113" s="21"/>
    </row>
    <row r="114" customFormat="false" ht="15" hidden="false" customHeight="false" outlineLevel="0" collapsed="false">
      <c r="A114" s="29" t="n">
        <v>0.89</v>
      </c>
      <c r="B114" s="30" t="n">
        <f aca="false">1-A114</f>
        <v>0.11</v>
      </c>
      <c r="C114" s="30" t="n">
        <f aca="false">A114*$B$6+B114*$C$6</f>
        <v>0.0544</v>
      </c>
      <c r="D114" s="30" t="n">
        <f aca="false">SQRT(MAX(0,A114^2*$B$7^2+B114^2*$C$7^2+2*A114*B114*$B$8*$B$7*$C$7))</f>
        <v>0.0958550989775714</v>
      </c>
      <c r="E114" s="31" t="str">
        <f aca="false">IF($B$6=$C$6,IF(ABS(A114-$B$12)&lt;0.0000001,"효율","비효율"),IF(C114&gt;=$B$13,"효율","비효율"))</f>
        <v>비효율</v>
      </c>
      <c r="F114" s="24" t="str">
        <f aca="false">IF(E114="효율",D114,"")</f>
        <v/>
      </c>
      <c r="G114" s="24" t="str">
        <f aca="false">IF(E114="효율",C114,"")</f>
        <v/>
      </c>
      <c r="H114" s="21"/>
      <c r="I114" s="21"/>
      <c r="J114" s="21"/>
      <c r="K114" s="21"/>
      <c r="L114" s="21"/>
      <c r="M114" s="21"/>
      <c r="N114" s="21"/>
      <c r="O114" s="21"/>
      <c r="P114" s="21"/>
    </row>
    <row r="115" customFormat="false" ht="15" hidden="false" customHeight="false" outlineLevel="0" collapsed="false">
      <c r="A115" s="29" t="n">
        <v>0.9</v>
      </c>
      <c r="B115" s="30" t="n">
        <f aca="false">1-A115</f>
        <v>0.1</v>
      </c>
      <c r="C115" s="30" t="n">
        <f aca="false">A115*$B$6+B115*$C$6</f>
        <v>0.054</v>
      </c>
      <c r="D115" s="30" t="n">
        <f aca="false">SQRT(MAX(0,A115^2*$B$7^2+B115^2*$C$7^2+2*A115*B115*$B$8*$B$7*$C$7))</f>
        <v>0.0960208310732624</v>
      </c>
      <c r="E115" s="31" t="str">
        <f aca="false">IF($B$6=$C$6,IF(ABS(A115-$B$12)&lt;0.0000001,"효율","비효율"),IF(C115&gt;=$B$13,"효율","비효율"))</f>
        <v>비효율</v>
      </c>
      <c r="F115" s="24" t="str">
        <f aca="false">IF(E115="효율",D115,"")</f>
        <v/>
      </c>
      <c r="G115" s="24" t="str">
        <f aca="false">IF(E115="효율",C115,"")</f>
        <v/>
      </c>
      <c r="H115" s="21"/>
      <c r="I115" s="21"/>
      <c r="J115" s="21"/>
      <c r="K115" s="21"/>
      <c r="L115" s="21"/>
      <c r="M115" s="21"/>
      <c r="N115" s="21"/>
      <c r="O115" s="21"/>
      <c r="P115" s="21"/>
    </row>
    <row r="116" customFormat="false" ht="15" hidden="false" customHeight="false" outlineLevel="0" collapsed="false">
      <c r="A116" s="29" t="n">
        <v>0.91</v>
      </c>
      <c r="B116" s="30" t="n">
        <f aca="false">1-A116</f>
        <v>0.09</v>
      </c>
      <c r="C116" s="30" t="n">
        <f aca="false">A116*$B$6+B116*$C$6</f>
        <v>0.0536</v>
      </c>
      <c r="D116" s="30" t="n">
        <f aca="false">SQRT(MAX(0,A116^2*$B$7^2+B116^2*$C$7^2+2*A116*B116*$B$8*$B$7*$C$7))</f>
        <v>0.096229932973062</v>
      </c>
      <c r="E116" s="31" t="str">
        <f aca="false">IF($B$6=$C$6,IF(ABS(A116-$B$12)&lt;0.0000001,"효율","비효율"),IF(C116&gt;=$B$13,"효율","비효율"))</f>
        <v>비효율</v>
      </c>
      <c r="F116" s="24" t="str">
        <f aca="false">IF(E116="효율",D116,"")</f>
        <v/>
      </c>
      <c r="G116" s="24" t="str">
        <f aca="false">IF(E116="효율",C116,"")</f>
        <v/>
      </c>
      <c r="H116" s="21"/>
      <c r="I116" s="21"/>
      <c r="J116" s="21"/>
      <c r="K116" s="21"/>
      <c r="L116" s="21"/>
      <c r="M116" s="21"/>
      <c r="N116" s="21"/>
      <c r="O116" s="21"/>
      <c r="P116" s="21"/>
    </row>
    <row r="117" customFormat="false" ht="15" hidden="false" customHeight="false" outlineLevel="0" collapsed="false">
      <c r="A117" s="29" t="n">
        <v>0.92</v>
      </c>
      <c r="B117" s="30" t="n">
        <f aca="false">1-A117</f>
        <v>0.08</v>
      </c>
      <c r="C117" s="30" t="n">
        <f aca="false">A117*$B$6+B117*$C$6</f>
        <v>0.0532</v>
      </c>
      <c r="D117" s="30" t="n">
        <f aca="false">SQRT(MAX(0,A117^2*$B$7^2+B117^2*$C$7^2+2*A117*B117*$B$8*$B$7*$C$7))</f>
        <v>0.0964821226963835</v>
      </c>
      <c r="E117" s="31" t="str">
        <f aca="false">IF($B$6=$C$6,IF(ABS(A117-$B$12)&lt;0.0000001,"효율","비효율"),IF(C117&gt;=$B$13,"효율","비효율"))</f>
        <v>비효율</v>
      </c>
      <c r="F117" s="24" t="str">
        <f aca="false">IF(E117="효율",D117,"")</f>
        <v/>
      </c>
      <c r="G117" s="24" t="str">
        <f aca="false">IF(E117="효율",C117,"")</f>
        <v/>
      </c>
      <c r="H117" s="21"/>
      <c r="I117" s="21"/>
      <c r="J117" s="21"/>
      <c r="K117" s="21"/>
      <c r="L117" s="21"/>
      <c r="M117" s="21"/>
      <c r="N117" s="21"/>
      <c r="O117" s="21"/>
      <c r="P117" s="21"/>
    </row>
    <row r="118" customFormat="false" ht="15" hidden="false" customHeight="false" outlineLevel="0" collapsed="false">
      <c r="A118" s="29" t="n">
        <v>0.93</v>
      </c>
      <c r="B118" s="30" t="n">
        <f aca="false">1-A118</f>
        <v>0.07</v>
      </c>
      <c r="C118" s="30" t="n">
        <f aca="false">A118*$B$6+B118*$C$6</f>
        <v>0.0528</v>
      </c>
      <c r="D118" s="30" t="n">
        <f aca="false">SQRT(MAX(0,A118^2*$B$7^2+B118^2*$C$7^2+2*A118*B118*$B$8*$B$7*$C$7))</f>
        <v>0.0967770633983074</v>
      </c>
      <c r="E118" s="31" t="str">
        <f aca="false">IF($B$6=$C$6,IF(ABS(A118-$B$12)&lt;0.0000001,"효율","비효율"),IF(C118&gt;=$B$13,"효율","비효율"))</f>
        <v>비효율</v>
      </c>
      <c r="F118" s="24" t="str">
        <f aca="false">IF(E118="효율",D118,"")</f>
        <v/>
      </c>
      <c r="G118" s="24" t="str">
        <f aca="false">IF(E118="효율",C118,"")</f>
        <v/>
      </c>
      <c r="H118" s="21"/>
      <c r="I118" s="21"/>
      <c r="J118" s="21"/>
      <c r="K118" s="21"/>
      <c r="L118" s="21"/>
      <c r="M118" s="21"/>
      <c r="N118" s="21"/>
      <c r="O118" s="21"/>
      <c r="P118" s="21"/>
    </row>
    <row r="119" customFormat="false" ht="15" hidden="false" customHeight="false" outlineLevel="0" collapsed="false">
      <c r="A119" s="29" t="n">
        <v>0.94</v>
      </c>
      <c r="B119" s="30" t="n">
        <f aca="false">1-A119</f>
        <v>0.0600000000000001</v>
      </c>
      <c r="C119" s="30" t="n">
        <f aca="false">A119*$B$6+B119*$C$6</f>
        <v>0.0524</v>
      </c>
      <c r="D119" s="30" t="n">
        <f aca="false">SQRT(MAX(0,A119^2*$B$7^2+B119^2*$C$7^2+2*A119*B119*$B$8*$B$7*$C$7))</f>
        <v>0.0971143655696726</v>
      </c>
      <c r="E119" s="31" t="str">
        <f aca="false">IF($B$6=$C$6,IF(ABS(A119-$B$12)&lt;0.0000001,"효율","비효율"),IF(C119&gt;=$B$13,"효율","비효율"))</f>
        <v>비효율</v>
      </c>
      <c r="F119" s="24" t="str">
        <f aca="false">IF(E119="효율",D119,"")</f>
        <v/>
      </c>
      <c r="G119" s="24" t="str">
        <f aca="false">IF(E119="효율",C119,"")</f>
        <v/>
      </c>
      <c r="H119" s="21"/>
      <c r="I119" s="21"/>
      <c r="J119" s="21"/>
      <c r="K119" s="21"/>
      <c r="L119" s="21"/>
      <c r="M119" s="21"/>
      <c r="N119" s="21"/>
      <c r="O119" s="21"/>
      <c r="P119" s="21"/>
    </row>
    <row r="120" customFormat="false" ht="15" hidden="false" customHeight="false" outlineLevel="0" collapsed="false">
      <c r="A120" s="29" t="n">
        <v>0.95</v>
      </c>
      <c r="B120" s="30" t="n">
        <f aca="false">1-A120</f>
        <v>0.05</v>
      </c>
      <c r="C120" s="30" t="n">
        <f aca="false">A120*$B$6+B120*$C$6</f>
        <v>0.052</v>
      </c>
      <c r="D120" s="30" t="n">
        <f aca="false">SQRT(MAX(0,A120^2*$B$7^2+B120^2*$C$7^2+2*A120*B120*$B$8*$B$7*$C$7))</f>
        <v>0.0974935895328508</v>
      </c>
      <c r="E120" s="31" t="str">
        <f aca="false">IF($B$6=$C$6,IF(ABS(A120-$B$12)&lt;0.0000001,"효율","비효율"),IF(C120&gt;=$B$13,"효율","비효율"))</f>
        <v>비효율</v>
      </c>
      <c r="F120" s="24" t="str">
        <f aca="false">IF(E120="효율",D120,"")</f>
        <v/>
      </c>
      <c r="G120" s="24" t="str">
        <f aca="false">IF(E120="효율",C120,"")</f>
        <v/>
      </c>
      <c r="H120" s="21"/>
      <c r="I120" s="21"/>
      <c r="J120" s="21"/>
      <c r="K120" s="21"/>
      <c r="L120" s="21"/>
      <c r="M120" s="21"/>
      <c r="N120" s="21"/>
      <c r="O120" s="21"/>
      <c r="P120" s="21"/>
    </row>
    <row r="121" customFormat="false" ht="15" hidden="false" customHeight="false" outlineLevel="0" collapsed="false">
      <c r="A121" s="29" t="n">
        <v>0.96</v>
      </c>
      <c r="B121" s="30" t="n">
        <f aca="false">1-A121</f>
        <v>0.04</v>
      </c>
      <c r="C121" s="30" t="n">
        <f aca="false">A121*$B$6+B121*$C$6</f>
        <v>0.0516</v>
      </c>
      <c r="D121" s="30" t="n">
        <f aca="false">SQRT(MAX(0,A121^2*$B$7^2+B121^2*$C$7^2+2*A121*B121*$B$8*$B$7*$C$7))</f>
        <v>0.0979142481970832</v>
      </c>
      <c r="E121" s="31" t="str">
        <f aca="false">IF($B$6=$C$6,IF(ABS(A121-$B$12)&lt;0.0000001,"효율","비효율"),IF(C121&gt;=$B$13,"효율","비효율"))</f>
        <v>비효율</v>
      </c>
      <c r="F121" s="24" t="str">
        <f aca="false">IF(E121="효율",D121,"")</f>
        <v/>
      </c>
      <c r="G121" s="24" t="str">
        <f aca="false">IF(E121="효율",C121,"")</f>
        <v/>
      </c>
      <c r="H121" s="21"/>
      <c r="I121" s="21"/>
      <c r="J121" s="21"/>
      <c r="K121" s="21"/>
      <c r="L121" s="21"/>
      <c r="M121" s="21"/>
      <c r="N121" s="21"/>
      <c r="O121" s="21"/>
      <c r="P121" s="21"/>
    </row>
    <row r="122" customFormat="false" ht="15" hidden="false" customHeight="false" outlineLevel="0" collapsed="false">
      <c r="A122" s="29" t="n">
        <v>0.97</v>
      </c>
      <c r="B122" s="30" t="n">
        <f aca="false">1-A122</f>
        <v>0.03</v>
      </c>
      <c r="C122" s="30" t="n">
        <f aca="false">A122*$B$6+B122*$C$6</f>
        <v>0.0512</v>
      </c>
      <c r="D122" s="30" t="n">
        <f aca="false">SQRT(MAX(0,A122^2*$B$7^2+B122^2*$C$7^2+2*A122*B122*$B$8*$B$7*$C$7))</f>
        <v>0.0983758100347845</v>
      </c>
      <c r="E122" s="31" t="str">
        <f aca="false">IF($B$6=$C$6,IF(ABS(A122-$B$12)&lt;0.0000001,"효율","비효율"),IF(C122&gt;=$B$13,"효율","비효율"))</f>
        <v>비효율</v>
      </c>
      <c r="F122" s="24" t="str">
        <f aca="false">IF(E122="효율",D122,"")</f>
        <v/>
      </c>
      <c r="G122" s="24" t="str">
        <f aca="false">IF(E122="효율",C122,"")</f>
        <v/>
      </c>
      <c r="H122" s="21"/>
      <c r="I122" s="21"/>
      <c r="J122" s="21"/>
      <c r="K122" s="21"/>
      <c r="L122" s="21"/>
      <c r="M122" s="21"/>
      <c r="N122" s="21"/>
      <c r="O122" s="21"/>
      <c r="P122" s="21"/>
    </row>
    <row r="123" customFormat="false" ht="15" hidden="false" customHeight="false" outlineLevel="0" collapsed="false">
      <c r="A123" s="29" t="n">
        <v>0.98</v>
      </c>
      <c r="B123" s="30" t="n">
        <f aca="false">1-A123</f>
        <v>0.02</v>
      </c>
      <c r="C123" s="30" t="n">
        <f aca="false">A123*$B$6+B123*$C$6</f>
        <v>0.0508</v>
      </c>
      <c r="D123" s="30" t="n">
        <f aca="false">SQRT(MAX(0,A123^2*$B$7^2+B123^2*$C$7^2+2*A123*B123*$B$8*$B$7*$C$7))</f>
        <v>0.0988777022386746</v>
      </c>
      <c r="E123" s="31" t="str">
        <f aca="false">IF($B$6=$C$6,IF(ABS(A123-$B$12)&lt;0.0000001,"효율","비효율"),IF(C123&gt;=$B$13,"효율","비효율"))</f>
        <v>비효율</v>
      </c>
      <c r="F123" s="24" t="str">
        <f aca="false">IF(E123="효율",D123,"")</f>
        <v/>
      </c>
      <c r="G123" s="24" t="str">
        <f aca="false">IF(E123="효율",C123,"")</f>
        <v/>
      </c>
      <c r="H123" s="21"/>
      <c r="I123" s="21"/>
      <c r="J123" s="21"/>
      <c r="K123" s="21"/>
      <c r="L123" s="21"/>
      <c r="M123" s="21"/>
      <c r="N123" s="21"/>
      <c r="O123" s="21"/>
      <c r="P123" s="21"/>
    </row>
    <row r="124" customFormat="false" ht="15" hidden="false" customHeight="false" outlineLevel="0" collapsed="false">
      <c r="A124" s="29" t="n">
        <v>0.99</v>
      </c>
      <c r="B124" s="30" t="n">
        <f aca="false">1-A124</f>
        <v>0.01</v>
      </c>
      <c r="C124" s="30" t="n">
        <f aca="false">A124*$B$6+B124*$C$6</f>
        <v>0.0504</v>
      </c>
      <c r="D124" s="30" t="n">
        <f aca="false">SQRT(MAX(0,A124^2*$B$7^2+B124^2*$C$7^2+2*A124*B124*$B$8*$B$7*$C$7))</f>
        <v>0.0994193140189571</v>
      </c>
      <c r="E124" s="31" t="str">
        <f aca="false">IF($B$6=$C$6,IF(ABS(A124-$B$12)&lt;0.0000001,"효율","비효율"),IF(C124&gt;=$B$13,"효율","비효율"))</f>
        <v>비효율</v>
      </c>
      <c r="F124" s="24" t="str">
        <f aca="false">IF(E124="효율",D124,"")</f>
        <v/>
      </c>
      <c r="G124" s="24" t="str">
        <f aca="false">IF(E124="효율",C124,"")</f>
        <v/>
      </c>
      <c r="H124" s="21"/>
      <c r="I124" s="21"/>
      <c r="J124" s="21"/>
      <c r="K124" s="21"/>
      <c r="L124" s="21"/>
      <c r="M124" s="21"/>
      <c r="N124" s="21"/>
      <c r="O124" s="21"/>
      <c r="P124" s="21"/>
    </row>
    <row r="125" customFormat="false" ht="15" hidden="false" customHeight="false" outlineLevel="0" collapsed="false">
      <c r="A125" s="29" t="n">
        <v>1</v>
      </c>
      <c r="B125" s="30" t="n">
        <f aca="false">1-A125</f>
        <v>0</v>
      </c>
      <c r="C125" s="30" t="n">
        <f aca="false">A125*$B$6+B125*$C$6</f>
        <v>0.05</v>
      </c>
      <c r="D125" s="30" t="n">
        <f aca="false">SQRT(MAX(0,A125^2*$B$7^2+B125^2*$C$7^2+2*A125*B125*$B$8*$B$7*$C$7))</f>
        <v>0.1</v>
      </c>
      <c r="E125" s="31" t="str">
        <f aca="false">IF($B$6=$C$6,IF(ABS(A125-$B$12)&lt;0.0000001,"효율","비효율"),IF(C125&gt;=$B$13,"효율","비효율"))</f>
        <v>비효율</v>
      </c>
      <c r="F125" s="24" t="str">
        <f aca="false">IF(E125="효율",D125,"")</f>
        <v/>
      </c>
      <c r="G125" s="24" t="str">
        <f aca="false">IF(E125="효율",C125,"")</f>
        <v/>
      </c>
      <c r="H125" s="21"/>
      <c r="I125" s="21"/>
      <c r="J125" s="21"/>
      <c r="K125" s="21"/>
      <c r="L125" s="21"/>
      <c r="M125" s="21"/>
      <c r="N125" s="21"/>
      <c r="O125" s="21"/>
      <c r="P125" s="21"/>
    </row>
    <row r="126" customFormat="false" ht="15" hidden="false" customHeight="false" outlineLevel="0" collapsed="false">
      <c r="A126" s="30" t="n">
        <f aca="false">$B$12</f>
        <v>0.857142857142857</v>
      </c>
      <c r="B126" s="30" t="n">
        <f aca="false">1-A126</f>
        <v>0.142857142857143</v>
      </c>
      <c r="C126" s="30" t="n">
        <f aca="false">A126*$B$6+B126*$C$6</f>
        <v>0.0557142857142857</v>
      </c>
      <c r="D126" s="30" t="n">
        <f aca="false">SQRT(MAX(0,A126^2*$B$7^2+B126^2*$C$7^2+2*A126*B126*$B$8*$B$7*$C$7))</f>
        <v>0.0956182887467515</v>
      </c>
      <c r="E126" s="31" t="str">
        <f aca="false">IF($B$6=$C$6,IF(ABS(A126-$B$12)&lt;0.0000001,"효율","비효율"),IF(C126&gt;=$B$13,"효율","비효율"))</f>
        <v>효율</v>
      </c>
      <c r="F126" s="24" t="n">
        <f aca="false">IF(E126="효율",D126,"")</f>
        <v>0.0956182887467515</v>
      </c>
      <c r="G126" s="24" t="n">
        <f aca="false">IF(E126="효율",C126,"")</f>
        <v>0.0557142857142857</v>
      </c>
      <c r="H126" s="21"/>
      <c r="I126" s="21"/>
      <c r="J126" s="21"/>
      <c r="K126" s="21"/>
      <c r="L126" s="21"/>
      <c r="M126" s="21"/>
      <c r="N126" s="21"/>
      <c r="O126" s="21"/>
      <c r="P126" s="21"/>
    </row>
  </sheetData>
  <mergeCells count="16">
    <mergeCell ref="A2:H2"/>
    <mergeCell ref="J2:P3"/>
    <mergeCell ref="A3:H3"/>
    <mergeCell ref="J5:P6"/>
    <mergeCell ref="K7:P7"/>
    <mergeCell ref="J8:J9"/>
    <mergeCell ref="K8:P9"/>
    <mergeCell ref="J11:P12"/>
    <mergeCell ref="K13:P13"/>
    <mergeCell ref="J14:J15"/>
    <mergeCell ref="K14:P15"/>
    <mergeCell ref="J17:P18"/>
    <mergeCell ref="A18:H21"/>
    <mergeCell ref="K19:P19"/>
    <mergeCell ref="J20:J21"/>
    <mergeCell ref="K20:P21"/>
  </mergeCells>
  <dataValidations count="1">
    <dataValidation allowBlank="false" errorStyle="stop" operator="between" showDropDown="false" showErrorMessage="false" showInputMessage="false" sqref="B8" type="decimal">
      <formula1>-1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5C7B"/>
    <pageSetUpPr fitToPage="false"/>
  </sheetPr>
  <dimension ref="A1:S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5"/>
    <col collapsed="false" customWidth="true" hidden="false" outlineLevel="0" max="9" min="9" style="0" width="3"/>
    <col collapsed="false" customWidth="true" hidden="false" outlineLevel="0" max="16" min="10" style="0" width="12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3" hidden="false" customHeight="true" outlineLevel="0" collapsed="false">
      <c r="A2" s="13" t="s">
        <v>18</v>
      </c>
      <c r="B2" s="13"/>
      <c r="C2" s="13"/>
      <c r="D2" s="13"/>
      <c r="E2" s="13"/>
      <c r="F2" s="13"/>
      <c r="G2" s="13"/>
      <c r="H2" s="13"/>
      <c r="I2" s="1"/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</row>
    <row r="3" customFormat="false" ht="23" hidden="false" customHeight="true" outlineLevel="0" collapsed="false">
      <c r="A3" s="4" t="s">
        <v>57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1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</row>
    <row r="4" customFormat="false" ht="23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5" hidden="false" customHeight="true" outlineLevel="0" collapsed="false">
      <c r="A5" s="7" t="s">
        <v>82</v>
      </c>
      <c r="B5" s="17" t="s">
        <v>83</v>
      </c>
      <c r="C5" s="17" t="s">
        <v>84</v>
      </c>
      <c r="D5" s="17" t="s">
        <v>128</v>
      </c>
      <c r="E5" s="1"/>
      <c r="F5" s="1"/>
      <c r="G5" s="1"/>
      <c r="H5" s="1"/>
      <c r="I5" s="1"/>
      <c r="J5" s="3"/>
      <c r="K5" s="3" t="s">
        <v>129</v>
      </c>
      <c r="L5" s="3" t="s">
        <v>129</v>
      </c>
      <c r="M5" s="3" t="s">
        <v>129</v>
      </c>
      <c r="N5" s="3" t="s">
        <v>129</v>
      </c>
      <c r="O5" s="3" t="s">
        <v>129</v>
      </c>
      <c r="P5" s="3" t="s">
        <v>129</v>
      </c>
    </row>
    <row r="6" customFormat="false" ht="25" hidden="false" customHeight="true" outlineLevel="0" collapsed="false">
      <c r="A6" s="8" t="s">
        <v>116</v>
      </c>
      <c r="B6" s="22" t="n">
        <v>0.04</v>
      </c>
      <c r="C6" s="22" t="n">
        <v>0.07</v>
      </c>
      <c r="D6" s="22" t="n">
        <v>0.1</v>
      </c>
      <c r="E6" s="1"/>
      <c r="F6" s="1"/>
      <c r="G6" s="1"/>
      <c r="H6" s="1"/>
      <c r="I6" s="1"/>
      <c r="J6" s="3" t="s">
        <v>129</v>
      </c>
      <c r="K6" s="3" t="s">
        <v>129</v>
      </c>
      <c r="L6" s="3" t="s">
        <v>129</v>
      </c>
      <c r="M6" s="3" t="s">
        <v>129</v>
      </c>
      <c r="N6" s="3" t="s">
        <v>129</v>
      </c>
      <c r="O6" s="3" t="s">
        <v>129</v>
      </c>
      <c r="P6" s="3" t="s">
        <v>129</v>
      </c>
    </row>
    <row r="7" customFormat="false" ht="26" hidden="false" customHeight="true" outlineLevel="0" collapsed="false">
      <c r="A7" s="8" t="s">
        <v>87</v>
      </c>
      <c r="B7" s="22" t="n">
        <v>0.08</v>
      </c>
      <c r="C7" s="22" t="n">
        <v>0.14</v>
      </c>
      <c r="D7" s="22" t="n">
        <v>0.22</v>
      </c>
      <c r="E7" s="1"/>
      <c r="F7" s="1"/>
      <c r="G7" s="1"/>
      <c r="H7" s="1"/>
      <c r="I7" s="1"/>
      <c r="J7" s="15" t="s">
        <v>63</v>
      </c>
      <c r="K7" s="6"/>
      <c r="L7" s="6"/>
      <c r="M7" s="6"/>
      <c r="N7" s="6"/>
      <c r="O7" s="6"/>
      <c r="P7" s="6"/>
    </row>
    <row r="8" customFormat="false" ht="26" hidden="false" customHeight="true" outlineLevel="0" collapsed="false">
      <c r="A8" s="8" t="s">
        <v>130</v>
      </c>
      <c r="B8" s="22" t="n">
        <v>0.4</v>
      </c>
      <c r="C8" s="22" t="n">
        <v>0.4</v>
      </c>
      <c r="D8" s="22" t="n">
        <v>0.2</v>
      </c>
      <c r="E8" s="1"/>
      <c r="F8" s="1"/>
      <c r="G8" s="1"/>
      <c r="H8" s="1"/>
      <c r="I8" s="1"/>
      <c r="J8" s="15" t="s">
        <v>65</v>
      </c>
      <c r="K8" s="6"/>
      <c r="L8" s="6"/>
      <c r="M8" s="6"/>
      <c r="N8" s="6"/>
      <c r="O8" s="6"/>
      <c r="P8" s="6"/>
    </row>
    <row r="9" customFormat="false" ht="26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5" t="s">
        <v>68</v>
      </c>
      <c r="K9" s="6"/>
      <c r="L9" s="6"/>
      <c r="M9" s="6"/>
      <c r="N9" s="6"/>
      <c r="O9" s="6"/>
      <c r="P9" s="6"/>
    </row>
    <row r="10" customFormat="false" ht="23" hidden="false" customHeight="true" outlineLevel="0" collapsed="false">
      <c r="A10" s="8" t="s">
        <v>131</v>
      </c>
      <c r="B10" s="22" t="n">
        <v>0.07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2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3"/>
      <c r="K11" s="3" t="s">
        <v>132</v>
      </c>
      <c r="L11" s="3" t="s">
        <v>132</v>
      </c>
      <c r="M11" s="3" t="s">
        <v>132</v>
      </c>
      <c r="N11" s="3" t="s">
        <v>132</v>
      </c>
      <c r="O11" s="3" t="s">
        <v>132</v>
      </c>
      <c r="P11" s="3" t="s">
        <v>132</v>
      </c>
    </row>
    <row r="12" customFormat="false" ht="25" hidden="false" customHeight="true" outlineLevel="0" collapsed="false">
      <c r="A12" s="7" t="s">
        <v>133</v>
      </c>
      <c r="B12" s="17" t="s">
        <v>83</v>
      </c>
      <c r="C12" s="17" t="s">
        <v>84</v>
      </c>
      <c r="D12" s="17" t="s">
        <v>128</v>
      </c>
      <c r="E12" s="1"/>
      <c r="F12" s="1"/>
      <c r="G12" s="1"/>
      <c r="H12" s="1"/>
      <c r="I12" s="1"/>
      <c r="J12" s="3" t="s">
        <v>132</v>
      </c>
      <c r="K12" s="3" t="s">
        <v>132</v>
      </c>
      <c r="L12" s="3" t="s">
        <v>132</v>
      </c>
      <c r="M12" s="3" t="s">
        <v>132</v>
      </c>
      <c r="N12" s="3" t="s">
        <v>132</v>
      </c>
      <c r="O12" s="3" t="s">
        <v>132</v>
      </c>
      <c r="P12" s="3" t="s">
        <v>132</v>
      </c>
    </row>
    <row r="13" customFormat="false" ht="26" hidden="false" customHeight="true" outlineLevel="0" collapsed="false">
      <c r="A13" s="1" t="s">
        <v>83</v>
      </c>
      <c r="B13" s="1" t="n">
        <v>1</v>
      </c>
      <c r="C13" s="1" t="n">
        <v>0.2</v>
      </c>
      <c r="D13" s="1" t="n">
        <v>0.1</v>
      </c>
      <c r="E13" s="1"/>
      <c r="F13" s="1"/>
      <c r="G13" s="1"/>
      <c r="H13" s="1"/>
      <c r="I13" s="1"/>
      <c r="J13" s="15" t="s">
        <v>63</v>
      </c>
      <c r="K13" s="6"/>
      <c r="L13" s="6"/>
      <c r="M13" s="6"/>
      <c r="N13" s="6"/>
      <c r="O13" s="6"/>
      <c r="P13" s="6"/>
    </row>
    <row r="14" customFormat="false" ht="26" hidden="false" customHeight="true" outlineLevel="0" collapsed="false">
      <c r="A14" s="1" t="s">
        <v>84</v>
      </c>
      <c r="B14" s="1" t="n">
        <v>0.2</v>
      </c>
      <c r="C14" s="1" t="n">
        <v>1</v>
      </c>
      <c r="D14" s="1" t="n">
        <v>0.4</v>
      </c>
      <c r="E14" s="1"/>
      <c r="F14" s="1"/>
      <c r="G14" s="1"/>
      <c r="H14" s="1"/>
      <c r="I14" s="1"/>
      <c r="J14" s="15" t="s">
        <v>65</v>
      </c>
      <c r="K14" s="6"/>
      <c r="L14" s="6"/>
      <c r="M14" s="6"/>
      <c r="N14" s="6"/>
      <c r="O14" s="6"/>
      <c r="P14" s="6"/>
    </row>
    <row r="15" customFormat="false" ht="26" hidden="false" customHeight="true" outlineLevel="0" collapsed="false">
      <c r="A15" s="1" t="s">
        <v>128</v>
      </c>
      <c r="B15" s="1" t="n">
        <v>0.1</v>
      </c>
      <c r="C15" s="1" t="n">
        <v>0.4</v>
      </c>
      <c r="D15" s="1" t="n">
        <v>1</v>
      </c>
      <c r="E15" s="1"/>
      <c r="F15" s="1"/>
      <c r="G15" s="1"/>
      <c r="H15" s="1"/>
      <c r="I15" s="1"/>
      <c r="J15" s="15" t="s">
        <v>68</v>
      </c>
      <c r="K15" s="6"/>
      <c r="L15" s="6"/>
      <c r="M15" s="6"/>
      <c r="N15" s="6"/>
      <c r="O15" s="6"/>
      <c r="P15" s="6"/>
    </row>
    <row r="16" customFormat="false" ht="23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25" hidden="false" customHeight="true" outlineLevel="0" collapsed="false">
      <c r="A17" s="3" t="s">
        <v>134</v>
      </c>
      <c r="B17" s="3" t="s">
        <v>134</v>
      </c>
      <c r="C17" s="3" t="s">
        <v>134</v>
      </c>
      <c r="D17" s="3" t="s">
        <v>134</v>
      </c>
      <c r="E17" s="3" t="s">
        <v>134</v>
      </c>
      <c r="F17" s="3" t="s">
        <v>134</v>
      </c>
      <c r="G17" s="3" t="s">
        <v>134</v>
      </c>
      <c r="H17" s="3" t="s">
        <v>134</v>
      </c>
      <c r="I17" s="1"/>
      <c r="J17" s="3"/>
      <c r="K17" s="3" t="s">
        <v>135</v>
      </c>
      <c r="L17" s="3" t="s">
        <v>135</v>
      </c>
      <c r="M17" s="3" t="s">
        <v>135</v>
      </c>
      <c r="N17" s="3" t="s">
        <v>135</v>
      </c>
      <c r="O17" s="3" t="s">
        <v>135</v>
      </c>
      <c r="P17" s="3" t="s">
        <v>135</v>
      </c>
    </row>
    <row r="18" customFormat="false" ht="25" hidden="false" customHeight="true" outlineLevel="0" collapsed="false">
      <c r="A18" s="3" t="s">
        <v>134</v>
      </c>
      <c r="B18" s="3" t="s">
        <v>134</v>
      </c>
      <c r="C18" s="3" t="s">
        <v>134</v>
      </c>
      <c r="D18" s="3" t="s">
        <v>134</v>
      </c>
      <c r="E18" s="3" t="s">
        <v>134</v>
      </c>
      <c r="F18" s="3" t="s">
        <v>134</v>
      </c>
      <c r="G18" s="3" t="s">
        <v>134</v>
      </c>
      <c r="H18" s="3" t="s">
        <v>134</v>
      </c>
      <c r="I18" s="1"/>
      <c r="J18" s="3" t="s">
        <v>135</v>
      </c>
      <c r="K18" s="3" t="s">
        <v>135</v>
      </c>
      <c r="L18" s="3" t="s">
        <v>135</v>
      </c>
      <c r="M18" s="3" t="s">
        <v>135</v>
      </c>
      <c r="N18" s="3" t="s">
        <v>135</v>
      </c>
      <c r="O18" s="3" t="s">
        <v>135</v>
      </c>
      <c r="P18" s="3" t="s">
        <v>135</v>
      </c>
    </row>
    <row r="19" customFormat="false" ht="26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5" t="s">
        <v>63</v>
      </c>
      <c r="K19" s="6"/>
      <c r="L19" s="6"/>
      <c r="M19" s="6"/>
      <c r="N19" s="6"/>
      <c r="O19" s="6"/>
      <c r="P19" s="6"/>
    </row>
    <row r="20" customFormat="false" ht="26" hidden="false" customHeight="true" outlineLevel="0" collapsed="false">
      <c r="A20" s="7" t="s">
        <v>58</v>
      </c>
      <c r="B20" s="7" t="s">
        <v>59</v>
      </c>
      <c r="C20" s="1"/>
      <c r="D20" s="1"/>
      <c r="E20" s="1"/>
      <c r="F20" s="1"/>
      <c r="G20" s="1"/>
      <c r="H20" s="1"/>
      <c r="I20" s="1"/>
      <c r="J20" s="15" t="s">
        <v>65</v>
      </c>
      <c r="K20" s="6"/>
      <c r="L20" s="6"/>
      <c r="M20" s="6"/>
      <c r="N20" s="6"/>
      <c r="O20" s="6"/>
      <c r="P20" s="6"/>
    </row>
    <row r="21" customFormat="false" ht="26" hidden="false" customHeight="true" outlineLevel="0" collapsed="false">
      <c r="A21" s="8" t="s">
        <v>136</v>
      </c>
      <c r="B21" s="24" t="n">
        <f aca="false">SUM(B8:D8)</f>
        <v>1</v>
      </c>
      <c r="C21" s="1"/>
      <c r="D21" s="1"/>
      <c r="E21" s="1"/>
      <c r="F21" s="1"/>
      <c r="G21" s="1"/>
      <c r="H21" s="1"/>
      <c r="I21" s="1"/>
      <c r="J21" s="15" t="s">
        <v>68</v>
      </c>
      <c r="K21" s="6"/>
      <c r="L21" s="6"/>
      <c r="M21" s="6"/>
      <c r="N21" s="6"/>
      <c r="O21" s="6"/>
      <c r="P21" s="6"/>
    </row>
    <row r="22" customFormat="false" ht="23" hidden="false" customHeight="true" outlineLevel="0" collapsed="false">
      <c r="A22" s="8" t="s">
        <v>116</v>
      </c>
      <c r="B22" s="24" t="n">
        <f aca="false">SUMPRODUCT(B6:D6,B8:D8)</f>
        <v>0.064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3" hidden="false" customHeight="true" outlineLevel="0" collapsed="false">
      <c r="A23" s="8" t="s">
        <v>137</v>
      </c>
      <c r="B23" s="14" t="n">
        <f aca="false">B8^2*B7^2+C8^2*C7^2+D8^2*D7^2+2*B8*C8*B7*C7*C13+2*B8*D8*B7*D7*D13+2*C8*D8*C7*D7*D14</f>
        <v>0.0090656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23" hidden="false" customHeight="true" outlineLevel="0" collapsed="false">
      <c r="A24" s="8" t="s">
        <v>87</v>
      </c>
      <c r="B24" s="24" t="n">
        <f aca="false">SQRT(B23)</f>
        <v>0.09521344442882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23" hidden="false" customHeight="true" outlineLevel="0" collapsed="false">
      <c r="A25" s="8" t="s">
        <v>138</v>
      </c>
      <c r="B25" s="9" t="str">
        <f aca="false">IF(AND(ABS(B21-1)&lt;0.000001,B22&gt;=B10-0.000001,MIN(B8:D8)&gt;=0),"충족","미충족")</f>
        <v>미충족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23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23" hidden="false" customHeight="true" outlineLevel="0" collapsed="false">
      <c r="A27" s="5"/>
      <c r="B27" s="5" t="s">
        <v>139</v>
      </c>
      <c r="C27" s="5" t="s">
        <v>139</v>
      </c>
      <c r="D27" s="5" t="s">
        <v>139</v>
      </c>
      <c r="E27" s="5" t="s">
        <v>139</v>
      </c>
      <c r="F27" s="5" t="s">
        <v>139</v>
      </c>
      <c r="G27" s="5" t="s">
        <v>139</v>
      </c>
      <c r="H27" s="5" t="s">
        <v>139</v>
      </c>
      <c r="I27" s="1"/>
      <c r="J27" s="1"/>
      <c r="K27" s="1"/>
      <c r="L27" s="1"/>
      <c r="M27" s="1"/>
      <c r="N27" s="1"/>
      <c r="O27" s="1"/>
      <c r="P27" s="1"/>
    </row>
    <row r="28" customFormat="false" ht="23" hidden="false" customHeight="true" outlineLevel="0" collapsed="false">
      <c r="A28" s="5" t="s">
        <v>139</v>
      </c>
      <c r="B28" s="5" t="s">
        <v>139</v>
      </c>
      <c r="C28" s="5" t="s">
        <v>139</v>
      </c>
      <c r="D28" s="5" t="s">
        <v>139</v>
      </c>
      <c r="E28" s="5" t="s">
        <v>139</v>
      </c>
      <c r="F28" s="5" t="s">
        <v>139</v>
      </c>
      <c r="G28" s="5" t="s">
        <v>139</v>
      </c>
      <c r="H28" s="5" t="s">
        <v>139</v>
      </c>
      <c r="I28" s="1"/>
      <c r="J28" s="1"/>
      <c r="K28" s="1"/>
      <c r="L28" s="1"/>
      <c r="M28" s="1"/>
      <c r="N28" s="1"/>
      <c r="O28" s="1"/>
      <c r="P28" s="1"/>
    </row>
    <row r="29" customFormat="false" ht="23" hidden="false" customHeight="true" outlineLevel="0" collapsed="false">
      <c r="A29" s="5" t="s">
        <v>139</v>
      </c>
      <c r="B29" s="5" t="s">
        <v>139</v>
      </c>
      <c r="C29" s="5" t="s">
        <v>139</v>
      </c>
      <c r="D29" s="5" t="s">
        <v>139</v>
      </c>
      <c r="E29" s="5" t="s">
        <v>139</v>
      </c>
      <c r="F29" s="5" t="s">
        <v>139</v>
      </c>
      <c r="G29" s="5" t="s">
        <v>139</v>
      </c>
      <c r="H29" s="5" t="s">
        <v>139</v>
      </c>
      <c r="I29" s="1"/>
      <c r="J29" s="1"/>
      <c r="K29" s="1"/>
      <c r="L29" s="1"/>
      <c r="M29" s="1"/>
      <c r="N29" s="1"/>
      <c r="O29" s="1"/>
      <c r="P29" s="1"/>
    </row>
    <row r="30" customFormat="false" ht="23" hidden="false" customHeight="true" outlineLevel="0" collapsed="false">
      <c r="A30" s="32" t="s">
        <v>140</v>
      </c>
      <c r="B30" s="32"/>
      <c r="C30" s="32"/>
      <c r="D30" s="32"/>
      <c r="E30" s="32"/>
      <c r="F30" s="32"/>
      <c r="G30" s="32"/>
      <c r="H30" s="32"/>
      <c r="I30" s="1"/>
      <c r="J30" s="1"/>
      <c r="K30" s="1"/>
      <c r="L30" s="1"/>
      <c r="M30" s="1"/>
      <c r="N30" s="1"/>
      <c r="O30" s="1"/>
      <c r="P30" s="1"/>
    </row>
    <row r="31" customFormat="false" ht="23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28" hidden="false" customHeight="true" outlineLevel="0" collapsed="false">
      <c r="A32" s="7" t="s">
        <v>131</v>
      </c>
      <c r="B32" s="17" t="s">
        <v>141</v>
      </c>
      <c r="C32" s="17" t="s">
        <v>142</v>
      </c>
      <c r="D32" s="17" t="s">
        <v>143</v>
      </c>
      <c r="E32" s="7" t="s">
        <v>144</v>
      </c>
      <c r="F32" s="7" t="s">
        <v>145</v>
      </c>
      <c r="G32" s="7" t="s">
        <v>146</v>
      </c>
      <c r="H32" s="1"/>
      <c r="I32" s="1"/>
      <c r="J32" s="1"/>
      <c r="K32" s="1"/>
      <c r="L32" s="1"/>
      <c r="M32" s="1"/>
      <c r="N32" s="1"/>
      <c r="O32" s="1"/>
      <c r="P32" s="1"/>
      <c r="R32" s="33" t="s">
        <v>147</v>
      </c>
      <c r="S32" s="33" t="s">
        <v>148</v>
      </c>
    </row>
    <row r="33" customFormat="false" ht="23" hidden="false" customHeight="true" outlineLevel="0" collapsed="false">
      <c r="A33" s="28" t="n">
        <v>0.04</v>
      </c>
      <c r="B33" s="34"/>
      <c r="C33" s="34"/>
      <c r="D33" s="34"/>
      <c r="E33" s="24" t="str">
        <f aca="false">IF(COUNT(B33:D33)&lt;3,"",SUMPRODUCT($B$6:$D$6,B33:D33))</f>
        <v/>
      </c>
      <c r="F33" s="24" t="str">
        <f aca="false">IF(COUNT(B33:D33)&lt;3,"",SQRT(B33^2*$B$7^2+C33^2*$C$7^2+D33^2*$D$7^2+2*B33*C33*$B$7*$C$7*$C$13+2*B33*D33*$B$7*$D$7*$D$13+2*C33*D33*$C$7*$D$7*$D$14))</f>
        <v/>
      </c>
      <c r="G33" s="9" t="str">
        <f aca="false">IF(COUNT(B33:D33)&lt;3,"",IF(AND(ABS(SUM(B33:D33)-1)&lt;0.000001,E33&gt;=A33-0.000001,MIN(B33:D33)&gt;=0),"충족","미충족"))</f>
        <v/>
      </c>
      <c r="H33" s="1"/>
      <c r="I33" s="1"/>
      <c r="J33" s="1"/>
      <c r="K33" s="1"/>
      <c r="L33" s="1"/>
      <c r="M33" s="1"/>
      <c r="N33" s="1"/>
      <c r="O33" s="1"/>
      <c r="P33" s="1"/>
      <c r="R33" s="35" t="e">
        <f aca="false">IF(COUNT(B33:D33)&lt;3,NA(),F33)</f>
        <v>#N/A</v>
      </c>
      <c r="S33" s="35" t="e">
        <f aca="false">IF(COUNT(B33:D33)&lt;3,NA(),E33)</f>
        <v>#N/A</v>
      </c>
    </row>
    <row r="34" customFormat="false" ht="23" hidden="false" customHeight="true" outlineLevel="0" collapsed="false">
      <c r="A34" s="28" t="n">
        <v>0.055</v>
      </c>
      <c r="B34" s="34"/>
      <c r="C34" s="34"/>
      <c r="D34" s="34"/>
      <c r="E34" s="24" t="str">
        <f aca="false">IF(COUNT(B34:D34)&lt;3,"",SUMPRODUCT($B$6:$D$6,B34:D34))</f>
        <v/>
      </c>
      <c r="F34" s="24" t="str">
        <f aca="false">IF(COUNT(B34:D34)&lt;3,"",SQRT(B34^2*$B$7^2+C34^2*$C$7^2+D34^2*$D$7^2+2*B34*C34*$B$7*$C$7*$C$13+2*B34*D34*$B$7*$D$7*$D$13+2*C34*D34*$C$7*$D$7*$D$14))</f>
        <v/>
      </c>
      <c r="G34" s="9" t="str">
        <f aca="false">IF(COUNT(B34:D34)&lt;3,"",IF(AND(ABS(SUM(B34:D34)-1)&lt;0.000001,E34&gt;=A34-0.000001,MIN(B34:D34)&gt;=0),"충족","미충족"))</f>
        <v/>
      </c>
      <c r="H34" s="1"/>
      <c r="I34" s="1"/>
      <c r="J34" s="1"/>
      <c r="K34" s="1"/>
      <c r="L34" s="1"/>
      <c r="M34" s="1"/>
      <c r="N34" s="1"/>
      <c r="O34" s="1"/>
      <c r="P34" s="1"/>
      <c r="R34" s="35" t="e">
        <f aca="false">IF(COUNT(B34:D34)&lt;3,NA(),F34)</f>
        <v>#N/A</v>
      </c>
      <c r="S34" s="35" t="e">
        <f aca="false">IF(COUNT(B34:D34)&lt;3,NA(),E34)</f>
        <v>#N/A</v>
      </c>
    </row>
    <row r="35" customFormat="false" ht="23" hidden="false" customHeight="true" outlineLevel="0" collapsed="false">
      <c r="A35" s="28" t="n">
        <v>0.07</v>
      </c>
      <c r="B35" s="34"/>
      <c r="C35" s="34"/>
      <c r="D35" s="34"/>
      <c r="E35" s="24" t="str">
        <f aca="false">IF(COUNT(B35:D35)&lt;3,"",SUMPRODUCT($B$6:$D$6,B35:D35))</f>
        <v/>
      </c>
      <c r="F35" s="24" t="str">
        <f aca="false">IF(COUNT(B35:D35)&lt;3,"",SQRT(B35^2*$B$7^2+C35^2*$C$7^2+D35^2*$D$7^2+2*B35*C35*$B$7*$C$7*$C$13+2*B35*D35*$B$7*$D$7*$D$13+2*C35*D35*$C$7*$D$7*$D$14))</f>
        <v/>
      </c>
      <c r="G35" s="9" t="str">
        <f aca="false">IF(COUNT(B35:D35)&lt;3,"",IF(AND(ABS(SUM(B35:D35)-1)&lt;0.000001,E35&gt;=A35-0.000001,MIN(B35:D35)&gt;=0),"충족","미충족"))</f>
        <v/>
      </c>
      <c r="H35" s="1"/>
      <c r="I35" s="1"/>
      <c r="J35" s="1"/>
      <c r="K35" s="1"/>
      <c r="L35" s="1"/>
      <c r="M35" s="1"/>
      <c r="N35" s="1"/>
      <c r="O35" s="1"/>
      <c r="P35" s="1"/>
      <c r="R35" s="35" t="e">
        <f aca="false">IF(COUNT(B35:D35)&lt;3,NA(),F35)</f>
        <v>#N/A</v>
      </c>
      <c r="S35" s="35" t="e">
        <f aca="false">IF(COUNT(B35:D35)&lt;3,NA(),E35)</f>
        <v>#N/A</v>
      </c>
    </row>
    <row r="36" customFormat="false" ht="23" hidden="false" customHeight="true" outlineLevel="0" collapsed="false">
      <c r="A36" s="28" t="n">
        <v>0.085</v>
      </c>
      <c r="B36" s="34"/>
      <c r="C36" s="34"/>
      <c r="D36" s="34"/>
      <c r="E36" s="24" t="str">
        <f aca="false">IF(COUNT(B36:D36)&lt;3,"",SUMPRODUCT($B$6:$D$6,B36:D36))</f>
        <v/>
      </c>
      <c r="F36" s="24" t="str">
        <f aca="false">IF(COUNT(B36:D36)&lt;3,"",SQRT(B36^2*$B$7^2+C36^2*$C$7^2+D36^2*$D$7^2+2*B36*C36*$B$7*$C$7*$C$13+2*B36*D36*$B$7*$D$7*$D$13+2*C36*D36*$C$7*$D$7*$D$14))</f>
        <v/>
      </c>
      <c r="G36" s="9" t="str">
        <f aca="false">IF(COUNT(B36:D36)&lt;3,"",IF(AND(ABS(SUM(B36:D36)-1)&lt;0.000001,E36&gt;=A36-0.000001,MIN(B36:D36)&gt;=0),"충족","미충족"))</f>
        <v/>
      </c>
      <c r="H36" s="1"/>
      <c r="I36" s="1"/>
      <c r="J36" s="1"/>
      <c r="K36" s="1"/>
      <c r="L36" s="1"/>
      <c r="M36" s="1"/>
      <c r="N36" s="1"/>
      <c r="O36" s="1"/>
      <c r="P36" s="1"/>
      <c r="R36" s="35" t="e">
        <f aca="false">IF(COUNT(B36:D36)&lt;3,NA(),F36)</f>
        <v>#N/A</v>
      </c>
      <c r="S36" s="35" t="e">
        <f aca="false">IF(COUNT(B36:D36)&lt;3,NA(),E36)</f>
        <v>#N/A</v>
      </c>
    </row>
    <row r="37" customFormat="false" ht="23" hidden="false" customHeight="true" outlineLevel="0" collapsed="false">
      <c r="A37" s="28" t="n">
        <v>0.1</v>
      </c>
      <c r="B37" s="34"/>
      <c r="C37" s="34"/>
      <c r="D37" s="34"/>
      <c r="E37" s="24" t="str">
        <f aca="false">IF(COUNT(B37:D37)&lt;3,"",SUMPRODUCT($B$6:$D$6,B37:D37))</f>
        <v/>
      </c>
      <c r="F37" s="24" t="str">
        <f aca="false">IF(COUNT(B37:D37)&lt;3,"",SQRT(B37^2*$B$7^2+C37^2*$C$7^2+D37^2*$D$7^2+2*B37*C37*$B$7*$C$7*$C$13+2*B37*D37*$B$7*$D$7*$D$13+2*C37*D37*$C$7*$D$7*$D$14))</f>
        <v/>
      </c>
      <c r="G37" s="9" t="str">
        <f aca="false">IF(COUNT(B37:D37)&lt;3,"",IF(AND(ABS(SUM(B37:D37)-1)&lt;0.000001,E37&gt;=A37-0.000001,MIN(B37:D37)&gt;=0),"충족","미충족"))</f>
        <v/>
      </c>
      <c r="H37" s="1"/>
      <c r="I37" s="1"/>
      <c r="J37" s="1"/>
      <c r="K37" s="1"/>
      <c r="L37" s="1"/>
      <c r="M37" s="1"/>
      <c r="N37" s="1"/>
      <c r="O37" s="1"/>
      <c r="P37" s="1"/>
      <c r="R37" s="35" t="e">
        <f aca="false">IF(COUNT(B37:D37)&lt;3,NA(),F37)</f>
        <v>#N/A</v>
      </c>
      <c r="S37" s="35" t="e">
        <f aca="false">IF(COUNT(B37:D37)&lt;3,NA(),E37)</f>
        <v>#N/A</v>
      </c>
    </row>
    <row r="38" customFormat="false" ht="23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23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23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23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23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23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23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23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mergeCells count="18">
    <mergeCell ref="A2:H2"/>
    <mergeCell ref="J2:P3"/>
    <mergeCell ref="A3:H3"/>
    <mergeCell ref="J5:P6"/>
    <mergeCell ref="K7:P7"/>
    <mergeCell ref="J8:J9"/>
    <mergeCell ref="K8:P9"/>
    <mergeCell ref="J11:P12"/>
    <mergeCell ref="K13:P13"/>
    <mergeCell ref="J14:J15"/>
    <mergeCell ref="K14:P15"/>
    <mergeCell ref="A17:H18"/>
    <mergeCell ref="J17:P18"/>
    <mergeCell ref="K19:P19"/>
    <mergeCell ref="J20:J21"/>
    <mergeCell ref="K20:P21"/>
    <mergeCell ref="A27:H29"/>
    <mergeCell ref="A30:H30"/>
  </mergeCells>
  <dataValidations count="1">
    <dataValidation allowBlank="false" errorStyle="stop" operator="between" showDropDown="false" showErrorMessage="false" showInputMessage="false" sqref="B8:D8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5C7B"/>
    <pageSetUpPr fitToPage="false"/>
  </sheetPr>
  <dimension ref="A1:Z10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5"/>
    <col collapsed="false" customWidth="true" hidden="false" outlineLevel="0" max="9" min="9" style="0" width="3"/>
    <col collapsed="false" customWidth="true" hidden="false" outlineLevel="0" max="16" min="10" style="0" width="12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</row>
    <row r="2" customFormat="false" ht="23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1"/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21"/>
      <c r="R2" s="21"/>
      <c r="S2" s="21"/>
      <c r="T2" s="21"/>
      <c r="U2" s="21"/>
    </row>
    <row r="3" customFormat="false" ht="23" hidden="false" customHeight="true" outlineLevel="0" collapsed="false">
      <c r="A3" s="4" t="s">
        <v>57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1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21"/>
      <c r="R3" s="21"/>
      <c r="S3" s="21"/>
      <c r="T3" s="21"/>
      <c r="U3" s="21"/>
    </row>
    <row r="4" customFormat="false" ht="23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1"/>
      <c r="R4" s="21"/>
      <c r="S4" s="21"/>
      <c r="T4" s="21"/>
      <c r="U4" s="21"/>
    </row>
    <row r="5" customFormat="false" ht="25" hidden="false" customHeight="true" outlineLevel="0" collapsed="false">
      <c r="A5" s="7" t="s">
        <v>82</v>
      </c>
      <c r="B5" s="7" t="s">
        <v>149</v>
      </c>
      <c r="C5" s="1"/>
      <c r="D5" s="1"/>
      <c r="E5" s="1"/>
      <c r="F5" s="1"/>
      <c r="G5" s="1"/>
      <c r="H5" s="1"/>
      <c r="I5" s="1"/>
      <c r="J5" s="3"/>
      <c r="K5" s="3" t="s">
        <v>150</v>
      </c>
      <c r="L5" s="3" t="s">
        <v>150</v>
      </c>
      <c r="M5" s="3" t="s">
        <v>150</v>
      </c>
      <c r="N5" s="3" t="s">
        <v>150</v>
      </c>
      <c r="O5" s="3" t="s">
        <v>150</v>
      </c>
      <c r="P5" s="3" t="s">
        <v>150</v>
      </c>
      <c r="Q5" s="21"/>
      <c r="R5" s="21"/>
      <c r="S5" s="21"/>
      <c r="T5" s="21"/>
      <c r="U5" s="21"/>
    </row>
    <row r="6" customFormat="false" ht="25" hidden="false" customHeight="true" outlineLevel="0" collapsed="false">
      <c r="A6" s="8" t="s">
        <v>151</v>
      </c>
      <c r="B6" s="23" t="n">
        <v>100</v>
      </c>
      <c r="C6" s="1"/>
      <c r="D6" s="1"/>
      <c r="E6" s="1"/>
      <c r="F6" s="1"/>
      <c r="G6" s="1"/>
      <c r="H6" s="1"/>
      <c r="I6" s="1"/>
      <c r="J6" s="3" t="s">
        <v>150</v>
      </c>
      <c r="K6" s="3" t="s">
        <v>150</v>
      </c>
      <c r="L6" s="3" t="s">
        <v>150</v>
      </c>
      <c r="M6" s="3" t="s">
        <v>150</v>
      </c>
      <c r="N6" s="3" t="s">
        <v>150</v>
      </c>
      <c r="O6" s="3" t="s">
        <v>150</v>
      </c>
      <c r="P6" s="3" t="s">
        <v>150</v>
      </c>
      <c r="Q6" s="21"/>
      <c r="R6" s="21"/>
      <c r="S6" s="21"/>
      <c r="T6" s="21"/>
      <c r="U6" s="21"/>
    </row>
    <row r="7" customFormat="false" ht="26" hidden="false" customHeight="true" outlineLevel="0" collapsed="false">
      <c r="A7" s="8" t="s">
        <v>152</v>
      </c>
      <c r="B7" s="22" t="n">
        <v>0.08</v>
      </c>
      <c r="C7" s="1"/>
      <c r="D7" s="1"/>
      <c r="E7" s="1"/>
      <c r="F7" s="1"/>
      <c r="G7" s="1"/>
      <c r="H7" s="1"/>
      <c r="I7" s="1"/>
      <c r="J7" s="15" t="s">
        <v>63</v>
      </c>
      <c r="K7" s="6"/>
      <c r="L7" s="6"/>
      <c r="M7" s="6"/>
      <c r="N7" s="6"/>
      <c r="O7" s="6"/>
      <c r="P7" s="6"/>
      <c r="Q7" s="21"/>
      <c r="R7" s="21"/>
      <c r="S7" s="21"/>
      <c r="T7" s="21"/>
      <c r="U7" s="21"/>
    </row>
    <row r="8" customFormat="false" ht="26" hidden="false" customHeight="true" outlineLevel="0" collapsed="false">
      <c r="A8" s="8" t="s">
        <v>153</v>
      </c>
      <c r="B8" s="22" t="n">
        <v>0.2</v>
      </c>
      <c r="C8" s="1"/>
      <c r="D8" s="1"/>
      <c r="E8" s="1"/>
      <c r="F8" s="1"/>
      <c r="G8" s="1"/>
      <c r="H8" s="1"/>
      <c r="I8" s="1"/>
      <c r="J8" s="15" t="s">
        <v>65</v>
      </c>
      <c r="K8" s="6"/>
      <c r="L8" s="6"/>
      <c r="M8" s="6"/>
      <c r="N8" s="6"/>
      <c r="O8" s="6"/>
      <c r="P8" s="6"/>
      <c r="Q8" s="21"/>
      <c r="R8" s="21"/>
      <c r="S8" s="21"/>
      <c r="T8" s="21"/>
      <c r="U8" s="21"/>
    </row>
    <row r="9" customFormat="false" ht="26" hidden="false" customHeight="true" outlineLevel="0" collapsed="false">
      <c r="A9" s="8" t="s">
        <v>154</v>
      </c>
      <c r="B9" s="14" t="n">
        <f aca="false">B10/12</f>
        <v>0.0833333333333333</v>
      </c>
      <c r="C9" s="1"/>
      <c r="D9" s="1"/>
      <c r="E9" s="1"/>
      <c r="F9" s="1"/>
      <c r="G9" s="1"/>
      <c r="H9" s="1"/>
      <c r="I9" s="1"/>
      <c r="J9" s="15" t="s">
        <v>68</v>
      </c>
      <c r="K9" s="6"/>
      <c r="L9" s="6"/>
      <c r="M9" s="6"/>
      <c r="N9" s="6"/>
      <c r="O9" s="6"/>
      <c r="P9" s="6"/>
      <c r="Q9" s="21"/>
      <c r="R9" s="21"/>
      <c r="S9" s="21"/>
      <c r="T9" s="21"/>
      <c r="U9" s="21"/>
    </row>
    <row r="10" customFormat="false" ht="23" hidden="false" customHeight="true" outlineLevel="0" collapsed="false">
      <c r="A10" s="8" t="s">
        <v>155</v>
      </c>
      <c r="B10" s="23" t="n">
        <v>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1"/>
      <c r="R10" s="21"/>
      <c r="S10" s="21"/>
      <c r="T10" s="21"/>
      <c r="U10" s="21"/>
    </row>
    <row r="11" customFormat="false" ht="25" hidden="false" customHeight="true" outlineLevel="0" collapsed="false">
      <c r="A11" s="5"/>
      <c r="B11" s="5" t="s">
        <v>156</v>
      </c>
      <c r="C11" s="5" t="s">
        <v>156</v>
      </c>
      <c r="D11" s="5" t="s">
        <v>156</v>
      </c>
      <c r="E11" s="5" t="s">
        <v>156</v>
      </c>
      <c r="F11" s="5" t="s">
        <v>156</v>
      </c>
      <c r="G11" s="5" t="s">
        <v>156</v>
      </c>
      <c r="H11" s="5" t="s">
        <v>156</v>
      </c>
      <c r="I11" s="1"/>
      <c r="J11" s="3"/>
      <c r="K11" s="3" t="s">
        <v>157</v>
      </c>
      <c r="L11" s="3" t="s">
        <v>157</v>
      </c>
      <c r="M11" s="3" t="s">
        <v>157</v>
      </c>
      <c r="N11" s="3" t="s">
        <v>157</v>
      </c>
      <c r="O11" s="3" t="s">
        <v>157</v>
      </c>
      <c r="P11" s="3" t="s">
        <v>157</v>
      </c>
      <c r="Q11" s="21"/>
      <c r="R11" s="21"/>
      <c r="S11" s="21"/>
      <c r="T11" s="21"/>
      <c r="U11" s="21"/>
    </row>
    <row r="12" customFormat="false" ht="25" hidden="false" customHeight="true" outlineLevel="0" collapsed="false">
      <c r="A12" s="5" t="s">
        <v>156</v>
      </c>
      <c r="B12" s="5" t="s">
        <v>156</v>
      </c>
      <c r="C12" s="5" t="s">
        <v>156</v>
      </c>
      <c r="D12" s="5" t="s">
        <v>156</v>
      </c>
      <c r="E12" s="5" t="s">
        <v>156</v>
      </c>
      <c r="F12" s="5" t="s">
        <v>156</v>
      </c>
      <c r="G12" s="5" t="s">
        <v>156</v>
      </c>
      <c r="H12" s="5" t="s">
        <v>156</v>
      </c>
      <c r="I12" s="1"/>
      <c r="J12" s="3" t="s">
        <v>157</v>
      </c>
      <c r="K12" s="3" t="s">
        <v>157</v>
      </c>
      <c r="L12" s="3" t="s">
        <v>157</v>
      </c>
      <c r="M12" s="3" t="s">
        <v>157</v>
      </c>
      <c r="N12" s="3" t="s">
        <v>157</v>
      </c>
      <c r="O12" s="3" t="s">
        <v>157</v>
      </c>
      <c r="P12" s="3" t="s">
        <v>157</v>
      </c>
      <c r="Q12" s="21"/>
      <c r="R12" s="21"/>
      <c r="S12" s="21"/>
      <c r="T12" s="21"/>
      <c r="U12" s="21"/>
    </row>
    <row r="13" customFormat="false" ht="26" hidden="false" customHeight="true" outlineLevel="0" collapsed="false">
      <c r="A13" s="5" t="s">
        <v>156</v>
      </c>
      <c r="B13" s="5" t="s">
        <v>156</v>
      </c>
      <c r="C13" s="5" t="s">
        <v>156</v>
      </c>
      <c r="D13" s="5" t="s">
        <v>156</v>
      </c>
      <c r="E13" s="5" t="s">
        <v>156</v>
      </c>
      <c r="F13" s="5" t="s">
        <v>156</v>
      </c>
      <c r="G13" s="5" t="s">
        <v>156</v>
      </c>
      <c r="H13" s="5" t="s">
        <v>156</v>
      </c>
      <c r="I13" s="1"/>
      <c r="J13" s="15" t="s">
        <v>63</v>
      </c>
      <c r="K13" s="6"/>
      <c r="L13" s="6"/>
      <c r="M13" s="6"/>
      <c r="N13" s="6"/>
      <c r="O13" s="6"/>
      <c r="P13" s="6"/>
      <c r="Q13" s="21"/>
      <c r="R13" s="21"/>
      <c r="S13" s="21"/>
      <c r="T13" s="21"/>
      <c r="U13" s="21"/>
    </row>
    <row r="14" customFormat="false" ht="26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5" t="s">
        <v>65</v>
      </c>
      <c r="K14" s="6"/>
      <c r="L14" s="6"/>
      <c r="M14" s="6"/>
      <c r="N14" s="6"/>
      <c r="O14" s="6"/>
      <c r="P14" s="6"/>
      <c r="Q14" s="21"/>
      <c r="R14" s="21"/>
      <c r="S14" s="21"/>
      <c r="T14" s="21"/>
      <c r="U14" s="21"/>
    </row>
    <row r="15" customFormat="false" ht="26" hidden="false" customHeight="true" outlineLevel="0" collapsed="false">
      <c r="A15" s="7" t="s">
        <v>58</v>
      </c>
      <c r="B15" s="7" t="s">
        <v>158</v>
      </c>
      <c r="C15" s="7" t="s">
        <v>159</v>
      </c>
      <c r="D15" s="1"/>
      <c r="E15" s="1"/>
      <c r="F15" s="1"/>
      <c r="G15" s="1"/>
      <c r="H15" s="1"/>
      <c r="I15" s="1"/>
      <c r="J15" s="15" t="s">
        <v>68</v>
      </c>
      <c r="K15" s="6"/>
      <c r="L15" s="6"/>
      <c r="M15" s="6"/>
      <c r="N15" s="6"/>
      <c r="O15" s="6"/>
      <c r="P15" s="6"/>
      <c r="Q15" s="21"/>
      <c r="R15" s="21"/>
      <c r="S15" s="21"/>
      <c r="T15" s="21"/>
      <c r="U15" s="21"/>
    </row>
    <row r="16" customFormat="false" ht="23" hidden="false" customHeight="true" outlineLevel="0" collapsed="false">
      <c r="A16" s="8" t="s">
        <v>160</v>
      </c>
      <c r="B16" s="36" t="n">
        <f aca="false">AVERAGE(D70:D1069)</f>
        <v>107.17775423576</v>
      </c>
      <c r="C16" s="36" t="n">
        <f aca="false">B6*EXP(B7*B10)</f>
        <v>108.328706767496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1"/>
      <c r="R16" s="21"/>
      <c r="S16" s="21"/>
      <c r="T16" s="21"/>
      <c r="U16" s="21"/>
    </row>
    <row r="17" customFormat="false" ht="25" hidden="false" customHeight="true" outlineLevel="0" collapsed="false">
      <c r="A17" s="8" t="s">
        <v>161</v>
      </c>
      <c r="B17" s="24" t="n">
        <f aca="false">COUNTIFS(D70:D1069,"&lt;"&amp;B6)/COUNT(D70:D1069)</f>
        <v>0.408</v>
      </c>
      <c r="C17" s="24" t="n">
        <f aca="false">_xlfn.NORM.S.DIST(-(B7-0.5*B8^2)*B10/(B8*SQRT(B10)),TRUE())</f>
        <v>0.382088577811047</v>
      </c>
      <c r="D17" s="1"/>
      <c r="E17" s="1"/>
      <c r="F17" s="1"/>
      <c r="G17" s="1"/>
      <c r="H17" s="1"/>
      <c r="I17" s="1"/>
      <c r="J17" s="3"/>
      <c r="K17" s="3" t="s">
        <v>162</v>
      </c>
      <c r="L17" s="3" t="s">
        <v>162</v>
      </c>
      <c r="M17" s="3" t="s">
        <v>162</v>
      </c>
      <c r="N17" s="3" t="s">
        <v>162</v>
      </c>
      <c r="O17" s="3" t="s">
        <v>162</v>
      </c>
      <c r="P17" s="3" t="s">
        <v>162</v>
      </c>
      <c r="Q17" s="21"/>
      <c r="R17" s="21"/>
      <c r="S17" s="21"/>
      <c r="T17" s="21"/>
      <c r="U17" s="21"/>
    </row>
    <row r="18" customFormat="false" ht="25" hidden="false" customHeight="true" outlineLevel="0" collapsed="false">
      <c r="A18" s="8" t="s">
        <v>163</v>
      </c>
      <c r="B18" s="36" t="n">
        <f aca="false">_xlfn.PERCENTILE.INC(D70:D1069,0.05)</f>
        <v>75.0936246806734</v>
      </c>
      <c r="C18" s="36" t="n">
        <f aca="false">B6*EXP((B7-0.5*B8^2)*B10+B8*SQRT(B10)*_xlfn.NORM.S.INV(0.05))</f>
        <v>76.4165625971207</v>
      </c>
      <c r="D18" s="1"/>
      <c r="E18" s="1"/>
      <c r="F18" s="1"/>
      <c r="G18" s="1"/>
      <c r="H18" s="1"/>
      <c r="I18" s="1"/>
      <c r="J18" s="3" t="s">
        <v>162</v>
      </c>
      <c r="K18" s="3" t="s">
        <v>162</v>
      </c>
      <c r="L18" s="3" t="s">
        <v>162</v>
      </c>
      <c r="M18" s="3" t="s">
        <v>162</v>
      </c>
      <c r="N18" s="3" t="s">
        <v>162</v>
      </c>
      <c r="O18" s="3" t="s">
        <v>162</v>
      </c>
      <c r="P18" s="3" t="s">
        <v>162</v>
      </c>
      <c r="Q18" s="21"/>
      <c r="R18" s="21"/>
      <c r="S18" s="21"/>
      <c r="T18" s="21"/>
      <c r="U18" s="21"/>
    </row>
    <row r="19" customFormat="false" ht="26" hidden="false" customHeight="true" outlineLevel="0" collapsed="false">
      <c r="A19" s="8" t="s">
        <v>164</v>
      </c>
      <c r="B19" s="36" t="n">
        <f aca="false">MEDIAN(D70:D1069)</f>
        <v>104.976437275928</v>
      </c>
      <c r="C19" s="36" t="n">
        <f aca="false">B6*EXP((B7-0.5*B8^2)*B10)</f>
        <v>106.183654654536</v>
      </c>
      <c r="D19" s="1"/>
      <c r="E19" s="1"/>
      <c r="F19" s="1"/>
      <c r="G19" s="1"/>
      <c r="H19" s="1"/>
      <c r="I19" s="1"/>
      <c r="J19" s="15" t="s">
        <v>63</v>
      </c>
      <c r="K19" s="6"/>
      <c r="L19" s="6"/>
      <c r="M19" s="6"/>
      <c r="N19" s="6"/>
      <c r="O19" s="6"/>
      <c r="P19" s="6"/>
      <c r="Q19" s="21"/>
      <c r="R19" s="21"/>
      <c r="S19" s="21"/>
      <c r="T19" s="21"/>
      <c r="U19" s="21"/>
    </row>
    <row r="20" customFormat="false" ht="26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5" t="s">
        <v>65</v>
      </c>
      <c r="K20" s="6"/>
      <c r="L20" s="6"/>
      <c r="M20" s="6"/>
      <c r="N20" s="6"/>
      <c r="O20" s="6"/>
      <c r="P20" s="6"/>
      <c r="Q20" s="21"/>
      <c r="R20" s="21"/>
      <c r="S20" s="21"/>
      <c r="T20" s="21"/>
      <c r="U20" s="21"/>
    </row>
    <row r="21" customFormat="false" ht="26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5" t="s">
        <v>68</v>
      </c>
      <c r="K21" s="6"/>
      <c r="L21" s="6"/>
      <c r="M21" s="6"/>
      <c r="N21" s="6"/>
      <c r="O21" s="6"/>
      <c r="P21" s="6"/>
      <c r="Q21" s="21"/>
      <c r="R21" s="21"/>
      <c r="S21" s="21"/>
      <c r="T21" s="21"/>
      <c r="U21" s="21"/>
    </row>
    <row r="22" customFormat="false" ht="23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1"/>
      <c r="R22" s="21"/>
      <c r="S22" s="21"/>
      <c r="T22" s="21"/>
      <c r="U22" s="21"/>
    </row>
    <row r="23" customFormat="false" ht="23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1"/>
      <c r="R23" s="21"/>
      <c r="S23" s="21"/>
      <c r="T23" s="21"/>
      <c r="U23" s="21"/>
    </row>
    <row r="24" customFormat="false" ht="28" hidden="false" customHeight="true" outlineLevel="0" collapsed="false">
      <c r="A24" s="7" t="s">
        <v>165</v>
      </c>
      <c r="B24" s="7" t="s">
        <v>166</v>
      </c>
      <c r="C24" s="7" t="s">
        <v>167</v>
      </c>
      <c r="D24" s="7" t="s">
        <v>168</v>
      </c>
      <c r="E24" s="7" t="s">
        <v>169</v>
      </c>
      <c r="F24" s="7" t="s">
        <v>170</v>
      </c>
      <c r="G24" s="7" t="s">
        <v>171</v>
      </c>
      <c r="H24" s="7" t="s">
        <v>172</v>
      </c>
      <c r="I24" s="7" t="s">
        <v>173</v>
      </c>
      <c r="J24" s="7" t="str">
        <v>경로9</v>
      </c>
      <c r="K24" s="7" t="s">
        <v>174</v>
      </c>
      <c r="L24" s="7" t="s">
        <v>175</v>
      </c>
      <c r="M24" s="7" t="s">
        <v>176</v>
      </c>
      <c r="N24" s="7" t="s">
        <v>177</v>
      </c>
      <c r="O24" s="7" t="s">
        <v>178</v>
      </c>
      <c r="P24" s="7" t="s">
        <v>179</v>
      </c>
      <c r="Q24" s="7" t="s">
        <v>180</v>
      </c>
      <c r="R24" s="7" t="s">
        <v>181</v>
      </c>
      <c r="S24" s="7" t="s">
        <v>182</v>
      </c>
      <c r="T24" s="7" t="s">
        <v>183</v>
      </c>
      <c r="U24" s="7" t="s">
        <v>184</v>
      </c>
      <c r="V24" s="33" t="s">
        <v>185</v>
      </c>
      <c r="W24" s="33" t="s">
        <v>186</v>
      </c>
      <c r="X24" s="33" t="s">
        <v>187</v>
      </c>
      <c r="Y24" s="33" t="s">
        <v>188</v>
      </c>
    </row>
    <row r="25" customFormat="false" ht="23" hidden="false" customHeight="true" outlineLevel="0" collapsed="false">
      <c r="A25" s="37" t="n">
        <v>0</v>
      </c>
      <c r="B25" s="36" t="n">
        <f aca="false">$B$6</f>
        <v>100</v>
      </c>
      <c r="C25" s="36" t="n">
        <f aca="false">$B$6</f>
        <v>100</v>
      </c>
      <c r="D25" s="36" t="n">
        <f aca="false">$B$6</f>
        <v>100</v>
      </c>
      <c r="E25" s="36" t="n">
        <f aca="false">$B$6</f>
        <v>100</v>
      </c>
      <c r="F25" s="36" t="n">
        <f aca="false">$B$6</f>
        <v>100</v>
      </c>
      <c r="G25" s="36" t="n">
        <f aca="false">$B$6</f>
        <v>100</v>
      </c>
      <c r="H25" s="36" t="n">
        <f aca="false">$B$6</f>
        <v>100</v>
      </c>
      <c r="I25" s="36" t="n">
        <f aca="false">$B$6</f>
        <v>100</v>
      </c>
      <c r="J25" s="36" t="n">
        <f aca="false">$B$6</f>
        <v>100</v>
      </c>
      <c r="K25" s="36" t="n">
        <f aca="false">$B$6</f>
        <v>100</v>
      </c>
      <c r="L25" s="36" t="n">
        <f aca="false">$B$6</f>
        <v>100</v>
      </c>
      <c r="M25" s="36" t="n">
        <f aca="false">$B$6</f>
        <v>100</v>
      </c>
      <c r="N25" s="36" t="n">
        <f aca="false">$B$6</f>
        <v>100</v>
      </c>
      <c r="O25" s="36" t="n">
        <f aca="false">$B$6</f>
        <v>100</v>
      </c>
      <c r="P25" s="36" t="n">
        <f aca="false">$B$6</f>
        <v>100</v>
      </c>
      <c r="Q25" s="38" t="n">
        <f aca="false">$B$6</f>
        <v>100</v>
      </c>
      <c r="R25" s="38" t="n">
        <f aca="false">$B$6</f>
        <v>100</v>
      </c>
      <c r="S25" s="38" t="n">
        <f aca="false">$B$6</f>
        <v>100</v>
      </c>
      <c r="T25" s="38" t="n">
        <f aca="false">$B$6</f>
        <v>100</v>
      </c>
      <c r="U25" s="38" t="n">
        <f aca="false">$B$6</f>
        <v>100</v>
      </c>
      <c r="V25" s="39" t="n">
        <f aca="false">IF(ISNUMBER(A25),A25,NA())</f>
        <v>0</v>
      </c>
      <c r="W25" s="39" t="n">
        <f aca="false">IF(ISNUMBER(B25),B25,NA())</f>
        <v>100</v>
      </c>
      <c r="X25" s="39" t="n">
        <f aca="false">IF(ISNUMBER(C25),C25,NA())</f>
        <v>100</v>
      </c>
      <c r="Y25" s="39" t="n">
        <f aca="false">IF(ISNUMBER(D25),D25,NA())</f>
        <v>100</v>
      </c>
    </row>
    <row r="26" customFormat="false" ht="23" hidden="false" customHeight="true" outlineLevel="0" collapsed="false">
      <c r="A26" s="36" t="n">
        <f aca="false">A25+$B$9</f>
        <v>0.0833333333333333</v>
      </c>
      <c r="B26" s="36" t="n">
        <f aca="false">B25*EXP(($B$7-0.5*$B$8^2)*$B$9+$B$8*SQRT($B$9)*B45)</f>
        <v>100.925731497165</v>
      </c>
      <c r="C26" s="36" t="n">
        <f aca="false">C25*EXP(($B$7-0.5*$B$8^2)*$B$9+$B$8*SQRT($B$9)*C45)</f>
        <v>93.9996050792009</v>
      </c>
      <c r="D26" s="36" t="n">
        <f aca="false">D25*EXP(($B$7-0.5*$B$8^2)*$B$9+$B$8*SQRT($B$9)*D45)</f>
        <v>103.003121715014</v>
      </c>
      <c r="E26" s="36" t="n">
        <f aca="false">E25*EXP(($B$7-0.5*$B$8^2)*$B$9+$B$8*SQRT($B$9)*E45)</f>
        <v>100.171545865705</v>
      </c>
      <c r="F26" s="36" t="n">
        <f aca="false">F25*EXP(($B$7-0.5*$B$8^2)*$B$9+$B$8*SQRT($B$9)*F45)</f>
        <v>103.37231715417</v>
      </c>
      <c r="G26" s="36" t="n">
        <f aca="false">G25*EXP(($B$7-0.5*$B$8^2)*$B$9+$B$8*SQRT($B$9)*G45)</f>
        <v>101.532303900803</v>
      </c>
      <c r="H26" s="36" t="n">
        <f aca="false">H25*EXP(($B$7-0.5*$B$8^2)*$B$9+$B$8*SQRT($B$9)*H45)</f>
        <v>101.283220367524</v>
      </c>
      <c r="I26" s="36" t="n">
        <f aca="false">I25*EXP(($B$7-0.5*$B$8^2)*$B$9+$B$8*SQRT($B$9)*I45)</f>
        <v>100.614713510902</v>
      </c>
      <c r="J26" s="36" t="n">
        <f aca="false">J25*EXP(($B$7-0.5*$B$8^2)*$B$9+$B$8*SQRT($B$9)*J45)</f>
        <v>105.525092028759</v>
      </c>
      <c r="K26" s="36" t="n">
        <f aca="false">K25*EXP(($B$7-0.5*$B$8^2)*$B$9+$B$8*SQRT($B$9)*K45)</f>
        <v>103.786754030255</v>
      </c>
      <c r="L26" s="36" t="n">
        <f aca="false">L25*EXP(($B$7-0.5*$B$8^2)*$B$9+$B$8*SQRT($B$9)*L45)</f>
        <v>110.895228112863</v>
      </c>
      <c r="M26" s="36" t="n">
        <f aca="false">M25*EXP(($B$7-0.5*$B$8^2)*$B$9+$B$8*SQRT($B$9)*M45)</f>
        <v>98.6397869818369</v>
      </c>
      <c r="N26" s="36" t="n">
        <f aca="false">N25*EXP(($B$7-0.5*$B$8^2)*$B$9+$B$8*SQRT($B$9)*N45)</f>
        <v>109.50123381288</v>
      </c>
      <c r="O26" s="36" t="n">
        <f aca="false">O25*EXP(($B$7-0.5*$B$8^2)*$B$9+$B$8*SQRT($B$9)*O45)</f>
        <v>101.163385575259</v>
      </c>
      <c r="P26" s="36" t="n">
        <f aca="false">P25*EXP(($B$7-0.5*$B$8^2)*$B$9+$B$8*SQRT($B$9)*P45)</f>
        <v>94.4897247735265</v>
      </c>
      <c r="Q26" s="38" t="n">
        <f aca="false">Q25*EXP(($B$7-0.5*$B$8^2)*$B$9+$B$8*SQRT($B$9)*Q45)</f>
        <v>95.4161590327224</v>
      </c>
      <c r="R26" s="38" t="n">
        <f aca="false">R25*EXP(($B$7-0.5*$B$8^2)*$B$9+$B$8*SQRT($B$9)*R45)</f>
        <v>103.247936577749</v>
      </c>
      <c r="S26" s="38" t="n">
        <f aca="false">S25*EXP(($B$7-0.5*$B$8^2)*$B$9+$B$8*SQRT($B$9)*S45)</f>
        <v>99.5482548074516</v>
      </c>
      <c r="T26" s="38" t="n">
        <f aca="false">T25*EXP(($B$7-0.5*$B$8^2)*$B$9+$B$8*SQRT($B$9)*T45)</f>
        <v>102.5812700159</v>
      </c>
      <c r="U26" s="38" t="n">
        <f aca="false">U25*EXP(($B$7-0.5*$B$8^2)*$B$9+$B$8*SQRT($B$9)*U45)</f>
        <v>95.7554899522884</v>
      </c>
      <c r="V26" s="39" t="n">
        <f aca="false">IF(ISNUMBER(A26),A26,NA())</f>
        <v>0.0833333333333333</v>
      </c>
      <c r="W26" s="39" t="n">
        <f aca="false">IF(ISNUMBER(B26),B26,NA())</f>
        <v>100.925731497165</v>
      </c>
      <c r="X26" s="39" t="n">
        <f aca="false">IF(ISNUMBER(C26),C26,NA())</f>
        <v>93.9996050792009</v>
      </c>
      <c r="Y26" s="39" t="n">
        <f aca="false">IF(ISNUMBER(D26),D26,NA())</f>
        <v>103.003121715014</v>
      </c>
    </row>
    <row r="27" customFormat="false" ht="23" hidden="false" customHeight="true" outlineLevel="0" collapsed="false">
      <c r="A27" s="36" t="n">
        <f aca="false">A26+$B$9</f>
        <v>0.166666666666667</v>
      </c>
      <c r="B27" s="36" t="n">
        <f aca="false">B26*EXP(($B$7-0.5*$B$8^2)*$B$9+$B$8*SQRT($B$9)*B46)</f>
        <v>103.875911300348</v>
      </c>
      <c r="C27" s="36" t="n">
        <f aca="false">C26*EXP(($B$7-0.5*$B$8^2)*$B$9+$B$8*SQRT($B$9)*C46)</f>
        <v>84.8492287959132</v>
      </c>
      <c r="D27" s="36" t="n">
        <f aca="false">D26*EXP(($B$7-0.5*$B$8^2)*$B$9+$B$8*SQRT($B$9)*D46)</f>
        <v>103.659689438484</v>
      </c>
      <c r="E27" s="36" t="n">
        <f aca="false">E26*EXP(($B$7-0.5*$B$8^2)*$B$9+$B$8*SQRT($B$9)*E46)</f>
        <v>95.6187527481134</v>
      </c>
      <c r="F27" s="36" t="n">
        <f aca="false">F26*EXP(($B$7-0.5*$B$8^2)*$B$9+$B$8*SQRT($B$9)*F46)</f>
        <v>110.923394010023</v>
      </c>
      <c r="G27" s="36" t="n">
        <f aca="false">G26*EXP(($B$7-0.5*$B$8^2)*$B$9+$B$8*SQRT($B$9)*G46)</f>
        <v>96.9693933910849</v>
      </c>
      <c r="H27" s="36" t="n">
        <f aca="false">H26*EXP(($B$7-0.5*$B$8^2)*$B$9+$B$8*SQRT($B$9)*H46)</f>
        <v>106.640297728046</v>
      </c>
      <c r="I27" s="36" t="n">
        <f aca="false">I26*EXP(($B$7-0.5*$B$8^2)*$B$9+$B$8*SQRT($B$9)*I46)</f>
        <v>95.0846619428443</v>
      </c>
      <c r="J27" s="36" t="n">
        <f aca="false">J26*EXP(($B$7-0.5*$B$8^2)*$B$9+$B$8*SQRT($B$9)*J46)</f>
        <v>110.461953224482</v>
      </c>
      <c r="K27" s="36" t="n">
        <f aca="false">K26*EXP(($B$7-0.5*$B$8^2)*$B$9+$B$8*SQRT($B$9)*K46)</f>
        <v>115.520250856182</v>
      </c>
      <c r="L27" s="36" t="n">
        <f aca="false">L26*EXP(($B$7-0.5*$B$8^2)*$B$9+$B$8*SQRT($B$9)*L46)</f>
        <v>119.93804562715</v>
      </c>
      <c r="M27" s="36" t="n">
        <f aca="false">M26*EXP(($B$7-0.5*$B$8^2)*$B$9+$B$8*SQRT($B$9)*M46)</f>
        <v>99.0978062014794</v>
      </c>
      <c r="N27" s="36" t="n">
        <f aca="false">N26*EXP(($B$7-0.5*$B$8^2)*$B$9+$B$8*SQRT($B$9)*N46)</f>
        <v>110.857236567179</v>
      </c>
      <c r="O27" s="36" t="n">
        <f aca="false">O26*EXP(($B$7-0.5*$B$8^2)*$B$9+$B$8*SQRT($B$9)*O46)</f>
        <v>97.276440530073</v>
      </c>
      <c r="P27" s="36" t="n">
        <f aca="false">P26*EXP(($B$7-0.5*$B$8^2)*$B$9+$B$8*SQRT($B$9)*P46)</f>
        <v>88.8220577729432</v>
      </c>
      <c r="Q27" s="38" t="n">
        <f aca="false">Q26*EXP(($B$7-0.5*$B$8^2)*$B$9+$B$8*SQRT($B$9)*Q46)</f>
        <v>89.7171111873034</v>
      </c>
      <c r="R27" s="38" t="n">
        <f aca="false">R26*EXP(($B$7-0.5*$B$8^2)*$B$9+$B$8*SQRT($B$9)*R46)</f>
        <v>105.523099369877</v>
      </c>
      <c r="S27" s="38" t="n">
        <f aca="false">S26*EXP(($B$7-0.5*$B$8^2)*$B$9+$B$8*SQRT($B$9)*S46)</f>
        <v>115.388309809813</v>
      </c>
      <c r="T27" s="38" t="n">
        <f aca="false">T26*EXP(($B$7-0.5*$B$8^2)*$B$9+$B$8*SQRT($B$9)*T46)</f>
        <v>95.781422565087</v>
      </c>
      <c r="U27" s="38" t="n">
        <f aca="false">U26*EXP(($B$7-0.5*$B$8^2)*$B$9+$B$8*SQRT($B$9)*U46)</f>
        <v>91.76659512038</v>
      </c>
      <c r="V27" s="39" t="n">
        <f aca="false">IF(ISNUMBER(A27),A27,NA())</f>
        <v>0.166666666666667</v>
      </c>
      <c r="W27" s="39" t="n">
        <f aca="false">IF(ISNUMBER(B27),B27,NA())</f>
        <v>103.875911300348</v>
      </c>
      <c r="X27" s="39" t="n">
        <f aca="false">IF(ISNUMBER(C27),C27,NA())</f>
        <v>84.8492287959132</v>
      </c>
      <c r="Y27" s="39" t="n">
        <f aca="false">IF(ISNUMBER(D27),D27,NA())</f>
        <v>103.659689438484</v>
      </c>
    </row>
    <row r="28" customFormat="false" ht="23" hidden="false" customHeight="true" outlineLevel="0" collapsed="false">
      <c r="A28" s="36" t="n">
        <f aca="false">A27+$B$9</f>
        <v>0.25</v>
      </c>
      <c r="B28" s="36" t="n">
        <f aca="false">B27*EXP(($B$7-0.5*$B$8^2)*$B$9+$B$8*SQRT($B$9)*B47)</f>
        <v>97.791708169432</v>
      </c>
      <c r="C28" s="36" t="n">
        <f aca="false">C27*EXP(($B$7-0.5*$B$8^2)*$B$9+$B$8*SQRT($B$9)*C47)</f>
        <v>77.6208177753651</v>
      </c>
      <c r="D28" s="36" t="n">
        <f aca="false">D27*EXP(($B$7-0.5*$B$8^2)*$B$9+$B$8*SQRT($B$9)*D47)</f>
        <v>101.598057377865</v>
      </c>
      <c r="E28" s="36" t="n">
        <f aca="false">E27*EXP(($B$7-0.5*$B$8^2)*$B$9+$B$8*SQRT($B$9)*E47)</f>
        <v>85.3322448556283</v>
      </c>
      <c r="F28" s="36" t="n">
        <f aca="false">F27*EXP(($B$7-0.5*$B$8^2)*$B$9+$B$8*SQRT($B$9)*F47)</f>
        <v>116.669676909742</v>
      </c>
      <c r="G28" s="36" t="n">
        <f aca="false">G27*EXP(($B$7-0.5*$B$8^2)*$B$9+$B$8*SQRT($B$9)*G47)</f>
        <v>95.5238996016164</v>
      </c>
      <c r="H28" s="36" t="n">
        <f aca="false">H27*EXP(($B$7-0.5*$B$8^2)*$B$9+$B$8*SQRT($B$9)*H47)</f>
        <v>106.471966639068</v>
      </c>
      <c r="I28" s="36" t="n">
        <f aca="false">I27*EXP(($B$7-0.5*$B$8^2)*$B$9+$B$8*SQRT($B$9)*I47)</f>
        <v>96.981885353436</v>
      </c>
      <c r="J28" s="36" t="n">
        <f aca="false">J27*EXP(($B$7-0.5*$B$8^2)*$B$9+$B$8*SQRT($B$9)*J47)</f>
        <v>120.979968136141</v>
      </c>
      <c r="K28" s="36" t="n">
        <f aca="false">K27*EXP(($B$7-0.5*$B$8^2)*$B$9+$B$8*SQRT($B$9)*K47)</f>
        <v>120.501144266971</v>
      </c>
      <c r="L28" s="36" t="n">
        <f aca="false">L27*EXP(($B$7-0.5*$B$8^2)*$B$9+$B$8*SQRT($B$9)*L47)</f>
        <v>119.461655202105</v>
      </c>
      <c r="M28" s="36" t="n">
        <f aca="false">M27*EXP(($B$7-0.5*$B$8^2)*$B$9+$B$8*SQRT($B$9)*M47)</f>
        <v>100.358690119809</v>
      </c>
      <c r="N28" s="36" t="n">
        <f aca="false">N27*EXP(($B$7-0.5*$B$8^2)*$B$9+$B$8*SQRT($B$9)*N47)</f>
        <v>104.48472415129</v>
      </c>
      <c r="O28" s="36" t="n">
        <f aca="false">O27*EXP(($B$7-0.5*$B$8^2)*$B$9+$B$8*SQRT($B$9)*O47)</f>
        <v>100.239015214355</v>
      </c>
      <c r="P28" s="36" t="n">
        <f aca="false">P27*EXP(($B$7-0.5*$B$8^2)*$B$9+$B$8*SQRT($B$9)*P47)</f>
        <v>79.6615283745666</v>
      </c>
      <c r="Q28" s="38" t="n">
        <f aca="false">Q27*EXP(($B$7-0.5*$B$8^2)*$B$9+$B$8*SQRT($B$9)*Q47)</f>
        <v>97.1603159780116</v>
      </c>
      <c r="R28" s="38" t="n">
        <f aca="false">R27*EXP(($B$7-0.5*$B$8^2)*$B$9+$B$8*SQRT($B$9)*R47)</f>
        <v>104.756243433519</v>
      </c>
      <c r="S28" s="38" t="n">
        <f aca="false">S27*EXP(($B$7-0.5*$B$8^2)*$B$9+$B$8*SQRT($B$9)*S47)</f>
        <v>114.62659769838</v>
      </c>
      <c r="T28" s="38" t="n">
        <f aca="false">T27*EXP(($B$7-0.5*$B$8^2)*$B$9+$B$8*SQRT($B$9)*T47)</f>
        <v>88.0565560596669</v>
      </c>
      <c r="U28" s="38" t="n">
        <f aca="false">U27*EXP(($B$7-0.5*$B$8^2)*$B$9+$B$8*SQRT($B$9)*U47)</f>
        <v>88.8509890765964</v>
      </c>
      <c r="V28" s="39" t="n">
        <f aca="false">IF(ISNUMBER(A28),A28,NA())</f>
        <v>0.25</v>
      </c>
      <c r="W28" s="39" t="n">
        <f aca="false">IF(ISNUMBER(B28),B28,NA())</f>
        <v>97.791708169432</v>
      </c>
      <c r="X28" s="39" t="n">
        <f aca="false">IF(ISNUMBER(C28),C28,NA())</f>
        <v>77.6208177753651</v>
      </c>
      <c r="Y28" s="39" t="n">
        <f aca="false">IF(ISNUMBER(D28),D28,NA())</f>
        <v>101.598057377865</v>
      </c>
    </row>
    <row r="29" customFormat="false" ht="23" hidden="false" customHeight="true" outlineLevel="0" collapsed="false">
      <c r="A29" s="36" t="n">
        <f aca="false">A28+$B$9</f>
        <v>0.333333333333333</v>
      </c>
      <c r="B29" s="36" t="n">
        <f aca="false">B28*EXP(($B$7-0.5*$B$8^2)*$B$9+$B$8*SQRT($B$9)*B48)</f>
        <v>98.6175732746679</v>
      </c>
      <c r="C29" s="36" t="n">
        <f aca="false">C28*EXP(($B$7-0.5*$B$8^2)*$B$9+$B$8*SQRT($B$9)*C48)</f>
        <v>84.9795317563338</v>
      </c>
      <c r="D29" s="36" t="n">
        <f aca="false">D28*EXP(($B$7-0.5*$B$8^2)*$B$9+$B$8*SQRT($B$9)*D48)</f>
        <v>104.850170538177</v>
      </c>
      <c r="E29" s="36" t="n">
        <f aca="false">E28*EXP(($B$7-0.5*$B$8^2)*$B$9+$B$8*SQRT($B$9)*E48)</f>
        <v>77.9842063963929</v>
      </c>
      <c r="F29" s="36" t="n">
        <f aca="false">F28*EXP(($B$7-0.5*$B$8^2)*$B$9+$B$8*SQRT($B$9)*F48)</f>
        <v>119.16916098764</v>
      </c>
      <c r="G29" s="36" t="n">
        <f aca="false">G28*EXP(($B$7-0.5*$B$8^2)*$B$9+$B$8*SQRT($B$9)*G48)</f>
        <v>104.912625628369</v>
      </c>
      <c r="H29" s="36" t="n">
        <f aca="false">H28*EXP(($B$7-0.5*$B$8^2)*$B$9+$B$8*SQRT($B$9)*H48)</f>
        <v>103.535265950922</v>
      </c>
      <c r="I29" s="36" t="n">
        <f aca="false">I28*EXP(($B$7-0.5*$B$8^2)*$B$9+$B$8*SQRT($B$9)*I48)</f>
        <v>90.9312949443413</v>
      </c>
      <c r="J29" s="36" t="n">
        <f aca="false">J28*EXP(($B$7-0.5*$B$8^2)*$B$9+$B$8*SQRT($B$9)*J48)</f>
        <v>115.730057302981</v>
      </c>
      <c r="K29" s="36" t="n">
        <f aca="false">K28*EXP(($B$7-0.5*$B$8^2)*$B$9+$B$8*SQRT($B$9)*K48)</f>
        <v>128.800020294954</v>
      </c>
      <c r="L29" s="36" t="n">
        <f aca="false">L28*EXP(($B$7-0.5*$B$8^2)*$B$9+$B$8*SQRT($B$9)*L48)</f>
        <v>112.538311597965</v>
      </c>
      <c r="M29" s="36" t="n">
        <f aca="false">M28*EXP(($B$7-0.5*$B$8^2)*$B$9+$B$8*SQRT($B$9)*M48)</f>
        <v>103.279906494454</v>
      </c>
      <c r="N29" s="36" t="n">
        <f aca="false">N28*EXP(($B$7-0.5*$B$8^2)*$B$9+$B$8*SQRT($B$9)*N48)</f>
        <v>110.979143165773</v>
      </c>
      <c r="O29" s="36" t="n">
        <f aca="false">O28*EXP(($B$7-0.5*$B$8^2)*$B$9+$B$8*SQRT($B$9)*O48)</f>
        <v>100.10305390768</v>
      </c>
      <c r="P29" s="36" t="n">
        <f aca="false">P28*EXP(($B$7-0.5*$B$8^2)*$B$9+$B$8*SQRT($B$9)*P48)</f>
        <v>82.5151823241649</v>
      </c>
      <c r="Q29" s="38" t="n">
        <f aca="false">Q28*EXP(($B$7-0.5*$B$8^2)*$B$9+$B$8*SQRT($B$9)*Q48)</f>
        <v>101.250454089045</v>
      </c>
      <c r="R29" s="38" t="n">
        <f aca="false">R28*EXP(($B$7-0.5*$B$8^2)*$B$9+$B$8*SQRT($B$9)*R48)</f>
        <v>104.217967980114</v>
      </c>
      <c r="S29" s="38" t="n">
        <f aca="false">S28*EXP(($B$7-0.5*$B$8^2)*$B$9+$B$8*SQRT($B$9)*S48)</f>
        <v>108.917620107681</v>
      </c>
      <c r="T29" s="38" t="n">
        <f aca="false">T28*EXP(($B$7-0.5*$B$8^2)*$B$9+$B$8*SQRT($B$9)*T48)</f>
        <v>81.5854879976282</v>
      </c>
      <c r="U29" s="38" t="n">
        <f aca="false">U28*EXP(($B$7-0.5*$B$8^2)*$B$9+$B$8*SQRT($B$9)*U48)</f>
        <v>85.4312196842106</v>
      </c>
      <c r="V29" s="39" t="n">
        <f aca="false">IF(ISNUMBER(A29),A29,NA())</f>
        <v>0.333333333333333</v>
      </c>
      <c r="W29" s="39" t="n">
        <f aca="false">IF(ISNUMBER(B29),B29,NA())</f>
        <v>98.6175732746679</v>
      </c>
      <c r="X29" s="39" t="n">
        <f aca="false">IF(ISNUMBER(C29),C29,NA())</f>
        <v>84.9795317563338</v>
      </c>
      <c r="Y29" s="39" t="n">
        <f aca="false">IF(ISNUMBER(D29),D29,NA())</f>
        <v>104.850170538177</v>
      </c>
    </row>
    <row r="30" customFormat="false" ht="23" hidden="false" customHeight="true" outlineLevel="0" collapsed="false">
      <c r="A30" s="36" t="n">
        <f aca="false">A29+$B$9</f>
        <v>0.416666666666667</v>
      </c>
      <c r="B30" s="36" t="n">
        <f aca="false">B29*EXP(($B$7-0.5*$B$8^2)*$B$9+$B$8*SQRT($B$9)*B49)</f>
        <v>97.7658900722661</v>
      </c>
      <c r="C30" s="36" t="n">
        <f aca="false">C29*EXP(($B$7-0.5*$B$8^2)*$B$9+$B$8*SQRT($B$9)*C49)</f>
        <v>86.7081365834332</v>
      </c>
      <c r="D30" s="36" t="n">
        <f aca="false">D29*EXP(($B$7-0.5*$B$8^2)*$B$9+$B$8*SQRT($B$9)*D49)</f>
        <v>98.3399639859924</v>
      </c>
      <c r="E30" s="36" t="n">
        <f aca="false">E29*EXP(($B$7-0.5*$B$8^2)*$B$9+$B$8*SQRT($B$9)*E49)</f>
        <v>84.8956755140292</v>
      </c>
      <c r="F30" s="36" t="n">
        <f aca="false">F29*EXP(($B$7-0.5*$B$8^2)*$B$9+$B$8*SQRT($B$9)*F49)</f>
        <v>120.472585187463</v>
      </c>
      <c r="G30" s="36" t="n">
        <f aca="false">G29*EXP(($B$7-0.5*$B$8^2)*$B$9+$B$8*SQRT($B$9)*G49)</f>
        <v>110.372042781924</v>
      </c>
      <c r="H30" s="36" t="n">
        <f aca="false">H29*EXP(($B$7-0.5*$B$8^2)*$B$9+$B$8*SQRT($B$9)*H49)</f>
        <v>105.568679408613</v>
      </c>
      <c r="I30" s="36" t="n">
        <f aca="false">I29*EXP(($B$7-0.5*$B$8^2)*$B$9+$B$8*SQRT($B$9)*I49)</f>
        <v>89.6194911589349</v>
      </c>
      <c r="J30" s="36" t="n">
        <f aca="false">J29*EXP(($B$7-0.5*$B$8^2)*$B$9+$B$8*SQRT($B$9)*J49)</f>
        <v>123.810347156916</v>
      </c>
      <c r="K30" s="36" t="n">
        <f aca="false">K29*EXP(($B$7-0.5*$B$8^2)*$B$9+$B$8*SQRT($B$9)*K49)</f>
        <v>133.899569889849</v>
      </c>
      <c r="L30" s="36" t="n">
        <f aca="false">L29*EXP(($B$7-0.5*$B$8^2)*$B$9+$B$8*SQRT($B$9)*L49)</f>
        <v>106.90318080503</v>
      </c>
      <c r="M30" s="36" t="n">
        <f aca="false">M29*EXP(($B$7-0.5*$B$8^2)*$B$9+$B$8*SQRT($B$9)*M49)</f>
        <v>92.6795714027766</v>
      </c>
      <c r="N30" s="36" t="n">
        <f aca="false">N29*EXP(($B$7-0.5*$B$8^2)*$B$9+$B$8*SQRT($B$9)*N49)</f>
        <v>111.602459103198</v>
      </c>
      <c r="O30" s="36" t="n">
        <f aca="false">O29*EXP(($B$7-0.5*$B$8^2)*$B$9+$B$8*SQRT($B$9)*O49)</f>
        <v>94.2975264704926</v>
      </c>
      <c r="P30" s="36" t="n">
        <f aca="false">P29*EXP(($B$7-0.5*$B$8^2)*$B$9+$B$8*SQRT($B$9)*P49)</f>
        <v>89.0895922857729</v>
      </c>
      <c r="Q30" s="38" t="n">
        <f aca="false">Q29*EXP(($B$7-0.5*$B$8^2)*$B$9+$B$8*SQRT($B$9)*Q49)</f>
        <v>95.6219381132242</v>
      </c>
      <c r="R30" s="38" t="n">
        <f aca="false">R29*EXP(($B$7-0.5*$B$8^2)*$B$9+$B$8*SQRT($B$9)*R49)</f>
        <v>112.777455044571</v>
      </c>
      <c r="S30" s="38" t="n">
        <f aca="false">S29*EXP(($B$7-0.5*$B$8^2)*$B$9+$B$8*SQRT($B$9)*S49)</f>
        <v>107.956546963843</v>
      </c>
      <c r="T30" s="38" t="n">
        <f aca="false">T29*EXP(($B$7-0.5*$B$8^2)*$B$9+$B$8*SQRT($B$9)*T49)</f>
        <v>78.9843524008551</v>
      </c>
      <c r="U30" s="38" t="n">
        <f aca="false">U29*EXP(($B$7-0.5*$B$8^2)*$B$9+$B$8*SQRT($B$9)*U49)</f>
        <v>87.8154274274603</v>
      </c>
      <c r="V30" s="39" t="n">
        <f aca="false">IF(ISNUMBER(A30),A30,NA())</f>
        <v>0.416666666666667</v>
      </c>
      <c r="W30" s="39" t="n">
        <f aca="false">IF(ISNUMBER(B30),B30,NA())</f>
        <v>97.7658900722661</v>
      </c>
      <c r="X30" s="39" t="n">
        <f aca="false">IF(ISNUMBER(C30),C30,NA())</f>
        <v>86.7081365834332</v>
      </c>
      <c r="Y30" s="39" t="n">
        <f aca="false">IF(ISNUMBER(D30),D30,NA())</f>
        <v>98.3399639859924</v>
      </c>
    </row>
    <row r="31" customFormat="false" ht="23" hidden="false" customHeight="true" outlineLevel="0" collapsed="false">
      <c r="A31" s="36" t="n">
        <f aca="false">A30+$B$9</f>
        <v>0.5</v>
      </c>
      <c r="B31" s="36" t="n">
        <f aca="false">B30*EXP(($B$7-0.5*$B$8^2)*$B$9+$B$8*SQRT($B$9)*B50)</f>
        <v>105.081904592984</v>
      </c>
      <c r="C31" s="36" t="n">
        <f aca="false">C30*EXP(($B$7-0.5*$B$8^2)*$B$9+$B$8*SQRT($B$9)*C50)</f>
        <v>100.333416938258</v>
      </c>
      <c r="D31" s="36" t="n">
        <f aca="false">D30*EXP(($B$7-0.5*$B$8^2)*$B$9+$B$8*SQRT($B$9)*D50)</f>
        <v>101.472332398204</v>
      </c>
      <c r="E31" s="36" t="n">
        <f aca="false">E30*EXP(($B$7-0.5*$B$8^2)*$B$9+$B$8*SQRT($B$9)*E50)</f>
        <v>87.1603788580289</v>
      </c>
      <c r="F31" s="36" t="n">
        <f aca="false">F30*EXP(($B$7-0.5*$B$8^2)*$B$9+$B$8*SQRT($B$9)*F50)</f>
        <v>123.486400507244</v>
      </c>
      <c r="G31" s="36" t="n">
        <f aca="false">G30*EXP(($B$7-0.5*$B$8^2)*$B$9+$B$8*SQRT($B$9)*G50)</f>
        <v>118.30015839373</v>
      </c>
      <c r="H31" s="36" t="n">
        <f aca="false">H30*EXP(($B$7-0.5*$B$8^2)*$B$9+$B$8*SQRT($B$9)*H50)</f>
        <v>112.131421600895</v>
      </c>
      <c r="I31" s="36" t="n">
        <f aca="false">I30*EXP(($B$7-0.5*$B$8^2)*$B$9+$B$8*SQRT($B$9)*I50)</f>
        <v>93.1429070301288</v>
      </c>
      <c r="J31" s="36" t="n">
        <f aca="false">J30*EXP(($B$7-0.5*$B$8^2)*$B$9+$B$8*SQRT($B$9)*J50)</f>
        <v>132.266974700184</v>
      </c>
      <c r="K31" s="36" t="n">
        <f aca="false">K30*EXP(($B$7-0.5*$B$8^2)*$B$9+$B$8*SQRT($B$9)*K50)</f>
        <v>122.655637825072</v>
      </c>
      <c r="L31" s="36" t="n">
        <f aca="false">L30*EXP(($B$7-0.5*$B$8^2)*$B$9+$B$8*SQRT($B$9)*L50)</f>
        <v>105.322153711925</v>
      </c>
      <c r="M31" s="36" t="n">
        <f aca="false">M30*EXP(($B$7-0.5*$B$8^2)*$B$9+$B$8*SQRT($B$9)*M50)</f>
        <v>97.6355545423177</v>
      </c>
      <c r="N31" s="36" t="n">
        <f aca="false">N30*EXP(($B$7-0.5*$B$8^2)*$B$9+$B$8*SQRT($B$9)*N50)</f>
        <v>102.371424323053</v>
      </c>
      <c r="O31" s="36" t="n">
        <f aca="false">O30*EXP(($B$7-0.5*$B$8^2)*$B$9+$B$8*SQRT($B$9)*O50)</f>
        <v>104.904119002846</v>
      </c>
      <c r="P31" s="36" t="n">
        <f aca="false">P30*EXP(($B$7-0.5*$B$8^2)*$B$9+$B$8*SQRT($B$9)*P50)</f>
        <v>88.6309183934967</v>
      </c>
      <c r="Q31" s="38" t="n">
        <f aca="false">Q30*EXP(($B$7-0.5*$B$8^2)*$B$9+$B$8*SQRT($B$9)*Q50)</f>
        <v>96.3054955959602</v>
      </c>
      <c r="R31" s="38" t="n">
        <f aca="false">R30*EXP(($B$7-0.5*$B$8^2)*$B$9+$B$8*SQRT($B$9)*R50)</f>
        <v>108.452698059148</v>
      </c>
      <c r="S31" s="38" t="n">
        <f aca="false">S30*EXP(($B$7-0.5*$B$8^2)*$B$9+$B$8*SQRT($B$9)*S50)</f>
        <v>113.950310323252</v>
      </c>
      <c r="T31" s="38" t="n">
        <f aca="false">T30*EXP(($B$7-0.5*$B$8^2)*$B$9+$B$8*SQRT($B$9)*T50)</f>
        <v>71.8393563511548</v>
      </c>
      <c r="U31" s="38" t="n">
        <f aca="false">U30*EXP(($B$7-0.5*$B$8^2)*$B$9+$B$8*SQRT($B$9)*U50)</f>
        <v>78.6552958673748</v>
      </c>
      <c r="V31" s="39" t="n">
        <f aca="false">IF(ISNUMBER(A31),A31,NA())</f>
        <v>0.5</v>
      </c>
      <c r="W31" s="39" t="n">
        <f aca="false">IF(ISNUMBER(B31),B31,NA())</f>
        <v>105.081904592984</v>
      </c>
      <c r="X31" s="39" t="n">
        <f aca="false">IF(ISNUMBER(C31),C31,NA())</f>
        <v>100.333416938258</v>
      </c>
      <c r="Y31" s="39" t="n">
        <f aca="false">IF(ISNUMBER(D31),D31,NA())</f>
        <v>101.472332398204</v>
      </c>
    </row>
    <row r="32" customFormat="false" ht="23" hidden="false" customHeight="true" outlineLevel="0" collapsed="false">
      <c r="A32" s="36" t="n">
        <f aca="false">A31+$B$9</f>
        <v>0.583333333333333</v>
      </c>
      <c r="B32" s="36" t="n">
        <f aca="false">B31*EXP(($B$7-0.5*$B$8^2)*$B$9+$B$8*SQRT($B$9)*B51)</f>
        <v>93.330262666417</v>
      </c>
      <c r="C32" s="36" t="n">
        <f aca="false">C31*EXP(($B$7-0.5*$B$8^2)*$B$9+$B$8*SQRT($B$9)*C51)</f>
        <v>106.754427738841</v>
      </c>
      <c r="D32" s="36" t="n">
        <f aca="false">D31*EXP(($B$7-0.5*$B$8^2)*$B$9+$B$8*SQRT($B$9)*D51)</f>
        <v>87.65708053168</v>
      </c>
      <c r="E32" s="36" t="n">
        <f aca="false">E31*EXP(($B$7-0.5*$B$8^2)*$B$9+$B$8*SQRT($B$9)*E51)</f>
        <v>91.3575812789213</v>
      </c>
      <c r="F32" s="36" t="n">
        <f aca="false">F31*EXP(($B$7-0.5*$B$8^2)*$B$9+$B$8*SQRT($B$9)*F51)</f>
        <v>138.557564519341</v>
      </c>
      <c r="G32" s="36" t="n">
        <f aca="false">G31*EXP(($B$7-0.5*$B$8^2)*$B$9+$B$8*SQRT($B$9)*G51)</f>
        <v>123.877095224538</v>
      </c>
      <c r="H32" s="36" t="n">
        <f aca="false">H31*EXP(($B$7-0.5*$B$8^2)*$B$9+$B$8*SQRT($B$9)*H51)</f>
        <v>114.508495987439</v>
      </c>
      <c r="I32" s="36" t="n">
        <f aca="false">I31*EXP(($B$7-0.5*$B$8^2)*$B$9+$B$8*SQRT($B$9)*I51)</f>
        <v>91.0189070816226</v>
      </c>
      <c r="J32" s="36" t="n">
        <f aca="false">J31*EXP(($B$7-0.5*$B$8^2)*$B$9+$B$8*SQRT($B$9)*J51)</f>
        <v>133.871714589421</v>
      </c>
      <c r="K32" s="36" t="n">
        <f aca="false">K31*EXP(($B$7-0.5*$B$8^2)*$B$9+$B$8*SQRT($B$9)*K51)</f>
        <v>120.482756783488</v>
      </c>
      <c r="L32" s="36" t="n">
        <f aca="false">L31*EXP(($B$7-0.5*$B$8^2)*$B$9+$B$8*SQRT($B$9)*L51)</f>
        <v>111.407215023366</v>
      </c>
      <c r="M32" s="36" t="n">
        <f aca="false">M31*EXP(($B$7-0.5*$B$8^2)*$B$9+$B$8*SQRT($B$9)*M51)</f>
        <v>102.508530247976</v>
      </c>
      <c r="N32" s="36" t="n">
        <f aca="false">N31*EXP(($B$7-0.5*$B$8^2)*$B$9+$B$8*SQRT($B$9)*N51)</f>
        <v>104.186669721331</v>
      </c>
      <c r="O32" s="36" t="n">
        <f aca="false">O31*EXP(($B$7-0.5*$B$8^2)*$B$9+$B$8*SQRT($B$9)*O51)</f>
        <v>103.753447887027</v>
      </c>
      <c r="P32" s="36" t="n">
        <f aca="false">P31*EXP(($B$7-0.5*$B$8^2)*$B$9+$B$8*SQRT($B$9)*P51)</f>
        <v>88.1760504921184</v>
      </c>
      <c r="Q32" s="38" t="n">
        <f aca="false">Q31*EXP(($B$7-0.5*$B$8^2)*$B$9+$B$8*SQRT($B$9)*Q51)</f>
        <v>99.5759062744532</v>
      </c>
      <c r="R32" s="38" t="n">
        <f aca="false">R31*EXP(($B$7-0.5*$B$8^2)*$B$9+$B$8*SQRT($B$9)*R51)</f>
        <v>118.681639601872</v>
      </c>
      <c r="S32" s="38" t="n">
        <f aca="false">S31*EXP(($B$7-0.5*$B$8^2)*$B$9+$B$8*SQRT($B$9)*S51)</f>
        <v>101.308400533051</v>
      </c>
      <c r="T32" s="38" t="n">
        <f aca="false">T31*EXP(($B$7-0.5*$B$8^2)*$B$9+$B$8*SQRT($B$9)*T51)</f>
        <v>80.9013667225466</v>
      </c>
      <c r="U32" s="38" t="n">
        <f aca="false">U31*EXP(($B$7-0.5*$B$8^2)*$B$9+$B$8*SQRT($B$9)*U51)</f>
        <v>82.9233478090816</v>
      </c>
      <c r="V32" s="39" t="n">
        <f aca="false">IF(ISNUMBER(A32),A32,NA())</f>
        <v>0.583333333333333</v>
      </c>
      <c r="W32" s="39" t="n">
        <f aca="false">IF(ISNUMBER(B32),B32,NA())</f>
        <v>93.330262666417</v>
      </c>
      <c r="X32" s="39" t="n">
        <f aca="false">IF(ISNUMBER(C32),C32,NA())</f>
        <v>106.754427738841</v>
      </c>
      <c r="Y32" s="39" t="n">
        <f aca="false">IF(ISNUMBER(D32),D32,NA())</f>
        <v>87.65708053168</v>
      </c>
    </row>
    <row r="33" customFormat="false" ht="23" hidden="false" customHeight="true" outlineLevel="0" collapsed="false">
      <c r="A33" s="36" t="n">
        <f aca="false">A32+$B$9</f>
        <v>0.666666666666667</v>
      </c>
      <c r="B33" s="36" t="n">
        <f aca="false">B32*EXP(($B$7-0.5*$B$8^2)*$B$9+$B$8*SQRT($B$9)*B52)</f>
        <v>92.4262373954542</v>
      </c>
      <c r="C33" s="36" t="n">
        <f aca="false">C32*EXP(($B$7-0.5*$B$8^2)*$B$9+$B$8*SQRT($B$9)*C52)</f>
        <v>109.163098878896</v>
      </c>
      <c r="D33" s="36" t="n">
        <f aca="false">D32*EXP(($B$7-0.5*$B$8^2)*$B$9+$B$8*SQRT($B$9)*D52)</f>
        <v>96.7543665276502</v>
      </c>
      <c r="E33" s="36" t="n">
        <f aca="false">E32*EXP(($B$7-0.5*$B$8^2)*$B$9+$B$8*SQRT($B$9)*E52)</f>
        <v>93.0134017021727</v>
      </c>
      <c r="F33" s="36" t="n">
        <f aca="false">F32*EXP(($B$7-0.5*$B$8^2)*$B$9+$B$8*SQRT($B$9)*F52)</f>
        <v>145.713246635567</v>
      </c>
      <c r="G33" s="36" t="n">
        <f aca="false">G32*EXP(($B$7-0.5*$B$8^2)*$B$9+$B$8*SQRT($B$9)*G52)</f>
        <v>132.364314928415</v>
      </c>
      <c r="H33" s="36" t="n">
        <f aca="false">H32*EXP(($B$7-0.5*$B$8^2)*$B$9+$B$8*SQRT($B$9)*H52)</f>
        <v>113.106263481527</v>
      </c>
      <c r="I33" s="36" t="n">
        <f aca="false">I32*EXP(($B$7-0.5*$B$8^2)*$B$9+$B$8*SQRT($B$9)*I52)</f>
        <v>93.4105822045026</v>
      </c>
      <c r="J33" s="36" t="n">
        <f aca="false">J32*EXP(($B$7-0.5*$B$8^2)*$B$9+$B$8*SQRT($B$9)*J52)</f>
        <v>132.873370211115</v>
      </c>
      <c r="K33" s="36" t="n">
        <f aca="false">K32*EXP(($B$7-0.5*$B$8^2)*$B$9+$B$8*SQRT($B$9)*K52)</f>
        <v>119.54086824818</v>
      </c>
      <c r="L33" s="36" t="n">
        <f aca="false">L32*EXP(($B$7-0.5*$B$8^2)*$B$9+$B$8*SQRT($B$9)*L52)</f>
        <v>116.862451833796</v>
      </c>
      <c r="M33" s="36" t="n">
        <f aca="false">M32*EXP(($B$7-0.5*$B$8^2)*$B$9+$B$8*SQRT($B$9)*M52)</f>
        <v>102.798538035621</v>
      </c>
      <c r="N33" s="36" t="n">
        <f aca="false">N32*EXP(($B$7-0.5*$B$8^2)*$B$9+$B$8*SQRT($B$9)*N52)</f>
        <v>118.536199718978</v>
      </c>
      <c r="O33" s="36" t="n">
        <f aca="false">O32*EXP(($B$7-0.5*$B$8^2)*$B$9+$B$8*SQRT($B$9)*O52)</f>
        <v>103.110085984021</v>
      </c>
      <c r="P33" s="36" t="n">
        <f aca="false">P32*EXP(($B$7-0.5*$B$8^2)*$B$9+$B$8*SQRT($B$9)*P52)</f>
        <v>87.4555732782782</v>
      </c>
      <c r="Q33" s="38" t="n">
        <f aca="false">Q32*EXP(($B$7-0.5*$B$8^2)*$B$9+$B$8*SQRT($B$9)*Q52)</f>
        <v>104.22867733132</v>
      </c>
      <c r="R33" s="38" t="n">
        <f aca="false">R32*EXP(($B$7-0.5*$B$8^2)*$B$9+$B$8*SQRT($B$9)*R52)</f>
        <v>113.535443569268</v>
      </c>
      <c r="S33" s="38" t="n">
        <f aca="false">S32*EXP(($B$7-0.5*$B$8^2)*$B$9+$B$8*SQRT($B$9)*S52)</f>
        <v>106.753936645887</v>
      </c>
      <c r="T33" s="38" t="n">
        <f aca="false">T32*EXP(($B$7-0.5*$B$8^2)*$B$9+$B$8*SQRT($B$9)*T52)</f>
        <v>82.3052731473167</v>
      </c>
      <c r="U33" s="38" t="n">
        <f aca="false">U32*EXP(($B$7-0.5*$B$8^2)*$B$9+$B$8*SQRT($B$9)*U52)</f>
        <v>76.8259204213582</v>
      </c>
      <c r="V33" s="39" t="n">
        <f aca="false">IF(ISNUMBER(A33),A33,NA())</f>
        <v>0.666666666666667</v>
      </c>
      <c r="W33" s="39" t="n">
        <f aca="false">IF(ISNUMBER(B33),B33,NA())</f>
        <v>92.4262373954542</v>
      </c>
      <c r="X33" s="39" t="n">
        <f aca="false">IF(ISNUMBER(C33),C33,NA())</f>
        <v>109.163098878896</v>
      </c>
      <c r="Y33" s="39" t="n">
        <f aca="false">IF(ISNUMBER(D33),D33,NA())</f>
        <v>96.7543665276502</v>
      </c>
    </row>
    <row r="34" customFormat="false" ht="23" hidden="false" customHeight="true" outlineLevel="0" collapsed="false">
      <c r="A34" s="36" t="n">
        <f aca="false">A33+$B$9</f>
        <v>0.75</v>
      </c>
      <c r="B34" s="36" t="n">
        <f aca="false">B33*EXP(($B$7-0.5*$B$8^2)*$B$9+$B$8*SQRT($B$9)*B53)</f>
        <v>86.8934078173627</v>
      </c>
      <c r="C34" s="36" t="n">
        <f aca="false">C33*EXP(($B$7-0.5*$B$8^2)*$B$9+$B$8*SQRT($B$9)*C53)</f>
        <v>118.41035660977</v>
      </c>
      <c r="D34" s="36" t="n">
        <f aca="false">D33*EXP(($B$7-0.5*$B$8^2)*$B$9+$B$8*SQRT($B$9)*D53)</f>
        <v>102.813563588011</v>
      </c>
      <c r="E34" s="36" t="n">
        <f aca="false">E33*EXP(($B$7-0.5*$B$8^2)*$B$9+$B$8*SQRT($B$9)*E53)</f>
        <v>93.7743600840424</v>
      </c>
      <c r="F34" s="36" t="n">
        <f aca="false">F33*EXP(($B$7-0.5*$B$8^2)*$B$9+$B$8*SQRT($B$9)*F53)</f>
        <v>167.099388097075</v>
      </c>
      <c r="G34" s="36" t="n">
        <f aca="false">G33*EXP(($B$7-0.5*$B$8^2)*$B$9+$B$8*SQRT($B$9)*G53)</f>
        <v>139.883938647639</v>
      </c>
      <c r="H34" s="36" t="n">
        <f aca="false">H33*EXP(($B$7-0.5*$B$8^2)*$B$9+$B$8*SQRT($B$9)*H53)</f>
        <v>107.555267292023</v>
      </c>
      <c r="I34" s="36" t="n">
        <f aca="false">I33*EXP(($B$7-0.5*$B$8^2)*$B$9+$B$8*SQRT($B$9)*I53)</f>
        <v>88.5805883060789</v>
      </c>
      <c r="J34" s="36" t="n">
        <f aca="false">J33*EXP(($B$7-0.5*$B$8^2)*$B$9+$B$8*SQRT($B$9)*J53)</f>
        <v>144.625445946439</v>
      </c>
      <c r="K34" s="36" t="n">
        <f aca="false">K33*EXP(($B$7-0.5*$B$8^2)*$B$9+$B$8*SQRT($B$9)*K53)</f>
        <v>127.373060914688</v>
      </c>
      <c r="L34" s="36" t="n">
        <f aca="false">L33*EXP(($B$7-0.5*$B$8^2)*$B$9+$B$8*SQRT($B$9)*L53)</f>
        <v>110.754774999842</v>
      </c>
      <c r="M34" s="36" t="n">
        <f aca="false">M33*EXP(($B$7-0.5*$B$8^2)*$B$9+$B$8*SQRT($B$9)*M53)</f>
        <v>109.947919070286</v>
      </c>
      <c r="N34" s="36" t="n">
        <f aca="false">N33*EXP(($B$7-0.5*$B$8^2)*$B$9+$B$8*SQRT($B$9)*N53)</f>
        <v>117.182949065454</v>
      </c>
      <c r="O34" s="36" t="n">
        <f aca="false">O33*EXP(($B$7-0.5*$B$8^2)*$B$9+$B$8*SQRT($B$9)*O53)</f>
        <v>108.750435014943</v>
      </c>
      <c r="P34" s="36" t="n">
        <f aca="false">P33*EXP(($B$7-0.5*$B$8^2)*$B$9+$B$8*SQRT($B$9)*P53)</f>
        <v>86.7949220394013</v>
      </c>
      <c r="Q34" s="38" t="n">
        <f aca="false">Q33*EXP(($B$7-0.5*$B$8^2)*$B$9+$B$8*SQRT($B$9)*Q53)</f>
        <v>98.5928774561346</v>
      </c>
      <c r="R34" s="38" t="n">
        <f aca="false">R33*EXP(($B$7-0.5*$B$8^2)*$B$9+$B$8*SQRT($B$9)*R53)</f>
        <v>115.656307730226</v>
      </c>
      <c r="S34" s="38" t="n">
        <f aca="false">S33*EXP(($B$7-0.5*$B$8^2)*$B$9+$B$8*SQRT($B$9)*S53)</f>
        <v>105.840151113161</v>
      </c>
      <c r="T34" s="38" t="n">
        <f aca="false">T33*EXP(($B$7-0.5*$B$8^2)*$B$9+$B$8*SQRT($B$9)*T53)</f>
        <v>83.5229703576826</v>
      </c>
      <c r="U34" s="38" t="n">
        <f aca="false">U33*EXP(($B$7-0.5*$B$8^2)*$B$9+$B$8*SQRT($B$9)*U53)</f>
        <v>77.7017321604599</v>
      </c>
      <c r="V34" s="39" t="n">
        <f aca="false">IF(ISNUMBER(A34),A34,NA())</f>
        <v>0.75</v>
      </c>
      <c r="W34" s="39" t="n">
        <f aca="false">IF(ISNUMBER(B34),B34,NA())</f>
        <v>86.8934078173627</v>
      </c>
      <c r="X34" s="39" t="n">
        <f aca="false">IF(ISNUMBER(C34),C34,NA())</f>
        <v>118.41035660977</v>
      </c>
      <c r="Y34" s="39" t="n">
        <f aca="false">IF(ISNUMBER(D34),D34,NA())</f>
        <v>102.813563588011</v>
      </c>
    </row>
    <row r="35" customFormat="false" ht="23" hidden="false" customHeight="true" outlineLevel="0" collapsed="false">
      <c r="A35" s="36" t="n">
        <f aca="false">A34+$B$9</f>
        <v>0.833333333333333</v>
      </c>
      <c r="B35" s="36" t="n">
        <f aca="false">B34*EXP(($B$7-0.5*$B$8^2)*$B$9+$B$8*SQRT($B$9)*B54)</f>
        <v>86.7283347484618</v>
      </c>
      <c r="C35" s="36" t="n">
        <f aca="false">C34*EXP(($B$7-0.5*$B$8^2)*$B$9+$B$8*SQRT($B$9)*C54)</f>
        <v>116.449610540645</v>
      </c>
      <c r="D35" s="36" t="n">
        <f aca="false">D34*EXP(($B$7-0.5*$B$8^2)*$B$9+$B$8*SQRT($B$9)*D54)</f>
        <v>98.3444218745208</v>
      </c>
      <c r="E35" s="36" t="n">
        <f aca="false">E34*EXP(($B$7-0.5*$B$8^2)*$B$9+$B$8*SQRT($B$9)*E54)</f>
        <v>95.7430320429103</v>
      </c>
      <c r="F35" s="36" t="n">
        <f aca="false">F34*EXP(($B$7-0.5*$B$8^2)*$B$9+$B$8*SQRT($B$9)*F54)</f>
        <v>151.738030646258</v>
      </c>
      <c r="G35" s="36" t="n">
        <f aca="false">G34*EXP(($B$7-0.5*$B$8^2)*$B$9+$B$8*SQRT($B$9)*G54)</f>
        <v>139.633362763207</v>
      </c>
      <c r="H35" s="36" t="n">
        <f aca="false">H34*EXP(($B$7-0.5*$B$8^2)*$B$9+$B$8*SQRT($B$9)*H54)</f>
        <v>109.496717247884</v>
      </c>
      <c r="I35" s="36" t="n">
        <f aca="false">I34*EXP(($B$7-0.5*$B$8^2)*$B$9+$B$8*SQRT($B$9)*I54)</f>
        <v>91.5889999908398</v>
      </c>
      <c r="J35" s="36" t="n">
        <f aca="false">J34*EXP(($B$7-0.5*$B$8^2)*$B$9+$B$8*SQRT($B$9)*J54)</f>
        <v>147.999737353857</v>
      </c>
      <c r="K35" s="36" t="n">
        <f aca="false">K34*EXP(($B$7-0.5*$B$8^2)*$B$9+$B$8*SQRT($B$9)*K54)</f>
        <v>129.633560573054</v>
      </c>
      <c r="L35" s="36" t="n">
        <f aca="false">L34*EXP(($B$7-0.5*$B$8^2)*$B$9+$B$8*SQRT($B$9)*L54)</f>
        <v>113.994042453759</v>
      </c>
      <c r="M35" s="36" t="n">
        <f aca="false">M34*EXP(($B$7-0.5*$B$8^2)*$B$9+$B$8*SQRT($B$9)*M54)</f>
        <v>117.751376688111</v>
      </c>
      <c r="N35" s="36" t="n">
        <f aca="false">N34*EXP(($B$7-0.5*$B$8^2)*$B$9+$B$8*SQRT($B$9)*N54)</f>
        <v>132.3030910166</v>
      </c>
      <c r="O35" s="36" t="n">
        <f aca="false">O34*EXP(($B$7-0.5*$B$8^2)*$B$9+$B$8*SQRT($B$9)*O54)</f>
        <v>109.294227135132</v>
      </c>
      <c r="P35" s="36" t="n">
        <f aca="false">P34*EXP(($B$7-0.5*$B$8^2)*$B$9+$B$8*SQRT($B$9)*P54)</f>
        <v>86.2743076765401</v>
      </c>
      <c r="Q35" s="38" t="n">
        <f aca="false">Q34*EXP(($B$7-0.5*$B$8^2)*$B$9+$B$8*SQRT($B$9)*Q54)</f>
        <v>83.4508065383363</v>
      </c>
      <c r="R35" s="38" t="n">
        <f aca="false">R34*EXP(($B$7-0.5*$B$8^2)*$B$9+$B$8*SQRT($B$9)*R54)</f>
        <v>120.53002138417</v>
      </c>
      <c r="S35" s="38" t="n">
        <f aca="false">S34*EXP(($B$7-0.5*$B$8^2)*$B$9+$B$8*SQRT($B$9)*S54)</f>
        <v>107.340648111174</v>
      </c>
      <c r="T35" s="38" t="n">
        <f aca="false">T34*EXP(($B$7-0.5*$B$8^2)*$B$9+$B$8*SQRT($B$9)*T54)</f>
        <v>80.0221485756109</v>
      </c>
      <c r="U35" s="38" t="n">
        <f aca="false">U34*EXP(($B$7-0.5*$B$8^2)*$B$9+$B$8*SQRT($B$9)*U54)</f>
        <v>83.3414161199345</v>
      </c>
      <c r="V35" s="39" t="n">
        <f aca="false">IF(ISNUMBER(A35),A35,NA())</f>
        <v>0.833333333333333</v>
      </c>
      <c r="W35" s="39" t="n">
        <f aca="false">IF(ISNUMBER(B35),B35,NA())</f>
        <v>86.7283347484618</v>
      </c>
      <c r="X35" s="39" t="n">
        <f aca="false">IF(ISNUMBER(C35),C35,NA())</f>
        <v>116.449610540645</v>
      </c>
      <c r="Y35" s="39" t="n">
        <f aca="false">IF(ISNUMBER(D35),D35,NA())</f>
        <v>98.3444218745208</v>
      </c>
    </row>
    <row r="36" customFormat="false" ht="23" hidden="false" customHeight="true" outlineLevel="0" collapsed="false">
      <c r="A36" s="36" t="n">
        <f aca="false">A35+$B$9</f>
        <v>0.916666666666667</v>
      </c>
      <c r="B36" s="36" t="n">
        <f aca="false">B35*EXP(($B$7-0.5*$B$8^2)*$B$9+$B$8*SQRT($B$9)*B55)</f>
        <v>79.6918696680201</v>
      </c>
      <c r="C36" s="36" t="n">
        <f aca="false">C35*EXP(($B$7-0.5*$B$8^2)*$B$9+$B$8*SQRT($B$9)*C55)</f>
        <v>106.284313874315</v>
      </c>
      <c r="D36" s="36" t="n">
        <f aca="false">D35*EXP(($B$7-0.5*$B$8^2)*$B$9+$B$8*SQRT($B$9)*D55)</f>
        <v>93.6877038882925</v>
      </c>
      <c r="E36" s="36" t="n">
        <f aca="false">E35*EXP(($B$7-0.5*$B$8^2)*$B$9+$B$8*SQRT($B$9)*E55)</f>
        <v>107.63407858147</v>
      </c>
      <c r="F36" s="36" t="n">
        <f aca="false">F35*EXP(($B$7-0.5*$B$8^2)*$B$9+$B$8*SQRT($B$9)*F55)</f>
        <v>145.762252217399</v>
      </c>
      <c r="G36" s="36" t="n">
        <f aca="false">G35*EXP(($B$7-0.5*$B$8^2)*$B$9+$B$8*SQRT($B$9)*G55)</f>
        <v>136.077566648439</v>
      </c>
      <c r="H36" s="36" t="n">
        <f aca="false">H35*EXP(($B$7-0.5*$B$8^2)*$B$9+$B$8*SQRT($B$9)*H55)</f>
        <v>102.612819668384</v>
      </c>
      <c r="I36" s="36" t="n">
        <f aca="false">I35*EXP(($B$7-0.5*$B$8^2)*$B$9+$B$8*SQRT($B$9)*I55)</f>
        <v>93.6470353038097</v>
      </c>
      <c r="J36" s="36" t="n">
        <f aca="false">J35*EXP(($B$7-0.5*$B$8^2)*$B$9+$B$8*SQRT($B$9)*J55)</f>
        <v>163.815318441134</v>
      </c>
      <c r="K36" s="36" t="n">
        <f aca="false">K35*EXP(($B$7-0.5*$B$8^2)*$B$9+$B$8*SQRT($B$9)*K55)</f>
        <v>138.544044941792</v>
      </c>
      <c r="L36" s="36" t="n">
        <f aca="false">L35*EXP(($B$7-0.5*$B$8^2)*$B$9+$B$8*SQRT($B$9)*L55)</f>
        <v>113.242593832292</v>
      </c>
      <c r="M36" s="36" t="n">
        <f aca="false">M35*EXP(($B$7-0.5*$B$8^2)*$B$9+$B$8*SQRT($B$9)*M55)</f>
        <v>122.011182802362</v>
      </c>
      <c r="N36" s="36" t="n">
        <f aca="false">N35*EXP(($B$7-0.5*$B$8^2)*$B$9+$B$8*SQRT($B$9)*N55)</f>
        <v>125.842652576449</v>
      </c>
      <c r="O36" s="36" t="n">
        <f aca="false">O35*EXP(($B$7-0.5*$B$8^2)*$B$9+$B$8*SQRT($B$9)*O55)</f>
        <v>119.261740402127</v>
      </c>
      <c r="P36" s="36" t="n">
        <f aca="false">P35*EXP(($B$7-0.5*$B$8^2)*$B$9+$B$8*SQRT($B$9)*P55)</f>
        <v>85.9274786672878</v>
      </c>
      <c r="Q36" s="38" t="n">
        <f aca="false">Q35*EXP(($B$7-0.5*$B$8^2)*$B$9+$B$8*SQRT($B$9)*Q55)</f>
        <v>81.3349971464139</v>
      </c>
      <c r="R36" s="38" t="n">
        <f aca="false">R35*EXP(($B$7-0.5*$B$8^2)*$B$9+$B$8*SQRT($B$9)*R55)</f>
        <v>119.795574422258</v>
      </c>
      <c r="S36" s="38" t="n">
        <f aca="false">S35*EXP(($B$7-0.5*$B$8^2)*$B$9+$B$8*SQRT($B$9)*S55)</f>
        <v>106.399498481166</v>
      </c>
      <c r="T36" s="38" t="n">
        <f aca="false">T35*EXP(($B$7-0.5*$B$8^2)*$B$9+$B$8*SQRT($B$9)*T55)</f>
        <v>86.3428488489854</v>
      </c>
      <c r="U36" s="38" t="n">
        <f aca="false">U35*EXP(($B$7-0.5*$B$8^2)*$B$9+$B$8*SQRT($B$9)*U55)</f>
        <v>85.0620581202049</v>
      </c>
      <c r="V36" s="39" t="n">
        <f aca="false">IF(ISNUMBER(A36),A36,NA())</f>
        <v>0.916666666666667</v>
      </c>
      <c r="W36" s="39" t="n">
        <f aca="false">IF(ISNUMBER(B36),B36,NA())</f>
        <v>79.6918696680201</v>
      </c>
      <c r="X36" s="39" t="n">
        <f aca="false">IF(ISNUMBER(C36),C36,NA())</f>
        <v>106.284313874315</v>
      </c>
      <c r="Y36" s="39" t="n">
        <f aca="false">IF(ISNUMBER(D36),D36,NA())</f>
        <v>93.6877038882925</v>
      </c>
    </row>
    <row r="37" customFormat="false" ht="23" hidden="false" customHeight="true" outlineLevel="0" collapsed="false">
      <c r="A37" s="36" t="n">
        <f aca="false">A36+$B$9</f>
        <v>1</v>
      </c>
      <c r="B37" s="36" t="n">
        <f aca="false">B36*EXP(($B$7-0.5*$B$8^2)*$B$9+$B$8*SQRT($B$9)*B56)</f>
        <v>84.5159173067803</v>
      </c>
      <c r="C37" s="36" t="n">
        <f aca="false">C36*EXP(($B$7-0.5*$B$8^2)*$B$9+$B$8*SQRT($B$9)*C56)</f>
        <v>98.2974318514791</v>
      </c>
      <c r="D37" s="36" t="n">
        <f aca="false">D36*EXP(($B$7-0.5*$B$8^2)*$B$9+$B$8*SQRT($B$9)*D56)</f>
        <v>99.8364362376929</v>
      </c>
      <c r="E37" s="36" t="n">
        <f aca="false">E36*EXP(($B$7-0.5*$B$8^2)*$B$9+$B$8*SQRT($B$9)*E56)</f>
        <v>100.959513555993</v>
      </c>
      <c r="F37" s="36" t="n">
        <f aca="false">F36*EXP(($B$7-0.5*$B$8^2)*$B$9+$B$8*SQRT($B$9)*F56)</f>
        <v>145.048319203254</v>
      </c>
      <c r="G37" s="36" t="n">
        <f aca="false">G36*EXP(($B$7-0.5*$B$8^2)*$B$9+$B$8*SQRT($B$9)*G56)</f>
        <v>141.513357594381</v>
      </c>
      <c r="H37" s="36" t="n">
        <f aca="false">H36*EXP(($B$7-0.5*$B$8^2)*$B$9+$B$8*SQRT($B$9)*H56)</f>
        <v>94.8224913863032</v>
      </c>
      <c r="I37" s="36" t="n">
        <f aca="false">I36*EXP(($B$7-0.5*$B$8^2)*$B$9+$B$8*SQRT($B$9)*I56)</f>
        <v>94.4706058134092</v>
      </c>
      <c r="J37" s="36" t="n">
        <f aca="false">J36*EXP(($B$7-0.5*$B$8^2)*$B$9+$B$8*SQRT($B$9)*J56)</f>
        <v>165.249479505751</v>
      </c>
      <c r="K37" s="36" t="n">
        <f aca="false">K36*EXP(($B$7-0.5*$B$8^2)*$B$9+$B$8*SQRT($B$9)*K56)</f>
        <v>147.150758259446</v>
      </c>
      <c r="L37" s="36" t="n">
        <f aca="false">L36*EXP(($B$7-0.5*$B$8^2)*$B$9+$B$8*SQRT($B$9)*L56)</f>
        <v>105.225193879299</v>
      </c>
      <c r="M37" s="36" t="n">
        <f aca="false">M36*EXP(($B$7-0.5*$B$8^2)*$B$9+$B$8*SQRT($B$9)*M56)</f>
        <v>116.759471436355</v>
      </c>
      <c r="N37" s="36" t="n">
        <f aca="false">N36*EXP(($B$7-0.5*$B$8^2)*$B$9+$B$8*SQRT($B$9)*N56)</f>
        <v>118.525355896515</v>
      </c>
      <c r="O37" s="36" t="n">
        <f aca="false">O36*EXP(($B$7-0.5*$B$8^2)*$B$9+$B$8*SQRT($B$9)*O56)</f>
        <v>138.598047622755</v>
      </c>
      <c r="P37" s="36" t="n">
        <f aca="false">P36*EXP(($B$7-0.5*$B$8^2)*$B$9+$B$8*SQRT($B$9)*P56)</f>
        <v>85.8838810483894</v>
      </c>
      <c r="Q37" s="38" t="n">
        <f aca="false">Q36*EXP(($B$7-0.5*$B$8^2)*$B$9+$B$8*SQRT($B$9)*Q56)</f>
        <v>89.6101512023961</v>
      </c>
      <c r="R37" s="38" t="n">
        <f aca="false">R36*EXP(($B$7-0.5*$B$8^2)*$B$9+$B$8*SQRT($B$9)*R56)</f>
        <v>118.176424350637</v>
      </c>
      <c r="S37" s="38" t="n">
        <f aca="false">S36*EXP(($B$7-0.5*$B$8^2)*$B$9+$B$8*SQRT($B$9)*S56)</f>
        <v>101.02501473036</v>
      </c>
      <c r="T37" s="38" t="n">
        <f aca="false">T36*EXP(($B$7-0.5*$B$8^2)*$B$9+$B$8*SQRT($B$9)*T56)</f>
        <v>98.8027117554249</v>
      </c>
      <c r="U37" s="38" t="n">
        <f aca="false">U36*EXP(($B$7-0.5*$B$8^2)*$B$9+$B$8*SQRT($B$9)*U56)</f>
        <v>93.9465863377331</v>
      </c>
      <c r="V37" s="39" t="n">
        <f aca="false">IF(ISNUMBER(A37),A37,NA())</f>
        <v>1</v>
      </c>
      <c r="W37" s="39" t="n">
        <f aca="false">IF(ISNUMBER(B37),B37,NA())</f>
        <v>84.5159173067803</v>
      </c>
      <c r="X37" s="39" t="n">
        <f aca="false">IF(ISNUMBER(C37),C37,NA())</f>
        <v>98.2974318514791</v>
      </c>
      <c r="Y37" s="39" t="n">
        <f aca="false">IF(ISNUMBER(D37),D37,NA())</f>
        <v>99.8364362376929</v>
      </c>
    </row>
    <row r="38" customFormat="false" ht="23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1"/>
      <c r="R38" s="21"/>
      <c r="S38" s="21"/>
      <c r="T38" s="21"/>
      <c r="U38" s="21"/>
    </row>
    <row r="39" customFormat="false" ht="23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1"/>
      <c r="R39" s="21"/>
      <c r="S39" s="21"/>
      <c r="T39" s="21"/>
      <c r="U39" s="21"/>
    </row>
    <row r="40" customFormat="false" ht="23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1"/>
      <c r="R40" s="21"/>
      <c r="S40" s="21"/>
      <c r="T40" s="21"/>
      <c r="U40" s="21"/>
    </row>
    <row r="41" customFormat="false" ht="23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1"/>
      <c r="R41" s="21"/>
      <c r="S41" s="21"/>
      <c r="T41" s="21"/>
      <c r="U41" s="21"/>
    </row>
    <row r="42" customFormat="false" ht="23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1"/>
      <c r="R42" s="21"/>
      <c r="S42" s="21"/>
      <c r="T42" s="21"/>
      <c r="U42" s="21"/>
    </row>
    <row r="43" customFormat="false" ht="23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1"/>
      <c r="R43" s="21"/>
      <c r="S43" s="21"/>
      <c r="T43" s="21"/>
      <c r="U43" s="21"/>
    </row>
    <row r="44" customFormat="false" ht="28" hidden="false" customHeight="true" outlineLevel="0" collapsed="false">
      <c r="A44" s="7" t="s">
        <v>189</v>
      </c>
      <c r="B44" s="17" t="s">
        <v>100</v>
      </c>
      <c r="C44" s="17" t="s">
        <v>101</v>
      </c>
      <c r="D44" s="17" t="s">
        <v>190</v>
      </c>
      <c r="E44" s="17" t="s">
        <v>191</v>
      </c>
      <c r="F44" s="17" t="s">
        <v>192</v>
      </c>
      <c r="G44" s="17" t="s">
        <v>193</v>
      </c>
      <c r="H44" s="17" t="s">
        <v>194</v>
      </c>
      <c r="I44" s="17" t="s">
        <v>195</v>
      </c>
      <c r="J44" s="17" t="str">
        <v>Z9</v>
      </c>
      <c r="K44" s="17" t="s">
        <v>196</v>
      </c>
      <c r="L44" s="17" t="s">
        <v>197</v>
      </c>
      <c r="M44" s="17" t="s">
        <v>198</v>
      </c>
      <c r="N44" s="17" t="s">
        <v>199</v>
      </c>
      <c r="O44" s="17" t="s">
        <v>200</v>
      </c>
      <c r="P44" s="17" t="s">
        <v>201</v>
      </c>
      <c r="Q44" s="17" t="s">
        <v>202</v>
      </c>
      <c r="R44" s="17" t="s">
        <v>203</v>
      </c>
      <c r="S44" s="17" t="s">
        <v>204</v>
      </c>
      <c r="T44" s="17" t="s">
        <v>205</v>
      </c>
      <c r="U44" s="17" t="s">
        <v>206</v>
      </c>
    </row>
    <row r="45" customFormat="false" ht="23" hidden="false" customHeight="true" outlineLevel="0" collapsed="false">
      <c r="A45" s="1"/>
      <c r="B45" s="40" t="n">
        <v>0.0730012416704441</v>
      </c>
      <c r="C45" s="40" t="n">
        <v>-1.1583887387094</v>
      </c>
      <c r="D45" s="40" t="n">
        <v>0.425895873046758</v>
      </c>
      <c r="E45" s="40" t="n">
        <v>-0.0569153811286914</v>
      </c>
      <c r="F45" s="40" t="n">
        <v>0.487867001415061</v>
      </c>
      <c r="G45" s="40" t="n">
        <v>0.176787427587876</v>
      </c>
      <c r="H45" s="40" t="n">
        <v>0.134243785681772</v>
      </c>
      <c r="I45" s="40" t="n">
        <v>0.0195430504981549</v>
      </c>
      <c r="J45" s="40" t="n">
        <v>0.844869750427335</v>
      </c>
      <c r="K45" s="40" t="n">
        <v>0.557168980754579</v>
      </c>
      <c r="L45" s="40" t="n">
        <v>1.70460955776057</v>
      </c>
      <c r="M45" s="40" t="n">
        <v>-0.32381532812148</v>
      </c>
      <c r="N45" s="40" t="n">
        <v>1.48550430266362</v>
      </c>
      <c r="O45" s="40" t="n">
        <v>0.113738628581898</v>
      </c>
      <c r="P45" s="40" t="n">
        <v>-1.06831317567506</v>
      </c>
      <c r="Q45" s="40" t="n">
        <v>-0.899319576933043</v>
      </c>
      <c r="R45" s="40" t="n">
        <v>0.467013914656425</v>
      </c>
      <c r="S45" s="40" t="n">
        <v>-0.16502437002539</v>
      </c>
      <c r="T45" s="40" t="n">
        <v>0.35481366729335</v>
      </c>
      <c r="U45" s="40" t="n">
        <v>-0.837831483521564</v>
      </c>
    </row>
    <row r="46" customFormat="false" ht="15" hidden="false" customHeight="false" outlineLevel="0" collapsed="false">
      <c r="A46" s="21"/>
      <c r="B46" s="40" t="n">
        <v>0.412437870296177</v>
      </c>
      <c r="C46" s="40" t="n">
        <v>-1.86047680408358</v>
      </c>
      <c r="D46" s="40" t="n">
        <v>0.0234523335882791</v>
      </c>
      <c r="E46" s="40" t="n">
        <v>-0.892269708732613</v>
      </c>
      <c r="F46" s="40" t="n">
        <v>1.13453863360505</v>
      </c>
      <c r="G46" s="40" t="n">
        <v>-0.883027495394939</v>
      </c>
      <c r="H46" s="40" t="n">
        <v>0.80610879877404</v>
      </c>
      <c r="I46" s="40" t="n">
        <v>-1.06574526306935</v>
      </c>
      <c r="J46" s="40" t="n">
        <v>0.705332366822086</v>
      </c>
      <c r="K46" s="40" t="n">
        <v>1.76855368464762</v>
      </c>
      <c r="L46" s="40" t="n">
        <v>1.27114270564355</v>
      </c>
      <c r="M46" s="40" t="n">
        <v>-0.00636347553830286</v>
      </c>
      <c r="N46" s="40" t="n">
        <v>0.126567873081439</v>
      </c>
      <c r="O46" s="40" t="n">
        <v>-0.765221106251013</v>
      </c>
      <c r="P46" s="40" t="n">
        <v>-1.15798124819671</v>
      </c>
      <c r="Q46" s="40" t="n">
        <v>-1.15331088449347</v>
      </c>
      <c r="R46" s="40" t="n">
        <v>0.290926224461151</v>
      </c>
      <c r="S46" s="40" t="n">
        <v>2.47095317242606</v>
      </c>
      <c r="T46" s="40" t="n">
        <v>-1.27455756618046</v>
      </c>
      <c r="U46" s="40" t="n">
        <v>-0.823583558286473</v>
      </c>
    </row>
    <row r="47" customFormat="false" ht="15" hidden="false" customHeight="false" outlineLevel="0" collapsed="false">
      <c r="A47" s="21"/>
      <c r="B47" s="40" t="n">
        <v>-1.13202053883051</v>
      </c>
      <c r="C47" s="40" t="n">
        <v>-1.62882475537734</v>
      </c>
      <c r="D47" s="40" t="n">
        <v>-0.434552531938506</v>
      </c>
      <c r="E47" s="40" t="n">
        <v>-2.05796317214245</v>
      </c>
      <c r="F47" s="40" t="n">
        <v>0.78820173809575</v>
      </c>
      <c r="G47" s="40" t="n">
        <v>-0.346737915339996</v>
      </c>
      <c r="H47" s="40" t="n">
        <v>-0.113964462518794</v>
      </c>
      <c r="I47" s="40" t="n">
        <v>0.255590753739103</v>
      </c>
      <c r="J47" s="40" t="n">
        <v>1.48876404718493</v>
      </c>
      <c r="K47" s="40" t="n">
        <v>0.644555033258859</v>
      </c>
      <c r="L47" s="40" t="n">
        <v>-0.155536085967316</v>
      </c>
      <c r="M47" s="40" t="n">
        <v>0.132386977799072</v>
      </c>
      <c r="N47" s="40" t="n">
        <v>-1.11201708091548</v>
      </c>
      <c r="O47" s="40" t="n">
        <v>0.433024110196275</v>
      </c>
      <c r="P47" s="40" t="n">
        <v>-1.97190959767179</v>
      </c>
      <c r="Q47" s="40" t="n">
        <v>1.29385659300901</v>
      </c>
      <c r="R47" s="40" t="n">
        <v>-0.212933478497514</v>
      </c>
      <c r="S47" s="40" t="n">
        <v>-0.201319357203578</v>
      </c>
      <c r="T47" s="40" t="n">
        <v>-1.54307465396824</v>
      </c>
      <c r="U47" s="40" t="n">
        <v>-0.645841169476209</v>
      </c>
    </row>
    <row r="48" customFormat="false" ht="15" hidden="false" customHeight="false" outlineLevel="0" collapsed="false">
      <c r="A48" s="21"/>
      <c r="B48" s="40" t="n">
        <v>0.0590574551505489</v>
      </c>
      <c r="C48" s="40" t="n">
        <v>1.48219837558708</v>
      </c>
      <c r="D48" s="40" t="n">
        <v>0.459131494222916</v>
      </c>
      <c r="E48" s="40" t="n">
        <v>-1.64624632765139</v>
      </c>
      <c r="F48" s="40" t="n">
        <v>0.280546107105012</v>
      </c>
      <c r="G48" s="40" t="n">
        <v>1.53721922058369</v>
      </c>
      <c r="H48" s="40" t="n">
        <v>-0.571047416427859</v>
      </c>
      <c r="I48" s="40" t="n">
        <v>-1.20238952133344</v>
      </c>
      <c r="J48" s="40" t="n">
        <v>-0.855019819480479</v>
      </c>
      <c r="K48" s="40" t="n">
        <v>1.06697312965903</v>
      </c>
      <c r="L48" s="40" t="n">
        <v>-1.12066686643657</v>
      </c>
      <c r="M48" s="40" t="n">
        <v>0.410360449193032</v>
      </c>
      <c r="N48" s="40" t="n">
        <v>0.957848412856169</v>
      </c>
      <c r="O48" s="40" t="n">
        <v>-0.110111524608209</v>
      </c>
      <c r="P48" s="40" t="n">
        <v>0.523002108072621</v>
      </c>
      <c r="Q48" s="40" t="n">
        <v>0.627605744220447</v>
      </c>
      <c r="R48" s="40" t="n">
        <v>-0.175831014013267</v>
      </c>
      <c r="S48" s="40" t="n">
        <v>-0.971473545572978</v>
      </c>
      <c r="T48" s="40" t="n">
        <v>-1.40864033316986</v>
      </c>
      <c r="U48" s="40" t="n">
        <v>-0.766416590053224</v>
      </c>
    </row>
    <row r="49" customFormat="false" ht="15" hidden="false" customHeight="false" outlineLevel="0" collapsed="false">
      <c r="A49" s="21"/>
      <c r="B49" s="40" t="n">
        <v>-0.23683594616691</v>
      </c>
      <c r="C49" s="40" t="n">
        <v>0.26218576702371</v>
      </c>
      <c r="D49" s="40" t="n">
        <v>-1.19687981051549</v>
      </c>
      <c r="E49" s="40" t="n">
        <v>1.38420012883802</v>
      </c>
      <c r="F49" s="40" t="n">
        <v>0.101813646427557</v>
      </c>
      <c r="G49" s="40" t="n">
        <v>0.792049500554884</v>
      </c>
      <c r="H49" s="40" t="n">
        <v>0.250271681616764</v>
      </c>
      <c r="I49" s="40" t="n">
        <v>-0.338293583834956</v>
      </c>
      <c r="J49" s="40" t="n">
        <v>1.08236806508693</v>
      </c>
      <c r="K49" s="40" t="n">
        <v>0.585936667619545</v>
      </c>
      <c r="L49" s="40" t="n">
        <v>-0.976359441927695</v>
      </c>
      <c r="M49" s="40" t="n">
        <v>-1.96232291132986</v>
      </c>
      <c r="N49" s="40" t="n">
        <v>0.0104061686954918</v>
      </c>
      <c r="O49" s="40" t="n">
        <v>-1.12142037534821</v>
      </c>
      <c r="P49" s="40" t="n">
        <v>1.24119131026922</v>
      </c>
      <c r="Q49" s="40" t="n">
        <v>-1.07724759513654</v>
      </c>
      <c r="R49" s="40" t="n">
        <v>1.28053808103067</v>
      </c>
      <c r="S49" s="40" t="n">
        <v>-0.240114453224101</v>
      </c>
      <c r="T49" s="40" t="n">
        <v>-0.647815425237843</v>
      </c>
      <c r="U49" s="40" t="n">
        <v>0.390154700948453</v>
      </c>
    </row>
    <row r="50" customFormat="false" ht="15" hidden="false" customHeight="false" outlineLevel="0" collapsed="false">
      <c r="A50" s="21"/>
      <c r="B50" s="40" t="n">
        <v>1.16332059531447</v>
      </c>
      <c r="C50" s="40" t="n">
        <v>2.44134436114606</v>
      </c>
      <c r="D50" s="40" t="n">
        <v>0.456493739683719</v>
      </c>
      <c r="E50" s="40" t="n">
        <v>0.369389296440077</v>
      </c>
      <c r="F50" s="40" t="n">
        <v>0.341366679419224</v>
      </c>
      <c r="G50" s="40" t="n">
        <v>1.11489068649882</v>
      </c>
      <c r="H50" s="40" t="n">
        <v>0.95799487285449</v>
      </c>
      <c r="I50" s="40" t="n">
        <v>0.581312916652043</v>
      </c>
      <c r="J50" s="40" t="n">
        <v>1.05778904945288</v>
      </c>
      <c r="K50" s="40" t="n">
        <v>-1.60577225024387</v>
      </c>
      <c r="L50" s="40" t="n">
        <v>-0.344674454464481</v>
      </c>
      <c r="M50" s="40" t="n">
        <v>0.815685778109981</v>
      </c>
      <c r="N50" s="40" t="n">
        <v>-1.58197675202643</v>
      </c>
      <c r="O50" s="40" t="n">
        <v>1.75962196922234</v>
      </c>
      <c r="P50" s="40" t="n">
        <v>-0.176006767994917</v>
      </c>
      <c r="Q50" s="40" t="n">
        <v>0.0367733911540311</v>
      </c>
      <c r="R50" s="40" t="n">
        <v>-0.763874886401806</v>
      </c>
      <c r="S50" s="40" t="n">
        <v>0.849288177345695</v>
      </c>
      <c r="T50" s="40" t="n">
        <v>-1.72888630738293</v>
      </c>
      <c r="U50" s="40" t="n">
        <v>-1.99466841047887</v>
      </c>
    </row>
    <row r="51" customFormat="false" ht="15" hidden="false" customHeight="false" outlineLevel="0" collapsed="false">
      <c r="A51" s="21"/>
      <c r="B51" s="40" t="n">
        <v>-2.1407399019742</v>
      </c>
      <c r="C51" s="40" t="n">
        <v>0.987828751231706</v>
      </c>
      <c r="D51" s="40" t="n">
        <v>-2.6215244403095</v>
      </c>
      <c r="E51" s="40" t="n">
        <v>0.728005448675726</v>
      </c>
      <c r="F51" s="40" t="n">
        <v>1.90793770784169</v>
      </c>
      <c r="G51" s="40" t="n">
        <v>0.711263141664293</v>
      </c>
      <c r="H51" s="40" t="n">
        <v>0.276737213369508</v>
      </c>
      <c r="I51" s="40" t="n">
        <v>-0.486146710328679</v>
      </c>
      <c r="J51" s="40" t="n">
        <v>0.122275373186223</v>
      </c>
      <c r="K51" s="40" t="n">
        <v>-0.396190877286148</v>
      </c>
      <c r="L51" s="40" t="n">
        <v>0.886261101853547</v>
      </c>
      <c r="M51" s="40" t="n">
        <v>0.756980709179363</v>
      </c>
      <c r="N51" s="40" t="n">
        <v>0.217832704912281</v>
      </c>
      <c r="O51" s="40" t="n">
        <v>-0.277637168922025</v>
      </c>
      <c r="P51" s="40" t="n">
        <v>-0.17572301555871</v>
      </c>
      <c r="Q51" s="40" t="n">
        <v>0.491813156344204</v>
      </c>
      <c r="R51" s="40" t="n">
        <v>1.47450343153748</v>
      </c>
      <c r="S51" s="40" t="n">
        <v>-2.12337553935862</v>
      </c>
      <c r="T51" s="40" t="n">
        <v>1.97104356735688</v>
      </c>
      <c r="U51" s="40" t="n">
        <v>0.828642531549461</v>
      </c>
    </row>
    <row r="52" customFormat="false" ht="15" hidden="false" customHeight="false" outlineLevel="0" collapsed="false">
      <c r="A52" s="21"/>
      <c r="B52" s="40" t="n">
        <v>-0.255192071556143</v>
      </c>
      <c r="C52" s="40" t="n">
        <v>0.299851855551442</v>
      </c>
      <c r="D52" s="40" t="n">
        <v>1.62367765253467</v>
      </c>
      <c r="E52" s="40" t="n">
        <v>0.224513901662793</v>
      </c>
      <c r="F52" s="40" t="n">
        <v>0.785567464140807</v>
      </c>
      <c r="G52" s="40" t="n">
        <v>1.06119593606705</v>
      </c>
      <c r="H52" s="40" t="n">
        <v>-0.300013013065483</v>
      </c>
      <c r="I52" s="40" t="n">
        <v>0.362646121512526</v>
      </c>
      <c r="J52" s="40" t="n">
        <v>-0.216253758658014</v>
      </c>
      <c r="K52" s="40" t="n">
        <v>-0.222539756727381</v>
      </c>
      <c r="L52" s="40" t="n">
        <v>0.741413452592972</v>
      </c>
      <c r="M52" s="40" t="n">
        <v>-0.0376701230895826</v>
      </c>
      <c r="N52" s="40" t="n">
        <v>2.14833545607605</v>
      </c>
      <c r="O52" s="40" t="n">
        <v>-0.194339179665784</v>
      </c>
      <c r="P52" s="40" t="n">
        <v>-0.228707944097184</v>
      </c>
      <c r="Q52" s="40" t="n">
        <v>0.704374406407527</v>
      </c>
      <c r="R52" s="40" t="n">
        <v>-0.854412770911718</v>
      </c>
      <c r="S52" s="40" t="n">
        <v>0.820250653867739</v>
      </c>
      <c r="T52" s="40" t="n">
        <v>0.211387447954681</v>
      </c>
      <c r="U52" s="40" t="n">
        <v>-1.40944893180242</v>
      </c>
    </row>
    <row r="53" customFormat="false" ht="15" hidden="false" customHeight="false" outlineLevel="0" collapsed="false">
      <c r="A53" s="21"/>
      <c r="B53" s="40" t="n">
        <v>-1.1557753830301</v>
      </c>
      <c r="C53" s="40" t="n">
        <v>1.32178177123176</v>
      </c>
      <c r="D53" s="40" t="n">
        <v>0.96547669325925</v>
      </c>
      <c r="E53" s="40" t="n">
        <v>0.0545229658059951</v>
      </c>
      <c r="F53" s="40" t="n">
        <v>2.28540895318251</v>
      </c>
      <c r="G53" s="40" t="n">
        <v>0.87044190239733</v>
      </c>
      <c r="H53" s="40" t="n">
        <v>-0.958221287345617</v>
      </c>
      <c r="I53" s="40" t="n">
        <v>-1.00618119979043</v>
      </c>
      <c r="J53" s="40" t="n">
        <v>1.38132260821263</v>
      </c>
      <c r="K53" s="40" t="n">
        <v>1.01259087413636</v>
      </c>
      <c r="L53" s="40" t="n">
        <v>-1.01635173427437</v>
      </c>
      <c r="M53" s="40" t="n">
        <v>1.0779532377599</v>
      </c>
      <c r="N53" s="40" t="n">
        <v>-0.285476891511872</v>
      </c>
      <c r="O53" s="40" t="n">
        <v>0.835860988350852</v>
      </c>
      <c r="P53" s="40" t="n">
        <v>-0.217940703021937</v>
      </c>
      <c r="Q53" s="40" t="n">
        <v>-1.04941985401166</v>
      </c>
      <c r="R53" s="40" t="n">
        <v>0.233963040195265</v>
      </c>
      <c r="S53" s="40" t="n">
        <v>-0.235499693038739</v>
      </c>
      <c r="T53" s="40" t="n">
        <v>0.167775278750412</v>
      </c>
      <c r="U53" s="40" t="n">
        <v>0.10973340955614</v>
      </c>
    </row>
    <row r="54" customFormat="false" ht="15" hidden="false" customHeight="false" outlineLevel="0" collapsed="false">
      <c r="A54" s="21"/>
      <c r="B54" s="40" t="n">
        <v>-0.119537934785075</v>
      </c>
      <c r="C54" s="40" t="n">
        <v>-0.375812383886851</v>
      </c>
      <c r="D54" s="40" t="n">
        <v>-0.856351201926107</v>
      </c>
      <c r="E54" s="40" t="n">
        <v>0.273254934874846</v>
      </c>
      <c r="F54" s="40" t="n">
        <v>-1.75687494680369</v>
      </c>
      <c r="G54" s="40" t="n">
        <v>-0.117656809796456</v>
      </c>
      <c r="H54" s="40" t="n">
        <v>0.223256837712288</v>
      </c>
      <c r="I54" s="40" t="n">
        <v>0.491875358037835</v>
      </c>
      <c r="J54" s="40" t="n">
        <v>0.312864323689386</v>
      </c>
      <c r="K54" s="40" t="n">
        <v>0.218090093938159</v>
      </c>
      <c r="L54" s="40" t="n">
        <v>0.412707259429917</v>
      </c>
      <c r="M54" s="40" t="n">
        <v>1.10104103459016</v>
      </c>
      <c r="N54" s="40" t="n">
        <v>2.01539793053598</v>
      </c>
      <c r="O54" s="40" t="n">
        <v>-0.000209457016931566</v>
      </c>
      <c r="P54" s="40" t="n">
        <v>-0.190807458721267</v>
      </c>
      <c r="Q54" s="40" t="n">
        <v>-2.97465362745869</v>
      </c>
      <c r="R54" s="40" t="n">
        <v>0.628317595298595</v>
      </c>
      <c r="S54" s="40" t="n">
        <v>0.157226169036061</v>
      </c>
      <c r="T54" s="40" t="n">
        <v>-0.828236118177079</v>
      </c>
      <c r="U54" s="40" t="n">
        <v>1.12701199513757</v>
      </c>
    </row>
    <row r="55" customFormat="false" ht="15" hidden="false" customHeight="false" outlineLevel="0" collapsed="false">
      <c r="A55" s="21"/>
      <c r="B55" s="40" t="n">
        <v>-1.55214399274528</v>
      </c>
      <c r="C55" s="40" t="n">
        <v>-1.66867406589376</v>
      </c>
      <c r="D55" s="40" t="n">
        <v>-0.926800884586657</v>
      </c>
      <c r="E55" s="40" t="n">
        <v>1.94109998714468</v>
      </c>
      <c r="F55" s="40" t="n">
        <v>-0.782517456445209</v>
      </c>
      <c r="G55" s="40" t="n">
        <v>-0.533386499290104</v>
      </c>
      <c r="H55" s="40" t="n">
        <v>-1.21125251171523</v>
      </c>
      <c r="I55" s="40" t="n">
        <v>0.298286760768348</v>
      </c>
      <c r="J55" s="40" t="n">
        <v>1.67193456464506</v>
      </c>
      <c r="K55" s="40" t="n">
        <v>1.06480566370911</v>
      </c>
      <c r="L55" s="40" t="n">
        <v>-0.201157302088894</v>
      </c>
      <c r="M55" s="40" t="n">
        <v>0.528921177136759</v>
      </c>
      <c r="N55" s="40" t="n">
        <v>-0.95372081716629</v>
      </c>
      <c r="O55" s="40" t="n">
        <v>1.42507944017457</v>
      </c>
      <c r="P55" s="40" t="n">
        <v>-0.156372580586364</v>
      </c>
      <c r="Q55" s="40" t="n">
        <v>-0.531409154780121</v>
      </c>
      <c r="R55" s="40" t="n">
        <v>-0.192467536529371</v>
      </c>
      <c r="S55" s="40" t="n">
        <v>-0.23913630981962</v>
      </c>
      <c r="T55" s="40" t="n">
        <v>1.23014633446697</v>
      </c>
      <c r="U55" s="40" t="n">
        <v>0.267350142988987</v>
      </c>
    </row>
    <row r="56" customFormat="false" ht="15" hidden="false" customHeight="false" outlineLevel="0" collapsed="false">
      <c r="A56" s="21"/>
      <c r="B56" s="40" t="n">
        <v>0.931363871961621</v>
      </c>
      <c r="C56" s="40" t="n">
        <v>-1.43967731586683</v>
      </c>
      <c r="D56" s="40" t="n">
        <v>1.01439732957708</v>
      </c>
      <c r="E56" s="40" t="n">
        <v>-1.19542219190738</v>
      </c>
      <c r="F56" s="40" t="n">
        <v>-0.171645579350218</v>
      </c>
      <c r="G56" s="40" t="n">
        <v>0.591825244675521</v>
      </c>
      <c r="H56" s="40" t="n">
        <v>-1.45416474910945</v>
      </c>
      <c r="I56" s="40" t="n">
        <v>0.0650552277417653</v>
      </c>
      <c r="J56" s="40" t="n">
        <v>0.0643741410360206</v>
      </c>
      <c r="K56" s="40" t="n">
        <v>0.957293024585591</v>
      </c>
      <c r="L56" s="40" t="n">
        <v>-1.35844066608344</v>
      </c>
      <c r="M56" s="40" t="n">
        <v>-0.848647457358122</v>
      </c>
      <c r="N56" s="40" t="n">
        <v>-1.12419495505965</v>
      </c>
      <c r="O56" s="40" t="n">
        <v>2.51593237347474</v>
      </c>
      <c r="P56" s="40" t="n">
        <v>-0.0953927964787098</v>
      </c>
      <c r="Q56" s="40" t="n">
        <v>1.59161985371633</v>
      </c>
      <c r="R56" s="40" t="n">
        <v>-0.322301990815784</v>
      </c>
      <c r="S56" s="40" t="n">
        <v>-0.984371353628126</v>
      </c>
      <c r="T56" s="40" t="n">
        <v>2.24818577101825</v>
      </c>
      <c r="U56" s="40" t="n">
        <v>1.63410861168603</v>
      </c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customFormat="false" ht="28" hidden="false" customHeight="true" outlineLevel="0" collapsed="false">
      <c r="A69" s="7" t="s">
        <v>74</v>
      </c>
      <c r="B69" s="7" t="s">
        <v>207</v>
      </c>
      <c r="C69" s="7" t="s">
        <v>208</v>
      </c>
      <c r="D69" s="7" t="s">
        <v>209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W69" s="7" t="s">
        <v>210</v>
      </c>
      <c r="X69" s="7" t="s">
        <v>211</v>
      </c>
      <c r="Y69" s="33" t="s">
        <v>212</v>
      </c>
      <c r="Z69" s="33" t="s">
        <v>213</v>
      </c>
    </row>
    <row r="70" customFormat="false" ht="15" hidden="false" customHeight="false" outlineLevel="0" collapsed="false">
      <c r="A70" s="21" t="n">
        <v>1</v>
      </c>
      <c r="B70" s="27" t="n">
        <v>-0.637802576694101</v>
      </c>
      <c r="C70" s="30" t="n">
        <f aca="false">($B$7-0.5*$B$8^2)*$B$10+$B$8*SQRT($B$10)*B70</f>
        <v>-0.0675605153388202</v>
      </c>
      <c r="D70" s="38" t="n">
        <f aca="false">$B$6*EXP(C70)</f>
        <v>93.4671156962811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W70" s="41" t="n">
        <f aca="false">ROUND(MIN($D$70:$D$1069)+(MAX($D$70:$D$1069)-MIN($D$70:$D$1069))*1/15,0)</f>
        <v>63</v>
      </c>
      <c r="X70" s="9" t="n">
        <f aca="false">COUNTIFS($D$70:$D$1069,"&lt;="&amp;W70)</f>
        <v>7</v>
      </c>
      <c r="Y70" s="42" t="n">
        <f aca="false">IF(COUNT($D$70:$D$1069)=0,NA(),W70)</f>
        <v>63</v>
      </c>
      <c r="Z70" s="35" t="n">
        <f aca="false">IF(COUNT($D$70:$D$1069)=0,NA(),X70)</f>
        <v>7</v>
      </c>
    </row>
    <row r="71" customFormat="false" ht="15" hidden="false" customHeight="false" outlineLevel="0" collapsed="false">
      <c r="A71" s="21" t="n">
        <v>2</v>
      </c>
      <c r="B71" s="27" t="n">
        <v>-0.640051057776222</v>
      </c>
      <c r="C71" s="30" t="n">
        <f aca="false">($B$7-0.5*$B$8^2)*$B$10+$B$8*SQRT($B$10)*B71</f>
        <v>-0.0680102115552444</v>
      </c>
      <c r="D71" s="38" t="n">
        <f aca="false">$B$6*EXP(C71)</f>
        <v>93.4250933373485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W71" s="41" t="n">
        <f aca="false">ROUND(MIN($D$70:$D$1069)+(MAX($D$70:$D$1069)-MIN($D$70:$D$1069))*2/15,0)</f>
        <v>74</v>
      </c>
      <c r="X71" s="9" t="n">
        <f aca="false">COUNTIFS($D$70:$D$1069,"&lt;="&amp;W71)-COUNTIFS($D$70:$D$1069,"&lt;="&amp;W70)</f>
        <v>37</v>
      </c>
      <c r="Y71" s="42" t="n">
        <f aca="false">IF(COUNT($D$70:$D$1069)=0,NA(),W71)</f>
        <v>74</v>
      </c>
      <c r="Z71" s="35" t="n">
        <f aca="false">IF(COUNT($D$70:$D$1069)=0,NA(),X71)</f>
        <v>37</v>
      </c>
    </row>
    <row r="72" customFormat="false" ht="15" hidden="false" customHeight="false" outlineLevel="0" collapsed="false">
      <c r="A72" s="21" t="n">
        <v>3</v>
      </c>
      <c r="B72" s="27" t="n">
        <v>0.251618179076315</v>
      </c>
      <c r="C72" s="30" t="n">
        <f aca="false">($B$7-0.5*$B$8^2)*$B$10+$B$8*SQRT($B$10)*B72</f>
        <v>0.110323635815263</v>
      </c>
      <c r="D72" s="38" t="n">
        <f aca="false">$B$6*EXP(C72)</f>
        <v>111.663939648813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W72" s="41" t="n">
        <f aca="false">ROUND(MIN($D$70:$D$1069)+(MAX($D$70:$D$1069)-MIN($D$70:$D$1069))*3/15,0)</f>
        <v>86</v>
      </c>
      <c r="X72" s="9" t="n">
        <f aca="false">COUNTIFS($D$70:$D$1069,"&lt;="&amp;W72)-COUNTIFS($D$70:$D$1069,"&lt;="&amp;W71)</f>
        <v>101</v>
      </c>
      <c r="Y72" s="42" t="n">
        <f aca="false">IF(COUNT($D$70:$D$1069)=0,NA(),W72)</f>
        <v>86</v>
      </c>
      <c r="Z72" s="35" t="n">
        <f aca="false">IF(COUNT($D$70:$D$1069)=0,NA(),X72)</f>
        <v>101</v>
      </c>
    </row>
    <row r="73" customFormat="false" ht="15" hidden="false" customHeight="false" outlineLevel="0" collapsed="false">
      <c r="A73" s="21" t="n">
        <v>4</v>
      </c>
      <c r="B73" s="27" t="n">
        <v>1.28689787033985</v>
      </c>
      <c r="C73" s="30" t="n">
        <f aca="false">($B$7-0.5*$B$8^2)*$B$10+$B$8*SQRT($B$10)*B73</f>
        <v>0.31737957406797</v>
      </c>
      <c r="D73" s="38" t="n">
        <f aca="false">$B$6*EXP(C73)</f>
        <v>137.352382701822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W73" s="41" t="n">
        <f aca="false">ROUND(MIN($D$70:$D$1069)+(MAX($D$70:$D$1069)-MIN($D$70:$D$1069))*4/15,0)</f>
        <v>98</v>
      </c>
      <c r="X73" s="9" t="n">
        <f aca="false">COUNTIFS($D$70:$D$1069,"&lt;="&amp;W73)-COUNTIFS($D$70:$D$1069,"&lt;="&amp;W72)</f>
        <v>224</v>
      </c>
      <c r="Y73" s="42" t="n">
        <f aca="false">IF(COUNT($D$70:$D$1069)=0,NA(),W73)</f>
        <v>98</v>
      </c>
      <c r="Z73" s="35" t="n">
        <f aca="false">IF(COUNT($D$70:$D$1069)=0,NA(),X73)</f>
        <v>224</v>
      </c>
    </row>
    <row r="74" customFormat="false" ht="15" hidden="false" customHeight="false" outlineLevel="0" collapsed="false">
      <c r="A74" s="21" t="n">
        <v>5</v>
      </c>
      <c r="B74" s="27" t="n">
        <v>-1.02201275547301</v>
      </c>
      <c r="C74" s="30" t="n">
        <f aca="false">($B$7-0.5*$B$8^2)*$B$10+$B$8*SQRT($B$10)*B74</f>
        <v>-0.144402551094602</v>
      </c>
      <c r="D74" s="38" t="n">
        <f aca="false">$B$6*EXP(C74)</f>
        <v>86.5539254146431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W74" s="41" t="n">
        <f aca="false">ROUND(MIN($D$70:$D$1069)+(MAX($D$70:$D$1069)-MIN($D$70:$D$1069))*5/15,0)</f>
        <v>110</v>
      </c>
      <c r="X74" s="9" t="n">
        <f aca="false">COUNTIFS($D$70:$D$1069,"&lt;="&amp;W74)-COUNTIFS($D$70:$D$1069,"&lt;="&amp;W73)</f>
        <v>216</v>
      </c>
      <c r="Y74" s="42" t="n">
        <f aca="false">IF(COUNT($D$70:$D$1069)=0,NA(),W74)</f>
        <v>110</v>
      </c>
      <c r="Z74" s="35" t="n">
        <f aca="false">IF(COUNT($D$70:$D$1069)=0,NA(),X74)</f>
        <v>216</v>
      </c>
    </row>
    <row r="75" customFormat="false" ht="15" hidden="false" customHeight="false" outlineLevel="0" collapsed="false">
      <c r="A75" s="21" t="n">
        <v>6</v>
      </c>
      <c r="B75" s="27" t="n">
        <v>-0.060386788343227</v>
      </c>
      <c r="C75" s="30" t="n">
        <f aca="false">($B$7-0.5*$B$8^2)*$B$10+$B$8*SQRT($B$10)*B75</f>
        <v>0.0479226423313546</v>
      </c>
      <c r="D75" s="38" t="n">
        <f aca="false">$B$6*EXP(C75)</f>
        <v>104.908949706771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W75" s="41" t="n">
        <f aca="false">ROUND(MIN($D$70:$D$1069)+(MAX($D$70:$D$1069)-MIN($D$70:$D$1069))*6/15,0)</f>
        <v>122</v>
      </c>
      <c r="X75" s="9" t="n">
        <f aca="false">COUNTIFS($D$70:$D$1069,"&lt;="&amp;W75)-COUNTIFS($D$70:$D$1069,"&lt;="&amp;W74)</f>
        <v>199</v>
      </c>
      <c r="Y75" s="42" t="n">
        <f aca="false">IF(COUNT($D$70:$D$1069)=0,NA(),W75)</f>
        <v>122</v>
      </c>
      <c r="Z75" s="35" t="n">
        <f aca="false">IF(COUNT($D$70:$D$1069)=0,NA(),X75)</f>
        <v>199</v>
      </c>
    </row>
    <row r="76" customFormat="false" ht="15" hidden="false" customHeight="false" outlineLevel="0" collapsed="false">
      <c r="A76" s="21" t="n">
        <v>7</v>
      </c>
      <c r="B76" s="27" t="n">
        <v>-0.686382664166151</v>
      </c>
      <c r="C76" s="30" t="n">
        <f aca="false">($B$7-0.5*$B$8^2)*$B$10+$B$8*SQRT($B$10)*B76</f>
        <v>-0.0772765328332301</v>
      </c>
      <c r="D76" s="38" t="n">
        <f aca="false">$B$6*EXP(C76)</f>
        <v>92.5633850060343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W76" s="41" t="n">
        <f aca="false">ROUND(MIN($D$70:$D$1069)+(MAX($D$70:$D$1069)-MIN($D$70:$D$1069))*7/15,0)</f>
        <v>134</v>
      </c>
      <c r="X76" s="9" t="n">
        <f aca="false">COUNTIFS($D$70:$D$1069,"&lt;="&amp;W76)-COUNTIFS($D$70:$D$1069,"&lt;="&amp;W75)</f>
        <v>109</v>
      </c>
      <c r="Y76" s="42" t="n">
        <f aca="false">IF(COUNT($D$70:$D$1069)=0,NA(),W76)</f>
        <v>134</v>
      </c>
      <c r="Z76" s="35" t="n">
        <f aca="false">IF(COUNT($D$70:$D$1069)=0,NA(),X76)</f>
        <v>109</v>
      </c>
    </row>
    <row r="77" customFormat="false" ht="15" hidden="false" customHeight="false" outlineLevel="0" collapsed="false">
      <c r="A77" s="21" t="n">
        <v>8</v>
      </c>
      <c r="B77" s="27" t="n">
        <v>-0.726575442583216</v>
      </c>
      <c r="C77" s="30" t="n">
        <f aca="false">($B$7-0.5*$B$8^2)*$B$10+$B$8*SQRT($B$10)*B77</f>
        <v>-0.0853150885166432</v>
      </c>
      <c r="D77" s="38" t="n">
        <f aca="false">$B$6*EXP(C77)</f>
        <v>91.8222917318763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W77" s="41" t="n">
        <f aca="false">ROUND(MIN($D$70:$D$1069)+(MAX($D$70:$D$1069)-MIN($D$70:$D$1069))*8/15,0)</f>
        <v>145</v>
      </c>
      <c r="X77" s="9" t="n">
        <f aca="false">COUNTIFS($D$70:$D$1069,"&lt;="&amp;W77)-COUNTIFS($D$70:$D$1069,"&lt;="&amp;W76)</f>
        <v>46</v>
      </c>
      <c r="Y77" s="42" t="n">
        <f aca="false">IF(COUNT($D$70:$D$1069)=0,NA(),W77)</f>
        <v>145</v>
      </c>
      <c r="Z77" s="35" t="n">
        <f aca="false">IF(COUNT($D$70:$D$1069)=0,NA(),X77)</f>
        <v>46</v>
      </c>
    </row>
    <row r="78" customFormat="false" ht="15" hidden="false" customHeight="false" outlineLevel="0" collapsed="false">
      <c r="A78" s="21" t="n">
        <v>9</v>
      </c>
      <c r="B78" s="27" t="n">
        <v>-0.0120507845049522</v>
      </c>
      <c r="C78" s="30" t="n">
        <f aca="false">($B$7-0.5*$B$8^2)*$B$10+$B$8*SQRT($B$10)*B78</f>
        <v>0.0575898430990096</v>
      </c>
      <c r="D78" s="38" t="n">
        <f aca="false">$B$6*EXP(C78)</f>
        <v>105.928043541676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W78" s="41" t="n">
        <f aca="false">ROUND(MIN($D$70:$D$1069)+(MAX($D$70:$D$1069)-MIN($D$70:$D$1069))*9/15,0)</f>
        <v>157</v>
      </c>
      <c r="X78" s="9" t="n">
        <f aca="false">COUNTIFS($D$70:$D$1069,"&lt;="&amp;W78)-COUNTIFS($D$70:$D$1069,"&lt;="&amp;W77)</f>
        <v>42</v>
      </c>
      <c r="Y78" s="42" t="n">
        <f aca="false">IF(COUNT($D$70:$D$1069)=0,NA(),W78)</f>
        <v>157</v>
      </c>
      <c r="Z78" s="35" t="n">
        <f aca="false">IF(COUNT($D$70:$D$1069)=0,NA(),X78)</f>
        <v>42</v>
      </c>
    </row>
    <row r="79" customFormat="false" ht="15" hidden="false" customHeight="false" outlineLevel="0" collapsed="false">
      <c r="A79" s="21" t="n">
        <v>10</v>
      </c>
      <c r="B79" s="27" t="n">
        <v>0.992717809618185</v>
      </c>
      <c r="C79" s="30" t="n">
        <f aca="false">($B$7-0.5*$B$8^2)*$B$10+$B$8*SQRT($B$10)*B79</f>
        <v>0.258543561923637</v>
      </c>
      <c r="D79" s="38" t="n">
        <f aca="false">$B$6*EXP(C79)</f>
        <v>129.504256316937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W79" s="41" t="n">
        <f aca="false">ROUND(MIN($D$70:$D$1069)+(MAX($D$70:$D$1069)-MIN($D$70:$D$1069))*10/15,0)</f>
        <v>169</v>
      </c>
      <c r="X79" s="9" t="n">
        <f aca="false">COUNTIFS($D$70:$D$1069,"&lt;="&amp;W79)-COUNTIFS($D$70:$D$1069,"&lt;="&amp;W78)</f>
        <v>8</v>
      </c>
      <c r="Y79" s="42" t="n">
        <f aca="false">IF(COUNT($D$70:$D$1069)=0,NA(),W79)</f>
        <v>169</v>
      </c>
      <c r="Z79" s="35" t="n">
        <f aca="false">IF(COUNT($D$70:$D$1069)=0,NA(),X79)</f>
        <v>8</v>
      </c>
    </row>
    <row r="80" customFormat="false" ht="15" hidden="false" customHeight="false" outlineLevel="0" collapsed="false">
      <c r="A80" s="21" t="n">
        <v>11</v>
      </c>
      <c r="B80" s="27" t="n">
        <v>-0.690528900289105</v>
      </c>
      <c r="C80" s="30" t="n">
        <f aca="false">($B$7-0.5*$B$8^2)*$B$10+$B$8*SQRT($B$10)*B80</f>
        <v>-0.078105780057821</v>
      </c>
      <c r="D80" s="38" t="n">
        <f aca="false">$B$6*EXP(C80)</f>
        <v>92.4866588927743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W80" s="41" t="n">
        <f aca="false">ROUND(MIN($D$70:$D$1069)+(MAX($D$70:$D$1069)-MIN($D$70:$D$1069))*11/15,0)</f>
        <v>181</v>
      </c>
      <c r="X80" s="9" t="n">
        <f aca="false">COUNTIFS($D$70:$D$1069,"&lt;="&amp;W80)-COUNTIFS($D$70:$D$1069,"&lt;="&amp;W79)</f>
        <v>5</v>
      </c>
      <c r="Y80" s="42" t="n">
        <f aca="false">IF(COUNT($D$70:$D$1069)=0,NA(),W80)</f>
        <v>181</v>
      </c>
      <c r="Z80" s="35" t="n">
        <f aca="false">IF(COUNT($D$70:$D$1069)=0,NA(),X80)</f>
        <v>5</v>
      </c>
    </row>
    <row r="81" customFormat="false" ht="15" hidden="false" customHeight="false" outlineLevel="0" collapsed="false">
      <c r="A81" s="21" t="n">
        <v>12</v>
      </c>
      <c r="B81" s="27" t="n">
        <v>0.838604747517031</v>
      </c>
      <c r="C81" s="30" t="n">
        <f aca="false">($B$7-0.5*$B$8^2)*$B$10+$B$8*SQRT($B$10)*B81</f>
        <v>0.227720949503406</v>
      </c>
      <c r="D81" s="38" t="n">
        <f aca="false">$B$6*EXP(C81)</f>
        <v>125.573486309914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W81" s="41" t="n">
        <f aca="false">ROUND(MIN($D$70:$D$1069)+(MAX($D$70:$D$1069)-MIN($D$70:$D$1069))*12/15,0)</f>
        <v>193</v>
      </c>
      <c r="X81" s="9" t="n">
        <f aca="false">COUNTIFS($D$70:$D$1069,"&lt;="&amp;W81)-COUNTIFS($D$70:$D$1069,"&lt;="&amp;W80)</f>
        <v>5</v>
      </c>
      <c r="Y81" s="42" t="n">
        <f aca="false">IF(COUNT($D$70:$D$1069)=0,NA(),W81)</f>
        <v>193</v>
      </c>
      <c r="Z81" s="35" t="n">
        <f aca="false">IF(COUNT($D$70:$D$1069)=0,NA(),X81)</f>
        <v>5</v>
      </c>
    </row>
    <row r="82" customFormat="false" ht="15" hidden="false" customHeight="false" outlineLevel="0" collapsed="false">
      <c r="A82" s="21" t="n">
        <v>13</v>
      </c>
      <c r="B82" s="27" t="n">
        <v>-0.485994892041011</v>
      </c>
      <c r="C82" s="30" t="n">
        <f aca="false">($B$7-0.5*$B$8^2)*$B$10+$B$8*SQRT($B$10)*B82</f>
        <v>-0.0371989784082021</v>
      </c>
      <c r="D82" s="38" t="n">
        <f aca="false">$B$6*EXP(C82)</f>
        <v>96.3484403681483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W82" s="41" t="n">
        <f aca="false">ROUND(MIN($D$70:$D$1069)+(MAX($D$70:$D$1069)-MIN($D$70:$D$1069))*13/15,0)</f>
        <v>205</v>
      </c>
      <c r="X82" s="9" t="n">
        <f aca="false">COUNTIFS($D$70:$D$1069,"&lt;="&amp;W82)-COUNTIFS($D$70:$D$1069,"&lt;="&amp;W81)</f>
        <v>0</v>
      </c>
      <c r="Y82" s="42" t="n">
        <f aca="false">IF(COUNT($D$70:$D$1069)=0,NA(),W82)</f>
        <v>205</v>
      </c>
      <c r="Z82" s="35" t="n">
        <f aca="false">IF(COUNT($D$70:$D$1069)=0,NA(),X82)</f>
        <v>0</v>
      </c>
    </row>
    <row r="83" customFormat="false" ht="15" hidden="false" customHeight="false" outlineLevel="0" collapsed="false">
      <c r="A83" s="21" t="n">
        <v>14</v>
      </c>
      <c r="B83" s="27" t="n">
        <v>-0.2369288950285</v>
      </c>
      <c r="C83" s="30" t="n">
        <f aca="false">($B$7-0.5*$B$8^2)*$B$10+$B$8*SQRT($B$10)*B83</f>
        <v>0.0126142209943001</v>
      </c>
      <c r="D83" s="38" t="n">
        <f aca="false">$B$6*EXP(C83)</f>
        <v>101.26941158637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W83" s="41" t="n">
        <f aca="false">ROUND(MIN($D$70:$D$1069)+(MAX($D$70:$D$1069)-MIN($D$70:$D$1069))*14/15,0)</f>
        <v>217</v>
      </c>
      <c r="X83" s="9" t="n">
        <f aca="false">COUNTIFS($D$70:$D$1069,"&lt;="&amp;W83)-COUNTIFS($D$70:$D$1069,"&lt;="&amp;W82)</f>
        <v>0</v>
      </c>
      <c r="Y83" s="42" t="n">
        <f aca="false">IF(COUNT($D$70:$D$1069)=0,NA(),W83)</f>
        <v>217</v>
      </c>
      <c r="Z83" s="35" t="n">
        <f aca="false">IF(COUNT($D$70:$D$1069)=0,NA(),X83)</f>
        <v>0</v>
      </c>
    </row>
    <row r="84" customFormat="false" ht="15" hidden="false" customHeight="false" outlineLevel="0" collapsed="false">
      <c r="A84" s="21" t="n">
        <v>15</v>
      </c>
      <c r="B84" s="27" t="n">
        <v>0.340004355146361</v>
      </c>
      <c r="C84" s="30" t="n">
        <f aca="false">($B$7-0.5*$B$8^2)*$B$10+$B$8*SQRT($B$10)*B84</f>
        <v>0.128000871029272</v>
      </c>
      <c r="D84" s="38" t="n">
        <f aca="false">$B$6*EXP(C84)</f>
        <v>113.655399266843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W84" s="41" t="n">
        <f aca="false">ROUNDUP(MAX($D$70:$D$1069),0)</f>
        <v>229</v>
      </c>
      <c r="X84" s="9" t="n">
        <f aca="false">COUNTIFS($D$70:$D$1069,"&lt;="&amp;W84)-COUNTIFS($D$70:$D$1069,"&lt;="&amp;W83)</f>
        <v>1</v>
      </c>
      <c r="Y84" s="42" t="n">
        <f aca="false">IF(COUNT($D$70:$D$1069)=0,NA(),W84)</f>
        <v>229</v>
      </c>
      <c r="Z84" s="35" t="n">
        <f aca="false">IF(COUNT($D$70:$D$1069)=0,NA(),X84)</f>
        <v>1</v>
      </c>
    </row>
    <row r="85" customFormat="false" ht="15" hidden="false" customHeight="false" outlineLevel="0" collapsed="false">
      <c r="A85" s="21" t="n">
        <v>16</v>
      </c>
      <c r="B85" s="27" t="n">
        <v>1.51335493201119</v>
      </c>
      <c r="C85" s="30" t="n">
        <f aca="false">($B$7-0.5*$B$8^2)*$B$10+$B$8*SQRT($B$10)*B85</f>
        <v>0.362670986402238</v>
      </c>
      <c r="D85" s="38" t="n">
        <f aca="false">$B$6*EXP(C85)</f>
        <v>143.716293529836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</row>
    <row r="86" customFormat="false" ht="15" hidden="false" customHeight="false" outlineLevel="0" collapsed="false">
      <c r="A86" s="21" t="n">
        <v>17</v>
      </c>
      <c r="B86" s="27" t="n">
        <v>0.897823638752635</v>
      </c>
      <c r="C86" s="30" t="n">
        <f aca="false">($B$7-0.5*$B$8^2)*$B$10+$B$8*SQRT($B$10)*B86</f>
        <v>0.239564727750527</v>
      </c>
      <c r="D86" s="38" t="n">
        <f aca="false">$B$6*EXP(C86)</f>
        <v>127.069593125329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</row>
    <row r="87" customFormat="false" ht="15" hidden="false" customHeight="false" outlineLevel="0" collapsed="false">
      <c r="A87" s="21" t="n">
        <v>18</v>
      </c>
      <c r="B87" s="27" t="n">
        <v>0.536158163849451</v>
      </c>
      <c r="C87" s="30" t="n">
        <f aca="false">($B$7-0.5*$B$8^2)*$B$10+$B$8*SQRT($B$10)*B87</f>
        <v>0.16723163276989</v>
      </c>
      <c r="D87" s="38" t="n">
        <f aca="false">$B$6*EXP(C87)</f>
        <v>118.202803002738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</row>
    <row r="88" customFormat="false" ht="15" hidden="false" customHeight="false" outlineLevel="0" collapsed="false">
      <c r="A88" s="21" t="n">
        <v>19</v>
      </c>
      <c r="B88" s="27" t="n">
        <v>1.70217455514165</v>
      </c>
      <c r="C88" s="30" t="n">
        <f aca="false">($B$7-0.5*$B$8^2)*$B$10+$B$8*SQRT($B$10)*B88</f>
        <v>0.40043491102833</v>
      </c>
      <c r="D88" s="38" t="n">
        <f aca="false">$B$6*EXP(C88)</f>
        <v>149.24736497626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</row>
    <row r="89" customFormat="false" ht="15" hidden="false" customHeight="false" outlineLevel="0" collapsed="false">
      <c r="A89" s="21" t="n">
        <v>20</v>
      </c>
      <c r="B89" s="27" t="n">
        <v>-0.329244653045084</v>
      </c>
      <c r="C89" s="30" t="n">
        <f aca="false">($B$7-0.5*$B$8^2)*$B$10+$B$8*SQRT($B$10)*B89</f>
        <v>-0.00584893060901683</v>
      </c>
      <c r="D89" s="38" t="n">
        <f aca="false">$B$6*EXP(C89)</f>
        <v>99.4168141085682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</row>
    <row r="90" customFormat="false" ht="15" hidden="false" customHeight="false" outlineLevel="0" collapsed="false">
      <c r="A90" s="21" t="n">
        <v>21</v>
      </c>
      <c r="B90" s="27" t="n">
        <v>0.00157322381279607</v>
      </c>
      <c r="C90" s="30" t="n">
        <f aca="false">($B$7-0.5*$B$8^2)*$B$10+$B$8*SQRT($B$10)*B90</f>
        <v>0.0603146447625592</v>
      </c>
      <c r="D90" s="38" t="n">
        <f aca="false">$B$6*EXP(C90)</f>
        <v>106.217070042055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</row>
    <row r="91" customFormat="false" ht="15" hidden="false" customHeight="false" outlineLevel="0" collapsed="false">
      <c r="A91" s="21" t="n">
        <v>22</v>
      </c>
      <c r="B91" s="27" t="n">
        <v>1.43607361797392</v>
      </c>
      <c r="C91" s="30" t="n">
        <f aca="false">($B$7-0.5*$B$8^2)*$B$10+$B$8*SQRT($B$10)*B91</f>
        <v>0.347214723594784</v>
      </c>
      <c r="D91" s="38" t="n">
        <f aca="false">$B$6*EXP(C91)</f>
        <v>141.512055252192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</row>
    <row r="92" customFormat="false" ht="15" hidden="false" customHeight="false" outlineLevel="0" collapsed="false">
      <c r="A92" s="21" t="n">
        <v>23</v>
      </c>
      <c r="B92" s="27" t="n">
        <v>-0.160654405149123</v>
      </c>
      <c r="C92" s="30" t="n">
        <f aca="false">($B$7-0.5*$B$8^2)*$B$10+$B$8*SQRT($B$10)*B92</f>
        <v>0.0278691189701753</v>
      </c>
      <c r="D92" s="38" t="n">
        <f aca="false">$B$6*EXP(C92)</f>
        <v>102.826109574293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</row>
    <row r="93" customFormat="false" ht="15" hidden="false" customHeight="false" outlineLevel="0" collapsed="false">
      <c r="A93" s="21" t="n">
        <v>24</v>
      </c>
      <c r="B93" s="27" t="n">
        <v>-0.0170168184430439</v>
      </c>
      <c r="C93" s="30" t="n">
        <f aca="false">($B$7-0.5*$B$8^2)*$B$10+$B$8*SQRT($B$10)*B93</f>
        <v>0.0565966363113912</v>
      </c>
      <c r="D93" s="38" t="n">
        <f aca="false">$B$6*EXP(C93)</f>
        <v>105.822887319412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</row>
    <row r="94" customFormat="false" ht="15" hidden="false" customHeight="false" outlineLevel="0" collapsed="false">
      <c r="A94" s="21" t="n">
        <v>25</v>
      </c>
      <c r="B94" s="27" t="n">
        <v>0.929734106171799</v>
      </c>
      <c r="C94" s="30" t="n">
        <f aca="false">($B$7-0.5*$B$8^2)*$B$10+$B$8*SQRT($B$10)*B94</f>
        <v>0.24594682123436</v>
      </c>
      <c r="D94" s="38" t="n">
        <f aca="false">$B$6*EXP(C94)</f>
        <v>127.883156504936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</row>
    <row r="95" customFormat="false" ht="15" hidden="false" customHeight="false" outlineLevel="0" collapsed="false">
      <c r="A95" s="21" t="n">
        <v>26</v>
      </c>
      <c r="B95" s="27" t="n">
        <v>0.460612675910676</v>
      </c>
      <c r="C95" s="30" t="n">
        <f aca="false">($B$7-0.5*$B$8^2)*$B$10+$B$8*SQRT($B$10)*B95</f>
        <v>0.152122535182135</v>
      </c>
      <c r="D95" s="38" t="n">
        <f aca="false">$B$6*EXP(C95)</f>
        <v>116.430289575893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 customFormat="false" ht="15" hidden="false" customHeight="false" outlineLevel="0" collapsed="false">
      <c r="A96" s="21" t="n">
        <v>27</v>
      </c>
      <c r="B96" s="27" t="n">
        <v>-2.64191296768306</v>
      </c>
      <c r="C96" s="30" t="n">
        <f aca="false">($B$7-0.5*$B$8^2)*$B$10+$B$8*SQRT($B$10)*B96</f>
        <v>-0.468382593536612</v>
      </c>
      <c r="D96" s="38" t="n">
        <f aca="false">$B$6*EXP(C96)</f>
        <v>62.601396893609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 customFormat="false" ht="15" hidden="false" customHeight="false" outlineLevel="0" collapsed="false">
      <c r="A97" s="21" t="n">
        <v>28</v>
      </c>
      <c r="B97" s="27" t="n">
        <v>-0.811314120956278</v>
      </c>
      <c r="C97" s="30" t="n">
        <f aca="false">($B$7-0.5*$B$8^2)*$B$10+$B$8*SQRT($B$10)*B97</f>
        <v>-0.102262824191256</v>
      </c>
      <c r="D97" s="38" t="n">
        <f aca="false">$B$6*EXP(C97)</f>
        <v>90.2792244843633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 customFormat="false" ht="15" hidden="false" customHeight="false" outlineLevel="0" collapsed="false">
      <c r="A98" s="21" t="n">
        <v>29</v>
      </c>
      <c r="B98" s="27" t="n">
        <v>-0.0635588355147083</v>
      </c>
      <c r="C98" s="30" t="n">
        <f aca="false">($B$7-0.5*$B$8^2)*$B$10+$B$8*SQRT($B$10)*B98</f>
        <v>0.0472882328970583</v>
      </c>
      <c r="D98" s="38" t="n">
        <f aca="false">$B$6*EXP(C98)</f>
        <v>104.842415586503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 customFormat="false" ht="15" hidden="false" customHeight="false" outlineLevel="0" collapsed="false">
      <c r="A99" s="21" t="n">
        <v>30</v>
      </c>
      <c r="B99" s="27" t="n">
        <v>0.06662040493459</v>
      </c>
      <c r="C99" s="30" t="n">
        <f aca="false">($B$7-0.5*$B$8^2)*$B$10+$B$8*SQRT($B$10)*B99</f>
        <v>0.073324080986918</v>
      </c>
      <c r="D99" s="38" t="n">
        <f aca="false">$B$6*EXP(C99)</f>
        <v>107.607921722604</v>
      </c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 customFormat="false" ht="15" hidden="false" customHeight="false" outlineLevel="0" collapsed="false">
      <c r="A100" s="21" t="n">
        <v>31</v>
      </c>
      <c r="B100" s="27" t="n">
        <v>-0.242289440713448</v>
      </c>
      <c r="C100" s="30" t="n">
        <f aca="false">($B$7-0.5*$B$8^2)*$B$10+$B$8*SQRT($B$10)*B100</f>
        <v>0.0115421118573103</v>
      </c>
      <c r="D100" s="38" t="n">
        <f aca="false">$B$6*EXP(C100)</f>
        <v>101.160897904559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 customFormat="false" ht="15" hidden="false" customHeight="false" outlineLevel="0" collapsed="false">
      <c r="A101" s="21" t="n">
        <v>32</v>
      </c>
      <c r="B101" s="27" t="n">
        <v>-0.0314701286079964</v>
      </c>
      <c r="C101" s="30" t="n">
        <f aca="false">($B$7-0.5*$B$8^2)*$B$10+$B$8*SQRT($B$10)*B101</f>
        <v>0.0537059742784007</v>
      </c>
      <c r="D101" s="38" t="n">
        <f aca="false">$B$6*EXP(C101)</f>
        <v>105.517430815274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 customFormat="false" ht="15" hidden="false" customHeight="false" outlineLevel="0" collapsed="false">
      <c r="A102" s="21" t="n">
        <v>33</v>
      </c>
      <c r="B102" s="27" t="n">
        <v>0.770714852414139</v>
      </c>
      <c r="C102" s="30" t="n">
        <f aca="false">($B$7-0.5*$B$8^2)*$B$10+$B$8*SQRT($B$10)*B102</f>
        <v>0.214142970482828</v>
      </c>
      <c r="D102" s="38" t="n">
        <f aca="false">$B$6*EXP(C102)</f>
        <v>123.879975393212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 customFormat="false" ht="15" hidden="false" customHeight="false" outlineLevel="0" collapsed="false">
      <c r="A103" s="21" t="n">
        <v>34</v>
      </c>
      <c r="B103" s="27" t="n">
        <v>1.49550031146215</v>
      </c>
      <c r="C103" s="30" t="n">
        <f aca="false">($B$7-0.5*$B$8^2)*$B$10+$B$8*SQRT($B$10)*B103</f>
        <v>0.359100062292431</v>
      </c>
      <c r="D103" s="38" t="n">
        <f aca="false">$B$6*EXP(C103)</f>
        <v>143.204008761679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 customFormat="false" ht="15" hidden="false" customHeight="false" outlineLevel="0" collapsed="false">
      <c r="A104" s="21" t="n">
        <v>35</v>
      </c>
      <c r="B104" s="27" t="n">
        <v>1.26735905398668</v>
      </c>
      <c r="C104" s="30" t="n">
        <f aca="false">($B$7-0.5*$B$8^2)*$B$10+$B$8*SQRT($B$10)*B104</f>
        <v>0.313471810797335</v>
      </c>
      <c r="D104" s="38" t="n">
        <f aca="false">$B$6*EXP(C104)</f>
        <v>136.816689468433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 customFormat="false" ht="15" hidden="false" customHeight="false" outlineLevel="0" collapsed="false">
      <c r="A105" s="21" t="n">
        <v>36</v>
      </c>
      <c r="B105" s="27" t="n">
        <v>-0.635550824251757</v>
      </c>
      <c r="C105" s="30" t="n">
        <f aca="false">($B$7-0.5*$B$8^2)*$B$10+$B$8*SQRT($B$10)*B105</f>
        <v>-0.0671101648503514</v>
      </c>
      <c r="D105" s="38" t="n">
        <f aca="false">$B$6*EXP(C105)</f>
        <v>93.5092181372066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 customFormat="false" ht="15" hidden="false" customHeight="false" outlineLevel="0" collapsed="false">
      <c r="A106" s="21" t="n">
        <v>37</v>
      </c>
      <c r="B106" s="27" t="n">
        <v>-1.5065112050527</v>
      </c>
      <c r="C106" s="30" t="n">
        <f aca="false">($B$7-0.5*$B$8^2)*$B$10+$B$8*SQRT($B$10)*B106</f>
        <v>-0.241302241010539</v>
      </c>
      <c r="D106" s="38" t="n">
        <f aca="false">$B$6*EXP(C106)</f>
        <v>78.5604148710617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 customFormat="false" ht="15" hidden="false" customHeight="false" outlineLevel="0" collapsed="false">
      <c r="A107" s="21" t="n">
        <v>38</v>
      </c>
      <c r="B107" s="27" t="n">
        <v>0.468878165738258</v>
      </c>
      <c r="C107" s="30" t="n">
        <f aca="false">($B$7-0.5*$B$8^2)*$B$10+$B$8*SQRT($B$10)*B107</f>
        <v>0.153775633147652</v>
      </c>
      <c r="D107" s="38" t="n">
        <f aca="false">$B$6*EXP(C107)</f>
        <v>116.622919424854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 customFormat="false" ht="15" hidden="false" customHeight="false" outlineLevel="0" collapsed="false">
      <c r="A108" s="21" t="n">
        <v>39</v>
      </c>
      <c r="B108" s="27" t="n">
        <v>0.339848074578497</v>
      </c>
      <c r="C108" s="30" t="n">
        <f aca="false">($B$7-0.5*$B$8^2)*$B$10+$B$8*SQRT($B$10)*B108</f>
        <v>0.127969614915699</v>
      </c>
      <c r="D108" s="38" t="n">
        <f aca="false">$B$6*EXP(C108)</f>
        <v>113.651846896292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 customFormat="false" ht="15" hidden="false" customHeight="false" outlineLevel="0" collapsed="false">
      <c r="A109" s="21" t="n">
        <v>40</v>
      </c>
      <c r="B109" s="27" t="n">
        <v>1.18830574936995</v>
      </c>
      <c r="C109" s="30" t="n">
        <f aca="false">($B$7-0.5*$B$8^2)*$B$10+$B$8*SQRT($B$10)*B109</f>
        <v>0.29766114987399</v>
      </c>
      <c r="D109" s="38" t="n">
        <f aca="false">$B$6*EXP(C109)</f>
        <v>134.67053792694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 customFormat="false" ht="15" hidden="false" customHeight="false" outlineLevel="0" collapsed="false">
      <c r="A110" s="21" t="n">
        <v>41</v>
      </c>
      <c r="B110" s="27" t="n">
        <v>0.959884504345056</v>
      </c>
      <c r="C110" s="30" t="n">
        <f aca="false">($B$7-0.5*$B$8^2)*$B$10+$B$8*SQRT($B$10)*B110</f>
        <v>0.251976900869011</v>
      </c>
      <c r="D110" s="38" t="n">
        <f aca="false">$B$6*EXP(C110)</f>
        <v>128.656631837769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 customFormat="false" ht="15" hidden="false" customHeight="false" outlineLevel="0" collapsed="false">
      <c r="A111" s="21" t="n">
        <v>42</v>
      </c>
      <c r="B111" s="27" t="n">
        <v>1.87763019780296</v>
      </c>
      <c r="C111" s="30" t="n">
        <f aca="false">($B$7-0.5*$B$8^2)*$B$10+$B$8*SQRT($B$10)*B111</f>
        <v>0.435526039560592</v>
      </c>
      <c r="D111" s="38" t="n">
        <f aca="false">$B$6*EXP(C111)</f>
        <v>154.577598443674</v>
      </c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 customFormat="false" ht="15" hidden="false" customHeight="false" outlineLevel="0" collapsed="false">
      <c r="A112" s="21" t="n">
        <v>43</v>
      </c>
      <c r="B112" s="27" t="n">
        <v>-0.240535105375471</v>
      </c>
      <c r="C112" s="30" t="n">
        <f aca="false">($B$7-0.5*$B$8^2)*$B$10+$B$8*SQRT($B$10)*B112</f>
        <v>0.0118929789249058</v>
      </c>
      <c r="D112" s="38" t="n">
        <f aca="false">$B$6*EXP(C112)</f>
        <v>101.196398159733</v>
      </c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 customFormat="false" ht="15" hidden="false" customHeight="false" outlineLevel="0" collapsed="false">
      <c r="A113" s="21" t="n">
        <v>44</v>
      </c>
      <c r="B113" s="27" t="n">
        <v>-1.13577409932368</v>
      </c>
      <c r="C113" s="30" t="n">
        <f aca="false">($B$7-0.5*$B$8^2)*$B$10+$B$8*SQRT($B$10)*B113</f>
        <v>-0.167154819864736</v>
      </c>
      <c r="D113" s="38" t="n">
        <f aca="false">$B$6*EXP(C113)</f>
        <v>84.6068612968658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 customFormat="false" ht="15" hidden="false" customHeight="false" outlineLevel="0" collapsed="false">
      <c r="A114" s="21" t="n">
        <v>45</v>
      </c>
      <c r="B114" s="27" t="n">
        <v>0.519048576836983</v>
      </c>
      <c r="C114" s="30" t="n">
        <f aca="false">($B$7-0.5*$B$8^2)*$B$10+$B$8*SQRT($B$10)*B114</f>
        <v>0.163809715367397</v>
      </c>
      <c r="D114" s="38" t="n">
        <f aca="false">$B$6*EXP(C114)</f>
        <v>117.799014034383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 customFormat="false" ht="15" hidden="false" customHeight="false" outlineLevel="0" collapsed="false">
      <c r="A115" s="21" t="n">
        <v>46</v>
      </c>
      <c r="B115" s="27" t="n">
        <v>2.12002217010132</v>
      </c>
      <c r="C115" s="30" t="n">
        <f aca="false">($B$7-0.5*$B$8^2)*$B$10+$B$8*SQRT($B$10)*B115</f>
        <v>0.484004434020264</v>
      </c>
      <c r="D115" s="38" t="n">
        <f aca="false">$B$6*EXP(C115)</f>
        <v>162.255884009509</v>
      </c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 customFormat="false" ht="15" hidden="false" customHeight="false" outlineLevel="0" collapsed="false">
      <c r="A116" s="21" t="n">
        <v>47</v>
      </c>
      <c r="B116" s="27" t="n">
        <v>-0.0176440503037223</v>
      </c>
      <c r="C116" s="30" t="n">
        <f aca="false">($B$7-0.5*$B$8^2)*$B$10+$B$8*SQRT($B$10)*B116</f>
        <v>0.0564711899392555</v>
      </c>
      <c r="D116" s="38" t="n">
        <f aca="false">$B$6*EXP(C116)</f>
        <v>105.809613054731</v>
      </c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 customFormat="false" ht="15" hidden="false" customHeight="false" outlineLevel="0" collapsed="false">
      <c r="A117" s="21" t="n">
        <v>48</v>
      </c>
      <c r="B117" s="27" t="n">
        <v>-0.826939678320619</v>
      </c>
      <c r="C117" s="30" t="n">
        <f aca="false">($B$7-0.5*$B$8^2)*$B$10+$B$8*SQRT($B$10)*B117</f>
        <v>-0.105387935664124</v>
      </c>
      <c r="D117" s="38" t="n">
        <f aca="false">$B$6*EXP(C117)</f>
        <v>89.9975322332665</v>
      </c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 customFormat="false" ht="15" hidden="false" customHeight="false" outlineLevel="0" collapsed="false">
      <c r="A118" s="21" t="n">
        <v>49</v>
      </c>
      <c r="B118" s="27" t="n">
        <v>-0.300379353420489</v>
      </c>
      <c r="C118" s="30" t="n">
        <f aca="false">($B$7-0.5*$B$8^2)*$B$10+$B$8*SQRT($B$10)*B118</f>
        <v>-7.58706840978396E-005</v>
      </c>
      <c r="D118" s="38" t="n">
        <f aca="false">$B$6*EXP(C118)</f>
        <v>99.992413219401</v>
      </c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 customFormat="false" ht="15" hidden="false" customHeight="false" outlineLevel="0" collapsed="false">
      <c r="A119" s="21" t="n">
        <v>50</v>
      </c>
      <c r="B119" s="27" t="n">
        <v>0.178587992826461</v>
      </c>
      <c r="C119" s="30" t="n">
        <f aca="false">($B$7-0.5*$B$8^2)*$B$10+$B$8*SQRT($B$10)*B119</f>
        <v>0.0957175985652921</v>
      </c>
      <c r="D119" s="38" t="n">
        <f aca="false">$B$6*EXP(C119)</f>
        <v>110.044825194399</v>
      </c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 customFormat="false" ht="15" hidden="false" customHeight="false" outlineLevel="0" collapsed="false">
      <c r="A120" s="21" t="n">
        <v>51</v>
      </c>
      <c r="B120" s="27" t="n">
        <v>0.389469534258121</v>
      </c>
      <c r="C120" s="30" t="n">
        <f aca="false">($B$7-0.5*$B$8^2)*$B$10+$B$8*SQRT($B$10)*B120</f>
        <v>0.137893906851624</v>
      </c>
      <c r="D120" s="38" t="n">
        <f aca="false">$B$6*EXP(C120)</f>
        <v>114.785376439423</v>
      </c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 customFormat="false" ht="15" hidden="false" customHeight="false" outlineLevel="0" collapsed="false">
      <c r="A121" s="21" t="n">
        <v>52</v>
      </c>
      <c r="B121" s="27" t="n">
        <v>-0.402990395608014</v>
      </c>
      <c r="C121" s="30" t="n">
        <f aca="false">($B$7-0.5*$B$8^2)*$B$10+$B$8*SQRT($B$10)*B121</f>
        <v>-0.0205980791216028</v>
      </c>
      <c r="D121" s="38" t="n">
        <f aca="false">$B$6*EXP(C121)</f>
        <v>97.9612612218148</v>
      </c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 customFormat="false" ht="15" hidden="false" customHeight="false" outlineLevel="0" collapsed="false">
      <c r="A122" s="21" t="n">
        <v>53</v>
      </c>
      <c r="B122" s="27" t="n">
        <v>-1.16387974109607</v>
      </c>
      <c r="C122" s="30" t="n">
        <f aca="false">($B$7-0.5*$B$8^2)*$B$10+$B$8*SQRT($B$10)*B122</f>
        <v>-0.172775948219215</v>
      </c>
      <c r="D122" s="38" t="n">
        <f aca="false">$B$6*EXP(C122)</f>
        <v>84.1326094338909</v>
      </c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 customFormat="false" ht="15" hidden="false" customHeight="false" outlineLevel="0" collapsed="false">
      <c r="A123" s="21" t="n">
        <v>54</v>
      </c>
      <c r="B123" s="27" t="n">
        <v>0.934987833829621</v>
      </c>
      <c r="C123" s="30" t="n">
        <f aca="false">($B$7-0.5*$B$8^2)*$B$10+$B$8*SQRT($B$10)*B123</f>
        <v>0.246997566765924</v>
      </c>
      <c r="D123" s="38" t="n">
        <f aca="false">$B$6*EXP(C123)</f>
        <v>128.017599780662</v>
      </c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 customFormat="false" ht="15" hidden="false" customHeight="false" outlineLevel="0" collapsed="false">
      <c r="A124" s="21" t="n">
        <v>55</v>
      </c>
      <c r="B124" s="27" t="n">
        <v>0.0927034955406498</v>
      </c>
      <c r="C124" s="30" t="n">
        <f aca="false">($B$7-0.5*$B$8^2)*$B$10+$B$8*SQRT($B$10)*B124</f>
        <v>0.07854069910813</v>
      </c>
      <c r="D124" s="38" t="n">
        <f aca="false">$B$6*EXP(C124)</f>
        <v>108.170737879198</v>
      </c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 customFormat="false" ht="15" hidden="false" customHeight="false" outlineLevel="0" collapsed="false">
      <c r="A125" s="21" t="n">
        <v>56</v>
      </c>
      <c r="B125" s="27" t="n">
        <v>-2.05993504746872</v>
      </c>
      <c r="C125" s="30" t="n">
        <f aca="false">($B$7-0.5*$B$8^2)*$B$10+$B$8*SQRT($B$10)*B125</f>
        <v>-0.351987009493744</v>
      </c>
      <c r="D125" s="38" t="n">
        <f aca="false">$B$6*EXP(C125)</f>
        <v>70.3289258000506</v>
      </c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 customFormat="false" ht="15" hidden="false" customHeight="false" outlineLevel="0" collapsed="false">
      <c r="A126" s="21" t="n">
        <v>57</v>
      </c>
      <c r="B126" s="27" t="n">
        <v>-0.943630998853641</v>
      </c>
      <c r="C126" s="30" t="n">
        <f aca="false">($B$7-0.5*$B$8^2)*$B$10+$B$8*SQRT($B$10)*B126</f>
        <v>-0.128726199770728</v>
      </c>
      <c r="D126" s="38" t="n">
        <f aca="false">$B$6*EXP(C126)</f>
        <v>87.921466176871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 customFormat="false" ht="15" hidden="false" customHeight="false" outlineLevel="0" collapsed="false">
      <c r="A127" s="21" t="n">
        <v>58</v>
      </c>
      <c r="B127" s="27" t="n">
        <v>1.31010943779157</v>
      </c>
      <c r="C127" s="30" t="n">
        <f aca="false">($B$7-0.5*$B$8^2)*$B$10+$B$8*SQRT($B$10)*B127</f>
        <v>0.322021887558314</v>
      </c>
      <c r="D127" s="38" t="n">
        <f aca="false">$B$6*EXP(C127)</f>
        <v>137.991497859628</v>
      </c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 customFormat="false" ht="15" hidden="false" customHeight="false" outlineLevel="0" collapsed="false">
      <c r="A128" s="21" t="n">
        <v>59</v>
      </c>
      <c r="B128" s="27" t="n">
        <v>-1.27863381611195</v>
      </c>
      <c r="C128" s="30" t="n">
        <f aca="false">($B$7-0.5*$B$8^2)*$B$10+$B$8*SQRT($B$10)*B128</f>
        <v>-0.19572676322239</v>
      </c>
      <c r="D128" s="38" t="n">
        <f aca="false">$B$6*EXP(C128)</f>
        <v>82.2236869340174</v>
      </c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 customFormat="false" ht="15" hidden="false" customHeight="false" outlineLevel="0" collapsed="false">
      <c r="A129" s="21" t="n">
        <v>60</v>
      </c>
      <c r="B129" s="27" t="n">
        <v>-0.595852395977135</v>
      </c>
      <c r="C129" s="30" t="n">
        <f aca="false">($B$7-0.5*$B$8^2)*$B$10+$B$8*SQRT($B$10)*B129</f>
        <v>-0.059170479195427</v>
      </c>
      <c r="D129" s="38" t="n">
        <f aca="false">$B$6*EXP(C129)</f>
        <v>94.2546070963809</v>
      </c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 customFormat="false" ht="15" hidden="false" customHeight="false" outlineLevel="0" collapsed="false">
      <c r="A130" s="21" t="n">
        <v>61</v>
      </c>
      <c r="B130" s="27" t="n">
        <v>-0.238457565533951</v>
      </c>
      <c r="C130" s="30" t="n">
        <f aca="false">($B$7-0.5*$B$8^2)*$B$10+$B$8*SQRT($B$10)*B130</f>
        <v>0.0123084868932099</v>
      </c>
      <c r="D130" s="38" t="n">
        <f aca="false">$B$6*EXP(C130)</f>
        <v>101.238454806363</v>
      </c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 customFormat="false" ht="15" hidden="false" customHeight="false" outlineLevel="0" collapsed="false">
      <c r="A131" s="21" t="n">
        <v>62</v>
      </c>
      <c r="B131" s="27" t="n">
        <v>-1.16702326272733</v>
      </c>
      <c r="C131" s="30" t="n">
        <f aca="false">($B$7-0.5*$B$8^2)*$B$10+$B$8*SQRT($B$10)*B131</f>
        <v>-0.173404652545467</v>
      </c>
      <c r="D131" s="38" t="n">
        <f aca="false">$B$6*EXP(C131)</f>
        <v>84.0797315223886</v>
      </c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 customFormat="false" ht="15" hidden="false" customHeight="false" outlineLevel="0" collapsed="false">
      <c r="A132" s="21" t="n">
        <v>63</v>
      </c>
      <c r="B132" s="27" t="n">
        <v>-0.197908182501644</v>
      </c>
      <c r="C132" s="30" t="n">
        <f aca="false">($B$7-0.5*$B$8^2)*$B$10+$B$8*SQRT($B$10)*B132</f>
        <v>0.0204183634996712</v>
      </c>
      <c r="D132" s="38" t="n">
        <f aca="false">$B$6*EXP(C132)</f>
        <v>102.06282443241</v>
      </c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 customFormat="false" ht="15" hidden="false" customHeight="false" outlineLevel="0" collapsed="false">
      <c r="A133" s="21" t="n">
        <v>64</v>
      </c>
      <c r="B133" s="27" t="n">
        <v>-2.95929778365728</v>
      </c>
      <c r="C133" s="30" t="n">
        <f aca="false">($B$7-0.5*$B$8^2)*$B$10+$B$8*SQRT($B$10)*B133</f>
        <v>-0.531859556731456</v>
      </c>
      <c r="D133" s="38" t="n">
        <f aca="false">$B$6*EXP(C133)</f>
        <v>58.7511442397943</v>
      </c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 customFormat="false" ht="15" hidden="false" customHeight="false" outlineLevel="0" collapsed="false">
      <c r="A134" s="21" t="n">
        <v>65</v>
      </c>
      <c r="B134" s="27" t="n">
        <v>0.370510859044868</v>
      </c>
      <c r="C134" s="30" t="n">
        <f aca="false">($B$7-0.5*$B$8^2)*$B$10+$B$8*SQRT($B$10)*B134</f>
        <v>0.134102171808974</v>
      </c>
      <c r="D134" s="38" t="n">
        <f aca="false">$B$6*EXP(C134)</f>
        <v>114.350964812558</v>
      </c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 customFormat="false" ht="15" hidden="false" customHeight="false" outlineLevel="0" collapsed="false">
      <c r="A135" s="21" t="n">
        <v>66</v>
      </c>
      <c r="B135" s="27" t="n">
        <v>0.656423176794117</v>
      </c>
      <c r="C135" s="30" t="n">
        <f aca="false">($B$7-0.5*$B$8^2)*$B$10+$B$8*SQRT($B$10)*B135</f>
        <v>0.191284635358823</v>
      </c>
      <c r="D135" s="38" t="n">
        <f aca="false">$B$6*EXP(C135)</f>
        <v>121.080404068051</v>
      </c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 customFormat="false" ht="15" hidden="false" customHeight="false" outlineLevel="0" collapsed="false">
      <c r="A136" s="21" t="n">
        <v>67</v>
      </c>
      <c r="B136" s="27" t="n">
        <v>-0.261661697028765</v>
      </c>
      <c r="C136" s="30" t="n">
        <f aca="false">($B$7-0.5*$B$8^2)*$B$10+$B$8*SQRT($B$10)*B136</f>
        <v>0.00766766059424701</v>
      </c>
      <c r="D136" s="38" t="n">
        <f aca="false">$B$6*EXP(C136)</f>
        <v>100.769713238214</v>
      </c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 customFormat="false" ht="15" hidden="false" customHeight="false" outlineLevel="0" collapsed="false">
      <c r="A137" s="21" t="n">
        <v>68</v>
      </c>
      <c r="B137" s="27" t="n">
        <v>0.541783054509087</v>
      </c>
      <c r="C137" s="30" t="n">
        <f aca="false">($B$7-0.5*$B$8^2)*$B$10+$B$8*SQRT($B$10)*B137</f>
        <v>0.168356610901817</v>
      </c>
      <c r="D137" s="38" t="n">
        <f aca="false">$B$6*EXP(C137)</f>
        <v>118.335853396608</v>
      </c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 customFormat="false" ht="15" hidden="false" customHeight="false" outlineLevel="0" collapsed="false">
      <c r="A138" s="21" t="n">
        <v>69</v>
      </c>
      <c r="B138" s="27" t="n">
        <v>0.0500291507581369</v>
      </c>
      <c r="C138" s="30" t="n">
        <f aca="false">($B$7-0.5*$B$8^2)*$B$10+$B$8*SQRT($B$10)*B138</f>
        <v>0.0700058301516274</v>
      </c>
      <c r="D138" s="38" t="n">
        <f aca="false">$B$6*EXP(C138)</f>
        <v>107.251443415776</v>
      </c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 customFormat="false" ht="15" hidden="false" customHeight="false" outlineLevel="0" collapsed="false">
      <c r="A139" s="21" t="n">
        <v>70</v>
      </c>
      <c r="B139" s="27" t="n">
        <v>0.719100314342469</v>
      </c>
      <c r="C139" s="30" t="n">
        <f aca="false">($B$7-0.5*$B$8^2)*$B$10+$B$8*SQRT($B$10)*B139</f>
        <v>0.203820062868494</v>
      </c>
      <c r="D139" s="38" t="n">
        <f aca="false">$B$6*EXP(C139)</f>
        <v>122.607751673507</v>
      </c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 customFormat="false" ht="15" hidden="false" customHeight="false" outlineLevel="0" collapsed="false">
      <c r="A140" s="21" t="n">
        <v>71</v>
      </c>
      <c r="B140" s="27" t="n">
        <v>1.90653561995515</v>
      </c>
      <c r="C140" s="30" t="n">
        <f aca="false">($B$7-0.5*$B$8^2)*$B$10+$B$8*SQRT($B$10)*B140</f>
        <v>0.441307123991029</v>
      </c>
      <c r="D140" s="38" t="n">
        <f aca="false">$B$6*EXP(C140)</f>
        <v>155.473812640275</v>
      </c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 customFormat="false" ht="15" hidden="false" customHeight="false" outlineLevel="0" collapsed="false">
      <c r="A141" s="21" t="n">
        <v>72</v>
      </c>
      <c r="B141" s="27" t="n">
        <v>-1.4346087657872</v>
      </c>
      <c r="C141" s="30" t="n">
        <f aca="false">($B$7-0.5*$B$8^2)*$B$10+$B$8*SQRT($B$10)*B141</f>
        <v>-0.226921753157439</v>
      </c>
      <c r="D141" s="38" t="n">
        <f aca="false">$B$6*EXP(C141)</f>
        <v>79.698314126479</v>
      </c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 customFormat="false" ht="15" hidden="false" customHeight="false" outlineLevel="0" collapsed="false">
      <c r="A142" s="21" t="n">
        <v>73</v>
      </c>
      <c r="B142" s="27" t="n">
        <v>-0.849827619215334</v>
      </c>
      <c r="C142" s="30" t="n">
        <f aca="false">($B$7-0.5*$B$8^2)*$B$10+$B$8*SQRT($B$10)*B142</f>
        <v>-0.109965523843067</v>
      </c>
      <c r="D142" s="38" t="n">
        <f aca="false">$B$6*EXP(C142)</f>
        <v>89.5865020747166</v>
      </c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 customFormat="false" ht="15" hidden="false" customHeight="false" outlineLevel="0" collapsed="false">
      <c r="A143" s="21" t="n">
        <v>74</v>
      </c>
      <c r="B143" s="27" t="n">
        <v>-0.554351336526847</v>
      </c>
      <c r="C143" s="30" t="n">
        <f aca="false">($B$7-0.5*$B$8^2)*$B$10+$B$8*SQRT($B$10)*B143</f>
        <v>-0.0508702673053695</v>
      </c>
      <c r="D143" s="38" t="n">
        <f aca="false">$B$6*EXP(C143)</f>
        <v>95.0401960742218</v>
      </c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 customFormat="false" ht="15" hidden="false" customHeight="false" outlineLevel="0" collapsed="false">
      <c r="A144" s="21" t="n">
        <v>75</v>
      </c>
      <c r="B144" s="27" t="n">
        <v>-0.688390637251782</v>
      </c>
      <c r="C144" s="30" t="n">
        <f aca="false">($B$7-0.5*$B$8^2)*$B$10+$B$8*SQRT($B$10)*B144</f>
        <v>-0.0776781274503564</v>
      </c>
      <c r="D144" s="38" t="n">
        <f aca="false">$B$6*EXP(C144)</f>
        <v>92.5262195121035</v>
      </c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 customFormat="false" ht="15" hidden="false" customHeight="false" outlineLevel="0" collapsed="false">
      <c r="A145" s="21" t="n">
        <v>76</v>
      </c>
      <c r="B145" s="27" t="n">
        <v>-0.459334160731411</v>
      </c>
      <c r="C145" s="30" t="n">
        <f aca="false">($B$7-0.5*$B$8^2)*$B$10+$B$8*SQRT($B$10)*B145</f>
        <v>-0.0318668321462822</v>
      </c>
      <c r="D145" s="38" t="n">
        <f aca="false">$B$6*EXP(C145)</f>
        <v>96.8635564610018</v>
      </c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 customFormat="false" ht="15" hidden="false" customHeight="false" outlineLevel="0" collapsed="false">
      <c r="A146" s="21" t="n">
        <v>77</v>
      </c>
      <c r="B146" s="27" t="n">
        <v>1.36819958547602</v>
      </c>
      <c r="C146" s="30" t="n">
        <f aca="false">($B$7-0.5*$B$8^2)*$B$10+$B$8*SQRT($B$10)*B146</f>
        <v>0.333639917095204</v>
      </c>
      <c r="D146" s="38" t="n">
        <f aca="false">$B$6*EXP(C146)</f>
        <v>139.604036278951</v>
      </c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 customFormat="false" ht="15" hidden="false" customHeight="false" outlineLevel="0" collapsed="false">
      <c r="A147" s="21" t="n">
        <v>78</v>
      </c>
      <c r="B147" s="27" t="n">
        <v>0.0574310160272778</v>
      </c>
      <c r="C147" s="30" t="n">
        <f aca="false">($B$7-0.5*$B$8^2)*$B$10+$B$8*SQRT($B$10)*B147</f>
        <v>0.0714862032054556</v>
      </c>
      <c r="D147" s="38" t="n">
        <f aca="false">$B$6*EXP(C147)</f>
        <v>107.41033314161</v>
      </c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 customFormat="false" ht="15" hidden="false" customHeight="false" outlineLevel="0" collapsed="false">
      <c r="A148" s="21" t="n">
        <v>79</v>
      </c>
      <c r="B148" s="27" t="n">
        <v>-0.49642681553334</v>
      </c>
      <c r="C148" s="30" t="n">
        <f aca="false">($B$7-0.5*$B$8^2)*$B$10+$B$8*SQRT($B$10)*B148</f>
        <v>-0.039285363106668</v>
      </c>
      <c r="D148" s="38" t="n">
        <f aca="false">$B$6*EXP(C148)</f>
        <v>96.1476300131131</v>
      </c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 customFormat="false" ht="15" hidden="false" customHeight="false" outlineLevel="0" collapsed="false">
      <c r="A149" s="21" t="n">
        <v>80</v>
      </c>
      <c r="B149" s="27" t="n">
        <v>-1.06325361709712</v>
      </c>
      <c r="C149" s="30" t="n">
        <f aca="false">($B$7-0.5*$B$8^2)*$B$10+$B$8*SQRT($B$10)*B149</f>
        <v>-0.152650723419424</v>
      </c>
      <c r="D149" s="38" t="n">
        <f aca="false">$B$6*EXP(C149)</f>
        <v>85.8429498775807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 customFormat="false" ht="15" hidden="false" customHeight="false" outlineLevel="0" collapsed="false">
      <c r="A150" s="21" t="n">
        <v>81</v>
      </c>
      <c r="B150" s="27" t="n">
        <v>0.555768289468541</v>
      </c>
      <c r="C150" s="30" t="n">
        <f aca="false">($B$7-0.5*$B$8^2)*$B$10+$B$8*SQRT($B$10)*B150</f>
        <v>0.171153657893708</v>
      </c>
      <c r="D150" s="38" t="n">
        <f aca="false">$B$6*EXP(C150)</f>
        <v>118.66730766988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 customFormat="false" ht="15" hidden="false" customHeight="false" outlineLevel="0" collapsed="false">
      <c r="A151" s="21" t="n">
        <v>82</v>
      </c>
      <c r="B151" s="27" t="n">
        <v>0.338374698808059</v>
      </c>
      <c r="C151" s="30" t="n">
        <f aca="false">($B$7-0.5*$B$8^2)*$B$10+$B$8*SQRT($B$10)*B151</f>
        <v>0.127674939761612</v>
      </c>
      <c r="D151" s="38" t="n">
        <f aca="false">$B$6*EXP(C151)</f>
        <v>113.618361454702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 customFormat="false" ht="15" hidden="false" customHeight="false" outlineLevel="0" collapsed="false">
      <c r="A152" s="21" t="n">
        <v>83</v>
      </c>
      <c r="B152" s="27" t="n">
        <v>0.584848206517083</v>
      </c>
      <c r="C152" s="30" t="n">
        <f aca="false">($B$7-0.5*$B$8^2)*$B$10+$B$8*SQRT($B$10)*B152</f>
        <v>0.176969641303417</v>
      </c>
      <c r="D152" s="38" t="n">
        <f aca="false">$B$6*EXP(C152)</f>
        <v>119.3594856593</v>
      </c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 customFormat="false" ht="15" hidden="false" customHeight="false" outlineLevel="0" collapsed="false">
      <c r="A153" s="21" t="n">
        <v>84</v>
      </c>
      <c r="B153" s="27" t="n">
        <v>0.0218268945508634</v>
      </c>
      <c r="C153" s="30" t="n">
        <f aca="false">($B$7-0.5*$B$8^2)*$B$10+$B$8*SQRT($B$10)*B153</f>
        <v>0.0643653789101727</v>
      </c>
      <c r="D153" s="38" t="n">
        <f aca="false">$B$6*EXP(C153)</f>
        <v>106.648199761158</v>
      </c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 customFormat="false" ht="15" hidden="false" customHeight="false" outlineLevel="0" collapsed="false">
      <c r="A154" s="21" t="n">
        <v>85</v>
      </c>
      <c r="B154" s="27" t="n">
        <v>-1.15652645423519</v>
      </c>
      <c r="C154" s="30" t="n">
        <f aca="false">($B$7-0.5*$B$8^2)*$B$10+$B$8*SQRT($B$10)*B154</f>
        <v>-0.171305290847038</v>
      </c>
      <c r="D154" s="38" t="n">
        <f aca="false">$B$6*EXP(C154)</f>
        <v>84.2564307032096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 customFormat="false" ht="15" hidden="false" customHeight="false" outlineLevel="0" collapsed="false">
      <c r="A155" s="21" t="n">
        <v>86</v>
      </c>
      <c r="B155" s="27" t="n">
        <v>-0.109558404153206</v>
      </c>
      <c r="C155" s="30" t="n">
        <f aca="false">($B$7-0.5*$B$8^2)*$B$10+$B$8*SQRT($B$10)*B155</f>
        <v>0.0380883191693589</v>
      </c>
      <c r="D155" s="38" t="n">
        <f aca="false">$B$6*EXP(C155)</f>
        <v>103.882297680949</v>
      </c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 customFormat="false" ht="15" hidden="false" customHeight="false" outlineLevel="0" collapsed="false">
      <c r="A156" s="21" t="n">
        <v>87</v>
      </c>
      <c r="B156" s="27" t="n">
        <v>-0.990379604522636</v>
      </c>
      <c r="C156" s="30" t="n">
        <f aca="false">($B$7-0.5*$B$8^2)*$B$10+$B$8*SQRT($B$10)*B156</f>
        <v>-0.138075920904527</v>
      </c>
      <c r="D156" s="38" t="n">
        <f aca="false">$B$6*EXP(C156)</f>
        <v>87.1032559655624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 customFormat="false" ht="15" hidden="false" customHeight="false" outlineLevel="0" collapsed="false">
      <c r="A157" s="21" t="n">
        <v>88</v>
      </c>
      <c r="B157" s="27" t="n">
        <v>-1.32231192144124</v>
      </c>
      <c r="C157" s="30" t="n">
        <f aca="false">($B$7-0.5*$B$8^2)*$B$10+$B$8*SQRT($B$10)*B157</f>
        <v>-0.204462384288248</v>
      </c>
      <c r="D157" s="38" t="n">
        <f aca="false">$B$6*EXP(C157)</f>
        <v>81.5085401358378</v>
      </c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 customFormat="false" ht="15" hidden="false" customHeight="false" outlineLevel="0" collapsed="false">
      <c r="A158" s="21" t="n">
        <v>89</v>
      </c>
      <c r="B158" s="27" t="n">
        <v>-1.39831731187965</v>
      </c>
      <c r="C158" s="30" t="n">
        <f aca="false">($B$7-0.5*$B$8^2)*$B$10+$B$8*SQRT($B$10)*B158</f>
        <v>-0.219663462375929</v>
      </c>
      <c r="D158" s="38" t="n">
        <f aca="false">$B$6*EXP(C158)</f>
        <v>80.2788921182781</v>
      </c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 customFormat="false" ht="15" hidden="false" customHeight="false" outlineLevel="0" collapsed="false">
      <c r="A159" s="21" t="n">
        <v>90</v>
      </c>
      <c r="B159" s="27" t="n">
        <v>-1.07049529154646</v>
      </c>
      <c r="C159" s="30" t="n">
        <f aca="false">($B$7-0.5*$B$8^2)*$B$10+$B$8*SQRT($B$10)*B159</f>
        <v>-0.154099058309292</v>
      </c>
      <c r="D159" s="38" t="n">
        <f aca="false">$B$6*EXP(C159)</f>
        <v>85.7187105300326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 customFormat="false" ht="15" hidden="false" customHeight="false" outlineLevel="0" collapsed="false">
      <c r="A160" s="21" t="n">
        <v>91</v>
      </c>
      <c r="B160" s="27" t="n">
        <v>0.840302613775183</v>
      </c>
      <c r="C160" s="30" t="n">
        <f aca="false">($B$7-0.5*$B$8^2)*$B$10+$B$8*SQRT($B$10)*B160</f>
        <v>0.228060522755037</v>
      </c>
      <c r="D160" s="38" t="n">
        <f aca="false">$B$6*EXP(C160)</f>
        <v>125.616134947737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 customFormat="false" ht="15" hidden="false" customHeight="false" outlineLevel="0" collapsed="false">
      <c r="A161" s="21" t="n">
        <v>92</v>
      </c>
      <c r="B161" s="27" t="n">
        <v>0.584386373275518</v>
      </c>
      <c r="C161" s="30" t="n">
        <f aca="false">($B$7-0.5*$B$8^2)*$B$10+$B$8*SQRT($B$10)*B161</f>
        <v>0.176877274655104</v>
      </c>
      <c r="D161" s="38" t="n">
        <f aca="false">$B$6*EXP(C161)</f>
        <v>119.348461332813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 customFormat="false" ht="15" hidden="false" customHeight="false" outlineLevel="0" collapsed="false">
      <c r="A162" s="21" t="n">
        <v>93</v>
      </c>
      <c r="B162" s="27" t="n">
        <v>0.0432798277502667</v>
      </c>
      <c r="C162" s="30" t="n">
        <f aca="false">($B$7-0.5*$B$8^2)*$B$10+$B$8*SQRT($B$10)*B162</f>
        <v>0.0686559655500534</v>
      </c>
      <c r="D162" s="38" t="n">
        <f aca="false">$B$6*EXP(C162)</f>
        <v>107.106766158164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 customFormat="false" ht="15" hidden="false" customHeight="false" outlineLevel="0" collapsed="false">
      <c r="A163" s="21" t="n">
        <v>94</v>
      </c>
      <c r="B163" s="27" t="n">
        <v>-0.0883501864874815</v>
      </c>
      <c r="C163" s="30" t="n">
        <f aca="false">($B$7-0.5*$B$8^2)*$B$10+$B$8*SQRT($B$10)*B163</f>
        <v>0.0423299627025037</v>
      </c>
      <c r="D163" s="38" t="n">
        <f aca="false">$B$6*EXP(C163)</f>
        <v>104.323865181041</v>
      </c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 customFormat="false" ht="15" hidden="false" customHeight="false" outlineLevel="0" collapsed="false">
      <c r="A164" s="21" t="n">
        <v>95</v>
      </c>
      <c r="B164" s="27" t="n">
        <v>-0.237555505748728</v>
      </c>
      <c r="C164" s="30" t="n">
        <f aca="false">($B$7-0.5*$B$8^2)*$B$10+$B$8*SQRT($B$10)*B164</f>
        <v>0.0124888988502543</v>
      </c>
      <c r="D164" s="38" t="n">
        <f aca="false">$B$6*EXP(C164)</f>
        <v>101.256721081801</v>
      </c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 customFormat="false" ht="15" hidden="false" customHeight="false" outlineLevel="0" collapsed="false">
      <c r="A165" s="21" t="n">
        <v>96</v>
      </c>
      <c r="B165" s="27" t="n">
        <v>-1.97871919147102</v>
      </c>
      <c r="C165" s="30" t="n">
        <f aca="false">($B$7-0.5*$B$8^2)*$B$10+$B$8*SQRT($B$10)*B165</f>
        <v>-0.335743838294205</v>
      </c>
      <c r="D165" s="38" t="n">
        <f aca="false">$B$6*EXP(C165)</f>
        <v>71.4806188338208</v>
      </c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 customFormat="false" ht="15" hidden="false" customHeight="false" outlineLevel="0" collapsed="false">
      <c r="A166" s="21" t="n">
        <v>97</v>
      </c>
      <c r="B166" s="27" t="n">
        <v>0.894951896373882</v>
      </c>
      <c r="C166" s="30" t="n">
        <f aca="false">($B$7-0.5*$B$8^2)*$B$10+$B$8*SQRT($B$10)*B166</f>
        <v>0.238990379274776</v>
      </c>
      <c r="D166" s="38" t="n">
        <f aca="false">$B$6*EXP(C166)</f>
        <v>126.996631852807</v>
      </c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 customFormat="false" ht="15" hidden="false" customHeight="false" outlineLevel="0" collapsed="false">
      <c r="A167" s="21" t="n">
        <v>98</v>
      </c>
      <c r="B167" s="27" t="n">
        <v>-2.1026571863571</v>
      </c>
      <c r="C167" s="30" t="n">
        <f aca="false">($B$7-0.5*$B$8^2)*$B$10+$B$8*SQRT($B$10)*B167</f>
        <v>-0.360531437271421</v>
      </c>
      <c r="D167" s="38" t="n">
        <f aca="false">$B$6*EXP(C167)</f>
        <v>69.7305653371337</v>
      </c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 customFormat="false" ht="15" hidden="false" customHeight="false" outlineLevel="0" collapsed="false">
      <c r="A168" s="21" t="n">
        <v>99</v>
      </c>
      <c r="B168" s="27" t="n">
        <v>0.769669046501075</v>
      </c>
      <c r="C168" s="30" t="n">
        <f aca="false">($B$7-0.5*$B$8^2)*$B$10+$B$8*SQRT($B$10)*B168</f>
        <v>0.213933809300215</v>
      </c>
      <c r="D168" s="38" t="n">
        <f aca="false">$B$6*EXP(C168)</f>
        <v>123.854067220643</v>
      </c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 customFormat="false" ht="15" hidden="false" customHeight="false" outlineLevel="0" collapsed="false">
      <c r="A169" s="21" t="n">
        <v>100</v>
      </c>
      <c r="B169" s="27" t="n">
        <v>-0.487716837234389</v>
      </c>
      <c r="C169" s="30" t="n">
        <f aca="false">($B$7-0.5*$B$8^2)*$B$10+$B$8*SQRT($B$10)*B169</f>
        <v>-0.0375433674468778</v>
      </c>
      <c r="D169" s="38" t="n">
        <f aca="false">$B$6*EXP(C169)</f>
        <v>96.3152647343822</v>
      </c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 customFormat="false" ht="15" hidden="false" customHeight="false" outlineLevel="0" collapsed="false">
      <c r="A170" s="21" t="n">
        <v>101</v>
      </c>
      <c r="B170" s="27" t="n">
        <v>-0.712299130470847</v>
      </c>
      <c r="C170" s="30" t="n">
        <f aca="false">($B$7-0.5*$B$8^2)*$B$10+$B$8*SQRT($B$10)*B170</f>
        <v>-0.0824598260941695</v>
      </c>
      <c r="D170" s="38" t="n">
        <f aca="false">$B$6*EXP(C170)</f>
        <v>92.0848431191875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 customFormat="false" ht="15" hidden="false" customHeight="false" outlineLevel="0" collapsed="false">
      <c r="A171" s="21" t="n">
        <v>102</v>
      </c>
      <c r="B171" s="27" t="n">
        <v>-0.000737221632829286</v>
      </c>
      <c r="C171" s="30" t="n">
        <f aca="false">($B$7-0.5*$B$8^2)*$B$10+$B$8*SQRT($B$10)*B171</f>
        <v>0.0598525556734341</v>
      </c>
      <c r="D171" s="38" t="n">
        <f aca="false">$B$6*EXP(C171)</f>
        <v>106.167999631234</v>
      </c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 customFormat="false" ht="15" hidden="false" customHeight="false" outlineLevel="0" collapsed="false">
      <c r="A172" s="21" t="n">
        <v>103</v>
      </c>
      <c r="B172" s="27" t="n">
        <v>-0.0380017848225109</v>
      </c>
      <c r="C172" s="30" t="n">
        <f aca="false">($B$7-0.5*$B$8^2)*$B$10+$B$8*SQRT($B$10)*B172</f>
        <v>0.0523996430354978</v>
      </c>
      <c r="D172" s="38" t="n">
        <f aca="false">$B$6*EXP(C172)</f>
        <v>105.379680092355</v>
      </c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 customFormat="false" ht="15" hidden="false" customHeight="false" outlineLevel="0" collapsed="false">
      <c r="A173" s="21" t="n">
        <v>104</v>
      </c>
      <c r="B173" s="27" t="n">
        <v>-0.678350276279737</v>
      </c>
      <c r="C173" s="30" t="n">
        <f aca="false">($B$7-0.5*$B$8^2)*$B$10+$B$8*SQRT($B$10)*B173</f>
        <v>-0.0756700552559473</v>
      </c>
      <c r="D173" s="38" t="n">
        <f aca="false">$B$6*EXP(C173)</f>
        <v>92.7122055149232</v>
      </c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 customFormat="false" ht="15" hidden="false" customHeight="false" outlineLevel="0" collapsed="false">
      <c r="A174" s="21" t="n">
        <v>105</v>
      </c>
      <c r="B174" s="27" t="n">
        <v>-0.419346907464841</v>
      </c>
      <c r="C174" s="30" t="n">
        <f aca="false">($B$7-0.5*$B$8^2)*$B$10+$B$8*SQRT($B$10)*B174</f>
        <v>-0.0238693814929682</v>
      </c>
      <c r="D174" s="38" t="n">
        <f aca="false">$B$6*EXP(C174)</f>
        <v>97.6413239068417</v>
      </c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 customFormat="false" ht="15" hidden="false" customHeight="false" outlineLevel="0" collapsed="false">
      <c r="A175" s="21" t="n">
        <v>106</v>
      </c>
      <c r="B175" s="27" t="n">
        <v>-0.632190461931794</v>
      </c>
      <c r="C175" s="30" t="n">
        <f aca="false">($B$7-0.5*$B$8^2)*$B$10+$B$8*SQRT($B$10)*B175</f>
        <v>-0.0664380923863589</v>
      </c>
      <c r="D175" s="38" t="n">
        <f aca="false">$B$6*EXP(C175)</f>
        <v>93.572084230765</v>
      </c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 customFormat="false" ht="15" hidden="false" customHeight="false" outlineLevel="0" collapsed="false">
      <c r="A176" s="21" t="n">
        <v>107</v>
      </c>
      <c r="B176" s="27" t="n">
        <v>-0.187662872773747</v>
      </c>
      <c r="C176" s="30" t="n">
        <f aca="false">($B$7-0.5*$B$8^2)*$B$10+$B$8*SQRT($B$10)*B176</f>
        <v>0.0224674254452506</v>
      </c>
      <c r="D176" s="38" t="n">
        <f aca="false">$B$6*EXP(C176)</f>
        <v>102.272171891721</v>
      </c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  <row r="177" customFormat="false" ht="15" hidden="false" customHeight="false" outlineLevel="0" collapsed="false">
      <c r="A177" s="21" t="n">
        <v>108</v>
      </c>
      <c r="B177" s="27" t="n">
        <v>1.75927607728186</v>
      </c>
      <c r="C177" s="30" t="n">
        <f aca="false">($B$7-0.5*$B$8^2)*$B$10+$B$8*SQRT($B$10)*B177</f>
        <v>0.411855215456372</v>
      </c>
      <c r="D177" s="38" t="n">
        <f aca="false">$B$6*EXP(C177)</f>
        <v>150.961585146316</v>
      </c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</row>
    <row r="178" customFormat="false" ht="15" hidden="false" customHeight="false" outlineLevel="0" collapsed="false">
      <c r="A178" s="21" t="n">
        <v>109</v>
      </c>
      <c r="B178" s="27" t="n">
        <v>2.25551279331869</v>
      </c>
      <c r="C178" s="30" t="n">
        <f aca="false">($B$7-0.5*$B$8^2)*$B$10+$B$8*SQRT($B$10)*B178</f>
        <v>0.511102558663739</v>
      </c>
      <c r="D178" s="38" t="n">
        <f aca="false">$B$6*EXP(C178)</f>
        <v>166.712828874626</v>
      </c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</row>
    <row r="179" customFormat="false" ht="15" hidden="false" customHeight="false" outlineLevel="0" collapsed="false">
      <c r="A179" s="21" t="n">
        <v>110</v>
      </c>
      <c r="B179" s="27" t="n">
        <v>0.399198393294816</v>
      </c>
      <c r="C179" s="30" t="n">
        <f aca="false">($B$7-0.5*$B$8^2)*$B$10+$B$8*SQRT($B$10)*B179</f>
        <v>0.139839678658963</v>
      </c>
      <c r="D179" s="38" t="n">
        <f aca="false">$B$6*EXP(C179)</f>
        <v>115.008940020115</v>
      </c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</row>
    <row r="180" customFormat="false" ht="15" hidden="false" customHeight="false" outlineLevel="0" collapsed="false">
      <c r="A180" s="21" t="n">
        <v>111</v>
      </c>
      <c r="B180" s="27" t="n">
        <v>0.0415527531116394</v>
      </c>
      <c r="C180" s="30" t="n">
        <f aca="false">($B$7-0.5*$B$8^2)*$B$10+$B$8*SQRT($B$10)*B180</f>
        <v>0.0683105506223279</v>
      </c>
      <c r="D180" s="38" t="n">
        <f aca="false">$B$6*EXP(C180)</f>
        <v>107.06977627107</v>
      </c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</row>
    <row r="181" customFormat="false" ht="15" hidden="false" customHeight="false" outlineLevel="0" collapsed="false">
      <c r="A181" s="21" t="n">
        <v>112</v>
      </c>
      <c r="B181" s="27" t="n">
        <v>-0.397024880638164</v>
      </c>
      <c r="C181" s="30" t="n">
        <f aca="false">($B$7-0.5*$B$8^2)*$B$10+$B$8*SQRT($B$10)*B181</f>
        <v>-0.0194049761276328</v>
      </c>
      <c r="D181" s="38" t="n">
        <f aca="false">$B$6*EXP(C181)</f>
        <v>98.0782088472798</v>
      </c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</row>
    <row r="182" customFormat="false" ht="15" hidden="false" customHeight="false" outlineLevel="0" collapsed="false">
      <c r="A182" s="21" t="n">
        <v>113</v>
      </c>
      <c r="B182" s="27" t="n">
        <v>0.197568227257783</v>
      </c>
      <c r="C182" s="30" t="n">
        <f aca="false">($B$7-0.5*$B$8^2)*$B$10+$B$8*SQRT($B$10)*B182</f>
        <v>0.0995136454515566</v>
      </c>
      <c r="D182" s="38" t="n">
        <f aca="false">$B$6*EXP(C182)</f>
        <v>110.463354386062</v>
      </c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</row>
    <row r="183" customFormat="false" ht="15" hidden="false" customHeight="false" outlineLevel="0" collapsed="false">
      <c r="A183" s="21" t="n">
        <v>114</v>
      </c>
      <c r="B183" s="27" t="n">
        <v>0.38569874799185</v>
      </c>
      <c r="C183" s="30" t="n">
        <f aca="false">($B$7-0.5*$B$8^2)*$B$10+$B$8*SQRT($B$10)*B183</f>
        <v>0.13713974959837</v>
      </c>
      <c r="D183" s="38" t="n">
        <f aca="false">$B$6*EXP(C183)</f>
        <v>114.698842849282</v>
      </c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</row>
    <row r="184" customFormat="false" ht="15" hidden="false" customHeight="false" outlineLevel="0" collapsed="false">
      <c r="A184" s="21" t="n">
        <v>115</v>
      </c>
      <c r="B184" s="27" t="n">
        <v>-0.808536166932633</v>
      </c>
      <c r="C184" s="30" t="n">
        <f aca="false">($B$7-0.5*$B$8^2)*$B$10+$B$8*SQRT($B$10)*B184</f>
        <v>-0.101707233386527</v>
      </c>
      <c r="D184" s="38" t="n">
        <f aca="false">$B$6*EXP(C184)</f>
        <v>90.3293967276728</v>
      </c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</row>
    <row r="185" customFormat="false" ht="15" hidden="false" customHeight="false" outlineLevel="0" collapsed="false">
      <c r="A185" s="21" t="n">
        <v>116</v>
      </c>
      <c r="B185" s="27" t="n">
        <v>-0.317632487483522</v>
      </c>
      <c r="C185" s="30" t="n">
        <f aca="false">($B$7-0.5*$B$8^2)*$B$10+$B$8*SQRT($B$10)*B185</f>
        <v>-0.00352649749670431</v>
      </c>
      <c r="D185" s="38" t="n">
        <f aca="false">$B$6*EXP(C185)</f>
        <v>99.647971329267</v>
      </c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</row>
    <row r="186" customFormat="false" ht="15" hidden="false" customHeight="false" outlineLevel="0" collapsed="false">
      <c r="A186" s="21" t="n">
        <v>117</v>
      </c>
      <c r="B186" s="27" t="n">
        <v>0.860289396668712</v>
      </c>
      <c r="C186" s="30" t="n">
        <f aca="false">($B$7-0.5*$B$8^2)*$B$10+$B$8*SQRT($B$10)*B186</f>
        <v>0.232057879333742</v>
      </c>
      <c r="D186" s="38" t="n">
        <f aca="false">$B$6*EXP(C186)</f>
        <v>126.119272371043</v>
      </c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</row>
    <row r="187" customFormat="false" ht="15" hidden="false" customHeight="false" outlineLevel="0" collapsed="false">
      <c r="A187" s="21" t="n">
        <v>118</v>
      </c>
      <c r="B187" s="27" t="n">
        <v>0.648566825279593</v>
      </c>
      <c r="C187" s="30" t="n">
        <f aca="false">($B$7-0.5*$B$8^2)*$B$10+$B$8*SQRT($B$10)*B187</f>
        <v>0.189713365055919</v>
      </c>
      <c r="D187" s="38" t="n">
        <f aca="false">$B$6*EXP(C187)</f>
        <v>120.890303413743</v>
      </c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</row>
    <row r="188" customFormat="false" ht="15" hidden="false" customHeight="false" outlineLevel="0" collapsed="false">
      <c r="A188" s="21" t="n">
        <v>119</v>
      </c>
      <c r="B188" s="27" t="n">
        <v>0.872875470592822</v>
      </c>
      <c r="C188" s="30" t="n">
        <f aca="false">($B$7-0.5*$B$8^2)*$B$10+$B$8*SQRT($B$10)*B188</f>
        <v>0.234575094118564</v>
      </c>
      <c r="D188" s="38" t="n">
        <f aca="false">$B$6*EXP(C188)</f>
        <v>126.437141572789</v>
      </c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</row>
    <row r="189" customFormat="false" ht="15" hidden="false" customHeight="false" outlineLevel="0" collapsed="false">
      <c r="A189" s="21" t="n">
        <v>120</v>
      </c>
      <c r="B189" s="27" t="n">
        <v>-0.25770398402496</v>
      </c>
      <c r="C189" s="30" t="n">
        <f aca="false">($B$7-0.5*$B$8^2)*$B$10+$B$8*SQRT($B$10)*B189</f>
        <v>0.00845920319500795</v>
      </c>
      <c r="D189" s="38" t="n">
        <f aca="false">$B$6*EXP(C189)</f>
        <v>100.849508335552</v>
      </c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</row>
    <row r="190" customFormat="false" ht="15" hidden="false" customHeight="false" outlineLevel="0" collapsed="false">
      <c r="A190" s="21" t="n">
        <v>121</v>
      </c>
      <c r="B190" s="27" t="n">
        <v>2.13618132157366</v>
      </c>
      <c r="C190" s="30" t="n">
        <f aca="false">($B$7-0.5*$B$8^2)*$B$10+$B$8*SQRT($B$10)*B190</f>
        <v>0.487236264314731</v>
      </c>
      <c r="D190" s="38" t="n">
        <f aca="false">$B$6*EXP(C190)</f>
        <v>162.781115763695</v>
      </c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</row>
    <row r="191" customFormat="false" ht="15" hidden="false" customHeight="false" outlineLevel="0" collapsed="false">
      <c r="A191" s="21" t="n">
        <v>122</v>
      </c>
      <c r="B191" s="27" t="n">
        <v>-0.423292960865203</v>
      </c>
      <c r="C191" s="30" t="n">
        <f aca="false">($B$7-0.5*$B$8^2)*$B$10+$B$8*SQRT($B$10)*B191</f>
        <v>-0.0246585921730405</v>
      </c>
      <c r="D191" s="38" t="n">
        <f aca="false">$B$6*EXP(C191)</f>
        <v>97.5642947313202</v>
      </c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</row>
    <row r="192" customFormat="false" ht="15" hidden="false" customHeight="false" outlineLevel="0" collapsed="false">
      <c r="A192" s="21" t="n">
        <v>123</v>
      </c>
      <c r="B192" s="27" t="n">
        <v>-0.837220309167032</v>
      </c>
      <c r="C192" s="30" t="n">
        <f aca="false">($B$7-0.5*$B$8^2)*$B$10+$B$8*SQRT($B$10)*B192</f>
        <v>-0.107444061833406</v>
      </c>
      <c r="D192" s="38" t="n">
        <f aca="false">$B$6*EXP(C192)</f>
        <v>89.8126760610032</v>
      </c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</row>
    <row r="193" customFormat="false" ht="15" hidden="false" customHeight="false" outlineLevel="0" collapsed="false">
      <c r="A193" s="21" t="n">
        <v>124</v>
      </c>
      <c r="B193" s="27" t="n">
        <v>0.859225099456062</v>
      </c>
      <c r="C193" s="30" t="n">
        <f aca="false">($B$7-0.5*$B$8^2)*$B$10+$B$8*SQRT($B$10)*B193</f>
        <v>0.231845019891212</v>
      </c>
      <c r="D193" s="38" t="n">
        <f aca="false">$B$6*EXP(C193)</f>
        <v>126.092429550009</v>
      </c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</row>
    <row r="194" customFormat="false" ht="15" hidden="false" customHeight="false" outlineLevel="0" collapsed="false">
      <c r="A194" s="21" t="n">
        <v>125</v>
      </c>
      <c r="B194" s="27" t="n">
        <v>0.0254636229889424</v>
      </c>
      <c r="C194" s="30" t="n">
        <f aca="false">($B$7-0.5*$B$8^2)*$B$10+$B$8*SQRT($B$10)*B194</f>
        <v>0.0650927245977885</v>
      </c>
      <c r="D194" s="38" t="n">
        <f aca="false">$B$6*EXP(C194)</f>
        <v>106.725798086328</v>
      </c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</row>
    <row r="195" customFormat="false" ht="15" hidden="false" customHeight="false" outlineLevel="0" collapsed="false">
      <c r="A195" s="21" t="n">
        <v>126</v>
      </c>
      <c r="B195" s="27" t="n">
        <v>0.652888217362115</v>
      </c>
      <c r="C195" s="30" t="n">
        <f aca="false">($B$7-0.5*$B$8^2)*$B$10+$B$8*SQRT($B$10)*B195</f>
        <v>0.190577643472423</v>
      </c>
      <c r="D195" s="38" t="n">
        <f aca="false">$B$6*EXP(C195)</f>
        <v>120.994831457907</v>
      </c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</row>
    <row r="196" customFormat="false" ht="15" hidden="false" customHeight="false" outlineLevel="0" collapsed="false">
      <c r="A196" s="21" t="n">
        <v>127</v>
      </c>
      <c r="B196" s="27" t="n">
        <v>-0.326307986137289</v>
      </c>
      <c r="C196" s="30" t="n">
        <f aca="false">($B$7-0.5*$B$8^2)*$B$10+$B$8*SQRT($B$10)*B196</f>
        <v>-0.00526159722745774</v>
      </c>
      <c r="D196" s="38" t="n">
        <f aca="false">$B$6*EXP(C196)</f>
        <v>99.475222072977</v>
      </c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</row>
    <row r="197" customFormat="false" ht="15" hidden="false" customHeight="false" outlineLevel="0" collapsed="false">
      <c r="A197" s="21" t="n">
        <v>128</v>
      </c>
      <c r="B197" s="27" t="n">
        <v>1.61202601329629</v>
      </c>
      <c r="C197" s="30" t="n">
        <f aca="false">($B$7-0.5*$B$8^2)*$B$10+$B$8*SQRT($B$10)*B197</f>
        <v>0.382405202659258</v>
      </c>
      <c r="D197" s="38" t="n">
        <f aca="false">$B$6*EXP(C197)</f>
        <v>146.580591326848</v>
      </c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</row>
    <row r="198" customFormat="false" ht="15" hidden="false" customHeight="false" outlineLevel="0" collapsed="false">
      <c r="A198" s="21" t="n">
        <v>129</v>
      </c>
      <c r="B198" s="27" t="n">
        <v>-1.27042775282848</v>
      </c>
      <c r="C198" s="30" t="n">
        <f aca="false">($B$7-0.5*$B$8^2)*$B$10+$B$8*SQRT($B$10)*B198</f>
        <v>-0.194085550565697</v>
      </c>
      <c r="D198" s="38" t="n">
        <f aca="false">$B$6*EXP(C198)</f>
        <v>82.3587442882975</v>
      </c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</row>
    <row r="199" customFormat="false" ht="15" hidden="false" customHeight="false" outlineLevel="0" collapsed="false">
      <c r="A199" s="21" t="n">
        <v>130</v>
      </c>
      <c r="B199" s="27" t="n">
        <v>-0.714084498056491</v>
      </c>
      <c r="C199" s="30" t="n">
        <f aca="false">($B$7-0.5*$B$8^2)*$B$10+$B$8*SQRT($B$10)*B199</f>
        <v>-0.0828168996112982</v>
      </c>
      <c r="D199" s="38" t="n">
        <f aca="false">$B$6*EXP(C199)</f>
        <v>92.0519679301597</v>
      </c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</row>
    <row r="200" customFormat="false" ht="15" hidden="false" customHeight="false" outlineLevel="0" collapsed="false">
      <c r="A200" s="21" t="n">
        <v>131</v>
      </c>
      <c r="B200" s="27" t="n">
        <v>1.16269799371305</v>
      </c>
      <c r="C200" s="30" t="n">
        <f aca="false">($B$7-0.5*$B$8^2)*$B$10+$B$8*SQRT($B$10)*B200</f>
        <v>0.292539598742611</v>
      </c>
      <c r="D200" s="38" t="n">
        <f aca="false">$B$6*EXP(C200)</f>
        <v>133.982579093008</v>
      </c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</row>
    <row r="201" customFormat="false" ht="15" hidden="false" customHeight="false" outlineLevel="0" collapsed="false">
      <c r="A201" s="21" t="n">
        <v>132</v>
      </c>
      <c r="B201" s="27" t="n">
        <v>-0.290306900629267</v>
      </c>
      <c r="C201" s="30" t="n">
        <f aca="false">($B$7-0.5*$B$8^2)*$B$10+$B$8*SQRT($B$10)*B201</f>
        <v>0.00193861987414658</v>
      </c>
      <c r="D201" s="38" t="n">
        <f aca="false">$B$6*EXP(C201)</f>
        <v>100.194050021255</v>
      </c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</row>
    <row r="202" customFormat="false" ht="15" hidden="false" customHeight="false" outlineLevel="0" collapsed="false">
      <c r="A202" s="21" t="n">
        <v>133</v>
      </c>
      <c r="B202" s="27" t="n">
        <v>-1.21444296384276</v>
      </c>
      <c r="C202" s="30" t="n">
        <f aca="false">($B$7-0.5*$B$8^2)*$B$10+$B$8*SQRT($B$10)*B202</f>
        <v>-0.182888592768551</v>
      </c>
      <c r="D202" s="38" t="n">
        <f aca="false">$B$6*EXP(C202)</f>
        <v>83.2860937299933</v>
      </c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</row>
    <row r="203" customFormat="false" ht="15" hidden="false" customHeight="false" outlineLevel="0" collapsed="false">
      <c r="A203" s="21" t="n">
        <v>134</v>
      </c>
      <c r="B203" s="27" t="n">
        <v>1.10201690962389</v>
      </c>
      <c r="C203" s="30" t="n">
        <f aca="false">($B$7-0.5*$B$8^2)*$B$10+$B$8*SQRT($B$10)*B203</f>
        <v>0.280403381924778</v>
      </c>
      <c r="D203" s="38" t="n">
        <f aca="false">$B$6*EXP(C203)</f>
        <v>132.366364665019</v>
      </c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</row>
    <row r="204" customFormat="false" ht="15" hidden="false" customHeight="false" outlineLevel="0" collapsed="false">
      <c r="A204" s="21" t="n">
        <v>135</v>
      </c>
      <c r="B204" s="27" t="n">
        <v>-0.98570156554768</v>
      </c>
      <c r="C204" s="30" t="n">
        <f aca="false">($B$7-0.5*$B$8^2)*$B$10+$B$8*SQRT($B$10)*B204</f>
        <v>-0.137140313109536</v>
      </c>
      <c r="D204" s="38" t="n">
        <f aca="false">$B$6*EXP(C204)</f>
        <v>87.1847885861431</v>
      </c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</row>
    <row r="205" customFormat="false" ht="15" hidden="false" customHeight="false" outlineLevel="0" collapsed="false">
      <c r="A205" s="21" t="n">
        <v>136</v>
      </c>
      <c r="B205" s="27" t="n">
        <v>-0.918600145858435</v>
      </c>
      <c r="C205" s="30" t="n">
        <f aca="false">($B$7-0.5*$B$8^2)*$B$10+$B$8*SQRT($B$10)*B205</f>
        <v>-0.123720029171687</v>
      </c>
      <c r="D205" s="38" t="n">
        <f aca="false">$B$6*EXP(C205)</f>
        <v>88.3627196093024</v>
      </c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</row>
    <row r="206" customFormat="false" ht="15" hidden="false" customHeight="false" outlineLevel="0" collapsed="false">
      <c r="A206" s="21" t="n">
        <v>137</v>
      </c>
      <c r="B206" s="27" t="n">
        <v>-0.426465903966253</v>
      </c>
      <c r="C206" s="30" t="n">
        <f aca="false">($B$7-0.5*$B$8^2)*$B$10+$B$8*SQRT($B$10)*B206</f>
        <v>-0.0252931807932506</v>
      </c>
      <c r="D206" s="38" t="n">
        <f aca="false">$B$6*EXP(C206)</f>
        <v>97.5024011806934</v>
      </c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</row>
    <row r="207" customFormat="false" ht="15" hidden="false" customHeight="false" outlineLevel="0" collapsed="false">
      <c r="A207" s="21" t="n">
        <v>138</v>
      </c>
      <c r="B207" s="27" t="n">
        <v>-1.12805587305846</v>
      </c>
      <c r="C207" s="30" t="n">
        <f aca="false">($B$7-0.5*$B$8^2)*$B$10+$B$8*SQRT($B$10)*B207</f>
        <v>-0.165611174611692</v>
      </c>
      <c r="D207" s="38" t="n">
        <f aca="false">$B$6*EXP(C207)</f>
        <v>84.7375651309042</v>
      </c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</row>
    <row r="208" customFormat="false" ht="15" hidden="false" customHeight="false" outlineLevel="0" collapsed="false">
      <c r="A208" s="21" t="n">
        <v>139</v>
      </c>
      <c r="B208" s="27" t="n">
        <v>0.0946876694004151</v>
      </c>
      <c r="C208" s="30" t="n">
        <f aca="false">($B$7-0.5*$B$8^2)*$B$10+$B$8*SQRT($B$10)*B208</f>
        <v>0.078937533880083</v>
      </c>
      <c r="D208" s="38" t="n">
        <f aca="false">$B$6*EXP(C208)</f>
        <v>108.21367230767</v>
      </c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</row>
    <row r="209" customFormat="false" ht="15" hidden="false" customHeight="false" outlineLevel="0" collapsed="false">
      <c r="A209" s="21" t="n">
        <v>140</v>
      </c>
      <c r="B209" s="27" t="n">
        <v>-0.457194255238898</v>
      </c>
      <c r="C209" s="30" t="n">
        <f aca="false">($B$7-0.5*$B$8^2)*$B$10+$B$8*SQRT($B$10)*B209</f>
        <v>-0.0314388510477796</v>
      </c>
      <c r="D209" s="38" t="n">
        <f aca="false">$B$6*EXP(C209)</f>
        <v>96.9050211047098</v>
      </c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</row>
    <row r="210" customFormat="false" ht="15" hidden="false" customHeight="false" outlineLevel="0" collapsed="false">
      <c r="A210" s="21" t="n">
        <v>141</v>
      </c>
      <c r="B210" s="27" t="n">
        <v>0.43940457119676</v>
      </c>
      <c r="C210" s="30" t="n">
        <f aca="false">($B$7-0.5*$B$8^2)*$B$10+$B$8*SQRT($B$10)*B210</f>
        <v>0.147880914239352</v>
      </c>
      <c r="D210" s="38" t="n">
        <f aca="false">$B$6*EXP(C210)</f>
        <v>115.937482310917</v>
      </c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</row>
    <row r="211" customFormat="false" ht="15" hidden="false" customHeight="false" outlineLevel="0" collapsed="false">
      <c r="A211" s="21" t="n">
        <v>142</v>
      </c>
      <c r="B211" s="27" t="n">
        <v>1.0150667049221</v>
      </c>
      <c r="C211" s="30" t="n">
        <f aca="false">($B$7-0.5*$B$8^2)*$B$10+$B$8*SQRT($B$10)*B211</f>
        <v>0.26301334098442</v>
      </c>
      <c r="D211" s="38" t="n">
        <f aca="false">$B$6*EXP(C211)</f>
        <v>130.084407337648</v>
      </c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</row>
    <row r="212" customFormat="false" ht="15" hidden="false" customHeight="false" outlineLevel="0" collapsed="false">
      <c r="A212" s="21" t="n">
        <v>143</v>
      </c>
      <c r="B212" s="27" t="n">
        <v>0.230337059073802</v>
      </c>
      <c r="C212" s="30" t="n">
        <f aca="false">($B$7-0.5*$B$8^2)*$B$10+$B$8*SQRT($B$10)*B212</f>
        <v>0.10606741181476</v>
      </c>
      <c r="D212" s="38" t="n">
        <f aca="false">$B$6*EXP(C212)</f>
        <v>111.189682896323</v>
      </c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</row>
    <row r="213" customFormat="false" ht="15" hidden="false" customHeight="false" outlineLevel="0" collapsed="false">
      <c r="A213" s="21" t="n">
        <v>144</v>
      </c>
      <c r="B213" s="27" t="n">
        <v>-0.833390662428344</v>
      </c>
      <c r="C213" s="30" t="n">
        <f aca="false">($B$7-0.5*$B$8^2)*$B$10+$B$8*SQRT($B$10)*B213</f>
        <v>-0.106678132485669</v>
      </c>
      <c r="D213" s="38" t="n">
        <f aca="false">$B$6*EXP(C213)</f>
        <v>89.8814925763272</v>
      </c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</row>
    <row r="214" customFormat="false" ht="15" hidden="false" customHeight="false" outlineLevel="0" collapsed="false">
      <c r="A214" s="21" t="n">
        <v>145</v>
      </c>
      <c r="B214" s="27" t="n">
        <v>-0.0237980182444639</v>
      </c>
      <c r="C214" s="30" t="n">
        <f aca="false">($B$7-0.5*$B$8^2)*$B$10+$B$8*SQRT($B$10)*B214</f>
        <v>0.0552403963511072</v>
      </c>
      <c r="D214" s="38" t="n">
        <f aca="false">$B$6*EXP(C214)</f>
        <v>105.679463371546</v>
      </c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</row>
    <row r="215" customFormat="false" ht="15" hidden="false" customHeight="false" outlineLevel="0" collapsed="false">
      <c r="A215" s="21" t="n">
        <v>146</v>
      </c>
      <c r="B215" s="27" t="n">
        <v>-1.49506781705393</v>
      </c>
      <c r="C215" s="30" t="n">
        <f aca="false">($B$7-0.5*$B$8^2)*$B$10+$B$8*SQRT($B$10)*B215</f>
        <v>-0.239013563410785</v>
      </c>
      <c r="D215" s="38" t="n">
        <f aca="false">$B$6*EXP(C215)</f>
        <v>78.7404202413608</v>
      </c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</row>
    <row r="216" customFormat="false" ht="15" hidden="false" customHeight="false" outlineLevel="0" collapsed="false">
      <c r="A216" s="21" t="n">
        <v>147</v>
      </c>
      <c r="B216" s="27" t="n">
        <v>-0.78884960300271</v>
      </c>
      <c r="C216" s="30" t="n">
        <f aca="false">($B$7-0.5*$B$8^2)*$B$10+$B$8*SQRT($B$10)*B216</f>
        <v>-0.0977699206005421</v>
      </c>
      <c r="D216" s="38" t="n">
        <f aca="false">$B$6*EXP(C216)</f>
        <v>90.685752898848</v>
      </c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</row>
    <row r="217" customFormat="false" ht="15" hidden="false" customHeight="false" outlineLevel="0" collapsed="false">
      <c r="A217" s="21" t="n">
        <v>148</v>
      </c>
      <c r="B217" s="27" t="n">
        <v>0.0196196511796429</v>
      </c>
      <c r="C217" s="30" t="n">
        <f aca="false">($B$7-0.5*$B$8^2)*$B$10+$B$8*SQRT($B$10)*B217</f>
        <v>0.0639239302359286</v>
      </c>
      <c r="D217" s="38" t="n">
        <f aca="false">$B$6*EXP(C217)</f>
        <v>106.60113044487</v>
      </c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</row>
    <row r="218" customFormat="false" ht="15" hidden="false" customHeight="false" outlineLevel="0" collapsed="false">
      <c r="A218" s="21" t="n">
        <v>149</v>
      </c>
      <c r="B218" s="27" t="n">
        <v>-0.887058626119722</v>
      </c>
      <c r="C218" s="30" t="n">
        <f aca="false">($B$7-0.5*$B$8^2)*$B$10+$B$8*SQRT($B$10)*B218</f>
        <v>-0.117411725223944</v>
      </c>
      <c r="D218" s="38" t="n">
        <f aca="false">$B$6*EXP(C218)</f>
        <v>88.9219003890392</v>
      </c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</row>
    <row r="219" customFormat="false" ht="15" hidden="false" customHeight="false" outlineLevel="0" collapsed="false">
      <c r="A219" s="21" t="n">
        <v>150</v>
      </c>
      <c r="B219" s="27" t="n">
        <v>-0.435414019574388</v>
      </c>
      <c r="C219" s="30" t="n">
        <f aca="false">($B$7-0.5*$B$8^2)*$B$10+$B$8*SQRT($B$10)*B219</f>
        <v>-0.0270828039148776</v>
      </c>
      <c r="D219" s="38" t="n">
        <f aca="false">$B$6*EXP(C219)</f>
        <v>97.3280646739776</v>
      </c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</row>
    <row r="220" customFormat="false" ht="15" hidden="false" customHeight="false" outlineLevel="0" collapsed="false">
      <c r="A220" s="21" t="n">
        <v>151</v>
      </c>
      <c r="B220" s="27" t="n">
        <v>0.371424530595759</v>
      </c>
      <c r="C220" s="30" t="n">
        <f aca="false">($B$7-0.5*$B$8^2)*$B$10+$B$8*SQRT($B$10)*B220</f>
        <v>0.134284906119152</v>
      </c>
      <c r="D220" s="38" t="n">
        <f aca="false">$B$6*EXP(C220)</f>
        <v>114.371862566542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</row>
    <row r="221" customFormat="false" ht="15" hidden="false" customHeight="false" outlineLevel="0" collapsed="false">
      <c r="A221" s="21" t="n">
        <v>152</v>
      </c>
      <c r="B221" s="27" t="n">
        <v>-1.77153272111487</v>
      </c>
      <c r="C221" s="30" t="n">
        <f aca="false">($B$7-0.5*$B$8^2)*$B$10+$B$8*SQRT($B$10)*B221</f>
        <v>-0.294306544222974</v>
      </c>
      <c r="D221" s="38" t="n">
        <f aca="false">$B$6*EXP(C221)</f>
        <v>74.5048066253319</v>
      </c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</row>
    <row r="222" customFormat="false" ht="15" hidden="false" customHeight="false" outlineLevel="0" collapsed="false">
      <c r="A222" s="21" t="n">
        <v>153</v>
      </c>
      <c r="B222" s="27" t="n">
        <v>0.717638685987591</v>
      </c>
      <c r="C222" s="30" t="n">
        <f aca="false">($B$7-0.5*$B$8^2)*$B$10+$B$8*SQRT($B$10)*B222</f>
        <v>0.203527737197518</v>
      </c>
      <c r="D222" s="38" t="n">
        <f aca="false">$B$6*EXP(C222)</f>
        <v>122.571915518402</v>
      </c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</row>
    <row r="223" customFormat="false" ht="15" hidden="false" customHeight="false" outlineLevel="0" collapsed="false">
      <c r="A223" s="21" t="n">
        <v>154</v>
      </c>
      <c r="B223" s="27" t="n">
        <v>-0.476240253925483</v>
      </c>
      <c r="C223" s="30" t="n">
        <f aca="false">($B$7-0.5*$B$8^2)*$B$10+$B$8*SQRT($B$10)*B223</f>
        <v>-0.0352480507850965</v>
      </c>
      <c r="D223" s="38" t="n">
        <f aca="false">$B$6*EXP(C223)</f>
        <v>96.5365926779975</v>
      </c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</row>
    <row r="224" customFormat="false" ht="15" hidden="false" customHeight="false" outlineLevel="0" collapsed="false">
      <c r="A224" s="21" t="n">
        <v>155</v>
      </c>
      <c r="B224" s="27" t="n">
        <v>-1.86027867886225</v>
      </c>
      <c r="C224" s="30" t="n">
        <f aca="false">($B$7-0.5*$B$8^2)*$B$10+$B$8*SQRT($B$10)*B224</f>
        <v>-0.312055735772449</v>
      </c>
      <c r="D224" s="38" t="n">
        <f aca="false">$B$6*EXP(C224)</f>
        <v>73.1940731809339</v>
      </c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</row>
    <row r="225" customFormat="false" ht="15" hidden="false" customHeight="false" outlineLevel="0" collapsed="false">
      <c r="A225" s="21" t="n">
        <v>156</v>
      </c>
      <c r="B225" s="27" t="n">
        <v>-0.133084735443672</v>
      </c>
      <c r="C225" s="30" t="n">
        <f aca="false">($B$7-0.5*$B$8^2)*$B$10+$B$8*SQRT($B$10)*B225</f>
        <v>0.0333830529112657</v>
      </c>
      <c r="D225" s="38" t="n">
        <f aca="false">$B$6*EXP(C225)</f>
        <v>103.394651962018</v>
      </c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</row>
    <row r="226" customFormat="false" ht="15" hidden="false" customHeight="false" outlineLevel="0" collapsed="false">
      <c r="A226" s="21" t="n">
        <v>157</v>
      </c>
      <c r="B226" s="27" t="n">
        <v>-0.041863364933581</v>
      </c>
      <c r="C226" s="30" t="n">
        <f aca="false">($B$7-0.5*$B$8^2)*$B$10+$B$8*SQRT($B$10)*B226</f>
        <v>0.0516273270132838</v>
      </c>
      <c r="D226" s="38" t="n">
        <f aca="false">$B$6*EXP(C226)</f>
        <v>105.298325096931</v>
      </c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</row>
    <row r="227" customFormat="false" ht="15" hidden="false" customHeight="false" outlineLevel="0" collapsed="false">
      <c r="A227" s="21" t="n">
        <v>158</v>
      </c>
      <c r="B227" s="27" t="n">
        <v>-0.282884374081231</v>
      </c>
      <c r="C227" s="30" t="n">
        <f aca="false">($B$7-0.5*$B$8^2)*$B$10+$B$8*SQRT($B$10)*B227</f>
        <v>0.00342312518375371</v>
      </c>
      <c r="D227" s="38" t="n">
        <f aca="false">$B$6*EXP(C227)</f>
        <v>100.342899076773</v>
      </c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</row>
    <row r="228" customFormat="false" ht="15" hidden="false" customHeight="false" outlineLevel="0" collapsed="false">
      <c r="A228" s="21" t="n">
        <v>159</v>
      </c>
      <c r="B228" s="27" t="n">
        <v>-0.710542688096207</v>
      </c>
      <c r="C228" s="30" t="n">
        <f aca="false">($B$7-0.5*$B$8^2)*$B$10+$B$8*SQRT($B$10)*B228</f>
        <v>-0.0821085376192413</v>
      </c>
      <c r="D228" s="38" t="n">
        <f aca="false">$B$6*EXP(C228)</f>
        <v>92.1171971457565</v>
      </c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</row>
    <row r="229" customFormat="false" ht="15" hidden="false" customHeight="false" outlineLevel="0" collapsed="false">
      <c r="A229" s="21" t="n">
        <v>160</v>
      </c>
      <c r="B229" s="27" t="n">
        <v>-0.366097238207073</v>
      </c>
      <c r="C229" s="30" t="n">
        <f aca="false">($B$7-0.5*$B$8^2)*$B$10+$B$8*SQRT($B$10)*B229</f>
        <v>-0.0132194476414145</v>
      </c>
      <c r="D229" s="38" t="n">
        <f aca="false">$B$6*EXP(C229)</f>
        <v>98.6867545500879</v>
      </c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</row>
    <row r="230" customFormat="false" ht="15" hidden="false" customHeight="false" outlineLevel="0" collapsed="false">
      <c r="A230" s="21" t="n">
        <v>161</v>
      </c>
      <c r="B230" s="27" t="n">
        <v>-0.417120253902388</v>
      </c>
      <c r="C230" s="30" t="n">
        <f aca="false">($B$7-0.5*$B$8^2)*$B$10+$B$8*SQRT($B$10)*B230</f>
        <v>-0.0234240507804775</v>
      </c>
      <c r="D230" s="38" t="n">
        <f aca="false">$B$6*EXP(C230)</f>
        <v>97.6848162707096</v>
      </c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</row>
    <row r="231" customFormat="false" ht="15" hidden="false" customHeight="false" outlineLevel="0" collapsed="false">
      <c r="A231" s="21" t="n">
        <v>162</v>
      </c>
      <c r="B231" s="27" t="n">
        <v>-0.124251582161834</v>
      </c>
      <c r="C231" s="30" t="n">
        <f aca="false">($B$7-0.5*$B$8^2)*$B$10+$B$8*SQRT($B$10)*B231</f>
        <v>0.0351496835676332</v>
      </c>
      <c r="D231" s="38" t="n">
        <f aca="false">$B$6*EXP(C231)</f>
        <v>103.577473565454</v>
      </c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</row>
    <row r="232" customFormat="false" ht="15" hidden="false" customHeight="false" outlineLevel="0" collapsed="false">
      <c r="A232" s="21" t="n">
        <v>163</v>
      </c>
      <c r="B232" s="27" t="n">
        <v>0.40585354363324</v>
      </c>
      <c r="C232" s="30" t="n">
        <f aca="false">($B$7-0.5*$B$8^2)*$B$10+$B$8*SQRT($B$10)*B232</f>
        <v>0.141170708726648</v>
      </c>
      <c r="D232" s="38" t="n">
        <f aca="false">$B$6*EXP(C232)</f>
        <v>115.162122299829</v>
      </c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</row>
    <row r="233" customFormat="false" ht="15" hidden="false" customHeight="false" outlineLevel="0" collapsed="false">
      <c r="A233" s="21" t="n">
        <v>164</v>
      </c>
      <c r="B233" s="27" t="n">
        <v>-0.833330167886085</v>
      </c>
      <c r="C233" s="30" t="n">
        <f aca="false">($B$7-0.5*$B$8^2)*$B$10+$B$8*SQRT($B$10)*B233</f>
        <v>-0.106666033577217</v>
      </c>
      <c r="D233" s="38" t="n">
        <f aca="false">$B$6*EXP(C233)</f>
        <v>89.882580050856</v>
      </c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</row>
    <row r="234" customFormat="false" ht="15" hidden="false" customHeight="false" outlineLevel="0" collapsed="false">
      <c r="A234" s="21" t="n">
        <v>165</v>
      </c>
      <c r="B234" s="27" t="n">
        <v>-1.09437337733346</v>
      </c>
      <c r="C234" s="30" t="n">
        <f aca="false">($B$7-0.5*$B$8^2)*$B$10+$B$8*SQRT($B$10)*B234</f>
        <v>-0.158874675466691</v>
      </c>
      <c r="D234" s="38" t="n">
        <f aca="false">$B$6*EXP(C234)</f>
        <v>85.3103267038696</v>
      </c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</row>
    <row r="235" customFormat="false" ht="15" hidden="false" customHeight="false" outlineLevel="0" collapsed="false">
      <c r="A235" s="21" t="n">
        <v>166</v>
      </c>
      <c r="B235" s="27" t="n">
        <v>-1.01914606515234</v>
      </c>
      <c r="C235" s="30" t="n">
        <f aca="false">($B$7-0.5*$B$8^2)*$B$10+$B$8*SQRT($B$10)*B235</f>
        <v>-0.143829213030468</v>
      </c>
      <c r="D235" s="38" t="n">
        <f aca="false">$B$6*EXP(C235)</f>
        <v>86.6035643032558</v>
      </c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</row>
    <row r="236" customFormat="false" ht="15" hidden="false" customHeight="false" outlineLevel="0" collapsed="false">
      <c r="A236" s="21" t="n">
        <v>167</v>
      </c>
      <c r="B236" s="27" t="n">
        <v>0.244206314236119</v>
      </c>
      <c r="C236" s="30" t="n">
        <f aca="false">($B$7-0.5*$B$8^2)*$B$10+$B$8*SQRT($B$10)*B236</f>
        <v>0.108841262847224</v>
      </c>
      <c r="D236" s="38" t="n">
        <f aca="false">$B$6*EXP(C236)</f>
        <v>111.498534669397</v>
      </c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</row>
    <row r="237" customFormat="false" ht="15" hidden="false" customHeight="false" outlineLevel="0" collapsed="false">
      <c r="A237" s="21" t="n">
        <v>168</v>
      </c>
      <c r="B237" s="27" t="n">
        <v>-0.254786855893337</v>
      </c>
      <c r="C237" s="30" t="n">
        <f aca="false">($B$7-0.5*$B$8^2)*$B$10+$B$8*SQRT($B$10)*B237</f>
        <v>0.00904262882133263</v>
      </c>
      <c r="D237" s="38" t="n">
        <f aca="false">$B$6*EXP(C237)</f>
        <v>100.908363690309</v>
      </c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</row>
    <row r="238" customFormat="false" ht="15" hidden="false" customHeight="false" outlineLevel="0" collapsed="false">
      <c r="A238" s="21" t="n">
        <v>169</v>
      </c>
      <c r="B238" s="27" t="n">
        <v>-1.40797860998833</v>
      </c>
      <c r="C238" s="30" t="n">
        <f aca="false">($B$7-0.5*$B$8^2)*$B$10+$B$8*SQRT($B$10)*B238</f>
        <v>-0.221595721997665</v>
      </c>
      <c r="D238" s="38" t="n">
        <f aca="false">$B$6*EXP(C238)</f>
        <v>80.1239222258098</v>
      </c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</row>
    <row r="239" customFormat="false" ht="15" hidden="false" customHeight="false" outlineLevel="0" collapsed="false">
      <c r="A239" s="21" t="n">
        <v>170</v>
      </c>
      <c r="B239" s="27" t="n">
        <v>-0.83451987680858</v>
      </c>
      <c r="C239" s="30" t="n">
        <f aca="false">($B$7-0.5*$B$8^2)*$B$10+$B$8*SQRT($B$10)*B239</f>
        <v>-0.106903975361716</v>
      </c>
      <c r="D239" s="38" t="n">
        <f aca="false">$B$6*EXP(C239)</f>
        <v>89.8611957735708</v>
      </c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</row>
    <row r="240" customFormat="false" ht="15" hidden="false" customHeight="false" outlineLevel="0" collapsed="false">
      <c r="A240" s="21" t="n">
        <v>171</v>
      </c>
      <c r="B240" s="27" t="n">
        <v>-0.304993396841332</v>
      </c>
      <c r="C240" s="30" t="n">
        <f aca="false">($B$7-0.5*$B$8^2)*$B$10+$B$8*SQRT($B$10)*B240</f>
        <v>-0.000998679368266489</v>
      </c>
      <c r="D240" s="38" t="n">
        <f aca="false">$B$6*EXP(C240)</f>
        <v>99.9001819146008</v>
      </c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</row>
    <row r="241" customFormat="false" ht="15" hidden="false" customHeight="false" outlineLevel="0" collapsed="false">
      <c r="A241" s="21" t="n">
        <v>172</v>
      </c>
      <c r="B241" s="27" t="n">
        <v>-0.239677258194604</v>
      </c>
      <c r="C241" s="30" t="n">
        <f aca="false">($B$7-0.5*$B$8^2)*$B$10+$B$8*SQRT($B$10)*B241</f>
        <v>0.0120645483610792</v>
      </c>
      <c r="D241" s="38" t="n">
        <f aca="false">$B$6*EXP(C241)</f>
        <v>101.213761858206</v>
      </c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</row>
    <row r="242" customFormat="false" ht="15" hidden="false" customHeight="false" outlineLevel="0" collapsed="false">
      <c r="A242" s="21" t="n">
        <v>173</v>
      </c>
      <c r="B242" s="27" t="n">
        <v>-0.724056722316428</v>
      </c>
      <c r="C242" s="30" t="n">
        <f aca="false">($B$7-0.5*$B$8^2)*$B$10+$B$8*SQRT($B$10)*B242</f>
        <v>-0.0848113444632856</v>
      </c>
      <c r="D242" s="38" t="n">
        <f aca="false">$B$6*EXP(C242)</f>
        <v>91.8685583175823</v>
      </c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</row>
    <row r="243" customFormat="false" ht="15" hidden="false" customHeight="false" outlineLevel="0" collapsed="false">
      <c r="A243" s="21" t="n">
        <v>174</v>
      </c>
      <c r="B243" s="27" t="n">
        <v>-1.5773093463934</v>
      </c>
      <c r="C243" s="30" t="n">
        <f aca="false">($B$7-0.5*$B$8^2)*$B$10+$B$8*SQRT($B$10)*B243</f>
        <v>-0.255461869278681</v>
      </c>
      <c r="D243" s="38" t="n">
        <f aca="false">$B$6*EXP(C243)</f>
        <v>77.4558670478252</v>
      </c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</row>
    <row r="244" customFormat="false" ht="15" hidden="false" customHeight="false" outlineLevel="0" collapsed="false">
      <c r="A244" s="21" t="n">
        <v>175</v>
      </c>
      <c r="B244" s="27" t="n">
        <v>2.45849705962254</v>
      </c>
      <c r="C244" s="30" t="n">
        <f aca="false">($B$7-0.5*$B$8^2)*$B$10+$B$8*SQRT($B$10)*B244</f>
        <v>0.551699411924508</v>
      </c>
      <c r="D244" s="38" t="n">
        <f aca="false">$B$6*EXP(C244)</f>
        <v>173.620103295065</v>
      </c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</row>
    <row r="245" customFormat="false" ht="15" hidden="false" customHeight="false" outlineLevel="0" collapsed="false">
      <c r="A245" s="21" t="n">
        <v>176</v>
      </c>
      <c r="B245" s="27" t="n">
        <v>0.2581358115079</v>
      </c>
      <c r="C245" s="30" t="n">
        <f aca="false">($B$7-0.5*$B$8^2)*$B$10+$B$8*SQRT($B$10)*B245</f>
        <v>0.11162716230158</v>
      </c>
      <c r="D245" s="38" t="n">
        <f aca="false">$B$6*EXP(C245)</f>
        <v>111.809591461586</v>
      </c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</row>
    <row r="246" customFormat="false" ht="15" hidden="false" customHeight="false" outlineLevel="0" collapsed="false">
      <c r="A246" s="21" t="n">
        <v>177</v>
      </c>
      <c r="B246" s="27" t="n">
        <v>1.04459036518627</v>
      </c>
      <c r="C246" s="30" t="n">
        <f aca="false">($B$7-0.5*$B$8^2)*$B$10+$B$8*SQRT($B$10)*B246</f>
        <v>0.268918073037253</v>
      </c>
      <c r="D246" s="38" t="n">
        <f aca="false">$B$6*EXP(C246)</f>
        <v>130.854793129722</v>
      </c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</row>
    <row r="247" customFormat="false" ht="15" hidden="false" customHeight="false" outlineLevel="0" collapsed="false">
      <c r="A247" s="21" t="n">
        <v>178</v>
      </c>
      <c r="B247" s="27" t="n">
        <v>0.1871936452465</v>
      </c>
      <c r="C247" s="30" t="n">
        <f aca="false">($B$7-0.5*$B$8^2)*$B$10+$B$8*SQRT($B$10)*B247</f>
        <v>0.0974387290493</v>
      </c>
      <c r="D247" s="38" t="n">
        <f aca="false">$B$6*EXP(C247)</f>
        <v>110.234389783549</v>
      </c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</row>
    <row r="248" customFormat="false" ht="15" hidden="false" customHeight="false" outlineLevel="0" collapsed="false">
      <c r="A248" s="21" t="n">
        <v>179</v>
      </c>
      <c r="B248" s="27" t="n">
        <v>-0.134804031467266</v>
      </c>
      <c r="C248" s="30" t="n">
        <f aca="false">($B$7-0.5*$B$8^2)*$B$10+$B$8*SQRT($B$10)*B248</f>
        <v>0.0330391937065468</v>
      </c>
      <c r="D248" s="38" t="n">
        <f aca="false">$B$6*EXP(C248)</f>
        <v>103.359104871169</v>
      </c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</row>
    <row r="249" customFormat="false" ht="15" hidden="false" customHeight="false" outlineLevel="0" collapsed="false">
      <c r="A249" s="21" t="n">
        <v>180</v>
      </c>
      <c r="B249" s="27" t="n">
        <v>-1.47892836489215</v>
      </c>
      <c r="C249" s="30" t="n">
        <f aca="false">($B$7-0.5*$B$8^2)*$B$10+$B$8*SQRT($B$10)*B249</f>
        <v>-0.23578567297843</v>
      </c>
      <c r="D249" s="38" t="n">
        <f aca="false">$B$6*EXP(C249)</f>
        <v>78.9949963413348</v>
      </c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</row>
    <row r="250" customFormat="false" ht="15" hidden="false" customHeight="false" outlineLevel="0" collapsed="false">
      <c r="A250" s="21" t="n">
        <v>181</v>
      </c>
      <c r="B250" s="27" t="n">
        <v>0.245334159202625</v>
      </c>
      <c r="C250" s="30" t="n">
        <f aca="false">($B$7-0.5*$B$8^2)*$B$10+$B$8*SQRT($B$10)*B250</f>
        <v>0.109066831840525</v>
      </c>
      <c r="D250" s="38" t="n">
        <f aca="false">$B$6*EXP(C250)</f>
        <v>111.523688118429</v>
      </c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</row>
    <row r="251" customFormat="false" ht="15" hidden="false" customHeight="false" outlineLevel="0" collapsed="false">
      <c r="A251" s="21" t="n">
        <v>182</v>
      </c>
      <c r="B251" s="27" t="n">
        <v>-1.27634827080766</v>
      </c>
      <c r="C251" s="30" t="n">
        <f aca="false">($B$7-0.5*$B$8^2)*$B$10+$B$8*SQRT($B$10)*B251</f>
        <v>-0.195269654161531</v>
      </c>
      <c r="D251" s="38" t="n">
        <f aca="false">$B$6*EXP(C251)</f>
        <v>82.2612807179072</v>
      </c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</row>
    <row r="252" customFormat="false" ht="15" hidden="false" customHeight="false" outlineLevel="0" collapsed="false">
      <c r="A252" s="21" t="n">
        <v>183</v>
      </c>
      <c r="B252" s="27" t="n">
        <v>2.94782792048137</v>
      </c>
      <c r="C252" s="30" t="n">
        <f aca="false">($B$7-0.5*$B$8^2)*$B$10+$B$8*SQRT($B$10)*B252</f>
        <v>0.649565584096273</v>
      </c>
      <c r="D252" s="38" t="n">
        <f aca="false">$B$6*EXP(C252)</f>
        <v>191.470886833509</v>
      </c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</row>
    <row r="253" customFormat="false" ht="15" hidden="false" customHeight="false" outlineLevel="0" collapsed="false">
      <c r="A253" s="21" t="n">
        <v>184</v>
      </c>
      <c r="B253" s="27" t="n">
        <v>0.0465963851032206</v>
      </c>
      <c r="C253" s="30" t="n">
        <f aca="false">($B$7-0.5*$B$8^2)*$B$10+$B$8*SQRT($B$10)*B253</f>
        <v>0.0693192770206441</v>
      </c>
      <c r="D253" s="38" t="n">
        <f aca="false">$B$6*EXP(C253)</f>
        <v>107.177834872476</v>
      </c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</row>
    <row r="254" customFormat="false" ht="15" hidden="false" customHeight="false" outlineLevel="0" collapsed="false">
      <c r="A254" s="21" t="n">
        <v>185</v>
      </c>
      <c r="B254" s="27" t="n">
        <v>-1.48975907919877</v>
      </c>
      <c r="C254" s="30" t="n">
        <f aca="false">($B$7-0.5*$B$8^2)*$B$10+$B$8*SQRT($B$10)*B254</f>
        <v>-0.237951815839755</v>
      </c>
      <c r="D254" s="38" t="n">
        <f aca="false">$B$6*EXP(C254)</f>
        <v>78.8240670893549</v>
      </c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</row>
    <row r="255" customFormat="false" ht="15" hidden="false" customHeight="false" outlineLevel="0" collapsed="false">
      <c r="A255" s="21" t="n">
        <v>186</v>
      </c>
      <c r="B255" s="27" t="n">
        <v>1.19178676769669</v>
      </c>
      <c r="C255" s="30" t="n">
        <f aca="false">($B$7-0.5*$B$8^2)*$B$10+$B$8*SQRT($B$10)*B255</f>
        <v>0.298357353539338</v>
      </c>
      <c r="D255" s="38" t="n">
        <f aca="false">$B$6*EXP(C255)</f>
        <v>134.764328694009</v>
      </c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</row>
    <row r="256" customFormat="false" ht="15" hidden="false" customHeight="false" outlineLevel="0" collapsed="false">
      <c r="A256" s="21" t="n">
        <v>187</v>
      </c>
      <c r="B256" s="27" t="n">
        <v>0.409575957943111</v>
      </c>
      <c r="C256" s="30" t="n">
        <f aca="false">($B$7-0.5*$B$8^2)*$B$10+$B$8*SQRT($B$10)*B256</f>
        <v>0.141915191588622</v>
      </c>
      <c r="D256" s="38" t="n">
        <f aca="false">$B$6*EXP(C256)</f>
        <v>115.247890448727</v>
      </c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</row>
    <row r="257" customFormat="false" ht="15" hidden="false" customHeight="false" outlineLevel="0" collapsed="false">
      <c r="A257" s="21" t="n">
        <v>188</v>
      </c>
      <c r="B257" s="27" t="n">
        <v>-1.69015997820966</v>
      </c>
      <c r="C257" s="30" t="n">
        <f aca="false">($B$7-0.5*$B$8^2)*$B$10+$B$8*SQRT($B$10)*B257</f>
        <v>-0.278031995641932</v>
      </c>
      <c r="D257" s="38" t="n">
        <f aca="false">$B$6*EXP(C257)</f>
        <v>75.7272591704025</v>
      </c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</row>
    <row r="258" customFormat="false" ht="15" hidden="false" customHeight="false" outlineLevel="0" collapsed="false">
      <c r="A258" s="21" t="n">
        <v>189</v>
      </c>
      <c r="B258" s="27" t="n">
        <v>0.678793126481898</v>
      </c>
      <c r="C258" s="30" t="n">
        <f aca="false">($B$7-0.5*$B$8^2)*$B$10+$B$8*SQRT($B$10)*B258</f>
        <v>0.19575862529638</v>
      </c>
      <c r="D258" s="38" t="n">
        <f aca="false">$B$6*EXP(C258)</f>
        <v>121.623330194874</v>
      </c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</row>
    <row r="259" customFormat="false" ht="15" hidden="false" customHeight="false" outlineLevel="0" collapsed="false">
      <c r="A259" s="21" t="n">
        <v>190</v>
      </c>
      <c r="B259" s="27" t="n">
        <v>0.385039687914789</v>
      </c>
      <c r="C259" s="30" t="n">
        <f aca="false">($B$7-0.5*$B$8^2)*$B$10+$B$8*SQRT($B$10)*B259</f>
        <v>0.137007937582958</v>
      </c>
      <c r="D259" s="38" t="n">
        <f aca="false">$B$6*EXP(C259)</f>
        <v>114.683725160009</v>
      </c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</row>
    <row r="260" customFormat="false" ht="15" hidden="false" customHeight="false" outlineLevel="0" collapsed="false">
      <c r="A260" s="21" t="n">
        <v>191</v>
      </c>
      <c r="B260" s="27" t="n">
        <v>0.935350597340088</v>
      </c>
      <c r="C260" s="30" t="n">
        <f aca="false">($B$7-0.5*$B$8^2)*$B$10+$B$8*SQRT($B$10)*B260</f>
        <v>0.247070119468018</v>
      </c>
      <c r="D260" s="38" t="n">
        <f aca="false">$B$6*EXP(C260)</f>
        <v>128.026888140385</v>
      </c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</row>
    <row r="261" customFormat="false" ht="15" hidden="false" customHeight="false" outlineLevel="0" collapsed="false">
      <c r="A261" s="21" t="n">
        <v>192</v>
      </c>
      <c r="B261" s="27" t="n">
        <v>0.395639683113598</v>
      </c>
      <c r="C261" s="30" t="n">
        <f aca="false">($B$7-0.5*$B$8^2)*$B$10+$B$8*SQRT($B$10)*B261</f>
        <v>0.13912793662272</v>
      </c>
      <c r="D261" s="38" t="n">
        <f aca="false">$B$6*EXP(C261)</f>
        <v>114.927112446475</v>
      </c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</row>
    <row r="262" customFormat="false" ht="15" hidden="false" customHeight="false" outlineLevel="0" collapsed="false">
      <c r="A262" s="21" t="n">
        <v>193</v>
      </c>
      <c r="B262" s="27" t="n">
        <v>-1.37622461040853</v>
      </c>
      <c r="C262" s="30" t="n">
        <f aca="false">($B$7-0.5*$B$8^2)*$B$10+$B$8*SQRT($B$10)*B262</f>
        <v>-0.215244922081706</v>
      </c>
      <c r="D262" s="38" t="n">
        <f aca="false">$B$6*EXP(C262)</f>
        <v>80.6343924557772</v>
      </c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</row>
    <row r="263" customFormat="false" ht="15" hidden="false" customHeight="false" outlineLevel="0" collapsed="false">
      <c r="A263" s="21" t="n">
        <v>194</v>
      </c>
      <c r="B263" s="27" t="n">
        <v>0.658330454368702</v>
      </c>
      <c r="C263" s="30" t="n">
        <f aca="false">($B$7-0.5*$B$8^2)*$B$10+$B$8*SQRT($B$10)*B263</f>
        <v>0.19166609087374</v>
      </c>
      <c r="D263" s="38" t="n">
        <f aca="false">$B$6*EXP(C263)</f>
        <v>121.126599666154</v>
      </c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</row>
    <row r="264" customFormat="false" ht="15" hidden="false" customHeight="false" outlineLevel="0" collapsed="false">
      <c r="A264" s="21" t="n">
        <v>195</v>
      </c>
      <c r="B264" s="27" t="n">
        <v>-0.780454429356791</v>
      </c>
      <c r="C264" s="30" t="n">
        <f aca="false">($B$7-0.5*$B$8^2)*$B$10+$B$8*SQRT($B$10)*B264</f>
        <v>-0.0960908858713581</v>
      </c>
      <c r="D264" s="38" t="n">
        <f aca="false">$B$6*EXP(C264)</f>
        <v>90.8381453276961</v>
      </c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</row>
    <row r="265" customFormat="false" ht="15" hidden="false" customHeight="false" outlineLevel="0" collapsed="false">
      <c r="A265" s="21" t="n">
        <v>196</v>
      </c>
      <c r="B265" s="27" t="n">
        <v>0.305487709461266</v>
      </c>
      <c r="C265" s="30" t="n">
        <f aca="false">($B$7-0.5*$B$8^2)*$B$10+$B$8*SQRT($B$10)*B265</f>
        <v>0.121097541892253</v>
      </c>
      <c r="D265" s="38" t="n">
        <f aca="false">$B$6*EXP(C265)</f>
        <v>112.873500594622</v>
      </c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</row>
    <row r="266" customFormat="false" ht="15" hidden="false" customHeight="false" outlineLevel="0" collapsed="false">
      <c r="A266" s="21" t="n">
        <v>197</v>
      </c>
      <c r="B266" s="27" t="n">
        <v>-0.685479833664977</v>
      </c>
      <c r="C266" s="30" t="n">
        <f aca="false">($B$7-0.5*$B$8^2)*$B$10+$B$8*SQRT($B$10)*B266</f>
        <v>-0.0770959667329954</v>
      </c>
      <c r="D266" s="38" t="n">
        <f aca="false">$B$6*EXP(C266)</f>
        <v>92.5801003245539</v>
      </c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</row>
    <row r="267" customFormat="false" ht="15" hidden="false" customHeight="false" outlineLevel="0" collapsed="false">
      <c r="A267" s="21" t="n">
        <v>198</v>
      </c>
      <c r="B267" s="27" t="n">
        <v>-0.59990594580762</v>
      </c>
      <c r="C267" s="30" t="n">
        <f aca="false">($B$7-0.5*$B$8^2)*$B$10+$B$8*SQRT($B$10)*B267</f>
        <v>-0.059981189161524</v>
      </c>
      <c r="D267" s="38" t="n">
        <f aca="false">$B$6*EXP(C267)</f>
        <v>94.1782249131394</v>
      </c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</row>
    <row r="268" customFormat="false" ht="15" hidden="false" customHeight="false" outlineLevel="0" collapsed="false">
      <c r="A268" s="21" t="n">
        <v>199</v>
      </c>
      <c r="B268" s="27" t="n">
        <v>-1.70393823568299</v>
      </c>
      <c r="C268" s="30" t="n">
        <f aca="false">($B$7-0.5*$B$8^2)*$B$10+$B$8*SQRT($B$10)*B268</f>
        <v>-0.280787647136597</v>
      </c>
      <c r="D268" s="38" t="n">
        <f aca="false">$B$6*EXP(C268)</f>
        <v>75.5188684933928</v>
      </c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</row>
    <row r="269" customFormat="false" ht="15" hidden="false" customHeight="false" outlineLevel="0" collapsed="false">
      <c r="A269" s="21" t="n">
        <v>200</v>
      </c>
      <c r="B269" s="27" t="n">
        <v>-1.79018326274493</v>
      </c>
      <c r="C269" s="30" t="n">
        <f aca="false">($B$7-0.5*$B$8^2)*$B$10+$B$8*SQRT($B$10)*B269</f>
        <v>-0.298036652548987</v>
      </c>
      <c r="D269" s="38" t="n">
        <f aca="false">$B$6*EXP(C269)</f>
        <v>74.2274133010158</v>
      </c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</row>
    <row r="270" customFormat="false" ht="15" hidden="false" customHeight="false" outlineLevel="0" collapsed="false">
      <c r="A270" s="21" t="n">
        <v>201</v>
      </c>
      <c r="B270" s="27" t="n">
        <v>3.83011980295717</v>
      </c>
      <c r="C270" s="30" t="n">
        <f aca="false">($B$7-0.5*$B$8^2)*$B$10+$B$8*SQRT($B$10)*B270</f>
        <v>0.826023960591434</v>
      </c>
      <c r="D270" s="38" t="n">
        <f aca="false">$B$6*EXP(C270)</f>
        <v>228.421851798639</v>
      </c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</row>
    <row r="271" customFormat="false" ht="15" hidden="false" customHeight="false" outlineLevel="0" collapsed="false">
      <c r="A271" s="21" t="n">
        <v>202</v>
      </c>
      <c r="B271" s="27" t="n">
        <v>-1.05613767098457</v>
      </c>
      <c r="C271" s="30" t="n">
        <f aca="false">($B$7-0.5*$B$8^2)*$B$10+$B$8*SQRT($B$10)*B271</f>
        <v>-0.151227534196913</v>
      </c>
      <c r="D271" s="38" t="n">
        <f aca="false">$B$6*EXP(C271)</f>
        <v>85.9652076159871</v>
      </c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</row>
    <row r="272" customFormat="false" ht="15" hidden="false" customHeight="false" outlineLevel="0" collapsed="false">
      <c r="A272" s="21" t="n">
        <v>203</v>
      </c>
      <c r="B272" s="27" t="n">
        <v>0.225343162576884</v>
      </c>
      <c r="C272" s="30" t="n">
        <f aca="false">($B$7-0.5*$B$8^2)*$B$10+$B$8*SQRT($B$10)*B272</f>
        <v>0.105068632515377</v>
      </c>
      <c r="D272" s="38" t="n">
        <f aca="false">$B$6*EXP(C272)</f>
        <v>111.078684383477</v>
      </c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</row>
    <row r="273" customFormat="false" ht="15" hidden="false" customHeight="false" outlineLevel="0" collapsed="false">
      <c r="A273" s="21" t="n">
        <v>204</v>
      </c>
      <c r="B273" s="27" t="n">
        <v>0.228071709578479</v>
      </c>
      <c r="C273" s="30" t="n">
        <f aca="false">($B$7-0.5*$B$8^2)*$B$10+$B$8*SQRT($B$10)*B273</f>
        <v>0.105614341915696</v>
      </c>
      <c r="D273" s="38" t="n">
        <f aca="false">$B$6*EXP(C273)</f>
        <v>111.139317608276</v>
      </c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</row>
    <row r="274" customFormat="false" ht="15" hidden="false" customHeight="false" outlineLevel="0" collapsed="false">
      <c r="A274" s="21" t="n">
        <v>205</v>
      </c>
      <c r="B274" s="27" t="n">
        <v>-0.663312271004503</v>
      </c>
      <c r="C274" s="30" t="n">
        <f aca="false">($B$7-0.5*$B$8^2)*$B$10+$B$8*SQRT($B$10)*B274</f>
        <v>-0.0726624542009007</v>
      </c>
      <c r="D274" s="38" t="n">
        <f aca="false">$B$6*EXP(C274)</f>
        <v>92.9914665844809</v>
      </c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</row>
    <row r="275" customFormat="false" ht="15" hidden="false" customHeight="false" outlineLevel="0" collapsed="false">
      <c r="A275" s="21" t="n">
        <v>206</v>
      </c>
      <c r="B275" s="27" t="n">
        <v>0.197613722657859</v>
      </c>
      <c r="C275" s="30" t="n">
        <f aca="false">($B$7-0.5*$B$8^2)*$B$10+$B$8*SQRT($B$10)*B275</f>
        <v>0.0995227445315717</v>
      </c>
      <c r="D275" s="38" t="n">
        <f aca="false">$B$6*EXP(C275)</f>
        <v>110.464359505535</v>
      </c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</row>
    <row r="276" customFormat="false" ht="15" hidden="false" customHeight="false" outlineLevel="0" collapsed="false">
      <c r="A276" s="21" t="n">
        <v>207</v>
      </c>
      <c r="B276" s="27" t="n">
        <v>-1.8448222102981</v>
      </c>
      <c r="C276" s="30" t="n">
        <f aca="false">($B$7-0.5*$B$8^2)*$B$10+$B$8*SQRT($B$10)*B276</f>
        <v>-0.30896444205962</v>
      </c>
      <c r="D276" s="38" t="n">
        <f aca="false">$B$6*EXP(C276)</f>
        <v>73.4206876446455</v>
      </c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</row>
    <row r="277" customFormat="false" ht="15" hidden="false" customHeight="false" outlineLevel="0" collapsed="false">
      <c r="A277" s="21" t="n">
        <v>208</v>
      </c>
      <c r="B277" s="27" t="n">
        <v>1.1762860135705</v>
      </c>
      <c r="C277" s="30" t="n">
        <f aca="false">($B$7-0.5*$B$8^2)*$B$10+$B$8*SQRT($B$10)*B277</f>
        <v>0.295257202714101</v>
      </c>
      <c r="D277" s="38" t="n">
        <f aca="false">$B$6*EXP(C277)</f>
        <v>134.3471858861</v>
      </c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</row>
    <row r="278" customFormat="false" ht="15" hidden="false" customHeight="false" outlineLevel="0" collapsed="false">
      <c r="A278" s="21" t="n">
        <v>209</v>
      </c>
      <c r="B278" s="27" t="n">
        <v>0.971417175365137</v>
      </c>
      <c r="C278" s="30" t="n">
        <f aca="false">($B$7-0.5*$B$8^2)*$B$10+$B$8*SQRT($B$10)*B278</f>
        <v>0.254283435073028</v>
      </c>
      <c r="D278" s="38" t="n">
        <f aca="false">$B$6*EXP(C278)</f>
        <v>128.953725256028</v>
      </c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</row>
    <row r="279" customFormat="false" ht="15" hidden="false" customHeight="false" outlineLevel="0" collapsed="false">
      <c r="A279" s="21" t="n">
        <v>210</v>
      </c>
      <c r="B279" s="27" t="n">
        <v>-0.450058948799106</v>
      </c>
      <c r="C279" s="30" t="n">
        <f aca="false">($B$7-0.5*$B$8^2)*$B$10+$B$8*SQRT($B$10)*B279</f>
        <v>-0.0300117897598212</v>
      </c>
      <c r="D279" s="38" t="n">
        <f aca="false">$B$6*EXP(C279)</f>
        <v>97.0434092296193</v>
      </c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</row>
    <row r="280" customFormat="false" ht="15" hidden="false" customHeight="false" outlineLevel="0" collapsed="false">
      <c r="A280" s="21" t="n">
        <v>211</v>
      </c>
      <c r="B280" s="27" t="n">
        <v>0.482477667273298</v>
      </c>
      <c r="C280" s="30" t="n">
        <f aca="false">($B$7-0.5*$B$8^2)*$B$10+$B$8*SQRT($B$10)*B280</f>
        <v>0.15649553345466</v>
      </c>
      <c r="D280" s="38" t="n">
        <f aca="false">$B$6*EXP(C280)</f>
        <v>116.940553910452</v>
      </c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</row>
    <row r="281" customFormat="false" ht="15" hidden="false" customHeight="false" outlineLevel="0" collapsed="false">
      <c r="A281" s="21" t="n">
        <v>212</v>
      </c>
      <c r="B281" s="27" t="n">
        <v>-0.347632091405304</v>
      </c>
      <c r="C281" s="30" t="n">
        <f aca="false">($B$7-0.5*$B$8^2)*$B$10+$B$8*SQRT($B$10)*B281</f>
        <v>-0.00952641828106075</v>
      </c>
      <c r="D281" s="38" t="n">
        <f aca="false">$B$6*EXP(C281)</f>
        <v>99.0518814292811</v>
      </c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</row>
    <row r="282" customFormat="false" ht="15" hidden="false" customHeight="false" outlineLevel="0" collapsed="false">
      <c r="A282" s="21" t="n">
        <v>213</v>
      </c>
      <c r="B282" s="27" t="n">
        <v>-0.272043514742639</v>
      </c>
      <c r="C282" s="30" t="n">
        <f aca="false">($B$7-0.5*$B$8^2)*$B$10+$B$8*SQRT($B$10)*B282</f>
        <v>0.00559129705147224</v>
      </c>
      <c r="D282" s="38" t="n">
        <f aca="false">$B$6*EXP(C282)</f>
        <v>100.560695752668</v>
      </c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</row>
    <row r="283" customFormat="false" ht="15" hidden="false" customHeight="false" outlineLevel="0" collapsed="false">
      <c r="A283" s="21" t="n">
        <v>214</v>
      </c>
      <c r="B283" s="27" t="n">
        <v>0.172948973354883</v>
      </c>
      <c r="C283" s="30" t="n">
        <f aca="false">($B$7-0.5*$B$8^2)*$B$10+$B$8*SQRT($B$10)*B283</f>
        <v>0.0945897946709766</v>
      </c>
      <c r="D283" s="38" t="n">
        <f aca="false">$B$6*EXP(C283)</f>
        <v>109.92078617099</v>
      </c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</row>
    <row r="284" customFormat="false" ht="15" hidden="false" customHeight="false" outlineLevel="0" collapsed="false">
      <c r="A284" s="21" t="n">
        <v>215</v>
      </c>
      <c r="B284" s="27" t="n">
        <v>2.26339740406439</v>
      </c>
      <c r="C284" s="30" t="n">
        <f aca="false">($B$7-0.5*$B$8^2)*$B$10+$B$8*SQRT($B$10)*B284</f>
        <v>0.512679480812878</v>
      </c>
      <c r="D284" s="38" t="n">
        <f aca="false">$B$6*EXP(C284)</f>
        <v>166.97592941704</v>
      </c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</row>
    <row r="285" customFormat="false" ht="15" hidden="false" customHeight="false" outlineLevel="0" collapsed="false">
      <c r="A285" s="21" t="n">
        <v>216</v>
      </c>
      <c r="B285" s="27" t="n">
        <v>0.120172477609603</v>
      </c>
      <c r="C285" s="30" t="n">
        <f aca="false">($B$7-0.5*$B$8^2)*$B$10+$B$8*SQRT($B$10)*B285</f>
        <v>0.0840344955219206</v>
      </c>
      <c r="D285" s="38" t="n">
        <f aca="false">$B$6*EXP(C285)</f>
        <v>108.766641278229</v>
      </c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</row>
    <row r="286" customFormat="false" ht="15" hidden="false" customHeight="false" outlineLevel="0" collapsed="false">
      <c r="A286" s="21" t="n">
        <v>217</v>
      </c>
      <c r="B286" s="27" t="n">
        <v>0.427516709005017</v>
      </c>
      <c r="C286" s="30" t="n">
        <f aca="false">($B$7-0.5*$B$8^2)*$B$10+$B$8*SQRT($B$10)*B286</f>
        <v>0.145503341801003</v>
      </c>
      <c r="D286" s="38" t="n">
        <f aca="false">$B$6*EXP(C286)</f>
        <v>115.662159977495</v>
      </c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</row>
    <row r="287" customFormat="false" ht="15" hidden="false" customHeight="false" outlineLevel="0" collapsed="false">
      <c r="A287" s="21" t="n">
        <v>218</v>
      </c>
      <c r="B287" s="27" t="n">
        <v>-0.850497050500262</v>
      </c>
      <c r="C287" s="30" t="n">
        <f aca="false">($B$7-0.5*$B$8^2)*$B$10+$B$8*SQRT($B$10)*B287</f>
        <v>-0.110099410100052</v>
      </c>
      <c r="D287" s="38" t="n">
        <f aca="false">$B$6*EXP(C287)</f>
        <v>89.5745084761843</v>
      </c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</row>
    <row r="288" customFormat="false" ht="15" hidden="false" customHeight="false" outlineLevel="0" collapsed="false">
      <c r="A288" s="21" t="n">
        <v>219</v>
      </c>
      <c r="B288" s="27" t="n">
        <v>0.304926513654708</v>
      </c>
      <c r="C288" s="30" t="n">
        <f aca="false">($B$7-0.5*$B$8^2)*$B$10+$B$8*SQRT($B$10)*B288</f>
        <v>0.120985302730942</v>
      </c>
      <c r="D288" s="38" t="n">
        <f aca="false">$B$6*EXP(C288)</f>
        <v>112.860832478524</v>
      </c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</row>
    <row r="289" customFormat="false" ht="15" hidden="false" customHeight="false" outlineLevel="0" collapsed="false">
      <c r="A289" s="21" t="n">
        <v>220</v>
      </c>
      <c r="B289" s="27" t="n">
        <v>-0.203041011490283</v>
      </c>
      <c r="C289" s="30" t="n">
        <f aca="false">($B$7-0.5*$B$8^2)*$B$10+$B$8*SQRT($B$10)*B289</f>
        <v>0.0193917977019434</v>
      </c>
      <c r="D289" s="38" t="n">
        <f aca="false">$B$6*EXP(C289)</f>
        <v>101.958103988038</v>
      </c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</row>
    <row r="290" customFormat="false" ht="15" hidden="false" customHeight="false" outlineLevel="0" collapsed="false">
      <c r="A290" s="21" t="n">
        <v>221</v>
      </c>
      <c r="B290" s="27" t="n">
        <v>-0.329580402904994</v>
      </c>
      <c r="C290" s="30" t="n">
        <f aca="false">($B$7-0.5*$B$8^2)*$B$10+$B$8*SQRT($B$10)*B290</f>
        <v>-0.00591608058099871</v>
      </c>
      <c r="D290" s="38" t="n">
        <f aca="false">$B$6*EXP(C290)</f>
        <v>99.4101384964224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</row>
    <row r="291" customFormat="false" ht="15" hidden="false" customHeight="false" outlineLevel="0" collapsed="false">
      <c r="A291" s="21" t="n">
        <v>222</v>
      </c>
      <c r="B291" s="27" t="n">
        <v>-0.892573573008462</v>
      </c>
      <c r="C291" s="30" t="n">
        <f aca="false">($B$7-0.5*$B$8^2)*$B$10+$B$8*SQRT($B$10)*B291</f>
        <v>-0.118514714601692</v>
      </c>
      <c r="D291" s="38" t="n">
        <f aca="false">$B$6*EXP(C291)</f>
        <v>88.8238745481296</v>
      </c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</row>
    <row r="292" customFormat="false" ht="15" hidden="false" customHeight="false" outlineLevel="0" collapsed="false">
      <c r="A292" s="21" t="n">
        <v>223</v>
      </c>
      <c r="B292" s="27" t="n">
        <v>-1.87598020737934</v>
      </c>
      <c r="C292" s="30" t="n">
        <f aca="false">($B$7-0.5*$B$8^2)*$B$10+$B$8*SQRT($B$10)*B292</f>
        <v>-0.315196041475867</v>
      </c>
      <c r="D292" s="38" t="n">
        <f aca="false">$B$6*EXP(C292)</f>
        <v>72.9645819403875</v>
      </c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</row>
    <row r="293" customFormat="false" ht="15" hidden="false" customHeight="false" outlineLevel="0" collapsed="false">
      <c r="A293" s="21" t="n">
        <v>224</v>
      </c>
      <c r="B293" s="27" t="n">
        <v>2.78382617282163</v>
      </c>
      <c r="C293" s="30" t="n">
        <f aca="false">($B$7-0.5*$B$8^2)*$B$10+$B$8*SQRT($B$10)*B293</f>
        <v>0.616765234564326</v>
      </c>
      <c r="D293" s="38" t="n">
        <f aca="false">$B$6*EXP(C293)</f>
        <v>185.29245608305</v>
      </c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</row>
    <row r="294" customFormat="false" ht="15" hidden="false" customHeight="false" outlineLevel="0" collapsed="false">
      <c r="A294" s="21" t="n">
        <v>225</v>
      </c>
      <c r="B294" s="27" t="n">
        <v>-0.590044646348535</v>
      </c>
      <c r="C294" s="30" t="n">
        <f aca="false">($B$7-0.5*$B$8^2)*$B$10+$B$8*SQRT($B$10)*B294</f>
        <v>-0.058008929269707</v>
      </c>
      <c r="D294" s="38" t="n">
        <f aca="false">$B$6*EXP(C294)</f>
        <v>94.3641521369528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</row>
    <row r="295" customFormat="false" ht="15" hidden="false" customHeight="false" outlineLevel="0" collapsed="false">
      <c r="A295" s="21" t="n">
        <v>226</v>
      </c>
      <c r="B295" s="27" t="n">
        <v>0.185478515152159</v>
      </c>
      <c r="C295" s="30" t="n">
        <f aca="false">($B$7-0.5*$B$8^2)*$B$10+$B$8*SQRT($B$10)*B295</f>
        <v>0.0970957030304317</v>
      </c>
      <c r="D295" s="38" t="n">
        <f aca="false">$B$6*EXP(C295)</f>
        <v>110.196583004405</v>
      </c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</row>
    <row r="296" customFormat="false" ht="15" hidden="false" customHeight="false" outlineLevel="0" collapsed="false">
      <c r="A296" s="21" t="n">
        <v>227</v>
      </c>
      <c r="B296" s="27" t="n">
        <v>0.646273715337793</v>
      </c>
      <c r="C296" s="30" t="n">
        <f aca="false">($B$7-0.5*$B$8^2)*$B$10+$B$8*SQRT($B$10)*B296</f>
        <v>0.189254743067559</v>
      </c>
      <c r="D296" s="38" t="n">
        <f aca="false">$B$6*EXP(C296)</f>
        <v>120.834873174153</v>
      </c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</row>
    <row r="297" customFormat="false" ht="15" hidden="false" customHeight="false" outlineLevel="0" collapsed="false">
      <c r="A297" s="21" t="n">
        <v>228</v>
      </c>
      <c r="B297" s="27" t="n">
        <v>0.139498122275503</v>
      </c>
      <c r="C297" s="30" t="n">
        <f aca="false">($B$7-0.5*$B$8^2)*$B$10+$B$8*SQRT($B$10)*B297</f>
        <v>0.0878996244551006</v>
      </c>
      <c r="D297" s="38" t="n">
        <f aca="false">$B$6*EXP(C297)</f>
        <v>109.187851862627</v>
      </c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</row>
    <row r="298" customFormat="false" ht="15" hidden="false" customHeight="false" outlineLevel="0" collapsed="false">
      <c r="A298" s="21" t="n">
        <v>229</v>
      </c>
      <c r="B298" s="27" t="n">
        <v>0.350573596289763</v>
      </c>
      <c r="C298" s="30" t="n">
        <f aca="false">($B$7-0.5*$B$8^2)*$B$10+$B$8*SQRT($B$10)*B298</f>
        <v>0.130114719257953</v>
      </c>
      <c r="D298" s="38" t="n">
        <f aca="false">$B$6*EXP(C298)</f>
        <v>113.895903636576</v>
      </c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</row>
    <row r="299" customFormat="false" ht="15" hidden="false" customHeight="false" outlineLevel="0" collapsed="false">
      <c r="A299" s="21" t="n">
        <v>230</v>
      </c>
      <c r="B299" s="27" t="n">
        <v>-0.979257640272215</v>
      </c>
      <c r="C299" s="30" t="n">
        <f aca="false">($B$7-0.5*$B$8^2)*$B$10+$B$8*SQRT($B$10)*B299</f>
        <v>-0.135851528054443</v>
      </c>
      <c r="D299" s="38" t="n">
        <f aca="false">$B$6*EXP(C299)</f>
        <v>87.2972234753442</v>
      </c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</row>
    <row r="300" customFormat="false" ht="15" hidden="false" customHeight="false" outlineLevel="0" collapsed="false">
      <c r="A300" s="21" t="n">
        <v>231</v>
      </c>
      <c r="B300" s="27" t="n">
        <v>-1.09863445443438</v>
      </c>
      <c r="C300" s="30" t="n">
        <f aca="false">($B$7-0.5*$B$8^2)*$B$10+$B$8*SQRT($B$10)*B300</f>
        <v>-0.159726890886877</v>
      </c>
      <c r="D300" s="38" t="n">
        <f aca="false">$B$6*EXP(C300)</f>
        <v>85.2376548983664</v>
      </c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</row>
    <row r="301" customFormat="false" ht="15" hidden="false" customHeight="false" outlineLevel="0" collapsed="false">
      <c r="A301" s="21" t="n">
        <v>232</v>
      </c>
      <c r="B301" s="27" t="n">
        <v>0.46236202347557</v>
      </c>
      <c r="C301" s="30" t="n">
        <f aca="false">($B$7-0.5*$B$8^2)*$B$10+$B$8*SQRT($B$10)*B301</f>
        <v>0.152472404695114</v>
      </c>
      <c r="D301" s="38" t="n">
        <f aca="false">$B$6*EXP(C301)</f>
        <v>116.471032111473</v>
      </c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</row>
    <row r="302" customFormat="false" ht="15" hidden="false" customHeight="false" outlineLevel="0" collapsed="false">
      <c r="A302" s="21" t="n">
        <v>233</v>
      </c>
      <c r="B302" s="27" t="n">
        <v>2.01669086397086</v>
      </c>
      <c r="C302" s="30" t="n">
        <f aca="false">($B$7-0.5*$B$8^2)*$B$10+$B$8*SQRT($B$10)*B302</f>
        <v>0.463338172794172</v>
      </c>
      <c r="D302" s="38" t="n">
        <f aca="false">$B$6*EXP(C302)</f>
        <v>158.937073348736</v>
      </c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</row>
    <row r="303" customFormat="false" ht="15" hidden="false" customHeight="false" outlineLevel="0" collapsed="false">
      <c r="A303" s="21" t="n">
        <v>234</v>
      </c>
      <c r="B303" s="27" t="n">
        <v>0.502963258037421</v>
      </c>
      <c r="C303" s="30" t="n">
        <f aca="false">($B$7-0.5*$B$8^2)*$B$10+$B$8*SQRT($B$10)*B303</f>
        <v>0.160592651607484</v>
      </c>
      <c r="D303" s="38" t="n">
        <f aca="false">$B$6*EXP(C303)</f>
        <v>117.420656022621</v>
      </c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</row>
    <row r="304" customFormat="false" ht="15" hidden="false" customHeight="false" outlineLevel="0" collapsed="false">
      <c r="A304" s="21" t="n">
        <v>235</v>
      </c>
      <c r="B304" s="27" t="n">
        <v>-0.1166576716308</v>
      </c>
      <c r="C304" s="30" t="n">
        <f aca="false">($B$7-0.5*$B$8^2)*$B$10+$B$8*SQRT($B$10)*B304</f>
        <v>0.0366684656738401</v>
      </c>
      <c r="D304" s="38" t="n">
        <f aca="false">$B$6*EXP(C304)</f>
        <v>103.734904700445</v>
      </c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</row>
    <row r="305" customFormat="false" ht="15" hidden="false" customHeight="false" outlineLevel="0" collapsed="false">
      <c r="A305" s="21" t="n">
        <v>236</v>
      </c>
      <c r="B305" s="27" t="n">
        <v>-0.776762442274496</v>
      </c>
      <c r="C305" s="30" t="n">
        <f aca="false">($B$7-0.5*$B$8^2)*$B$10+$B$8*SQRT($B$10)*B305</f>
        <v>-0.0953524884548992</v>
      </c>
      <c r="D305" s="38" t="n">
        <f aca="false">$B$6*EXP(C305)</f>
        <v>90.9052447494931</v>
      </c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</row>
    <row r="306" customFormat="false" ht="15" hidden="false" customHeight="false" outlineLevel="0" collapsed="false">
      <c r="A306" s="21" t="n">
        <v>237</v>
      </c>
      <c r="B306" s="27" t="n">
        <v>-0.861003889483768</v>
      </c>
      <c r="C306" s="30" t="n">
        <f aca="false">($B$7-0.5*$B$8^2)*$B$10+$B$8*SQRT($B$10)*B306</f>
        <v>-0.112200777896754</v>
      </c>
      <c r="D306" s="38" t="n">
        <f aca="false">$B$6*EXP(C306)</f>
        <v>89.3864771193776</v>
      </c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</row>
    <row r="307" customFormat="false" ht="15" hidden="false" customHeight="false" outlineLevel="0" collapsed="false">
      <c r="A307" s="21" t="n">
        <v>238</v>
      </c>
      <c r="B307" s="27" t="n">
        <v>-2.1176773377736</v>
      </c>
      <c r="C307" s="30" t="n">
        <f aca="false">($B$7-0.5*$B$8^2)*$B$10+$B$8*SQRT($B$10)*B307</f>
        <v>-0.363535467554719</v>
      </c>
      <c r="D307" s="38" t="n">
        <f aca="false">$B$6*EXP(C307)</f>
        <v>69.5214069235842</v>
      </c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</row>
    <row r="308" customFormat="false" ht="15" hidden="false" customHeight="false" outlineLevel="0" collapsed="false">
      <c r="A308" s="21" t="n">
        <v>239</v>
      </c>
      <c r="B308" s="27" t="n">
        <v>-0.274725574051995</v>
      </c>
      <c r="C308" s="30" t="n">
        <f aca="false">($B$7-0.5*$B$8^2)*$B$10+$B$8*SQRT($B$10)*B308</f>
        <v>0.00505488518960091</v>
      </c>
      <c r="D308" s="38" t="n">
        <f aca="false">$B$6*EXP(C308)</f>
        <v>100.506768267593</v>
      </c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</row>
    <row r="309" customFormat="false" ht="15" hidden="false" customHeight="false" outlineLevel="0" collapsed="false">
      <c r="A309" s="21" t="n">
        <v>240</v>
      </c>
      <c r="B309" s="27" t="n">
        <v>0.285186998454747</v>
      </c>
      <c r="C309" s="30" t="n">
        <f aca="false">($B$7-0.5*$B$8^2)*$B$10+$B$8*SQRT($B$10)*B309</f>
        <v>0.117037399690949</v>
      </c>
      <c r="D309" s="38" t="n">
        <f aca="false">$B$6*EXP(C309)</f>
        <v>112.416147219598</v>
      </c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</row>
    <row r="310" customFormat="false" ht="15" hidden="false" customHeight="false" outlineLevel="0" collapsed="false">
      <c r="A310" s="21" t="n">
        <v>241</v>
      </c>
      <c r="B310" s="27" t="n">
        <v>-1.05690983517979</v>
      </c>
      <c r="C310" s="30" t="n">
        <f aca="false">($B$7-0.5*$B$8^2)*$B$10+$B$8*SQRT($B$10)*B310</f>
        <v>-0.151381967035958</v>
      </c>
      <c r="D310" s="38" t="n">
        <f aca="false">$B$6*EXP(C310)</f>
        <v>85.9519327899769</v>
      </c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</row>
    <row r="311" customFormat="false" ht="15" hidden="false" customHeight="false" outlineLevel="0" collapsed="false">
      <c r="A311" s="21" t="n">
        <v>242</v>
      </c>
      <c r="B311" s="27" t="n">
        <v>1.0380244121704</v>
      </c>
      <c r="C311" s="30" t="n">
        <f aca="false">($B$7-0.5*$B$8^2)*$B$10+$B$8*SQRT($B$10)*B311</f>
        <v>0.26760488243408</v>
      </c>
      <c r="D311" s="38" t="n">
        <f aca="false">$B$6*EXP(C311)</f>
        <v>130.683068623186</v>
      </c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</row>
    <row r="312" customFormat="false" ht="15" hidden="false" customHeight="false" outlineLevel="0" collapsed="false">
      <c r="A312" s="21" t="n">
        <v>243</v>
      </c>
      <c r="B312" s="27" t="n">
        <v>-0.954563834630789</v>
      </c>
      <c r="C312" s="30" t="n">
        <f aca="false">($B$7-0.5*$B$8^2)*$B$10+$B$8*SQRT($B$10)*B312</f>
        <v>-0.130912766926158</v>
      </c>
      <c r="D312" s="38" t="n">
        <f aca="false">$B$6*EXP(C312)</f>
        <v>87.7294300131672</v>
      </c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</row>
    <row r="313" customFormat="false" ht="15" hidden="false" customHeight="false" outlineLevel="0" collapsed="false">
      <c r="A313" s="21" t="n">
        <v>244</v>
      </c>
      <c r="B313" s="27" t="n">
        <v>-0.00347127264999948</v>
      </c>
      <c r="C313" s="30" t="n">
        <f aca="false">($B$7-0.5*$B$8^2)*$B$10+$B$8*SQRT($B$10)*B313</f>
        <v>0.0593057454700001</v>
      </c>
      <c r="D313" s="38" t="n">
        <f aca="false">$B$6*EXP(C313)</f>
        <v>106.109961755055</v>
      </c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</row>
    <row r="314" customFormat="false" ht="15" hidden="false" customHeight="false" outlineLevel="0" collapsed="false">
      <c r="A314" s="21" t="n">
        <v>245</v>
      </c>
      <c r="B314" s="27" t="n">
        <v>-0.848092611993576</v>
      </c>
      <c r="C314" s="30" t="n">
        <f aca="false">($B$7-0.5*$B$8^2)*$B$10+$B$8*SQRT($B$10)*B314</f>
        <v>-0.109618522398715</v>
      </c>
      <c r="D314" s="38" t="n">
        <f aca="false">$B$6*EXP(C314)</f>
        <v>89.6175941145103</v>
      </c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</row>
    <row r="315" customFormat="false" ht="15" hidden="false" customHeight="false" outlineLevel="0" collapsed="false">
      <c r="A315" s="21" t="n">
        <v>246</v>
      </c>
      <c r="B315" s="27" t="n">
        <v>0.251825285787211</v>
      </c>
      <c r="C315" s="30" t="n">
        <f aca="false">($B$7-0.5*$B$8^2)*$B$10+$B$8*SQRT($B$10)*B315</f>
        <v>0.110365057157442</v>
      </c>
      <c r="D315" s="38" t="n">
        <f aca="false">$B$6*EXP(C315)</f>
        <v>111.66856501486</v>
      </c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</row>
    <row r="316" customFormat="false" ht="15" hidden="false" customHeight="false" outlineLevel="0" collapsed="false">
      <c r="A316" s="21" t="n">
        <v>247</v>
      </c>
      <c r="B316" s="27" t="n">
        <v>-0.941253944541846</v>
      </c>
      <c r="C316" s="30" t="n">
        <f aca="false">($B$7-0.5*$B$8^2)*$B$10+$B$8*SQRT($B$10)*B316</f>
        <v>-0.128250788908369</v>
      </c>
      <c r="D316" s="38" t="n">
        <f aca="false">$B$6*EXP(C316)</f>
        <v>87.9632749343073</v>
      </c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</row>
    <row r="317" customFormat="false" ht="15" hidden="false" customHeight="false" outlineLevel="0" collapsed="false">
      <c r="A317" s="21" t="n">
        <v>248</v>
      </c>
      <c r="B317" s="27" t="n">
        <v>0.748942500518623</v>
      </c>
      <c r="C317" s="30" t="n">
        <f aca="false">($B$7-0.5*$B$8^2)*$B$10+$B$8*SQRT($B$10)*B317</f>
        <v>0.209788500103725</v>
      </c>
      <c r="D317" s="38" t="n">
        <f aca="false">$B$6*EXP(C317)</f>
        <v>123.341716476565</v>
      </c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</row>
    <row r="318" customFormat="false" ht="15" hidden="false" customHeight="false" outlineLevel="0" collapsed="false">
      <c r="A318" s="21" t="n">
        <v>249</v>
      </c>
      <c r="B318" s="27" t="n">
        <v>0.460401928522565</v>
      </c>
      <c r="C318" s="30" t="n">
        <f aca="false">($B$7-0.5*$B$8^2)*$B$10+$B$8*SQRT($B$10)*B318</f>
        <v>0.152080385704513</v>
      </c>
      <c r="D318" s="38" t="n">
        <f aca="false">$B$6*EXP(C318)</f>
        <v>116.425382203431</v>
      </c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</row>
    <row r="319" customFormat="false" ht="15" hidden="false" customHeight="false" outlineLevel="0" collapsed="false">
      <c r="A319" s="21" t="n">
        <v>250</v>
      </c>
      <c r="B319" s="27" t="n">
        <v>0.349710562656387</v>
      </c>
      <c r="C319" s="30" t="n">
        <f aca="false">($B$7-0.5*$B$8^2)*$B$10+$B$8*SQRT($B$10)*B319</f>
        <v>0.129942112531277</v>
      </c>
      <c r="D319" s="38" t="n">
        <f aca="false">$B$6*EXP(C319)</f>
        <v>113.876246134025</v>
      </c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</row>
    <row r="320" customFormat="false" ht="15" hidden="false" customHeight="false" outlineLevel="0" collapsed="false">
      <c r="A320" s="21" t="n">
        <v>251</v>
      </c>
      <c r="B320" s="27" t="n">
        <v>1.49298095480738</v>
      </c>
      <c r="C320" s="30" t="n">
        <f aca="false">($B$7-0.5*$B$8^2)*$B$10+$B$8*SQRT($B$10)*B320</f>
        <v>0.358596190961475</v>
      </c>
      <c r="D320" s="38" t="n">
        <f aca="false">$B$6*EXP(C320)</f>
        <v>143.131870542903</v>
      </c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</row>
    <row r="321" customFormat="false" ht="15" hidden="false" customHeight="false" outlineLevel="0" collapsed="false">
      <c r="A321" s="21" t="n">
        <v>252</v>
      </c>
      <c r="B321" s="27" t="n">
        <v>-1.00082223014921</v>
      </c>
      <c r="C321" s="30" t="n">
        <f aca="false">($B$7-0.5*$B$8^2)*$B$10+$B$8*SQRT($B$10)*B321</f>
        <v>-0.140164446029843</v>
      </c>
      <c r="D321" s="38" t="n">
        <f aca="false">$B$6*EXP(C321)</f>
        <v>86.9215284642648</v>
      </c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</row>
    <row r="322" customFormat="false" ht="15" hidden="false" customHeight="false" outlineLevel="0" collapsed="false">
      <c r="A322" s="21" t="n">
        <v>253</v>
      </c>
      <c r="B322" s="27" t="n">
        <v>-0.921626095650974</v>
      </c>
      <c r="C322" s="30" t="n">
        <f aca="false">($B$7-0.5*$B$8^2)*$B$10+$B$8*SQRT($B$10)*B322</f>
        <v>-0.124325219130195</v>
      </c>
      <c r="D322" s="38" t="n">
        <f aca="false">$B$6*EXP(C322)</f>
        <v>88.3092595570634</v>
      </c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</row>
    <row r="323" customFormat="false" ht="15" hidden="false" customHeight="false" outlineLevel="0" collapsed="false">
      <c r="A323" s="21" t="n">
        <v>254</v>
      </c>
      <c r="B323" s="27" t="n">
        <v>0.413055534846102</v>
      </c>
      <c r="C323" s="30" t="n">
        <f aca="false">($B$7-0.5*$B$8^2)*$B$10+$B$8*SQRT($B$10)*B323</f>
        <v>0.14261110696922</v>
      </c>
      <c r="D323" s="38" t="n">
        <f aca="false">$B$6*EXP(C323)</f>
        <v>115.32812114192</v>
      </c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</row>
    <row r="324" customFormat="false" ht="15" hidden="false" customHeight="false" outlineLevel="0" collapsed="false">
      <c r="A324" s="21" t="n">
        <v>255</v>
      </c>
      <c r="B324" s="27" t="n">
        <v>-0.637566444228164</v>
      </c>
      <c r="C324" s="30" t="n">
        <f aca="false">($B$7-0.5*$B$8^2)*$B$10+$B$8*SQRT($B$10)*B324</f>
        <v>-0.0675132888456329</v>
      </c>
      <c r="D324" s="38" t="n">
        <f aca="false">$B$6*EXP(C324)</f>
        <v>93.4715299246172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</row>
    <row r="325" customFormat="false" ht="15" hidden="false" customHeight="false" outlineLevel="0" collapsed="false">
      <c r="A325" s="21" t="n">
        <v>256</v>
      </c>
      <c r="B325" s="27" t="n">
        <v>-0.144591294462964</v>
      </c>
      <c r="C325" s="30" t="n">
        <f aca="false">($B$7-0.5*$B$8^2)*$B$10+$B$8*SQRT($B$10)*B325</f>
        <v>0.0310817411074071</v>
      </c>
      <c r="D325" s="38" t="n">
        <f aca="false">$B$6*EXP(C325)</f>
        <v>103.156982209997</v>
      </c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</row>
    <row r="326" customFormat="false" ht="15" hidden="false" customHeight="false" outlineLevel="0" collapsed="false">
      <c r="A326" s="21" t="n">
        <v>257</v>
      </c>
      <c r="B326" s="27" t="n">
        <v>0.282096969138832</v>
      </c>
      <c r="C326" s="30" t="n">
        <f aca="false">($B$7-0.5*$B$8^2)*$B$10+$B$8*SQRT($B$10)*B326</f>
        <v>0.116419393827766</v>
      </c>
      <c r="D326" s="38" t="n">
        <f aca="false">$B$6*EXP(C326)</f>
        <v>112.346694844698</v>
      </c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</row>
    <row r="327" customFormat="false" ht="15" hidden="false" customHeight="false" outlineLevel="0" collapsed="false">
      <c r="A327" s="21" t="n">
        <v>258</v>
      </c>
      <c r="B327" s="27" t="n">
        <v>-0.0476282093350434</v>
      </c>
      <c r="C327" s="30" t="n">
        <f aca="false">($B$7-0.5*$B$8^2)*$B$10+$B$8*SQRT($B$10)*B327</f>
        <v>0.0504743581329913</v>
      </c>
      <c r="D327" s="38" t="n">
        <f aca="false">$B$6*EXP(C327)</f>
        <v>105.176989366549</v>
      </c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</row>
    <row r="328" customFormat="false" ht="15" hidden="false" customHeight="false" outlineLevel="0" collapsed="false">
      <c r="A328" s="21" t="n">
        <v>259</v>
      </c>
      <c r="B328" s="27" t="n">
        <v>0.0737623196971769</v>
      </c>
      <c r="C328" s="30" t="n">
        <f aca="false">($B$7-0.5*$B$8^2)*$B$10+$B$8*SQRT($B$10)*B328</f>
        <v>0.0747524639394354</v>
      </c>
      <c r="D328" s="38" t="n">
        <f aca="false">$B$6*EXP(C328)</f>
        <v>107.761736870864</v>
      </c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</row>
    <row r="329" customFormat="false" ht="15" hidden="false" customHeight="false" outlineLevel="0" collapsed="false">
      <c r="A329" s="21" t="n">
        <v>260</v>
      </c>
      <c r="B329" s="27" t="n">
        <v>0.561165794057633</v>
      </c>
      <c r="C329" s="30" t="n">
        <f aca="false">($B$7-0.5*$B$8^2)*$B$10+$B$8*SQRT($B$10)*B329</f>
        <v>0.172233158811527</v>
      </c>
      <c r="D329" s="38" t="n">
        <f aca="false">$B$6*EXP(C329)</f>
        <v>118.795478305137</v>
      </c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</row>
    <row r="330" customFormat="false" ht="15" hidden="false" customHeight="false" outlineLevel="0" collapsed="false">
      <c r="A330" s="21" t="n">
        <v>261</v>
      </c>
      <c r="B330" s="27" t="n">
        <v>0.538611124260888</v>
      </c>
      <c r="C330" s="30" t="n">
        <f aca="false">($B$7-0.5*$B$8^2)*$B$10+$B$8*SQRT($B$10)*B330</f>
        <v>0.167722224852178</v>
      </c>
      <c r="D330" s="38" t="n">
        <f aca="false">$B$6*EXP(C330)</f>
        <v>118.260806588882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</row>
    <row r="331" customFormat="false" ht="15" hidden="false" customHeight="false" outlineLevel="0" collapsed="false">
      <c r="A331" s="21" t="n">
        <v>262</v>
      </c>
      <c r="B331" s="27" t="n">
        <v>-0.177238908358357</v>
      </c>
      <c r="C331" s="30" t="n">
        <f aca="false">($B$7-0.5*$B$8^2)*$B$10+$B$8*SQRT($B$10)*B331</f>
        <v>0.0245522183283285</v>
      </c>
      <c r="D331" s="38" t="n">
        <f aca="false">$B$6*EXP(C331)</f>
        <v>102.485610598259</v>
      </c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</row>
    <row r="332" customFormat="false" ht="15" hidden="false" customHeight="false" outlineLevel="0" collapsed="false">
      <c r="A332" s="21" t="n">
        <v>263</v>
      </c>
      <c r="B332" s="27" t="n">
        <v>-0.770024527455114</v>
      </c>
      <c r="C332" s="30" t="n">
        <f aca="false">($B$7-0.5*$B$8^2)*$B$10+$B$8*SQRT($B$10)*B332</f>
        <v>-0.0940049054910228</v>
      </c>
      <c r="D332" s="38" t="n">
        <f aca="false">$B$6*EXP(C332)</f>
        <v>91.0278296867801</v>
      </c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</row>
    <row r="333" customFormat="false" ht="15" hidden="false" customHeight="false" outlineLevel="0" collapsed="false">
      <c r="A333" s="21" t="n">
        <v>264</v>
      </c>
      <c r="B333" s="27" t="n">
        <v>1.92968578068743</v>
      </c>
      <c r="C333" s="30" t="n">
        <f aca="false">($B$7-0.5*$B$8^2)*$B$10+$B$8*SQRT($B$10)*B333</f>
        <v>0.445937156137485</v>
      </c>
      <c r="D333" s="38" t="n">
        <f aca="false">$B$6*EXP(C333)</f>
        <v>156.195330427062</v>
      </c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</row>
    <row r="334" customFormat="false" ht="15" hidden="false" customHeight="false" outlineLevel="0" collapsed="false">
      <c r="A334" s="21" t="n">
        <v>265</v>
      </c>
      <c r="B334" s="27" t="n">
        <v>0.129575093766804</v>
      </c>
      <c r="C334" s="30" t="n">
        <f aca="false">($B$7-0.5*$B$8^2)*$B$10+$B$8*SQRT($B$10)*B334</f>
        <v>0.0859150187533609</v>
      </c>
      <c r="D334" s="38" t="n">
        <f aca="false">$B$6*EXP(C334)</f>
        <v>108.971371913983</v>
      </c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</row>
    <row r="335" customFormat="false" ht="15" hidden="false" customHeight="false" outlineLevel="0" collapsed="false">
      <c r="A335" s="21" t="n">
        <v>266</v>
      </c>
      <c r="B335" s="27" t="n">
        <v>1.15887799666308</v>
      </c>
      <c r="C335" s="30" t="n">
        <f aca="false">($B$7-0.5*$B$8^2)*$B$10+$B$8*SQRT($B$10)*B335</f>
        <v>0.291775599332615</v>
      </c>
      <c r="D335" s="38" t="n">
        <f aca="false">$B$6*EXP(C335)</f>
        <v>133.880255574162</v>
      </c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</row>
    <row r="336" customFormat="false" ht="15" hidden="false" customHeight="false" outlineLevel="0" collapsed="false">
      <c r="A336" s="21" t="n">
        <v>267</v>
      </c>
      <c r="B336" s="27" t="n">
        <v>0.923792287775915</v>
      </c>
      <c r="C336" s="30" t="n">
        <f aca="false">($B$7-0.5*$B$8^2)*$B$10+$B$8*SQRT($B$10)*B336</f>
        <v>0.244758457555183</v>
      </c>
      <c r="D336" s="38" t="n">
        <f aca="false">$B$6*EXP(C336)</f>
        <v>127.731275069632</v>
      </c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</row>
    <row r="337" customFormat="false" ht="15" hidden="false" customHeight="false" outlineLevel="0" collapsed="false">
      <c r="A337" s="21" t="n">
        <v>268</v>
      </c>
      <c r="B337" s="27" t="n">
        <v>1.84172424698084</v>
      </c>
      <c r="C337" s="30" t="n">
        <f aca="false">($B$7-0.5*$B$8^2)*$B$10+$B$8*SQRT($B$10)*B337</f>
        <v>0.428344849396167</v>
      </c>
      <c r="D337" s="38" t="n">
        <f aca="false">$B$6*EXP(C337)</f>
        <v>153.471523534525</v>
      </c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</row>
    <row r="338" customFormat="false" ht="15" hidden="false" customHeight="false" outlineLevel="0" collapsed="false">
      <c r="A338" s="21" t="n">
        <v>269</v>
      </c>
      <c r="B338" s="27" t="n">
        <v>-0.736648336138167</v>
      </c>
      <c r="C338" s="30" t="n">
        <f aca="false">($B$7-0.5*$B$8^2)*$B$10+$B$8*SQRT($B$10)*B338</f>
        <v>-0.0873296672276334</v>
      </c>
      <c r="D338" s="38" t="n">
        <f aca="false">$B$6*EXP(C338)</f>
        <v>91.637494704338</v>
      </c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</row>
    <row r="339" customFormat="false" ht="15" hidden="false" customHeight="false" outlineLevel="0" collapsed="false">
      <c r="A339" s="21" t="n">
        <v>270</v>
      </c>
      <c r="B339" s="27" t="n">
        <v>0.571385467814365</v>
      </c>
      <c r="C339" s="30" t="n">
        <f aca="false">($B$7-0.5*$B$8^2)*$B$10+$B$8*SQRT($B$10)*B339</f>
        <v>0.174277093562873</v>
      </c>
      <c r="D339" s="38" t="n">
        <f aca="false">$B$6*EXP(C339)</f>
        <v>119.038536824807</v>
      </c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</row>
    <row r="340" customFormat="false" ht="15" hidden="false" customHeight="false" outlineLevel="0" collapsed="false">
      <c r="A340" s="21" t="n">
        <v>271</v>
      </c>
      <c r="B340" s="27" t="n">
        <v>0.383395146782734</v>
      </c>
      <c r="C340" s="30" t="n">
        <f aca="false">($B$7-0.5*$B$8^2)*$B$10+$B$8*SQRT($B$10)*B340</f>
        <v>0.136679029356547</v>
      </c>
      <c r="D340" s="38" t="n">
        <f aca="false">$B$6*EXP(C340)</f>
        <v>114.646010941967</v>
      </c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</row>
    <row r="341" customFormat="false" ht="15" hidden="false" customHeight="false" outlineLevel="0" collapsed="false">
      <c r="A341" s="21" t="n">
        <v>272</v>
      </c>
      <c r="B341" s="27" t="n">
        <v>1.8465398971329</v>
      </c>
      <c r="C341" s="30" t="n">
        <f aca="false">($B$7-0.5*$B$8^2)*$B$10+$B$8*SQRT($B$10)*B341</f>
        <v>0.429307979426579</v>
      </c>
      <c r="D341" s="38" t="n">
        <f aca="false">$B$6*EXP(C341)</f>
        <v>153.619407772098</v>
      </c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</row>
    <row r="342" customFormat="false" ht="15" hidden="false" customHeight="false" outlineLevel="0" collapsed="false">
      <c r="A342" s="21" t="n">
        <v>273</v>
      </c>
      <c r="B342" s="27" t="n">
        <v>0.794124831824226</v>
      </c>
      <c r="C342" s="30" t="n">
        <f aca="false">($B$7-0.5*$B$8^2)*$B$10+$B$8*SQRT($B$10)*B342</f>
        <v>0.218824966364845</v>
      </c>
      <c r="D342" s="38" t="n">
        <f aca="false">$B$6*EXP(C342)</f>
        <v>124.461340841171</v>
      </c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</row>
    <row r="343" customFormat="false" ht="15" hidden="false" customHeight="false" outlineLevel="0" collapsed="false">
      <c r="A343" s="21" t="n">
        <v>274</v>
      </c>
      <c r="B343" s="27" t="n">
        <v>-1.8957102817762</v>
      </c>
      <c r="C343" s="30" t="n">
        <f aca="false">($B$7-0.5*$B$8^2)*$B$10+$B$8*SQRT($B$10)*B343</f>
        <v>-0.319142056355239</v>
      </c>
      <c r="D343" s="38" t="n">
        <f aca="false">$B$6*EXP(C343)</f>
        <v>72.6772299348921</v>
      </c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</row>
    <row r="344" customFormat="false" ht="15" hidden="false" customHeight="false" outlineLevel="0" collapsed="false">
      <c r="A344" s="21" t="n">
        <v>275</v>
      </c>
      <c r="B344" s="27" t="n">
        <v>0.751685111237273</v>
      </c>
      <c r="C344" s="30" t="n">
        <f aca="false">($B$7-0.5*$B$8^2)*$B$10+$B$8*SQRT($B$10)*B344</f>
        <v>0.210337022247455</v>
      </c>
      <c r="D344" s="38" t="n">
        <f aca="false">$B$6*EXP(C344)</f>
        <v>123.409390698006</v>
      </c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</row>
    <row r="345" customFormat="false" ht="15" hidden="false" customHeight="false" outlineLevel="0" collapsed="false">
      <c r="A345" s="21" t="n">
        <v>276</v>
      </c>
      <c r="B345" s="27" t="n">
        <v>0.120058911491304</v>
      </c>
      <c r="C345" s="30" t="n">
        <f aca="false">($B$7-0.5*$B$8^2)*$B$10+$B$8*SQRT($B$10)*B345</f>
        <v>0.0840117822982608</v>
      </c>
      <c r="D345" s="38" t="n">
        <f aca="false">$B$6*EXP(C345)</f>
        <v>108.764170865234</v>
      </c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</row>
    <row r="346" customFormat="false" ht="15" hidden="false" customHeight="false" outlineLevel="0" collapsed="false">
      <c r="A346" s="21" t="n">
        <v>277</v>
      </c>
      <c r="B346" s="27" t="n">
        <v>0.296648167866011</v>
      </c>
      <c r="C346" s="30" t="n">
        <f aca="false">($B$7-0.5*$B$8^2)*$B$10+$B$8*SQRT($B$10)*B346</f>
        <v>0.119329633573202</v>
      </c>
      <c r="D346" s="38" t="n">
        <f aca="false">$B$6*EXP(C346)</f>
        <v>112.674126883071</v>
      </c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</row>
    <row r="347" customFormat="false" ht="15" hidden="false" customHeight="false" outlineLevel="0" collapsed="false">
      <c r="A347" s="21" t="n">
        <v>278</v>
      </c>
      <c r="B347" s="27" t="n">
        <v>-1.03821082188092</v>
      </c>
      <c r="C347" s="30" t="n">
        <f aca="false">($B$7-0.5*$B$8^2)*$B$10+$B$8*SQRT($B$10)*B347</f>
        <v>-0.147642164376184</v>
      </c>
      <c r="D347" s="38" t="n">
        <f aca="false">$B$6*EXP(C347)</f>
        <v>86.2739778740217</v>
      </c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</row>
    <row r="348" customFormat="false" ht="15" hidden="false" customHeight="false" outlineLevel="0" collapsed="false">
      <c r="A348" s="21" t="n">
        <v>279</v>
      </c>
      <c r="B348" s="27" t="n">
        <v>-1.38569430500806</v>
      </c>
      <c r="C348" s="30" t="n">
        <f aca="false">($B$7-0.5*$B$8^2)*$B$10+$B$8*SQRT($B$10)*B348</f>
        <v>-0.217138861001613</v>
      </c>
      <c r="D348" s="38" t="n">
        <f aca="false">$B$6*EXP(C348)</f>
        <v>80.4818203683359</v>
      </c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</row>
    <row r="349" customFormat="false" ht="15" hidden="false" customHeight="false" outlineLevel="0" collapsed="false">
      <c r="A349" s="21" t="n">
        <v>280</v>
      </c>
      <c r="B349" s="27" t="n">
        <v>-0.252027832522693</v>
      </c>
      <c r="C349" s="30" t="n">
        <f aca="false">($B$7-0.5*$B$8^2)*$B$10+$B$8*SQRT($B$10)*B349</f>
        <v>0.00959443349546148</v>
      </c>
      <c r="D349" s="38" t="n">
        <f aca="false">$B$6*EXP(C349)</f>
        <v>100.964060762591</v>
      </c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</row>
    <row r="350" customFormat="false" ht="15" hidden="false" customHeight="false" outlineLevel="0" collapsed="false">
      <c r="A350" s="21" t="n">
        <v>281</v>
      </c>
      <c r="B350" s="27" t="n">
        <v>0.996463153534401</v>
      </c>
      <c r="C350" s="30" t="n">
        <f aca="false">($B$7-0.5*$B$8^2)*$B$10+$B$8*SQRT($B$10)*B350</f>
        <v>0.25929263070688</v>
      </c>
      <c r="D350" s="38" t="n">
        <f aca="false">$B$6*EXP(C350)</f>
        <v>129.601300254395</v>
      </c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</row>
    <row r="351" customFormat="false" ht="15" hidden="false" customHeight="false" outlineLevel="0" collapsed="false">
      <c r="A351" s="21" t="n">
        <v>282</v>
      </c>
      <c r="B351" s="27" t="n">
        <v>0.00747658439033102</v>
      </c>
      <c r="C351" s="30" t="n">
        <f aca="false">($B$7-0.5*$B$8^2)*$B$10+$B$8*SQRT($B$10)*B351</f>
        <v>0.0614953168780662</v>
      </c>
      <c r="D351" s="38" t="n">
        <f aca="false">$B$6*EXP(C351)</f>
        <v>106.342551636578</v>
      </c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</row>
    <row r="352" customFormat="false" ht="15" hidden="false" customHeight="false" outlineLevel="0" collapsed="false">
      <c r="A352" s="21" t="n">
        <v>283</v>
      </c>
      <c r="B352" s="27" t="n">
        <v>0.748296763210095</v>
      </c>
      <c r="C352" s="30" t="n">
        <f aca="false">($B$7-0.5*$B$8^2)*$B$10+$B$8*SQRT($B$10)*B352</f>
        <v>0.209659352642019</v>
      </c>
      <c r="D352" s="38" t="n">
        <f aca="false">$B$6*EXP(C352)</f>
        <v>123.325788235528</v>
      </c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</row>
    <row r="353" customFormat="false" ht="15" hidden="false" customHeight="false" outlineLevel="0" collapsed="false">
      <c r="A353" s="21" t="n">
        <v>284</v>
      </c>
      <c r="B353" s="27" t="n">
        <v>0.460229634609997</v>
      </c>
      <c r="C353" s="30" t="n">
        <f aca="false">($B$7-0.5*$B$8^2)*$B$10+$B$8*SQRT($B$10)*B353</f>
        <v>0.152045926921999</v>
      </c>
      <c r="D353" s="38" t="n">
        <f aca="false">$B$6*EXP(C353)</f>
        <v>116.421370395628</v>
      </c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</row>
    <row r="354" customFormat="false" ht="15" hidden="false" customHeight="false" outlineLevel="0" collapsed="false">
      <c r="A354" s="21" t="n">
        <v>285</v>
      </c>
      <c r="B354" s="27" t="n">
        <v>-2.27951627028553</v>
      </c>
      <c r="C354" s="30" t="n">
        <f aca="false">($B$7-0.5*$B$8^2)*$B$10+$B$8*SQRT($B$10)*B354</f>
        <v>-0.395903254057107</v>
      </c>
      <c r="D354" s="38" t="n">
        <f aca="false">$B$6*EXP(C354)</f>
        <v>67.3071809754457</v>
      </c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</row>
    <row r="355" customFormat="false" ht="15" hidden="false" customHeight="false" outlineLevel="0" collapsed="false">
      <c r="A355" s="21" t="n">
        <v>286</v>
      </c>
      <c r="B355" s="27" t="n">
        <v>-0.41570628419131</v>
      </c>
      <c r="C355" s="30" t="n">
        <f aca="false">($B$7-0.5*$B$8^2)*$B$10+$B$8*SQRT($B$10)*B355</f>
        <v>-0.023141256838262</v>
      </c>
      <c r="D355" s="38" t="n">
        <f aca="false">$B$6*EXP(C355)</f>
        <v>97.7124448514109</v>
      </c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</row>
    <row r="356" customFormat="false" ht="15" hidden="false" customHeight="false" outlineLevel="0" collapsed="false">
      <c r="A356" s="21" t="n">
        <v>287</v>
      </c>
      <c r="B356" s="27" t="n">
        <v>-0.462481923068518</v>
      </c>
      <c r="C356" s="30" t="n">
        <f aca="false">($B$7-0.5*$B$8^2)*$B$10+$B$8*SQRT($B$10)*B356</f>
        <v>-0.0324963846137037</v>
      </c>
      <c r="D356" s="38" t="n">
        <f aca="false">$B$6*EXP(C356)</f>
        <v>96.8025949612732</v>
      </c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</row>
    <row r="357" customFormat="false" ht="15" hidden="false" customHeight="false" outlineLevel="0" collapsed="false">
      <c r="A357" s="21" t="n">
        <v>288</v>
      </c>
      <c r="B357" s="27" t="n">
        <v>-1.68973400903312</v>
      </c>
      <c r="C357" s="30" t="n">
        <f aca="false">($B$7-0.5*$B$8^2)*$B$10+$B$8*SQRT($B$10)*B357</f>
        <v>-0.277946801806623</v>
      </c>
      <c r="D357" s="38" t="n">
        <f aca="false">$B$6*EXP(C357)</f>
        <v>75.7337109408702</v>
      </c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</row>
    <row r="358" customFormat="false" ht="15" hidden="false" customHeight="false" outlineLevel="0" collapsed="false">
      <c r="A358" s="21" t="n">
        <v>289</v>
      </c>
      <c r="B358" s="27" t="n">
        <v>0.0247103437670116</v>
      </c>
      <c r="C358" s="30" t="n">
        <f aca="false">($B$7-0.5*$B$8^2)*$B$10+$B$8*SQRT($B$10)*B358</f>
        <v>0.0649420687534023</v>
      </c>
      <c r="D358" s="38" t="n">
        <f aca="false">$B$6*EXP(C358)</f>
        <v>106.709720432227</v>
      </c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</row>
    <row r="359" customFormat="false" ht="15" hidden="false" customHeight="false" outlineLevel="0" collapsed="false">
      <c r="A359" s="21" t="n">
        <v>290</v>
      </c>
      <c r="B359" s="27" t="n">
        <v>0.0249105988000335</v>
      </c>
      <c r="C359" s="30" t="n">
        <f aca="false">($B$7-0.5*$B$8^2)*$B$10+$B$8*SQRT($B$10)*B359</f>
        <v>0.0649821197600067</v>
      </c>
      <c r="D359" s="38" t="n">
        <f aca="false">$B$6*EXP(C359)</f>
        <v>106.713994349531</v>
      </c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</row>
    <row r="360" customFormat="false" ht="15" hidden="false" customHeight="false" outlineLevel="0" collapsed="false">
      <c r="A360" s="21" t="n">
        <v>291</v>
      </c>
      <c r="B360" s="27" t="n">
        <v>1.86069156877843</v>
      </c>
      <c r="C360" s="30" t="n">
        <f aca="false">($B$7-0.5*$B$8^2)*$B$10+$B$8*SQRT($B$10)*B360</f>
        <v>0.432138313755686</v>
      </c>
      <c r="D360" s="38" t="n">
        <f aca="false">$B$6*EXP(C360)</f>
        <v>154.054817943044</v>
      </c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</row>
    <row r="361" customFormat="false" ht="15" hidden="false" customHeight="false" outlineLevel="0" collapsed="false">
      <c r="A361" s="21" t="n">
        <v>292</v>
      </c>
      <c r="B361" s="27" t="n">
        <v>0.921821443435805</v>
      </c>
      <c r="C361" s="30" t="n">
        <f aca="false">($B$7-0.5*$B$8^2)*$B$10+$B$8*SQRT($B$10)*B361</f>
        <v>0.244364288687161</v>
      </c>
      <c r="D361" s="38" t="n">
        <f aca="false">$B$6*EXP(C361)</f>
        <v>127.680937298969</v>
      </c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</row>
    <row r="362" customFormat="false" ht="15" hidden="false" customHeight="false" outlineLevel="0" collapsed="false">
      <c r="A362" s="21" t="n">
        <v>293</v>
      </c>
      <c r="B362" s="27" t="n">
        <v>0.610647127705577</v>
      </c>
      <c r="C362" s="30" t="n">
        <f aca="false">($B$7-0.5*$B$8^2)*$B$10+$B$8*SQRT($B$10)*B362</f>
        <v>0.182129425541115</v>
      </c>
      <c r="D362" s="38" t="n">
        <f aca="false">$B$6*EXP(C362)</f>
        <v>119.976946464383</v>
      </c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</row>
    <row r="363" customFormat="false" ht="15" hidden="false" customHeight="false" outlineLevel="0" collapsed="false">
      <c r="A363" s="21" t="n">
        <v>294</v>
      </c>
      <c r="B363" s="27" t="n">
        <v>-0.333854561035801</v>
      </c>
      <c r="C363" s="30" t="n">
        <f aca="false">($B$7-0.5*$B$8^2)*$B$10+$B$8*SQRT($B$10)*B363</f>
        <v>-0.00677091220716028</v>
      </c>
      <c r="D363" s="38" t="n">
        <f aca="false">$B$6*EXP(C363)</f>
        <v>99.3251958770658</v>
      </c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</row>
    <row r="364" customFormat="false" ht="15" hidden="false" customHeight="false" outlineLevel="0" collapsed="false">
      <c r="A364" s="21" t="n">
        <v>295</v>
      </c>
      <c r="B364" s="27" t="n">
        <v>-0.32596944877516</v>
      </c>
      <c r="C364" s="30" t="n">
        <f aca="false">($B$7-0.5*$B$8^2)*$B$10+$B$8*SQRT($B$10)*B364</f>
        <v>-0.00519388975503202</v>
      </c>
      <c r="D364" s="38" t="n">
        <f aca="false">$B$6*EXP(C364)</f>
        <v>99.4819575168499</v>
      </c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</row>
    <row r="365" customFormat="false" ht="15" hidden="false" customHeight="false" outlineLevel="0" collapsed="false">
      <c r="A365" s="21" t="n">
        <v>296</v>
      </c>
      <c r="B365" s="27" t="n">
        <v>0.974291661325649</v>
      </c>
      <c r="C365" s="30" t="n">
        <f aca="false">($B$7-0.5*$B$8^2)*$B$10+$B$8*SQRT($B$10)*B365</f>
        <v>0.25485833226513</v>
      </c>
      <c r="D365" s="38" t="n">
        <f aca="false">$B$6*EXP(C365)</f>
        <v>129.027881704713</v>
      </c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</row>
    <row r="366" customFormat="false" ht="15" hidden="false" customHeight="false" outlineLevel="0" collapsed="false">
      <c r="A366" s="21" t="n">
        <v>297</v>
      </c>
      <c r="B366" s="27" t="n">
        <v>0.570204325821428</v>
      </c>
      <c r="C366" s="30" t="n">
        <f aca="false">($B$7-0.5*$B$8^2)*$B$10+$B$8*SQRT($B$10)*B366</f>
        <v>0.174040865164286</v>
      </c>
      <c r="D366" s="38" t="n">
        <f aca="false">$B$6*EXP(C366)</f>
        <v>119.010419863026</v>
      </c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</row>
    <row r="367" customFormat="false" ht="15" hidden="false" customHeight="false" outlineLevel="0" collapsed="false">
      <c r="A367" s="21" t="n">
        <v>298</v>
      </c>
      <c r="B367" s="27" t="n">
        <v>0.665567106034274</v>
      </c>
      <c r="C367" s="30" t="n">
        <f aca="false">($B$7-0.5*$B$8^2)*$B$10+$B$8*SQRT($B$10)*B367</f>
        <v>0.193113421206855</v>
      </c>
      <c r="D367" s="38" t="n">
        <f aca="false">$B$6*EXP(C367)</f>
        <v>121.302036795112</v>
      </c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</row>
    <row r="368" customFormat="false" ht="15" hidden="false" customHeight="false" outlineLevel="0" collapsed="false">
      <c r="A368" s="21" t="n">
        <v>299</v>
      </c>
      <c r="B368" s="27" t="n">
        <v>0.313865680025005</v>
      </c>
      <c r="C368" s="30" t="n">
        <f aca="false">($B$7-0.5*$B$8^2)*$B$10+$B$8*SQRT($B$10)*B368</f>
        <v>0.122773136005001</v>
      </c>
      <c r="D368" s="38" t="n">
        <f aca="false">$B$6*EXP(C368)</f>
        <v>113.062789308944</v>
      </c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</row>
    <row r="369" customFormat="false" ht="15" hidden="false" customHeight="false" outlineLevel="0" collapsed="false">
      <c r="A369" s="21" t="n">
        <v>300</v>
      </c>
      <c r="B369" s="27" t="n">
        <v>0.763346824297024</v>
      </c>
      <c r="C369" s="30" t="n">
        <f aca="false">($B$7-0.5*$B$8^2)*$B$10+$B$8*SQRT($B$10)*B369</f>
        <v>0.212669364859405</v>
      </c>
      <c r="D369" s="38" t="n">
        <f aca="false">$B$6*EXP(C369)</f>
        <v>123.697559602321</v>
      </c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</row>
    <row r="370" customFormat="false" ht="15" hidden="false" customHeight="false" outlineLevel="0" collapsed="false">
      <c r="A370" s="21" t="n">
        <v>301</v>
      </c>
      <c r="B370" s="27" t="n">
        <v>-1.04991243472112</v>
      </c>
      <c r="C370" s="30" t="n">
        <f aca="false">($B$7-0.5*$B$8^2)*$B$10+$B$8*SQRT($B$10)*B370</f>
        <v>-0.149982486944224</v>
      </c>
      <c r="D370" s="38" t="n">
        <f aca="false">$B$6*EXP(C370)</f>
        <v>86.0723050183849</v>
      </c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</row>
    <row r="371" customFormat="false" ht="15" hidden="false" customHeight="false" outlineLevel="0" collapsed="false">
      <c r="A371" s="21" t="n">
        <v>302</v>
      </c>
      <c r="B371" s="27" t="n">
        <v>-0.570790506967789</v>
      </c>
      <c r="C371" s="30" t="n">
        <f aca="false">($B$7-0.5*$B$8^2)*$B$10+$B$8*SQRT($B$10)*B371</f>
        <v>-0.0541581013935579</v>
      </c>
      <c r="D371" s="38" t="n">
        <f aca="false">$B$6*EXP(C371)</f>
        <v>94.7282328005865</v>
      </c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</row>
    <row r="372" customFormat="false" ht="15" hidden="false" customHeight="false" outlineLevel="0" collapsed="false">
      <c r="A372" s="21" t="n">
        <v>303</v>
      </c>
      <c r="B372" s="27" t="n">
        <v>-0.866395626305013</v>
      </c>
      <c r="C372" s="30" t="n">
        <f aca="false">($B$7-0.5*$B$8^2)*$B$10+$B$8*SQRT($B$10)*B372</f>
        <v>-0.113279125261003</v>
      </c>
      <c r="D372" s="38" t="n">
        <f aca="false">$B$6*EXP(C372)</f>
        <v>89.290139399475</v>
      </c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</row>
    <row r="373" customFormat="false" ht="15" hidden="false" customHeight="false" outlineLevel="0" collapsed="false">
      <c r="A373" s="21" t="n">
        <v>304</v>
      </c>
      <c r="B373" s="27" t="n">
        <v>-0.0923777177511324</v>
      </c>
      <c r="C373" s="30" t="n">
        <f aca="false">($B$7-0.5*$B$8^2)*$B$10+$B$8*SQRT($B$10)*B373</f>
        <v>0.0415244564497735</v>
      </c>
      <c r="D373" s="38" t="n">
        <f aca="false">$B$6*EXP(C373)</f>
        <v>104.239865491009</v>
      </c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</row>
    <row r="374" customFormat="false" ht="15" hidden="false" customHeight="false" outlineLevel="0" collapsed="false">
      <c r="A374" s="21" t="n">
        <v>305</v>
      </c>
      <c r="B374" s="27" t="n">
        <v>-0.278955424203733</v>
      </c>
      <c r="C374" s="30" t="n">
        <f aca="false">($B$7-0.5*$B$8^2)*$B$10+$B$8*SQRT($B$10)*B374</f>
        <v>0.0042089151592535</v>
      </c>
      <c r="D374" s="38" t="n">
        <f aca="false">$B$6*EXP(C374)</f>
        <v>100.421778508255</v>
      </c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</row>
    <row r="375" customFormat="false" ht="15" hidden="false" customHeight="false" outlineLevel="0" collapsed="false">
      <c r="A375" s="21" t="n">
        <v>306</v>
      </c>
      <c r="B375" s="27" t="n">
        <v>0.682397112991582</v>
      </c>
      <c r="C375" s="30" t="n">
        <f aca="false">($B$7-0.5*$B$8^2)*$B$10+$B$8*SQRT($B$10)*B375</f>
        <v>0.196479422598316</v>
      </c>
      <c r="D375" s="38" t="n">
        <f aca="false">$B$6*EXP(C375)</f>
        <v>121.711027565348</v>
      </c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</row>
    <row r="376" customFormat="false" ht="15" hidden="false" customHeight="false" outlineLevel="0" collapsed="false">
      <c r="A376" s="21" t="n">
        <v>307</v>
      </c>
      <c r="B376" s="27" t="n">
        <v>-1.38707738650251</v>
      </c>
      <c r="C376" s="30" t="n">
        <f aca="false">($B$7-0.5*$B$8^2)*$B$10+$B$8*SQRT($B$10)*B376</f>
        <v>-0.217415477300501</v>
      </c>
      <c r="D376" s="38" t="n">
        <f aca="false">$B$6*EXP(C376)</f>
        <v>80.4595608638706</v>
      </c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</row>
    <row r="377" customFormat="false" ht="15" hidden="false" customHeight="false" outlineLevel="0" collapsed="false">
      <c r="A377" s="21" t="n">
        <v>308</v>
      </c>
      <c r="B377" s="27" t="n">
        <v>-3.69876675291296</v>
      </c>
      <c r="C377" s="30" t="n">
        <f aca="false">($B$7-0.5*$B$8^2)*$B$10+$B$8*SQRT($B$10)*B377</f>
        <v>-0.679753350582592</v>
      </c>
      <c r="D377" s="38" t="n">
        <f aca="false">$B$6*EXP(C377)</f>
        <v>50.6741964563132</v>
      </c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</row>
    <row r="378" customFormat="false" ht="15" hidden="false" customHeight="false" outlineLevel="0" collapsed="false">
      <c r="A378" s="21" t="n">
        <v>309</v>
      </c>
      <c r="B378" s="27" t="n">
        <v>0.878296423665516</v>
      </c>
      <c r="C378" s="30" t="n">
        <f aca="false">($B$7-0.5*$B$8^2)*$B$10+$B$8*SQRT($B$10)*B378</f>
        <v>0.235659284733103</v>
      </c>
      <c r="D378" s="38" t="n">
        <f aca="false">$B$6*EXP(C378)</f>
        <v>126.574297873363</v>
      </c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</row>
    <row r="379" customFormat="false" ht="15" hidden="false" customHeight="false" outlineLevel="0" collapsed="false">
      <c r="A379" s="21" t="n">
        <v>310</v>
      </c>
      <c r="B379" s="27" t="n">
        <v>-0.718250019542715</v>
      </c>
      <c r="C379" s="30" t="n">
        <f aca="false">($B$7-0.5*$B$8^2)*$B$10+$B$8*SQRT($B$10)*B379</f>
        <v>-0.083650003908543</v>
      </c>
      <c r="D379" s="38" t="n">
        <f aca="false">$B$6*EXP(C379)</f>
        <v>91.9753109761599</v>
      </c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</row>
    <row r="380" customFormat="false" ht="15" hidden="false" customHeight="false" outlineLevel="0" collapsed="false">
      <c r="A380" s="21" t="n">
        <v>311</v>
      </c>
      <c r="B380" s="27" t="n">
        <v>-0.97917572325134</v>
      </c>
      <c r="C380" s="30" t="n">
        <f aca="false">($B$7-0.5*$B$8^2)*$B$10+$B$8*SQRT($B$10)*B380</f>
        <v>-0.135835144650268</v>
      </c>
      <c r="D380" s="38" t="n">
        <f aca="false">$B$6*EXP(C380)</f>
        <v>87.2986537127558</v>
      </c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</row>
    <row r="381" customFormat="false" ht="15" hidden="false" customHeight="false" outlineLevel="0" collapsed="false">
      <c r="A381" s="21" t="n">
        <v>312</v>
      </c>
      <c r="B381" s="27" t="n">
        <v>-0.674341685639525</v>
      </c>
      <c r="C381" s="30" t="n">
        <f aca="false">($B$7-0.5*$B$8^2)*$B$10+$B$8*SQRT($B$10)*B381</f>
        <v>-0.0748683371279049</v>
      </c>
      <c r="D381" s="38" t="n">
        <f aca="false">$B$6*EXP(C381)</f>
        <v>92.7865643742152</v>
      </c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</row>
    <row r="382" customFormat="false" ht="15" hidden="false" customHeight="false" outlineLevel="0" collapsed="false">
      <c r="A382" s="21" t="n">
        <v>313</v>
      </c>
      <c r="B382" s="27" t="n">
        <v>-0.691072511363047</v>
      </c>
      <c r="C382" s="30" t="n">
        <f aca="false">($B$7-0.5*$B$8^2)*$B$10+$B$8*SQRT($B$10)*B382</f>
        <v>-0.0782145022726095</v>
      </c>
      <c r="D382" s="38" t="n">
        <f aca="false">$B$6*EXP(C382)</f>
        <v>92.4766040849815</v>
      </c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</row>
    <row r="383" customFormat="false" ht="15" hidden="false" customHeight="false" outlineLevel="0" collapsed="false">
      <c r="A383" s="21" t="n">
        <v>314</v>
      </c>
      <c r="B383" s="27" t="n">
        <v>-0.156515516585636</v>
      </c>
      <c r="C383" s="30" t="n">
        <f aca="false">($B$7-0.5*$B$8^2)*$B$10+$B$8*SQRT($B$10)*B383</f>
        <v>0.0286968966828728</v>
      </c>
      <c r="D383" s="38" t="n">
        <f aca="false">$B$6*EXP(C383)</f>
        <v>102.911261974849</v>
      </c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</row>
    <row r="384" customFormat="false" ht="15" hidden="false" customHeight="false" outlineLevel="0" collapsed="false">
      <c r="A384" s="21" t="n">
        <v>315</v>
      </c>
      <c r="B384" s="27" t="n">
        <v>-0.797700904566829</v>
      </c>
      <c r="C384" s="30" t="n">
        <f aca="false">($B$7-0.5*$B$8^2)*$B$10+$B$8*SQRT($B$10)*B384</f>
        <v>-0.0995401809133659</v>
      </c>
      <c r="D384" s="38" t="n">
        <f aca="false">$B$6*EXP(C384)</f>
        <v>90.525357522225</v>
      </c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</row>
    <row r="385" customFormat="false" ht="15" hidden="false" customHeight="false" outlineLevel="0" collapsed="false">
      <c r="A385" s="21" t="n">
        <v>316</v>
      </c>
      <c r="B385" s="27" t="n">
        <v>0.656962326507977</v>
      </c>
      <c r="C385" s="30" t="n">
        <f aca="false">($B$7-0.5*$B$8^2)*$B$10+$B$8*SQRT($B$10)*B385</f>
        <v>0.191392465301595</v>
      </c>
      <c r="D385" s="38" t="n">
        <f aca="false">$B$6*EXP(C385)</f>
        <v>121.093460865036</v>
      </c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</row>
    <row r="386" customFormat="false" ht="15" hidden="false" customHeight="false" outlineLevel="0" collapsed="false">
      <c r="A386" s="21" t="n">
        <v>317</v>
      </c>
      <c r="B386" s="27" t="n">
        <v>-2.09280754381576</v>
      </c>
      <c r="C386" s="30" t="n">
        <f aca="false">($B$7-0.5*$B$8^2)*$B$10+$B$8*SQRT($B$10)*B386</f>
        <v>-0.358561508763152</v>
      </c>
      <c r="D386" s="38" t="n">
        <f aca="false">$B$6*EXP(C386)</f>
        <v>69.8680649534307</v>
      </c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</row>
    <row r="387" customFormat="false" ht="15" hidden="false" customHeight="false" outlineLevel="0" collapsed="false">
      <c r="A387" s="21" t="n">
        <v>318</v>
      </c>
      <c r="B387" s="27" t="n">
        <v>-0.151470034558803</v>
      </c>
      <c r="C387" s="30" t="n">
        <f aca="false">($B$7-0.5*$B$8^2)*$B$10+$B$8*SQRT($B$10)*B387</f>
        <v>0.0297059930882394</v>
      </c>
      <c r="D387" s="38" t="n">
        <f aca="false">$B$6*EXP(C387)</f>
        <v>103.015161773019</v>
      </c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</row>
    <row r="388" customFormat="false" ht="15" hidden="false" customHeight="false" outlineLevel="0" collapsed="false">
      <c r="A388" s="21" t="n">
        <v>319</v>
      </c>
      <c r="B388" s="27" t="n">
        <v>0.80815485022155</v>
      </c>
      <c r="C388" s="30" t="n">
        <f aca="false">($B$7-0.5*$B$8^2)*$B$10+$B$8*SQRT($B$10)*B388</f>
        <v>0.22163097004431</v>
      </c>
      <c r="D388" s="38" t="n">
        <f aca="false">$B$6*EXP(C388)</f>
        <v>124.811070263074</v>
      </c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</row>
    <row r="389" customFormat="false" ht="15" hidden="false" customHeight="false" outlineLevel="0" collapsed="false">
      <c r="A389" s="21" t="n">
        <v>320</v>
      </c>
      <c r="B389" s="27" t="n">
        <v>-1.35975314490069</v>
      </c>
      <c r="C389" s="30" t="n">
        <f aca="false">($B$7-0.5*$B$8^2)*$B$10+$B$8*SQRT($B$10)*B389</f>
        <v>-0.211950628980137</v>
      </c>
      <c r="D389" s="38" t="n">
        <f aca="false">$B$6*EXP(C389)</f>
        <v>80.9004637964593</v>
      </c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</row>
    <row r="390" customFormat="false" ht="15" hidden="false" customHeight="false" outlineLevel="0" collapsed="false">
      <c r="A390" s="21" t="n">
        <v>321</v>
      </c>
      <c r="B390" s="27" t="n">
        <v>1.67538577177032</v>
      </c>
      <c r="C390" s="30" t="n">
        <f aca="false">($B$7-0.5*$B$8^2)*$B$10+$B$8*SQRT($B$10)*B390</f>
        <v>0.395077154354064</v>
      </c>
      <c r="D390" s="38" t="n">
        <f aca="false">$B$6*EXP(C390)</f>
        <v>148.449872204258</v>
      </c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</row>
    <row r="391" customFormat="false" ht="15" hidden="false" customHeight="false" outlineLevel="0" collapsed="false">
      <c r="A391" s="21" t="n">
        <v>322</v>
      </c>
      <c r="B391" s="27" t="n">
        <v>-0.547123747825933</v>
      </c>
      <c r="C391" s="30" t="n">
        <f aca="false">($B$7-0.5*$B$8^2)*$B$10+$B$8*SQRT($B$10)*B391</f>
        <v>-0.0494247495651866</v>
      </c>
      <c r="D391" s="38" t="n">
        <f aca="false">$B$6*EXP(C391)</f>
        <v>95.177677705807</v>
      </c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</row>
    <row r="392" customFormat="false" ht="15" hidden="false" customHeight="false" outlineLevel="0" collapsed="false">
      <c r="A392" s="21" t="n">
        <v>323</v>
      </c>
      <c r="B392" s="27" t="n">
        <v>0.443845401407568</v>
      </c>
      <c r="C392" s="30" t="n">
        <f aca="false">($B$7-0.5*$B$8^2)*$B$10+$B$8*SQRT($B$10)*B392</f>
        <v>0.148769080281514</v>
      </c>
      <c r="D392" s="38" t="n">
        <f aca="false">$B$6*EXP(C392)</f>
        <v>116.04049978726</v>
      </c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</row>
    <row r="393" customFormat="false" ht="15" hidden="false" customHeight="false" outlineLevel="0" collapsed="false">
      <c r="A393" s="21" t="n">
        <v>324</v>
      </c>
      <c r="B393" s="27" t="n">
        <v>0.679518856916019</v>
      </c>
      <c r="C393" s="30" t="n">
        <f aca="false">($B$7-0.5*$B$8^2)*$B$10+$B$8*SQRT($B$10)*B393</f>
        <v>0.195903771383204</v>
      </c>
      <c r="D393" s="38" t="n">
        <f aca="false">$B$6*EXP(C393)</f>
        <v>121.640984626523</v>
      </c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</row>
    <row r="394" customFormat="false" ht="15" hidden="false" customHeight="false" outlineLevel="0" collapsed="false">
      <c r="A394" s="21" t="n">
        <v>325</v>
      </c>
      <c r="B394" s="27" t="n">
        <v>0.497240430681071</v>
      </c>
      <c r="C394" s="30" t="n">
        <f aca="false">($B$7-0.5*$B$8^2)*$B$10+$B$8*SQRT($B$10)*B394</f>
        <v>0.159448086136214</v>
      </c>
      <c r="D394" s="38" t="n">
        <f aca="false">$B$6*EXP(C394)</f>
        <v>117.286337277087</v>
      </c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</row>
    <row r="395" customFormat="false" ht="15" hidden="false" customHeight="false" outlineLevel="0" collapsed="false">
      <c r="A395" s="21" t="n">
        <v>326</v>
      </c>
      <c r="B395" s="27" t="n">
        <v>0.403650125301764</v>
      </c>
      <c r="C395" s="30" t="n">
        <f aca="false">($B$7-0.5*$B$8^2)*$B$10+$B$8*SQRT($B$10)*B395</f>
        <v>0.140730025060353</v>
      </c>
      <c r="D395" s="38" t="n">
        <f aca="false">$B$6*EXP(C395)</f>
        <v>115.111383414276</v>
      </c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</row>
    <row r="396" customFormat="false" ht="15" hidden="false" customHeight="false" outlineLevel="0" collapsed="false">
      <c r="A396" s="21" t="n">
        <v>327</v>
      </c>
      <c r="B396" s="27" t="n">
        <v>-0.87141648778206</v>
      </c>
      <c r="C396" s="30" t="n">
        <f aca="false">($B$7-0.5*$B$8^2)*$B$10+$B$8*SQRT($B$10)*B396</f>
        <v>-0.114283297556412</v>
      </c>
      <c r="D396" s="38" t="n">
        <f aca="false">$B$6*EXP(C396)</f>
        <v>89.2005217185636</v>
      </c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</row>
    <row r="397" customFormat="false" ht="15" hidden="false" customHeight="false" outlineLevel="0" collapsed="false">
      <c r="A397" s="21" t="n">
        <v>328</v>
      </c>
      <c r="B397" s="27" t="n">
        <v>-2.40135909632034</v>
      </c>
      <c r="C397" s="30" t="n">
        <f aca="false">($B$7-0.5*$B$8^2)*$B$10+$B$8*SQRT($B$10)*B397</f>
        <v>-0.420271819264069</v>
      </c>
      <c r="D397" s="38" t="n">
        <f aca="false">$B$6*EXP(C397)</f>
        <v>65.6868246103023</v>
      </c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</row>
    <row r="398" customFormat="false" ht="15" hidden="false" customHeight="false" outlineLevel="0" collapsed="false">
      <c r="A398" s="21" t="n">
        <v>329</v>
      </c>
      <c r="B398" s="27" t="n">
        <v>-0.445389534387331</v>
      </c>
      <c r="C398" s="30" t="n">
        <f aca="false">($B$7-0.5*$B$8^2)*$B$10+$B$8*SQRT($B$10)*B398</f>
        <v>-0.0290779068774663</v>
      </c>
      <c r="D398" s="38" t="n">
        <f aca="false">$B$6*EXP(C398)</f>
        <v>97.134078739106</v>
      </c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</row>
    <row r="399" customFormat="false" ht="15" hidden="false" customHeight="false" outlineLevel="0" collapsed="false">
      <c r="A399" s="21" t="n">
        <v>330</v>
      </c>
      <c r="B399" s="27" t="n">
        <v>-0.242056142592116</v>
      </c>
      <c r="C399" s="30" t="n">
        <f aca="false">($B$7-0.5*$B$8^2)*$B$10+$B$8*SQRT($B$10)*B399</f>
        <v>0.0115887714815768</v>
      </c>
      <c r="D399" s="38" t="n">
        <f aca="false">$B$6*EXP(C399)</f>
        <v>101.165618144167</v>
      </c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</row>
    <row r="400" customFormat="false" ht="15" hidden="false" customHeight="false" outlineLevel="0" collapsed="false">
      <c r="A400" s="21" t="n">
        <v>331</v>
      </c>
      <c r="B400" s="27" t="n">
        <v>0.0912798980616914</v>
      </c>
      <c r="C400" s="30" t="n">
        <f aca="false">($B$7-0.5*$B$8^2)*$B$10+$B$8*SQRT($B$10)*B400</f>
        <v>0.0782559796123383</v>
      </c>
      <c r="D400" s="38" t="n">
        <f aca="false">$B$6*EXP(C400)</f>
        <v>108.139943945275</v>
      </c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</row>
    <row r="401" customFormat="false" ht="15" hidden="false" customHeight="false" outlineLevel="0" collapsed="false">
      <c r="A401" s="21" t="n">
        <v>332</v>
      </c>
      <c r="B401" s="27" t="n">
        <v>0.341242775178074</v>
      </c>
      <c r="C401" s="30" t="n">
        <f aca="false">($B$7-0.5*$B$8^2)*$B$10+$B$8*SQRT($B$10)*B401</f>
        <v>0.128248555035615</v>
      </c>
      <c r="D401" s="38" t="n">
        <f aca="false">$B$6*EXP(C401)</f>
        <v>113.683553377993</v>
      </c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</row>
    <row r="402" customFormat="false" ht="15" hidden="false" customHeight="false" outlineLevel="0" collapsed="false">
      <c r="A402" s="21" t="n">
        <v>333</v>
      </c>
      <c r="B402" s="27" t="n">
        <v>1.42907239532564</v>
      </c>
      <c r="C402" s="30" t="n">
        <f aca="false">($B$7-0.5*$B$8^2)*$B$10+$B$8*SQRT($B$10)*B402</f>
        <v>0.345814479065128</v>
      </c>
      <c r="D402" s="38" t="n">
        <f aca="false">$B$6*EXP(C402)</f>
        <v>141.314042436479</v>
      </c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</row>
    <row r="403" customFormat="false" ht="15" hidden="false" customHeight="false" outlineLevel="0" collapsed="false">
      <c r="A403" s="21" t="n">
        <v>334</v>
      </c>
      <c r="B403" s="27" t="n">
        <v>-1.16925748757431</v>
      </c>
      <c r="C403" s="30" t="n">
        <f aca="false">($B$7-0.5*$B$8^2)*$B$10+$B$8*SQRT($B$10)*B403</f>
        <v>-0.173851497514861</v>
      </c>
      <c r="D403" s="38" t="n">
        <f aca="false">$B$6*EXP(C403)</f>
        <v>84.0421693101976</v>
      </c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</row>
    <row r="404" customFormat="false" ht="15" hidden="false" customHeight="false" outlineLevel="0" collapsed="false">
      <c r="A404" s="21" t="n">
        <v>335</v>
      </c>
      <c r="B404" s="27" t="n">
        <v>0.668815702819288</v>
      </c>
      <c r="C404" s="30" t="n">
        <f aca="false">($B$7-0.5*$B$8^2)*$B$10+$B$8*SQRT($B$10)*B404</f>
        <v>0.193763140563858</v>
      </c>
      <c r="D404" s="38" t="n">
        <f aca="false">$B$6*EXP(C404)</f>
        <v>121.380874684939</v>
      </c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</row>
    <row r="405" customFormat="false" ht="15" hidden="false" customHeight="false" outlineLevel="0" collapsed="false">
      <c r="A405" s="21" t="n">
        <v>336</v>
      </c>
      <c r="B405" s="27" t="n">
        <v>-0.591111540672453</v>
      </c>
      <c r="C405" s="30" t="n">
        <f aca="false">($B$7-0.5*$B$8^2)*$B$10+$B$8*SQRT($B$10)*B405</f>
        <v>-0.0582223081344906</v>
      </c>
      <c r="D405" s="38" t="n">
        <f aca="false">$B$6*EXP(C405)</f>
        <v>94.3440189693662</v>
      </c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</row>
    <row r="406" customFormat="false" ht="15" hidden="false" customHeight="false" outlineLevel="0" collapsed="false">
      <c r="A406" s="21" t="n">
        <v>337</v>
      </c>
      <c r="B406" s="27" t="n">
        <v>-2.79793640396062</v>
      </c>
      <c r="C406" s="30" t="n">
        <f aca="false">($B$7-0.5*$B$8^2)*$B$10+$B$8*SQRT($B$10)*B406</f>
        <v>-0.499587280792124</v>
      </c>
      <c r="D406" s="38" t="n">
        <f aca="false">$B$6*EXP(C406)</f>
        <v>60.678103823052</v>
      </c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</row>
    <row r="407" customFormat="false" ht="15" hidden="false" customHeight="false" outlineLevel="0" collapsed="false">
      <c r="A407" s="21" t="n">
        <v>338</v>
      </c>
      <c r="B407" s="27" t="n">
        <v>-0.771274522842101</v>
      </c>
      <c r="C407" s="30" t="n">
        <f aca="false">($B$7-0.5*$B$8^2)*$B$10+$B$8*SQRT($B$10)*B407</f>
        <v>-0.0942549045684202</v>
      </c>
      <c r="D407" s="38" t="n">
        <f aca="false">$B$6*EXP(C407)</f>
        <v>91.0050756577026</v>
      </c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</row>
    <row r="408" customFormat="false" ht="15" hidden="false" customHeight="false" outlineLevel="0" collapsed="false">
      <c r="A408" s="21" t="n">
        <v>339</v>
      </c>
      <c r="B408" s="27" t="n">
        <v>-1.95590610253829</v>
      </c>
      <c r="C408" s="30" t="n">
        <f aca="false">($B$7-0.5*$B$8^2)*$B$10+$B$8*SQRT($B$10)*B408</f>
        <v>-0.331181220507659</v>
      </c>
      <c r="D408" s="38" t="n">
        <f aca="false">$B$6*EXP(C408)</f>
        <v>71.8075027327763</v>
      </c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</row>
    <row r="409" customFormat="false" ht="15" hidden="false" customHeight="false" outlineLevel="0" collapsed="false">
      <c r="A409" s="21" t="n">
        <v>340</v>
      </c>
      <c r="B409" s="27" t="n">
        <v>0.293227499215044</v>
      </c>
      <c r="C409" s="30" t="n">
        <f aca="false">($B$7-0.5*$B$8^2)*$B$10+$B$8*SQRT($B$10)*B409</f>
        <v>0.118645499843009</v>
      </c>
      <c r="D409" s="38" t="n">
        <f aca="false">$B$6*EXP(C409)</f>
        <v>112.597069074278</v>
      </c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</row>
    <row r="410" customFormat="false" ht="15" hidden="false" customHeight="false" outlineLevel="0" collapsed="false">
      <c r="A410" s="21" t="n">
        <v>341</v>
      </c>
      <c r="B410" s="27" t="n">
        <v>1.6815760191572</v>
      </c>
      <c r="C410" s="30" t="n">
        <f aca="false">($B$7-0.5*$B$8^2)*$B$10+$B$8*SQRT($B$10)*B410</f>
        <v>0.39631520383144</v>
      </c>
      <c r="D410" s="38" t="n">
        <f aca="false">$B$6*EXP(C410)</f>
        <v>148.633774307418</v>
      </c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</row>
    <row r="411" customFormat="false" ht="15" hidden="false" customHeight="false" outlineLevel="0" collapsed="false">
      <c r="A411" s="21" t="n">
        <v>342</v>
      </c>
      <c r="B411" s="27" t="n">
        <v>-0.924255899253869</v>
      </c>
      <c r="C411" s="30" t="n">
        <f aca="false">($B$7-0.5*$B$8^2)*$B$10+$B$8*SQRT($B$10)*B411</f>
        <v>-0.124851179850774</v>
      </c>
      <c r="D411" s="38" t="n">
        <f aca="false">$B$6*EXP(C411)</f>
        <v>88.2628245678337</v>
      </c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</row>
    <row r="412" customFormat="false" ht="15" hidden="false" customHeight="false" outlineLevel="0" collapsed="false">
      <c r="A412" s="21" t="n">
        <v>343</v>
      </c>
      <c r="B412" s="27" t="n">
        <v>0.569432024832993</v>
      </c>
      <c r="C412" s="30" t="n">
        <f aca="false">($B$7-0.5*$B$8^2)*$B$10+$B$8*SQRT($B$10)*B412</f>
        <v>0.173886404966599</v>
      </c>
      <c r="D412" s="38" t="n">
        <f aca="false">$B$6*EXP(C412)</f>
        <v>118.992038909646</v>
      </c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</row>
    <row r="413" customFormat="false" ht="15" hidden="false" customHeight="false" outlineLevel="0" collapsed="false">
      <c r="A413" s="21" t="n">
        <v>344</v>
      </c>
      <c r="B413" s="27" t="n">
        <v>-0.254123517926665</v>
      </c>
      <c r="C413" s="30" t="n">
        <f aca="false">($B$7-0.5*$B$8^2)*$B$10+$B$8*SQRT($B$10)*B413</f>
        <v>0.00917529641466704</v>
      </c>
      <c r="D413" s="38" t="n">
        <f aca="false">$B$6*EXP(C413)</f>
        <v>100.921751848134</v>
      </c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</row>
    <row r="414" customFormat="false" ht="15" hidden="false" customHeight="false" outlineLevel="0" collapsed="false">
      <c r="A414" s="21" t="n">
        <v>345</v>
      </c>
      <c r="B414" s="27" t="n">
        <v>-0.787475217447676</v>
      </c>
      <c r="C414" s="30" t="n">
        <f aca="false">($B$7-0.5*$B$8^2)*$B$10+$B$8*SQRT($B$10)*B414</f>
        <v>-0.0974950434895352</v>
      </c>
      <c r="D414" s="38" t="n">
        <f aca="false">$B$6*EXP(C414)</f>
        <v>90.7106837629193</v>
      </c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</row>
    <row r="415" customFormat="false" ht="15" hidden="false" customHeight="false" outlineLevel="0" collapsed="false">
      <c r="A415" s="21" t="n">
        <v>346</v>
      </c>
      <c r="B415" s="27" t="n">
        <v>1.50184549723542</v>
      </c>
      <c r="C415" s="30" t="n">
        <f aca="false">($B$7-0.5*$B$8^2)*$B$10+$B$8*SQRT($B$10)*B415</f>
        <v>0.360369099447084</v>
      </c>
      <c r="D415" s="38" t="n">
        <f aca="false">$B$6*EXP(C415)</f>
        <v>143.385855330114</v>
      </c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</row>
    <row r="416" customFormat="false" ht="15" hidden="false" customHeight="false" outlineLevel="0" collapsed="false">
      <c r="A416" s="21" t="n">
        <v>347</v>
      </c>
      <c r="B416" s="27" t="n">
        <v>-0.430219084218311</v>
      </c>
      <c r="C416" s="30" t="n">
        <f aca="false">($B$7-0.5*$B$8^2)*$B$10+$B$8*SQRT($B$10)*B416</f>
        <v>-0.0260438168436622</v>
      </c>
      <c r="D416" s="38" t="n">
        <f aca="false">$B$6*EXP(C416)</f>
        <v>97.4292398255761</v>
      </c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</row>
    <row r="417" customFormat="false" ht="15" hidden="false" customHeight="false" outlineLevel="0" collapsed="false">
      <c r="A417" s="21" t="n">
        <v>348</v>
      </c>
      <c r="B417" s="27" t="n">
        <v>1.36733237440643</v>
      </c>
      <c r="C417" s="30" t="n">
        <f aca="false">($B$7-0.5*$B$8^2)*$B$10+$B$8*SQRT($B$10)*B417</f>
        <v>0.333466474881285</v>
      </c>
      <c r="D417" s="38" t="n">
        <f aca="false">$B$6*EXP(C417)</f>
        <v>139.579825145504</v>
      </c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</row>
    <row r="418" customFormat="false" ht="15" hidden="false" customHeight="false" outlineLevel="0" collapsed="false">
      <c r="A418" s="21" t="n">
        <v>349</v>
      </c>
      <c r="B418" s="27" t="n">
        <v>-0.265609356497775</v>
      </c>
      <c r="C418" s="30" t="n">
        <f aca="false">($B$7-0.5*$B$8^2)*$B$10+$B$8*SQRT($B$10)*B418</f>
        <v>0.00687812870044506</v>
      </c>
      <c r="D418" s="38" t="n">
        <f aca="false">$B$6*EXP(C418)</f>
        <v>100.690183735354</v>
      </c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</row>
    <row r="419" customFormat="false" ht="15" hidden="false" customHeight="false" outlineLevel="0" collapsed="false">
      <c r="A419" s="21" t="n">
        <v>350</v>
      </c>
      <c r="B419" s="27" t="n">
        <v>1.95140594690732</v>
      </c>
      <c r="C419" s="30" t="n">
        <f aca="false">($B$7-0.5*$B$8^2)*$B$10+$B$8*SQRT($B$10)*B419</f>
        <v>0.450281189381465</v>
      </c>
      <c r="D419" s="38" t="n">
        <f aca="false">$B$6*EXP(C419)</f>
        <v>156.87532402306</v>
      </c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</row>
    <row r="420" customFormat="false" ht="15" hidden="false" customHeight="false" outlineLevel="0" collapsed="false">
      <c r="A420" s="21" t="n">
        <v>351</v>
      </c>
      <c r="B420" s="27" t="n">
        <v>0.26325383200838</v>
      </c>
      <c r="C420" s="30" t="n">
        <f aca="false">($B$7-0.5*$B$8^2)*$B$10+$B$8*SQRT($B$10)*B420</f>
        <v>0.112650766401676</v>
      </c>
      <c r="D420" s="38" t="n">
        <f aca="false">$B$6*EXP(C420)</f>
        <v>111.924098812935</v>
      </c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</row>
    <row r="421" customFormat="false" ht="15" hidden="false" customHeight="false" outlineLevel="0" collapsed="false">
      <c r="A421" s="21" t="n">
        <v>352</v>
      </c>
      <c r="B421" s="27" t="n">
        <v>-0.731750302006122</v>
      </c>
      <c r="C421" s="30" t="n">
        <f aca="false">($B$7-0.5*$B$8^2)*$B$10+$B$8*SQRT($B$10)*B421</f>
        <v>-0.0863500604012244</v>
      </c>
      <c r="D421" s="38" t="n">
        <f aca="false">$B$6*EXP(C421)</f>
        <v>91.7273074030896</v>
      </c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</row>
    <row r="422" customFormat="false" ht="15" hidden="false" customHeight="false" outlineLevel="0" collapsed="false">
      <c r="A422" s="21" t="n">
        <v>353</v>
      </c>
      <c r="B422" s="27" t="n">
        <v>0.000957185253038283</v>
      </c>
      <c r="C422" s="30" t="n">
        <f aca="false">($B$7-0.5*$B$8^2)*$B$10+$B$8*SQRT($B$10)*B422</f>
        <v>0.0601914370506077</v>
      </c>
      <c r="D422" s="38" t="n">
        <f aca="false">$B$6*EXP(C422)</f>
        <v>106.203984086047</v>
      </c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</row>
    <row r="423" customFormat="false" ht="15" hidden="false" customHeight="false" outlineLevel="0" collapsed="false">
      <c r="A423" s="21" t="n">
        <v>354</v>
      </c>
      <c r="B423" s="27" t="n">
        <v>0.428633540137976</v>
      </c>
      <c r="C423" s="30" t="n">
        <f aca="false">($B$7-0.5*$B$8^2)*$B$10+$B$8*SQRT($B$10)*B423</f>
        <v>0.145726708027595</v>
      </c>
      <c r="D423" s="38" t="n">
        <f aca="false">$B$6*EXP(C423)</f>
        <v>115.687997883279</v>
      </c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</row>
    <row r="424" customFormat="false" ht="15" hidden="false" customHeight="false" outlineLevel="0" collapsed="false">
      <c r="A424" s="21" t="n">
        <v>355</v>
      </c>
      <c r="B424" s="27" t="n">
        <v>1.89645813514766</v>
      </c>
      <c r="C424" s="30" t="n">
        <f aca="false">($B$7-0.5*$B$8^2)*$B$10+$B$8*SQRT($B$10)*B424</f>
        <v>0.439291627029532</v>
      </c>
      <c r="D424" s="38" t="n">
        <f aca="false">$B$6*EXP(C424)</f>
        <v>155.160771216296</v>
      </c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</row>
    <row r="425" customFormat="false" ht="15" hidden="false" customHeight="false" outlineLevel="0" collapsed="false">
      <c r="A425" s="21" t="n">
        <v>356</v>
      </c>
      <c r="B425" s="27" t="n">
        <v>0.762902669567234</v>
      </c>
      <c r="C425" s="30" t="n">
        <f aca="false">($B$7-0.5*$B$8^2)*$B$10+$B$8*SQRT($B$10)*B425</f>
        <v>0.212580533913447</v>
      </c>
      <c r="D425" s="38" t="n">
        <f aca="false">$B$6*EXP(C425)</f>
        <v>123.686571919119</v>
      </c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</row>
    <row r="426" customFormat="false" ht="15" hidden="false" customHeight="false" outlineLevel="0" collapsed="false">
      <c r="A426" s="21" t="n">
        <v>357</v>
      </c>
      <c r="B426" s="27" t="n">
        <v>-0.777529524394056</v>
      </c>
      <c r="C426" s="30" t="n">
        <f aca="false">($B$7-0.5*$B$8^2)*$B$10+$B$8*SQRT($B$10)*B426</f>
        <v>-0.0955059048788111</v>
      </c>
      <c r="D426" s="38" t="n">
        <f aca="false">$B$6*EXP(C426)</f>
        <v>90.8912994616742</v>
      </c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</row>
    <row r="427" customFormat="false" ht="15" hidden="false" customHeight="false" outlineLevel="0" collapsed="false">
      <c r="A427" s="21" t="n">
        <v>358</v>
      </c>
      <c r="B427" s="27" t="n">
        <v>1.1060592244328</v>
      </c>
      <c r="C427" s="30" t="n">
        <f aca="false">($B$7-0.5*$B$8^2)*$B$10+$B$8*SQRT($B$10)*B427</f>
        <v>0.28121184488656</v>
      </c>
      <c r="D427" s="38" t="n">
        <f aca="false">$B$6*EXP(C427)</f>
        <v>132.473421238042</v>
      </c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</row>
    <row r="428" customFormat="false" ht="15" hidden="false" customHeight="false" outlineLevel="0" collapsed="false">
      <c r="A428" s="21" t="n">
        <v>359</v>
      </c>
      <c r="B428" s="27" t="n">
        <v>-0.634294035517063</v>
      </c>
      <c r="C428" s="30" t="n">
        <f aca="false">($B$7-0.5*$B$8^2)*$B$10+$B$8*SQRT($B$10)*B428</f>
        <v>-0.0668588071034125</v>
      </c>
      <c r="D428" s="38" t="n">
        <f aca="false">$B$6*EXP(C428)</f>
        <v>93.5327253578328</v>
      </c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</row>
    <row r="429" customFormat="false" ht="15" hidden="false" customHeight="false" outlineLevel="0" collapsed="false">
      <c r="A429" s="21" t="n">
        <v>360</v>
      </c>
      <c r="B429" s="27" t="n">
        <v>-0.723831806738774</v>
      </c>
      <c r="C429" s="30" t="n">
        <f aca="false">($B$7-0.5*$B$8^2)*$B$10+$B$8*SQRT($B$10)*B429</f>
        <v>-0.0847663613477548</v>
      </c>
      <c r="D429" s="38" t="n">
        <f aca="false">$B$6*EXP(C429)</f>
        <v>91.8726909445032</v>
      </c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</row>
    <row r="430" customFormat="false" ht="15" hidden="false" customHeight="false" outlineLevel="0" collapsed="false">
      <c r="A430" s="21" t="n">
        <v>361</v>
      </c>
      <c r="B430" s="27" t="n">
        <v>0.188362765883985</v>
      </c>
      <c r="C430" s="30" t="n">
        <f aca="false">($B$7-0.5*$B$8^2)*$B$10+$B$8*SQRT($B$10)*B430</f>
        <v>0.097672553176797</v>
      </c>
      <c r="D430" s="38" t="n">
        <f aca="false">$B$6*EXP(C430)</f>
        <v>110.260168257258</v>
      </c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</row>
    <row r="431" customFormat="false" ht="15" hidden="false" customHeight="false" outlineLevel="0" collapsed="false">
      <c r="A431" s="21" t="n">
        <v>362</v>
      </c>
      <c r="B431" s="27" t="n">
        <v>-0.750647783352464</v>
      </c>
      <c r="C431" s="30" t="n">
        <f aca="false">($B$7-0.5*$B$8^2)*$B$10+$B$8*SQRT($B$10)*B431</f>
        <v>-0.0901295566704927</v>
      </c>
      <c r="D431" s="38" t="n">
        <f aca="false">$B$6*EXP(C431)</f>
        <v>91.381278705961</v>
      </c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</row>
    <row r="432" customFormat="false" ht="15" hidden="false" customHeight="false" outlineLevel="0" collapsed="false">
      <c r="A432" s="21" t="n">
        <v>363</v>
      </c>
      <c r="B432" s="27" t="n">
        <v>0.664270955030124</v>
      </c>
      <c r="C432" s="30" t="n">
        <f aca="false">($B$7-0.5*$B$8^2)*$B$10+$B$8*SQRT($B$10)*B432</f>
        <v>0.192854191006025</v>
      </c>
      <c r="D432" s="38" t="n">
        <f aca="false">$B$6*EXP(C432)</f>
        <v>121.270595719166</v>
      </c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</row>
    <row r="433" customFormat="false" ht="15" hidden="false" customHeight="false" outlineLevel="0" collapsed="false">
      <c r="A433" s="21" t="n">
        <v>364</v>
      </c>
      <c r="B433" s="27" t="n">
        <v>-0.724742242810514</v>
      </c>
      <c r="C433" s="30" t="n">
        <f aca="false">($B$7-0.5*$B$8^2)*$B$10+$B$8*SQRT($B$10)*B433</f>
        <v>-0.0849484485621029</v>
      </c>
      <c r="D433" s="38" t="n">
        <f aca="false">$B$6*EXP(C433)</f>
        <v>91.8559636250962</v>
      </c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</row>
    <row r="434" customFormat="false" ht="15" hidden="false" customHeight="false" outlineLevel="0" collapsed="false">
      <c r="A434" s="21" t="n">
        <v>365</v>
      </c>
      <c r="B434" s="27" t="n">
        <v>1.81983334065061</v>
      </c>
      <c r="C434" s="30" t="n">
        <f aca="false">($B$7-0.5*$B$8^2)*$B$10+$B$8*SQRT($B$10)*B434</f>
        <v>0.423966668130123</v>
      </c>
      <c r="D434" s="38" t="n">
        <f aca="false">$B$6*EXP(C434)</f>
        <v>152.801066148269</v>
      </c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</row>
    <row r="435" customFormat="false" ht="15" hidden="false" customHeight="false" outlineLevel="0" collapsed="false">
      <c r="A435" s="21" t="n">
        <v>366</v>
      </c>
      <c r="B435" s="27" t="n">
        <v>0.116728777944236</v>
      </c>
      <c r="C435" s="30" t="n">
        <f aca="false">($B$7-0.5*$B$8^2)*$B$10+$B$8*SQRT($B$10)*B435</f>
        <v>0.0833457555888472</v>
      </c>
      <c r="D435" s="38" t="n">
        <f aca="false">$B$6*EXP(C435)</f>
        <v>108.691755140491</v>
      </c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</row>
    <row r="436" customFormat="false" ht="15" hidden="false" customHeight="false" outlineLevel="0" collapsed="false">
      <c r="A436" s="21" t="n">
        <v>367</v>
      </c>
      <c r="B436" s="27" t="n">
        <v>0.329806586931435</v>
      </c>
      <c r="C436" s="30" t="n">
        <f aca="false">($B$7-0.5*$B$8^2)*$B$10+$B$8*SQRT($B$10)*B436</f>
        <v>0.125961317386287</v>
      </c>
      <c r="D436" s="38" t="n">
        <f aca="false">$B$6*EXP(C436)</f>
        <v>113.42382921327</v>
      </c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</row>
    <row r="437" customFormat="false" ht="15" hidden="false" customHeight="false" outlineLevel="0" collapsed="false">
      <c r="A437" s="21" t="n">
        <v>368</v>
      </c>
      <c r="B437" s="27" t="n">
        <v>0.603280831697361</v>
      </c>
      <c r="C437" s="30" t="n">
        <f aca="false">($B$7-0.5*$B$8^2)*$B$10+$B$8*SQRT($B$10)*B437</f>
        <v>0.180656166339472</v>
      </c>
      <c r="D437" s="38" t="n">
        <f aca="false">$B$6*EXP(C437)</f>
        <v>119.800319464642</v>
      </c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</row>
    <row r="438" customFormat="false" ht="15" hidden="false" customHeight="false" outlineLevel="0" collapsed="false">
      <c r="A438" s="21" t="n">
        <v>369</v>
      </c>
      <c r="B438" s="27" t="n">
        <v>0.548517159101485</v>
      </c>
      <c r="C438" s="30" t="n">
        <f aca="false">($B$7-0.5*$B$8^2)*$B$10+$B$8*SQRT($B$10)*B438</f>
        <v>0.169703431820297</v>
      </c>
      <c r="D438" s="38" t="n">
        <f aca="false">$B$6*EXP(C438)</f>
        <v>118.495337973844</v>
      </c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</row>
    <row r="439" customFormat="false" ht="15" hidden="false" customHeight="false" outlineLevel="0" collapsed="false">
      <c r="A439" s="21" t="n">
        <v>370</v>
      </c>
      <c r="B439" s="27" t="n">
        <v>-1.33682627319108</v>
      </c>
      <c r="C439" s="30" t="n">
        <f aca="false">($B$7-0.5*$B$8^2)*$B$10+$B$8*SQRT($B$10)*B439</f>
        <v>-0.207365254638217</v>
      </c>
      <c r="D439" s="38" t="n">
        <f aca="false">$B$6*EXP(C439)</f>
        <v>81.2722745015712</v>
      </c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</row>
    <row r="440" customFormat="false" ht="15" hidden="false" customHeight="false" outlineLevel="0" collapsed="false">
      <c r="A440" s="21" t="n">
        <v>371</v>
      </c>
      <c r="B440" s="27" t="n">
        <v>0.532612966702477</v>
      </c>
      <c r="C440" s="30" t="n">
        <f aca="false">($B$7-0.5*$B$8^2)*$B$10+$B$8*SQRT($B$10)*B440</f>
        <v>0.166522593340495</v>
      </c>
      <c r="D440" s="38" t="n">
        <f aca="false">$B$6*EXP(C440)</f>
        <v>118.119022260179</v>
      </c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</row>
    <row r="441" customFormat="false" ht="15" hidden="false" customHeight="false" outlineLevel="0" collapsed="false">
      <c r="A441" s="21" t="n">
        <v>372</v>
      </c>
      <c r="B441" s="27" t="n">
        <v>-0.711199701383388</v>
      </c>
      <c r="C441" s="30" t="n">
        <f aca="false">($B$7-0.5*$B$8^2)*$B$10+$B$8*SQRT($B$10)*B441</f>
        <v>-0.0822399402766776</v>
      </c>
      <c r="D441" s="38" t="n">
        <f aca="false">$B$6*EXP(C441)</f>
        <v>92.1050934964992</v>
      </c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</row>
    <row r="442" customFormat="false" ht="15" hidden="false" customHeight="false" outlineLevel="0" collapsed="false">
      <c r="A442" s="21" t="n">
        <v>373</v>
      </c>
      <c r="B442" s="27" t="n">
        <v>-1.26409288798643</v>
      </c>
      <c r="C442" s="30" t="n">
        <f aca="false">($B$7-0.5*$B$8^2)*$B$10+$B$8*SQRT($B$10)*B442</f>
        <v>-0.192818577597285</v>
      </c>
      <c r="D442" s="38" t="n">
        <f aca="false">$B$6*EXP(C442)</f>
        <v>82.4631567209208</v>
      </c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</row>
    <row r="443" customFormat="false" ht="15" hidden="false" customHeight="false" outlineLevel="0" collapsed="false">
      <c r="A443" s="21" t="n">
        <v>374</v>
      </c>
      <c r="B443" s="27" t="n">
        <v>0.227791433982812</v>
      </c>
      <c r="C443" s="30" t="n">
        <f aca="false">($B$7-0.5*$B$8^2)*$B$10+$B$8*SQRT($B$10)*B443</f>
        <v>0.105558286796562</v>
      </c>
      <c r="D443" s="38" t="n">
        <f aca="false">$B$6*EXP(C443)</f>
        <v>111.133087855193</v>
      </c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</row>
    <row r="444" customFormat="false" ht="15" hidden="false" customHeight="false" outlineLevel="0" collapsed="false">
      <c r="A444" s="21" t="n">
        <v>375</v>
      </c>
      <c r="B444" s="27" t="n">
        <v>0.970134587654694</v>
      </c>
      <c r="C444" s="30" t="n">
        <f aca="false">($B$7-0.5*$B$8^2)*$B$10+$B$8*SQRT($B$10)*B444</f>
        <v>0.254026917530939</v>
      </c>
      <c r="D444" s="38" t="n">
        <f aca="false">$B$6*EXP(C444)</f>
        <v>128.920650605677</v>
      </c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</row>
    <row r="445" customFormat="false" ht="15" hidden="false" customHeight="false" outlineLevel="0" collapsed="false">
      <c r="A445" s="21" t="n">
        <v>376</v>
      </c>
      <c r="B445" s="27" t="n">
        <v>0.58370736852129</v>
      </c>
      <c r="C445" s="30" t="n">
        <f aca="false">($B$7-0.5*$B$8^2)*$B$10+$B$8*SQRT($B$10)*B445</f>
        <v>0.176741473704258</v>
      </c>
      <c r="D445" s="38" t="n">
        <f aca="false">$B$6*EXP(C445)</f>
        <v>119.332254798738</v>
      </c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</row>
    <row r="446" customFormat="false" ht="15" hidden="false" customHeight="false" outlineLevel="0" collapsed="false">
      <c r="A446" s="21" t="n">
        <v>377</v>
      </c>
      <c r="B446" s="27" t="n">
        <v>0.157821798273817</v>
      </c>
      <c r="C446" s="30" t="n">
        <f aca="false">($B$7-0.5*$B$8^2)*$B$10+$B$8*SQRT($B$10)*B446</f>
        <v>0.0915643596547634</v>
      </c>
      <c r="D446" s="38" t="n">
        <f aca="false">$B$6*EXP(C446)</f>
        <v>109.588730535155</v>
      </c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</row>
    <row r="447" customFormat="false" ht="15" hidden="false" customHeight="false" outlineLevel="0" collapsed="false">
      <c r="A447" s="21" t="n">
        <v>378</v>
      </c>
      <c r="B447" s="27" t="n">
        <v>0.329131416195206</v>
      </c>
      <c r="C447" s="30" t="n">
        <f aca="false">($B$7-0.5*$B$8^2)*$B$10+$B$8*SQRT($B$10)*B447</f>
        <v>0.125826283239041</v>
      </c>
      <c r="D447" s="38" t="n">
        <f aca="false">$B$6*EXP(C447)</f>
        <v>113.408514157265</v>
      </c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</row>
    <row r="448" customFormat="false" ht="15" hidden="false" customHeight="false" outlineLevel="0" collapsed="false">
      <c r="A448" s="21" t="n">
        <v>379</v>
      </c>
      <c r="B448" s="27" t="n">
        <v>1.19370637514221</v>
      </c>
      <c r="C448" s="30" t="n">
        <f aca="false">($B$7-0.5*$B$8^2)*$B$10+$B$8*SQRT($B$10)*B448</f>
        <v>0.298741275028442</v>
      </c>
      <c r="D448" s="38" t="n">
        <f aca="false">$B$6*EXP(C448)</f>
        <v>134.816077548872</v>
      </c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</row>
    <row r="449" customFormat="false" ht="15" hidden="false" customHeight="false" outlineLevel="0" collapsed="false">
      <c r="A449" s="21" t="n">
        <v>380</v>
      </c>
      <c r="B449" s="27" t="n">
        <v>-0.230941098501893</v>
      </c>
      <c r="C449" s="30" t="n">
        <f aca="false">($B$7-0.5*$B$8^2)*$B$10+$B$8*SQRT($B$10)*B449</f>
        <v>0.0138117802996215</v>
      </c>
      <c r="D449" s="38" t="n">
        <f aca="false">$B$6*EXP(C449)</f>
        <v>101.390760359233</v>
      </c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</row>
    <row r="450" customFormat="false" ht="15" hidden="false" customHeight="false" outlineLevel="0" collapsed="false">
      <c r="A450" s="21" t="n">
        <v>381</v>
      </c>
      <c r="B450" s="27" t="n">
        <v>1.08018853117381</v>
      </c>
      <c r="C450" s="30" t="n">
        <f aca="false">($B$7-0.5*$B$8^2)*$B$10+$B$8*SQRT($B$10)*B450</f>
        <v>0.276037706234762</v>
      </c>
      <c r="D450" s="38" t="n">
        <f aca="false">$B$6*EXP(C450)</f>
        <v>131.789755604509</v>
      </c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</row>
    <row r="451" customFormat="false" ht="15" hidden="false" customHeight="false" outlineLevel="0" collapsed="false">
      <c r="A451" s="21" t="n">
        <v>382</v>
      </c>
      <c r="B451" s="27" t="n">
        <v>0.0784365169654643</v>
      </c>
      <c r="C451" s="30" t="n">
        <f aca="false">($B$7-0.5*$B$8^2)*$B$10+$B$8*SQRT($B$10)*B451</f>
        <v>0.0756873033930929</v>
      </c>
      <c r="D451" s="38" t="n">
        <f aca="false">$B$6*EXP(C451)</f>
        <v>107.86252389659</v>
      </c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</row>
    <row r="452" customFormat="false" ht="15" hidden="false" customHeight="false" outlineLevel="0" collapsed="false">
      <c r="A452" s="21" t="n">
        <v>383</v>
      </c>
      <c r="B452" s="27" t="n">
        <v>1.07102350404886</v>
      </c>
      <c r="C452" s="30" t="n">
        <f aca="false">($B$7-0.5*$B$8^2)*$B$10+$B$8*SQRT($B$10)*B452</f>
        <v>0.274204700809773</v>
      </c>
      <c r="D452" s="38" t="n">
        <f aca="false">$B$6*EXP(C452)</f>
        <v>131.548405533099</v>
      </c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</row>
    <row r="453" customFormat="false" ht="15" hidden="false" customHeight="false" outlineLevel="0" collapsed="false">
      <c r="A453" s="21" t="n">
        <v>384</v>
      </c>
      <c r="B453" s="27" t="n">
        <v>1.53369641406441</v>
      </c>
      <c r="C453" s="30" t="n">
        <f aca="false">($B$7-0.5*$B$8^2)*$B$10+$B$8*SQRT($B$10)*B453</f>
        <v>0.366739282812883</v>
      </c>
      <c r="D453" s="38" t="n">
        <f aca="false">$B$6*EXP(C453)</f>
        <v>144.302164952192</v>
      </c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</row>
    <row r="454" customFormat="false" ht="15" hidden="false" customHeight="false" outlineLevel="0" collapsed="false">
      <c r="A454" s="21" t="n">
        <v>385</v>
      </c>
      <c r="B454" s="27" t="n">
        <v>1.35824357751963</v>
      </c>
      <c r="C454" s="30" t="n">
        <f aca="false">($B$7-0.5*$B$8^2)*$B$10+$B$8*SQRT($B$10)*B454</f>
        <v>0.331648715503926</v>
      </c>
      <c r="D454" s="38" t="n">
        <f aca="false">$B$6*EXP(C454)</f>
        <v>139.326333073051</v>
      </c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</row>
    <row r="455" customFormat="false" ht="15" hidden="false" customHeight="false" outlineLevel="0" collapsed="false">
      <c r="A455" s="21" t="n">
        <v>386</v>
      </c>
      <c r="B455" s="27" t="n">
        <v>0.486730151683011</v>
      </c>
      <c r="C455" s="30" t="n">
        <f aca="false">($B$7-0.5*$B$8^2)*$B$10+$B$8*SQRT($B$10)*B455</f>
        <v>0.157346030336602</v>
      </c>
      <c r="D455" s="38" t="n">
        <f aca="false">$B$6*EXP(C455)</f>
        <v>117.040053793097</v>
      </c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</row>
    <row r="456" customFormat="false" ht="15" hidden="false" customHeight="false" outlineLevel="0" collapsed="false">
      <c r="A456" s="21" t="n">
        <v>387</v>
      </c>
      <c r="B456" s="27" t="n">
        <v>0.956275426888109</v>
      </c>
      <c r="C456" s="30" t="n">
        <f aca="false">($B$7-0.5*$B$8^2)*$B$10+$B$8*SQRT($B$10)*B456</f>
        <v>0.251255085377622</v>
      </c>
      <c r="D456" s="38" t="n">
        <f aca="false">$B$6*EXP(C456)</f>
        <v>128.563798995961</v>
      </c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</row>
    <row r="457" customFormat="false" ht="15" hidden="false" customHeight="false" outlineLevel="0" collapsed="false">
      <c r="A457" s="21" t="n">
        <v>388</v>
      </c>
      <c r="B457" s="27" t="n">
        <v>-0.130108825364582</v>
      </c>
      <c r="C457" s="30" t="n">
        <f aca="false">($B$7-0.5*$B$8^2)*$B$10+$B$8*SQRT($B$10)*B457</f>
        <v>0.0339782349270836</v>
      </c>
      <c r="D457" s="38" t="n">
        <f aca="false">$B$6*EXP(C457)</f>
        <v>103.456208916376</v>
      </c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</row>
    <row r="458" customFormat="false" ht="15" hidden="false" customHeight="false" outlineLevel="0" collapsed="false">
      <c r="A458" s="21" t="n">
        <v>389</v>
      </c>
      <c r="B458" s="27" t="n">
        <v>-0.841097748518203</v>
      </c>
      <c r="C458" s="30" t="n">
        <f aca="false">($B$7-0.5*$B$8^2)*$B$10+$B$8*SQRT($B$10)*B458</f>
        <v>-0.108219549703641</v>
      </c>
      <c r="D458" s="38" t="n">
        <f aca="false">$B$6*EXP(C458)</f>
        <v>89.7430544189831</v>
      </c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</row>
    <row r="459" customFormat="false" ht="15" hidden="false" customHeight="false" outlineLevel="0" collapsed="false">
      <c r="A459" s="21" t="n">
        <v>390</v>
      </c>
      <c r="B459" s="27" t="n">
        <v>0.729483519623686</v>
      </c>
      <c r="C459" s="30" t="n">
        <f aca="false">($B$7-0.5*$B$8^2)*$B$10+$B$8*SQRT($B$10)*B459</f>
        <v>0.205896703924737</v>
      </c>
      <c r="D459" s="38" t="n">
        <f aca="false">$B$6*EXP(C459)</f>
        <v>122.862628516709</v>
      </c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</row>
    <row r="460" customFormat="false" ht="15" hidden="false" customHeight="false" outlineLevel="0" collapsed="false">
      <c r="A460" s="21" t="n">
        <v>391</v>
      </c>
      <c r="B460" s="27" t="n">
        <v>1.90430792633527</v>
      </c>
      <c r="C460" s="30" t="n">
        <f aca="false">($B$7-0.5*$B$8^2)*$B$10+$B$8*SQRT($B$10)*B460</f>
        <v>0.440861585267053</v>
      </c>
      <c r="D460" s="38" t="n">
        <f aca="false">$B$6*EXP(C460)</f>
        <v>155.404558465033</v>
      </c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</row>
    <row r="461" customFormat="false" ht="15" hidden="false" customHeight="false" outlineLevel="0" collapsed="false">
      <c r="A461" s="21" t="n">
        <v>392</v>
      </c>
      <c r="B461" s="27" t="n">
        <v>0.260422988000917</v>
      </c>
      <c r="C461" s="30" t="n">
        <f aca="false">($B$7-0.5*$B$8^2)*$B$10+$B$8*SQRT($B$10)*B461</f>
        <v>0.112084597600183</v>
      </c>
      <c r="D461" s="38" t="n">
        <f aca="false">$B$6*EXP(C461)</f>
        <v>111.86074881514</v>
      </c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</row>
    <row r="462" customFormat="false" ht="15" hidden="false" customHeight="false" outlineLevel="0" collapsed="false">
      <c r="A462" s="21" t="n">
        <v>393</v>
      </c>
      <c r="B462" s="27" t="n">
        <v>-0.916419524031843</v>
      </c>
      <c r="C462" s="30" t="n">
        <f aca="false">($B$7-0.5*$B$8^2)*$B$10+$B$8*SQRT($B$10)*B462</f>
        <v>-0.123283904806369</v>
      </c>
      <c r="D462" s="38" t="n">
        <f aca="false">$B$6*EXP(C462)</f>
        <v>88.4012651490234</v>
      </c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</row>
    <row r="463" customFormat="false" ht="15" hidden="false" customHeight="false" outlineLevel="0" collapsed="false">
      <c r="A463" s="21" t="n">
        <v>394</v>
      </c>
      <c r="B463" s="27" t="n">
        <v>1.32519814242939</v>
      </c>
      <c r="C463" s="30" t="n">
        <f aca="false">($B$7-0.5*$B$8^2)*$B$10+$B$8*SQRT($B$10)*B463</f>
        <v>0.325039628485877</v>
      </c>
      <c r="D463" s="38" t="n">
        <f aca="false">$B$6*EXP(C463)</f>
        <v>138.408549410643</v>
      </c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</row>
    <row r="464" customFormat="false" ht="15" hidden="false" customHeight="false" outlineLevel="0" collapsed="false">
      <c r="A464" s="21" t="n">
        <v>395</v>
      </c>
      <c r="B464" s="27" t="n">
        <v>0.924750101529251</v>
      </c>
      <c r="C464" s="30" t="n">
        <f aca="false">($B$7-0.5*$B$8^2)*$B$10+$B$8*SQRT($B$10)*B464</f>
        <v>0.24495002030585</v>
      </c>
      <c r="D464" s="38" t="n">
        <f aca="false">$B$6*EXP(C464)</f>
        <v>127.755745967812</v>
      </c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</row>
    <row r="465" customFormat="false" ht="15" hidden="false" customHeight="false" outlineLevel="0" collapsed="false">
      <c r="A465" s="21" t="n">
        <v>396</v>
      </c>
      <c r="B465" s="27" t="n">
        <v>-0.129896738844254</v>
      </c>
      <c r="C465" s="30" t="n">
        <f aca="false">($B$7-0.5*$B$8^2)*$B$10+$B$8*SQRT($B$10)*B465</f>
        <v>0.0340206522311492</v>
      </c>
      <c r="D465" s="38" t="n">
        <f aca="false">$B$6*EXP(C465)</f>
        <v>103.460597342919</v>
      </c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</row>
    <row r="466" customFormat="false" ht="15" hidden="false" customHeight="false" outlineLevel="0" collapsed="false">
      <c r="A466" s="21" t="n">
        <v>397</v>
      </c>
      <c r="B466" s="27" t="n">
        <v>0.890342415049413</v>
      </c>
      <c r="C466" s="30" t="n">
        <f aca="false">($B$7-0.5*$B$8^2)*$B$10+$B$8*SQRT($B$10)*B466</f>
        <v>0.238068483009883</v>
      </c>
      <c r="D466" s="38" t="n">
        <f aca="false">$B$6*EXP(C466)</f>
        <v>126.879608082424</v>
      </c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</row>
    <row r="467" customFormat="false" ht="15" hidden="false" customHeight="false" outlineLevel="0" collapsed="false">
      <c r="A467" s="21" t="n">
        <v>398</v>
      </c>
      <c r="B467" s="27" t="n">
        <v>-1.34975688832708</v>
      </c>
      <c r="C467" s="30" t="n">
        <f aca="false">($B$7-0.5*$B$8^2)*$B$10+$B$8*SQRT($B$10)*B467</f>
        <v>-0.209951377665416</v>
      </c>
      <c r="D467" s="38" t="n">
        <f aca="false">$B$6*EXP(C467)</f>
        <v>81.0623659426783</v>
      </c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</row>
    <row r="468" customFormat="false" ht="15" hidden="false" customHeight="false" outlineLevel="0" collapsed="false">
      <c r="A468" s="21" t="n">
        <v>399</v>
      </c>
      <c r="B468" s="27" t="n">
        <v>-0.523491761376748</v>
      </c>
      <c r="C468" s="30" t="n">
        <f aca="false">($B$7-0.5*$B$8^2)*$B$10+$B$8*SQRT($B$10)*B468</f>
        <v>-0.0446983522753496</v>
      </c>
      <c r="D468" s="38" t="n">
        <f aca="false">$B$6*EXP(C468)</f>
        <v>95.6285899796391</v>
      </c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</row>
    <row r="469" customFormat="false" ht="15" hidden="false" customHeight="false" outlineLevel="0" collapsed="false">
      <c r="A469" s="21" t="n">
        <v>400</v>
      </c>
      <c r="B469" s="27" t="n">
        <v>-1.55662580974902</v>
      </c>
      <c r="C469" s="30" t="n">
        <f aca="false">($B$7-0.5*$B$8^2)*$B$10+$B$8*SQRT($B$10)*B469</f>
        <v>-0.251325161949804</v>
      </c>
      <c r="D469" s="38" t="n">
        <f aca="false">$B$6*EXP(C469)</f>
        <v>77.7769429413439</v>
      </c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</row>
    <row r="470" customFormat="false" ht="15" hidden="false" customHeight="false" outlineLevel="0" collapsed="false">
      <c r="A470" s="21" t="n">
        <v>401</v>
      </c>
      <c r="B470" s="27" t="n">
        <v>-1.00103990298222</v>
      </c>
      <c r="C470" s="30" t="n">
        <f aca="false">($B$7-0.5*$B$8^2)*$B$10+$B$8*SQRT($B$10)*B470</f>
        <v>-0.140207980596445</v>
      </c>
      <c r="D470" s="38" t="n">
        <f aca="false">$B$6*EXP(C470)</f>
        <v>86.9177444555629</v>
      </c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</row>
    <row r="471" customFormat="false" ht="15" hidden="false" customHeight="false" outlineLevel="0" collapsed="false">
      <c r="A471" s="21" t="n">
        <v>402</v>
      </c>
      <c r="B471" s="27" t="n">
        <v>0.0814280669228242</v>
      </c>
      <c r="C471" s="30" t="n">
        <f aca="false">($B$7-0.5*$B$8^2)*$B$10+$B$8*SQRT($B$10)*B471</f>
        <v>0.0762856133845649</v>
      </c>
      <c r="D471" s="38" t="n">
        <f aca="false">$B$6*EXP(C471)</f>
        <v>107.927078432229</v>
      </c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</row>
    <row r="472" customFormat="false" ht="15" hidden="false" customHeight="false" outlineLevel="0" collapsed="false">
      <c r="A472" s="21" t="n">
        <v>403</v>
      </c>
      <c r="B472" s="27" t="n">
        <v>-0.598954646600941</v>
      </c>
      <c r="C472" s="30" t="n">
        <f aca="false">($B$7-0.5*$B$8^2)*$B$10+$B$8*SQRT($B$10)*B472</f>
        <v>-0.0597909293201883</v>
      </c>
      <c r="D472" s="38" t="n">
        <f aca="false">$B$6*EXP(C472)</f>
        <v>94.1961449519465</v>
      </c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</row>
    <row r="473" customFormat="false" ht="15" hidden="false" customHeight="false" outlineLevel="0" collapsed="false">
      <c r="A473" s="21" t="n">
        <v>404</v>
      </c>
      <c r="B473" s="27" t="n">
        <v>-2.71603701520838</v>
      </c>
      <c r="C473" s="30" t="n">
        <f aca="false">($B$7-0.5*$B$8^2)*$B$10+$B$8*SQRT($B$10)*B473</f>
        <v>-0.483207403041677</v>
      </c>
      <c r="D473" s="38" t="n">
        <f aca="false">$B$6*EXP(C473)</f>
        <v>61.6801883519695</v>
      </c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</row>
    <row r="474" customFormat="false" ht="15" hidden="false" customHeight="false" outlineLevel="0" collapsed="false">
      <c r="A474" s="21" t="n">
        <v>405</v>
      </c>
      <c r="B474" s="27" t="n">
        <v>1.54874157464051</v>
      </c>
      <c r="C474" s="30" t="n">
        <f aca="false">($B$7-0.5*$B$8^2)*$B$10+$B$8*SQRT($B$10)*B474</f>
        <v>0.369748314928101</v>
      </c>
      <c r="D474" s="38" t="n">
        <f aca="false">$B$6*EXP(C474)</f>
        <v>144.737028732254</v>
      </c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</row>
    <row r="475" customFormat="false" ht="15" hidden="false" customHeight="false" outlineLevel="0" collapsed="false">
      <c r="A475" s="21" t="n">
        <v>406</v>
      </c>
      <c r="B475" s="27" t="n">
        <v>0.906329102537957</v>
      </c>
      <c r="C475" s="30" t="n">
        <f aca="false">($B$7-0.5*$B$8^2)*$B$10+$B$8*SQRT($B$10)*B475</f>
        <v>0.241265820507591</v>
      </c>
      <c r="D475" s="38" t="n">
        <f aca="false">$B$6*EXP(C475)</f>
        <v>127.285934245825</v>
      </c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</row>
    <row r="476" customFormat="false" ht="15" hidden="false" customHeight="false" outlineLevel="0" collapsed="false">
      <c r="A476" s="21" t="n">
        <v>407</v>
      </c>
      <c r="B476" s="27" t="n">
        <v>-1.53592189767161</v>
      </c>
      <c r="C476" s="30" t="n">
        <f aca="false">($B$7-0.5*$B$8^2)*$B$10+$B$8*SQRT($B$10)*B476</f>
        <v>-0.247184379534323</v>
      </c>
      <c r="D476" s="38" t="n">
        <f aca="false">$B$6*EXP(C476)</f>
        <v>78.0996680451003</v>
      </c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</row>
    <row r="477" customFormat="false" ht="15" hidden="false" customHeight="false" outlineLevel="0" collapsed="false">
      <c r="A477" s="21" t="n">
        <v>408</v>
      </c>
      <c r="B477" s="27" t="n">
        <v>0.239670072615619</v>
      </c>
      <c r="C477" s="30" t="n">
        <f aca="false">($B$7-0.5*$B$8^2)*$B$10+$B$8*SQRT($B$10)*B477</f>
        <v>0.107934014523124</v>
      </c>
      <c r="D477" s="38" t="n">
        <f aca="false">$B$6*EXP(C477)</f>
        <v>111.397423684</v>
      </c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</row>
    <row r="478" customFormat="false" ht="15" hidden="false" customHeight="false" outlineLevel="0" collapsed="false">
      <c r="A478" s="21" t="n">
        <v>409</v>
      </c>
      <c r="B478" s="27" t="n">
        <v>-1.52424398473316</v>
      </c>
      <c r="C478" s="30" t="n">
        <f aca="false">($B$7-0.5*$B$8^2)*$B$10+$B$8*SQRT($B$10)*B478</f>
        <v>-0.244848796946632</v>
      </c>
      <c r="D478" s="38" t="n">
        <f aca="false">$B$6*EXP(C478)</f>
        <v>78.2822894505624</v>
      </c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</row>
    <row r="479" customFormat="false" ht="15" hidden="false" customHeight="false" outlineLevel="0" collapsed="false">
      <c r="A479" s="21" t="n">
        <v>410</v>
      </c>
      <c r="B479" s="27" t="n">
        <v>-0.154946301522217</v>
      </c>
      <c r="C479" s="30" t="n">
        <f aca="false">($B$7-0.5*$B$8^2)*$B$10+$B$8*SQRT($B$10)*B479</f>
        <v>0.0290107396955566</v>
      </c>
      <c r="D479" s="38" t="n">
        <f aca="false">$B$6*EXP(C479)</f>
        <v>102.943565024124</v>
      </c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</row>
    <row r="480" customFormat="false" ht="15" hidden="false" customHeight="false" outlineLevel="0" collapsed="false">
      <c r="A480" s="21" t="n">
        <v>411</v>
      </c>
      <c r="B480" s="27" t="n">
        <v>-1.31292436480495</v>
      </c>
      <c r="C480" s="30" t="n">
        <f aca="false">($B$7-0.5*$B$8^2)*$B$10+$B$8*SQRT($B$10)*B480</f>
        <v>-0.20258487296099</v>
      </c>
      <c r="D480" s="38" t="n">
        <f aca="false">$B$6*EXP(C480)</f>
        <v>81.6617170939517</v>
      </c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</row>
    <row r="481" customFormat="false" ht="15" hidden="false" customHeight="false" outlineLevel="0" collapsed="false">
      <c r="A481" s="21" t="n">
        <v>412</v>
      </c>
      <c r="B481" s="27" t="n">
        <v>-1.01599991681763</v>
      </c>
      <c r="C481" s="30" t="n">
        <f aca="false">($B$7-0.5*$B$8^2)*$B$10+$B$8*SQRT($B$10)*B481</f>
        <v>-0.143199983363526</v>
      </c>
      <c r="D481" s="38" t="n">
        <f aca="false">$B$6*EXP(C481)</f>
        <v>86.6580749832484</v>
      </c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</row>
    <row r="482" customFormat="false" ht="15" hidden="false" customHeight="false" outlineLevel="0" collapsed="false">
      <c r="A482" s="21" t="n">
        <v>413</v>
      </c>
      <c r="B482" s="27" t="n">
        <v>-0.581664374351501</v>
      </c>
      <c r="C482" s="30" t="n">
        <f aca="false">($B$7-0.5*$B$8^2)*$B$10+$B$8*SQRT($B$10)*B482</f>
        <v>-0.0563328748703001</v>
      </c>
      <c r="D482" s="38" t="n">
        <f aca="false">$B$6*EXP(C482)</f>
        <v>94.5224442052914</v>
      </c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</row>
    <row r="483" customFormat="false" ht="15" hidden="false" customHeight="false" outlineLevel="0" collapsed="false">
      <c r="A483" s="21" t="n">
        <v>414</v>
      </c>
      <c r="B483" s="27" t="n">
        <v>-0.207561838424907</v>
      </c>
      <c r="C483" s="30" t="n">
        <f aca="false">($B$7-0.5*$B$8^2)*$B$10+$B$8*SQRT($B$10)*B483</f>
        <v>0.0184876323150187</v>
      </c>
      <c r="D483" s="38" t="n">
        <f aca="false">$B$6*EXP(C483)</f>
        <v>101.86595866308</v>
      </c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</row>
    <row r="484" customFormat="false" ht="15" hidden="false" customHeight="false" outlineLevel="0" collapsed="false">
      <c r="A484" s="21" t="n">
        <v>415</v>
      </c>
      <c r="B484" s="27" t="n">
        <v>1.77655720267602</v>
      </c>
      <c r="C484" s="30" t="n">
        <f aca="false">($B$7-0.5*$B$8^2)*$B$10+$B$8*SQRT($B$10)*B484</f>
        <v>0.415311440535203</v>
      </c>
      <c r="D484" s="38" t="n">
        <f aca="false">$B$6*EXP(C484)</f>
        <v>151.4842450577</v>
      </c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</row>
    <row r="485" customFormat="false" ht="15" hidden="false" customHeight="false" outlineLevel="0" collapsed="false">
      <c r="A485" s="21" t="n">
        <v>416</v>
      </c>
      <c r="B485" s="27" t="n">
        <v>0.540545908827737</v>
      </c>
      <c r="C485" s="30" t="n">
        <f aca="false">($B$7-0.5*$B$8^2)*$B$10+$B$8*SQRT($B$10)*B485</f>
        <v>0.168109181765547</v>
      </c>
      <c r="D485" s="38" t="n">
        <f aca="false">$B$6*EXP(C485)</f>
        <v>118.306577280644</v>
      </c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</row>
    <row r="486" customFormat="false" ht="15" hidden="false" customHeight="false" outlineLevel="0" collapsed="false">
      <c r="A486" s="21" t="n">
        <v>417</v>
      </c>
      <c r="B486" s="27" t="n">
        <v>-1.08915259098073</v>
      </c>
      <c r="C486" s="30" t="n">
        <f aca="false">($B$7-0.5*$B$8^2)*$B$10+$B$8*SQRT($B$10)*B486</f>
        <v>-0.157830518196145</v>
      </c>
      <c r="D486" s="38" t="n">
        <f aca="false">$B$6*EXP(C486)</f>
        <v>85.3994506233469</v>
      </c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</row>
    <row r="487" customFormat="false" ht="15" hidden="false" customHeight="false" outlineLevel="0" collapsed="false">
      <c r="A487" s="21" t="n">
        <v>418</v>
      </c>
      <c r="B487" s="27" t="n">
        <v>-0.32485695088494</v>
      </c>
      <c r="C487" s="30" t="n">
        <f aca="false">($B$7-0.5*$B$8^2)*$B$10+$B$8*SQRT($B$10)*B487</f>
        <v>-0.00497139017698801</v>
      </c>
      <c r="D487" s="38" t="n">
        <f aca="false">$B$6*EXP(C487)</f>
        <v>99.5040946730831</v>
      </c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</row>
    <row r="488" customFormat="false" ht="15" hidden="false" customHeight="false" outlineLevel="0" collapsed="false">
      <c r="A488" s="21" t="n">
        <v>419</v>
      </c>
      <c r="B488" s="27" t="n">
        <v>-0.331704678236376</v>
      </c>
      <c r="C488" s="30" t="n">
        <f aca="false">($B$7-0.5*$B$8^2)*$B$10+$B$8*SQRT($B$10)*B488</f>
        <v>-0.00634093564727527</v>
      </c>
      <c r="D488" s="38" t="n">
        <f aca="false">$B$6*EXP(C488)</f>
        <v>99.3679125660283</v>
      </c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</row>
    <row r="489" customFormat="false" ht="15" hidden="false" customHeight="false" outlineLevel="0" collapsed="false">
      <c r="A489" s="21" t="n">
        <v>420</v>
      </c>
      <c r="B489" s="27" t="n">
        <v>-0.0898627453145692</v>
      </c>
      <c r="C489" s="30" t="n">
        <f aca="false">($B$7-0.5*$B$8^2)*$B$10+$B$8*SQRT($B$10)*B489</f>
        <v>0.0420274509370862</v>
      </c>
      <c r="D489" s="38" t="n">
        <f aca="false">$B$6*EXP(C489)</f>
        <v>104.292310757443</v>
      </c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</row>
    <row r="490" customFormat="false" ht="15" hidden="false" customHeight="false" outlineLevel="0" collapsed="false">
      <c r="A490" s="21" t="n">
        <v>421</v>
      </c>
      <c r="B490" s="27" t="n">
        <v>2.62478231270939</v>
      </c>
      <c r="C490" s="30" t="n">
        <f aca="false">($B$7-0.5*$B$8^2)*$B$10+$B$8*SQRT($B$10)*B490</f>
        <v>0.584956462541877</v>
      </c>
      <c r="D490" s="38" t="n">
        <f aca="false">$B$6*EXP(C490)</f>
        <v>179.491283799622</v>
      </c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</row>
    <row r="491" customFormat="false" ht="15" hidden="false" customHeight="false" outlineLevel="0" collapsed="false">
      <c r="A491" s="21" t="n">
        <v>422</v>
      </c>
      <c r="B491" s="27" t="n">
        <v>-0.951453115548954</v>
      </c>
      <c r="C491" s="30" t="n">
        <f aca="false">($B$7-0.5*$B$8^2)*$B$10+$B$8*SQRT($B$10)*B491</f>
        <v>-0.130290623109791</v>
      </c>
      <c r="D491" s="38" t="n">
        <f aca="false">$B$6*EXP(C491)</f>
        <v>87.7840273174899</v>
      </c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</row>
    <row r="492" customFormat="false" ht="15" hidden="false" customHeight="false" outlineLevel="0" collapsed="false">
      <c r="A492" s="21" t="n">
        <v>423</v>
      </c>
      <c r="B492" s="27" t="n">
        <v>-0.244102449526629</v>
      </c>
      <c r="C492" s="30" t="n">
        <f aca="false">($B$7-0.5*$B$8^2)*$B$10+$B$8*SQRT($B$10)*B492</f>
        <v>0.0111795100946741</v>
      </c>
      <c r="D492" s="38" t="n">
        <f aca="false">$B$6*EXP(C492)</f>
        <v>101.124223434185</v>
      </c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</row>
    <row r="493" customFormat="false" ht="15" hidden="false" customHeight="false" outlineLevel="0" collapsed="false">
      <c r="A493" s="21" t="n">
        <v>424</v>
      </c>
      <c r="B493" s="27" t="n">
        <v>1.54541583973533</v>
      </c>
      <c r="C493" s="30" t="n">
        <f aca="false">($B$7-0.5*$B$8^2)*$B$10+$B$8*SQRT($B$10)*B493</f>
        <v>0.369083167947067</v>
      </c>
      <c r="D493" s="38" t="n">
        <f aca="false">$B$6*EXP(C493)</f>
        <v>144.640789344766</v>
      </c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</row>
    <row r="494" customFormat="false" ht="15" hidden="false" customHeight="false" outlineLevel="0" collapsed="false">
      <c r="A494" s="21" t="n">
        <v>425</v>
      </c>
      <c r="B494" s="27" t="n">
        <v>-0.432820491170815</v>
      </c>
      <c r="C494" s="30" t="n">
        <f aca="false">($B$7-0.5*$B$8^2)*$B$10+$B$8*SQRT($B$10)*B494</f>
        <v>-0.0265640982341631</v>
      </c>
      <c r="D494" s="38" t="n">
        <f aca="false">$B$6*EXP(C494)</f>
        <v>97.3785623896107</v>
      </c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</row>
    <row r="495" customFormat="false" ht="15" hidden="false" customHeight="false" outlineLevel="0" collapsed="false">
      <c r="A495" s="21" t="n">
        <v>426</v>
      </c>
      <c r="B495" s="27" t="n">
        <v>-2.25889919593913</v>
      </c>
      <c r="C495" s="30" t="n">
        <f aca="false">($B$7-0.5*$B$8^2)*$B$10+$B$8*SQRT($B$10)*B495</f>
        <v>-0.391779839187826</v>
      </c>
      <c r="D495" s="38" t="n">
        <f aca="false">$B$6*EXP(C495)</f>
        <v>67.5852893904301</v>
      </c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</row>
    <row r="496" customFormat="false" ht="15" hidden="false" customHeight="false" outlineLevel="0" collapsed="false">
      <c r="A496" s="21" t="n">
        <v>427</v>
      </c>
      <c r="B496" s="27" t="n">
        <v>-1.04870584164153</v>
      </c>
      <c r="C496" s="30" t="n">
        <f aca="false">($B$7-0.5*$B$8^2)*$B$10+$B$8*SQRT($B$10)*B496</f>
        <v>-0.149741168328306</v>
      </c>
      <c r="D496" s="38" t="n">
        <f aca="false">$B$6*EXP(C496)</f>
        <v>86.0930783742988</v>
      </c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</row>
    <row r="497" customFormat="false" ht="15" hidden="false" customHeight="false" outlineLevel="0" collapsed="false">
      <c r="A497" s="21" t="n">
        <v>428</v>
      </c>
      <c r="B497" s="27" t="n">
        <v>1.21104241453911</v>
      </c>
      <c r="C497" s="30" t="n">
        <f aca="false">($B$7-0.5*$B$8^2)*$B$10+$B$8*SQRT($B$10)*B497</f>
        <v>0.302208482907821</v>
      </c>
      <c r="D497" s="38" t="n">
        <f aca="false">$B$6*EXP(C497)</f>
        <v>135.28432420037</v>
      </c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</row>
    <row r="498" customFormat="false" ht="15" hidden="false" customHeight="false" outlineLevel="0" collapsed="false">
      <c r="A498" s="21" t="n">
        <v>429</v>
      </c>
      <c r="B498" s="27" t="n">
        <v>-0.952580273381659</v>
      </c>
      <c r="C498" s="30" t="n">
        <f aca="false">($B$7-0.5*$B$8^2)*$B$10+$B$8*SQRT($B$10)*B498</f>
        <v>-0.130516054676332</v>
      </c>
      <c r="D498" s="38" t="n">
        <f aca="false">$B$6*EXP(C498)</f>
        <v>87.7642402570922</v>
      </c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</row>
    <row r="499" customFormat="false" ht="15" hidden="false" customHeight="false" outlineLevel="0" collapsed="false">
      <c r="A499" s="21" t="n">
        <v>430</v>
      </c>
      <c r="B499" s="27" t="n">
        <v>0.602245098702373</v>
      </c>
      <c r="C499" s="30" t="n">
        <f aca="false">($B$7-0.5*$B$8^2)*$B$10+$B$8*SQRT($B$10)*B499</f>
        <v>0.180449019740475</v>
      </c>
      <c r="D499" s="38" t="n">
        <f aca="false">$B$6*EXP(C499)</f>
        <v>119.775505806028</v>
      </c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</row>
    <row r="500" customFormat="false" ht="15" hidden="false" customHeight="false" outlineLevel="0" collapsed="false">
      <c r="A500" s="21" t="n">
        <v>431</v>
      </c>
      <c r="B500" s="27" t="n">
        <v>1.22683453775988</v>
      </c>
      <c r="C500" s="30" t="n">
        <f aca="false">($B$7-0.5*$B$8^2)*$B$10+$B$8*SQRT($B$10)*B500</f>
        <v>0.305366907551977</v>
      </c>
      <c r="D500" s="38" t="n">
        <f aca="false">$B$6*EXP(C500)</f>
        <v>135.712285029141</v>
      </c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</row>
    <row r="501" customFormat="false" ht="15" hidden="false" customHeight="false" outlineLevel="0" collapsed="false">
      <c r="A501" s="21" t="n">
        <v>432</v>
      </c>
      <c r="B501" s="27" t="n">
        <v>-1.71882575232673</v>
      </c>
      <c r="C501" s="30" t="n">
        <f aca="false">($B$7-0.5*$B$8^2)*$B$10+$B$8*SQRT($B$10)*B501</f>
        <v>-0.283765150465346</v>
      </c>
      <c r="D501" s="38" t="n">
        <f aca="false">$B$6*EXP(C501)</f>
        <v>75.2943452363194</v>
      </c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</row>
    <row r="502" customFormat="false" ht="15" hidden="false" customHeight="false" outlineLevel="0" collapsed="false">
      <c r="A502" s="21" t="n">
        <v>433</v>
      </c>
      <c r="B502" s="27" t="n">
        <v>0.252328709919041</v>
      </c>
      <c r="C502" s="30" t="n">
        <f aca="false">($B$7-0.5*$B$8^2)*$B$10+$B$8*SQRT($B$10)*B502</f>
        <v>0.110465741983808</v>
      </c>
      <c r="D502" s="38" t="n">
        <f aca="false">$B$6*EXP(C502)</f>
        <v>111.679808910975</v>
      </c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</row>
    <row r="503" customFormat="false" ht="15" hidden="false" customHeight="false" outlineLevel="0" collapsed="false">
      <c r="A503" s="21" t="n">
        <v>434</v>
      </c>
      <c r="B503" s="27" t="n">
        <v>-0.215390970617254</v>
      </c>
      <c r="C503" s="30" t="n">
        <f aca="false">($B$7-0.5*$B$8^2)*$B$10+$B$8*SQRT($B$10)*B503</f>
        <v>0.0169218058765492</v>
      </c>
      <c r="D503" s="38" t="n">
        <f aca="false">$B$6*EXP(C503)</f>
        <v>101.706579064783</v>
      </c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</row>
    <row r="504" customFormat="false" ht="15" hidden="false" customHeight="false" outlineLevel="0" collapsed="false">
      <c r="A504" s="21" t="n">
        <v>435</v>
      </c>
      <c r="B504" s="27" t="n">
        <v>-1.05608575239336</v>
      </c>
      <c r="C504" s="30" t="n">
        <f aca="false">($B$7-0.5*$B$8^2)*$B$10+$B$8*SQRT($B$10)*B504</f>
        <v>-0.151217150478673</v>
      </c>
      <c r="D504" s="38" t="n">
        <f aca="false">$B$6*EXP(C504)</f>
        <v>85.966100259116</v>
      </c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</row>
    <row r="505" customFormat="false" ht="15" hidden="false" customHeight="false" outlineLevel="0" collapsed="false">
      <c r="A505" s="21" t="n">
        <v>436</v>
      </c>
      <c r="B505" s="27" t="n">
        <v>0.31678162431761</v>
      </c>
      <c r="C505" s="30" t="n">
        <f aca="false">($B$7-0.5*$B$8^2)*$B$10+$B$8*SQRT($B$10)*B505</f>
        <v>0.123356324863522</v>
      </c>
      <c r="D505" s="38" t="n">
        <f aca="false">$B$6*EXP(C505)</f>
        <v>113.12874549857</v>
      </c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</row>
    <row r="506" customFormat="false" ht="15" hidden="false" customHeight="false" outlineLevel="0" collapsed="false">
      <c r="A506" s="21" t="n">
        <v>437</v>
      </c>
      <c r="B506" s="27" t="n">
        <v>1.22510753335756</v>
      </c>
      <c r="C506" s="30" t="n">
        <f aca="false">($B$7-0.5*$B$8^2)*$B$10+$B$8*SQRT($B$10)*B506</f>
        <v>0.305021506671511</v>
      </c>
      <c r="D506" s="38" t="n">
        <f aca="false">$B$6*EXP(C506)</f>
        <v>135.665417980827</v>
      </c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</row>
    <row r="507" customFormat="false" ht="15" hidden="false" customHeight="false" outlineLevel="0" collapsed="false">
      <c r="A507" s="21" t="n">
        <v>438</v>
      </c>
      <c r="B507" s="27" t="n">
        <v>0.270257671426233</v>
      </c>
      <c r="C507" s="30" t="n">
        <f aca="false">($B$7-0.5*$B$8^2)*$B$10+$B$8*SQRT($B$10)*B507</f>
        <v>0.114051534285247</v>
      </c>
      <c r="D507" s="38" t="n">
        <f aca="false">$B$6*EXP(C507)</f>
        <v>112.080988353211</v>
      </c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</row>
    <row r="508" customFormat="false" ht="15" hidden="false" customHeight="false" outlineLevel="0" collapsed="false">
      <c r="A508" s="21" t="n">
        <v>439</v>
      </c>
      <c r="B508" s="27" t="n">
        <v>-0.514004856596403</v>
      </c>
      <c r="C508" s="30" t="n">
        <f aca="false">($B$7-0.5*$B$8^2)*$B$10+$B$8*SQRT($B$10)*B508</f>
        <v>-0.0428009713192807</v>
      </c>
      <c r="D508" s="38" t="n">
        <f aca="false">$B$6*EXP(C508)</f>
        <v>95.8102060881093</v>
      </c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</row>
    <row r="509" customFormat="false" ht="15" hidden="false" customHeight="false" outlineLevel="0" collapsed="false">
      <c r="A509" s="21" t="n">
        <v>440</v>
      </c>
      <c r="B509" s="27" t="n">
        <v>0.71892525814709</v>
      </c>
      <c r="C509" s="30" t="n">
        <f aca="false">($B$7-0.5*$B$8^2)*$B$10+$B$8*SQRT($B$10)*B509</f>
        <v>0.203785051629418</v>
      </c>
      <c r="D509" s="38" t="n">
        <f aca="false">$B$6*EXP(C509)</f>
        <v>122.603459099345</v>
      </c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</row>
    <row r="510" customFormat="false" ht="15" hidden="false" customHeight="false" outlineLevel="0" collapsed="false">
      <c r="A510" s="21" t="n">
        <v>441</v>
      </c>
      <c r="B510" s="27" t="n">
        <v>0.0953349395739306</v>
      </c>
      <c r="C510" s="30" t="n">
        <f aca="false">($B$7-0.5*$B$8^2)*$B$10+$B$8*SQRT($B$10)*B510</f>
        <v>0.0790669879147861</v>
      </c>
      <c r="D510" s="38" t="n">
        <f aca="false">$B$6*EXP(C510)</f>
        <v>108.227681910941</v>
      </c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</row>
    <row r="511" customFormat="false" ht="15" hidden="false" customHeight="false" outlineLevel="0" collapsed="false">
      <c r="A511" s="21" t="n">
        <v>442</v>
      </c>
      <c r="B511" s="27" t="n">
        <v>0.469358503796498</v>
      </c>
      <c r="C511" s="30" t="n">
        <f aca="false">($B$7-0.5*$B$8^2)*$B$10+$B$8*SQRT($B$10)*B511</f>
        <v>0.1538717007593</v>
      </c>
      <c r="D511" s="38" t="n">
        <f aca="false">$B$6*EXP(C511)</f>
        <v>116.63412364836</v>
      </c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</row>
    <row r="512" customFormat="false" ht="15" hidden="false" customHeight="false" outlineLevel="0" collapsed="false">
      <c r="A512" s="21" t="n">
        <v>443</v>
      </c>
      <c r="B512" s="27" t="n">
        <v>1.10926707912605</v>
      </c>
      <c r="C512" s="30" t="n">
        <f aca="false">($B$7-0.5*$B$8^2)*$B$10+$B$8*SQRT($B$10)*B512</f>
        <v>0.281853415825211</v>
      </c>
      <c r="D512" s="38" t="n">
        <f aca="false">$B$6*EXP(C512)</f>
        <v>132.558439604992</v>
      </c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</row>
    <row r="513" customFormat="false" ht="15" hidden="false" customHeight="false" outlineLevel="0" collapsed="false">
      <c r="A513" s="21" t="n">
        <v>444</v>
      </c>
      <c r="B513" s="27" t="n">
        <v>-0.83917700517806</v>
      </c>
      <c r="C513" s="30" t="n">
        <f aca="false">($B$7-0.5*$B$8^2)*$B$10+$B$8*SQRT($B$10)*B513</f>
        <v>-0.107835401035612</v>
      </c>
      <c r="D513" s="38" t="n">
        <f aca="false">$B$6*EXP(C513)</f>
        <v>89.7775357163512</v>
      </c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</row>
    <row r="514" customFormat="false" ht="15" hidden="false" customHeight="false" outlineLevel="0" collapsed="false">
      <c r="A514" s="21" t="n">
        <v>445</v>
      </c>
      <c r="B514" s="27" t="n">
        <v>-0.0562083230149378</v>
      </c>
      <c r="C514" s="30" t="n">
        <f aca="false">($B$7-0.5*$B$8^2)*$B$10+$B$8*SQRT($B$10)*B514</f>
        <v>0.0487583353970124</v>
      </c>
      <c r="D514" s="38" t="n">
        <f aca="false">$B$6*EXP(C514)</f>
        <v>104.996658032082</v>
      </c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</row>
    <row r="515" customFormat="false" ht="15" hidden="false" customHeight="false" outlineLevel="0" collapsed="false">
      <c r="A515" s="21" t="n">
        <v>446</v>
      </c>
      <c r="B515" s="27" t="n">
        <v>-1.1309878900537</v>
      </c>
      <c r="C515" s="30" t="n">
        <f aca="false">($B$7-0.5*$B$8^2)*$B$10+$B$8*SQRT($B$10)*B515</f>
        <v>-0.166197578010739</v>
      </c>
      <c r="D515" s="38" t="n">
        <f aca="false">$B$6*EXP(C515)</f>
        <v>84.6878893011457</v>
      </c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</row>
    <row r="516" customFormat="false" ht="15" hidden="false" customHeight="false" outlineLevel="0" collapsed="false">
      <c r="A516" s="21" t="n">
        <v>447</v>
      </c>
      <c r="B516" s="27" t="n">
        <v>-1.6600998977257</v>
      </c>
      <c r="C516" s="30" t="n">
        <f aca="false">($B$7-0.5*$B$8^2)*$B$10+$B$8*SQRT($B$10)*B516</f>
        <v>-0.272019979545141</v>
      </c>
      <c r="D516" s="38" t="n">
        <f aca="false">$B$6*EXP(C516)</f>
        <v>76.1839039740296</v>
      </c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</row>
    <row r="517" customFormat="false" ht="15" hidden="false" customHeight="false" outlineLevel="0" collapsed="false">
      <c r="A517" s="21" t="n">
        <v>448</v>
      </c>
      <c r="B517" s="27" t="n">
        <v>0.442642863469775</v>
      </c>
      <c r="C517" s="30" t="n">
        <f aca="false">($B$7-0.5*$B$8^2)*$B$10+$B$8*SQRT($B$10)*B517</f>
        <v>0.148528572693955</v>
      </c>
      <c r="D517" s="38" t="n">
        <f aca="false">$B$6*EXP(C517)</f>
        <v>116.012594522445</v>
      </c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</row>
    <row r="518" customFormat="false" ht="15" hidden="false" customHeight="false" outlineLevel="0" collapsed="false">
      <c r="A518" s="21" t="n">
        <v>449</v>
      </c>
      <c r="B518" s="27" t="n">
        <v>-0.730564609813717</v>
      </c>
      <c r="C518" s="30" t="n">
        <f aca="false">($B$7-0.5*$B$8^2)*$B$10+$B$8*SQRT($B$10)*B518</f>
        <v>-0.0861129219627433</v>
      </c>
      <c r="D518" s="38" t="n">
        <f aca="false">$B$6*EXP(C518)</f>
        <v>91.7490620528631</v>
      </c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</row>
    <row r="519" customFormat="false" ht="15" hidden="false" customHeight="false" outlineLevel="0" collapsed="false">
      <c r="A519" s="21" t="n">
        <v>450</v>
      </c>
      <c r="B519" s="27" t="n">
        <v>-1.5847470051403</v>
      </c>
      <c r="C519" s="30" t="n">
        <f aca="false">($B$7-0.5*$B$8^2)*$B$10+$B$8*SQRT($B$10)*B519</f>
        <v>-0.25694940102806</v>
      </c>
      <c r="D519" s="38" t="n">
        <f aca="false">$B$6*EXP(C519)</f>
        <v>77.3407346392023</v>
      </c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</row>
    <row r="520" customFormat="false" ht="15" hidden="false" customHeight="false" outlineLevel="0" collapsed="false">
      <c r="A520" s="21" t="n">
        <v>451</v>
      </c>
      <c r="B520" s="27" t="n">
        <v>-0.24032283415315</v>
      </c>
      <c r="C520" s="30" t="n">
        <f aca="false">($B$7-0.5*$B$8^2)*$B$10+$B$8*SQRT($B$10)*B520</f>
        <v>0.01193543316937</v>
      </c>
      <c r="D520" s="38" t="n">
        <f aca="false">$B$6*EXP(C520)</f>
        <v>101.200694467557</v>
      </c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</row>
    <row r="521" customFormat="false" ht="15" hidden="false" customHeight="false" outlineLevel="0" collapsed="false">
      <c r="A521" s="21" t="n">
        <v>452</v>
      </c>
      <c r="B521" s="27" t="n">
        <v>1.02743449783463</v>
      </c>
      <c r="C521" s="30" t="n">
        <f aca="false">($B$7-0.5*$B$8^2)*$B$10+$B$8*SQRT($B$10)*B521</f>
        <v>0.265486899566926</v>
      </c>
      <c r="D521" s="38" t="n">
        <f aca="false">$B$6*EXP(C521)</f>
        <v>130.406577028404</v>
      </c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</row>
    <row r="522" customFormat="false" ht="15" hidden="false" customHeight="false" outlineLevel="0" collapsed="false">
      <c r="A522" s="21" t="n">
        <v>453</v>
      </c>
      <c r="B522" s="27" t="n">
        <v>1.44199911944796</v>
      </c>
      <c r="C522" s="30" t="n">
        <f aca="false">($B$7-0.5*$B$8^2)*$B$10+$B$8*SQRT($B$10)*B522</f>
        <v>0.348399823889592</v>
      </c>
      <c r="D522" s="38" t="n">
        <f aca="false">$B$6*EXP(C522)</f>
        <v>141.67986064406</v>
      </c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</row>
    <row r="523" customFormat="false" ht="15" hidden="false" customHeight="false" outlineLevel="0" collapsed="false">
      <c r="A523" s="21" t="n">
        <v>454</v>
      </c>
      <c r="B523" s="27" t="n">
        <v>-0.238862382687213</v>
      </c>
      <c r="C523" s="30" t="n">
        <f aca="false">($B$7-0.5*$B$8^2)*$B$10+$B$8*SQRT($B$10)*B523</f>
        <v>0.0122275234625575</v>
      </c>
      <c r="D523" s="38" t="n">
        <f aca="false">$B$6*EXP(C523)</f>
        <v>101.230258525552</v>
      </c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</row>
    <row r="524" customFormat="false" ht="15" hidden="false" customHeight="false" outlineLevel="0" collapsed="false">
      <c r="A524" s="21" t="n">
        <v>455</v>
      </c>
      <c r="B524" s="27" t="n">
        <v>-1.87770368050385</v>
      </c>
      <c r="C524" s="30" t="n">
        <f aca="false">($B$7-0.5*$B$8^2)*$B$10+$B$8*SQRT($B$10)*B524</f>
        <v>-0.315540736100769</v>
      </c>
      <c r="D524" s="38" t="n">
        <f aca="false">$B$6*EXP(C524)</f>
        <v>72.9394357753074</v>
      </c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</row>
    <row r="525" customFormat="false" ht="15" hidden="false" customHeight="false" outlineLevel="0" collapsed="false">
      <c r="A525" s="21" t="n">
        <v>456</v>
      </c>
      <c r="B525" s="27" t="n">
        <v>-0.373686188474237</v>
      </c>
      <c r="C525" s="30" t="n">
        <f aca="false">($B$7-0.5*$B$8^2)*$B$10+$B$8*SQRT($B$10)*B525</f>
        <v>-0.0147372376948474</v>
      </c>
      <c r="D525" s="38" t="n">
        <f aca="false">$B$6*EXP(C525)</f>
        <v>98.5370823898174</v>
      </c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</row>
    <row r="526" customFormat="false" ht="15" hidden="false" customHeight="false" outlineLevel="0" collapsed="false">
      <c r="A526" s="21" t="n">
        <v>457</v>
      </c>
      <c r="B526" s="27" t="n">
        <v>-1.07669232067151</v>
      </c>
      <c r="C526" s="30" t="n">
        <f aca="false">($B$7-0.5*$B$8^2)*$B$10+$B$8*SQRT($B$10)*B526</f>
        <v>-0.155338464134301</v>
      </c>
      <c r="D526" s="38" t="n">
        <f aca="false">$B$6*EXP(C526)</f>
        <v>85.6125360711022</v>
      </c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</row>
    <row r="527" customFormat="false" ht="15" hidden="false" customHeight="false" outlineLevel="0" collapsed="false">
      <c r="A527" s="21" t="n">
        <v>458</v>
      </c>
      <c r="B527" s="27" t="n">
        <v>-0.146620063319935</v>
      </c>
      <c r="C527" s="30" t="n">
        <f aca="false">($B$7-0.5*$B$8^2)*$B$10+$B$8*SQRT($B$10)*B527</f>
        <v>0.0306759873360131</v>
      </c>
      <c r="D527" s="38" t="n">
        <f aca="false">$B$6*EXP(C527)</f>
        <v>103.115134365954</v>
      </c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</row>
    <row r="528" customFormat="false" ht="15" hidden="false" customHeight="false" outlineLevel="0" collapsed="false">
      <c r="A528" s="21" t="n">
        <v>459</v>
      </c>
      <c r="B528" s="27" t="n">
        <v>1.76690004341094</v>
      </c>
      <c r="C528" s="30" t="n">
        <f aca="false">($B$7-0.5*$B$8^2)*$B$10+$B$8*SQRT($B$10)*B528</f>
        <v>0.413380008682188</v>
      </c>
      <c r="D528" s="38" t="n">
        <f aca="false">$B$6*EXP(C528)</f>
        <v>151.191945930355</v>
      </c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</row>
    <row r="529" customFormat="false" ht="15" hidden="false" customHeight="false" outlineLevel="0" collapsed="false">
      <c r="A529" s="21" t="n">
        <v>460</v>
      </c>
      <c r="B529" s="27" t="n">
        <v>-0.90855154316268</v>
      </c>
      <c r="C529" s="30" t="n">
        <f aca="false">($B$7-0.5*$B$8^2)*$B$10+$B$8*SQRT($B$10)*B529</f>
        <v>-0.121710308632536</v>
      </c>
      <c r="D529" s="38" t="n">
        <f aca="false">$B$6*EXP(C529)</f>
        <v>88.5404825488801</v>
      </c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</row>
    <row r="530" customFormat="false" ht="15" hidden="false" customHeight="false" outlineLevel="0" collapsed="false">
      <c r="A530" s="21" t="n">
        <v>461</v>
      </c>
      <c r="B530" s="27" t="n">
        <v>-1.37910607312358</v>
      </c>
      <c r="C530" s="30" t="n">
        <f aca="false">($B$7-0.5*$B$8^2)*$B$10+$B$8*SQRT($B$10)*B530</f>
        <v>-0.215821214624715</v>
      </c>
      <c r="D530" s="38" t="n">
        <f aca="false">$B$6*EXP(C530)</f>
        <v>80.5879368439919</v>
      </c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</row>
    <row r="531" customFormat="false" ht="15" hidden="false" customHeight="false" outlineLevel="0" collapsed="false">
      <c r="A531" s="21" t="n">
        <v>462</v>
      </c>
      <c r="B531" s="27" t="n">
        <v>-0.821302492251833</v>
      </c>
      <c r="C531" s="30" t="n">
        <f aca="false">($B$7-0.5*$B$8^2)*$B$10+$B$8*SQRT($B$10)*B531</f>
        <v>-0.104260498450367</v>
      </c>
      <c r="D531" s="38" t="n">
        <f aca="false">$B$6*EXP(C531)</f>
        <v>90.0990560203464</v>
      </c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</row>
    <row r="532" customFormat="false" ht="15" hidden="false" customHeight="false" outlineLevel="0" collapsed="false">
      <c r="A532" s="21" t="n">
        <v>463</v>
      </c>
      <c r="B532" s="27" t="n">
        <v>-0.0350159092442114</v>
      </c>
      <c r="C532" s="30" t="n">
        <f aca="false">($B$7-0.5*$B$8^2)*$B$10+$B$8*SQRT($B$10)*B532</f>
        <v>0.0529968181511577</v>
      </c>
      <c r="D532" s="38" t="n">
        <f aca="false">$B$6*EXP(C532)</f>
        <v>105.442629008895</v>
      </c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</row>
    <row r="533" customFormat="false" ht="15" hidden="false" customHeight="false" outlineLevel="0" collapsed="false">
      <c r="A533" s="21" t="n">
        <v>464</v>
      </c>
      <c r="B533" s="27" t="n">
        <v>0.293149762021499</v>
      </c>
      <c r="C533" s="30" t="n">
        <f aca="false">($B$7-0.5*$B$8^2)*$B$10+$B$8*SQRT($B$10)*B533</f>
        <v>0.1186299524043</v>
      </c>
      <c r="D533" s="38" t="n">
        <f aca="false">$B$6*EXP(C533)</f>
        <v>112.595318491857</v>
      </c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</row>
    <row r="534" customFormat="false" ht="15" hidden="false" customHeight="false" outlineLevel="0" collapsed="false">
      <c r="A534" s="21" t="n">
        <v>465</v>
      </c>
      <c r="B534" s="27" t="n">
        <v>0.986320724518264</v>
      </c>
      <c r="C534" s="30" t="n">
        <f aca="false">($B$7-0.5*$B$8^2)*$B$10+$B$8*SQRT($B$10)*B534</f>
        <v>0.257264144903653</v>
      </c>
      <c r="D534" s="38" t="n">
        <f aca="false">$B$6*EXP(C534)</f>
        <v>129.338672315327</v>
      </c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</row>
    <row r="535" customFormat="false" ht="15" hidden="false" customHeight="false" outlineLevel="0" collapsed="false">
      <c r="A535" s="21" t="n">
        <v>466</v>
      </c>
      <c r="B535" s="27" t="n">
        <v>1.44437001137516</v>
      </c>
      <c r="C535" s="30" t="n">
        <f aca="false">($B$7-0.5*$B$8^2)*$B$10+$B$8*SQRT($B$10)*B535</f>
        <v>0.348874002275031</v>
      </c>
      <c r="D535" s="38" t="n">
        <f aca="false">$B$6*EXP(C535)</f>
        <v>141.747058102162</v>
      </c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</row>
    <row r="536" customFormat="false" ht="15" hidden="false" customHeight="false" outlineLevel="0" collapsed="false">
      <c r="A536" s="21" t="n">
        <v>467</v>
      </c>
      <c r="B536" s="27" t="n">
        <v>0.0401813156733463</v>
      </c>
      <c r="C536" s="30" t="n">
        <f aca="false">($B$7-0.5*$B$8^2)*$B$10+$B$8*SQRT($B$10)*B536</f>
        <v>0.0680362631346693</v>
      </c>
      <c r="D536" s="38" t="n">
        <f aca="false">$B$6*EXP(C536)</f>
        <v>107.040412398388</v>
      </c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</row>
    <row r="537" customFormat="false" ht="15" hidden="false" customHeight="false" outlineLevel="0" collapsed="false">
      <c r="A537" s="21" t="n">
        <v>468</v>
      </c>
      <c r="B537" s="27" t="n">
        <v>-1.31540638823722</v>
      </c>
      <c r="C537" s="30" t="n">
        <f aca="false">($B$7-0.5*$B$8^2)*$B$10+$B$8*SQRT($B$10)*B537</f>
        <v>-0.203081277647443</v>
      </c>
      <c r="D537" s="38" t="n">
        <f aca="false">$B$6*EXP(C537)</f>
        <v>81.6211898946605</v>
      </c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</row>
    <row r="538" customFormat="false" ht="15" hidden="false" customHeight="false" outlineLevel="0" collapsed="false">
      <c r="A538" s="21" t="n">
        <v>469</v>
      </c>
      <c r="B538" s="27" t="n">
        <v>0.349926160438646</v>
      </c>
      <c r="C538" s="30" t="n">
        <f aca="false">($B$7-0.5*$B$8^2)*$B$10+$B$8*SQRT($B$10)*B538</f>
        <v>0.129985232087729</v>
      </c>
      <c r="D538" s="38" t="n">
        <f aca="false">$B$6*EXP(C538)</f>
        <v>113.881156533115</v>
      </c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</row>
    <row r="539" customFormat="false" ht="15" hidden="false" customHeight="false" outlineLevel="0" collapsed="false">
      <c r="A539" s="21" t="n">
        <v>470</v>
      </c>
      <c r="B539" s="27" t="n">
        <v>0.409612400046049</v>
      </c>
      <c r="C539" s="30" t="n">
        <f aca="false">($B$7-0.5*$B$8^2)*$B$10+$B$8*SQRT($B$10)*B539</f>
        <v>0.14192248000921</v>
      </c>
      <c r="D539" s="38" t="n">
        <f aca="false">$B$6*EXP(C539)</f>
        <v>115.248730426885</v>
      </c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</row>
    <row r="540" customFormat="false" ht="15" hidden="false" customHeight="false" outlineLevel="0" collapsed="false">
      <c r="A540" s="21" t="n">
        <v>471</v>
      </c>
      <c r="B540" s="27" t="n">
        <v>0.196538624678612</v>
      </c>
      <c r="C540" s="30" t="n">
        <f aca="false">($B$7-0.5*$B$8^2)*$B$10+$B$8*SQRT($B$10)*B540</f>
        <v>0.0993077249357225</v>
      </c>
      <c r="D540" s="38" t="n">
        <f aca="false">$B$6*EXP(C540)</f>
        <v>110.440610056989</v>
      </c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</row>
    <row r="541" customFormat="false" ht="15" hidden="false" customHeight="false" outlineLevel="0" collapsed="false">
      <c r="A541" s="21" t="n">
        <v>472</v>
      </c>
      <c r="B541" s="27" t="n">
        <v>0.0341953157664922</v>
      </c>
      <c r="C541" s="30" t="n">
        <f aca="false">($B$7-0.5*$B$8^2)*$B$10+$B$8*SQRT($B$10)*B541</f>
        <v>0.0668390631532984</v>
      </c>
      <c r="D541" s="38" t="n">
        <f aca="false">$B$6*EXP(C541)</f>
        <v>106.912340297914</v>
      </c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</row>
    <row r="542" customFormat="false" ht="15" hidden="false" customHeight="false" outlineLevel="0" collapsed="false">
      <c r="A542" s="21" t="n">
        <v>473</v>
      </c>
      <c r="B542" s="27" t="n">
        <v>-0.435146009818779</v>
      </c>
      <c r="C542" s="30" t="n">
        <f aca="false">($B$7-0.5*$B$8^2)*$B$10+$B$8*SQRT($B$10)*B542</f>
        <v>-0.0270292019637559</v>
      </c>
      <c r="D542" s="38" t="n">
        <f aca="false">$B$6*EXP(C542)</f>
        <v>97.3332817879656</v>
      </c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</row>
    <row r="543" customFormat="false" ht="15" hidden="false" customHeight="false" outlineLevel="0" collapsed="false">
      <c r="A543" s="21" t="n">
        <v>474</v>
      </c>
      <c r="B543" s="27" t="n">
        <v>-0.383508331370536</v>
      </c>
      <c r="C543" s="30" t="n">
        <f aca="false">($B$7-0.5*$B$8^2)*$B$10+$B$8*SQRT($B$10)*B543</f>
        <v>-0.0167016662741072</v>
      </c>
      <c r="D543" s="38" t="n">
        <f aca="false">$B$6*EXP(C543)</f>
        <v>98.3437033309161</v>
      </c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</row>
    <row r="544" customFormat="false" ht="15" hidden="false" customHeight="false" outlineLevel="0" collapsed="false">
      <c r="A544" s="21" t="n">
        <v>475</v>
      </c>
      <c r="B544" s="27" t="n">
        <v>1.53535575284454</v>
      </c>
      <c r="C544" s="30" t="n">
        <f aca="false">($B$7-0.5*$B$8^2)*$B$10+$B$8*SQRT($B$10)*B544</f>
        <v>0.367071150568909</v>
      </c>
      <c r="D544" s="38" t="n">
        <f aca="false">$B$6*EXP(C544)</f>
        <v>144.35006213519</v>
      </c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</row>
    <row r="545" customFormat="false" ht="15" hidden="false" customHeight="false" outlineLevel="0" collapsed="false">
      <c r="A545" s="21" t="n">
        <v>476</v>
      </c>
      <c r="B545" s="27" t="n">
        <v>2.17089090167879</v>
      </c>
      <c r="C545" s="30" t="n">
        <f aca="false">($B$7-0.5*$B$8^2)*$B$10+$B$8*SQRT($B$10)*B545</f>
        <v>0.494178180335757</v>
      </c>
      <c r="D545" s="38" t="n">
        <f aca="false">$B$6*EXP(C545)</f>
        <v>163.915059917936</v>
      </c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</row>
    <row r="546" customFormat="false" ht="15" hidden="false" customHeight="false" outlineLevel="0" collapsed="false">
      <c r="A546" s="21" t="n">
        <v>477</v>
      </c>
      <c r="B546" s="27" t="n">
        <v>0.773098271092868</v>
      </c>
      <c r="C546" s="30" t="n">
        <f aca="false">($B$7-0.5*$B$8^2)*$B$10+$B$8*SQRT($B$10)*B546</f>
        <v>0.214619654218574</v>
      </c>
      <c r="D546" s="38" t="n">
        <f aca="false">$B$6*EXP(C546)</f>
        <v>123.939041039365</v>
      </c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</row>
    <row r="547" customFormat="false" ht="15" hidden="false" customHeight="false" outlineLevel="0" collapsed="false">
      <c r="A547" s="21" t="n">
        <v>478</v>
      </c>
      <c r="B547" s="27" t="n">
        <v>-1.06634146033044</v>
      </c>
      <c r="C547" s="30" t="n">
        <f aca="false">($B$7-0.5*$B$8^2)*$B$10+$B$8*SQRT($B$10)*B547</f>
        <v>-0.153268292066088</v>
      </c>
      <c r="D547" s="38" t="n">
        <f aca="false">$B$6*EXP(C547)</f>
        <v>85.7899523296956</v>
      </c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</row>
    <row r="548" customFormat="false" ht="15" hidden="false" customHeight="false" outlineLevel="0" collapsed="false">
      <c r="A548" s="21" t="n">
        <v>479</v>
      </c>
      <c r="B548" s="27" t="n">
        <v>0.46668147773364</v>
      </c>
      <c r="C548" s="30" t="n">
        <f aca="false">($B$7-0.5*$B$8^2)*$B$10+$B$8*SQRT($B$10)*B548</f>
        <v>0.153336295546728</v>
      </c>
      <c r="D548" s="38" t="n">
        <f aca="false">$B$6*EXP(C548)</f>
        <v>116.571693844707</v>
      </c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</row>
    <row r="549" customFormat="false" ht="15" hidden="false" customHeight="false" outlineLevel="0" collapsed="false">
      <c r="A549" s="21" t="n">
        <v>480</v>
      </c>
      <c r="B549" s="27" t="n">
        <v>-0.227762239193759</v>
      </c>
      <c r="C549" s="30" t="n">
        <f aca="false">($B$7-0.5*$B$8^2)*$B$10+$B$8*SQRT($B$10)*B549</f>
        <v>0.0144475521612482</v>
      </c>
      <c r="D549" s="38" t="n">
        <f aca="false">$B$6*EXP(C549)</f>
        <v>101.455242247411</v>
      </c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</row>
    <row r="550" customFormat="false" ht="15" hidden="false" customHeight="false" outlineLevel="0" collapsed="false">
      <c r="A550" s="21" t="n">
        <v>481</v>
      </c>
      <c r="B550" s="27" t="n">
        <v>0.498791384505359</v>
      </c>
      <c r="C550" s="30" t="n">
        <f aca="false">($B$7-0.5*$B$8^2)*$B$10+$B$8*SQRT($B$10)*B550</f>
        <v>0.159758276901072</v>
      </c>
      <c r="D550" s="38" t="n">
        <f aca="false">$B$6*EXP(C550)</f>
        <v>117.322724058884</v>
      </c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</row>
    <row r="551" customFormat="false" ht="15" hidden="false" customHeight="false" outlineLevel="0" collapsed="false">
      <c r="A551" s="21" t="n">
        <v>482</v>
      </c>
      <c r="B551" s="27" t="n">
        <v>0.789952895459914</v>
      </c>
      <c r="C551" s="30" t="n">
        <f aca="false">($B$7-0.5*$B$8^2)*$B$10+$B$8*SQRT($B$10)*B551</f>
        <v>0.217990579091983</v>
      </c>
      <c r="D551" s="38" t="n">
        <f aca="false">$B$6*EXP(C551)</f>
        <v>124.357535195487</v>
      </c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</row>
    <row r="552" customFormat="false" ht="15" hidden="false" customHeight="false" outlineLevel="0" collapsed="false">
      <c r="A552" s="21" t="n">
        <v>483</v>
      </c>
      <c r="B552" s="27" t="n">
        <v>-0.390047362507952</v>
      </c>
      <c r="C552" s="30" t="n">
        <f aca="false">($B$7-0.5*$B$8^2)*$B$10+$B$8*SQRT($B$10)*B552</f>
        <v>-0.0180094725015904</v>
      </c>
      <c r="D552" s="38" t="n">
        <f aca="false">$B$6*EXP(C552)</f>
        <v>98.2151728880423</v>
      </c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</row>
    <row r="553" customFormat="false" ht="15" hidden="false" customHeight="false" outlineLevel="0" collapsed="false">
      <c r="A553" s="21" t="n">
        <v>484</v>
      </c>
      <c r="B553" s="27" t="n">
        <v>-1.04089167552786</v>
      </c>
      <c r="C553" s="30" t="n">
        <f aca="false">($B$7-0.5*$B$8^2)*$B$10+$B$8*SQRT($B$10)*B553</f>
        <v>-0.148178335105573</v>
      </c>
      <c r="D553" s="38" t="n">
        <f aca="false">$B$6*EXP(C553)</f>
        <v>86.2277326911423</v>
      </c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</row>
    <row r="554" customFormat="false" ht="15" hidden="false" customHeight="false" outlineLevel="0" collapsed="false">
      <c r="A554" s="21" t="n">
        <v>485</v>
      </c>
      <c r="B554" s="27" t="n">
        <v>-0.727755279579277</v>
      </c>
      <c r="C554" s="30" t="n">
        <f aca="false">($B$7-0.5*$B$8^2)*$B$10+$B$8*SQRT($B$10)*B554</f>
        <v>-0.0855510559158555</v>
      </c>
      <c r="D554" s="38" t="n">
        <f aca="false">$B$6*EXP(C554)</f>
        <v>91.8006272206664</v>
      </c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</row>
    <row r="555" customFormat="false" ht="15" hidden="false" customHeight="false" outlineLevel="0" collapsed="false">
      <c r="A555" s="21" t="n">
        <v>486</v>
      </c>
      <c r="B555" s="27" t="n">
        <v>2.75265813713822</v>
      </c>
      <c r="C555" s="30" t="n">
        <f aca="false">($B$7-0.5*$B$8^2)*$B$10+$B$8*SQRT($B$10)*B555</f>
        <v>0.610531627427644</v>
      </c>
      <c r="D555" s="38" t="n">
        <f aca="false">$B$6*EXP(C555)</f>
        <v>184.141008271649</v>
      </c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</row>
    <row r="556" customFormat="false" ht="15" hidden="false" customHeight="false" outlineLevel="0" collapsed="false">
      <c r="A556" s="21" t="n">
        <v>487</v>
      </c>
      <c r="B556" s="27" t="n">
        <v>-0.795710765431367</v>
      </c>
      <c r="C556" s="30" t="n">
        <f aca="false">($B$7-0.5*$B$8^2)*$B$10+$B$8*SQRT($B$10)*B556</f>
        <v>-0.0991421530862734</v>
      </c>
      <c r="D556" s="38" t="n">
        <f aca="false">$B$6*EXP(C556)</f>
        <v>90.5613963053198</v>
      </c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</row>
    <row r="557" customFormat="false" ht="15" hidden="false" customHeight="false" outlineLevel="0" collapsed="false">
      <c r="A557" s="21" t="n">
        <v>488</v>
      </c>
      <c r="B557" s="27" t="n">
        <v>-0.615161574425197</v>
      </c>
      <c r="C557" s="30" t="n">
        <f aca="false">($B$7-0.5*$B$8^2)*$B$10+$B$8*SQRT($B$10)*B557</f>
        <v>-0.0630323148850394</v>
      </c>
      <c r="D557" s="38" t="n">
        <f aca="false">$B$6*EXP(C557)</f>
        <v>93.8913132328964</v>
      </c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</row>
    <row r="558" customFormat="false" ht="15" hidden="false" customHeight="false" outlineLevel="0" collapsed="false">
      <c r="A558" s="21" t="n">
        <v>489</v>
      </c>
      <c r="B558" s="27" t="n">
        <v>-1.59022435162818</v>
      </c>
      <c r="C558" s="30" t="n">
        <f aca="false">($B$7-0.5*$B$8^2)*$B$10+$B$8*SQRT($B$10)*B558</f>
        <v>-0.258044870325635</v>
      </c>
      <c r="D558" s="38" t="n">
        <f aca="false">$B$6*EXP(C558)</f>
        <v>77.2560566285019</v>
      </c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</row>
    <row r="559" customFormat="false" ht="15" hidden="false" customHeight="false" outlineLevel="0" collapsed="false">
      <c r="A559" s="21" t="n">
        <v>490</v>
      </c>
      <c r="B559" s="27" t="n">
        <v>0.999769575082458</v>
      </c>
      <c r="C559" s="30" t="n">
        <f aca="false">($B$7-0.5*$B$8^2)*$B$10+$B$8*SQRT($B$10)*B559</f>
        <v>0.259953915016492</v>
      </c>
      <c r="D559" s="38" t="n">
        <f aca="false">$B$6*EXP(C559)</f>
        <v>129.687031904132</v>
      </c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</row>
    <row r="560" customFormat="false" ht="15" hidden="false" customHeight="false" outlineLevel="0" collapsed="false">
      <c r="A560" s="21" t="n">
        <v>491</v>
      </c>
      <c r="B560" s="27" t="n">
        <v>0.690662901585788</v>
      </c>
      <c r="C560" s="30" t="n">
        <f aca="false">($B$7-0.5*$B$8^2)*$B$10+$B$8*SQRT($B$10)*B560</f>
        <v>0.198132580317158</v>
      </c>
      <c r="D560" s="38" t="n">
        <f aca="false">$B$6*EXP(C560)</f>
        <v>121.912401495607</v>
      </c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</row>
    <row r="561" customFormat="false" ht="15" hidden="false" customHeight="false" outlineLevel="0" collapsed="false">
      <c r="A561" s="21" t="n">
        <v>492</v>
      </c>
      <c r="B561" s="27" t="n">
        <v>1.34458498535753</v>
      </c>
      <c r="C561" s="30" t="n">
        <f aca="false">($B$7-0.5*$B$8^2)*$B$10+$B$8*SQRT($B$10)*B561</f>
        <v>0.328916997071507</v>
      </c>
      <c r="D561" s="38" t="n">
        <f aca="false">$B$6*EXP(C561)</f>
        <v>138.946252134283</v>
      </c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</row>
    <row r="562" customFormat="false" ht="15" hidden="false" customHeight="false" outlineLevel="0" collapsed="false">
      <c r="A562" s="21" t="n">
        <v>493</v>
      </c>
      <c r="B562" s="27" t="n">
        <v>-0.765919914594603</v>
      </c>
      <c r="C562" s="30" t="n">
        <f aca="false">($B$7-0.5*$B$8^2)*$B$10+$B$8*SQRT($B$10)*B562</f>
        <v>-0.0931839829189207</v>
      </c>
      <c r="D562" s="38" t="n">
        <f aca="false">$B$6*EXP(C562)</f>
        <v>91.1025871677129</v>
      </c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</row>
    <row r="563" customFormat="false" ht="15" hidden="false" customHeight="false" outlineLevel="0" collapsed="false">
      <c r="A563" s="21" t="n">
        <v>494</v>
      </c>
      <c r="B563" s="27" t="n">
        <v>0.796955730219485</v>
      </c>
      <c r="C563" s="30" t="n">
        <f aca="false">($B$7-0.5*$B$8^2)*$B$10+$B$8*SQRT($B$10)*B563</f>
        <v>0.219391146043897</v>
      </c>
      <c r="D563" s="38" t="n">
        <f aca="false">$B$6*EXP(C563)</f>
        <v>124.531828275577</v>
      </c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</row>
    <row r="564" customFormat="false" ht="15" hidden="false" customHeight="false" outlineLevel="0" collapsed="false">
      <c r="A564" s="21" t="n">
        <v>495</v>
      </c>
      <c r="B564" s="27" t="n">
        <v>-0.0687204409672736</v>
      </c>
      <c r="C564" s="30" t="n">
        <f aca="false">($B$7-0.5*$B$8^2)*$B$10+$B$8*SQRT($B$10)*B564</f>
        <v>0.0462559118065453</v>
      </c>
      <c r="D564" s="38" t="n">
        <f aca="false">$B$6*EXP(C564)</f>
        <v>104.734240395086</v>
      </c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</row>
    <row r="565" customFormat="false" ht="15" hidden="false" customHeight="false" outlineLevel="0" collapsed="false">
      <c r="A565" s="21" t="n">
        <v>496</v>
      </c>
      <c r="B565" s="27" t="n">
        <v>1.56068265194307</v>
      </c>
      <c r="C565" s="30" t="n">
        <f aca="false">($B$7-0.5*$B$8^2)*$B$10+$B$8*SQRT($B$10)*B565</f>
        <v>0.372136530388613</v>
      </c>
      <c r="D565" s="38" t="n">
        <f aca="false">$B$6*EXP(C565)</f>
        <v>145.083105029874</v>
      </c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</row>
    <row r="566" customFormat="false" ht="15" hidden="false" customHeight="false" outlineLevel="0" collapsed="false">
      <c r="A566" s="21" t="n">
        <v>497</v>
      </c>
      <c r="B566" s="27" t="n">
        <v>-0.760623198447266</v>
      </c>
      <c r="C566" s="30" t="n">
        <f aca="false">($B$7-0.5*$B$8^2)*$B$10+$B$8*SQRT($B$10)*B566</f>
        <v>-0.0921246396894533</v>
      </c>
      <c r="D566" s="38" t="n">
        <f aca="false">$B$6*EXP(C566)</f>
        <v>91.1991472127009</v>
      </c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</row>
    <row r="567" customFormat="false" ht="15" hidden="false" customHeight="false" outlineLevel="0" collapsed="false">
      <c r="A567" s="21" t="n">
        <v>498</v>
      </c>
      <c r="B567" s="27" t="n">
        <v>0.0285383199377531</v>
      </c>
      <c r="C567" s="30" t="n">
        <f aca="false">($B$7-0.5*$B$8^2)*$B$10+$B$8*SQRT($B$10)*B567</f>
        <v>0.0657076639875506</v>
      </c>
      <c r="D567" s="38" t="n">
        <f aca="false">$B$6*EXP(C567)</f>
        <v>106.791448166817</v>
      </c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</row>
    <row r="568" customFormat="false" ht="15" hidden="false" customHeight="false" outlineLevel="0" collapsed="false">
      <c r="A568" s="21" t="n">
        <v>499</v>
      </c>
      <c r="B568" s="27" t="n">
        <v>0.672905321550566</v>
      </c>
      <c r="C568" s="30" t="n">
        <f aca="false">($B$7-0.5*$B$8^2)*$B$10+$B$8*SQRT($B$10)*B568</f>
        <v>0.194581064310113</v>
      </c>
      <c r="D568" s="38" t="n">
        <f aca="false">$B$6*EXP(C568)</f>
        <v>121.480195597615</v>
      </c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</row>
    <row r="569" customFormat="false" ht="15" hidden="false" customHeight="false" outlineLevel="0" collapsed="false">
      <c r="A569" s="21" t="n">
        <v>500</v>
      </c>
      <c r="B569" s="27" t="n">
        <v>-1.65312683631355</v>
      </c>
      <c r="C569" s="30" t="n">
        <f aca="false">($B$7-0.5*$B$8^2)*$B$10+$B$8*SQRT($B$10)*B569</f>
        <v>-0.27062536726271</v>
      </c>
      <c r="D569" s="38" t="n">
        <f aca="false">$B$6*EXP(C569)</f>
        <v>76.2902251033793</v>
      </c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</row>
    <row r="570" customFormat="false" ht="15" hidden="false" customHeight="false" outlineLevel="0" collapsed="false">
      <c r="A570" s="21" t="n">
        <v>501</v>
      </c>
      <c r="B570" s="27" t="n">
        <v>0.165944442499621</v>
      </c>
      <c r="C570" s="30" t="n">
        <f aca="false">($B$7-0.5*$B$8^2)*$B$10+$B$8*SQRT($B$10)*B570</f>
        <v>0.0931888884999242</v>
      </c>
      <c r="D570" s="38" t="n">
        <f aca="false">$B$6*EXP(C570)</f>
        <v>109.766905274831</v>
      </c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</row>
    <row r="571" customFormat="false" ht="15" hidden="false" customHeight="false" outlineLevel="0" collapsed="false">
      <c r="A571" s="21" t="n">
        <v>502</v>
      </c>
      <c r="B571" s="27" t="n">
        <v>-1.80080535488405</v>
      </c>
      <c r="C571" s="30" t="n">
        <f aca="false">($B$7-0.5*$B$8^2)*$B$10+$B$8*SQRT($B$10)*B571</f>
        <v>-0.30016107097681</v>
      </c>
      <c r="D571" s="38" t="n">
        <f aca="false">$B$6*EXP(C571)</f>
        <v>74.06989059766</v>
      </c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</row>
    <row r="572" customFormat="false" ht="15" hidden="false" customHeight="false" outlineLevel="0" collapsed="false">
      <c r="A572" s="21" t="n">
        <v>503</v>
      </c>
      <c r="B572" s="27" t="n">
        <v>0.544799396188325</v>
      </c>
      <c r="C572" s="30" t="n">
        <f aca="false">($B$7-0.5*$B$8^2)*$B$10+$B$8*SQRT($B$10)*B572</f>
        <v>0.168959879237665</v>
      </c>
      <c r="D572" s="38" t="n">
        <f aca="false">$B$6*EXP(C572)</f>
        <v>118.407263207431</v>
      </c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</row>
    <row r="573" customFormat="false" ht="15" hidden="false" customHeight="false" outlineLevel="0" collapsed="false">
      <c r="A573" s="21" t="n">
        <v>504</v>
      </c>
      <c r="B573" s="27" t="n">
        <v>-0.410797556876154</v>
      </c>
      <c r="C573" s="30" t="n">
        <f aca="false">($B$7-0.5*$B$8^2)*$B$10+$B$8*SQRT($B$10)*B573</f>
        <v>-0.0221595113752308</v>
      </c>
      <c r="D573" s="38" t="n">
        <f aca="false">$B$6*EXP(C573)</f>
        <v>97.8084207050462</v>
      </c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</row>
    <row r="574" customFormat="false" ht="15" hidden="false" customHeight="false" outlineLevel="0" collapsed="false">
      <c r="A574" s="21" t="n">
        <v>505</v>
      </c>
      <c r="B574" s="27" t="n">
        <v>-0.227274805678594</v>
      </c>
      <c r="C574" s="30" t="n">
        <f aca="false">($B$7-0.5*$B$8^2)*$B$10+$B$8*SQRT($B$10)*B574</f>
        <v>0.0145450388642812</v>
      </c>
      <c r="D574" s="38" t="n">
        <f aca="false">$B$6*EXP(C574)</f>
        <v>101.465133266597</v>
      </c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</row>
    <row r="575" customFormat="false" ht="15" hidden="false" customHeight="false" outlineLevel="0" collapsed="false">
      <c r="A575" s="21" t="n">
        <v>506</v>
      </c>
      <c r="B575" s="27" t="n">
        <v>0.581392558580511</v>
      </c>
      <c r="C575" s="30" t="n">
        <f aca="false">($B$7-0.5*$B$8^2)*$B$10+$B$8*SQRT($B$10)*B575</f>
        <v>0.176278511716102</v>
      </c>
      <c r="D575" s="38" t="n">
        <f aca="false">$B$6*EXP(C575)</f>
        <v>119.2770212873</v>
      </c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</row>
    <row r="576" customFormat="false" ht="15" hidden="false" customHeight="false" outlineLevel="0" collapsed="false">
      <c r="A576" s="21" t="n">
        <v>507</v>
      </c>
      <c r="B576" s="27" t="n">
        <v>-1.40737345646406</v>
      </c>
      <c r="C576" s="30" t="n">
        <f aca="false">($B$7-0.5*$B$8^2)*$B$10+$B$8*SQRT($B$10)*B576</f>
        <v>-0.221474691292812</v>
      </c>
      <c r="D576" s="38" t="n">
        <f aca="false">$B$6*EXP(C576)</f>
        <v>80.1336202674609</v>
      </c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</row>
    <row r="577" customFormat="false" ht="15" hidden="false" customHeight="false" outlineLevel="0" collapsed="false">
      <c r="A577" s="21" t="n">
        <v>508</v>
      </c>
      <c r="B577" s="27" t="n">
        <v>0.0626795642196714</v>
      </c>
      <c r="C577" s="30" t="n">
        <f aca="false">($B$7-0.5*$B$8^2)*$B$10+$B$8*SQRT($B$10)*B577</f>
        <v>0.0725359128439343</v>
      </c>
      <c r="D577" s="38" t="n">
        <f aca="false">$B$6*EXP(C577)</f>
        <v>107.523142001496</v>
      </c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</row>
    <row r="578" customFormat="false" ht="15" hidden="false" customHeight="false" outlineLevel="0" collapsed="false">
      <c r="A578" s="21" t="n">
        <v>509</v>
      </c>
      <c r="B578" s="27" t="n">
        <v>-0.456049979024734</v>
      </c>
      <c r="C578" s="30" t="n">
        <f aca="false">($B$7-0.5*$B$8^2)*$B$10+$B$8*SQRT($B$10)*B578</f>
        <v>-0.0312099958049467</v>
      </c>
      <c r="D578" s="38" t="n">
        <f aca="false">$B$6*EXP(C578)</f>
        <v>96.9272008647268</v>
      </c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</row>
    <row r="579" customFormat="false" ht="15" hidden="false" customHeight="false" outlineLevel="0" collapsed="false">
      <c r="A579" s="21" t="n">
        <v>510</v>
      </c>
      <c r="B579" s="27" t="n">
        <v>0.630050895259638</v>
      </c>
      <c r="C579" s="30" t="n">
        <f aca="false">($B$7-0.5*$B$8^2)*$B$10+$B$8*SQRT($B$10)*B579</f>
        <v>0.186010179051928</v>
      </c>
      <c r="D579" s="38" t="n">
        <f aca="false">$B$6*EXP(C579)</f>
        <v>120.443452031676</v>
      </c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</row>
    <row r="580" customFormat="false" ht="15" hidden="false" customHeight="false" outlineLevel="0" collapsed="false">
      <c r="A580" s="21" t="n">
        <v>511</v>
      </c>
      <c r="B580" s="27" t="n">
        <v>0.421832206952136</v>
      </c>
      <c r="C580" s="30" t="n">
        <f aca="false">($B$7-0.5*$B$8^2)*$B$10+$B$8*SQRT($B$10)*B580</f>
        <v>0.144366441390427</v>
      </c>
      <c r="D580" s="38" t="n">
        <f aca="false">$B$6*EXP(C580)</f>
        <v>115.530738341141</v>
      </c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</row>
    <row r="581" customFormat="false" ht="15" hidden="false" customHeight="false" outlineLevel="0" collapsed="false">
      <c r="A581" s="21" t="n">
        <v>512</v>
      </c>
      <c r="B581" s="27" t="n">
        <v>0.594540994058462</v>
      </c>
      <c r="C581" s="30" t="n">
        <f aca="false">($B$7-0.5*$B$8^2)*$B$10+$B$8*SQRT($B$10)*B581</f>
        <v>0.178908198811692</v>
      </c>
      <c r="D581" s="38" t="n">
        <f aca="false">$B$6*EXP(C581)</f>
        <v>119.591095308188</v>
      </c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</row>
    <row r="582" customFormat="false" ht="15" hidden="false" customHeight="false" outlineLevel="0" collapsed="false">
      <c r="A582" s="21" t="n">
        <v>513</v>
      </c>
      <c r="B582" s="27" t="n">
        <v>2.45558024886567</v>
      </c>
      <c r="C582" s="30" t="n">
        <f aca="false">($B$7-0.5*$B$8^2)*$B$10+$B$8*SQRT($B$10)*B582</f>
        <v>0.551116049773133</v>
      </c>
      <c r="D582" s="38" t="n">
        <f aca="false">$B$6*EXP(C582)</f>
        <v>173.518849434792</v>
      </c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</row>
    <row r="583" customFormat="false" ht="15" hidden="false" customHeight="false" outlineLevel="0" collapsed="false">
      <c r="A583" s="21" t="n">
        <v>514</v>
      </c>
      <c r="B583" s="27" t="n">
        <v>-0.312104788523701</v>
      </c>
      <c r="C583" s="30" t="n">
        <f aca="false">($B$7-0.5*$B$8^2)*$B$10+$B$8*SQRT($B$10)*B583</f>
        <v>-0.0024209577047401</v>
      </c>
      <c r="D583" s="38" t="n">
        <f aca="false">$B$6*EXP(C583)</f>
        <v>99.7581970449908</v>
      </c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</row>
    <row r="584" customFormat="false" ht="15" hidden="false" customHeight="false" outlineLevel="0" collapsed="false">
      <c r="A584" s="21" t="n">
        <v>515</v>
      </c>
      <c r="B584" s="27" t="n">
        <v>-0.0553066408567317</v>
      </c>
      <c r="C584" s="30" t="n">
        <f aca="false">($B$7-0.5*$B$8^2)*$B$10+$B$8*SQRT($B$10)*B584</f>
        <v>0.0489386718286537</v>
      </c>
      <c r="D584" s="38" t="n">
        <f aca="false">$B$6*EXP(C584)</f>
        <v>105.015594462138</v>
      </c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</row>
    <row r="585" customFormat="false" ht="15" hidden="false" customHeight="false" outlineLevel="0" collapsed="false">
      <c r="A585" s="21" t="n">
        <v>516</v>
      </c>
      <c r="B585" s="27" t="n">
        <v>0.442387419406345</v>
      </c>
      <c r="C585" s="30" t="n">
        <f aca="false">($B$7-0.5*$B$8^2)*$B$10+$B$8*SQRT($B$10)*B585</f>
        <v>0.148477483881269</v>
      </c>
      <c r="D585" s="38" t="n">
        <f aca="false">$B$6*EXP(C585)</f>
        <v>116.006667728132</v>
      </c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</row>
    <row r="586" customFormat="false" ht="15" hidden="false" customHeight="false" outlineLevel="0" collapsed="false">
      <c r="A586" s="21" t="n">
        <v>517</v>
      </c>
      <c r="B586" s="27" t="n">
        <v>2.31945667315772</v>
      </c>
      <c r="C586" s="30" t="n">
        <f aca="false">($B$7-0.5*$B$8^2)*$B$10+$B$8*SQRT($B$10)*B586</f>
        <v>0.523891334631545</v>
      </c>
      <c r="D586" s="38" t="n">
        <f aca="false">$B$6*EXP(C586)</f>
        <v>168.858573371763</v>
      </c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</row>
    <row r="587" customFormat="false" ht="15" hidden="false" customHeight="false" outlineLevel="0" collapsed="false">
      <c r="A587" s="21" t="n">
        <v>518</v>
      </c>
      <c r="B587" s="27" t="n">
        <v>0.708669451319467</v>
      </c>
      <c r="C587" s="30" t="n">
        <f aca="false">($B$7-0.5*$B$8^2)*$B$10+$B$8*SQRT($B$10)*B587</f>
        <v>0.201733890263893</v>
      </c>
      <c r="D587" s="38" t="n">
        <f aca="false">$B$6*EXP(C587)</f>
        <v>122.352237357007</v>
      </c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</row>
    <row r="588" customFormat="false" ht="15" hidden="false" customHeight="false" outlineLevel="0" collapsed="false">
      <c r="A588" s="21" t="n">
        <v>519</v>
      </c>
      <c r="B588" s="27" t="n">
        <v>-1.99298116049643</v>
      </c>
      <c r="C588" s="30" t="n">
        <f aca="false">($B$7-0.5*$B$8^2)*$B$10+$B$8*SQRT($B$10)*B588</f>
        <v>-0.338596232099286</v>
      </c>
      <c r="D588" s="38" t="n">
        <f aca="false">$B$6*EXP(C588)</f>
        <v>71.2770184717252</v>
      </c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</row>
    <row r="589" customFormat="false" ht="15" hidden="false" customHeight="false" outlineLevel="0" collapsed="false">
      <c r="A589" s="21" t="n">
        <v>520</v>
      </c>
      <c r="B589" s="27" t="n">
        <v>-0.383545213972127</v>
      </c>
      <c r="C589" s="30" t="n">
        <f aca="false">($B$7-0.5*$B$8^2)*$B$10+$B$8*SQRT($B$10)*B589</f>
        <v>-0.0167090427944253</v>
      </c>
      <c r="D589" s="38" t="n">
        <f aca="false">$B$6*EXP(C589)</f>
        <v>98.3429778992659</v>
      </c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</row>
    <row r="590" customFormat="false" ht="15" hidden="false" customHeight="false" outlineLevel="0" collapsed="false">
      <c r="A590" s="21" t="n">
        <v>521</v>
      </c>
      <c r="B590" s="27" t="n">
        <v>-0.364953919931685</v>
      </c>
      <c r="C590" s="30" t="n">
        <f aca="false">($B$7-0.5*$B$8^2)*$B$10+$B$8*SQRT($B$10)*B590</f>
        <v>-0.012990783986337</v>
      </c>
      <c r="D590" s="38" t="n">
        <f aca="false">$B$6*EXP(C590)</f>
        <v>98.7093232043082</v>
      </c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</row>
    <row r="591" customFormat="false" ht="15" hidden="false" customHeight="false" outlineLevel="0" collapsed="false">
      <c r="A591" s="21" t="n">
        <v>522</v>
      </c>
      <c r="B591" s="27" t="n">
        <v>-0.412276864157104</v>
      </c>
      <c r="C591" s="30" t="n">
        <f aca="false">($B$7-0.5*$B$8^2)*$B$10+$B$8*SQRT($B$10)*B591</f>
        <v>-0.0224553728314208</v>
      </c>
      <c r="D591" s="38" t="n">
        <f aca="false">$B$6*EXP(C591)</f>
        <v>97.7794872436279</v>
      </c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</row>
    <row r="592" customFormat="false" ht="15" hidden="false" customHeight="false" outlineLevel="0" collapsed="false">
      <c r="A592" s="21" t="n">
        <v>523</v>
      </c>
      <c r="B592" s="27" t="n">
        <v>0.483784590100514</v>
      </c>
      <c r="C592" s="30" t="n">
        <f aca="false">($B$7-0.5*$B$8^2)*$B$10+$B$8*SQRT($B$10)*B592</f>
        <v>0.156756918020103</v>
      </c>
      <c r="D592" s="38" t="n">
        <f aca="false">$B$6*EXP(C592)</f>
        <v>116.971124361466</v>
      </c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</row>
    <row r="593" customFormat="false" ht="15" hidden="false" customHeight="false" outlineLevel="0" collapsed="false">
      <c r="A593" s="21" t="n">
        <v>524</v>
      </c>
      <c r="B593" s="27" t="n">
        <v>-0.28492101922738</v>
      </c>
      <c r="C593" s="30" t="n">
        <f aca="false">($B$7-0.5*$B$8^2)*$B$10+$B$8*SQRT($B$10)*B593</f>
        <v>0.00301579615452408</v>
      </c>
      <c r="D593" s="38" t="n">
        <f aca="false">$B$6*EXP(C593)</f>
        <v>100.302034824265</v>
      </c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</row>
    <row r="594" customFormat="false" ht="15" hidden="false" customHeight="false" outlineLevel="0" collapsed="false">
      <c r="A594" s="21" t="n">
        <v>525</v>
      </c>
      <c r="B594" s="27" t="n">
        <v>-0.895063845701734</v>
      </c>
      <c r="C594" s="30" t="n">
        <f aca="false">($B$7-0.5*$B$8^2)*$B$10+$B$8*SQRT($B$10)*B594</f>
        <v>-0.119012769140347</v>
      </c>
      <c r="D594" s="38" t="n">
        <f aca="false">$B$6*EXP(C594)</f>
        <v>88.779646429192</v>
      </c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</row>
    <row r="595" customFormat="false" ht="15" hidden="false" customHeight="false" outlineLevel="0" collapsed="false">
      <c r="A595" s="21" t="n">
        <v>526</v>
      </c>
      <c r="B595" s="27" t="n">
        <v>-0.824010234219119</v>
      </c>
      <c r="C595" s="30" t="n">
        <f aca="false">($B$7-0.5*$B$8^2)*$B$10+$B$8*SQRT($B$10)*B595</f>
        <v>-0.104802046843824</v>
      </c>
      <c r="D595" s="38" t="n">
        <f aca="false">$B$6*EXP(C595)</f>
        <v>90.050276230807</v>
      </c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</row>
    <row r="596" customFormat="false" ht="15" hidden="false" customHeight="false" outlineLevel="0" collapsed="false">
      <c r="A596" s="21" t="n">
        <v>527</v>
      </c>
      <c r="B596" s="27" t="n">
        <v>-0.991121942170928</v>
      </c>
      <c r="C596" s="30" t="n">
        <f aca="false">($B$7-0.5*$B$8^2)*$B$10+$B$8*SQRT($B$10)*B596</f>
        <v>-0.138224388434186</v>
      </c>
      <c r="D596" s="38" t="n">
        <f aca="false">$B$6*EXP(C596)</f>
        <v>87.090324920268</v>
      </c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</row>
    <row r="597" customFormat="false" ht="15" hidden="false" customHeight="false" outlineLevel="0" collapsed="false">
      <c r="A597" s="21" t="n">
        <v>528</v>
      </c>
      <c r="B597" s="27" t="n">
        <v>-1.9043035210071</v>
      </c>
      <c r="C597" s="30" t="n">
        <f aca="false">($B$7-0.5*$B$8^2)*$B$10+$B$8*SQRT($B$10)*B597</f>
        <v>-0.320860704201421</v>
      </c>
      <c r="D597" s="38" t="n">
        <f aca="false">$B$6*EXP(C597)</f>
        <v>72.5524306439332</v>
      </c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</row>
    <row r="598" customFormat="false" ht="15" hidden="false" customHeight="false" outlineLevel="0" collapsed="false">
      <c r="A598" s="21" t="n">
        <v>529</v>
      </c>
      <c r="B598" s="27" t="n">
        <v>-0.217640435241167</v>
      </c>
      <c r="C598" s="30" t="n">
        <f aca="false">($B$7-0.5*$B$8^2)*$B$10+$B$8*SQRT($B$10)*B598</f>
        <v>0.0164719129517666</v>
      </c>
      <c r="D598" s="38" t="n">
        <f aca="false">$B$6*EXP(C598)</f>
        <v>101.660832285806</v>
      </c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</row>
    <row r="599" customFormat="false" ht="15" hidden="false" customHeight="false" outlineLevel="0" collapsed="false">
      <c r="A599" s="21" t="n">
        <v>530</v>
      </c>
      <c r="B599" s="27" t="n">
        <v>-0.311746777097688</v>
      </c>
      <c r="C599" s="30" t="n">
        <f aca="false">($B$7-0.5*$B$8^2)*$B$10+$B$8*SQRT($B$10)*B599</f>
        <v>-0.00234935541953762</v>
      </c>
      <c r="D599" s="38" t="n">
        <f aca="false">$B$6*EXP(C599)</f>
        <v>99.7653402155975</v>
      </c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</row>
    <row r="600" customFormat="false" ht="15" hidden="false" customHeight="false" outlineLevel="0" collapsed="false">
      <c r="A600" s="21" t="n">
        <v>531</v>
      </c>
      <c r="B600" s="27" t="n">
        <v>-0.587604571052949</v>
      </c>
      <c r="C600" s="30" t="n">
        <f aca="false">($B$7-0.5*$B$8^2)*$B$10+$B$8*SQRT($B$10)*B600</f>
        <v>-0.0575209142105899</v>
      </c>
      <c r="D600" s="38" t="n">
        <f aca="false">$B$6*EXP(C600)</f>
        <v>94.4102145028864</v>
      </c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</row>
    <row r="601" customFormat="false" ht="15" hidden="false" customHeight="false" outlineLevel="0" collapsed="false">
      <c r="A601" s="21" t="n">
        <v>532</v>
      </c>
      <c r="B601" s="27" t="n">
        <v>-0.394786312765655</v>
      </c>
      <c r="C601" s="30" t="n">
        <f aca="false">($B$7-0.5*$B$8^2)*$B$10+$B$8*SQRT($B$10)*B601</f>
        <v>-0.018957262553131</v>
      </c>
      <c r="D601" s="38" t="n">
        <f aca="false">$B$6*EXP(C601)</f>
        <v>98.1221296239739</v>
      </c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</row>
    <row r="602" customFormat="false" ht="15" hidden="false" customHeight="false" outlineLevel="0" collapsed="false">
      <c r="A602" s="21" t="n">
        <v>533</v>
      </c>
      <c r="B602" s="27" t="n">
        <v>0.0690766724749323</v>
      </c>
      <c r="C602" s="30" t="n">
        <f aca="false">($B$7-0.5*$B$8^2)*$B$10+$B$8*SQRT($B$10)*B602</f>
        <v>0.0738153344949865</v>
      </c>
      <c r="D602" s="38" t="n">
        <f aca="false">$B$6*EXP(C602)</f>
        <v>107.660797478283</v>
      </c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</row>
    <row r="603" customFormat="false" ht="15" hidden="false" customHeight="false" outlineLevel="0" collapsed="false">
      <c r="A603" s="21" t="n">
        <v>534</v>
      </c>
      <c r="B603" s="27" t="n">
        <v>0.614085529903392</v>
      </c>
      <c r="C603" s="30" t="n">
        <f aca="false">($B$7-0.5*$B$8^2)*$B$10+$B$8*SQRT($B$10)*B603</f>
        <v>0.182817105980678</v>
      </c>
      <c r="D603" s="38" t="n">
        <f aca="false">$B$6*EXP(C603)</f>
        <v>120.059480638981</v>
      </c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</row>
    <row r="604" customFormat="false" ht="15" hidden="false" customHeight="false" outlineLevel="0" collapsed="false">
      <c r="A604" s="21" t="n">
        <v>535</v>
      </c>
      <c r="B604" s="27" t="n">
        <v>-0.303023246468032</v>
      </c>
      <c r="C604" s="30" t="n">
        <f aca="false">($B$7-0.5*$B$8^2)*$B$10+$B$8*SQRT($B$10)*B604</f>
        <v>-0.000604649293606464</v>
      </c>
      <c r="D604" s="38" t="n">
        <f aca="false">$B$6*EXP(C604)</f>
        <v>99.939553346994</v>
      </c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</row>
    <row r="605" customFormat="false" ht="15" hidden="false" customHeight="false" outlineLevel="0" collapsed="false">
      <c r="A605" s="21" t="n">
        <v>536</v>
      </c>
      <c r="B605" s="27" t="n">
        <v>-0.248835627011489</v>
      </c>
      <c r="C605" s="30" t="n">
        <f aca="false">($B$7-0.5*$B$8^2)*$B$10+$B$8*SQRT($B$10)*B605</f>
        <v>0.0102328745977022</v>
      </c>
      <c r="D605" s="38" t="n">
        <f aca="false">$B$6*EXP(C605)</f>
        <v>101.028540950042</v>
      </c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</row>
    <row r="606" customFormat="false" ht="15" hidden="false" customHeight="false" outlineLevel="0" collapsed="false">
      <c r="A606" s="21" t="n">
        <v>537</v>
      </c>
      <c r="B606" s="27" t="n">
        <v>-0.346395970037058</v>
      </c>
      <c r="C606" s="30" t="n">
        <f aca="false">($B$7-0.5*$B$8^2)*$B$10+$B$8*SQRT($B$10)*B606</f>
        <v>-0.00927919400741158</v>
      </c>
      <c r="D606" s="38" t="n">
        <f aca="false">$B$6*EXP(C606)</f>
        <v>99.0763724859882</v>
      </c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</row>
    <row r="607" customFormat="false" ht="15" hidden="false" customHeight="false" outlineLevel="0" collapsed="false">
      <c r="A607" s="21" t="n">
        <v>538</v>
      </c>
      <c r="B607" s="27" t="n">
        <v>-0.695121189137166</v>
      </c>
      <c r="C607" s="30" t="n">
        <f aca="false">($B$7-0.5*$B$8^2)*$B$10+$B$8*SQRT($B$10)*B607</f>
        <v>-0.0790242378274331</v>
      </c>
      <c r="D607" s="38" t="n">
        <f aca="false">$B$6*EXP(C607)</f>
        <v>92.4017527996279</v>
      </c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</row>
    <row r="608" customFormat="false" ht="15" hidden="false" customHeight="false" outlineLevel="0" collapsed="false">
      <c r="A608" s="21" t="n">
        <v>539</v>
      </c>
      <c r="B608" s="27" t="n">
        <v>1.11268304935947</v>
      </c>
      <c r="C608" s="30" t="n">
        <f aca="false">($B$7-0.5*$B$8^2)*$B$10+$B$8*SQRT($B$10)*B608</f>
        <v>0.282536609871894</v>
      </c>
      <c r="D608" s="38" t="n">
        <f aca="false">$B$6*EXP(C608)</f>
        <v>132.649033684912</v>
      </c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</row>
    <row r="609" customFormat="false" ht="15" hidden="false" customHeight="false" outlineLevel="0" collapsed="false">
      <c r="A609" s="21" t="n">
        <v>540</v>
      </c>
      <c r="B609" s="27" t="n">
        <v>-0.054777189902823</v>
      </c>
      <c r="C609" s="30" t="n">
        <f aca="false">($B$7-0.5*$B$8^2)*$B$10+$B$8*SQRT($B$10)*B609</f>
        <v>0.0490445620194354</v>
      </c>
      <c r="D609" s="38" t="n">
        <f aca="false">$B$6*EXP(C609)</f>
        <v>105.026715172247</v>
      </c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</row>
    <row r="610" customFormat="false" ht="15" hidden="false" customHeight="false" outlineLevel="0" collapsed="false">
      <c r="A610" s="21" t="n">
        <v>541</v>
      </c>
      <c r="B610" s="27" t="n">
        <v>1.24049591270813</v>
      </c>
      <c r="C610" s="30" t="n">
        <f aca="false">($B$7-0.5*$B$8^2)*$B$10+$B$8*SQRT($B$10)*B610</f>
        <v>0.308099182541626</v>
      </c>
      <c r="D610" s="38" t="n">
        <f aca="false">$B$6*EXP(C610)</f>
        <v>136.083595341258</v>
      </c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</row>
    <row r="611" customFormat="false" ht="15" hidden="false" customHeight="false" outlineLevel="0" collapsed="false">
      <c r="A611" s="21" t="n">
        <v>542</v>
      </c>
      <c r="B611" s="27" t="n">
        <v>0.822855953832053</v>
      </c>
      <c r="C611" s="30" t="n">
        <f aca="false">($B$7-0.5*$B$8^2)*$B$10+$B$8*SQRT($B$10)*B611</f>
        <v>0.224571190766411</v>
      </c>
      <c r="D611" s="38" t="n">
        <f aca="false">$B$6*EXP(C611)</f>
        <v>125.178582376817</v>
      </c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</row>
    <row r="612" customFormat="false" ht="15" hidden="false" customHeight="false" outlineLevel="0" collapsed="false">
      <c r="A612" s="21" t="n">
        <v>543</v>
      </c>
      <c r="B612" s="27" t="n">
        <v>0.198848805473628</v>
      </c>
      <c r="C612" s="30" t="n">
        <f aca="false">($B$7-0.5*$B$8^2)*$B$10+$B$8*SQRT($B$10)*B612</f>
        <v>0.0997697610947256</v>
      </c>
      <c r="D612" s="38" t="n">
        <f aca="false">$B$6*EXP(C612)</f>
        <v>110.491649402361</v>
      </c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</row>
    <row r="613" customFormat="false" ht="15" hidden="false" customHeight="false" outlineLevel="0" collapsed="false">
      <c r="A613" s="21" t="n">
        <v>544</v>
      </c>
      <c r="B613" s="27" t="n">
        <v>-1.5977902179334</v>
      </c>
      <c r="C613" s="30" t="n">
        <f aca="false">($B$7-0.5*$B$8^2)*$B$10+$B$8*SQRT($B$10)*B613</f>
        <v>-0.259558043586679</v>
      </c>
      <c r="D613" s="38" t="n">
        <f aca="false">$B$6*EXP(C613)</f>
        <v>77.1392432311015</v>
      </c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</row>
    <row r="614" customFormat="false" ht="15" hidden="false" customHeight="false" outlineLevel="0" collapsed="false">
      <c r="A614" s="21" t="n">
        <v>545</v>
      </c>
      <c r="B614" s="27" t="n">
        <v>1.91616239110949</v>
      </c>
      <c r="C614" s="30" t="n">
        <f aca="false">($B$7-0.5*$B$8^2)*$B$10+$B$8*SQRT($B$10)*B614</f>
        <v>0.443232478221897</v>
      </c>
      <c r="D614" s="38" t="n">
        <f aca="false">$B$6*EXP(C614)</f>
        <v>155.773443158113</v>
      </c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</row>
    <row r="615" customFormat="false" ht="15" hidden="false" customHeight="false" outlineLevel="0" collapsed="false">
      <c r="A615" s="21" t="n">
        <v>546</v>
      </c>
      <c r="B615" s="27" t="n">
        <v>-0.334949979658241</v>
      </c>
      <c r="C615" s="30" t="n">
        <f aca="false">($B$7-0.5*$B$8^2)*$B$10+$B$8*SQRT($B$10)*B615</f>
        <v>-0.0069899959316483</v>
      </c>
      <c r="D615" s="38" t="n">
        <f aca="false">$B$6*EXP(C615)</f>
        <v>99.3034377267329</v>
      </c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</row>
    <row r="616" customFormat="false" ht="15" hidden="false" customHeight="false" outlineLevel="0" collapsed="false">
      <c r="A616" s="21" t="n">
        <v>547</v>
      </c>
      <c r="B616" s="27" t="n">
        <v>1.61760080518271</v>
      </c>
      <c r="C616" s="30" t="n">
        <f aca="false">($B$7-0.5*$B$8^2)*$B$10+$B$8*SQRT($B$10)*B616</f>
        <v>0.383520161036542</v>
      </c>
      <c r="D616" s="38" t="n">
        <f aca="false">$B$6*EXP(C616)</f>
        <v>146.744113728491</v>
      </c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</row>
    <row r="617" customFormat="false" ht="15" hidden="false" customHeight="false" outlineLevel="0" collapsed="false">
      <c r="A617" s="21" t="n">
        <v>548</v>
      </c>
      <c r="B617" s="27" t="n">
        <v>-0.25518976965046</v>
      </c>
      <c r="C617" s="30" t="n">
        <f aca="false">($B$7-0.5*$B$8^2)*$B$10+$B$8*SQRT($B$10)*B617</f>
        <v>0.00896204606990794</v>
      </c>
      <c r="D617" s="38" t="n">
        <f aca="false">$B$6*EXP(C617)</f>
        <v>100.90023254434</v>
      </c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</row>
    <row r="618" customFormat="false" ht="15" hidden="false" customHeight="false" outlineLevel="0" collapsed="false">
      <c r="A618" s="21" t="n">
        <v>549</v>
      </c>
      <c r="B618" s="27" t="n">
        <v>-0.400929742994465</v>
      </c>
      <c r="C618" s="30" t="n">
        <f aca="false">($B$7-0.5*$B$8^2)*$B$10+$B$8*SQRT($B$10)*B618</f>
        <v>-0.020185948598893</v>
      </c>
      <c r="D618" s="38" t="n">
        <f aca="false">$B$6*EXP(C618)</f>
        <v>98.0016423681874</v>
      </c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</row>
    <row r="619" customFormat="false" ht="15" hidden="false" customHeight="false" outlineLevel="0" collapsed="false">
      <c r="A619" s="21" t="n">
        <v>550</v>
      </c>
      <c r="B619" s="27" t="n">
        <v>0.873358733886661</v>
      </c>
      <c r="C619" s="30" t="n">
        <f aca="false">($B$7-0.5*$B$8^2)*$B$10+$B$8*SQRT($B$10)*B619</f>
        <v>0.234671746777332</v>
      </c>
      <c r="D619" s="38" t="n">
        <f aca="false">$B$6*EXP(C619)</f>
        <v>126.449362649279</v>
      </c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</row>
    <row r="620" customFormat="false" ht="15" hidden="false" customHeight="false" outlineLevel="0" collapsed="false">
      <c r="A620" s="21" t="n">
        <v>551</v>
      </c>
      <c r="B620" s="27" t="n">
        <v>2.89294219852165</v>
      </c>
      <c r="C620" s="30" t="n">
        <f aca="false">($B$7-0.5*$B$8^2)*$B$10+$B$8*SQRT($B$10)*B620</f>
        <v>0.63858843970433</v>
      </c>
      <c r="D620" s="38" t="n">
        <f aca="false">$B$6*EXP(C620)</f>
        <v>189.380577067697</v>
      </c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</row>
    <row r="621" customFormat="false" ht="15" hidden="false" customHeight="false" outlineLevel="0" collapsed="false">
      <c r="A621" s="21" t="n">
        <v>552</v>
      </c>
      <c r="B621" s="27" t="n">
        <v>-1.40205966179877</v>
      </c>
      <c r="C621" s="30" t="n">
        <f aca="false">($B$7-0.5*$B$8^2)*$B$10+$B$8*SQRT($B$10)*B621</f>
        <v>-0.220411932359755</v>
      </c>
      <c r="D621" s="38" t="n">
        <f aca="false">$B$6*EXP(C621)</f>
        <v>80.2188282579951</v>
      </c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</row>
    <row r="622" customFormat="false" ht="15" hidden="false" customHeight="false" outlineLevel="0" collapsed="false">
      <c r="A622" s="21" t="n">
        <v>553</v>
      </c>
      <c r="B622" s="27" t="n">
        <v>1.21182873257478</v>
      </c>
      <c r="C622" s="30" t="n">
        <f aca="false">($B$7-0.5*$B$8^2)*$B$10+$B$8*SQRT($B$10)*B622</f>
        <v>0.302365746514955</v>
      </c>
      <c r="D622" s="38" t="n">
        <f aca="false">$B$6*EXP(C622)</f>
        <v>135.305601174185</v>
      </c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</row>
    <row r="623" customFormat="false" ht="15" hidden="false" customHeight="false" outlineLevel="0" collapsed="false">
      <c r="A623" s="21" t="n">
        <v>554</v>
      </c>
      <c r="B623" s="27" t="n">
        <v>-1.8502773421248</v>
      </c>
      <c r="C623" s="30" t="n">
        <f aca="false">($B$7-0.5*$B$8^2)*$B$10+$B$8*SQRT($B$10)*B623</f>
        <v>-0.310055468424959</v>
      </c>
      <c r="D623" s="38" t="n">
        <f aca="false">$B$6*EXP(C623)</f>
        <v>73.340627420513</v>
      </c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</row>
    <row r="624" customFormat="false" ht="15" hidden="false" customHeight="false" outlineLevel="0" collapsed="false">
      <c r="A624" s="21" t="n">
        <v>555</v>
      </c>
      <c r="B624" s="27" t="n">
        <v>1.71851808437416</v>
      </c>
      <c r="C624" s="30" t="n">
        <f aca="false">($B$7-0.5*$B$8^2)*$B$10+$B$8*SQRT($B$10)*B624</f>
        <v>0.403703616874832</v>
      </c>
      <c r="D624" s="38" t="n">
        <f aca="false">$B$6*EXP(C624)</f>
        <v>149.736008892272</v>
      </c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</row>
    <row r="625" customFormat="false" ht="15" hidden="false" customHeight="false" outlineLevel="0" collapsed="false">
      <c r="A625" s="21" t="n">
        <v>556</v>
      </c>
      <c r="B625" s="27" t="n">
        <v>-0.779000859790432</v>
      </c>
      <c r="C625" s="30" t="n">
        <f aca="false">($B$7-0.5*$B$8^2)*$B$10+$B$8*SQRT($B$10)*B625</f>
        <v>-0.0958001719580864</v>
      </c>
      <c r="D625" s="38" t="n">
        <f aca="false">$B$6*EXP(C625)</f>
        <v>90.8645570793445</v>
      </c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</row>
    <row r="626" customFormat="false" ht="15" hidden="false" customHeight="false" outlineLevel="0" collapsed="false">
      <c r="A626" s="21" t="n">
        <v>557</v>
      </c>
      <c r="B626" s="27" t="n">
        <v>-0.543467352209954</v>
      </c>
      <c r="C626" s="30" t="n">
        <f aca="false">($B$7-0.5*$B$8^2)*$B$10+$B$8*SQRT($B$10)*B626</f>
        <v>-0.0486934704419908</v>
      </c>
      <c r="D626" s="38" t="n">
        <f aca="false">$B$6*EXP(C626)</f>
        <v>95.2473046097553</v>
      </c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</row>
    <row r="627" customFormat="false" ht="15" hidden="false" customHeight="false" outlineLevel="0" collapsed="false">
      <c r="A627" s="21" t="n">
        <v>558</v>
      </c>
      <c r="B627" s="27" t="n">
        <v>-1.99431544416089</v>
      </c>
      <c r="C627" s="30" t="n">
        <f aca="false">($B$7-0.5*$B$8^2)*$B$10+$B$8*SQRT($B$10)*B627</f>
        <v>-0.338863088832179</v>
      </c>
      <c r="D627" s="38" t="n">
        <f aca="false">$B$6*EXP(C627)</f>
        <v>71.2580002571277</v>
      </c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</row>
    <row r="628" customFormat="false" ht="15" hidden="false" customHeight="false" outlineLevel="0" collapsed="false">
      <c r="A628" s="21" t="n">
        <v>559</v>
      </c>
      <c r="B628" s="27" t="n">
        <v>1.16378458693869</v>
      </c>
      <c r="C628" s="30" t="n">
        <f aca="false">($B$7-0.5*$B$8^2)*$B$10+$B$8*SQRT($B$10)*B628</f>
        <v>0.292756917387737</v>
      </c>
      <c r="D628" s="38" t="n">
        <f aca="false">$B$6*EXP(C628)</f>
        <v>134.01169916962</v>
      </c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</row>
    <row r="629" customFormat="false" ht="15" hidden="false" customHeight="false" outlineLevel="0" collapsed="false">
      <c r="A629" s="21" t="n">
        <v>560</v>
      </c>
      <c r="B629" s="27" t="n">
        <v>0.864329834162455</v>
      </c>
      <c r="C629" s="30" t="n">
        <f aca="false">($B$7-0.5*$B$8^2)*$B$10+$B$8*SQRT($B$10)*B629</f>
        <v>0.232865966832491</v>
      </c>
      <c r="D629" s="38" t="n">
        <f aca="false">$B$6*EXP(C629)</f>
        <v>126.221228967775</v>
      </c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</row>
    <row r="630" customFormat="false" ht="15" hidden="false" customHeight="false" outlineLevel="0" collapsed="false">
      <c r="A630" s="21" t="n">
        <v>561</v>
      </c>
      <c r="B630" s="27" t="n">
        <v>-1.97276857261421</v>
      </c>
      <c r="C630" s="30" t="n">
        <f aca="false">($B$7-0.5*$B$8^2)*$B$10+$B$8*SQRT($B$10)*B630</f>
        <v>-0.334553714522841</v>
      </c>
      <c r="D630" s="38" t="n">
        <f aca="false">$B$6*EXP(C630)</f>
        <v>71.565740259956</v>
      </c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</row>
    <row r="631" customFormat="false" ht="15" hidden="false" customHeight="false" outlineLevel="0" collapsed="false">
      <c r="A631" s="21" t="n">
        <v>562</v>
      </c>
      <c r="B631" s="27" t="n">
        <v>-0.459339303631541</v>
      </c>
      <c r="C631" s="30" t="n">
        <f aca="false">($B$7-0.5*$B$8^2)*$B$10+$B$8*SQRT($B$10)*B631</f>
        <v>-0.0318678607263082</v>
      </c>
      <c r="D631" s="38" t="n">
        <f aca="false">$B$6*EXP(C631)</f>
        <v>96.8634568291336</v>
      </c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</row>
    <row r="632" customFormat="false" ht="15" hidden="false" customHeight="false" outlineLevel="0" collapsed="false">
      <c r="A632" s="21" t="n">
        <v>563</v>
      </c>
      <c r="B632" s="27" t="n">
        <v>0.0197175132709605</v>
      </c>
      <c r="C632" s="30" t="n">
        <f aca="false">($B$7-0.5*$B$8^2)*$B$10+$B$8*SQRT($B$10)*B632</f>
        <v>0.0639435026541921</v>
      </c>
      <c r="D632" s="38" t="n">
        <f aca="false">$B$6*EXP(C632)</f>
        <v>106.603216907201</v>
      </c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</row>
    <row r="633" customFormat="false" ht="15" hidden="false" customHeight="false" outlineLevel="0" collapsed="false">
      <c r="A633" s="21" t="n">
        <v>564</v>
      </c>
      <c r="B633" s="27" t="n">
        <v>0.10369509028748</v>
      </c>
      <c r="C633" s="30" t="n">
        <f aca="false">($B$7-0.5*$B$8^2)*$B$10+$B$8*SQRT($B$10)*B633</f>
        <v>0.080739018057496</v>
      </c>
      <c r="D633" s="38" t="n">
        <f aca="false">$B$6*EXP(C633)</f>
        <v>108.408793226967</v>
      </c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</row>
    <row r="634" customFormat="false" ht="15" hidden="false" customHeight="false" outlineLevel="0" collapsed="false">
      <c r="A634" s="21" t="n">
        <v>565</v>
      </c>
      <c r="B634" s="27" t="n">
        <v>-0.972730464966964</v>
      </c>
      <c r="C634" s="30" t="n">
        <f aca="false">($B$7-0.5*$B$8^2)*$B$10+$B$8*SQRT($B$10)*B634</f>
        <v>-0.134546092993393</v>
      </c>
      <c r="D634" s="38" t="n">
        <f aca="false">$B$6*EXP(C634)</f>
        <v>87.4112587482284</v>
      </c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</row>
    <row r="635" customFormat="false" ht="15" hidden="false" customHeight="false" outlineLevel="0" collapsed="false">
      <c r="A635" s="21" t="n">
        <v>566</v>
      </c>
      <c r="B635" s="27" t="n">
        <v>-0.508818788355286</v>
      </c>
      <c r="C635" s="30" t="n">
        <f aca="false">($B$7-0.5*$B$8^2)*$B$10+$B$8*SQRT($B$10)*B635</f>
        <v>-0.0417637576710573</v>
      </c>
      <c r="D635" s="38" t="n">
        <f aca="false">$B$6*EXP(C635)</f>
        <v>95.9096332962178</v>
      </c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</row>
    <row r="636" customFormat="false" ht="15" hidden="false" customHeight="false" outlineLevel="0" collapsed="false">
      <c r="A636" s="21" t="n">
        <v>567</v>
      </c>
      <c r="B636" s="27" t="n">
        <v>0.46446443348625</v>
      </c>
      <c r="C636" s="30" t="n">
        <f aca="false">($B$7-0.5*$B$8^2)*$B$10+$B$8*SQRT($B$10)*B636</f>
        <v>0.15289288669725</v>
      </c>
      <c r="D636" s="38" t="n">
        <f aca="false">$B$6*EXP(C636)</f>
        <v>116.520016382027</v>
      </c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</row>
    <row r="637" customFormat="false" ht="15" hidden="false" customHeight="false" outlineLevel="0" collapsed="false">
      <c r="A637" s="21" t="n">
        <v>568</v>
      </c>
      <c r="B637" s="27" t="n">
        <v>0.662131984772893</v>
      </c>
      <c r="C637" s="30" t="n">
        <f aca="false">($B$7-0.5*$B$8^2)*$B$10+$B$8*SQRT($B$10)*B637</f>
        <v>0.192426396954579</v>
      </c>
      <c r="D637" s="38" t="n">
        <f aca="false">$B$6*EXP(C637)</f>
        <v>121.21872797485</v>
      </c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</row>
    <row r="638" customFormat="false" ht="15" hidden="false" customHeight="false" outlineLevel="0" collapsed="false">
      <c r="A638" s="21" t="n">
        <v>569</v>
      </c>
      <c r="B638" s="27" t="n">
        <v>1.08596591784388</v>
      </c>
      <c r="C638" s="30" t="n">
        <f aca="false">($B$7-0.5*$B$8^2)*$B$10+$B$8*SQRT($B$10)*B638</f>
        <v>0.277193183568777</v>
      </c>
      <c r="D638" s="38" t="n">
        <f aca="false">$B$6*EXP(C638)</f>
        <v>131.942123691948</v>
      </c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</row>
    <row r="639" customFormat="false" ht="15" hidden="false" customHeight="false" outlineLevel="0" collapsed="false">
      <c r="A639" s="21" t="n">
        <v>570</v>
      </c>
      <c r="B639" s="27" t="n">
        <v>-0.198822751590688</v>
      </c>
      <c r="C639" s="30" t="n">
        <f aca="false">($B$7-0.5*$B$8^2)*$B$10+$B$8*SQRT($B$10)*B639</f>
        <v>0.0202354496818624</v>
      </c>
      <c r="D639" s="38" t="n">
        <f aca="false">$B$6*EXP(C639)</f>
        <v>102.044157438814</v>
      </c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</row>
    <row r="640" customFormat="false" ht="15" hidden="false" customHeight="false" outlineLevel="0" collapsed="false">
      <c r="A640" s="21" t="n">
        <v>571</v>
      </c>
      <c r="B640" s="27" t="n">
        <v>0.767980571459476</v>
      </c>
      <c r="C640" s="30" t="n">
        <f aca="false">($B$7-0.5*$B$8^2)*$B$10+$B$8*SQRT($B$10)*B640</f>
        <v>0.213596114291895</v>
      </c>
      <c r="D640" s="38" t="n">
        <f aca="false">$B$6*EXP(C640)</f>
        <v>123.812249381618</v>
      </c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</row>
    <row r="641" customFormat="false" ht="15" hidden="false" customHeight="false" outlineLevel="0" collapsed="false">
      <c r="A641" s="21" t="n">
        <v>572</v>
      </c>
      <c r="B641" s="27" t="n">
        <v>1.52576028644148</v>
      </c>
      <c r="C641" s="30" t="n">
        <f aca="false">($B$7-0.5*$B$8^2)*$B$10+$B$8*SQRT($B$10)*B641</f>
        <v>0.365152057288295</v>
      </c>
      <c r="D641" s="38" t="n">
        <f aca="false">$B$6*EXP(C641)</f>
        <v>144.073306545726</v>
      </c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</row>
    <row r="642" customFormat="false" ht="15" hidden="false" customHeight="false" outlineLevel="0" collapsed="false">
      <c r="A642" s="21" t="n">
        <v>573</v>
      </c>
      <c r="B642" s="27" t="n">
        <v>0.672054222630887</v>
      </c>
      <c r="C642" s="30" t="n">
        <f aca="false">($B$7-0.5*$B$8^2)*$B$10+$B$8*SQRT($B$10)*B642</f>
        <v>0.194410844526177</v>
      </c>
      <c r="D642" s="38" t="n">
        <f aca="false">$B$6*EXP(C642)</f>
        <v>121.459519024799</v>
      </c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</row>
    <row r="643" customFormat="false" ht="15" hidden="false" customHeight="false" outlineLevel="0" collapsed="false">
      <c r="A643" s="21" t="n">
        <v>574</v>
      </c>
      <c r="B643" s="27" t="n">
        <v>1.35762839239617</v>
      </c>
      <c r="C643" s="30" t="n">
        <f aca="false">($B$7-0.5*$B$8^2)*$B$10+$B$8*SQRT($B$10)*B643</f>
        <v>0.331525678479234</v>
      </c>
      <c r="D643" s="38" t="n">
        <f aca="false">$B$6*EXP(C643)</f>
        <v>139.309191830094</v>
      </c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</row>
    <row r="644" customFormat="false" ht="15" hidden="false" customHeight="false" outlineLevel="0" collapsed="false">
      <c r="A644" s="21" t="n">
        <v>575</v>
      </c>
      <c r="B644" s="27" t="n">
        <v>1.58848705486563</v>
      </c>
      <c r="C644" s="30" t="n">
        <f aca="false">($B$7-0.5*$B$8^2)*$B$10+$B$8*SQRT($B$10)*B644</f>
        <v>0.377697410973126</v>
      </c>
      <c r="D644" s="38" t="n">
        <f aca="false">$B$6*EXP(C644)</f>
        <v>145.892142246604</v>
      </c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</row>
    <row r="645" customFormat="false" ht="15" hidden="false" customHeight="false" outlineLevel="0" collapsed="false">
      <c r="A645" s="21" t="n">
        <v>576</v>
      </c>
      <c r="B645" s="27" t="n">
        <v>0.00351760990061611</v>
      </c>
      <c r="C645" s="30" t="n">
        <f aca="false">($B$7-0.5*$B$8^2)*$B$10+$B$8*SQRT($B$10)*B645</f>
        <v>0.0607035219801232</v>
      </c>
      <c r="D645" s="38" t="n">
        <f aca="false">$B$6*EXP(C645)</f>
        <v>106.258383473116</v>
      </c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</row>
    <row r="646" customFormat="false" ht="15" hidden="false" customHeight="false" outlineLevel="0" collapsed="false">
      <c r="A646" s="21" t="n">
        <v>577</v>
      </c>
      <c r="B646" s="27" t="n">
        <v>-0.49578490176646</v>
      </c>
      <c r="C646" s="30" t="n">
        <f aca="false">($B$7-0.5*$B$8^2)*$B$10+$B$8*SQRT($B$10)*B646</f>
        <v>-0.0391569803532921</v>
      </c>
      <c r="D646" s="38" t="n">
        <f aca="false">$B$6*EXP(C646)</f>
        <v>96.1599745029776</v>
      </c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</row>
    <row r="647" customFormat="false" ht="15" hidden="false" customHeight="false" outlineLevel="0" collapsed="false">
      <c r="A647" s="21" t="n">
        <v>578</v>
      </c>
      <c r="B647" s="27" t="n">
        <v>0.387282799723649</v>
      </c>
      <c r="C647" s="30" t="n">
        <f aca="false">($B$7-0.5*$B$8^2)*$B$10+$B$8*SQRT($B$10)*B647</f>
        <v>0.13745655994473</v>
      </c>
      <c r="D647" s="38" t="n">
        <f aca="false">$B$6*EXP(C647)</f>
        <v>114.735186386113</v>
      </c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</row>
    <row r="648" customFormat="false" ht="15" hidden="false" customHeight="false" outlineLevel="0" collapsed="false">
      <c r="A648" s="21" t="n">
        <v>579</v>
      </c>
      <c r="B648" s="27" t="n">
        <v>1.62628870782766</v>
      </c>
      <c r="C648" s="30" t="n">
        <f aca="false">($B$7-0.5*$B$8^2)*$B$10+$B$8*SQRT($B$10)*B648</f>
        <v>0.385257741565533</v>
      </c>
      <c r="D648" s="38" t="n">
        <f aca="false">$B$6*EXP(C648)</f>
        <v>146.999315095504</v>
      </c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</row>
    <row r="649" customFormat="false" ht="15" hidden="false" customHeight="false" outlineLevel="0" collapsed="false">
      <c r="A649" s="21" t="n">
        <v>580</v>
      </c>
      <c r="B649" s="27" t="n">
        <v>1.00548763883987</v>
      </c>
      <c r="C649" s="30" t="n">
        <f aca="false">($B$7-0.5*$B$8^2)*$B$10+$B$8*SQRT($B$10)*B649</f>
        <v>0.261097527767974</v>
      </c>
      <c r="D649" s="38" t="n">
        <f aca="false">$B$6*EXP(C649)</f>
        <v>129.835428485458</v>
      </c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</row>
    <row r="650" customFormat="false" ht="15" hidden="false" customHeight="false" outlineLevel="0" collapsed="false">
      <c r="A650" s="21" t="n">
        <v>581</v>
      </c>
      <c r="B650" s="27" t="n">
        <v>0.453238751184972</v>
      </c>
      <c r="C650" s="30" t="n">
        <f aca="false">($B$7-0.5*$B$8^2)*$B$10+$B$8*SQRT($B$10)*B650</f>
        <v>0.150647750236995</v>
      </c>
      <c r="D650" s="38" t="n">
        <f aca="false">$B$6*EXP(C650)</f>
        <v>116.258706492842</v>
      </c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</row>
    <row r="651" customFormat="false" ht="15" hidden="false" customHeight="false" outlineLevel="0" collapsed="false">
      <c r="A651" s="21" t="n">
        <v>582</v>
      </c>
      <c r="B651" s="27" t="n">
        <v>-0.583213531083513</v>
      </c>
      <c r="C651" s="30" t="n">
        <f aca="false">($B$7-0.5*$B$8^2)*$B$10+$B$8*SQRT($B$10)*B651</f>
        <v>-0.0566427062167025</v>
      </c>
      <c r="D651" s="38" t="n">
        <f aca="false">$B$6*EXP(C651)</f>
        <v>94.4931627255324</v>
      </c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</row>
    <row r="652" customFormat="false" ht="15" hidden="false" customHeight="false" outlineLevel="0" collapsed="false">
      <c r="A652" s="21" t="n">
        <v>583</v>
      </c>
      <c r="B652" s="27" t="n">
        <v>0.687655947466623</v>
      </c>
      <c r="C652" s="30" t="n">
        <f aca="false">($B$7-0.5*$B$8^2)*$B$10+$B$8*SQRT($B$10)*B652</f>
        <v>0.197531189493325</v>
      </c>
      <c r="D652" s="38" t="n">
        <f aca="false">$B$6*EXP(C652)</f>
        <v>121.839106537703</v>
      </c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</row>
    <row r="653" customFormat="false" ht="15" hidden="false" customHeight="false" outlineLevel="0" collapsed="false">
      <c r="A653" s="21" t="n">
        <v>584</v>
      </c>
      <c r="B653" s="27" t="n">
        <v>-2.6005102257282</v>
      </c>
      <c r="C653" s="30" t="n">
        <f aca="false">($B$7-0.5*$B$8^2)*$B$10+$B$8*SQRT($B$10)*B653</f>
        <v>-0.46010204514564</v>
      </c>
      <c r="D653" s="38" t="n">
        <f aca="false">$B$6*EXP(C653)</f>
        <v>63.1219229362113</v>
      </c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</row>
    <row r="654" customFormat="false" ht="15" hidden="false" customHeight="false" outlineLevel="0" collapsed="false">
      <c r="A654" s="21" t="n">
        <v>585</v>
      </c>
      <c r="B654" s="27" t="n">
        <v>-0.322178825265939</v>
      </c>
      <c r="C654" s="30" t="n">
        <f aca="false">($B$7-0.5*$B$8^2)*$B$10+$B$8*SQRT($B$10)*B654</f>
        <v>-0.00443576505318789</v>
      </c>
      <c r="D654" s="38" t="n">
        <f aca="false">$B$6*EXP(C654)</f>
        <v>99.5574058422372</v>
      </c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</row>
    <row r="655" customFormat="false" ht="15" hidden="false" customHeight="false" outlineLevel="0" collapsed="false">
      <c r="A655" s="21" t="n">
        <v>586</v>
      </c>
      <c r="B655" s="27" t="n">
        <v>0.243266134571313</v>
      </c>
      <c r="C655" s="30" t="n">
        <f aca="false">($B$7-0.5*$B$8^2)*$B$10+$B$8*SQRT($B$10)*B655</f>
        <v>0.108653226914263</v>
      </c>
      <c r="D655" s="38" t="n">
        <f aca="false">$B$6*EXP(C655)</f>
        <v>111.477570909439</v>
      </c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</row>
    <row r="656" customFormat="false" ht="15" hidden="false" customHeight="false" outlineLevel="0" collapsed="false">
      <c r="A656" s="21" t="n">
        <v>587</v>
      </c>
      <c r="B656" s="27" t="n">
        <v>-0.901490033332783</v>
      </c>
      <c r="C656" s="30" t="n">
        <f aca="false">($B$7-0.5*$B$8^2)*$B$10+$B$8*SQRT($B$10)*B656</f>
        <v>-0.120298006666557</v>
      </c>
      <c r="D656" s="38" t="n">
        <f aca="false">$B$6*EXP(C656)</f>
        <v>88.6656167893202</v>
      </c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</row>
    <row r="657" customFormat="false" ht="15" hidden="false" customHeight="false" outlineLevel="0" collapsed="false">
      <c r="A657" s="21" t="n">
        <v>588</v>
      </c>
      <c r="B657" s="27" t="n">
        <v>0.489361747044087</v>
      </c>
      <c r="C657" s="30" t="n">
        <f aca="false">($B$7-0.5*$B$8^2)*$B$10+$B$8*SQRT($B$10)*B657</f>
        <v>0.157872349408817</v>
      </c>
      <c r="D657" s="38" t="n">
        <f aca="false">$B$6*EXP(C657)</f>
        <v>117.101670419202</v>
      </c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</row>
    <row r="658" customFormat="false" ht="15" hidden="false" customHeight="false" outlineLevel="0" collapsed="false">
      <c r="A658" s="21" t="n">
        <v>589</v>
      </c>
      <c r="B658" s="27" t="n">
        <v>1.64786260919819</v>
      </c>
      <c r="C658" s="30" t="n">
        <f aca="false">($B$7-0.5*$B$8^2)*$B$10+$B$8*SQRT($B$10)*B658</f>
        <v>0.389572521839637</v>
      </c>
      <c r="D658" s="38" t="n">
        <f aca="false">$B$6*EXP(C658)</f>
        <v>147.63495517807</v>
      </c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</row>
    <row r="659" customFormat="false" ht="15" hidden="false" customHeight="false" outlineLevel="0" collapsed="false">
      <c r="A659" s="21" t="n">
        <v>590</v>
      </c>
      <c r="B659" s="27" t="n">
        <v>0.211168634669649</v>
      </c>
      <c r="C659" s="30" t="n">
        <f aca="false">($B$7-0.5*$B$8^2)*$B$10+$B$8*SQRT($B$10)*B659</f>
        <v>0.10223372693393</v>
      </c>
      <c r="D659" s="38" t="n">
        <f aca="false">$B$6*EXP(C659)</f>
        <v>110.764232732105</v>
      </c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</row>
    <row r="660" customFormat="false" ht="15" hidden="false" customHeight="false" outlineLevel="0" collapsed="false">
      <c r="A660" s="21" t="n">
        <v>591</v>
      </c>
      <c r="B660" s="27" t="n">
        <v>0.775187225171544</v>
      </c>
      <c r="C660" s="30" t="n">
        <f aca="false">($B$7-0.5*$B$8^2)*$B$10+$B$8*SQRT($B$10)*B660</f>
        <v>0.215037445034309</v>
      </c>
      <c r="D660" s="38" t="n">
        <f aca="false">$B$6*EXP(C660)</f>
        <v>123.990832450657</v>
      </c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</row>
    <row r="661" customFormat="false" ht="15" hidden="false" customHeight="false" outlineLevel="0" collapsed="false">
      <c r="A661" s="21" t="n">
        <v>592</v>
      </c>
      <c r="B661" s="27" t="n">
        <v>-0.634910385962772</v>
      </c>
      <c r="C661" s="30" t="n">
        <f aca="false">($B$7-0.5*$B$8^2)*$B$10+$B$8*SQRT($B$10)*B661</f>
        <v>-0.0669820771925543</v>
      </c>
      <c r="D661" s="38" t="n">
        <f aca="false">$B$6*EXP(C661)</f>
        <v>93.52119628105</v>
      </c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</row>
    <row r="662" customFormat="false" ht="15" hidden="false" customHeight="false" outlineLevel="0" collapsed="false">
      <c r="A662" s="21" t="n">
        <v>593</v>
      </c>
      <c r="B662" s="27" t="n">
        <v>-0.993003188044938</v>
      </c>
      <c r="C662" s="30" t="n">
        <f aca="false">($B$7-0.5*$B$8^2)*$B$10+$B$8*SQRT($B$10)*B662</f>
        <v>-0.138600637608988</v>
      </c>
      <c r="D662" s="38" t="n">
        <f aca="false">$B$6*EXP(C662)</f>
        <v>87.0575634210135</v>
      </c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</row>
    <row r="663" customFormat="false" ht="15" hidden="false" customHeight="false" outlineLevel="0" collapsed="false">
      <c r="A663" s="21" t="n">
        <v>594</v>
      </c>
      <c r="B663" s="27" t="n">
        <v>0.818088078101824</v>
      </c>
      <c r="C663" s="30" t="n">
        <f aca="false">($B$7-0.5*$B$8^2)*$B$10+$B$8*SQRT($B$10)*B663</f>
        <v>0.223617615620365</v>
      </c>
      <c r="D663" s="38" t="n">
        <f aca="false">$B$6*EXP(C663)</f>
        <v>125.05927208655</v>
      </c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</row>
    <row r="664" customFormat="false" ht="15" hidden="false" customHeight="false" outlineLevel="0" collapsed="false">
      <c r="A664" s="21" t="n">
        <v>595</v>
      </c>
      <c r="B664" s="27" t="n">
        <v>-0.0893907635984339</v>
      </c>
      <c r="C664" s="30" t="n">
        <f aca="false">($B$7-0.5*$B$8^2)*$B$10+$B$8*SQRT($B$10)*B664</f>
        <v>0.0421218472803132</v>
      </c>
      <c r="D664" s="38" t="n">
        <f aca="false">$B$6*EXP(C664)</f>
        <v>104.302156034877</v>
      </c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</row>
    <row r="665" customFormat="false" ht="15" hidden="false" customHeight="false" outlineLevel="0" collapsed="false">
      <c r="A665" s="21" t="n">
        <v>596</v>
      </c>
      <c r="B665" s="27" t="n">
        <v>0.0470892813763038</v>
      </c>
      <c r="C665" s="30" t="n">
        <f aca="false">($B$7-0.5*$B$8^2)*$B$10+$B$8*SQRT($B$10)*B665</f>
        <v>0.0694178562752608</v>
      </c>
      <c r="D665" s="38" t="n">
        <f aca="false">$B$6*EXP(C665)</f>
        <v>107.188400904336</v>
      </c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</row>
    <row r="666" customFormat="false" ht="15" hidden="false" customHeight="false" outlineLevel="0" collapsed="false">
      <c r="A666" s="21" t="n">
        <v>597</v>
      </c>
      <c r="B666" s="27" t="n">
        <v>-3.61723452476647</v>
      </c>
      <c r="C666" s="30" t="n">
        <f aca="false">($B$7-0.5*$B$8^2)*$B$10+$B$8*SQRT($B$10)*B666</f>
        <v>-0.663446904953293</v>
      </c>
      <c r="D666" s="38" t="n">
        <f aca="false">$B$6*EXP(C666)</f>
        <v>51.5072863937062</v>
      </c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</row>
    <row r="667" customFormat="false" ht="15" hidden="false" customHeight="false" outlineLevel="0" collapsed="false">
      <c r="A667" s="21" t="n">
        <v>598</v>
      </c>
      <c r="B667" s="27" t="n">
        <v>-0.410619693639969</v>
      </c>
      <c r="C667" s="30" t="n">
        <f aca="false">($B$7-0.5*$B$8^2)*$B$10+$B$8*SQRT($B$10)*B667</f>
        <v>-0.0221239387279939</v>
      </c>
      <c r="D667" s="38" t="n">
        <f aca="false">$B$6*EXP(C667)</f>
        <v>97.8119000713775</v>
      </c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</row>
    <row r="668" customFormat="false" ht="15" hidden="false" customHeight="false" outlineLevel="0" collapsed="false">
      <c r="A668" s="21" t="n">
        <v>599</v>
      </c>
      <c r="B668" s="27" t="n">
        <v>-0.618963276697074</v>
      </c>
      <c r="C668" s="30" t="n">
        <f aca="false">($B$7-0.5*$B$8^2)*$B$10+$B$8*SQRT($B$10)*B668</f>
        <v>-0.0637926553394149</v>
      </c>
      <c r="D668" s="38" t="n">
        <f aca="false">$B$6*EXP(C668)</f>
        <v>93.8199510023644</v>
      </c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</row>
    <row r="669" customFormat="false" ht="15" hidden="false" customHeight="false" outlineLevel="0" collapsed="false">
      <c r="A669" s="21" t="n">
        <v>600</v>
      </c>
      <c r="B669" s="27" t="n">
        <v>1.4188814037095</v>
      </c>
      <c r="C669" s="30" t="n">
        <f aca="false">($B$7-0.5*$B$8^2)*$B$10+$B$8*SQRT($B$10)*B669</f>
        <v>0.343776280741899</v>
      </c>
      <c r="D669" s="38" t="n">
        <f aca="false">$B$6*EXP(C669)</f>
        <v>141.026309719916</v>
      </c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</row>
    <row r="670" customFormat="false" ht="15" hidden="false" customHeight="false" outlineLevel="0" collapsed="false">
      <c r="A670" s="21" t="n">
        <v>601</v>
      </c>
      <c r="B670" s="27" t="n">
        <v>0.539126450097728</v>
      </c>
      <c r="C670" s="30" t="n">
        <f aca="false">($B$7-0.5*$B$8^2)*$B$10+$B$8*SQRT($B$10)*B670</f>
        <v>0.167825290019546</v>
      </c>
      <c r="D670" s="38" t="n">
        <f aca="false">$B$6*EXP(C670)</f>
        <v>118.272995786836</v>
      </c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</row>
    <row r="671" customFormat="false" ht="15" hidden="false" customHeight="false" outlineLevel="0" collapsed="false">
      <c r="A671" s="21" t="n">
        <v>602</v>
      </c>
      <c r="B671" s="27" t="n">
        <v>-0.679965983175418</v>
      </c>
      <c r="C671" s="30" t="n">
        <f aca="false">($B$7-0.5*$B$8^2)*$B$10+$B$8*SQRT($B$10)*B671</f>
        <v>-0.0759931966350836</v>
      </c>
      <c r="D671" s="38" t="n">
        <f aca="false">$B$6*EXP(C671)</f>
        <v>92.6822512049695</v>
      </c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</row>
    <row r="672" customFormat="false" ht="15" hidden="false" customHeight="false" outlineLevel="0" collapsed="false">
      <c r="A672" s="21" t="n">
        <v>603</v>
      </c>
      <c r="B672" s="27" t="n">
        <v>1.41907160177804</v>
      </c>
      <c r="C672" s="30" t="n">
        <f aca="false">($B$7-0.5*$B$8^2)*$B$10+$B$8*SQRT($B$10)*B672</f>
        <v>0.343814320355608</v>
      </c>
      <c r="D672" s="38" t="n">
        <f aca="false">$B$6*EXP(C672)</f>
        <v>141.031674408296</v>
      </c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</row>
    <row r="673" customFormat="false" ht="15" hidden="false" customHeight="false" outlineLevel="0" collapsed="false">
      <c r="A673" s="21" t="n">
        <v>604</v>
      </c>
      <c r="B673" s="27" t="n">
        <v>0.767340019674233</v>
      </c>
      <c r="C673" s="30" t="n">
        <f aca="false">($B$7-0.5*$B$8^2)*$B$10+$B$8*SQRT($B$10)*B673</f>
        <v>0.213468003934847</v>
      </c>
      <c r="D673" s="38" t="n">
        <f aca="false">$B$6*EXP(C673)</f>
        <v>123.796388766119</v>
      </c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</row>
    <row r="674" customFormat="false" ht="15" hidden="false" customHeight="false" outlineLevel="0" collapsed="false">
      <c r="A674" s="21" t="n">
        <v>605</v>
      </c>
      <c r="B674" s="27" t="n">
        <v>1.60958820036864</v>
      </c>
      <c r="C674" s="30" t="n">
        <f aca="false">($B$7-0.5*$B$8^2)*$B$10+$B$8*SQRT($B$10)*B674</f>
        <v>0.381917640073728</v>
      </c>
      <c r="D674" s="38" t="n">
        <f aca="false">$B$6*EXP(C674)</f>
        <v>146.50914153429</v>
      </c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</row>
    <row r="675" customFormat="false" ht="15" hidden="false" customHeight="false" outlineLevel="0" collapsed="false">
      <c r="A675" s="21" t="n">
        <v>606</v>
      </c>
      <c r="B675" s="27" t="n">
        <v>-0.552164889537084</v>
      </c>
      <c r="C675" s="30" t="n">
        <f aca="false">($B$7-0.5*$B$8^2)*$B$10+$B$8*SQRT($B$10)*B675</f>
        <v>-0.0504329779074169</v>
      </c>
      <c r="D675" s="38" t="n">
        <f aca="false">$B$6*EXP(C675)</f>
        <v>95.0817652325581</v>
      </c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</row>
    <row r="676" customFormat="false" ht="15" hidden="false" customHeight="false" outlineLevel="0" collapsed="false">
      <c r="A676" s="21" t="n">
        <v>607</v>
      </c>
      <c r="B676" s="27" t="n">
        <v>-0.209406047836923</v>
      </c>
      <c r="C676" s="30" t="n">
        <f aca="false">($B$7-0.5*$B$8^2)*$B$10+$B$8*SQRT($B$10)*B676</f>
        <v>0.0181187904326153</v>
      </c>
      <c r="D676" s="38" t="n">
        <f aca="false">$B$6*EXP(C676)</f>
        <v>101.828393159425</v>
      </c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</row>
    <row r="677" customFormat="false" ht="15" hidden="false" customHeight="false" outlineLevel="0" collapsed="false">
      <c r="A677" s="21" t="n">
        <v>608</v>
      </c>
      <c r="B677" s="27" t="n">
        <v>1.99471075411601</v>
      </c>
      <c r="C677" s="30" t="n">
        <f aca="false">($B$7-0.5*$B$8^2)*$B$10+$B$8*SQRT($B$10)*B677</f>
        <v>0.458942150823202</v>
      </c>
      <c r="D677" s="38" t="n">
        <f aca="false">$B$6*EXP(C677)</f>
        <v>158.239915964596</v>
      </c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</row>
    <row r="678" customFormat="false" ht="15" hidden="false" customHeight="false" outlineLevel="0" collapsed="false">
      <c r="A678" s="21" t="n">
        <v>609</v>
      </c>
      <c r="B678" s="27" t="n">
        <v>-0.458231496467956</v>
      </c>
      <c r="C678" s="30" t="n">
        <f aca="false">($B$7-0.5*$B$8^2)*$B$10+$B$8*SQRT($B$10)*B678</f>
        <v>-0.0316462992935912</v>
      </c>
      <c r="D678" s="38" t="n">
        <f aca="false">$B$6*EXP(C678)</f>
        <v>96.8849204130699</v>
      </c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</row>
    <row r="679" customFormat="false" ht="15" hidden="false" customHeight="false" outlineLevel="0" collapsed="false">
      <c r="A679" s="21" t="n">
        <v>610</v>
      </c>
      <c r="B679" s="27" t="n">
        <v>-1.08566405775276</v>
      </c>
      <c r="C679" s="30" t="n">
        <f aca="false">($B$7-0.5*$B$8^2)*$B$10+$B$8*SQRT($B$10)*B679</f>
        <v>-0.157132811550551</v>
      </c>
      <c r="D679" s="38" t="n">
        <f aca="false">$B$6*EXP(C679)</f>
        <v>85.4590551784061</v>
      </c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</row>
    <row r="680" customFormat="false" ht="15" hidden="false" customHeight="false" outlineLevel="0" collapsed="false">
      <c r="A680" s="21" t="n">
        <v>611</v>
      </c>
      <c r="B680" s="27" t="n">
        <v>-0.112460584827497</v>
      </c>
      <c r="C680" s="30" t="n">
        <f aca="false">($B$7-0.5*$B$8^2)*$B$10+$B$8*SQRT($B$10)*B680</f>
        <v>0.0375078830345006</v>
      </c>
      <c r="D680" s="38" t="n">
        <f aca="false">$B$6*EXP(C680)</f>
        <v>103.822018137508</v>
      </c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</row>
    <row r="681" customFormat="false" ht="15" hidden="false" customHeight="false" outlineLevel="0" collapsed="false">
      <c r="A681" s="21" t="n">
        <v>612</v>
      </c>
      <c r="B681" s="27" t="n">
        <v>-2.51926029058316</v>
      </c>
      <c r="C681" s="30" t="n">
        <f aca="false">($B$7-0.5*$B$8^2)*$B$10+$B$8*SQRT($B$10)*B681</f>
        <v>-0.443852058116632</v>
      </c>
      <c r="D681" s="38" t="n">
        <f aca="false">$B$6*EXP(C681)</f>
        <v>64.1560327449952</v>
      </c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</row>
    <row r="682" customFormat="false" ht="15" hidden="false" customHeight="false" outlineLevel="0" collapsed="false">
      <c r="A682" s="21" t="n">
        <v>613</v>
      </c>
      <c r="B682" s="27" t="n">
        <v>-0.0254334870013485</v>
      </c>
      <c r="C682" s="30" t="n">
        <f aca="false">($B$7-0.5*$B$8^2)*$B$10+$B$8*SQRT($B$10)*B682</f>
        <v>0.0549133025997303</v>
      </c>
      <c r="D682" s="38" t="n">
        <f aca="false">$B$6*EXP(C682)</f>
        <v>105.644901932152</v>
      </c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</row>
    <row r="683" customFormat="false" ht="15" hidden="false" customHeight="false" outlineLevel="0" collapsed="false">
      <c r="A683" s="21" t="n">
        <v>614</v>
      </c>
      <c r="B683" s="27" t="n">
        <v>0.924935463464937</v>
      </c>
      <c r="C683" s="30" t="n">
        <f aca="false">($B$7-0.5*$B$8^2)*$B$10+$B$8*SQRT($B$10)*B683</f>
        <v>0.244987092692987</v>
      </c>
      <c r="D683" s="38" t="n">
        <f aca="false">$B$6*EXP(C683)</f>
        <v>127.760482266078</v>
      </c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</row>
    <row r="684" customFormat="false" ht="15" hidden="false" customHeight="false" outlineLevel="0" collapsed="false">
      <c r="A684" s="21" t="n">
        <v>615</v>
      </c>
      <c r="B684" s="27" t="n">
        <v>-0.422790626889417</v>
      </c>
      <c r="C684" s="30" t="n">
        <f aca="false">($B$7-0.5*$B$8^2)*$B$10+$B$8*SQRT($B$10)*B684</f>
        <v>-0.0245581253778834</v>
      </c>
      <c r="D684" s="38" t="n">
        <f aca="false">$B$6*EXP(C684)</f>
        <v>97.5740971957365</v>
      </c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</row>
    <row r="685" customFormat="false" ht="15" hidden="false" customHeight="false" outlineLevel="0" collapsed="false">
      <c r="A685" s="21" t="n">
        <v>616</v>
      </c>
      <c r="B685" s="27" t="n">
        <v>-0.836364750851529</v>
      </c>
      <c r="C685" s="30" t="n">
        <f aca="false">($B$7-0.5*$B$8^2)*$B$10+$B$8*SQRT($B$10)*B685</f>
        <v>-0.107272950170306</v>
      </c>
      <c r="D685" s="38" t="n">
        <f aca="false">$B$6*EXP(C685)</f>
        <v>89.8280453722682</v>
      </c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</row>
    <row r="686" customFormat="false" ht="15" hidden="false" customHeight="false" outlineLevel="0" collapsed="false">
      <c r="A686" s="21" t="n">
        <v>617</v>
      </c>
      <c r="B686" s="27" t="n">
        <v>0.265998512464955</v>
      </c>
      <c r="C686" s="30" t="n">
        <f aca="false">($B$7-0.5*$B$8^2)*$B$10+$B$8*SQRT($B$10)*B686</f>
        <v>0.113199702492991</v>
      </c>
      <c r="D686" s="38" t="n">
        <f aca="false">$B$6*EXP(C686)</f>
        <v>111.985554856438</v>
      </c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</row>
    <row r="687" customFormat="false" ht="15" hidden="false" customHeight="false" outlineLevel="0" collapsed="false">
      <c r="A687" s="21" t="n">
        <v>618</v>
      </c>
      <c r="B687" s="27" t="n">
        <v>-1.3318102927532</v>
      </c>
      <c r="C687" s="30" t="n">
        <f aca="false">($B$7-0.5*$B$8^2)*$B$10+$B$8*SQRT($B$10)*B687</f>
        <v>-0.206362058550641</v>
      </c>
      <c r="D687" s="38" t="n">
        <f aca="false">$B$6*EXP(C687)</f>
        <v>81.3538474393643</v>
      </c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</row>
    <row r="688" customFormat="false" ht="15" hidden="false" customHeight="false" outlineLevel="0" collapsed="false">
      <c r="A688" s="21" t="n">
        <v>619</v>
      </c>
      <c r="B688" s="27" t="n">
        <v>-1.29421754886559</v>
      </c>
      <c r="C688" s="30" t="n">
        <f aca="false">($B$7-0.5*$B$8^2)*$B$10+$B$8*SQRT($B$10)*B688</f>
        <v>-0.198843509773118</v>
      </c>
      <c r="D688" s="38" t="n">
        <f aca="false">$B$6*EXP(C688)</f>
        <v>81.9678154917255</v>
      </c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</row>
    <row r="689" customFormat="false" ht="15" hidden="false" customHeight="false" outlineLevel="0" collapsed="false">
      <c r="A689" s="21" t="n">
        <v>620</v>
      </c>
      <c r="B689" s="27" t="n">
        <v>0.312878463833658</v>
      </c>
      <c r="C689" s="30" t="n">
        <f aca="false">($B$7-0.5*$B$8^2)*$B$10+$B$8*SQRT($B$10)*B689</f>
        <v>0.122575692766732</v>
      </c>
      <c r="D689" s="38" t="n">
        <f aca="false">$B$6*EXP(C689)</f>
        <v>113.04046802936</v>
      </c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</row>
    <row r="690" customFormat="false" ht="15" hidden="false" customHeight="false" outlineLevel="0" collapsed="false">
      <c r="A690" s="21" t="n">
        <v>621</v>
      </c>
      <c r="B690" s="27" t="n">
        <v>-0.268012181449838</v>
      </c>
      <c r="C690" s="30" t="n">
        <f aca="false">($B$7-0.5*$B$8^2)*$B$10+$B$8*SQRT($B$10)*B690</f>
        <v>0.00639756371003237</v>
      </c>
      <c r="D690" s="38" t="n">
        <f aca="false">$B$6*EXP(C690)</f>
        <v>100.641807183142</v>
      </c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</row>
    <row r="691" customFormat="false" ht="15" hidden="false" customHeight="false" outlineLevel="0" collapsed="false">
      <c r="A691" s="21" t="n">
        <v>622</v>
      </c>
      <c r="B691" s="27" t="n">
        <v>-1.49538715907674</v>
      </c>
      <c r="C691" s="30" t="n">
        <f aca="false">($B$7-0.5*$B$8^2)*$B$10+$B$8*SQRT($B$10)*B691</f>
        <v>-0.239077431815349</v>
      </c>
      <c r="D691" s="38" t="n">
        <f aca="false">$B$6*EXP(C691)</f>
        <v>78.7353913769399</v>
      </c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</row>
    <row r="692" customFormat="false" ht="15" hidden="false" customHeight="false" outlineLevel="0" collapsed="false">
      <c r="A692" s="21" t="n">
        <v>623</v>
      </c>
      <c r="B692" s="27" t="n">
        <v>0.589504833949253</v>
      </c>
      <c r="C692" s="30" t="n">
        <f aca="false">($B$7-0.5*$B$8^2)*$B$10+$B$8*SQRT($B$10)*B692</f>
        <v>0.177900966789851</v>
      </c>
      <c r="D692" s="38" t="n">
        <f aca="false">$B$6*EXP(C692)</f>
        <v>119.470699970665</v>
      </c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</row>
    <row r="693" customFormat="false" ht="15" hidden="false" customHeight="false" outlineLevel="0" collapsed="false">
      <c r="A693" s="21" t="n">
        <v>624</v>
      </c>
      <c r="B693" s="27" t="n">
        <v>-0.987229832396449</v>
      </c>
      <c r="C693" s="30" t="n">
        <f aca="false">($B$7-0.5*$B$8^2)*$B$10+$B$8*SQRT($B$10)*B693</f>
        <v>-0.13744596647929</v>
      </c>
      <c r="D693" s="38" t="n">
        <f aca="false">$B$6*EXP(C693)</f>
        <v>87.1581443338806</v>
      </c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</row>
    <row r="694" customFormat="false" ht="15" hidden="false" customHeight="false" outlineLevel="0" collapsed="false">
      <c r="A694" s="21" t="n">
        <v>625</v>
      </c>
      <c r="B694" s="27" t="n">
        <v>-1.42917750336509</v>
      </c>
      <c r="C694" s="30" t="n">
        <f aca="false">($B$7-0.5*$B$8^2)*$B$10+$B$8*SQRT($B$10)*B694</f>
        <v>-0.225835500673018</v>
      </c>
      <c r="D694" s="38" t="n">
        <f aca="false">$B$6*EXP(C694)</f>
        <v>79.7849336550248</v>
      </c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</row>
    <row r="695" customFormat="false" ht="15" hidden="false" customHeight="false" outlineLevel="0" collapsed="false">
      <c r="A695" s="21" t="n">
        <v>626</v>
      </c>
      <c r="B695" s="27" t="n">
        <v>0.987741415056495</v>
      </c>
      <c r="C695" s="30" t="n">
        <f aca="false">($B$7-0.5*$B$8^2)*$B$10+$B$8*SQRT($B$10)*B695</f>
        <v>0.257548283011299</v>
      </c>
      <c r="D695" s="38" t="n">
        <f aca="false">$B$6*EXP(C695)</f>
        <v>129.375427582463</v>
      </c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</row>
    <row r="696" customFormat="false" ht="15" hidden="false" customHeight="false" outlineLevel="0" collapsed="false">
      <c r="A696" s="21" t="n">
        <v>627</v>
      </c>
      <c r="B696" s="27" t="n">
        <v>2.56197158116062</v>
      </c>
      <c r="C696" s="30" t="n">
        <f aca="false">($B$7-0.5*$B$8^2)*$B$10+$B$8*SQRT($B$10)*B696</f>
        <v>0.572394316232123</v>
      </c>
      <c r="D696" s="38" t="n">
        <f aca="false">$B$6*EXP(C696)</f>
        <v>177.250591450201</v>
      </c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</row>
    <row r="697" customFormat="false" ht="15" hidden="false" customHeight="false" outlineLevel="0" collapsed="false">
      <c r="A697" s="21" t="n">
        <v>628</v>
      </c>
      <c r="B697" s="27" t="n">
        <v>-0.0940731317430881</v>
      </c>
      <c r="C697" s="30" t="n">
        <f aca="false">($B$7-0.5*$B$8^2)*$B$10+$B$8*SQRT($B$10)*B697</f>
        <v>0.0411853736513824</v>
      </c>
      <c r="D697" s="38" t="n">
        <f aca="false">$B$6*EXP(C697)</f>
        <v>104.204525537638</v>
      </c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</row>
    <row r="698" customFormat="false" ht="15" hidden="false" customHeight="false" outlineLevel="0" collapsed="false">
      <c r="A698" s="21" t="n">
        <v>629</v>
      </c>
      <c r="B698" s="27" t="n">
        <v>-0.564066963386796</v>
      </c>
      <c r="C698" s="30" t="n">
        <f aca="false">($B$7-0.5*$B$8^2)*$B$10+$B$8*SQRT($B$10)*B698</f>
        <v>-0.0528133926773592</v>
      </c>
      <c r="D698" s="38" t="n">
        <f aca="false">$B$6*EXP(C698)</f>
        <v>94.8557003650684</v>
      </c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</row>
    <row r="699" customFormat="false" ht="15" hidden="false" customHeight="false" outlineLevel="0" collapsed="false">
      <c r="A699" s="21" t="n">
        <v>630</v>
      </c>
      <c r="B699" s="27" t="n">
        <v>-0.801350536983767</v>
      </c>
      <c r="C699" s="30" t="n">
        <f aca="false">($B$7-0.5*$B$8^2)*$B$10+$B$8*SQRT($B$10)*B699</f>
        <v>-0.100270107396753</v>
      </c>
      <c r="D699" s="38" t="n">
        <f aca="false">$B$6*EXP(C699)</f>
        <v>90.4593047761084</v>
      </c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</row>
    <row r="700" customFormat="false" ht="15" hidden="false" customHeight="false" outlineLevel="0" collapsed="false">
      <c r="A700" s="21" t="n">
        <v>631</v>
      </c>
      <c r="B700" s="27" t="n">
        <v>0.101757977998569</v>
      </c>
      <c r="C700" s="30" t="n">
        <f aca="false">($B$7-0.5*$B$8^2)*$B$10+$B$8*SQRT($B$10)*B700</f>
        <v>0.0803515955997139</v>
      </c>
      <c r="D700" s="38" t="n">
        <f aca="false">$B$6*EXP(C700)</f>
        <v>108.366801360671</v>
      </c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</row>
    <row r="701" customFormat="false" ht="15" hidden="false" customHeight="false" outlineLevel="0" collapsed="false">
      <c r="A701" s="21" t="n">
        <v>632</v>
      </c>
      <c r="B701" s="27" t="n">
        <v>1.54282601317263</v>
      </c>
      <c r="C701" s="30" t="n">
        <f aca="false">($B$7-0.5*$B$8^2)*$B$10+$B$8*SQRT($B$10)*B701</f>
        <v>0.368565202634526</v>
      </c>
      <c r="D701" s="38" t="n">
        <f aca="false">$B$6*EXP(C701)</f>
        <v>144.565889832456</v>
      </c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</row>
    <row r="702" customFormat="false" ht="15" hidden="false" customHeight="false" outlineLevel="0" collapsed="false">
      <c r="A702" s="21" t="n">
        <v>633</v>
      </c>
      <c r="B702" s="27" t="n">
        <v>-0.977657793414404</v>
      </c>
      <c r="C702" s="30" t="n">
        <f aca="false">($B$7-0.5*$B$8^2)*$B$10+$B$8*SQRT($B$10)*B702</f>
        <v>-0.135531558682881</v>
      </c>
      <c r="D702" s="38" t="n">
        <f aca="false">$B$6*EXP(C702)</f>
        <v>87.3251603823177</v>
      </c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</row>
    <row r="703" customFormat="false" ht="15" hidden="false" customHeight="false" outlineLevel="0" collapsed="false">
      <c r="A703" s="21" t="n">
        <v>634</v>
      </c>
      <c r="B703" s="27" t="n">
        <v>2.47792857323036</v>
      </c>
      <c r="C703" s="30" t="n">
        <f aca="false">($B$7-0.5*$B$8^2)*$B$10+$B$8*SQRT($B$10)*B703</f>
        <v>0.555585714646072</v>
      </c>
      <c r="D703" s="38" t="n">
        <f aca="false">$B$6*EXP(C703)</f>
        <v>174.296156397637</v>
      </c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</row>
    <row r="704" customFormat="false" ht="15" hidden="false" customHeight="false" outlineLevel="0" collapsed="false">
      <c r="A704" s="21" t="n">
        <v>635</v>
      </c>
      <c r="B704" s="27" t="n">
        <v>1.30355059867868</v>
      </c>
      <c r="C704" s="30" t="n">
        <f aca="false">($B$7-0.5*$B$8^2)*$B$10+$B$8*SQRT($B$10)*B704</f>
        <v>0.320710119735736</v>
      </c>
      <c r="D704" s="38" t="n">
        <f aca="false">$B$6*EXP(C704)</f>
        <v>137.810603724438</v>
      </c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</row>
    <row r="705" customFormat="false" ht="15" hidden="false" customHeight="false" outlineLevel="0" collapsed="false">
      <c r="A705" s="21" t="n">
        <v>636</v>
      </c>
      <c r="B705" s="27" t="n">
        <v>-0.394877617845881</v>
      </c>
      <c r="C705" s="30" t="n">
        <f aca="false">($B$7-0.5*$B$8^2)*$B$10+$B$8*SQRT($B$10)*B705</f>
        <v>-0.0189755235691761</v>
      </c>
      <c r="D705" s="38" t="n">
        <f aca="false">$B$6*EXP(C705)</f>
        <v>98.1203378305504</v>
      </c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</row>
    <row r="706" customFormat="false" ht="15" hidden="false" customHeight="false" outlineLevel="0" collapsed="false">
      <c r="A706" s="21" t="n">
        <v>637</v>
      </c>
      <c r="B706" s="27" t="n">
        <v>0.695926767218135</v>
      </c>
      <c r="C706" s="30" t="n">
        <f aca="false">($B$7-0.5*$B$8^2)*$B$10+$B$8*SQRT($B$10)*B706</f>
        <v>0.199185353443627</v>
      </c>
      <c r="D706" s="38" t="n">
        <f aca="false">$B$6*EXP(C706)</f>
        <v>122.040815179062</v>
      </c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</row>
    <row r="707" customFormat="false" ht="15" hidden="false" customHeight="false" outlineLevel="0" collapsed="false">
      <c r="A707" s="21" t="n">
        <v>638</v>
      </c>
      <c r="B707" s="27" t="n">
        <v>-1.15893868790594</v>
      </c>
      <c r="C707" s="30" t="n">
        <f aca="false">($B$7-0.5*$B$8^2)*$B$10+$B$8*SQRT($B$10)*B707</f>
        <v>-0.171787737581189</v>
      </c>
      <c r="D707" s="38" t="n">
        <f aca="false">$B$6*EXP(C707)</f>
        <v>84.2157912673554</v>
      </c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</row>
    <row r="708" customFormat="false" ht="15" hidden="false" customHeight="false" outlineLevel="0" collapsed="false">
      <c r="A708" s="21" t="n">
        <v>639</v>
      </c>
      <c r="B708" s="27" t="n">
        <v>1.02121303475403</v>
      </c>
      <c r="C708" s="30" t="n">
        <f aca="false">($B$7-0.5*$B$8^2)*$B$10+$B$8*SQRT($B$10)*B708</f>
        <v>0.264242606950806</v>
      </c>
      <c r="D708" s="38" t="n">
        <f aca="false">$B$6*EXP(C708)</f>
        <v>130.244413997567</v>
      </c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</row>
    <row r="709" customFormat="false" ht="15" hidden="false" customHeight="false" outlineLevel="0" collapsed="false">
      <c r="A709" s="21" t="n">
        <v>640</v>
      </c>
      <c r="B709" s="27" t="n">
        <v>0.296158837606365</v>
      </c>
      <c r="C709" s="30" t="n">
        <f aca="false">($B$7-0.5*$B$8^2)*$B$10+$B$8*SQRT($B$10)*B709</f>
        <v>0.119231767521273</v>
      </c>
      <c r="D709" s="38" t="n">
        <f aca="false">$B$6*EXP(C709)</f>
        <v>112.663100450684</v>
      </c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</row>
    <row r="710" customFormat="false" ht="15" hidden="false" customHeight="false" outlineLevel="0" collapsed="false">
      <c r="A710" s="21" t="n">
        <v>641</v>
      </c>
      <c r="B710" s="27" t="n">
        <v>-0.51164139801404</v>
      </c>
      <c r="C710" s="30" t="n">
        <f aca="false">($B$7-0.5*$B$8^2)*$B$10+$B$8*SQRT($B$10)*B710</f>
        <v>-0.042328279602808</v>
      </c>
      <c r="D710" s="38" t="n">
        <f aca="false">$B$6*EXP(C710)</f>
        <v>95.8555054843619</v>
      </c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</row>
    <row r="711" customFormat="false" ht="15" hidden="false" customHeight="false" outlineLevel="0" collapsed="false">
      <c r="A711" s="21" t="n">
        <v>642</v>
      </c>
      <c r="B711" s="27" t="n">
        <v>0.441420897297876</v>
      </c>
      <c r="C711" s="30" t="n">
        <f aca="false">($B$7-0.5*$B$8^2)*$B$10+$B$8*SQRT($B$10)*B711</f>
        <v>0.148284179459575</v>
      </c>
      <c r="D711" s="38" t="n">
        <f aca="false">$B$6*EXP(C711)</f>
        <v>115.984245293562</v>
      </c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</row>
    <row r="712" customFormat="false" ht="15" hidden="false" customHeight="false" outlineLevel="0" collapsed="false">
      <c r="A712" s="21" t="n">
        <v>643</v>
      </c>
      <c r="B712" s="27" t="n">
        <v>-1.74416373388989</v>
      </c>
      <c r="C712" s="30" t="n">
        <f aca="false">($B$7-0.5*$B$8^2)*$B$10+$B$8*SQRT($B$10)*B712</f>
        <v>-0.288832746777977</v>
      </c>
      <c r="D712" s="38" t="n">
        <f aca="false">$B$6*EXP(C712)</f>
        <v>74.9137490584241</v>
      </c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</row>
    <row r="713" customFormat="false" ht="15" hidden="false" customHeight="false" outlineLevel="0" collapsed="false">
      <c r="A713" s="21" t="n">
        <v>644</v>
      </c>
      <c r="B713" s="27" t="n">
        <v>-0.639205563137484</v>
      </c>
      <c r="C713" s="30" t="n">
        <f aca="false">($B$7-0.5*$B$8^2)*$B$10+$B$8*SQRT($B$10)*B713</f>
        <v>-0.0678411126274968</v>
      </c>
      <c r="D713" s="38" t="n">
        <f aca="false">$B$6*EXP(C713)</f>
        <v>93.4408927562513</v>
      </c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</row>
    <row r="714" customFormat="false" ht="15" hidden="false" customHeight="false" outlineLevel="0" collapsed="false">
      <c r="A714" s="21" t="n">
        <v>645</v>
      </c>
      <c r="B714" s="27" t="n">
        <v>-0.562346367774312</v>
      </c>
      <c r="C714" s="30" t="n">
        <f aca="false">($B$7-0.5*$B$8^2)*$B$10+$B$8*SQRT($B$10)*B714</f>
        <v>-0.0524692735548624</v>
      </c>
      <c r="D714" s="38" t="n">
        <f aca="false">$B$6*EXP(C714)</f>
        <v>94.8883476423959</v>
      </c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</row>
    <row r="715" customFormat="false" ht="15" hidden="false" customHeight="false" outlineLevel="0" collapsed="false">
      <c r="A715" s="21" t="n">
        <v>646</v>
      </c>
      <c r="B715" s="27" t="n">
        <v>-0.242214482311854</v>
      </c>
      <c r="C715" s="30" t="n">
        <f aca="false">($B$7-0.5*$B$8^2)*$B$10+$B$8*SQRT($B$10)*B715</f>
        <v>0.0115571035376292</v>
      </c>
      <c r="D715" s="38" t="n">
        <f aca="false">$B$6*EXP(C715)</f>
        <v>101.162414487769</v>
      </c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</row>
    <row r="716" customFormat="false" ht="15" hidden="false" customHeight="false" outlineLevel="0" collapsed="false">
      <c r="A716" s="21" t="n">
        <v>647</v>
      </c>
      <c r="B716" s="27" t="n">
        <v>0.902603785648029</v>
      </c>
      <c r="C716" s="30" t="n">
        <f aca="false">($B$7-0.5*$B$8^2)*$B$10+$B$8*SQRT($B$10)*B716</f>
        <v>0.240520757129606</v>
      </c>
      <c r="D716" s="38" t="n">
        <f aca="false">$B$6*EXP(C716)</f>
        <v>127.191133478362</v>
      </c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</row>
    <row r="717" customFormat="false" ht="15" hidden="false" customHeight="false" outlineLevel="0" collapsed="false">
      <c r="A717" s="21" t="n">
        <v>648</v>
      </c>
      <c r="B717" s="27" t="n">
        <v>0.000131579098108505</v>
      </c>
      <c r="C717" s="30" t="n">
        <f aca="false">($B$7-0.5*$B$8^2)*$B$10+$B$8*SQRT($B$10)*B717</f>
        <v>0.0600263158196217</v>
      </c>
      <c r="D717" s="38" t="n">
        <f aca="false">$B$6*EXP(C717)</f>
        <v>106.186449001206</v>
      </c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</row>
    <row r="718" customFormat="false" ht="15" hidden="false" customHeight="false" outlineLevel="0" collapsed="false">
      <c r="A718" s="21" t="n">
        <v>649</v>
      </c>
      <c r="B718" s="27" t="n">
        <v>-1.46145448016275</v>
      </c>
      <c r="C718" s="30" t="n">
        <f aca="false">($B$7-0.5*$B$8^2)*$B$10+$B$8*SQRT($B$10)*B718</f>
        <v>-0.232290896032549</v>
      </c>
      <c r="D718" s="38" t="n">
        <f aca="false">$B$6*EXP(C718)</f>
        <v>79.2715491971885</v>
      </c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</row>
    <row r="719" customFormat="false" ht="15" hidden="false" customHeight="false" outlineLevel="0" collapsed="false">
      <c r="A719" s="21" t="n">
        <v>650</v>
      </c>
      <c r="B719" s="27" t="n">
        <v>-2.00881064550856</v>
      </c>
      <c r="C719" s="30" t="n">
        <f aca="false">($B$7-0.5*$B$8^2)*$B$10+$B$8*SQRT($B$10)*B719</f>
        <v>-0.341762129101713</v>
      </c>
      <c r="D719" s="38" t="n">
        <f aca="false">$B$6*EXP(C719)</f>
        <v>71.0517195972983</v>
      </c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</row>
    <row r="720" customFormat="false" ht="15" hidden="false" customHeight="false" outlineLevel="0" collapsed="false">
      <c r="A720" s="21" t="n">
        <v>651</v>
      </c>
      <c r="B720" s="27" t="n">
        <v>0.188866717787262</v>
      </c>
      <c r="C720" s="30" t="n">
        <f aca="false">($B$7-0.5*$B$8^2)*$B$10+$B$8*SQRT($B$10)*B720</f>
        <v>0.0977733435574524</v>
      </c>
      <c r="D720" s="38" t="n">
        <f aca="false">$B$6*EXP(C720)</f>
        <v>110.271281981656</v>
      </c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</row>
    <row r="721" customFormat="false" ht="15" hidden="false" customHeight="false" outlineLevel="0" collapsed="false">
      <c r="A721" s="21" t="n">
        <v>652</v>
      </c>
      <c r="B721" s="27" t="n">
        <v>0.120205748258213</v>
      </c>
      <c r="C721" s="30" t="n">
        <f aca="false">($B$7-0.5*$B$8^2)*$B$10+$B$8*SQRT($B$10)*B721</f>
        <v>0.0840411496516426</v>
      </c>
      <c r="D721" s="38" t="n">
        <f aca="false">$B$6*EXP(C721)</f>
        <v>108.767365027977</v>
      </c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</row>
    <row r="722" customFormat="false" ht="15" hidden="false" customHeight="false" outlineLevel="0" collapsed="false">
      <c r="A722" s="21" t="n">
        <v>653</v>
      </c>
      <c r="B722" s="27" t="n">
        <v>0.571165247775265</v>
      </c>
      <c r="C722" s="30" t="n">
        <f aca="false">($B$7-0.5*$B$8^2)*$B$10+$B$8*SQRT($B$10)*B722</f>
        <v>0.174233049555053</v>
      </c>
      <c r="D722" s="38" t="n">
        <f aca="false">$B$6*EXP(C722)</f>
        <v>119.033294006018</v>
      </c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</row>
    <row r="723" customFormat="false" ht="15" hidden="false" customHeight="false" outlineLevel="0" collapsed="false">
      <c r="A723" s="21" t="n">
        <v>654</v>
      </c>
      <c r="B723" s="27" t="n">
        <v>-0.510524857571076</v>
      </c>
      <c r="C723" s="30" t="n">
        <f aca="false">($B$7-0.5*$B$8^2)*$B$10+$B$8*SQRT($B$10)*B723</f>
        <v>-0.0421049715142152</v>
      </c>
      <c r="D723" s="38" t="n">
        <f aca="false">$B$6*EXP(C723)</f>
        <v>95.87691318424</v>
      </c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</row>
    <row r="724" customFormat="false" ht="15" hidden="false" customHeight="false" outlineLevel="0" collapsed="false">
      <c r="A724" s="21" t="n">
        <v>655</v>
      </c>
      <c r="B724" s="27" t="n">
        <v>1.11026222436824</v>
      </c>
      <c r="C724" s="30" t="n">
        <f aca="false">($B$7-0.5*$B$8^2)*$B$10+$B$8*SQRT($B$10)*B724</f>
        <v>0.282052444873649</v>
      </c>
      <c r="D724" s="38" t="n">
        <f aca="false">$B$6*EXP(C724)</f>
        <v>132.584825210753</v>
      </c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</row>
    <row r="725" customFormat="false" ht="15" hidden="false" customHeight="false" outlineLevel="0" collapsed="false">
      <c r="A725" s="21" t="n">
        <v>656</v>
      </c>
      <c r="B725" s="27" t="n">
        <v>1.05719079210303</v>
      </c>
      <c r="C725" s="30" t="n">
        <f aca="false">($B$7-0.5*$B$8^2)*$B$10+$B$8*SQRT($B$10)*B725</f>
        <v>0.271438158420607</v>
      </c>
      <c r="D725" s="38" t="n">
        <f aca="false">$B$6*EXP(C725)</f>
        <v>131.184974248793</v>
      </c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</row>
    <row r="726" customFormat="false" ht="15" hidden="false" customHeight="false" outlineLevel="0" collapsed="false">
      <c r="A726" s="21" t="n">
        <v>657</v>
      </c>
      <c r="B726" s="27" t="n">
        <v>0.967022485761212</v>
      </c>
      <c r="C726" s="30" t="n">
        <f aca="false">($B$7-0.5*$B$8^2)*$B$10+$B$8*SQRT($B$10)*B726</f>
        <v>0.253404497152242</v>
      </c>
      <c r="D726" s="38" t="n">
        <f aca="false">$B$6*EXP(C726)</f>
        <v>128.840432732715</v>
      </c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</row>
    <row r="727" customFormat="false" ht="15" hidden="false" customHeight="false" outlineLevel="0" collapsed="false">
      <c r="A727" s="21" t="n">
        <v>658</v>
      </c>
      <c r="B727" s="27" t="n">
        <v>-0.677046788460538</v>
      </c>
      <c r="C727" s="30" t="n">
        <f aca="false">($B$7-0.5*$B$8^2)*$B$10+$B$8*SQRT($B$10)*B727</f>
        <v>-0.0754093576921077</v>
      </c>
      <c r="D727" s="38" t="n">
        <f aca="false">$B$6*EXP(C727)</f>
        <v>92.7363785118229</v>
      </c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</row>
    <row r="728" customFormat="false" ht="15" hidden="false" customHeight="false" outlineLevel="0" collapsed="false">
      <c r="A728" s="21" t="n">
        <v>659</v>
      </c>
      <c r="B728" s="27" t="n">
        <v>0.426194057735427</v>
      </c>
      <c r="C728" s="30" t="n">
        <f aca="false">($B$7-0.5*$B$8^2)*$B$10+$B$8*SQRT($B$10)*B728</f>
        <v>0.145238811547085</v>
      </c>
      <c r="D728" s="38" t="n">
        <f aca="false">$B$6*EXP(C728)</f>
        <v>115.631567883393</v>
      </c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</row>
    <row r="729" customFormat="false" ht="15" hidden="false" customHeight="false" outlineLevel="0" collapsed="false">
      <c r="A729" s="21" t="n">
        <v>660</v>
      </c>
      <c r="B729" s="27" t="n">
        <v>-0.599569188642963</v>
      </c>
      <c r="C729" s="30" t="n">
        <f aca="false">($B$7-0.5*$B$8^2)*$B$10+$B$8*SQRT($B$10)*B729</f>
        <v>-0.0599138377285925</v>
      </c>
      <c r="D729" s="38" t="n">
        <f aca="false">$B$6*EXP(C729)</f>
        <v>94.1845681651494</v>
      </c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</row>
    <row r="730" customFormat="false" ht="15" hidden="false" customHeight="false" outlineLevel="0" collapsed="false">
      <c r="A730" s="21" t="n">
        <v>661</v>
      </c>
      <c r="B730" s="27" t="n">
        <v>-0.241071730997218</v>
      </c>
      <c r="C730" s="30" t="n">
        <f aca="false">($B$7-0.5*$B$8^2)*$B$10+$B$8*SQRT($B$10)*B730</f>
        <v>0.0117856538005563</v>
      </c>
      <c r="D730" s="38" t="n">
        <f aca="false">$B$6*EXP(C730)</f>
        <v>101.185537826521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</row>
    <row r="731" customFormat="false" ht="15" hidden="false" customHeight="false" outlineLevel="0" collapsed="false">
      <c r="A731" s="21" t="n">
        <v>662</v>
      </c>
      <c r="B731" s="27" t="n">
        <v>-0.895156400671264</v>
      </c>
      <c r="C731" s="30" t="n">
        <f aca="false">($B$7-0.5*$B$8^2)*$B$10+$B$8*SQRT($B$10)*B731</f>
        <v>-0.119031280134253</v>
      </c>
      <c r="D731" s="38" t="n">
        <f aca="false">$B$6*EXP(C731)</f>
        <v>88.7780030449083</v>
      </c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</row>
    <row r="732" customFormat="false" ht="15" hidden="false" customHeight="false" outlineLevel="0" collapsed="false">
      <c r="A732" s="21" t="n">
        <v>663</v>
      </c>
      <c r="B732" s="27" t="n">
        <v>0.406657092299412</v>
      </c>
      <c r="C732" s="30" t="n">
        <f aca="false">($B$7-0.5*$B$8^2)*$B$10+$B$8*SQRT($B$10)*B732</f>
        <v>0.141331418459882</v>
      </c>
      <c r="D732" s="38" t="n">
        <f aca="false">$B$6*EXP(C732)</f>
        <v>115.180631461044</v>
      </c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</row>
    <row r="733" customFormat="false" ht="15" hidden="false" customHeight="false" outlineLevel="0" collapsed="false">
      <c r="A733" s="21" t="n">
        <v>664</v>
      </c>
      <c r="B733" s="27" t="n">
        <v>-0.216940509770072</v>
      </c>
      <c r="C733" s="30" t="n">
        <f aca="false">($B$7-0.5*$B$8^2)*$B$10+$B$8*SQRT($B$10)*B733</f>
        <v>0.0166118980459855</v>
      </c>
      <c r="D733" s="38" t="n">
        <f aca="false">$B$6*EXP(C733)</f>
        <v>101.675064283103</v>
      </c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</row>
    <row r="734" customFormat="false" ht="15" hidden="false" customHeight="false" outlineLevel="0" collapsed="false">
      <c r="A734" s="21" t="n">
        <v>665</v>
      </c>
      <c r="B734" s="27" t="n">
        <v>-0.0347204732088162</v>
      </c>
      <c r="C734" s="30" t="n">
        <f aca="false">($B$7-0.5*$B$8^2)*$B$10+$B$8*SQRT($B$10)*B734</f>
        <v>0.0530559053582368</v>
      </c>
      <c r="D734" s="38" t="n">
        <f aca="false">$B$6*EXP(C734)</f>
        <v>105.448859503419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</row>
    <row r="735" customFormat="false" ht="15" hidden="false" customHeight="false" outlineLevel="0" collapsed="false">
      <c r="A735" s="21" t="n">
        <v>666</v>
      </c>
      <c r="B735" s="27" t="n">
        <v>0.162972732636178</v>
      </c>
      <c r="C735" s="30" t="n">
        <f aca="false">($B$7-0.5*$B$8^2)*$B$10+$B$8*SQRT($B$10)*B735</f>
        <v>0.0925945465272357</v>
      </c>
      <c r="D735" s="38" t="n">
        <f aca="false">$B$6*EXP(C735)</f>
        <v>109.701685579135</v>
      </c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</row>
    <row r="736" customFormat="false" ht="15" hidden="false" customHeight="false" outlineLevel="0" collapsed="false">
      <c r="A736" s="21" t="n">
        <v>667</v>
      </c>
      <c r="B736" s="27" t="n">
        <v>0.180938604759217</v>
      </c>
      <c r="C736" s="30" t="n">
        <f aca="false">($B$7-0.5*$B$8^2)*$B$10+$B$8*SQRT($B$10)*B736</f>
        <v>0.0961877209518434</v>
      </c>
      <c r="D736" s="38" t="n">
        <f aca="false">$B$6*EXP(C736)</f>
        <v>110.096571892935</v>
      </c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</row>
    <row r="737" customFormat="false" ht="15" hidden="false" customHeight="false" outlineLevel="0" collapsed="false">
      <c r="A737" s="21" t="n">
        <v>668</v>
      </c>
      <c r="B737" s="27" t="n">
        <v>-0.493882399267877</v>
      </c>
      <c r="C737" s="30" t="n">
        <f aca="false">($B$7-0.5*$B$8^2)*$B$10+$B$8*SQRT($B$10)*B737</f>
        <v>-0.0387764798535753</v>
      </c>
      <c r="D737" s="38" t="n">
        <f aca="false">$B$6*EXP(C737)</f>
        <v>96.1965703832626</v>
      </c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</row>
    <row r="738" customFormat="false" ht="15" hidden="false" customHeight="false" outlineLevel="0" collapsed="false">
      <c r="A738" s="21" t="n">
        <v>669</v>
      </c>
      <c r="B738" s="27" t="n">
        <v>-0.637246948000986</v>
      </c>
      <c r="C738" s="30" t="n">
        <f aca="false">($B$7-0.5*$B$8^2)*$B$10+$B$8*SQRT($B$10)*B738</f>
        <v>-0.0674493896001972</v>
      </c>
      <c r="D738" s="38" t="n">
        <f aca="false">$B$6*EXP(C738)</f>
        <v>93.4775028756807</v>
      </c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</row>
    <row r="739" customFormat="false" ht="15" hidden="false" customHeight="false" outlineLevel="0" collapsed="false">
      <c r="A739" s="21" t="n">
        <v>670</v>
      </c>
      <c r="B739" s="27" t="n">
        <v>1.86121139385042</v>
      </c>
      <c r="C739" s="30" t="n">
        <f aca="false">($B$7-0.5*$B$8^2)*$B$10+$B$8*SQRT($B$10)*B739</f>
        <v>0.432242278770083</v>
      </c>
      <c r="D739" s="38" t="n">
        <f aca="false">$B$6*EXP(C739)</f>
        <v>154.070835087006</v>
      </c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</row>
    <row r="740" customFormat="false" ht="15" hidden="false" customHeight="false" outlineLevel="0" collapsed="false">
      <c r="A740" s="21" t="n">
        <v>671</v>
      </c>
      <c r="B740" s="27" t="n">
        <v>-0.230443465774999</v>
      </c>
      <c r="C740" s="30" t="n">
        <f aca="false">($B$7-0.5*$B$8^2)*$B$10+$B$8*SQRT($B$10)*B740</f>
        <v>0.0139113068450003</v>
      </c>
      <c r="D740" s="38" t="n">
        <f aca="false">$B$6*EXP(C740)</f>
        <v>101.400851933526</v>
      </c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</row>
    <row r="741" customFormat="false" ht="15" hidden="false" customHeight="false" outlineLevel="0" collapsed="false">
      <c r="A741" s="21" t="n">
        <v>672</v>
      </c>
      <c r="B741" s="27" t="n">
        <v>-0.666428701045109</v>
      </c>
      <c r="C741" s="30" t="n">
        <f aca="false">($B$7-0.5*$B$8^2)*$B$10+$B$8*SQRT($B$10)*B741</f>
        <v>-0.0732857402090219</v>
      </c>
      <c r="D741" s="38" t="n">
        <f aca="false">$B$6*EXP(C741)</f>
        <v>92.9335243636477</v>
      </c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</row>
    <row r="742" customFormat="false" ht="15" hidden="false" customHeight="false" outlineLevel="0" collapsed="false">
      <c r="A742" s="21" t="n">
        <v>673</v>
      </c>
      <c r="B742" s="27" t="n">
        <v>0.527198275575074</v>
      </c>
      <c r="C742" s="30" t="n">
        <f aca="false">($B$7-0.5*$B$8^2)*$B$10+$B$8*SQRT($B$10)*B742</f>
        <v>0.165439655115015</v>
      </c>
      <c r="D742" s="38" t="n">
        <f aca="false">$B$6*EXP(C742)</f>
        <v>117.99117589317</v>
      </c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</row>
    <row r="743" customFormat="false" ht="15" hidden="false" customHeight="false" outlineLevel="0" collapsed="false">
      <c r="A743" s="21" t="n">
        <v>674</v>
      </c>
      <c r="B743" s="27" t="n">
        <v>0.174758463306537</v>
      </c>
      <c r="C743" s="30" t="n">
        <f aca="false">($B$7-0.5*$B$8^2)*$B$10+$B$8*SQRT($B$10)*B743</f>
        <v>0.0949516926613075</v>
      </c>
      <c r="D743" s="38" t="n">
        <f aca="false">$B$6*EXP(C743)</f>
        <v>109.96057348164</v>
      </c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</row>
    <row r="744" customFormat="false" ht="15" hidden="false" customHeight="false" outlineLevel="0" collapsed="false">
      <c r="A744" s="21" t="n">
        <v>675</v>
      </c>
      <c r="B744" s="27" t="n">
        <v>0.511680718616164</v>
      </c>
      <c r="C744" s="30" t="n">
        <f aca="false">($B$7-0.5*$B$8^2)*$B$10+$B$8*SQRT($B$10)*B744</f>
        <v>0.162336143723233</v>
      </c>
      <c r="D744" s="38" t="n">
        <f aca="false">$B$6*EXP(C744)</f>
        <v>117.625556579972</v>
      </c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</row>
    <row r="745" customFormat="false" ht="15" hidden="false" customHeight="false" outlineLevel="0" collapsed="false">
      <c r="A745" s="21" t="n">
        <v>676</v>
      </c>
      <c r="B745" s="27" t="n">
        <v>0.52969448197033</v>
      </c>
      <c r="C745" s="30" t="n">
        <f aca="false">($B$7-0.5*$B$8^2)*$B$10+$B$8*SQRT($B$10)*B745</f>
        <v>0.165938896394066</v>
      </c>
      <c r="D745" s="38" t="n">
        <f aca="false">$B$6*EXP(C745)</f>
        <v>118.050096665357</v>
      </c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</row>
    <row r="746" customFormat="false" ht="15" hidden="false" customHeight="false" outlineLevel="0" collapsed="false">
      <c r="A746" s="21" t="n">
        <v>677</v>
      </c>
      <c r="B746" s="27" t="n">
        <v>0.704954597256994</v>
      </c>
      <c r="C746" s="30" t="n">
        <f aca="false">($B$7-0.5*$B$8^2)*$B$10+$B$8*SQRT($B$10)*B746</f>
        <v>0.200990919451399</v>
      </c>
      <c r="D746" s="38" t="n">
        <f aca="false">$B$6*EXP(C746)</f>
        <v>122.261366977007</v>
      </c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</row>
    <row r="747" customFormat="false" ht="15" hidden="false" customHeight="false" outlineLevel="0" collapsed="false">
      <c r="A747" s="21" t="n">
        <v>678</v>
      </c>
      <c r="B747" s="27" t="n">
        <v>-0.51935699111953</v>
      </c>
      <c r="C747" s="30" t="n">
        <f aca="false">($B$7-0.5*$B$8^2)*$B$10+$B$8*SQRT($B$10)*B747</f>
        <v>-0.043871398223906</v>
      </c>
      <c r="D747" s="38" t="n">
        <f aca="false">$B$6*EXP(C747)</f>
        <v>95.7077031365209</v>
      </c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</row>
    <row r="748" customFormat="false" ht="15" hidden="false" customHeight="false" outlineLevel="0" collapsed="false">
      <c r="A748" s="21" t="n">
        <v>679</v>
      </c>
      <c r="B748" s="27" t="n">
        <v>-0.922344475302535</v>
      </c>
      <c r="C748" s="30" t="n">
        <f aca="false">($B$7-0.5*$B$8^2)*$B$10+$B$8*SQRT($B$10)*B748</f>
        <v>-0.124468895060507</v>
      </c>
      <c r="D748" s="38" t="n">
        <f aca="false">$B$6*EXP(C748)</f>
        <v>88.2965725534718</v>
      </c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</row>
    <row r="749" customFormat="false" ht="15" hidden="false" customHeight="false" outlineLevel="0" collapsed="false">
      <c r="A749" s="21" t="n">
        <v>680</v>
      </c>
      <c r="B749" s="27" t="n">
        <v>-0.923325835849718</v>
      </c>
      <c r="C749" s="30" t="n">
        <f aca="false">($B$7-0.5*$B$8^2)*$B$10+$B$8*SQRT($B$10)*B749</f>
        <v>-0.124665167169944</v>
      </c>
      <c r="D749" s="38" t="n">
        <f aca="false">$B$6*EXP(C749)</f>
        <v>88.2792440995224</v>
      </c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</row>
    <row r="750" customFormat="false" ht="15" hidden="false" customHeight="false" outlineLevel="0" collapsed="false">
      <c r="A750" s="21" t="n">
        <v>681</v>
      </c>
      <c r="B750" s="27" t="n">
        <v>0.398877509468672</v>
      </c>
      <c r="C750" s="30" t="n">
        <f aca="false">($B$7-0.5*$B$8^2)*$B$10+$B$8*SQRT($B$10)*B750</f>
        <v>0.139775501893734</v>
      </c>
      <c r="D750" s="38" t="n">
        <f aca="false">$B$6*EXP(C750)</f>
        <v>115.001559355208</v>
      </c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</row>
    <row r="751" customFormat="false" ht="15" hidden="false" customHeight="false" outlineLevel="0" collapsed="false">
      <c r="A751" s="21" t="n">
        <v>682</v>
      </c>
      <c r="B751" s="27" t="n">
        <v>0.887107215737175</v>
      </c>
      <c r="C751" s="30" t="n">
        <f aca="false">($B$7-0.5*$B$8^2)*$B$10+$B$8*SQRT($B$10)*B751</f>
        <v>0.237421443147435</v>
      </c>
      <c r="D751" s="38" t="n">
        <f aca="false">$B$6*EXP(C751)</f>
        <v>126.797538472281</v>
      </c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</row>
    <row r="752" customFormat="false" ht="15" hidden="false" customHeight="false" outlineLevel="0" collapsed="false">
      <c r="A752" s="21" t="n">
        <v>683</v>
      </c>
      <c r="B752" s="27" t="n">
        <v>-0.805838398828592</v>
      </c>
      <c r="C752" s="30" t="n">
        <f aca="false">($B$7-0.5*$B$8^2)*$B$10+$B$8*SQRT($B$10)*B752</f>
        <v>-0.101167679765718</v>
      </c>
      <c r="D752" s="38" t="n">
        <f aca="false">$B$6*EXP(C752)</f>
        <v>90.3781474313693</v>
      </c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</row>
    <row r="753" customFormat="false" ht="15" hidden="false" customHeight="false" outlineLevel="0" collapsed="false">
      <c r="A753" s="21" t="n">
        <v>684</v>
      </c>
      <c r="B753" s="27" t="n">
        <v>-1.46694841509982</v>
      </c>
      <c r="C753" s="30" t="n">
        <f aca="false">($B$7-0.5*$B$8^2)*$B$10+$B$8*SQRT($B$10)*B753</f>
        <v>-0.233389683019965</v>
      </c>
      <c r="D753" s="38" t="n">
        <f aca="false">$B$6*EXP(C753)</f>
        <v>79.1844944865087</v>
      </c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</row>
    <row r="754" customFormat="false" ht="15" hidden="false" customHeight="false" outlineLevel="0" collapsed="false">
      <c r="A754" s="21" t="n">
        <v>685</v>
      </c>
      <c r="B754" s="27" t="n">
        <v>1.47022460199974</v>
      </c>
      <c r="C754" s="30" t="n">
        <f aca="false">($B$7-0.5*$B$8^2)*$B$10+$B$8*SQRT($B$10)*B754</f>
        <v>0.354044920399948</v>
      </c>
      <c r="D754" s="38" t="n">
        <f aca="false">$B$6*EXP(C754)</f>
        <v>142.481918849018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</row>
    <row r="755" customFormat="false" ht="15" hidden="false" customHeight="false" outlineLevel="0" collapsed="false">
      <c r="A755" s="21" t="n">
        <v>686</v>
      </c>
      <c r="B755" s="27" t="n">
        <v>-0.891507157956345</v>
      </c>
      <c r="C755" s="30" t="n">
        <f aca="false">($B$7-0.5*$B$8^2)*$B$10+$B$8*SQRT($B$10)*B755</f>
        <v>-0.118301431591269</v>
      </c>
      <c r="D755" s="38" t="n">
        <f aca="false">$B$6*EXP(C755)</f>
        <v>88.8428211919175</v>
      </c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</row>
    <row r="756" customFormat="false" ht="15" hidden="false" customHeight="false" outlineLevel="0" collapsed="false">
      <c r="A756" s="21" t="n">
        <v>687</v>
      </c>
      <c r="B756" s="27" t="n">
        <v>0.21350272055371</v>
      </c>
      <c r="C756" s="30" t="n">
        <f aca="false">($B$7-0.5*$B$8^2)*$B$10+$B$8*SQRT($B$10)*B756</f>
        <v>0.102700544110742</v>
      </c>
      <c r="D756" s="38" t="n">
        <f aca="false">$B$6*EXP(C756)</f>
        <v>110.815951449174</v>
      </c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</row>
    <row r="757" customFormat="false" ht="15" hidden="false" customHeight="false" outlineLevel="0" collapsed="false">
      <c r="A757" s="21" t="n">
        <v>688</v>
      </c>
      <c r="B757" s="27" t="n">
        <v>-0.402263678765537</v>
      </c>
      <c r="C757" s="30" t="n">
        <f aca="false">($B$7-0.5*$B$8^2)*$B$10+$B$8*SQRT($B$10)*B757</f>
        <v>-0.0204527357531074</v>
      </c>
      <c r="D757" s="38" t="n">
        <f aca="false">$B$6*EXP(C757)</f>
        <v>97.9755002762538</v>
      </c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</row>
    <row r="758" customFormat="false" ht="15" hidden="false" customHeight="false" outlineLevel="0" collapsed="false">
      <c r="A758" s="21" t="n">
        <v>689</v>
      </c>
      <c r="B758" s="27" t="n">
        <v>-1.03550161029339</v>
      </c>
      <c r="C758" s="30" t="n">
        <f aca="false">($B$7-0.5*$B$8^2)*$B$10+$B$8*SQRT($B$10)*B758</f>
        <v>-0.147100322058678</v>
      </c>
      <c r="D758" s="38" t="n">
        <f aca="false">$B$6*EXP(C758)</f>
        <v>86.3207374331433</v>
      </c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</row>
    <row r="759" customFormat="false" ht="15" hidden="false" customHeight="false" outlineLevel="0" collapsed="false">
      <c r="A759" s="21" t="n">
        <v>690</v>
      </c>
      <c r="B759" s="27" t="n">
        <v>0.54480698023976</v>
      </c>
      <c r="C759" s="30" t="n">
        <f aca="false">($B$7-0.5*$B$8^2)*$B$10+$B$8*SQRT($B$10)*B759</f>
        <v>0.168961396047952</v>
      </c>
      <c r="D759" s="38" t="n">
        <f aca="false">$B$6*EXP(C759)</f>
        <v>118.407442808922</v>
      </c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</row>
    <row r="760" customFormat="false" ht="15" hidden="false" customHeight="false" outlineLevel="0" collapsed="false">
      <c r="A760" s="21" t="n">
        <v>691</v>
      </c>
      <c r="B760" s="27" t="n">
        <v>-0.595059455934243</v>
      </c>
      <c r="C760" s="30" t="n">
        <f aca="false">($B$7-0.5*$B$8^2)*$B$10+$B$8*SQRT($B$10)*B760</f>
        <v>-0.0590118911868487</v>
      </c>
      <c r="D760" s="38" t="n">
        <f aca="false">$B$6*EXP(C760)</f>
        <v>94.2695559321413</v>
      </c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</row>
    <row r="761" customFormat="false" ht="15" hidden="false" customHeight="false" outlineLevel="0" collapsed="false">
      <c r="A761" s="21" t="n">
        <v>692</v>
      </c>
      <c r="B761" s="27" t="n">
        <v>-1.48332571619531</v>
      </c>
      <c r="C761" s="30" t="n">
        <f aca="false">($B$7-0.5*$B$8^2)*$B$10+$B$8*SQRT($B$10)*B761</f>
        <v>-0.236665143239063</v>
      </c>
      <c r="D761" s="38" t="n">
        <f aca="false">$B$6*EXP(C761)</f>
        <v>78.9255531324083</v>
      </c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</row>
    <row r="762" customFormat="false" ht="15" hidden="false" customHeight="false" outlineLevel="0" collapsed="false">
      <c r="A762" s="21" t="n">
        <v>693</v>
      </c>
      <c r="B762" s="27" t="n">
        <v>-0.956290991996805</v>
      </c>
      <c r="C762" s="30" t="n">
        <f aca="false">($B$7-0.5*$B$8^2)*$B$10+$B$8*SQRT($B$10)*B762</f>
        <v>-0.131258198399361</v>
      </c>
      <c r="D762" s="38" t="n">
        <f aca="false">$B$6*EXP(C762)</f>
        <v>87.699130740377</v>
      </c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</row>
    <row r="763" customFormat="false" ht="15" hidden="false" customHeight="false" outlineLevel="0" collapsed="false">
      <c r="A763" s="21" t="n">
        <v>694</v>
      </c>
      <c r="B763" s="27" t="n">
        <v>0.206321686463763</v>
      </c>
      <c r="C763" s="30" t="n">
        <f aca="false">($B$7-0.5*$B$8^2)*$B$10+$B$8*SQRT($B$10)*B763</f>
        <v>0.101264337292753</v>
      </c>
      <c r="D763" s="38" t="n">
        <f aca="false">$B$6*EXP(C763)</f>
        <v>110.656911058945</v>
      </c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</row>
    <row r="764" customFormat="false" ht="15" hidden="false" customHeight="false" outlineLevel="0" collapsed="false">
      <c r="A764" s="21" t="n">
        <v>695</v>
      </c>
      <c r="B764" s="27" t="n">
        <v>-0.0222357838783902</v>
      </c>
      <c r="C764" s="30" t="n">
        <f aca="false">($B$7-0.5*$B$8^2)*$B$10+$B$8*SQRT($B$10)*B764</f>
        <v>0.055552843224322</v>
      </c>
      <c r="D764" s="38" t="n">
        <f aca="false">$B$6*EXP(C764)</f>
        <v>105.712487748352</v>
      </c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</row>
    <row r="765" customFormat="false" ht="15" hidden="false" customHeight="false" outlineLevel="0" collapsed="false">
      <c r="A765" s="21" t="n">
        <v>696</v>
      </c>
      <c r="B765" s="27" t="n">
        <v>0.0350059425197565</v>
      </c>
      <c r="C765" s="30" t="n">
        <f aca="false">($B$7-0.5*$B$8^2)*$B$10+$B$8*SQRT($B$10)*B765</f>
        <v>0.0670011885039513</v>
      </c>
      <c r="D765" s="38" t="n">
        <f aca="false">$B$6*EXP(C765)</f>
        <v>106.929674903726</v>
      </c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</row>
    <row r="766" customFormat="false" ht="15" hidden="false" customHeight="false" outlineLevel="0" collapsed="false">
      <c r="A766" s="21" t="n">
        <v>697</v>
      </c>
      <c r="B766" s="27" t="n">
        <v>-0.00429062662742813</v>
      </c>
      <c r="C766" s="30" t="n">
        <f aca="false">($B$7-0.5*$B$8^2)*$B$10+$B$8*SQRT($B$10)*B766</f>
        <v>0.0591418746745144</v>
      </c>
      <c r="D766" s="38" t="n">
        <f aca="false">$B$6*EXP(C766)</f>
        <v>106.092574855854</v>
      </c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</row>
    <row r="767" customFormat="false" ht="15" hidden="false" customHeight="false" outlineLevel="0" collapsed="false">
      <c r="A767" s="21" t="n">
        <v>698</v>
      </c>
      <c r="B767" s="27" t="n">
        <v>-1.73216783220471</v>
      </c>
      <c r="C767" s="30" t="n">
        <f aca="false">($B$7-0.5*$B$8^2)*$B$10+$B$8*SQRT($B$10)*B767</f>
        <v>-0.286433566440942</v>
      </c>
      <c r="D767" s="38" t="n">
        <f aca="false">$B$6*EXP(C767)</f>
        <v>75.0936964289194</v>
      </c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</row>
    <row r="768" customFormat="false" ht="15" hidden="false" customHeight="false" outlineLevel="0" collapsed="false">
      <c r="A768" s="21" t="n">
        <v>699</v>
      </c>
      <c r="B768" s="27" t="n">
        <v>-0.59063138000171</v>
      </c>
      <c r="C768" s="30" t="n">
        <f aca="false">($B$7-0.5*$B$8^2)*$B$10+$B$8*SQRT($B$10)*B768</f>
        <v>-0.0581262760003421</v>
      </c>
      <c r="D768" s="38" t="n">
        <f aca="false">$B$6*EXP(C768)</f>
        <v>94.3530794618942</v>
      </c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</row>
    <row r="769" customFormat="false" ht="15" hidden="false" customHeight="false" outlineLevel="0" collapsed="false">
      <c r="A769" s="21" t="n">
        <v>700</v>
      </c>
      <c r="B769" s="27" t="n">
        <v>0.684014369904667</v>
      </c>
      <c r="C769" s="30" t="n">
        <f aca="false">($B$7-0.5*$B$8^2)*$B$10+$B$8*SQRT($B$10)*B769</f>
        <v>0.196802873980933</v>
      </c>
      <c r="D769" s="38" t="n">
        <f aca="false">$B$6*EXP(C769)</f>
        <v>121.750401532932</v>
      </c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</row>
    <row r="770" customFormat="false" ht="15" hidden="false" customHeight="false" outlineLevel="0" collapsed="false">
      <c r="A770" s="21" t="n">
        <v>701</v>
      </c>
      <c r="B770" s="27" t="n">
        <v>0.991046894761865</v>
      </c>
      <c r="C770" s="30" t="n">
        <f aca="false">($B$7-0.5*$B$8^2)*$B$10+$B$8*SQRT($B$10)*B770</f>
        <v>0.258209378952373</v>
      </c>
      <c r="D770" s="38" t="n">
        <f aca="false">$B$6*EXP(C770)</f>
        <v>129.460985430369</v>
      </c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</row>
    <row r="771" customFormat="false" ht="15" hidden="false" customHeight="false" outlineLevel="0" collapsed="false">
      <c r="A771" s="21" t="n">
        <v>702</v>
      </c>
      <c r="B771" s="27" t="n">
        <v>1.79386777108088</v>
      </c>
      <c r="C771" s="30" t="n">
        <f aca="false">($B$7-0.5*$B$8^2)*$B$10+$B$8*SQRT($B$10)*B771</f>
        <v>0.418773554216177</v>
      </c>
      <c r="D771" s="38" t="n">
        <f aca="false">$B$6*EXP(C771)</f>
        <v>152.009609646169</v>
      </c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</row>
    <row r="772" customFormat="false" ht="15" hidden="false" customHeight="false" outlineLevel="0" collapsed="false">
      <c r="A772" s="21" t="n">
        <v>703</v>
      </c>
      <c r="B772" s="27" t="n">
        <v>0.718204147810284</v>
      </c>
      <c r="C772" s="30" t="n">
        <f aca="false">($B$7-0.5*$B$8^2)*$B$10+$B$8*SQRT($B$10)*B772</f>
        <v>0.203640829562057</v>
      </c>
      <c r="D772" s="38" t="n">
        <f aca="false">$B$6*EXP(C772)</f>
        <v>122.585778250023</v>
      </c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</row>
    <row r="773" customFormat="false" ht="15" hidden="false" customHeight="false" outlineLevel="0" collapsed="false">
      <c r="A773" s="21" t="n">
        <v>704</v>
      </c>
      <c r="B773" s="27" t="n">
        <v>0.322731053046809</v>
      </c>
      <c r="C773" s="30" t="n">
        <f aca="false">($B$7-0.5*$B$8^2)*$B$10+$B$8*SQRT($B$10)*B773</f>
        <v>0.124546210609362</v>
      </c>
      <c r="D773" s="38" t="n">
        <f aca="false">$B$6*EXP(C773)</f>
        <v>113.263435897485</v>
      </c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</row>
    <row r="774" customFormat="false" ht="15" hidden="false" customHeight="false" outlineLevel="0" collapsed="false">
      <c r="A774" s="21" t="n">
        <v>705</v>
      </c>
      <c r="B774" s="27" t="n">
        <v>0.143071618286738</v>
      </c>
      <c r="C774" s="30" t="n">
        <f aca="false">($B$7-0.5*$B$8^2)*$B$10+$B$8*SQRT($B$10)*B774</f>
        <v>0.0886143236573476</v>
      </c>
      <c r="D774" s="38" t="n">
        <f aca="false">$B$6*EXP(C774)</f>
        <v>109.265916226194</v>
      </c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</row>
    <row r="775" customFormat="false" ht="15" hidden="false" customHeight="false" outlineLevel="0" collapsed="false">
      <c r="A775" s="21" t="n">
        <v>706</v>
      </c>
      <c r="B775" s="27" t="n">
        <v>1.68287916862251</v>
      </c>
      <c r="C775" s="30" t="n">
        <f aca="false">($B$7-0.5*$B$8^2)*$B$10+$B$8*SQRT($B$10)*B775</f>
        <v>0.396575833724502</v>
      </c>
      <c r="D775" s="38" t="n">
        <f aca="false">$B$6*EXP(C775)</f>
        <v>148.672517760753</v>
      </c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</row>
    <row r="776" customFormat="false" ht="15" hidden="false" customHeight="false" outlineLevel="0" collapsed="false">
      <c r="A776" s="21" t="n">
        <v>707</v>
      </c>
      <c r="B776" s="27" t="n">
        <v>0.78863345702245</v>
      </c>
      <c r="C776" s="30" t="n">
        <f aca="false">($B$7-0.5*$B$8^2)*$B$10+$B$8*SQRT($B$10)*B776</f>
        <v>0.21772669140449</v>
      </c>
      <c r="D776" s="38" t="n">
        <f aca="false">$B$6*EXP(C776)</f>
        <v>124.324723102646</v>
      </c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</row>
    <row r="777" customFormat="false" ht="15" hidden="false" customHeight="false" outlineLevel="0" collapsed="false">
      <c r="A777" s="21" t="n">
        <v>708</v>
      </c>
      <c r="B777" s="27" t="n">
        <v>0.45747086429323</v>
      </c>
      <c r="C777" s="30" t="n">
        <f aca="false">($B$7-0.5*$B$8^2)*$B$10+$B$8*SQRT($B$10)*B777</f>
        <v>0.151494172858646</v>
      </c>
      <c r="D777" s="38" t="n">
        <f aca="false">$B$6*EXP(C777)</f>
        <v>116.357152149419</v>
      </c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</row>
    <row r="778" customFormat="false" ht="15" hidden="false" customHeight="false" outlineLevel="0" collapsed="false">
      <c r="A778" s="21" t="n">
        <v>709</v>
      </c>
      <c r="B778" s="27" t="n">
        <v>-0.479415350630894</v>
      </c>
      <c r="C778" s="30" t="n">
        <f aca="false">($B$7-0.5*$B$8^2)*$B$10+$B$8*SQRT($B$10)*B778</f>
        <v>-0.0358830701261789</v>
      </c>
      <c r="D778" s="38" t="n">
        <f aca="false">$B$6*EXP(C778)</f>
        <v>96.4753095345748</v>
      </c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</row>
    <row r="779" customFormat="false" ht="15" hidden="false" customHeight="false" outlineLevel="0" collapsed="false">
      <c r="A779" s="21" t="n">
        <v>710</v>
      </c>
      <c r="B779" s="27" t="n">
        <v>0.883950315890775</v>
      </c>
      <c r="C779" s="30" t="n">
        <f aca="false">($B$7-0.5*$B$8^2)*$B$10+$B$8*SQRT($B$10)*B779</f>
        <v>0.236790063178155</v>
      </c>
      <c r="D779" s="38" t="n">
        <f aca="false">$B$6*EXP(C779)</f>
        <v>126.717506314345</v>
      </c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</row>
    <row r="780" customFormat="false" ht="15" hidden="false" customHeight="false" outlineLevel="0" collapsed="false">
      <c r="A780" s="21" t="n">
        <v>711</v>
      </c>
      <c r="B780" s="27" t="n">
        <v>-1.6645150141292</v>
      </c>
      <c r="C780" s="30" t="n">
        <f aca="false">($B$7-0.5*$B$8^2)*$B$10+$B$8*SQRT($B$10)*B780</f>
        <v>-0.272903002825841</v>
      </c>
      <c r="D780" s="38" t="n">
        <f aca="false">$B$6*EXP(C780)</f>
        <v>76.1166615059076</v>
      </c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</row>
    <row r="781" customFormat="false" ht="15" hidden="false" customHeight="false" outlineLevel="0" collapsed="false">
      <c r="A781" s="21" t="n">
        <v>712</v>
      </c>
      <c r="B781" s="27" t="n">
        <v>0.949303466827991</v>
      </c>
      <c r="C781" s="30" t="n">
        <f aca="false">($B$7-0.5*$B$8^2)*$B$10+$B$8*SQRT($B$10)*B781</f>
        <v>0.249860693365598</v>
      </c>
      <c r="D781" s="38" t="n">
        <f aca="false">$B$6*EXP(C781)</f>
        <v>128.384655588699</v>
      </c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</row>
    <row r="782" customFormat="false" ht="15" hidden="false" customHeight="false" outlineLevel="0" collapsed="false">
      <c r="A782" s="21" t="n">
        <v>713</v>
      </c>
      <c r="B782" s="27" t="n">
        <v>-1.25200167009965</v>
      </c>
      <c r="C782" s="30" t="n">
        <f aca="false">($B$7-0.5*$B$8^2)*$B$10+$B$8*SQRT($B$10)*B782</f>
        <v>-0.190400334019931</v>
      </c>
      <c r="D782" s="38" t="n">
        <f aca="false">$B$6*EXP(C782)</f>
        <v>82.6628140327375</v>
      </c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</row>
    <row r="783" customFormat="false" ht="15" hidden="false" customHeight="false" outlineLevel="0" collapsed="false">
      <c r="A783" s="21" t="n">
        <v>714</v>
      </c>
      <c r="B783" s="27" t="n">
        <v>1.68771864842963</v>
      </c>
      <c r="C783" s="30" t="n">
        <f aca="false">($B$7-0.5*$B$8^2)*$B$10+$B$8*SQRT($B$10)*B783</f>
        <v>0.397543729685927</v>
      </c>
      <c r="D783" s="38" t="n">
        <f aca="false">$B$6*EXP(C783)</f>
        <v>148.816486952629</v>
      </c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</row>
    <row r="784" customFormat="false" ht="15" hidden="false" customHeight="false" outlineLevel="0" collapsed="false">
      <c r="A784" s="21" t="n">
        <v>715</v>
      </c>
      <c r="B784" s="27" t="n">
        <v>1.30582010437577</v>
      </c>
      <c r="C784" s="30" t="n">
        <f aca="false">($B$7-0.5*$B$8^2)*$B$10+$B$8*SQRT($B$10)*B784</f>
        <v>0.321164020875154</v>
      </c>
      <c r="D784" s="38" t="n">
        <f aca="false">$B$6*EXP(C784)</f>
        <v>137.873170312941</v>
      </c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</row>
    <row r="785" customFormat="false" ht="15" hidden="false" customHeight="false" outlineLevel="0" collapsed="false">
      <c r="A785" s="21" t="n">
        <v>716</v>
      </c>
      <c r="B785" s="27" t="n">
        <v>-0.634891286013579</v>
      </c>
      <c r="C785" s="30" t="n">
        <f aca="false">($B$7-0.5*$B$8^2)*$B$10+$B$8*SQRT($B$10)*B785</f>
        <v>-0.0669782572027159</v>
      </c>
      <c r="D785" s="38" t="n">
        <f aca="false">$B$6*EXP(C785)</f>
        <v>93.5215535317518</v>
      </c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</row>
    <row r="786" customFormat="false" ht="15" hidden="false" customHeight="false" outlineLevel="0" collapsed="false">
      <c r="A786" s="21" t="n">
        <v>717</v>
      </c>
      <c r="B786" s="27" t="n">
        <v>0.340908014846746</v>
      </c>
      <c r="C786" s="30" t="n">
        <f aca="false">($B$7-0.5*$B$8^2)*$B$10+$B$8*SQRT($B$10)*B786</f>
        <v>0.128181602969349</v>
      </c>
      <c r="D786" s="38" t="n">
        <f aca="false">$B$6*EXP(C786)</f>
        <v>113.675942283986</v>
      </c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</row>
    <row r="787" customFormat="false" ht="15" hidden="false" customHeight="false" outlineLevel="0" collapsed="false">
      <c r="A787" s="21" t="n">
        <v>718</v>
      </c>
      <c r="B787" s="27" t="n">
        <v>0.226712049617215</v>
      </c>
      <c r="C787" s="30" t="n">
        <f aca="false">($B$7-0.5*$B$8^2)*$B$10+$B$8*SQRT($B$10)*B787</f>
        <v>0.105342409923443</v>
      </c>
      <c r="D787" s="38" t="n">
        <f aca="false">$B$6*EXP(C787)</f>
        <v>111.109099381058</v>
      </c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</row>
    <row r="788" customFormat="false" ht="15" hidden="false" customHeight="false" outlineLevel="0" collapsed="false">
      <c r="A788" s="21" t="n">
        <v>719</v>
      </c>
      <c r="B788" s="27" t="n">
        <v>-1.6009877404954</v>
      </c>
      <c r="C788" s="30" t="n">
        <f aca="false">($B$7-0.5*$B$8^2)*$B$10+$B$8*SQRT($B$10)*B788</f>
        <v>-0.26019754809908</v>
      </c>
      <c r="D788" s="38" t="n">
        <f aca="false">$B$6*EXP(C788)</f>
        <v>77.0899281072749</v>
      </c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</row>
    <row r="789" customFormat="false" ht="15" hidden="false" customHeight="false" outlineLevel="0" collapsed="false">
      <c r="A789" s="21" t="n">
        <v>720</v>
      </c>
      <c r="B789" s="27" t="n">
        <v>-1.30446702825463</v>
      </c>
      <c r="C789" s="30" t="n">
        <f aca="false">($B$7-0.5*$B$8^2)*$B$10+$B$8*SQRT($B$10)*B789</f>
        <v>-0.200893405650927</v>
      </c>
      <c r="D789" s="38" t="n">
        <f aca="false">$B$6*EXP(C789)</f>
        <v>81.7999621043971</v>
      </c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</row>
    <row r="790" customFormat="false" ht="15" hidden="false" customHeight="false" outlineLevel="0" collapsed="false">
      <c r="A790" s="21" t="n">
        <v>721</v>
      </c>
      <c r="B790" s="27" t="n">
        <v>-0.955815721116892</v>
      </c>
      <c r="C790" s="30" t="n">
        <f aca="false">($B$7-0.5*$B$8^2)*$B$10+$B$8*SQRT($B$10)*B790</f>
        <v>-0.131163144223378</v>
      </c>
      <c r="D790" s="38" t="n">
        <f aca="false">$B$6*EXP(C790)</f>
        <v>87.7074673051903</v>
      </c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</row>
    <row r="791" customFormat="false" ht="15" hidden="false" customHeight="false" outlineLevel="0" collapsed="false">
      <c r="A791" s="21" t="n">
        <v>722</v>
      </c>
      <c r="B791" s="27" t="n">
        <v>0.888760676244795</v>
      </c>
      <c r="C791" s="30" t="n">
        <f aca="false">($B$7-0.5*$B$8^2)*$B$10+$B$8*SQRT($B$10)*B791</f>
        <v>0.237752135248959</v>
      </c>
      <c r="D791" s="38" t="n">
        <f aca="false">$B$6*EXP(C791)</f>
        <v>126.839476350627</v>
      </c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</row>
    <row r="792" customFormat="false" ht="15" hidden="false" customHeight="false" outlineLevel="0" collapsed="false">
      <c r="A792" s="21" t="n">
        <v>723</v>
      </c>
      <c r="B792" s="27" t="n">
        <v>1.10886210974635</v>
      </c>
      <c r="C792" s="30" t="n">
        <f aca="false">($B$7-0.5*$B$8^2)*$B$10+$B$8*SQRT($B$10)*B792</f>
        <v>0.281772421949271</v>
      </c>
      <c r="D792" s="38" t="n">
        <f aca="false">$B$6*EXP(C792)</f>
        <v>132.547703617961</v>
      </c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</row>
    <row r="793" customFormat="false" ht="15" hidden="false" customHeight="false" outlineLevel="0" collapsed="false">
      <c r="A793" s="21" t="n">
        <v>724</v>
      </c>
      <c r="B793" s="27" t="n">
        <v>-0.081517134233769</v>
      </c>
      <c r="C793" s="30" t="n">
        <f aca="false">($B$7-0.5*$B$8^2)*$B$10+$B$8*SQRT($B$10)*B793</f>
        <v>0.0436965731532462</v>
      </c>
      <c r="D793" s="38" t="n">
        <f aca="false">$B$6*EXP(C793)</f>
        <v>104.466532728736</v>
      </c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</row>
    <row r="794" customFormat="false" ht="15" hidden="false" customHeight="false" outlineLevel="0" collapsed="false">
      <c r="A794" s="21" t="n">
        <v>725</v>
      </c>
      <c r="B794" s="27" t="n">
        <v>0.476946914934029</v>
      </c>
      <c r="C794" s="30" t="n">
        <f aca="false">($B$7-0.5*$B$8^2)*$B$10+$B$8*SQRT($B$10)*B794</f>
        <v>0.155389382986806</v>
      </c>
      <c r="D794" s="38" t="n">
        <f aca="false">$B$6*EXP(C794)</f>
        <v>116.811271578071</v>
      </c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</row>
    <row r="795" customFormat="false" ht="15" hidden="false" customHeight="false" outlineLevel="0" collapsed="false">
      <c r="A795" s="21" t="n">
        <v>726</v>
      </c>
      <c r="B795" s="27" t="n">
        <v>1.7675577382316</v>
      </c>
      <c r="C795" s="30" t="n">
        <f aca="false">($B$7-0.5*$B$8^2)*$B$10+$B$8*SQRT($B$10)*B795</f>
        <v>0.413511547646319</v>
      </c>
      <c r="D795" s="38" t="n">
        <f aca="false">$B$6*EXP(C795)</f>
        <v>151.211834870364</v>
      </c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</row>
    <row r="796" customFormat="false" ht="15" hidden="false" customHeight="false" outlineLevel="0" collapsed="false">
      <c r="A796" s="21" t="n">
        <v>727</v>
      </c>
      <c r="B796" s="27" t="n">
        <v>-0.563994292580554</v>
      </c>
      <c r="C796" s="30" t="n">
        <f aca="false">($B$7-0.5*$B$8^2)*$B$10+$B$8*SQRT($B$10)*B796</f>
        <v>-0.0527988585161108</v>
      </c>
      <c r="D796" s="38" t="n">
        <f aca="false">$B$6*EXP(C796)</f>
        <v>94.8570790231316</v>
      </c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</row>
    <row r="797" customFormat="false" ht="15" hidden="false" customHeight="false" outlineLevel="0" collapsed="false">
      <c r="A797" s="21" t="n">
        <v>728</v>
      </c>
      <c r="B797" s="27" t="n">
        <v>-1.45668281368502</v>
      </c>
      <c r="C797" s="30" t="n">
        <f aca="false">($B$7-0.5*$B$8^2)*$B$10+$B$8*SQRT($B$10)*B797</f>
        <v>-0.231336562737004</v>
      </c>
      <c r="D797" s="38" t="n">
        <f aca="false">$B$6*EXP(C797)</f>
        <v>79.3472367858254</v>
      </c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</row>
    <row r="798" customFormat="false" ht="15" hidden="false" customHeight="false" outlineLevel="0" collapsed="false">
      <c r="A798" s="21" t="n">
        <v>729</v>
      </c>
      <c r="B798" s="27" t="n">
        <v>-0.356470085707447</v>
      </c>
      <c r="C798" s="30" t="n">
        <f aca="false">($B$7-0.5*$B$8^2)*$B$10+$B$8*SQRT($B$10)*B798</f>
        <v>-0.0112940171414894</v>
      </c>
      <c r="D798" s="38" t="n">
        <f aca="false">$B$6*EXP(C798)</f>
        <v>98.8769520845445</v>
      </c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</row>
    <row r="799" customFormat="false" ht="15" hidden="false" customHeight="false" outlineLevel="0" collapsed="false">
      <c r="A799" s="21" t="n">
        <v>730</v>
      </c>
      <c r="B799" s="27" t="n">
        <v>0.257238965679002</v>
      </c>
      <c r="C799" s="30" t="n">
        <f aca="false">($B$7-0.5*$B$8^2)*$B$10+$B$8*SQRT($B$10)*B799</f>
        <v>0.1114477931358</v>
      </c>
      <c r="D799" s="38" t="n">
        <f aca="false">$B$6*EXP(C799)</f>
        <v>111.789538066973</v>
      </c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</row>
    <row r="800" customFormat="false" ht="15" hidden="false" customHeight="false" outlineLevel="0" collapsed="false">
      <c r="A800" s="21" t="n">
        <v>731</v>
      </c>
      <c r="B800" s="27" t="n">
        <v>0.110387412970386</v>
      </c>
      <c r="C800" s="30" t="n">
        <f aca="false">($B$7-0.5*$B$8^2)*$B$10+$B$8*SQRT($B$10)*B800</f>
        <v>0.0820774825940773</v>
      </c>
      <c r="D800" s="38" t="n">
        <f aca="false">$B$6*EXP(C800)</f>
        <v>108.553991701983</v>
      </c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</row>
    <row r="801" customFormat="false" ht="15" hidden="false" customHeight="false" outlineLevel="0" collapsed="false">
      <c r="A801" s="21" t="n">
        <v>732</v>
      </c>
      <c r="B801" s="27" t="n">
        <v>-0.306855975899681</v>
      </c>
      <c r="C801" s="30" t="n">
        <f aca="false">($B$7-0.5*$B$8^2)*$B$10+$B$8*SQRT($B$10)*B801</f>
        <v>-0.00137119517993627</v>
      </c>
      <c r="D801" s="38" t="n">
        <f aca="false">$B$6*EXP(C801)</f>
        <v>99.862974447864</v>
      </c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</row>
    <row r="802" customFormat="false" ht="15" hidden="false" customHeight="false" outlineLevel="0" collapsed="false">
      <c r="A802" s="21" t="n">
        <v>733</v>
      </c>
      <c r="B802" s="27" t="n">
        <v>1.14553425341813</v>
      </c>
      <c r="C802" s="30" t="n">
        <f aca="false">($B$7-0.5*$B$8^2)*$B$10+$B$8*SQRT($B$10)*B802</f>
        <v>0.289106850683627</v>
      </c>
      <c r="D802" s="38" t="n">
        <f aca="false">$B$6*EXP(C802)</f>
        <v>133.523439161409</v>
      </c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</row>
    <row r="803" customFormat="false" ht="15" hidden="false" customHeight="false" outlineLevel="0" collapsed="false">
      <c r="A803" s="21" t="n">
        <v>734</v>
      </c>
      <c r="B803" s="27" t="n">
        <v>-0.495756259240492</v>
      </c>
      <c r="C803" s="30" t="n">
        <f aca="false">($B$7-0.5*$B$8^2)*$B$10+$B$8*SQRT($B$10)*B803</f>
        <v>-0.0391512518480984</v>
      </c>
      <c r="D803" s="38" t="n">
        <f aca="false">$B$6*EXP(C803)</f>
        <v>96.1605253574688</v>
      </c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</row>
    <row r="804" customFormat="false" ht="15" hidden="false" customHeight="false" outlineLevel="0" collapsed="false">
      <c r="A804" s="21" t="n">
        <v>735</v>
      </c>
      <c r="B804" s="27" t="n">
        <v>-0.524555033989189</v>
      </c>
      <c r="C804" s="30" t="n">
        <f aca="false">($B$7-0.5*$B$8^2)*$B$10+$B$8*SQRT($B$10)*B804</f>
        <v>-0.0449110067978378</v>
      </c>
      <c r="D804" s="38" t="n">
        <f aca="false">$B$6*EXP(C804)</f>
        <v>95.6082562896029</v>
      </c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</row>
    <row r="805" customFormat="false" ht="15" hidden="false" customHeight="false" outlineLevel="0" collapsed="false">
      <c r="A805" s="21" t="n">
        <v>736</v>
      </c>
      <c r="B805" s="27" t="n">
        <v>-0.744079492792878</v>
      </c>
      <c r="C805" s="30" t="n">
        <f aca="false">($B$7-0.5*$B$8^2)*$B$10+$B$8*SQRT($B$10)*B805</f>
        <v>-0.0888158985585756</v>
      </c>
      <c r="D805" s="38" t="n">
        <f aca="false">$B$6*EXP(C805)</f>
        <v>91.5014013467766</v>
      </c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</row>
    <row r="806" customFormat="false" ht="15" hidden="false" customHeight="false" outlineLevel="0" collapsed="false">
      <c r="A806" s="21" t="n">
        <v>737</v>
      </c>
      <c r="B806" s="27" t="n">
        <v>0.484763630329073</v>
      </c>
      <c r="C806" s="30" t="n">
        <f aca="false">($B$7-0.5*$B$8^2)*$B$10+$B$8*SQRT($B$10)*B806</f>
        <v>0.156952726065815</v>
      </c>
      <c r="D806" s="38" t="n">
        <f aca="false">$B$6*EXP(C806)</f>
        <v>116.994030491261</v>
      </c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</row>
    <row r="807" customFormat="false" ht="15" hidden="false" customHeight="false" outlineLevel="0" collapsed="false">
      <c r="A807" s="21" t="n">
        <v>738</v>
      </c>
      <c r="B807" s="27" t="n">
        <v>-2.22410591138668</v>
      </c>
      <c r="C807" s="30" t="n">
        <f aca="false">($B$7-0.5*$B$8^2)*$B$10+$B$8*SQRT($B$10)*B807</f>
        <v>-0.384821182277336</v>
      </c>
      <c r="D807" s="38" t="n">
        <f aca="false">$B$6*EXP(C807)</f>
        <v>68.0572323717357</v>
      </c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</row>
    <row r="808" customFormat="false" ht="15" hidden="false" customHeight="false" outlineLevel="0" collapsed="false">
      <c r="A808" s="21" t="n">
        <v>739</v>
      </c>
      <c r="B808" s="27" t="n">
        <v>0.450801105206441</v>
      </c>
      <c r="C808" s="30" t="n">
        <f aca="false">($B$7-0.5*$B$8^2)*$B$10+$B$8*SQRT($B$10)*B808</f>
        <v>0.150160221041288</v>
      </c>
      <c r="D808" s="38" t="n">
        <f aca="false">$B$6*EXP(C808)</f>
        <v>116.202040793385</v>
      </c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</row>
    <row r="809" customFormat="false" ht="15" hidden="false" customHeight="false" outlineLevel="0" collapsed="false">
      <c r="A809" s="21" t="n">
        <v>740</v>
      </c>
      <c r="B809" s="27" t="n">
        <v>-0.486346381028075</v>
      </c>
      <c r="C809" s="30" t="n">
        <f aca="false">($B$7-0.5*$B$8^2)*$B$10+$B$8*SQRT($B$10)*B809</f>
        <v>-0.037269276205615</v>
      </c>
      <c r="D809" s="38" t="n">
        <f aca="false">$B$6*EXP(C809)</f>
        <v>96.3416675230671</v>
      </c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</row>
    <row r="810" customFormat="false" ht="15" hidden="false" customHeight="false" outlineLevel="0" collapsed="false">
      <c r="A810" s="21" t="n">
        <v>741</v>
      </c>
      <c r="B810" s="27" t="n">
        <v>0.762320302065766</v>
      </c>
      <c r="C810" s="30" t="n">
        <f aca="false">($B$7-0.5*$B$8^2)*$B$10+$B$8*SQRT($B$10)*B810</f>
        <v>0.212464060413153</v>
      </c>
      <c r="D810" s="38" t="n">
        <f aca="false">$B$6*EXP(C810)</f>
        <v>123.672166550086</v>
      </c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</row>
    <row r="811" customFormat="false" ht="15" hidden="false" customHeight="false" outlineLevel="0" collapsed="false">
      <c r="A811" s="21" t="n">
        <v>742</v>
      </c>
      <c r="B811" s="27" t="n">
        <v>0.50647904741715</v>
      </c>
      <c r="C811" s="30" t="n">
        <f aca="false">($B$7-0.5*$B$8^2)*$B$10+$B$8*SQRT($B$10)*B811</f>
        <v>0.16129580948343</v>
      </c>
      <c r="D811" s="38" t="n">
        <f aca="false">$B$6*EXP(C811)</f>
        <v>117.503250316713</v>
      </c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</row>
    <row r="812" customFormat="false" ht="15" hidden="false" customHeight="false" outlineLevel="0" collapsed="false">
      <c r="A812" s="21" t="n">
        <v>743</v>
      </c>
      <c r="B812" s="27" t="n">
        <v>-1.16639641788979</v>
      </c>
      <c r="C812" s="30" t="n">
        <f aca="false">($B$7-0.5*$B$8^2)*$B$10+$B$8*SQRT($B$10)*B812</f>
        <v>-0.173279283577959</v>
      </c>
      <c r="D812" s="38" t="n">
        <f aca="false">$B$6*EXP(C812)</f>
        <v>84.090273172302</v>
      </c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</row>
    <row r="813" customFormat="false" ht="15" hidden="false" customHeight="false" outlineLevel="0" collapsed="false">
      <c r="A813" s="21" t="n">
        <v>744</v>
      </c>
      <c r="B813" s="27" t="n">
        <v>0.0337882851698838</v>
      </c>
      <c r="C813" s="30" t="n">
        <f aca="false">($B$7-0.5*$B$8^2)*$B$10+$B$8*SQRT($B$10)*B813</f>
        <v>0.0667576570339768</v>
      </c>
      <c r="D813" s="38" t="n">
        <f aca="false">$B$6*EXP(C813)</f>
        <v>106.903637333425</v>
      </c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</row>
    <row r="814" customFormat="false" ht="15" hidden="false" customHeight="false" outlineLevel="0" collapsed="false">
      <c r="A814" s="21" t="n">
        <v>745</v>
      </c>
      <c r="B814" s="27" t="n">
        <v>-1.3298048969925</v>
      </c>
      <c r="C814" s="30" t="n">
        <f aca="false">($B$7-0.5*$B$8^2)*$B$10+$B$8*SQRT($B$10)*B814</f>
        <v>-0.2059609793985</v>
      </c>
      <c r="D814" s="38" t="n">
        <f aca="false">$B$6*EXP(C814)</f>
        <v>81.386483315866</v>
      </c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</row>
    <row r="815" customFormat="false" ht="15" hidden="false" customHeight="false" outlineLevel="0" collapsed="false">
      <c r="A815" s="21" t="n">
        <v>746</v>
      </c>
      <c r="B815" s="27" t="n">
        <v>0.0212824675206818</v>
      </c>
      <c r="C815" s="30" t="n">
        <f aca="false">($B$7-0.5*$B$8^2)*$B$10+$B$8*SQRT($B$10)*B815</f>
        <v>0.0642564935041364</v>
      </c>
      <c r="D815" s="38" t="n">
        <f aca="false">$B$6*EXP(C815)</f>
        <v>106.636587960813</v>
      </c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</row>
    <row r="816" customFormat="false" ht="15" hidden="false" customHeight="false" outlineLevel="0" collapsed="false">
      <c r="A816" s="21" t="n">
        <v>747</v>
      </c>
      <c r="B816" s="27" t="n">
        <v>0.386854675446803</v>
      </c>
      <c r="C816" s="30" t="n">
        <f aca="false">($B$7-0.5*$B$8^2)*$B$10+$B$8*SQRT($B$10)*B816</f>
        <v>0.137370935089361</v>
      </c>
      <c r="D816" s="38" t="n">
        <f aca="false">$B$6*EXP(C816)</f>
        <v>114.725362622958</v>
      </c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</row>
    <row r="817" customFormat="false" ht="15" hidden="false" customHeight="false" outlineLevel="0" collapsed="false">
      <c r="A817" s="21" t="n">
        <v>748</v>
      </c>
      <c r="B817" s="27" t="n">
        <v>-1.6679729408126</v>
      </c>
      <c r="C817" s="30" t="n">
        <f aca="false">($B$7-0.5*$B$8^2)*$B$10+$B$8*SQRT($B$10)*B817</f>
        <v>-0.273594588162519</v>
      </c>
      <c r="D817" s="38" t="n">
        <f aca="false">$B$6*EXP(C817)</f>
        <v>76.0640385376672</v>
      </c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</row>
    <row r="818" customFormat="false" ht="15" hidden="false" customHeight="false" outlineLevel="0" collapsed="false">
      <c r="A818" s="21" t="n">
        <v>749</v>
      </c>
      <c r="B818" s="27" t="n">
        <v>-1.26942511862655</v>
      </c>
      <c r="C818" s="30" t="n">
        <f aca="false">($B$7-0.5*$B$8^2)*$B$10+$B$8*SQRT($B$10)*B818</f>
        <v>-0.19388502372531</v>
      </c>
      <c r="D818" s="38" t="n">
        <f aca="false">$B$6*EXP(C818)</f>
        <v>82.3752610830428</v>
      </c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</row>
    <row r="819" customFormat="false" ht="15" hidden="false" customHeight="false" outlineLevel="0" collapsed="false">
      <c r="A819" s="21" t="n">
        <v>750</v>
      </c>
      <c r="B819" s="27" t="n">
        <v>-0.917846305461576</v>
      </c>
      <c r="C819" s="30" t="n">
        <f aca="false">($B$7-0.5*$B$8^2)*$B$10+$B$8*SQRT($B$10)*B819</f>
        <v>-0.123569261092315</v>
      </c>
      <c r="D819" s="38" t="n">
        <f aca="false">$B$6*EXP(C819)</f>
        <v>88.3760428911635</v>
      </c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</row>
    <row r="820" customFormat="false" ht="15" hidden="false" customHeight="false" outlineLevel="0" collapsed="false">
      <c r="A820" s="21" t="n">
        <v>751</v>
      </c>
      <c r="B820" s="27" t="n">
        <v>0.273820696800908</v>
      </c>
      <c r="C820" s="30" t="n">
        <f aca="false">($B$7-0.5*$B$8^2)*$B$10+$B$8*SQRT($B$10)*B820</f>
        <v>0.114764139360182</v>
      </c>
      <c r="D820" s="38" t="n">
        <f aca="false">$B$6*EXP(C820)</f>
        <v>112.160886298775</v>
      </c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</row>
    <row r="821" customFormat="false" ht="15" hidden="false" customHeight="false" outlineLevel="0" collapsed="false">
      <c r="A821" s="21" t="n">
        <v>752</v>
      </c>
      <c r="B821" s="27" t="n">
        <v>-0.496806191350174</v>
      </c>
      <c r="C821" s="30" t="n">
        <f aca="false">($B$7-0.5*$B$8^2)*$B$10+$B$8*SQRT($B$10)*B821</f>
        <v>-0.0393612382700349</v>
      </c>
      <c r="D821" s="38" t="n">
        <f aca="false">$B$6*EXP(C821)</f>
        <v>96.1403350727344</v>
      </c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</row>
    <row r="822" customFormat="false" ht="15" hidden="false" customHeight="false" outlineLevel="0" collapsed="false">
      <c r="A822" s="21" t="n">
        <v>753</v>
      </c>
      <c r="B822" s="27" t="n">
        <v>-0.300977835631251</v>
      </c>
      <c r="C822" s="30" t="n">
        <f aca="false">($B$7-0.5*$B$8^2)*$B$10+$B$8*SQRT($B$10)*B822</f>
        <v>-0.000195567126250212</v>
      </c>
      <c r="D822" s="38" t="n">
        <f aca="false">$B$6*EXP(C822)</f>
        <v>99.9804451995754</v>
      </c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</row>
    <row r="823" customFormat="false" ht="15" hidden="false" customHeight="false" outlineLevel="0" collapsed="false">
      <c r="A823" s="21" t="n">
        <v>754</v>
      </c>
      <c r="B823" s="27" t="n">
        <v>-0.886784360083412</v>
      </c>
      <c r="C823" s="30" t="n">
        <f aca="false">($B$7-0.5*$B$8^2)*$B$10+$B$8*SQRT($B$10)*B823</f>
        <v>-0.117356872016682</v>
      </c>
      <c r="D823" s="38" t="n">
        <f aca="false">$B$6*EXP(C823)</f>
        <v>88.9267781742512</v>
      </c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</row>
    <row r="824" customFormat="false" ht="15" hidden="false" customHeight="false" outlineLevel="0" collapsed="false">
      <c r="A824" s="21" t="n">
        <v>755</v>
      </c>
      <c r="B824" s="27" t="n">
        <v>-1.77413466167898</v>
      </c>
      <c r="C824" s="30" t="n">
        <f aca="false">($B$7-0.5*$B$8^2)*$B$10+$B$8*SQRT($B$10)*B824</f>
        <v>-0.294826932335796</v>
      </c>
      <c r="D824" s="38" t="n">
        <f aca="false">$B$6*EXP(C824)</f>
        <v>74.4660452959581</v>
      </c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</row>
    <row r="825" customFormat="false" ht="15" hidden="false" customHeight="false" outlineLevel="0" collapsed="false">
      <c r="A825" s="21" t="n">
        <v>756</v>
      </c>
      <c r="B825" s="27" t="n">
        <v>0.280159004561938</v>
      </c>
      <c r="C825" s="30" t="n">
        <f aca="false">($B$7-0.5*$B$8^2)*$B$10+$B$8*SQRT($B$10)*B825</f>
        <v>0.116031800912388</v>
      </c>
      <c r="D825" s="38" t="n">
        <f aca="false">$B$6*EXP(C825)</f>
        <v>112.303158499444</v>
      </c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</row>
    <row r="826" customFormat="false" ht="15" hidden="false" customHeight="false" outlineLevel="0" collapsed="false">
      <c r="A826" s="21" t="n">
        <v>757</v>
      </c>
      <c r="B826" s="27" t="n">
        <v>-1.81566527654374</v>
      </c>
      <c r="C826" s="30" t="n">
        <f aca="false">($B$7-0.5*$B$8^2)*$B$10+$B$8*SQRT($B$10)*B826</f>
        <v>-0.303133055308749</v>
      </c>
      <c r="D826" s="38" t="n">
        <f aca="false">$B$6*EXP(C826)</f>
        <v>73.8500828377358</v>
      </c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</row>
    <row r="827" customFormat="false" ht="15" hidden="false" customHeight="false" outlineLevel="0" collapsed="false">
      <c r="A827" s="21" t="n">
        <v>758</v>
      </c>
      <c r="B827" s="27" t="n">
        <v>0.108087856308627</v>
      </c>
      <c r="C827" s="30" t="n">
        <f aca="false">($B$7-0.5*$B$8^2)*$B$10+$B$8*SQRT($B$10)*B827</f>
        <v>0.0816175712617255</v>
      </c>
      <c r="D827" s="38" t="n">
        <f aca="false">$B$6*EXP(C827)</f>
        <v>108.504077969853</v>
      </c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</row>
    <row r="828" customFormat="false" ht="15" hidden="false" customHeight="false" outlineLevel="0" collapsed="false">
      <c r="A828" s="21" t="n">
        <v>759</v>
      </c>
      <c r="B828" s="27" t="n">
        <v>0.0741952526890232</v>
      </c>
      <c r="C828" s="30" t="n">
        <f aca="false">($B$7-0.5*$B$8^2)*$B$10+$B$8*SQRT($B$10)*B828</f>
        <v>0.0748390505378046</v>
      </c>
      <c r="D828" s="38" t="n">
        <f aca="false">$B$6*EXP(C828)</f>
        <v>107.771067997064</v>
      </c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</row>
    <row r="829" customFormat="false" ht="15" hidden="false" customHeight="false" outlineLevel="0" collapsed="false">
      <c r="A829" s="21" t="n">
        <v>760</v>
      </c>
      <c r="B829" s="27" t="n">
        <v>1.39285323725804</v>
      </c>
      <c r="C829" s="30" t="n">
        <f aca="false">($B$7-0.5*$B$8^2)*$B$10+$B$8*SQRT($B$10)*B829</f>
        <v>0.338570647451608</v>
      </c>
      <c r="D829" s="38" t="n">
        <f aca="false">$B$6*EXP(C829)</f>
        <v>140.294085964929</v>
      </c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</row>
    <row r="830" customFormat="false" ht="15" hidden="false" customHeight="false" outlineLevel="0" collapsed="false">
      <c r="A830" s="21" t="n">
        <v>761</v>
      </c>
      <c r="B830" s="27" t="n">
        <v>0.536005716814963</v>
      </c>
      <c r="C830" s="30" t="n">
        <f aca="false">($B$7-0.5*$B$8^2)*$B$10+$B$8*SQRT($B$10)*B830</f>
        <v>0.167201143362993</v>
      </c>
      <c r="D830" s="38" t="n">
        <f aca="false">$B$6*EXP(C830)</f>
        <v>118.199199124321</v>
      </c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</row>
    <row r="831" customFormat="false" ht="15" hidden="false" customHeight="false" outlineLevel="0" collapsed="false">
      <c r="A831" s="21" t="n">
        <v>762</v>
      </c>
      <c r="B831" s="27" t="n">
        <v>1.70629176950367</v>
      </c>
      <c r="C831" s="30" t="n">
        <f aca="false">($B$7-0.5*$B$8^2)*$B$10+$B$8*SQRT($B$10)*B831</f>
        <v>0.401258353900733</v>
      </c>
      <c r="D831" s="38" t="n">
        <f aca="false">$B$6*EXP(C831)</f>
        <v>149.370312268263</v>
      </c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</row>
    <row r="832" customFormat="false" ht="15" hidden="false" customHeight="false" outlineLevel="0" collapsed="false">
      <c r="A832" s="21" t="n">
        <v>763</v>
      </c>
      <c r="B832" s="27" t="n">
        <v>1.13220853849532</v>
      </c>
      <c r="C832" s="30" t="n">
        <f aca="false">($B$7-0.5*$B$8^2)*$B$10+$B$8*SQRT($B$10)*B832</f>
        <v>0.286441707699065</v>
      </c>
      <c r="D832" s="38" t="n">
        <f aca="false">$B$6*EXP(C832)</f>
        <v>133.168053890892</v>
      </c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</row>
    <row r="833" customFormat="false" ht="15" hidden="false" customHeight="false" outlineLevel="0" collapsed="false">
      <c r="A833" s="21" t="n">
        <v>764</v>
      </c>
      <c r="B833" s="27" t="n">
        <v>-1.05353666206587</v>
      </c>
      <c r="C833" s="30" t="n">
        <f aca="false">($B$7-0.5*$B$8^2)*$B$10+$B$8*SQRT($B$10)*B833</f>
        <v>-0.150707332413174</v>
      </c>
      <c r="D833" s="38" t="n">
        <f aca="false">$B$6*EXP(C833)</f>
        <v>86.0099385038636</v>
      </c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</row>
    <row r="834" customFormat="false" ht="15" hidden="false" customHeight="false" outlineLevel="0" collapsed="false">
      <c r="A834" s="21" t="n">
        <v>765</v>
      </c>
      <c r="B834" s="27" t="n">
        <v>0.828189631811386</v>
      </c>
      <c r="C834" s="30" t="n">
        <f aca="false">($B$7-0.5*$B$8^2)*$B$10+$B$8*SQRT($B$10)*B834</f>
        <v>0.225637926362277</v>
      </c>
      <c r="D834" s="38" t="n">
        <f aca="false">$B$6*EXP(C834)</f>
        <v>125.312186073719</v>
      </c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</row>
    <row r="835" customFormat="false" ht="15" hidden="false" customHeight="false" outlineLevel="0" collapsed="false">
      <c r="A835" s="21" t="n">
        <v>766</v>
      </c>
      <c r="B835" s="27" t="n">
        <v>0.892119643295348</v>
      </c>
      <c r="C835" s="30" t="n">
        <f aca="false">($B$7-0.5*$B$8^2)*$B$10+$B$8*SQRT($B$10)*B835</f>
        <v>0.23842392865907</v>
      </c>
      <c r="D835" s="38" t="n">
        <f aca="false">$B$6*EXP(C835)</f>
        <v>126.924714903124</v>
      </c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</row>
    <row r="836" customFormat="false" ht="15" hidden="false" customHeight="false" outlineLevel="0" collapsed="false">
      <c r="A836" s="21" t="n">
        <v>767</v>
      </c>
      <c r="B836" s="27" t="n">
        <v>0.37226807423849</v>
      </c>
      <c r="C836" s="30" t="n">
        <f aca="false">($B$7-0.5*$B$8^2)*$B$10+$B$8*SQRT($B$10)*B836</f>
        <v>0.134453614847698</v>
      </c>
      <c r="D836" s="38" t="n">
        <f aca="false">$B$6*EXP(C836)</f>
        <v>114.391159725811</v>
      </c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</row>
    <row r="837" customFormat="false" ht="15" hidden="false" customHeight="false" outlineLevel="0" collapsed="false">
      <c r="A837" s="21" t="n">
        <v>768</v>
      </c>
      <c r="B837" s="27" t="n">
        <v>0.318337364338698</v>
      </c>
      <c r="C837" s="30" t="n">
        <f aca="false">($B$7-0.5*$B$8^2)*$B$10+$B$8*SQRT($B$10)*B837</f>
        <v>0.12366747286774</v>
      </c>
      <c r="D837" s="38" t="n">
        <f aca="false">$B$6*EXP(C837)</f>
        <v>113.163950758691</v>
      </c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</row>
    <row r="838" customFormat="false" ht="15" hidden="false" customHeight="false" outlineLevel="0" collapsed="false">
      <c r="A838" s="21" t="n">
        <v>769</v>
      </c>
      <c r="B838" s="27" t="n">
        <v>0.15185453688495</v>
      </c>
      <c r="C838" s="30" t="n">
        <f aca="false">($B$7-0.5*$B$8^2)*$B$10+$B$8*SQRT($B$10)*B838</f>
        <v>0.0903709073769899</v>
      </c>
      <c r="D838" s="38" t="n">
        <f aca="false">$B$6*EXP(C838)</f>
        <v>109.458019629208</v>
      </c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</row>
    <row r="839" customFormat="false" ht="15" hidden="false" customHeight="false" outlineLevel="0" collapsed="false">
      <c r="A839" s="21" t="n">
        <v>770</v>
      </c>
      <c r="B839" s="27" t="n">
        <v>-0.958192154025589</v>
      </c>
      <c r="C839" s="30" t="n">
        <f aca="false">($B$7-0.5*$B$8^2)*$B$10+$B$8*SQRT($B$10)*B839</f>
        <v>-0.131638430805118</v>
      </c>
      <c r="D839" s="38" t="n">
        <f aca="false">$B$6*EXP(C839)</f>
        <v>87.665791027734</v>
      </c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</row>
    <row r="840" customFormat="false" ht="15" hidden="false" customHeight="false" outlineLevel="0" collapsed="false">
      <c r="A840" s="21" t="n">
        <v>771</v>
      </c>
      <c r="B840" s="27" t="n">
        <v>-0.229542744210981</v>
      </c>
      <c r="C840" s="30" t="n">
        <f aca="false">($B$7-0.5*$B$8^2)*$B$10+$B$8*SQRT($B$10)*B840</f>
        <v>0.0140914511578039</v>
      </c>
      <c r="D840" s="38" t="n">
        <f aca="false">$B$6*EXP(C840)</f>
        <v>101.419120365743</v>
      </c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</row>
    <row r="841" customFormat="false" ht="15" hidden="false" customHeight="false" outlineLevel="0" collapsed="false">
      <c r="A841" s="21" t="n">
        <v>772</v>
      </c>
      <c r="B841" s="27" t="n">
        <v>-0.0416143603937277</v>
      </c>
      <c r="C841" s="30" t="n">
        <f aca="false">($B$7-0.5*$B$8^2)*$B$10+$B$8*SQRT($B$10)*B841</f>
        <v>0.0516771279212545</v>
      </c>
      <c r="D841" s="38" t="n">
        <f aca="false">$B$6*EXP(C841)</f>
        <v>105.303569179707</v>
      </c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</row>
    <row r="842" customFormat="false" ht="15" hidden="false" customHeight="false" outlineLevel="0" collapsed="false">
      <c r="A842" s="21" t="n">
        <v>773</v>
      </c>
      <c r="B842" s="27" t="n">
        <v>-0.238820440282774</v>
      </c>
      <c r="C842" s="30" t="n">
        <f aca="false">($B$7-0.5*$B$8^2)*$B$10+$B$8*SQRT($B$10)*B842</f>
        <v>0.0122359119434452</v>
      </c>
      <c r="D842" s="38" t="n">
        <f aca="false">$B$6*EXP(C842)</f>
        <v>101.231107697203</v>
      </c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</row>
    <row r="843" customFormat="false" ht="15" hidden="false" customHeight="false" outlineLevel="0" collapsed="false">
      <c r="A843" s="21" t="n">
        <v>774</v>
      </c>
      <c r="B843" s="27" t="n">
        <v>-1.21321355437023</v>
      </c>
      <c r="C843" s="30" t="n">
        <f aca="false">($B$7-0.5*$B$8^2)*$B$10+$B$8*SQRT($B$10)*B843</f>
        <v>-0.182642710874047</v>
      </c>
      <c r="D843" s="38" t="n">
        <f aca="false">$B$6*EXP(C843)</f>
        <v>83.3065747903633</v>
      </c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</row>
    <row r="844" customFormat="false" ht="15" hidden="false" customHeight="false" outlineLevel="0" collapsed="false">
      <c r="A844" s="21" t="n">
        <v>775</v>
      </c>
      <c r="B844" s="27" t="n">
        <v>0.849546510344993</v>
      </c>
      <c r="C844" s="30" t="n">
        <f aca="false">($B$7-0.5*$B$8^2)*$B$10+$B$8*SQRT($B$10)*B844</f>
        <v>0.229909302068999</v>
      </c>
      <c r="D844" s="38" t="n">
        <f aca="false">$B$6*EXP(C844)</f>
        <v>125.848586268916</v>
      </c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</row>
    <row r="845" customFormat="false" ht="15" hidden="false" customHeight="false" outlineLevel="0" collapsed="false">
      <c r="A845" s="21" t="n">
        <v>776</v>
      </c>
      <c r="B845" s="27" t="n">
        <v>-0.447586394591162</v>
      </c>
      <c r="C845" s="30" t="n">
        <f aca="false">($B$7-0.5*$B$8^2)*$B$10+$B$8*SQRT($B$10)*B845</f>
        <v>-0.0295172789182325</v>
      </c>
      <c r="D845" s="38" t="n">
        <f aca="false">$B$6*EXP(C845)</f>
        <v>97.091410115089</v>
      </c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</row>
    <row r="846" customFormat="false" ht="15" hidden="false" customHeight="false" outlineLevel="0" collapsed="false">
      <c r="A846" s="21" t="n">
        <v>777</v>
      </c>
      <c r="B846" s="27" t="n">
        <v>-0.420765287244817</v>
      </c>
      <c r="C846" s="30" t="n">
        <f aca="false">($B$7-0.5*$B$8^2)*$B$10+$B$8*SQRT($B$10)*B846</f>
        <v>-0.0241530574489635</v>
      </c>
      <c r="D846" s="38" t="n">
        <f aca="false">$B$6*EXP(C846)</f>
        <v>97.613629339265</v>
      </c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</row>
    <row r="847" customFormat="false" ht="15" hidden="false" customHeight="false" outlineLevel="0" collapsed="false">
      <c r="A847" s="21" t="n">
        <v>778</v>
      </c>
      <c r="B847" s="27" t="n">
        <v>-0.976833970799547</v>
      </c>
      <c r="C847" s="30" t="n">
        <f aca="false">($B$7-0.5*$B$8^2)*$B$10+$B$8*SQRT($B$10)*B847</f>
        <v>-0.135366794159909</v>
      </c>
      <c r="D847" s="38" t="n">
        <f aca="false">$B$6*EXP(C847)</f>
        <v>87.3395496560999</v>
      </c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</row>
    <row r="848" customFormat="false" ht="15" hidden="false" customHeight="false" outlineLevel="0" collapsed="false">
      <c r="A848" s="21" t="n">
        <v>779</v>
      </c>
      <c r="B848" s="27" t="n">
        <v>0.647150564286029</v>
      </c>
      <c r="C848" s="30" t="n">
        <f aca="false">($B$7-0.5*$B$8^2)*$B$10+$B$8*SQRT($B$10)*B848</f>
        <v>0.189430112857206</v>
      </c>
      <c r="D848" s="38" t="n">
        <f aca="false">$B$6*EXP(C848)</f>
        <v>120.856065818664</v>
      </c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</row>
    <row r="849" customFormat="false" ht="15" hidden="false" customHeight="false" outlineLevel="0" collapsed="false">
      <c r="A849" s="21" t="n">
        <v>780</v>
      </c>
      <c r="B849" s="27" t="n">
        <v>-1.54813721605931</v>
      </c>
      <c r="C849" s="30" t="n">
        <f aca="false">($B$7-0.5*$B$8^2)*$B$10+$B$8*SQRT($B$10)*B849</f>
        <v>-0.249627443211861</v>
      </c>
      <c r="D849" s="38" t="n">
        <f aca="false">$B$6*EXP(C849)</f>
        <v>77.9090984644672</v>
      </c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</row>
    <row r="850" customFormat="false" ht="15" hidden="false" customHeight="false" outlineLevel="0" collapsed="false">
      <c r="A850" s="21" t="n">
        <v>781</v>
      </c>
      <c r="B850" s="27" t="n">
        <v>-0.663852081382419</v>
      </c>
      <c r="C850" s="30" t="n">
        <f aca="false">($B$7-0.5*$B$8^2)*$B$10+$B$8*SQRT($B$10)*B850</f>
        <v>-0.0727704162764838</v>
      </c>
      <c r="D850" s="38" t="n">
        <f aca="false">$B$6*EXP(C850)</f>
        <v>92.9814275746628</v>
      </c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</row>
    <row r="851" customFormat="false" ht="15" hidden="false" customHeight="false" outlineLevel="0" collapsed="false">
      <c r="A851" s="21" t="n">
        <v>782</v>
      </c>
      <c r="B851" s="27" t="n">
        <v>0.128223652175936</v>
      </c>
      <c r="C851" s="30" t="n">
        <f aca="false">($B$7-0.5*$B$8^2)*$B$10+$B$8*SQRT($B$10)*B851</f>
        <v>0.0856447304351872</v>
      </c>
      <c r="D851" s="38" t="n">
        <f aca="false">$B$6*EXP(C851)</f>
        <v>108.941922205275</v>
      </c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</row>
    <row r="852" customFormat="false" ht="15" hidden="false" customHeight="false" outlineLevel="0" collapsed="false">
      <c r="A852" s="21" t="n">
        <v>783</v>
      </c>
      <c r="B852" s="27" t="n">
        <v>1.57132768289454</v>
      </c>
      <c r="C852" s="30" t="n">
        <f aca="false">($B$7-0.5*$B$8^2)*$B$10+$B$8*SQRT($B$10)*B852</f>
        <v>0.374265536578909</v>
      </c>
      <c r="D852" s="38" t="n">
        <f aca="false">$B$6*EXP(C852)</f>
        <v>145.392316898785</v>
      </c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</row>
    <row r="853" customFormat="false" ht="15" hidden="false" customHeight="false" outlineLevel="0" collapsed="false">
      <c r="A853" s="21" t="n">
        <v>784</v>
      </c>
      <c r="B853" s="27" t="n">
        <v>-2.94411023381926</v>
      </c>
      <c r="C853" s="30" t="n">
        <f aca="false">($B$7-0.5*$B$8^2)*$B$10+$B$8*SQRT($B$10)*B853</f>
        <v>-0.528822046763851</v>
      </c>
      <c r="D853" s="38" t="n">
        <f aca="false">$B$6*EXP(C853)</f>
        <v>58.9298727334019</v>
      </c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</row>
    <row r="854" customFormat="false" ht="15" hidden="false" customHeight="false" outlineLevel="0" collapsed="false">
      <c r="A854" s="21" t="n">
        <v>785</v>
      </c>
      <c r="B854" s="27" t="n">
        <v>1.07874244122538</v>
      </c>
      <c r="C854" s="30" t="n">
        <f aca="false">($B$7-0.5*$B$8^2)*$B$10+$B$8*SQRT($B$10)*B854</f>
        <v>0.275748488245075</v>
      </c>
      <c r="D854" s="38" t="n">
        <f aca="false">$B$6*EXP(C854)</f>
        <v>131.751645147712</v>
      </c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</row>
    <row r="855" customFormat="false" ht="15" hidden="false" customHeight="false" outlineLevel="0" collapsed="false">
      <c r="A855" s="21" t="n">
        <v>786</v>
      </c>
      <c r="B855" s="27" t="n">
        <v>-0.17366132687451</v>
      </c>
      <c r="C855" s="30" t="n">
        <f aca="false">($B$7-0.5*$B$8^2)*$B$10+$B$8*SQRT($B$10)*B855</f>
        <v>0.0252677346250979</v>
      </c>
      <c r="D855" s="38" t="n">
        <f aca="false">$B$6*EXP(C855)</f>
        <v>102.558966963534</v>
      </c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</row>
    <row r="856" customFormat="false" ht="15" hidden="false" customHeight="false" outlineLevel="0" collapsed="false">
      <c r="A856" s="21" t="n">
        <v>787</v>
      </c>
      <c r="B856" s="27" t="n">
        <v>-2.30946580099792</v>
      </c>
      <c r="C856" s="30" t="n">
        <f aca="false">($B$7-0.5*$B$8^2)*$B$10+$B$8*SQRT($B$10)*B856</f>
        <v>-0.401893160199583</v>
      </c>
      <c r="D856" s="38" t="n">
        <f aca="false">$B$6*EXP(C856)</f>
        <v>66.9052223277957</v>
      </c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</row>
    <row r="857" customFormat="false" ht="15" hidden="false" customHeight="false" outlineLevel="0" collapsed="false">
      <c r="A857" s="21" t="n">
        <v>788</v>
      </c>
      <c r="B857" s="27" t="n">
        <v>-0.653635162612929</v>
      </c>
      <c r="C857" s="30" t="n">
        <f aca="false">($B$7-0.5*$B$8^2)*$B$10+$B$8*SQRT($B$10)*B857</f>
        <v>-0.0707270325225858</v>
      </c>
      <c r="D857" s="38" t="n">
        <f aca="false">$B$6*EXP(C857)</f>
        <v>93.1716185635943</v>
      </c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</row>
    <row r="858" customFormat="false" ht="15" hidden="false" customHeight="false" outlineLevel="0" collapsed="false">
      <c r="A858" s="21" t="n">
        <v>789</v>
      </c>
      <c r="B858" s="27" t="n">
        <v>0.326217271592157</v>
      </c>
      <c r="C858" s="30" t="n">
        <f aca="false">($B$7-0.5*$B$8^2)*$B$10+$B$8*SQRT($B$10)*B858</f>
        <v>0.125243454318431</v>
      </c>
      <c r="D858" s="38" t="n">
        <f aca="false">$B$6*EXP(C858)</f>
        <v>113.342435653473</v>
      </c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</row>
    <row r="859" customFormat="false" ht="15" hidden="false" customHeight="false" outlineLevel="0" collapsed="false">
      <c r="A859" s="21" t="n">
        <v>790</v>
      </c>
      <c r="B859" s="27" t="n">
        <v>0.834663624366191</v>
      </c>
      <c r="C859" s="30" t="n">
        <f aca="false">($B$7-0.5*$B$8^2)*$B$10+$B$8*SQRT($B$10)*B859</f>
        <v>0.226932724873238</v>
      </c>
      <c r="D859" s="38" t="n">
        <f aca="false">$B$6*EXP(C859)</f>
        <v>125.474545194143</v>
      </c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</row>
    <row r="860" customFormat="false" ht="15" hidden="false" customHeight="false" outlineLevel="0" collapsed="false">
      <c r="A860" s="21" t="n">
        <v>791</v>
      </c>
      <c r="B860" s="27" t="n">
        <v>-0.572531179330624</v>
      </c>
      <c r="C860" s="30" t="n">
        <f aca="false">($B$7-0.5*$B$8^2)*$B$10+$B$8*SQRT($B$10)*B860</f>
        <v>-0.0545062358661247</v>
      </c>
      <c r="D860" s="38" t="n">
        <f aca="false">$B$6*EXP(C860)</f>
        <v>94.695260376975</v>
      </c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</row>
    <row r="861" customFormat="false" ht="15" hidden="false" customHeight="false" outlineLevel="0" collapsed="false">
      <c r="A861" s="21" t="n">
        <v>792</v>
      </c>
      <c r="B861" s="27" t="n">
        <v>1.85985257304594</v>
      </c>
      <c r="C861" s="30" t="n">
        <f aca="false">($B$7-0.5*$B$8^2)*$B$10+$B$8*SQRT($B$10)*B861</f>
        <v>0.431970514609187</v>
      </c>
      <c r="D861" s="38" t="n">
        <f aca="false">$B$6*EXP(C861)</f>
        <v>154.028969844784</v>
      </c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</row>
    <row r="862" customFormat="false" ht="15" hidden="false" customHeight="false" outlineLevel="0" collapsed="false">
      <c r="A862" s="21" t="n">
        <v>793</v>
      </c>
      <c r="B862" s="27" t="n">
        <v>1.63606770523756</v>
      </c>
      <c r="C862" s="30" t="n">
        <f aca="false">($B$7-0.5*$B$8^2)*$B$10+$B$8*SQRT($B$10)*B862</f>
        <v>0.387213541047512</v>
      </c>
      <c r="D862" s="38" t="n">
        <f aca="false">$B$6*EXP(C862)</f>
        <v>147.287097610532</v>
      </c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</row>
    <row r="863" customFormat="false" ht="15" hidden="false" customHeight="false" outlineLevel="0" collapsed="false">
      <c r="A863" s="21" t="n">
        <v>794</v>
      </c>
      <c r="B863" s="27" t="n">
        <v>0.142947528669434</v>
      </c>
      <c r="C863" s="30" t="n">
        <f aca="false">($B$7-0.5*$B$8^2)*$B$10+$B$8*SQRT($B$10)*B863</f>
        <v>0.0885895057338868</v>
      </c>
      <c r="D863" s="38" t="n">
        <f aca="false">$B$6*EXP(C863)</f>
        <v>109.263204506698</v>
      </c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</row>
    <row r="864" customFormat="false" ht="15" hidden="false" customHeight="false" outlineLevel="0" collapsed="false">
      <c r="A864" s="21" t="n">
        <v>795</v>
      </c>
      <c r="B864" s="27" t="n">
        <v>0.248295023345089</v>
      </c>
      <c r="C864" s="30" t="n">
        <f aca="false">($B$7-0.5*$B$8^2)*$B$10+$B$8*SQRT($B$10)*B864</f>
        <v>0.109659004669018</v>
      </c>
      <c r="D864" s="38" t="n">
        <f aca="false">$B$6*EXP(C864)</f>
        <v>111.589748974058</v>
      </c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</row>
    <row r="865" customFormat="false" ht="15" hidden="false" customHeight="false" outlineLevel="0" collapsed="false">
      <c r="A865" s="21" t="n">
        <v>796</v>
      </c>
      <c r="B865" s="27" t="n">
        <v>-2.41848542600388</v>
      </c>
      <c r="C865" s="30" t="n">
        <f aca="false">($B$7-0.5*$B$8^2)*$B$10+$B$8*SQRT($B$10)*B865</f>
        <v>-0.423697085200775</v>
      </c>
      <c r="D865" s="38" t="n">
        <f aca="false">$B$6*EXP(C865)</f>
        <v>65.4622146614796</v>
      </c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</row>
    <row r="866" customFormat="false" ht="15" hidden="false" customHeight="false" outlineLevel="0" collapsed="false">
      <c r="A866" s="21" t="n">
        <v>797</v>
      </c>
      <c r="B866" s="27" t="n">
        <v>-1.19944358005307</v>
      </c>
      <c r="C866" s="30" t="n">
        <f aca="false">($B$7-0.5*$B$8^2)*$B$10+$B$8*SQRT($B$10)*B866</f>
        <v>-0.179888716010614</v>
      </c>
      <c r="D866" s="38" t="n">
        <f aca="false">$B$6*EXP(C866)</f>
        <v>83.5363168784851</v>
      </c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</row>
    <row r="867" customFormat="false" ht="15" hidden="false" customHeight="false" outlineLevel="0" collapsed="false">
      <c r="A867" s="21" t="n">
        <v>798</v>
      </c>
      <c r="B867" s="27" t="n">
        <v>1.08555050983566</v>
      </c>
      <c r="C867" s="30" t="n">
        <f aca="false">($B$7-0.5*$B$8^2)*$B$10+$B$8*SQRT($B$10)*B867</f>
        <v>0.277110101967132</v>
      </c>
      <c r="D867" s="38" t="n">
        <f aca="false">$B$6*EXP(C867)</f>
        <v>131.931162184344</v>
      </c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</row>
    <row r="868" customFormat="false" ht="15" hidden="false" customHeight="false" outlineLevel="0" collapsed="false">
      <c r="A868" s="21" t="n">
        <v>799</v>
      </c>
      <c r="B868" s="27" t="n">
        <v>-0.965177268113553</v>
      </c>
      <c r="C868" s="30" t="n">
        <f aca="false">($B$7-0.5*$B$8^2)*$B$10+$B$8*SQRT($B$10)*B868</f>
        <v>-0.133035453622711</v>
      </c>
      <c r="D868" s="38" t="n">
        <f aca="false">$B$6*EXP(C868)</f>
        <v>87.5434054249905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</row>
    <row r="869" customFormat="false" ht="15" hidden="false" customHeight="false" outlineLevel="0" collapsed="false">
      <c r="A869" s="21" t="n">
        <v>800</v>
      </c>
      <c r="B869" s="27" t="n">
        <v>1.65878260172281</v>
      </c>
      <c r="C869" s="30" t="n">
        <f aca="false">($B$7-0.5*$B$8^2)*$B$10+$B$8*SQRT($B$10)*B869</f>
        <v>0.391756520344562</v>
      </c>
      <c r="D869" s="38" t="n">
        <f aca="false">$B$6*EXP(C869)</f>
        <v>147.957742054177</v>
      </c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</row>
    <row r="870" customFormat="false" ht="15" hidden="false" customHeight="false" outlineLevel="0" collapsed="false">
      <c r="A870" s="21" t="n">
        <v>801</v>
      </c>
      <c r="B870" s="27" t="n">
        <v>-0.932897548213731</v>
      </c>
      <c r="C870" s="30" t="n">
        <f aca="false">($B$7-0.5*$B$8^2)*$B$10+$B$8*SQRT($B$10)*B870</f>
        <v>-0.126579509642746</v>
      </c>
      <c r="D870" s="38" t="n">
        <f aca="false">$B$6*EXP(C870)</f>
        <v>88.110409048691</v>
      </c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</row>
    <row r="871" customFormat="false" ht="15" hidden="false" customHeight="false" outlineLevel="0" collapsed="false">
      <c r="A871" s="21" t="n">
        <v>802</v>
      </c>
      <c r="B871" s="27" t="n">
        <v>0.124887192396948</v>
      </c>
      <c r="C871" s="30" t="n">
        <f aca="false">($B$7-0.5*$B$8^2)*$B$10+$B$8*SQRT($B$10)*B871</f>
        <v>0.0849774384793896</v>
      </c>
      <c r="D871" s="38" t="n">
        <f aca="false">$B$6*EXP(C871)</f>
        <v>108.869250386295</v>
      </c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</row>
    <row r="872" customFormat="false" ht="15" hidden="false" customHeight="false" outlineLevel="0" collapsed="false">
      <c r="A872" s="21" t="n">
        <v>803</v>
      </c>
      <c r="B872" s="27" t="n">
        <v>0.575687875209885</v>
      </c>
      <c r="C872" s="30" t="n">
        <f aca="false">($B$7-0.5*$B$8^2)*$B$10+$B$8*SQRT($B$10)*B872</f>
        <v>0.175137575041977</v>
      </c>
      <c r="D872" s="38" t="n">
        <f aca="false">$B$6*EXP(C872)</f>
        <v>119.141011363442</v>
      </c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</row>
    <row r="873" customFormat="false" ht="15" hidden="false" customHeight="false" outlineLevel="0" collapsed="false">
      <c r="A873" s="21" t="n">
        <v>804</v>
      </c>
      <c r="B873" s="27" t="n">
        <v>-1.37402710804644</v>
      </c>
      <c r="C873" s="30" t="n">
        <f aca="false">($B$7-0.5*$B$8^2)*$B$10+$B$8*SQRT($B$10)*B873</f>
        <v>-0.214805421609287</v>
      </c>
      <c r="D873" s="38" t="n">
        <f aca="false">$B$6*EXP(C873)</f>
        <v>80.6698390981922</v>
      </c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</row>
    <row r="874" customFormat="false" ht="15" hidden="false" customHeight="false" outlineLevel="0" collapsed="false">
      <c r="A874" s="21" t="n">
        <v>805</v>
      </c>
      <c r="B874" s="27" t="n">
        <v>0.166082008355548</v>
      </c>
      <c r="C874" s="30" t="n">
        <f aca="false">($B$7-0.5*$B$8^2)*$B$10+$B$8*SQRT($B$10)*B874</f>
        <v>0.0932164016711095</v>
      </c>
      <c r="D874" s="38" t="n">
        <f aca="false">$B$6*EXP(C874)</f>
        <v>109.769925352032</v>
      </c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</row>
    <row r="875" customFormat="false" ht="15" hidden="false" customHeight="false" outlineLevel="0" collapsed="false">
      <c r="A875" s="21" t="n">
        <v>806</v>
      </c>
      <c r="B875" s="27" t="n">
        <v>1.34897993489723</v>
      </c>
      <c r="C875" s="30" t="n">
        <f aca="false">($B$7-0.5*$B$8^2)*$B$10+$B$8*SQRT($B$10)*B875</f>
        <v>0.329795986979445</v>
      </c>
      <c r="D875" s="38" t="n">
        <f aca="false">$B$6*EXP(C875)</f>
        <v>139.068438179939</v>
      </c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</row>
    <row r="876" customFormat="false" ht="15" hidden="false" customHeight="false" outlineLevel="0" collapsed="false">
      <c r="A876" s="21" t="n">
        <v>807</v>
      </c>
      <c r="B876" s="27" t="n">
        <v>-0.939653109130423</v>
      </c>
      <c r="C876" s="30" t="n">
        <f aca="false">($B$7-0.5*$B$8^2)*$B$10+$B$8*SQRT($B$10)*B876</f>
        <v>-0.127930621826085</v>
      </c>
      <c r="D876" s="38" t="n">
        <f aca="false">$B$6*EXP(C876)</f>
        <v>87.9914423882964</v>
      </c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</row>
    <row r="877" customFormat="false" ht="15" hidden="false" customHeight="false" outlineLevel="0" collapsed="false">
      <c r="A877" s="21" t="n">
        <v>808</v>
      </c>
      <c r="B877" s="27" t="n">
        <v>0.178382553768105</v>
      </c>
      <c r="C877" s="30" t="n">
        <f aca="false">($B$7-0.5*$B$8^2)*$B$10+$B$8*SQRT($B$10)*B877</f>
        <v>0.0956765107536209</v>
      </c>
      <c r="D877" s="38" t="n">
        <f aca="false">$B$6*EXP(C877)</f>
        <v>110.040303786234</v>
      </c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</row>
    <row r="878" customFormat="false" ht="15" hidden="false" customHeight="false" outlineLevel="0" collapsed="false">
      <c r="A878" s="21" t="n">
        <v>809</v>
      </c>
      <c r="B878" s="27" t="n">
        <v>-0.868801194730451</v>
      </c>
      <c r="C878" s="30" t="n">
        <f aca="false">($B$7-0.5*$B$8^2)*$B$10+$B$8*SQRT($B$10)*B878</f>
        <v>-0.11376023894609</v>
      </c>
      <c r="D878" s="38" t="n">
        <f aca="false">$B$6*EXP(C878)</f>
        <v>89.2471910238206</v>
      </c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</row>
    <row r="879" customFormat="false" ht="15" hidden="false" customHeight="false" outlineLevel="0" collapsed="false">
      <c r="A879" s="21" t="n">
        <v>810</v>
      </c>
      <c r="B879" s="27" t="n">
        <v>-0.232758578914408</v>
      </c>
      <c r="C879" s="30" t="n">
        <f aca="false">($B$7-0.5*$B$8^2)*$B$10+$B$8*SQRT($B$10)*B879</f>
        <v>0.0134482842171184</v>
      </c>
      <c r="D879" s="38" t="n">
        <f aca="false">$B$6*EXP(C879)</f>
        <v>101.353911912579</v>
      </c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</row>
    <row r="880" customFormat="false" ht="15" hidden="false" customHeight="false" outlineLevel="0" collapsed="false">
      <c r="A880" s="21" t="n">
        <v>811</v>
      </c>
      <c r="B880" s="27" t="n">
        <v>0.297925631108102</v>
      </c>
      <c r="C880" s="30" t="n">
        <f aca="false">($B$7-0.5*$B$8^2)*$B$10+$B$8*SQRT($B$10)*B880</f>
        <v>0.11958512622162</v>
      </c>
      <c r="D880" s="38" t="n">
        <f aca="false">$B$6*EXP(C880)</f>
        <v>112.702917971955</v>
      </c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</row>
    <row r="881" customFormat="false" ht="15" hidden="false" customHeight="false" outlineLevel="0" collapsed="false">
      <c r="A881" s="21" t="n">
        <v>812</v>
      </c>
      <c r="B881" s="27" t="n">
        <v>-0.574051146606432</v>
      </c>
      <c r="C881" s="30" t="n">
        <f aca="false">($B$7-0.5*$B$8^2)*$B$10+$B$8*SQRT($B$10)*B881</f>
        <v>-0.0548102293212865</v>
      </c>
      <c r="D881" s="38" t="n">
        <f aca="false">$B$6*EXP(C881)</f>
        <v>94.6664780126324</v>
      </c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</row>
    <row r="882" customFormat="false" ht="15" hidden="false" customHeight="false" outlineLevel="0" collapsed="false">
      <c r="A882" s="21" t="n">
        <v>813</v>
      </c>
      <c r="B882" s="27" t="n">
        <v>0.633427678884402</v>
      </c>
      <c r="C882" s="30" t="n">
        <f aca="false">($B$7-0.5*$B$8^2)*$B$10+$B$8*SQRT($B$10)*B882</f>
        <v>0.18668553577688</v>
      </c>
      <c r="D882" s="38" t="n">
        <f aca="false">$B$6*EXP(C882)</f>
        <v>120.5248218007</v>
      </c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</row>
    <row r="883" customFormat="false" ht="15" hidden="false" customHeight="false" outlineLevel="0" collapsed="false">
      <c r="A883" s="21" t="n">
        <v>814</v>
      </c>
      <c r="B883" s="27" t="n">
        <v>0.927919600132523</v>
      </c>
      <c r="C883" s="30" t="n">
        <f aca="false">($B$7-0.5*$B$8^2)*$B$10+$B$8*SQRT($B$10)*B883</f>
        <v>0.245583920026505</v>
      </c>
      <c r="D883" s="38" t="n">
        <f aca="false">$B$6*EXP(C883)</f>
        <v>127.83675597289</v>
      </c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</row>
    <row r="884" customFormat="false" ht="15" hidden="false" customHeight="false" outlineLevel="0" collapsed="false">
      <c r="A884" s="21" t="n">
        <v>815</v>
      </c>
      <c r="B884" s="27" t="n">
        <v>-1.97490340789112</v>
      </c>
      <c r="C884" s="30" t="n">
        <f aca="false">($B$7-0.5*$B$8^2)*$B$10+$B$8*SQRT($B$10)*B884</f>
        <v>-0.334980681578224</v>
      </c>
      <c r="D884" s="38" t="n">
        <f aca="false">$B$6*EXP(C884)</f>
        <v>71.5351905688908</v>
      </c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</row>
    <row r="885" customFormat="false" ht="15" hidden="false" customHeight="false" outlineLevel="0" collapsed="false">
      <c r="A885" s="21" t="n">
        <v>816</v>
      </c>
      <c r="B885" s="27" t="n">
        <v>-0.323762022829203</v>
      </c>
      <c r="C885" s="30" t="n">
        <f aca="false">($B$7-0.5*$B$8^2)*$B$10+$B$8*SQRT($B$10)*B885</f>
        <v>-0.0047524045658406</v>
      </c>
      <c r="D885" s="38" t="n">
        <f aca="false">$B$6*EXP(C885)</f>
        <v>99.5258870240853</v>
      </c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</row>
    <row r="886" customFormat="false" ht="15" hidden="false" customHeight="false" outlineLevel="0" collapsed="false">
      <c r="A886" s="21" t="n">
        <v>817</v>
      </c>
      <c r="B886" s="27" t="n">
        <v>-0.146068367604387</v>
      </c>
      <c r="C886" s="30" t="n">
        <f aca="false">($B$7-0.5*$B$8^2)*$B$10+$B$8*SQRT($B$10)*B886</f>
        <v>0.0307863264791226</v>
      </c>
      <c r="D886" s="38" t="n">
        <f aca="false">$B$6*EXP(C886)</f>
        <v>103.126512629244</v>
      </c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</row>
    <row r="887" customFormat="false" ht="15" hidden="false" customHeight="false" outlineLevel="0" collapsed="false">
      <c r="A887" s="21" t="n">
        <v>818</v>
      </c>
      <c r="B887" s="27" t="n">
        <v>-0.695832599880992</v>
      </c>
      <c r="C887" s="30" t="n">
        <f aca="false">($B$7-0.5*$B$8^2)*$B$10+$B$8*SQRT($B$10)*B887</f>
        <v>-0.0791665199761984</v>
      </c>
      <c r="D887" s="38" t="n">
        <f aca="false">$B$6*EXP(C887)</f>
        <v>92.3886066149457</v>
      </c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</row>
    <row r="888" customFormat="false" ht="15" hidden="false" customHeight="false" outlineLevel="0" collapsed="false">
      <c r="A888" s="21" t="n">
        <v>819</v>
      </c>
      <c r="B888" s="27" t="n">
        <v>-1.10882765891877</v>
      </c>
      <c r="C888" s="30" t="n">
        <f aca="false">($B$7-0.5*$B$8^2)*$B$10+$B$8*SQRT($B$10)*B888</f>
        <v>-0.161765531783753</v>
      </c>
      <c r="D888" s="38" t="n">
        <f aca="false">$B$6*EXP(C888)</f>
        <v>85.064062935096</v>
      </c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</row>
    <row r="889" customFormat="false" ht="15" hidden="false" customHeight="false" outlineLevel="0" collapsed="false">
      <c r="A889" s="21" t="n">
        <v>820</v>
      </c>
      <c r="B889" s="27" t="n">
        <v>0.272964299838399</v>
      </c>
      <c r="C889" s="30" t="n">
        <f aca="false">($B$7-0.5*$B$8^2)*$B$10+$B$8*SQRT($B$10)*B889</f>
        <v>0.11459285996768</v>
      </c>
      <c r="D889" s="38" t="n">
        <f aca="false">$B$6*EXP(C889)</f>
        <v>112.141677095425</v>
      </c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</row>
    <row r="890" customFormat="false" ht="15" hidden="false" customHeight="false" outlineLevel="0" collapsed="false">
      <c r="A890" s="21" t="n">
        <v>821</v>
      </c>
      <c r="B890" s="27" t="n">
        <v>1.72320860315621</v>
      </c>
      <c r="C890" s="30" t="n">
        <f aca="false">($B$7-0.5*$B$8^2)*$B$10+$B$8*SQRT($B$10)*B890</f>
        <v>0.404641720631242</v>
      </c>
      <c r="D890" s="38" t="n">
        <f aca="false">$B$6*EXP(C890)</f>
        <v>149.876542712029</v>
      </c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</row>
    <row r="891" customFormat="false" ht="15" hidden="false" customHeight="false" outlineLevel="0" collapsed="false">
      <c r="A891" s="21" t="n">
        <v>822</v>
      </c>
      <c r="B891" s="27" t="n">
        <v>-1.25450747758386</v>
      </c>
      <c r="C891" s="30" t="n">
        <f aca="false">($B$7-0.5*$B$8^2)*$B$10+$B$8*SQRT($B$10)*B891</f>
        <v>-0.190901495516771</v>
      </c>
      <c r="D891" s="38" t="n">
        <f aca="false">$B$6*EXP(C891)</f>
        <v>82.6213969923037</v>
      </c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</row>
    <row r="892" customFormat="false" ht="15" hidden="false" customHeight="false" outlineLevel="0" collapsed="false">
      <c r="A892" s="21" t="n">
        <v>823</v>
      </c>
      <c r="B892" s="27" t="n">
        <v>-0.854008842781641</v>
      </c>
      <c r="C892" s="30" t="n">
        <f aca="false">($B$7-0.5*$B$8^2)*$B$10+$B$8*SQRT($B$10)*B892</f>
        <v>-0.110801768556328</v>
      </c>
      <c r="D892" s="38" t="n">
        <f aca="false">$B$6*EXP(C892)</f>
        <v>89.5116171514016</v>
      </c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</row>
    <row r="893" customFormat="false" ht="15" hidden="false" customHeight="false" outlineLevel="0" collapsed="false">
      <c r="A893" s="21" t="n">
        <v>824</v>
      </c>
      <c r="B893" s="27" t="n">
        <v>-1.07864375234179</v>
      </c>
      <c r="C893" s="30" t="n">
        <f aca="false">($B$7-0.5*$B$8^2)*$B$10+$B$8*SQRT($B$10)*B893</f>
        <v>-0.155728750468357</v>
      </c>
      <c r="D893" s="38" t="n">
        <f aca="false">$B$6*EXP(C893)</f>
        <v>85.5791291877989</v>
      </c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</row>
    <row r="894" customFormat="false" ht="15" hidden="false" customHeight="false" outlineLevel="0" collapsed="false">
      <c r="A894" s="21" t="n">
        <v>825</v>
      </c>
      <c r="B894" s="27" t="n">
        <v>0.147929573654507</v>
      </c>
      <c r="C894" s="30" t="n">
        <f aca="false">($B$7-0.5*$B$8^2)*$B$10+$B$8*SQRT($B$10)*B894</f>
        <v>0.0895859147309014</v>
      </c>
      <c r="D894" s="38" t="n">
        <f aca="false">$B$6*EXP(C894)</f>
        <v>109.372129604673</v>
      </c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</row>
    <row r="895" customFormat="false" ht="15" hidden="false" customHeight="false" outlineLevel="0" collapsed="false">
      <c r="A895" s="21" t="n">
        <v>826</v>
      </c>
      <c r="B895" s="27" t="n">
        <v>-0.403082620526876</v>
      </c>
      <c r="C895" s="30" t="n">
        <f aca="false">($B$7-0.5*$B$8^2)*$B$10+$B$8*SQRT($B$10)*B895</f>
        <v>-0.0206165241053752</v>
      </c>
      <c r="D895" s="38" t="n">
        <f aca="false">$B$6*EXP(C895)</f>
        <v>97.9594543446052</v>
      </c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</row>
    <row r="896" customFormat="false" ht="15" hidden="false" customHeight="false" outlineLevel="0" collapsed="false">
      <c r="A896" s="21" t="n">
        <v>827</v>
      </c>
      <c r="B896" s="27" t="n">
        <v>-0.539544323646559</v>
      </c>
      <c r="C896" s="30" t="n">
        <f aca="false">($B$7-0.5*$B$8^2)*$B$10+$B$8*SQRT($B$10)*B896</f>
        <v>-0.0479088647293118</v>
      </c>
      <c r="D896" s="38" t="n">
        <f aca="false">$B$6*EXP(C896)</f>
        <v>95.3220655141504</v>
      </c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</row>
    <row r="897" customFormat="false" ht="15" hidden="false" customHeight="false" outlineLevel="0" collapsed="false">
      <c r="A897" s="21" t="n">
        <v>828</v>
      </c>
      <c r="B897" s="27" t="n">
        <v>0.837962702413441</v>
      </c>
      <c r="C897" s="30" t="n">
        <f aca="false">($B$7-0.5*$B$8^2)*$B$10+$B$8*SQRT($B$10)*B897</f>
        <v>0.227592540482688</v>
      </c>
      <c r="D897" s="38" t="n">
        <f aca="false">$B$6*EXP(C897)</f>
        <v>125.557362576747</v>
      </c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</row>
    <row r="898" customFormat="false" ht="15" hidden="false" customHeight="false" outlineLevel="0" collapsed="false">
      <c r="A898" s="21" t="n">
        <v>829</v>
      </c>
      <c r="B898" s="27" t="n">
        <v>0.719847830790802</v>
      </c>
      <c r="C898" s="30" t="n">
        <f aca="false">($B$7-0.5*$B$8^2)*$B$10+$B$8*SQRT($B$10)*B898</f>
        <v>0.20396956615816</v>
      </c>
      <c r="D898" s="38" t="n">
        <f aca="false">$B$6*EXP(C898)</f>
        <v>122.626083306006</v>
      </c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</row>
    <row r="899" customFormat="false" ht="15" hidden="false" customHeight="false" outlineLevel="0" collapsed="false">
      <c r="A899" s="21" t="n">
        <v>830</v>
      </c>
      <c r="B899" s="27" t="n">
        <v>1.94674271447712</v>
      </c>
      <c r="C899" s="30" t="n">
        <f aca="false">($B$7-0.5*$B$8^2)*$B$10+$B$8*SQRT($B$10)*B899</f>
        <v>0.449348542895425</v>
      </c>
      <c r="D899" s="38" t="n">
        <f aca="false">$B$6*EXP(C899)</f>
        <v>156.729083009547</v>
      </c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</row>
    <row r="900" customFormat="false" ht="15" hidden="false" customHeight="false" outlineLevel="0" collapsed="false">
      <c r="A900" s="21" t="n">
        <v>831</v>
      </c>
      <c r="B900" s="27" t="n">
        <v>-0.783675136147508</v>
      </c>
      <c r="C900" s="30" t="n">
        <f aca="false">($B$7-0.5*$B$8^2)*$B$10+$B$8*SQRT($B$10)*B900</f>
        <v>-0.0967350272295015</v>
      </c>
      <c r="D900" s="38" t="n">
        <f aca="false">$B$6*EXP(C900)</f>
        <v>90.7796515625426</v>
      </c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</row>
    <row r="901" customFormat="false" ht="15" hidden="false" customHeight="false" outlineLevel="0" collapsed="false">
      <c r="A901" s="21" t="n">
        <v>832</v>
      </c>
      <c r="B901" s="27" t="n">
        <v>-0.28064108806115</v>
      </c>
      <c r="C901" s="30" t="n">
        <f aca="false">($B$7-0.5*$B$8^2)*$B$10+$B$8*SQRT($B$10)*B901</f>
        <v>0.0038717823877699</v>
      </c>
      <c r="D901" s="38" t="n">
        <f aca="false">$B$6*EXP(C901)</f>
        <v>100.387928742002</v>
      </c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</row>
    <row r="902" customFormat="false" ht="15" hidden="false" customHeight="false" outlineLevel="0" collapsed="false">
      <c r="A902" s="21" t="n">
        <v>833</v>
      </c>
      <c r="B902" s="27" t="n">
        <v>-0.315463989048702</v>
      </c>
      <c r="C902" s="30" t="n">
        <f aca="false">($B$7-0.5*$B$8^2)*$B$10+$B$8*SQRT($B$10)*B902</f>
        <v>-0.00309279780974032</v>
      </c>
      <c r="D902" s="38" t="n">
        <f aca="false">$B$6*EXP(C902)</f>
        <v>99.6911979962575</v>
      </c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</row>
    <row r="903" customFormat="false" ht="15" hidden="false" customHeight="false" outlineLevel="0" collapsed="false">
      <c r="A903" s="21" t="n">
        <v>834</v>
      </c>
      <c r="B903" s="27" t="n">
        <v>0.65430409997838</v>
      </c>
      <c r="C903" s="30" t="n">
        <f aca="false">($B$7-0.5*$B$8^2)*$B$10+$B$8*SQRT($B$10)*B903</f>
        <v>0.190860819995676</v>
      </c>
      <c r="D903" s="38" t="n">
        <f aca="false">$B$6*EXP(C903)</f>
        <v>121.029099205293</v>
      </c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</row>
    <row r="904" customFormat="false" ht="15" hidden="false" customHeight="false" outlineLevel="0" collapsed="false">
      <c r="A904" s="21" t="n">
        <v>835</v>
      </c>
      <c r="B904" s="27" t="n">
        <v>0.51880049480751</v>
      </c>
      <c r="C904" s="30" t="n">
        <f aca="false">($B$7-0.5*$B$8^2)*$B$10+$B$8*SQRT($B$10)*B904</f>
        <v>0.163760098961502</v>
      </c>
      <c r="D904" s="38" t="n">
        <f aca="false">$B$6*EXP(C904)</f>
        <v>117.793169415684</v>
      </c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</row>
    <row r="905" customFormat="false" ht="15" hidden="false" customHeight="false" outlineLevel="0" collapsed="false">
      <c r="A905" s="21" t="n">
        <v>836</v>
      </c>
      <c r="B905" s="27" t="n">
        <v>-0.0994781129158198</v>
      </c>
      <c r="C905" s="30" t="n">
        <f aca="false">($B$7-0.5*$B$8^2)*$B$10+$B$8*SQRT($B$10)*B905</f>
        <v>0.040104377416836</v>
      </c>
      <c r="D905" s="38" t="n">
        <f aca="false">$B$6*EXP(C905)</f>
        <v>104.091941700224</v>
      </c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</row>
    <row r="906" customFormat="false" ht="15" hidden="false" customHeight="false" outlineLevel="0" collapsed="false">
      <c r="A906" s="21" t="n">
        <v>837</v>
      </c>
      <c r="B906" s="27" t="n">
        <v>-0.442114771502349</v>
      </c>
      <c r="C906" s="30" t="n">
        <f aca="false">($B$7-0.5*$B$8^2)*$B$10+$B$8*SQRT($B$10)*B906</f>
        <v>-0.0284229543004698</v>
      </c>
      <c r="D906" s="38" t="n">
        <f aca="false">$B$6*EXP(C906)</f>
        <v>97.1977177922963</v>
      </c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</row>
    <row r="907" customFormat="false" ht="15" hidden="false" customHeight="false" outlineLevel="0" collapsed="false">
      <c r="A907" s="21" t="n">
        <v>838</v>
      </c>
      <c r="B907" s="27" t="n">
        <v>0.429085345041967</v>
      </c>
      <c r="C907" s="30" t="n">
        <f aca="false">($B$7-0.5*$B$8^2)*$B$10+$B$8*SQRT($B$10)*B907</f>
        <v>0.145817069008393</v>
      </c>
      <c r="D907" s="38" t="n">
        <f aca="false">$B$6*EXP(C907)</f>
        <v>115.698452036551</v>
      </c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</row>
    <row r="908" customFormat="false" ht="15" hidden="false" customHeight="false" outlineLevel="0" collapsed="false">
      <c r="A908" s="21" t="n">
        <v>839</v>
      </c>
      <c r="B908" s="27" t="n">
        <v>0.81376693094791</v>
      </c>
      <c r="C908" s="30" t="n">
        <f aca="false">($B$7-0.5*$B$8^2)*$B$10+$B$8*SQRT($B$10)*B908</f>
        <v>0.222753386189582</v>
      </c>
      <c r="D908" s="38" t="n">
        <f aca="false">$B$6*EXP(C908)</f>
        <v>124.951238872486</v>
      </c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</row>
    <row r="909" customFormat="false" ht="15" hidden="false" customHeight="false" outlineLevel="0" collapsed="false">
      <c r="A909" s="21" t="n">
        <v>840</v>
      </c>
      <c r="B909" s="27" t="n">
        <v>0.682478016313698</v>
      </c>
      <c r="C909" s="30" t="n">
        <f aca="false">($B$7-0.5*$B$8^2)*$B$10+$B$8*SQRT($B$10)*B909</f>
        <v>0.19649560326274</v>
      </c>
      <c r="D909" s="38" t="n">
        <f aca="false">$B$6*EXP(C909)</f>
        <v>121.712996946574</v>
      </c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</row>
    <row r="910" customFormat="false" ht="15" hidden="false" customHeight="false" outlineLevel="0" collapsed="false">
      <c r="A910" s="21" t="n">
        <v>841</v>
      </c>
      <c r="B910" s="27" t="n">
        <v>1.15386305369585</v>
      </c>
      <c r="C910" s="30" t="n">
        <f aca="false">($B$7-0.5*$B$8^2)*$B$10+$B$8*SQRT($B$10)*B910</f>
        <v>0.29077261073917</v>
      </c>
      <c r="D910" s="38" t="n">
        <f aca="false">$B$6*EXP(C910)</f>
        <v>133.746042523265</v>
      </c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</row>
    <row r="911" customFormat="false" ht="15" hidden="false" customHeight="false" outlineLevel="0" collapsed="false">
      <c r="A911" s="21" t="n">
        <v>842</v>
      </c>
      <c r="B911" s="27" t="n">
        <v>-0.220571576004533</v>
      </c>
      <c r="C911" s="30" t="n">
        <f aca="false">($B$7-0.5*$B$8^2)*$B$10+$B$8*SQRT($B$10)*B911</f>
        <v>0.0158856847990933</v>
      </c>
      <c r="D911" s="38" t="n">
        <f aca="false">$B$6*EXP(C911)</f>
        <v>101.601253309039</v>
      </c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</row>
    <row r="912" customFormat="false" ht="15" hidden="false" customHeight="false" outlineLevel="0" collapsed="false">
      <c r="A912" s="21" t="n">
        <v>843</v>
      </c>
      <c r="B912" s="27" t="n">
        <v>0.537792573310108</v>
      </c>
      <c r="C912" s="30" t="n">
        <f aca="false">($B$7-0.5*$B$8^2)*$B$10+$B$8*SQRT($B$10)*B912</f>
        <v>0.167558514662022</v>
      </c>
      <c r="D912" s="38" t="n">
        <f aca="false">$B$6*EXP(C912)</f>
        <v>118.241447674416</v>
      </c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</row>
    <row r="913" customFormat="false" ht="15" hidden="false" customHeight="false" outlineLevel="0" collapsed="false">
      <c r="A913" s="21" t="n">
        <v>844</v>
      </c>
      <c r="B913" s="27" t="n">
        <v>-0.125357102235058</v>
      </c>
      <c r="C913" s="30" t="n">
        <f aca="false">($B$7-0.5*$B$8^2)*$B$10+$B$8*SQRT($B$10)*B913</f>
        <v>0.0349285795529884</v>
      </c>
      <c r="D913" s="38" t="n">
        <f aca="false">$B$6*EXP(C913)</f>
        <v>103.554574701831</v>
      </c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</row>
    <row r="914" customFormat="false" ht="15" hidden="false" customHeight="false" outlineLevel="0" collapsed="false">
      <c r="A914" s="21" t="n">
        <v>845</v>
      </c>
      <c r="B914" s="27" t="n">
        <v>0.436558960049434</v>
      </c>
      <c r="C914" s="30" t="n">
        <f aca="false">($B$7-0.5*$B$8^2)*$B$10+$B$8*SQRT($B$10)*B914</f>
        <v>0.147311792009887</v>
      </c>
      <c r="D914" s="38" t="n">
        <f aca="false">$B$6*EXP(C914)</f>
        <v>115.871518485026</v>
      </c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</row>
    <row r="915" customFormat="false" ht="15" hidden="false" customHeight="false" outlineLevel="0" collapsed="false">
      <c r="A915" s="21" t="n">
        <v>846</v>
      </c>
      <c r="B915" s="27" t="n">
        <v>0.270333759972329</v>
      </c>
      <c r="C915" s="30" t="n">
        <f aca="false">($B$7-0.5*$B$8^2)*$B$10+$B$8*SQRT($B$10)*B915</f>
        <v>0.114066751994466</v>
      </c>
      <c r="D915" s="38" t="n">
        <f aca="false">$B$6*EXP(C915)</f>
        <v>112.082693982079</v>
      </c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</row>
    <row r="916" customFormat="false" ht="15" hidden="false" customHeight="false" outlineLevel="0" collapsed="false">
      <c r="A916" s="21" t="n">
        <v>847</v>
      </c>
      <c r="B916" s="27" t="n">
        <v>-0.334957300855864</v>
      </c>
      <c r="C916" s="30" t="n">
        <f aca="false">($B$7-0.5*$B$8^2)*$B$10+$B$8*SQRT($B$10)*B916</f>
        <v>-0.00699146017117278</v>
      </c>
      <c r="D916" s="38" t="n">
        <f aca="false">$B$6*EXP(C916)</f>
        <v>99.3032923228209</v>
      </c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</row>
    <row r="917" customFormat="false" ht="15" hidden="false" customHeight="false" outlineLevel="0" collapsed="false">
      <c r="A917" s="21" t="n">
        <v>848</v>
      </c>
      <c r="B917" s="27" t="n">
        <v>0.620727621382959</v>
      </c>
      <c r="C917" s="30" t="n">
        <f aca="false">($B$7-0.5*$B$8^2)*$B$10+$B$8*SQRT($B$10)*B917</f>
        <v>0.184145524276592</v>
      </c>
      <c r="D917" s="38" t="n">
        <f aca="false">$B$6*EXP(C917)</f>
        <v>120.219075830776</v>
      </c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</row>
    <row r="918" customFormat="false" ht="15" hidden="false" customHeight="false" outlineLevel="0" collapsed="false">
      <c r="A918" s="21" t="n">
        <v>849</v>
      </c>
      <c r="B918" s="27" t="n">
        <v>1.87218610624099</v>
      </c>
      <c r="C918" s="30" t="n">
        <f aca="false">($B$7-0.5*$B$8^2)*$B$10+$B$8*SQRT($B$10)*B918</f>
        <v>0.434437221248199</v>
      </c>
      <c r="D918" s="38" t="n">
        <f aca="false">$B$6*EXP(C918)</f>
        <v>154.409383118384</v>
      </c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</row>
    <row r="919" customFormat="false" ht="15" hidden="false" customHeight="false" outlineLevel="0" collapsed="false">
      <c r="A919" s="21" t="n">
        <v>850</v>
      </c>
      <c r="B919" s="27" t="n">
        <v>-0.17037528367944</v>
      </c>
      <c r="C919" s="30" t="n">
        <f aca="false">($B$7-0.5*$B$8^2)*$B$10+$B$8*SQRT($B$10)*B919</f>
        <v>0.025924943264112</v>
      </c>
      <c r="D919" s="38" t="n">
        <f aca="false">$B$6*EXP(C919)</f>
        <v>102.626391756282</v>
      </c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</row>
    <row r="920" customFormat="false" ht="15" hidden="false" customHeight="false" outlineLevel="0" collapsed="false">
      <c r="A920" s="21" t="n">
        <v>851</v>
      </c>
      <c r="B920" s="27" t="n">
        <v>-0.6082361534108</v>
      </c>
      <c r="C920" s="30" t="n">
        <f aca="false">($B$7-0.5*$B$8^2)*$B$10+$B$8*SQRT($B$10)*B920</f>
        <v>-0.0616472306821601</v>
      </c>
      <c r="D920" s="38" t="n">
        <f aca="false">$B$6*EXP(C920)</f>
        <v>94.0214507125212</v>
      </c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</row>
    <row r="921" customFormat="false" ht="15" hidden="false" customHeight="false" outlineLevel="0" collapsed="false">
      <c r="A921" s="21" t="n">
        <v>852</v>
      </c>
      <c r="B921" s="27" t="n">
        <v>-0.887785168962896</v>
      </c>
      <c r="C921" s="30" t="n">
        <f aca="false">($B$7-0.5*$B$8^2)*$B$10+$B$8*SQRT($B$10)*B921</f>
        <v>-0.117557033792579</v>
      </c>
      <c r="D921" s="38" t="n">
        <f aca="false">$B$6*EXP(C921)</f>
        <v>88.9089802137022</v>
      </c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</row>
    <row r="922" customFormat="false" ht="15" hidden="false" customHeight="false" outlineLevel="0" collapsed="false">
      <c r="A922" s="21" t="n">
        <v>853</v>
      </c>
      <c r="B922" s="27" t="n">
        <v>-0.923331000954499</v>
      </c>
      <c r="C922" s="30" t="n">
        <f aca="false">($B$7-0.5*$B$8^2)*$B$10+$B$8*SQRT($B$10)*B922</f>
        <v>-0.1246662001909</v>
      </c>
      <c r="D922" s="38" t="n">
        <f aca="false">$B$6*EXP(C922)</f>
        <v>88.2791529052603</v>
      </c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</row>
    <row r="923" customFormat="false" ht="15" hidden="false" customHeight="false" outlineLevel="0" collapsed="false">
      <c r="A923" s="21" t="n">
        <v>854</v>
      </c>
      <c r="B923" s="27" t="n">
        <v>-0.382707013888821</v>
      </c>
      <c r="C923" s="30" t="n">
        <f aca="false">($B$7-0.5*$B$8^2)*$B$10+$B$8*SQRT($B$10)*B923</f>
        <v>-0.0165414027777642</v>
      </c>
      <c r="D923" s="38" t="n">
        <f aca="false">$B$6*EXP(C923)</f>
        <v>98.3594654996716</v>
      </c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</row>
    <row r="924" customFormat="false" ht="15" hidden="false" customHeight="false" outlineLevel="0" collapsed="false">
      <c r="A924" s="21" t="n">
        <v>855</v>
      </c>
      <c r="B924" s="27" t="n">
        <v>-0.694211995447839</v>
      </c>
      <c r="C924" s="30" t="n">
        <f aca="false">($B$7-0.5*$B$8^2)*$B$10+$B$8*SQRT($B$10)*B924</f>
        <v>-0.0788423990895678</v>
      </c>
      <c r="D924" s="38" t="n">
        <f aca="false">$B$6*EXP(C924)</f>
        <v>92.4185565454731</v>
      </c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</row>
    <row r="925" customFormat="false" ht="15" hidden="false" customHeight="false" outlineLevel="0" collapsed="false">
      <c r="A925" s="21" t="n">
        <v>856</v>
      </c>
      <c r="B925" s="27" t="n">
        <v>-1.73226337808266</v>
      </c>
      <c r="C925" s="30" t="n">
        <f aca="false">($B$7-0.5*$B$8^2)*$B$10+$B$8*SQRT($B$10)*B925</f>
        <v>-0.286452675616531</v>
      </c>
      <c r="D925" s="38" t="n">
        <f aca="false">$B$6*EXP(C925)</f>
        <v>75.0922614639992</v>
      </c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</row>
    <row r="926" customFormat="false" ht="15" hidden="false" customHeight="false" outlineLevel="0" collapsed="false">
      <c r="A926" s="21" t="n">
        <v>857</v>
      </c>
      <c r="B926" s="27" t="n">
        <v>0.361089263560726</v>
      </c>
      <c r="C926" s="30" t="n">
        <f aca="false">($B$7-0.5*$B$8^2)*$B$10+$B$8*SQRT($B$10)*B926</f>
        <v>0.132217852712145</v>
      </c>
      <c r="D926" s="38" t="n">
        <f aca="false">$B$6*EXP(C926)</f>
        <v>114.135693988979</v>
      </c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</row>
    <row r="927" customFormat="false" ht="15" hidden="false" customHeight="false" outlineLevel="0" collapsed="false">
      <c r="A927" s="21" t="n">
        <v>858</v>
      </c>
      <c r="B927" s="27" t="n">
        <v>2.82203680592008</v>
      </c>
      <c r="C927" s="30" t="n">
        <f aca="false">($B$7-0.5*$B$8^2)*$B$10+$B$8*SQRT($B$10)*B927</f>
        <v>0.624407361184017</v>
      </c>
      <c r="D927" s="38" t="n">
        <f aca="false">$B$6*EXP(C927)</f>
        <v>186.713909037863</v>
      </c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</row>
    <row r="928" customFormat="false" ht="15" hidden="false" customHeight="false" outlineLevel="0" collapsed="false">
      <c r="A928" s="21" t="n">
        <v>859</v>
      </c>
      <c r="B928" s="27" t="n">
        <v>-0.281754782831232</v>
      </c>
      <c r="C928" s="30" t="n">
        <f aca="false">($B$7-0.5*$B$8^2)*$B$10+$B$8*SQRT($B$10)*B928</f>
        <v>0.00364904343375357</v>
      </c>
      <c r="D928" s="38" t="n">
        <f aca="false">$B$6*EXP(C928)</f>
        <v>100.365570929829</v>
      </c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</row>
    <row r="929" customFormat="false" ht="15" hidden="false" customHeight="false" outlineLevel="0" collapsed="false">
      <c r="A929" s="21" t="n">
        <v>860</v>
      </c>
      <c r="B929" s="27" t="n">
        <v>-1.83432431321929</v>
      </c>
      <c r="C929" s="30" t="n">
        <f aca="false">($B$7-0.5*$B$8^2)*$B$10+$B$8*SQRT($B$10)*B929</f>
        <v>-0.306864862643858</v>
      </c>
      <c r="D929" s="38" t="n">
        <f aca="false">$B$6*EXP(C929)</f>
        <v>73.5750021502071</v>
      </c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</row>
    <row r="930" customFormat="false" ht="15" hidden="false" customHeight="false" outlineLevel="0" collapsed="false">
      <c r="A930" s="21" t="n">
        <v>861</v>
      </c>
      <c r="B930" s="27" t="n">
        <v>1.59699840210784</v>
      </c>
      <c r="C930" s="30" t="n">
        <f aca="false">($B$7-0.5*$B$8^2)*$B$10+$B$8*SQRT($B$10)*B930</f>
        <v>0.379399680421567</v>
      </c>
      <c r="D930" s="38" t="n">
        <f aca="false">$B$6*EXP(C930)</f>
        <v>146.140701480492</v>
      </c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</row>
    <row r="931" customFormat="false" ht="15" hidden="false" customHeight="false" outlineLevel="0" collapsed="false">
      <c r="A931" s="21" t="n">
        <v>862</v>
      </c>
      <c r="B931" s="27" t="n">
        <v>-2.35593521428062</v>
      </c>
      <c r="C931" s="30" t="n">
        <f aca="false">($B$7-0.5*$B$8^2)*$B$10+$B$8*SQRT($B$10)*B931</f>
        <v>-0.411187042856124</v>
      </c>
      <c r="D931" s="38" t="n">
        <f aca="false">$B$6*EXP(C931)</f>
        <v>66.2862936228054</v>
      </c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</row>
    <row r="932" customFormat="false" ht="15" hidden="false" customHeight="false" outlineLevel="0" collapsed="false">
      <c r="A932" s="21" t="n">
        <v>863</v>
      </c>
      <c r="B932" s="27" t="n">
        <v>-1.16017316117249</v>
      </c>
      <c r="C932" s="30" t="n">
        <f aca="false">($B$7-0.5*$B$8^2)*$B$10+$B$8*SQRT($B$10)*B932</f>
        <v>-0.172034632234497</v>
      </c>
      <c r="D932" s="38" t="n">
        <f aca="false">$B$6*EXP(C932)</f>
        <v>84.1950014053258</v>
      </c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</row>
    <row r="933" customFormat="false" ht="15" hidden="false" customHeight="false" outlineLevel="0" collapsed="false">
      <c r="A933" s="21" t="n">
        <v>864</v>
      </c>
      <c r="B933" s="27" t="n">
        <v>-0.623164213812692</v>
      </c>
      <c r="C933" s="30" t="n">
        <f aca="false">($B$7-0.5*$B$8^2)*$B$10+$B$8*SQRT($B$10)*B933</f>
        <v>-0.0646328427625384</v>
      </c>
      <c r="D933" s="38" t="n">
        <f aca="false">$B$6*EXP(C933)</f>
        <v>93.7411577646729</v>
      </c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</row>
    <row r="934" customFormat="false" ht="15" hidden="false" customHeight="false" outlineLevel="0" collapsed="false">
      <c r="A934" s="21" t="n">
        <v>865</v>
      </c>
      <c r="B934" s="27" t="n">
        <v>-0.659849148322127</v>
      </c>
      <c r="C934" s="30" t="n">
        <f aca="false">($B$7-0.5*$B$8^2)*$B$10+$B$8*SQRT($B$10)*B934</f>
        <v>-0.0719698296644254</v>
      </c>
      <c r="D934" s="38" t="n">
        <f aca="false">$B$6*EXP(C934)</f>
        <v>93.0558970664107</v>
      </c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</row>
    <row r="935" customFormat="false" ht="15" hidden="false" customHeight="false" outlineLevel="0" collapsed="false">
      <c r="A935" s="21" t="n">
        <v>866</v>
      </c>
      <c r="B935" s="27" t="n">
        <v>0.562226528058223</v>
      </c>
      <c r="C935" s="30" t="n">
        <f aca="false">($B$7-0.5*$B$8^2)*$B$10+$B$8*SQRT($B$10)*B935</f>
        <v>0.172445305611645</v>
      </c>
      <c r="D935" s="38" t="n">
        <f aca="false">$B$6*EXP(C935)</f>
        <v>118.820683059187</v>
      </c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</row>
    <row r="936" customFormat="false" ht="15" hidden="false" customHeight="false" outlineLevel="0" collapsed="false">
      <c r="A936" s="21" t="n">
        <v>867</v>
      </c>
      <c r="B936" s="27" t="n">
        <v>0.701353574416754</v>
      </c>
      <c r="C936" s="30" t="n">
        <f aca="false">($B$7-0.5*$B$8^2)*$B$10+$B$8*SQRT($B$10)*B936</f>
        <v>0.200270714883351</v>
      </c>
      <c r="D936" s="38" t="n">
        <f aca="false">$B$6*EXP(C936)</f>
        <v>122.17334548256</v>
      </c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</row>
    <row r="937" customFormat="false" ht="15" hidden="false" customHeight="false" outlineLevel="0" collapsed="false">
      <c r="A937" s="21" t="n">
        <v>868</v>
      </c>
      <c r="B937" s="27" t="n">
        <v>0.425611232599291</v>
      </c>
      <c r="C937" s="30" t="n">
        <f aca="false">($B$7-0.5*$B$8^2)*$B$10+$B$8*SQRT($B$10)*B937</f>
        <v>0.145122246519858</v>
      </c>
      <c r="D937" s="38" t="n">
        <f aca="false">$B$6*EXP(C937)</f>
        <v>115.618090072071</v>
      </c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</row>
    <row r="938" customFormat="false" ht="15" hidden="false" customHeight="false" outlineLevel="0" collapsed="false">
      <c r="A938" s="21" t="n">
        <v>869</v>
      </c>
      <c r="B938" s="27" t="n">
        <v>0.695528152986597</v>
      </c>
      <c r="C938" s="30" t="n">
        <f aca="false">($B$7-0.5*$B$8^2)*$B$10+$B$8*SQRT($B$10)*B938</f>
        <v>0.199105630597319</v>
      </c>
      <c r="D938" s="38" t="n">
        <f aca="false">$B$6*EXP(C938)</f>
        <v>122.03108612573</v>
      </c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</row>
    <row r="939" customFormat="false" ht="15" hidden="false" customHeight="false" outlineLevel="0" collapsed="false">
      <c r="A939" s="21" t="n">
        <v>870</v>
      </c>
      <c r="B939" s="27" t="n">
        <v>-1.3715145614983</v>
      </c>
      <c r="C939" s="30" t="n">
        <f aca="false">($B$7-0.5*$B$8^2)*$B$10+$B$8*SQRT($B$10)*B939</f>
        <v>-0.214302912299659</v>
      </c>
      <c r="D939" s="38" t="n">
        <f aca="false">$B$6*EXP(C939)</f>
        <v>80.7103866302482</v>
      </c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</row>
    <row r="940" customFormat="false" ht="15" hidden="false" customHeight="false" outlineLevel="0" collapsed="false">
      <c r="A940" s="21" t="n">
        <v>871</v>
      </c>
      <c r="B940" s="27" t="n">
        <v>0.324545412539784</v>
      </c>
      <c r="C940" s="30" t="n">
        <f aca="false">($B$7-0.5*$B$8^2)*$B$10+$B$8*SQRT($B$10)*B940</f>
        <v>0.124909082507957</v>
      </c>
      <c r="D940" s="38" t="n">
        <f aca="false">$B$6*EXP(C940)</f>
        <v>113.304543473452</v>
      </c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</row>
    <row r="941" customFormat="false" ht="15" hidden="false" customHeight="false" outlineLevel="0" collapsed="false">
      <c r="A941" s="21" t="n">
        <v>872</v>
      </c>
      <c r="B941" s="27" t="n">
        <v>-0.207754030392858</v>
      </c>
      <c r="C941" s="30" t="n">
        <f aca="false">($B$7-0.5*$B$8^2)*$B$10+$B$8*SQRT($B$10)*B941</f>
        <v>0.0184491939214285</v>
      </c>
      <c r="D941" s="38" t="n">
        <f aca="false">$B$6*EXP(C941)</f>
        <v>101.86204317452</v>
      </c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</row>
    <row r="942" customFormat="false" ht="15" hidden="false" customHeight="false" outlineLevel="0" collapsed="false">
      <c r="A942" s="21" t="n">
        <v>873</v>
      </c>
      <c r="B942" s="27" t="n">
        <v>-0.710288305515585</v>
      </c>
      <c r="C942" s="30" t="n">
        <f aca="false">($B$7-0.5*$B$8^2)*$B$10+$B$8*SQRT($B$10)*B942</f>
        <v>-0.0820576611031171</v>
      </c>
      <c r="D942" s="38" t="n">
        <f aca="false">$B$6*EXP(C942)</f>
        <v>92.1218838670434</v>
      </c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</row>
    <row r="943" customFormat="false" ht="15" hidden="false" customHeight="false" outlineLevel="0" collapsed="false">
      <c r="A943" s="21" t="n">
        <v>874</v>
      </c>
      <c r="B943" s="27" t="n">
        <v>-0.419644513373857</v>
      </c>
      <c r="C943" s="30" t="n">
        <f aca="false">($B$7-0.5*$B$8^2)*$B$10+$B$8*SQRT($B$10)*B943</f>
        <v>-0.0239289026747713</v>
      </c>
      <c r="D943" s="38" t="n">
        <f aca="false">$B$6*EXP(C943)</f>
        <v>97.635512352807</v>
      </c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</row>
    <row r="944" customFormat="false" ht="15" hidden="false" customHeight="false" outlineLevel="0" collapsed="false">
      <c r="A944" s="21" t="n">
        <v>875</v>
      </c>
      <c r="B944" s="27" t="n">
        <v>-2.00798074775999</v>
      </c>
      <c r="C944" s="30" t="n">
        <f aca="false">($B$7-0.5*$B$8^2)*$B$10+$B$8*SQRT($B$10)*B944</f>
        <v>-0.341596149551997</v>
      </c>
      <c r="D944" s="38" t="n">
        <f aca="false">$B$6*EXP(C944)</f>
        <v>71.0635137084872</v>
      </c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</row>
    <row r="945" customFormat="false" ht="15" hidden="false" customHeight="false" outlineLevel="0" collapsed="false">
      <c r="A945" s="21" t="n">
        <v>876</v>
      </c>
      <c r="B945" s="27" t="n">
        <v>1.31185323150356</v>
      </c>
      <c r="C945" s="30" t="n">
        <f aca="false">($B$7-0.5*$B$8^2)*$B$10+$B$8*SQRT($B$10)*B945</f>
        <v>0.322370646300713</v>
      </c>
      <c r="D945" s="38" t="n">
        <f aca="false">$B$6*EXP(C945)</f>
        <v>138.039631993995</v>
      </c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</row>
    <row r="946" customFormat="false" ht="15" hidden="false" customHeight="false" outlineLevel="0" collapsed="false">
      <c r="A946" s="21" t="n">
        <v>877</v>
      </c>
      <c r="B946" s="27" t="n">
        <v>0.644262666008568</v>
      </c>
      <c r="C946" s="30" t="n">
        <f aca="false">($B$7-0.5*$B$8^2)*$B$10+$B$8*SQRT($B$10)*B946</f>
        <v>0.188852533201714</v>
      </c>
      <c r="D946" s="38" t="n">
        <f aca="false">$B$6*EXP(C946)</f>
        <v>120.78628196861</v>
      </c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</row>
    <row r="947" customFormat="false" ht="15" hidden="false" customHeight="false" outlineLevel="0" collapsed="false">
      <c r="A947" s="21" t="n">
        <v>878</v>
      </c>
      <c r="B947" s="27" t="n">
        <v>1.49108124271606</v>
      </c>
      <c r="C947" s="30" t="n">
        <f aca="false">($B$7-0.5*$B$8^2)*$B$10+$B$8*SQRT($B$10)*B947</f>
        <v>0.358216248543212</v>
      </c>
      <c r="D947" s="38" t="n">
        <f aca="false">$B$6*EXP(C947)</f>
        <v>143.077499003559</v>
      </c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</row>
    <row r="948" customFormat="false" ht="15" hidden="false" customHeight="false" outlineLevel="0" collapsed="false">
      <c r="A948" s="21" t="n">
        <v>879</v>
      </c>
      <c r="B948" s="27" t="n">
        <v>-1.03316190057018</v>
      </c>
      <c r="C948" s="30" t="n">
        <f aca="false">($B$7-0.5*$B$8^2)*$B$10+$B$8*SQRT($B$10)*B948</f>
        <v>-0.146632380114036</v>
      </c>
      <c r="D948" s="38" t="n">
        <f aca="false">$B$6*EXP(C948)</f>
        <v>86.3611399791664</v>
      </c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</row>
    <row r="949" customFormat="false" ht="15" hidden="false" customHeight="false" outlineLevel="0" collapsed="false">
      <c r="A949" s="21" t="n">
        <v>880</v>
      </c>
      <c r="B949" s="27" t="n">
        <v>0.200390661176155</v>
      </c>
      <c r="C949" s="30" t="n">
        <f aca="false">($B$7-0.5*$B$8^2)*$B$10+$B$8*SQRT($B$10)*B949</f>
        <v>0.100078132235231</v>
      </c>
      <c r="D949" s="38" t="n">
        <f aca="false">$B$6*EXP(C949)</f>
        <v>110.525727092322</v>
      </c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</row>
    <row r="950" customFormat="false" ht="15" hidden="false" customHeight="false" outlineLevel="0" collapsed="false">
      <c r="A950" s="21" t="n">
        <v>881</v>
      </c>
      <c r="B950" s="27" t="n">
        <v>0.597914862830665</v>
      </c>
      <c r="C950" s="30" t="n">
        <f aca="false">($B$7-0.5*$B$8^2)*$B$10+$B$8*SQRT($B$10)*B950</f>
        <v>0.179582972566133</v>
      </c>
      <c r="D950" s="38" t="n">
        <f aca="false">$B$6*EXP(C950)</f>
        <v>119.671819472778</v>
      </c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</row>
    <row r="951" customFormat="false" ht="15" hidden="false" customHeight="false" outlineLevel="0" collapsed="false">
      <c r="A951" s="21" t="n">
        <v>882</v>
      </c>
      <c r="B951" s="27" t="n">
        <v>1.06164638639193</v>
      </c>
      <c r="C951" s="30" t="n">
        <f aca="false">($B$7-0.5*$B$8^2)*$B$10+$B$8*SQRT($B$10)*B951</f>
        <v>0.272329277278385</v>
      </c>
      <c r="D951" s="38" t="n">
        <f aca="false">$B$6*EXP(C951)</f>
        <v>131.301927755201</v>
      </c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</row>
    <row r="952" customFormat="false" ht="15" hidden="false" customHeight="false" outlineLevel="0" collapsed="false">
      <c r="A952" s="21" t="n">
        <v>883</v>
      </c>
      <c r="B952" s="27" t="n">
        <v>-1.39519241559167</v>
      </c>
      <c r="C952" s="30" t="n">
        <f aca="false">($B$7-0.5*$B$8^2)*$B$10+$B$8*SQRT($B$10)*B952</f>
        <v>-0.219038483118335</v>
      </c>
      <c r="D952" s="38" t="n">
        <f aca="false">$B$6*EXP(C952)</f>
        <v>80.3290804423718</v>
      </c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</row>
    <row r="953" customFormat="false" ht="15" hidden="false" customHeight="false" outlineLevel="0" collapsed="false">
      <c r="A953" s="21" t="n">
        <v>884</v>
      </c>
      <c r="B953" s="27" t="n">
        <v>0.456045473733705</v>
      </c>
      <c r="C953" s="30" t="n">
        <f aca="false">($B$7-0.5*$B$8^2)*$B$10+$B$8*SQRT($B$10)*B953</f>
        <v>0.151209094746741</v>
      </c>
      <c r="D953" s="38" t="n">
        <f aca="false">$B$6*EXP(C953)</f>
        <v>116.323985999874</v>
      </c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</row>
    <row r="954" customFormat="false" ht="15" hidden="false" customHeight="false" outlineLevel="0" collapsed="false">
      <c r="A954" s="21" t="n">
        <v>885</v>
      </c>
      <c r="B954" s="27" t="n">
        <v>-0.74065779478655</v>
      </c>
      <c r="C954" s="30" t="n">
        <f aca="false">($B$7-0.5*$B$8^2)*$B$10+$B$8*SQRT($B$10)*B954</f>
        <v>-0.0881315589573099</v>
      </c>
      <c r="D954" s="38" t="n">
        <f aca="false">$B$6*EXP(C954)</f>
        <v>91.5640408101776</v>
      </c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</row>
    <row r="955" customFormat="false" ht="15" hidden="false" customHeight="false" outlineLevel="0" collapsed="false">
      <c r="A955" s="21" t="n">
        <v>886</v>
      </c>
      <c r="B955" s="27" t="n">
        <v>-0.649037026705625</v>
      </c>
      <c r="C955" s="30" t="n">
        <f aca="false">($B$7-0.5*$B$8^2)*$B$10+$B$8*SQRT($B$10)*B955</f>
        <v>-0.069807405341125</v>
      </c>
      <c r="D955" s="38" t="n">
        <f aca="false">$B$6*EXP(C955)</f>
        <v>93.2573411269244</v>
      </c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</row>
    <row r="956" customFormat="false" ht="15" hidden="false" customHeight="false" outlineLevel="0" collapsed="false">
      <c r="A956" s="21" t="n">
        <v>887</v>
      </c>
      <c r="B956" s="27" t="n">
        <v>-1.3888394958738</v>
      </c>
      <c r="C956" s="30" t="n">
        <f aca="false">($B$7-0.5*$B$8^2)*$B$10+$B$8*SQRT($B$10)*B956</f>
        <v>-0.21776789917476</v>
      </c>
      <c r="D956" s="38" t="n">
        <f aca="false">$B$6*EXP(C956)</f>
        <v>80.4312101506281</v>
      </c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</row>
    <row r="957" customFormat="false" ht="15" hidden="false" customHeight="false" outlineLevel="0" collapsed="false">
      <c r="A957" s="21" t="n">
        <v>888</v>
      </c>
      <c r="B957" s="27" t="n">
        <v>-0.427969267812917</v>
      </c>
      <c r="C957" s="30" t="n">
        <f aca="false">($B$7-0.5*$B$8^2)*$B$10+$B$8*SQRT($B$10)*B957</f>
        <v>-0.0255938535625834</v>
      </c>
      <c r="D957" s="38" t="n">
        <f aca="false">$B$6*EXP(C957)</f>
        <v>97.4730892705812</v>
      </c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</row>
    <row r="958" customFormat="false" ht="15" hidden="false" customHeight="false" outlineLevel="0" collapsed="false">
      <c r="A958" s="21" t="n">
        <v>889</v>
      </c>
      <c r="B958" s="27" t="n">
        <v>-0.168541014511659</v>
      </c>
      <c r="C958" s="30" t="n">
        <f aca="false">($B$7-0.5*$B$8^2)*$B$10+$B$8*SQRT($B$10)*B958</f>
        <v>0.0262917970976681</v>
      </c>
      <c r="D958" s="38" t="n">
        <f aca="false">$B$6*EXP(C958)</f>
        <v>102.664047548186</v>
      </c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</row>
    <row r="959" customFormat="false" ht="15" hidden="false" customHeight="false" outlineLevel="0" collapsed="false">
      <c r="A959" s="21" t="n">
        <v>890</v>
      </c>
      <c r="B959" s="27" t="n">
        <v>-0.773514579553434</v>
      </c>
      <c r="C959" s="30" t="n">
        <f aca="false">($B$7-0.5*$B$8^2)*$B$10+$B$8*SQRT($B$10)*B959</f>
        <v>-0.0947029159106868</v>
      </c>
      <c r="D959" s="38" t="n">
        <f aca="false">$B$6*EXP(C959)</f>
        <v>90.9643134832441</v>
      </c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</row>
    <row r="960" customFormat="false" ht="15" hidden="false" customHeight="false" outlineLevel="0" collapsed="false">
      <c r="A960" s="21" t="n">
        <v>891</v>
      </c>
      <c r="B960" s="27" t="n">
        <v>0.181682980505031</v>
      </c>
      <c r="C960" s="30" t="n">
        <f aca="false">($B$7-0.5*$B$8^2)*$B$10+$B$8*SQRT($B$10)*B960</f>
        <v>0.0963365961010063</v>
      </c>
      <c r="D960" s="38" t="n">
        <f aca="false">$B$6*EXP(C960)</f>
        <v>110.112963756638</v>
      </c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</row>
    <row r="961" customFormat="false" ht="15" hidden="false" customHeight="false" outlineLevel="0" collapsed="false">
      <c r="A961" s="21" t="n">
        <v>892</v>
      </c>
      <c r="B961" s="27" t="n">
        <v>-1.42948393001009</v>
      </c>
      <c r="C961" s="30" t="n">
        <f aca="false">($B$7-0.5*$B$8^2)*$B$10+$B$8*SQRT($B$10)*B961</f>
        <v>-0.225896786002018</v>
      </c>
      <c r="D961" s="38" t="n">
        <f aca="false">$B$6*EXP(C961)</f>
        <v>79.7800441589453</v>
      </c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</row>
    <row r="962" customFormat="false" ht="15" hidden="false" customHeight="false" outlineLevel="0" collapsed="false">
      <c r="A962" s="21" t="n">
        <v>893</v>
      </c>
      <c r="B962" s="27" t="n">
        <v>-1.13540276028203</v>
      </c>
      <c r="C962" s="30" t="n">
        <f aca="false">($B$7-0.5*$B$8^2)*$B$10+$B$8*SQRT($B$10)*B962</f>
        <v>-0.167080552056406</v>
      </c>
      <c r="D962" s="38" t="n">
        <f aca="false">$B$6*EXP(C962)</f>
        <v>84.6131450963631</v>
      </c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</row>
    <row r="963" customFormat="false" ht="15" hidden="false" customHeight="false" outlineLevel="0" collapsed="false">
      <c r="A963" s="21" t="n">
        <v>894</v>
      </c>
      <c r="B963" s="27" t="n">
        <v>-0.382732766878966</v>
      </c>
      <c r="C963" s="30" t="n">
        <f aca="false">($B$7-0.5*$B$8^2)*$B$10+$B$8*SQRT($B$10)*B963</f>
        <v>-0.0165465533757932</v>
      </c>
      <c r="D963" s="38" t="n">
        <f aca="false">$B$6*EXP(C963)</f>
        <v>98.3589588909071</v>
      </c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</row>
    <row r="964" customFormat="false" ht="15" hidden="false" customHeight="false" outlineLevel="0" collapsed="false">
      <c r="A964" s="21" t="n">
        <v>895</v>
      </c>
      <c r="B964" s="27" t="n">
        <v>0.880349913409373</v>
      </c>
      <c r="C964" s="30" t="n">
        <f aca="false">($B$7-0.5*$B$8^2)*$B$10+$B$8*SQRT($B$10)*B964</f>
        <v>0.236069982681875</v>
      </c>
      <c r="D964" s="38" t="n">
        <f aca="false">$B$6*EXP(C964)</f>
        <v>126.626292354149</v>
      </c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</row>
    <row r="965" customFormat="false" ht="15" hidden="false" customHeight="false" outlineLevel="0" collapsed="false">
      <c r="A965" s="21" t="n">
        <v>896</v>
      </c>
      <c r="B965" s="27" t="n">
        <v>0.391433055547542</v>
      </c>
      <c r="C965" s="30" t="n">
        <f aca="false">($B$7-0.5*$B$8^2)*$B$10+$B$8*SQRT($B$10)*B965</f>
        <v>0.138286611109508</v>
      </c>
      <c r="D965" s="38" t="n">
        <f aca="false">$B$6*EXP(C965)</f>
        <v>114.830461997559</v>
      </c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</row>
    <row r="966" customFormat="false" ht="15" hidden="false" customHeight="false" outlineLevel="0" collapsed="false">
      <c r="A966" s="21" t="n">
        <v>897</v>
      </c>
      <c r="B966" s="27" t="n">
        <v>0.527478349030844</v>
      </c>
      <c r="C966" s="30" t="n">
        <f aca="false">($B$7-0.5*$B$8^2)*$B$10+$B$8*SQRT($B$10)*B966</f>
        <v>0.165495669806169</v>
      </c>
      <c r="D966" s="38" t="n">
        <f aca="false">$B$6*EXP(C966)</f>
        <v>117.997785317558</v>
      </c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</row>
    <row r="967" customFormat="false" ht="15" hidden="false" customHeight="false" outlineLevel="0" collapsed="false">
      <c r="A967" s="21" t="n">
        <v>898</v>
      </c>
      <c r="B967" s="27" t="n">
        <v>0.365470791695692</v>
      </c>
      <c r="C967" s="30" t="n">
        <f aca="false">($B$7-0.5*$B$8^2)*$B$10+$B$8*SQRT($B$10)*B967</f>
        <v>0.133094158339138</v>
      </c>
      <c r="D967" s="38" t="n">
        <f aca="false">$B$6*EXP(C967)</f>
        <v>114.235755575725</v>
      </c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</row>
    <row r="968" customFormat="false" ht="15" hidden="false" customHeight="false" outlineLevel="0" collapsed="false">
      <c r="A968" s="21" t="n">
        <v>899</v>
      </c>
      <c r="B968" s="27" t="n">
        <v>-0.213343249484722</v>
      </c>
      <c r="C968" s="30" t="n">
        <f aca="false">($B$7-0.5*$B$8^2)*$B$10+$B$8*SQRT($B$10)*B968</f>
        <v>0.0173313501030555</v>
      </c>
      <c r="D968" s="38" t="n">
        <f aca="false">$B$6*EXP(C968)</f>
        <v>101.748240937645</v>
      </c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</row>
    <row r="969" customFormat="false" ht="15" hidden="false" customHeight="false" outlineLevel="0" collapsed="false">
      <c r="A969" s="21" t="n">
        <v>900</v>
      </c>
      <c r="B969" s="27" t="n">
        <v>1.4489474366523</v>
      </c>
      <c r="C969" s="30" t="n">
        <f aca="false">($B$7-0.5*$B$8^2)*$B$10+$B$8*SQRT($B$10)*B969</f>
        <v>0.34978948733046</v>
      </c>
      <c r="D969" s="38" t="n">
        <f aca="false">$B$6*EXP(C969)</f>
        <v>141.876884833654</v>
      </c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</row>
    <row r="970" customFormat="false" ht="15" hidden="false" customHeight="false" outlineLevel="0" collapsed="false">
      <c r="A970" s="21" t="n">
        <v>901</v>
      </c>
      <c r="B970" s="27" t="n">
        <v>-0.265767416747704</v>
      </c>
      <c r="C970" s="30" t="n">
        <f aca="false">($B$7-0.5*$B$8^2)*$B$10+$B$8*SQRT($B$10)*B970</f>
        <v>0.00684651665045925</v>
      </c>
      <c r="D970" s="38" t="n">
        <f aca="false">$B$6*EXP(C970)</f>
        <v>100.687000762543</v>
      </c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</row>
    <row r="971" customFormat="false" ht="15" hidden="false" customHeight="false" outlineLevel="0" collapsed="false">
      <c r="A971" s="21" t="n">
        <v>902</v>
      </c>
      <c r="B971" s="27" t="n">
        <v>-0.218640073510218</v>
      </c>
      <c r="C971" s="30" t="n">
        <f aca="false">($B$7-0.5*$B$8^2)*$B$10+$B$8*SQRT($B$10)*B971</f>
        <v>0.0162719852979563</v>
      </c>
      <c r="D971" s="38" t="n">
        <f aca="false">$B$6*EXP(C971)</f>
        <v>101.640509505733</v>
      </c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</row>
    <row r="972" customFormat="false" ht="15" hidden="false" customHeight="false" outlineLevel="0" collapsed="false">
      <c r="A972" s="21" t="n">
        <v>903</v>
      </c>
      <c r="B972" s="27" t="n">
        <v>-1.32811102571393</v>
      </c>
      <c r="C972" s="30" t="n">
        <f aca="false">($B$7-0.5*$B$8^2)*$B$10+$B$8*SQRT($B$10)*B972</f>
        <v>-0.205622205142785</v>
      </c>
      <c r="D972" s="38" t="n">
        <f aca="false">$B$6*EXP(C972)</f>
        <v>81.4140596319858</v>
      </c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</row>
    <row r="973" customFormat="false" ht="15" hidden="false" customHeight="false" outlineLevel="0" collapsed="false">
      <c r="A973" s="21" t="n">
        <v>904</v>
      </c>
      <c r="B973" s="27" t="n">
        <v>0.30703388145912</v>
      </c>
      <c r="C973" s="30" t="n">
        <f aca="false">($B$7-0.5*$B$8^2)*$B$10+$B$8*SQRT($B$10)*B973</f>
        <v>0.121406776291824</v>
      </c>
      <c r="D973" s="38" t="n">
        <f aca="false">$B$6*EXP(C973)</f>
        <v>112.908410361178</v>
      </c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</row>
    <row r="974" customFormat="false" ht="15" hidden="false" customHeight="false" outlineLevel="0" collapsed="false">
      <c r="A974" s="21" t="n">
        <v>905</v>
      </c>
      <c r="B974" s="27" t="n">
        <v>0.945211369121961</v>
      </c>
      <c r="C974" s="30" t="n">
        <f aca="false">($B$7-0.5*$B$8^2)*$B$10+$B$8*SQRT($B$10)*B974</f>
        <v>0.249042273824392</v>
      </c>
      <c r="D974" s="38" t="n">
        <f aca="false">$B$6*EXP(C974)</f>
        <v>128.279626062745</v>
      </c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</row>
    <row r="975" customFormat="false" ht="15" hidden="false" customHeight="false" outlineLevel="0" collapsed="false">
      <c r="A975" s="21" t="n">
        <v>906</v>
      </c>
      <c r="B975" s="27" t="n">
        <v>-0.201718923362453</v>
      </c>
      <c r="C975" s="30" t="n">
        <f aca="false">($B$7-0.5*$B$8^2)*$B$10+$B$8*SQRT($B$10)*B975</f>
        <v>0.0196562153275095</v>
      </c>
      <c r="D975" s="38" t="n">
        <f aca="false">$B$6*EXP(C975)</f>
        <v>101.985067072402</v>
      </c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</row>
    <row r="976" customFormat="false" ht="15" hidden="false" customHeight="false" outlineLevel="0" collapsed="false">
      <c r="A976" s="21" t="n">
        <v>907</v>
      </c>
      <c r="B976" s="27" t="n">
        <v>0.723865963391454</v>
      </c>
      <c r="C976" s="30" t="n">
        <f aca="false">($B$7-0.5*$B$8^2)*$B$10+$B$8*SQRT($B$10)*B976</f>
        <v>0.204773192678291</v>
      </c>
      <c r="D976" s="38" t="n">
        <f aca="false">$B$6*EXP(C976)</f>
        <v>122.724668486138</v>
      </c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</row>
    <row r="977" customFormat="false" ht="15" hidden="false" customHeight="false" outlineLevel="0" collapsed="false">
      <c r="A977" s="21" t="n">
        <v>908</v>
      </c>
      <c r="B977" s="27" t="n">
        <v>-0.706654113975868</v>
      </c>
      <c r="C977" s="30" t="n">
        <f aca="false">($B$7-0.5*$B$8^2)*$B$10+$B$8*SQRT($B$10)*B977</f>
        <v>-0.0813308227951737</v>
      </c>
      <c r="D977" s="38" t="n">
        <f aca="false">$B$6*EXP(C977)</f>
        <v>92.1888659208503</v>
      </c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</row>
    <row r="978" customFormat="false" ht="15" hidden="false" customHeight="false" outlineLevel="0" collapsed="false">
      <c r="A978" s="21" t="n">
        <v>909</v>
      </c>
      <c r="B978" s="27" t="n">
        <v>0.881162035404428</v>
      </c>
      <c r="C978" s="30" t="n">
        <f aca="false">($B$7-0.5*$B$8^2)*$B$10+$B$8*SQRT($B$10)*B978</f>
        <v>0.236232407080886</v>
      </c>
      <c r="D978" s="38" t="n">
        <f aca="false">$B$6*EXP(C978)</f>
        <v>126.646861223982</v>
      </c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</row>
    <row r="979" customFormat="false" ht="15" hidden="false" customHeight="false" outlineLevel="0" collapsed="false">
      <c r="A979" s="21" t="n">
        <v>910</v>
      </c>
      <c r="B979" s="27" t="n">
        <v>-2.4230378522319</v>
      </c>
      <c r="C979" s="30" t="n">
        <f aca="false">($B$7-0.5*$B$8^2)*$B$10+$B$8*SQRT($B$10)*B979</f>
        <v>-0.424607570446379</v>
      </c>
      <c r="D979" s="38" t="n">
        <f aca="false">$B$6*EXP(C979)</f>
        <v>65.4026394061968</v>
      </c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</row>
    <row r="980" customFormat="false" ht="15" hidden="false" customHeight="false" outlineLevel="0" collapsed="false">
      <c r="A980" s="21" t="n">
        <v>911</v>
      </c>
      <c r="B980" s="27" t="n">
        <v>-1.30968828540913</v>
      </c>
      <c r="C980" s="30" t="n">
        <f aca="false">($B$7-0.5*$B$8^2)*$B$10+$B$8*SQRT($B$10)*B980</f>
        <v>-0.201937657081826</v>
      </c>
      <c r="D980" s="38" t="n">
        <f aca="false">$B$6*EXP(C980)</f>
        <v>81.714586961238</v>
      </c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</row>
    <row r="981" customFormat="false" ht="15" hidden="false" customHeight="false" outlineLevel="0" collapsed="false">
      <c r="A981" s="21" t="n">
        <v>912</v>
      </c>
      <c r="B981" s="27" t="n">
        <v>-1.72556766225956</v>
      </c>
      <c r="C981" s="30" t="n">
        <f aca="false">($B$7-0.5*$B$8^2)*$B$10+$B$8*SQRT($B$10)*B981</f>
        <v>-0.285113532451912</v>
      </c>
      <c r="D981" s="38" t="n">
        <f aca="false">$B$6*EXP(C981)</f>
        <v>75.1928881143622</v>
      </c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</row>
    <row r="982" customFormat="false" ht="15" hidden="false" customHeight="false" outlineLevel="0" collapsed="false">
      <c r="A982" s="21" t="n">
        <v>913</v>
      </c>
      <c r="B982" s="27" t="n">
        <v>-0.868996469247216</v>
      </c>
      <c r="C982" s="30" t="n">
        <f aca="false">($B$7-0.5*$B$8^2)*$B$10+$B$8*SQRT($B$10)*B982</f>
        <v>-0.113799293849443</v>
      </c>
      <c r="D982" s="38" t="n">
        <f aca="false">$B$6*EXP(C982)</f>
        <v>89.2437055514635</v>
      </c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</row>
    <row r="983" customFormat="false" ht="15" hidden="false" customHeight="false" outlineLevel="0" collapsed="false">
      <c r="A983" s="21" t="n">
        <v>914</v>
      </c>
      <c r="B983" s="27" t="n">
        <v>-0.117728847492456</v>
      </c>
      <c r="C983" s="30" t="n">
        <f aca="false">($B$7-0.5*$B$8^2)*$B$10+$B$8*SQRT($B$10)*B983</f>
        <v>0.0364542305015089</v>
      </c>
      <c r="D983" s="38" t="n">
        <f aca="false">$B$6*EXP(C983)</f>
        <v>103.712683415635</v>
      </c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</row>
    <row r="984" customFormat="false" ht="15" hidden="false" customHeight="false" outlineLevel="0" collapsed="false">
      <c r="A984" s="21" t="n">
        <v>915</v>
      </c>
      <c r="B984" s="27" t="n">
        <v>-0.0758387938699541</v>
      </c>
      <c r="C984" s="30" t="n">
        <f aca="false">($B$7-0.5*$B$8^2)*$B$10+$B$8*SQRT($B$10)*B984</f>
        <v>0.0448322412260092</v>
      </c>
      <c r="D984" s="38" t="n">
        <f aca="false">$B$6*EXP(C984)</f>
        <v>104.585239427574</v>
      </c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</row>
    <row r="985" customFormat="false" ht="15" hidden="false" customHeight="false" outlineLevel="0" collapsed="false">
      <c r="A985" s="21" t="n">
        <v>916</v>
      </c>
      <c r="B985" s="27" t="n">
        <v>0.825377788290661</v>
      </c>
      <c r="C985" s="30" t="n">
        <f aca="false">($B$7-0.5*$B$8^2)*$B$10+$B$8*SQRT($B$10)*B985</f>
        <v>0.225075557658132</v>
      </c>
      <c r="D985" s="38" t="n">
        <f aca="false">$B$6*EXP(C985)</f>
        <v>125.241734233835</v>
      </c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</row>
    <row r="986" customFormat="false" ht="15" hidden="false" customHeight="false" outlineLevel="0" collapsed="false">
      <c r="A986" s="21" t="n">
        <v>917</v>
      </c>
      <c r="B986" s="27" t="n">
        <v>-0.373701633445958</v>
      </c>
      <c r="C986" s="30" t="n">
        <f aca="false">($B$7-0.5*$B$8^2)*$B$10+$B$8*SQRT($B$10)*B986</f>
        <v>-0.0147403266891917</v>
      </c>
      <c r="D986" s="38" t="n">
        <f aca="false">$B$6*EXP(C986)</f>
        <v>98.5367780097973</v>
      </c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</row>
    <row r="987" customFormat="false" ht="15" hidden="false" customHeight="false" outlineLevel="0" collapsed="false">
      <c r="A987" s="21" t="n">
        <v>918</v>
      </c>
      <c r="B987" s="27" t="n">
        <v>0.122374115763243</v>
      </c>
      <c r="C987" s="30" t="n">
        <f aca="false">($B$7-0.5*$B$8^2)*$B$10+$B$8*SQRT($B$10)*B987</f>
        <v>0.0844748231526485</v>
      </c>
      <c r="D987" s="38" t="n">
        <f aca="false">$B$6*EXP(C987)</f>
        <v>108.814544781529</v>
      </c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</row>
    <row r="988" customFormat="false" ht="15" hidden="false" customHeight="false" outlineLevel="0" collapsed="false">
      <c r="A988" s="21" t="n">
        <v>919</v>
      </c>
      <c r="B988" s="27" t="n">
        <v>0.615671339488789</v>
      </c>
      <c r="C988" s="30" t="n">
        <f aca="false">($B$7-0.5*$B$8^2)*$B$10+$B$8*SQRT($B$10)*B988</f>
        <v>0.183134267897758</v>
      </c>
      <c r="D988" s="38" t="n">
        <f aca="false">$B$6*EXP(C988)</f>
        <v>120.097564973155</v>
      </c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</row>
    <row r="989" customFormat="false" ht="15" hidden="false" customHeight="false" outlineLevel="0" collapsed="false">
      <c r="A989" s="21" t="n">
        <v>920</v>
      </c>
      <c r="B989" s="27" t="n">
        <v>-0.831518306916538</v>
      </c>
      <c r="C989" s="30" t="n">
        <f aca="false">($B$7-0.5*$B$8^2)*$B$10+$B$8*SQRT($B$10)*B989</f>
        <v>-0.106303661383308</v>
      </c>
      <c r="D989" s="38" t="n">
        <f aca="false">$B$6*EXP(C989)</f>
        <v>89.9151569006991</v>
      </c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</row>
    <row r="990" customFormat="false" ht="15" hidden="false" customHeight="false" outlineLevel="0" collapsed="false">
      <c r="A990" s="21" t="n">
        <v>921</v>
      </c>
      <c r="B990" s="27" t="n">
        <v>-0.10637209314666</v>
      </c>
      <c r="C990" s="30" t="n">
        <f aca="false">($B$7-0.5*$B$8^2)*$B$10+$B$8*SQRT($B$10)*B990</f>
        <v>0.0387255813706681</v>
      </c>
      <c r="D990" s="38" t="n">
        <f aca="false">$B$6*EXP(C990)</f>
        <v>103.94851904059</v>
      </c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</row>
    <row r="991" customFormat="false" ht="15" hidden="false" customHeight="false" outlineLevel="0" collapsed="false">
      <c r="A991" s="21" t="n">
        <v>922</v>
      </c>
      <c r="B991" s="27" t="n">
        <v>0.068598070125338</v>
      </c>
      <c r="C991" s="30" t="n">
        <f aca="false">($B$7-0.5*$B$8^2)*$B$10+$B$8*SQRT($B$10)*B991</f>
        <v>0.0737196140250676</v>
      </c>
      <c r="D991" s="38" t="n">
        <f aca="false">$B$6*EXP(C991)</f>
        <v>107.650492629357</v>
      </c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</row>
    <row r="992" customFormat="false" ht="15" hidden="false" customHeight="false" outlineLevel="0" collapsed="false">
      <c r="A992" s="21" t="n">
        <v>923</v>
      </c>
      <c r="B992" s="27" t="n">
        <v>0.0289948622744282</v>
      </c>
      <c r="C992" s="30" t="n">
        <f aca="false">($B$7-0.5*$B$8^2)*$B$10+$B$8*SQRT($B$10)*B992</f>
        <v>0.0657989724548856</v>
      </c>
      <c r="D992" s="38" t="n">
        <f aca="false">$B$6*EXP(C992)</f>
        <v>106.80119957546</v>
      </c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</row>
    <row r="993" customFormat="false" ht="15" hidden="false" customHeight="false" outlineLevel="0" collapsed="false">
      <c r="A993" s="21" t="n">
        <v>924</v>
      </c>
      <c r="B993" s="27" t="n">
        <v>-0.998160316318723</v>
      </c>
      <c r="C993" s="30" t="n">
        <f aca="false">($B$7-0.5*$B$8^2)*$B$10+$B$8*SQRT($B$10)*B993</f>
        <v>-0.139632063263745</v>
      </c>
      <c r="D993" s="38" t="n">
        <f aca="false">$B$6*EXP(C993)</f>
        <v>86.967816308354</v>
      </c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</row>
    <row r="994" customFormat="false" ht="15" hidden="false" customHeight="false" outlineLevel="0" collapsed="false">
      <c r="A994" s="21" t="n">
        <v>925</v>
      </c>
      <c r="B994" s="27" t="n">
        <v>1.40501351115628</v>
      </c>
      <c r="C994" s="30" t="n">
        <f aca="false">($B$7-0.5*$B$8^2)*$B$10+$B$8*SQRT($B$10)*B994</f>
        <v>0.341002702231256</v>
      </c>
      <c r="D994" s="38" t="n">
        <f aca="false">$B$6*EXP(C994)</f>
        <v>140.635704115899</v>
      </c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</row>
    <row r="995" customFormat="false" ht="15" hidden="false" customHeight="false" outlineLevel="0" collapsed="false">
      <c r="A995" s="21" t="n">
        <v>926</v>
      </c>
      <c r="B995" s="27" t="n">
        <v>0.275737374986696</v>
      </c>
      <c r="C995" s="30" t="n">
        <f aca="false">($B$7-0.5*$B$8^2)*$B$10+$B$8*SQRT($B$10)*B995</f>
        <v>0.115147474997339</v>
      </c>
      <c r="D995" s="38" t="n">
        <f aca="false">$B$6*EXP(C995)</f>
        <v>112.20388980545</v>
      </c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</row>
    <row r="996" customFormat="false" ht="15" hidden="false" customHeight="false" outlineLevel="0" collapsed="false">
      <c r="A996" s="21" t="n">
        <v>927</v>
      </c>
      <c r="B996" s="27" t="n">
        <v>-0.152892811668239</v>
      </c>
      <c r="C996" s="30" t="n">
        <f aca="false">($B$7-0.5*$B$8^2)*$B$10+$B$8*SQRT($B$10)*B996</f>
        <v>0.0294214376663522</v>
      </c>
      <c r="D996" s="38" t="n">
        <f aca="false">$B$6*EXP(C996)</f>
        <v>102.985852420466</v>
      </c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</row>
    <row r="997" customFormat="false" ht="15" hidden="false" customHeight="false" outlineLevel="0" collapsed="false">
      <c r="A997" s="21" t="n">
        <v>928</v>
      </c>
      <c r="B997" s="27" t="n">
        <v>-2.18274764722255</v>
      </c>
      <c r="C997" s="30" t="n">
        <f aca="false">($B$7-0.5*$B$8^2)*$B$10+$B$8*SQRT($B$10)*B997</f>
        <v>-0.376549529444511</v>
      </c>
      <c r="D997" s="38" t="n">
        <f aca="false">$B$6*EXP(C997)</f>
        <v>68.6225128495619</v>
      </c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</row>
    <row r="998" customFormat="false" ht="15" hidden="false" customHeight="false" outlineLevel="0" collapsed="false">
      <c r="A998" s="21" t="n">
        <v>929</v>
      </c>
      <c r="B998" s="27" t="n">
        <v>-1.94668395929911</v>
      </c>
      <c r="C998" s="30" t="n">
        <f aca="false">($B$7-0.5*$B$8^2)*$B$10+$B$8*SQRT($B$10)*B998</f>
        <v>-0.329336791859823</v>
      </c>
      <c r="D998" s="38" t="n">
        <f aca="false">$B$6*EXP(C998)</f>
        <v>71.9400687646582</v>
      </c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</row>
    <row r="999" customFormat="false" ht="15" hidden="false" customHeight="false" outlineLevel="0" collapsed="false">
      <c r="A999" s="21" t="n">
        <v>930</v>
      </c>
      <c r="B999" s="27" t="n">
        <v>0.841172341077324</v>
      </c>
      <c r="C999" s="30" t="n">
        <f aca="false">($B$7-0.5*$B$8^2)*$B$10+$B$8*SQRT($B$10)*B999</f>
        <v>0.228234468215465</v>
      </c>
      <c r="D999" s="38" t="n">
        <f aca="false">$B$6*EXP(C999)</f>
        <v>125.637987204663</v>
      </c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</row>
    <row r="1000" customFormat="false" ht="15" hidden="false" customHeight="false" outlineLevel="0" collapsed="false">
      <c r="A1000" s="21" t="n">
        <v>931</v>
      </c>
      <c r="B1000" s="27" t="n">
        <v>-0.612965620922062</v>
      </c>
      <c r="C1000" s="30" t="n">
        <f aca="false">($B$7-0.5*$B$8^2)*$B$10+$B$8*SQRT($B$10)*B1000</f>
        <v>-0.0625931241844123</v>
      </c>
      <c r="D1000" s="38" t="n">
        <f aca="false">$B$6*EXP(C1000)</f>
        <v>93.9325584811397</v>
      </c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</row>
    <row r="1001" customFormat="false" ht="15" hidden="false" customHeight="false" outlineLevel="0" collapsed="false">
      <c r="A1001" s="21" t="n">
        <v>932</v>
      </c>
      <c r="B1001" s="27" t="n">
        <v>-0.49719714977538</v>
      </c>
      <c r="C1001" s="30" t="n">
        <f aca="false">($B$7-0.5*$B$8^2)*$B$10+$B$8*SQRT($B$10)*B1001</f>
        <v>-0.039439429955076</v>
      </c>
      <c r="D1001" s="38" t="n">
        <f aca="false">$B$6*EXP(C1001)</f>
        <v>96.1328179918251</v>
      </c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</row>
    <row r="1002" customFormat="false" ht="15" hidden="false" customHeight="false" outlineLevel="0" collapsed="false">
      <c r="A1002" s="21" t="n">
        <v>933</v>
      </c>
      <c r="B1002" s="27" t="n">
        <v>-0.165036802973075</v>
      </c>
      <c r="C1002" s="30" t="n">
        <f aca="false">($B$7-0.5*$B$8^2)*$B$10+$B$8*SQRT($B$10)*B1002</f>
        <v>0.026992639405385</v>
      </c>
      <c r="D1002" s="38" t="n">
        <f aca="false">$B$6*EXP(C1002)</f>
        <v>102.73602407534</v>
      </c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</row>
    <row r="1003" customFormat="false" ht="15" hidden="false" customHeight="false" outlineLevel="0" collapsed="false">
      <c r="A1003" s="21" t="n">
        <v>934</v>
      </c>
      <c r="B1003" s="27" t="n">
        <v>-0.854447188565946</v>
      </c>
      <c r="C1003" s="30" t="n">
        <f aca="false">($B$7-0.5*$B$8^2)*$B$10+$B$8*SQRT($B$10)*B1003</f>
        <v>-0.110889437713189</v>
      </c>
      <c r="D1003" s="38" t="n">
        <f aca="false">$B$6*EXP(C1003)</f>
        <v>89.5037700873744</v>
      </c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</row>
    <row r="1004" customFormat="false" ht="15" hidden="false" customHeight="false" outlineLevel="0" collapsed="false">
      <c r="A1004" s="21" t="n">
        <v>935</v>
      </c>
      <c r="B1004" s="27" t="n">
        <v>-0.345451439591547</v>
      </c>
      <c r="C1004" s="30" t="n">
        <f aca="false">($B$7-0.5*$B$8^2)*$B$10+$B$8*SQRT($B$10)*B1004</f>
        <v>-0.0090902879183095</v>
      </c>
      <c r="D1004" s="38" t="n">
        <f aca="false">$B$6*EXP(C1004)</f>
        <v>99.0950903839437</v>
      </c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</row>
    <row r="1005" customFormat="false" ht="15" hidden="false" customHeight="false" outlineLevel="0" collapsed="false">
      <c r="A1005" s="21" t="n">
        <v>936</v>
      </c>
      <c r="B1005" s="27" t="n">
        <v>0.332990942281273</v>
      </c>
      <c r="C1005" s="30" t="n">
        <f aca="false">($B$7-0.5*$B$8^2)*$B$10+$B$8*SQRT($B$10)*B1005</f>
        <v>0.126598188456255</v>
      </c>
      <c r="D1005" s="38" t="n">
        <f aca="false">$B$6*EXP(C1005)</f>
        <v>113.496088576247</v>
      </c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</row>
    <row r="1006" customFormat="false" ht="15" hidden="false" customHeight="false" outlineLevel="0" collapsed="false">
      <c r="A1006" s="21" t="n">
        <v>937</v>
      </c>
      <c r="B1006" s="27" t="n">
        <v>-1.37100716965866</v>
      </c>
      <c r="C1006" s="30" t="n">
        <f aca="false">($B$7-0.5*$B$8^2)*$B$10+$B$8*SQRT($B$10)*B1006</f>
        <v>-0.214201433931732</v>
      </c>
      <c r="D1006" s="38" t="n">
        <f aca="false">$B$6*EXP(C1006)</f>
        <v>80.7185774041443</v>
      </c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</row>
    <row r="1007" customFormat="false" ht="15" hidden="false" customHeight="false" outlineLevel="0" collapsed="false">
      <c r="A1007" s="21" t="n">
        <v>938</v>
      </c>
      <c r="B1007" s="27" t="n">
        <v>-0.254733546340976</v>
      </c>
      <c r="C1007" s="30" t="n">
        <f aca="false">($B$7-0.5*$B$8^2)*$B$10+$B$8*SQRT($B$10)*B1007</f>
        <v>0.00905329073180489</v>
      </c>
      <c r="D1007" s="38" t="n">
        <f aca="false">$B$6*EXP(C1007)</f>
        <v>100.909439571984</v>
      </c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</row>
    <row r="1008" customFormat="false" ht="15" hidden="false" customHeight="false" outlineLevel="0" collapsed="false">
      <c r="A1008" s="21" t="n">
        <v>939</v>
      </c>
      <c r="B1008" s="27" t="n">
        <v>-0.835053813199865</v>
      </c>
      <c r="C1008" s="30" t="n">
        <f aca="false">($B$7-0.5*$B$8^2)*$B$10+$B$8*SQRT($B$10)*B1008</f>
        <v>-0.107010762639973</v>
      </c>
      <c r="D1008" s="38" t="n">
        <f aca="false">$B$6*EXP(C1008)</f>
        <v>89.8516002534021</v>
      </c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</row>
    <row r="1009" customFormat="false" ht="15" hidden="false" customHeight="false" outlineLevel="0" collapsed="false">
      <c r="A1009" s="21" t="n">
        <v>940</v>
      </c>
      <c r="B1009" s="27" t="n">
        <v>-0.627576812041613</v>
      </c>
      <c r="C1009" s="30" t="n">
        <f aca="false">($B$7-0.5*$B$8^2)*$B$10+$B$8*SQRT($B$10)*B1009</f>
        <v>-0.0655153624083226</v>
      </c>
      <c r="D1009" s="38" t="n">
        <f aca="false">$B$6*EXP(C1009)</f>
        <v>93.6584658453157</v>
      </c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</row>
    <row r="1010" customFormat="false" ht="15" hidden="false" customHeight="false" outlineLevel="0" collapsed="false">
      <c r="A1010" s="21" t="n">
        <v>941</v>
      </c>
      <c r="B1010" s="27" t="n">
        <v>-1.60494379739619</v>
      </c>
      <c r="C1010" s="30" t="n">
        <f aca="false">($B$7-0.5*$B$8^2)*$B$10+$B$8*SQRT($B$10)*B1010</f>
        <v>-0.260988759479237</v>
      </c>
      <c r="D1010" s="38" t="n">
        <f aca="false">$B$6*EXP(C1010)</f>
        <v>77.0289578022412</v>
      </c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</row>
    <row r="1011" customFormat="false" ht="15" hidden="false" customHeight="false" outlineLevel="0" collapsed="false">
      <c r="A1011" s="21" t="n">
        <v>942</v>
      </c>
      <c r="B1011" s="27" t="n">
        <v>-0.0444901505209705</v>
      </c>
      <c r="C1011" s="30" t="n">
        <f aca="false">($B$7-0.5*$B$8^2)*$B$10+$B$8*SQRT($B$10)*B1011</f>
        <v>0.0511019698958059</v>
      </c>
      <c r="D1011" s="38" t="n">
        <f aca="false">$B$6*EXP(C1011)</f>
        <v>105.243020401013</v>
      </c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</row>
    <row r="1012" customFormat="false" ht="15" hidden="false" customHeight="false" outlineLevel="0" collapsed="false">
      <c r="A1012" s="21" t="n">
        <v>943</v>
      </c>
      <c r="B1012" s="27" t="n">
        <v>-0.0581345415958358</v>
      </c>
      <c r="C1012" s="30" t="n">
        <f aca="false">($B$7-0.5*$B$8^2)*$B$10+$B$8*SQRT($B$10)*B1012</f>
        <v>0.0483730916808329</v>
      </c>
      <c r="D1012" s="38" t="n">
        <f aca="false">$B$6*EXP(C1012)</f>
        <v>104.956216519774</v>
      </c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</row>
    <row r="1013" customFormat="false" ht="15" hidden="false" customHeight="false" outlineLevel="0" collapsed="false">
      <c r="A1013" s="21" t="n">
        <v>944</v>
      </c>
      <c r="B1013" s="27" t="n">
        <v>-0.507373763398373</v>
      </c>
      <c r="C1013" s="30" t="n">
        <f aca="false">($B$7-0.5*$B$8^2)*$B$10+$B$8*SQRT($B$10)*B1013</f>
        <v>-0.0414747526796747</v>
      </c>
      <c r="D1013" s="38" t="n">
        <f aca="false">$B$6*EXP(C1013)</f>
        <v>95.9373556647206</v>
      </c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</row>
    <row r="1014" customFormat="false" ht="15" hidden="false" customHeight="false" outlineLevel="0" collapsed="false">
      <c r="A1014" s="21" t="n">
        <v>945</v>
      </c>
      <c r="B1014" s="27" t="n">
        <v>1.68183398557863</v>
      </c>
      <c r="C1014" s="30" t="n">
        <f aca="false">($B$7-0.5*$B$8^2)*$B$10+$B$8*SQRT($B$10)*B1014</f>
        <v>0.396366797115726</v>
      </c>
      <c r="D1014" s="38" t="n">
        <f aca="false">$B$6*EXP(C1014)</f>
        <v>148.641443009816</v>
      </c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</row>
    <row r="1015" customFormat="false" ht="15" hidden="false" customHeight="false" outlineLevel="0" collapsed="false">
      <c r="A1015" s="21" t="n">
        <v>946</v>
      </c>
      <c r="B1015" s="27" t="n">
        <v>-0.761327511081868</v>
      </c>
      <c r="C1015" s="30" t="n">
        <f aca="false">($B$7-0.5*$B$8^2)*$B$10+$B$8*SQRT($B$10)*B1015</f>
        <v>-0.0922655022163736</v>
      </c>
      <c r="D1015" s="38" t="n">
        <f aca="false">$B$6*EXP(C1015)</f>
        <v>91.1863015751272</v>
      </c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</row>
    <row r="1016" customFormat="false" ht="15" hidden="false" customHeight="false" outlineLevel="0" collapsed="false">
      <c r="A1016" s="21" t="n">
        <v>947</v>
      </c>
      <c r="B1016" s="27" t="n">
        <v>0.0212909423224872</v>
      </c>
      <c r="C1016" s="30" t="n">
        <f aca="false">($B$7-0.5*$B$8^2)*$B$10+$B$8*SQRT($B$10)*B1016</f>
        <v>0.0642581884644975</v>
      </c>
      <c r="D1016" s="38" t="n">
        <f aca="false">$B$6*EXP(C1016)</f>
        <v>106.636768705756</v>
      </c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</row>
    <row r="1017" customFormat="false" ht="15" hidden="false" customHeight="false" outlineLevel="0" collapsed="false">
      <c r="A1017" s="21" t="n">
        <v>948</v>
      </c>
      <c r="B1017" s="27" t="n">
        <v>1.59385705969878</v>
      </c>
      <c r="C1017" s="30" t="n">
        <f aca="false">($B$7-0.5*$B$8^2)*$B$10+$B$8*SQRT($B$10)*B1017</f>
        <v>0.378771411939756</v>
      </c>
      <c r="D1017" s="38" t="n">
        <f aca="false">$B$6*EXP(C1017)</f>
        <v>146.048914720225</v>
      </c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</row>
    <row r="1018" customFormat="false" ht="15" hidden="false" customHeight="false" outlineLevel="0" collapsed="false">
      <c r="A1018" s="21" t="n">
        <v>949</v>
      </c>
      <c r="B1018" s="27" t="n">
        <v>0.492553310314384</v>
      </c>
      <c r="C1018" s="30" t="n">
        <f aca="false">($B$7-0.5*$B$8^2)*$B$10+$B$8*SQRT($B$10)*B1018</f>
        <v>0.158510662062877</v>
      </c>
      <c r="D1018" s="38" t="n">
        <f aca="false">$B$6*EXP(C1018)</f>
        <v>117.176441758449</v>
      </c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</row>
    <row r="1019" customFormat="false" ht="15" hidden="false" customHeight="false" outlineLevel="0" collapsed="false">
      <c r="A1019" s="21" t="n">
        <v>950</v>
      </c>
      <c r="B1019" s="27" t="n">
        <v>0.163340613116224</v>
      </c>
      <c r="C1019" s="30" t="n">
        <f aca="false">($B$7-0.5*$B$8^2)*$B$10+$B$8*SQRT($B$10)*B1019</f>
        <v>0.0926681226232448</v>
      </c>
      <c r="D1019" s="38" t="n">
        <f aca="false">$B$6*EXP(C1019)</f>
        <v>109.709757297825</v>
      </c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</row>
    <row r="1020" customFormat="false" ht="15" hidden="false" customHeight="false" outlineLevel="0" collapsed="false">
      <c r="A1020" s="21" t="n">
        <v>951</v>
      </c>
      <c r="B1020" s="27" t="n">
        <v>-0.261696871091907</v>
      </c>
      <c r="C1020" s="30" t="n">
        <f aca="false">($B$7-0.5*$B$8^2)*$B$10+$B$8*SQRT($B$10)*B1020</f>
        <v>0.00766062578161855</v>
      </c>
      <c r="D1020" s="38" t="n">
        <f aca="false">$B$6*EXP(C1020)</f>
        <v>100.769004344656</v>
      </c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</row>
    <row r="1021" customFormat="false" ht="15" hidden="false" customHeight="false" outlineLevel="0" collapsed="false">
      <c r="A1021" s="21" t="n">
        <v>952</v>
      </c>
      <c r="B1021" s="27" t="n">
        <v>-0.531177439384132</v>
      </c>
      <c r="C1021" s="30" t="n">
        <f aca="false">($B$7-0.5*$B$8^2)*$B$10+$B$8*SQRT($B$10)*B1021</f>
        <v>-0.0462354878768263</v>
      </c>
      <c r="D1021" s="38" t="n">
        <f aca="false">$B$6*EXP(C1021)</f>
        <v>95.4817087865386</v>
      </c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</row>
    <row r="1022" customFormat="false" ht="15" hidden="false" customHeight="false" outlineLevel="0" collapsed="false">
      <c r="A1022" s="21" t="n">
        <v>953</v>
      </c>
      <c r="B1022" s="27" t="n">
        <v>0.433283811236231</v>
      </c>
      <c r="C1022" s="30" t="n">
        <f aca="false">($B$7-0.5*$B$8^2)*$B$10+$B$8*SQRT($B$10)*B1022</f>
        <v>0.146656762247246</v>
      </c>
      <c r="D1022" s="38" t="n">
        <f aca="false">$B$6*EXP(C1022)</f>
        <v>115.795644044497</v>
      </c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</row>
    <row r="1023" customFormat="false" ht="15" hidden="false" customHeight="false" outlineLevel="0" collapsed="false">
      <c r="A1023" s="21" t="n">
        <v>954</v>
      </c>
      <c r="B1023" s="27" t="n">
        <v>0.532957593225621</v>
      </c>
      <c r="C1023" s="30" t="n">
        <f aca="false">($B$7-0.5*$B$8^2)*$B$10+$B$8*SQRT($B$10)*B1023</f>
        <v>0.166591518645124</v>
      </c>
      <c r="D1023" s="38" t="n">
        <f aca="false">$B$6*EXP(C1023)</f>
        <v>118.127163930351</v>
      </c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</row>
    <row r="1024" customFormat="false" ht="15" hidden="false" customHeight="false" outlineLevel="0" collapsed="false">
      <c r="A1024" s="21" t="n">
        <v>955</v>
      </c>
      <c r="B1024" s="27" t="n">
        <v>-1.31696638937549</v>
      </c>
      <c r="C1024" s="30" t="n">
        <f aca="false">($B$7-0.5*$B$8^2)*$B$10+$B$8*SQRT($B$10)*B1024</f>
        <v>-0.203393277875097</v>
      </c>
      <c r="D1024" s="38" t="n">
        <f aca="false">$B$6*EXP(C1024)</f>
        <v>81.5957280370912</v>
      </c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</row>
    <row r="1025" customFormat="false" ht="15" hidden="false" customHeight="false" outlineLevel="0" collapsed="false">
      <c r="A1025" s="21" t="n">
        <v>956</v>
      </c>
      <c r="B1025" s="27" t="n">
        <v>-0.376721966460489</v>
      </c>
      <c r="C1025" s="30" t="n">
        <f aca="false">($B$7-0.5*$B$8^2)*$B$10+$B$8*SQRT($B$10)*B1025</f>
        <v>-0.0153443932920978</v>
      </c>
      <c r="D1025" s="38" t="n">
        <f aca="false">$B$6*EXP(C1025)</f>
        <v>98.477273207285</v>
      </c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</row>
    <row r="1026" customFormat="false" ht="15" hidden="false" customHeight="false" outlineLevel="0" collapsed="false">
      <c r="A1026" s="21" t="n">
        <v>957</v>
      </c>
      <c r="B1026" s="27" t="n">
        <v>0.896099178222069</v>
      </c>
      <c r="C1026" s="30" t="n">
        <f aca="false">($B$7-0.5*$B$8^2)*$B$10+$B$8*SQRT($B$10)*B1026</f>
        <v>0.239219835644414</v>
      </c>
      <c r="D1026" s="38" t="n">
        <f aca="false">$B$6*EXP(C1026)</f>
        <v>127.025775382364</v>
      </c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</row>
    <row r="1027" customFormat="false" ht="15" hidden="false" customHeight="false" outlineLevel="0" collapsed="false">
      <c r="A1027" s="21" t="n">
        <v>958</v>
      </c>
      <c r="B1027" s="27" t="n">
        <v>-0.631308712630794</v>
      </c>
      <c r="C1027" s="30" t="n">
        <f aca="false">($B$7-0.5*$B$8^2)*$B$10+$B$8*SQRT($B$10)*B1027</f>
        <v>-0.0662617425261587</v>
      </c>
      <c r="D1027" s="38" t="n">
        <f aca="false">$B$6*EXP(C1027)</f>
        <v>93.5885871098351</v>
      </c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</row>
    <row r="1028" customFormat="false" ht="15" hidden="false" customHeight="false" outlineLevel="0" collapsed="false">
      <c r="A1028" s="21" t="n">
        <v>959</v>
      </c>
      <c r="B1028" s="27" t="n">
        <v>1.09184953274605</v>
      </c>
      <c r="C1028" s="30" t="n">
        <f aca="false">($B$7-0.5*$B$8^2)*$B$10+$B$8*SQRT($B$10)*B1028</f>
        <v>0.27836990654921</v>
      </c>
      <c r="D1028" s="38" t="n">
        <f aca="false">$B$6*EXP(C1028)</f>
        <v>132.097474405435</v>
      </c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</row>
    <row r="1029" customFormat="false" ht="15" hidden="false" customHeight="false" outlineLevel="0" collapsed="false">
      <c r="A1029" s="21" t="n">
        <v>960</v>
      </c>
      <c r="B1029" s="27" t="n">
        <v>-0.922358852159193</v>
      </c>
      <c r="C1029" s="30" t="n">
        <f aca="false">($B$7-0.5*$B$8^2)*$B$10+$B$8*SQRT($B$10)*B1029</f>
        <v>-0.124471770431839</v>
      </c>
      <c r="D1029" s="38" t="n">
        <f aca="false">$B$6*EXP(C1029)</f>
        <v>88.2963186684033</v>
      </c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</row>
    <row r="1030" customFormat="false" ht="15" hidden="false" customHeight="false" outlineLevel="0" collapsed="false">
      <c r="A1030" s="21" t="n">
        <v>961</v>
      </c>
      <c r="B1030" s="27" t="n">
        <v>0.294246565024619</v>
      </c>
      <c r="C1030" s="30" t="n">
        <f aca="false">($B$7-0.5*$B$8^2)*$B$10+$B$8*SQRT($B$10)*B1030</f>
        <v>0.118849313004924</v>
      </c>
      <c r="D1030" s="38" t="n">
        <f aca="false">$B$6*EXP(C1030)</f>
        <v>112.620020177738</v>
      </c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</row>
    <row r="1031" customFormat="false" ht="15" hidden="false" customHeight="false" outlineLevel="0" collapsed="false">
      <c r="A1031" s="21" t="n">
        <v>962</v>
      </c>
      <c r="B1031" s="27" t="n">
        <v>-2.22021291300673</v>
      </c>
      <c r="C1031" s="30" t="n">
        <f aca="false">($B$7-0.5*$B$8^2)*$B$10+$B$8*SQRT($B$10)*B1031</f>
        <v>-0.384042582601345</v>
      </c>
      <c r="D1031" s="38" t="n">
        <f aca="false">$B$6*EXP(C1031)</f>
        <v>68.1102423449051</v>
      </c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</row>
    <row r="1032" customFormat="false" ht="15" hidden="false" customHeight="false" outlineLevel="0" collapsed="false">
      <c r="A1032" s="21" t="n">
        <v>963</v>
      </c>
      <c r="B1032" s="27" t="n">
        <v>-0.333683129660463</v>
      </c>
      <c r="C1032" s="30" t="n">
        <f aca="false">($B$7-0.5*$B$8^2)*$B$10+$B$8*SQRT($B$10)*B1032</f>
        <v>-0.00673662593209258</v>
      </c>
      <c r="D1032" s="38" t="n">
        <f aca="false">$B$6*EXP(C1032)</f>
        <v>99.3286014264343</v>
      </c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</row>
    <row r="1033" customFormat="false" ht="15" hidden="false" customHeight="false" outlineLevel="0" collapsed="false">
      <c r="A1033" s="21" t="n">
        <v>964</v>
      </c>
      <c r="B1033" s="27" t="n">
        <v>-1.53578253554257</v>
      </c>
      <c r="C1033" s="30" t="n">
        <f aca="false">($B$7-0.5*$B$8^2)*$B$10+$B$8*SQRT($B$10)*B1033</f>
        <v>-0.247156507108513</v>
      </c>
      <c r="D1033" s="38" t="n">
        <f aca="false">$B$6*EXP(C1033)</f>
        <v>78.1018449026406</v>
      </c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</row>
    <row r="1034" customFormat="false" ht="15" hidden="false" customHeight="false" outlineLevel="0" collapsed="false">
      <c r="A1034" s="21" t="n">
        <v>965</v>
      </c>
      <c r="B1034" s="27" t="n">
        <v>0.615891761766126</v>
      </c>
      <c r="C1034" s="30" t="n">
        <f aca="false">($B$7-0.5*$B$8^2)*$B$10+$B$8*SQRT($B$10)*B1034</f>
        <v>0.183178352353225</v>
      </c>
      <c r="D1034" s="38" t="n">
        <f aca="false">$B$6*EXP(C1034)</f>
        <v>120.102859525612</v>
      </c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</row>
    <row r="1035" customFormat="false" ht="15" hidden="false" customHeight="false" outlineLevel="0" collapsed="false">
      <c r="A1035" s="21" t="n">
        <v>966</v>
      </c>
      <c r="B1035" s="27" t="n">
        <v>0.448295727238451</v>
      </c>
      <c r="C1035" s="30" t="n">
        <f aca="false">($B$7-0.5*$B$8^2)*$B$10+$B$8*SQRT($B$10)*B1035</f>
        <v>0.14965914544769</v>
      </c>
      <c r="D1035" s="38" t="n">
        <f aca="false">$B$6*EXP(C1035)</f>
        <v>116.143829372196</v>
      </c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</row>
    <row r="1036" customFormat="false" ht="15" hidden="false" customHeight="false" outlineLevel="0" collapsed="false">
      <c r="A1036" s="21" t="n">
        <v>967</v>
      </c>
      <c r="B1036" s="27" t="n">
        <v>-0.417027256250215</v>
      </c>
      <c r="C1036" s="30" t="n">
        <f aca="false">($B$7-0.5*$B$8^2)*$B$10+$B$8*SQRT($B$10)*B1036</f>
        <v>-0.0234054512500431</v>
      </c>
      <c r="D1036" s="38" t="n">
        <f aca="false">$B$6*EXP(C1036)</f>
        <v>97.6866331793196</v>
      </c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</row>
    <row r="1037" customFormat="false" ht="15" hidden="false" customHeight="false" outlineLevel="0" collapsed="false">
      <c r="A1037" s="21" t="n">
        <v>968</v>
      </c>
      <c r="B1037" s="27" t="n">
        <v>-1.25679645395677</v>
      </c>
      <c r="C1037" s="30" t="n">
        <f aca="false">($B$7-0.5*$B$8^2)*$B$10+$B$8*SQRT($B$10)*B1037</f>
        <v>-0.191359290791355</v>
      </c>
      <c r="D1037" s="38" t="n">
        <f aca="false">$B$6*EXP(C1037)</f>
        <v>82.5835819636123</v>
      </c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</row>
    <row r="1038" customFormat="false" ht="15" hidden="false" customHeight="false" outlineLevel="0" collapsed="false">
      <c r="A1038" s="21" t="n">
        <v>969</v>
      </c>
      <c r="B1038" s="27" t="n">
        <v>-0.202924196348304</v>
      </c>
      <c r="C1038" s="30" t="n">
        <f aca="false">($B$7-0.5*$B$8^2)*$B$10+$B$8*SQRT($B$10)*B1038</f>
        <v>0.0194151607303391</v>
      </c>
      <c r="D1038" s="38" t="n">
        <f aca="false">$B$6*EXP(C1038)</f>
        <v>101.960486065943</v>
      </c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</row>
    <row r="1039" customFormat="false" ht="15" hidden="false" customHeight="false" outlineLevel="0" collapsed="false">
      <c r="A1039" s="21" t="n">
        <v>970</v>
      </c>
      <c r="B1039" s="27" t="n">
        <v>0.625515385235227</v>
      </c>
      <c r="C1039" s="30" t="n">
        <f aca="false">($B$7-0.5*$B$8^2)*$B$10+$B$8*SQRT($B$10)*B1039</f>
        <v>0.185103077047045</v>
      </c>
      <c r="D1039" s="38" t="n">
        <f aca="false">$B$6*EXP(C1039)</f>
        <v>120.33424707237</v>
      </c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</row>
    <row r="1040" customFormat="false" ht="15" hidden="false" customHeight="false" outlineLevel="0" collapsed="false">
      <c r="A1040" s="21" t="n">
        <v>971</v>
      </c>
      <c r="B1040" s="27" t="n">
        <v>0.0537688737032198</v>
      </c>
      <c r="C1040" s="30" t="n">
        <f aca="false">($B$7-0.5*$B$8^2)*$B$10+$B$8*SQRT($B$10)*B1040</f>
        <v>0.070753774740644</v>
      </c>
      <c r="D1040" s="38" t="n">
        <f aca="false">$B$6*EXP(C1040)</f>
        <v>107.331691559385</v>
      </c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</row>
    <row r="1041" customFormat="false" ht="15" hidden="false" customHeight="false" outlineLevel="0" collapsed="false">
      <c r="A1041" s="21" t="n">
        <v>972</v>
      </c>
      <c r="B1041" s="27" t="n">
        <v>-0.188107746600052</v>
      </c>
      <c r="C1041" s="30" t="n">
        <f aca="false">($B$7-0.5*$B$8^2)*$B$10+$B$8*SQRT($B$10)*B1041</f>
        <v>0.0223784506799897</v>
      </c>
      <c r="D1041" s="38" t="n">
        <f aca="false">$B$6*EXP(C1041)</f>
        <v>102.263072654041</v>
      </c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</row>
    <row r="1042" customFormat="false" ht="15" hidden="false" customHeight="false" outlineLevel="0" collapsed="false">
      <c r="A1042" s="21" t="n">
        <v>973</v>
      </c>
      <c r="B1042" s="27" t="n">
        <v>-0.815047309561518</v>
      </c>
      <c r="C1042" s="30" t="n">
        <f aca="false">($B$7-0.5*$B$8^2)*$B$10+$B$8*SQRT($B$10)*B1042</f>
        <v>-0.103009461912304</v>
      </c>
      <c r="D1042" s="38" t="n">
        <f aca="false">$B$6*EXP(C1042)</f>
        <v>90.2118437675589</v>
      </c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</row>
    <row r="1043" customFormat="false" ht="15" hidden="false" customHeight="false" outlineLevel="0" collapsed="false">
      <c r="A1043" s="21" t="n">
        <v>974</v>
      </c>
      <c r="B1043" s="27" t="n">
        <v>-0.852588860807375</v>
      </c>
      <c r="C1043" s="30" t="n">
        <f aca="false">($B$7-0.5*$B$8^2)*$B$10+$B$8*SQRT($B$10)*B1043</f>
        <v>-0.110517772161475</v>
      </c>
      <c r="D1043" s="38" t="n">
        <f aca="false">$B$6*EXP(C1043)</f>
        <v>89.5370417380446</v>
      </c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</row>
    <row r="1044" customFormat="false" ht="15" hidden="false" customHeight="false" outlineLevel="0" collapsed="false">
      <c r="A1044" s="21" t="n">
        <v>975</v>
      </c>
      <c r="B1044" s="27" t="n">
        <v>0.663234118886309</v>
      </c>
      <c r="C1044" s="30" t="n">
        <f aca="false">($B$7-0.5*$B$8^2)*$B$10+$B$8*SQRT($B$10)*B1044</f>
        <v>0.192646823777262</v>
      </c>
      <c r="D1044" s="38" t="n">
        <f aca="false">$B$6*EXP(C1044)</f>
        <v>121.24545077901</v>
      </c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</row>
    <row r="1045" customFormat="false" ht="15" hidden="false" customHeight="false" outlineLevel="0" collapsed="false">
      <c r="A1045" s="21" t="n">
        <v>976</v>
      </c>
      <c r="B1045" s="27" t="n">
        <v>-2.34667233859235</v>
      </c>
      <c r="C1045" s="30" t="n">
        <f aca="false">($B$7-0.5*$B$8^2)*$B$10+$B$8*SQRT($B$10)*B1045</f>
        <v>-0.40933446771847</v>
      </c>
      <c r="D1045" s="38" t="n">
        <f aca="false">$B$6*EXP(C1045)</f>
        <v>66.4092077810412</v>
      </c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</row>
    <row r="1046" customFormat="false" ht="15" hidden="false" customHeight="false" outlineLevel="0" collapsed="false">
      <c r="A1046" s="21" t="n">
        <v>977</v>
      </c>
      <c r="B1046" s="27" t="n">
        <v>1.66844870808156</v>
      </c>
      <c r="C1046" s="30" t="n">
        <f aca="false">($B$7-0.5*$B$8^2)*$B$10+$B$8*SQRT($B$10)*B1046</f>
        <v>0.393689741616313</v>
      </c>
      <c r="D1046" s="38" t="n">
        <f aca="false">$B$6*EXP(C1046)</f>
        <v>148.244053771217</v>
      </c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</row>
    <row r="1047" customFormat="false" ht="15" hidden="false" customHeight="false" outlineLevel="0" collapsed="false">
      <c r="A1047" s="21" t="n">
        <v>978</v>
      </c>
      <c r="B1047" s="27" t="n">
        <v>-0.262246192462818</v>
      </c>
      <c r="C1047" s="30" t="n">
        <f aca="false">($B$7-0.5*$B$8^2)*$B$10+$B$8*SQRT($B$10)*B1047</f>
        <v>0.00755076150743646</v>
      </c>
      <c r="D1047" s="38" t="n">
        <f aca="false">$B$6*EXP(C1047)</f>
        <v>100.757934039261</v>
      </c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</row>
    <row r="1048" customFormat="false" ht="15" hidden="false" customHeight="false" outlineLevel="0" collapsed="false">
      <c r="A1048" s="21" t="n">
        <v>979</v>
      </c>
      <c r="B1048" s="27" t="n">
        <v>0.355385656396241</v>
      </c>
      <c r="C1048" s="30" t="n">
        <f aca="false">($B$7-0.5*$B$8^2)*$B$10+$B$8*SQRT($B$10)*B1048</f>
        <v>0.131077131279248</v>
      </c>
      <c r="D1048" s="38" t="n">
        <f aca="false">$B$6*EXP(C1048)</f>
        <v>114.005571187632</v>
      </c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</row>
    <row r="1049" customFormat="false" ht="15" hidden="false" customHeight="false" outlineLevel="0" collapsed="false">
      <c r="A1049" s="21" t="n">
        <v>980</v>
      </c>
      <c r="B1049" s="27" t="n">
        <v>0.0160056759581544</v>
      </c>
      <c r="C1049" s="30" t="n">
        <f aca="false">($B$7-0.5*$B$8^2)*$B$10+$B$8*SQRT($B$10)*B1049</f>
        <v>0.0632011351916309</v>
      </c>
      <c r="D1049" s="38" t="n">
        <f aca="false">$B$6*EXP(C1049)</f>
        <v>106.524107515318</v>
      </c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</row>
    <row r="1050" customFormat="false" ht="15" hidden="false" customHeight="false" outlineLevel="0" collapsed="false">
      <c r="A1050" s="21" t="n">
        <v>981</v>
      </c>
      <c r="B1050" s="27" t="n">
        <v>0.0991430860258477</v>
      </c>
      <c r="C1050" s="30" t="n">
        <f aca="false">($B$7-0.5*$B$8^2)*$B$10+$B$8*SQRT($B$10)*B1050</f>
        <v>0.0798286172051695</v>
      </c>
      <c r="D1050" s="38" t="n">
        <f aca="false">$B$6*EXP(C1050)</f>
        <v>108.310142681798</v>
      </c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</row>
    <row r="1051" customFormat="false" ht="15" hidden="false" customHeight="false" outlineLevel="0" collapsed="false">
      <c r="A1051" s="21" t="n">
        <v>982</v>
      </c>
      <c r="B1051" s="27" t="n">
        <v>0.181073915938381</v>
      </c>
      <c r="C1051" s="30" t="n">
        <f aca="false">($B$7-0.5*$B$8^2)*$B$10+$B$8*SQRT($B$10)*B1051</f>
        <v>0.0962147831876761</v>
      </c>
      <c r="D1051" s="38" t="n">
        <f aca="false">$B$6*EXP(C1051)</f>
        <v>110.099551392643</v>
      </c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</row>
    <row r="1052" customFormat="false" ht="15" hidden="false" customHeight="false" outlineLevel="0" collapsed="false">
      <c r="A1052" s="21" t="n">
        <v>983</v>
      </c>
      <c r="B1052" s="27" t="n">
        <v>0.421585561438072</v>
      </c>
      <c r="C1052" s="30" t="n">
        <f aca="false">($B$7-0.5*$B$8^2)*$B$10+$B$8*SQRT($B$10)*B1052</f>
        <v>0.144317112287614</v>
      </c>
      <c r="D1052" s="38" t="n">
        <f aca="false">$B$6*EXP(C1052)</f>
        <v>115.525039454033</v>
      </c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</row>
    <row r="1053" customFormat="false" ht="15" hidden="false" customHeight="false" outlineLevel="0" collapsed="false">
      <c r="A1053" s="21" t="n">
        <v>984</v>
      </c>
      <c r="B1053" s="27" t="n">
        <v>0.926097028647711</v>
      </c>
      <c r="C1053" s="30" t="n">
        <f aca="false">($B$7-0.5*$B$8^2)*$B$10+$B$8*SQRT($B$10)*B1053</f>
        <v>0.245219405729542</v>
      </c>
      <c r="D1053" s="38" t="n">
        <f aca="false">$B$6*EXP(C1053)</f>
        <v>127.790166139506</v>
      </c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</row>
    <row r="1054" customFormat="false" ht="15" hidden="false" customHeight="false" outlineLevel="0" collapsed="false">
      <c r="A1054" s="21" t="n">
        <v>985</v>
      </c>
      <c r="B1054" s="27" t="n">
        <v>-1.04677834995078</v>
      </c>
      <c r="C1054" s="30" t="n">
        <f aca="false">($B$7-0.5*$B$8^2)*$B$10+$B$8*SQRT($B$10)*B1054</f>
        <v>-0.149355669990157</v>
      </c>
      <c r="D1054" s="38" t="n">
        <f aca="false">$B$6*EXP(C1054)</f>
        <v>86.1262735108621</v>
      </c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</row>
    <row r="1055" customFormat="false" ht="15" hidden="false" customHeight="false" outlineLevel="0" collapsed="false">
      <c r="A1055" s="21" t="n">
        <v>986</v>
      </c>
      <c r="B1055" s="27" t="n">
        <v>-0.759608417632738</v>
      </c>
      <c r="C1055" s="30" t="n">
        <f aca="false">($B$7-0.5*$B$8^2)*$B$10+$B$8*SQRT($B$10)*B1055</f>
        <v>-0.0919216835265475</v>
      </c>
      <c r="D1055" s="38" t="n">
        <f aca="false">$B$6*EXP(C1055)</f>
        <v>91.2176585201079</v>
      </c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</row>
    <row r="1056" customFormat="false" ht="15" hidden="false" customHeight="false" outlineLevel="0" collapsed="false">
      <c r="A1056" s="21" t="n">
        <v>987</v>
      </c>
      <c r="B1056" s="27" t="n">
        <v>-0.795679001063945</v>
      </c>
      <c r="C1056" s="30" t="n">
        <f aca="false">($B$7-0.5*$B$8^2)*$B$10+$B$8*SQRT($B$10)*B1056</f>
        <v>-0.0991358002127891</v>
      </c>
      <c r="D1056" s="38" t="n">
        <f aca="false">$B$6*EXP(C1056)</f>
        <v>90.5619716322405</v>
      </c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</row>
    <row r="1057" customFormat="false" ht="15" hidden="false" customHeight="false" outlineLevel="0" collapsed="false">
      <c r="A1057" s="21" t="n">
        <v>988</v>
      </c>
      <c r="B1057" s="27" t="n">
        <v>-2.03111436419396</v>
      </c>
      <c r="C1057" s="30" t="n">
        <f aca="false">($B$7-0.5*$B$8^2)*$B$10+$B$8*SQRT($B$10)*B1057</f>
        <v>-0.346222872838793</v>
      </c>
      <c r="D1057" s="38" t="n">
        <f aca="false">$B$6*EXP(C1057)</f>
        <v>70.7354819360601</v>
      </c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</row>
    <row r="1058" customFormat="false" ht="15" hidden="false" customHeight="false" outlineLevel="0" collapsed="false">
      <c r="A1058" s="21" t="n">
        <v>989</v>
      </c>
      <c r="B1058" s="27" t="n">
        <v>-0.506035801566009</v>
      </c>
      <c r="C1058" s="30" t="n">
        <f aca="false">($B$7-0.5*$B$8^2)*$B$10+$B$8*SQRT($B$10)*B1058</f>
        <v>-0.0412071603132018</v>
      </c>
      <c r="D1058" s="38" t="n">
        <f aca="false">$B$6*EXP(C1058)</f>
        <v>95.963031203892</v>
      </c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</row>
    <row r="1059" customFormat="false" ht="15" hidden="false" customHeight="false" outlineLevel="0" collapsed="false">
      <c r="A1059" s="21" t="n">
        <v>990</v>
      </c>
      <c r="B1059" s="27" t="n">
        <v>1.09782404040607</v>
      </c>
      <c r="C1059" s="30" t="n">
        <f aca="false">($B$7-0.5*$B$8^2)*$B$10+$B$8*SQRT($B$10)*B1059</f>
        <v>0.279564808081215</v>
      </c>
      <c r="D1059" s="38" t="n">
        <f aca="false">$B$6*EXP(C1059)</f>
        <v>132.255412221254</v>
      </c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</row>
    <row r="1060" customFormat="false" ht="15" hidden="false" customHeight="false" outlineLevel="0" collapsed="false">
      <c r="A1060" s="21" t="n">
        <v>991</v>
      </c>
      <c r="B1060" s="27" t="n">
        <v>1.26225125249506</v>
      </c>
      <c r="C1060" s="30" t="n">
        <f aca="false">($B$7-0.5*$B$8^2)*$B$10+$B$8*SQRT($B$10)*B1060</f>
        <v>0.312450250499013</v>
      </c>
      <c r="D1060" s="38" t="n">
        <f aca="false">$B$6*EXP(C1060)</f>
        <v>136.676994335974</v>
      </c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</row>
    <row r="1061" customFormat="false" ht="15" hidden="false" customHeight="false" outlineLevel="0" collapsed="false">
      <c r="A1061" s="21" t="n">
        <v>992</v>
      </c>
      <c r="B1061" s="27" t="n">
        <v>1.44449559097056</v>
      </c>
      <c r="C1061" s="30" t="n">
        <f aca="false">($B$7-0.5*$B$8^2)*$B$10+$B$8*SQRT($B$10)*B1061</f>
        <v>0.348899118194112</v>
      </c>
      <c r="D1061" s="38" t="n">
        <f aca="false">$B$6*EXP(C1061)</f>
        <v>141.750618254511</v>
      </c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</row>
    <row r="1062" customFormat="false" ht="15" hidden="false" customHeight="false" outlineLevel="0" collapsed="false">
      <c r="A1062" s="21" t="n">
        <v>993</v>
      </c>
      <c r="B1062" s="27" t="n">
        <v>0.317891762710848</v>
      </c>
      <c r="C1062" s="30" t="n">
        <f aca="false">($B$7-0.5*$B$8^2)*$B$10+$B$8*SQRT($B$10)*B1062</f>
        <v>0.12357835254217</v>
      </c>
      <c r="D1062" s="38" t="n">
        <f aca="false">$B$6*EXP(C1062)</f>
        <v>113.153865999942</v>
      </c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</row>
    <row r="1063" customFormat="false" ht="15" hidden="false" customHeight="false" outlineLevel="0" collapsed="false">
      <c r="A1063" s="21" t="n">
        <v>994</v>
      </c>
      <c r="B1063" s="27" t="n">
        <v>-1.38434082889388</v>
      </c>
      <c r="C1063" s="30" t="n">
        <f aca="false">($B$7-0.5*$B$8^2)*$B$10+$B$8*SQRT($B$10)*B1063</f>
        <v>-0.216868165778775</v>
      </c>
      <c r="D1063" s="38" t="n">
        <f aca="false">$B$6*EXP(C1063)</f>
        <v>80.5036093615899</v>
      </c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</row>
    <row r="1064" customFormat="false" ht="15" hidden="false" customHeight="false" outlineLevel="0" collapsed="false">
      <c r="A1064" s="21" t="n">
        <v>995</v>
      </c>
      <c r="B1064" s="27" t="n">
        <v>0.562218258826173</v>
      </c>
      <c r="C1064" s="30" t="n">
        <f aca="false">($B$7-0.5*$B$8^2)*$B$10+$B$8*SQRT($B$10)*B1064</f>
        <v>0.172443651765235</v>
      </c>
      <c r="D1064" s="38" t="n">
        <f aca="false">$B$6*EXP(C1064)</f>
        <v>118.820486548189</v>
      </c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</row>
    <row r="1065" customFormat="false" ht="15" hidden="false" customHeight="false" outlineLevel="0" collapsed="false">
      <c r="A1065" s="21" t="n">
        <v>996</v>
      </c>
      <c r="B1065" s="27" t="n">
        <v>0.896324380294521</v>
      </c>
      <c r="C1065" s="30" t="n">
        <f aca="false">($B$7-0.5*$B$8^2)*$B$10+$B$8*SQRT($B$10)*B1065</f>
        <v>0.239264876058904</v>
      </c>
      <c r="D1065" s="38" t="n">
        <f aca="false">$B$6*EXP(C1065)</f>
        <v>127.031496804785</v>
      </c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</row>
    <row r="1066" customFormat="false" ht="15" hidden="false" customHeight="false" outlineLevel="0" collapsed="false">
      <c r="A1066" s="21" t="n">
        <v>997</v>
      </c>
      <c r="B1066" s="27" t="n">
        <v>-0.0338390159117069</v>
      </c>
      <c r="C1066" s="30" t="n">
        <f aca="false">($B$7-0.5*$B$8^2)*$B$10+$B$8*SQRT($B$10)*B1066</f>
        <v>0.0532321968176586</v>
      </c>
      <c r="D1066" s="38" t="n">
        <f aca="false">$B$6*EXP(C1066)</f>
        <v>105.467450875458</v>
      </c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</row>
    <row r="1067" customFormat="false" ht="15" hidden="false" customHeight="false" outlineLevel="0" collapsed="false">
      <c r="A1067" s="21" t="n">
        <v>998</v>
      </c>
      <c r="B1067" s="27" t="n">
        <v>0.285352970872623</v>
      </c>
      <c r="C1067" s="30" t="n">
        <f aca="false">($B$7-0.5*$B$8^2)*$B$10+$B$8*SQRT($B$10)*B1067</f>
        <v>0.117070594174525</v>
      </c>
      <c r="D1067" s="38" t="n">
        <f aca="false">$B$6*EXP(C1067)</f>
        <v>112.419878877485</v>
      </c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</row>
    <row r="1068" customFormat="false" ht="15" hidden="false" customHeight="false" outlineLevel="0" collapsed="false">
      <c r="A1068" s="21" t="n">
        <v>999</v>
      </c>
      <c r="B1068" s="27" t="n">
        <v>-2.29531771538421</v>
      </c>
      <c r="C1068" s="30" t="n">
        <f aca="false">($B$7-0.5*$B$8^2)*$B$10+$B$8*SQRT($B$10)*B1068</f>
        <v>-0.399063543076842</v>
      </c>
      <c r="D1068" s="38" t="n">
        <f aca="false">$B$6*EXP(C1068)</f>
        <v>67.0948065894358</v>
      </c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</row>
    <row r="1069" customFormat="false" ht="15" hidden="false" customHeight="false" outlineLevel="0" collapsed="false">
      <c r="A1069" s="21" t="n">
        <v>1000</v>
      </c>
      <c r="B1069" s="27" t="n">
        <v>1.05934257917845</v>
      </c>
      <c r="C1069" s="30" t="n">
        <f aca="false">($B$7-0.5*$B$8^2)*$B$10+$B$8*SQRT($B$10)*B1069</f>
        <v>0.271868515835689</v>
      </c>
      <c r="D1069" s="38" t="n">
        <f aca="false">$B$6*EXP(C1069)</f>
        <v>131.241442825172</v>
      </c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</row>
  </sheetData>
  <mergeCells count="16">
    <mergeCell ref="A2:H2"/>
    <mergeCell ref="J2:P3"/>
    <mergeCell ref="A3:H3"/>
    <mergeCell ref="J5:P6"/>
    <mergeCell ref="K7:P7"/>
    <mergeCell ref="J8:J9"/>
    <mergeCell ref="K8:P9"/>
    <mergeCell ref="A11:H13"/>
    <mergeCell ref="J11:P12"/>
    <mergeCell ref="K13:P13"/>
    <mergeCell ref="J14:J15"/>
    <mergeCell ref="K14:P15"/>
    <mergeCell ref="J17:P18"/>
    <mergeCell ref="K19:P19"/>
    <mergeCell ref="J20:J21"/>
    <mergeCell ref="K20:P21"/>
  </mergeCells>
  <dataValidations count="3">
    <dataValidation allowBlank="false" errorStyle="stop" operator="between" showDropDown="false" showErrorMessage="false" showInputMessage="false" sqref="B6" type="decimal">
      <formula1>0.01</formula1>
      <formula2>100000</formula2>
    </dataValidation>
    <dataValidation allowBlank="false" errorStyle="stop" operator="between" showDropDown="false" showErrorMessage="false" showInputMessage="false" sqref="B8" type="decimal">
      <formula1>0</formula1>
      <formula2>2</formula2>
    </dataValidation>
    <dataValidation allowBlank="false" errorStyle="stop" operator="between" showDropDown="false" showErrorMessage="false" showInputMessage="false" sqref="B10" type="decimal">
      <formula1>0.01</formula1>
      <formula2>10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5C7B"/>
    <pageSetUpPr fitToPage="false"/>
  </sheetPr>
  <dimension ref="A1:P10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5"/>
    <col collapsed="false" customWidth="true" hidden="false" outlineLevel="0" max="9" min="9" style="0" width="3"/>
    <col collapsed="false" customWidth="true" hidden="false" outlineLevel="0" max="16" min="10" style="0" width="12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3" hidden="false" customHeight="true" outlineLevel="0" collapsed="false">
      <c r="A2" s="2" t="s">
        <v>22</v>
      </c>
      <c r="B2" s="2"/>
      <c r="C2" s="2"/>
      <c r="D2" s="2"/>
      <c r="E2" s="2"/>
      <c r="F2" s="2"/>
      <c r="G2" s="2"/>
      <c r="H2" s="2"/>
      <c r="I2" s="1"/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</row>
    <row r="3" customFormat="false" ht="23" hidden="false" customHeight="true" outlineLevel="0" collapsed="false">
      <c r="A3" s="4" t="s">
        <v>57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1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</row>
    <row r="4" customFormat="false" ht="23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5" hidden="false" customHeight="true" outlineLevel="0" collapsed="false">
      <c r="A5" s="7" t="s">
        <v>82</v>
      </c>
      <c r="B5" s="7" t="s">
        <v>149</v>
      </c>
      <c r="C5" s="1"/>
      <c r="D5" s="1"/>
      <c r="E5" s="1"/>
      <c r="F5" s="1"/>
      <c r="G5" s="1"/>
      <c r="H5" s="1"/>
      <c r="I5" s="1"/>
      <c r="J5" s="3"/>
      <c r="K5" s="3" t="s">
        <v>214</v>
      </c>
      <c r="L5" s="3" t="s">
        <v>214</v>
      </c>
      <c r="M5" s="3" t="s">
        <v>214</v>
      </c>
      <c r="N5" s="3" t="s">
        <v>214</v>
      </c>
      <c r="O5" s="3" t="s">
        <v>214</v>
      </c>
      <c r="P5" s="3" t="s">
        <v>214</v>
      </c>
    </row>
    <row r="6" customFormat="false" ht="25" hidden="false" customHeight="true" outlineLevel="0" collapsed="false">
      <c r="A6" s="1" t="s">
        <v>215</v>
      </c>
      <c r="B6" s="22" t="n">
        <v>0.02</v>
      </c>
      <c r="C6" s="1"/>
      <c r="D6" s="1"/>
      <c r="E6" s="1"/>
      <c r="F6" s="1"/>
      <c r="G6" s="1"/>
      <c r="H6" s="1"/>
      <c r="I6" s="1"/>
      <c r="J6" s="3" t="s">
        <v>214</v>
      </c>
      <c r="K6" s="3" t="s">
        <v>214</v>
      </c>
      <c r="L6" s="3" t="s">
        <v>214</v>
      </c>
      <c r="M6" s="3" t="s">
        <v>214</v>
      </c>
      <c r="N6" s="3" t="s">
        <v>214</v>
      </c>
      <c r="O6" s="3" t="s">
        <v>214</v>
      </c>
      <c r="P6" s="3" t="s">
        <v>214</v>
      </c>
    </row>
    <row r="7" customFormat="false" ht="26" hidden="false" customHeight="true" outlineLevel="0" collapsed="false">
      <c r="A7" s="1" t="s">
        <v>216</v>
      </c>
      <c r="B7" s="43" t="n">
        <v>100</v>
      </c>
      <c r="C7" s="1"/>
      <c r="D7" s="1"/>
      <c r="E7" s="1"/>
      <c r="F7" s="1"/>
      <c r="G7" s="1"/>
      <c r="H7" s="1"/>
      <c r="I7" s="1"/>
      <c r="J7" s="15" t="s">
        <v>63</v>
      </c>
      <c r="K7" s="6"/>
      <c r="L7" s="6"/>
      <c r="M7" s="6"/>
      <c r="N7" s="6"/>
      <c r="O7" s="6"/>
      <c r="P7" s="6"/>
    </row>
    <row r="8" customFormat="false" ht="26" hidden="false" customHeight="true" outlineLevel="0" collapsed="false">
      <c r="A8" s="1" t="s">
        <v>217</v>
      </c>
      <c r="B8" s="22" t="n">
        <v>0.6</v>
      </c>
      <c r="C8" s="1"/>
      <c r="D8" s="1"/>
      <c r="E8" s="1"/>
      <c r="F8" s="1"/>
      <c r="G8" s="1"/>
      <c r="H8" s="1"/>
      <c r="I8" s="1"/>
      <c r="J8" s="15" t="s">
        <v>65</v>
      </c>
      <c r="K8" s="6"/>
      <c r="L8" s="6"/>
      <c r="M8" s="6"/>
      <c r="N8" s="6"/>
      <c r="O8" s="6"/>
      <c r="P8" s="6"/>
    </row>
    <row r="9" customFormat="false" ht="26" hidden="false" customHeight="true" outlineLevel="0" collapsed="false">
      <c r="A9" s="8" t="s">
        <v>218</v>
      </c>
      <c r="B9" s="22" t="n">
        <v>0.07</v>
      </c>
      <c r="C9" s="1"/>
      <c r="D9" s="1"/>
      <c r="E9" s="1"/>
      <c r="F9" s="1"/>
      <c r="G9" s="1"/>
      <c r="H9" s="1"/>
      <c r="I9" s="1"/>
      <c r="J9" s="15" t="s">
        <v>68</v>
      </c>
      <c r="K9" s="6"/>
      <c r="L9" s="6"/>
      <c r="M9" s="6"/>
      <c r="N9" s="6"/>
      <c r="O9" s="6"/>
      <c r="P9" s="6"/>
    </row>
    <row r="10" customFormat="false" ht="23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25" hidden="false" customHeight="true" outlineLevel="0" collapsed="false">
      <c r="A11" s="7" t="s">
        <v>58</v>
      </c>
      <c r="B11" s="7" t="s">
        <v>158</v>
      </c>
      <c r="C11" s="7" t="s">
        <v>159</v>
      </c>
      <c r="D11" s="1"/>
      <c r="E11" s="1"/>
      <c r="F11" s="1"/>
      <c r="G11" s="1"/>
      <c r="H11" s="1"/>
      <c r="I11" s="1"/>
      <c r="J11" s="3"/>
      <c r="K11" s="3" t="s">
        <v>219</v>
      </c>
      <c r="L11" s="3" t="s">
        <v>219</v>
      </c>
      <c r="M11" s="3" t="s">
        <v>219</v>
      </c>
      <c r="N11" s="3" t="s">
        <v>219</v>
      </c>
      <c r="O11" s="3" t="s">
        <v>219</v>
      </c>
      <c r="P11" s="3" t="s">
        <v>219</v>
      </c>
    </row>
    <row r="12" customFormat="false" ht="25" hidden="false" customHeight="true" outlineLevel="0" collapsed="false">
      <c r="A12" s="8" t="s">
        <v>220</v>
      </c>
      <c r="B12" s="24" t="n">
        <f aca="false">AVERAGE(C25:C1024)</f>
        <v>0.018</v>
      </c>
      <c r="C12" s="24" t="n">
        <f aca="false">B6</f>
        <v>0.02</v>
      </c>
      <c r="D12" s="1"/>
      <c r="E12" s="1"/>
      <c r="F12" s="1"/>
      <c r="G12" s="1"/>
      <c r="H12" s="1"/>
      <c r="I12" s="1"/>
      <c r="J12" s="3" t="s">
        <v>219</v>
      </c>
      <c r="K12" s="3" t="s">
        <v>219</v>
      </c>
      <c r="L12" s="3" t="s">
        <v>219</v>
      </c>
      <c r="M12" s="3" t="s">
        <v>219</v>
      </c>
      <c r="N12" s="3" t="s">
        <v>219</v>
      </c>
      <c r="O12" s="3" t="s">
        <v>219</v>
      </c>
      <c r="P12" s="3" t="s">
        <v>219</v>
      </c>
    </row>
    <row r="13" customFormat="false" ht="26" hidden="false" customHeight="true" outlineLevel="0" collapsed="false">
      <c r="A13" s="8" t="s">
        <v>221</v>
      </c>
      <c r="B13" s="44" t="n">
        <f aca="false">AVERAGE(D25:D1024)</f>
        <v>1.08</v>
      </c>
      <c r="C13" s="44" t="n">
        <f aca="false">B6*B7*B8</f>
        <v>1.2</v>
      </c>
      <c r="D13" s="1"/>
      <c r="E13" s="1"/>
      <c r="F13" s="1"/>
      <c r="G13" s="1"/>
      <c r="H13" s="1"/>
      <c r="I13" s="1"/>
      <c r="J13" s="15" t="s">
        <v>63</v>
      </c>
      <c r="K13" s="6"/>
      <c r="L13" s="6"/>
      <c r="M13" s="6"/>
      <c r="N13" s="6"/>
      <c r="O13" s="6"/>
      <c r="P13" s="6"/>
    </row>
    <row r="14" customFormat="false" ht="26" hidden="false" customHeight="true" outlineLevel="0" collapsed="false">
      <c r="A14" s="8" t="s">
        <v>222</v>
      </c>
      <c r="B14" s="24" t="n">
        <f aca="false">AVERAGE(E25:E1024)</f>
        <v>0.05794</v>
      </c>
      <c r="C14" s="24" t="n">
        <f aca="false">(1-B6)*B9-B6*B8</f>
        <v>0.0566</v>
      </c>
      <c r="D14" s="1"/>
      <c r="E14" s="1"/>
      <c r="F14" s="1"/>
      <c r="G14" s="1"/>
      <c r="H14" s="1"/>
      <c r="I14" s="1"/>
      <c r="J14" s="15" t="s">
        <v>65</v>
      </c>
      <c r="K14" s="6"/>
      <c r="L14" s="6"/>
      <c r="M14" s="6"/>
      <c r="N14" s="6"/>
      <c r="O14" s="6"/>
      <c r="P14" s="6"/>
    </row>
    <row r="15" customFormat="false" ht="26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5" t="s">
        <v>68</v>
      </c>
      <c r="K15" s="6"/>
      <c r="L15" s="6"/>
      <c r="M15" s="6"/>
      <c r="N15" s="6"/>
      <c r="O15" s="6"/>
      <c r="P15" s="6"/>
    </row>
    <row r="16" customFormat="false" ht="23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3"/>
      <c r="K17" s="3" t="s">
        <v>223</v>
      </c>
      <c r="L17" s="3" t="s">
        <v>223</v>
      </c>
      <c r="M17" s="3" t="s">
        <v>223</v>
      </c>
      <c r="N17" s="3" t="s">
        <v>223</v>
      </c>
      <c r="O17" s="3" t="s">
        <v>223</v>
      </c>
      <c r="P17" s="3" t="s">
        <v>223</v>
      </c>
    </row>
    <row r="18" customFormat="false" ht="25" hidden="false" customHeight="true" outlineLevel="0" collapsed="false">
      <c r="A18" s="5"/>
      <c r="B18" s="5" t="s">
        <v>224</v>
      </c>
      <c r="C18" s="5" t="s">
        <v>224</v>
      </c>
      <c r="D18" s="5" t="s">
        <v>224</v>
      </c>
      <c r="E18" s="5" t="s">
        <v>224</v>
      </c>
      <c r="F18" s="5" t="s">
        <v>224</v>
      </c>
      <c r="G18" s="5" t="s">
        <v>224</v>
      </c>
      <c r="H18" s="5" t="s">
        <v>224</v>
      </c>
      <c r="I18" s="1"/>
      <c r="J18" s="3" t="s">
        <v>223</v>
      </c>
      <c r="K18" s="3" t="s">
        <v>223</v>
      </c>
      <c r="L18" s="3" t="s">
        <v>223</v>
      </c>
      <c r="M18" s="3" t="s">
        <v>223</v>
      </c>
      <c r="N18" s="3" t="s">
        <v>223</v>
      </c>
      <c r="O18" s="3" t="s">
        <v>223</v>
      </c>
      <c r="P18" s="3" t="s">
        <v>223</v>
      </c>
    </row>
    <row r="19" customFormat="false" ht="26" hidden="false" customHeight="true" outlineLevel="0" collapsed="false">
      <c r="A19" s="5" t="s">
        <v>224</v>
      </c>
      <c r="B19" s="5" t="s">
        <v>224</v>
      </c>
      <c r="C19" s="5" t="s">
        <v>224</v>
      </c>
      <c r="D19" s="5" t="s">
        <v>224</v>
      </c>
      <c r="E19" s="5" t="s">
        <v>224</v>
      </c>
      <c r="F19" s="5" t="s">
        <v>224</v>
      </c>
      <c r="G19" s="5" t="s">
        <v>224</v>
      </c>
      <c r="H19" s="5" t="s">
        <v>224</v>
      </c>
      <c r="I19" s="1"/>
      <c r="J19" s="15" t="s">
        <v>63</v>
      </c>
      <c r="K19" s="6"/>
      <c r="L19" s="6"/>
      <c r="M19" s="6"/>
      <c r="N19" s="6"/>
      <c r="O19" s="6"/>
      <c r="P19" s="6"/>
    </row>
    <row r="20" customFormat="false" ht="26" hidden="false" customHeight="true" outlineLevel="0" collapsed="false">
      <c r="A20" s="5" t="s">
        <v>224</v>
      </c>
      <c r="B20" s="5" t="s">
        <v>224</v>
      </c>
      <c r="C20" s="5" t="s">
        <v>224</v>
      </c>
      <c r="D20" s="5" t="s">
        <v>224</v>
      </c>
      <c r="E20" s="5" t="s">
        <v>224</v>
      </c>
      <c r="F20" s="5" t="s">
        <v>224</v>
      </c>
      <c r="G20" s="5" t="s">
        <v>224</v>
      </c>
      <c r="H20" s="5" t="s">
        <v>224</v>
      </c>
      <c r="I20" s="1"/>
      <c r="J20" s="15" t="s">
        <v>65</v>
      </c>
      <c r="K20" s="6"/>
      <c r="L20" s="6"/>
      <c r="M20" s="6"/>
      <c r="N20" s="6"/>
      <c r="O20" s="6"/>
      <c r="P20" s="6"/>
    </row>
    <row r="21" customFormat="false" ht="26" hidden="false" customHeight="true" outlineLevel="0" collapsed="false">
      <c r="A21" s="5" t="s">
        <v>224</v>
      </c>
      <c r="B21" s="5" t="s">
        <v>224</v>
      </c>
      <c r="C21" s="5" t="s">
        <v>224</v>
      </c>
      <c r="D21" s="5" t="s">
        <v>224</v>
      </c>
      <c r="E21" s="5" t="s">
        <v>224</v>
      </c>
      <c r="F21" s="5" t="s">
        <v>224</v>
      </c>
      <c r="G21" s="5" t="s">
        <v>224</v>
      </c>
      <c r="H21" s="5" t="s">
        <v>224</v>
      </c>
      <c r="I21" s="1"/>
      <c r="J21" s="15" t="s">
        <v>68</v>
      </c>
      <c r="K21" s="6"/>
      <c r="L21" s="6"/>
      <c r="M21" s="6"/>
      <c r="N21" s="6"/>
      <c r="O21" s="6"/>
      <c r="P21" s="6"/>
    </row>
    <row r="22" customFormat="false" ht="23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23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28" hidden="false" customHeight="true" outlineLevel="0" collapsed="false">
      <c r="A24" s="7" t="s">
        <v>74</v>
      </c>
      <c r="B24" s="7" t="s">
        <v>225</v>
      </c>
      <c r="C24" s="7" t="s">
        <v>226</v>
      </c>
      <c r="D24" s="7" t="s">
        <v>227</v>
      </c>
      <c r="E24" s="7" t="s">
        <v>228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23" hidden="false" customHeight="true" outlineLevel="0" collapsed="false">
      <c r="A25" s="1" t="n">
        <v>1</v>
      </c>
      <c r="B25" s="27" t="n">
        <v>0.515342832426541</v>
      </c>
      <c r="C25" s="9" t="n">
        <f aca="false">IF(B25&lt;$B$6,1,0)</f>
        <v>0</v>
      </c>
      <c r="D25" s="9" t="n">
        <f aca="false">$B$7*$B$8*C25</f>
        <v>0</v>
      </c>
      <c r="E25" s="24" t="n">
        <f aca="false">(1-C25)*$B$9-C25*$B$8</f>
        <v>0.07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23" hidden="false" customHeight="true" outlineLevel="0" collapsed="false">
      <c r="A26" s="1" t="n">
        <v>2</v>
      </c>
      <c r="B26" s="27" t="n">
        <v>0.264018984162249</v>
      </c>
      <c r="C26" s="9" t="n">
        <f aca="false">IF(B26&lt;$B$6,1,0)</f>
        <v>0</v>
      </c>
      <c r="D26" s="9" t="n">
        <f aca="false">$B$7*$B$8*C26</f>
        <v>0</v>
      </c>
      <c r="E26" s="24" t="n">
        <f aca="false">(1-C26)*$B$9-C26*$B$8</f>
        <v>0.07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23" hidden="false" customHeight="true" outlineLevel="0" collapsed="false">
      <c r="A27" s="1" t="n">
        <v>3</v>
      </c>
      <c r="B27" s="27" t="n">
        <v>0.435486863716505</v>
      </c>
      <c r="C27" s="9" t="n">
        <f aca="false">IF(B27&lt;$B$6,1,0)</f>
        <v>0</v>
      </c>
      <c r="D27" s="9" t="n">
        <f aca="false">$B$7*$B$8*C27</f>
        <v>0</v>
      </c>
      <c r="E27" s="24" t="n">
        <f aca="false">(1-C27)*$B$9-C27*$B$8</f>
        <v>0.07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23" hidden="false" customHeight="true" outlineLevel="0" collapsed="false">
      <c r="A28" s="1" t="n">
        <v>4</v>
      </c>
      <c r="B28" s="27" t="n">
        <v>0.00770191301126033</v>
      </c>
      <c r="C28" s="9" t="n">
        <f aca="false">IF(B28&lt;$B$6,1,0)</f>
        <v>1</v>
      </c>
      <c r="D28" s="9" t="n">
        <f aca="false">$B$7*$B$8*C28</f>
        <v>60</v>
      </c>
      <c r="E28" s="24" t="n">
        <f aca="false">(1-C28)*$B$9-C28*$B$8</f>
        <v>-0.6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23" hidden="false" customHeight="true" outlineLevel="0" collapsed="false">
      <c r="A29" s="1" t="n">
        <v>5</v>
      </c>
      <c r="B29" s="27" t="n">
        <v>0.262629264849238</v>
      </c>
      <c r="C29" s="9" t="n">
        <f aca="false">IF(B29&lt;$B$6,1,0)</f>
        <v>0</v>
      </c>
      <c r="D29" s="9" t="n">
        <f aca="false">$B$7*$B$8*C29</f>
        <v>0</v>
      </c>
      <c r="E29" s="24" t="n">
        <f aca="false">(1-C29)*$B$9-C29*$B$8</f>
        <v>0.07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23" hidden="false" customHeight="true" outlineLevel="0" collapsed="false">
      <c r="A30" s="1" t="n">
        <v>6</v>
      </c>
      <c r="B30" s="27" t="n">
        <v>0.212947374791838</v>
      </c>
      <c r="C30" s="9" t="n">
        <f aca="false">IF(B30&lt;$B$6,1,0)</f>
        <v>0</v>
      </c>
      <c r="D30" s="9" t="n">
        <f aca="false">$B$7*$B$8*C30</f>
        <v>0</v>
      </c>
      <c r="E30" s="24" t="n">
        <f aca="false">(1-C30)*$B$9-C30*$B$8</f>
        <v>0.07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23" hidden="false" customHeight="true" outlineLevel="0" collapsed="false">
      <c r="A31" s="1" t="n">
        <v>7</v>
      </c>
      <c r="B31" s="27" t="n">
        <v>0.464899581274949</v>
      </c>
      <c r="C31" s="9" t="n">
        <f aca="false">IF(B31&lt;$B$6,1,0)</f>
        <v>0</v>
      </c>
      <c r="D31" s="9" t="n">
        <f aca="false">$B$7*$B$8*C31</f>
        <v>0</v>
      </c>
      <c r="E31" s="24" t="n">
        <f aca="false">(1-C31)*$B$9-C31*$B$8</f>
        <v>0.07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23" hidden="false" customHeight="true" outlineLevel="0" collapsed="false">
      <c r="A32" s="1" t="n">
        <v>8</v>
      </c>
      <c r="B32" s="27" t="n">
        <v>0.211395881255157</v>
      </c>
      <c r="C32" s="9" t="n">
        <f aca="false">IF(B32&lt;$B$6,1,0)</f>
        <v>0</v>
      </c>
      <c r="D32" s="9" t="n">
        <f aca="false">$B$7*$B$8*C32</f>
        <v>0</v>
      </c>
      <c r="E32" s="24" t="n">
        <f aca="false">(1-C32)*$B$9-C32*$B$8</f>
        <v>0.07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23" hidden="false" customHeight="true" outlineLevel="0" collapsed="false">
      <c r="A33" s="1" t="n">
        <v>9</v>
      </c>
      <c r="B33" s="27" t="n">
        <v>0.9651204374386</v>
      </c>
      <c r="C33" s="9" t="n">
        <f aca="false">IF(B33&lt;$B$6,1,0)</f>
        <v>0</v>
      </c>
      <c r="D33" s="9" t="n">
        <f aca="false">$B$7*$B$8*C33</f>
        <v>0</v>
      </c>
      <c r="E33" s="24" t="n">
        <f aca="false">(1-C33)*$B$9-C33*$B$8</f>
        <v>0.07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23" hidden="false" customHeight="true" outlineLevel="0" collapsed="false">
      <c r="A34" s="1" t="n">
        <v>10</v>
      </c>
      <c r="B34" s="27" t="n">
        <v>0.332001682021655</v>
      </c>
      <c r="C34" s="9" t="n">
        <f aca="false">IF(B34&lt;$B$6,1,0)</f>
        <v>0</v>
      </c>
      <c r="D34" s="9" t="n">
        <f aca="false">$B$7*$B$8*C34</f>
        <v>0</v>
      </c>
      <c r="E34" s="24" t="n">
        <f aca="false">(1-C34)*$B$9-C34*$B$8</f>
        <v>0.07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23" hidden="false" customHeight="true" outlineLevel="0" collapsed="false">
      <c r="A35" s="1" t="n">
        <v>11</v>
      </c>
      <c r="B35" s="27" t="n">
        <v>0.335641292273067</v>
      </c>
      <c r="C35" s="9" t="n">
        <f aca="false">IF(B35&lt;$B$6,1,0)</f>
        <v>0</v>
      </c>
      <c r="D35" s="9" t="n">
        <f aca="false">$B$7*$B$8*C35</f>
        <v>0</v>
      </c>
      <c r="E35" s="24" t="n">
        <f aca="false">(1-C35)*$B$9-C35*$B$8</f>
        <v>0.07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23" hidden="false" customHeight="true" outlineLevel="0" collapsed="false">
      <c r="A36" s="1" t="n">
        <v>12</v>
      </c>
      <c r="B36" s="27" t="n">
        <v>0.557895023492165</v>
      </c>
      <c r="C36" s="9" t="n">
        <f aca="false">IF(B36&lt;$B$6,1,0)</f>
        <v>0</v>
      </c>
      <c r="D36" s="9" t="n">
        <f aca="false">$B$7*$B$8*C36</f>
        <v>0</v>
      </c>
      <c r="E36" s="24" t="n">
        <f aca="false">(1-C36)*$B$9-C36*$B$8</f>
        <v>0.07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23" hidden="false" customHeight="true" outlineLevel="0" collapsed="false">
      <c r="A37" s="1" t="n">
        <v>13</v>
      </c>
      <c r="B37" s="27" t="n">
        <v>0.449852492543869</v>
      </c>
      <c r="C37" s="9" t="n">
        <f aca="false">IF(B37&lt;$B$6,1,0)</f>
        <v>0</v>
      </c>
      <c r="D37" s="9" t="n">
        <f aca="false">$B$7*$B$8*C37</f>
        <v>0</v>
      </c>
      <c r="E37" s="24" t="n">
        <f aca="false">(1-C37)*$B$9-C37*$B$8</f>
        <v>0.07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23" hidden="false" customHeight="true" outlineLevel="0" collapsed="false">
      <c r="A38" s="1" t="n">
        <v>14</v>
      </c>
      <c r="B38" s="27" t="n">
        <v>0.956025779829361</v>
      </c>
      <c r="C38" s="9" t="n">
        <f aca="false">IF(B38&lt;$B$6,1,0)</f>
        <v>0</v>
      </c>
      <c r="D38" s="9" t="n">
        <f aca="false">$B$7*$B$8*C38</f>
        <v>0</v>
      </c>
      <c r="E38" s="24" t="n">
        <f aca="false">(1-C38)*$B$9-C38*$B$8</f>
        <v>0.07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23" hidden="false" customHeight="true" outlineLevel="0" collapsed="false">
      <c r="A39" s="1" t="n">
        <v>15</v>
      </c>
      <c r="B39" s="27" t="n">
        <v>0.047044663107954</v>
      </c>
      <c r="C39" s="9" t="n">
        <f aca="false">IF(B39&lt;$B$6,1,0)</f>
        <v>0</v>
      </c>
      <c r="D39" s="9" t="n">
        <f aca="false">$B$7*$B$8*C39</f>
        <v>0</v>
      </c>
      <c r="E39" s="24" t="n">
        <f aca="false">(1-C39)*$B$9-C39*$B$8</f>
        <v>0.07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23" hidden="false" customHeight="true" outlineLevel="0" collapsed="false">
      <c r="A40" s="1" t="n">
        <v>16</v>
      </c>
      <c r="B40" s="27" t="n">
        <v>0.253733963822015</v>
      </c>
      <c r="C40" s="9" t="n">
        <f aca="false">IF(B40&lt;$B$6,1,0)</f>
        <v>0</v>
      </c>
      <c r="D40" s="9" t="n">
        <f aca="false">$B$7*$B$8*C40</f>
        <v>0</v>
      </c>
      <c r="E40" s="24" t="n">
        <f aca="false">(1-C40)*$B$9-C40*$B$8</f>
        <v>0.07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23" hidden="false" customHeight="true" outlineLevel="0" collapsed="false">
      <c r="A41" s="1" t="n">
        <v>17</v>
      </c>
      <c r="B41" s="27" t="n">
        <v>0.762005035649054</v>
      </c>
      <c r="C41" s="9" t="n">
        <f aca="false">IF(B41&lt;$B$6,1,0)</f>
        <v>0</v>
      </c>
      <c r="D41" s="9" t="n">
        <f aca="false">$B$7*$B$8*C41</f>
        <v>0</v>
      </c>
      <c r="E41" s="24" t="n">
        <f aca="false">(1-C41)*$B$9-C41*$B$8</f>
        <v>0.07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23" hidden="false" customHeight="true" outlineLevel="0" collapsed="false">
      <c r="A42" s="1" t="n">
        <v>18</v>
      </c>
      <c r="B42" s="27" t="n">
        <v>0.667837937944569</v>
      </c>
      <c r="C42" s="9" t="n">
        <f aca="false">IF(B42&lt;$B$6,1,0)</f>
        <v>0</v>
      </c>
      <c r="D42" s="9" t="n">
        <f aca="false">$B$7*$B$8*C42</f>
        <v>0</v>
      </c>
      <c r="E42" s="24" t="n">
        <f aca="false">(1-C42)*$B$9-C42*$B$8</f>
        <v>0.07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23" hidden="false" customHeight="true" outlineLevel="0" collapsed="false">
      <c r="A43" s="1" t="n">
        <v>19</v>
      </c>
      <c r="B43" s="27" t="n">
        <v>0.179531379952095</v>
      </c>
      <c r="C43" s="9" t="n">
        <f aca="false">IF(B43&lt;$B$6,1,0)</f>
        <v>0</v>
      </c>
      <c r="D43" s="9" t="n">
        <f aca="false">$B$7*$B$8*C43</f>
        <v>0</v>
      </c>
      <c r="E43" s="24" t="n">
        <f aca="false">(1-C43)*$B$9-C43*$B$8</f>
        <v>0.07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23" hidden="false" customHeight="true" outlineLevel="0" collapsed="false">
      <c r="A44" s="1" t="n">
        <v>20</v>
      </c>
      <c r="B44" s="27" t="n">
        <v>0.706088958424516</v>
      </c>
      <c r="C44" s="9" t="n">
        <f aca="false">IF(B44&lt;$B$6,1,0)</f>
        <v>0</v>
      </c>
      <c r="D44" s="9" t="n">
        <f aca="false">$B$7*$B$8*C44</f>
        <v>0</v>
      </c>
      <c r="E44" s="24" t="n">
        <f aca="false">(1-C44)*$B$9-C44*$B$8</f>
        <v>0.07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23" hidden="false" customHeight="true" outlineLevel="0" collapsed="false">
      <c r="A45" s="1" t="n">
        <v>21</v>
      </c>
      <c r="B45" s="27" t="n">
        <v>0.959395764279179</v>
      </c>
      <c r="C45" s="9" t="n">
        <f aca="false">IF(B45&lt;$B$6,1,0)</f>
        <v>0</v>
      </c>
      <c r="D45" s="9" t="n">
        <f aca="false">$B$7*$B$8*C45</f>
        <v>0</v>
      </c>
      <c r="E45" s="24" t="n">
        <f aca="false">(1-C45)*$B$9-C45*$B$8</f>
        <v>0.07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21" t="n">
        <v>22</v>
      </c>
      <c r="B46" s="27" t="n">
        <v>0.470410997630097</v>
      </c>
      <c r="C46" s="9" t="n">
        <f aca="false">IF(B46&lt;$B$6,1,0)</f>
        <v>0</v>
      </c>
      <c r="D46" s="9" t="n">
        <f aca="false">$B$7*$B$8*C46</f>
        <v>0</v>
      </c>
      <c r="E46" s="24" t="n">
        <f aca="false">(1-C46)*$B$9-C46*$B$8</f>
        <v>0.07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customFormat="false" ht="15" hidden="false" customHeight="false" outlineLevel="0" collapsed="false">
      <c r="A47" s="21" t="n">
        <v>23</v>
      </c>
      <c r="B47" s="27" t="n">
        <v>0.101704433909617</v>
      </c>
      <c r="C47" s="9" t="n">
        <f aca="false">IF(B47&lt;$B$6,1,0)</f>
        <v>0</v>
      </c>
      <c r="D47" s="9" t="n">
        <f aca="false">$B$7*$B$8*C47</f>
        <v>0</v>
      </c>
      <c r="E47" s="24" t="n">
        <f aca="false">(1-C47)*$B$9-C47*$B$8</f>
        <v>0.07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customFormat="false" ht="15" hidden="false" customHeight="false" outlineLevel="0" collapsed="false">
      <c r="A48" s="21" t="n">
        <v>24</v>
      </c>
      <c r="B48" s="27" t="n">
        <v>0.808727602590807</v>
      </c>
      <c r="C48" s="9" t="n">
        <f aca="false">IF(B48&lt;$B$6,1,0)</f>
        <v>0</v>
      </c>
      <c r="D48" s="9" t="n">
        <f aca="false">$B$7*$B$8*C48</f>
        <v>0</v>
      </c>
      <c r="E48" s="24" t="n">
        <f aca="false">(1-C48)*$B$9-C48*$B$8</f>
        <v>0.07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customFormat="false" ht="15" hidden="false" customHeight="false" outlineLevel="0" collapsed="false">
      <c r="A49" s="21" t="n">
        <v>25</v>
      </c>
      <c r="B49" s="27" t="n">
        <v>0.548576659406535</v>
      </c>
      <c r="C49" s="9" t="n">
        <f aca="false">IF(B49&lt;$B$6,1,0)</f>
        <v>0</v>
      </c>
      <c r="D49" s="9" t="n">
        <f aca="false">$B$7*$B$8*C49</f>
        <v>0</v>
      </c>
      <c r="E49" s="24" t="n">
        <f aca="false">(1-C49)*$B$9-C49*$B$8</f>
        <v>0.07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customFormat="false" ht="15" hidden="false" customHeight="false" outlineLevel="0" collapsed="false">
      <c r="A50" s="21" t="n">
        <v>26</v>
      </c>
      <c r="B50" s="27" t="n">
        <v>0.799872859963216</v>
      </c>
      <c r="C50" s="9" t="n">
        <f aca="false">IF(B50&lt;$B$6,1,0)</f>
        <v>0</v>
      </c>
      <c r="D50" s="9" t="n">
        <f aca="false">$B$7*$B$8*C50</f>
        <v>0</v>
      </c>
      <c r="E50" s="24" t="n">
        <f aca="false">(1-C50)*$B$9-C50*$B$8</f>
        <v>0.07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customFormat="false" ht="15" hidden="false" customHeight="false" outlineLevel="0" collapsed="false">
      <c r="A51" s="21" t="n">
        <v>27</v>
      </c>
      <c r="B51" s="27" t="n">
        <v>0.608104468672536</v>
      </c>
      <c r="C51" s="9" t="n">
        <f aca="false">IF(B51&lt;$B$6,1,0)</f>
        <v>0</v>
      </c>
      <c r="D51" s="9" t="n">
        <f aca="false">$B$7*$B$8*C51</f>
        <v>0</v>
      </c>
      <c r="E51" s="24" t="n">
        <f aca="false">(1-C51)*$B$9-C51*$B$8</f>
        <v>0.07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customFormat="false" ht="15" hidden="false" customHeight="false" outlineLevel="0" collapsed="false">
      <c r="A52" s="21" t="n">
        <v>28</v>
      </c>
      <c r="B52" s="27" t="n">
        <v>0.326591350254603</v>
      </c>
      <c r="C52" s="9" t="n">
        <f aca="false">IF(B52&lt;$B$6,1,0)</f>
        <v>0</v>
      </c>
      <c r="D52" s="9" t="n">
        <f aca="false">$B$7*$B$8*C52</f>
        <v>0</v>
      </c>
      <c r="E52" s="24" t="n">
        <f aca="false">(1-C52)*$B$9-C52*$B$8</f>
        <v>0.07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customFormat="false" ht="15" hidden="false" customHeight="false" outlineLevel="0" collapsed="false">
      <c r="A53" s="21" t="n">
        <v>29</v>
      </c>
      <c r="B53" s="27" t="n">
        <v>0.703156739356928</v>
      </c>
      <c r="C53" s="9" t="n">
        <f aca="false">IF(B53&lt;$B$6,1,0)</f>
        <v>0</v>
      </c>
      <c r="D53" s="9" t="n">
        <f aca="false">$B$7*$B$8*C53</f>
        <v>0</v>
      </c>
      <c r="E53" s="24" t="n">
        <f aca="false">(1-C53)*$B$9-C53*$B$8</f>
        <v>0.07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customFormat="false" ht="15" hidden="false" customHeight="false" outlineLevel="0" collapsed="false">
      <c r="A54" s="21" t="n">
        <v>30</v>
      </c>
      <c r="B54" s="27" t="n">
        <v>0.207452286616899</v>
      </c>
      <c r="C54" s="9" t="n">
        <f aca="false">IF(B54&lt;$B$6,1,0)</f>
        <v>0</v>
      </c>
      <c r="D54" s="9" t="n">
        <f aca="false">$B$7*$B$8*C54</f>
        <v>0</v>
      </c>
      <c r="E54" s="24" t="n">
        <f aca="false">(1-C54)*$B$9-C54*$B$8</f>
        <v>0.07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customFormat="false" ht="15" hidden="false" customHeight="false" outlineLevel="0" collapsed="false">
      <c r="A55" s="21" t="n">
        <v>31</v>
      </c>
      <c r="B55" s="27" t="n">
        <v>0.75325519067701</v>
      </c>
      <c r="C55" s="9" t="n">
        <f aca="false">IF(B55&lt;$B$6,1,0)</f>
        <v>0</v>
      </c>
      <c r="D55" s="9" t="n">
        <f aca="false">$B$7*$B$8*C55</f>
        <v>0</v>
      </c>
      <c r="E55" s="24" t="n">
        <f aca="false">(1-C55)*$B$9-C55*$B$8</f>
        <v>0.07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customFormat="false" ht="15" hidden="false" customHeight="false" outlineLevel="0" collapsed="false">
      <c r="A56" s="21" t="n">
        <v>32</v>
      </c>
      <c r="B56" s="27" t="n">
        <v>0.332135846023448</v>
      </c>
      <c r="C56" s="9" t="n">
        <f aca="false">IF(B56&lt;$B$6,1,0)</f>
        <v>0</v>
      </c>
      <c r="D56" s="9" t="n">
        <f aca="false">$B$7*$B$8*C56</f>
        <v>0</v>
      </c>
      <c r="E56" s="24" t="n">
        <f aca="false">(1-C56)*$B$9-C56*$B$8</f>
        <v>0.07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customFormat="false" ht="15" hidden="false" customHeight="false" outlineLevel="0" collapsed="false">
      <c r="A57" s="21" t="n">
        <v>33</v>
      </c>
      <c r="B57" s="27" t="n">
        <v>0.654976376215927</v>
      </c>
      <c r="C57" s="9" t="n">
        <f aca="false">IF(B57&lt;$B$6,1,0)</f>
        <v>0</v>
      </c>
      <c r="D57" s="9" t="n">
        <f aca="false">$B$7*$B$8*C57</f>
        <v>0</v>
      </c>
      <c r="E57" s="24" t="n">
        <f aca="false">(1-C57)*$B$9-C57*$B$8</f>
        <v>0.07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customFormat="false" ht="15" hidden="false" customHeight="false" outlineLevel="0" collapsed="false">
      <c r="A58" s="21" t="n">
        <v>34</v>
      </c>
      <c r="B58" s="27" t="n">
        <v>0.788495013141073</v>
      </c>
      <c r="C58" s="9" t="n">
        <f aca="false">IF(B58&lt;$B$6,1,0)</f>
        <v>0</v>
      </c>
      <c r="D58" s="9" t="n">
        <f aca="false">$B$7*$B$8*C58</f>
        <v>0</v>
      </c>
      <c r="E58" s="24" t="n">
        <f aca="false">(1-C58)*$B$9-C58*$B$8</f>
        <v>0.07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customFormat="false" ht="15" hidden="false" customHeight="false" outlineLevel="0" collapsed="false">
      <c r="A59" s="21" t="n">
        <v>35</v>
      </c>
      <c r="B59" s="27" t="n">
        <v>0.897622841759585</v>
      </c>
      <c r="C59" s="9" t="n">
        <f aca="false">IF(B59&lt;$B$6,1,0)</f>
        <v>0</v>
      </c>
      <c r="D59" s="9" t="n">
        <f aca="false">$B$7*$B$8*C59</f>
        <v>0</v>
      </c>
      <c r="E59" s="24" t="n">
        <f aca="false">(1-C59)*$B$9-C59*$B$8</f>
        <v>0.07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customFormat="false" ht="15" hidden="false" customHeight="false" outlineLevel="0" collapsed="false">
      <c r="A60" s="21" t="n">
        <v>36</v>
      </c>
      <c r="B60" s="27" t="n">
        <v>0.896554069709964</v>
      </c>
      <c r="C60" s="9" t="n">
        <f aca="false">IF(B60&lt;$B$6,1,0)</f>
        <v>0</v>
      </c>
      <c r="D60" s="9" t="n">
        <f aca="false">$B$7*$B$8*C60</f>
        <v>0</v>
      </c>
      <c r="E60" s="24" t="n">
        <f aca="false">(1-C60)*$B$9-C60*$B$8</f>
        <v>0.07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customFormat="false" ht="15" hidden="false" customHeight="false" outlineLevel="0" collapsed="false">
      <c r="A61" s="21" t="n">
        <v>37</v>
      </c>
      <c r="B61" s="27" t="n">
        <v>0.898758174735121</v>
      </c>
      <c r="C61" s="9" t="n">
        <f aca="false">IF(B61&lt;$B$6,1,0)</f>
        <v>0</v>
      </c>
      <c r="D61" s="9" t="n">
        <f aca="false">$B$7*$B$8*C61</f>
        <v>0</v>
      </c>
      <c r="E61" s="24" t="n">
        <f aca="false">(1-C61)*$B$9-C61*$B$8</f>
        <v>0.07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customFormat="false" ht="15" hidden="false" customHeight="false" outlineLevel="0" collapsed="false">
      <c r="A62" s="21" t="n">
        <v>38</v>
      </c>
      <c r="B62" s="27" t="n">
        <v>0.686675174743868</v>
      </c>
      <c r="C62" s="9" t="n">
        <f aca="false">IF(B62&lt;$B$6,1,0)</f>
        <v>0</v>
      </c>
      <c r="D62" s="9" t="n">
        <f aca="false">$B$7*$B$8*C62</f>
        <v>0</v>
      </c>
      <c r="E62" s="24" t="n">
        <f aca="false">(1-C62)*$B$9-C62*$B$8</f>
        <v>0.07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customFormat="false" ht="15" hidden="false" customHeight="false" outlineLevel="0" collapsed="false">
      <c r="A63" s="21" t="n">
        <v>39</v>
      </c>
      <c r="B63" s="27" t="n">
        <v>0.231114734313451</v>
      </c>
      <c r="C63" s="9" t="n">
        <f aca="false">IF(B63&lt;$B$6,1,0)</f>
        <v>0</v>
      </c>
      <c r="D63" s="9" t="n">
        <f aca="false">$B$7*$B$8*C63</f>
        <v>0</v>
      </c>
      <c r="E63" s="24" t="n">
        <f aca="false">(1-C63)*$B$9-C63*$B$8</f>
        <v>0.07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customFormat="false" ht="15" hidden="false" customHeight="false" outlineLevel="0" collapsed="false">
      <c r="A64" s="21" t="n">
        <v>40</v>
      </c>
      <c r="B64" s="27" t="n">
        <v>0.489007293363102</v>
      </c>
      <c r="C64" s="9" t="n">
        <f aca="false">IF(B64&lt;$B$6,1,0)</f>
        <v>0</v>
      </c>
      <c r="D64" s="9" t="n">
        <f aca="false">$B$7*$B$8*C64</f>
        <v>0</v>
      </c>
      <c r="E64" s="24" t="n">
        <f aca="false">(1-C64)*$B$9-C64*$B$8</f>
        <v>0.07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customFormat="false" ht="15" hidden="false" customHeight="false" outlineLevel="0" collapsed="false">
      <c r="A65" s="21" t="n">
        <v>41</v>
      </c>
      <c r="B65" s="27" t="n">
        <v>0.100859413738362</v>
      </c>
      <c r="C65" s="9" t="n">
        <f aca="false">IF(B65&lt;$B$6,1,0)</f>
        <v>0</v>
      </c>
      <c r="D65" s="9" t="n">
        <f aca="false">$B$7*$B$8*C65</f>
        <v>0</v>
      </c>
      <c r="E65" s="24" t="n">
        <f aca="false">(1-C65)*$B$9-C65*$B$8</f>
        <v>0.07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customFormat="false" ht="15" hidden="false" customHeight="false" outlineLevel="0" collapsed="false">
      <c r="A66" s="21" t="n">
        <v>42</v>
      </c>
      <c r="B66" s="27" t="n">
        <v>0.251527044572867</v>
      </c>
      <c r="C66" s="9" t="n">
        <f aca="false">IF(B66&lt;$B$6,1,0)</f>
        <v>0</v>
      </c>
      <c r="D66" s="9" t="n">
        <f aca="false">$B$7*$B$8*C66</f>
        <v>0</v>
      </c>
      <c r="E66" s="24" t="n">
        <f aca="false">(1-C66)*$B$9-C66*$B$8</f>
        <v>0.07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customFormat="false" ht="15" hidden="false" customHeight="false" outlineLevel="0" collapsed="false">
      <c r="A67" s="21" t="n">
        <v>43</v>
      </c>
      <c r="B67" s="27" t="n">
        <v>0.289741848944686</v>
      </c>
      <c r="C67" s="9" t="n">
        <f aca="false">IF(B67&lt;$B$6,1,0)</f>
        <v>0</v>
      </c>
      <c r="D67" s="9" t="n">
        <f aca="false">$B$7*$B$8*C67</f>
        <v>0</v>
      </c>
      <c r="E67" s="24" t="n">
        <f aca="false">(1-C67)*$B$9-C67*$B$8</f>
        <v>0.07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customFormat="false" ht="15" hidden="false" customHeight="false" outlineLevel="0" collapsed="false">
      <c r="A68" s="21" t="n">
        <v>44</v>
      </c>
      <c r="B68" s="27" t="n">
        <v>0.786988850799389</v>
      </c>
      <c r="C68" s="9" t="n">
        <f aca="false">IF(B68&lt;$B$6,1,0)</f>
        <v>0</v>
      </c>
      <c r="D68" s="9" t="n">
        <f aca="false">$B$7*$B$8*C68</f>
        <v>0</v>
      </c>
      <c r="E68" s="24" t="n">
        <f aca="false">(1-C68)*$B$9-C68*$B$8</f>
        <v>0.07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customFormat="false" ht="15" hidden="false" customHeight="false" outlineLevel="0" collapsed="false">
      <c r="A69" s="21" t="n">
        <v>45</v>
      </c>
      <c r="B69" s="27" t="n">
        <v>0.852751050028019</v>
      </c>
      <c r="C69" s="9" t="n">
        <f aca="false">IF(B69&lt;$B$6,1,0)</f>
        <v>0</v>
      </c>
      <c r="D69" s="9" t="n">
        <f aca="false">$B$7*$B$8*C69</f>
        <v>0</v>
      </c>
      <c r="E69" s="24" t="n">
        <f aca="false">(1-C69)*$B$9-C69*$B$8</f>
        <v>0.07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customFormat="false" ht="15" hidden="false" customHeight="false" outlineLevel="0" collapsed="false">
      <c r="A70" s="21" t="n">
        <v>46</v>
      </c>
      <c r="B70" s="27" t="n">
        <v>0.677422084496357</v>
      </c>
      <c r="C70" s="9" t="n">
        <f aca="false">IF(B70&lt;$B$6,1,0)</f>
        <v>0</v>
      </c>
      <c r="D70" s="9" t="n">
        <f aca="false">$B$7*$B$8*C70</f>
        <v>0</v>
      </c>
      <c r="E70" s="24" t="n">
        <f aca="false">(1-C70)*$B$9-C70*$B$8</f>
        <v>0.07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customFormat="false" ht="15" hidden="false" customHeight="false" outlineLevel="0" collapsed="false">
      <c r="A71" s="21" t="n">
        <v>47</v>
      </c>
      <c r="B71" s="27" t="n">
        <v>0.231070494628511</v>
      </c>
      <c r="C71" s="9" t="n">
        <f aca="false">IF(B71&lt;$B$6,1,0)</f>
        <v>0</v>
      </c>
      <c r="D71" s="9" t="n">
        <f aca="false">$B$7*$B$8*C71</f>
        <v>0</v>
      </c>
      <c r="E71" s="24" t="n">
        <f aca="false">(1-C71)*$B$9-C71*$B$8</f>
        <v>0.07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customFormat="false" ht="15" hidden="false" customHeight="false" outlineLevel="0" collapsed="false">
      <c r="A72" s="21" t="n">
        <v>48</v>
      </c>
      <c r="B72" s="27" t="n">
        <v>0.850945719634183</v>
      </c>
      <c r="C72" s="9" t="n">
        <f aca="false">IF(B72&lt;$B$6,1,0)</f>
        <v>0</v>
      </c>
      <c r="D72" s="9" t="n">
        <f aca="false">$B$7*$B$8*C72</f>
        <v>0</v>
      </c>
      <c r="E72" s="24" t="n">
        <f aca="false">(1-C72)*$B$9-C72*$B$8</f>
        <v>0.07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customFormat="false" ht="15" hidden="false" customHeight="false" outlineLevel="0" collapsed="false">
      <c r="A73" s="21" t="n">
        <v>49</v>
      </c>
      <c r="B73" s="27" t="n">
        <v>0.659848284791224</v>
      </c>
      <c r="C73" s="9" t="n">
        <f aca="false">IF(B73&lt;$B$6,1,0)</f>
        <v>0</v>
      </c>
      <c r="D73" s="9" t="n">
        <f aca="false">$B$7*$B$8*C73</f>
        <v>0</v>
      </c>
      <c r="E73" s="24" t="n">
        <f aca="false">(1-C73)*$B$9-C73*$B$8</f>
        <v>0.07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customFormat="false" ht="15" hidden="false" customHeight="false" outlineLevel="0" collapsed="false">
      <c r="A74" s="21" t="n">
        <v>50</v>
      </c>
      <c r="B74" s="27" t="n">
        <v>0.202116308384575</v>
      </c>
      <c r="C74" s="9" t="n">
        <f aca="false">IF(B74&lt;$B$6,1,0)</f>
        <v>0</v>
      </c>
      <c r="D74" s="9" t="n">
        <f aca="false">$B$7*$B$8*C74</f>
        <v>0</v>
      </c>
      <c r="E74" s="24" t="n">
        <f aca="false">(1-C74)*$B$9-C74*$B$8</f>
        <v>0.07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customFormat="false" ht="15" hidden="false" customHeight="false" outlineLevel="0" collapsed="false">
      <c r="A75" s="21" t="n">
        <v>51</v>
      </c>
      <c r="B75" s="27" t="n">
        <v>0.884088031365536</v>
      </c>
      <c r="C75" s="9" t="n">
        <f aca="false">IF(B75&lt;$B$6,1,0)</f>
        <v>0</v>
      </c>
      <c r="D75" s="9" t="n">
        <f aca="false">$B$7*$B$8*C75</f>
        <v>0</v>
      </c>
      <c r="E75" s="24" t="n">
        <f aca="false">(1-C75)*$B$9-C75*$B$8</f>
        <v>0.07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customFormat="false" ht="15" hidden="false" customHeight="false" outlineLevel="0" collapsed="false">
      <c r="A76" s="21" t="n">
        <v>52</v>
      </c>
      <c r="B76" s="27" t="n">
        <v>0.866282915812917</v>
      </c>
      <c r="C76" s="9" t="n">
        <f aca="false">IF(B76&lt;$B$6,1,0)</f>
        <v>0</v>
      </c>
      <c r="D76" s="9" t="n">
        <f aca="false">$B$7*$B$8*C76</f>
        <v>0</v>
      </c>
      <c r="E76" s="24" t="n">
        <f aca="false">(1-C76)*$B$9-C76*$B$8</f>
        <v>0.07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customFormat="false" ht="15" hidden="false" customHeight="false" outlineLevel="0" collapsed="false">
      <c r="A77" s="21" t="n">
        <v>53</v>
      </c>
      <c r="B77" s="27" t="n">
        <v>0.806317692506127</v>
      </c>
      <c r="C77" s="9" t="n">
        <f aca="false">IF(B77&lt;$B$6,1,0)</f>
        <v>0</v>
      </c>
      <c r="D77" s="9" t="n">
        <f aca="false">$B$7*$B$8*C77</f>
        <v>0</v>
      </c>
      <c r="E77" s="24" t="n">
        <f aca="false">(1-C77)*$B$9-C77*$B$8</f>
        <v>0.07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customFormat="false" ht="15" hidden="false" customHeight="false" outlineLevel="0" collapsed="false">
      <c r="A78" s="21" t="n">
        <v>54</v>
      </c>
      <c r="B78" s="27" t="n">
        <v>0.192992957890965</v>
      </c>
      <c r="C78" s="9" t="n">
        <f aca="false">IF(B78&lt;$B$6,1,0)</f>
        <v>0</v>
      </c>
      <c r="D78" s="9" t="n">
        <f aca="false">$B$7*$B$8*C78</f>
        <v>0</v>
      </c>
      <c r="E78" s="24" t="n">
        <f aca="false">(1-C78)*$B$9-C78*$B$8</f>
        <v>0.07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customFormat="false" ht="15" hidden="false" customHeight="false" outlineLevel="0" collapsed="false">
      <c r="A79" s="21" t="n">
        <v>55</v>
      </c>
      <c r="B79" s="27" t="n">
        <v>0.839107655338012</v>
      </c>
      <c r="C79" s="9" t="n">
        <f aca="false">IF(B79&lt;$B$6,1,0)</f>
        <v>0</v>
      </c>
      <c r="D79" s="9" t="n">
        <f aca="false">$B$7*$B$8*C79</f>
        <v>0</v>
      </c>
      <c r="E79" s="24" t="n">
        <f aca="false">(1-C79)*$B$9-C79*$B$8</f>
        <v>0.07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customFormat="false" ht="15" hidden="false" customHeight="false" outlineLevel="0" collapsed="false">
      <c r="A80" s="21" t="n">
        <v>56</v>
      </c>
      <c r="B80" s="27" t="n">
        <v>0.905875700642355</v>
      </c>
      <c r="C80" s="9" t="n">
        <f aca="false">IF(B80&lt;$B$6,1,0)</f>
        <v>0</v>
      </c>
      <c r="D80" s="9" t="n">
        <f aca="false">$B$7*$B$8*C80</f>
        <v>0</v>
      </c>
      <c r="E80" s="24" t="n">
        <f aca="false">(1-C80)*$B$9-C80*$B$8</f>
        <v>0.07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customFormat="false" ht="15" hidden="false" customHeight="false" outlineLevel="0" collapsed="false">
      <c r="A81" s="21" t="n">
        <v>57</v>
      </c>
      <c r="B81" s="27" t="n">
        <v>0.986485912348144</v>
      </c>
      <c r="C81" s="9" t="n">
        <f aca="false">IF(B81&lt;$B$6,1,0)</f>
        <v>0</v>
      </c>
      <c r="D81" s="9" t="n">
        <f aca="false">$B$7*$B$8*C81</f>
        <v>0</v>
      </c>
      <c r="E81" s="24" t="n">
        <f aca="false">(1-C81)*$B$9-C81*$B$8</f>
        <v>0.07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customFormat="false" ht="15" hidden="false" customHeight="false" outlineLevel="0" collapsed="false">
      <c r="A82" s="21" t="n">
        <v>58</v>
      </c>
      <c r="B82" s="27" t="n">
        <v>0.699125490733422</v>
      </c>
      <c r="C82" s="9" t="n">
        <f aca="false">IF(B82&lt;$B$6,1,0)</f>
        <v>0</v>
      </c>
      <c r="D82" s="9" t="n">
        <f aca="false">$B$7*$B$8*C82</f>
        <v>0</v>
      </c>
      <c r="E82" s="24" t="n">
        <f aca="false">(1-C82)*$B$9-C82*$B$8</f>
        <v>0.07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customFormat="false" ht="15" hidden="false" customHeight="false" outlineLevel="0" collapsed="false">
      <c r="A83" s="21" t="n">
        <v>59</v>
      </c>
      <c r="B83" s="27" t="n">
        <v>0.0933372465660796</v>
      </c>
      <c r="C83" s="9" t="n">
        <f aca="false">IF(B83&lt;$B$6,1,0)</f>
        <v>0</v>
      </c>
      <c r="D83" s="9" t="n">
        <f aca="false">$B$7*$B$8*C83</f>
        <v>0</v>
      </c>
      <c r="E83" s="24" t="n">
        <f aca="false">(1-C83)*$B$9-C83*$B$8</f>
        <v>0.07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customFormat="false" ht="15" hidden="false" customHeight="false" outlineLevel="0" collapsed="false">
      <c r="A84" s="21" t="n">
        <v>60</v>
      </c>
      <c r="B84" s="27" t="n">
        <v>0.416214600321837</v>
      </c>
      <c r="C84" s="9" t="n">
        <f aca="false">IF(B84&lt;$B$6,1,0)</f>
        <v>0</v>
      </c>
      <c r="D84" s="9" t="n">
        <f aca="false">$B$7*$B$8*C84</f>
        <v>0</v>
      </c>
      <c r="E84" s="24" t="n">
        <f aca="false">(1-C84)*$B$9-C84*$B$8</f>
        <v>0.07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customFormat="false" ht="15" hidden="false" customHeight="false" outlineLevel="0" collapsed="false">
      <c r="A85" s="21" t="n">
        <v>61</v>
      </c>
      <c r="B85" s="27" t="n">
        <v>0.843474902096205</v>
      </c>
      <c r="C85" s="9" t="n">
        <f aca="false">IF(B85&lt;$B$6,1,0)</f>
        <v>0</v>
      </c>
      <c r="D85" s="9" t="n">
        <f aca="false">$B$7*$B$8*C85</f>
        <v>0</v>
      </c>
      <c r="E85" s="24" t="n">
        <f aca="false">(1-C85)*$B$9-C85*$B$8</f>
        <v>0.07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customFormat="false" ht="15" hidden="false" customHeight="false" outlineLevel="0" collapsed="false">
      <c r="A86" s="21" t="n">
        <v>62</v>
      </c>
      <c r="B86" s="27" t="n">
        <v>0.297285881475545</v>
      </c>
      <c r="C86" s="9" t="n">
        <f aca="false">IF(B86&lt;$B$6,1,0)</f>
        <v>0</v>
      </c>
      <c r="D86" s="9" t="n">
        <f aca="false">$B$7*$B$8*C86</f>
        <v>0</v>
      </c>
      <c r="E86" s="24" t="n">
        <f aca="false">(1-C86)*$B$9-C86*$B$8</f>
        <v>0.07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customFormat="false" ht="15" hidden="false" customHeight="false" outlineLevel="0" collapsed="false">
      <c r="A87" s="21" t="n">
        <v>63</v>
      </c>
      <c r="B87" s="27" t="n">
        <v>0.017737279064022</v>
      </c>
      <c r="C87" s="9" t="n">
        <f aca="false">IF(B87&lt;$B$6,1,0)</f>
        <v>1</v>
      </c>
      <c r="D87" s="9" t="n">
        <f aca="false">$B$7*$B$8*C87</f>
        <v>60</v>
      </c>
      <c r="E87" s="24" t="n">
        <f aca="false">(1-C87)*$B$9-C87*$B$8</f>
        <v>-0.6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customFormat="false" ht="15" hidden="false" customHeight="false" outlineLevel="0" collapsed="false">
      <c r="A88" s="21" t="n">
        <v>64</v>
      </c>
      <c r="B88" s="27" t="n">
        <v>0.380308237974532</v>
      </c>
      <c r="C88" s="9" t="n">
        <f aca="false">IF(B88&lt;$B$6,1,0)</f>
        <v>0</v>
      </c>
      <c r="D88" s="9" t="n">
        <f aca="false">$B$7*$B$8*C88</f>
        <v>0</v>
      </c>
      <c r="E88" s="24" t="n">
        <f aca="false">(1-C88)*$B$9-C88*$B$8</f>
        <v>0.07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customFormat="false" ht="15" hidden="false" customHeight="false" outlineLevel="0" collapsed="false">
      <c r="A89" s="21" t="n">
        <v>65</v>
      </c>
      <c r="B89" s="27" t="n">
        <v>0.805688754539006</v>
      </c>
      <c r="C89" s="9" t="n">
        <f aca="false">IF(B89&lt;$B$6,1,0)</f>
        <v>0</v>
      </c>
      <c r="D89" s="9" t="n">
        <f aca="false">$B$7*$B$8*C89</f>
        <v>0</v>
      </c>
      <c r="E89" s="24" t="n">
        <f aca="false">(1-C89)*$B$9-C89*$B$8</f>
        <v>0.07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customFormat="false" ht="15" hidden="false" customHeight="false" outlineLevel="0" collapsed="false">
      <c r="A90" s="21" t="n">
        <v>66</v>
      </c>
      <c r="B90" s="27" t="n">
        <v>0.310023234807886</v>
      </c>
      <c r="C90" s="9" t="n">
        <f aca="false">IF(B90&lt;$B$6,1,0)</f>
        <v>0</v>
      </c>
      <c r="D90" s="9" t="n">
        <f aca="false">$B$7*$B$8*C90</f>
        <v>0</v>
      </c>
      <c r="E90" s="24" t="n">
        <f aca="false">(1-C90)*$B$9-C90*$B$8</f>
        <v>0.07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customFormat="false" ht="15" hidden="false" customHeight="false" outlineLevel="0" collapsed="false">
      <c r="A91" s="21" t="n">
        <v>67</v>
      </c>
      <c r="B91" s="27" t="n">
        <v>0.660792793496512</v>
      </c>
      <c r="C91" s="9" t="n">
        <f aca="false">IF(B91&lt;$B$6,1,0)</f>
        <v>0</v>
      </c>
      <c r="D91" s="9" t="n">
        <f aca="false">$B$7*$B$8*C91</f>
        <v>0</v>
      </c>
      <c r="E91" s="24" t="n">
        <f aca="false">(1-C91)*$B$9-C91*$B$8</f>
        <v>0.07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customFormat="false" ht="15" hidden="false" customHeight="false" outlineLevel="0" collapsed="false">
      <c r="A92" s="21" t="n">
        <v>68</v>
      </c>
      <c r="B92" s="27" t="n">
        <v>0.360468978178687</v>
      </c>
      <c r="C92" s="9" t="n">
        <f aca="false">IF(B92&lt;$B$6,1,0)</f>
        <v>0</v>
      </c>
      <c r="D92" s="9" t="n">
        <f aca="false">$B$7*$B$8*C92</f>
        <v>0</v>
      </c>
      <c r="E92" s="24" t="n">
        <f aca="false">(1-C92)*$B$9-C92*$B$8</f>
        <v>0.07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customFormat="false" ht="15" hidden="false" customHeight="false" outlineLevel="0" collapsed="false">
      <c r="A93" s="21" t="n">
        <v>69</v>
      </c>
      <c r="B93" s="27" t="n">
        <v>0.861777076381259</v>
      </c>
      <c r="C93" s="9" t="n">
        <f aca="false">IF(B93&lt;$B$6,1,0)</f>
        <v>0</v>
      </c>
      <c r="D93" s="9" t="n">
        <f aca="false">$B$7*$B$8*C93</f>
        <v>0</v>
      </c>
      <c r="E93" s="24" t="n">
        <f aca="false">(1-C93)*$B$9-C93*$B$8</f>
        <v>0.07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customFormat="false" ht="15" hidden="false" customHeight="false" outlineLevel="0" collapsed="false">
      <c r="A94" s="21" t="n">
        <v>70</v>
      </c>
      <c r="B94" s="27" t="n">
        <v>0.723937711329199</v>
      </c>
      <c r="C94" s="9" t="n">
        <f aca="false">IF(B94&lt;$B$6,1,0)</f>
        <v>0</v>
      </c>
      <c r="D94" s="9" t="n">
        <f aca="false">$B$7*$B$8*C94</f>
        <v>0</v>
      </c>
      <c r="E94" s="24" t="n">
        <f aca="false">(1-C94)*$B$9-C94*$B$8</f>
        <v>0.07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customFormat="false" ht="15" hidden="false" customHeight="false" outlineLevel="0" collapsed="false">
      <c r="A95" s="21" t="n">
        <v>71</v>
      </c>
      <c r="B95" s="27" t="n">
        <v>0.654824432334863</v>
      </c>
      <c r="C95" s="9" t="n">
        <f aca="false">IF(B95&lt;$B$6,1,0)</f>
        <v>0</v>
      </c>
      <c r="D95" s="9" t="n">
        <f aca="false">$B$7*$B$8*C95</f>
        <v>0</v>
      </c>
      <c r="E95" s="24" t="n">
        <f aca="false">(1-C95)*$B$9-C95*$B$8</f>
        <v>0.07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customFormat="false" ht="15" hidden="false" customHeight="false" outlineLevel="0" collapsed="false">
      <c r="A96" s="21" t="n">
        <v>72</v>
      </c>
      <c r="B96" s="27" t="n">
        <v>0.874106383998878</v>
      </c>
      <c r="C96" s="9" t="n">
        <f aca="false">IF(B96&lt;$B$6,1,0)</f>
        <v>0</v>
      </c>
      <c r="D96" s="9" t="n">
        <f aca="false">$B$7*$B$8*C96</f>
        <v>0</v>
      </c>
      <c r="E96" s="24" t="n">
        <f aca="false">(1-C96)*$B$9-C96*$B$8</f>
        <v>0.07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customFormat="false" ht="15" hidden="false" customHeight="false" outlineLevel="0" collapsed="false">
      <c r="A97" s="21" t="n">
        <v>73</v>
      </c>
      <c r="B97" s="27" t="n">
        <v>0.164699929649942</v>
      </c>
      <c r="C97" s="9" t="n">
        <f aca="false">IF(B97&lt;$B$6,1,0)</f>
        <v>0</v>
      </c>
      <c r="D97" s="9" t="n">
        <f aca="false">$B$7*$B$8*C97</f>
        <v>0</v>
      </c>
      <c r="E97" s="24" t="n">
        <f aca="false">(1-C97)*$B$9-C97*$B$8</f>
        <v>0.07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customFormat="false" ht="15" hidden="false" customHeight="false" outlineLevel="0" collapsed="false">
      <c r="A98" s="21" t="n">
        <v>74</v>
      </c>
      <c r="B98" s="27" t="n">
        <v>0.386274765827693</v>
      </c>
      <c r="C98" s="9" t="n">
        <f aca="false">IF(B98&lt;$B$6,1,0)</f>
        <v>0</v>
      </c>
      <c r="D98" s="9" t="n">
        <f aca="false">$B$7*$B$8*C98</f>
        <v>0</v>
      </c>
      <c r="E98" s="24" t="n">
        <f aca="false">(1-C98)*$B$9-C98*$B$8</f>
        <v>0.07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customFormat="false" ht="15" hidden="false" customHeight="false" outlineLevel="0" collapsed="false">
      <c r="A99" s="21" t="n">
        <v>75</v>
      </c>
      <c r="B99" s="27" t="n">
        <v>0.240463537513278</v>
      </c>
      <c r="C99" s="9" t="n">
        <f aca="false">IF(B99&lt;$B$6,1,0)</f>
        <v>0</v>
      </c>
      <c r="D99" s="9" t="n">
        <f aca="false">$B$7*$B$8*C99</f>
        <v>0</v>
      </c>
      <c r="E99" s="24" t="n">
        <f aca="false">(1-C99)*$B$9-C99*$B$8</f>
        <v>0.07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</row>
    <row r="100" customFormat="false" ht="15" hidden="false" customHeight="false" outlineLevel="0" collapsed="false">
      <c r="A100" s="21" t="n">
        <v>76</v>
      </c>
      <c r="B100" s="27" t="n">
        <v>0.805653486517258</v>
      </c>
      <c r="C100" s="9" t="n">
        <f aca="false">IF(B100&lt;$B$6,1,0)</f>
        <v>0</v>
      </c>
      <c r="D100" s="9" t="n">
        <f aca="false">$B$7*$B$8*C100</f>
        <v>0</v>
      </c>
      <c r="E100" s="24" t="n">
        <f aca="false">(1-C100)*$B$9-C100*$B$8</f>
        <v>0.07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customFormat="false" ht="15" hidden="false" customHeight="false" outlineLevel="0" collapsed="false">
      <c r="A101" s="21" t="n">
        <v>77</v>
      </c>
      <c r="B101" s="27" t="n">
        <v>0.605519335600548</v>
      </c>
      <c r="C101" s="9" t="n">
        <f aca="false">IF(B101&lt;$B$6,1,0)</f>
        <v>0</v>
      </c>
      <c r="D101" s="9" t="n">
        <f aca="false">$B$7*$B$8*C101</f>
        <v>0</v>
      </c>
      <c r="E101" s="24" t="n">
        <f aca="false">(1-C101)*$B$9-C101*$B$8</f>
        <v>0.07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customFormat="false" ht="15" hidden="false" customHeight="false" outlineLevel="0" collapsed="false">
      <c r="A102" s="21" t="n">
        <v>78</v>
      </c>
      <c r="B102" s="27" t="n">
        <v>0.307964698062278</v>
      </c>
      <c r="C102" s="9" t="n">
        <f aca="false">IF(B102&lt;$B$6,1,0)</f>
        <v>0</v>
      </c>
      <c r="D102" s="9" t="n">
        <f aca="false">$B$7*$B$8*C102</f>
        <v>0</v>
      </c>
      <c r="E102" s="24" t="n">
        <f aca="false">(1-C102)*$B$9-C102*$B$8</f>
        <v>0.07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customFormat="false" ht="15" hidden="false" customHeight="false" outlineLevel="0" collapsed="false">
      <c r="A103" s="21" t="n">
        <v>79</v>
      </c>
      <c r="B103" s="27" t="n">
        <v>0.174916310585104</v>
      </c>
      <c r="C103" s="9" t="n">
        <f aca="false">IF(B103&lt;$B$6,1,0)</f>
        <v>0</v>
      </c>
      <c r="D103" s="9" t="n">
        <f aca="false">$B$7*$B$8*C103</f>
        <v>0</v>
      </c>
      <c r="E103" s="24" t="n">
        <f aca="false">(1-C103)*$B$9-C103*$B$8</f>
        <v>0.07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customFormat="false" ht="15" hidden="false" customHeight="false" outlineLevel="0" collapsed="false">
      <c r="A104" s="21" t="n">
        <v>80</v>
      </c>
      <c r="B104" s="27" t="n">
        <v>0.807750866864808</v>
      </c>
      <c r="C104" s="9" t="n">
        <f aca="false">IF(B104&lt;$B$6,1,0)</f>
        <v>0</v>
      </c>
      <c r="D104" s="9" t="n">
        <f aca="false">$B$7*$B$8*C104</f>
        <v>0</v>
      </c>
      <c r="E104" s="24" t="n">
        <f aca="false">(1-C104)*$B$9-C104*$B$8</f>
        <v>0.07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customFormat="false" ht="15" hidden="false" customHeight="false" outlineLevel="0" collapsed="false">
      <c r="A105" s="21" t="n">
        <v>81</v>
      </c>
      <c r="B105" s="27" t="n">
        <v>0.747542341123335</v>
      </c>
      <c r="C105" s="9" t="n">
        <f aca="false">IF(B105&lt;$B$6,1,0)</f>
        <v>0</v>
      </c>
      <c r="D105" s="9" t="n">
        <f aca="false">$B$7*$B$8*C105</f>
        <v>0</v>
      </c>
      <c r="E105" s="24" t="n">
        <f aca="false">(1-C105)*$B$9-C105*$B$8</f>
        <v>0.07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 customFormat="false" ht="15" hidden="false" customHeight="false" outlineLevel="0" collapsed="false">
      <c r="A106" s="21" t="n">
        <v>82</v>
      </c>
      <c r="B106" s="27" t="n">
        <v>0.15123251604382</v>
      </c>
      <c r="C106" s="9" t="n">
        <f aca="false">IF(B106&lt;$B$6,1,0)</f>
        <v>0</v>
      </c>
      <c r="D106" s="9" t="n">
        <f aca="false">$B$7*$B$8*C106</f>
        <v>0</v>
      </c>
      <c r="E106" s="24" t="n">
        <f aca="false">(1-C106)*$B$9-C106*$B$8</f>
        <v>0.07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</row>
    <row r="107" customFormat="false" ht="15" hidden="false" customHeight="false" outlineLevel="0" collapsed="false">
      <c r="A107" s="21" t="n">
        <v>83</v>
      </c>
      <c r="B107" s="27" t="n">
        <v>0.539642035379075</v>
      </c>
      <c r="C107" s="9" t="n">
        <f aca="false">IF(B107&lt;$B$6,1,0)</f>
        <v>0</v>
      </c>
      <c r="D107" s="9" t="n">
        <f aca="false">$B$7*$B$8*C107</f>
        <v>0</v>
      </c>
      <c r="E107" s="24" t="n">
        <f aca="false">(1-C107)*$B$9-C107*$B$8</f>
        <v>0.07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</row>
    <row r="108" customFormat="false" ht="15" hidden="false" customHeight="false" outlineLevel="0" collapsed="false">
      <c r="A108" s="21" t="n">
        <v>84</v>
      </c>
      <c r="B108" s="27" t="n">
        <v>0.894813550752588</v>
      </c>
      <c r="C108" s="9" t="n">
        <f aca="false">IF(B108&lt;$B$6,1,0)</f>
        <v>0</v>
      </c>
      <c r="D108" s="9" t="n">
        <f aca="false">$B$7*$B$8*C108</f>
        <v>0</v>
      </c>
      <c r="E108" s="24" t="n">
        <f aca="false">(1-C108)*$B$9-C108*$B$8</f>
        <v>0.07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 customFormat="false" ht="15" hidden="false" customHeight="false" outlineLevel="0" collapsed="false">
      <c r="A109" s="21" t="n">
        <v>85</v>
      </c>
      <c r="B109" s="27" t="n">
        <v>0.761440647649579</v>
      </c>
      <c r="C109" s="9" t="n">
        <f aca="false">IF(B109&lt;$B$6,1,0)</f>
        <v>0</v>
      </c>
      <c r="D109" s="9" t="n">
        <f aca="false">$B$7*$B$8*C109</f>
        <v>0</v>
      </c>
      <c r="E109" s="24" t="n">
        <f aca="false">(1-C109)*$B$9-C109*$B$8</f>
        <v>0.07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</row>
    <row r="110" customFormat="false" ht="15" hidden="false" customHeight="false" outlineLevel="0" collapsed="false">
      <c r="A110" s="21" t="n">
        <v>86</v>
      </c>
      <c r="B110" s="27" t="n">
        <v>0.229903111816384</v>
      </c>
      <c r="C110" s="9" t="n">
        <f aca="false">IF(B110&lt;$B$6,1,0)</f>
        <v>0</v>
      </c>
      <c r="D110" s="9" t="n">
        <f aca="false">$B$7*$B$8*C110</f>
        <v>0</v>
      </c>
      <c r="E110" s="24" t="n">
        <f aca="false">(1-C110)*$B$9-C110*$B$8</f>
        <v>0.07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customFormat="false" ht="15" hidden="false" customHeight="false" outlineLevel="0" collapsed="false">
      <c r="A111" s="21" t="n">
        <v>87</v>
      </c>
      <c r="B111" s="27" t="n">
        <v>0.713070363155566</v>
      </c>
      <c r="C111" s="9" t="n">
        <f aca="false">IF(B111&lt;$B$6,1,0)</f>
        <v>0</v>
      </c>
      <c r="D111" s="9" t="n">
        <f aca="false">$B$7*$B$8*C111</f>
        <v>0</v>
      </c>
      <c r="E111" s="24" t="n">
        <f aca="false">(1-C111)*$B$9-C111*$B$8</f>
        <v>0.07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customFormat="false" ht="15" hidden="false" customHeight="false" outlineLevel="0" collapsed="false">
      <c r="A112" s="21" t="n">
        <v>88</v>
      </c>
      <c r="B112" s="27" t="n">
        <v>0.682105715502985</v>
      </c>
      <c r="C112" s="9" t="n">
        <f aca="false">IF(B112&lt;$B$6,1,0)</f>
        <v>0</v>
      </c>
      <c r="D112" s="9" t="n">
        <f aca="false">$B$7*$B$8*C112</f>
        <v>0</v>
      </c>
      <c r="E112" s="24" t="n">
        <f aca="false">(1-C112)*$B$9-C112*$B$8</f>
        <v>0.07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customFormat="false" ht="15" hidden="false" customHeight="false" outlineLevel="0" collapsed="false">
      <c r="A113" s="21" t="n">
        <v>89</v>
      </c>
      <c r="B113" s="27" t="n">
        <v>0.251971802557819</v>
      </c>
      <c r="C113" s="9" t="n">
        <f aca="false">IF(B113&lt;$B$6,1,0)</f>
        <v>0</v>
      </c>
      <c r="D113" s="9" t="n">
        <f aca="false">$B$7*$B$8*C113</f>
        <v>0</v>
      </c>
      <c r="E113" s="24" t="n">
        <f aca="false">(1-C113)*$B$9-C113*$B$8</f>
        <v>0.07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 customFormat="false" ht="15" hidden="false" customHeight="false" outlineLevel="0" collapsed="false">
      <c r="A114" s="21" t="n">
        <v>90</v>
      </c>
      <c r="B114" s="27" t="n">
        <v>0.600526749738492</v>
      </c>
      <c r="C114" s="9" t="n">
        <f aca="false">IF(B114&lt;$B$6,1,0)</f>
        <v>0</v>
      </c>
      <c r="D114" s="9" t="n">
        <f aca="false">$B$7*$B$8*C114</f>
        <v>0</v>
      </c>
      <c r="E114" s="24" t="n">
        <f aca="false">(1-C114)*$B$9-C114*$B$8</f>
        <v>0.07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 customFormat="false" ht="15" hidden="false" customHeight="false" outlineLevel="0" collapsed="false">
      <c r="A115" s="21" t="n">
        <v>91</v>
      </c>
      <c r="B115" s="27" t="n">
        <v>0.0239826602628455</v>
      </c>
      <c r="C115" s="9" t="n">
        <f aca="false">IF(B115&lt;$B$6,1,0)</f>
        <v>0</v>
      </c>
      <c r="D115" s="9" t="n">
        <f aca="false">$B$7*$B$8*C115</f>
        <v>0</v>
      </c>
      <c r="E115" s="24" t="n">
        <f aca="false">(1-C115)*$B$9-C115*$B$8</f>
        <v>0.07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  <row r="116" customFormat="false" ht="15" hidden="false" customHeight="false" outlineLevel="0" collapsed="false">
      <c r="A116" s="21" t="n">
        <v>92</v>
      </c>
      <c r="B116" s="27" t="n">
        <v>0.973448209580965</v>
      </c>
      <c r="C116" s="9" t="n">
        <f aca="false">IF(B116&lt;$B$6,1,0)</f>
        <v>0</v>
      </c>
      <c r="D116" s="9" t="n">
        <f aca="false">$B$7*$B$8*C116</f>
        <v>0</v>
      </c>
      <c r="E116" s="24" t="n">
        <f aca="false">(1-C116)*$B$9-C116*$B$8</f>
        <v>0.07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 customFormat="false" ht="15" hidden="false" customHeight="false" outlineLevel="0" collapsed="false">
      <c r="A117" s="21" t="n">
        <v>93</v>
      </c>
      <c r="B117" s="27" t="n">
        <v>0.11692695308011</v>
      </c>
      <c r="C117" s="9" t="n">
        <f aca="false">IF(B117&lt;$B$6,1,0)</f>
        <v>0</v>
      </c>
      <c r="D117" s="9" t="n">
        <f aca="false">$B$7*$B$8*C117</f>
        <v>0</v>
      </c>
      <c r="E117" s="24" t="n">
        <f aca="false">(1-C117)*$B$9-C117*$B$8</f>
        <v>0.07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</row>
    <row r="118" customFormat="false" ht="15" hidden="false" customHeight="false" outlineLevel="0" collapsed="false">
      <c r="A118" s="21" t="n">
        <v>94</v>
      </c>
      <c r="B118" s="27" t="n">
        <v>0.0724498672643676</v>
      </c>
      <c r="C118" s="9" t="n">
        <f aca="false">IF(B118&lt;$B$6,1,0)</f>
        <v>0</v>
      </c>
      <c r="D118" s="9" t="n">
        <f aca="false">$B$7*$B$8*C118</f>
        <v>0</v>
      </c>
      <c r="E118" s="24" t="n">
        <f aca="false">(1-C118)*$B$9-C118*$B$8</f>
        <v>0.07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</row>
    <row r="119" customFormat="false" ht="15" hidden="false" customHeight="false" outlineLevel="0" collapsed="false">
      <c r="A119" s="21" t="n">
        <v>95</v>
      </c>
      <c r="B119" s="27" t="n">
        <v>0.85118241829332</v>
      </c>
      <c r="C119" s="9" t="n">
        <f aca="false">IF(B119&lt;$B$6,1,0)</f>
        <v>0</v>
      </c>
      <c r="D119" s="9" t="n">
        <f aca="false">$B$7*$B$8*C119</f>
        <v>0</v>
      </c>
      <c r="E119" s="24" t="n">
        <f aca="false">(1-C119)*$B$9-C119*$B$8</f>
        <v>0.07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</row>
    <row r="120" customFormat="false" ht="15" hidden="false" customHeight="false" outlineLevel="0" collapsed="false">
      <c r="A120" s="21" t="n">
        <v>96</v>
      </c>
      <c r="B120" s="27" t="n">
        <v>0.650683884625323</v>
      </c>
      <c r="C120" s="9" t="n">
        <f aca="false">IF(B120&lt;$B$6,1,0)</f>
        <v>0</v>
      </c>
      <c r="D120" s="9" t="n">
        <f aca="false">$B$7*$B$8*C120</f>
        <v>0</v>
      </c>
      <c r="E120" s="24" t="n">
        <f aca="false">(1-C120)*$B$9-C120*$B$8</f>
        <v>0.07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</row>
    <row r="121" customFormat="false" ht="15" hidden="false" customHeight="false" outlineLevel="0" collapsed="false">
      <c r="A121" s="21" t="n">
        <v>97</v>
      </c>
      <c r="B121" s="27" t="n">
        <v>0.828930162708275</v>
      </c>
      <c r="C121" s="9" t="n">
        <f aca="false">IF(B121&lt;$B$6,1,0)</f>
        <v>0</v>
      </c>
      <c r="D121" s="9" t="n">
        <f aca="false">$B$7*$B$8*C121</f>
        <v>0</v>
      </c>
      <c r="E121" s="24" t="n">
        <f aca="false">(1-C121)*$B$9-C121*$B$8</f>
        <v>0.07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</row>
    <row r="122" customFormat="false" ht="15" hidden="false" customHeight="false" outlineLevel="0" collapsed="false">
      <c r="A122" s="21" t="n">
        <v>98</v>
      </c>
      <c r="B122" s="27" t="n">
        <v>0.214956188225187</v>
      </c>
      <c r="C122" s="9" t="n">
        <f aca="false">IF(B122&lt;$B$6,1,0)</f>
        <v>0</v>
      </c>
      <c r="D122" s="9" t="n">
        <f aca="false">$B$7*$B$8*C122</f>
        <v>0</v>
      </c>
      <c r="E122" s="24" t="n">
        <f aca="false">(1-C122)*$B$9-C122*$B$8</f>
        <v>0.07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</row>
    <row r="123" customFormat="false" ht="15" hidden="false" customHeight="false" outlineLevel="0" collapsed="false">
      <c r="A123" s="21" t="n">
        <v>99</v>
      </c>
      <c r="B123" s="27" t="n">
        <v>0.185079726739787</v>
      </c>
      <c r="C123" s="9" t="n">
        <f aca="false">IF(B123&lt;$B$6,1,0)</f>
        <v>0</v>
      </c>
      <c r="D123" s="9" t="n">
        <f aca="false">$B$7*$B$8*C123</f>
        <v>0</v>
      </c>
      <c r="E123" s="24" t="n">
        <f aca="false">(1-C123)*$B$9-C123*$B$8</f>
        <v>0.07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</row>
    <row r="124" customFormat="false" ht="15" hidden="false" customHeight="false" outlineLevel="0" collapsed="false">
      <c r="A124" s="21" t="n">
        <v>100</v>
      </c>
      <c r="B124" s="27" t="n">
        <v>0.0680257399799302</v>
      </c>
      <c r="C124" s="9" t="n">
        <f aca="false">IF(B124&lt;$B$6,1,0)</f>
        <v>0</v>
      </c>
      <c r="D124" s="9" t="n">
        <f aca="false">$B$7*$B$8*C124</f>
        <v>0</v>
      </c>
      <c r="E124" s="24" t="n">
        <f aca="false">(1-C124)*$B$9-C124*$B$8</f>
        <v>0.07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</row>
    <row r="125" customFormat="false" ht="15" hidden="false" customHeight="false" outlineLevel="0" collapsed="false">
      <c r="A125" s="21" t="n">
        <v>101</v>
      </c>
      <c r="B125" s="27" t="n">
        <v>0.78071429010015</v>
      </c>
      <c r="C125" s="9" t="n">
        <f aca="false">IF(B125&lt;$B$6,1,0)</f>
        <v>0</v>
      </c>
      <c r="D125" s="9" t="n">
        <f aca="false">$B$7*$B$8*C125</f>
        <v>0</v>
      </c>
      <c r="E125" s="24" t="n">
        <f aca="false">(1-C125)*$B$9-C125*$B$8</f>
        <v>0.07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</row>
    <row r="126" customFormat="false" ht="15" hidden="false" customHeight="false" outlineLevel="0" collapsed="false">
      <c r="A126" s="21" t="n">
        <v>102</v>
      </c>
      <c r="B126" s="27" t="n">
        <v>0.689603148610331</v>
      </c>
      <c r="C126" s="9" t="n">
        <f aca="false">IF(B126&lt;$B$6,1,0)</f>
        <v>0</v>
      </c>
      <c r="D126" s="9" t="n">
        <f aca="false">$B$7*$B$8*C126</f>
        <v>0</v>
      </c>
      <c r="E126" s="24" t="n">
        <f aca="false">(1-C126)*$B$9-C126*$B$8</f>
        <v>0.07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</row>
    <row r="127" customFormat="false" ht="15" hidden="false" customHeight="false" outlineLevel="0" collapsed="false">
      <c r="A127" s="21" t="n">
        <v>103</v>
      </c>
      <c r="B127" s="27" t="n">
        <v>0.916814808151685</v>
      </c>
      <c r="C127" s="9" t="n">
        <f aca="false">IF(B127&lt;$B$6,1,0)</f>
        <v>0</v>
      </c>
      <c r="D127" s="9" t="n">
        <f aca="false">$B$7*$B$8*C127</f>
        <v>0</v>
      </c>
      <c r="E127" s="24" t="n">
        <f aca="false">(1-C127)*$B$9-C127*$B$8</f>
        <v>0.07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</row>
    <row r="128" customFormat="false" ht="15" hidden="false" customHeight="false" outlineLevel="0" collapsed="false">
      <c r="A128" s="21" t="n">
        <v>104</v>
      </c>
      <c r="B128" s="27" t="n">
        <v>0.404412879724987</v>
      </c>
      <c r="C128" s="9" t="n">
        <f aca="false">IF(B128&lt;$B$6,1,0)</f>
        <v>0</v>
      </c>
      <c r="D128" s="9" t="n">
        <f aca="false">$B$7*$B$8*C128</f>
        <v>0</v>
      </c>
      <c r="E128" s="24" t="n">
        <f aca="false">(1-C128)*$B$9-C128*$B$8</f>
        <v>0.07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</row>
    <row r="129" customFormat="false" ht="15" hidden="false" customHeight="false" outlineLevel="0" collapsed="false">
      <c r="A129" s="21" t="n">
        <v>105</v>
      </c>
      <c r="B129" s="27" t="n">
        <v>0.584498430485837</v>
      </c>
      <c r="C129" s="9" t="n">
        <f aca="false">IF(B129&lt;$B$6,1,0)</f>
        <v>0</v>
      </c>
      <c r="D129" s="9" t="n">
        <f aca="false">$B$7*$B$8*C129</f>
        <v>0</v>
      </c>
      <c r="E129" s="24" t="n">
        <f aca="false">(1-C129)*$B$9-C129*$B$8</f>
        <v>0.07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</row>
    <row r="130" customFormat="false" ht="15" hidden="false" customHeight="false" outlineLevel="0" collapsed="false">
      <c r="A130" s="21" t="n">
        <v>106</v>
      </c>
      <c r="B130" s="27" t="n">
        <v>0.485878634848632</v>
      </c>
      <c r="C130" s="9" t="n">
        <f aca="false">IF(B130&lt;$B$6,1,0)</f>
        <v>0</v>
      </c>
      <c r="D130" s="9" t="n">
        <f aca="false">$B$7*$B$8*C130</f>
        <v>0</v>
      </c>
      <c r="E130" s="24" t="n">
        <f aca="false">(1-C130)*$B$9-C130*$B$8</f>
        <v>0.07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</row>
    <row r="131" customFormat="false" ht="15" hidden="false" customHeight="false" outlineLevel="0" collapsed="false">
      <c r="A131" s="21" t="n">
        <v>107</v>
      </c>
      <c r="B131" s="27" t="n">
        <v>0.370545615791343</v>
      </c>
      <c r="C131" s="9" t="n">
        <f aca="false">IF(B131&lt;$B$6,1,0)</f>
        <v>0</v>
      </c>
      <c r="D131" s="9" t="n">
        <f aca="false">$B$7*$B$8*C131</f>
        <v>0</v>
      </c>
      <c r="E131" s="24" t="n">
        <f aca="false">(1-C131)*$B$9-C131*$B$8</f>
        <v>0.07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</row>
    <row r="132" customFormat="false" ht="15" hidden="false" customHeight="false" outlineLevel="0" collapsed="false">
      <c r="A132" s="21" t="n">
        <v>108</v>
      </c>
      <c r="B132" s="27" t="n">
        <v>0.676999282208271</v>
      </c>
      <c r="C132" s="9" t="n">
        <f aca="false">IF(B132&lt;$B$6,1,0)</f>
        <v>0</v>
      </c>
      <c r="D132" s="9" t="n">
        <f aca="false">$B$7*$B$8*C132</f>
        <v>0</v>
      </c>
      <c r="E132" s="24" t="n">
        <f aca="false">(1-C132)*$B$9-C132*$B$8</f>
        <v>0.07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</row>
    <row r="133" customFormat="false" ht="15" hidden="false" customHeight="false" outlineLevel="0" collapsed="false">
      <c r="A133" s="21" t="n">
        <v>109</v>
      </c>
      <c r="B133" s="27" t="n">
        <v>0.466091919573955</v>
      </c>
      <c r="C133" s="9" t="n">
        <f aca="false">IF(B133&lt;$B$6,1,0)</f>
        <v>0</v>
      </c>
      <c r="D133" s="9" t="n">
        <f aca="false">$B$7*$B$8*C133</f>
        <v>0</v>
      </c>
      <c r="E133" s="24" t="n">
        <f aca="false">(1-C133)*$B$9-C133*$B$8</f>
        <v>0.07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</row>
    <row r="134" customFormat="false" ht="15" hidden="false" customHeight="false" outlineLevel="0" collapsed="false">
      <c r="A134" s="21" t="n">
        <v>110</v>
      </c>
      <c r="B134" s="27" t="n">
        <v>0.888303034589626</v>
      </c>
      <c r="C134" s="9" t="n">
        <f aca="false">IF(B134&lt;$B$6,1,0)</f>
        <v>0</v>
      </c>
      <c r="D134" s="9" t="n">
        <f aca="false">$B$7*$B$8*C134</f>
        <v>0</v>
      </c>
      <c r="E134" s="24" t="n">
        <f aca="false">(1-C134)*$B$9-C134*$B$8</f>
        <v>0.07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</row>
    <row r="135" customFormat="false" ht="15" hidden="false" customHeight="false" outlineLevel="0" collapsed="false">
      <c r="A135" s="21" t="n">
        <v>111</v>
      </c>
      <c r="B135" s="27" t="n">
        <v>0.844524493790232</v>
      </c>
      <c r="C135" s="9" t="n">
        <f aca="false">IF(B135&lt;$B$6,1,0)</f>
        <v>0</v>
      </c>
      <c r="D135" s="9" t="n">
        <f aca="false">$B$7*$B$8*C135</f>
        <v>0</v>
      </c>
      <c r="E135" s="24" t="n">
        <f aca="false">(1-C135)*$B$9-C135*$B$8</f>
        <v>0.07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</row>
    <row r="136" customFormat="false" ht="15" hidden="false" customHeight="false" outlineLevel="0" collapsed="false">
      <c r="A136" s="21" t="n">
        <v>112</v>
      </c>
      <c r="B136" s="27" t="n">
        <v>0.36890038207639</v>
      </c>
      <c r="C136" s="9" t="n">
        <f aca="false">IF(B136&lt;$B$6,1,0)</f>
        <v>0</v>
      </c>
      <c r="D136" s="9" t="n">
        <f aca="false">$B$7*$B$8*C136</f>
        <v>0</v>
      </c>
      <c r="E136" s="24" t="n">
        <f aca="false">(1-C136)*$B$9-C136*$B$8</f>
        <v>0.07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</row>
    <row r="137" customFormat="false" ht="15" hidden="false" customHeight="false" outlineLevel="0" collapsed="false">
      <c r="A137" s="21" t="n">
        <v>113</v>
      </c>
      <c r="B137" s="27" t="n">
        <v>0.144349899957888</v>
      </c>
      <c r="C137" s="9" t="n">
        <f aca="false">IF(B137&lt;$B$6,1,0)</f>
        <v>0</v>
      </c>
      <c r="D137" s="9" t="n">
        <f aca="false">$B$7*$B$8*C137</f>
        <v>0</v>
      </c>
      <c r="E137" s="24" t="n">
        <f aca="false">(1-C137)*$B$9-C137*$B$8</f>
        <v>0.07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</row>
    <row r="138" customFormat="false" ht="15" hidden="false" customHeight="false" outlineLevel="0" collapsed="false">
      <c r="A138" s="21" t="n">
        <v>114</v>
      </c>
      <c r="B138" s="27" t="n">
        <v>0.253101599984802</v>
      </c>
      <c r="C138" s="9" t="n">
        <f aca="false">IF(B138&lt;$B$6,1,0)</f>
        <v>0</v>
      </c>
      <c r="D138" s="9" t="n">
        <f aca="false">$B$7*$B$8*C138</f>
        <v>0</v>
      </c>
      <c r="E138" s="24" t="n">
        <f aca="false">(1-C138)*$B$9-C138*$B$8</f>
        <v>0.07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</row>
    <row r="139" customFormat="false" ht="15" hidden="false" customHeight="false" outlineLevel="0" collapsed="false">
      <c r="A139" s="21" t="n">
        <v>115</v>
      </c>
      <c r="B139" s="27" t="n">
        <v>0.176588899805211</v>
      </c>
      <c r="C139" s="9" t="n">
        <f aca="false">IF(B139&lt;$B$6,1,0)</f>
        <v>0</v>
      </c>
      <c r="D139" s="9" t="n">
        <f aca="false">$B$7*$B$8*C139</f>
        <v>0</v>
      </c>
      <c r="E139" s="24" t="n">
        <f aca="false">(1-C139)*$B$9-C139*$B$8</f>
        <v>0.07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</row>
    <row r="140" customFormat="false" ht="15" hidden="false" customHeight="false" outlineLevel="0" collapsed="false">
      <c r="A140" s="21" t="n">
        <v>116</v>
      </c>
      <c r="B140" s="27" t="n">
        <v>0.874322464806028</v>
      </c>
      <c r="C140" s="9" t="n">
        <f aca="false">IF(B140&lt;$B$6,1,0)</f>
        <v>0</v>
      </c>
      <c r="D140" s="9" t="n">
        <f aca="false">$B$7*$B$8*C140</f>
        <v>0</v>
      </c>
      <c r="E140" s="24" t="n">
        <f aca="false">(1-C140)*$B$9-C140*$B$8</f>
        <v>0.07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</row>
    <row r="141" customFormat="false" ht="15" hidden="false" customHeight="false" outlineLevel="0" collapsed="false">
      <c r="A141" s="21" t="n">
        <v>117</v>
      </c>
      <c r="B141" s="27" t="n">
        <v>0.836605450022034</v>
      </c>
      <c r="C141" s="9" t="n">
        <f aca="false">IF(B141&lt;$B$6,1,0)</f>
        <v>0</v>
      </c>
      <c r="D141" s="9" t="n">
        <f aca="false">$B$7*$B$8*C141</f>
        <v>0</v>
      </c>
      <c r="E141" s="24" t="n">
        <f aca="false">(1-C141)*$B$9-C141*$B$8</f>
        <v>0.07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</row>
    <row r="142" customFormat="false" ht="15" hidden="false" customHeight="false" outlineLevel="0" collapsed="false">
      <c r="A142" s="21" t="n">
        <v>118</v>
      </c>
      <c r="B142" s="27" t="n">
        <v>0.922572123468854</v>
      </c>
      <c r="C142" s="9" t="n">
        <f aca="false">IF(B142&lt;$B$6,1,0)</f>
        <v>0</v>
      </c>
      <c r="D142" s="9" t="n">
        <f aca="false">$B$7*$B$8*C142</f>
        <v>0</v>
      </c>
      <c r="E142" s="24" t="n">
        <f aca="false">(1-C142)*$B$9-C142*$B$8</f>
        <v>0.07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</row>
    <row r="143" customFormat="false" ht="15" hidden="false" customHeight="false" outlineLevel="0" collapsed="false">
      <c r="A143" s="21" t="n">
        <v>119</v>
      </c>
      <c r="B143" s="27" t="n">
        <v>0.599691190174781</v>
      </c>
      <c r="C143" s="9" t="n">
        <f aca="false">IF(B143&lt;$B$6,1,0)</f>
        <v>0</v>
      </c>
      <c r="D143" s="9" t="n">
        <f aca="false">$B$7*$B$8*C143</f>
        <v>0</v>
      </c>
      <c r="E143" s="24" t="n">
        <f aca="false">(1-C143)*$B$9-C143*$B$8</f>
        <v>0.07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</row>
    <row r="144" customFormat="false" ht="15" hidden="false" customHeight="false" outlineLevel="0" collapsed="false">
      <c r="A144" s="21" t="n">
        <v>120</v>
      </c>
      <c r="B144" s="27" t="n">
        <v>0.214199873735197</v>
      </c>
      <c r="C144" s="9" t="n">
        <f aca="false">IF(B144&lt;$B$6,1,0)</f>
        <v>0</v>
      </c>
      <c r="D144" s="9" t="n">
        <f aca="false">$B$7*$B$8*C144</f>
        <v>0</v>
      </c>
      <c r="E144" s="24" t="n">
        <f aca="false">(1-C144)*$B$9-C144*$B$8</f>
        <v>0.07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</row>
    <row r="145" customFormat="false" ht="15" hidden="false" customHeight="false" outlineLevel="0" collapsed="false">
      <c r="A145" s="21" t="n">
        <v>121</v>
      </c>
      <c r="B145" s="27" t="n">
        <v>0.28070327534806</v>
      </c>
      <c r="C145" s="9" t="n">
        <f aca="false">IF(B145&lt;$B$6,1,0)</f>
        <v>0</v>
      </c>
      <c r="D145" s="9" t="n">
        <f aca="false">$B$7*$B$8*C145</f>
        <v>0</v>
      </c>
      <c r="E145" s="24" t="n">
        <f aca="false">(1-C145)*$B$9-C145*$B$8</f>
        <v>0.07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</row>
    <row r="146" customFormat="false" ht="15" hidden="false" customHeight="false" outlineLevel="0" collapsed="false">
      <c r="A146" s="21" t="n">
        <v>122</v>
      </c>
      <c r="B146" s="27" t="n">
        <v>0.855272926040925</v>
      </c>
      <c r="C146" s="9" t="n">
        <f aca="false">IF(B146&lt;$B$6,1,0)</f>
        <v>0</v>
      </c>
      <c r="D146" s="9" t="n">
        <f aca="false">$B$7*$B$8*C146</f>
        <v>0</v>
      </c>
      <c r="E146" s="24" t="n">
        <f aca="false">(1-C146)*$B$9-C146*$B$8</f>
        <v>0.07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</row>
    <row r="147" customFormat="false" ht="15" hidden="false" customHeight="false" outlineLevel="0" collapsed="false">
      <c r="A147" s="21" t="n">
        <v>123</v>
      </c>
      <c r="B147" s="27" t="n">
        <v>0.403092467575334</v>
      </c>
      <c r="C147" s="9" t="n">
        <f aca="false">IF(B147&lt;$B$6,1,0)</f>
        <v>0</v>
      </c>
      <c r="D147" s="9" t="n">
        <f aca="false">$B$7*$B$8*C147</f>
        <v>0</v>
      </c>
      <c r="E147" s="24" t="n">
        <f aca="false">(1-C147)*$B$9-C147*$B$8</f>
        <v>0.07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</row>
    <row r="148" customFormat="false" ht="15" hidden="false" customHeight="false" outlineLevel="0" collapsed="false">
      <c r="A148" s="21" t="n">
        <v>124</v>
      </c>
      <c r="B148" s="27" t="n">
        <v>0.725465029594488</v>
      </c>
      <c r="C148" s="9" t="n">
        <f aca="false">IF(B148&lt;$B$6,1,0)</f>
        <v>0</v>
      </c>
      <c r="D148" s="9" t="n">
        <f aca="false">$B$7*$B$8*C148</f>
        <v>0</v>
      </c>
      <c r="E148" s="24" t="n">
        <f aca="false">(1-C148)*$B$9-C148*$B$8</f>
        <v>0.07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</row>
    <row r="149" customFormat="false" ht="15" hidden="false" customHeight="false" outlineLevel="0" collapsed="false">
      <c r="A149" s="21" t="n">
        <v>125</v>
      </c>
      <c r="B149" s="27" t="n">
        <v>0.914259962621145</v>
      </c>
      <c r="C149" s="9" t="n">
        <f aca="false">IF(B149&lt;$B$6,1,0)</f>
        <v>0</v>
      </c>
      <c r="D149" s="9" t="n">
        <f aca="false">$B$7*$B$8*C149</f>
        <v>0</v>
      </c>
      <c r="E149" s="24" t="n">
        <f aca="false">(1-C149)*$B$9-C149*$B$8</f>
        <v>0.07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</row>
    <row r="150" customFormat="false" ht="15" hidden="false" customHeight="false" outlineLevel="0" collapsed="false">
      <c r="A150" s="21" t="n">
        <v>126</v>
      </c>
      <c r="B150" s="27" t="n">
        <v>0.800156158045866</v>
      </c>
      <c r="C150" s="9" t="n">
        <f aca="false">IF(B150&lt;$B$6,1,0)</f>
        <v>0</v>
      </c>
      <c r="D150" s="9" t="n">
        <f aca="false">$B$7*$B$8*C150</f>
        <v>0</v>
      </c>
      <c r="E150" s="24" t="n">
        <f aca="false">(1-C150)*$B$9-C150*$B$8</f>
        <v>0.07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</row>
    <row r="151" customFormat="false" ht="15" hidden="false" customHeight="false" outlineLevel="0" collapsed="false">
      <c r="A151" s="21" t="n">
        <v>127</v>
      </c>
      <c r="B151" s="27" t="n">
        <v>0.164845491177402</v>
      </c>
      <c r="C151" s="9" t="n">
        <f aca="false">IF(B151&lt;$B$6,1,0)</f>
        <v>0</v>
      </c>
      <c r="D151" s="9" t="n">
        <f aca="false">$B$7*$B$8*C151</f>
        <v>0</v>
      </c>
      <c r="E151" s="24" t="n">
        <f aca="false">(1-C151)*$B$9-C151*$B$8</f>
        <v>0.07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</row>
    <row r="152" customFormat="false" ht="15" hidden="false" customHeight="false" outlineLevel="0" collapsed="false">
      <c r="A152" s="21" t="n">
        <v>128</v>
      </c>
      <c r="B152" s="27" t="n">
        <v>0.677076262538321</v>
      </c>
      <c r="C152" s="9" t="n">
        <f aca="false">IF(B152&lt;$B$6,1,0)</f>
        <v>0</v>
      </c>
      <c r="D152" s="9" t="n">
        <f aca="false">$B$7*$B$8*C152</f>
        <v>0</v>
      </c>
      <c r="E152" s="24" t="n">
        <f aca="false">(1-C152)*$B$9-C152*$B$8</f>
        <v>0.07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</row>
    <row r="153" customFormat="false" ht="15" hidden="false" customHeight="false" outlineLevel="0" collapsed="false">
      <c r="A153" s="21" t="n">
        <v>129</v>
      </c>
      <c r="B153" s="27" t="n">
        <v>0.601775796036236</v>
      </c>
      <c r="C153" s="9" t="n">
        <f aca="false">IF(B153&lt;$B$6,1,0)</f>
        <v>0</v>
      </c>
      <c r="D153" s="9" t="n">
        <f aca="false">$B$7*$B$8*C153</f>
        <v>0</v>
      </c>
      <c r="E153" s="24" t="n">
        <f aca="false">(1-C153)*$B$9-C153*$B$8</f>
        <v>0.07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</row>
    <row r="154" customFormat="false" ht="15" hidden="false" customHeight="false" outlineLevel="0" collapsed="false">
      <c r="A154" s="21" t="n">
        <v>130</v>
      </c>
      <c r="B154" s="27" t="n">
        <v>0.0927714124554768</v>
      </c>
      <c r="C154" s="9" t="n">
        <f aca="false">IF(B154&lt;$B$6,1,0)</f>
        <v>0</v>
      </c>
      <c r="D154" s="9" t="n">
        <f aca="false">$B$7*$B$8*C154</f>
        <v>0</v>
      </c>
      <c r="E154" s="24" t="n">
        <f aca="false">(1-C154)*$B$9-C154*$B$8</f>
        <v>0.07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</row>
    <row r="155" customFormat="false" ht="15" hidden="false" customHeight="false" outlineLevel="0" collapsed="false">
      <c r="A155" s="21" t="n">
        <v>131</v>
      </c>
      <c r="B155" s="27" t="n">
        <v>0.571191649301909</v>
      </c>
      <c r="C155" s="9" t="n">
        <f aca="false">IF(B155&lt;$B$6,1,0)</f>
        <v>0</v>
      </c>
      <c r="D155" s="9" t="n">
        <f aca="false">$B$7*$B$8*C155</f>
        <v>0</v>
      </c>
      <c r="E155" s="24" t="n">
        <f aca="false">(1-C155)*$B$9-C155*$B$8</f>
        <v>0.07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</row>
    <row r="156" customFormat="false" ht="15" hidden="false" customHeight="false" outlineLevel="0" collapsed="false">
      <c r="A156" s="21" t="n">
        <v>132</v>
      </c>
      <c r="B156" s="27" t="n">
        <v>0.0159284566761926</v>
      </c>
      <c r="C156" s="9" t="n">
        <f aca="false">IF(B156&lt;$B$6,1,0)</f>
        <v>1</v>
      </c>
      <c r="D156" s="9" t="n">
        <f aca="false">$B$7*$B$8*C156</f>
        <v>60</v>
      </c>
      <c r="E156" s="24" t="n">
        <f aca="false">(1-C156)*$B$9-C156*$B$8</f>
        <v>-0.6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</row>
    <row r="157" customFormat="false" ht="15" hidden="false" customHeight="false" outlineLevel="0" collapsed="false">
      <c r="A157" s="21" t="n">
        <v>133</v>
      </c>
      <c r="B157" s="27" t="n">
        <v>0.550223136204295</v>
      </c>
      <c r="C157" s="9" t="n">
        <f aca="false">IF(B157&lt;$B$6,1,0)</f>
        <v>0</v>
      </c>
      <c r="D157" s="9" t="n">
        <f aca="false">$B$7*$B$8*C157</f>
        <v>0</v>
      </c>
      <c r="E157" s="24" t="n">
        <f aca="false">(1-C157)*$B$9-C157*$B$8</f>
        <v>0.07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</row>
    <row r="158" customFormat="false" ht="15" hidden="false" customHeight="false" outlineLevel="0" collapsed="false">
      <c r="A158" s="21" t="n">
        <v>134</v>
      </c>
      <c r="B158" s="27" t="n">
        <v>0.401664650649764</v>
      </c>
      <c r="C158" s="9" t="n">
        <f aca="false">IF(B158&lt;$B$6,1,0)</f>
        <v>0</v>
      </c>
      <c r="D158" s="9" t="n">
        <f aca="false">$B$7*$B$8*C158</f>
        <v>0</v>
      </c>
      <c r="E158" s="24" t="n">
        <f aca="false">(1-C158)*$B$9-C158*$B$8</f>
        <v>0.07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</row>
    <row r="159" customFormat="false" ht="15" hidden="false" customHeight="false" outlineLevel="0" collapsed="false">
      <c r="A159" s="21" t="n">
        <v>135</v>
      </c>
      <c r="B159" s="27" t="n">
        <v>0.0884969945764169</v>
      </c>
      <c r="C159" s="9" t="n">
        <f aca="false">IF(B159&lt;$B$6,1,0)</f>
        <v>0</v>
      </c>
      <c r="D159" s="9" t="n">
        <f aca="false">$B$7*$B$8*C159</f>
        <v>0</v>
      </c>
      <c r="E159" s="24" t="n">
        <f aca="false">(1-C159)*$B$9-C159*$B$8</f>
        <v>0.07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</row>
    <row r="160" customFormat="false" ht="15" hidden="false" customHeight="false" outlineLevel="0" collapsed="false">
      <c r="A160" s="21" t="n">
        <v>136</v>
      </c>
      <c r="B160" s="27" t="n">
        <v>0.695771507103927</v>
      </c>
      <c r="C160" s="9" t="n">
        <f aca="false">IF(B160&lt;$B$6,1,0)</f>
        <v>0</v>
      </c>
      <c r="D160" s="9" t="n">
        <f aca="false">$B$7*$B$8*C160</f>
        <v>0</v>
      </c>
      <c r="E160" s="24" t="n">
        <f aca="false">(1-C160)*$B$9-C160*$B$8</f>
        <v>0.07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</row>
    <row r="161" customFormat="false" ht="15" hidden="false" customHeight="false" outlineLevel="0" collapsed="false">
      <c r="A161" s="21" t="n">
        <v>137</v>
      </c>
      <c r="B161" s="27" t="n">
        <v>0.303736361558549</v>
      </c>
      <c r="C161" s="9" t="n">
        <f aca="false">IF(B161&lt;$B$6,1,0)</f>
        <v>0</v>
      </c>
      <c r="D161" s="9" t="n">
        <f aca="false">$B$7*$B$8*C161</f>
        <v>0</v>
      </c>
      <c r="E161" s="24" t="n">
        <f aca="false">(1-C161)*$B$9-C161*$B$8</f>
        <v>0.07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</row>
    <row r="162" customFormat="false" ht="15" hidden="false" customHeight="false" outlineLevel="0" collapsed="false">
      <c r="A162" s="21" t="n">
        <v>138</v>
      </c>
      <c r="B162" s="27" t="n">
        <v>0.00309744069818407</v>
      </c>
      <c r="C162" s="9" t="n">
        <f aca="false">IF(B162&lt;$B$6,1,0)</f>
        <v>1</v>
      </c>
      <c r="D162" s="9" t="n">
        <f aca="false">$B$7*$B$8*C162</f>
        <v>60</v>
      </c>
      <c r="E162" s="24" t="n">
        <f aca="false">(1-C162)*$B$9-C162*$B$8</f>
        <v>-0.6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</row>
    <row r="163" customFormat="false" ht="15" hidden="false" customHeight="false" outlineLevel="0" collapsed="false">
      <c r="A163" s="21" t="n">
        <v>139</v>
      </c>
      <c r="B163" s="27" t="n">
        <v>0.00335234159138054</v>
      </c>
      <c r="C163" s="9" t="n">
        <f aca="false">IF(B163&lt;$B$6,1,0)</f>
        <v>1</v>
      </c>
      <c r="D163" s="9" t="n">
        <f aca="false">$B$7*$B$8*C163</f>
        <v>60</v>
      </c>
      <c r="E163" s="24" t="n">
        <f aca="false">(1-C163)*$B$9-C163*$B$8</f>
        <v>-0.6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</row>
    <row r="164" customFormat="false" ht="15" hidden="false" customHeight="false" outlineLevel="0" collapsed="false">
      <c r="A164" s="21" t="n">
        <v>140</v>
      </c>
      <c r="B164" s="27" t="n">
        <v>0.292261589434929</v>
      </c>
      <c r="C164" s="9" t="n">
        <f aca="false">IF(B164&lt;$B$6,1,0)</f>
        <v>0</v>
      </c>
      <c r="D164" s="9" t="n">
        <f aca="false">$B$7*$B$8*C164</f>
        <v>0</v>
      </c>
      <c r="E164" s="24" t="n">
        <f aca="false">(1-C164)*$B$9-C164*$B$8</f>
        <v>0.07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</row>
    <row r="165" customFormat="false" ht="15" hidden="false" customHeight="false" outlineLevel="0" collapsed="false">
      <c r="A165" s="21" t="n">
        <v>141</v>
      </c>
      <c r="B165" s="27" t="n">
        <v>0.958028372260742</v>
      </c>
      <c r="C165" s="9" t="n">
        <f aca="false">IF(B165&lt;$B$6,1,0)</f>
        <v>0</v>
      </c>
      <c r="D165" s="9" t="n">
        <f aca="false">$B$7*$B$8*C165</f>
        <v>0</v>
      </c>
      <c r="E165" s="24" t="n">
        <f aca="false">(1-C165)*$B$9-C165*$B$8</f>
        <v>0.07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</row>
    <row r="166" customFormat="false" ht="15" hidden="false" customHeight="false" outlineLevel="0" collapsed="false">
      <c r="A166" s="21" t="n">
        <v>142</v>
      </c>
      <c r="B166" s="27" t="n">
        <v>0.412211508140899</v>
      </c>
      <c r="C166" s="9" t="n">
        <f aca="false">IF(B166&lt;$B$6,1,0)</f>
        <v>0</v>
      </c>
      <c r="D166" s="9" t="n">
        <f aca="false">$B$7*$B$8*C166</f>
        <v>0</v>
      </c>
      <c r="E166" s="24" t="n">
        <f aca="false">(1-C166)*$B$9-C166*$B$8</f>
        <v>0.07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</row>
    <row r="167" customFormat="false" ht="15" hidden="false" customHeight="false" outlineLevel="0" collapsed="false">
      <c r="A167" s="21" t="n">
        <v>143</v>
      </c>
      <c r="B167" s="27" t="n">
        <v>0.596462427056395</v>
      </c>
      <c r="C167" s="9" t="n">
        <f aca="false">IF(B167&lt;$B$6,1,0)</f>
        <v>0</v>
      </c>
      <c r="D167" s="9" t="n">
        <f aca="false">$B$7*$B$8*C167</f>
        <v>0</v>
      </c>
      <c r="E167" s="24" t="n">
        <f aca="false">(1-C167)*$B$9-C167*$B$8</f>
        <v>0.07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</row>
    <row r="168" customFormat="false" ht="15" hidden="false" customHeight="false" outlineLevel="0" collapsed="false">
      <c r="A168" s="21" t="n">
        <v>144</v>
      </c>
      <c r="B168" s="27" t="n">
        <v>0.857270241831429</v>
      </c>
      <c r="C168" s="9" t="n">
        <f aca="false">IF(B168&lt;$B$6,1,0)</f>
        <v>0</v>
      </c>
      <c r="D168" s="9" t="n">
        <f aca="false">$B$7*$B$8*C168</f>
        <v>0</v>
      </c>
      <c r="E168" s="24" t="n">
        <f aca="false">(1-C168)*$B$9-C168*$B$8</f>
        <v>0.07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</row>
    <row r="169" customFormat="false" ht="15" hidden="false" customHeight="false" outlineLevel="0" collapsed="false">
      <c r="A169" s="21" t="n">
        <v>145</v>
      </c>
      <c r="B169" s="27" t="n">
        <v>0.985158656607382</v>
      </c>
      <c r="C169" s="9" t="n">
        <f aca="false">IF(B169&lt;$B$6,1,0)</f>
        <v>0</v>
      </c>
      <c r="D169" s="9" t="n">
        <f aca="false">$B$7*$B$8*C169</f>
        <v>0</v>
      </c>
      <c r="E169" s="24" t="n">
        <f aca="false">(1-C169)*$B$9-C169*$B$8</f>
        <v>0.07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</row>
    <row r="170" customFormat="false" ht="15" hidden="false" customHeight="false" outlineLevel="0" collapsed="false">
      <c r="A170" s="21" t="n">
        <v>146</v>
      </c>
      <c r="B170" s="27" t="n">
        <v>0.448763599270023</v>
      </c>
      <c r="C170" s="9" t="n">
        <f aca="false">IF(B170&lt;$B$6,1,0)</f>
        <v>0</v>
      </c>
      <c r="D170" s="9" t="n">
        <f aca="false">$B$7*$B$8*C170</f>
        <v>0</v>
      </c>
      <c r="E170" s="24" t="n">
        <f aca="false">(1-C170)*$B$9-C170*$B$8</f>
        <v>0.07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</row>
    <row r="171" customFormat="false" ht="15" hidden="false" customHeight="false" outlineLevel="0" collapsed="false">
      <c r="A171" s="21" t="n">
        <v>147</v>
      </c>
      <c r="B171" s="27" t="n">
        <v>0.465949132456444</v>
      </c>
      <c r="C171" s="9" t="n">
        <f aca="false">IF(B171&lt;$B$6,1,0)</f>
        <v>0</v>
      </c>
      <c r="D171" s="9" t="n">
        <f aca="false">$B$7*$B$8*C171</f>
        <v>0</v>
      </c>
      <c r="E171" s="24" t="n">
        <f aca="false">(1-C171)*$B$9-C171*$B$8</f>
        <v>0.07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</row>
    <row r="172" customFormat="false" ht="15" hidden="false" customHeight="false" outlineLevel="0" collapsed="false">
      <c r="A172" s="21" t="n">
        <v>148</v>
      </c>
      <c r="B172" s="27" t="n">
        <v>0.215576259535737</v>
      </c>
      <c r="C172" s="9" t="n">
        <f aca="false">IF(B172&lt;$B$6,1,0)</f>
        <v>0</v>
      </c>
      <c r="D172" s="9" t="n">
        <f aca="false">$B$7*$B$8*C172</f>
        <v>0</v>
      </c>
      <c r="E172" s="24" t="n">
        <f aca="false">(1-C172)*$B$9-C172*$B$8</f>
        <v>0.07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</row>
    <row r="173" customFormat="false" ht="15" hidden="false" customHeight="false" outlineLevel="0" collapsed="false">
      <c r="A173" s="21" t="n">
        <v>149</v>
      </c>
      <c r="B173" s="27" t="n">
        <v>0.309277919935994</v>
      </c>
      <c r="C173" s="9" t="n">
        <f aca="false">IF(B173&lt;$B$6,1,0)</f>
        <v>0</v>
      </c>
      <c r="D173" s="9" t="n">
        <f aca="false">$B$7*$B$8*C173</f>
        <v>0</v>
      </c>
      <c r="E173" s="24" t="n">
        <f aca="false">(1-C173)*$B$9-C173*$B$8</f>
        <v>0.07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</row>
    <row r="174" customFormat="false" ht="15" hidden="false" customHeight="false" outlineLevel="0" collapsed="false">
      <c r="A174" s="21" t="n">
        <v>150</v>
      </c>
      <c r="B174" s="27" t="n">
        <v>0.065555656910874</v>
      </c>
      <c r="C174" s="9" t="n">
        <f aca="false">IF(B174&lt;$B$6,1,0)</f>
        <v>0</v>
      </c>
      <c r="D174" s="9" t="n">
        <f aca="false">$B$7*$B$8*C174</f>
        <v>0</v>
      </c>
      <c r="E174" s="24" t="n">
        <f aca="false">(1-C174)*$B$9-C174*$B$8</f>
        <v>0.07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</row>
    <row r="175" customFormat="false" ht="15" hidden="false" customHeight="false" outlineLevel="0" collapsed="false">
      <c r="A175" s="21" t="n">
        <v>151</v>
      </c>
      <c r="B175" s="27" t="n">
        <v>0.265693769208156</v>
      </c>
      <c r="C175" s="9" t="n">
        <f aca="false">IF(B175&lt;$B$6,1,0)</f>
        <v>0</v>
      </c>
      <c r="D175" s="9" t="n">
        <f aca="false">$B$7*$B$8*C175</f>
        <v>0</v>
      </c>
      <c r="E175" s="24" t="n">
        <f aca="false">(1-C175)*$B$9-C175*$B$8</f>
        <v>0.07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</row>
    <row r="176" customFormat="false" ht="15" hidden="false" customHeight="false" outlineLevel="0" collapsed="false">
      <c r="A176" s="21" t="n">
        <v>152</v>
      </c>
      <c r="B176" s="27" t="n">
        <v>0.157065401901491</v>
      </c>
      <c r="C176" s="9" t="n">
        <f aca="false">IF(B176&lt;$B$6,1,0)</f>
        <v>0</v>
      </c>
      <c r="D176" s="9" t="n">
        <f aca="false">$B$7*$B$8*C176</f>
        <v>0</v>
      </c>
      <c r="E176" s="24" t="n">
        <f aca="false">(1-C176)*$B$9-C176*$B$8</f>
        <v>0.07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</row>
    <row r="177" customFormat="false" ht="15" hidden="false" customHeight="false" outlineLevel="0" collapsed="false">
      <c r="A177" s="21" t="n">
        <v>153</v>
      </c>
      <c r="B177" s="27" t="n">
        <v>0.523974276031368</v>
      </c>
      <c r="C177" s="9" t="n">
        <f aca="false">IF(B177&lt;$B$6,1,0)</f>
        <v>0</v>
      </c>
      <c r="D177" s="9" t="n">
        <f aca="false">$B$7*$B$8*C177</f>
        <v>0</v>
      </c>
      <c r="E177" s="24" t="n">
        <f aca="false">(1-C177)*$B$9-C177*$B$8</f>
        <v>0.07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</row>
    <row r="178" customFormat="false" ht="15" hidden="false" customHeight="false" outlineLevel="0" collapsed="false">
      <c r="A178" s="21" t="n">
        <v>154</v>
      </c>
      <c r="B178" s="27" t="n">
        <v>0.517685308703221</v>
      </c>
      <c r="C178" s="9" t="n">
        <f aca="false">IF(B178&lt;$B$6,1,0)</f>
        <v>0</v>
      </c>
      <c r="D178" s="9" t="n">
        <f aca="false">$B$7*$B$8*C178</f>
        <v>0</v>
      </c>
      <c r="E178" s="24" t="n">
        <f aca="false">(1-C178)*$B$9-C178*$B$8</f>
        <v>0.07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</row>
    <row r="179" customFormat="false" ht="15" hidden="false" customHeight="false" outlineLevel="0" collapsed="false">
      <c r="A179" s="21" t="n">
        <v>155</v>
      </c>
      <c r="B179" s="27" t="n">
        <v>0.374343426316045</v>
      </c>
      <c r="C179" s="9" t="n">
        <f aca="false">IF(B179&lt;$B$6,1,0)</f>
        <v>0</v>
      </c>
      <c r="D179" s="9" t="n">
        <f aca="false">$B$7*$B$8*C179</f>
        <v>0</v>
      </c>
      <c r="E179" s="24" t="n">
        <f aca="false">(1-C179)*$B$9-C179*$B$8</f>
        <v>0.07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</row>
    <row r="180" customFormat="false" ht="15" hidden="false" customHeight="false" outlineLevel="0" collapsed="false">
      <c r="A180" s="21" t="n">
        <v>156</v>
      </c>
      <c r="B180" s="27" t="n">
        <v>0.227562911924906</v>
      </c>
      <c r="C180" s="9" t="n">
        <f aca="false">IF(B180&lt;$B$6,1,0)</f>
        <v>0</v>
      </c>
      <c r="D180" s="9" t="n">
        <f aca="false">$B$7*$B$8*C180</f>
        <v>0</v>
      </c>
      <c r="E180" s="24" t="n">
        <f aca="false">(1-C180)*$B$9-C180*$B$8</f>
        <v>0.07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</row>
    <row r="181" customFormat="false" ht="15" hidden="false" customHeight="false" outlineLevel="0" collapsed="false">
      <c r="A181" s="21" t="n">
        <v>157</v>
      </c>
      <c r="B181" s="27" t="n">
        <v>0.391846001031809</v>
      </c>
      <c r="C181" s="9" t="n">
        <f aca="false">IF(B181&lt;$B$6,1,0)</f>
        <v>0</v>
      </c>
      <c r="D181" s="9" t="n">
        <f aca="false">$B$7*$B$8*C181</f>
        <v>0</v>
      </c>
      <c r="E181" s="24" t="n">
        <f aca="false">(1-C181)*$B$9-C181*$B$8</f>
        <v>0.07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</row>
    <row r="182" customFormat="false" ht="15" hidden="false" customHeight="false" outlineLevel="0" collapsed="false">
      <c r="A182" s="21" t="n">
        <v>158</v>
      </c>
      <c r="B182" s="27" t="n">
        <v>0.700741667882539</v>
      </c>
      <c r="C182" s="9" t="n">
        <f aca="false">IF(B182&lt;$B$6,1,0)</f>
        <v>0</v>
      </c>
      <c r="D182" s="9" t="n">
        <f aca="false">$B$7*$B$8*C182</f>
        <v>0</v>
      </c>
      <c r="E182" s="24" t="n">
        <f aca="false">(1-C182)*$B$9-C182*$B$8</f>
        <v>0.07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</row>
    <row r="183" customFormat="false" ht="15" hidden="false" customHeight="false" outlineLevel="0" collapsed="false">
      <c r="A183" s="21" t="n">
        <v>159</v>
      </c>
      <c r="B183" s="27" t="n">
        <v>0.26060638052877</v>
      </c>
      <c r="C183" s="9" t="n">
        <f aca="false">IF(B183&lt;$B$6,1,0)</f>
        <v>0</v>
      </c>
      <c r="D183" s="9" t="n">
        <f aca="false">$B$7*$B$8*C183</f>
        <v>0</v>
      </c>
      <c r="E183" s="24" t="n">
        <f aca="false">(1-C183)*$B$9-C183*$B$8</f>
        <v>0.07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</row>
    <row r="184" customFormat="false" ht="15" hidden="false" customHeight="false" outlineLevel="0" collapsed="false">
      <c r="A184" s="21" t="n">
        <v>160</v>
      </c>
      <c r="B184" s="27" t="n">
        <v>0.0714238482760266</v>
      </c>
      <c r="C184" s="9" t="n">
        <f aca="false">IF(B184&lt;$B$6,1,0)</f>
        <v>0</v>
      </c>
      <c r="D184" s="9" t="n">
        <f aca="false">$B$7*$B$8*C184</f>
        <v>0</v>
      </c>
      <c r="E184" s="24" t="n">
        <f aca="false">(1-C184)*$B$9-C184*$B$8</f>
        <v>0.07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</row>
    <row r="185" customFormat="false" ht="15" hidden="false" customHeight="false" outlineLevel="0" collapsed="false">
      <c r="A185" s="21" t="n">
        <v>161</v>
      </c>
      <c r="B185" s="27" t="n">
        <v>0.0169258498353884</v>
      </c>
      <c r="C185" s="9" t="n">
        <f aca="false">IF(B185&lt;$B$6,1,0)</f>
        <v>1</v>
      </c>
      <c r="D185" s="9" t="n">
        <f aca="false">$B$7*$B$8*C185</f>
        <v>60</v>
      </c>
      <c r="E185" s="24" t="n">
        <f aca="false">(1-C185)*$B$9-C185*$B$8</f>
        <v>-0.6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</row>
    <row r="186" customFormat="false" ht="15" hidden="false" customHeight="false" outlineLevel="0" collapsed="false">
      <c r="A186" s="21" t="n">
        <v>162</v>
      </c>
      <c r="B186" s="27" t="n">
        <v>0.736071446561255</v>
      </c>
      <c r="C186" s="9" t="n">
        <f aca="false">IF(B186&lt;$B$6,1,0)</f>
        <v>0</v>
      </c>
      <c r="D186" s="9" t="n">
        <f aca="false">$B$7*$B$8*C186</f>
        <v>0</v>
      </c>
      <c r="E186" s="24" t="n">
        <f aca="false">(1-C186)*$B$9-C186*$B$8</f>
        <v>0.07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</row>
    <row r="187" customFormat="false" ht="15" hidden="false" customHeight="false" outlineLevel="0" collapsed="false">
      <c r="A187" s="21" t="n">
        <v>163</v>
      </c>
      <c r="B187" s="27" t="n">
        <v>0.560461568995379</v>
      </c>
      <c r="C187" s="9" t="n">
        <f aca="false">IF(B187&lt;$B$6,1,0)</f>
        <v>0</v>
      </c>
      <c r="D187" s="9" t="n">
        <f aca="false">$B$7*$B$8*C187</f>
        <v>0</v>
      </c>
      <c r="E187" s="24" t="n">
        <f aca="false">(1-C187)*$B$9-C187*$B$8</f>
        <v>0.07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</row>
    <row r="188" customFormat="false" ht="15" hidden="false" customHeight="false" outlineLevel="0" collapsed="false">
      <c r="A188" s="21" t="n">
        <v>164</v>
      </c>
      <c r="B188" s="27" t="n">
        <v>0.529006229829975</v>
      </c>
      <c r="C188" s="9" t="n">
        <f aca="false">IF(B188&lt;$B$6,1,0)</f>
        <v>0</v>
      </c>
      <c r="D188" s="9" t="n">
        <f aca="false">$B$7*$B$8*C188</f>
        <v>0</v>
      </c>
      <c r="E188" s="24" t="n">
        <f aca="false">(1-C188)*$B$9-C188*$B$8</f>
        <v>0.07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</row>
    <row r="189" customFormat="false" ht="15" hidden="false" customHeight="false" outlineLevel="0" collapsed="false">
      <c r="A189" s="21" t="n">
        <v>165</v>
      </c>
      <c r="B189" s="27" t="n">
        <v>0.330581935006194</v>
      </c>
      <c r="C189" s="9" t="n">
        <f aca="false">IF(B189&lt;$B$6,1,0)</f>
        <v>0</v>
      </c>
      <c r="D189" s="9" t="n">
        <f aca="false">$B$7*$B$8*C189</f>
        <v>0</v>
      </c>
      <c r="E189" s="24" t="n">
        <f aca="false">(1-C189)*$B$9-C189*$B$8</f>
        <v>0.07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</row>
    <row r="190" customFormat="false" ht="15" hidden="false" customHeight="false" outlineLevel="0" collapsed="false">
      <c r="A190" s="21" t="n">
        <v>166</v>
      </c>
      <c r="B190" s="27" t="n">
        <v>0.131240381509997</v>
      </c>
      <c r="C190" s="9" t="n">
        <f aca="false">IF(B190&lt;$B$6,1,0)</f>
        <v>0</v>
      </c>
      <c r="D190" s="9" t="n">
        <f aca="false">$B$7*$B$8*C190</f>
        <v>0</v>
      </c>
      <c r="E190" s="24" t="n">
        <f aca="false">(1-C190)*$B$9-C190*$B$8</f>
        <v>0.07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</row>
    <row r="191" customFormat="false" ht="15" hidden="false" customHeight="false" outlineLevel="0" collapsed="false">
      <c r="A191" s="21" t="n">
        <v>167</v>
      </c>
      <c r="B191" s="27" t="n">
        <v>0.131907124421559</v>
      </c>
      <c r="C191" s="9" t="n">
        <f aca="false">IF(B191&lt;$B$6,1,0)</f>
        <v>0</v>
      </c>
      <c r="D191" s="9" t="n">
        <f aca="false">$B$7*$B$8*C191</f>
        <v>0</v>
      </c>
      <c r="E191" s="24" t="n">
        <f aca="false">(1-C191)*$B$9-C191*$B$8</f>
        <v>0.07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</row>
    <row r="192" customFormat="false" ht="15" hidden="false" customHeight="false" outlineLevel="0" collapsed="false">
      <c r="A192" s="21" t="n">
        <v>168</v>
      </c>
      <c r="B192" s="27" t="n">
        <v>0.9421519926982</v>
      </c>
      <c r="C192" s="9" t="n">
        <f aca="false">IF(B192&lt;$B$6,1,0)</f>
        <v>0</v>
      </c>
      <c r="D192" s="9" t="n">
        <f aca="false">$B$7*$B$8*C192</f>
        <v>0</v>
      </c>
      <c r="E192" s="24" t="n">
        <f aca="false">(1-C192)*$B$9-C192*$B$8</f>
        <v>0.07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</row>
    <row r="193" customFormat="false" ht="15" hidden="false" customHeight="false" outlineLevel="0" collapsed="false">
      <c r="A193" s="21" t="n">
        <v>169</v>
      </c>
      <c r="B193" s="27" t="n">
        <v>0.781520168180578</v>
      </c>
      <c r="C193" s="9" t="n">
        <f aca="false">IF(B193&lt;$B$6,1,0)</f>
        <v>0</v>
      </c>
      <c r="D193" s="9" t="n">
        <f aca="false">$B$7*$B$8*C193</f>
        <v>0</v>
      </c>
      <c r="E193" s="24" t="n">
        <f aca="false">(1-C193)*$B$9-C193*$B$8</f>
        <v>0.07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</row>
    <row r="194" customFormat="false" ht="15" hidden="false" customHeight="false" outlineLevel="0" collapsed="false">
      <c r="A194" s="21" t="n">
        <v>170</v>
      </c>
      <c r="B194" s="27" t="n">
        <v>0.0938149724388495</v>
      </c>
      <c r="C194" s="9" t="n">
        <f aca="false">IF(B194&lt;$B$6,1,0)</f>
        <v>0</v>
      </c>
      <c r="D194" s="9" t="n">
        <f aca="false">$B$7*$B$8*C194</f>
        <v>0</v>
      </c>
      <c r="E194" s="24" t="n">
        <f aca="false">(1-C194)*$B$9-C194*$B$8</f>
        <v>0.07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</row>
    <row r="195" customFormat="false" ht="15" hidden="false" customHeight="false" outlineLevel="0" collapsed="false">
      <c r="A195" s="21" t="n">
        <v>171</v>
      </c>
      <c r="B195" s="27" t="n">
        <v>0.602872972725891</v>
      </c>
      <c r="C195" s="9" t="n">
        <f aca="false">IF(B195&lt;$B$6,1,0)</f>
        <v>0</v>
      </c>
      <c r="D195" s="9" t="n">
        <f aca="false">$B$7*$B$8*C195</f>
        <v>0</v>
      </c>
      <c r="E195" s="24" t="n">
        <f aca="false">(1-C195)*$B$9-C195*$B$8</f>
        <v>0.07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</row>
    <row r="196" customFormat="false" ht="15" hidden="false" customHeight="false" outlineLevel="0" collapsed="false">
      <c r="A196" s="21" t="n">
        <v>172</v>
      </c>
      <c r="B196" s="27" t="n">
        <v>0.370800759759732</v>
      </c>
      <c r="C196" s="9" t="n">
        <f aca="false">IF(B196&lt;$B$6,1,0)</f>
        <v>0</v>
      </c>
      <c r="D196" s="9" t="n">
        <f aca="false">$B$7*$B$8*C196</f>
        <v>0</v>
      </c>
      <c r="E196" s="24" t="n">
        <f aca="false">(1-C196)*$B$9-C196*$B$8</f>
        <v>0.07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</row>
    <row r="197" customFormat="false" ht="15" hidden="false" customHeight="false" outlineLevel="0" collapsed="false">
      <c r="A197" s="21" t="n">
        <v>173</v>
      </c>
      <c r="B197" s="27" t="n">
        <v>0.370513263973407</v>
      </c>
      <c r="C197" s="9" t="n">
        <f aca="false">IF(B197&lt;$B$6,1,0)</f>
        <v>0</v>
      </c>
      <c r="D197" s="9" t="n">
        <f aca="false">$B$7*$B$8*C197</f>
        <v>0</v>
      </c>
      <c r="E197" s="24" t="n">
        <f aca="false">(1-C197)*$B$9-C197*$B$8</f>
        <v>0.07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</row>
    <row r="198" customFormat="false" ht="15" hidden="false" customHeight="false" outlineLevel="0" collapsed="false">
      <c r="A198" s="21" t="n">
        <v>174</v>
      </c>
      <c r="B198" s="27" t="n">
        <v>0.826589532778598</v>
      </c>
      <c r="C198" s="9" t="n">
        <f aca="false">IF(B198&lt;$B$6,1,0)</f>
        <v>0</v>
      </c>
      <c r="D198" s="9" t="n">
        <f aca="false">$B$7*$B$8*C198</f>
        <v>0</v>
      </c>
      <c r="E198" s="24" t="n">
        <f aca="false">(1-C198)*$B$9-C198*$B$8</f>
        <v>0.07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</row>
    <row r="199" customFormat="false" ht="15" hidden="false" customHeight="false" outlineLevel="0" collapsed="false">
      <c r="A199" s="21" t="n">
        <v>175</v>
      </c>
      <c r="B199" s="27" t="n">
        <v>0.177922493196093</v>
      </c>
      <c r="C199" s="9" t="n">
        <f aca="false">IF(B199&lt;$B$6,1,0)</f>
        <v>0</v>
      </c>
      <c r="D199" s="9" t="n">
        <f aca="false">$B$7*$B$8*C199</f>
        <v>0</v>
      </c>
      <c r="E199" s="24" t="n">
        <f aca="false">(1-C199)*$B$9-C199*$B$8</f>
        <v>0.07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</row>
    <row r="200" customFormat="false" ht="15" hidden="false" customHeight="false" outlineLevel="0" collapsed="false">
      <c r="A200" s="21" t="n">
        <v>176</v>
      </c>
      <c r="B200" s="27" t="n">
        <v>0.673861422692426</v>
      </c>
      <c r="C200" s="9" t="n">
        <f aca="false">IF(B200&lt;$B$6,1,0)</f>
        <v>0</v>
      </c>
      <c r="D200" s="9" t="n">
        <f aca="false">$B$7*$B$8*C200</f>
        <v>0</v>
      </c>
      <c r="E200" s="24" t="n">
        <f aca="false">(1-C200)*$B$9-C200*$B$8</f>
        <v>0.07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</row>
    <row r="201" customFormat="false" ht="15" hidden="false" customHeight="false" outlineLevel="0" collapsed="false">
      <c r="A201" s="21" t="n">
        <v>177</v>
      </c>
      <c r="B201" s="27" t="n">
        <v>0.420481306384318</v>
      </c>
      <c r="C201" s="9" t="n">
        <f aca="false">IF(B201&lt;$B$6,1,0)</f>
        <v>0</v>
      </c>
      <c r="D201" s="9" t="n">
        <f aca="false">$B$7*$B$8*C201</f>
        <v>0</v>
      </c>
      <c r="E201" s="24" t="n">
        <f aca="false">(1-C201)*$B$9-C201*$B$8</f>
        <v>0.07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</row>
    <row r="202" customFormat="false" ht="15" hidden="false" customHeight="false" outlineLevel="0" collapsed="false">
      <c r="A202" s="21" t="n">
        <v>178</v>
      </c>
      <c r="B202" s="27" t="n">
        <v>0.882383552961983</v>
      </c>
      <c r="C202" s="9" t="n">
        <f aca="false">IF(B202&lt;$B$6,1,0)</f>
        <v>0</v>
      </c>
      <c r="D202" s="9" t="n">
        <f aca="false">$B$7*$B$8*C202</f>
        <v>0</v>
      </c>
      <c r="E202" s="24" t="n">
        <f aca="false">(1-C202)*$B$9-C202*$B$8</f>
        <v>0.07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</row>
    <row r="203" customFormat="false" ht="15" hidden="false" customHeight="false" outlineLevel="0" collapsed="false">
      <c r="A203" s="21" t="n">
        <v>179</v>
      </c>
      <c r="B203" s="27" t="n">
        <v>0.719368241145276</v>
      </c>
      <c r="C203" s="9" t="n">
        <f aca="false">IF(B203&lt;$B$6,1,0)</f>
        <v>0</v>
      </c>
      <c r="D203" s="9" t="n">
        <f aca="false">$B$7*$B$8*C203</f>
        <v>0</v>
      </c>
      <c r="E203" s="24" t="n">
        <f aca="false">(1-C203)*$B$9-C203*$B$8</f>
        <v>0.07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</row>
    <row r="204" customFormat="false" ht="15" hidden="false" customHeight="false" outlineLevel="0" collapsed="false">
      <c r="A204" s="21" t="n">
        <v>180</v>
      </c>
      <c r="B204" s="27" t="n">
        <v>0.657466536504217</v>
      </c>
      <c r="C204" s="9" t="n">
        <f aca="false">IF(B204&lt;$B$6,1,0)</f>
        <v>0</v>
      </c>
      <c r="D204" s="9" t="n">
        <f aca="false">$B$7*$B$8*C204</f>
        <v>0</v>
      </c>
      <c r="E204" s="24" t="n">
        <f aca="false">(1-C204)*$B$9-C204*$B$8</f>
        <v>0.07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</row>
    <row r="205" customFormat="false" ht="15" hidden="false" customHeight="false" outlineLevel="0" collapsed="false">
      <c r="A205" s="21" t="n">
        <v>181</v>
      </c>
      <c r="B205" s="27" t="n">
        <v>0.722548877703957</v>
      </c>
      <c r="C205" s="9" t="n">
        <f aca="false">IF(B205&lt;$B$6,1,0)</f>
        <v>0</v>
      </c>
      <c r="D205" s="9" t="n">
        <f aca="false">$B$7*$B$8*C205</f>
        <v>0</v>
      </c>
      <c r="E205" s="24" t="n">
        <f aca="false">(1-C205)*$B$9-C205*$B$8</f>
        <v>0.07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</row>
    <row r="206" customFormat="false" ht="15" hidden="false" customHeight="false" outlineLevel="0" collapsed="false">
      <c r="A206" s="21" t="n">
        <v>182</v>
      </c>
      <c r="B206" s="27" t="n">
        <v>0.906534376204945</v>
      </c>
      <c r="C206" s="9" t="n">
        <f aca="false">IF(B206&lt;$B$6,1,0)</f>
        <v>0</v>
      </c>
      <c r="D206" s="9" t="n">
        <f aca="false">$B$7*$B$8*C206</f>
        <v>0</v>
      </c>
      <c r="E206" s="24" t="n">
        <f aca="false">(1-C206)*$B$9-C206*$B$8</f>
        <v>0.07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</row>
    <row r="207" customFormat="false" ht="15" hidden="false" customHeight="false" outlineLevel="0" collapsed="false">
      <c r="A207" s="21" t="n">
        <v>183</v>
      </c>
      <c r="B207" s="27" t="n">
        <v>0.368426733068191</v>
      </c>
      <c r="C207" s="9" t="n">
        <f aca="false">IF(B207&lt;$B$6,1,0)</f>
        <v>0</v>
      </c>
      <c r="D207" s="9" t="n">
        <f aca="false">$B$7*$B$8*C207</f>
        <v>0</v>
      </c>
      <c r="E207" s="24" t="n">
        <f aca="false">(1-C207)*$B$9-C207*$B$8</f>
        <v>0.07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</row>
    <row r="208" customFormat="false" ht="15" hidden="false" customHeight="false" outlineLevel="0" collapsed="false">
      <c r="A208" s="21" t="n">
        <v>184</v>
      </c>
      <c r="B208" s="27" t="n">
        <v>0.743734526564367</v>
      </c>
      <c r="C208" s="9" t="n">
        <f aca="false">IF(B208&lt;$B$6,1,0)</f>
        <v>0</v>
      </c>
      <c r="D208" s="9" t="n">
        <f aca="false">$B$7*$B$8*C208</f>
        <v>0</v>
      </c>
      <c r="E208" s="24" t="n">
        <f aca="false">(1-C208)*$B$9-C208*$B$8</f>
        <v>0.07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</row>
    <row r="209" customFormat="false" ht="15" hidden="false" customHeight="false" outlineLevel="0" collapsed="false">
      <c r="A209" s="21" t="n">
        <v>185</v>
      </c>
      <c r="B209" s="27" t="n">
        <v>0.948703749920242</v>
      </c>
      <c r="C209" s="9" t="n">
        <f aca="false">IF(B209&lt;$B$6,1,0)</f>
        <v>0</v>
      </c>
      <c r="D209" s="9" t="n">
        <f aca="false">$B$7*$B$8*C209</f>
        <v>0</v>
      </c>
      <c r="E209" s="24" t="n">
        <f aca="false">(1-C209)*$B$9-C209*$B$8</f>
        <v>0.07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</row>
    <row r="210" customFormat="false" ht="15" hidden="false" customHeight="false" outlineLevel="0" collapsed="false">
      <c r="A210" s="21" t="n">
        <v>186</v>
      </c>
      <c r="B210" s="27" t="n">
        <v>0.345210186787881</v>
      </c>
      <c r="C210" s="9" t="n">
        <f aca="false">IF(B210&lt;$B$6,1,0)</f>
        <v>0</v>
      </c>
      <c r="D210" s="9" t="n">
        <f aca="false">$B$7*$B$8*C210</f>
        <v>0</v>
      </c>
      <c r="E210" s="24" t="n">
        <f aca="false">(1-C210)*$B$9-C210*$B$8</f>
        <v>0.07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</row>
    <row r="211" customFormat="false" ht="15" hidden="false" customHeight="false" outlineLevel="0" collapsed="false">
      <c r="A211" s="21" t="n">
        <v>187</v>
      </c>
      <c r="B211" s="27" t="n">
        <v>0.222037294297479</v>
      </c>
      <c r="C211" s="9" t="n">
        <f aca="false">IF(B211&lt;$B$6,1,0)</f>
        <v>0</v>
      </c>
      <c r="D211" s="9" t="n">
        <f aca="false">$B$7*$B$8*C211</f>
        <v>0</v>
      </c>
      <c r="E211" s="24" t="n">
        <f aca="false">(1-C211)*$B$9-C211*$B$8</f>
        <v>0.07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</row>
    <row r="212" customFormat="false" ht="15" hidden="false" customHeight="false" outlineLevel="0" collapsed="false">
      <c r="A212" s="21" t="n">
        <v>188</v>
      </c>
      <c r="B212" s="27" t="n">
        <v>0.863164708134718</v>
      </c>
      <c r="C212" s="9" t="n">
        <f aca="false">IF(B212&lt;$B$6,1,0)</f>
        <v>0</v>
      </c>
      <c r="D212" s="9" t="n">
        <f aca="false">$B$7*$B$8*C212</f>
        <v>0</v>
      </c>
      <c r="E212" s="24" t="n">
        <f aca="false">(1-C212)*$B$9-C212*$B$8</f>
        <v>0.07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</row>
    <row r="213" customFormat="false" ht="15" hidden="false" customHeight="false" outlineLevel="0" collapsed="false">
      <c r="A213" s="21" t="n">
        <v>189</v>
      </c>
      <c r="B213" s="27" t="n">
        <v>0.471682138624601</v>
      </c>
      <c r="C213" s="9" t="n">
        <f aca="false">IF(B213&lt;$B$6,1,0)</f>
        <v>0</v>
      </c>
      <c r="D213" s="9" t="n">
        <f aca="false">$B$7*$B$8*C213</f>
        <v>0</v>
      </c>
      <c r="E213" s="24" t="n">
        <f aca="false">(1-C213)*$B$9-C213*$B$8</f>
        <v>0.07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</row>
    <row r="214" customFormat="false" ht="15" hidden="false" customHeight="false" outlineLevel="0" collapsed="false">
      <c r="A214" s="21" t="n">
        <v>190</v>
      </c>
      <c r="B214" s="27" t="n">
        <v>0.947668310836889</v>
      </c>
      <c r="C214" s="9" t="n">
        <f aca="false">IF(B214&lt;$B$6,1,0)</f>
        <v>0</v>
      </c>
      <c r="D214" s="9" t="n">
        <f aca="false">$B$7*$B$8*C214</f>
        <v>0</v>
      </c>
      <c r="E214" s="24" t="n">
        <f aca="false">(1-C214)*$B$9-C214*$B$8</f>
        <v>0.07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</row>
    <row r="215" customFormat="false" ht="15" hidden="false" customHeight="false" outlineLevel="0" collapsed="false">
      <c r="A215" s="21" t="n">
        <v>191</v>
      </c>
      <c r="B215" s="27" t="n">
        <v>0.830969969159924</v>
      </c>
      <c r="C215" s="9" t="n">
        <f aca="false">IF(B215&lt;$B$6,1,0)</f>
        <v>0</v>
      </c>
      <c r="D215" s="9" t="n">
        <f aca="false">$B$7*$B$8*C215</f>
        <v>0</v>
      </c>
      <c r="E215" s="24" t="n">
        <f aca="false">(1-C215)*$B$9-C215*$B$8</f>
        <v>0.07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</row>
    <row r="216" customFormat="false" ht="15" hidden="false" customHeight="false" outlineLevel="0" collapsed="false">
      <c r="A216" s="21" t="n">
        <v>192</v>
      </c>
      <c r="B216" s="27" t="n">
        <v>0.523790118400939</v>
      </c>
      <c r="C216" s="9" t="n">
        <f aca="false">IF(B216&lt;$B$6,1,0)</f>
        <v>0</v>
      </c>
      <c r="D216" s="9" t="n">
        <f aca="false">$B$7*$B$8*C216</f>
        <v>0</v>
      </c>
      <c r="E216" s="24" t="n">
        <f aca="false">(1-C216)*$B$9-C216*$B$8</f>
        <v>0.07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</row>
    <row r="217" customFormat="false" ht="15" hidden="false" customHeight="false" outlineLevel="0" collapsed="false">
      <c r="A217" s="21" t="n">
        <v>193</v>
      </c>
      <c r="B217" s="27" t="n">
        <v>0.982705519418232</v>
      </c>
      <c r="C217" s="9" t="n">
        <f aca="false">IF(B217&lt;$B$6,1,0)</f>
        <v>0</v>
      </c>
      <c r="D217" s="9" t="n">
        <f aca="false">$B$7*$B$8*C217</f>
        <v>0</v>
      </c>
      <c r="E217" s="24" t="n">
        <f aca="false">(1-C217)*$B$9-C217*$B$8</f>
        <v>0.07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</row>
    <row r="218" customFormat="false" ht="15" hidden="false" customHeight="false" outlineLevel="0" collapsed="false">
      <c r="A218" s="21" t="n">
        <v>194</v>
      </c>
      <c r="B218" s="27" t="n">
        <v>0.140583829605021</v>
      </c>
      <c r="C218" s="9" t="n">
        <f aca="false">IF(B218&lt;$B$6,1,0)</f>
        <v>0</v>
      </c>
      <c r="D218" s="9" t="n">
        <f aca="false">$B$7*$B$8*C218</f>
        <v>0</v>
      </c>
      <c r="E218" s="24" t="n">
        <f aca="false">(1-C218)*$B$9-C218*$B$8</f>
        <v>0.07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</row>
    <row r="219" customFormat="false" ht="15" hidden="false" customHeight="false" outlineLevel="0" collapsed="false">
      <c r="A219" s="21" t="n">
        <v>195</v>
      </c>
      <c r="B219" s="27" t="n">
        <v>0.534847493632697</v>
      </c>
      <c r="C219" s="9" t="n">
        <f aca="false">IF(B219&lt;$B$6,1,0)</f>
        <v>0</v>
      </c>
      <c r="D219" s="9" t="n">
        <f aca="false">$B$7*$B$8*C219</f>
        <v>0</v>
      </c>
      <c r="E219" s="24" t="n">
        <f aca="false">(1-C219)*$B$9-C219*$B$8</f>
        <v>0.07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</row>
    <row r="220" customFormat="false" ht="15" hidden="false" customHeight="false" outlineLevel="0" collapsed="false">
      <c r="A220" s="21" t="n">
        <v>196</v>
      </c>
      <c r="B220" s="27" t="n">
        <v>0.260213161003776</v>
      </c>
      <c r="C220" s="9" t="n">
        <f aca="false">IF(B220&lt;$B$6,1,0)</f>
        <v>0</v>
      </c>
      <c r="D220" s="9" t="n">
        <f aca="false">$B$7*$B$8*C220</f>
        <v>0</v>
      </c>
      <c r="E220" s="24" t="n">
        <f aca="false">(1-C220)*$B$9-C220*$B$8</f>
        <v>0.07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</row>
    <row r="221" customFormat="false" ht="15" hidden="false" customHeight="false" outlineLevel="0" collapsed="false">
      <c r="A221" s="21" t="n">
        <v>197</v>
      </c>
      <c r="B221" s="27" t="n">
        <v>0.547694006818347</v>
      </c>
      <c r="C221" s="9" t="n">
        <f aca="false">IF(B221&lt;$B$6,1,0)</f>
        <v>0</v>
      </c>
      <c r="D221" s="9" t="n">
        <f aca="false">$B$7*$B$8*C221</f>
        <v>0</v>
      </c>
      <c r="E221" s="24" t="n">
        <f aca="false">(1-C221)*$B$9-C221*$B$8</f>
        <v>0.07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</row>
    <row r="222" customFormat="false" ht="15" hidden="false" customHeight="false" outlineLevel="0" collapsed="false">
      <c r="A222" s="21" t="n">
        <v>198</v>
      </c>
      <c r="B222" s="27" t="n">
        <v>0.602573505253531</v>
      </c>
      <c r="C222" s="9" t="n">
        <f aca="false">IF(B222&lt;$B$6,1,0)</f>
        <v>0</v>
      </c>
      <c r="D222" s="9" t="n">
        <f aca="false">$B$7*$B$8*C222</f>
        <v>0</v>
      </c>
      <c r="E222" s="24" t="n">
        <f aca="false">(1-C222)*$B$9-C222*$B$8</f>
        <v>0.07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</row>
    <row r="223" customFormat="false" ht="15" hidden="false" customHeight="false" outlineLevel="0" collapsed="false">
      <c r="A223" s="21" t="n">
        <v>199</v>
      </c>
      <c r="B223" s="27" t="n">
        <v>0.899706330499612</v>
      </c>
      <c r="C223" s="9" t="n">
        <f aca="false">IF(B223&lt;$B$6,1,0)</f>
        <v>0</v>
      </c>
      <c r="D223" s="9" t="n">
        <f aca="false">$B$7*$B$8*C223</f>
        <v>0</v>
      </c>
      <c r="E223" s="24" t="n">
        <f aca="false">(1-C223)*$B$9-C223*$B$8</f>
        <v>0.07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</row>
    <row r="224" customFormat="false" ht="15" hidden="false" customHeight="false" outlineLevel="0" collapsed="false">
      <c r="A224" s="21" t="n">
        <v>200</v>
      </c>
      <c r="B224" s="27" t="n">
        <v>0.915649063070305</v>
      </c>
      <c r="C224" s="9" t="n">
        <f aca="false">IF(B224&lt;$B$6,1,0)</f>
        <v>0</v>
      </c>
      <c r="D224" s="9" t="n">
        <f aca="false">$B$7*$B$8*C224</f>
        <v>0</v>
      </c>
      <c r="E224" s="24" t="n">
        <f aca="false">(1-C224)*$B$9-C224*$B$8</f>
        <v>0.07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</row>
    <row r="225" customFormat="false" ht="15" hidden="false" customHeight="false" outlineLevel="0" collapsed="false">
      <c r="A225" s="21" t="n">
        <v>201</v>
      </c>
      <c r="B225" s="27" t="n">
        <v>0.992581295664422</v>
      </c>
      <c r="C225" s="9" t="n">
        <f aca="false">IF(B225&lt;$B$6,1,0)</f>
        <v>0</v>
      </c>
      <c r="D225" s="9" t="n">
        <f aca="false">$B$7*$B$8*C225</f>
        <v>0</v>
      </c>
      <c r="E225" s="24" t="n">
        <f aca="false">(1-C225)*$B$9-C225*$B$8</f>
        <v>0.07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</row>
    <row r="226" customFormat="false" ht="15" hidden="false" customHeight="false" outlineLevel="0" collapsed="false">
      <c r="A226" s="21" t="n">
        <v>202</v>
      </c>
      <c r="B226" s="27" t="n">
        <v>0.617040019133128</v>
      </c>
      <c r="C226" s="9" t="n">
        <f aca="false">IF(B226&lt;$B$6,1,0)</f>
        <v>0</v>
      </c>
      <c r="D226" s="9" t="n">
        <f aca="false">$B$7*$B$8*C226</f>
        <v>0</v>
      </c>
      <c r="E226" s="24" t="n">
        <f aca="false">(1-C226)*$B$9-C226*$B$8</f>
        <v>0.07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</row>
    <row r="227" customFormat="false" ht="15" hidden="false" customHeight="false" outlineLevel="0" collapsed="false">
      <c r="A227" s="21" t="n">
        <v>203</v>
      </c>
      <c r="B227" s="27" t="n">
        <v>0.773721767007373</v>
      </c>
      <c r="C227" s="9" t="n">
        <f aca="false">IF(B227&lt;$B$6,1,0)</f>
        <v>0</v>
      </c>
      <c r="D227" s="9" t="n">
        <f aca="false">$B$7*$B$8*C227</f>
        <v>0</v>
      </c>
      <c r="E227" s="24" t="n">
        <f aca="false">(1-C227)*$B$9-C227*$B$8</f>
        <v>0.07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</row>
    <row r="228" customFormat="false" ht="15" hidden="false" customHeight="false" outlineLevel="0" collapsed="false">
      <c r="A228" s="21" t="n">
        <v>204</v>
      </c>
      <c r="B228" s="27" t="n">
        <v>0.460102144745179</v>
      </c>
      <c r="C228" s="9" t="n">
        <f aca="false">IF(B228&lt;$B$6,1,0)</f>
        <v>0</v>
      </c>
      <c r="D228" s="9" t="n">
        <f aca="false">$B$7*$B$8*C228</f>
        <v>0</v>
      </c>
      <c r="E228" s="24" t="n">
        <f aca="false">(1-C228)*$B$9-C228*$B$8</f>
        <v>0.07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</row>
    <row r="229" customFormat="false" ht="15" hidden="false" customHeight="false" outlineLevel="0" collapsed="false">
      <c r="A229" s="21" t="n">
        <v>205</v>
      </c>
      <c r="B229" s="27" t="n">
        <v>0.758356165024452</v>
      </c>
      <c r="C229" s="9" t="n">
        <f aca="false">IF(B229&lt;$B$6,1,0)</f>
        <v>0</v>
      </c>
      <c r="D229" s="9" t="n">
        <f aca="false">$B$7*$B$8*C229</f>
        <v>0</v>
      </c>
      <c r="E229" s="24" t="n">
        <f aca="false">(1-C229)*$B$9-C229*$B$8</f>
        <v>0.07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</row>
    <row r="230" customFormat="false" ht="15" hidden="false" customHeight="false" outlineLevel="0" collapsed="false">
      <c r="A230" s="21" t="n">
        <v>206</v>
      </c>
      <c r="B230" s="27" t="n">
        <v>0.0314615225652233</v>
      </c>
      <c r="C230" s="9" t="n">
        <f aca="false">IF(B230&lt;$B$6,1,0)</f>
        <v>0</v>
      </c>
      <c r="D230" s="9" t="n">
        <f aca="false">$B$7*$B$8*C230</f>
        <v>0</v>
      </c>
      <c r="E230" s="24" t="n">
        <f aca="false">(1-C230)*$B$9-C230*$B$8</f>
        <v>0.07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</row>
    <row r="231" customFormat="false" ht="15" hidden="false" customHeight="false" outlineLevel="0" collapsed="false">
      <c r="A231" s="21" t="n">
        <v>207</v>
      </c>
      <c r="B231" s="27" t="n">
        <v>0.726722075021826</v>
      </c>
      <c r="C231" s="9" t="n">
        <f aca="false">IF(B231&lt;$B$6,1,0)</f>
        <v>0</v>
      </c>
      <c r="D231" s="9" t="n">
        <f aca="false">$B$7*$B$8*C231</f>
        <v>0</v>
      </c>
      <c r="E231" s="24" t="n">
        <f aca="false">(1-C231)*$B$9-C231*$B$8</f>
        <v>0.07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</row>
    <row r="232" customFormat="false" ht="15" hidden="false" customHeight="false" outlineLevel="0" collapsed="false">
      <c r="A232" s="21" t="n">
        <v>208</v>
      </c>
      <c r="B232" s="27" t="n">
        <v>0.297799901221879</v>
      </c>
      <c r="C232" s="9" t="n">
        <f aca="false">IF(B232&lt;$B$6,1,0)</f>
        <v>0</v>
      </c>
      <c r="D232" s="9" t="n">
        <f aca="false">$B$7*$B$8*C232</f>
        <v>0</v>
      </c>
      <c r="E232" s="24" t="n">
        <f aca="false">(1-C232)*$B$9-C232*$B$8</f>
        <v>0.07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</row>
    <row r="233" customFormat="false" ht="15" hidden="false" customHeight="false" outlineLevel="0" collapsed="false">
      <c r="A233" s="21" t="n">
        <v>209</v>
      </c>
      <c r="B233" s="27" t="n">
        <v>0.616455544601195</v>
      </c>
      <c r="C233" s="9" t="n">
        <f aca="false">IF(B233&lt;$B$6,1,0)</f>
        <v>0</v>
      </c>
      <c r="D233" s="9" t="n">
        <f aca="false">$B$7*$B$8*C233</f>
        <v>0</v>
      </c>
      <c r="E233" s="24" t="n">
        <f aca="false">(1-C233)*$B$9-C233*$B$8</f>
        <v>0.07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</row>
    <row r="234" customFormat="false" ht="15" hidden="false" customHeight="false" outlineLevel="0" collapsed="false">
      <c r="A234" s="21" t="n">
        <v>210</v>
      </c>
      <c r="B234" s="27" t="n">
        <v>0.90125150012318</v>
      </c>
      <c r="C234" s="9" t="n">
        <f aca="false">IF(B234&lt;$B$6,1,0)</f>
        <v>0</v>
      </c>
      <c r="D234" s="9" t="n">
        <f aca="false">$B$7*$B$8*C234</f>
        <v>0</v>
      </c>
      <c r="E234" s="24" t="n">
        <f aca="false">(1-C234)*$B$9-C234*$B$8</f>
        <v>0.07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</row>
    <row r="235" customFormat="false" ht="15" hidden="false" customHeight="false" outlineLevel="0" collapsed="false">
      <c r="A235" s="21" t="n">
        <v>211</v>
      </c>
      <c r="B235" s="27" t="n">
        <v>0.889116733684205</v>
      </c>
      <c r="C235" s="9" t="n">
        <f aca="false">IF(B235&lt;$B$6,1,0)</f>
        <v>0</v>
      </c>
      <c r="D235" s="9" t="n">
        <f aca="false">$B$7*$B$8*C235</f>
        <v>0</v>
      </c>
      <c r="E235" s="24" t="n">
        <f aca="false">(1-C235)*$B$9-C235*$B$8</f>
        <v>0.07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</row>
    <row r="236" customFormat="false" ht="15" hidden="false" customHeight="false" outlineLevel="0" collapsed="false">
      <c r="A236" s="21" t="n">
        <v>212</v>
      </c>
      <c r="B236" s="27" t="n">
        <v>0.267009897273965</v>
      </c>
      <c r="C236" s="9" t="n">
        <f aca="false">IF(B236&lt;$B$6,1,0)</f>
        <v>0</v>
      </c>
      <c r="D236" s="9" t="n">
        <f aca="false">$B$7*$B$8*C236</f>
        <v>0</v>
      </c>
      <c r="E236" s="24" t="n">
        <f aca="false">(1-C236)*$B$9-C236*$B$8</f>
        <v>0.07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</row>
    <row r="237" customFormat="false" ht="15" hidden="false" customHeight="false" outlineLevel="0" collapsed="false">
      <c r="A237" s="21" t="n">
        <v>213</v>
      </c>
      <c r="B237" s="27" t="n">
        <v>0.885134143638425</v>
      </c>
      <c r="C237" s="9" t="n">
        <f aca="false">IF(B237&lt;$B$6,1,0)</f>
        <v>0</v>
      </c>
      <c r="D237" s="9" t="n">
        <f aca="false">$B$7*$B$8*C237</f>
        <v>0</v>
      </c>
      <c r="E237" s="24" t="n">
        <f aca="false">(1-C237)*$B$9-C237*$B$8</f>
        <v>0.07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</row>
    <row r="238" customFormat="false" ht="15" hidden="false" customHeight="false" outlineLevel="0" collapsed="false">
      <c r="A238" s="21" t="n">
        <v>214</v>
      </c>
      <c r="B238" s="27" t="n">
        <v>0.146313945413567</v>
      </c>
      <c r="C238" s="9" t="n">
        <f aca="false">IF(B238&lt;$B$6,1,0)</f>
        <v>0</v>
      </c>
      <c r="D238" s="9" t="n">
        <f aca="false">$B$7*$B$8*C238</f>
        <v>0</v>
      </c>
      <c r="E238" s="24" t="n">
        <f aca="false">(1-C238)*$B$9-C238*$B$8</f>
        <v>0.07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</row>
    <row r="239" customFormat="false" ht="15" hidden="false" customHeight="false" outlineLevel="0" collapsed="false">
      <c r="A239" s="21" t="n">
        <v>215</v>
      </c>
      <c r="B239" s="27" t="n">
        <v>0.455863714567386</v>
      </c>
      <c r="C239" s="9" t="n">
        <f aca="false">IF(B239&lt;$B$6,1,0)</f>
        <v>0</v>
      </c>
      <c r="D239" s="9" t="n">
        <f aca="false">$B$7*$B$8*C239</f>
        <v>0</v>
      </c>
      <c r="E239" s="24" t="n">
        <f aca="false">(1-C239)*$B$9-C239*$B$8</f>
        <v>0.07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</row>
    <row r="240" customFormat="false" ht="15" hidden="false" customHeight="false" outlineLevel="0" collapsed="false">
      <c r="A240" s="21" t="n">
        <v>216</v>
      </c>
      <c r="B240" s="27" t="n">
        <v>0.785364474286325</v>
      </c>
      <c r="C240" s="9" t="n">
        <f aca="false">IF(B240&lt;$B$6,1,0)</f>
        <v>0</v>
      </c>
      <c r="D240" s="9" t="n">
        <f aca="false">$B$7*$B$8*C240</f>
        <v>0</v>
      </c>
      <c r="E240" s="24" t="n">
        <f aca="false">(1-C240)*$B$9-C240*$B$8</f>
        <v>0.07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</row>
    <row r="241" customFormat="false" ht="15" hidden="false" customHeight="false" outlineLevel="0" collapsed="false">
      <c r="A241" s="21" t="n">
        <v>217</v>
      </c>
      <c r="B241" s="27" t="n">
        <v>0.037435642327182</v>
      </c>
      <c r="C241" s="9" t="n">
        <f aca="false">IF(B241&lt;$B$6,1,0)</f>
        <v>0</v>
      </c>
      <c r="D241" s="9" t="n">
        <f aca="false">$B$7*$B$8*C241</f>
        <v>0</v>
      </c>
      <c r="E241" s="24" t="n">
        <f aca="false">(1-C241)*$B$9-C241*$B$8</f>
        <v>0.07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</row>
    <row r="242" customFormat="false" ht="15" hidden="false" customHeight="false" outlineLevel="0" collapsed="false">
      <c r="A242" s="21" t="n">
        <v>218</v>
      </c>
      <c r="B242" s="27" t="n">
        <v>0.798418849357404</v>
      </c>
      <c r="C242" s="9" t="n">
        <f aca="false">IF(B242&lt;$B$6,1,0)</f>
        <v>0</v>
      </c>
      <c r="D242" s="9" t="n">
        <f aca="false">$B$7*$B$8*C242</f>
        <v>0</v>
      </c>
      <c r="E242" s="24" t="n">
        <f aca="false">(1-C242)*$B$9-C242*$B$8</f>
        <v>0.07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</row>
    <row r="243" customFormat="false" ht="15" hidden="false" customHeight="false" outlineLevel="0" collapsed="false">
      <c r="A243" s="21" t="n">
        <v>219</v>
      </c>
      <c r="B243" s="27" t="n">
        <v>0.371100829332136</v>
      </c>
      <c r="C243" s="9" t="n">
        <f aca="false">IF(B243&lt;$B$6,1,0)</f>
        <v>0</v>
      </c>
      <c r="D243" s="9" t="n">
        <f aca="false">$B$7*$B$8*C243</f>
        <v>0</v>
      </c>
      <c r="E243" s="24" t="n">
        <f aca="false">(1-C243)*$B$9-C243*$B$8</f>
        <v>0.07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</row>
    <row r="244" customFormat="false" ht="15" hidden="false" customHeight="false" outlineLevel="0" collapsed="false">
      <c r="A244" s="21" t="n">
        <v>220</v>
      </c>
      <c r="B244" s="27" t="n">
        <v>0.843818269786425</v>
      </c>
      <c r="C244" s="9" t="n">
        <f aca="false">IF(B244&lt;$B$6,1,0)</f>
        <v>0</v>
      </c>
      <c r="D244" s="9" t="n">
        <f aca="false">$B$7*$B$8*C244</f>
        <v>0</v>
      </c>
      <c r="E244" s="24" t="n">
        <f aca="false">(1-C244)*$B$9-C244*$B$8</f>
        <v>0.07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</row>
    <row r="245" customFormat="false" ht="15" hidden="false" customHeight="false" outlineLevel="0" collapsed="false">
      <c r="A245" s="21" t="n">
        <v>221</v>
      </c>
      <c r="B245" s="27" t="n">
        <v>0.841390445712023</v>
      </c>
      <c r="C245" s="9" t="n">
        <f aca="false">IF(B245&lt;$B$6,1,0)</f>
        <v>0</v>
      </c>
      <c r="D245" s="9" t="n">
        <f aca="false">$B$7*$B$8*C245</f>
        <v>0</v>
      </c>
      <c r="E245" s="24" t="n">
        <f aca="false">(1-C245)*$B$9-C245*$B$8</f>
        <v>0.07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</row>
    <row r="246" customFormat="false" ht="15" hidden="false" customHeight="false" outlineLevel="0" collapsed="false">
      <c r="A246" s="21" t="n">
        <v>222</v>
      </c>
      <c r="B246" s="27" t="n">
        <v>0.667523000971414</v>
      </c>
      <c r="C246" s="9" t="n">
        <f aca="false">IF(B246&lt;$B$6,1,0)</f>
        <v>0</v>
      </c>
      <c r="D246" s="9" t="n">
        <f aca="false">$B$7*$B$8*C246</f>
        <v>0</v>
      </c>
      <c r="E246" s="24" t="n">
        <f aca="false">(1-C246)*$B$9-C246*$B$8</f>
        <v>0.07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</row>
    <row r="247" customFormat="false" ht="15" hidden="false" customHeight="false" outlineLevel="0" collapsed="false">
      <c r="A247" s="21" t="n">
        <v>223</v>
      </c>
      <c r="B247" s="27" t="n">
        <v>0.959066139883362</v>
      </c>
      <c r="C247" s="9" t="n">
        <f aca="false">IF(B247&lt;$B$6,1,0)</f>
        <v>0</v>
      </c>
      <c r="D247" s="9" t="n">
        <f aca="false">$B$7*$B$8*C247</f>
        <v>0</v>
      </c>
      <c r="E247" s="24" t="n">
        <f aca="false">(1-C247)*$B$9-C247*$B$8</f>
        <v>0.07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</row>
    <row r="248" customFormat="false" ht="15" hidden="false" customHeight="false" outlineLevel="0" collapsed="false">
      <c r="A248" s="21" t="n">
        <v>224</v>
      </c>
      <c r="B248" s="27" t="n">
        <v>0.802363549475558</v>
      </c>
      <c r="C248" s="9" t="n">
        <f aca="false">IF(B248&lt;$B$6,1,0)</f>
        <v>0</v>
      </c>
      <c r="D248" s="9" t="n">
        <f aca="false">$B$7*$B$8*C248</f>
        <v>0</v>
      </c>
      <c r="E248" s="24" t="n">
        <f aca="false">(1-C248)*$B$9-C248*$B$8</f>
        <v>0.07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</row>
    <row r="249" customFormat="false" ht="15" hidden="false" customHeight="false" outlineLevel="0" collapsed="false">
      <c r="A249" s="21" t="n">
        <v>225</v>
      </c>
      <c r="B249" s="27" t="n">
        <v>0.423065000097267</v>
      </c>
      <c r="C249" s="9" t="n">
        <f aca="false">IF(B249&lt;$B$6,1,0)</f>
        <v>0</v>
      </c>
      <c r="D249" s="9" t="n">
        <f aca="false">$B$7*$B$8*C249</f>
        <v>0</v>
      </c>
      <c r="E249" s="24" t="n">
        <f aca="false">(1-C249)*$B$9-C249*$B$8</f>
        <v>0.07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</row>
    <row r="250" customFormat="false" ht="15" hidden="false" customHeight="false" outlineLevel="0" collapsed="false">
      <c r="A250" s="21" t="n">
        <v>226</v>
      </c>
      <c r="B250" s="27" t="n">
        <v>0.505161100649275</v>
      </c>
      <c r="C250" s="9" t="n">
        <f aca="false">IF(B250&lt;$B$6,1,0)</f>
        <v>0</v>
      </c>
      <c r="D250" s="9" t="n">
        <f aca="false">$B$7*$B$8*C250</f>
        <v>0</v>
      </c>
      <c r="E250" s="24" t="n">
        <f aca="false">(1-C250)*$B$9-C250*$B$8</f>
        <v>0.07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</row>
    <row r="251" customFormat="false" ht="15" hidden="false" customHeight="false" outlineLevel="0" collapsed="false">
      <c r="A251" s="21" t="n">
        <v>227</v>
      </c>
      <c r="B251" s="27" t="n">
        <v>0.516932431026362</v>
      </c>
      <c r="C251" s="9" t="n">
        <f aca="false">IF(B251&lt;$B$6,1,0)</f>
        <v>0</v>
      </c>
      <c r="D251" s="9" t="n">
        <f aca="false">$B$7*$B$8*C251</f>
        <v>0</v>
      </c>
      <c r="E251" s="24" t="n">
        <f aca="false">(1-C251)*$B$9-C251*$B$8</f>
        <v>0.07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</row>
    <row r="252" customFormat="false" ht="15" hidden="false" customHeight="false" outlineLevel="0" collapsed="false">
      <c r="A252" s="21" t="n">
        <v>228</v>
      </c>
      <c r="B252" s="27" t="n">
        <v>0.190628351760097</v>
      </c>
      <c r="C252" s="9" t="n">
        <f aca="false">IF(B252&lt;$B$6,1,0)</f>
        <v>0</v>
      </c>
      <c r="D252" s="9" t="n">
        <f aca="false">$B$7*$B$8*C252</f>
        <v>0</v>
      </c>
      <c r="E252" s="24" t="n">
        <f aca="false">(1-C252)*$B$9-C252*$B$8</f>
        <v>0.07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</row>
    <row r="253" customFormat="false" ht="15" hidden="false" customHeight="false" outlineLevel="0" collapsed="false">
      <c r="A253" s="21" t="n">
        <v>229</v>
      </c>
      <c r="B253" s="27" t="n">
        <v>0.893087671953253</v>
      </c>
      <c r="C253" s="9" t="n">
        <f aca="false">IF(B253&lt;$B$6,1,0)</f>
        <v>0</v>
      </c>
      <c r="D253" s="9" t="n">
        <f aca="false">$B$7*$B$8*C253</f>
        <v>0</v>
      </c>
      <c r="E253" s="24" t="n">
        <f aca="false">(1-C253)*$B$9-C253*$B$8</f>
        <v>0.07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</row>
    <row r="254" customFormat="false" ht="15" hidden="false" customHeight="false" outlineLevel="0" collapsed="false">
      <c r="A254" s="21" t="n">
        <v>230</v>
      </c>
      <c r="B254" s="27" t="n">
        <v>0.993032185942866</v>
      </c>
      <c r="C254" s="9" t="n">
        <f aca="false">IF(B254&lt;$B$6,1,0)</f>
        <v>0</v>
      </c>
      <c r="D254" s="9" t="n">
        <f aca="false">$B$7*$B$8*C254</f>
        <v>0</v>
      </c>
      <c r="E254" s="24" t="n">
        <f aca="false">(1-C254)*$B$9-C254*$B$8</f>
        <v>0.07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</row>
    <row r="255" customFormat="false" ht="15" hidden="false" customHeight="false" outlineLevel="0" collapsed="false">
      <c r="A255" s="21" t="n">
        <v>231</v>
      </c>
      <c r="B255" s="27" t="n">
        <v>0.135180745623074</v>
      </c>
      <c r="C255" s="9" t="n">
        <f aca="false">IF(B255&lt;$B$6,1,0)</f>
        <v>0</v>
      </c>
      <c r="D255" s="9" t="n">
        <f aca="false">$B$7*$B$8*C255</f>
        <v>0</v>
      </c>
      <c r="E255" s="24" t="n">
        <f aca="false">(1-C255)*$B$9-C255*$B$8</f>
        <v>0.07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</row>
    <row r="256" customFormat="false" ht="15" hidden="false" customHeight="false" outlineLevel="0" collapsed="false">
      <c r="A256" s="21" t="n">
        <v>232</v>
      </c>
      <c r="B256" s="27" t="n">
        <v>0.966482444782741</v>
      </c>
      <c r="C256" s="9" t="n">
        <f aca="false">IF(B256&lt;$B$6,1,0)</f>
        <v>0</v>
      </c>
      <c r="D256" s="9" t="n">
        <f aca="false">$B$7*$B$8*C256</f>
        <v>0</v>
      </c>
      <c r="E256" s="24" t="n">
        <f aca="false">(1-C256)*$B$9-C256*$B$8</f>
        <v>0.07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</row>
    <row r="257" customFormat="false" ht="15" hidden="false" customHeight="false" outlineLevel="0" collapsed="false">
      <c r="A257" s="21" t="n">
        <v>233</v>
      </c>
      <c r="B257" s="27" t="n">
        <v>0.427276189322583</v>
      </c>
      <c r="C257" s="9" t="n">
        <f aca="false">IF(B257&lt;$B$6,1,0)</f>
        <v>0</v>
      </c>
      <c r="D257" s="9" t="n">
        <f aca="false">$B$7*$B$8*C257</f>
        <v>0</v>
      </c>
      <c r="E257" s="24" t="n">
        <f aca="false">(1-C257)*$B$9-C257*$B$8</f>
        <v>0.07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</row>
    <row r="258" customFormat="false" ht="15" hidden="false" customHeight="false" outlineLevel="0" collapsed="false">
      <c r="A258" s="21" t="n">
        <v>234</v>
      </c>
      <c r="B258" s="27" t="n">
        <v>0.13490636984352</v>
      </c>
      <c r="C258" s="9" t="n">
        <f aca="false">IF(B258&lt;$B$6,1,0)</f>
        <v>0</v>
      </c>
      <c r="D258" s="9" t="n">
        <f aca="false">$B$7*$B$8*C258</f>
        <v>0</v>
      </c>
      <c r="E258" s="24" t="n">
        <f aca="false">(1-C258)*$B$9-C258*$B$8</f>
        <v>0.07</v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</row>
    <row r="259" customFormat="false" ht="15" hidden="false" customHeight="false" outlineLevel="0" collapsed="false">
      <c r="A259" s="21" t="n">
        <v>235</v>
      </c>
      <c r="B259" s="27" t="n">
        <v>0.261137982248329</v>
      </c>
      <c r="C259" s="9" t="n">
        <f aca="false">IF(B259&lt;$B$6,1,0)</f>
        <v>0</v>
      </c>
      <c r="D259" s="9" t="n">
        <f aca="false">$B$7*$B$8*C259</f>
        <v>0</v>
      </c>
      <c r="E259" s="24" t="n">
        <f aca="false">(1-C259)*$B$9-C259*$B$8</f>
        <v>0.07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</row>
    <row r="260" customFormat="false" ht="15" hidden="false" customHeight="false" outlineLevel="0" collapsed="false">
      <c r="A260" s="21" t="n">
        <v>236</v>
      </c>
      <c r="B260" s="27" t="n">
        <v>0.93577609595377</v>
      </c>
      <c r="C260" s="9" t="n">
        <f aca="false">IF(B260&lt;$B$6,1,0)</f>
        <v>0</v>
      </c>
      <c r="D260" s="9" t="n">
        <f aca="false">$B$7*$B$8*C260</f>
        <v>0</v>
      </c>
      <c r="E260" s="24" t="n">
        <f aca="false">(1-C260)*$B$9-C260*$B$8</f>
        <v>0.07</v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</row>
    <row r="261" customFormat="false" ht="15" hidden="false" customHeight="false" outlineLevel="0" collapsed="false">
      <c r="A261" s="21" t="n">
        <v>237</v>
      </c>
      <c r="B261" s="27" t="n">
        <v>0.941991645726375</v>
      </c>
      <c r="C261" s="9" t="n">
        <f aca="false">IF(B261&lt;$B$6,1,0)</f>
        <v>0</v>
      </c>
      <c r="D261" s="9" t="n">
        <f aca="false">$B$7*$B$8*C261</f>
        <v>0</v>
      </c>
      <c r="E261" s="24" t="n">
        <f aca="false">(1-C261)*$B$9-C261*$B$8</f>
        <v>0.07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</row>
    <row r="262" customFormat="false" ht="15" hidden="false" customHeight="false" outlineLevel="0" collapsed="false">
      <c r="A262" s="21" t="n">
        <v>238</v>
      </c>
      <c r="B262" s="27" t="n">
        <v>0.879976891563274</v>
      </c>
      <c r="C262" s="9" t="n">
        <f aca="false">IF(B262&lt;$B$6,1,0)</f>
        <v>0</v>
      </c>
      <c r="D262" s="9" t="n">
        <f aca="false">$B$7*$B$8*C262</f>
        <v>0</v>
      </c>
      <c r="E262" s="24" t="n">
        <f aca="false">(1-C262)*$B$9-C262*$B$8</f>
        <v>0.07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</row>
    <row r="263" customFormat="false" ht="15" hidden="false" customHeight="false" outlineLevel="0" collapsed="false">
      <c r="A263" s="21" t="n">
        <v>239</v>
      </c>
      <c r="B263" s="27" t="n">
        <v>0.771303555346094</v>
      </c>
      <c r="C263" s="9" t="n">
        <f aca="false">IF(B263&lt;$B$6,1,0)</f>
        <v>0</v>
      </c>
      <c r="D263" s="9" t="n">
        <f aca="false">$B$7*$B$8*C263</f>
        <v>0</v>
      </c>
      <c r="E263" s="24" t="n">
        <f aca="false">(1-C263)*$B$9-C263*$B$8</f>
        <v>0.07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</row>
    <row r="264" customFormat="false" ht="15" hidden="false" customHeight="false" outlineLevel="0" collapsed="false">
      <c r="A264" s="21" t="n">
        <v>240</v>
      </c>
      <c r="B264" s="27" t="n">
        <v>0.286336653982289</v>
      </c>
      <c r="C264" s="9" t="n">
        <f aca="false">IF(B264&lt;$B$6,1,0)</f>
        <v>0</v>
      </c>
      <c r="D264" s="9" t="n">
        <f aca="false">$B$7*$B$8*C264</f>
        <v>0</v>
      </c>
      <c r="E264" s="24" t="n">
        <f aca="false">(1-C264)*$B$9-C264*$B$8</f>
        <v>0.07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</row>
    <row r="265" customFormat="false" ht="15" hidden="false" customHeight="false" outlineLevel="0" collapsed="false">
      <c r="A265" s="21" t="n">
        <v>241</v>
      </c>
      <c r="B265" s="27" t="n">
        <v>0.754844066570513</v>
      </c>
      <c r="C265" s="9" t="n">
        <f aca="false">IF(B265&lt;$B$6,1,0)</f>
        <v>0</v>
      </c>
      <c r="D265" s="9" t="n">
        <f aca="false">$B$7*$B$8*C265</f>
        <v>0</v>
      </c>
      <c r="E265" s="24" t="n">
        <f aca="false">(1-C265)*$B$9-C265*$B$8</f>
        <v>0.07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</row>
    <row r="266" customFormat="false" ht="15" hidden="false" customHeight="false" outlineLevel="0" collapsed="false">
      <c r="A266" s="21" t="n">
        <v>242</v>
      </c>
      <c r="B266" s="27" t="n">
        <v>0.0557824798161164</v>
      </c>
      <c r="C266" s="9" t="n">
        <f aca="false">IF(B266&lt;$B$6,1,0)</f>
        <v>0</v>
      </c>
      <c r="D266" s="9" t="n">
        <f aca="false">$B$7*$B$8*C266</f>
        <v>0</v>
      </c>
      <c r="E266" s="24" t="n">
        <f aca="false">(1-C266)*$B$9-C266*$B$8</f>
        <v>0.07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</row>
    <row r="267" customFormat="false" ht="15" hidden="false" customHeight="false" outlineLevel="0" collapsed="false">
      <c r="A267" s="21" t="n">
        <v>243</v>
      </c>
      <c r="B267" s="27" t="n">
        <v>0.568090117885731</v>
      </c>
      <c r="C267" s="9" t="n">
        <f aca="false">IF(B267&lt;$B$6,1,0)</f>
        <v>0</v>
      </c>
      <c r="D267" s="9" t="n">
        <f aca="false">$B$7*$B$8*C267</f>
        <v>0</v>
      </c>
      <c r="E267" s="24" t="n">
        <f aca="false">(1-C267)*$B$9-C267*$B$8</f>
        <v>0.07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</row>
    <row r="268" customFormat="false" ht="15" hidden="false" customHeight="false" outlineLevel="0" collapsed="false">
      <c r="A268" s="21" t="n">
        <v>244</v>
      </c>
      <c r="B268" s="27" t="n">
        <v>0.439347943407483</v>
      </c>
      <c r="C268" s="9" t="n">
        <f aca="false">IF(B268&lt;$B$6,1,0)</f>
        <v>0</v>
      </c>
      <c r="D268" s="9" t="n">
        <f aca="false">$B$7*$B$8*C268</f>
        <v>0</v>
      </c>
      <c r="E268" s="24" t="n">
        <f aca="false">(1-C268)*$B$9-C268*$B$8</f>
        <v>0.07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</row>
    <row r="269" customFormat="false" ht="15" hidden="false" customHeight="false" outlineLevel="0" collapsed="false">
      <c r="A269" s="21" t="n">
        <v>245</v>
      </c>
      <c r="B269" s="27" t="n">
        <v>0.871374538051896</v>
      </c>
      <c r="C269" s="9" t="n">
        <f aca="false">IF(B269&lt;$B$6,1,0)</f>
        <v>0</v>
      </c>
      <c r="D269" s="9" t="n">
        <f aca="false">$B$7*$B$8*C269</f>
        <v>0</v>
      </c>
      <c r="E269" s="24" t="n">
        <f aca="false">(1-C269)*$B$9-C269*$B$8</f>
        <v>0.07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</row>
    <row r="270" customFormat="false" ht="15" hidden="false" customHeight="false" outlineLevel="0" collapsed="false">
      <c r="A270" s="21" t="n">
        <v>246</v>
      </c>
      <c r="B270" s="27" t="n">
        <v>0.93882502859924</v>
      </c>
      <c r="C270" s="9" t="n">
        <f aca="false">IF(B270&lt;$B$6,1,0)</f>
        <v>0</v>
      </c>
      <c r="D270" s="9" t="n">
        <f aca="false">$B$7*$B$8*C270</f>
        <v>0</v>
      </c>
      <c r="E270" s="24" t="n">
        <f aca="false">(1-C270)*$B$9-C270*$B$8</f>
        <v>0.07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</row>
    <row r="271" customFormat="false" ht="15" hidden="false" customHeight="false" outlineLevel="0" collapsed="false">
      <c r="A271" s="21" t="n">
        <v>247</v>
      </c>
      <c r="B271" s="27" t="n">
        <v>0.966603346518241</v>
      </c>
      <c r="C271" s="9" t="n">
        <f aca="false">IF(B271&lt;$B$6,1,0)</f>
        <v>0</v>
      </c>
      <c r="D271" s="9" t="n">
        <f aca="false">$B$7*$B$8*C271</f>
        <v>0</v>
      </c>
      <c r="E271" s="24" t="n">
        <f aca="false">(1-C271)*$B$9-C271*$B$8</f>
        <v>0.07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</row>
    <row r="272" customFormat="false" ht="15" hidden="false" customHeight="false" outlineLevel="0" collapsed="false">
      <c r="A272" s="21" t="n">
        <v>248</v>
      </c>
      <c r="B272" s="27" t="n">
        <v>0.671237471629866</v>
      </c>
      <c r="C272" s="9" t="n">
        <f aca="false">IF(B272&lt;$B$6,1,0)</f>
        <v>0</v>
      </c>
      <c r="D272" s="9" t="n">
        <f aca="false">$B$7*$B$8*C272</f>
        <v>0</v>
      </c>
      <c r="E272" s="24" t="n">
        <f aca="false">(1-C272)*$B$9-C272*$B$8</f>
        <v>0.07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</row>
    <row r="273" customFormat="false" ht="15" hidden="false" customHeight="false" outlineLevel="0" collapsed="false">
      <c r="A273" s="21" t="n">
        <v>249</v>
      </c>
      <c r="B273" s="27" t="n">
        <v>0.788338898564689</v>
      </c>
      <c r="C273" s="9" t="n">
        <f aca="false">IF(B273&lt;$B$6,1,0)</f>
        <v>0</v>
      </c>
      <c r="D273" s="9" t="n">
        <f aca="false">$B$7*$B$8*C273</f>
        <v>0</v>
      </c>
      <c r="E273" s="24" t="n">
        <f aca="false">(1-C273)*$B$9-C273*$B$8</f>
        <v>0.07</v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</row>
    <row r="274" customFormat="false" ht="15" hidden="false" customHeight="false" outlineLevel="0" collapsed="false">
      <c r="A274" s="21" t="n">
        <v>250</v>
      </c>
      <c r="B274" s="27" t="n">
        <v>0.04100758547429</v>
      </c>
      <c r="C274" s="9" t="n">
        <f aca="false">IF(B274&lt;$B$6,1,0)</f>
        <v>0</v>
      </c>
      <c r="D274" s="9" t="n">
        <f aca="false">$B$7*$B$8*C274</f>
        <v>0</v>
      </c>
      <c r="E274" s="24" t="n">
        <f aca="false">(1-C274)*$B$9-C274*$B$8</f>
        <v>0.07</v>
      </c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</row>
    <row r="275" customFormat="false" ht="15" hidden="false" customHeight="false" outlineLevel="0" collapsed="false">
      <c r="A275" s="21" t="n">
        <v>251</v>
      </c>
      <c r="B275" s="27" t="n">
        <v>0.387085789232515</v>
      </c>
      <c r="C275" s="9" t="n">
        <f aca="false">IF(B275&lt;$B$6,1,0)</f>
        <v>0</v>
      </c>
      <c r="D275" s="9" t="n">
        <f aca="false">$B$7*$B$8*C275</f>
        <v>0</v>
      </c>
      <c r="E275" s="24" t="n">
        <f aca="false">(1-C275)*$B$9-C275*$B$8</f>
        <v>0.07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</row>
    <row r="276" customFormat="false" ht="15" hidden="false" customHeight="false" outlineLevel="0" collapsed="false">
      <c r="A276" s="21" t="n">
        <v>252</v>
      </c>
      <c r="B276" s="27" t="n">
        <v>0.209196448442526</v>
      </c>
      <c r="C276" s="9" t="n">
        <f aca="false">IF(B276&lt;$B$6,1,0)</f>
        <v>0</v>
      </c>
      <c r="D276" s="9" t="n">
        <f aca="false">$B$7*$B$8*C276</f>
        <v>0</v>
      </c>
      <c r="E276" s="24" t="n">
        <f aca="false">(1-C276)*$B$9-C276*$B$8</f>
        <v>0.07</v>
      </c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</row>
    <row r="277" customFormat="false" ht="15" hidden="false" customHeight="false" outlineLevel="0" collapsed="false">
      <c r="A277" s="21" t="n">
        <v>253</v>
      </c>
      <c r="B277" s="27" t="n">
        <v>0.954217992606573</v>
      </c>
      <c r="C277" s="9" t="n">
        <f aca="false">IF(B277&lt;$B$6,1,0)</f>
        <v>0</v>
      </c>
      <c r="D277" s="9" t="n">
        <f aca="false">$B$7*$B$8*C277</f>
        <v>0</v>
      </c>
      <c r="E277" s="24" t="n">
        <f aca="false">(1-C277)*$B$9-C277*$B$8</f>
        <v>0.07</v>
      </c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</row>
    <row r="278" customFormat="false" ht="15" hidden="false" customHeight="false" outlineLevel="0" collapsed="false">
      <c r="A278" s="21" t="n">
        <v>254</v>
      </c>
      <c r="B278" s="27" t="n">
        <v>0.940017652348615</v>
      </c>
      <c r="C278" s="9" t="n">
        <f aca="false">IF(B278&lt;$B$6,1,0)</f>
        <v>0</v>
      </c>
      <c r="D278" s="9" t="n">
        <f aca="false">$B$7*$B$8*C278</f>
        <v>0</v>
      </c>
      <c r="E278" s="24" t="n">
        <f aca="false">(1-C278)*$B$9-C278*$B$8</f>
        <v>0.07</v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</row>
    <row r="279" customFormat="false" ht="15" hidden="false" customHeight="false" outlineLevel="0" collapsed="false">
      <c r="A279" s="21" t="n">
        <v>255</v>
      </c>
      <c r="B279" s="27" t="n">
        <v>0.118649775511585</v>
      </c>
      <c r="C279" s="9" t="n">
        <f aca="false">IF(B279&lt;$B$6,1,0)</f>
        <v>0</v>
      </c>
      <c r="D279" s="9" t="n">
        <f aca="false">$B$7*$B$8*C279</f>
        <v>0</v>
      </c>
      <c r="E279" s="24" t="n">
        <f aca="false">(1-C279)*$B$9-C279*$B$8</f>
        <v>0.07</v>
      </c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</row>
    <row r="280" customFormat="false" ht="15" hidden="false" customHeight="false" outlineLevel="0" collapsed="false">
      <c r="A280" s="21" t="n">
        <v>256</v>
      </c>
      <c r="B280" s="27" t="n">
        <v>0.753457618062384</v>
      </c>
      <c r="C280" s="9" t="n">
        <f aca="false">IF(B280&lt;$B$6,1,0)</f>
        <v>0</v>
      </c>
      <c r="D280" s="9" t="n">
        <f aca="false">$B$7*$B$8*C280</f>
        <v>0</v>
      </c>
      <c r="E280" s="24" t="n">
        <f aca="false">(1-C280)*$B$9-C280*$B$8</f>
        <v>0.07</v>
      </c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</row>
    <row r="281" customFormat="false" ht="15" hidden="false" customHeight="false" outlineLevel="0" collapsed="false">
      <c r="A281" s="21" t="n">
        <v>257</v>
      </c>
      <c r="B281" s="27" t="n">
        <v>0.277579487184994</v>
      </c>
      <c r="C281" s="9" t="n">
        <f aca="false">IF(B281&lt;$B$6,1,0)</f>
        <v>0</v>
      </c>
      <c r="D281" s="9" t="n">
        <f aca="false">$B$7*$B$8*C281</f>
        <v>0</v>
      </c>
      <c r="E281" s="24" t="n">
        <f aca="false">(1-C281)*$B$9-C281*$B$8</f>
        <v>0.07</v>
      </c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</row>
    <row r="282" customFormat="false" ht="15" hidden="false" customHeight="false" outlineLevel="0" collapsed="false">
      <c r="A282" s="21" t="n">
        <v>258</v>
      </c>
      <c r="B282" s="27" t="n">
        <v>0.231780798756517</v>
      </c>
      <c r="C282" s="9" t="n">
        <f aca="false">IF(B282&lt;$B$6,1,0)</f>
        <v>0</v>
      </c>
      <c r="D282" s="9" t="n">
        <f aca="false">$B$7*$B$8*C282</f>
        <v>0</v>
      </c>
      <c r="E282" s="24" t="n">
        <f aca="false">(1-C282)*$B$9-C282*$B$8</f>
        <v>0.07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</row>
    <row r="283" customFormat="false" ht="15" hidden="false" customHeight="false" outlineLevel="0" collapsed="false">
      <c r="A283" s="21" t="n">
        <v>259</v>
      </c>
      <c r="B283" s="27" t="n">
        <v>0.169924388988875</v>
      </c>
      <c r="C283" s="9" t="n">
        <f aca="false">IF(B283&lt;$B$6,1,0)</f>
        <v>0</v>
      </c>
      <c r="D283" s="9" t="n">
        <f aca="false">$B$7*$B$8*C283</f>
        <v>0</v>
      </c>
      <c r="E283" s="24" t="n">
        <f aca="false">(1-C283)*$B$9-C283*$B$8</f>
        <v>0.07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</row>
    <row r="284" customFormat="false" ht="15" hidden="false" customHeight="false" outlineLevel="0" collapsed="false">
      <c r="A284" s="21" t="n">
        <v>260</v>
      </c>
      <c r="B284" s="27" t="n">
        <v>0.629455903661437</v>
      </c>
      <c r="C284" s="9" t="n">
        <f aca="false">IF(B284&lt;$B$6,1,0)</f>
        <v>0</v>
      </c>
      <c r="D284" s="9" t="n">
        <f aca="false">$B$7*$B$8*C284</f>
        <v>0</v>
      </c>
      <c r="E284" s="24" t="n">
        <f aca="false">(1-C284)*$B$9-C284*$B$8</f>
        <v>0.07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</row>
    <row r="285" customFormat="false" ht="15" hidden="false" customHeight="false" outlineLevel="0" collapsed="false">
      <c r="A285" s="21" t="n">
        <v>261</v>
      </c>
      <c r="B285" s="27" t="n">
        <v>0.323916250723414</v>
      </c>
      <c r="C285" s="9" t="n">
        <f aca="false">IF(B285&lt;$B$6,1,0)</f>
        <v>0</v>
      </c>
      <c r="D285" s="9" t="n">
        <f aca="false">$B$7*$B$8*C285</f>
        <v>0</v>
      </c>
      <c r="E285" s="24" t="n">
        <f aca="false">(1-C285)*$B$9-C285*$B$8</f>
        <v>0.07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</row>
    <row r="286" customFormat="false" ht="15" hidden="false" customHeight="false" outlineLevel="0" collapsed="false">
      <c r="A286" s="21" t="n">
        <v>262</v>
      </c>
      <c r="B286" s="27" t="n">
        <v>0.933109587640502</v>
      </c>
      <c r="C286" s="9" t="n">
        <f aca="false">IF(B286&lt;$B$6,1,0)</f>
        <v>0</v>
      </c>
      <c r="D286" s="9" t="n">
        <f aca="false">$B$7*$B$8*C286</f>
        <v>0</v>
      </c>
      <c r="E286" s="24" t="n">
        <f aca="false">(1-C286)*$B$9-C286*$B$8</f>
        <v>0.07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</row>
    <row r="287" customFormat="false" ht="15" hidden="false" customHeight="false" outlineLevel="0" collapsed="false">
      <c r="A287" s="21" t="n">
        <v>263</v>
      </c>
      <c r="B287" s="27" t="n">
        <v>0.472241502604447</v>
      </c>
      <c r="C287" s="9" t="n">
        <f aca="false">IF(B287&lt;$B$6,1,0)</f>
        <v>0</v>
      </c>
      <c r="D287" s="9" t="n">
        <f aca="false">$B$7*$B$8*C287</f>
        <v>0</v>
      </c>
      <c r="E287" s="24" t="n">
        <f aca="false">(1-C287)*$B$9-C287*$B$8</f>
        <v>0.07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</row>
    <row r="288" customFormat="false" ht="15" hidden="false" customHeight="false" outlineLevel="0" collapsed="false">
      <c r="A288" s="21" t="n">
        <v>264</v>
      </c>
      <c r="B288" s="27" t="n">
        <v>0.0229968643980101</v>
      </c>
      <c r="C288" s="9" t="n">
        <f aca="false">IF(B288&lt;$B$6,1,0)</f>
        <v>0</v>
      </c>
      <c r="D288" s="9" t="n">
        <f aca="false">$B$7*$B$8*C288</f>
        <v>0</v>
      </c>
      <c r="E288" s="24" t="n">
        <f aca="false">(1-C288)*$B$9-C288*$B$8</f>
        <v>0.07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</row>
    <row r="289" customFormat="false" ht="15" hidden="false" customHeight="false" outlineLevel="0" collapsed="false">
      <c r="A289" s="21" t="n">
        <v>265</v>
      </c>
      <c r="B289" s="27" t="n">
        <v>0.091586294467561</v>
      </c>
      <c r="C289" s="9" t="n">
        <f aca="false">IF(B289&lt;$B$6,1,0)</f>
        <v>0</v>
      </c>
      <c r="D289" s="9" t="n">
        <f aca="false">$B$7*$B$8*C289</f>
        <v>0</v>
      </c>
      <c r="E289" s="24" t="n">
        <f aca="false">(1-C289)*$B$9-C289*$B$8</f>
        <v>0.07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</row>
    <row r="290" customFormat="false" ht="15" hidden="false" customHeight="false" outlineLevel="0" collapsed="false">
      <c r="A290" s="21" t="n">
        <v>266</v>
      </c>
      <c r="B290" s="27" t="n">
        <v>0.912672813632526</v>
      </c>
      <c r="C290" s="9" t="n">
        <f aca="false">IF(B290&lt;$B$6,1,0)</f>
        <v>0</v>
      </c>
      <c r="D290" s="9" t="n">
        <f aca="false">$B$7*$B$8*C290</f>
        <v>0</v>
      </c>
      <c r="E290" s="24" t="n">
        <f aca="false">(1-C290)*$B$9-C290*$B$8</f>
        <v>0.07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</row>
    <row r="291" customFormat="false" ht="15" hidden="false" customHeight="false" outlineLevel="0" collapsed="false">
      <c r="A291" s="21" t="n">
        <v>267</v>
      </c>
      <c r="B291" s="27" t="n">
        <v>0.950985876261257</v>
      </c>
      <c r="C291" s="9" t="n">
        <f aca="false">IF(B291&lt;$B$6,1,0)</f>
        <v>0</v>
      </c>
      <c r="D291" s="9" t="n">
        <f aca="false">$B$7*$B$8*C291</f>
        <v>0</v>
      </c>
      <c r="E291" s="24" t="n">
        <f aca="false">(1-C291)*$B$9-C291*$B$8</f>
        <v>0.07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</row>
    <row r="292" customFormat="false" ht="15" hidden="false" customHeight="false" outlineLevel="0" collapsed="false">
      <c r="A292" s="21" t="n">
        <v>268</v>
      </c>
      <c r="B292" s="27" t="n">
        <v>0.00155796494800597</v>
      </c>
      <c r="C292" s="9" t="n">
        <f aca="false">IF(B292&lt;$B$6,1,0)</f>
        <v>1</v>
      </c>
      <c r="D292" s="9" t="n">
        <f aca="false">$B$7*$B$8*C292</f>
        <v>60</v>
      </c>
      <c r="E292" s="24" t="n">
        <f aca="false">(1-C292)*$B$9-C292*$B$8</f>
        <v>-0.6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</row>
    <row r="293" customFormat="false" ht="15" hidden="false" customHeight="false" outlineLevel="0" collapsed="false">
      <c r="A293" s="21" t="n">
        <v>269</v>
      </c>
      <c r="B293" s="27" t="n">
        <v>0.507479276391678</v>
      </c>
      <c r="C293" s="9" t="n">
        <f aca="false">IF(B293&lt;$B$6,1,0)</f>
        <v>0</v>
      </c>
      <c r="D293" s="9" t="n">
        <f aca="false">$B$7*$B$8*C293</f>
        <v>0</v>
      </c>
      <c r="E293" s="24" t="n">
        <f aca="false">(1-C293)*$B$9-C293*$B$8</f>
        <v>0.07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</row>
    <row r="294" customFormat="false" ht="15" hidden="false" customHeight="false" outlineLevel="0" collapsed="false">
      <c r="A294" s="21" t="n">
        <v>270</v>
      </c>
      <c r="B294" s="27" t="n">
        <v>0.17841005383525</v>
      </c>
      <c r="C294" s="9" t="n">
        <f aca="false">IF(B294&lt;$B$6,1,0)</f>
        <v>0</v>
      </c>
      <c r="D294" s="9" t="n">
        <f aca="false">$B$7*$B$8*C294</f>
        <v>0</v>
      </c>
      <c r="E294" s="24" t="n">
        <f aca="false">(1-C294)*$B$9-C294*$B$8</f>
        <v>0.07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</row>
    <row r="295" customFormat="false" ht="15" hidden="false" customHeight="false" outlineLevel="0" collapsed="false">
      <c r="A295" s="21" t="n">
        <v>271</v>
      </c>
      <c r="B295" s="27" t="n">
        <v>0.230734316981398</v>
      </c>
      <c r="C295" s="9" t="n">
        <f aca="false">IF(B295&lt;$B$6,1,0)</f>
        <v>0</v>
      </c>
      <c r="D295" s="9" t="n">
        <f aca="false">$B$7*$B$8*C295</f>
        <v>0</v>
      </c>
      <c r="E295" s="24" t="n">
        <f aca="false">(1-C295)*$B$9-C295*$B$8</f>
        <v>0.07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</row>
    <row r="296" customFormat="false" ht="15" hidden="false" customHeight="false" outlineLevel="0" collapsed="false">
      <c r="A296" s="21" t="n">
        <v>272</v>
      </c>
      <c r="B296" s="27" t="n">
        <v>0.274847657536157</v>
      </c>
      <c r="C296" s="9" t="n">
        <f aca="false">IF(B296&lt;$B$6,1,0)</f>
        <v>0</v>
      </c>
      <c r="D296" s="9" t="n">
        <f aca="false">$B$7*$B$8*C296</f>
        <v>0</v>
      </c>
      <c r="E296" s="24" t="n">
        <f aca="false">(1-C296)*$B$9-C296*$B$8</f>
        <v>0.07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</row>
    <row r="297" customFormat="false" ht="15" hidden="false" customHeight="false" outlineLevel="0" collapsed="false">
      <c r="A297" s="21" t="n">
        <v>273</v>
      </c>
      <c r="B297" s="27" t="n">
        <v>0.0330345676047728</v>
      </c>
      <c r="C297" s="9" t="n">
        <f aca="false">IF(B297&lt;$B$6,1,0)</f>
        <v>0</v>
      </c>
      <c r="D297" s="9" t="n">
        <f aca="false">$B$7*$B$8*C297</f>
        <v>0</v>
      </c>
      <c r="E297" s="24" t="n">
        <f aca="false">(1-C297)*$B$9-C297*$B$8</f>
        <v>0.07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</row>
    <row r="298" customFormat="false" ht="15" hidden="false" customHeight="false" outlineLevel="0" collapsed="false">
      <c r="A298" s="21" t="n">
        <v>274</v>
      </c>
      <c r="B298" s="27" t="n">
        <v>0.0995165311032906</v>
      </c>
      <c r="C298" s="9" t="n">
        <f aca="false">IF(B298&lt;$B$6,1,0)</f>
        <v>0</v>
      </c>
      <c r="D298" s="9" t="n">
        <f aca="false">$B$7*$B$8*C298</f>
        <v>0</v>
      </c>
      <c r="E298" s="24" t="n">
        <f aca="false">(1-C298)*$B$9-C298*$B$8</f>
        <v>0.07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</row>
    <row r="299" customFormat="false" ht="15" hidden="false" customHeight="false" outlineLevel="0" collapsed="false">
      <c r="A299" s="21" t="n">
        <v>275</v>
      </c>
      <c r="B299" s="27" t="n">
        <v>0.989808901562356</v>
      </c>
      <c r="C299" s="9" t="n">
        <f aca="false">IF(B299&lt;$B$6,1,0)</f>
        <v>0</v>
      </c>
      <c r="D299" s="9" t="n">
        <f aca="false">$B$7*$B$8*C299</f>
        <v>0</v>
      </c>
      <c r="E299" s="24" t="n">
        <f aca="false">(1-C299)*$B$9-C299*$B$8</f>
        <v>0.07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</row>
    <row r="300" customFormat="false" ht="15" hidden="false" customHeight="false" outlineLevel="0" collapsed="false">
      <c r="A300" s="21" t="n">
        <v>276</v>
      </c>
      <c r="B300" s="27" t="n">
        <v>0.897747276467271</v>
      </c>
      <c r="C300" s="9" t="n">
        <f aca="false">IF(B300&lt;$B$6,1,0)</f>
        <v>0</v>
      </c>
      <c r="D300" s="9" t="n">
        <f aca="false">$B$7*$B$8*C300</f>
        <v>0</v>
      </c>
      <c r="E300" s="24" t="n">
        <f aca="false">(1-C300)*$B$9-C300*$B$8</f>
        <v>0.07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</row>
    <row r="301" customFormat="false" ht="15" hidden="false" customHeight="false" outlineLevel="0" collapsed="false">
      <c r="A301" s="21" t="n">
        <v>277</v>
      </c>
      <c r="B301" s="27" t="n">
        <v>0.0212358812568709</v>
      </c>
      <c r="C301" s="9" t="n">
        <f aca="false">IF(B301&lt;$B$6,1,0)</f>
        <v>0</v>
      </c>
      <c r="D301" s="9" t="n">
        <f aca="false">$B$7*$B$8*C301</f>
        <v>0</v>
      </c>
      <c r="E301" s="24" t="n">
        <f aca="false">(1-C301)*$B$9-C301*$B$8</f>
        <v>0.07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</row>
    <row r="302" customFormat="false" ht="15" hidden="false" customHeight="false" outlineLevel="0" collapsed="false">
      <c r="A302" s="21" t="n">
        <v>278</v>
      </c>
      <c r="B302" s="27" t="n">
        <v>0.891123289824463</v>
      </c>
      <c r="C302" s="9" t="n">
        <f aca="false">IF(B302&lt;$B$6,1,0)</f>
        <v>0</v>
      </c>
      <c r="D302" s="9" t="n">
        <f aca="false">$B$7*$B$8*C302</f>
        <v>0</v>
      </c>
      <c r="E302" s="24" t="n">
        <f aca="false">(1-C302)*$B$9-C302*$B$8</f>
        <v>0.07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</row>
    <row r="303" customFormat="false" ht="15" hidden="false" customHeight="false" outlineLevel="0" collapsed="false">
      <c r="A303" s="21" t="n">
        <v>279</v>
      </c>
      <c r="B303" s="27" t="n">
        <v>0.229869261733256</v>
      </c>
      <c r="C303" s="9" t="n">
        <f aca="false">IF(B303&lt;$B$6,1,0)</f>
        <v>0</v>
      </c>
      <c r="D303" s="9" t="n">
        <f aca="false">$B$7*$B$8*C303</f>
        <v>0</v>
      </c>
      <c r="E303" s="24" t="n">
        <f aca="false">(1-C303)*$B$9-C303*$B$8</f>
        <v>0.07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</row>
    <row r="304" customFormat="false" ht="15" hidden="false" customHeight="false" outlineLevel="0" collapsed="false">
      <c r="A304" s="21" t="n">
        <v>280</v>
      </c>
      <c r="B304" s="27" t="n">
        <v>0.368760745157488</v>
      </c>
      <c r="C304" s="9" t="n">
        <f aca="false">IF(B304&lt;$B$6,1,0)</f>
        <v>0</v>
      </c>
      <c r="D304" s="9" t="n">
        <f aca="false">$B$7*$B$8*C304</f>
        <v>0</v>
      </c>
      <c r="E304" s="24" t="n">
        <f aca="false">(1-C304)*$B$9-C304*$B$8</f>
        <v>0.07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</row>
    <row r="305" customFormat="false" ht="15" hidden="false" customHeight="false" outlineLevel="0" collapsed="false">
      <c r="A305" s="21" t="n">
        <v>281</v>
      </c>
      <c r="B305" s="27" t="n">
        <v>0.715207463945262</v>
      </c>
      <c r="C305" s="9" t="n">
        <f aca="false">IF(B305&lt;$B$6,1,0)</f>
        <v>0</v>
      </c>
      <c r="D305" s="9" t="n">
        <f aca="false">$B$7*$B$8*C305</f>
        <v>0</v>
      </c>
      <c r="E305" s="24" t="n">
        <f aca="false">(1-C305)*$B$9-C305*$B$8</f>
        <v>0.07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</row>
    <row r="306" customFormat="false" ht="15" hidden="false" customHeight="false" outlineLevel="0" collapsed="false">
      <c r="A306" s="21" t="n">
        <v>282</v>
      </c>
      <c r="B306" s="27" t="n">
        <v>0.939797684201039</v>
      </c>
      <c r="C306" s="9" t="n">
        <f aca="false">IF(B306&lt;$B$6,1,0)</f>
        <v>0</v>
      </c>
      <c r="D306" s="9" t="n">
        <f aca="false">$B$7*$B$8*C306</f>
        <v>0</v>
      </c>
      <c r="E306" s="24" t="n">
        <f aca="false">(1-C306)*$B$9-C306*$B$8</f>
        <v>0.07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</row>
    <row r="307" customFormat="false" ht="15" hidden="false" customHeight="false" outlineLevel="0" collapsed="false">
      <c r="A307" s="21" t="n">
        <v>283</v>
      </c>
      <c r="B307" s="27" t="n">
        <v>0.976168931811117</v>
      </c>
      <c r="C307" s="9" t="n">
        <f aca="false">IF(B307&lt;$B$6,1,0)</f>
        <v>0</v>
      </c>
      <c r="D307" s="9" t="n">
        <f aca="false">$B$7*$B$8*C307</f>
        <v>0</v>
      </c>
      <c r="E307" s="24" t="n">
        <f aca="false">(1-C307)*$B$9-C307*$B$8</f>
        <v>0.07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</row>
    <row r="308" customFormat="false" ht="15" hidden="false" customHeight="false" outlineLevel="0" collapsed="false">
      <c r="A308" s="21" t="n">
        <v>284</v>
      </c>
      <c r="B308" s="27" t="n">
        <v>0.827097095665522</v>
      </c>
      <c r="C308" s="9" t="n">
        <f aca="false">IF(B308&lt;$B$6,1,0)</f>
        <v>0</v>
      </c>
      <c r="D308" s="9" t="n">
        <f aca="false">$B$7*$B$8*C308</f>
        <v>0</v>
      </c>
      <c r="E308" s="24" t="n">
        <f aca="false">(1-C308)*$B$9-C308*$B$8</f>
        <v>0.07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</row>
    <row r="309" customFormat="false" ht="15" hidden="false" customHeight="false" outlineLevel="0" collapsed="false">
      <c r="A309" s="21" t="n">
        <v>285</v>
      </c>
      <c r="B309" s="27" t="n">
        <v>0.029036849620752</v>
      </c>
      <c r="C309" s="9" t="n">
        <f aca="false">IF(B309&lt;$B$6,1,0)</f>
        <v>0</v>
      </c>
      <c r="D309" s="9" t="n">
        <f aca="false">$B$7*$B$8*C309</f>
        <v>0</v>
      </c>
      <c r="E309" s="24" t="n">
        <f aca="false">(1-C309)*$B$9-C309*$B$8</f>
        <v>0.07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</row>
    <row r="310" customFormat="false" ht="15" hidden="false" customHeight="false" outlineLevel="0" collapsed="false">
      <c r="A310" s="21" t="n">
        <v>286</v>
      </c>
      <c r="B310" s="27" t="n">
        <v>0.797989179030992</v>
      </c>
      <c r="C310" s="9" t="n">
        <f aca="false">IF(B310&lt;$B$6,1,0)</f>
        <v>0</v>
      </c>
      <c r="D310" s="9" t="n">
        <f aca="false">$B$7*$B$8*C310</f>
        <v>0</v>
      </c>
      <c r="E310" s="24" t="n">
        <f aca="false">(1-C310)*$B$9-C310*$B$8</f>
        <v>0.07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</row>
    <row r="311" customFormat="false" ht="15" hidden="false" customHeight="false" outlineLevel="0" collapsed="false">
      <c r="A311" s="21" t="n">
        <v>287</v>
      </c>
      <c r="B311" s="27" t="n">
        <v>0.174100758857094</v>
      </c>
      <c r="C311" s="9" t="n">
        <f aca="false">IF(B311&lt;$B$6,1,0)</f>
        <v>0</v>
      </c>
      <c r="D311" s="9" t="n">
        <f aca="false">$B$7*$B$8*C311</f>
        <v>0</v>
      </c>
      <c r="E311" s="24" t="n">
        <f aca="false">(1-C311)*$B$9-C311*$B$8</f>
        <v>0.07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</row>
    <row r="312" customFormat="false" ht="15" hidden="false" customHeight="false" outlineLevel="0" collapsed="false">
      <c r="A312" s="21" t="n">
        <v>288</v>
      </c>
      <c r="B312" s="27" t="n">
        <v>0.301510800723918</v>
      </c>
      <c r="C312" s="9" t="n">
        <f aca="false">IF(B312&lt;$B$6,1,0)</f>
        <v>0</v>
      </c>
      <c r="D312" s="9" t="n">
        <f aca="false">$B$7*$B$8*C312</f>
        <v>0</v>
      </c>
      <c r="E312" s="24" t="n">
        <f aca="false">(1-C312)*$B$9-C312*$B$8</f>
        <v>0.07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</row>
    <row r="313" customFormat="false" ht="15" hidden="false" customHeight="false" outlineLevel="0" collapsed="false">
      <c r="A313" s="21" t="n">
        <v>289</v>
      </c>
      <c r="B313" s="27" t="n">
        <v>0.501449175993912</v>
      </c>
      <c r="C313" s="9" t="n">
        <f aca="false">IF(B313&lt;$B$6,1,0)</f>
        <v>0</v>
      </c>
      <c r="D313" s="9" t="n">
        <f aca="false">$B$7*$B$8*C313</f>
        <v>0</v>
      </c>
      <c r="E313" s="24" t="n">
        <f aca="false">(1-C313)*$B$9-C313*$B$8</f>
        <v>0.07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</row>
    <row r="314" customFormat="false" ht="15" hidden="false" customHeight="false" outlineLevel="0" collapsed="false">
      <c r="A314" s="21" t="n">
        <v>290</v>
      </c>
      <c r="B314" s="27" t="n">
        <v>0.925545462989248</v>
      </c>
      <c r="C314" s="9" t="n">
        <f aca="false">IF(B314&lt;$B$6,1,0)</f>
        <v>0</v>
      </c>
      <c r="D314" s="9" t="n">
        <f aca="false">$B$7*$B$8*C314</f>
        <v>0</v>
      </c>
      <c r="E314" s="24" t="n">
        <f aca="false">(1-C314)*$B$9-C314*$B$8</f>
        <v>0.07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</row>
    <row r="315" customFormat="false" ht="15" hidden="false" customHeight="false" outlineLevel="0" collapsed="false">
      <c r="A315" s="21" t="n">
        <v>291</v>
      </c>
      <c r="B315" s="27" t="n">
        <v>0.797656375332736</v>
      </c>
      <c r="C315" s="9" t="n">
        <f aca="false">IF(B315&lt;$B$6,1,0)</f>
        <v>0</v>
      </c>
      <c r="D315" s="9" t="n">
        <f aca="false">$B$7*$B$8*C315</f>
        <v>0</v>
      </c>
      <c r="E315" s="24" t="n">
        <f aca="false">(1-C315)*$B$9-C315*$B$8</f>
        <v>0.07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</row>
    <row r="316" customFormat="false" ht="15" hidden="false" customHeight="false" outlineLevel="0" collapsed="false">
      <c r="A316" s="21" t="n">
        <v>292</v>
      </c>
      <c r="B316" s="27" t="n">
        <v>0.214024918270297</v>
      </c>
      <c r="C316" s="9" t="n">
        <f aca="false">IF(B316&lt;$B$6,1,0)</f>
        <v>0</v>
      </c>
      <c r="D316" s="9" t="n">
        <f aca="false">$B$7*$B$8*C316</f>
        <v>0</v>
      </c>
      <c r="E316" s="24" t="n">
        <f aca="false">(1-C316)*$B$9-C316*$B$8</f>
        <v>0.07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</row>
    <row r="317" customFormat="false" ht="15" hidden="false" customHeight="false" outlineLevel="0" collapsed="false">
      <c r="A317" s="21" t="n">
        <v>293</v>
      </c>
      <c r="B317" s="27" t="n">
        <v>0.0629580634413287</v>
      </c>
      <c r="C317" s="9" t="n">
        <f aca="false">IF(B317&lt;$B$6,1,0)</f>
        <v>0</v>
      </c>
      <c r="D317" s="9" t="n">
        <f aca="false">$B$7*$B$8*C317</f>
        <v>0</v>
      </c>
      <c r="E317" s="24" t="n">
        <f aca="false">(1-C317)*$B$9-C317*$B$8</f>
        <v>0.07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</row>
    <row r="318" customFormat="false" ht="15" hidden="false" customHeight="false" outlineLevel="0" collapsed="false">
      <c r="A318" s="21" t="n">
        <v>294</v>
      </c>
      <c r="B318" s="27" t="n">
        <v>0.506423874408938</v>
      </c>
      <c r="C318" s="9" t="n">
        <f aca="false">IF(B318&lt;$B$6,1,0)</f>
        <v>0</v>
      </c>
      <c r="D318" s="9" t="n">
        <f aca="false">$B$7*$B$8*C318</f>
        <v>0</v>
      </c>
      <c r="E318" s="24" t="n">
        <f aca="false">(1-C318)*$B$9-C318*$B$8</f>
        <v>0.07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</row>
    <row r="319" customFormat="false" ht="15" hidden="false" customHeight="false" outlineLevel="0" collapsed="false">
      <c r="A319" s="21" t="n">
        <v>295</v>
      </c>
      <c r="B319" s="27" t="n">
        <v>0.43542473425623</v>
      </c>
      <c r="C319" s="9" t="n">
        <f aca="false">IF(B319&lt;$B$6,1,0)</f>
        <v>0</v>
      </c>
      <c r="D319" s="9" t="n">
        <f aca="false">$B$7*$B$8*C319</f>
        <v>0</v>
      </c>
      <c r="E319" s="24" t="n">
        <f aca="false">(1-C319)*$B$9-C319*$B$8</f>
        <v>0.07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</row>
    <row r="320" customFormat="false" ht="15" hidden="false" customHeight="false" outlineLevel="0" collapsed="false">
      <c r="A320" s="21" t="n">
        <v>296</v>
      </c>
      <c r="B320" s="27" t="n">
        <v>0.591662048478611</v>
      </c>
      <c r="C320" s="9" t="n">
        <f aca="false">IF(B320&lt;$B$6,1,0)</f>
        <v>0</v>
      </c>
      <c r="D320" s="9" t="n">
        <f aca="false">$B$7*$B$8*C320</f>
        <v>0</v>
      </c>
      <c r="E320" s="24" t="n">
        <f aca="false">(1-C320)*$B$9-C320*$B$8</f>
        <v>0.07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</row>
    <row r="321" customFormat="false" ht="15" hidden="false" customHeight="false" outlineLevel="0" collapsed="false">
      <c r="A321" s="21" t="n">
        <v>297</v>
      </c>
      <c r="B321" s="27" t="n">
        <v>0.507118056411855</v>
      </c>
      <c r="C321" s="9" t="n">
        <f aca="false">IF(B321&lt;$B$6,1,0)</f>
        <v>0</v>
      </c>
      <c r="D321" s="9" t="n">
        <f aca="false">$B$7*$B$8*C321</f>
        <v>0</v>
      </c>
      <c r="E321" s="24" t="n">
        <f aca="false">(1-C321)*$B$9-C321*$B$8</f>
        <v>0.07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</row>
    <row r="322" customFormat="false" ht="15" hidden="false" customHeight="false" outlineLevel="0" collapsed="false">
      <c r="A322" s="21" t="n">
        <v>298</v>
      </c>
      <c r="B322" s="27" t="n">
        <v>0.918723139562644</v>
      </c>
      <c r="C322" s="9" t="n">
        <f aca="false">IF(B322&lt;$B$6,1,0)</f>
        <v>0</v>
      </c>
      <c r="D322" s="9" t="n">
        <f aca="false">$B$7*$B$8*C322</f>
        <v>0</v>
      </c>
      <c r="E322" s="24" t="n">
        <f aca="false">(1-C322)*$B$9-C322*$B$8</f>
        <v>0.07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</row>
    <row r="323" customFormat="false" ht="15" hidden="false" customHeight="false" outlineLevel="0" collapsed="false">
      <c r="A323" s="21" t="n">
        <v>299</v>
      </c>
      <c r="B323" s="27" t="n">
        <v>0.869754706858657</v>
      </c>
      <c r="C323" s="9" t="n">
        <f aca="false">IF(B323&lt;$B$6,1,0)</f>
        <v>0</v>
      </c>
      <c r="D323" s="9" t="n">
        <f aca="false">$B$7*$B$8*C323</f>
        <v>0</v>
      </c>
      <c r="E323" s="24" t="n">
        <f aca="false">(1-C323)*$B$9-C323*$B$8</f>
        <v>0.07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</row>
    <row r="324" customFormat="false" ht="15" hidden="false" customHeight="false" outlineLevel="0" collapsed="false">
      <c r="A324" s="21" t="n">
        <v>300</v>
      </c>
      <c r="B324" s="27" t="n">
        <v>0.689308103290387</v>
      </c>
      <c r="C324" s="9" t="n">
        <f aca="false">IF(B324&lt;$B$6,1,0)</f>
        <v>0</v>
      </c>
      <c r="D324" s="9" t="n">
        <f aca="false">$B$7*$B$8*C324</f>
        <v>0</v>
      </c>
      <c r="E324" s="24" t="n">
        <f aca="false">(1-C324)*$B$9-C324*$B$8</f>
        <v>0.07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</row>
    <row r="325" customFormat="false" ht="15" hidden="false" customHeight="false" outlineLevel="0" collapsed="false">
      <c r="A325" s="21" t="n">
        <v>301</v>
      </c>
      <c r="B325" s="27" t="n">
        <v>0.806503627332859</v>
      </c>
      <c r="C325" s="9" t="n">
        <f aca="false">IF(B325&lt;$B$6,1,0)</f>
        <v>0</v>
      </c>
      <c r="D325" s="9" t="n">
        <f aca="false">$B$7*$B$8*C325</f>
        <v>0</v>
      </c>
      <c r="E325" s="24" t="n">
        <f aca="false">(1-C325)*$B$9-C325*$B$8</f>
        <v>0.07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</row>
    <row r="326" customFormat="false" ht="15" hidden="false" customHeight="false" outlineLevel="0" collapsed="false">
      <c r="A326" s="21" t="n">
        <v>302</v>
      </c>
      <c r="B326" s="27" t="n">
        <v>0.686160423443653</v>
      </c>
      <c r="C326" s="9" t="n">
        <f aca="false">IF(B326&lt;$B$6,1,0)</f>
        <v>0</v>
      </c>
      <c r="D326" s="9" t="n">
        <f aca="false">$B$7*$B$8*C326</f>
        <v>0</v>
      </c>
      <c r="E326" s="24" t="n">
        <f aca="false">(1-C326)*$B$9-C326*$B$8</f>
        <v>0.07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</row>
    <row r="327" customFormat="false" ht="15" hidden="false" customHeight="false" outlineLevel="0" collapsed="false">
      <c r="A327" s="21" t="n">
        <v>303</v>
      </c>
      <c r="B327" s="27" t="n">
        <v>0.414706742740236</v>
      </c>
      <c r="C327" s="9" t="n">
        <f aca="false">IF(B327&lt;$B$6,1,0)</f>
        <v>0</v>
      </c>
      <c r="D327" s="9" t="n">
        <f aca="false">$B$7*$B$8*C327</f>
        <v>0</v>
      </c>
      <c r="E327" s="24" t="n">
        <f aca="false">(1-C327)*$B$9-C327*$B$8</f>
        <v>0.07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</row>
    <row r="328" customFormat="false" ht="15" hidden="false" customHeight="false" outlineLevel="0" collapsed="false">
      <c r="A328" s="21" t="n">
        <v>304</v>
      </c>
      <c r="B328" s="27" t="n">
        <v>0.976833888445981</v>
      </c>
      <c r="C328" s="9" t="n">
        <f aca="false">IF(B328&lt;$B$6,1,0)</f>
        <v>0</v>
      </c>
      <c r="D328" s="9" t="n">
        <f aca="false">$B$7*$B$8*C328</f>
        <v>0</v>
      </c>
      <c r="E328" s="24" t="n">
        <f aca="false">(1-C328)*$B$9-C328*$B$8</f>
        <v>0.07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</row>
    <row r="329" customFormat="false" ht="15" hidden="false" customHeight="false" outlineLevel="0" collapsed="false">
      <c r="A329" s="21" t="n">
        <v>305</v>
      </c>
      <c r="B329" s="27" t="n">
        <v>0.664039743016474</v>
      </c>
      <c r="C329" s="9" t="n">
        <f aca="false">IF(B329&lt;$B$6,1,0)</f>
        <v>0</v>
      </c>
      <c r="D329" s="9" t="n">
        <f aca="false">$B$7*$B$8*C329</f>
        <v>0</v>
      </c>
      <c r="E329" s="24" t="n">
        <f aca="false">(1-C329)*$B$9-C329*$B$8</f>
        <v>0.07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</row>
    <row r="330" customFormat="false" ht="15" hidden="false" customHeight="false" outlineLevel="0" collapsed="false">
      <c r="A330" s="21" t="n">
        <v>306</v>
      </c>
      <c r="B330" s="27" t="n">
        <v>0.989118693047203</v>
      </c>
      <c r="C330" s="9" t="n">
        <f aca="false">IF(B330&lt;$B$6,1,0)</f>
        <v>0</v>
      </c>
      <c r="D330" s="9" t="n">
        <f aca="false">$B$7*$B$8*C330</f>
        <v>0</v>
      </c>
      <c r="E330" s="24" t="n">
        <f aca="false">(1-C330)*$B$9-C330*$B$8</f>
        <v>0.07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</row>
    <row r="331" customFormat="false" ht="15" hidden="false" customHeight="false" outlineLevel="0" collapsed="false">
      <c r="A331" s="21" t="n">
        <v>307</v>
      </c>
      <c r="B331" s="27" t="n">
        <v>0.0284185925265774</v>
      </c>
      <c r="C331" s="9" t="n">
        <f aca="false">IF(B331&lt;$B$6,1,0)</f>
        <v>0</v>
      </c>
      <c r="D331" s="9" t="n">
        <f aca="false">$B$7*$B$8*C331</f>
        <v>0</v>
      </c>
      <c r="E331" s="24" t="n">
        <f aca="false">(1-C331)*$B$9-C331*$B$8</f>
        <v>0.07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</row>
    <row r="332" customFormat="false" ht="15" hidden="false" customHeight="false" outlineLevel="0" collapsed="false">
      <c r="A332" s="21" t="n">
        <v>308</v>
      </c>
      <c r="B332" s="27" t="n">
        <v>0.693599498015828</v>
      </c>
      <c r="C332" s="9" t="n">
        <f aca="false">IF(B332&lt;$B$6,1,0)</f>
        <v>0</v>
      </c>
      <c r="D332" s="9" t="n">
        <f aca="false">$B$7*$B$8*C332</f>
        <v>0</v>
      </c>
      <c r="E332" s="24" t="n">
        <f aca="false">(1-C332)*$B$9-C332*$B$8</f>
        <v>0.07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</row>
    <row r="333" customFormat="false" ht="15" hidden="false" customHeight="false" outlineLevel="0" collapsed="false">
      <c r="A333" s="21" t="n">
        <v>309</v>
      </c>
      <c r="B333" s="27" t="n">
        <v>0.94030899356585</v>
      </c>
      <c r="C333" s="9" t="n">
        <f aca="false">IF(B333&lt;$B$6,1,0)</f>
        <v>0</v>
      </c>
      <c r="D333" s="9" t="n">
        <f aca="false">$B$7*$B$8*C333</f>
        <v>0</v>
      </c>
      <c r="E333" s="24" t="n">
        <f aca="false">(1-C333)*$B$9-C333*$B$8</f>
        <v>0.07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</row>
    <row r="334" customFormat="false" ht="15" hidden="false" customHeight="false" outlineLevel="0" collapsed="false">
      <c r="A334" s="21" t="n">
        <v>310</v>
      </c>
      <c r="B334" s="27" t="n">
        <v>0.0633893931517378</v>
      </c>
      <c r="C334" s="9" t="n">
        <f aca="false">IF(B334&lt;$B$6,1,0)</f>
        <v>0</v>
      </c>
      <c r="D334" s="9" t="n">
        <f aca="false">$B$7*$B$8*C334</f>
        <v>0</v>
      </c>
      <c r="E334" s="24" t="n">
        <f aca="false">(1-C334)*$B$9-C334*$B$8</f>
        <v>0.07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</row>
    <row r="335" customFormat="false" ht="15" hidden="false" customHeight="false" outlineLevel="0" collapsed="false">
      <c r="A335" s="21" t="n">
        <v>311</v>
      </c>
      <c r="B335" s="27" t="n">
        <v>0.465510093024932</v>
      </c>
      <c r="C335" s="9" t="n">
        <f aca="false">IF(B335&lt;$B$6,1,0)</f>
        <v>0</v>
      </c>
      <c r="D335" s="9" t="n">
        <f aca="false">$B$7*$B$8*C335</f>
        <v>0</v>
      </c>
      <c r="E335" s="24" t="n">
        <f aca="false">(1-C335)*$B$9-C335*$B$8</f>
        <v>0.07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</row>
    <row r="336" customFormat="false" ht="15" hidden="false" customHeight="false" outlineLevel="0" collapsed="false">
      <c r="A336" s="21" t="n">
        <v>312</v>
      </c>
      <c r="B336" s="27" t="n">
        <v>0.423466521431692</v>
      </c>
      <c r="C336" s="9" t="n">
        <f aca="false">IF(B336&lt;$B$6,1,0)</f>
        <v>0</v>
      </c>
      <c r="D336" s="9" t="n">
        <f aca="false">$B$7*$B$8*C336</f>
        <v>0</v>
      </c>
      <c r="E336" s="24" t="n">
        <f aca="false">(1-C336)*$B$9-C336*$B$8</f>
        <v>0.07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</row>
    <row r="337" customFormat="false" ht="15" hidden="false" customHeight="false" outlineLevel="0" collapsed="false">
      <c r="A337" s="21" t="n">
        <v>313</v>
      </c>
      <c r="B337" s="27" t="n">
        <v>0.847460283781402</v>
      </c>
      <c r="C337" s="9" t="n">
        <f aca="false">IF(B337&lt;$B$6,1,0)</f>
        <v>0</v>
      </c>
      <c r="D337" s="9" t="n">
        <f aca="false">$B$7*$B$8*C337</f>
        <v>0</v>
      </c>
      <c r="E337" s="24" t="n">
        <f aca="false">(1-C337)*$B$9-C337*$B$8</f>
        <v>0.07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</row>
    <row r="338" customFormat="false" ht="15" hidden="false" customHeight="false" outlineLevel="0" collapsed="false">
      <c r="A338" s="21" t="n">
        <v>314</v>
      </c>
      <c r="B338" s="27" t="n">
        <v>0.0647354346001521</v>
      </c>
      <c r="C338" s="9" t="n">
        <f aca="false">IF(B338&lt;$B$6,1,0)</f>
        <v>0</v>
      </c>
      <c r="D338" s="9" t="n">
        <f aca="false">$B$7*$B$8*C338</f>
        <v>0</v>
      </c>
      <c r="E338" s="24" t="n">
        <f aca="false">(1-C338)*$B$9-C338*$B$8</f>
        <v>0.07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</row>
    <row r="339" customFormat="false" ht="15" hidden="false" customHeight="false" outlineLevel="0" collapsed="false">
      <c r="A339" s="21" t="n">
        <v>315</v>
      </c>
      <c r="B339" s="27" t="n">
        <v>0.985152014880441</v>
      </c>
      <c r="C339" s="9" t="n">
        <f aca="false">IF(B339&lt;$B$6,1,0)</f>
        <v>0</v>
      </c>
      <c r="D339" s="9" t="n">
        <f aca="false">$B$7*$B$8*C339</f>
        <v>0</v>
      </c>
      <c r="E339" s="24" t="n">
        <f aca="false">(1-C339)*$B$9-C339*$B$8</f>
        <v>0.07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</row>
    <row r="340" customFormat="false" ht="15" hidden="false" customHeight="false" outlineLevel="0" collapsed="false">
      <c r="A340" s="21" t="n">
        <v>316</v>
      </c>
      <c r="B340" s="27" t="n">
        <v>0.393443063017912</v>
      </c>
      <c r="C340" s="9" t="n">
        <f aca="false">IF(B340&lt;$B$6,1,0)</f>
        <v>0</v>
      </c>
      <c r="D340" s="9" t="n">
        <f aca="false">$B$7*$B$8*C340</f>
        <v>0</v>
      </c>
      <c r="E340" s="24" t="n">
        <f aca="false">(1-C340)*$B$9-C340*$B$8</f>
        <v>0.07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</row>
    <row r="341" customFormat="false" ht="15" hidden="false" customHeight="false" outlineLevel="0" collapsed="false">
      <c r="A341" s="21" t="n">
        <v>317</v>
      </c>
      <c r="B341" s="27" t="n">
        <v>0.0503440870670602</v>
      </c>
      <c r="C341" s="9" t="n">
        <f aca="false">IF(B341&lt;$B$6,1,0)</f>
        <v>0</v>
      </c>
      <c r="D341" s="9" t="n">
        <f aca="false">$B$7*$B$8*C341</f>
        <v>0</v>
      </c>
      <c r="E341" s="24" t="n">
        <f aca="false">(1-C341)*$B$9-C341*$B$8</f>
        <v>0.07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</row>
    <row r="342" customFormat="false" ht="15" hidden="false" customHeight="false" outlineLevel="0" collapsed="false">
      <c r="A342" s="21" t="n">
        <v>318</v>
      </c>
      <c r="B342" s="27" t="n">
        <v>0.227399495081045</v>
      </c>
      <c r="C342" s="9" t="n">
        <f aca="false">IF(B342&lt;$B$6,1,0)</f>
        <v>0</v>
      </c>
      <c r="D342" s="9" t="n">
        <f aca="false">$B$7*$B$8*C342</f>
        <v>0</v>
      </c>
      <c r="E342" s="24" t="n">
        <f aca="false">(1-C342)*$B$9-C342*$B$8</f>
        <v>0.07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</row>
    <row r="343" customFormat="false" ht="15" hidden="false" customHeight="false" outlineLevel="0" collapsed="false">
      <c r="A343" s="21" t="n">
        <v>319</v>
      </c>
      <c r="B343" s="27" t="n">
        <v>0.380423972732388</v>
      </c>
      <c r="C343" s="9" t="n">
        <f aca="false">IF(B343&lt;$B$6,1,0)</f>
        <v>0</v>
      </c>
      <c r="D343" s="9" t="n">
        <f aca="false">$B$7*$B$8*C343</f>
        <v>0</v>
      </c>
      <c r="E343" s="24" t="n">
        <f aca="false">(1-C343)*$B$9-C343*$B$8</f>
        <v>0.07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</row>
    <row r="344" customFormat="false" ht="15" hidden="false" customHeight="false" outlineLevel="0" collapsed="false">
      <c r="A344" s="21" t="n">
        <v>320</v>
      </c>
      <c r="B344" s="27" t="n">
        <v>0.449086574022658</v>
      </c>
      <c r="C344" s="9" t="n">
        <f aca="false">IF(B344&lt;$B$6,1,0)</f>
        <v>0</v>
      </c>
      <c r="D344" s="9" t="n">
        <f aca="false">$B$7*$B$8*C344</f>
        <v>0</v>
      </c>
      <c r="E344" s="24" t="n">
        <f aca="false">(1-C344)*$B$9-C344*$B$8</f>
        <v>0.07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</row>
    <row r="345" customFormat="false" ht="15" hidden="false" customHeight="false" outlineLevel="0" collapsed="false">
      <c r="A345" s="21" t="n">
        <v>321</v>
      </c>
      <c r="B345" s="27" t="n">
        <v>0.0654992618365213</v>
      </c>
      <c r="C345" s="9" t="n">
        <f aca="false">IF(B345&lt;$B$6,1,0)</f>
        <v>0</v>
      </c>
      <c r="D345" s="9" t="n">
        <f aca="false">$B$7*$B$8*C345</f>
        <v>0</v>
      </c>
      <c r="E345" s="24" t="n">
        <f aca="false">(1-C345)*$B$9-C345*$B$8</f>
        <v>0.07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</row>
    <row r="346" customFormat="false" ht="15" hidden="false" customHeight="false" outlineLevel="0" collapsed="false">
      <c r="A346" s="21" t="n">
        <v>322</v>
      </c>
      <c r="B346" s="27" t="n">
        <v>0.394682632409968</v>
      </c>
      <c r="C346" s="9" t="n">
        <f aca="false">IF(B346&lt;$B$6,1,0)</f>
        <v>0</v>
      </c>
      <c r="D346" s="9" t="n">
        <f aca="false">$B$7*$B$8*C346</f>
        <v>0</v>
      </c>
      <c r="E346" s="24" t="n">
        <f aca="false">(1-C346)*$B$9-C346*$B$8</f>
        <v>0.07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</row>
    <row r="347" customFormat="false" ht="15" hidden="false" customHeight="false" outlineLevel="0" collapsed="false">
      <c r="A347" s="21" t="n">
        <v>323</v>
      </c>
      <c r="B347" s="27" t="n">
        <v>0.344586397870444</v>
      </c>
      <c r="C347" s="9" t="n">
        <f aca="false">IF(B347&lt;$B$6,1,0)</f>
        <v>0</v>
      </c>
      <c r="D347" s="9" t="n">
        <f aca="false">$B$7*$B$8*C347</f>
        <v>0</v>
      </c>
      <c r="E347" s="24" t="n">
        <f aca="false">(1-C347)*$B$9-C347*$B$8</f>
        <v>0.07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</row>
    <row r="348" customFormat="false" ht="15" hidden="false" customHeight="false" outlineLevel="0" collapsed="false">
      <c r="A348" s="21" t="n">
        <v>324</v>
      </c>
      <c r="B348" s="27" t="n">
        <v>0.909789497149177</v>
      </c>
      <c r="C348" s="9" t="n">
        <f aca="false">IF(B348&lt;$B$6,1,0)</f>
        <v>0</v>
      </c>
      <c r="D348" s="9" t="n">
        <f aca="false">$B$7*$B$8*C348</f>
        <v>0</v>
      </c>
      <c r="E348" s="24" t="n">
        <f aca="false">(1-C348)*$B$9-C348*$B$8</f>
        <v>0.07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</row>
    <row r="349" customFormat="false" ht="15" hidden="false" customHeight="false" outlineLevel="0" collapsed="false">
      <c r="A349" s="21" t="n">
        <v>325</v>
      </c>
      <c r="B349" s="27" t="n">
        <v>0.598616430419497</v>
      </c>
      <c r="C349" s="9" t="n">
        <f aca="false">IF(B349&lt;$B$6,1,0)</f>
        <v>0</v>
      </c>
      <c r="D349" s="9" t="n">
        <f aca="false">$B$7*$B$8*C349</f>
        <v>0</v>
      </c>
      <c r="E349" s="24" t="n">
        <f aca="false">(1-C349)*$B$9-C349*$B$8</f>
        <v>0.07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</row>
    <row r="350" customFormat="false" ht="15" hidden="false" customHeight="false" outlineLevel="0" collapsed="false">
      <c r="A350" s="21" t="n">
        <v>326</v>
      </c>
      <c r="B350" s="27" t="n">
        <v>0.249718210310675</v>
      </c>
      <c r="C350" s="9" t="n">
        <f aca="false">IF(B350&lt;$B$6,1,0)</f>
        <v>0</v>
      </c>
      <c r="D350" s="9" t="n">
        <f aca="false">$B$7*$B$8*C350</f>
        <v>0</v>
      </c>
      <c r="E350" s="24" t="n">
        <f aca="false">(1-C350)*$B$9-C350*$B$8</f>
        <v>0.07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</row>
    <row r="351" customFormat="false" ht="15" hidden="false" customHeight="false" outlineLevel="0" collapsed="false">
      <c r="A351" s="21" t="n">
        <v>327</v>
      </c>
      <c r="B351" s="27" t="n">
        <v>0.439891573390923</v>
      </c>
      <c r="C351" s="9" t="n">
        <f aca="false">IF(B351&lt;$B$6,1,0)</f>
        <v>0</v>
      </c>
      <c r="D351" s="9" t="n">
        <f aca="false">$B$7*$B$8*C351</f>
        <v>0</v>
      </c>
      <c r="E351" s="24" t="n">
        <f aca="false">(1-C351)*$B$9-C351*$B$8</f>
        <v>0.07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</row>
    <row r="352" customFormat="false" ht="15" hidden="false" customHeight="false" outlineLevel="0" collapsed="false">
      <c r="A352" s="21" t="n">
        <v>328</v>
      </c>
      <c r="B352" s="27" t="n">
        <v>0.757072723587044</v>
      </c>
      <c r="C352" s="9" t="n">
        <f aca="false">IF(B352&lt;$B$6,1,0)</f>
        <v>0</v>
      </c>
      <c r="D352" s="9" t="n">
        <f aca="false">$B$7*$B$8*C352</f>
        <v>0</v>
      </c>
      <c r="E352" s="24" t="n">
        <f aca="false">(1-C352)*$B$9-C352*$B$8</f>
        <v>0.07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</row>
    <row r="353" customFormat="false" ht="15" hidden="false" customHeight="false" outlineLevel="0" collapsed="false">
      <c r="A353" s="21" t="n">
        <v>329</v>
      </c>
      <c r="B353" s="27" t="n">
        <v>0.711102920467965</v>
      </c>
      <c r="C353" s="9" t="n">
        <f aca="false">IF(B353&lt;$B$6,1,0)</f>
        <v>0</v>
      </c>
      <c r="D353" s="9" t="n">
        <f aca="false">$B$7*$B$8*C353</f>
        <v>0</v>
      </c>
      <c r="E353" s="24" t="n">
        <f aca="false">(1-C353)*$B$9-C353*$B$8</f>
        <v>0.07</v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</row>
    <row r="354" customFormat="false" ht="15" hidden="false" customHeight="false" outlineLevel="0" collapsed="false">
      <c r="A354" s="21" t="n">
        <v>330</v>
      </c>
      <c r="B354" s="27" t="n">
        <v>0.824566136696376</v>
      </c>
      <c r="C354" s="9" t="n">
        <f aca="false">IF(B354&lt;$B$6,1,0)</f>
        <v>0</v>
      </c>
      <c r="D354" s="9" t="n">
        <f aca="false">$B$7*$B$8*C354</f>
        <v>0</v>
      </c>
      <c r="E354" s="24" t="n">
        <f aca="false">(1-C354)*$B$9-C354*$B$8</f>
        <v>0.07</v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</row>
    <row r="355" customFormat="false" ht="15" hidden="false" customHeight="false" outlineLevel="0" collapsed="false">
      <c r="A355" s="21" t="n">
        <v>331</v>
      </c>
      <c r="B355" s="27" t="n">
        <v>0.184558731853031</v>
      </c>
      <c r="C355" s="9" t="n">
        <f aca="false">IF(B355&lt;$B$6,1,0)</f>
        <v>0</v>
      </c>
      <c r="D355" s="9" t="n">
        <f aca="false">$B$7*$B$8*C355</f>
        <v>0</v>
      </c>
      <c r="E355" s="24" t="n">
        <f aca="false">(1-C355)*$B$9-C355*$B$8</f>
        <v>0.07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</row>
    <row r="356" customFormat="false" ht="15" hidden="false" customHeight="false" outlineLevel="0" collapsed="false">
      <c r="A356" s="21" t="n">
        <v>332</v>
      </c>
      <c r="B356" s="27" t="n">
        <v>0.859011862543412</v>
      </c>
      <c r="C356" s="9" t="n">
        <f aca="false">IF(B356&lt;$B$6,1,0)</f>
        <v>0</v>
      </c>
      <c r="D356" s="9" t="n">
        <f aca="false">$B$7*$B$8*C356</f>
        <v>0</v>
      </c>
      <c r="E356" s="24" t="n">
        <f aca="false">(1-C356)*$B$9-C356*$B$8</f>
        <v>0.07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</row>
    <row r="357" customFormat="false" ht="15" hidden="false" customHeight="false" outlineLevel="0" collapsed="false">
      <c r="A357" s="21" t="n">
        <v>333</v>
      </c>
      <c r="B357" s="27" t="n">
        <v>0.956374268862419</v>
      </c>
      <c r="C357" s="9" t="n">
        <f aca="false">IF(B357&lt;$B$6,1,0)</f>
        <v>0</v>
      </c>
      <c r="D357" s="9" t="n">
        <f aca="false">$B$7*$B$8*C357</f>
        <v>0</v>
      </c>
      <c r="E357" s="24" t="n">
        <f aca="false">(1-C357)*$B$9-C357*$B$8</f>
        <v>0.07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</row>
    <row r="358" customFormat="false" ht="15" hidden="false" customHeight="false" outlineLevel="0" collapsed="false">
      <c r="A358" s="21" t="n">
        <v>334</v>
      </c>
      <c r="B358" s="27" t="n">
        <v>0.115752414450981</v>
      </c>
      <c r="C358" s="9" t="n">
        <f aca="false">IF(B358&lt;$B$6,1,0)</f>
        <v>0</v>
      </c>
      <c r="D358" s="9" t="n">
        <f aca="false">$B$7*$B$8*C358</f>
        <v>0</v>
      </c>
      <c r="E358" s="24" t="n">
        <f aca="false">(1-C358)*$B$9-C358*$B$8</f>
        <v>0.07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</row>
    <row r="359" customFormat="false" ht="15" hidden="false" customHeight="false" outlineLevel="0" collapsed="false">
      <c r="A359" s="21" t="n">
        <v>335</v>
      </c>
      <c r="B359" s="27" t="n">
        <v>0.02353821543511</v>
      </c>
      <c r="C359" s="9" t="n">
        <f aca="false">IF(B359&lt;$B$6,1,0)</f>
        <v>0</v>
      </c>
      <c r="D359" s="9" t="n">
        <f aca="false">$B$7*$B$8*C359</f>
        <v>0</v>
      </c>
      <c r="E359" s="24" t="n">
        <f aca="false">(1-C359)*$B$9-C359*$B$8</f>
        <v>0.07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</row>
    <row r="360" customFormat="false" ht="15" hidden="false" customHeight="false" outlineLevel="0" collapsed="false">
      <c r="A360" s="21" t="n">
        <v>336</v>
      </c>
      <c r="B360" s="27" t="n">
        <v>0.183921323274262</v>
      </c>
      <c r="C360" s="9" t="n">
        <f aca="false">IF(B360&lt;$B$6,1,0)</f>
        <v>0</v>
      </c>
      <c r="D360" s="9" t="n">
        <f aca="false">$B$7*$B$8*C360</f>
        <v>0</v>
      </c>
      <c r="E360" s="24" t="n">
        <f aca="false">(1-C360)*$B$9-C360*$B$8</f>
        <v>0.07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</row>
    <row r="361" customFormat="false" ht="15" hidden="false" customHeight="false" outlineLevel="0" collapsed="false">
      <c r="A361" s="21" t="n">
        <v>337</v>
      </c>
      <c r="B361" s="27" t="n">
        <v>0.876497288118117</v>
      </c>
      <c r="C361" s="9" t="n">
        <f aca="false">IF(B361&lt;$B$6,1,0)</f>
        <v>0</v>
      </c>
      <c r="D361" s="9" t="n">
        <f aca="false">$B$7*$B$8*C361</f>
        <v>0</v>
      </c>
      <c r="E361" s="24" t="n">
        <f aca="false">(1-C361)*$B$9-C361*$B$8</f>
        <v>0.07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 customFormat="false" ht="15" hidden="false" customHeight="false" outlineLevel="0" collapsed="false">
      <c r="A362" s="21" t="n">
        <v>338</v>
      </c>
      <c r="B362" s="27" t="n">
        <v>0.884379004710354</v>
      </c>
      <c r="C362" s="9" t="n">
        <f aca="false">IF(B362&lt;$B$6,1,0)</f>
        <v>0</v>
      </c>
      <c r="D362" s="9" t="n">
        <f aca="false">$B$7*$B$8*C362</f>
        <v>0</v>
      </c>
      <c r="E362" s="24" t="n">
        <f aca="false">(1-C362)*$B$9-C362*$B$8</f>
        <v>0.07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 customFormat="false" ht="15" hidden="false" customHeight="false" outlineLevel="0" collapsed="false">
      <c r="A363" s="21" t="n">
        <v>339</v>
      </c>
      <c r="B363" s="27" t="n">
        <v>0.198689698590897</v>
      </c>
      <c r="C363" s="9" t="n">
        <f aca="false">IF(B363&lt;$B$6,1,0)</f>
        <v>0</v>
      </c>
      <c r="D363" s="9" t="n">
        <f aca="false">$B$7*$B$8*C363</f>
        <v>0</v>
      </c>
      <c r="E363" s="24" t="n">
        <f aca="false">(1-C363)*$B$9-C363*$B$8</f>
        <v>0.07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</row>
    <row r="364" customFormat="false" ht="15" hidden="false" customHeight="false" outlineLevel="0" collapsed="false">
      <c r="A364" s="21" t="n">
        <v>340</v>
      </c>
      <c r="B364" s="27" t="n">
        <v>0.206421209615655</v>
      </c>
      <c r="C364" s="9" t="n">
        <f aca="false">IF(B364&lt;$B$6,1,0)</f>
        <v>0</v>
      </c>
      <c r="D364" s="9" t="n">
        <f aca="false">$B$7*$B$8*C364</f>
        <v>0</v>
      </c>
      <c r="E364" s="24" t="n">
        <f aca="false">(1-C364)*$B$9-C364*$B$8</f>
        <v>0.07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</row>
    <row r="365" customFormat="false" ht="15" hidden="false" customHeight="false" outlineLevel="0" collapsed="false">
      <c r="A365" s="21" t="n">
        <v>341</v>
      </c>
      <c r="B365" s="27" t="n">
        <v>0.499809695291333</v>
      </c>
      <c r="C365" s="9" t="n">
        <f aca="false">IF(B365&lt;$B$6,1,0)</f>
        <v>0</v>
      </c>
      <c r="D365" s="9" t="n">
        <f aca="false">$B$7*$B$8*C365</f>
        <v>0</v>
      </c>
      <c r="E365" s="24" t="n">
        <f aca="false">(1-C365)*$B$9-C365*$B$8</f>
        <v>0.07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</row>
    <row r="366" customFormat="false" ht="15" hidden="false" customHeight="false" outlineLevel="0" collapsed="false">
      <c r="A366" s="21" t="n">
        <v>342</v>
      </c>
      <c r="B366" s="27" t="n">
        <v>0.968929002643563</v>
      </c>
      <c r="C366" s="9" t="n">
        <f aca="false">IF(B366&lt;$B$6,1,0)</f>
        <v>0</v>
      </c>
      <c r="D366" s="9" t="n">
        <f aca="false">$B$7*$B$8*C366</f>
        <v>0</v>
      </c>
      <c r="E366" s="24" t="n">
        <f aca="false">(1-C366)*$B$9-C366*$B$8</f>
        <v>0.07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</row>
    <row r="367" customFormat="false" ht="15" hidden="false" customHeight="false" outlineLevel="0" collapsed="false">
      <c r="A367" s="21" t="n">
        <v>343</v>
      </c>
      <c r="B367" s="27" t="n">
        <v>0.783999473205768</v>
      </c>
      <c r="C367" s="9" t="n">
        <f aca="false">IF(B367&lt;$B$6,1,0)</f>
        <v>0</v>
      </c>
      <c r="D367" s="9" t="n">
        <f aca="false">$B$7*$B$8*C367</f>
        <v>0</v>
      </c>
      <c r="E367" s="24" t="n">
        <f aca="false">(1-C367)*$B$9-C367*$B$8</f>
        <v>0.07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</row>
    <row r="368" customFormat="false" ht="15" hidden="false" customHeight="false" outlineLevel="0" collapsed="false">
      <c r="A368" s="21" t="n">
        <v>344</v>
      </c>
      <c r="B368" s="27" t="n">
        <v>0.959012027014978</v>
      </c>
      <c r="C368" s="9" t="n">
        <f aca="false">IF(B368&lt;$B$6,1,0)</f>
        <v>0</v>
      </c>
      <c r="D368" s="9" t="n">
        <f aca="false">$B$7*$B$8*C368</f>
        <v>0</v>
      </c>
      <c r="E368" s="24" t="n">
        <f aca="false">(1-C368)*$B$9-C368*$B$8</f>
        <v>0.07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</row>
    <row r="369" customFormat="false" ht="15" hidden="false" customHeight="false" outlineLevel="0" collapsed="false">
      <c r="A369" s="21" t="n">
        <v>345</v>
      </c>
      <c r="B369" s="27" t="n">
        <v>0.730141303385608</v>
      </c>
      <c r="C369" s="9" t="n">
        <f aca="false">IF(B369&lt;$B$6,1,0)</f>
        <v>0</v>
      </c>
      <c r="D369" s="9" t="n">
        <f aca="false">$B$7*$B$8*C369</f>
        <v>0</v>
      </c>
      <c r="E369" s="24" t="n">
        <f aca="false">(1-C369)*$B$9-C369*$B$8</f>
        <v>0.07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</row>
    <row r="370" customFormat="false" ht="15" hidden="false" customHeight="false" outlineLevel="0" collapsed="false">
      <c r="A370" s="21" t="n">
        <v>346</v>
      </c>
      <c r="B370" s="27" t="n">
        <v>0.688892125734128</v>
      </c>
      <c r="C370" s="9" t="n">
        <f aca="false">IF(B370&lt;$B$6,1,0)</f>
        <v>0</v>
      </c>
      <c r="D370" s="9" t="n">
        <f aca="false">$B$7*$B$8*C370</f>
        <v>0</v>
      </c>
      <c r="E370" s="24" t="n">
        <f aca="false">(1-C370)*$B$9-C370*$B$8</f>
        <v>0.07</v>
      </c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</row>
    <row r="371" customFormat="false" ht="15" hidden="false" customHeight="false" outlineLevel="0" collapsed="false">
      <c r="A371" s="21" t="n">
        <v>347</v>
      </c>
      <c r="B371" s="27" t="n">
        <v>0.401461796252988</v>
      </c>
      <c r="C371" s="9" t="n">
        <f aca="false">IF(B371&lt;$B$6,1,0)</f>
        <v>0</v>
      </c>
      <c r="D371" s="9" t="n">
        <f aca="false">$B$7*$B$8*C371</f>
        <v>0</v>
      </c>
      <c r="E371" s="24" t="n">
        <f aca="false">(1-C371)*$B$9-C371*$B$8</f>
        <v>0.07</v>
      </c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</row>
    <row r="372" customFormat="false" ht="15" hidden="false" customHeight="false" outlineLevel="0" collapsed="false">
      <c r="A372" s="21" t="n">
        <v>348</v>
      </c>
      <c r="B372" s="27" t="n">
        <v>0.432282202062197</v>
      </c>
      <c r="C372" s="9" t="n">
        <f aca="false">IF(B372&lt;$B$6,1,0)</f>
        <v>0</v>
      </c>
      <c r="D372" s="9" t="n">
        <f aca="false">$B$7*$B$8*C372</f>
        <v>0</v>
      </c>
      <c r="E372" s="24" t="n">
        <f aca="false">(1-C372)*$B$9-C372*$B$8</f>
        <v>0.07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</row>
    <row r="373" customFormat="false" ht="15" hidden="false" customHeight="false" outlineLevel="0" collapsed="false">
      <c r="A373" s="21" t="n">
        <v>349</v>
      </c>
      <c r="B373" s="27" t="n">
        <v>0.768261775257997</v>
      </c>
      <c r="C373" s="9" t="n">
        <f aca="false">IF(B373&lt;$B$6,1,0)</f>
        <v>0</v>
      </c>
      <c r="D373" s="9" t="n">
        <f aca="false">$B$7*$B$8*C373</f>
        <v>0</v>
      </c>
      <c r="E373" s="24" t="n">
        <f aca="false">(1-C373)*$B$9-C373*$B$8</f>
        <v>0.07</v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</row>
    <row r="374" customFormat="false" ht="15" hidden="false" customHeight="false" outlineLevel="0" collapsed="false">
      <c r="A374" s="21" t="n">
        <v>350</v>
      </c>
      <c r="B374" s="27" t="n">
        <v>0.167335514561273</v>
      </c>
      <c r="C374" s="9" t="n">
        <f aca="false">IF(B374&lt;$B$6,1,0)</f>
        <v>0</v>
      </c>
      <c r="D374" s="9" t="n">
        <f aca="false">$B$7*$B$8*C374</f>
        <v>0</v>
      </c>
      <c r="E374" s="24" t="n">
        <f aca="false">(1-C374)*$B$9-C374*$B$8</f>
        <v>0.07</v>
      </c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</row>
    <row r="375" customFormat="false" ht="15" hidden="false" customHeight="false" outlineLevel="0" collapsed="false">
      <c r="A375" s="21" t="n">
        <v>351</v>
      </c>
      <c r="B375" s="27" t="n">
        <v>0.383249299949966</v>
      </c>
      <c r="C375" s="9" t="n">
        <f aca="false">IF(B375&lt;$B$6,1,0)</f>
        <v>0</v>
      </c>
      <c r="D375" s="9" t="n">
        <f aca="false">$B$7*$B$8*C375</f>
        <v>0</v>
      </c>
      <c r="E375" s="24" t="n">
        <f aca="false">(1-C375)*$B$9-C375*$B$8</f>
        <v>0.07</v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</row>
    <row r="376" customFormat="false" ht="15" hidden="false" customHeight="false" outlineLevel="0" collapsed="false">
      <c r="A376" s="21" t="n">
        <v>352</v>
      </c>
      <c r="B376" s="27" t="n">
        <v>0.276873414521106</v>
      </c>
      <c r="C376" s="9" t="n">
        <f aca="false">IF(B376&lt;$B$6,1,0)</f>
        <v>0</v>
      </c>
      <c r="D376" s="9" t="n">
        <f aca="false">$B$7*$B$8*C376</f>
        <v>0</v>
      </c>
      <c r="E376" s="24" t="n">
        <f aca="false">(1-C376)*$B$9-C376*$B$8</f>
        <v>0.07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</row>
    <row r="377" customFormat="false" ht="15" hidden="false" customHeight="false" outlineLevel="0" collapsed="false">
      <c r="A377" s="21" t="n">
        <v>353</v>
      </c>
      <c r="B377" s="27" t="n">
        <v>0.956179940025322</v>
      </c>
      <c r="C377" s="9" t="n">
        <f aca="false">IF(B377&lt;$B$6,1,0)</f>
        <v>0</v>
      </c>
      <c r="D377" s="9" t="n">
        <f aca="false">$B$7*$B$8*C377</f>
        <v>0</v>
      </c>
      <c r="E377" s="24" t="n">
        <f aca="false">(1-C377)*$B$9-C377*$B$8</f>
        <v>0.07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</row>
    <row r="378" customFormat="false" ht="15" hidden="false" customHeight="false" outlineLevel="0" collapsed="false">
      <c r="A378" s="21" t="n">
        <v>354</v>
      </c>
      <c r="B378" s="27" t="n">
        <v>0.650544846081175</v>
      </c>
      <c r="C378" s="9" t="n">
        <f aca="false">IF(B378&lt;$B$6,1,0)</f>
        <v>0</v>
      </c>
      <c r="D378" s="9" t="n">
        <f aca="false">$B$7*$B$8*C378</f>
        <v>0</v>
      </c>
      <c r="E378" s="24" t="n">
        <f aca="false">(1-C378)*$B$9-C378*$B$8</f>
        <v>0.07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</row>
    <row r="379" customFormat="false" ht="15" hidden="false" customHeight="false" outlineLevel="0" collapsed="false">
      <c r="A379" s="21" t="n">
        <v>355</v>
      </c>
      <c r="B379" s="27" t="n">
        <v>0.3957974644145</v>
      </c>
      <c r="C379" s="9" t="n">
        <f aca="false">IF(B379&lt;$B$6,1,0)</f>
        <v>0</v>
      </c>
      <c r="D379" s="9" t="n">
        <f aca="false">$B$7*$B$8*C379</f>
        <v>0</v>
      </c>
      <c r="E379" s="24" t="n">
        <f aca="false">(1-C379)*$B$9-C379*$B$8</f>
        <v>0.07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</row>
    <row r="380" customFormat="false" ht="15" hidden="false" customHeight="false" outlineLevel="0" collapsed="false">
      <c r="A380" s="21" t="n">
        <v>356</v>
      </c>
      <c r="B380" s="27" t="n">
        <v>0.010328741860576</v>
      </c>
      <c r="C380" s="9" t="n">
        <f aca="false">IF(B380&lt;$B$6,1,0)</f>
        <v>1</v>
      </c>
      <c r="D380" s="9" t="n">
        <f aca="false">$B$7*$B$8*C380</f>
        <v>60</v>
      </c>
      <c r="E380" s="24" t="n">
        <f aca="false">(1-C380)*$B$9-C380*$B$8</f>
        <v>-0.6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</row>
    <row r="381" customFormat="false" ht="15" hidden="false" customHeight="false" outlineLevel="0" collapsed="false">
      <c r="A381" s="21" t="n">
        <v>357</v>
      </c>
      <c r="B381" s="27" t="n">
        <v>0.68491967197042</v>
      </c>
      <c r="C381" s="9" t="n">
        <f aca="false">IF(B381&lt;$B$6,1,0)</f>
        <v>0</v>
      </c>
      <c r="D381" s="9" t="n">
        <f aca="false">$B$7*$B$8*C381</f>
        <v>0</v>
      </c>
      <c r="E381" s="24" t="n">
        <f aca="false">(1-C381)*$B$9-C381*$B$8</f>
        <v>0.07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</row>
    <row r="382" customFormat="false" ht="15" hidden="false" customHeight="false" outlineLevel="0" collapsed="false">
      <c r="A382" s="21" t="n">
        <v>358</v>
      </c>
      <c r="B382" s="27" t="n">
        <v>0.152860759408213</v>
      </c>
      <c r="C382" s="9" t="n">
        <f aca="false">IF(B382&lt;$B$6,1,0)</f>
        <v>0</v>
      </c>
      <c r="D382" s="9" t="n">
        <f aca="false">$B$7*$B$8*C382</f>
        <v>0</v>
      </c>
      <c r="E382" s="24" t="n">
        <f aca="false">(1-C382)*$B$9-C382*$B$8</f>
        <v>0.07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</row>
    <row r="383" customFormat="false" ht="15" hidden="false" customHeight="false" outlineLevel="0" collapsed="false">
      <c r="A383" s="21" t="n">
        <v>359</v>
      </c>
      <c r="B383" s="27" t="n">
        <v>0.791428152821027</v>
      </c>
      <c r="C383" s="9" t="n">
        <f aca="false">IF(B383&lt;$B$6,1,0)</f>
        <v>0</v>
      </c>
      <c r="D383" s="9" t="n">
        <f aca="false">$B$7*$B$8*C383</f>
        <v>0</v>
      </c>
      <c r="E383" s="24" t="n">
        <f aca="false">(1-C383)*$B$9-C383*$B$8</f>
        <v>0.07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</row>
    <row r="384" customFormat="false" ht="15" hidden="false" customHeight="false" outlineLevel="0" collapsed="false">
      <c r="A384" s="21" t="n">
        <v>360</v>
      </c>
      <c r="B384" s="27" t="n">
        <v>0.181948616285808</v>
      </c>
      <c r="C384" s="9" t="n">
        <f aca="false">IF(B384&lt;$B$6,1,0)</f>
        <v>0</v>
      </c>
      <c r="D384" s="9" t="n">
        <f aca="false">$B$7*$B$8*C384</f>
        <v>0</v>
      </c>
      <c r="E384" s="24" t="n">
        <f aca="false">(1-C384)*$B$9-C384*$B$8</f>
        <v>0.07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</row>
    <row r="385" customFormat="false" ht="15" hidden="false" customHeight="false" outlineLevel="0" collapsed="false">
      <c r="A385" s="21" t="n">
        <v>361</v>
      </c>
      <c r="B385" s="27" t="n">
        <v>0.256397331948392</v>
      </c>
      <c r="C385" s="9" t="n">
        <f aca="false">IF(B385&lt;$B$6,1,0)</f>
        <v>0</v>
      </c>
      <c r="D385" s="9" t="n">
        <f aca="false">$B$7*$B$8*C385</f>
        <v>0</v>
      </c>
      <c r="E385" s="24" t="n">
        <f aca="false">(1-C385)*$B$9-C385*$B$8</f>
        <v>0.07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</row>
    <row r="386" customFormat="false" ht="15" hidden="false" customHeight="false" outlineLevel="0" collapsed="false">
      <c r="A386" s="21" t="n">
        <v>362</v>
      </c>
      <c r="B386" s="27" t="n">
        <v>0.00483559409622103</v>
      </c>
      <c r="C386" s="9" t="n">
        <f aca="false">IF(B386&lt;$B$6,1,0)</f>
        <v>1</v>
      </c>
      <c r="D386" s="9" t="n">
        <f aca="false">$B$7*$B$8*C386</f>
        <v>60</v>
      </c>
      <c r="E386" s="24" t="n">
        <f aca="false">(1-C386)*$B$9-C386*$B$8</f>
        <v>-0.6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</row>
    <row r="387" customFormat="false" ht="15" hidden="false" customHeight="false" outlineLevel="0" collapsed="false">
      <c r="A387" s="21" t="n">
        <v>363</v>
      </c>
      <c r="B387" s="27" t="n">
        <v>0.203137209056877</v>
      </c>
      <c r="C387" s="9" t="n">
        <f aca="false">IF(B387&lt;$B$6,1,0)</f>
        <v>0</v>
      </c>
      <c r="D387" s="9" t="n">
        <f aca="false">$B$7*$B$8*C387</f>
        <v>0</v>
      </c>
      <c r="E387" s="24" t="n">
        <f aca="false">(1-C387)*$B$9-C387*$B$8</f>
        <v>0.07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</row>
    <row r="388" customFormat="false" ht="15" hidden="false" customHeight="false" outlineLevel="0" collapsed="false">
      <c r="A388" s="21" t="n">
        <v>364</v>
      </c>
      <c r="B388" s="27" t="n">
        <v>0.198779594269581</v>
      </c>
      <c r="C388" s="9" t="n">
        <f aca="false">IF(B388&lt;$B$6,1,0)</f>
        <v>0</v>
      </c>
      <c r="D388" s="9" t="n">
        <f aca="false">$B$7*$B$8*C388</f>
        <v>0</v>
      </c>
      <c r="E388" s="24" t="n">
        <f aca="false">(1-C388)*$B$9-C388*$B$8</f>
        <v>0.07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</row>
    <row r="389" customFormat="false" ht="15" hidden="false" customHeight="false" outlineLevel="0" collapsed="false">
      <c r="A389" s="21" t="n">
        <v>365</v>
      </c>
      <c r="B389" s="27" t="n">
        <v>0.840025771292858</v>
      </c>
      <c r="C389" s="9" t="n">
        <f aca="false">IF(B389&lt;$B$6,1,0)</f>
        <v>0</v>
      </c>
      <c r="D389" s="9" t="n">
        <f aca="false">$B$7*$B$8*C389</f>
        <v>0</v>
      </c>
      <c r="E389" s="24" t="n">
        <f aca="false">(1-C389)*$B$9-C389*$B$8</f>
        <v>0.07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</row>
    <row r="390" customFormat="false" ht="15" hidden="false" customHeight="false" outlineLevel="0" collapsed="false">
      <c r="A390" s="21" t="n">
        <v>366</v>
      </c>
      <c r="B390" s="27" t="n">
        <v>0.132835440919735</v>
      </c>
      <c r="C390" s="9" t="n">
        <f aca="false">IF(B390&lt;$B$6,1,0)</f>
        <v>0</v>
      </c>
      <c r="D390" s="9" t="n">
        <f aca="false">$B$7*$B$8*C390</f>
        <v>0</v>
      </c>
      <c r="E390" s="24" t="n">
        <f aca="false">(1-C390)*$B$9-C390*$B$8</f>
        <v>0.07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</row>
    <row r="391" customFormat="false" ht="15" hidden="false" customHeight="false" outlineLevel="0" collapsed="false">
      <c r="A391" s="21" t="n">
        <v>367</v>
      </c>
      <c r="B391" s="27" t="n">
        <v>0.148171117878519</v>
      </c>
      <c r="C391" s="9" t="n">
        <f aca="false">IF(B391&lt;$B$6,1,0)</f>
        <v>0</v>
      </c>
      <c r="D391" s="9" t="n">
        <f aca="false">$B$7*$B$8*C391</f>
        <v>0</v>
      </c>
      <c r="E391" s="24" t="n">
        <f aca="false">(1-C391)*$B$9-C391*$B$8</f>
        <v>0.07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</row>
    <row r="392" customFormat="false" ht="15" hidden="false" customHeight="false" outlineLevel="0" collapsed="false">
      <c r="A392" s="21" t="n">
        <v>368</v>
      </c>
      <c r="B392" s="27" t="n">
        <v>0.765860938583501</v>
      </c>
      <c r="C392" s="9" t="n">
        <f aca="false">IF(B392&lt;$B$6,1,0)</f>
        <v>0</v>
      </c>
      <c r="D392" s="9" t="n">
        <f aca="false">$B$7*$B$8*C392</f>
        <v>0</v>
      </c>
      <c r="E392" s="24" t="n">
        <f aca="false">(1-C392)*$B$9-C392*$B$8</f>
        <v>0.07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</row>
    <row r="393" customFormat="false" ht="15" hidden="false" customHeight="false" outlineLevel="0" collapsed="false">
      <c r="A393" s="21" t="n">
        <v>369</v>
      </c>
      <c r="B393" s="27" t="n">
        <v>0.914669898222201</v>
      </c>
      <c r="C393" s="9" t="n">
        <f aca="false">IF(B393&lt;$B$6,1,0)</f>
        <v>0</v>
      </c>
      <c r="D393" s="9" t="n">
        <f aca="false">$B$7*$B$8*C393</f>
        <v>0</v>
      </c>
      <c r="E393" s="24" t="n">
        <f aca="false">(1-C393)*$B$9-C393*$B$8</f>
        <v>0.07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</row>
    <row r="394" customFormat="false" ht="15" hidden="false" customHeight="false" outlineLevel="0" collapsed="false">
      <c r="A394" s="21" t="n">
        <v>370</v>
      </c>
      <c r="B394" s="27" t="n">
        <v>0.148212505155243</v>
      </c>
      <c r="C394" s="9" t="n">
        <f aca="false">IF(B394&lt;$B$6,1,0)</f>
        <v>0</v>
      </c>
      <c r="D394" s="9" t="n">
        <f aca="false">$B$7*$B$8*C394</f>
        <v>0</v>
      </c>
      <c r="E394" s="24" t="n">
        <f aca="false">(1-C394)*$B$9-C394*$B$8</f>
        <v>0.07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</row>
    <row r="395" customFormat="false" ht="15" hidden="false" customHeight="false" outlineLevel="0" collapsed="false">
      <c r="A395" s="21" t="n">
        <v>371</v>
      </c>
      <c r="B395" s="27" t="n">
        <v>0.656017727567814</v>
      </c>
      <c r="C395" s="9" t="n">
        <f aca="false">IF(B395&lt;$B$6,1,0)</f>
        <v>0</v>
      </c>
      <c r="D395" s="9" t="n">
        <f aca="false">$B$7*$B$8*C395</f>
        <v>0</v>
      </c>
      <c r="E395" s="24" t="n">
        <f aca="false">(1-C395)*$B$9-C395*$B$8</f>
        <v>0.07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</row>
    <row r="396" customFormat="false" ht="15" hidden="false" customHeight="false" outlineLevel="0" collapsed="false">
      <c r="A396" s="21" t="n">
        <v>372</v>
      </c>
      <c r="B396" s="27" t="n">
        <v>0.143854012829252</v>
      </c>
      <c r="C396" s="9" t="n">
        <f aca="false">IF(B396&lt;$B$6,1,0)</f>
        <v>0</v>
      </c>
      <c r="D396" s="9" t="n">
        <f aca="false">$B$7*$B$8*C396</f>
        <v>0</v>
      </c>
      <c r="E396" s="24" t="n">
        <f aca="false">(1-C396)*$B$9-C396*$B$8</f>
        <v>0.07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</row>
    <row r="397" customFormat="false" ht="15" hidden="false" customHeight="false" outlineLevel="0" collapsed="false">
      <c r="A397" s="21" t="n">
        <v>373</v>
      </c>
      <c r="B397" s="27" t="n">
        <v>0.83657880674582</v>
      </c>
      <c r="C397" s="9" t="n">
        <f aca="false">IF(B397&lt;$B$6,1,0)</f>
        <v>0</v>
      </c>
      <c r="D397" s="9" t="n">
        <f aca="false">$B$7*$B$8*C397</f>
        <v>0</v>
      </c>
      <c r="E397" s="24" t="n">
        <f aca="false">(1-C397)*$B$9-C397*$B$8</f>
        <v>0.07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</row>
    <row r="398" customFormat="false" ht="15" hidden="false" customHeight="false" outlineLevel="0" collapsed="false">
      <c r="A398" s="21" t="n">
        <v>374</v>
      </c>
      <c r="B398" s="27" t="n">
        <v>0.574172782362439</v>
      </c>
      <c r="C398" s="9" t="n">
        <f aca="false">IF(B398&lt;$B$6,1,0)</f>
        <v>0</v>
      </c>
      <c r="D398" s="9" t="n">
        <f aca="false">$B$7*$B$8*C398</f>
        <v>0</v>
      </c>
      <c r="E398" s="24" t="n">
        <f aca="false">(1-C398)*$B$9-C398*$B$8</f>
        <v>0.07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</row>
    <row r="399" customFormat="false" ht="15" hidden="false" customHeight="false" outlineLevel="0" collapsed="false">
      <c r="A399" s="21" t="n">
        <v>375</v>
      </c>
      <c r="B399" s="27" t="n">
        <v>0.186436035088263</v>
      </c>
      <c r="C399" s="9" t="n">
        <f aca="false">IF(B399&lt;$B$6,1,0)</f>
        <v>0</v>
      </c>
      <c r="D399" s="9" t="n">
        <f aca="false">$B$7*$B$8*C399</f>
        <v>0</v>
      </c>
      <c r="E399" s="24" t="n">
        <f aca="false">(1-C399)*$B$9-C399*$B$8</f>
        <v>0.07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</row>
    <row r="400" customFormat="false" ht="15" hidden="false" customHeight="false" outlineLevel="0" collapsed="false">
      <c r="A400" s="21" t="n">
        <v>376</v>
      </c>
      <c r="B400" s="27" t="n">
        <v>0.677179488469847</v>
      </c>
      <c r="C400" s="9" t="n">
        <f aca="false">IF(B400&lt;$B$6,1,0)</f>
        <v>0</v>
      </c>
      <c r="D400" s="9" t="n">
        <f aca="false">$B$7*$B$8*C400</f>
        <v>0</v>
      </c>
      <c r="E400" s="24" t="n">
        <f aca="false">(1-C400)*$B$9-C400*$B$8</f>
        <v>0.07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</row>
    <row r="401" customFormat="false" ht="15" hidden="false" customHeight="false" outlineLevel="0" collapsed="false">
      <c r="A401" s="21" t="n">
        <v>377</v>
      </c>
      <c r="B401" s="27" t="n">
        <v>0.42391946807038</v>
      </c>
      <c r="C401" s="9" t="n">
        <f aca="false">IF(B401&lt;$B$6,1,0)</f>
        <v>0</v>
      </c>
      <c r="D401" s="9" t="n">
        <f aca="false">$B$7*$B$8*C401</f>
        <v>0</v>
      </c>
      <c r="E401" s="24" t="n">
        <f aca="false">(1-C401)*$B$9-C401*$B$8</f>
        <v>0.07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</row>
    <row r="402" customFormat="false" ht="15" hidden="false" customHeight="false" outlineLevel="0" collapsed="false">
      <c r="A402" s="21" t="n">
        <v>378</v>
      </c>
      <c r="B402" s="27" t="n">
        <v>0.788464046665467</v>
      </c>
      <c r="C402" s="9" t="n">
        <f aca="false">IF(B402&lt;$B$6,1,0)</f>
        <v>0</v>
      </c>
      <c r="D402" s="9" t="n">
        <f aca="false">$B$7*$B$8*C402</f>
        <v>0</v>
      </c>
      <c r="E402" s="24" t="n">
        <f aca="false">(1-C402)*$B$9-C402*$B$8</f>
        <v>0.07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</row>
    <row r="403" customFormat="false" ht="15" hidden="false" customHeight="false" outlineLevel="0" collapsed="false">
      <c r="A403" s="21" t="n">
        <v>379</v>
      </c>
      <c r="B403" s="27" t="n">
        <v>0.353150033741258</v>
      </c>
      <c r="C403" s="9" t="n">
        <f aca="false">IF(B403&lt;$B$6,1,0)</f>
        <v>0</v>
      </c>
      <c r="D403" s="9" t="n">
        <f aca="false">$B$7*$B$8*C403</f>
        <v>0</v>
      </c>
      <c r="E403" s="24" t="n">
        <f aca="false">(1-C403)*$B$9-C403*$B$8</f>
        <v>0.07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</row>
    <row r="404" customFormat="false" ht="15" hidden="false" customHeight="false" outlineLevel="0" collapsed="false">
      <c r="A404" s="21" t="n">
        <v>380</v>
      </c>
      <c r="B404" s="27" t="n">
        <v>0.295787364360876</v>
      </c>
      <c r="C404" s="9" t="n">
        <f aca="false">IF(B404&lt;$B$6,1,0)</f>
        <v>0</v>
      </c>
      <c r="D404" s="9" t="n">
        <f aca="false">$B$7*$B$8*C404</f>
        <v>0</v>
      </c>
      <c r="E404" s="24" t="n">
        <f aca="false">(1-C404)*$B$9-C404*$B$8</f>
        <v>0.07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</row>
    <row r="405" customFormat="false" ht="15" hidden="false" customHeight="false" outlineLevel="0" collapsed="false">
      <c r="A405" s="21" t="n">
        <v>381</v>
      </c>
      <c r="B405" s="27" t="n">
        <v>0.698536984506063</v>
      </c>
      <c r="C405" s="9" t="n">
        <f aca="false">IF(B405&lt;$B$6,1,0)</f>
        <v>0</v>
      </c>
      <c r="D405" s="9" t="n">
        <f aca="false">$B$7*$B$8*C405</f>
        <v>0</v>
      </c>
      <c r="E405" s="24" t="n">
        <f aca="false">(1-C405)*$B$9-C405*$B$8</f>
        <v>0.07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</row>
    <row r="406" customFormat="false" ht="15" hidden="false" customHeight="false" outlineLevel="0" collapsed="false">
      <c r="A406" s="21" t="n">
        <v>382</v>
      </c>
      <c r="B406" s="27" t="n">
        <v>0.510009151534177</v>
      </c>
      <c r="C406" s="9" t="n">
        <f aca="false">IF(B406&lt;$B$6,1,0)</f>
        <v>0</v>
      </c>
      <c r="D406" s="9" t="n">
        <f aca="false">$B$7*$B$8*C406</f>
        <v>0</v>
      </c>
      <c r="E406" s="24" t="n">
        <f aca="false">(1-C406)*$B$9-C406*$B$8</f>
        <v>0.07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</row>
    <row r="407" customFormat="false" ht="15" hidden="false" customHeight="false" outlineLevel="0" collapsed="false">
      <c r="A407" s="21" t="n">
        <v>383</v>
      </c>
      <c r="B407" s="27" t="n">
        <v>0.21883162332233</v>
      </c>
      <c r="C407" s="9" t="n">
        <f aca="false">IF(B407&lt;$B$6,1,0)</f>
        <v>0</v>
      </c>
      <c r="D407" s="9" t="n">
        <f aca="false">$B$7*$B$8*C407</f>
        <v>0</v>
      </c>
      <c r="E407" s="24" t="n">
        <f aca="false">(1-C407)*$B$9-C407*$B$8</f>
        <v>0.07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</row>
    <row r="408" customFormat="false" ht="15" hidden="false" customHeight="false" outlineLevel="0" collapsed="false">
      <c r="A408" s="21" t="n">
        <v>384</v>
      </c>
      <c r="B408" s="27" t="n">
        <v>0.94368479878176</v>
      </c>
      <c r="C408" s="9" t="n">
        <f aca="false">IF(B408&lt;$B$6,1,0)</f>
        <v>0</v>
      </c>
      <c r="D408" s="9" t="n">
        <f aca="false">$B$7*$B$8*C408</f>
        <v>0</v>
      </c>
      <c r="E408" s="24" t="n">
        <f aca="false">(1-C408)*$B$9-C408*$B$8</f>
        <v>0.07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</row>
    <row r="409" customFormat="false" ht="15" hidden="false" customHeight="false" outlineLevel="0" collapsed="false">
      <c r="A409" s="21" t="n">
        <v>385</v>
      </c>
      <c r="B409" s="27" t="n">
        <v>0.175566405872814</v>
      </c>
      <c r="C409" s="9" t="n">
        <f aca="false">IF(B409&lt;$B$6,1,0)</f>
        <v>0</v>
      </c>
      <c r="D409" s="9" t="n">
        <f aca="false">$B$7*$B$8*C409</f>
        <v>0</v>
      </c>
      <c r="E409" s="24" t="n">
        <f aca="false">(1-C409)*$B$9-C409*$B$8</f>
        <v>0.07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</row>
    <row r="410" customFormat="false" ht="15" hidden="false" customHeight="false" outlineLevel="0" collapsed="false">
      <c r="A410" s="21" t="n">
        <v>386</v>
      </c>
      <c r="B410" s="27" t="n">
        <v>0.907609643065371</v>
      </c>
      <c r="C410" s="9" t="n">
        <f aca="false">IF(B410&lt;$B$6,1,0)</f>
        <v>0</v>
      </c>
      <c r="D410" s="9" t="n">
        <f aca="false">$B$7*$B$8*C410</f>
        <v>0</v>
      </c>
      <c r="E410" s="24" t="n">
        <f aca="false">(1-C410)*$B$9-C410*$B$8</f>
        <v>0.07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</row>
    <row r="411" customFormat="false" ht="15" hidden="false" customHeight="false" outlineLevel="0" collapsed="false">
      <c r="A411" s="21" t="n">
        <v>387</v>
      </c>
      <c r="B411" s="27" t="n">
        <v>0.176997582777403</v>
      </c>
      <c r="C411" s="9" t="n">
        <f aca="false">IF(B411&lt;$B$6,1,0)</f>
        <v>0</v>
      </c>
      <c r="D411" s="9" t="n">
        <f aca="false">$B$7*$B$8*C411</f>
        <v>0</v>
      </c>
      <c r="E411" s="24" t="n">
        <f aca="false">(1-C411)*$B$9-C411*$B$8</f>
        <v>0.07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</row>
    <row r="412" customFormat="false" ht="15" hidden="false" customHeight="false" outlineLevel="0" collapsed="false">
      <c r="A412" s="21" t="n">
        <v>388</v>
      </c>
      <c r="B412" s="27" t="n">
        <v>0.137346753966995</v>
      </c>
      <c r="C412" s="9" t="n">
        <f aca="false">IF(B412&lt;$B$6,1,0)</f>
        <v>0</v>
      </c>
      <c r="D412" s="9" t="n">
        <f aca="false">$B$7*$B$8*C412</f>
        <v>0</v>
      </c>
      <c r="E412" s="24" t="n">
        <f aca="false">(1-C412)*$B$9-C412*$B$8</f>
        <v>0.07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</row>
    <row r="413" customFormat="false" ht="15" hidden="false" customHeight="false" outlineLevel="0" collapsed="false">
      <c r="A413" s="21" t="n">
        <v>389</v>
      </c>
      <c r="B413" s="27" t="n">
        <v>0.341521108406596</v>
      </c>
      <c r="C413" s="9" t="n">
        <f aca="false">IF(B413&lt;$B$6,1,0)</f>
        <v>0</v>
      </c>
      <c r="D413" s="9" t="n">
        <f aca="false">$B$7*$B$8*C413</f>
        <v>0</v>
      </c>
      <c r="E413" s="24" t="n">
        <f aca="false">(1-C413)*$B$9-C413*$B$8</f>
        <v>0.07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</row>
    <row r="414" customFormat="false" ht="15" hidden="false" customHeight="false" outlineLevel="0" collapsed="false">
      <c r="A414" s="21" t="n">
        <v>390</v>
      </c>
      <c r="B414" s="27" t="n">
        <v>0.658844685764052</v>
      </c>
      <c r="C414" s="9" t="n">
        <f aca="false">IF(B414&lt;$B$6,1,0)</f>
        <v>0</v>
      </c>
      <c r="D414" s="9" t="n">
        <f aca="false">$B$7*$B$8*C414</f>
        <v>0</v>
      </c>
      <c r="E414" s="24" t="n">
        <f aca="false">(1-C414)*$B$9-C414*$B$8</f>
        <v>0.07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</row>
    <row r="415" customFormat="false" ht="15" hidden="false" customHeight="false" outlineLevel="0" collapsed="false">
      <c r="A415" s="21" t="n">
        <v>391</v>
      </c>
      <c r="B415" s="27" t="n">
        <v>0.68644560535904</v>
      </c>
      <c r="C415" s="9" t="n">
        <f aca="false">IF(B415&lt;$B$6,1,0)</f>
        <v>0</v>
      </c>
      <c r="D415" s="9" t="n">
        <f aca="false">$B$7*$B$8*C415</f>
        <v>0</v>
      </c>
      <c r="E415" s="24" t="n">
        <f aca="false">(1-C415)*$B$9-C415*$B$8</f>
        <v>0.07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</row>
    <row r="416" customFormat="false" ht="15" hidden="false" customHeight="false" outlineLevel="0" collapsed="false">
      <c r="A416" s="21" t="n">
        <v>392</v>
      </c>
      <c r="B416" s="27" t="n">
        <v>0.107134453137405</v>
      </c>
      <c r="C416" s="9" t="n">
        <f aca="false">IF(B416&lt;$B$6,1,0)</f>
        <v>0</v>
      </c>
      <c r="D416" s="9" t="n">
        <f aca="false">$B$7*$B$8*C416</f>
        <v>0</v>
      </c>
      <c r="E416" s="24" t="n">
        <f aca="false">(1-C416)*$B$9-C416*$B$8</f>
        <v>0.07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</row>
    <row r="417" customFormat="false" ht="15" hidden="false" customHeight="false" outlineLevel="0" collapsed="false">
      <c r="A417" s="21" t="n">
        <v>393</v>
      </c>
      <c r="B417" s="27" t="n">
        <v>0.211482736165635</v>
      </c>
      <c r="C417" s="9" t="n">
        <f aca="false">IF(B417&lt;$B$6,1,0)</f>
        <v>0</v>
      </c>
      <c r="D417" s="9" t="n">
        <f aca="false">$B$7*$B$8*C417</f>
        <v>0</v>
      </c>
      <c r="E417" s="24" t="n">
        <f aca="false">(1-C417)*$B$9-C417*$B$8</f>
        <v>0.07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</row>
    <row r="418" customFormat="false" ht="15" hidden="false" customHeight="false" outlineLevel="0" collapsed="false">
      <c r="A418" s="21" t="n">
        <v>394</v>
      </c>
      <c r="B418" s="27" t="n">
        <v>0.537290300824679</v>
      </c>
      <c r="C418" s="9" t="n">
        <f aca="false">IF(B418&lt;$B$6,1,0)</f>
        <v>0</v>
      </c>
      <c r="D418" s="9" t="n">
        <f aca="false">$B$7*$B$8*C418</f>
        <v>0</v>
      </c>
      <c r="E418" s="24" t="n">
        <f aca="false">(1-C418)*$B$9-C418*$B$8</f>
        <v>0.07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</row>
    <row r="419" customFormat="false" ht="15" hidden="false" customHeight="false" outlineLevel="0" collapsed="false">
      <c r="A419" s="21" t="n">
        <v>395</v>
      </c>
      <c r="B419" s="27" t="n">
        <v>0.373854396282695</v>
      </c>
      <c r="C419" s="9" t="n">
        <f aca="false">IF(B419&lt;$B$6,1,0)</f>
        <v>0</v>
      </c>
      <c r="D419" s="9" t="n">
        <f aca="false">$B$7*$B$8*C419</f>
        <v>0</v>
      </c>
      <c r="E419" s="24" t="n">
        <f aca="false">(1-C419)*$B$9-C419*$B$8</f>
        <v>0.07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</row>
    <row r="420" customFormat="false" ht="15" hidden="false" customHeight="false" outlineLevel="0" collapsed="false">
      <c r="A420" s="21" t="n">
        <v>396</v>
      </c>
      <c r="B420" s="27" t="n">
        <v>0.224846650031395</v>
      </c>
      <c r="C420" s="9" t="n">
        <f aca="false">IF(B420&lt;$B$6,1,0)</f>
        <v>0</v>
      </c>
      <c r="D420" s="9" t="n">
        <f aca="false">$B$7*$B$8*C420</f>
        <v>0</v>
      </c>
      <c r="E420" s="24" t="n">
        <f aca="false">(1-C420)*$B$9-C420*$B$8</f>
        <v>0.07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</row>
    <row r="421" customFormat="false" ht="15" hidden="false" customHeight="false" outlineLevel="0" collapsed="false">
      <c r="A421" s="21" t="n">
        <v>397</v>
      </c>
      <c r="B421" s="27" t="n">
        <v>0.106017704936676</v>
      </c>
      <c r="C421" s="9" t="n">
        <f aca="false">IF(B421&lt;$B$6,1,0)</f>
        <v>0</v>
      </c>
      <c r="D421" s="9" t="n">
        <f aca="false">$B$7*$B$8*C421</f>
        <v>0</v>
      </c>
      <c r="E421" s="24" t="n">
        <f aca="false">(1-C421)*$B$9-C421*$B$8</f>
        <v>0.07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</row>
    <row r="422" customFormat="false" ht="15" hidden="false" customHeight="false" outlineLevel="0" collapsed="false">
      <c r="A422" s="21" t="n">
        <v>398</v>
      </c>
      <c r="B422" s="27" t="n">
        <v>0.356183916912414</v>
      </c>
      <c r="C422" s="9" t="n">
        <f aca="false">IF(B422&lt;$B$6,1,0)</f>
        <v>0</v>
      </c>
      <c r="D422" s="9" t="n">
        <f aca="false">$B$7*$B$8*C422</f>
        <v>0</v>
      </c>
      <c r="E422" s="24" t="n">
        <f aca="false">(1-C422)*$B$9-C422*$B$8</f>
        <v>0.07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</row>
    <row r="423" customFormat="false" ht="15" hidden="false" customHeight="false" outlineLevel="0" collapsed="false">
      <c r="A423" s="21" t="n">
        <v>399</v>
      </c>
      <c r="B423" s="27" t="n">
        <v>0.270172832882963</v>
      </c>
      <c r="C423" s="9" t="n">
        <f aca="false">IF(B423&lt;$B$6,1,0)</f>
        <v>0</v>
      </c>
      <c r="D423" s="9" t="n">
        <f aca="false">$B$7*$B$8*C423</f>
        <v>0</v>
      </c>
      <c r="E423" s="24" t="n">
        <f aca="false">(1-C423)*$B$9-C423*$B$8</f>
        <v>0.07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</row>
    <row r="424" customFormat="false" ht="15" hidden="false" customHeight="false" outlineLevel="0" collapsed="false">
      <c r="A424" s="21" t="n">
        <v>400</v>
      </c>
      <c r="B424" s="27" t="n">
        <v>0.670528710936196</v>
      </c>
      <c r="C424" s="9" t="n">
        <f aca="false">IF(B424&lt;$B$6,1,0)</f>
        <v>0</v>
      </c>
      <c r="D424" s="9" t="n">
        <f aca="false">$B$7*$B$8*C424</f>
        <v>0</v>
      </c>
      <c r="E424" s="24" t="n">
        <f aca="false">(1-C424)*$B$9-C424*$B$8</f>
        <v>0.07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</row>
    <row r="425" customFormat="false" ht="15" hidden="false" customHeight="false" outlineLevel="0" collapsed="false">
      <c r="A425" s="21" t="n">
        <v>401</v>
      </c>
      <c r="B425" s="27" t="n">
        <v>0.038445268641226</v>
      </c>
      <c r="C425" s="9" t="n">
        <f aca="false">IF(B425&lt;$B$6,1,0)</f>
        <v>0</v>
      </c>
      <c r="D425" s="9" t="n">
        <f aca="false">$B$7*$B$8*C425</f>
        <v>0</v>
      </c>
      <c r="E425" s="24" t="n">
        <f aca="false">(1-C425)*$B$9-C425*$B$8</f>
        <v>0.07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</row>
    <row r="426" customFormat="false" ht="15" hidden="false" customHeight="false" outlineLevel="0" collapsed="false">
      <c r="A426" s="21" t="n">
        <v>402</v>
      </c>
      <c r="B426" s="27" t="n">
        <v>0.34665923344437</v>
      </c>
      <c r="C426" s="9" t="n">
        <f aca="false">IF(B426&lt;$B$6,1,0)</f>
        <v>0</v>
      </c>
      <c r="D426" s="9" t="n">
        <f aca="false">$B$7*$B$8*C426</f>
        <v>0</v>
      </c>
      <c r="E426" s="24" t="n">
        <f aca="false">(1-C426)*$B$9-C426*$B$8</f>
        <v>0.07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</row>
    <row r="427" customFormat="false" ht="15" hidden="false" customHeight="false" outlineLevel="0" collapsed="false">
      <c r="A427" s="21" t="n">
        <v>403</v>
      </c>
      <c r="B427" s="27" t="n">
        <v>0.196423187269829</v>
      </c>
      <c r="C427" s="9" t="n">
        <f aca="false">IF(B427&lt;$B$6,1,0)</f>
        <v>0</v>
      </c>
      <c r="D427" s="9" t="n">
        <f aca="false">$B$7*$B$8*C427</f>
        <v>0</v>
      </c>
      <c r="E427" s="24" t="n">
        <f aca="false">(1-C427)*$B$9-C427*$B$8</f>
        <v>0.07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</row>
    <row r="428" customFormat="false" ht="15" hidden="false" customHeight="false" outlineLevel="0" collapsed="false">
      <c r="A428" s="21" t="n">
        <v>404</v>
      </c>
      <c r="B428" s="27" t="n">
        <v>0.541664509219118</v>
      </c>
      <c r="C428" s="9" t="n">
        <f aca="false">IF(B428&lt;$B$6,1,0)</f>
        <v>0</v>
      </c>
      <c r="D428" s="9" t="n">
        <f aca="false">$B$7*$B$8*C428</f>
        <v>0</v>
      </c>
      <c r="E428" s="24" t="n">
        <f aca="false">(1-C428)*$B$9-C428*$B$8</f>
        <v>0.07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</row>
    <row r="429" customFormat="false" ht="15" hidden="false" customHeight="false" outlineLevel="0" collapsed="false">
      <c r="A429" s="21" t="n">
        <v>405</v>
      </c>
      <c r="B429" s="27" t="n">
        <v>0.353082148241811</v>
      </c>
      <c r="C429" s="9" t="n">
        <f aca="false">IF(B429&lt;$B$6,1,0)</f>
        <v>0</v>
      </c>
      <c r="D429" s="9" t="n">
        <f aca="false">$B$7*$B$8*C429</f>
        <v>0</v>
      </c>
      <c r="E429" s="24" t="n">
        <f aca="false">(1-C429)*$B$9-C429*$B$8</f>
        <v>0.07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</row>
    <row r="430" customFormat="false" ht="15" hidden="false" customHeight="false" outlineLevel="0" collapsed="false">
      <c r="A430" s="21" t="n">
        <v>406</v>
      </c>
      <c r="B430" s="27" t="n">
        <v>0.298676396370865</v>
      </c>
      <c r="C430" s="9" t="n">
        <f aca="false">IF(B430&lt;$B$6,1,0)</f>
        <v>0</v>
      </c>
      <c r="D430" s="9" t="n">
        <f aca="false">$B$7*$B$8*C430</f>
        <v>0</v>
      </c>
      <c r="E430" s="24" t="n">
        <f aca="false">(1-C430)*$B$9-C430*$B$8</f>
        <v>0.07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</row>
    <row r="431" customFormat="false" ht="15" hidden="false" customHeight="false" outlineLevel="0" collapsed="false">
      <c r="A431" s="21" t="n">
        <v>407</v>
      </c>
      <c r="B431" s="27" t="n">
        <v>0.56454341148492</v>
      </c>
      <c r="C431" s="9" t="n">
        <f aca="false">IF(B431&lt;$B$6,1,0)</f>
        <v>0</v>
      </c>
      <c r="D431" s="9" t="n">
        <f aca="false">$B$7*$B$8*C431</f>
        <v>0</v>
      </c>
      <c r="E431" s="24" t="n">
        <f aca="false">(1-C431)*$B$9-C431*$B$8</f>
        <v>0.07</v>
      </c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</row>
    <row r="432" customFormat="false" ht="15" hidden="false" customHeight="false" outlineLevel="0" collapsed="false">
      <c r="A432" s="21" t="n">
        <v>408</v>
      </c>
      <c r="B432" s="27" t="n">
        <v>0.857876132358797</v>
      </c>
      <c r="C432" s="9" t="n">
        <f aca="false">IF(B432&lt;$B$6,1,0)</f>
        <v>0</v>
      </c>
      <c r="D432" s="9" t="n">
        <f aca="false">$B$7*$B$8*C432</f>
        <v>0</v>
      </c>
      <c r="E432" s="24" t="n">
        <f aca="false">(1-C432)*$B$9-C432*$B$8</f>
        <v>0.07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</row>
    <row r="433" customFormat="false" ht="15" hidden="false" customHeight="false" outlineLevel="0" collapsed="false">
      <c r="A433" s="21" t="n">
        <v>409</v>
      </c>
      <c r="B433" s="27" t="n">
        <v>0.505088723148219</v>
      </c>
      <c r="C433" s="9" t="n">
        <f aca="false">IF(B433&lt;$B$6,1,0)</f>
        <v>0</v>
      </c>
      <c r="D433" s="9" t="n">
        <f aca="false">$B$7*$B$8*C433</f>
        <v>0</v>
      </c>
      <c r="E433" s="24" t="n">
        <f aca="false">(1-C433)*$B$9-C433*$B$8</f>
        <v>0.07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</row>
    <row r="434" customFormat="false" ht="15" hidden="false" customHeight="false" outlineLevel="0" collapsed="false">
      <c r="A434" s="21" t="n">
        <v>410</v>
      </c>
      <c r="B434" s="27" t="n">
        <v>0.0427724864566699</v>
      </c>
      <c r="C434" s="9" t="n">
        <f aca="false">IF(B434&lt;$B$6,1,0)</f>
        <v>0</v>
      </c>
      <c r="D434" s="9" t="n">
        <f aca="false">$B$7*$B$8*C434</f>
        <v>0</v>
      </c>
      <c r="E434" s="24" t="n">
        <f aca="false">(1-C434)*$B$9-C434*$B$8</f>
        <v>0.07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</row>
    <row r="435" customFormat="false" ht="15" hidden="false" customHeight="false" outlineLevel="0" collapsed="false">
      <c r="A435" s="21" t="n">
        <v>411</v>
      </c>
      <c r="B435" s="27" t="n">
        <v>0.108893485157751</v>
      </c>
      <c r="C435" s="9" t="n">
        <f aca="false">IF(B435&lt;$B$6,1,0)</f>
        <v>0</v>
      </c>
      <c r="D435" s="9" t="n">
        <f aca="false">$B$7*$B$8*C435</f>
        <v>0</v>
      </c>
      <c r="E435" s="24" t="n">
        <f aca="false">(1-C435)*$B$9-C435*$B$8</f>
        <v>0.07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</row>
    <row r="436" customFormat="false" ht="15" hidden="false" customHeight="false" outlineLevel="0" collapsed="false">
      <c r="A436" s="21" t="n">
        <v>412</v>
      </c>
      <c r="B436" s="27" t="n">
        <v>0.16425640147645</v>
      </c>
      <c r="C436" s="9" t="n">
        <f aca="false">IF(B436&lt;$B$6,1,0)</f>
        <v>0</v>
      </c>
      <c r="D436" s="9" t="n">
        <f aca="false">$B$7*$B$8*C436</f>
        <v>0</v>
      </c>
      <c r="E436" s="24" t="n">
        <f aca="false">(1-C436)*$B$9-C436*$B$8</f>
        <v>0.07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</row>
    <row r="437" customFormat="false" ht="15" hidden="false" customHeight="false" outlineLevel="0" collapsed="false">
      <c r="A437" s="21" t="n">
        <v>413</v>
      </c>
      <c r="B437" s="27" t="n">
        <v>0.122541785123758</v>
      </c>
      <c r="C437" s="9" t="n">
        <f aca="false">IF(B437&lt;$B$6,1,0)</f>
        <v>0</v>
      </c>
      <c r="D437" s="9" t="n">
        <f aca="false">$B$7*$B$8*C437</f>
        <v>0</v>
      </c>
      <c r="E437" s="24" t="n">
        <f aca="false">(1-C437)*$B$9-C437*$B$8</f>
        <v>0.07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</row>
    <row r="438" customFormat="false" ht="15" hidden="false" customHeight="false" outlineLevel="0" collapsed="false">
      <c r="A438" s="21" t="n">
        <v>414</v>
      </c>
      <c r="B438" s="27" t="n">
        <v>0.100757320062257</v>
      </c>
      <c r="C438" s="9" t="n">
        <f aca="false">IF(B438&lt;$B$6,1,0)</f>
        <v>0</v>
      </c>
      <c r="D438" s="9" t="n">
        <f aca="false">$B$7*$B$8*C438</f>
        <v>0</v>
      </c>
      <c r="E438" s="24" t="n">
        <f aca="false">(1-C438)*$B$9-C438*$B$8</f>
        <v>0.07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</row>
    <row r="439" customFormat="false" ht="15" hidden="false" customHeight="false" outlineLevel="0" collapsed="false">
      <c r="A439" s="21" t="n">
        <v>415</v>
      </c>
      <c r="B439" s="27" t="n">
        <v>0.31405082566198</v>
      </c>
      <c r="C439" s="9" t="n">
        <f aca="false">IF(B439&lt;$B$6,1,0)</f>
        <v>0</v>
      </c>
      <c r="D439" s="9" t="n">
        <f aca="false">$B$7*$B$8*C439</f>
        <v>0</v>
      </c>
      <c r="E439" s="24" t="n">
        <f aca="false">(1-C439)*$B$9-C439*$B$8</f>
        <v>0.07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</row>
    <row r="440" customFormat="false" ht="15" hidden="false" customHeight="false" outlineLevel="0" collapsed="false">
      <c r="A440" s="21" t="n">
        <v>416</v>
      </c>
      <c r="B440" s="27" t="n">
        <v>0.686459203367122</v>
      </c>
      <c r="C440" s="9" t="n">
        <f aca="false">IF(B440&lt;$B$6,1,0)</f>
        <v>0</v>
      </c>
      <c r="D440" s="9" t="n">
        <f aca="false">$B$7*$B$8*C440</f>
        <v>0</v>
      </c>
      <c r="E440" s="24" t="n">
        <f aca="false">(1-C440)*$B$9-C440*$B$8</f>
        <v>0.07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</row>
    <row r="441" customFormat="false" ht="15" hidden="false" customHeight="false" outlineLevel="0" collapsed="false">
      <c r="A441" s="21" t="n">
        <v>417</v>
      </c>
      <c r="B441" s="27" t="n">
        <v>0.741358854691498</v>
      </c>
      <c r="C441" s="9" t="n">
        <f aca="false">IF(B441&lt;$B$6,1,0)</f>
        <v>0</v>
      </c>
      <c r="D441" s="9" t="n">
        <f aca="false">$B$7*$B$8*C441</f>
        <v>0</v>
      </c>
      <c r="E441" s="24" t="n">
        <f aca="false">(1-C441)*$B$9-C441*$B$8</f>
        <v>0.07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</row>
    <row r="442" customFormat="false" ht="15" hidden="false" customHeight="false" outlineLevel="0" collapsed="false">
      <c r="A442" s="21" t="n">
        <v>418</v>
      </c>
      <c r="B442" s="27" t="n">
        <v>0.583479562425055</v>
      </c>
      <c r="C442" s="9" t="n">
        <f aca="false">IF(B442&lt;$B$6,1,0)</f>
        <v>0</v>
      </c>
      <c r="D442" s="9" t="n">
        <f aca="false">$B$7*$B$8*C442</f>
        <v>0</v>
      </c>
      <c r="E442" s="24" t="n">
        <f aca="false">(1-C442)*$B$9-C442*$B$8</f>
        <v>0.07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</row>
    <row r="443" customFormat="false" ht="15" hidden="false" customHeight="false" outlineLevel="0" collapsed="false">
      <c r="A443" s="21" t="n">
        <v>419</v>
      </c>
      <c r="B443" s="27" t="n">
        <v>0.554519760771655</v>
      </c>
      <c r="C443" s="9" t="n">
        <f aca="false">IF(B443&lt;$B$6,1,0)</f>
        <v>0</v>
      </c>
      <c r="D443" s="9" t="n">
        <f aca="false">$B$7*$B$8*C443</f>
        <v>0</v>
      </c>
      <c r="E443" s="24" t="n">
        <f aca="false">(1-C443)*$B$9-C443*$B$8</f>
        <v>0.07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</row>
    <row r="444" customFormat="false" ht="15" hidden="false" customHeight="false" outlineLevel="0" collapsed="false">
      <c r="A444" s="21" t="n">
        <v>420</v>
      </c>
      <c r="B444" s="27" t="n">
        <v>0.240672635030933</v>
      </c>
      <c r="C444" s="9" t="n">
        <f aca="false">IF(B444&lt;$B$6,1,0)</f>
        <v>0</v>
      </c>
      <c r="D444" s="9" t="n">
        <f aca="false">$B$7*$B$8*C444</f>
        <v>0</v>
      </c>
      <c r="E444" s="24" t="n">
        <f aca="false">(1-C444)*$B$9-C444*$B$8</f>
        <v>0.07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</row>
    <row r="445" customFormat="false" ht="15" hidden="false" customHeight="false" outlineLevel="0" collapsed="false">
      <c r="A445" s="21" t="n">
        <v>421</v>
      </c>
      <c r="B445" s="27" t="n">
        <v>0.853699060040526</v>
      </c>
      <c r="C445" s="9" t="n">
        <f aca="false">IF(B445&lt;$B$6,1,0)</f>
        <v>0</v>
      </c>
      <c r="D445" s="9" t="n">
        <f aca="false">$B$7*$B$8*C445</f>
        <v>0</v>
      </c>
      <c r="E445" s="24" t="n">
        <f aca="false">(1-C445)*$B$9-C445*$B$8</f>
        <v>0.07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</row>
    <row r="446" customFormat="false" ht="15" hidden="false" customHeight="false" outlineLevel="0" collapsed="false">
      <c r="A446" s="21" t="n">
        <v>422</v>
      </c>
      <c r="B446" s="27" t="n">
        <v>0.663788153440692</v>
      </c>
      <c r="C446" s="9" t="n">
        <f aca="false">IF(B446&lt;$B$6,1,0)</f>
        <v>0</v>
      </c>
      <c r="D446" s="9" t="n">
        <f aca="false">$B$7*$B$8*C446</f>
        <v>0</v>
      </c>
      <c r="E446" s="24" t="n">
        <f aca="false">(1-C446)*$B$9-C446*$B$8</f>
        <v>0.07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</row>
    <row r="447" customFormat="false" ht="15" hidden="false" customHeight="false" outlineLevel="0" collapsed="false">
      <c r="A447" s="21" t="n">
        <v>423</v>
      </c>
      <c r="B447" s="27" t="n">
        <v>0.211980063817464</v>
      </c>
      <c r="C447" s="9" t="n">
        <f aca="false">IF(B447&lt;$B$6,1,0)</f>
        <v>0</v>
      </c>
      <c r="D447" s="9" t="n">
        <f aca="false">$B$7*$B$8*C447</f>
        <v>0</v>
      </c>
      <c r="E447" s="24" t="n">
        <f aca="false">(1-C447)*$B$9-C447*$B$8</f>
        <v>0.07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</row>
    <row r="448" customFormat="false" ht="15" hidden="false" customHeight="false" outlineLevel="0" collapsed="false">
      <c r="A448" s="21" t="n">
        <v>424</v>
      </c>
      <c r="B448" s="27" t="n">
        <v>0.351599960704334</v>
      </c>
      <c r="C448" s="9" t="n">
        <f aca="false">IF(B448&lt;$B$6,1,0)</f>
        <v>0</v>
      </c>
      <c r="D448" s="9" t="n">
        <f aca="false">$B$7*$B$8*C448</f>
        <v>0</v>
      </c>
      <c r="E448" s="24" t="n">
        <f aca="false">(1-C448)*$B$9-C448*$B$8</f>
        <v>0.07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</row>
    <row r="449" customFormat="false" ht="15" hidden="false" customHeight="false" outlineLevel="0" collapsed="false">
      <c r="A449" s="21" t="n">
        <v>425</v>
      </c>
      <c r="B449" s="27" t="n">
        <v>0.160465578432195</v>
      </c>
      <c r="C449" s="9" t="n">
        <f aca="false">IF(B449&lt;$B$6,1,0)</f>
        <v>0</v>
      </c>
      <c r="D449" s="9" t="n">
        <f aca="false">$B$7*$B$8*C449</f>
        <v>0</v>
      </c>
      <c r="E449" s="24" t="n">
        <f aca="false">(1-C449)*$B$9-C449*$B$8</f>
        <v>0.07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</row>
    <row r="450" customFormat="false" ht="15" hidden="false" customHeight="false" outlineLevel="0" collapsed="false">
      <c r="A450" s="21" t="n">
        <v>426</v>
      </c>
      <c r="B450" s="27" t="n">
        <v>0.202814045944251</v>
      </c>
      <c r="C450" s="9" t="n">
        <f aca="false">IF(B450&lt;$B$6,1,0)</f>
        <v>0</v>
      </c>
      <c r="D450" s="9" t="n">
        <f aca="false">$B$7*$B$8*C450</f>
        <v>0</v>
      </c>
      <c r="E450" s="24" t="n">
        <f aca="false">(1-C450)*$B$9-C450*$B$8</f>
        <v>0.07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</row>
    <row r="451" customFormat="false" ht="15" hidden="false" customHeight="false" outlineLevel="0" collapsed="false">
      <c r="A451" s="21" t="n">
        <v>427</v>
      </c>
      <c r="B451" s="27" t="n">
        <v>0.285699551342987</v>
      </c>
      <c r="C451" s="9" t="n">
        <f aca="false">IF(B451&lt;$B$6,1,0)</f>
        <v>0</v>
      </c>
      <c r="D451" s="9" t="n">
        <f aca="false">$B$7*$B$8*C451</f>
        <v>0</v>
      </c>
      <c r="E451" s="24" t="n">
        <f aca="false">(1-C451)*$B$9-C451*$B$8</f>
        <v>0.07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</row>
    <row r="452" customFormat="false" ht="15" hidden="false" customHeight="false" outlineLevel="0" collapsed="false">
      <c r="A452" s="21" t="n">
        <v>428</v>
      </c>
      <c r="B452" s="27" t="n">
        <v>0.281573381391354</v>
      </c>
      <c r="C452" s="9" t="n">
        <f aca="false">IF(B452&lt;$B$6,1,0)</f>
        <v>0</v>
      </c>
      <c r="D452" s="9" t="n">
        <f aca="false">$B$7*$B$8*C452</f>
        <v>0</v>
      </c>
      <c r="E452" s="24" t="n">
        <f aca="false">(1-C452)*$B$9-C452*$B$8</f>
        <v>0.07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</row>
    <row r="453" customFormat="false" ht="15" hidden="false" customHeight="false" outlineLevel="0" collapsed="false">
      <c r="A453" s="21" t="n">
        <v>429</v>
      </c>
      <c r="B453" s="27" t="n">
        <v>0.168534640106373</v>
      </c>
      <c r="C453" s="9" t="n">
        <f aca="false">IF(B453&lt;$B$6,1,0)</f>
        <v>0</v>
      </c>
      <c r="D453" s="9" t="n">
        <f aca="false">$B$7*$B$8*C453</f>
        <v>0</v>
      </c>
      <c r="E453" s="24" t="n">
        <f aca="false">(1-C453)*$B$9-C453*$B$8</f>
        <v>0.07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</row>
    <row r="454" customFormat="false" ht="15" hidden="false" customHeight="false" outlineLevel="0" collapsed="false">
      <c r="A454" s="21" t="n">
        <v>430</v>
      </c>
      <c r="B454" s="27" t="n">
        <v>0.35769725649152</v>
      </c>
      <c r="C454" s="9" t="n">
        <f aca="false">IF(B454&lt;$B$6,1,0)</f>
        <v>0</v>
      </c>
      <c r="D454" s="9" t="n">
        <f aca="false">$B$7*$B$8*C454</f>
        <v>0</v>
      </c>
      <c r="E454" s="24" t="n">
        <f aca="false">(1-C454)*$B$9-C454*$B$8</f>
        <v>0.07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</row>
    <row r="455" customFormat="false" ht="15" hidden="false" customHeight="false" outlineLevel="0" collapsed="false">
      <c r="A455" s="21" t="n">
        <v>431</v>
      </c>
      <c r="B455" s="27" t="n">
        <v>0.261735743260942</v>
      </c>
      <c r="C455" s="9" t="n">
        <f aca="false">IF(B455&lt;$B$6,1,0)</f>
        <v>0</v>
      </c>
      <c r="D455" s="9" t="n">
        <f aca="false">$B$7*$B$8*C455</f>
        <v>0</v>
      </c>
      <c r="E455" s="24" t="n">
        <f aca="false">(1-C455)*$B$9-C455*$B$8</f>
        <v>0.07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</row>
    <row r="456" customFormat="false" ht="15" hidden="false" customHeight="false" outlineLevel="0" collapsed="false">
      <c r="A456" s="21" t="n">
        <v>432</v>
      </c>
      <c r="B456" s="27" t="n">
        <v>0.923925616894849</v>
      </c>
      <c r="C456" s="9" t="n">
        <f aca="false">IF(B456&lt;$B$6,1,0)</f>
        <v>0</v>
      </c>
      <c r="D456" s="9" t="n">
        <f aca="false">$B$7*$B$8*C456</f>
        <v>0</v>
      </c>
      <c r="E456" s="24" t="n">
        <f aca="false">(1-C456)*$B$9-C456*$B$8</f>
        <v>0.07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</row>
    <row r="457" customFormat="false" ht="15" hidden="false" customHeight="false" outlineLevel="0" collapsed="false">
      <c r="A457" s="21" t="n">
        <v>433</v>
      </c>
      <c r="B457" s="27" t="n">
        <v>0.523336094687693</v>
      </c>
      <c r="C457" s="9" t="n">
        <f aca="false">IF(B457&lt;$B$6,1,0)</f>
        <v>0</v>
      </c>
      <c r="D457" s="9" t="n">
        <f aca="false">$B$7*$B$8*C457</f>
        <v>0</v>
      </c>
      <c r="E457" s="24" t="n">
        <f aca="false">(1-C457)*$B$9-C457*$B$8</f>
        <v>0.07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</row>
    <row r="458" customFormat="false" ht="15" hidden="false" customHeight="false" outlineLevel="0" collapsed="false">
      <c r="A458" s="21" t="n">
        <v>434</v>
      </c>
      <c r="B458" s="27" t="n">
        <v>0.248884228640236</v>
      </c>
      <c r="C458" s="9" t="n">
        <f aca="false">IF(B458&lt;$B$6,1,0)</f>
        <v>0</v>
      </c>
      <c r="D458" s="9" t="n">
        <f aca="false">$B$7*$B$8*C458</f>
        <v>0</v>
      </c>
      <c r="E458" s="24" t="n">
        <f aca="false">(1-C458)*$B$9-C458*$B$8</f>
        <v>0.07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</row>
    <row r="459" customFormat="false" ht="15" hidden="false" customHeight="false" outlineLevel="0" collapsed="false">
      <c r="A459" s="21" t="n">
        <v>435</v>
      </c>
      <c r="B459" s="27" t="n">
        <v>0.256551585509442</v>
      </c>
      <c r="C459" s="9" t="n">
        <f aca="false">IF(B459&lt;$B$6,1,0)</f>
        <v>0</v>
      </c>
      <c r="D459" s="9" t="n">
        <f aca="false">$B$7*$B$8*C459</f>
        <v>0</v>
      </c>
      <c r="E459" s="24" t="n">
        <f aca="false">(1-C459)*$B$9-C459*$B$8</f>
        <v>0.07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</row>
    <row r="460" customFormat="false" ht="15" hidden="false" customHeight="false" outlineLevel="0" collapsed="false">
      <c r="A460" s="21" t="n">
        <v>436</v>
      </c>
      <c r="B460" s="27" t="n">
        <v>0.763744300347753</v>
      </c>
      <c r="C460" s="9" t="n">
        <f aca="false">IF(B460&lt;$B$6,1,0)</f>
        <v>0</v>
      </c>
      <c r="D460" s="9" t="n">
        <f aca="false">$B$7*$B$8*C460</f>
        <v>0</v>
      </c>
      <c r="E460" s="24" t="n">
        <f aca="false">(1-C460)*$B$9-C460*$B$8</f>
        <v>0.07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</row>
    <row r="461" customFormat="false" ht="15" hidden="false" customHeight="false" outlineLevel="0" collapsed="false">
      <c r="A461" s="21" t="n">
        <v>437</v>
      </c>
      <c r="B461" s="27" t="n">
        <v>0.717410540091805</v>
      </c>
      <c r="C461" s="9" t="n">
        <f aca="false">IF(B461&lt;$B$6,1,0)</f>
        <v>0</v>
      </c>
      <c r="D461" s="9" t="n">
        <f aca="false">$B$7*$B$8*C461</f>
        <v>0</v>
      </c>
      <c r="E461" s="24" t="n">
        <f aca="false">(1-C461)*$B$9-C461*$B$8</f>
        <v>0.07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</row>
    <row r="462" customFormat="false" ht="15" hidden="false" customHeight="false" outlineLevel="0" collapsed="false">
      <c r="A462" s="21" t="n">
        <v>438</v>
      </c>
      <c r="B462" s="27" t="n">
        <v>0.0151205087313429</v>
      </c>
      <c r="C462" s="9" t="n">
        <f aca="false">IF(B462&lt;$B$6,1,0)</f>
        <v>1</v>
      </c>
      <c r="D462" s="9" t="n">
        <f aca="false">$B$7*$B$8*C462</f>
        <v>60</v>
      </c>
      <c r="E462" s="24" t="n">
        <f aca="false">(1-C462)*$B$9-C462*$B$8</f>
        <v>-0.6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</row>
    <row r="463" customFormat="false" ht="15" hidden="false" customHeight="false" outlineLevel="0" collapsed="false">
      <c r="A463" s="21" t="n">
        <v>439</v>
      </c>
      <c r="B463" s="27" t="n">
        <v>0.700670235208236</v>
      </c>
      <c r="C463" s="9" t="n">
        <f aca="false">IF(B463&lt;$B$6,1,0)</f>
        <v>0</v>
      </c>
      <c r="D463" s="9" t="n">
        <f aca="false">$B$7*$B$8*C463</f>
        <v>0</v>
      </c>
      <c r="E463" s="24" t="n">
        <f aca="false">(1-C463)*$B$9-C463*$B$8</f>
        <v>0.07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</row>
    <row r="464" customFormat="false" ht="15" hidden="false" customHeight="false" outlineLevel="0" collapsed="false">
      <c r="A464" s="21" t="n">
        <v>440</v>
      </c>
      <c r="B464" s="27" t="n">
        <v>0.359134185244329</v>
      </c>
      <c r="C464" s="9" t="n">
        <f aca="false">IF(B464&lt;$B$6,1,0)</f>
        <v>0</v>
      </c>
      <c r="D464" s="9" t="n">
        <f aca="false">$B$7*$B$8*C464</f>
        <v>0</v>
      </c>
      <c r="E464" s="24" t="n">
        <f aca="false">(1-C464)*$B$9-C464*$B$8</f>
        <v>0.07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</row>
    <row r="465" customFormat="false" ht="15" hidden="false" customHeight="false" outlineLevel="0" collapsed="false">
      <c r="A465" s="21" t="n">
        <v>441</v>
      </c>
      <c r="B465" s="27" t="n">
        <v>0.0655680139316246</v>
      </c>
      <c r="C465" s="9" t="n">
        <f aca="false">IF(B465&lt;$B$6,1,0)</f>
        <v>0</v>
      </c>
      <c r="D465" s="9" t="n">
        <f aca="false">$B$7*$B$8*C465</f>
        <v>0</v>
      </c>
      <c r="E465" s="24" t="n">
        <f aca="false">(1-C465)*$B$9-C465*$B$8</f>
        <v>0.07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</row>
    <row r="466" customFormat="false" ht="15" hidden="false" customHeight="false" outlineLevel="0" collapsed="false">
      <c r="A466" s="21" t="n">
        <v>442</v>
      </c>
      <c r="B466" s="27" t="n">
        <v>0.834263734170236</v>
      </c>
      <c r="C466" s="9" t="n">
        <f aca="false">IF(B466&lt;$B$6,1,0)</f>
        <v>0</v>
      </c>
      <c r="D466" s="9" t="n">
        <f aca="false">$B$7*$B$8*C466</f>
        <v>0</v>
      </c>
      <c r="E466" s="24" t="n">
        <f aca="false">(1-C466)*$B$9-C466*$B$8</f>
        <v>0.07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</row>
    <row r="467" customFormat="false" ht="15" hidden="false" customHeight="false" outlineLevel="0" collapsed="false">
      <c r="A467" s="21" t="n">
        <v>443</v>
      </c>
      <c r="B467" s="27" t="n">
        <v>0.0779939083149657</v>
      </c>
      <c r="C467" s="9" t="n">
        <f aca="false">IF(B467&lt;$B$6,1,0)</f>
        <v>0</v>
      </c>
      <c r="D467" s="9" t="n">
        <f aca="false">$B$7*$B$8*C467</f>
        <v>0</v>
      </c>
      <c r="E467" s="24" t="n">
        <f aca="false">(1-C467)*$B$9-C467*$B$8</f>
        <v>0.07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</row>
    <row r="468" customFormat="false" ht="15" hidden="false" customHeight="false" outlineLevel="0" collapsed="false">
      <c r="A468" s="21" t="n">
        <v>444</v>
      </c>
      <c r="B468" s="27" t="n">
        <v>0.0461121649714187</v>
      </c>
      <c r="C468" s="9" t="n">
        <f aca="false">IF(B468&lt;$B$6,1,0)</f>
        <v>0</v>
      </c>
      <c r="D468" s="9" t="n">
        <f aca="false">$B$7*$B$8*C468</f>
        <v>0</v>
      </c>
      <c r="E468" s="24" t="n">
        <f aca="false">(1-C468)*$B$9-C468*$B$8</f>
        <v>0.07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</row>
    <row r="469" customFormat="false" ht="15" hidden="false" customHeight="false" outlineLevel="0" collapsed="false">
      <c r="A469" s="21" t="n">
        <v>445</v>
      </c>
      <c r="B469" s="27" t="n">
        <v>0.0872732474235818</v>
      </c>
      <c r="C469" s="9" t="n">
        <f aca="false">IF(B469&lt;$B$6,1,0)</f>
        <v>0</v>
      </c>
      <c r="D469" s="9" t="n">
        <f aca="false">$B$7*$B$8*C469</f>
        <v>0</v>
      </c>
      <c r="E469" s="24" t="n">
        <f aca="false">(1-C469)*$B$9-C469*$B$8</f>
        <v>0.07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</row>
    <row r="470" customFormat="false" ht="15" hidden="false" customHeight="false" outlineLevel="0" collapsed="false">
      <c r="A470" s="21" t="n">
        <v>446</v>
      </c>
      <c r="B470" s="27" t="n">
        <v>0.738041934208013</v>
      </c>
      <c r="C470" s="9" t="n">
        <f aca="false">IF(B470&lt;$B$6,1,0)</f>
        <v>0</v>
      </c>
      <c r="D470" s="9" t="n">
        <f aca="false">$B$7*$B$8*C470</f>
        <v>0</v>
      </c>
      <c r="E470" s="24" t="n">
        <f aca="false">(1-C470)*$B$9-C470*$B$8</f>
        <v>0.07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</row>
    <row r="471" customFormat="false" ht="15" hidden="false" customHeight="false" outlineLevel="0" collapsed="false">
      <c r="A471" s="21" t="n">
        <v>447</v>
      </c>
      <c r="B471" s="27" t="n">
        <v>0.486411789781414</v>
      </c>
      <c r="C471" s="9" t="n">
        <f aca="false">IF(B471&lt;$B$6,1,0)</f>
        <v>0</v>
      </c>
      <c r="D471" s="9" t="n">
        <f aca="false">$B$7*$B$8*C471</f>
        <v>0</v>
      </c>
      <c r="E471" s="24" t="n">
        <f aca="false">(1-C471)*$B$9-C471*$B$8</f>
        <v>0.07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</row>
    <row r="472" customFormat="false" ht="15" hidden="false" customHeight="false" outlineLevel="0" collapsed="false">
      <c r="A472" s="21" t="n">
        <v>448</v>
      </c>
      <c r="B472" s="27" t="n">
        <v>0.82026010483969</v>
      </c>
      <c r="C472" s="9" t="n">
        <f aca="false">IF(B472&lt;$B$6,1,0)</f>
        <v>0</v>
      </c>
      <c r="D472" s="9" t="n">
        <f aca="false">$B$7*$B$8*C472</f>
        <v>0</v>
      </c>
      <c r="E472" s="24" t="n">
        <f aca="false">(1-C472)*$B$9-C472*$B$8</f>
        <v>0.07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</row>
    <row r="473" customFormat="false" ht="15" hidden="false" customHeight="false" outlineLevel="0" collapsed="false">
      <c r="A473" s="21" t="n">
        <v>449</v>
      </c>
      <c r="B473" s="27" t="n">
        <v>0.686882481793873</v>
      </c>
      <c r="C473" s="9" t="n">
        <f aca="false">IF(B473&lt;$B$6,1,0)</f>
        <v>0</v>
      </c>
      <c r="D473" s="9" t="n">
        <f aca="false">$B$7*$B$8*C473</f>
        <v>0</v>
      </c>
      <c r="E473" s="24" t="n">
        <f aca="false">(1-C473)*$B$9-C473*$B$8</f>
        <v>0.07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</row>
    <row r="474" customFormat="false" ht="15" hidden="false" customHeight="false" outlineLevel="0" collapsed="false">
      <c r="A474" s="21" t="n">
        <v>450</v>
      </c>
      <c r="B474" s="27" t="n">
        <v>0.298882143222727</v>
      </c>
      <c r="C474" s="9" t="n">
        <f aca="false">IF(B474&lt;$B$6,1,0)</f>
        <v>0</v>
      </c>
      <c r="D474" s="9" t="n">
        <f aca="false">$B$7*$B$8*C474</f>
        <v>0</v>
      </c>
      <c r="E474" s="24" t="n">
        <f aca="false">(1-C474)*$B$9-C474*$B$8</f>
        <v>0.07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</row>
    <row r="475" customFormat="false" ht="15" hidden="false" customHeight="false" outlineLevel="0" collapsed="false">
      <c r="A475" s="21" t="n">
        <v>451</v>
      </c>
      <c r="B475" s="27" t="n">
        <v>0.0353220062097535</v>
      </c>
      <c r="C475" s="9" t="n">
        <f aca="false">IF(B475&lt;$B$6,1,0)</f>
        <v>0</v>
      </c>
      <c r="D475" s="9" t="n">
        <f aca="false">$B$7*$B$8*C475</f>
        <v>0</v>
      </c>
      <c r="E475" s="24" t="n">
        <f aca="false">(1-C475)*$B$9-C475*$B$8</f>
        <v>0.07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</row>
    <row r="476" customFormat="false" ht="15" hidden="false" customHeight="false" outlineLevel="0" collapsed="false">
      <c r="A476" s="21" t="n">
        <v>452</v>
      </c>
      <c r="B476" s="27" t="n">
        <v>0.59826048661489</v>
      </c>
      <c r="C476" s="9" t="n">
        <f aca="false">IF(B476&lt;$B$6,1,0)</f>
        <v>0</v>
      </c>
      <c r="D476" s="9" t="n">
        <f aca="false">$B$7*$B$8*C476</f>
        <v>0</v>
      </c>
      <c r="E476" s="24" t="n">
        <f aca="false">(1-C476)*$B$9-C476*$B$8</f>
        <v>0.07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</row>
    <row r="477" customFormat="false" ht="15" hidden="false" customHeight="false" outlineLevel="0" collapsed="false">
      <c r="A477" s="21" t="n">
        <v>453</v>
      </c>
      <c r="B477" s="27" t="n">
        <v>0.77235684718471</v>
      </c>
      <c r="C477" s="9" t="n">
        <f aca="false">IF(B477&lt;$B$6,1,0)</f>
        <v>0</v>
      </c>
      <c r="D477" s="9" t="n">
        <f aca="false">$B$7*$B$8*C477</f>
        <v>0</v>
      </c>
      <c r="E477" s="24" t="n">
        <f aca="false">(1-C477)*$B$9-C477*$B$8</f>
        <v>0.07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</row>
    <row r="478" customFormat="false" ht="15" hidden="false" customHeight="false" outlineLevel="0" collapsed="false">
      <c r="A478" s="21" t="n">
        <v>454</v>
      </c>
      <c r="B478" s="27" t="n">
        <v>0.516934326500632</v>
      </c>
      <c r="C478" s="9" t="n">
        <f aca="false">IF(B478&lt;$B$6,1,0)</f>
        <v>0</v>
      </c>
      <c r="D478" s="9" t="n">
        <f aca="false">$B$7*$B$8*C478</f>
        <v>0</v>
      </c>
      <c r="E478" s="24" t="n">
        <f aca="false">(1-C478)*$B$9-C478*$B$8</f>
        <v>0.07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</row>
    <row r="479" customFormat="false" ht="15" hidden="false" customHeight="false" outlineLevel="0" collapsed="false">
      <c r="A479" s="21" t="n">
        <v>455</v>
      </c>
      <c r="B479" s="27" t="n">
        <v>0.345692661008798</v>
      </c>
      <c r="C479" s="9" t="n">
        <f aca="false">IF(B479&lt;$B$6,1,0)</f>
        <v>0</v>
      </c>
      <c r="D479" s="9" t="n">
        <f aca="false">$B$7*$B$8*C479</f>
        <v>0</v>
      </c>
      <c r="E479" s="24" t="n">
        <f aca="false">(1-C479)*$B$9-C479*$B$8</f>
        <v>0.07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</row>
    <row r="480" customFormat="false" ht="15" hidden="false" customHeight="false" outlineLevel="0" collapsed="false">
      <c r="A480" s="21" t="n">
        <v>456</v>
      </c>
      <c r="B480" s="27" t="n">
        <v>0.312439865549095</v>
      </c>
      <c r="C480" s="9" t="n">
        <f aca="false">IF(B480&lt;$B$6,1,0)</f>
        <v>0</v>
      </c>
      <c r="D480" s="9" t="n">
        <f aca="false">$B$7*$B$8*C480</f>
        <v>0</v>
      </c>
      <c r="E480" s="24" t="n">
        <f aca="false">(1-C480)*$B$9-C480*$B$8</f>
        <v>0.07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</row>
    <row r="481" customFormat="false" ht="15" hidden="false" customHeight="false" outlineLevel="0" collapsed="false">
      <c r="A481" s="21" t="n">
        <v>457</v>
      </c>
      <c r="B481" s="27" t="n">
        <v>0.203077304060571</v>
      </c>
      <c r="C481" s="9" t="n">
        <f aca="false">IF(B481&lt;$B$6,1,0)</f>
        <v>0</v>
      </c>
      <c r="D481" s="9" t="n">
        <f aca="false">$B$7*$B$8*C481</f>
        <v>0</v>
      </c>
      <c r="E481" s="24" t="n">
        <f aca="false">(1-C481)*$B$9-C481*$B$8</f>
        <v>0.07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</row>
    <row r="482" customFormat="false" ht="15" hidden="false" customHeight="false" outlineLevel="0" collapsed="false">
      <c r="A482" s="21" t="n">
        <v>458</v>
      </c>
      <c r="B482" s="27" t="n">
        <v>0.485415618517436</v>
      </c>
      <c r="C482" s="9" t="n">
        <f aca="false">IF(B482&lt;$B$6,1,0)</f>
        <v>0</v>
      </c>
      <c r="D482" s="9" t="n">
        <f aca="false">$B$7*$B$8*C482</f>
        <v>0</v>
      </c>
      <c r="E482" s="24" t="n">
        <f aca="false">(1-C482)*$B$9-C482*$B$8</f>
        <v>0.07</v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</row>
    <row r="483" customFormat="false" ht="15" hidden="false" customHeight="false" outlineLevel="0" collapsed="false">
      <c r="A483" s="21" t="n">
        <v>459</v>
      </c>
      <c r="B483" s="27" t="n">
        <v>0.668286932050251</v>
      </c>
      <c r="C483" s="9" t="n">
        <f aca="false">IF(B483&lt;$B$6,1,0)</f>
        <v>0</v>
      </c>
      <c r="D483" s="9" t="n">
        <f aca="false">$B$7*$B$8*C483</f>
        <v>0</v>
      </c>
      <c r="E483" s="24" t="n">
        <f aca="false">(1-C483)*$B$9-C483*$B$8</f>
        <v>0.07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</row>
    <row r="484" customFormat="false" ht="15" hidden="false" customHeight="false" outlineLevel="0" collapsed="false">
      <c r="A484" s="21" t="n">
        <v>460</v>
      </c>
      <c r="B484" s="27" t="n">
        <v>0.541445139911957</v>
      </c>
      <c r="C484" s="9" t="n">
        <f aca="false">IF(B484&lt;$B$6,1,0)</f>
        <v>0</v>
      </c>
      <c r="D484" s="9" t="n">
        <f aca="false">$B$7*$B$8*C484</f>
        <v>0</v>
      </c>
      <c r="E484" s="24" t="n">
        <f aca="false">(1-C484)*$B$9-C484*$B$8</f>
        <v>0.07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</row>
    <row r="485" customFormat="false" ht="15" hidden="false" customHeight="false" outlineLevel="0" collapsed="false">
      <c r="A485" s="21" t="n">
        <v>461</v>
      </c>
      <c r="B485" s="27" t="n">
        <v>0.207386147114448</v>
      </c>
      <c r="C485" s="9" t="n">
        <f aca="false">IF(B485&lt;$B$6,1,0)</f>
        <v>0</v>
      </c>
      <c r="D485" s="9" t="n">
        <f aca="false">$B$7*$B$8*C485</f>
        <v>0</v>
      </c>
      <c r="E485" s="24" t="n">
        <f aca="false">(1-C485)*$B$9-C485*$B$8</f>
        <v>0.07</v>
      </c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</row>
    <row r="486" customFormat="false" ht="15" hidden="false" customHeight="false" outlineLevel="0" collapsed="false">
      <c r="A486" s="21" t="n">
        <v>462</v>
      </c>
      <c r="B486" s="27" t="n">
        <v>0.662399873719551</v>
      </c>
      <c r="C486" s="9" t="n">
        <f aca="false">IF(B486&lt;$B$6,1,0)</f>
        <v>0</v>
      </c>
      <c r="D486" s="9" t="n">
        <f aca="false">$B$7*$B$8*C486</f>
        <v>0</v>
      </c>
      <c r="E486" s="24" t="n">
        <f aca="false">(1-C486)*$B$9-C486*$B$8</f>
        <v>0.07</v>
      </c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</row>
    <row r="487" customFormat="false" ht="15" hidden="false" customHeight="false" outlineLevel="0" collapsed="false">
      <c r="A487" s="21" t="n">
        <v>463</v>
      </c>
      <c r="B487" s="27" t="n">
        <v>0.385677231824957</v>
      </c>
      <c r="C487" s="9" t="n">
        <f aca="false">IF(B487&lt;$B$6,1,0)</f>
        <v>0</v>
      </c>
      <c r="D487" s="9" t="n">
        <f aca="false">$B$7*$B$8*C487</f>
        <v>0</v>
      </c>
      <c r="E487" s="24" t="n">
        <f aca="false">(1-C487)*$B$9-C487*$B$8</f>
        <v>0.07</v>
      </c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</row>
    <row r="488" customFormat="false" ht="15" hidden="false" customHeight="false" outlineLevel="0" collapsed="false">
      <c r="A488" s="21" t="n">
        <v>464</v>
      </c>
      <c r="B488" s="27" t="n">
        <v>0.630177633021958</v>
      </c>
      <c r="C488" s="9" t="n">
        <f aca="false">IF(B488&lt;$B$6,1,0)</f>
        <v>0</v>
      </c>
      <c r="D488" s="9" t="n">
        <f aca="false">$B$7*$B$8*C488</f>
        <v>0</v>
      </c>
      <c r="E488" s="24" t="n">
        <f aca="false">(1-C488)*$B$9-C488*$B$8</f>
        <v>0.07</v>
      </c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</row>
    <row r="489" customFormat="false" ht="15" hidden="false" customHeight="false" outlineLevel="0" collapsed="false">
      <c r="A489" s="21" t="n">
        <v>465</v>
      </c>
      <c r="B489" s="27" t="n">
        <v>0.660480071674101</v>
      </c>
      <c r="C489" s="9" t="n">
        <f aca="false">IF(B489&lt;$B$6,1,0)</f>
        <v>0</v>
      </c>
      <c r="D489" s="9" t="n">
        <f aca="false">$B$7*$B$8*C489</f>
        <v>0</v>
      </c>
      <c r="E489" s="24" t="n">
        <f aca="false">(1-C489)*$B$9-C489*$B$8</f>
        <v>0.07</v>
      </c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</row>
    <row r="490" customFormat="false" ht="15" hidden="false" customHeight="false" outlineLevel="0" collapsed="false">
      <c r="A490" s="21" t="n">
        <v>466</v>
      </c>
      <c r="B490" s="27" t="n">
        <v>0.82717752980534</v>
      </c>
      <c r="C490" s="9" t="n">
        <f aca="false">IF(B490&lt;$B$6,1,0)</f>
        <v>0</v>
      </c>
      <c r="D490" s="9" t="n">
        <f aca="false">$B$7*$B$8*C490</f>
        <v>0</v>
      </c>
      <c r="E490" s="24" t="n">
        <f aca="false">(1-C490)*$B$9-C490*$B$8</f>
        <v>0.07</v>
      </c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</row>
    <row r="491" customFormat="false" ht="15" hidden="false" customHeight="false" outlineLevel="0" collapsed="false">
      <c r="A491" s="21" t="n">
        <v>467</v>
      </c>
      <c r="B491" s="27" t="n">
        <v>0.913673430099152</v>
      </c>
      <c r="C491" s="9" t="n">
        <f aca="false">IF(B491&lt;$B$6,1,0)</f>
        <v>0</v>
      </c>
      <c r="D491" s="9" t="n">
        <f aca="false">$B$7*$B$8*C491</f>
        <v>0</v>
      </c>
      <c r="E491" s="24" t="n">
        <f aca="false">(1-C491)*$B$9-C491*$B$8</f>
        <v>0.07</v>
      </c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</row>
    <row r="492" customFormat="false" ht="15" hidden="false" customHeight="false" outlineLevel="0" collapsed="false">
      <c r="A492" s="21" t="n">
        <v>468</v>
      </c>
      <c r="B492" s="27" t="n">
        <v>0.502109987777658</v>
      </c>
      <c r="C492" s="9" t="n">
        <f aca="false">IF(B492&lt;$B$6,1,0)</f>
        <v>0</v>
      </c>
      <c r="D492" s="9" t="n">
        <f aca="false">$B$7*$B$8*C492</f>
        <v>0</v>
      </c>
      <c r="E492" s="24" t="n">
        <f aca="false">(1-C492)*$B$9-C492*$B$8</f>
        <v>0.07</v>
      </c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</row>
    <row r="493" customFormat="false" ht="15" hidden="false" customHeight="false" outlineLevel="0" collapsed="false">
      <c r="A493" s="21" t="n">
        <v>469</v>
      </c>
      <c r="B493" s="27" t="n">
        <v>0.863279802608304</v>
      </c>
      <c r="C493" s="9" t="n">
        <f aca="false">IF(B493&lt;$B$6,1,0)</f>
        <v>0</v>
      </c>
      <c r="D493" s="9" t="n">
        <f aca="false">$B$7*$B$8*C493</f>
        <v>0</v>
      </c>
      <c r="E493" s="24" t="n">
        <f aca="false">(1-C493)*$B$9-C493*$B$8</f>
        <v>0.07</v>
      </c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</row>
    <row r="494" customFormat="false" ht="15" hidden="false" customHeight="false" outlineLevel="0" collapsed="false">
      <c r="A494" s="21" t="n">
        <v>470</v>
      </c>
      <c r="B494" s="27" t="n">
        <v>0.0493107835063711</v>
      </c>
      <c r="C494" s="9" t="n">
        <f aca="false">IF(B494&lt;$B$6,1,0)</f>
        <v>0</v>
      </c>
      <c r="D494" s="9" t="n">
        <f aca="false">$B$7*$B$8*C494</f>
        <v>0</v>
      </c>
      <c r="E494" s="24" t="n">
        <f aca="false">(1-C494)*$B$9-C494*$B$8</f>
        <v>0.07</v>
      </c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</row>
    <row r="495" customFormat="false" ht="15" hidden="false" customHeight="false" outlineLevel="0" collapsed="false">
      <c r="A495" s="21" t="n">
        <v>471</v>
      </c>
      <c r="B495" s="27" t="n">
        <v>0.267790139070712</v>
      </c>
      <c r="C495" s="9" t="n">
        <f aca="false">IF(B495&lt;$B$6,1,0)</f>
        <v>0</v>
      </c>
      <c r="D495" s="9" t="n">
        <f aca="false">$B$7*$B$8*C495</f>
        <v>0</v>
      </c>
      <c r="E495" s="24" t="n">
        <f aca="false">(1-C495)*$B$9-C495*$B$8</f>
        <v>0.07</v>
      </c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</row>
    <row r="496" customFormat="false" ht="15" hidden="false" customHeight="false" outlineLevel="0" collapsed="false">
      <c r="A496" s="21" t="n">
        <v>472</v>
      </c>
      <c r="B496" s="27" t="n">
        <v>0.617110873688944</v>
      </c>
      <c r="C496" s="9" t="n">
        <f aca="false">IF(B496&lt;$B$6,1,0)</f>
        <v>0</v>
      </c>
      <c r="D496" s="9" t="n">
        <f aca="false">$B$7*$B$8*C496</f>
        <v>0</v>
      </c>
      <c r="E496" s="24" t="n">
        <f aca="false">(1-C496)*$B$9-C496*$B$8</f>
        <v>0.07</v>
      </c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</row>
    <row r="497" customFormat="false" ht="15" hidden="false" customHeight="false" outlineLevel="0" collapsed="false">
      <c r="A497" s="21" t="n">
        <v>473</v>
      </c>
      <c r="B497" s="27" t="n">
        <v>0.712901285733096</v>
      </c>
      <c r="C497" s="9" t="n">
        <f aca="false">IF(B497&lt;$B$6,1,0)</f>
        <v>0</v>
      </c>
      <c r="D497" s="9" t="n">
        <f aca="false">$B$7*$B$8*C497</f>
        <v>0</v>
      </c>
      <c r="E497" s="24" t="n">
        <f aca="false">(1-C497)*$B$9-C497*$B$8</f>
        <v>0.07</v>
      </c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</row>
    <row r="498" customFormat="false" ht="15" hidden="false" customHeight="false" outlineLevel="0" collapsed="false">
      <c r="A498" s="21" t="n">
        <v>474</v>
      </c>
      <c r="B498" s="27" t="n">
        <v>0.248509078868665</v>
      </c>
      <c r="C498" s="9" t="n">
        <f aca="false">IF(B498&lt;$B$6,1,0)</f>
        <v>0</v>
      </c>
      <c r="D498" s="9" t="n">
        <f aca="false">$B$7*$B$8*C498</f>
        <v>0</v>
      </c>
      <c r="E498" s="24" t="n">
        <f aca="false">(1-C498)*$B$9-C498*$B$8</f>
        <v>0.07</v>
      </c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</row>
    <row r="499" customFormat="false" ht="15" hidden="false" customHeight="false" outlineLevel="0" collapsed="false">
      <c r="A499" s="21" t="n">
        <v>475</v>
      </c>
      <c r="B499" s="27" t="n">
        <v>0.810378061025403</v>
      </c>
      <c r="C499" s="9" t="n">
        <f aca="false">IF(B499&lt;$B$6,1,0)</f>
        <v>0</v>
      </c>
      <c r="D499" s="9" t="n">
        <f aca="false">$B$7*$B$8*C499</f>
        <v>0</v>
      </c>
      <c r="E499" s="24" t="n">
        <f aca="false">(1-C499)*$B$9-C499*$B$8</f>
        <v>0.07</v>
      </c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</row>
    <row r="500" customFormat="false" ht="15" hidden="false" customHeight="false" outlineLevel="0" collapsed="false">
      <c r="A500" s="21" t="n">
        <v>476</v>
      </c>
      <c r="B500" s="27" t="n">
        <v>0.777902506408282</v>
      </c>
      <c r="C500" s="9" t="n">
        <f aca="false">IF(B500&lt;$B$6,1,0)</f>
        <v>0</v>
      </c>
      <c r="D500" s="9" t="n">
        <f aca="false">$B$7*$B$8*C500</f>
        <v>0</v>
      </c>
      <c r="E500" s="24" t="n">
        <f aca="false">(1-C500)*$B$9-C500*$B$8</f>
        <v>0.07</v>
      </c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</row>
    <row r="501" customFormat="false" ht="15" hidden="false" customHeight="false" outlineLevel="0" collapsed="false">
      <c r="A501" s="21" t="n">
        <v>477</v>
      </c>
      <c r="B501" s="27" t="n">
        <v>0.405353441718034</v>
      </c>
      <c r="C501" s="9" t="n">
        <f aca="false">IF(B501&lt;$B$6,1,0)</f>
        <v>0</v>
      </c>
      <c r="D501" s="9" t="n">
        <f aca="false">$B$7*$B$8*C501</f>
        <v>0</v>
      </c>
      <c r="E501" s="24" t="n">
        <f aca="false">(1-C501)*$B$9-C501*$B$8</f>
        <v>0.07</v>
      </c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</row>
    <row r="502" customFormat="false" ht="15" hidden="false" customHeight="false" outlineLevel="0" collapsed="false">
      <c r="A502" s="21" t="n">
        <v>478</v>
      </c>
      <c r="B502" s="27" t="n">
        <v>0.173449908033945</v>
      </c>
      <c r="C502" s="9" t="n">
        <f aca="false">IF(B502&lt;$B$6,1,0)</f>
        <v>0</v>
      </c>
      <c r="D502" s="9" t="n">
        <f aca="false">$B$7*$B$8*C502</f>
        <v>0</v>
      </c>
      <c r="E502" s="24" t="n">
        <f aca="false">(1-C502)*$B$9-C502*$B$8</f>
        <v>0.07</v>
      </c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</row>
    <row r="503" customFormat="false" ht="15" hidden="false" customHeight="false" outlineLevel="0" collapsed="false">
      <c r="A503" s="21" t="n">
        <v>479</v>
      </c>
      <c r="B503" s="27" t="n">
        <v>0.944044398493134</v>
      </c>
      <c r="C503" s="9" t="n">
        <f aca="false">IF(B503&lt;$B$6,1,0)</f>
        <v>0</v>
      </c>
      <c r="D503" s="9" t="n">
        <f aca="false">$B$7*$B$8*C503</f>
        <v>0</v>
      </c>
      <c r="E503" s="24" t="n">
        <f aca="false">(1-C503)*$B$9-C503*$B$8</f>
        <v>0.07</v>
      </c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</row>
    <row r="504" customFormat="false" ht="15" hidden="false" customHeight="false" outlineLevel="0" collapsed="false">
      <c r="A504" s="21" t="n">
        <v>480</v>
      </c>
      <c r="B504" s="27" t="n">
        <v>0.738275979761966</v>
      </c>
      <c r="C504" s="9" t="n">
        <f aca="false">IF(B504&lt;$B$6,1,0)</f>
        <v>0</v>
      </c>
      <c r="D504" s="9" t="n">
        <f aca="false">$B$7*$B$8*C504</f>
        <v>0</v>
      </c>
      <c r="E504" s="24" t="n">
        <f aca="false">(1-C504)*$B$9-C504*$B$8</f>
        <v>0.07</v>
      </c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</row>
    <row r="505" customFormat="false" ht="15" hidden="false" customHeight="false" outlineLevel="0" collapsed="false">
      <c r="A505" s="21" t="n">
        <v>481</v>
      </c>
      <c r="B505" s="27" t="n">
        <v>0.0610874824924395</v>
      </c>
      <c r="C505" s="9" t="n">
        <f aca="false">IF(B505&lt;$B$6,1,0)</f>
        <v>0</v>
      </c>
      <c r="D505" s="9" t="n">
        <f aca="false">$B$7*$B$8*C505</f>
        <v>0</v>
      </c>
      <c r="E505" s="24" t="n">
        <f aca="false">(1-C505)*$B$9-C505*$B$8</f>
        <v>0.07</v>
      </c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</row>
    <row r="506" customFormat="false" ht="15" hidden="false" customHeight="false" outlineLevel="0" collapsed="false">
      <c r="A506" s="21" t="n">
        <v>482</v>
      </c>
      <c r="B506" s="27" t="n">
        <v>0.877669924520887</v>
      </c>
      <c r="C506" s="9" t="n">
        <f aca="false">IF(B506&lt;$B$6,1,0)</f>
        <v>0</v>
      </c>
      <c r="D506" s="9" t="n">
        <f aca="false">$B$7*$B$8*C506</f>
        <v>0</v>
      </c>
      <c r="E506" s="24" t="n">
        <f aca="false">(1-C506)*$B$9-C506*$B$8</f>
        <v>0.07</v>
      </c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</row>
    <row r="507" customFormat="false" ht="15" hidden="false" customHeight="false" outlineLevel="0" collapsed="false">
      <c r="A507" s="21" t="n">
        <v>483</v>
      </c>
      <c r="B507" s="27" t="n">
        <v>0.7669873269042</v>
      </c>
      <c r="C507" s="9" t="n">
        <f aca="false">IF(B507&lt;$B$6,1,0)</f>
        <v>0</v>
      </c>
      <c r="D507" s="9" t="n">
        <f aca="false">$B$7*$B$8*C507</f>
        <v>0</v>
      </c>
      <c r="E507" s="24" t="n">
        <f aca="false">(1-C507)*$B$9-C507*$B$8</f>
        <v>0.07</v>
      </c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</row>
    <row r="508" customFormat="false" ht="15" hidden="false" customHeight="false" outlineLevel="0" collapsed="false">
      <c r="A508" s="21" t="n">
        <v>484</v>
      </c>
      <c r="B508" s="27" t="n">
        <v>0.816189410281368</v>
      </c>
      <c r="C508" s="9" t="n">
        <f aca="false">IF(B508&lt;$B$6,1,0)</f>
        <v>0</v>
      </c>
      <c r="D508" s="9" t="n">
        <f aca="false">$B$7*$B$8*C508</f>
        <v>0</v>
      </c>
      <c r="E508" s="24" t="n">
        <f aca="false">(1-C508)*$B$9-C508*$B$8</f>
        <v>0.07</v>
      </c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</row>
    <row r="509" customFormat="false" ht="15" hidden="false" customHeight="false" outlineLevel="0" collapsed="false">
      <c r="A509" s="21" t="n">
        <v>485</v>
      </c>
      <c r="B509" s="27" t="n">
        <v>0.914022790151648</v>
      </c>
      <c r="C509" s="9" t="n">
        <f aca="false">IF(B509&lt;$B$6,1,0)</f>
        <v>0</v>
      </c>
      <c r="D509" s="9" t="n">
        <f aca="false">$B$7*$B$8*C509</f>
        <v>0</v>
      </c>
      <c r="E509" s="24" t="n">
        <f aca="false">(1-C509)*$B$9-C509*$B$8</f>
        <v>0.07</v>
      </c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</row>
    <row r="510" customFormat="false" ht="15" hidden="false" customHeight="false" outlineLevel="0" collapsed="false">
      <c r="A510" s="21" t="n">
        <v>486</v>
      </c>
      <c r="B510" s="27" t="n">
        <v>0.020651369006373</v>
      </c>
      <c r="C510" s="9" t="n">
        <f aca="false">IF(B510&lt;$B$6,1,0)</f>
        <v>0</v>
      </c>
      <c r="D510" s="9" t="n">
        <f aca="false">$B$7*$B$8*C510</f>
        <v>0</v>
      </c>
      <c r="E510" s="24" t="n">
        <f aca="false">(1-C510)*$B$9-C510*$B$8</f>
        <v>0.07</v>
      </c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</row>
    <row r="511" customFormat="false" ht="15" hidden="false" customHeight="false" outlineLevel="0" collapsed="false">
      <c r="A511" s="21" t="n">
        <v>487</v>
      </c>
      <c r="B511" s="27" t="n">
        <v>0.955869529745542</v>
      </c>
      <c r="C511" s="9" t="n">
        <f aca="false">IF(B511&lt;$B$6,1,0)</f>
        <v>0</v>
      </c>
      <c r="D511" s="9" t="n">
        <f aca="false">$B$7*$B$8*C511</f>
        <v>0</v>
      </c>
      <c r="E511" s="24" t="n">
        <f aca="false">(1-C511)*$B$9-C511*$B$8</f>
        <v>0.07</v>
      </c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</row>
    <row r="512" customFormat="false" ht="15" hidden="false" customHeight="false" outlineLevel="0" collapsed="false">
      <c r="A512" s="21" t="n">
        <v>488</v>
      </c>
      <c r="B512" s="27" t="n">
        <v>0.964873894234188</v>
      </c>
      <c r="C512" s="9" t="n">
        <f aca="false">IF(B512&lt;$B$6,1,0)</f>
        <v>0</v>
      </c>
      <c r="D512" s="9" t="n">
        <f aca="false">$B$7*$B$8*C512</f>
        <v>0</v>
      </c>
      <c r="E512" s="24" t="n">
        <f aca="false">(1-C512)*$B$9-C512*$B$8</f>
        <v>0.07</v>
      </c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</row>
    <row r="513" customFormat="false" ht="15" hidden="false" customHeight="false" outlineLevel="0" collapsed="false">
      <c r="A513" s="21" t="n">
        <v>489</v>
      </c>
      <c r="B513" s="27" t="n">
        <v>0.954674358363263</v>
      </c>
      <c r="C513" s="9" t="n">
        <f aca="false">IF(B513&lt;$B$6,1,0)</f>
        <v>0</v>
      </c>
      <c r="D513" s="9" t="n">
        <f aca="false">$B$7*$B$8*C513</f>
        <v>0</v>
      </c>
      <c r="E513" s="24" t="n">
        <f aca="false">(1-C513)*$B$9-C513*$B$8</f>
        <v>0.07</v>
      </c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</row>
    <row r="514" customFormat="false" ht="15" hidden="false" customHeight="false" outlineLevel="0" collapsed="false">
      <c r="A514" s="21" t="n">
        <v>490</v>
      </c>
      <c r="B514" s="27" t="n">
        <v>0.572228807606734</v>
      </c>
      <c r="C514" s="9" t="n">
        <f aca="false">IF(B514&lt;$B$6,1,0)</f>
        <v>0</v>
      </c>
      <c r="D514" s="9" t="n">
        <f aca="false">$B$7*$B$8*C514</f>
        <v>0</v>
      </c>
      <c r="E514" s="24" t="n">
        <f aca="false">(1-C514)*$B$9-C514*$B$8</f>
        <v>0.07</v>
      </c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</row>
    <row r="515" customFormat="false" ht="15" hidden="false" customHeight="false" outlineLevel="0" collapsed="false">
      <c r="A515" s="21" t="n">
        <v>491</v>
      </c>
      <c r="B515" s="27" t="n">
        <v>0.391855796216987</v>
      </c>
      <c r="C515" s="9" t="n">
        <f aca="false">IF(B515&lt;$B$6,1,0)</f>
        <v>0</v>
      </c>
      <c r="D515" s="9" t="n">
        <f aca="false">$B$7*$B$8*C515</f>
        <v>0</v>
      </c>
      <c r="E515" s="24" t="n">
        <f aca="false">(1-C515)*$B$9-C515*$B$8</f>
        <v>0.07</v>
      </c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</row>
    <row r="516" customFormat="false" ht="15" hidden="false" customHeight="false" outlineLevel="0" collapsed="false">
      <c r="A516" s="21" t="n">
        <v>492</v>
      </c>
      <c r="B516" s="27" t="n">
        <v>0.0050722771557048</v>
      </c>
      <c r="C516" s="9" t="n">
        <f aca="false">IF(B516&lt;$B$6,1,0)</f>
        <v>1</v>
      </c>
      <c r="D516" s="9" t="n">
        <f aca="false">$B$7*$B$8*C516</f>
        <v>60</v>
      </c>
      <c r="E516" s="24" t="n">
        <f aca="false">(1-C516)*$B$9-C516*$B$8</f>
        <v>-0.6</v>
      </c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</row>
    <row r="517" customFormat="false" ht="15" hidden="false" customHeight="false" outlineLevel="0" collapsed="false">
      <c r="A517" s="21" t="n">
        <v>493</v>
      </c>
      <c r="B517" s="27" t="n">
        <v>0.168006796273403</v>
      </c>
      <c r="C517" s="9" t="n">
        <f aca="false">IF(B517&lt;$B$6,1,0)</f>
        <v>0</v>
      </c>
      <c r="D517" s="9" t="n">
        <f aca="false">$B$7*$B$8*C517</f>
        <v>0</v>
      </c>
      <c r="E517" s="24" t="n">
        <f aca="false">(1-C517)*$B$9-C517*$B$8</f>
        <v>0.07</v>
      </c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</row>
    <row r="518" customFormat="false" ht="15" hidden="false" customHeight="false" outlineLevel="0" collapsed="false">
      <c r="A518" s="21" t="n">
        <v>494</v>
      </c>
      <c r="B518" s="27" t="n">
        <v>0.748441182659008</v>
      </c>
      <c r="C518" s="9" t="n">
        <f aca="false">IF(B518&lt;$B$6,1,0)</f>
        <v>0</v>
      </c>
      <c r="D518" s="9" t="n">
        <f aca="false">$B$7*$B$8*C518</f>
        <v>0</v>
      </c>
      <c r="E518" s="24" t="n">
        <f aca="false">(1-C518)*$B$9-C518*$B$8</f>
        <v>0.07</v>
      </c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</row>
    <row r="519" customFormat="false" ht="15" hidden="false" customHeight="false" outlineLevel="0" collapsed="false">
      <c r="A519" s="21" t="n">
        <v>495</v>
      </c>
      <c r="B519" s="27" t="n">
        <v>0.295439681387506</v>
      </c>
      <c r="C519" s="9" t="n">
        <f aca="false">IF(B519&lt;$B$6,1,0)</f>
        <v>0</v>
      </c>
      <c r="D519" s="9" t="n">
        <f aca="false">$B$7*$B$8*C519</f>
        <v>0</v>
      </c>
      <c r="E519" s="24" t="n">
        <f aca="false">(1-C519)*$B$9-C519*$B$8</f>
        <v>0.07</v>
      </c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</row>
    <row r="520" customFormat="false" ht="15" hidden="false" customHeight="false" outlineLevel="0" collapsed="false">
      <c r="A520" s="21" t="n">
        <v>496</v>
      </c>
      <c r="B520" s="27" t="n">
        <v>0.971535735880025</v>
      </c>
      <c r="C520" s="9" t="n">
        <f aca="false">IF(B520&lt;$B$6,1,0)</f>
        <v>0</v>
      </c>
      <c r="D520" s="9" t="n">
        <f aca="false">$B$7*$B$8*C520</f>
        <v>0</v>
      </c>
      <c r="E520" s="24" t="n">
        <f aca="false">(1-C520)*$B$9-C520*$B$8</f>
        <v>0.07</v>
      </c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</row>
    <row r="521" customFormat="false" ht="15" hidden="false" customHeight="false" outlineLevel="0" collapsed="false">
      <c r="A521" s="21" t="n">
        <v>497</v>
      </c>
      <c r="B521" s="27" t="n">
        <v>0.756639894912951</v>
      </c>
      <c r="C521" s="9" t="n">
        <f aca="false">IF(B521&lt;$B$6,1,0)</f>
        <v>0</v>
      </c>
      <c r="D521" s="9" t="n">
        <f aca="false">$B$7*$B$8*C521</f>
        <v>0</v>
      </c>
      <c r="E521" s="24" t="n">
        <f aca="false">(1-C521)*$B$9-C521*$B$8</f>
        <v>0.07</v>
      </c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</row>
    <row r="522" customFormat="false" ht="15" hidden="false" customHeight="false" outlineLevel="0" collapsed="false">
      <c r="A522" s="21" t="n">
        <v>498</v>
      </c>
      <c r="B522" s="27" t="n">
        <v>0.256954176002182</v>
      </c>
      <c r="C522" s="9" t="n">
        <f aca="false">IF(B522&lt;$B$6,1,0)</f>
        <v>0</v>
      </c>
      <c r="D522" s="9" t="n">
        <f aca="false">$B$7*$B$8*C522</f>
        <v>0</v>
      </c>
      <c r="E522" s="24" t="n">
        <f aca="false">(1-C522)*$B$9-C522*$B$8</f>
        <v>0.07</v>
      </c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</row>
    <row r="523" customFormat="false" ht="15" hidden="false" customHeight="false" outlineLevel="0" collapsed="false">
      <c r="A523" s="21" t="n">
        <v>499</v>
      </c>
      <c r="B523" s="27" t="n">
        <v>0.88568422885146</v>
      </c>
      <c r="C523" s="9" t="n">
        <f aca="false">IF(B523&lt;$B$6,1,0)</f>
        <v>0</v>
      </c>
      <c r="D523" s="9" t="n">
        <f aca="false">$B$7*$B$8*C523</f>
        <v>0</v>
      </c>
      <c r="E523" s="24" t="n">
        <f aca="false">(1-C523)*$B$9-C523*$B$8</f>
        <v>0.07</v>
      </c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</row>
    <row r="524" customFormat="false" ht="15" hidden="false" customHeight="false" outlineLevel="0" collapsed="false">
      <c r="A524" s="21" t="n">
        <v>500</v>
      </c>
      <c r="B524" s="27" t="n">
        <v>0.776903173071332</v>
      </c>
      <c r="C524" s="9" t="n">
        <f aca="false">IF(B524&lt;$B$6,1,0)</f>
        <v>0</v>
      </c>
      <c r="D524" s="9" t="n">
        <f aca="false">$B$7*$B$8*C524</f>
        <v>0</v>
      </c>
      <c r="E524" s="24" t="n">
        <f aca="false">(1-C524)*$B$9-C524*$B$8</f>
        <v>0.07</v>
      </c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</row>
    <row r="525" customFormat="false" ht="15" hidden="false" customHeight="false" outlineLevel="0" collapsed="false">
      <c r="A525" s="21" t="n">
        <v>501</v>
      </c>
      <c r="B525" s="27" t="n">
        <v>0.990030756103806</v>
      </c>
      <c r="C525" s="9" t="n">
        <f aca="false">IF(B525&lt;$B$6,1,0)</f>
        <v>0</v>
      </c>
      <c r="D525" s="9" t="n">
        <f aca="false">$B$7*$B$8*C525</f>
        <v>0</v>
      </c>
      <c r="E525" s="24" t="n">
        <f aca="false">(1-C525)*$B$9-C525*$B$8</f>
        <v>0.07</v>
      </c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</row>
    <row r="526" customFormat="false" ht="15" hidden="false" customHeight="false" outlineLevel="0" collapsed="false">
      <c r="A526" s="21" t="n">
        <v>502</v>
      </c>
      <c r="B526" s="27" t="n">
        <v>0.18017788475845</v>
      </c>
      <c r="C526" s="9" t="n">
        <f aca="false">IF(B526&lt;$B$6,1,0)</f>
        <v>0</v>
      </c>
      <c r="D526" s="9" t="n">
        <f aca="false">$B$7*$B$8*C526</f>
        <v>0</v>
      </c>
      <c r="E526" s="24" t="n">
        <f aca="false">(1-C526)*$B$9-C526*$B$8</f>
        <v>0.07</v>
      </c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</row>
    <row r="527" customFormat="false" ht="15" hidden="false" customHeight="false" outlineLevel="0" collapsed="false">
      <c r="A527" s="21" t="n">
        <v>503</v>
      </c>
      <c r="B527" s="27" t="n">
        <v>0.829501755884849</v>
      </c>
      <c r="C527" s="9" t="n">
        <f aca="false">IF(B527&lt;$B$6,1,0)</f>
        <v>0</v>
      </c>
      <c r="D527" s="9" t="n">
        <f aca="false">$B$7*$B$8*C527</f>
        <v>0</v>
      </c>
      <c r="E527" s="24" t="n">
        <f aca="false">(1-C527)*$B$9-C527*$B$8</f>
        <v>0.07</v>
      </c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</row>
    <row r="528" customFormat="false" ht="15" hidden="false" customHeight="false" outlineLevel="0" collapsed="false">
      <c r="A528" s="21" t="n">
        <v>504</v>
      </c>
      <c r="B528" s="27" t="n">
        <v>0.64608842425514</v>
      </c>
      <c r="C528" s="9" t="n">
        <f aca="false">IF(B528&lt;$B$6,1,0)</f>
        <v>0</v>
      </c>
      <c r="D528" s="9" t="n">
        <f aca="false">$B$7*$B$8*C528</f>
        <v>0</v>
      </c>
      <c r="E528" s="24" t="n">
        <f aca="false">(1-C528)*$B$9-C528*$B$8</f>
        <v>0.07</v>
      </c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</row>
    <row r="529" customFormat="false" ht="15" hidden="false" customHeight="false" outlineLevel="0" collapsed="false">
      <c r="A529" s="21" t="n">
        <v>505</v>
      </c>
      <c r="B529" s="27" t="n">
        <v>0.570257483865134</v>
      </c>
      <c r="C529" s="9" t="n">
        <f aca="false">IF(B529&lt;$B$6,1,0)</f>
        <v>0</v>
      </c>
      <c r="D529" s="9" t="n">
        <f aca="false">$B$7*$B$8*C529</f>
        <v>0</v>
      </c>
      <c r="E529" s="24" t="n">
        <f aca="false">(1-C529)*$B$9-C529*$B$8</f>
        <v>0.07</v>
      </c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</row>
    <row r="530" customFormat="false" ht="15" hidden="false" customHeight="false" outlineLevel="0" collapsed="false">
      <c r="A530" s="21" t="n">
        <v>506</v>
      </c>
      <c r="B530" s="27" t="n">
        <v>0.0742048096144572</v>
      </c>
      <c r="C530" s="9" t="n">
        <f aca="false">IF(B530&lt;$B$6,1,0)</f>
        <v>0</v>
      </c>
      <c r="D530" s="9" t="n">
        <f aca="false">$B$7*$B$8*C530</f>
        <v>0</v>
      </c>
      <c r="E530" s="24" t="n">
        <f aca="false">(1-C530)*$B$9-C530*$B$8</f>
        <v>0.07</v>
      </c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</row>
    <row r="531" customFormat="false" ht="15" hidden="false" customHeight="false" outlineLevel="0" collapsed="false">
      <c r="A531" s="21" t="n">
        <v>507</v>
      </c>
      <c r="B531" s="27" t="n">
        <v>0.996597701101564</v>
      </c>
      <c r="C531" s="9" t="n">
        <f aca="false">IF(B531&lt;$B$6,1,0)</f>
        <v>0</v>
      </c>
      <c r="D531" s="9" t="n">
        <f aca="false">$B$7*$B$8*C531</f>
        <v>0</v>
      </c>
      <c r="E531" s="24" t="n">
        <f aca="false">(1-C531)*$B$9-C531*$B$8</f>
        <v>0.07</v>
      </c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</row>
    <row r="532" customFormat="false" ht="15" hidden="false" customHeight="false" outlineLevel="0" collapsed="false">
      <c r="A532" s="21" t="n">
        <v>508</v>
      </c>
      <c r="B532" s="27" t="n">
        <v>0.0243002773495391</v>
      </c>
      <c r="C532" s="9" t="n">
        <f aca="false">IF(B532&lt;$B$6,1,0)</f>
        <v>0</v>
      </c>
      <c r="D532" s="9" t="n">
        <f aca="false">$B$7*$B$8*C532</f>
        <v>0</v>
      </c>
      <c r="E532" s="24" t="n">
        <f aca="false">(1-C532)*$B$9-C532*$B$8</f>
        <v>0.07</v>
      </c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</row>
    <row r="533" customFormat="false" ht="15" hidden="false" customHeight="false" outlineLevel="0" collapsed="false">
      <c r="A533" s="21" t="n">
        <v>509</v>
      </c>
      <c r="B533" s="27" t="n">
        <v>0.655029438319616</v>
      </c>
      <c r="C533" s="9" t="n">
        <f aca="false">IF(B533&lt;$B$6,1,0)</f>
        <v>0</v>
      </c>
      <c r="D533" s="9" t="n">
        <f aca="false">$B$7*$B$8*C533</f>
        <v>0</v>
      </c>
      <c r="E533" s="24" t="n">
        <f aca="false">(1-C533)*$B$9-C533*$B$8</f>
        <v>0.07</v>
      </c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</row>
    <row r="534" customFormat="false" ht="15" hidden="false" customHeight="false" outlineLevel="0" collapsed="false">
      <c r="A534" s="21" t="n">
        <v>510</v>
      </c>
      <c r="B534" s="27" t="n">
        <v>0.111693155602552</v>
      </c>
      <c r="C534" s="9" t="n">
        <f aca="false">IF(B534&lt;$B$6,1,0)</f>
        <v>0</v>
      </c>
      <c r="D534" s="9" t="n">
        <f aca="false">$B$7*$B$8*C534</f>
        <v>0</v>
      </c>
      <c r="E534" s="24" t="n">
        <f aca="false">(1-C534)*$B$9-C534*$B$8</f>
        <v>0.07</v>
      </c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</row>
    <row r="535" customFormat="false" ht="15" hidden="false" customHeight="false" outlineLevel="0" collapsed="false">
      <c r="A535" s="21" t="n">
        <v>511</v>
      </c>
      <c r="B535" s="27" t="n">
        <v>0.285703534609638</v>
      </c>
      <c r="C535" s="9" t="n">
        <f aca="false">IF(B535&lt;$B$6,1,0)</f>
        <v>0</v>
      </c>
      <c r="D535" s="9" t="n">
        <f aca="false">$B$7*$B$8*C535</f>
        <v>0</v>
      </c>
      <c r="E535" s="24" t="n">
        <f aca="false">(1-C535)*$B$9-C535*$B$8</f>
        <v>0.07</v>
      </c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</row>
    <row r="536" customFormat="false" ht="15" hidden="false" customHeight="false" outlineLevel="0" collapsed="false">
      <c r="A536" s="21" t="n">
        <v>512</v>
      </c>
      <c r="B536" s="27" t="n">
        <v>0.911820304696448</v>
      </c>
      <c r="C536" s="9" t="n">
        <f aca="false">IF(B536&lt;$B$6,1,0)</f>
        <v>0</v>
      </c>
      <c r="D536" s="9" t="n">
        <f aca="false">$B$7*$B$8*C536</f>
        <v>0</v>
      </c>
      <c r="E536" s="24" t="n">
        <f aca="false">(1-C536)*$B$9-C536*$B$8</f>
        <v>0.07</v>
      </c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</row>
    <row r="537" customFormat="false" ht="15" hidden="false" customHeight="false" outlineLevel="0" collapsed="false">
      <c r="A537" s="21" t="n">
        <v>513</v>
      </c>
      <c r="B537" s="27" t="n">
        <v>0.928549052099697</v>
      </c>
      <c r="C537" s="9" t="n">
        <f aca="false">IF(B537&lt;$B$6,1,0)</f>
        <v>0</v>
      </c>
      <c r="D537" s="9" t="n">
        <f aca="false">$B$7*$B$8*C537</f>
        <v>0</v>
      </c>
      <c r="E537" s="24" t="n">
        <f aca="false">(1-C537)*$B$9-C537*$B$8</f>
        <v>0.07</v>
      </c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</row>
    <row r="538" customFormat="false" ht="15" hidden="false" customHeight="false" outlineLevel="0" collapsed="false">
      <c r="A538" s="21" t="n">
        <v>514</v>
      </c>
      <c r="B538" s="27" t="n">
        <v>0.346820445382036</v>
      </c>
      <c r="C538" s="9" t="n">
        <f aca="false">IF(B538&lt;$B$6,1,0)</f>
        <v>0</v>
      </c>
      <c r="D538" s="9" t="n">
        <f aca="false">$B$7*$B$8*C538</f>
        <v>0</v>
      </c>
      <c r="E538" s="24" t="n">
        <f aca="false">(1-C538)*$B$9-C538*$B$8</f>
        <v>0.07</v>
      </c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</row>
    <row r="539" customFormat="false" ht="15" hidden="false" customHeight="false" outlineLevel="0" collapsed="false">
      <c r="A539" s="21" t="n">
        <v>515</v>
      </c>
      <c r="B539" s="27" t="n">
        <v>0.537723730667494</v>
      </c>
      <c r="C539" s="9" t="n">
        <f aca="false">IF(B539&lt;$B$6,1,0)</f>
        <v>0</v>
      </c>
      <c r="D539" s="9" t="n">
        <f aca="false">$B$7*$B$8*C539</f>
        <v>0</v>
      </c>
      <c r="E539" s="24" t="n">
        <f aca="false">(1-C539)*$B$9-C539*$B$8</f>
        <v>0.07</v>
      </c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</row>
    <row r="540" customFormat="false" ht="15" hidden="false" customHeight="false" outlineLevel="0" collapsed="false">
      <c r="A540" s="21" t="n">
        <v>516</v>
      </c>
      <c r="B540" s="27" t="n">
        <v>0.828663507592864</v>
      </c>
      <c r="C540" s="9" t="n">
        <f aca="false">IF(B540&lt;$B$6,1,0)</f>
        <v>0</v>
      </c>
      <c r="D540" s="9" t="n">
        <f aca="false">$B$7*$B$8*C540</f>
        <v>0</v>
      </c>
      <c r="E540" s="24" t="n">
        <f aca="false">(1-C540)*$B$9-C540*$B$8</f>
        <v>0.07</v>
      </c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</row>
    <row r="541" customFormat="false" ht="15" hidden="false" customHeight="false" outlineLevel="0" collapsed="false">
      <c r="A541" s="21" t="n">
        <v>517</v>
      </c>
      <c r="B541" s="27" t="n">
        <v>0.36085020925384</v>
      </c>
      <c r="C541" s="9" t="n">
        <f aca="false">IF(B541&lt;$B$6,1,0)</f>
        <v>0</v>
      </c>
      <c r="D541" s="9" t="n">
        <f aca="false">$B$7*$B$8*C541</f>
        <v>0</v>
      </c>
      <c r="E541" s="24" t="n">
        <f aca="false">(1-C541)*$B$9-C541*$B$8</f>
        <v>0.07</v>
      </c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</row>
    <row r="542" customFormat="false" ht="15" hidden="false" customHeight="false" outlineLevel="0" collapsed="false">
      <c r="A542" s="21" t="n">
        <v>518</v>
      </c>
      <c r="B542" s="27" t="n">
        <v>0.430432445020415</v>
      </c>
      <c r="C542" s="9" t="n">
        <f aca="false">IF(B542&lt;$B$6,1,0)</f>
        <v>0</v>
      </c>
      <c r="D542" s="9" t="n">
        <f aca="false">$B$7*$B$8*C542</f>
        <v>0</v>
      </c>
      <c r="E542" s="24" t="n">
        <f aca="false">(1-C542)*$B$9-C542*$B$8</f>
        <v>0.07</v>
      </c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</row>
    <row r="543" customFormat="false" ht="15" hidden="false" customHeight="false" outlineLevel="0" collapsed="false">
      <c r="A543" s="21" t="n">
        <v>519</v>
      </c>
      <c r="B543" s="27" t="n">
        <v>0.801421802840196</v>
      </c>
      <c r="C543" s="9" t="n">
        <f aca="false">IF(B543&lt;$B$6,1,0)</f>
        <v>0</v>
      </c>
      <c r="D543" s="9" t="n">
        <f aca="false">$B$7*$B$8*C543</f>
        <v>0</v>
      </c>
      <c r="E543" s="24" t="n">
        <f aca="false">(1-C543)*$B$9-C543*$B$8</f>
        <v>0.07</v>
      </c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</row>
    <row r="544" customFormat="false" ht="15" hidden="false" customHeight="false" outlineLevel="0" collapsed="false">
      <c r="A544" s="21" t="n">
        <v>520</v>
      </c>
      <c r="B544" s="27" t="n">
        <v>0.862246773322113</v>
      </c>
      <c r="C544" s="9" t="n">
        <f aca="false">IF(B544&lt;$B$6,1,0)</f>
        <v>0</v>
      </c>
      <c r="D544" s="9" t="n">
        <f aca="false">$B$7*$B$8*C544</f>
        <v>0</v>
      </c>
      <c r="E544" s="24" t="n">
        <f aca="false">(1-C544)*$B$9-C544*$B$8</f>
        <v>0.07</v>
      </c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</row>
    <row r="545" customFormat="false" ht="15" hidden="false" customHeight="false" outlineLevel="0" collapsed="false">
      <c r="A545" s="21" t="n">
        <v>521</v>
      </c>
      <c r="B545" s="27" t="n">
        <v>0.546238186652772</v>
      </c>
      <c r="C545" s="9" t="n">
        <f aca="false">IF(B545&lt;$B$6,1,0)</f>
        <v>0</v>
      </c>
      <c r="D545" s="9" t="n">
        <f aca="false">$B$7*$B$8*C545</f>
        <v>0</v>
      </c>
      <c r="E545" s="24" t="n">
        <f aca="false">(1-C545)*$B$9-C545*$B$8</f>
        <v>0.07</v>
      </c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</row>
    <row r="546" customFormat="false" ht="15" hidden="false" customHeight="false" outlineLevel="0" collapsed="false">
      <c r="A546" s="21" t="n">
        <v>522</v>
      </c>
      <c r="B546" s="27" t="n">
        <v>0.353512402274646</v>
      </c>
      <c r="C546" s="9" t="n">
        <f aca="false">IF(B546&lt;$B$6,1,0)</f>
        <v>0</v>
      </c>
      <c r="D546" s="9" t="n">
        <f aca="false">$B$7*$B$8*C546</f>
        <v>0</v>
      </c>
      <c r="E546" s="24" t="n">
        <f aca="false">(1-C546)*$B$9-C546*$B$8</f>
        <v>0.07</v>
      </c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</row>
    <row r="547" customFormat="false" ht="15" hidden="false" customHeight="false" outlineLevel="0" collapsed="false">
      <c r="A547" s="21" t="n">
        <v>523</v>
      </c>
      <c r="B547" s="27" t="n">
        <v>0.467270401655696</v>
      </c>
      <c r="C547" s="9" t="n">
        <f aca="false">IF(B547&lt;$B$6,1,0)</f>
        <v>0</v>
      </c>
      <c r="D547" s="9" t="n">
        <f aca="false">$B$7*$B$8*C547</f>
        <v>0</v>
      </c>
      <c r="E547" s="24" t="n">
        <f aca="false">(1-C547)*$B$9-C547*$B$8</f>
        <v>0.07</v>
      </c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</row>
    <row r="548" customFormat="false" ht="15" hidden="false" customHeight="false" outlineLevel="0" collapsed="false">
      <c r="A548" s="21" t="n">
        <v>524</v>
      </c>
      <c r="B548" s="27" t="n">
        <v>0.501190144685097</v>
      </c>
      <c r="C548" s="9" t="n">
        <f aca="false">IF(B548&lt;$B$6,1,0)</f>
        <v>0</v>
      </c>
      <c r="D548" s="9" t="n">
        <f aca="false">$B$7*$B$8*C548</f>
        <v>0</v>
      </c>
      <c r="E548" s="24" t="n">
        <f aca="false">(1-C548)*$B$9-C548*$B$8</f>
        <v>0.07</v>
      </c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</row>
    <row r="549" customFormat="false" ht="15" hidden="false" customHeight="false" outlineLevel="0" collapsed="false">
      <c r="A549" s="21" t="n">
        <v>525</v>
      </c>
      <c r="B549" s="27" t="n">
        <v>0.761456157895736</v>
      </c>
      <c r="C549" s="9" t="n">
        <f aca="false">IF(B549&lt;$B$6,1,0)</f>
        <v>0</v>
      </c>
      <c r="D549" s="9" t="n">
        <f aca="false">$B$7*$B$8*C549</f>
        <v>0</v>
      </c>
      <c r="E549" s="24" t="n">
        <f aca="false">(1-C549)*$B$9-C549*$B$8</f>
        <v>0.07</v>
      </c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</row>
    <row r="550" customFormat="false" ht="15" hidden="false" customHeight="false" outlineLevel="0" collapsed="false">
      <c r="A550" s="21" t="n">
        <v>526</v>
      </c>
      <c r="B550" s="27" t="n">
        <v>0.0470955973723903</v>
      </c>
      <c r="C550" s="9" t="n">
        <f aca="false">IF(B550&lt;$B$6,1,0)</f>
        <v>0</v>
      </c>
      <c r="D550" s="9" t="n">
        <f aca="false">$B$7*$B$8*C550</f>
        <v>0</v>
      </c>
      <c r="E550" s="24" t="n">
        <f aca="false">(1-C550)*$B$9-C550*$B$8</f>
        <v>0.07</v>
      </c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</row>
    <row r="551" customFormat="false" ht="15" hidden="false" customHeight="false" outlineLevel="0" collapsed="false">
      <c r="A551" s="21" t="n">
        <v>527</v>
      </c>
      <c r="B551" s="27" t="n">
        <v>0.0350904747610912</v>
      </c>
      <c r="C551" s="9" t="n">
        <f aca="false">IF(B551&lt;$B$6,1,0)</f>
        <v>0</v>
      </c>
      <c r="D551" s="9" t="n">
        <f aca="false">$B$7*$B$8*C551</f>
        <v>0</v>
      </c>
      <c r="E551" s="24" t="n">
        <f aca="false">(1-C551)*$B$9-C551*$B$8</f>
        <v>0.07</v>
      </c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</row>
    <row r="552" customFormat="false" ht="15" hidden="false" customHeight="false" outlineLevel="0" collapsed="false">
      <c r="A552" s="21" t="n">
        <v>528</v>
      </c>
      <c r="B552" s="27" t="n">
        <v>0.208375902031548</v>
      </c>
      <c r="C552" s="9" t="n">
        <f aca="false">IF(B552&lt;$B$6,1,0)</f>
        <v>0</v>
      </c>
      <c r="D552" s="9" t="n">
        <f aca="false">$B$7*$B$8*C552</f>
        <v>0</v>
      </c>
      <c r="E552" s="24" t="n">
        <f aca="false">(1-C552)*$B$9-C552*$B$8</f>
        <v>0.07</v>
      </c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</row>
    <row r="553" customFormat="false" ht="15" hidden="false" customHeight="false" outlineLevel="0" collapsed="false">
      <c r="A553" s="21" t="n">
        <v>529</v>
      </c>
      <c r="B553" s="27" t="n">
        <v>0.134203259716742</v>
      </c>
      <c r="C553" s="9" t="n">
        <f aca="false">IF(B553&lt;$B$6,1,0)</f>
        <v>0</v>
      </c>
      <c r="D553" s="9" t="n">
        <f aca="false">$B$7*$B$8*C553</f>
        <v>0</v>
      </c>
      <c r="E553" s="24" t="n">
        <f aca="false">(1-C553)*$B$9-C553*$B$8</f>
        <v>0.07</v>
      </c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</row>
    <row r="554" customFormat="false" ht="15" hidden="false" customHeight="false" outlineLevel="0" collapsed="false">
      <c r="A554" s="21" t="n">
        <v>530</v>
      </c>
      <c r="B554" s="27" t="n">
        <v>0.916754206293263</v>
      </c>
      <c r="C554" s="9" t="n">
        <f aca="false">IF(B554&lt;$B$6,1,0)</f>
        <v>0</v>
      </c>
      <c r="D554" s="9" t="n">
        <f aca="false">$B$7*$B$8*C554</f>
        <v>0</v>
      </c>
      <c r="E554" s="24" t="n">
        <f aca="false">(1-C554)*$B$9-C554*$B$8</f>
        <v>0.07</v>
      </c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</row>
    <row r="555" customFormat="false" ht="15" hidden="false" customHeight="false" outlineLevel="0" collapsed="false">
      <c r="A555" s="21" t="n">
        <v>531</v>
      </c>
      <c r="B555" s="27" t="n">
        <v>0.531104489578866</v>
      </c>
      <c r="C555" s="9" t="n">
        <f aca="false">IF(B555&lt;$B$6,1,0)</f>
        <v>0</v>
      </c>
      <c r="D555" s="9" t="n">
        <f aca="false">$B$7*$B$8*C555</f>
        <v>0</v>
      </c>
      <c r="E555" s="24" t="n">
        <f aca="false">(1-C555)*$B$9-C555*$B$8</f>
        <v>0.07</v>
      </c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</row>
    <row r="556" customFormat="false" ht="15" hidden="false" customHeight="false" outlineLevel="0" collapsed="false">
      <c r="A556" s="21" t="n">
        <v>532</v>
      </c>
      <c r="B556" s="27" t="n">
        <v>0.936390457791276</v>
      </c>
      <c r="C556" s="9" t="n">
        <f aca="false">IF(B556&lt;$B$6,1,0)</f>
        <v>0</v>
      </c>
      <c r="D556" s="9" t="n">
        <f aca="false">$B$7*$B$8*C556</f>
        <v>0</v>
      </c>
      <c r="E556" s="24" t="n">
        <f aca="false">(1-C556)*$B$9-C556*$B$8</f>
        <v>0.07</v>
      </c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</row>
    <row r="557" customFormat="false" ht="15" hidden="false" customHeight="false" outlineLevel="0" collapsed="false">
      <c r="A557" s="21" t="n">
        <v>533</v>
      </c>
      <c r="B557" s="27" t="n">
        <v>0.562629220890813</v>
      </c>
      <c r="C557" s="9" t="n">
        <f aca="false">IF(B557&lt;$B$6,1,0)</f>
        <v>0</v>
      </c>
      <c r="D557" s="9" t="n">
        <f aca="false">$B$7*$B$8*C557</f>
        <v>0</v>
      </c>
      <c r="E557" s="24" t="n">
        <f aca="false">(1-C557)*$B$9-C557*$B$8</f>
        <v>0.07</v>
      </c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</row>
    <row r="558" customFormat="false" ht="15" hidden="false" customHeight="false" outlineLevel="0" collapsed="false">
      <c r="A558" s="21" t="n">
        <v>534</v>
      </c>
      <c r="B558" s="27" t="n">
        <v>0.63977747655008</v>
      </c>
      <c r="C558" s="9" t="n">
        <f aca="false">IF(B558&lt;$B$6,1,0)</f>
        <v>0</v>
      </c>
      <c r="D558" s="9" t="n">
        <f aca="false">$B$7*$B$8*C558</f>
        <v>0</v>
      </c>
      <c r="E558" s="24" t="n">
        <f aca="false">(1-C558)*$B$9-C558*$B$8</f>
        <v>0.07</v>
      </c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</row>
    <row r="559" customFormat="false" ht="15" hidden="false" customHeight="false" outlineLevel="0" collapsed="false">
      <c r="A559" s="21" t="n">
        <v>535</v>
      </c>
      <c r="B559" s="27" t="n">
        <v>0.840028718463145</v>
      </c>
      <c r="C559" s="9" t="n">
        <f aca="false">IF(B559&lt;$B$6,1,0)</f>
        <v>0</v>
      </c>
      <c r="D559" s="9" t="n">
        <f aca="false">$B$7*$B$8*C559</f>
        <v>0</v>
      </c>
      <c r="E559" s="24" t="n">
        <f aca="false">(1-C559)*$B$9-C559*$B$8</f>
        <v>0.07</v>
      </c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</row>
    <row r="560" customFormat="false" ht="15" hidden="false" customHeight="false" outlineLevel="0" collapsed="false">
      <c r="A560" s="21" t="n">
        <v>536</v>
      </c>
      <c r="B560" s="27" t="n">
        <v>0.0384740635054186</v>
      </c>
      <c r="C560" s="9" t="n">
        <f aca="false">IF(B560&lt;$B$6,1,0)</f>
        <v>0</v>
      </c>
      <c r="D560" s="9" t="n">
        <f aca="false">$B$7*$B$8*C560</f>
        <v>0</v>
      </c>
      <c r="E560" s="24" t="n">
        <f aca="false">(1-C560)*$B$9-C560*$B$8</f>
        <v>0.07</v>
      </c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</row>
    <row r="561" customFormat="false" ht="15" hidden="false" customHeight="false" outlineLevel="0" collapsed="false">
      <c r="A561" s="21" t="n">
        <v>537</v>
      </c>
      <c r="B561" s="27" t="n">
        <v>0.276430553640239</v>
      </c>
      <c r="C561" s="9" t="n">
        <f aca="false">IF(B561&lt;$B$6,1,0)</f>
        <v>0</v>
      </c>
      <c r="D561" s="9" t="n">
        <f aca="false">$B$7*$B$8*C561</f>
        <v>0</v>
      </c>
      <c r="E561" s="24" t="n">
        <f aca="false">(1-C561)*$B$9-C561*$B$8</f>
        <v>0.07</v>
      </c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</row>
    <row r="562" customFormat="false" ht="15" hidden="false" customHeight="false" outlineLevel="0" collapsed="false">
      <c r="A562" s="21" t="n">
        <v>538</v>
      </c>
      <c r="B562" s="27" t="n">
        <v>0.803172215470113</v>
      </c>
      <c r="C562" s="9" t="n">
        <f aca="false">IF(B562&lt;$B$6,1,0)</f>
        <v>0</v>
      </c>
      <c r="D562" s="9" t="n">
        <f aca="false">$B$7*$B$8*C562</f>
        <v>0</v>
      </c>
      <c r="E562" s="24" t="n">
        <f aca="false">(1-C562)*$B$9-C562*$B$8</f>
        <v>0.07</v>
      </c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</row>
    <row r="563" customFormat="false" ht="15" hidden="false" customHeight="false" outlineLevel="0" collapsed="false">
      <c r="A563" s="21" t="n">
        <v>539</v>
      </c>
      <c r="B563" s="27" t="n">
        <v>0.467829586355947</v>
      </c>
      <c r="C563" s="9" t="n">
        <f aca="false">IF(B563&lt;$B$6,1,0)</f>
        <v>0</v>
      </c>
      <c r="D563" s="9" t="n">
        <f aca="false">$B$7*$B$8*C563</f>
        <v>0</v>
      </c>
      <c r="E563" s="24" t="n">
        <f aca="false">(1-C563)*$B$9-C563*$B$8</f>
        <v>0.07</v>
      </c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</row>
    <row r="564" customFormat="false" ht="15" hidden="false" customHeight="false" outlineLevel="0" collapsed="false">
      <c r="A564" s="21" t="n">
        <v>540</v>
      </c>
      <c r="B564" s="27" t="n">
        <v>0.278103329357691</v>
      </c>
      <c r="C564" s="9" t="n">
        <f aca="false">IF(B564&lt;$B$6,1,0)</f>
        <v>0</v>
      </c>
      <c r="D564" s="9" t="n">
        <f aca="false">$B$7*$B$8*C564</f>
        <v>0</v>
      </c>
      <c r="E564" s="24" t="n">
        <f aca="false">(1-C564)*$B$9-C564*$B$8</f>
        <v>0.07</v>
      </c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</row>
    <row r="565" customFormat="false" ht="15" hidden="false" customHeight="false" outlineLevel="0" collapsed="false">
      <c r="A565" s="21" t="n">
        <v>541</v>
      </c>
      <c r="B565" s="27" t="n">
        <v>0.180173307540827</v>
      </c>
      <c r="C565" s="9" t="n">
        <f aca="false">IF(B565&lt;$B$6,1,0)</f>
        <v>0</v>
      </c>
      <c r="D565" s="9" t="n">
        <f aca="false">$B$7*$B$8*C565</f>
        <v>0</v>
      </c>
      <c r="E565" s="24" t="n">
        <f aca="false">(1-C565)*$B$9-C565*$B$8</f>
        <v>0.07</v>
      </c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</row>
    <row r="566" customFormat="false" ht="15" hidden="false" customHeight="false" outlineLevel="0" collapsed="false">
      <c r="A566" s="21" t="n">
        <v>542</v>
      </c>
      <c r="B566" s="27" t="n">
        <v>0.210608590976335</v>
      </c>
      <c r="C566" s="9" t="n">
        <f aca="false">IF(B566&lt;$B$6,1,0)</f>
        <v>0</v>
      </c>
      <c r="D566" s="9" t="n">
        <f aca="false">$B$7*$B$8*C566</f>
        <v>0</v>
      </c>
      <c r="E566" s="24" t="n">
        <f aca="false">(1-C566)*$B$9-C566*$B$8</f>
        <v>0.07</v>
      </c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</row>
    <row r="567" customFormat="false" ht="15" hidden="false" customHeight="false" outlineLevel="0" collapsed="false">
      <c r="A567" s="21" t="n">
        <v>543</v>
      </c>
      <c r="B567" s="27" t="n">
        <v>0.500769080943428</v>
      </c>
      <c r="C567" s="9" t="n">
        <f aca="false">IF(B567&lt;$B$6,1,0)</f>
        <v>0</v>
      </c>
      <c r="D567" s="9" t="n">
        <f aca="false">$B$7*$B$8*C567</f>
        <v>0</v>
      </c>
      <c r="E567" s="24" t="n">
        <f aca="false">(1-C567)*$B$9-C567*$B$8</f>
        <v>0.07</v>
      </c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</row>
    <row r="568" customFormat="false" ht="15" hidden="false" customHeight="false" outlineLevel="0" collapsed="false">
      <c r="A568" s="21" t="n">
        <v>544</v>
      </c>
      <c r="B568" s="27" t="n">
        <v>0.890331556205638</v>
      </c>
      <c r="C568" s="9" t="n">
        <f aca="false">IF(B568&lt;$B$6,1,0)</f>
        <v>0</v>
      </c>
      <c r="D568" s="9" t="n">
        <f aca="false">$B$7*$B$8*C568</f>
        <v>0</v>
      </c>
      <c r="E568" s="24" t="n">
        <f aca="false">(1-C568)*$B$9-C568*$B$8</f>
        <v>0.07</v>
      </c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</row>
    <row r="569" customFormat="false" ht="15" hidden="false" customHeight="false" outlineLevel="0" collapsed="false">
      <c r="A569" s="21" t="n">
        <v>545</v>
      </c>
      <c r="B569" s="27" t="n">
        <v>0.369467385928147</v>
      </c>
      <c r="C569" s="9" t="n">
        <f aca="false">IF(B569&lt;$B$6,1,0)</f>
        <v>0</v>
      </c>
      <c r="D569" s="9" t="n">
        <f aca="false">$B$7*$B$8*C569</f>
        <v>0</v>
      </c>
      <c r="E569" s="24" t="n">
        <f aca="false">(1-C569)*$B$9-C569*$B$8</f>
        <v>0.07</v>
      </c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</row>
    <row r="570" customFormat="false" ht="15" hidden="false" customHeight="false" outlineLevel="0" collapsed="false">
      <c r="A570" s="21" t="n">
        <v>546</v>
      </c>
      <c r="B570" s="27" t="n">
        <v>0.936436244868673</v>
      </c>
      <c r="C570" s="9" t="n">
        <f aca="false">IF(B570&lt;$B$6,1,0)</f>
        <v>0</v>
      </c>
      <c r="D570" s="9" t="n">
        <f aca="false">$B$7*$B$8*C570</f>
        <v>0</v>
      </c>
      <c r="E570" s="24" t="n">
        <f aca="false">(1-C570)*$B$9-C570*$B$8</f>
        <v>0.07</v>
      </c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</row>
    <row r="571" customFormat="false" ht="15" hidden="false" customHeight="false" outlineLevel="0" collapsed="false">
      <c r="A571" s="21" t="n">
        <v>547</v>
      </c>
      <c r="B571" s="27" t="n">
        <v>0.776364225312136</v>
      </c>
      <c r="C571" s="9" t="n">
        <f aca="false">IF(B571&lt;$B$6,1,0)</f>
        <v>0</v>
      </c>
      <c r="D571" s="9" t="n">
        <f aca="false">$B$7*$B$8*C571</f>
        <v>0</v>
      </c>
      <c r="E571" s="24" t="n">
        <f aca="false">(1-C571)*$B$9-C571*$B$8</f>
        <v>0.07</v>
      </c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</row>
    <row r="572" customFormat="false" ht="15" hidden="false" customHeight="false" outlineLevel="0" collapsed="false">
      <c r="A572" s="21" t="n">
        <v>548</v>
      </c>
      <c r="B572" s="27" t="n">
        <v>0.898011880111881</v>
      </c>
      <c r="C572" s="9" t="n">
        <f aca="false">IF(B572&lt;$B$6,1,0)</f>
        <v>0</v>
      </c>
      <c r="D572" s="9" t="n">
        <f aca="false">$B$7*$B$8*C572</f>
        <v>0</v>
      </c>
      <c r="E572" s="24" t="n">
        <f aca="false">(1-C572)*$B$9-C572*$B$8</f>
        <v>0.07</v>
      </c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</row>
    <row r="573" customFormat="false" ht="15" hidden="false" customHeight="false" outlineLevel="0" collapsed="false">
      <c r="A573" s="21" t="n">
        <v>549</v>
      </c>
      <c r="B573" s="27" t="n">
        <v>0.460617424803786</v>
      </c>
      <c r="C573" s="9" t="n">
        <f aca="false">IF(B573&lt;$B$6,1,0)</f>
        <v>0</v>
      </c>
      <c r="D573" s="9" t="n">
        <f aca="false">$B$7*$B$8*C573</f>
        <v>0</v>
      </c>
      <c r="E573" s="24" t="n">
        <f aca="false">(1-C573)*$B$9-C573*$B$8</f>
        <v>0.07</v>
      </c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</row>
    <row r="574" customFormat="false" ht="15" hidden="false" customHeight="false" outlineLevel="0" collapsed="false">
      <c r="A574" s="21" t="n">
        <v>550</v>
      </c>
      <c r="B574" s="27" t="n">
        <v>0.454895718605258</v>
      </c>
      <c r="C574" s="9" t="n">
        <f aca="false">IF(B574&lt;$B$6,1,0)</f>
        <v>0</v>
      </c>
      <c r="D574" s="9" t="n">
        <f aca="false">$B$7*$B$8*C574</f>
        <v>0</v>
      </c>
      <c r="E574" s="24" t="n">
        <f aca="false">(1-C574)*$B$9-C574*$B$8</f>
        <v>0.07</v>
      </c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</row>
    <row r="575" customFormat="false" ht="15" hidden="false" customHeight="false" outlineLevel="0" collapsed="false">
      <c r="A575" s="21" t="n">
        <v>551</v>
      </c>
      <c r="B575" s="27" t="n">
        <v>0.53188561310526</v>
      </c>
      <c r="C575" s="9" t="n">
        <f aca="false">IF(B575&lt;$B$6,1,0)</f>
        <v>0</v>
      </c>
      <c r="D575" s="9" t="n">
        <f aca="false">$B$7*$B$8*C575</f>
        <v>0</v>
      </c>
      <c r="E575" s="24" t="n">
        <f aca="false">(1-C575)*$B$9-C575*$B$8</f>
        <v>0.07</v>
      </c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</row>
    <row r="576" customFormat="false" ht="15" hidden="false" customHeight="false" outlineLevel="0" collapsed="false">
      <c r="A576" s="21" t="n">
        <v>552</v>
      </c>
      <c r="B576" s="27" t="n">
        <v>0.13602822937537</v>
      </c>
      <c r="C576" s="9" t="n">
        <f aca="false">IF(B576&lt;$B$6,1,0)</f>
        <v>0</v>
      </c>
      <c r="D576" s="9" t="n">
        <f aca="false">$B$7*$B$8*C576</f>
        <v>0</v>
      </c>
      <c r="E576" s="24" t="n">
        <f aca="false">(1-C576)*$B$9-C576*$B$8</f>
        <v>0.07</v>
      </c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</row>
    <row r="577" customFormat="false" ht="15" hidden="false" customHeight="false" outlineLevel="0" collapsed="false">
      <c r="A577" s="21" t="n">
        <v>553</v>
      </c>
      <c r="B577" s="27" t="n">
        <v>0.624375234241597</v>
      </c>
      <c r="C577" s="9" t="n">
        <f aca="false">IF(B577&lt;$B$6,1,0)</f>
        <v>0</v>
      </c>
      <c r="D577" s="9" t="n">
        <f aca="false">$B$7*$B$8*C577</f>
        <v>0</v>
      </c>
      <c r="E577" s="24" t="n">
        <f aca="false">(1-C577)*$B$9-C577*$B$8</f>
        <v>0.07</v>
      </c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</row>
    <row r="578" customFormat="false" ht="15" hidden="false" customHeight="false" outlineLevel="0" collapsed="false">
      <c r="A578" s="21" t="n">
        <v>554</v>
      </c>
      <c r="B578" s="27" t="n">
        <v>0.422650191583671</v>
      </c>
      <c r="C578" s="9" t="n">
        <f aca="false">IF(B578&lt;$B$6,1,0)</f>
        <v>0</v>
      </c>
      <c r="D578" s="9" t="n">
        <f aca="false">$B$7*$B$8*C578</f>
        <v>0</v>
      </c>
      <c r="E578" s="24" t="n">
        <f aca="false">(1-C578)*$B$9-C578*$B$8</f>
        <v>0.07</v>
      </c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</row>
    <row r="579" customFormat="false" ht="15" hidden="false" customHeight="false" outlineLevel="0" collapsed="false">
      <c r="A579" s="21" t="n">
        <v>555</v>
      </c>
      <c r="B579" s="27" t="n">
        <v>0.0460200061788783</v>
      </c>
      <c r="C579" s="9" t="n">
        <f aca="false">IF(B579&lt;$B$6,1,0)</f>
        <v>0</v>
      </c>
      <c r="D579" s="9" t="n">
        <f aca="false">$B$7*$B$8*C579</f>
        <v>0</v>
      </c>
      <c r="E579" s="24" t="n">
        <f aca="false">(1-C579)*$B$9-C579*$B$8</f>
        <v>0.07</v>
      </c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</row>
    <row r="580" customFormat="false" ht="15" hidden="false" customHeight="false" outlineLevel="0" collapsed="false">
      <c r="A580" s="21" t="n">
        <v>556</v>
      </c>
      <c r="B580" s="27" t="n">
        <v>0.686659094062634</v>
      </c>
      <c r="C580" s="9" t="n">
        <f aca="false">IF(B580&lt;$B$6,1,0)</f>
        <v>0</v>
      </c>
      <c r="D580" s="9" t="n">
        <f aca="false">$B$7*$B$8*C580</f>
        <v>0</v>
      </c>
      <c r="E580" s="24" t="n">
        <f aca="false">(1-C580)*$B$9-C580*$B$8</f>
        <v>0.07</v>
      </c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</row>
    <row r="581" customFormat="false" ht="15" hidden="false" customHeight="false" outlineLevel="0" collapsed="false">
      <c r="A581" s="21" t="n">
        <v>557</v>
      </c>
      <c r="B581" s="27" t="n">
        <v>0.464418802293949</v>
      </c>
      <c r="C581" s="9" t="n">
        <f aca="false">IF(B581&lt;$B$6,1,0)</f>
        <v>0</v>
      </c>
      <c r="D581" s="9" t="n">
        <f aca="false">$B$7*$B$8*C581</f>
        <v>0</v>
      </c>
      <c r="E581" s="24" t="n">
        <f aca="false">(1-C581)*$B$9-C581*$B$8</f>
        <v>0.07</v>
      </c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</row>
    <row r="582" customFormat="false" ht="15" hidden="false" customHeight="false" outlineLevel="0" collapsed="false">
      <c r="A582" s="21" t="n">
        <v>558</v>
      </c>
      <c r="B582" s="27" t="n">
        <v>0.942762531922199</v>
      </c>
      <c r="C582" s="9" t="n">
        <f aca="false">IF(B582&lt;$B$6,1,0)</f>
        <v>0</v>
      </c>
      <c r="D582" s="9" t="n">
        <f aca="false">$B$7*$B$8*C582</f>
        <v>0</v>
      </c>
      <c r="E582" s="24" t="n">
        <f aca="false">(1-C582)*$B$9-C582*$B$8</f>
        <v>0.07</v>
      </c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</row>
    <row r="583" customFormat="false" ht="15" hidden="false" customHeight="false" outlineLevel="0" collapsed="false">
      <c r="A583" s="21" t="n">
        <v>559</v>
      </c>
      <c r="B583" s="27" t="n">
        <v>0.0393219947582111</v>
      </c>
      <c r="C583" s="9" t="n">
        <f aca="false">IF(B583&lt;$B$6,1,0)</f>
        <v>0</v>
      </c>
      <c r="D583" s="9" t="n">
        <f aca="false">$B$7*$B$8*C583</f>
        <v>0</v>
      </c>
      <c r="E583" s="24" t="n">
        <f aca="false">(1-C583)*$B$9-C583*$B$8</f>
        <v>0.07</v>
      </c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</row>
    <row r="584" customFormat="false" ht="15" hidden="false" customHeight="false" outlineLevel="0" collapsed="false">
      <c r="A584" s="21" t="n">
        <v>560</v>
      </c>
      <c r="B584" s="27" t="n">
        <v>0.679199108039029</v>
      </c>
      <c r="C584" s="9" t="n">
        <f aca="false">IF(B584&lt;$B$6,1,0)</f>
        <v>0</v>
      </c>
      <c r="D584" s="9" t="n">
        <f aca="false">$B$7*$B$8*C584</f>
        <v>0</v>
      </c>
      <c r="E584" s="24" t="n">
        <f aca="false">(1-C584)*$B$9-C584*$B$8</f>
        <v>0.07</v>
      </c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</row>
    <row r="585" customFormat="false" ht="15" hidden="false" customHeight="false" outlineLevel="0" collapsed="false">
      <c r="A585" s="21" t="n">
        <v>561</v>
      </c>
      <c r="B585" s="27" t="n">
        <v>0.131182861397974</v>
      </c>
      <c r="C585" s="9" t="n">
        <f aca="false">IF(B585&lt;$B$6,1,0)</f>
        <v>0</v>
      </c>
      <c r="D585" s="9" t="n">
        <f aca="false">$B$7*$B$8*C585</f>
        <v>0</v>
      </c>
      <c r="E585" s="24" t="n">
        <f aca="false">(1-C585)*$B$9-C585*$B$8</f>
        <v>0.07</v>
      </c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</row>
    <row r="586" customFormat="false" ht="15" hidden="false" customHeight="false" outlineLevel="0" collapsed="false">
      <c r="A586" s="21" t="n">
        <v>562</v>
      </c>
      <c r="B586" s="27" t="n">
        <v>0.388242659741081</v>
      </c>
      <c r="C586" s="9" t="n">
        <f aca="false">IF(B586&lt;$B$6,1,0)</f>
        <v>0</v>
      </c>
      <c r="D586" s="9" t="n">
        <f aca="false">$B$7*$B$8*C586</f>
        <v>0</v>
      </c>
      <c r="E586" s="24" t="n">
        <f aca="false">(1-C586)*$B$9-C586*$B$8</f>
        <v>0.07</v>
      </c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</row>
    <row r="587" customFormat="false" ht="15" hidden="false" customHeight="false" outlineLevel="0" collapsed="false">
      <c r="A587" s="21" t="n">
        <v>563</v>
      </c>
      <c r="B587" s="27" t="n">
        <v>0.849079720093869</v>
      </c>
      <c r="C587" s="9" t="n">
        <f aca="false">IF(B587&lt;$B$6,1,0)</f>
        <v>0</v>
      </c>
      <c r="D587" s="9" t="n">
        <f aca="false">$B$7*$B$8*C587</f>
        <v>0</v>
      </c>
      <c r="E587" s="24" t="n">
        <f aca="false">(1-C587)*$B$9-C587*$B$8</f>
        <v>0.07</v>
      </c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</row>
    <row r="588" customFormat="false" ht="15" hidden="false" customHeight="false" outlineLevel="0" collapsed="false">
      <c r="A588" s="21" t="n">
        <v>564</v>
      </c>
      <c r="B588" s="27" t="n">
        <v>0.65696344349999</v>
      </c>
      <c r="C588" s="9" t="n">
        <f aca="false">IF(B588&lt;$B$6,1,0)</f>
        <v>0</v>
      </c>
      <c r="D588" s="9" t="n">
        <f aca="false">$B$7*$B$8*C588</f>
        <v>0</v>
      </c>
      <c r="E588" s="24" t="n">
        <f aca="false">(1-C588)*$B$9-C588*$B$8</f>
        <v>0.07</v>
      </c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</row>
    <row r="589" customFormat="false" ht="15" hidden="false" customHeight="false" outlineLevel="0" collapsed="false">
      <c r="A589" s="21" t="n">
        <v>565</v>
      </c>
      <c r="B589" s="27" t="n">
        <v>0.311666017281823</v>
      </c>
      <c r="C589" s="9" t="n">
        <f aca="false">IF(B589&lt;$B$6,1,0)</f>
        <v>0</v>
      </c>
      <c r="D589" s="9" t="n">
        <f aca="false">$B$7*$B$8*C589</f>
        <v>0</v>
      </c>
      <c r="E589" s="24" t="n">
        <f aca="false">(1-C589)*$B$9-C589*$B$8</f>
        <v>0.07</v>
      </c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</row>
    <row r="590" customFormat="false" ht="15" hidden="false" customHeight="false" outlineLevel="0" collapsed="false">
      <c r="A590" s="21" t="n">
        <v>566</v>
      </c>
      <c r="B590" s="27" t="n">
        <v>0.11329022294376</v>
      </c>
      <c r="C590" s="9" t="n">
        <f aca="false">IF(B590&lt;$B$6,1,0)</f>
        <v>0</v>
      </c>
      <c r="D590" s="9" t="n">
        <f aca="false">$B$7*$B$8*C590</f>
        <v>0</v>
      </c>
      <c r="E590" s="24" t="n">
        <f aca="false">(1-C590)*$B$9-C590*$B$8</f>
        <v>0.07</v>
      </c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</row>
    <row r="591" customFormat="false" ht="15" hidden="false" customHeight="false" outlineLevel="0" collapsed="false">
      <c r="A591" s="21" t="n">
        <v>567</v>
      </c>
      <c r="B591" s="27" t="n">
        <v>0.644219659618102</v>
      </c>
      <c r="C591" s="9" t="n">
        <f aca="false">IF(B591&lt;$B$6,1,0)</f>
        <v>0</v>
      </c>
      <c r="D591" s="9" t="n">
        <f aca="false">$B$7*$B$8*C591</f>
        <v>0</v>
      </c>
      <c r="E591" s="24" t="n">
        <f aca="false">(1-C591)*$B$9-C591*$B$8</f>
        <v>0.07</v>
      </c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</row>
    <row r="592" customFormat="false" ht="15" hidden="false" customHeight="false" outlineLevel="0" collapsed="false">
      <c r="A592" s="21" t="n">
        <v>568</v>
      </c>
      <c r="B592" s="27" t="n">
        <v>0.964800018002279</v>
      </c>
      <c r="C592" s="9" t="n">
        <f aca="false">IF(B592&lt;$B$6,1,0)</f>
        <v>0</v>
      </c>
      <c r="D592" s="9" t="n">
        <f aca="false">$B$7*$B$8*C592</f>
        <v>0</v>
      </c>
      <c r="E592" s="24" t="n">
        <f aca="false">(1-C592)*$B$9-C592*$B$8</f>
        <v>0.07</v>
      </c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</row>
    <row r="593" customFormat="false" ht="15" hidden="false" customHeight="false" outlineLevel="0" collapsed="false">
      <c r="A593" s="21" t="n">
        <v>569</v>
      </c>
      <c r="B593" s="27" t="n">
        <v>0.98583944037091</v>
      </c>
      <c r="C593" s="9" t="n">
        <f aca="false">IF(B593&lt;$B$6,1,0)</f>
        <v>0</v>
      </c>
      <c r="D593" s="9" t="n">
        <f aca="false">$B$7*$B$8*C593</f>
        <v>0</v>
      </c>
      <c r="E593" s="24" t="n">
        <f aca="false">(1-C593)*$B$9-C593*$B$8</f>
        <v>0.07</v>
      </c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</row>
    <row r="594" customFormat="false" ht="15" hidden="false" customHeight="false" outlineLevel="0" collapsed="false">
      <c r="A594" s="21" t="n">
        <v>570</v>
      </c>
      <c r="B594" s="27" t="n">
        <v>0.630357585498132</v>
      </c>
      <c r="C594" s="9" t="n">
        <f aca="false">IF(B594&lt;$B$6,1,0)</f>
        <v>0</v>
      </c>
      <c r="D594" s="9" t="n">
        <f aca="false">$B$7*$B$8*C594</f>
        <v>0</v>
      </c>
      <c r="E594" s="24" t="n">
        <f aca="false">(1-C594)*$B$9-C594*$B$8</f>
        <v>0.07</v>
      </c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</row>
    <row r="595" customFormat="false" ht="15" hidden="false" customHeight="false" outlineLevel="0" collapsed="false">
      <c r="A595" s="21" t="n">
        <v>571</v>
      </c>
      <c r="B595" s="27" t="n">
        <v>0.195875474601053</v>
      </c>
      <c r="C595" s="9" t="n">
        <f aca="false">IF(B595&lt;$B$6,1,0)</f>
        <v>0</v>
      </c>
      <c r="D595" s="9" t="n">
        <f aca="false">$B$7*$B$8*C595</f>
        <v>0</v>
      </c>
      <c r="E595" s="24" t="n">
        <f aca="false">(1-C595)*$B$9-C595*$B$8</f>
        <v>0.07</v>
      </c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</row>
    <row r="596" customFormat="false" ht="15" hidden="false" customHeight="false" outlineLevel="0" collapsed="false">
      <c r="A596" s="21" t="n">
        <v>572</v>
      </c>
      <c r="B596" s="27" t="n">
        <v>0.860234513995238</v>
      </c>
      <c r="C596" s="9" t="n">
        <f aca="false">IF(B596&lt;$B$6,1,0)</f>
        <v>0</v>
      </c>
      <c r="D596" s="9" t="n">
        <f aca="false">$B$7*$B$8*C596</f>
        <v>0</v>
      </c>
      <c r="E596" s="24" t="n">
        <f aca="false">(1-C596)*$B$9-C596*$B$8</f>
        <v>0.07</v>
      </c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</row>
    <row r="597" customFormat="false" ht="15" hidden="false" customHeight="false" outlineLevel="0" collapsed="false">
      <c r="A597" s="21" t="n">
        <v>573</v>
      </c>
      <c r="B597" s="27" t="n">
        <v>0.0902821196941659</v>
      </c>
      <c r="C597" s="9" t="n">
        <f aca="false">IF(B597&lt;$B$6,1,0)</f>
        <v>0</v>
      </c>
      <c r="D597" s="9" t="n">
        <f aca="false">$B$7*$B$8*C597</f>
        <v>0</v>
      </c>
      <c r="E597" s="24" t="n">
        <f aca="false">(1-C597)*$B$9-C597*$B$8</f>
        <v>0.07</v>
      </c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</row>
    <row r="598" customFormat="false" ht="15" hidden="false" customHeight="false" outlineLevel="0" collapsed="false">
      <c r="A598" s="21" t="n">
        <v>574</v>
      </c>
      <c r="B598" s="27" t="n">
        <v>0.081158128217794</v>
      </c>
      <c r="C598" s="9" t="n">
        <f aca="false">IF(B598&lt;$B$6,1,0)</f>
        <v>0</v>
      </c>
      <c r="D598" s="9" t="n">
        <f aca="false">$B$7*$B$8*C598</f>
        <v>0</v>
      </c>
      <c r="E598" s="24" t="n">
        <f aca="false">(1-C598)*$B$9-C598*$B$8</f>
        <v>0.07</v>
      </c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</row>
    <row r="599" customFormat="false" ht="15" hidden="false" customHeight="false" outlineLevel="0" collapsed="false">
      <c r="A599" s="21" t="n">
        <v>575</v>
      </c>
      <c r="B599" s="27" t="n">
        <v>0.969245920307003</v>
      </c>
      <c r="C599" s="9" t="n">
        <f aca="false">IF(B599&lt;$B$6,1,0)</f>
        <v>0</v>
      </c>
      <c r="D599" s="9" t="n">
        <f aca="false">$B$7*$B$8*C599</f>
        <v>0</v>
      </c>
      <c r="E599" s="24" t="n">
        <f aca="false">(1-C599)*$B$9-C599*$B$8</f>
        <v>0.07</v>
      </c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</row>
    <row r="600" customFormat="false" ht="15" hidden="false" customHeight="false" outlineLevel="0" collapsed="false">
      <c r="A600" s="21" t="n">
        <v>576</v>
      </c>
      <c r="B600" s="27" t="n">
        <v>0.301373210852034</v>
      </c>
      <c r="C600" s="9" t="n">
        <f aca="false">IF(B600&lt;$B$6,1,0)</f>
        <v>0</v>
      </c>
      <c r="D600" s="9" t="n">
        <f aca="false">$B$7*$B$8*C600</f>
        <v>0</v>
      </c>
      <c r="E600" s="24" t="n">
        <f aca="false">(1-C600)*$B$9-C600*$B$8</f>
        <v>0.07</v>
      </c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</row>
    <row r="601" customFormat="false" ht="15" hidden="false" customHeight="false" outlineLevel="0" collapsed="false">
      <c r="A601" s="21" t="n">
        <v>577</v>
      </c>
      <c r="B601" s="27" t="n">
        <v>0.479667679290287</v>
      </c>
      <c r="C601" s="9" t="n">
        <f aca="false">IF(B601&lt;$B$6,1,0)</f>
        <v>0</v>
      </c>
      <c r="D601" s="9" t="n">
        <f aca="false">$B$7*$B$8*C601</f>
        <v>0</v>
      </c>
      <c r="E601" s="24" t="n">
        <f aca="false">(1-C601)*$B$9-C601*$B$8</f>
        <v>0.07</v>
      </c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</row>
    <row r="602" customFormat="false" ht="15" hidden="false" customHeight="false" outlineLevel="0" collapsed="false">
      <c r="A602" s="21" t="n">
        <v>578</v>
      </c>
      <c r="B602" s="27" t="n">
        <v>0.0797448620432988</v>
      </c>
      <c r="C602" s="9" t="n">
        <f aca="false">IF(B602&lt;$B$6,1,0)</f>
        <v>0</v>
      </c>
      <c r="D602" s="9" t="n">
        <f aca="false">$B$7*$B$8*C602</f>
        <v>0</v>
      </c>
      <c r="E602" s="24" t="n">
        <f aca="false">(1-C602)*$B$9-C602*$B$8</f>
        <v>0.07</v>
      </c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</row>
    <row r="603" customFormat="false" ht="15" hidden="false" customHeight="false" outlineLevel="0" collapsed="false">
      <c r="A603" s="21" t="n">
        <v>579</v>
      </c>
      <c r="B603" s="27" t="n">
        <v>0.552366818650626</v>
      </c>
      <c r="C603" s="9" t="n">
        <f aca="false">IF(B603&lt;$B$6,1,0)</f>
        <v>0</v>
      </c>
      <c r="D603" s="9" t="n">
        <f aca="false">$B$7*$B$8*C603</f>
        <v>0</v>
      </c>
      <c r="E603" s="24" t="n">
        <f aca="false">(1-C603)*$B$9-C603*$B$8</f>
        <v>0.07</v>
      </c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</row>
    <row r="604" customFormat="false" ht="15" hidden="false" customHeight="false" outlineLevel="0" collapsed="false">
      <c r="A604" s="21" t="n">
        <v>580</v>
      </c>
      <c r="B604" s="27" t="n">
        <v>0.614688629400916</v>
      </c>
      <c r="C604" s="9" t="n">
        <f aca="false">IF(B604&lt;$B$6,1,0)</f>
        <v>0</v>
      </c>
      <c r="D604" s="9" t="n">
        <f aca="false">$B$7*$B$8*C604</f>
        <v>0</v>
      </c>
      <c r="E604" s="24" t="n">
        <f aca="false">(1-C604)*$B$9-C604*$B$8</f>
        <v>0.07</v>
      </c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</row>
    <row r="605" customFormat="false" ht="15" hidden="false" customHeight="false" outlineLevel="0" collapsed="false">
      <c r="A605" s="21" t="n">
        <v>581</v>
      </c>
      <c r="B605" s="27" t="n">
        <v>0.826727757113986</v>
      </c>
      <c r="C605" s="9" t="n">
        <f aca="false">IF(B605&lt;$B$6,1,0)</f>
        <v>0</v>
      </c>
      <c r="D605" s="9" t="n">
        <f aca="false">$B$7*$B$8*C605</f>
        <v>0</v>
      </c>
      <c r="E605" s="24" t="n">
        <f aca="false">(1-C605)*$B$9-C605*$B$8</f>
        <v>0.07</v>
      </c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</row>
    <row r="606" customFormat="false" ht="15" hidden="false" customHeight="false" outlineLevel="0" collapsed="false">
      <c r="A606" s="21" t="n">
        <v>582</v>
      </c>
      <c r="B606" s="27" t="n">
        <v>0.255784353823401</v>
      </c>
      <c r="C606" s="9" t="n">
        <f aca="false">IF(B606&lt;$B$6,1,0)</f>
        <v>0</v>
      </c>
      <c r="D606" s="9" t="n">
        <f aca="false">$B$7*$B$8*C606</f>
        <v>0</v>
      </c>
      <c r="E606" s="24" t="n">
        <f aca="false">(1-C606)*$B$9-C606*$B$8</f>
        <v>0.07</v>
      </c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</row>
    <row r="607" customFormat="false" ht="15" hidden="false" customHeight="false" outlineLevel="0" collapsed="false">
      <c r="A607" s="21" t="n">
        <v>583</v>
      </c>
      <c r="B607" s="27" t="n">
        <v>0.687422093353234</v>
      </c>
      <c r="C607" s="9" t="n">
        <f aca="false">IF(B607&lt;$B$6,1,0)</f>
        <v>0</v>
      </c>
      <c r="D607" s="9" t="n">
        <f aca="false">$B$7*$B$8*C607</f>
        <v>0</v>
      </c>
      <c r="E607" s="24" t="n">
        <f aca="false">(1-C607)*$B$9-C607*$B$8</f>
        <v>0.07</v>
      </c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</row>
    <row r="608" customFormat="false" ht="15" hidden="false" customHeight="false" outlineLevel="0" collapsed="false">
      <c r="A608" s="21" t="n">
        <v>584</v>
      </c>
      <c r="B608" s="27" t="n">
        <v>0.495812988956459</v>
      </c>
      <c r="C608" s="9" t="n">
        <f aca="false">IF(B608&lt;$B$6,1,0)</f>
        <v>0</v>
      </c>
      <c r="D608" s="9" t="n">
        <f aca="false">$B$7*$B$8*C608</f>
        <v>0</v>
      </c>
      <c r="E608" s="24" t="n">
        <f aca="false">(1-C608)*$B$9-C608*$B$8</f>
        <v>0.07</v>
      </c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</row>
    <row r="609" customFormat="false" ht="15" hidden="false" customHeight="false" outlineLevel="0" collapsed="false">
      <c r="A609" s="21" t="n">
        <v>585</v>
      </c>
      <c r="B609" s="27" t="n">
        <v>0.351316946442239</v>
      </c>
      <c r="C609" s="9" t="n">
        <f aca="false">IF(B609&lt;$B$6,1,0)</f>
        <v>0</v>
      </c>
      <c r="D609" s="9" t="n">
        <f aca="false">$B$7*$B$8*C609</f>
        <v>0</v>
      </c>
      <c r="E609" s="24" t="n">
        <f aca="false">(1-C609)*$B$9-C609*$B$8</f>
        <v>0.07</v>
      </c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</row>
    <row r="610" customFormat="false" ht="15" hidden="false" customHeight="false" outlineLevel="0" collapsed="false">
      <c r="A610" s="21" t="n">
        <v>586</v>
      </c>
      <c r="B610" s="27" t="n">
        <v>0.0761509645963088</v>
      </c>
      <c r="C610" s="9" t="n">
        <f aca="false">IF(B610&lt;$B$6,1,0)</f>
        <v>0</v>
      </c>
      <c r="D610" s="9" t="n">
        <f aca="false">$B$7*$B$8*C610</f>
        <v>0</v>
      </c>
      <c r="E610" s="24" t="n">
        <f aca="false">(1-C610)*$B$9-C610*$B$8</f>
        <v>0.07</v>
      </c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</row>
    <row r="611" customFormat="false" ht="15" hidden="false" customHeight="false" outlineLevel="0" collapsed="false">
      <c r="A611" s="21" t="n">
        <v>587</v>
      </c>
      <c r="B611" s="27" t="n">
        <v>0.420218867599033</v>
      </c>
      <c r="C611" s="9" t="n">
        <f aca="false">IF(B611&lt;$B$6,1,0)</f>
        <v>0</v>
      </c>
      <c r="D611" s="9" t="n">
        <f aca="false">$B$7*$B$8*C611</f>
        <v>0</v>
      </c>
      <c r="E611" s="24" t="n">
        <f aca="false">(1-C611)*$B$9-C611*$B$8</f>
        <v>0.07</v>
      </c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</row>
    <row r="612" customFormat="false" ht="15" hidden="false" customHeight="false" outlineLevel="0" collapsed="false">
      <c r="A612" s="21" t="n">
        <v>588</v>
      </c>
      <c r="B612" s="27" t="n">
        <v>0.0464644768508151</v>
      </c>
      <c r="C612" s="9" t="n">
        <f aca="false">IF(B612&lt;$B$6,1,0)</f>
        <v>0</v>
      </c>
      <c r="D612" s="9" t="n">
        <f aca="false">$B$7*$B$8*C612</f>
        <v>0</v>
      </c>
      <c r="E612" s="24" t="n">
        <f aca="false">(1-C612)*$B$9-C612*$B$8</f>
        <v>0.07</v>
      </c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</row>
    <row r="613" customFormat="false" ht="15" hidden="false" customHeight="false" outlineLevel="0" collapsed="false">
      <c r="A613" s="21" t="n">
        <v>589</v>
      </c>
      <c r="B613" s="27" t="n">
        <v>0.51920429978054</v>
      </c>
      <c r="C613" s="9" t="n">
        <f aca="false">IF(B613&lt;$B$6,1,0)</f>
        <v>0</v>
      </c>
      <c r="D613" s="9" t="n">
        <f aca="false">$B$7*$B$8*C613</f>
        <v>0</v>
      </c>
      <c r="E613" s="24" t="n">
        <f aca="false">(1-C613)*$B$9-C613*$B$8</f>
        <v>0.07</v>
      </c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</row>
    <row r="614" customFormat="false" ht="15" hidden="false" customHeight="false" outlineLevel="0" collapsed="false">
      <c r="A614" s="21" t="n">
        <v>590</v>
      </c>
      <c r="B614" s="27" t="n">
        <v>0.772966400370933</v>
      </c>
      <c r="C614" s="9" t="n">
        <f aca="false">IF(B614&lt;$B$6,1,0)</f>
        <v>0</v>
      </c>
      <c r="D614" s="9" t="n">
        <f aca="false">$B$7*$B$8*C614</f>
        <v>0</v>
      </c>
      <c r="E614" s="24" t="n">
        <f aca="false">(1-C614)*$B$9-C614*$B$8</f>
        <v>0.07</v>
      </c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</row>
    <row r="615" customFormat="false" ht="15" hidden="false" customHeight="false" outlineLevel="0" collapsed="false">
      <c r="A615" s="21" t="n">
        <v>591</v>
      </c>
      <c r="B615" s="27" t="n">
        <v>0.133451624191366</v>
      </c>
      <c r="C615" s="9" t="n">
        <f aca="false">IF(B615&lt;$B$6,1,0)</f>
        <v>0</v>
      </c>
      <c r="D615" s="9" t="n">
        <f aca="false">$B$7*$B$8*C615</f>
        <v>0</v>
      </c>
      <c r="E615" s="24" t="n">
        <f aca="false">(1-C615)*$B$9-C615*$B$8</f>
        <v>0.07</v>
      </c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</row>
    <row r="616" customFormat="false" ht="15" hidden="false" customHeight="false" outlineLevel="0" collapsed="false">
      <c r="A616" s="21" t="n">
        <v>592</v>
      </c>
      <c r="B616" s="27" t="n">
        <v>0.800631330464967</v>
      </c>
      <c r="C616" s="9" t="n">
        <f aca="false">IF(B616&lt;$B$6,1,0)</f>
        <v>0</v>
      </c>
      <c r="D616" s="9" t="n">
        <f aca="false">$B$7*$B$8*C616</f>
        <v>0</v>
      </c>
      <c r="E616" s="24" t="n">
        <f aca="false">(1-C616)*$B$9-C616*$B$8</f>
        <v>0.07</v>
      </c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</row>
    <row r="617" customFormat="false" ht="15" hidden="false" customHeight="false" outlineLevel="0" collapsed="false">
      <c r="A617" s="21" t="n">
        <v>593</v>
      </c>
      <c r="B617" s="27" t="n">
        <v>0.101216395269148</v>
      </c>
      <c r="C617" s="9" t="n">
        <f aca="false">IF(B617&lt;$B$6,1,0)</f>
        <v>0</v>
      </c>
      <c r="D617" s="9" t="n">
        <f aca="false">$B$7*$B$8*C617</f>
        <v>0</v>
      </c>
      <c r="E617" s="24" t="n">
        <f aca="false">(1-C617)*$B$9-C617*$B$8</f>
        <v>0.07</v>
      </c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</row>
    <row r="618" customFormat="false" ht="15" hidden="false" customHeight="false" outlineLevel="0" collapsed="false">
      <c r="A618" s="21" t="n">
        <v>594</v>
      </c>
      <c r="B618" s="27" t="n">
        <v>0.456209575408138</v>
      </c>
      <c r="C618" s="9" t="n">
        <f aca="false">IF(B618&lt;$B$6,1,0)</f>
        <v>0</v>
      </c>
      <c r="D618" s="9" t="n">
        <f aca="false">$B$7*$B$8*C618</f>
        <v>0</v>
      </c>
      <c r="E618" s="24" t="n">
        <f aca="false">(1-C618)*$B$9-C618*$B$8</f>
        <v>0.07</v>
      </c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</row>
    <row r="619" customFormat="false" ht="15" hidden="false" customHeight="false" outlineLevel="0" collapsed="false">
      <c r="A619" s="21" t="n">
        <v>595</v>
      </c>
      <c r="B619" s="27" t="n">
        <v>0.47938042820897</v>
      </c>
      <c r="C619" s="9" t="n">
        <f aca="false">IF(B619&lt;$B$6,1,0)</f>
        <v>0</v>
      </c>
      <c r="D619" s="9" t="n">
        <f aca="false">$B$7*$B$8*C619</f>
        <v>0</v>
      </c>
      <c r="E619" s="24" t="n">
        <f aca="false">(1-C619)*$B$9-C619*$B$8</f>
        <v>0.07</v>
      </c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</row>
    <row r="620" customFormat="false" ht="15" hidden="false" customHeight="false" outlineLevel="0" collapsed="false">
      <c r="A620" s="21" t="n">
        <v>596</v>
      </c>
      <c r="B620" s="27" t="n">
        <v>0.943138731759973</v>
      </c>
      <c r="C620" s="9" t="n">
        <f aca="false">IF(B620&lt;$B$6,1,0)</f>
        <v>0</v>
      </c>
      <c r="D620" s="9" t="n">
        <f aca="false">$B$7*$B$8*C620</f>
        <v>0</v>
      </c>
      <c r="E620" s="24" t="n">
        <f aca="false">(1-C620)*$B$9-C620*$B$8</f>
        <v>0.07</v>
      </c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</row>
    <row r="621" customFormat="false" ht="15" hidden="false" customHeight="false" outlineLevel="0" collapsed="false">
      <c r="A621" s="21" t="n">
        <v>597</v>
      </c>
      <c r="B621" s="27" t="n">
        <v>0.233356965589337</v>
      </c>
      <c r="C621" s="9" t="n">
        <f aca="false">IF(B621&lt;$B$6,1,0)</f>
        <v>0</v>
      </c>
      <c r="D621" s="9" t="n">
        <f aca="false">$B$7*$B$8*C621</f>
        <v>0</v>
      </c>
      <c r="E621" s="24" t="n">
        <f aca="false">(1-C621)*$B$9-C621*$B$8</f>
        <v>0.07</v>
      </c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</row>
    <row r="622" customFormat="false" ht="15" hidden="false" customHeight="false" outlineLevel="0" collapsed="false">
      <c r="A622" s="21" t="n">
        <v>598</v>
      </c>
      <c r="B622" s="27" t="n">
        <v>0.739021788001992</v>
      </c>
      <c r="C622" s="9" t="n">
        <f aca="false">IF(B622&lt;$B$6,1,0)</f>
        <v>0</v>
      </c>
      <c r="D622" s="9" t="n">
        <f aca="false">$B$7*$B$8*C622</f>
        <v>0</v>
      </c>
      <c r="E622" s="24" t="n">
        <f aca="false">(1-C622)*$B$9-C622*$B$8</f>
        <v>0.07</v>
      </c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</row>
    <row r="623" customFormat="false" ht="15" hidden="false" customHeight="false" outlineLevel="0" collapsed="false">
      <c r="A623" s="21" t="n">
        <v>599</v>
      </c>
      <c r="B623" s="27" t="n">
        <v>0.477548212162219</v>
      </c>
      <c r="C623" s="9" t="n">
        <f aca="false">IF(B623&lt;$B$6,1,0)</f>
        <v>0</v>
      </c>
      <c r="D623" s="9" t="n">
        <f aca="false">$B$7*$B$8*C623</f>
        <v>0</v>
      </c>
      <c r="E623" s="24" t="n">
        <f aca="false">(1-C623)*$B$9-C623*$B$8</f>
        <v>0.07</v>
      </c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</row>
    <row r="624" customFormat="false" ht="15" hidden="false" customHeight="false" outlineLevel="0" collapsed="false">
      <c r="A624" s="21" t="n">
        <v>600</v>
      </c>
      <c r="B624" s="27" t="n">
        <v>0.173723514308222</v>
      </c>
      <c r="C624" s="9" t="n">
        <f aca="false">IF(B624&lt;$B$6,1,0)</f>
        <v>0</v>
      </c>
      <c r="D624" s="9" t="n">
        <f aca="false">$B$7*$B$8*C624</f>
        <v>0</v>
      </c>
      <c r="E624" s="24" t="n">
        <f aca="false">(1-C624)*$B$9-C624*$B$8</f>
        <v>0.07</v>
      </c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</row>
    <row r="625" customFormat="false" ht="15" hidden="false" customHeight="false" outlineLevel="0" collapsed="false">
      <c r="A625" s="21" t="n">
        <v>601</v>
      </c>
      <c r="B625" s="27" t="n">
        <v>0.368528089369647</v>
      </c>
      <c r="C625" s="9" t="n">
        <f aca="false">IF(B625&lt;$B$6,1,0)</f>
        <v>0</v>
      </c>
      <c r="D625" s="9" t="n">
        <f aca="false">$B$7*$B$8*C625</f>
        <v>0</v>
      </c>
      <c r="E625" s="24" t="n">
        <f aca="false">(1-C625)*$B$9-C625*$B$8</f>
        <v>0.07</v>
      </c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</row>
    <row r="626" customFormat="false" ht="15" hidden="false" customHeight="false" outlineLevel="0" collapsed="false">
      <c r="A626" s="21" t="n">
        <v>602</v>
      </c>
      <c r="B626" s="27" t="n">
        <v>0.453832208761014</v>
      </c>
      <c r="C626" s="9" t="n">
        <f aca="false">IF(B626&lt;$B$6,1,0)</f>
        <v>0</v>
      </c>
      <c r="D626" s="9" t="n">
        <f aca="false">$B$7*$B$8*C626</f>
        <v>0</v>
      </c>
      <c r="E626" s="24" t="n">
        <f aca="false">(1-C626)*$B$9-C626*$B$8</f>
        <v>0.07</v>
      </c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</row>
    <row r="627" customFormat="false" ht="15" hidden="false" customHeight="false" outlineLevel="0" collapsed="false">
      <c r="A627" s="21" t="n">
        <v>603</v>
      </c>
      <c r="B627" s="27" t="n">
        <v>0.293162123649381</v>
      </c>
      <c r="C627" s="9" t="n">
        <f aca="false">IF(B627&lt;$B$6,1,0)</f>
        <v>0</v>
      </c>
      <c r="D627" s="9" t="n">
        <f aca="false">$B$7*$B$8*C627</f>
        <v>0</v>
      </c>
      <c r="E627" s="24" t="n">
        <f aca="false">(1-C627)*$B$9-C627*$B$8</f>
        <v>0.07</v>
      </c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</row>
    <row r="628" customFormat="false" ht="15" hidden="false" customHeight="false" outlineLevel="0" collapsed="false">
      <c r="A628" s="21" t="n">
        <v>604</v>
      </c>
      <c r="B628" s="27" t="n">
        <v>0.919741682824679</v>
      </c>
      <c r="C628" s="9" t="n">
        <f aca="false">IF(B628&lt;$B$6,1,0)</f>
        <v>0</v>
      </c>
      <c r="D628" s="9" t="n">
        <f aca="false">$B$7*$B$8*C628</f>
        <v>0</v>
      </c>
      <c r="E628" s="24" t="n">
        <f aca="false">(1-C628)*$B$9-C628*$B$8</f>
        <v>0.07</v>
      </c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</row>
    <row r="629" customFormat="false" ht="15" hidden="false" customHeight="false" outlineLevel="0" collapsed="false">
      <c r="A629" s="21" t="n">
        <v>605</v>
      </c>
      <c r="B629" s="27" t="n">
        <v>0.260477945092134</v>
      </c>
      <c r="C629" s="9" t="n">
        <f aca="false">IF(B629&lt;$B$6,1,0)</f>
        <v>0</v>
      </c>
      <c r="D629" s="9" t="n">
        <f aca="false">$B$7*$B$8*C629</f>
        <v>0</v>
      </c>
      <c r="E629" s="24" t="n">
        <f aca="false">(1-C629)*$B$9-C629*$B$8</f>
        <v>0.07</v>
      </c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</row>
    <row r="630" customFormat="false" ht="15" hidden="false" customHeight="false" outlineLevel="0" collapsed="false">
      <c r="A630" s="21" t="n">
        <v>606</v>
      </c>
      <c r="B630" s="27" t="n">
        <v>0.287428681389429</v>
      </c>
      <c r="C630" s="9" t="n">
        <f aca="false">IF(B630&lt;$B$6,1,0)</f>
        <v>0</v>
      </c>
      <c r="D630" s="9" t="n">
        <f aca="false">$B$7*$B$8*C630</f>
        <v>0</v>
      </c>
      <c r="E630" s="24" t="n">
        <f aca="false">(1-C630)*$B$9-C630*$B$8</f>
        <v>0.07</v>
      </c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</row>
    <row r="631" customFormat="false" ht="15" hidden="false" customHeight="false" outlineLevel="0" collapsed="false">
      <c r="A631" s="21" t="n">
        <v>607</v>
      </c>
      <c r="B631" s="27" t="n">
        <v>0.461763935512863</v>
      </c>
      <c r="C631" s="9" t="n">
        <f aca="false">IF(B631&lt;$B$6,1,0)</f>
        <v>0</v>
      </c>
      <c r="D631" s="9" t="n">
        <f aca="false">$B$7*$B$8*C631</f>
        <v>0</v>
      </c>
      <c r="E631" s="24" t="n">
        <f aca="false">(1-C631)*$B$9-C631*$B$8</f>
        <v>0.07</v>
      </c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</row>
    <row r="632" customFormat="false" ht="15" hidden="false" customHeight="false" outlineLevel="0" collapsed="false">
      <c r="A632" s="21" t="n">
        <v>608</v>
      </c>
      <c r="B632" s="27" t="n">
        <v>0.850633745198138</v>
      </c>
      <c r="C632" s="9" t="n">
        <f aca="false">IF(B632&lt;$B$6,1,0)</f>
        <v>0</v>
      </c>
      <c r="D632" s="9" t="n">
        <f aca="false">$B$7*$B$8*C632</f>
        <v>0</v>
      </c>
      <c r="E632" s="24" t="n">
        <f aca="false">(1-C632)*$B$9-C632*$B$8</f>
        <v>0.07</v>
      </c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</row>
    <row r="633" customFormat="false" ht="15" hidden="false" customHeight="false" outlineLevel="0" collapsed="false">
      <c r="A633" s="21" t="n">
        <v>609</v>
      </c>
      <c r="B633" s="27" t="n">
        <v>0.370600127498619</v>
      </c>
      <c r="C633" s="9" t="n">
        <f aca="false">IF(B633&lt;$B$6,1,0)</f>
        <v>0</v>
      </c>
      <c r="D633" s="9" t="n">
        <f aca="false">$B$7*$B$8*C633</f>
        <v>0</v>
      </c>
      <c r="E633" s="24" t="n">
        <f aca="false">(1-C633)*$B$9-C633*$B$8</f>
        <v>0.07</v>
      </c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</row>
    <row r="634" customFormat="false" ht="15" hidden="false" customHeight="false" outlineLevel="0" collapsed="false">
      <c r="A634" s="21" t="n">
        <v>610</v>
      </c>
      <c r="B634" s="27" t="n">
        <v>0.413098835968412</v>
      </c>
      <c r="C634" s="9" t="n">
        <f aca="false">IF(B634&lt;$B$6,1,0)</f>
        <v>0</v>
      </c>
      <c r="D634" s="9" t="n">
        <f aca="false">$B$7*$B$8*C634</f>
        <v>0</v>
      </c>
      <c r="E634" s="24" t="n">
        <f aca="false">(1-C634)*$B$9-C634*$B$8</f>
        <v>0.07</v>
      </c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</row>
    <row r="635" customFormat="false" ht="15" hidden="false" customHeight="false" outlineLevel="0" collapsed="false">
      <c r="A635" s="21" t="n">
        <v>611</v>
      </c>
      <c r="B635" s="27" t="n">
        <v>0.575814518495463</v>
      </c>
      <c r="C635" s="9" t="n">
        <f aca="false">IF(B635&lt;$B$6,1,0)</f>
        <v>0</v>
      </c>
      <c r="D635" s="9" t="n">
        <f aca="false">$B$7*$B$8*C635</f>
        <v>0</v>
      </c>
      <c r="E635" s="24" t="n">
        <f aca="false">(1-C635)*$B$9-C635*$B$8</f>
        <v>0.07</v>
      </c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</row>
    <row r="636" customFormat="false" ht="15" hidden="false" customHeight="false" outlineLevel="0" collapsed="false">
      <c r="A636" s="21" t="n">
        <v>612</v>
      </c>
      <c r="B636" s="27" t="n">
        <v>0.897272857022472</v>
      </c>
      <c r="C636" s="9" t="n">
        <f aca="false">IF(B636&lt;$B$6,1,0)</f>
        <v>0</v>
      </c>
      <c r="D636" s="9" t="n">
        <f aca="false">$B$7*$B$8*C636</f>
        <v>0</v>
      </c>
      <c r="E636" s="24" t="n">
        <f aca="false">(1-C636)*$B$9-C636*$B$8</f>
        <v>0.07</v>
      </c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</row>
    <row r="637" customFormat="false" ht="15" hidden="false" customHeight="false" outlineLevel="0" collapsed="false">
      <c r="A637" s="21" t="n">
        <v>613</v>
      </c>
      <c r="B637" s="27" t="n">
        <v>0.338209526496939</v>
      </c>
      <c r="C637" s="9" t="n">
        <f aca="false">IF(B637&lt;$B$6,1,0)</f>
        <v>0</v>
      </c>
      <c r="D637" s="9" t="n">
        <f aca="false">$B$7*$B$8*C637</f>
        <v>0</v>
      </c>
      <c r="E637" s="24" t="n">
        <f aca="false">(1-C637)*$B$9-C637*$B$8</f>
        <v>0.07</v>
      </c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</row>
    <row r="638" customFormat="false" ht="15" hidden="false" customHeight="false" outlineLevel="0" collapsed="false">
      <c r="A638" s="21" t="n">
        <v>614</v>
      </c>
      <c r="B638" s="27" t="n">
        <v>0.447966514737345</v>
      </c>
      <c r="C638" s="9" t="n">
        <f aca="false">IF(B638&lt;$B$6,1,0)</f>
        <v>0</v>
      </c>
      <c r="D638" s="9" t="n">
        <f aca="false">$B$7*$B$8*C638</f>
        <v>0</v>
      </c>
      <c r="E638" s="24" t="n">
        <f aca="false">(1-C638)*$B$9-C638*$B$8</f>
        <v>0.07</v>
      </c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</row>
    <row r="639" customFormat="false" ht="15" hidden="false" customHeight="false" outlineLevel="0" collapsed="false">
      <c r="A639" s="21" t="n">
        <v>615</v>
      </c>
      <c r="B639" s="27" t="n">
        <v>0.698817376396619</v>
      </c>
      <c r="C639" s="9" t="n">
        <f aca="false">IF(B639&lt;$B$6,1,0)</f>
        <v>0</v>
      </c>
      <c r="D639" s="9" t="n">
        <f aca="false">$B$7*$B$8*C639</f>
        <v>0</v>
      </c>
      <c r="E639" s="24" t="n">
        <f aca="false">(1-C639)*$B$9-C639*$B$8</f>
        <v>0.07</v>
      </c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</row>
    <row r="640" customFormat="false" ht="15" hidden="false" customHeight="false" outlineLevel="0" collapsed="false">
      <c r="A640" s="21" t="n">
        <v>616</v>
      </c>
      <c r="B640" s="27" t="n">
        <v>0.22932077862788</v>
      </c>
      <c r="C640" s="9" t="n">
        <f aca="false">IF(B640&lt;$B$6,1,0)</f>
        <v>0</v>
      </c>
      <c r="D640" s="9" t="n">
        <f aca="false">$B$7*$B$8*C640</f>
        <v>0</v>
      </c>
      <c r="E640" s="24" t="n">
        <f aca="false">(1-C640)*$B$9-C640*$B$8</f>
        <v>0.07</v>
      </c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</row>
    <row r="641" customFormat="false" ht="15" hidden="false" customHeight="false" outlineLevel="0" collapsed="false">
      <c r="A641" s="21" t="n">
        <v>617</v>
      </c>
      <c r="B641" s="27" t="n">
        <v>0.404919768567197</v>
      </c>
      <c r="C641" s="9" t="n">
        <f aca="false">IF(B641&lt;$B$6,1,0)</f>
        <v>0</v>
      </c>
      <c r="D641" s="9" t="n">
        <f aca="false">$B$7*$B$8*C641</f>
        <v>0</v>
      </c>
      <c r="E641" s="24" t="n">
        <f aca="false">(1-C641)*$B$9-C641*$B$8</f>
        <v>0.07</v>
      </c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</row>
    <row r="642" customFormat="false" ht="15" hidden="false" customHeight="false" outlineLevel="0" collapsed="false">
      <c r="A642" s="21" t="n">
        <v>618</v>
      </c>
      <c r="B642" s="27" t="n">
        <v>0.31364851037506</v>
      </c>
      <c r="C642" s="9" t="n">
        <f aca="false">IF(B642&lt;$B$6,1,0)</f>
        <v>0</v>
      </c>
      <c r="D642" s="9" t="n">
        <f aca="false">$B$7*$B$8*C642</f>
        <v>0</v>
      </c>
      <c r="E642" s="24" t="n">
        <f aca="false">(1-C642)*$B$9-C642*$B$8</f>
        <v>0.07</v>
      </c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</row>
    <row r="643" customFormat="false" ht="15" hidden="false" customHeight="false" outlineLevel="0" collapsed="false">
      <c r="A643" s="21" t="n">
        <v>619</v>
      </c>
      <c r="B643" s="27" t="n">
        <v>0.02260624372866</v>
      </c>
      <c r="C643" s="9" t="n">
        <f aca="false">IF(B643&lt;$B$6,1,0)</f>
        <v>0</v>
      </c>
      <c r="D643" s="9" t="n">
        <f aca="false">$B$7*$B$8*C643</f>
        <v>0</v>
      </c>
      <c r="E643" s="24" t="n">
        <f aca="false">(1-C643)*$B$9-C643*$B$8</f>
        <v>0.07</v>
      </c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</row>
    <row r="644" customFormat="false" ht="15" hidden="false" customHeight="false" outlineLevel="0" collapsed="false">
      <c r="A644" s="21" t="n">
        <v>620</v>
      </c>
      <c r="B644" s="27" t="n">
        <v>0.893716644612141</v>
      </c>
      <c r="C644" s="9" t="n">
        <f aca="false">IF(B644&lt;$B$6,1,0)</f>
        <v>0</v>
      </c>
      <c r="D644" s="9" t="n">
        <f aca="false">$B$7*$B$8*C644</f>
        <v>0</v>
      </c>
      <c r="E644" s="24" t="n">
        <f aca="false">(1-C644)*$B$9-C644*$B$8</f>
        <v>0.07</v>
      </c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</row>
    <row r="645" customFormat="false" ht="15" hidden="false" customHeight="false" outlineLevel="0" collapsed="false">
      <c r="A645" s="21" t="n">
        <v>621</v>
      </c>
      <c r="B645" s="27" t="n">
        <v>0.93374722066801</v>
      </c>
      <c r="C645" s="9" t="n">
        <f aca="false">IF(B645&lt;$B$6,1,0)</f>
        <v>0</v>
      </c>
      <c r="D645" s="9" t="n">
        <f aca="false">$B$7*$B$8*C645</f>
        <v>0</v>
      </c>
      <c r="E645" s="24" t="n">
        <f aca="false">(1-C645)*$B$9-C645*$B$8</f>
        <v>0.07</v>
      </c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</row>
    <row r="646" customFormat="false" ht="15" hidden="false" customHeight="false" outlineLevel="0" collapsed="false">
      <c r="A646" s="21" t="n">
        <v>622</v>
      </c>
      <c r="B646" s="27" t="n">
        <v>0.828356616781093</v>
      </c>
      <c r="C646" s="9" t="n">
        <f aca="false">IF(B646&lt;$B$6,1,0)</f>
        <v>0</v>
      </c>
      <c r="D646" s="9" t="n">
        <f aca="false">$B$7*$B$8*C646</f>
        <v>0</v>
      </c>
      <c r="E646" s="24" t="n">
        <f aca="false">(1-C646)*$B$9-C646*$B$8</f>
        <v>0.07</v>
      </c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</row>
    <row r="647" customFormat="false" ht="15" hidden="false" customHeight="false" outlineLevel="0" collapsed="false">
      <c r="A647" s="21" t="n">
        <v>623</v>
      </c>
      <c r="B647" s="27" t="n">
        <v>0.533421745873056</v>
      </c>
      <c r="C647" s="9" t="n">
        <f aca="false">IF(B647&lt;$B$6,1,0)</f>
        <v>0</v>
      </c>
      <c r="D647" s="9" t="n">
        <f aca="false">$B$7*$B$8*C647</f>
        <v>0</v>
      </c>
      <c r="E647" s="24" t="n">
        <f aca="false">(1-C647)*$B$9-C647*$B$8</f>
        <v>0.07</v>
      </c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</row>
    <row r="648" customFormat="false" ht="15" hidden="false" customHeight="false" outlineLevel="0" collapsed="false">
      <c r="A648" s="21" t="n">
        <v>624</v>
      </c>
      <c r="B648" s="27" t="n">
        <v>0.0674235458718613</v>
      </c>
      <c r="C648" s="9" t="n">
        <f aca="false">IF(B648&lt;$B$6,1,0)</f>
        <v>0</v>
      </c>
      <c r="D648" s="9" t="n">
        <f aca="false">$B$7*$B$8*C648</f>
        <v>0</v>
      </c>
      <c r="E648" s="24" t="n">
        <f aca="false">(1-C648)*$B$9-C648*$B$8</f>
        <v>0.07</v>
      </c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</row>
    <row r="649" customFormat="false" ht="15" hidden="false" customHeight="false" outlineLevel="0" collapsed="false">
      <c r="A649" s="21" t="n">
        <v>625</v>
      </c>
      <c r="B649" s="27" t="n">
        <v>0.413566556642763</v>
      </c>
      <c r="C649" s="9" t="n">
        <f aca="false">IF(B649&lt;$B$6,1,0)</f>
        <v>0</v>
      </c>
      <c r="D649" s="9" t="n">
        <f aca="false">$B$7*$B$8*C649</f>
        <v>0</v>
      </c>
      <c r="E649" s="24" t="n">
        <f aca="false">(1-C649)*$B$9-C649*$B$8</f>
        <v>0.07</v>
      </c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</row>
    <row r="650" customFormat="false" ht="15" hidden="false" customHeight="false" outlineLevel="0" collapsed="false">
      <c r="A650" s="21" t="n">
        <v>626</v>
      </c>
      <c r="B650" s="27" t="n">
        <v>0.108569992356934</v>
      </c>
      <c r="C650" s="9" t="n">
        <f aca="false">IF(B650&lt;$B$6,1,0)</f>
        <v>0</v>
      </c>
      <c r="D650" s="9" t="n">
        <f aca="false">$B$7*$B$8*C650</f>
        <v>0</v>
      </c>
      <c r="E650" s="24" t="n">
        <f aca="false">(1-C650)*$B$9-C650*$B$8</f>
        <v>0.07</v>
      </c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</row>
    <row r="651" customFormat="false" ht="15" hidden="false" customHeight="false" outlineLevel="0" collapsed="false">
      <c r="A651" s="21" t="n">
        <v>627</v>
      </c>
      <c r="B651" s="27" t="n">
        <v>0.702402121736668</v>
      </c>
      <c r="C651" s="9" t="n">
        <f aca="false">IF(B651&lt;$B$6,1,0)</f>
        <v>0</v>
      </c>
      <c r="D651" s="9" t="n">
        <f aca="false">$B$7*$B$8*C651</f>
        <v>0</v>
      </c>
      <c r="E651" s="24" t="n">
        <f aca="false">(1-C651)*$B$9-C651*$B$8</f>
        <v>0.07</v>
      </c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</row>
    <row r="652" customFormat="false" ht="15" hidden="false" customHeight="false" outlineLevel="0" collapsed="false">
      <c r="A652" s="21" t="n">
        <v>628</v>
      </c>
      <c r="B652" s="27" t="n">
        <v>0.127557924133725</v>
      </c>
      <c r="C652" s="9" t="n">
        <f aca="false">IF(B652&lt;$B$6,1,0)</f>
        <v>0</v>
      </c>
      <c r="D652" s="9" t="n">
        <f aca="false">$B$7*$B$8*C652</f>
        <v>0</v>
      </c>
      <c r="E652" s="24" t="n">
        <f aca="false">(1-C652)*$B$9-C652*$B$8</f>
        <v>0.07</v>
      </c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</row>
    <row r="653" customFormat="false" ht="15" hidden="false" customHeight="false" outlineLevel="0" collapsed="false">
      <c r="A653" s="21" t="n">
        <v>629</v>
      </c>
      <c r="B653" s="27" t="n">
        <v>0.589542886125855</v>
      </c>
      <c r="C653" s="9" t="n">
        <f aca="false">IF(B653&lt;$B$6,1,0)</f>
        <v>0</v>
      </c>
      <c r="D653" s="9" t="n">
        <f aca="false">$B$7*$B$8*C653</f>
        <v>0</v>
      </c>
      <c r="E653" s="24" t="n">
        <f aca="false">(1-C653)*$B$9-C653*$B$8</f>
        <v>0.07</v>
      </c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</row>
    <row r="654" customFormat="false" ht="15" hidden="false" customHeight="false" outlineLevel="0" collapsed="false">
      <c r="A654" s="21" t="n">
        <v>630</v>
      </c>
      <c r="B654" s="27" t="n">
        <v>0.108402835787274</v>
      </c>
      <c r="C654" s="9" t="n">
        <f aca="false">IF(B654&lt;$B$6,1,0)</f>
        <v>0</v>
      </c>
      <c r="D654" s="9" t="n">
        <f aca="false">$B$7*$B$8*C654</f>
        <v>0</v>
      </c>
      <c r="E654" s="24" t="n">
        <f aca="false">(1-C654)*$B$9-C654*$B$8</f>
        <v>0.07</v>
      </c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</row>
    <row r="655" customFormat="false" ht="15" hidden="false" customHeight="false" outlineLevel="0" collapsed="false">
      <c r="A655" s="21" t="n">
        <v>631</v>
      </c>
      <c r="B655" s="27" t="n">
        <v>0.466113008907996</v>
      </c>
      <c r="C655" s="9" t="n">
        <f aca="false">IF(B655&lt;$B$6,1,0)</f>
        <v>0</v>
      </c>
      <c r="D655" s="9" t="n">
        <f aca="false">$B$7*$B$8*C655</f>
        <v>0</v>
      </c>
      <c r="E655" s="24" t="n">
        <f aca="false">(1-C655)*$B$9-C655*$B$8</f>
        <v>0.07</v>
      </c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</row>
    <row r="656" customFormat="false" ht="15" hidden="false" customHeight="false" outlineLevel="0" collapsed="false">
      <c r="A656" s="21" t="n">
        <v>632</v>
      </c>
      <c r="B656" s="27" t="n">
        <v>0.992026778985746</v>
      </c>
      <c r="C656" s="9" t="n">
        <f aca="false">IF(B656&lt;$B$6,1,0)</f>
        <v>0</v>
      </c>
      <c r="D656" s="9" t="n">
        <f aca="false">$B$7*$B$8*C656</f>
        <v>0</v>
      </c>
      <c r="E656" s="24" t="n">
        <f aca="false">(1-C656)*$B$9-C656*$B$8</f>
        <v>0.07</v>
      </c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</row>
    <row r="657" customFormat="false" ht="15" hidden="false" customHeight="false" outlineLevel="0" collapsed="false">
      <c r="A657" s="21" t="n">
        <v>633</v>
      </c>
      <c r="B657" s="27" t="n">
        <v>0.610165445948951</v>
      </c>
      <c r="C657" s="9" t="n">
        <f aca="false">IF(B657&lt;$B$6,1,0)</f>
        <v>0</v>
      </c>
      <c r="D657" s="9" t="n">
        <f aca="false">$B$7*$B$8*C657</f>
        <v>0</v>
      </c>
      <c r="E657" s="24" t="n">
        <f aca="false">(1-C657)*$B$9-C657*$B$8</f>
        <v>0.07</v>
      </c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</row>
    <row r="658" customFormat="false" ht="15" hidden="false" customHeight="false" outlineLevel="0" collapsed="false">
      <c r="A658" s="21" t="n">
        <v>634</v>
      </c>
      <c r="B658" s="27" t="n">
        <v>0.87479237432126</v>
      </c>
      <c r="C658" s="9" t="n">
        <f aca="false">IF(B658&lt;$B$6,1,0)</f>
        <v>0</v>
      </c>
      <c r="D658" s="9" t="n">
        <f aca="false">$B$7*$B$8*C658</f>
        <v>0</v>
      </c>
      <c r="E658" s="24" t="n">
        <f aca="false">(1-C658)*$B$9-C658*$B$8</f>
        <v>0.07</v>
      </c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</row>
    <row r="659" customFormat="false" ht="15" hidden="false" customHeight="false" outlineLevel="0" collapsed="false">
      <c r="A659" s="21" t="n">
        <v>635</v>
      </c>
      <c r="B659" s="27" t="n">
        <v>0.0127412913134322</v>
      </c>
      <c r="C659" s="9" t="n">
        <f aca="false">IF(B659&lt;$B$6,1,0)</f>
        <v>1</v>
      </c>
      <c r="D659" s="9" t="n">
        <f aca="false">$B$7*$B$8*C659</f>
        <v>60</v>
      </c>
      <c r="E659" s="24" t="n">
        <f aca="false">(1-C659)*$B$9-C659*$B$8</f>
        <v>-0.6</v>
      </c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</row>
    <row r="660" customFormat="false" ht="15" hidden="false" customHeight="false" outlineLevel="0" collapsed="false">
      <c r="A660" s="21" t="n">
        <v>636</v>
      </c>
      <c r="B660" s="27" t="n">
        <v>0.433797687408514</v>
      </c>
      <c r="C660" s="9" t="n">
        <f aca="false">IF(B660&lt;$B$6,1,0)</f>
        <v>0</v>
      </c>
      <c r="D660" s="9" t="n">
        <f aca="false">$B$7*$B$8*C660</f>
        <v>0</v>
      </c>
      <c r="E660" s="24" t="n">
        <f aca="false">(1-C660)*$B$9-C660*$B$8</f>
        <v>0.07</v>
      </c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</row>
    <row r="661" customFormat="false" ht="15" hidden="false" customHeight="false" outlineLevel="0" collapsed="false">
      <c r="A661" s="21" t="n">
        <v>637</v>
      </c>
      <c r="B661" s="27" t="n">
        <v>0.331507854047231</v>
      </c>
      <c r="C661" s="9" t="n">
        <f aca="false">IF(B661&lt;$B$6,1,0)</f>
        <v>0</v>
      </c>
      <c r="D661" s="9" t="n">
        <f aca="false">$B$7*$B$8*C661</f>
        <v>0</v>
      </c>
      <c r="E661" s="24" t="n">
        <f aca="false">(1-C661)*$B$9-C661*$B$8</f>
        <v>0.07</v>
      </c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</row>
    <row r="662" customFormat="false" ht="15" hidden="false" customHeight="false" outlineLevel="0" collapsed="false">
      <c r="A662" s="21" t="n">
        <v>638</v>
      </c>
      <c r="B662" s="27" t="n">
        <v>0.346632164553739</v>
      </c>
      <c r="C662" s="9" t="n">
        <f aca="false">IF(B662&lt;$B$6,1,0)</f>
        <v>0</v>
      </c>
      <c r="D662" s="9" t="n">
        <f aca="false">$B$7*$B$8*C662</f>
        <v>0</v>
      </c>
      <c r="E662" s="24" t="n">
        <f aca="false">(1-C662)*$B$9-C662*$B$8</f>
        <v>0.07</v>
      </c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</row>
    <row r="663" customFormat="false" ht="15" hidden="false" customHeight="false" outlineLevel="0" collapsed="false">
      <c r="A663" s="21" t="n">
        <v>639</v>
      </c>
      <c r="B663" s="27" t="n">
        <v>0.139578009373508</v>
      </c>
      <c r="C663" s="9" t="n">
        <f aca="false">IF(B663&lt;$B$6,1,0)</f>
        <v>0</v>
      </c>
      <c r="D663" s="9" t="n">
        <f aca="false">$B$7*$B$8*C663</f>
        <v>0</v>
      </c>
      <c r="E663" s="24" t="n">
        <f aca="false">(1-C663)*$B$9-C663*$B$8</f>
        <v>0.07</v>
      </c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</row>
    <row r="664" customFormat="false" ht="15" hidden="false" customHeight="false" outlineLevel="0" collapsed="false">
      <c r="A664" s="21" t="n">
        <v>640</v>
      </c>
      <c r="B664" s="27" t="n">
        <v>0.321926635806449</v>
      </c>
      <c r="C664" s="9" t="n">
        <f aca="false">IF(B664&lt;$B$6,1,0)</f>
        <v>0</v>
      </c>
      <c r="D664" s="9" t="n">
        <f aca="false">$B$7*$B$8*C664</f>
        <v>0</v>
      </c>
      <c r="E664" s="24" t="n">
        <f aca="false">(1-C664)*$B$9-C664*$B$8</f>
        <v>0.07</v>
      </c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</row>
    <row r="665" customFormat="false" ht="15" hidden="false" customHeight="false" outlineLevel="0" collapsed="false">
      <c r="A665" s="21" t="n">
        <v>641</v>
      </c>
      <c r="B665" s="27" t="n">
        <v>0.169339925865643</v>
      </c>
      <c r="C665" s="9" t="n">
        <f aca="false">IF(B665&lt;$B$6,1,0)</f>
        <v>0</v>
      </c>
      <c r="D665" s="9" t="n">
        <f aca="false">$B$7*$B$8*C665</f>
        <v>0</v>
      </c>
      <c r="E665" s="24" t="n">
        <f aca="false">(1-C665)*$B$9-C665*$B$8</f>
        <v>0.07</v>
      </c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</row>
    <row r="666" customFormat="false" ht="15" hidden="false" customHeight="false" outlineLevel="0" collapsed="false">
      <c r="A666" s="21" t="n">
        <v>642</v>
      </c>
      <c r="B666" s="27" t="n">
        <v>0.775975705706514</v>
      </c>
      <c r="C666" s="9" t="n">
        <f aca="false">IF(B666&lt;$B$6,1,0)</f>
        <v>0</v>
      </c>
      <c r="D666" s="9" t="n">
        <f aca="false">$B$7*$B$8*C666</f>
        <v>0</v>
      </c>
      <c r="E666" s="24" t="n">
        <f aca="false">(1-C666)*$B$9-C666*$B$8</f>
        <v>0.07</v>
      </c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</row>
    <row r="667" customFormat="false" ht="15" hidden="false" customHeight="false" outlineLevel="0" collapsed="false">
      <c r="A667" s="21" t="n">
        <v>643</v>
      </c>
      <c r="B667" s="27" t="n">
        <v>0.197415332659148</v>
      </c>
      <c r="C667" s="9" t="n">
        <f aca="false">IF(B667&lt;$B$6,1,0)</f>
        <v>0</v>
      </c>
      <c r="D667" s="9" t="n">
        <f aca="false">$B$7*$B$8*C667</f>
        <v>0</v>
      </c>
      <c r="E667" s="24" t="n">
        <f aca="false">(1-C667)*$B$9-C667*$B$8</f>
        <v>0.07</v>
      </c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</row>
    <row r="668" customFormat="false" ht="15" hidden="false" customHeight="false" outlineLevel="0" collapsed="false">
      <c r="A668" s="21" t="n">
        <v>644</v>
      </c>
      <c r="B668" s="27" t="n">
        <v>0.992468664539047</v>
      </c>
      <c r="C668" s="9" t="n">
        <f aca="false">IF(B668&lt;$B$6,1,0)</f>
        <v>0</v>
      </c>
      <c r="D668" s="9" t="n">
        <f aca="false">$B$7*$B$8*C668</f>
        <v>0</v>
      </c>
      <c r="E668" s="24" t="n">
        <f aca="false">(1-C668)*$B$9-C668*$B$8</f>
        <v>0.07</v>
      </c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</row>
    <row r="669" customFormat="false" ht="15" hidden="false" customHeight="false" outlineLevel="0" collapsed="false">
      <c r="A669" s="21" t="n">
        <v>645</v>
      </c>
      <c r="B669" s="27" t="n">
        <v>0.139716053265147</v>
      </c>
      <c r="C669" s="9" t="n">
        <f aca="false">IF(B669&lt;$B$6,1,0)</f>
        <v>0</v>
      </c>
      <c r="D669" s="9" t="n">
        <f aca="false">$B$7*$B$8*C669</f>
        <v>0</v>
      </c>
      <c r="E669" s="24" t="n">
        <f aca="false">(1-C669)*$B$9-C669*$B$8</f>
        <v>0.07</v>
      </c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</row>
    <row r="670" customFormat="false" ht="15" hidden="false" customHeight="false" outlineLevel="0" collapsed="false">
      <c r="A670" s="21" t="n">
        <v>646</v>
      </c>
      <c r="B670" s="27" t="n">
        <v>0.0994353654095903</v>
      </c>
      <c r="C670" s="9" t="n">
        <f aca="false">IF(B670&lt;$B$6,1,0)</f>
        <v>0</v>
      </c>
      <c r="D670" s="9" t="n">
        <f aca="false">$B$7*$B$8*C670</f>
        <v>0</v>
      </c>
      <c r="E670" s="24" t="n">
        <f aca="false">(1-C670)*$B$9-C670*$B$8</f>
        <v>0.07</v>
      </c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</row>
    <row r="671" customFormat="false" ht="15" hidden="false" customHeight="false" outlineLevel="0" collapsed="false">
      <c r="A671" s="21" t="n">
        <v>647</v>
      </c>
      <c r="B671" s="27" t="n">
        <v>0.887482595047914</v>
      </c>
      <c r="C671" s="9" t="n">
        <f aca="false">IF(B671&lt;$B$6,1,0)</f>
        <v>0</v>
      </c>
      <c r="D671" s="9" t="n">
        <f aca="false">$B$7*$B$8*C671</f>
        <v>0</v>
      </c>
      <c r="E671" s="24" t="n">
        <f aca="false">(1-C671)*$B$9-C671*$B$8</f>
        <v>0.07</v>
      </c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</row>
    <row r="672" customFormat="false" ht="15" hidden="false" customHeight="false" outlineLevel="0" collapsed="false">
      <c r="A672" s="21" t="n">
        <v>648</v>
      </c>
      <c r="B672" s="27" t="n">
        <v>0.202396324952133</v>
      </c>
      <c r="C672" s="9" t="n">
        <f aca="false">IF(B672&lt;$B$6,1,0)</f>
        <v>0</v>
      </c>
      <c r="D672" s="9" t="n">
        <f aca="false">$B$7*$B$8*C672</f>
        <v>0</v>
      </c>
      <c r="E672" s="24" t="n">
        <f aca="false">(1-C672)*$B$9-C672*$B$8</f>
        <v>0.07</v>
      </c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</row>
    <row r="673" customFormat="false" ht="15" hidden="false" customHeight="false" outlineLevel="0" collapsed="false">
      <c r="A673" s="21" t="n">
        <v>649</v>
      </c>
      <c r="B673" s="27" t="n">
        <v>0.978665145928972</v>
      </c>
      <c r="C673" s="9" t="n">
        <f aca="false">IF(B673&lt;$B$6,1,0)</f>
        <v>0</v>
      </c>
      <c r="D673" s="9" t="n">
        <f aca="false">$B$7*$B$8*C673</f>
        <v>0</v>
      </c>
      <c r="E673" s="24" t="n">
        <f aca="false">(1-C673)*$B$9-C673*$B$8</f>
        <v>0.07</v>
      </c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</row>
    <row r="674" customFormat="false" ht="15" hidden="false" customHeight="false" outlineLevel="0" collapsed="false">
      <c r="A674" s="21" t="n">
        <v>650</v>
      </c>
      <c r="B674" s="27" t="n">
        <v>0.837901617982425</v>
      </c>
      <c r="C674" s="9" t="n">
        <f aca="false">IF(B674&lt;$B$6,1,0)</f>
        <v>0</v>
      </c>
      <c r="D674" s="9" t="n">
        <f aca="false">$B$7*$B$8*C674</f>
        <v>0</v>
      </c>
      <c r="E674" s="24" t="n">
        <f aca="false">(1-C674)*$B$9-C674*$B$8</f>
        <v>0.07</v>
      </c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</row>
    <row r="675" customFormat="false" ht="15" hidden="false" customHeight="false" outlineLevel="0" collapsed="false">
      <c r="A675" s="21" t="n">
        <v>651</v>
      </c>
      <c r="B675" s="27" t="n">
        <v>0.42654639238026</v>
      </c>
      <c r="C675" s="9" t="n">
        <f aca="false">IF(B675&lt;$B$6,1,0)</f>
        <v>0</v>
      </c>
      <c r="D675" s="9" t="n">
        <f aca="false">$B$7*$B$8*C675</f>
        <v>0</v>
      </c>
      <c r="E675" s="24" t="n">
        <f aca="false">(1-C675)*$B$9-C675*$B$8</f>
        <v>0.07</v>
      </c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</row>
    <row r="676" customFormat="false" ht="15" hidden="false" customHeight="false" outlineLevel="0" collapsed="false">
      <c r="A676" s="21" t="n">
        <v>652</v>
      </c>
      <c r="B676" s="27" t="n">
        <v>0.369650948909111</v>
      </c>
      <c r="C676" s="9" t="n">
        <f aca="false">IF(B676&lt;$B$6,1,0)</f>
        <v>0</v>
      </c>
      <c r="D676" s="9" t="n">
        <f aca="false">$B$7*$B$8*C676</f>
        <v>0</v>
      </c>
      <c r="E676" s="24" t="n">
        <f aca="false">(1-C676)*$B$9-C676*$B$8</f>
        <v>0.07</v>
      </c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</row>
    <row r="677" customFormat="false" ht="15" hidden="false" customHeight="false" outlineLevel="0" collapsed="false">
      <c r="A677" s="21" t="n">
        <v>653</v>
      </c>
      <c r="B677" s="27" t="n">
        <v>0.48160713526886</v>
      </c>
      <c r="C677" s="9" t="n">
        <f aca="false">IF(B677&lt;$B$6,1,0)</f>
        <v>0</v>
      </c>
      <c r="D677" s="9" t="n">
        <f aca="false">$B$7*$B$8*C677</f>
        <v>0</v>
      </c>
      <c r="E677" s="24" t="n">
        <f aca="false">(1-C677)*$B$9-C677*$B$8</f>
        <v>0.07</v>
      </c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</row>
    <row r="678" customFormat="false" ht="15" hidden="false" customHeight="false" outlineLevel="0" collapsed="false">
      <c r="A678" s="21" t="n">
        <v>654</v>
      </c>
      <c r="B678" s="27" t="n">
        <v>0.352707595215179</v>
      </c>
      <c r="C678" s="9" t="n">
        <f aca="false">IF(B678&lt;$B$6,1,0)</f>
        <v>0</v>
      </c>
      <c r="D678" s="9" t="n">
        <f aca="false">$B$7*$B$8*C678</f>
        <v>0</v>
      </c>
      <c r="E678" s="24" t="n">
        <f aca="false">(1-C678)*$B$9-C678*$B$8</f>
        <v>0.07</v>
      </c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</row>
    <row r="679" customFormat="false" ht="15" hidden="false" customHeight="false" outlineLevel="0" collapsed="false">
      <c r="A679" s="21" t="n">
        <v>655</v>
      </c>
      <c r="B679" s="27" t="n">
        <v>0.845799742615782</v>
      </c>
      <c r="C679" s="9" t="n">
        <f aca="false">IF(B679&lt;$B$6,1,0)</f>
        <v>0</v>
      </c>
      <c r="D679" s="9" t="n">
        <f aca="false">$B$7*$B$8*C679</f>
        <v>0</v>
      </c>
      <c r="E679" s="24" t="n">
        <f aca="false">(1-C679)*$B$9-C679*$B$8</f>
        <v>0.07</v>
      </c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</row>
    <row r="680" customFormat="false" ht="15" hidden="false" customHeight="false" outlineLevel="0" collapsed="false">
      <c r="A680" s="21" t="n">
        <v>656</v>
      </c>
      <c r="B680" s="27" t="n">
        <v>0.052451730822213</v>
      </c>
      <c r="C680" s="9" t="n">
        <f aca="false">IF(B680&lt;$B$6,1,0)</f>
        <v>0</v>
      </c>
      <c r="D680" s="9" t="n">
        <f aca="false">$B$7*$B$8*C680</f>
        <v>0</v>
      </c>
      <c r="E680" s="24" t="n">
        <f aca="false">(1-C680)*$B$9-C680*$B$8</f>
        <v>0.07</v>
      </c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</row>
    <row r="681" customFormat="false" ht="15" hidden="false" customHeight="false" outlineLevel="0" collapsed="false">
      <c r="A681" s="21" t="n">
        <v>657</v>
      </c>
      <c r="B681" s="27" t="n">
        <v>0.45312104083132</v>
      </c>
      <c r="C681" s="9" t="n">
        <f aca="false">IF(B681&lt;$B$6,1,0)</f>
        <v>0</v>
      </c>
      <c r="D681" s="9" t="n">
        <f aca="false">$B$7*$B$8*C681</f>
        <v>0</v>
      </c>
      <c r="E681" s="24" t="n">
        <f aca="false">(1-C681)*$B$9-C681*$B$8</f>
        <v>0.07</v>
      </c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</row>
    <row r="682" customFormat="false" ht="15" hidden="false" customHeight="false" outlineLevel="0" collapsed="false">
      <c r="A682" s="21" t="n">
        <v>658</v>
      </c>
      <c r="B682" s="27" t="n">
        <v>0.536363949649967</v>
      </c>
      <c r="C682" s="9" t="n">
        <f aca="false">IF(B682&lt;$B$6,1,0)</f>
        <v>0</v>
      </c>
      <c r="D682" s="9" t="n">
        <f aca="false">$B$7*$B$8*C682</f>
        <v>0</v>
      </c>
      <c r="E682" s="24" t="n">
        <f aca="false">(1-C682)*$B$9-C682*$B$8</f>
        <v>0.07</v>
      </c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</row>
    <row r="683" customFormat="false" ht="15" hidden="false" customHeight="false" outlineLevel="0" collapsed="false">
      <c r="A683" s="21" t="n">
        <v>659</v>
      </c>
      <c r="B683" s="27" t="n">
        <v>0.439165308489464</v>
      </c>
      <c r="C683" s="9" t="n">
        <f aca="false">IF(B683&lt;$B$6,1,0)</f>
        <v>0</v>
      </c>
      <c r="D683" s="9" t="n">
        <f aca="false">$B$7*$B$8*C683</f>
        <v>0</v>
      </c>
      <c r="E683" s="24" t="n">
        <f aca="false">(1-C683)*$B$9-C683*$B$8</f>
        <v>0.07</v>
      </c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</row>
    <row r="684" customFormat="false" ht="15" hidden="false" customHeight="false" outlineLevel="0" collapsed="false">
      <c r="A684" s="21" t="n">
        <v>660</v>
      </c>
      <c r="B684" s="27" t="n">
        <v>0.870987622183748</v>
      </c>
      <c r="C684" s="9" t="n">
        <f aca="false">IF(B684&lt;$B$6,1,0)</f>
        <v>0</v>
      </c>
      <c r="D684" s="9" t="n">
        <f aca="false">$B$7*$B$8*C684</f>
        <v>0</v>
      </c>
      <c r="E684" s="24" t="n">
        <f aca="false">(1-C684)*$B$9-C684*$B$8</f>
        <v>0.07</v>
      </c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</row>
    <row r="685" customFormat="false" ht="15" hidden="false" customHeight="false" outlineLevel="0" collapsed="false">
      <c r="A685" s="21" t="n">
        <v>661</v>
      </c>
      <c r="B685" s="27" t="n">
        <v>0.907689599203877</v>
      </c>
      <c r="C685" s="9" t="n">
        <f aca="false">IF(B685&lt;$B$6,1,0)</f>
        <v>0</v>
      </c>
      <c r="D685" s="9" t="n">
        <f aca="false">$B$7*$B$8*C685</f>
        <v>0</v>
      </c>
      <c r="E685" s="24" t="n">
        <f aca="false">(1-C685)*$B$9-C685*$B$8</f>
        <v>0.07</v>
      </c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</row>
    <row r="686" customFormat="false" ht="15" hidden="false" customHeight="false" outlineLevel="0" collapsed="false">
      <c r="A686" s="21" t="n">
        <v>662</v>
      </c>
      <c r="B686" s="27" t="n">
        <v>0.265989030362107</v>
      </c>
      <c r="C686" s="9" t="n">
        <f aca="false">IF(B686&lt;$B$6,1,0)</f>
        <v>0</v>
      </c>
      <c r="D686" s="9" t="n">
        <f aca="false">$B$7*$B$8*C686</f>
        <v>0</v>
      </c>
      <c r="E686" s="24" t="n">
        <f aca="false">(1-C686)*$B$9-C686*$B$8</f>
        <v>0.07</v>
      </c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</row>
    <row r="687" customFormat="false" ht="15" hidden="false" customHeight="false" outlineLevel="0" collapsed="false">
      <c r="A687" s="21" t="n">
        <v>663</v>
      </c>
      <c r="B687" s="27" t="n">
        <v>0.626637682667933</v>
      </c>
      <c r="C687" s="9" t="n">
        <f aca="false">IF(B687&lt;$B$6,1,0)</f>
        <v>0</v>
      </c>
      <c r="D687" s="9" t="n">
        <f aca="false">$B$7*$B$8*C687</f>
        <v>0</v>
      </c>
      <c r="E687" s="24" t="n">
        <f aca="false">(1-C687)*$B$9-C687*$B$8</f>
        <v>0.07</v>
      </c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</row>
    <row r="688" customFormat="false" ht="15" hidden="false" customHeight="false" outlineLevel="0" collapsed="false">
      <c r="A688" s="21" t="n">
        <v>664</v>
      </c>
      <c r="B688" s="27" t="n">
        <v>0.324617038597353</v>
      </c>
      <c r="C688" s="9" t="n">
        <f aca="false">IF(B688&lt;$B$6,1,0)</f>
        <v>0</v>
      </c>
      <c r="D688" s="9" t="n">
        <f aca="false">$B$7*$B$8*C688</f>
        <v>0</v>
      </c>
      <c r="E688" s="24" t="n">
        <f aca="false">(1-C688)*$B$9-C688*$B$8</f>
        <v>0.07</v>
      </c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</row>
    <row r="689" customFormat="false" ht="15" hidden="false" customHeight="false" outlineLevel="0" collapsed="false">
      <c r="A689" s="21" t="n">
        <v>665</v>
      </c>
      <c r="B689" s="27" t="n">
        <v>0.412045455421321</v>
      </c>
      <c r="C689" s="9" t="n">
        <f aca="false">IF(B689&lt;$B$6,1,0)</f>
        <v>0</v>
      </c>
      <c r="D689" s="9" t="n">
        <f aca="false">$B$7*$B$8*C689</f>
        <v>0</v>
      </c>
      <c r="E689" s="24" t="n">
        <f aca="false">(1-C689)*$B$9-C689*$B$8</f>
        <v>0.07</v>
      </c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</row>
    <row r="690" customFormat="false" ht="15" hidden="false" customHeight="false" outlineLevel="0" collapsed="false">
      <c r="A690" s="21" t="n">
        <v>666</v>
      </c>
      <c r="B690" s="27" t="n">
        <v>0.197559371241368</v>
      </c>
      <c r="C690" s="9" t="n">
        <f aca="false">IF(B690&lt;$B$6,1,0)</f>
        <v>0</v>
      </c>
      <c r="D690" s="9" t="n">
        <f aca="false">$B$7*$B$8*C690</f>
        <v>0</v>
      </c>
      <c r="E690" s="24" t="n">
        <f aca="false">(1-C690)*$B$9-C690*$B$8</f>
        <v>0.07</v>
      </c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</row>
    <row r="691" customFormat="false" ht="15" hidden="false" customHeight="false" outlineLevel="0" collapsed="false">
      <c r="A691" s="21" t="n">
        <v>667</v>
      </c>
      <c r="B691" s="27" t="n">
        <v>0.748289735405706</v>
      </c>
      <c r="C691" s="9" t="n">
        <f aca="false">IF(B691&lt;$B$6,1,0)</f>
        <v>0</v>
      </c>
      <c r="D691" s="9" t="n">
        <f aca="false">$B$7*$B$8*C691</f>
        <v>0</v>
      </c>
      <c r="E691" s="24" t="n">
        <f aca="false">(1-C691)*$B$9-C691*$B$8</f>
        <v>0.07</v>
      </c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</row>
    <row r="692" customFormat="false" ht="15" hidden="false" customHeight="false" outlineLevel="0" collapsed="false">
      <c r="A692" s="21" t="n">
        <v>668</v>
      </c>
      <c r="B692" s="27" t="n">
        <v>0.207700379309244</v>
      </c>
      <c r="C692" s="9" t="n">
        <f aca="false">IF(B692&lt;$B$6,1,0)</f>
        <v>0</v>
      </c>
      <c r="D692" s="9" t="n">
        <f aca="false">$B$7*$B$8*C692</f>
        <v>0</v>
      </c>
      <c r="E692" s="24" t="n">
        <f aca="false">(1-C692)*$B$9-C692*$B$8</f>
        <v>0.07</v>
      </c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</row>
    <row r="693" customFormat="false" ht="15" hidden="false" customHeight="false" outlineLevel="0" collapsed="false">
      <c r="A693" s="21" t="n">
        <v>669</v>
      </c>
      <c r="B693" s="27" t="n">
        <v>0.709743916871958</v>
      </c>
      <c r="C693" s="9" t="n">
        <f aca="false">IF(B693&lt;$B$6,1,0)</f>
        <v>0</v>
      </c>
      <c r="D693" s="9" t="n">
        <f aca="false">$B$7*$B$8*C693</f>
        <v>0</v>
      </c>
      <c r="E693" s="24" t="n">
        <f aca="false">(1-C693)*$B$9-C693*$B$8</f>
        <v>0.07</v>
      </c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</row>
    <row r="694" customFormat="false" ht="15" hidden="false" customHeight="false" outlineLevel="0" collapsed="false">
      <c r="A694" s="21" t="n">
        <v>670</v>
      </c>
      <c r="B694" s="27" t="n">
        <v>0.729105491773225</v>
      </c>
      <c r="C694" s="9" t="n">
        <f aca="false">IF(B694&lt;$B$6,1,0)</f>
        <v>0</v>
      </c>
      <c r="D694" s="9" t="n">
        <f aca="false">$B$7*$B$8*C694</f>
        <v>0</v>
      </c>
      <c r="E694" s="24" t="n">
        <f aca="false">(1-C694)*$B$9-C694*$B$8</f>
        <v>0.07</v>
      </c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</row>
    <row r="695" customFormat="false" ht="15" hidden="false" customHeight="false" outlineLevel="0" collapsed="false">
      <c r="A695" s="21" t="n">
        <v>671</v>
      </c>
      <c r="B695" s="27" t="n">
        <v>0.554568024701439</v>
      </c>
      <c r="C695" s="9" t="n">
        <f aca="false">IF(B695&lt;$B$6,1,0)</f>
        <v>0</v>
      </c>
      <c r="D695" s="9" t="n">
        <f aca="false">$B$7*$B$8*C695</f>
        <v>0</v>
      </c>
      <c r="E695" s="24" t="n">
        <f aca="false">(1-C695)*$B$9-C695*$B$8</f>
        <v>0.07</v>
      </c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</row>
    <row r="696" customFormat="false" ht="15" hidden="false" customHeight="false" outlineLevel="0" collapsed="false">
      <c r="A696" s="21" t="n">
        <v>672</v>
      </c>
      <c r="B696" s="27" t="n">
        <v>0.577190359239467</v>
      </c>
      <c r="C696" s="9" t="n">
        <f aca="false">IF(B696&lt;$B$6,1,0)</f>
        <v>0</v>
      </c>
      <c r="D696" s="9" t="n">
        <f aca="false">$B$7*$B$8*C696</f>
        <v>0</v>
      </c>
      <c r="E696" s="24" t="n">
        <f aca="false">(1-C696)*$B$9-C696*$B$8</f>
        <v>0.07</v>
      </c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</row>
    <row r="697" customFormat="false" ht="15" hidden="false" customHeight="false" outlineLevel="0" collapsed="false">
      <c r="A697" s="21" t="n">
        <v>673</v>
      </c>
      <c r="B697" s="27" t="n">
        <v>0.0185872697038576</v>
      </c>
      <c r="C697" s="9" t="n">
        <f aca="false">IF(B697&lt;$B$6,1,0)</f>
        <v>1</v>
      </c>
      <c r="D697" s="9" t="n">
        <f aca="false">$B$7*$B$8*C697</f>
        <v>60</v>
      </c>
      <c r="E697" s="24" t="n">
        <f aca="false">(1-C697)*$B$9-C697*$B$8</f>
        <v>-0.6</v>
      </c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</row>
    <row r="698" customFormat="false" ht="15" hidden="false" customHeight="false" outlineLevel="0" collapsed="false">
      <c r="A698" s="21" t="n">
        <v>674</v>
      </c>
      <c r="B698" s="27" t="n">
        <v>0.210978010320105</v>
      </c>
      <c r="C698" s="9" t="n">
        <f aca="false">IF(B698&lt;$B$6,1,0)</f>
        <v>0</v>
      </c>
      <c r="D698" s="9" t="n">
        <f aca="false">$B$7*$B$8*C698</f>
        <v>0</v>
      </c>
      <c r="E698" s="24" t="n">
        <f aca="false">(1-C698)*$B$9-C698*$B$8</f>
        <v>0.07</v>
      </c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</row>
    <row r="699" customFormat="false" ht="15" hidden="false" customHeight="false" outlineLevel="0" collapsed="false">
      <c r="A699" s="21" t="n">
        <v>675</v>
      </c>
      <c r="B699" s="27" t="n">
        <v>0.40850226895418</v>
      </c>
      <c r="C699" s="9" t="n">
        <f aca="false">IF(B699&lt;$B$6,1,0)</f>
        <v>0</v>
      </c>
      <c r="D699" s="9" t="n">
        <f aca="false">$B$7*$B$8*C699</f>
        <v>0</v>
      </c>
      <c r="E699" s="24" t="n">
        <f aca="false">(1-C699)*$B$9-C699*$B$8</f>
        <v>0.07</v>
      </c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</row>
    <row r="700" customFormat="false" ht="15" hidden="false" customHeight="false" outlineLevel="0" collapsed="false">
      <c r="A700" s="21" t="n">
        <v>676</v>
      </c>
      <c r="B700" s="27" t="n">
        <v>0.475105153513141</v>
      </c>
      <c r="C700" s="9" t="n">
        <f aca="false">IF(B700&lt;$B$6,1,0)</f>
        <v>0</v>
      </c>
      <c r="D700" s="9" t="n">
        <f aca="false">$B$7*$B$8*C700</f>
        <v>0</v>
      </c>
      <c r="E700" s="24" t="n">
        <f aca="false">(1-C700)*$B$9-C700*$B$8</f>
        <v>0.07</v>
      </c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</row>
    <row r="701" customFormat="false" ht="15" hidden="false" customHeight="false" outlineLevel="0" collapsed="false">
      <c r="A701" s="21" t="n">
        <v>677</v>
      </c>
      <c r="B701" s="27" t="n">
        <v>0.641525657731108</v>
      </c>
      <c r="C701" s="9" t="n">
        <f aca="false">IF(B701&lt;$B$6,1,0)</f>
        <v>0</v>
      </c>
      <c r="D701" s="9" t="n">
        <f aca="false">$B$7*$B$8*C701</f>
        <v>0</v>
      </c>
      <c r="E701" s="24" t="n">
        <f aca="false">(1-C701)*$B$9-C701*$B$8</f>
        <v>0.07</v>
      </c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</row>
    <row r="702" customFormat="false" ht="15" hidden="false" customHeight="false" outlineLevel="0" collapsed="false">
      <c r="A702" s="21" t="n">
        <v>678</v>
      </c>
      <c r="B702" s="27" t="n">
        <v>0.731309069902636</v>
      </c>
      <c r="C702" s="9" t="n">
        <f aca="false">IF(B702&lt;$B$6,1,0)</f>
        <v>0</v>
      </c>
      <c r="D702" s="9" t="n">
        <f aca="false">$B$7*$B$8*C702</f>
        <v>0</v>
      </c>
      <c r="E702" s="24" t="n">
        <f aca="false">(1-C702)*$B$9-C702*$B$8</f>
        <v>0.07</v>
      </c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</row>
    <row r="703" customFormat="false" ht="15" hidden="false" customHeight="false" outlineLevel="0" collapsed="false">
      <c r="A703" s="21" t="n">
        <v>679</v>
      </c>
      <c r="B703" s="27" t="n">
        <v>0.465453882119618</v>
      </c>
      <c r="C703" s="9" t="n">
        <f aca="false">IF(B703&lt;$B$6,1,0)</f>
        <v>0</v>
      </c>
      <c r="D703" s="9" t="n">
        <f aca="false">$B$7*$B$8*C703</f>
        <v>0</v>
      </c>
      <c r="E703" s="24" t="n">
        <f aca="false">(1-C703)*$B$9-C703*$B$8</f>
        <v>0.07</v>
      </c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</row>
    <row r="704" customFormat="false" ht="15" hidden="false" customHeight="false" outlineLevel="0" collapsed="false">
      <c r="A704" s="21" t="n">
        <v>680</v>
      </c>
      <c r="B704" s="27" t="n">
        <v>0.859009354491718</v>
      </c>
      <c r="C704" s="9" t="n">
        <f aca="false">IF(B704&lt;$B$6,1,0)</f>
        <v>0</v>
      </c>
      <c r="D704" s="9" t="n">
        <f aca="false">$B$7*$B$8*C704</f>
        <v>0</v>
      </c>
      <c r="E704" s="24" t="n">
        <f aca="false">(1-C704)*$B$9-C704*$B$8</f>
        <v>0.07</v>
      </c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</row>
    <row r="705" customFormat="false" ht="15" hidden="false" customHeight="false" outlineLevel="0" collapsed="false">
      <c r="A705" s="21" t="n">
        <v>681</v>
      </c>
      <c r="B705" s="27" t="n">
        <v>0.781659523840062</v>
      </c>
      <c r="C705" s="9" t="n">
        <f aca="false">IF(B705&lt;$B$6,1,0)</f>
        <v>0</v>
      </c>
      <c r="D705" s="9" t="n">
        <f aca="false">$B$7*$B$8*C705</f>
        <v>0</v>
      </c>
      <c r="E705" s="24" t="n">
        <f aca="false">(1-C705)*$B$9-C705*$B$8</f>
        <v>0.07</v>
      </c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</row>
    <row r="706" customFormat="false" ht="15" hidden="false" customHeight="false" outlineLevel="0" collapsed="false">
      <c r="A706" s="21" t="n">
        <v>682</v>
      </c>
      <c r="B706" s="27" t="n">
        <v>0.0547940764809027</v>
      </c>
      <c r="C706" s="9" t="n">
        <f aca="false">IF(B706&lt;$B$6,1,0)</f>
        <v>0</v>
      </c>
      <c r="D706" s="9" t="n">
        <f aca="false">$B$7*$B$8*C706</f>
        <v>0</v>
      </c>
      <c r="E706" s="24" t="n">
        <f aca="false">(1-C706)*$B$9-C706*$B$8</f>
        <v>0.07</v>
      </c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</row>
    <row r="707" customFormat="false" ht="15" hidden="false" customHeight="false" outlineLevel="0" collapsed="false">
      <c r="A707" s="21" t="n">
        <v>683</v>
      </c>
      <c r="B707" s="27" t="n">
        <v>0.346028571366332</v>
      </c>
      <c r="C707" s="9" t="n">
        <f aca="false">IF(B707&lt;$B$6,1,0)</f>
        <v>0</v>
      </c>
      <c r="D707" s="9" t="n">
        <f aca="false">$B$7*$B$8*C707</f>
        <v>0</v>
      </c>
      <c r="E707" s="24" t="n">
        <f aca="false">(1-C707)*$B$9-C707*$B$8</f>
        <v>0.07</v>
      </c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</row>
    <row r="708" customFormat="false" ht="15" hidden="false" customHeight="false" outlineLevel="0" collapsed="false">
      <c r="A708" s="21" t="n">
        <v>684</v>
      </c>
      <c r="B708" s="27" t="n">
        <v>0.443627741304226</v>
      </c>
      <c r="C708" s="9" t="n">
        <f aca="false">IF(B708&lt;$B$6,1,0)</f>
        <v>0</v>
      </c>
      <c r="D708" s="9" t="n">
        <f aca="false">$B$7*$B$8*C708</f>
        <v>0</v>
      </c>
      <c r="E708" s="24" t="n">
        <f aca="false">(1-C708)*$B$9-C708*$B$8</f>
        <v>0.07</v>
      </c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</row>
    <row r="709" customFormat="false" ht="15" hidden="false" customHeight="false" outlineLevel="0" collapsed="false">
      <c r="A709" s="21" t="n">
        <v>685</v>
      </c>
      <c r="B709" s="27" t="n">
        <v>0.701968613895588</v>
      </c>
      <c r="C709" s="9" t="n">
        <f aca="false">IF(B709&lt;$B$6,1,0)</f>
        <v>0</v>
      </c>
      <c r="D709" s="9" t="n">
        <f aca="false">$B$7*$B$8*C709</f>
        <v>0</v>
      </c>
      <c r="E709" s="24" t="n">
        <f aca="false">(1-C709)*$B$9-C709*$B$8</f>
        <v>0.07</v>
      </c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</row>
    <row r="710" customFormat="false" ht="15" hidden="false" customHeight="false" outlineLevel="0" collapsed="false">
      <c r="A710" s="21" t="n">
        <v>686</v>
      </c>
      <c r="B710" s="27" t="n">
        <v>0.542918749735691</v>
      </c>
      <c r="C710" s="9" t="n">
        <f aca="false">IF(B710&lt;$B$6,1,0)</f>
        <v>0</v>
      </c>
      <c r="D710" s="9" t="n">
        <f aca="false">$B$7*$B$8*C710</f>
        <v>0</v>
      </c>
      <c r="E710" s="24" t="n">
        <f aca="false">(1-C710)*$B$9-C710*$B$8</f>
        <v>0.07</v>
      </c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</row>
    <row r="711" customFormat="false" ht="15" hidden="false" customHeight="false" outlineLevel="0" collapsed="false">
      <c r="A711" s="21" t="n">
        <v>687</v>
      </c>
      <c r="B711" s="27" t="n">
        <v>0.0677779972320423</v>
      </c>
      <c r="C711" s="9" t="n">
        <f aca="false">IF(B711&lt;$B$6,1,0)</f>
        <v>0</v>
      </c>
      <c r="D711" s="9" t="n">
        <f aca="false">$B$7*$B$8*C711</f>
        <v>0</v>
      </c>
      <c r="E711" s="24" t="n">
        <f aca="false">(1-C711)*$B$9-C711*$B$8</f>
        <v>0.07</v>
      </c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</row>
    <row r="712" customFormat="false" ht="15" hidden="false" customHeight="false" outlineLevel="0" collapsed="false">
      <c r="A712" s="21" t="n">
        <v>688</v>
      </c>
      <c r="B712" s="27" t="n">
        <v>0.406716861878522</v>
      </c>
      <c r="C712" s="9" t="n">
        <f aca="false">IF(B712&lt;$B$6,1,0)</f>
        <v>0</v>
      </c>
      <c r="D712" s="9" t="n">
        <f aca="false">$B$7*$B$8*C712</f>
        <v>0</v>
      </c>
      <c r="E712" s="24" t="n">
        <f aca="false">(1-C712)*$B$9-C712*$B$8</f>
        <v>0.07</v>
      </c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</row>
    <row r="713" customFormat="false" ht="15" hidden="false" customHeight="false" outlineLevel="0" collapsed="false">
      <c r="A713" s="21" t="n">
        <v>689</v>
      </c>
      <c r="B713" s="27" t="n">
        <v>0.620392543147318</v>
      </c>
      <c r="C713" s="9" t="n">
        <f aca="false">IF(B713&lt;$B$6,1,0)</f>
        <v>0</v>
      </c>
      <c r="D713" s="9" t="n">
        <f aca="false">$B$7*$B$8*C713</f>
        <v>0</v>
      </c>
      <c r="E713" s="24" t="n">
        <f aca="false">(1-C713)*$B$9-C713*$B$8</f>
        <v>0.07</v>
      </c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</row>
    <row r="714" customFormat="false" ht="15" hidden="false" customHeight="false" outlineLevel="0" collapsed="false">
      <c r="A714" s="21" t="n">
        <v>690</v>
      </c>
      <c r="B714" s="27" t="n">
        <v>0.133756486349739</v>
      </c>
      <c r="C714" s="9" t="n">
        <f aca="false">IF(B714&lt;$B$6,1,0)</f>
        <v>0</v>
      </c>
      <c r="D714" s="9" t="n">
        <f aca="false">$B$7*$B$8*C714</f>
        <v>0</v>
      </c>
      <c r="E714" s="24" t="n">
        <f aca="false">(1-C714)*$B$9-C714*$B$8</f>
        <v>0.07</v>
      </c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</row>
    <row r="715" customFormat="false" ht="15" hidden="false" customHeight="false" outlineLevel="0" collapsed="false">
      <c r="A715" s="21" t="n">
        <v>691</v>
      </c>
      <c r="B715" s="27" t="n">
        <v>0.251315496279858</v>
      </c>
      <c r="C715" s="9" t="n">
        <f aca="false">IF(B715&lt;$B$6,1,0)</f>
        <v>0</v>
      </c>
      <c r="D715" s="9" t="n">
        <f aca="false">$B$7*$B$8*C715</f>
        <v>0</v>
      </c>
      <c r="E715" s="24" t="n">
        <f aca="false">(1-C715)*$B$9-C715*$B$8</f>
        <v>0.07</v>
      </c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</row>
    <row r="716" customFormat="false" ht="15" hidden="false" customHeight="false" outlineLevel="0" collapsed="false">
      <c r="A716" s="21" t="n">
        <v>692</v>
      </c>
      <c r="B716" s="27" t="n">
        <v>0.162319427472539</v>
      </c>
      <c r="C716" s="9" t="n">
        <f aca="false">IF(B716&lt;$B$6,1,0)</f>
        <v>0</v>
      </c>
      <c r="D716" s="9" t="n">
        <f aca="false">$B$7*$B$8*C716</f>
        <v>0</v>
      </c>
      <c r="E716" s="24" t="n">
        <f aca="false">(1-C716)*$B$9-C716*$B$8</f>
        <v>0.07</v>
      </c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</row>
    <row r="717" customFormat="false" ht="15" hidden="false" customHeight="false" outlineLevel="0" collapsed="false">
      <c r="A717" s="21" t="n">
        <v>693</v>
      </c>
      <c r="B717" s="27" t="n">
        <v>0.980887925135903</v>
      </c>
      <c r="C717" s="9" t="n">
        <f aca="false">IF(B717&lt;$B$6,1,0)</f>
        <v>0</v>
      </c>
      <c r="D717" s="9" t="n">
        <f aca="false">$B$7*$B$8*C717</f>
        <v>0</v>
      </c>
      <c r="E717" s="24" t="n">
        <f aca="false">(1-C717)*$B$9-C717*$B$8</f>
        <v>0.07</v>
      </c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</row>
    <row r="718" customFormat="false" ht="15" hidden="false" customHeight="false" outlineLevel="0" collapsed="false">
      <c r="A718" s="21" t="n">
        <v>694</v>
      </c>
      <c r="B718" s="27" t="n">
        <v>0.709461035788991</v>
      </c>
      <c r="C718" s="9" t="n">
        <f aca="false">IF(B718&lt;$B$6,1,0)</f>
        <v>0</v>
      </c>
      <c r="D718" s="9" t="n">
        <f aca="false">$B$7*$B$8*C718</f>
        <v>0</v>
      </c>
      <c r="E718" s="24" t="n">
        <f aca="false">(1-C718)*$B$9-C718*$B$8</f>
        <v>0.07</v>
      </c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</row>
    <row r="719" customFormat="false" ht="15" hidden="false" customHeight="false" outlineLevel="0" collapsed="false">
      <c r="A719" s="21" t="n">
        <v>695</v>
      </c>
      <c r="B719" s="27" t="n">
        <v>0.866470866254531</v>
      </c>
      <c r="C719" s="9" t="n">
        <f aca="false">IF(B719&lt;$B$6,1,0)</f>
        <v>0</v>
      </c>
      <c r="D719" s="9" t="n">
        <f aca="false">$B$7*$B$8*C719</f>
        <v>0</v>
      </c>
      <c r="E719" s="24" t="n">
        <f aca="false">(1-C719)*$B$9-C719*$B$8</f>
        <v>0.07</v>
      </c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</row>
    <row r="720" customFormat="false" ht="15" hidden="false" customHeight="false" outlineLevel="0" collapsed="false">
      <c r="A720" s="21" t="n">
        <v>696</v>
      </c>
      <c r="B720" s="27" t="n">
        <v>0.654526519705541</v>
      </c>
      <c r="C720" s="9" t="n">
        <f aca="false">IF(B720&lt;$B$6,1,0)</f>
        <v>0</v>
      </c>
      <c r="D720" s="9" t="n">
        <f aca="false">$B$7*$B$8*C720</f>
        <v>0</v>
      </c>
      <c r="E720" s="24" t="n">
        <f aca="false">(1-C720)*$B$9-C720*$B$8</f>
        <v>0.07</v>
      </c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</row>
    <row r="721" customFormat="false" ht="15" hidden="false" customHeight="false" outlineLevel="0" collapsed="false">
      <c r="A721" s="21" t="n">
        <v>697</v>
      </c>
      <c r="B721" s="27" t="n">
        <v>0.991087063099258</v>
      </c>
      <c r="C721" s="9" t="n">
        <f aca="false">IF(B721&lt;$B$6,1,0)</f>
        <v>0</v>
      </c>
      <c r="D721" s="9" t="n">
        <f aca="false">$B$7*$B$8*C721</f>
        <v>0</v>
      </c>
      <c r="E721" s="24" t="n">
        <f aca="false">(1-C721)*$B$9-C721*$B$8</f>
        <v>0.07</v>
      </c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</row>
    <row r="722" customFormat="false" ht="15" hidden="false" customHeight="false" outlineLevel="0" collapsed="false">
      <c r="A722" s="21" t="n">
        <v>698</v>
      </c>
      <c r="B722" s="27" t="n">
        <v>0.42957948858384</v>
      </c>
      <c r="C722" s="9" t="n">
        <f aca="false">IF(B722&lt;$B$6,1,0)</f>
        <v>0</v>
      </c>
      <c r="D722" s="9" t="n">
        <f aca="false">$B$7*$B$8*C722</f>
        <v>0</v>
      </c>
      <c r="E722" s="24" t="n">
        <f aca="false">(1-C722)*$B$9-C722*$B$8</f>
        <v>0.07</v>
      </c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</row>
    <row r="723" customFormat="false" ht="15" hidden="false" customHeight="false" outlineLevel="0" collapsed="false">
      <c r="A723" s="21" t="n">
        <v>699</v>
      </c>
      <c r="B723" s="27" t="n">
        <v>0.0341092137387022</v>
      </c>
      <c r="C723" s="9" t="n">
        <f aca="false">IF(B723&lt;$B$6,1,0)</f>
        <v>0</v>
      </c>
      <c r="D723" s="9" t="n">
        <f aca="false">$B$7*$B$8*C723</f>
        <v>0</v>
      </c>
      <c r="E723" s="24" t="n">
        <f aca="false">(1-C723)*$B$9-C723*$B$8</f>
        <v>0.07</v>
      </c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</row>
    <row r="724" customFormat="false" ht="15" hidden="false" customHeight="false" outlineLevel="0" collapsed="false">
      <c r="A724" s="21" t="n">
        <v>700</v>
      </c>
      <c r="B724" s="27" t="n">
        <v>0.874872610089369</v>
      </c>
      <c r="C724" s="9" t="n">
        <f aca="false">IF(B724&lt;$B$6,1,0)</f>
        <v>0</v>
      </c>
      <c r="D724" s="9" t="n">
        <f aca="false">$B$7*$B$8*C724</f>
        <v>0</v>
      </c>
      <c r="E724" s="24" t="n">
        <f aca="false">(1-C724)*$B$9-C724*$B$8</f>
        <v>0.07</v>
      </c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</row>
    <row r="725" customFormat="false" ht="15" hidden="false" customHeight="false" outlineLevel="0" collapsed="false">
      <c r="A725" s="21" t="n">
        <v>701</v>
      </c>
      <c r="B725" s="27" t="n">
        <v>0.567183203878813</v>
      </c>
      <c r="C725" s="9" t="n">
        <f aca="false">IF(B725&lt;$B$6,1,0)</f>
        <v>0</v>
      </c>
      <c r="D725" s="9" t="n">
        <f aca="false">$B$7*$B$8*C725</f>
        <v>0</v>
      </c>
      <c r="E725" s="24" t="n">
        <f aca="false">(1-C725)*$B$9-C725*$B$8</f>
        <v>0.07</v>
      </c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</row>
    <row r="726" customFormat="false" ht="15" hidden="false" customHeight="false" outlineLevel="0" collapsed="false">
      <c r="A726" s="21" t="n">
        <v>702</v>
      </c>
      <c r="B726" s="27" t="n">
        <v>0.858310577110387</v>
      </c>
      <c r="C726" s="9" t="n">
        <f aca="false">IF(B726&lt;$B$6,1,0)</f>
        <v>0</v>
      </c>
      <c r="D726" s="9" t="n">
        <f aca="false">$B$7*$B$8*C726</f>
        <v>0</v>
      </c>
      <c r="E726" s="24" t="n">
        <f aca="false">(1-C726)*$B$9-C726*$B$8</f>
        <v>0.07</v>
      </c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</row>
    <row r="727" customFormat="false" ht="15" hidden="false" customHeight="false" outlineLevel="0" collapsed="false">
      <c r="A727" s="21" t="n">
        <v>703</v>
      </c>
      <c r="B727" s="27" t="n">
        <v>0.649238864309155</v>
      </c>
      <c r="C727" s="9" t="n">
        <f aca="false">IF(B727&lt;$B$6,1,0)</f>
        <v>0</v>
      </c>
      <c r="D727" s="9" t="n">
        <f aca="false">$B$7*$B$8*C727</f>
        <v>0</v>
      </c>
      <c r="E727" s="24" t="n">
        <f aca="false">(1-C727)*$B$9-C727*$B$8</f>
        <v>0.07</v>
      </c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</row>
    <row r="728" customFormat="false" ht="15" hidden="false" customHeight="false" outlineLevel="0" collapsed="false">
      <c r="A728" s="21" t="n">
        <v>704</v>
      </c>
      <c r="B728" s="27" t="n">
        <v>0.556488392059691</v>
      </c>
      <c r="C728" s="9" t="n">
        <f aca="false">IF(B728&lt;$B$6,1,0)</f>
        <v>0</v>
      </c>
      <c r="D728" s="9" t="n">
        <f aca="false">$B$7*$B$8*C728</f>
        <v>0</v>
      </c>
      <c r="E728" s="24" t="n">
        <f aca="false">(1-C728)*$B$9-C728*$B$8</f>
        <v>0.07</v>
      </c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</row>
    <row r="729" customFormat="false" ht="15" hidden="false" customHeight="false" outlineLevel="0" collapsed="false">
      <c r="A729" s="21" t="n">
        <v>705</v>
      </c>
      <c r="B729" s="27" t="n">
        <v>0.0766673543257639</v>
      </c>
      <c r="C729" s="9" t="n">
        <f aca="false">IF(B729&lt;$B$6,1,0)</f>
        <v>0</v>
      </c>
      <c r="D729" s="9" t="n">
        <f aca="false">$B$7*$B$8*C729</f>
        <v>0</v>
      </c>
      <c r="E729" s="24" t="n">
        <f aca="false">(1-C729)*$B$9-C729*$B$8</f>
        <v>0.07</v>
      </c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</row>
    <row r="730" customFormat="false" ht="15" hidden="false" customHeight="false" outlineLevel="0" collapsed="false">
      <c r="A730" s="21" t="n">
        <v>706</v>
      </c>
      <c r="B730" s="27" t="n">
        <v>0.963833288871683</v>
      </c>
      <c r="C730" s="9" t="n">
        <f aca="false">IF(B730&lt;$B$6,1,0)</f>
        <v>0</v>
      </c>
      <c r="D730" s="9" t="n">
        <f aca="false">$B$7*$B$8*C730</f>
        <v>0</v>
      </c>
      <c r="E730" s="24" t="n">
        <f aca="false">(1-C730)*$B$9-C730*$B$8</f>
        <v>0.07</v>
      </c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</row>
    <row r="731" customFormat="false" ht="15" hidden="false" customHeight="false" outlineLevel="0" collapsed="false">
      <c r="A731" s="21" t="n">
        <v>707</v>
      </c>
      <c r="B731" s="27" t="n">
        <v>0.84103333519306</v>
      </c>
      <c r="C731" s="9" t="n">
        <f aca="false">IF(B731&lt;$B$6,1,0)</f>
        <v>0</v>
      </c>
      <c r="D731" s="9" t="n">
        <f aca="false">$B$7*$B$8*C731</f>
        <v>0</v>
      </c>
      <c r="E731" s="24" t="n">
        <f aca="false">(1-C731)*$B$9-C731*$B$8</f>
        <v>0.07</v>
      </c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</row>
    <row r="732" customFormat="false" ht="15" hidden="false" customHeight="false" outlineLevel="0" collapsed="false">
      <c r="A732" s="21" t="n">
        <v>708</v>
      </c>
      <c r="B732" s="27" t="n">
        <v>0.248136425507255</v>
      </c>
      <c r="C732" s="9" t="n">
        <f aca="false">IF(B732&lt;$B$6,1,0)</f>
        <v>0</v>
      </c>
      <c r="D732" s="9" t="n">
        <f aca="false">$B$7*$B$8*C732</f>
        <v>0</v>
      </c>
      <c r="E732" s="24" t="n">
        <f aca="false">(1-C732)*$B$9-C732*$B$8</f>
        <v>0.07</v>
      </c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</row>
    <row r="733" customFormat="false" ht="15" hidden="false" customHeight="false" outlineLevel="0" collapsed="false">
      <c r="A733" s="21" t="n">
        <v>709</v>
      </c>
      <c r="B733" s="27" t="n">
        <v>0.519541660207324</v>
      </c>
      <c r="C733" s="9" t="n">
        <f aca="false">IF(B733&lt;$B$6,1,0)</f>
        <v>0</v>
      </c>
      <c r="D733" s="9" t="n">
        <f aca="false">$B$7*$B$8*C733</f>
        <v>0</v>
      </c>
      <c r="E733" s="24" t="n">
        <f aca="false">(1-C733)*$B$9-C733*$B$8</f>
        <v>0.07</v>
      </c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</row>
    <row r="734" customFormat="false" ht="15" hidden="false" customHeight="false" outlineLevel="0" collapsed="false">
      <c r="A734" s="21" t="n">
        <v>710</v>
      </c>
      <c r="B734" s="27" t="n">
        <v>0.317830792278983</v>
      </c>
      <c r="C734" s="9" t="n">
        <f aca="false">IF(B734&lt;$B$6,1,0)</f>
        <v>0</v>
      </c>
      <c r="D734" s="9" t="n">
        <f aca="false">$B$7*$B$8*C734</f>
        <v>0</v>
      </c>
      <c r="E734" s="24" t="n">
        <f aca="false">(1-C734)*$B$9-C734*$B$8</f>
        <v>0.07</v>
      </c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</row>
    <row r="735" customFormat="false" ht="15" hidden="false" customHeight="false" outlineLevel="0" collapsed="false">
      <c r="A735" s="21" t="n">
        <v>711</v>
      </c>
      <c r="B735" s="27" t="n">
        <v>0.535392370424233</v>
      </c>
      <c r="C735" s="9" t="n">
        <f aca="false">IF(B735&lt;$B$6,1,0)</f>
        <v>0</v>
      </c>
      <c r="D735" s="9" t="n">
        <f aca="false">$B$7*$B$8*C735</f>
        <v>0</v>
      </c>
      <c r="E735" s="24" t="n">
        <f aca="false">(1-C735)*$B$9-C735*$B$8</f>
        <v>0.07</v>
      </c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</row>
    <row r="736" customFormat="false" ht="15" hidden="false" customHeight="false" outlineLevel="0" collapsed="false">
      <c r="A736" s="21" t="n">
        <v>712</v>
      </c>
      <c r="B736" s="27" t="n">
        <v>0.221254593809135</v>
      </c>
      <c r="C736" s="9" t="n">
        <f aca="false">IF(B736&lt;$B$6,1,0)</f>
        <v>0</v>
      </c>
      <c r="D736" s="9" t="n">
        <f aca="false">$B$7*$B$8*C736</f>
        <v>0</v>
      </c>
      <c r="E736" s="24" t="n">
        <f aca="false">(1-C736)*$B$9-C736*$B$8</f>
        <v>0.07</v>
      </c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</row>
    <row r="737" customFormat="false" ht="15" hidden="false" customHeight="false" outlineLevel="0" collapsed="false">
      <c r="A737" s="21" t="n">
        <v>713</v>
      </c>
      <c r="B737" s="27" t="n">
        <v>0.0386343476129696</v>
      </c>
      <c r="C737" s="9" t="n">
        <f aca="false">IF(B737&lt;$B$6,1,0)</f>
        <v>0</v>
      </c>
      <c r="D737" s="9" t="n">
        <f aca="false">$B$7*$B$8*C737</f>
        <v>0</v>
      </c>
      <c r="E737" s="24" t="n">
        <f aca="false">(1-C737)*$B$9-C737*$B$8</f>
        <v>0.07</v>
      </c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</row>
    <row r="738" customFormat="false" ht="15" hidden="false" customHeight="false" outlineLevel="0" collapsed="false">
      <c r="A738" s="21" t="n">
        <v>714</v>
      </c>
      <c r="B738" s="27" t="n">
        <v>0.073334674932994</v>
      </c>
      <c r="C738" s="9" t="n">
        <f aca="false">IF(B738&lt;$B$6,1,0)</f>
        <v>0</v>
      </c>
      <c r="D738" s="9" t="n">
        <f aca="false">$B$7*$B$8*C738</f>
        <v>0</v>
      </c>
      <c r="E738" s="24" t="n">
        <f aca="false">(1-C738)*$B$9-C738*$B$8</f>
        <v>0.07</v>
      </c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</row>
    <row r="739" customFormat="false" ht="15" hidden="false" customHeight="false" outlineLevel="0" collapsed="false">
      <c r="A739" s="21" t="n">
        <v>715</v>
      </c>
      <c r="B739" s="27" t="n">
        <v>0.635667038499378</v>
      </c>
      <c r="C739" s="9" t="n">
        <f aca="false">IF(B739&lt;$B$6,1,0)</f>
        <v>0</v>
      </c>
      <c r="D739" s="9" t="n">
        <f aca="false">$B$7*$B$8*C739</f>
        <v>0</v>
      </c>
      <c r="E739" s="24" t="n">
        <f aca="false">(1-C739)*$B$9-C739*$B$8</f>
        <v>0.07</v>
      </c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</row>
    <row r="740" customFormat="false" ht="15" hidden="false" customHeight="false" outlineLevel="0" collapsed="false">
      <c r="A740" s="21" t="n">
        <v>716</v>
      </c>
      <c r="B740" s="27" t="n">
        <v>0.913132373359986</v>
      </c>
      <c r="C740" s="9" t="n">
        <f aca="false">IF(B740&lt;$B$6,1,0)</f>
        <v>0</v>
      </c>
      <c r="D740" s="9" t="n">
        <f aca="false">$B$7*$B$8*C740</f>
        <v>0</v>
      </c>
      <c r="E740" s="24" t="n">
        <f aca="false">(1-C740)*$B$9-C740*$B$8</f>
        <v>0.07</v>
      </c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</row>
    <row r="741" customFormat="false" ht="15" hidden="false" customHeight="false" outlineLevel="0" collapsed="false">
      <c r="A741" s="21" t="n">
        <v>717</v>
      </c>
      <c r="B741" s="27" t="n">
        <v>0.899641226860695</v>
      </c>
      <c r="C741" s="9" t="n">
        <f aca="false">IF(B741&lt;$B$6,1,0)</f>
        <v>0</v>
      </c>
      <c r="D741" s="9" t="n">
        <f aca="false">$B$7*$B$8*C741</f>
        <v>0</v>
      </c>
      <c r="E741" s="24" t="n">
        <f aca="false">(1-C741)*$B$9-C741*$B$8</f>
        <v>0.07</v>
      </c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</row>
    <row r="742" customFormat="false" ht="15" hidden="false" customHeight="false" outlineLevel="0" collapsed="false">
      <c r="A742" s="21" t="n">
        <v>718</v>
      </c>
      <c r="B742" s="27" t="n">
        <v>0.549014494405128</v>
      </c>
      <c r="C742" s="9" t="n">
        <f aca="false">IF(B742&lt;$B$6,1,0)</f>
        <v>0</v>
      </c>
      <c r="D742" s="9" t="n">
        <f aca="false">$B$7*$B$8*C742</f>
        <v>0</v>
      </c>
      <c r="E742" s="24" t="n">
        <f aca="false">(1-C742)*$B$9-C742*$B$8</f>
        <v>0.07</v>
      </c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</row>
    <row r="743" customFormat="false" ht="15" hidden="false" customHeight="false" outlineLevel="0" collapsed="false">
      <c r="A743" s="21" t="n">
        <v>719</v>
      </c>
      <c r="B743" s="27" t="n">
        <v>0.587173892534338</v>
      </c>
      <c r="C743" s="9" t="n">
        <f aca="false">IF(B743&lt;$B$6,1,0)</f>
        <v>0</v>
      </c>
      <c r="D743" s="9" t="n">
        <f aca="false">$B$7*$B$8*C743</f>
        <v>0</v>
      </c>
      <c r="E743" s="24" t="n">
        <f aca="false">(1-C743)*$B$9-C743*$B$8</f>
        <v>0.07</v>
      </c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</row>
    <row r="744" customFormat="false" ht="15" hidden="false" customHeight="false" outlineLevel="0" collapsed="false">
      <c r="A744" s="21" t="n">
        <v>720</v>
      </c>
      <c r="B744" s="27" t="n">
        <v>0.859344915603288</v>
      </c>
      <c r="C744" s="9" t="n">
        <f aca="false">IF(B744&lt;$B$6,1,0)</f>
        <v>0</v>
      </c>
      <c r="D744" s="9" t="n">
        <f aca="false">$B$7*$B$8*C744</f>
        <v>0</v>
      </c>
      <c r="E744" s="24" t="n">
        <f aca="false">(1-C744)*$B$9-C744*$B$8</f>
        <v>0.07</v>
      </c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</row>
    <row r="745" customFormat="false" ht="15" hidden="false" customHeight="false" outlineLevel="0" collapsed="false">
      <c r="A745" s="21" t="n">
        <v>721</v>
      </c>
      <c r="B745" s="27" t="n">
        <v>0.331518758903258</v>
      </c>
      <c r="C745" s="9" t="n">
        <f aca="false">IF(B745&lt;$B$6,1,0)</f>
        <v>0</v>
      </c>
      <c r="D745" s="9" t="n">
        <f aca="false">$B$7*$B$8*C745</f>
        <v>0</v>
      </c>
      <c r="E745" s="24" t="n">
        <f aca="false">(1-C745)*$B$9-C745*$B$8</f>
        <v>0.07</v>
      </c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</row>
    <row r="746" customFormat="false" ht="15" hidden="false" customHeight="false" outlineLevel="0" collapsed="false">
      <c r="A746" s="21" t="n">
        <v>722</v>
      </c>
      <c r="B746" s="27" t="n">
        <v>0.498037641518749</v>
      </c>
      <c r="C746" s="9" t="n">
        <f aca="false">IF(B746&lt;$B$6,1,0)</f>
        <v>0</v>
      </c>
      <c r="D746" s="9" t="n">
        <f aca="false">$B$7*$B$8*C746</f>
        <v>0</v>
      </c>
      <c r="E746" s="24" t="n">
        <f aca="false">(1-C746)*$B$9-C746*$B$8</f>
        <v>0.07</v>
      </c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</row>
    <row r="747" customFormat="false" ht="15" hidden="false" customHeight="false" outlineLevel="0" collapsed="false">
      <c r="A747" s="21" t="n">
        <v>723</v>
      </c>
      <c r="B747" s="27" t="n">
        <v>0.34112319292035</v>
      </c>
      <c r="C747" s="9" t="n">
        <f aca="false">IF(B747&lt;$B$6,1,0)</f>
        <v>0</v>
      </c>
      <c r="D747" s="9" t="n">
        <f aca="false">$B$7*$B$8*C747</f>
        <v>0</v>
      </c>
      <c r="E747" s="24" t="n">
        <f aca="false">(1-C747)*$B$9-C747*$B$8</f>
        <v>0.07</v>
      </c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</row>
    <row r="748" customFormat="false" ht="15" hidden="false" customHeight="false" outlineLevel="0" collapsed="false">
      <c r="A748" s="21" t="n">
        <v>724</v>
      </c>
      <c r="B748" s="27" t="n">
        <v>0.3185699415626</v>
      </c>
      <c r="C748" s="9" t="n">
        <f aca="false">IF(B748&lt;$B$6,1,0)</f>
        <v>0</v>
      </c>
      <c r="D748" s="9" t="n">
        <f aca="false">$B$7*$B$8*C748</f>
        <v>0</v>
      </c>
      <c r="E748" s="24" t="n">
        <f aca="false">(1-C748)*$B$9-C748*$B$8</f>
        <v>0.07</v>
      </c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</row>
    <row r="749" customFormat="false" ht="15" hidden="false" customHeight="false" outlineLevel="0" collapsed="false">
      <c r="A749" s="21" t="n">
        <v>725</v>
      </c>
      <c r="B749" s="27" t="n">
        <v>0.867853684234433</v>
      </c>
      <c r="C749" s="9" t="n">
        <f aca="false">IF(B749&lt;$B$6,1,0)</f>
        <v>0</v>
      </c>
      <c r="D749" s="9" t="n">
        <f aca="false">$B$7*$B$8*C749</f>
        <v>0</v>
      </c>
      <c r="E749" s="24" t="n">
        <f aca="false">(1-C749)*$B$9-C749*$B$8</f>
        <v>0.07</v>
      </c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</row>
    <row r="750" customFormat="false" ht="15" hidden="false" customHeight="false" outlineLevel="0" collapsed="false">
      <c r="A750" s="21" t="n">
        <v>726</v>
      </c>
      <c r="B750" s="27" t="n">
        <v>0.389624516130425</v>
      </c>
      <c r="C750" s="9" t="n">
        <f aca="false">IF(B750&lt;$B$6,1,0)</f>
        <v>0</v>
      </c>
      <c r="D750" s="9" t="n">
        <f aca="false">$B$7*$B$8*C750</f>
        <v>0</v>
      </c>
      <c r="E750" s="24" t="n">
        <f aca="false">(1-C750)*$B$9-C750*$B$8</f>
        <v>0.07</v>
      </c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</row>
    <row r="751" customFormat="false" ht="15" hidden="false" customHeight="false" outlineLevel="0" collapsed="false">
      <c r="A751" s="21" t="n">
        <v>727</v>
      </c>
      <c r="B751" s="27" t="n">
        <v>0.983586192480288</v>
      </c>
      <c r="C751" s="9" t="n">
        <f aca="false">IF(B751&lt;$B$6,1,0)</f>
        <v>0</v>
      </c>
      <c r="D751" s="9" t="n">
        <f aca="false">$B$7*$B$8*C751</f>
        <v>0</v>
      </c>
      <c r="E751" s="24" t="n">
        <f aca="false">(1-C751)*$B$9-C751*$B$8</f>
        <v>0.07</v>
      </c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</row>
    <row r="752" customFormat="false" ht="15" hidden="false" customHeight="false" outlineLevel="0" collapsed="false">
      <c r="A752" s="21" t="n">
        <v>728</v>
      </c>
      <c r="B752" s="27" t="n">
        <v>0.0429124488728121</v>
      </c>
      <c r="C752" s="9" t="n">
        <f aca="false">IF(B752&lt;$B$6,1,0)</f>
        <v>0</v>
      </c>
      <c r="D752" s="9" t="n">
        <f aca="false">$B$7*$B$8*C752</f>
        <v>0</v>
      </c>
      <c r="E752" s="24" t="n">
        <f aca="false">(1-C752)*$B$9-C752*$B$8</f>
        <v>0.07</v>
      </c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</row>
    <row r="753" customFormat="false" ht="15" hidden="false" customHeight="false" outlineLevel="0" collapsed="false">
      <c r="A753" s="21" t="n">
        <v>729</v>
      </c>
      <c r="B753" s="27" t="n">
        <v>0.0798342142952606</v>
      </c>
      <c r="C753" s="9" t="n">
        <f aca="false">IF(B753&lt;$B$6,1,0)</f>
        <v>0</v>
      </c>
      <c r="D753" s="9" t="n">
        <f aca="false">$B$7*$B$8*C753</f>
        <v>0</v>
      </c>
      <c r="E753" s="24" t="n">
        <f aca="false">(1-C753)*$B$9-C753*$B$8</f>
        <v>0.07</v>
      </c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</row>
    <row r="754" customFormat="false" ht="15" hidden="false" customHeight="false" outlineLevel="0" collapsed="false">
      <c r="A754" s="21" t="n">
        <v>730</v>
      </c>
      <c r="B754" s="27" t="n">
        <v>0.281424015411176</v>
      </c>
      <c r="C754" s="9" t="n">
        <f aca="false">IF(B754&lt;$B$6,1,0)</f>
        <v>0</v>
      </c>
      <c r="D754" s="9" t="n">
        <f aca="false">$B$7*$B$8*C754</f>
        <v>0</v>
      </c>
      <c r="E754" s="24" t="n">
        <f aca="false">(1-C754)*$B$9-C754*$B$8</f>
        <v>0.07</v>
      </c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</row>
    <row r="755" customFormat="false" ht="15" hidden="false" customHeight="false" outlineLevel="0" collapsed="false">
      <c r="A755" s="21" t="n">
        <v>731</v>
      </c>
      <c r="B755" s="27" t="n">
        <v>0.545126484124921</v>
      </c>
      <c r="C755" s="9" t="n">
        <f aca="false">IF(B755&lt;$B$6,1,0)</f>
        <v>0</v>
      </c>
      <c r="D755" s="9" t="n">
        <f aca="false">$B$7*$B$8*C755</f>
        <v>0</v>
      </c>
      <c r="E755" s="24" t="n">
        <f aca="false">(1-C755)*$B$9-C755*$B$8</f>
        <v>0.07</v>
      </c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</row>
    <row r="756" customFormat="false" ht="15" hidden="false" customHeight="false" outlineLevel="0" collapsed="false">
      <c r="A756" s="21" t="n">
        <v>732</v>
      </c>
      <c r="B756" s="27" t="n">
        <v>0.896862231311388</v>
      </c>
      <c r="C756" s="9" t="n">
        <f aca="false">IF(B756&lt;$B$6,1,0)</f>
        <v>0</v>
      </c>
      <c r="D756" s="9" t="n">
        <f aca="false">$B$7*$B$8*C756</f>
        <v>0</v>
      </c>
      <c r="E756" s="24" t="n">
        <f aca="false">(1-C756)*$B$9-C756*$B$8</f>
        <v>0.07</v>
      </c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</row>
    <row r="757" customFormat="false" ht="15" hidden="false" customHeight="false" outlineLevel="0" collapsed="false">
      <c r="A757" s="21" t="n">
        <v>733</v>
      </c>
      <c r="B757" s="27" t="n">
        <v>0.841447785380296</v>
      </c>
      <c r="C757" s="9" t="n">
        <f aca="false">IF(B757&lt;$B$6,1,0)</f>
        <v>0</v>
      </c>
      <c r="D757" s="9" t="n">
        <f aca="false">$B$7*$B$8*C757</f>
        <v>0</v>
      </c>
      <c r="E757" s="24" t="n">
        <f aca="false">(1-C757)*$B$9-C757*$B$8</f>
        <v>0.07</v>
      </c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</row>
    <row r="758" customFormat="false" ht="15" hidden="false" customHeight="false" outlineLevel="0" collapsed="false">
      <c r="A758" s="21" t="n">
        <v>734</v>
      </c>
      <c r="B758" s="27" t="n">
        <v>0.110834334627725</v>
      </c>
      <c r="C758" s="9" t="n">
        <f aca="false">IF(B758&lt;$B$6,1,0)</f>
        <v>0</v>
      </c>
      <c r="D758" s="9" t="n">
        <f aca="false">$B$7*$B$8*C758</f>
        <v>0</v>
      </c>
      <c r="E758" s="24" t="n">
        <f aca="false">(1-C758)*$B$9-C758*$B$8</f>
        <v>0.07</v>
      </c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</row>
    <row r="759" customFormat="false" ht="15" hidden="false" customHeight="false" outlineLevel="0" collapsed="false">
      <c r="A759" s="21" t="n">
        <v>735</v>
      </c>
      <c r="B759" s="27" t="n">
        <v>0.756720411009155</v>
      </c>
      <c r="C759" s="9" t="n">
        <f aca="false">IF(B759&lt;$B$6,1,0)</f>
        <v>0</v>
      </c>
      <c r="D759" s="9" t="n">
        <f aca="false">$B$7*$B$8*C759</f>
        <v>0</v>
      </c>
      <c r="E759" s="24" t="n">
        <f aca="false">(1-C759)*$B$9-C759*$B$8</f>
        <v>0.07</v>
      </c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</row>
    <row r="760" customFormat="false" ht="15" hidden="false" customHeight="false" outlineLevel="0" collapsed="false">
      <c r="A760" s="21" t="n">
        <v>736</v>
      </c>
      <c r="B760" s="27" t="n">
        <v>0.278009210829623</v>
      </c>
      <c r="C760" s="9" t="n">
        <f aca="false">IF(B760&lt;$B$6,1,0)</f>
        <v>0</v>
      </c>
      <c r="D760" s="9" t="n">
        <f aca="false">$B$7*$B$8*C760</f>
        <v>0</v>
      </c>
      <c r="E760" s="24" t="n">
        <f aca="false">(1-C760)*$B$9-C760*$B$8</f>
        <v>0.07</v>
      </c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</row>
    <row r="761" customFormat="false" ht="15" hidden="false" customHeight="false" outlineLevel="0" collapsed="false">
      <c r="A761" s="21" t="n">
        <v>737</v>
      </c>
      <c r="B761" s="27" t="n">
        <v>0.517530375043862</v>
      </c>
      <c r="C761" s="9" t="n">
        <f aca="false">IF(B761&lt;$B$6,1,0)</f>
        <v>0</v>
      </c>
      <c r="D761" s="9" t="n">
        <f aca="false">$B$7*$B$8*C761</f>
        <v>0</v>
      </c>
      <c r="E761" s="24" t="n">
        <f aca="false">(1-C761)*$B$9-C761*$B$8</f>
        <v>0.07</v>
      </c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</row>
    <row r="762" customFormat="false" ht="15" hidden="false" customHeight="false" outlineLevel="0" collapsed="false">
      <c r="A762" s="21" t="n">
        <v>738</v>
      </c>
      <c r="B762" s="27" t="n">
        <v>0.48339408042375</v>
      </c>
      <c r="C762" s="9" t="n">
        <f aca="false">IF(B762&lt;$B$6,1,0)</f>
        <v>0</v>
      </c>
      <c r="D762" s="9" t="n">
        <f aca="false">$B$7*$B$8*C762</f>
        <v>0</v>
      </c>
      <c r="E762" s="24" t="n">
        <f aca="false">(1-C762)*$B$9-C762*$B$8</f>
        <v>0.07</v>
      </c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</row>
    <row r="763" customFormat="false" ht="15" hidden="false" customHeight="false" outlineLevel="0" collapsed="false">
      <c r="A763" s="21" t="n">
        <v>739</v>
      </c>
      <c r="B763" s="27" t="n">
        <v>0.767591539188288</v>
      </c>
      <c r="C763" s="9" t="n">
        <f aca="false">IF(B763&lt;$B$6,1,0)</f>
        <v>0</v>
      </c>
      <c r="D763" s="9" t="n">
        <f aca="false">$B$7*$B$8*C763</f>
        <v>0</v>
      </c>
      <c r="E763" s="24" t="n">
        <f aca="false">(1-C763)*$B$9-C763*$B$8</f>
        <v>0.07</v>
      </c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</row>
    <row r="764" customFormat="false" ht="15" hidden="false" customHeight="false" outlineLevel="0" collapsed="false">
      <c r="A764" s="21" t="n">
        <v>740</v>
      </c>
      <c r="B764" s="27" t="n">
        <v>0.542641582083888</v>
      </c>
      <c r="C764" s="9" t="n">
        <f aca="false">IF(B764&lt;$B$6,1,0)</f>
        <v>0</v>
      </c>
      <c r="D764" s="9" t="n">
        <f aca="false">$B$7*$B$8*C764</f>
        <v>0</v>
      </c>
      <c r="E764" s="24" t="n">
        <f aca="false">(1-C764)*$B$9-C764*$B$8</f>
        <v>0.07</v>
      </c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</row>
    <row r="765" customFormat="false" ht="15" hidden="false" customHeight="false" outlineLevel="0" collapsed="false">
      <c r="A765" s="21" t="n">
        <v>741</v>
      </c>
      <c r="B765" s="27" t="n">
        <v>0.715292381006293</v>
      </c>
      <c r="C765" s="9" t="n">
        <f aca="false">IF(B765&lt;$B$6,1,0)</f>
        <v>0</v>
      </c>
      <c r="D765" s="9" t="n">
        <f aca="false">$B$7*$B$8*C765</f>
        <v>0</v>
      </c>
      <c r="E765" s="24" t="n">
        <f aca="false">(1-C765)*$B$9-C765*$B$8</f>
        <v>0.07</v>
      </c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</row>
    <row r="766" customFormat="false" ht="15" hidden="false" customHeight="false" outlineLevel="0" collapsed="false">
      <c r="A766" s="21" t="n">
        <v>742</v>
      </c>
      <c r="B766" s="27" t="n">
        <v>0.28636869660113</v>
      </c>
      <c r="C766" s="9" t="n">
        <f aca="false">IF(B766&lt;$B$6,1,0)</f>
        <v>0</v>
      </c>
      <c r="D766" s="9" t="n">
        <f aca="false">$B$7*$B$8*C766</f>
        <v>0</v>
      </c>
      <c r="E766" s="24" t="n">
        <f aca="false">(1-C766)*$B$9-C766*$B$8</f>
        <v>0.07</v>
      </c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</row>
    <row r="767" customFormat="false" ht="15" hidden="false" customHeight="false" outlineLevel="0" collapsed="false">
      <c r="A767" s="21" t="n">
        <v>743</v>
      </c>
      <c r="B767" s="27" t="n">
        <v>0.0905841927742586</v>
      </c>
      <c r="C767" s="9" t="n">
        <f aca="false">IF(B767&lt;$B$6,1,0)</f>
        <v>0</v>
      </c>
      <c r="D767" s="9" t="n">
        <f aca="false">$B$7*$B$8*C767</f>
        <v>0</v>
      </c>
      <c r="E767" s="24" t="n">
        <f aca="false">(1-C767)*$B$9-C767*$B$8</f>
        <v>0.07</v>
      </c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</row>
    <row r="768" customFormat="false" ht="15" hidden="false" customHeight="false" outlineLevel="0" collapsed="false">
      <c r="A768" s="21" t="n">
        <v>744</v>
      </c>
      <c r="B768" s="27" t="n">
        <v>0.889351769466884</v>
      </c>
      <c r="C768" s="9" t="n">
        <f aca="false">IF(B768&lt;$B$6,1,0)</f>
        <v>0</v>
      </c>
      <c r="D768" s="9" t="n">
        <f aca="false">$B$7*$B$8*C768</f>
        <v>0</v>
      </c>
      <c r="E768" s="24" t="n">
        <f aca="false">(1-C768)*$B$9-C768*$B$8</f>
        <v>0.07</v>
      </c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</row>
    <row r="769" customFormat="false" ht="15" hidden="false" customHeight="false" outlineLevel="0" collapsed="false">
      <c r="A769" s="21" t="n">
        <v>745</v>
      </c>
      <c r="B769" s="27" t="n">
        <v>0.489946062560193</v>
      </c>
      <c r="C769" s="9" t="n">
        <f aca="false">IF(B769&lt;$B$6,1,0)</f>
        <v>0</v>
      </c>
      <c r="D769" s="9" t="n">
        <f aca="false">$B$7*$B$8*C769</f>
        <v>0</v>
      </c>
      <c r="E769" s="24" t="n">
        <f aca="false">(1-C769)*$B$9-C769*$B$8</f>
        <v>0.07</v>
      </c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</row>
    <row r="770" customFormat="false" ht="15" hidden="false" customHeight="false" outlineLevel="0" collapsed="false">
      <c r="A770" s="21" t="n">
        <v>746</v>
      </c>
      <c r="B770" s="27" t="n">
        <v>0.705657202401198</v>
      </c>
      <c r="C770" s="9" t="n">
        <f aca="false">IF(B770&lt;$B$6,1,0)</f>
        <v>0</v>
      </c>
      <c r="D770" s="9" t="n">
        <f aca="false">$B$7*$B$8*C770</f>
        <v>0</v>
      </c>
      <c r="E770" s="24" t="n">
        <f aca="false">(1-C770)*$B$9-C770*$B$8</f>
        <v>0.07</v>
      </c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</row>
    <row r="771" customFormat="false" ht="15" hidden="false" customHeight="false" outlineLevel="0" collapsed="false">
      <c r="A771" s="21" t="n">
        <v>747</v>
      </c>
      <c r="B771" s="27" t="n">
        <v>0.290701051591896</v>
      </c>
      <c r="C771" s="9" t="n">
        <f aca="false">IF(B771&lt;$B$6,1,0)</f>
        <v>0</v>
      </c>
      <c r="D771" s="9" t="n">
        <f aca="false">$B$7*$B$8*C771</f>
        <v>0</v>
      </c>
      <c r="E771" s="24" t="n">
        <f aca="false">(1-C771)*$B$9-C771*$B$8</f>
        <v>0.07</v>
      </c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</row>
    <row r="772" customFormat="false" ht="15" hidden="false" customHeight="false" outlineLevel="0" collapsed="false">
      <c r="A772" s="21" t="n">
        <v>748</v>
      </c>
      <c r="B772" s="27" t="n">
        <v>0.40377519663889</v>
      </c>
      <c r="C772" s="9" t="n">
        <f aca="false">IF(B772&lt;$B$6,1,0)</f>
        <v>0</v>
      </c>
      <c r="D772" s="9" t="n">
        <f aca="false">$B$7*$B$8*C772</f>
        <v>0</v>
      </c>
      <c r="E772" s="24" t="n">
        <f aca="false">(1-C772)*$B$9-C772*$B$8</f>
        <v>0.07</v>
      </c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</row>
    <row r="773" customFormat="false" ht="15" hidden="false" customHeight="false" outlineLevel="0" collapsed="false">
      <c r="A773" s="21" t="n">
        <v>749</v>
      </c>
      <c r="B773" s="27" t="n">
        <v>0.14505954447668</v>
      </c>
      <c r="C773" s="9" t="n">
        <f aca="false">IF(B773&lt;$B$6,1,0)</f>
        <v>0</v>
      </c>
      <c r="D773" s="9" t="n">
        <f aca="false">$B$7*$B$8*C773</f>
        <v>0</v>
      </c>
      <c r="E773" s="24" t="n">
        <f aca="false">(1-C773)*$B$9-C773*$B$8</f>
        <v>0.07</v>
      </c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</row>
    <row r="774" customFormat="false" ht="15" hidden="false" customHeight="false" outlineLevel="0" collapsed="false">
      <c r="A774" s="21" t="n">
        <v>750</v>
      </c>
      <c r="B774" s="27" t="n">
        <v>0.474144243285991</v>
      </c>
      <c r="C774" s="9" t="n">
        <f aca="false">IF(B774&lt;$B$6,1,0)</f>
        <v>0</v>
      </c>
      <c r="D774" s="9" t="n">
        <f aca="false">$B$7*$B$8*C774</f>
        <v>0</v>
      </c>
      <c r="E774" s="24" t="n">
        <f aca="false">(1-C774)*$B$9-C774*$B$8</f>
        <v>0.07</v>
      </c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</row>
    <row r="775" customFormat="false" ht="15" hidden="false" customHeight="false" outlineLevel="0" collapsed="false">
      <c r="A775" s="21" t="n">
        <v>751</v>
      </c>
      <c r="B775" s="27" t="n">
        <v>0.182429811335169</v>
      </c>
      <c r="C775" s="9" t="n">
        <f aca="false">IF(B775&lt;$B$6,1,0)</f>
        <v>0</v>
      </c>
      <c r="D775" s="9" t="n">
        <f aca="false">$B$7*$B$8*C775</f>
        <v>0</v>
      </c>
      <c r="E775" s="24" t="n">
        <f aca="false">(1-C775)*$B$9-C775*$B$8</f>
        <v>0.07</v>
      </c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</row>
    <row r="776" customFormat="false" ht="15" hidden="false" customHeight="false" outlineLevel="0" collapsed="false">
      <c r="A776" s="21" t="n">
        <v>752</v>
      </c>
      <c r="B776" s="27" t="n">
        <v>0.21758686855901</v>
      </c>
      <c r="C776" s="9" t="n">
        <f aca="false">IF(B776&lt;$B$6,1,0)</f>
        <v>0</v>
      </c>
      <c r="D776" s="9" t="n">
        <f aca="false">$B$7*$B$8*C776</f>
        <v>0</v>
      </c>
      <c r="E776" s="24" t="n">
        <f aca="false">(1-C776)*$B$9-C776*$B$8</f>
        <v>0.07</v>
      </c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</row>
    <row r="777" customFormat="false" ht="15" hidden="false" customHeight="false" outlineLevel="0" collapsed="false">
      <c r="A777" s="21" t="n">
        <v>753</v>
      </c>
      <c r="B777" s="27" t="n">
        <v>0.0182623834116384</v>
      </c>
      <c r="C777" s="9" t="n">
        <f aca="false">IF(B777&lt;$B$6,1,0)</f>
        <v>1</v>
      </c>
      <c r="D777" s="9" t="n">
        <f aca="false">$B$7*$B$8*C777</f>
        <v>60</v>
      </c>
      <c r="E777" s="24" t="n">
        <f aca="false">(1-C777)*$B$9-C777*$B$8</f>
        <v>-0.6</v>
      </c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</row>
    <row r="778" customFormat="false" ht="15" hidden="false" customHeight="false" outlineLevel="0" collapsed="false">
      <c r="A778" s="21" t="n">
        <v>754</v>
      </c>
      <c r="B778" s="27" t="n">
        <v>0.429622454219498</v>
      </c>
      <c r="C778" s="9" t="n">
        <f aca="false">IF(B778&lt;$B$6,1,0)</f>
        <v>0</v>
      </c>
      <c r="D778" s="9" t="n">
        <f aca="false">$B$7*$B$8*C778</f>
        <v>0</v>
      </c>
      <c r="E778" s="24" t="n">
        <f aca="false">(1-C778)*$B$9-C778*$B$8</f>
        <v>0.07</v>
      </c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</row>
    <row r="779" customFormat="false" ht="15" hidden="false" customHeight="false" outlineLevel="0" collapsed="false">
      <c r="A779" s="21" t="n">
        <v>755</v>
      </c>
      <c r="B779" s="27" t="n">
        <v>0.551483906223439</v>
      </c>
      <c r="C779" s="9" t="n">
        <f aca="false">IF(B779&lt;$B$6,1,0)</f>
        <v>0</v>
      </c>
      <c r="D779" s="9" t="n">
        <f aca="false">$B$7*$B$8*C779</f>
        <v>0</v>
      </c>
      <c r="E779" s="24" t="n">
        <f aca="false">(1-C779)*$B$9-C779*$B$8</f>
        <v>0.07</v>
      </c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</row>
    <row r="780" customFormat="false" ht="15" hidden="false" customHeight="false" outlineLevel="0" collapsed="false">
      <c r="A780" s="21" t="n">
        <v>756</v>
      </c>
      <c r="B780" s="27" t="n">
        <v>0.984880766016431</v>
      </c>
      <c r="C780" s="9" t="n">
        <f aca="false">IF(B780&lt;$B$6,1,0)</f>
        <v>0</v>
      </c>
      <c r="D780" s="9" t="n">
        <f aca="false">$B$7*$B$8*C780</f>
        <v>0</v>
      </c>
      <c r="E780" s="24" t="n">
        <f aca="false">(1-C780)*$B$9-C780*$B$8</f>
        <v>0.07</v>
      </c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</row>
    <row r="781" customFormat="false" ht="15" hidden="false" customHeight="false" outlineLevel="0" collapsed="false">
      <c r="A781" s="21" t="n">
        <v>757</v>
      </c>
      <c r="B781" s="27" t="n">
        <v>0.892927696811967</v>
      </c>
      <c r="C781" s="9" t="n">
        <f aca="false">IF(B781&lt;$B$6,1,0)</f>
        <v>0</v>
      </c>
      <c r="D781" s="9" t="n">
        <f aca="false">$B$7*$B$8*C781</f>
        <v>0</v>
      </c>
      <c r="E781" s="24" t="n">
        <f aca="false">(1-C781)*$B$9-C781*$B$8</f>
        <v>0.07</v>
      </c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</row>
    <row r="782" customFormat="false" ht="15" hidden="false" customHeight="false" outlineLevel="0" collapsed="false">
      <c r="A782" s="21" t="n">
        <v>758</v>
      </c>
      <c r="B782" s="27" t="n">
        <v>0.71041013544891</v>
      </c>
      <c r="C782" s="9" t="n">
        <f aca="false">IF(B782&lt;$B$6,1,0)</f>
        <v>0</v>
      </c>
      <c r="D782" s="9" t="n">
        <f aca="false">$B$7*$B$8*C782</f>
        <v>0</v>
      </c>
      <c r="E782" s="24" t="n">
        <f aca="false">(1-C782)*$B$9-C782*$B$8</f>
        <v>0.07</v>
      </c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</row>
    <row r="783" customFormat="false" ht="15" hidden="false" customHeight="false" outlineLevel="0" collapsed="false">
      <c r="A783" s="21" t="n">
        <v>759</v>
      </c>
      <c r="B783" s="27" t="n">
        <v>0.666582294157706</v>
      </c>
      <c r="C783" s="9" t="n">
        <f aca="false">IF(B783&lt;$B$6,1,0)</f>
        <v>0</v>
      </c>
      <c r="D783" s="9" t="n">
        <f aca="false">$B$7*$B$8*C783</f>
        <v>0</v>
      </c>
      <c r="E783" s="24" t="n">
        <f aca="false">(1-C783)*$B$9-C783*$B$8</f>
        <v>0.07</v>
      </c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</row>
    <row r="784" customFormat="false" ht="15" hidden="false" customHeight="false" outlineLevel="0" collapsed="false">
      <c r="A784" s="21" t="n">
        <v>760</v>
      </c>
      <c r="B784" s="27" t="n">
        <v>0.129057052661665</v>
      </c>
      <c r="C784" s="9" t="n">
        <f aca="false">IF(B784&lt;$B$6,1,0)</f>
        <v>0</v>
      </c>
      <c r="D784" s="9" t="n">
        <f aca="false">$B$7*$B$8*C784</f>
        <v>0</v>
      </c>
      <c r="E784" s="24" t="n">
        <f aca="false">(1-C784)*$B$9-C784*$B$8</f>
        <v>0.07</v>
      </c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</row>
    <row r="785" customFormat="false" ht="15" hidden="false" customHeight="false" outlineLevel="0" collapsed="false">
      <c r="A785" s="21" t="n">
        <v>761</v>
      </c>
      <c r="B785" s="27" t="n">
        <v>0.92645585432183</v>
      </c>
      <c r="C785" s="9" t="n">
        <f aca="false">IF(B785&lt;$B$6,1,0)</f>
        <v>0</v>
      </c>
      <c r="D785" s="9" t="n">
        <f aca="false">$B$7*$B$8*C785</f>
        <v>0</v>
      </c>
      <c r="E785" s="24" t="n">
        <f aca="false">(1-C785)*$B$9-C785*$B$8</f>
        <v>0.07</v>
      </c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</row>
    <row r="786" customFormat="false" ht="15" hidden="false" customHeight="false" outlineLevel="0" collapsed="false">
      <c r="A786" s="21" t="n">
        <v>762</v>
      </c>
      <c r="B786" s="27" t="n">
        <v>0.166789240785874</v>
      </c>
      <c r="C786" s="9" t="n">
        <f aca="false">IF(B786&lt;$B$6,1,0)</f>
        <v>0</v>
      </c>
      <c r="D786" s="9" t="n">
        <f aca="false">$B$7*$B$8*C786</f>
        <v>0</v>
      </c>
      <c r="E786" s="24" t="n">
        <f aca="false">(1-C786)*$B$9-C786*$B$8</f>
        <v>0.07</v>
      </c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</row>
    <row r="787" customFormat="false" ht="15" hidden="false" customHeight="false" outlineLevel="0" collapsed="false">
      <c r="A787" s="21" t="n">
        <v>763</v>
      </c>
      <c r="B787" s="27" t="n">
        <v>0.0968933043768629</v>
      </c>
      <c r="C787" s="9" t="n">
        <f aca="false">IF(B787&lt;$B$6,1,0)</f>
        <v>0</v>
      </c>
      <c r="D787" s="9" t="n">
        <f aca="false">$B$7*$B$8*C787</f>
        <v>0</v>
      </c>
      <c r="E787" s="24" t="n">
        <f aca="false">(1-C787)*$B$9-C787*$B$8</f>
        <v>0.07</v>
      </c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</row>
    <row r="788" customFormat="false" ht="15" hidden="false" customHeight="false" outlineLevel="0" collapsed="false">
      <c r="A788" s="21" t="n">
        <v>764</v>
      </c>
      <c r="B788" s="27" t="n">
        <v>0.563342094537802</v>
      </c>
      <c r="C788" s="9" t="n">
        <f aca="false">IF(B788&lt;$B$6,1,0)</f>
        <v>0</v>
      </c>
      <c r="D788" s="9" t="n">
        <f aca="false">$B$7*$B$8*C788</f>
        <v>0</v>
      </c>
      <c r="E788" s="24" t="n">
        <f aca="false">(1-C788)*$B$9-C788*$B$8</f>
        <v>0.07</v>
      </c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</row>
    <row r="789" customFormat="false" ht="15" hidden="false" customHeight="false" outlineLevel="0" collapsed="false">
      <c r="A789" s="21" t="n">
        <v>765</v>
      </c>
      <c r="B789" s="27" t="n">
        <v>0.235784731688909</v>
      </c>
      <c r="C789" s="9" t="n">
        <f aca="false">IF(B789&lt;$B$6,1,0)</f>
        <v>0</v>
      </c>
      <c r="D789" s="9" t="n">
        <f aca="false">$B$7*$B$8*C789</f>
        <v>0</v>
      </c>
      <c r="E789" s="24" t="n">
        <f aca="false">(1-C789)*$B$9-C789*$B$8</f>
        <v>0.07</v>
      </c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</row>
    <row r="790" customFormat="false" ht="15" hidden="false" customHeight="false" outlineLevel="0" collapsed="false">
      <c r="A790" s="21" t="n">
        <v>766</v>
      </c>
      <c r="B790" s="27" t="n">
        <v>0.816388678387739</v>
      </c>
      <c r="C790" s="9" t="n">
        <f aca="false">IF(B790&lt;$B$6,1,0)</f>
        <v>0</v>
      </c>
      <c r="D790" s="9" t="n">
        <f aca="false">$B$7*$B$8*C790</f>
        <v>0</v>
      </c>
      <c r="E790" s="24" t="n">
        <f aca="false">(1-C790)*$B$9-C790*$B$8</f>
        <v>0.07</v>
      </c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</row>
    <row r="791" customFormat="false" ht="15" hidden="false" customHeight="false" outlineLevel="0" collapsed="false">
      <c r="A791" s="21" t="n">
        <v>767</v>
      </c>
      <c r="B791" s="27" t="n">
        <v>0.600767547613941</v>
      </c>
      <c r="C791" s="9" t="n">
        <f aca="false">IF(B791&lt;$B$6,1,0)</f>
        <v>0</v>
      </c>
      <c r="D791" s="9" t="n">
        <f aca="false">$B$7*$B$8*C791</f>
        <v>0</v>
      </c>
      <c r="E791" s="24" t="n">
        <f aca="false">(1-C791)*$B$9-C791*$B$8</f>
        <v>0.07</v>
      </c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</row>
    <row r="792" customFormat="false" ht="15" hidden="false" customHeight="false" outlineLevel="0" collapsed="false">
      <c r="A792" s="21" t="n">
        <v>768</v>
      </c>
      <c r="B792" s="27" t="n">
        <v>0.838066292111762</v>
      </c>
      <c r="C792" s="9" t="n">
        <f aca="false">IF(B792&lt;$B$6,1,0)</f>
        <v>0</v>
      </c>
      <c r="D792" s="9" t="n">
        <f aca="false">$B$7*$B$8*C792</f>
        <v>0</v>
      </c>
      <c r="E792" s="24" t="n">
        <f aca="false">(1-C792)*$B$9-C792*$B$8</f>
        <v>0.07</v>
      </c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</row>
    <row r="793" customFormat="false" ht="15" hidden="false" customHeight="false" outlineLevel="0" collapsed="false">
      <c r="A793" s="21" t="n">
        <v>769</v>
      </c>
      <c r="B793" s="27" t="n">
        <v>0.530751527170651</v>
      </c>
      <c r="C793" s="9" t="n">
        <f aca="false">IF(B793&lt;$B$6,1,0)</f>
        <v>0</v>
      </c>
      <c r="D793" s="9" t="n">
        <f aca="false">$B$7*$B$8*C793</f>
        <v>0</v>
      </c>
      <c r="E793" s="24" t="n">
        <f aca="false">(1-C793)*$B$9-C793*$B$8</f>
        <v>0.07</v>
      </c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</row>
    <row r="794" customFormat="false" ht="15" hidden="false" customHeight="false" outlineLevel="0" collapsed="false">
      <c r="A794" s="21" t="n">
        <v>770</v>
      </c>
      <c r="B794" s="27" t="n">
        <v>0.421637924038805</v>
      </c>
      <c r="C794" s="9" t="n">
        <f aca="false">IF(B794&lt;$B$6,1,0)</f>
        <v>0</v>
      </c>
      <c r="D794" s="9" t="n">
        <f aca="false">$B$7*$B$8*C794</f>
        <v>0</v>
      </c>
      <c r="E794" s="24" t="n">
        <f aca="false">(1-C794)*$B$9-C794*$B$8</f>
        <v>0.07</v>
      </c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</row>
    <row r="795" customFormat="false" ht="15" hidden="false" customHeight="false" outlineLevel="0" collapsed="false">
      <c r="A795" s="21" t="n">
        <v>771</v>
      </c>
      <c r="B795" s="27" t="n">
        <v>0.101384888752364</v>
      </c>
      <c r="C795" s="9" t="n">
        <f aca="false">IF(B795&lt;$B$6,1,0)</f>
        <v>0</v>
      </c>
      <c r="D795" s="9" t="n">
        <f aca="false">$B$7*$B$8*C795</f>
        <v>0</v>
      </c>
      <c r="E795" s="24" t="n">
        <f aca="false">(1-C795)*$B$9-C795*$B$8</f>
        <v>0.07</v>
      </c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</row>
    <row r="796" customFormat="false" ht="15" hidden="false" customHeight="false" outlineLevel="0" collapsed="false">
      <c r="A796" s="21" t="n">
        <v>772</v>
      </c>
      <c r="B796" s="27" t="n">
        <v>0.917824724805541</v>
      </c>
      <c r="C796" s="9" t="n">
        <f aca="false">IF(B796&lt;$B$6,1,0)</f>
        <v>0</v>
      </c>
      <c r="D796" s="9" t="n">
        <f aca="false">$B$7*$B$8*C796</f>
        <v>0</v>
      </c>
      <c r="E796" s="24" t="n">
        <f aca="false">(1-C796)*$B$9-C796*$B$8</f>
        <v>0.07</v>
      </c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</row>
    <row r="797" customFormat="false" ht="15" hidden="false" customHeight="false" outlineLevel="0" collapsed="false">
      <c r="A797" s="21" t="n">
        <v>773</v>
      </c>
      <c r="B797" s="27" t="n">
        <v>0.435931140440516</v>
      </c>
      <c r="C797" s="9" t="n">
        <f aca="false">IF(B797&lt;$B$6,1,0)</f>
        <v>0</v>
      </c>
      <c r="D797" s="9" t="n">
        <f aca="false">$B$7*$B$8*C797</f>
        <v>0</v>
      </c>
      <c r="E797" s="24" t="n">
        <f aca="false">(1-C797)*$B$9-C797*$B$8</f>
        <v>0.07</v>
      </c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</row>
    <row r="798" customFormat="false" ht="15" hidden="false" customHeight="false" outlineLevel="0" collapsed="false">
      <c r="A798" s="21" t="n">
        <v>774</v>
      </c>
      <c r="B798" s="27" t="n">
        <v>0.517415946931578</v>
      </c>
      <c r="C798" s="9" t="n">
        <f aca="false">IF(B798&lt;$B$6,1,0)</f>
        <v>0</v>
      </c>
      <c r="D798" s="9" t="n">
        <f aca="false">$B$7*$B$8*C798</f>
        <v>0</v>
      </c>
      <c r="E798" s="24" t="n">
        <f aca="false">(1-C798)*$B$9-C798*$B$8</f>
        <v>0.07</v>
      </c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</row>
    <row r="799" customFormat="false" ht="15" hidden="false" customHeight="false" outlineLevel="0" collapsed="false">
      <c r="A799" s="21" t="n">
        <v>775</v>
      </c>
      <c r="B799" s="27" t="n">
        <v>0.0149404819821939</v>
      </c>
      <c r="C799" s="9" t="n">
        <f aca="false">IF(B799&lt;$B$6,1,0)</f>
        <v>1</v>
      </c>
      <c r="D799" s="9" t="n">
        <f aca="false">$B$7*$B$8*C799</f>
        <v>60</v>
      </c>
      <c r="E799" s="24" t="n">
        <f aca="false">(1-C799)*$B$9-C799*$B$8</f>
        <v>-0.6</v>
      </c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</row>
    <row r="800" customFormat="false" ht="15" hidden="false" customHeight="false" outlineLevel="0" collapsed="false">
      <c r="A800" s="21" t="n">
        <v>776</v>
      </c>
      <c r="B800" s="27" t="n">
        <v>0.0416456080274656</v>
      </c>
      <c r="C800" s="9" t="n">
        <f aca="false">IF(B800&lt;$B$6,1,0)</f>
        <v>0</v>
      </c>
      <c r="D800" s="9" t="n">
        <f aca="false">$B$7*$B$8*C800</f>
        <v>0</v>
      </c>
      <c r="E800" s="24" t="n">
        <f aca="false">(1-C800)*$B$9-C800*$B$8</f>
        <v>0.07</v>
      </c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</row>
    <row r="801" customFormat="false" ht="15" hidden="false" customHeight="false" outlineLevel="0" collapsed="false">
      <c r="A801" s="21" t="n">
        <v>777</v>
      </c>
      <c r="B801" s="27" t="n">
        <v>0.391576113994233</v>
      </c>
      <c r="C801" s="9" t="n">
        <f aca="false">IF(B801&lt;$B$6,1,0)</f>
        <v>0</v>
      </c>
      <c r="D801" s="9" t="n">
        <f aca="false">$B$7*$B$8*C801</f>
        <v>0</v>
      </c>
      <c r="E801" s="24" t="n">
        <f aca="false">(1-C801)*$B$9-C801*$B$8</f>
        <v>0.07</v>
      </c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</row>
    <row r="802" customFormat="false" ht="15" hidden="false" customHeight="false" outlineLevel="0" collapsed="false">
      <c r="A802" s="21" t="n">
        <v>778</v>
      </c>
      <c r="B802" s="27" t="n">
        <v>0.467020447948016</v>
      </c>
      <c r="C802" s="9" t="n">
        <f aca="false">IF(B802&lt;$B$6,1,0)</f>
        <v>0</v>
      </c>
      <c r="D802" s="9" t="n">
        <f aca="false">$B$7*$B$8*C802</f>
        <v>0</v>
      </c>
      <c r="E802" s="24" t="n">
        <f aca="false">(1-C802)*$B$9-C802*$B$8</f>
        <v>0.07</v>
      </c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</row>
    <row r="803" customFormat="false" ht="15" hidden="false" customHeight="false" outlineLevel="0" collapsed="false">
      <c r="A803" s="21" t="n">
        <v>779</v>
      </c>
      <c r="B803" s="27" t="n">
        <v>0.446994868456386</v>
      </c>
      <c r="C803" s="9" t="n">
        <f aca="false">IF(B803&lt;$B$6,1,0)</f>
        <v>0</v>
      </c>
      <c r="D803" s="9" t="n">
        <f aca="false">$B$7*$B$8*C803</f>
        <v>0</v>
      </c>
      <c r="E803" s="24" t="n">
        <f aca="false">(1-C803)*$B$9-C803*$B$8</f>
        <v>0.07</v>
      </c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</row>
    <row r="804" customFormat="false" ht="15" hidden="false" customHeight="false" outlineLevel="0" collapsed="false">
      <c r="A804" s="21" t="n">
        <v>780</v>
      </c>
      <c r="B804" s="27" t="n">
        <v>0.369291562703438</v>
      </c>
      <c r="C804" s="9" t="n">
        <f aca="false">IF(B804&lt;$B$6,1,0)</f>
        <v>0</v>
      </c>
      <c r="D804" s="9" t="n">
        <f aca="false">$B$7*$B$8*C804</f>
        <v>0</v>
      </c>
      <c r="E804" s="24" t="n">
        <f aca="false">(1-C804)*$B$9-C804*$B$8</f>
        <v>0.07</v>
      </c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</row>
    <row r="805" customFormat="false" ht="15" hidden="false" customHeight="false" outlineLevel="0" collapsed="false">
      <c r="A805" s="21" t="n">
        <v>781</v>
      </c>
      <c r="B805" s="27" t="n">
        <v>0.274283137056045</v>
      </c>
      <c r="C805" s="9" t="n">
        <f aca="false">IF(B805&lt;$B$6,1,0)</f>
        <v>0</v>
      </c>
      <c r="D805" s="9" t="n">
        <f aca="false">$B$7*$B$8*C805</f>
        <v>0</v>
      </c>
      <c r="E805" s="24" t="n">
        <f aca="false">(1-C805)*$B$9-C805*$B$8</f>
        <v>0.07</v>
      </c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</row>
    <row r="806" customFormat="false" ht="15" hidden="false" customHeight="false" outlineLevel="0" collapsed="false">
      <c r="A806" s="21" t="n">
        <v>782</v>
      </c>
      <c r="B806" s="27" t="n">
        <v>0.37458241044078</v>
      </c>
      <c r="C806" s="9" t="n">
        <f aca="false">IF(B806&lt;$B$6,1,0)</f>
        <v>0</v>
      </c>
      <c r="D806" s="9" t="n">
        <f aca="false">$B$7*$B$8*C806</f>
        <v>0</v>
      </c>
      <c r="E806" s="24" t="n">
        <f aca="false">(1-C806)*$B$9-C806*$B$8</f>
        <v>0.07</v>
      </c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</row>
    <row r="807" customFormat="false" ht="15" hidden="false" customHeight="false" outlineLevel="0" collapsed="false">
      <c r="A807" s="21" t="n">
        <v>783</v>
      </c>
      <c r="B807" s="27" t="n">
        <v>0.0226131364470348</v>
      </c>
      <c r="C807" s="9" t="n">
        <f aca="false">IF(B807&lt;$B$6,1,0)</f>
        <v>0</v>
      </c>
      <c r="D807" s="9" t="n">
        <f aca="false">$B$7*$B$8*C807</f>
        <v>0</v>
      </c>
      <c r="E807" s="24" t="n">
        <f aca="false">(1-C807)*$B$9-C807*$B$8</f>
        <v>0.07</v>
      </c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</row>
    <row r="808" customFormat="false" ht="15" hidden="false" customHeight="false" outlineLevel="0" collapsed="false">
      <c r="A808" s="21" t="n">
        <v>784</v>
      </c>
      <c r="B808" s="27" t="n">
        <v>0.36681869730819</v>
      </c>
      <c r="C808" s="9" t="n">
        <f aca="false">IF(B808&lt;$B$6,1,0)</f>
        <v>0</v>
      </c>
      <c r="D808" s="9" t="n">
        <f aca="false">$B$7*$B$8*C808</f>
        <v>0</v>
      </c>
      <c r="E808" s="24" t="n">
        <f aca="false">(1-C808)*$B$9-C808*$B$8</f>
        <v>0.07</v>
      </c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</row>
    <row r="809" customFormat="false" ht="15" hidden="false" customHeight="false" outlineLevel="0" collapsed="false">
      <c r="A809" s="21" t="n">
        <v>785</v>
      </c>
      <c r="B809" s="27" t="n">
        <v>0.128011111984961</v>
      </c>
      <c r="C809" s="9" t="n">
        <f aca="false">IF(B809&lt;$B$6,1,0)</f>
        <v>0</v>
      </c>
      <c r="D809" s="9" t="n">
        <f aca="false">$B$7*$B$8*C809</f>
        <v>0</v>
      </c>
      <c r="E809" s="24" t="n">
        <f aca="false">(1-C809)*$B$9-C809*$B$8</f>
        <v>0.07</v>
      </c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</row>
    <row r="810" customFormat="false" ht="15" hidden="false" customHeight="false" outlineLevel="0" collapsed="false">
      <c r="A810" s="21" t="n">
        <v>786</v>
      </c>
      <c r="B810" s="27" t="n">
        <v>0.932050963514485</v>
      </c>
      <c r="C810" s="9" t="n">
        <f aca="false">IF(B810&lt;$B$6,1,0)</f>
        <v>0</v>
      </c>
      <c r="D810" s="9" t="n">
        <f aca="false">$B$7*$B$8*C810</f>
        <v>0</v>
      </c>
      <c r="E810" s="24" t="n">
        <f aca="false">(1-C810)*$B$9-C810*$B$8</f>
        <v>0.07</v>
      </c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</row>
    <row r="811" customFormat="false" ht="15" hidden="false" customHeight="false" outlineLevel="0" collapsed="false">
      <c r="A811" s="21" t="n">
        <v>787</v>
      </c>
      <c r="B811" s="27" t="n">
        <v>0.365918144001626</v>
      </c>
      <c r="C811" s="9" t="n">
        <f aca="false">IF(B811&lt;$B$6,1,0)</f>
        <v>0</v>
      </c>
      <c r="D811" s="9" t="n">
        <f aca="false">$B$7*$B$8*C811</f>
        <v>0</v>
      </c>
      <c r="E811" s="24" t="n">
        <f aca="false">(1-C811)*$B$9-C811*$B$8</f>
        <v>0.07</v>
      </c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</row>
    <row r="812" customFormat="false" ht="15" hidden="false" customHeight="false" outlineLevel="0" collapsed="false">
      <c r="A812" s="21" t="n">
        <v>788</v>
      </c>
      <c r="B812" s="27" t="n">
        <v>0.134518502396531</v>
      </c>
      <c r="C812" s="9" t="n">
        <f aca="false">IF(B812&lt;$B$6,1,0)</f>
        <v>0</v>
      </c>
      <c r="D812" s="9" t="n">
        <f aca="false">$B$7*$B$8*C812</f>
        <v>0</v>
      </c>
      <c r="E812" s="24" t="n">
        <f aca="false">(1-C812)*$B$9-C812*$B$8</f>
        <v>0.07</v>
      </c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</row>
    <row r="813" customFormat="false" ht="15" hidden="false" customHeight="false" outlineLevel="0" collapsed="false">
      <c r="A813" s="21" t="n">
        <v>789</v>
      </c>
      <c r="B813" s="27" t="n">
        <v>0.646075783181004</v>
      </c>
      <c r="C813" s="9" t="n">
        <f aca="false">IF(B813&lt;$B$6,1,0)</f>
        <v>0</v>
      </c>
      <c r="D813" s="9" t="n">
        <f aca="false">$B$7*$B$8*C813</f>
        <v>0</v>
      </c>
      <c r="E813" s="24" t="n">
        <f aca="false">(1-C813)*$B$9-C813*$B$8</f>
        <v>0.07</v>
      </c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</row>
    <row r="814" customFormat="false" ht="15" hidden="false" customHeight="false" outlineLevel="0" collapsed="false">
      <c r="A814" s="21" t="n">
        <v>790</v>
      </c>
      <c r="B814" s="27" t="n">
        <v>0.528873557806946</v>
      </c>
      <c r="C814" s="9" t="n">
        <f aca="false">IF(B814&lt;$B$6,1,0)</f>
        <v>0</v>
      </c>
      <c r="D814" s="9" t="n">
        <f aca="false">$B$7*$B$8*C814</f>
        <v>0</v>
      </c>
      <c r="E814" s="24" t="n">
        <f aca="false">(1-C814)*$B$9-C814*$B$8</f>
        <v>0.07</v>
      </c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</row>
    <row r="815" customFormat="false" ht="15" hidden="false" customHeight="false" outlineLevel="0" collapsed="false">
      <c r="A815" s="21" t="n">
        <v>791</v>
      </c>
      <c r="B815" s="27" t="n">
        <v>0.494682804099284</v>
      </c>
      <c r="C815" s="9" t="n">
        <f aca="false">IF(B815&lt;$B$6,1,0)</f>
        <v>0</v>
      </c>
      <c r="D815" s="9" t="n">
        <f aca="false">$B$7*$B$8*C815</f>
        <v>0</v>
      </c>
      <c r="E815" s="24" t="n">
        <f aca="false">(1-C815)*$B$9-C815*$B$8</f>
        <v>0.07</v>
      </c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</row>
    <row r="816" customFormat="false" ht="15" hidden="false" customHeight="false" outlineLevel="0" collapsed="false">
      <c r="A816" s="21" t="n">
        <v>792</v>
      </c>
      <c r="B816" s="27" t="n">
        <v>0.1303675576346</v>
      </c>
      <c r="C816" s="9" t="n">
        <f aca="false">IF(B816&lt;$B$6,1,0)</f>
        <v>0</v>
      </c>
      <c r="D816" s="9" t="n">
        <f aca="false">$B$7*$B$8*C816</f>
        <v>0</v>
      </c>
      <c r="E816" s="24" t="n">
        <f aca="false">(1-C816)*$B$9-C816*$B$8</f>
        <v>0.07</v>
      </c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</row>
    <row r="817" customFormat="false" ht="15" hidden="false" customHeight="false" outlineLevel="0" collapsed="false">
      <c r="A817" s="21" t="n">
        <v>793</v>
      </c>
      <c r="B817" s="27" t="n">
        <v>0.294745928491466</v>
      </c>
      <c r="C817" s="9" t="n">
        <f aca="false">IF(B817&lt;$B$6,1,0)</f>
        <v>0</v>
      </c>
      <c r="D817" s="9" t="n">
        <f aca="false">$B$7*$B$8*C817</f>
        <v>0</v>
      </c>
      <c r="E817" s="24" t="n">
        <f aca="false">(1-C817)*$B$9-C817*$B$8</f>
        <v>0.07</v>
      </c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</row>
    <row r="818" customFormat="false" ht="15" hidden="false" customHeight="false" outlineLevel="0" collapsed="false">
      <c r="A818" s="21" t="n">
        <v>794</v>
      </c>
      <c r="B818" s="27" t="n">
        <v>0.202496453770436</v>
      </c>
      <c r="C818" s="9" t="n">
        <f aca="false">IF(B818&lt;$B$6,1,0)</f>
        <v>0</v>
      </c>
      <c r="D818" s="9" t="n">
        <f aca="false">$B$7*$B$8*C818</f>
        <v>0</v>
      </c>
      <c r="E818" s="24" t="n">
        <f aca="false">(1-C818)*$B$9-C818*$B$8</f>
        <v>0.07</v>
      </c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</row>
    <row r="819" customFormat="false" ht="15" hidden="false" customHeight="false" outlineLevel="0" collapsed="false">
      <c r="A819" s="21" t="n">
        <v>795</v>
      </c>
      <c r="B819" s="27" t="n">
        <v>0.645586432307027</v>
      </c>
      <c r="C819" s="9" t="n">
        <f aca="false">IF(B819&lt;$B$6,1,0)</f>
        <v>0</v>
      </c>
      <c r="D819" s="9" t="n">
        <f aca="false">$B$7*$B$8*C819</f>
        <v>0</v>
      </c>
      <c r="E819" s="24" t="n">
        <f aca="false">(1-C819)*$B$9-C819*$B$8</f>
        <v>0.07</v>
      </c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</row>
    <row r="820" customFormat="false" ht="15" hidden="false" customHeight="false" outlineLevel="0" collapsed="false">
      <c r="A820" s="21" t="n">
        <v>796</v>
      </c>
      <c r="B820" s="27" t="n">
        <v>0.99211005133111</v>
      </c>
      <c r="C820" s="9" t="n">
        <f aca="false">IF(B820&lt;$B$6,1,0)</f>
        <v>0</v>
      </c>
      <c r="D820" s="9" t="n">
        <f aca="false">$B$7*$B$8*C820</f>
        <v>0</v>
      </c>
      <c r="E820" s="24" t="n">
        <f aca="false">(1-C820)*$B$9-C820*$B$8</f>
        <v>0.07</v>
      </c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</row>
    <row r="821" customFormat="false" ht="15" hidden="false" customHeight="false" outlineLevel="0" collapsed="false">
      <c r="A821" s="21" t="n">
        <v>797</v>
      </c>
      <c r="B821" s="27" t="n">
        <v>0.219066113117151</v>
      </c>
      <c r="C821" s="9" t="n">
        <f aca="false">IF(B821&lt;$B$6,1,0)</f>
        <v>0</v>
      </c>
      <c r="D821" s="9" t="n">
        <f aca="false">$B$7*$B$8*C821</f>
        <v>0</v>
      </c>
      <c r="E821" s="24" t="n">
        <f aca="false">(1-C821)*$B$9-C821*$B$8</f>
        <v>0.07</v>
      </c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</row>
    <row r="822" customFormat="false" ht="15" hidden="false" customHeight="false" outlineLevel="0" collapsed="false">
      <c r="A822" s="21" t="n">
        <v>798</v>
      </c>
      <c r="B822" s="27" t="n">
        <v>0.257810522452928</v>
      </c>
      <c r="C822" s="9" t="n">
        <f aca="false">IF(B822&lt;$B$6,1,0)</f>
        <v>0</v>
      </c>
      <c r="D822" s="9" t="n">
        <f aca="false">$B$7*$B$8*C822</f>
        <v>0</v>
      </c>
      <c r="E822" s="24" t="n">
        <f aca="false">(1-C822)*$B$9-C822*$B$8</f>
        <v>0.07</v>
      </c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</row>
    <row r="823" customFormat="false" ht="15" hidden="false" customHeight="false" outlineLevel="0" collapsed="false">
      <c r="A823" s="21" t="n">
        <v>799</v>
      </c>
      <c r="B823" s="27" t="n">
        <v>0.295760156936012</v>
      </c>
      <c r="C823" s="9" t="n">
        <f aca="false">IF(B823&lt;$B$6,1,0)</f>
        <v>0</v>
      </c>
      <c r="D823" s="9" t="n">
        <f aca="false">$B$7*$B$8*C823</f>
        <v>0</v>
      </c>
      <c r="E823" s="24" t="n">
        <f aca="false">(1-C823)*$B$9-C823*$B$8</f>
        <v>0.07</v>
      </c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</row>
    <row r="824" customFormat="false" ht="15" hidden="false" customHeight="false" outlineLevel="0" collapsed="false">
      <c r="A824" s="21" t="n">
        <v>800</v>
      </c>
      <c r="B824" s="27" t="n">
        <v>0.411098112468608</v>
      </c>
      <c r="C824" s="9" t="n">
        <f aca="false">IF(B824&lt;$B$6,1,0)</f>
        <v>0</v>
      </c>
      <c r="D824" s="9" t="n">
        <f aca="false">$B$7*$B$8*C824</f>
        <v>0</v>
      </c>
      <c r="E824" s="24" t="n">
        <f aca="false">(1-C824)*$B$9-C824*$B$8</f>
        <v>0.07</v>
      </c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</row>
    <row r="825" customFormat="false" ht="15" hidden="false" customHeight="false" outlineLevel="0" collapsed="false">
      <c r="A825" s="21" t="n">
        <v>801</v>
      </c>
      <c r="B825" s="27" t="n">
        <v>0.321531006018631</v>
      </c>
      <c r="C825" s="9" t="n">
        <f aca="false">IF(B825&lt;$B$6,1,0)</f>
        <v>0</v>
      </c>
      <c r="D825" s="9" t="n">
        <f aca="false">$B$7*$B$8*C825</f>
        <v>0</v>
      </c>
      <c r="E825" s="24" t="n">
        <f aca="false">(1-C825)*$B$9-C825*$B$8</f>
        <v>0.07</v>
      </c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</row>
    <row r="826" customFormat="false" ht="15" hidden="false" customHeight="false" outlineLevel="0" collapsed="false">
      <c r="A826" s="21" t="n">
        <v>802</v>
      </c>
      <c r="B826" s="27" t="n">
        <v>0.633667358779348</v>
      </c>
      <c r="C826" s="9" t="n">
        <f aca="false">IF(B826&lt;$B$6,1,0)</f>
        <v>0</v>
      </c>
      <c r="D826" s="9" t="n">
        <f aca="false">$B$7*$B$8*C826</f>
        <v>0</v>
      </c>
      <c r="E826" s="24" t="n">
        <f aca="false">(1-C826)*$B$9-C826*$B$8</f>
        <v>0.07</v>
      </c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</row>
    <row r="827" customFormat="false" ht="15" hidden="false" customHeight="false" outlineLevel="0" collapsed="false">
      <c r="A827" s="21" t="n">
        <v>803</v>
      </c>
      <c r="B827" s="27" t="n">
        <v>0.396246391697787</v>
      </c>
      <c r="C827" s="9" t="n">
        <f aca="false">IF(B827&lt;$B$6,1,0)</f>
        <v>0</v>
      </c>
      <c r="D827" s="9" t="n">
        <f aca="false">$B$7*$B$8*C827</f>
        <v>0</v>
      </c>
      <c r="E827" s="24" t="n">
        <f aca="false">(1-C827)*$B$9-C827*$B$8</f>
        <v>0.07</v>
      </c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</row>
    <row r="828" customFormat="false" ht="15" hidden="false" customHeight="false" outlineLevel="0" collapsed="false">
      <c r="A828" s="21" t="n">
        <v>804</v>
      </c>
      <c r="B828" s="27" t="n">
        <v>0.261014955234714</v>
      </c>
      <c r="C828" s="9" t="n">
        <f aca="false">IF(B828&lt;$B$6,1,0)</f>
        <v>0</v>
      </c>
      <c r="D828" s="9" t="n">
        <f aca="false">$B$7*$B$8*C828</f>
        <v>0</v>
      </c>
      <c r="E828" s="24" t="n">
        <f aca="false">(1-C828)*$B$9-C828*$B$8</f>
        <v>0.07</v>
      </c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</row>
    <row r="829" customFormat="false" ht="15" hidden="false" customHeight="false" outlineLevel="0" collapsed="false">
      <c r="A829" s="21" t="n">
        <v>805</v>
      </c>
      <c r="B829" s="27" t="n">
        <v>0.154236258822493</v>
      </c>
      <c r="C829" s="9" t="n">
        <f aca="false">IF(B829&lt;$B$6,1,0)</f>
        <v>0</v>
      </c>
      <c r="D829" s="9" t="n">
        <f aca="false">$B$7*$B$8*C829</f>
        <v>0</v>
      </c>
      <c r="E829" s="24" t="n">
        <f aca="false">(1-C829)*$B$9-C829*$B$8</f>
        <v>0.07</v>
      </c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</row>
    <row r="830" customFormat="false" ht="15" hidden="false" customHeight="false" outlineLevel="0" collapsed="false">
      <c r="A830" s="21" t="n">
        <v>806</v>
      </c>
      <c r="B830" s="27" t="n">
        <v>0.344590707332827</v>
      </c>
      <c r="C830" s="9" t="n">
        <f aca="false">IF(B830&lt;$B$6,1,0)</f>
        <v>0</v>
      </c>
      <c r="D830" s="9" t="n">
        <f aca="false">$B$7*$B$8*C830</f>
        <v>0</v>
      </c>
      <c r="E830" s="24" t="n">
        <f aca="false">(1-C830)*$B$9-C830*$B$8</f>
        <v>0.07</v>
      </c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</row>
    <row r="831" customFormat="false" ht="15" hidden="false" customHeight="false" outlineLevel="0" collapsed="false">
      <c r="A831" s="21" t="n">
        <v>807</v>
      </c>
      <c r="B831" s="27" t="n">
        <v>0.0829973708605394</v>
      </c>
      <c r="C831" s="9" t="n">
        <f aca="false">IF(B831&lt;$B$6,1,0)</f>
        <v>0</v>
      </c>
      <c r="D831" s="9" t="n">
        <f aca="false">$B$7*$B$8*C831</f>
        <v>0</v>
      </c>
      <c r="E831" s="24" t="n">
        <f aca="false">(1-C831)*$B$9-C831*$B$8</f>
        <v>0.07</v>
      </c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</row>
    <row r="832" customFormat="false" ht="15" hidden="false" customHeight="false" outlineLevel="0" collapsed="false">
      <c r="A832" s="21" t="n">
        <v>808</v>
      </c>
      <c r="B832" s="27" t="n">
        <v>0.434605836053379</v>
      </c>
      <c r="C832" s="9" t="n">
        <f aca="false">IF(B832&lt;$B$6,1,0)</f>
        <v>0</v>
      </c>
      <c r="D832" s="9" t="n">
        <f aca="false">$B$7*$B$8*C832</f>
        <v>0</v>
      </c>
      <c r="E832" s="24" t="n">
        <f aca="false">(1-C832)*$B$9-C832*$B$8</f>
        <v>0.07</v>
      </c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</row>
    <row r="833" customFormat="false" ht="15" hidden="false" customHeight="false" outlineLevel="0" collapsed="false">
      <c r="A833" s="21" t="n">
        <v>809</v>
      </c>
      <c r="B833" s="27" t="n">
        <v>0.51513094722759</v>
      </c>
      <c r="C833" s="9" t="n">
        <f aca="false">IF(B833&lt;$B$6,1,0)</f>
        <v>0</v>
      </c>
      <c r="D833" s="9" t="n">
        <f aca="false">$B$7*$B$8*C833</f>
        <v>0</v>
      </c>
      <c r="E833" s="24" t="n">
        <f aca="false">(1-C833)*$B$9-C833*$B$8</f>
        <v>0.07</v>
      </c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</row>
    <row r="834" customFormat="false" ht="15" hidden="false" customHeight="false" outlineLevel="0" collapsed="false">
      <c r="A834" s="21" t="n">
        <v>810</v>
      </c>
      <c r="B834" s="27" t="n">
        <v>0.575808200635947</v>
      </c>
      <c r="C834" s="9" t="n">
        <f aca="false">IF(B834&lt;$B$6,1,0)</f>
        <v>0</v>
      </c>
      <c r="D834" s="9" t="n">
        <f aca="false">$B$7*$B$8*C834</f>
        <v>0</v>
      </c>
      <c r="E834" s="24" t="n">
        <f aca="false">(1-C834)*$B$9-C834*$B$8</f>
        <v>0.07</v>
      </c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</row>
    <row r="835" customFormat="false" ht="15" hidden="false" customHeight="false" outlineLevel="0" collapsed="false">
      <c r="A835" s="21" t="n">
        <v>811</v>
      </c>
      <c r="B835" s="27" t="n">
        <v>0.381037746905349</v>
      </c>
      <c r="C835" s="9" t="n">
        <f aca="false">IF(B835&lt;$B$6,1,0)</f>
        <v>0</v>
      </c>
      <c r="D835" s="9" t="n">
        <f aca="false">$B$7*$B$8*C835</f>
        <v>0</v>
      </c>
      <c r="E835" s="24" t="n">
        <f aca="false">(1-C835)*$B$9-C835*$B$8</f>
        <v>0.07</v>
      </c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</row>
    <row r="836" customFormat="false" ht="15" hidden="false" customHeight="false" outlineLevel="0" collapsed="false">
      <c r="A836" s="21" t="n">
        <v>812</v>
      </c>
      <c r="B836" s="27" t="n">
        <v>0.0915418231161311</v>
      </c>
      <c r="C836" s="9" t="n">
        <f aca="false">IF(B836&lt;$B$6,1,0)</f>
        <v>0</v>
      </c>
      <c r="D836" s="9" t="n">
        <f aca="false">$B$7*$B$8*C836</f>
        <v>0</v>
      </c>
      <c r="E836" s="24" t="n">
        <f aca="false">(1-C836)*$B$9-C836*$B$8</f>
        <v>0.07</v>
      </c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</row>
    <row r="837" customFormat="false" ht="15" hidden="false" customHeight="false" outlineLevel="0" collapsed="false">
      <c r="A837" s="21" t="n">
        <v>813</v>
      </c>
      <c r="B837" s="27" t="n">
        <v>0.888996574911289</v>
      </c>
      <c r="C837" s="9" t="n">
        <f aca="false">IF(B837&lt;$B$6,1,0)</f>
        <v>0</v>
      </c>
      <c r="D837" s="9" t="n">
        <f aca="false">$B$7*$B$8*C837</f>
        <v>0</v>
      </c>
      <c r="E837" s="24" t="n">
        <f aca="false">(1-C837)*$B$9-C837*$B$8</f>
        <v>0.07</v>
      </c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</row>
    <row r="838" customFormat="false" ht="15" hidden="false" customHeight="false" outlineLevel="0" collapsed="false">
      <c r="A838" s="21" t="n">
        <v>814</v>
      </c>
      <c r="B838" s="27" t="n">
        <v>0.259728409931995</v>
      </c>
      <c r="C838" s="9" t="n">
        <f aca="false">IF(B838&lt;$B$6,1,0)</f>
        <v>0</v>
      </c>
      <c r="D838" s="9" t="n">
        <f aca="false">$B$7*$B$8*C838</f>
        <v>0</v>
      </c>
      <c r="E838" s="24" t="n">
        <f aca="false">(1-C838)*$B$9-C838*$B$8</f>
        <v>0.07</v>
      </c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</row>
    <row r="839" customFormat="false" ht="15" hidden="false" customHeight="false" outlineLevel="0" collapsed="false">
      <c r="A839" s="21" t="n">
        <v>815</v>
      </c>
      <c r="B839" s="27" t="n">
        <v>0.667416250682436</v>
      </c>
      <c r="C839" s="9" t="n">
        <f aca="false">IF(B839&lt;$B$6,1,0)</f>
        <v>0</v>
      </c>
      <c r="D839" s="9" t="n">
        <f aca="false">$B$7*$B$8*C839</f>
        <v>0</v>
      </c>
      <c r="E839" s="24" t="n">
        <f aca="false">(1-C839)*$B$9-C839*$B$8</f>
        <v>0.07</v>
      </c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</row>
    <row r="840" customFormat="false" ht="15" hidden="false" customHeight="false" outlineLevel="0" collapsed="false">
      <c r="A840" s="21" t="n">
        <v>816</v>
      </c>
      <c r="B840" s="27" t="n">
        <v>0.270541378413327</v>
      </c>
      <c r="C840" s="9" t="n">
        <f aca="false">IF(B840&lt;$B$6,1,0)</f>
        <v>0</v>
      </c>
      <c r="D840" s="9" t="n">
        <f aca="false">$B$7*$B$8*C840</f>
        <v>0</v>
      </c>
      <c r="E840" s="24" t="n">
        <f aca="false">(1-C840)*$B$9-C840*$B$8</f>
        <v>0.07</v>
      </c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</row>
    <row r="841" customFormat="false" ht="15" hidden="false" customHeight="false" outlineLevel="0" collapsed="false">
      <c r="A841" s="21" t="n">
        <v>817</v>
      </c>
      <c r="B841" s="27" t="n">
        <v>0.123777639935724</v>
      </c>
      <c r="C841" s="9" t="n">
        <f aca="false">IF(B841&lt;$B$6,1,0)</f>
        <v>0</v>
      </c>
      <c r="D841" s="9" t="n">
        <f aca="false">$B$7*$B$8*C841</f>
        <v>0</v>
      </c>
      <c r="E841" s="24" t="n">
        <f aca="false">(1-C841)*$B$9-C841*$B$8</f>
        <v>0.07</v>
      </c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</row>
    <row r="842" customFormat="false" ht="15" hidden="false" customHeight="false" outlineLevel="0" collapsed="false">
      <c r="A842" s="21" t="n">
        <v>818</v>
      </c>
      <c r="B842" s="27" t="n">
        <v>0.211988208466209</v>
      </c>
      <c r="C842" s="9" t="n">
        <f aca="false">IF(B842&lt;$B$6,1,0)</f>
        <v>0</v>
      </c>
      <c r="D842" s="9" t="n">
        <f aca="false">$B$7*$B$8*C842</f>
        <v>0</v>
      </c>
      <c r="E842" s="24" t="n">
        <f aca="false">(1-C842)*$B$9-C842*$B$8</f>
        <v>0.07</v>
      </c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</row>
    <row r="843" customFormat="false" ht="15" hidden="false" customHeight="false" outlineLevel="0" collapsed="false">
      <c r="A843" s="21" t="n">
        <v>819</v>
      </c>
      <c r="B843" s="27" t="n">
        <v>0.90857141406741</v>
      </c>
      <c r="C843" s="9" t="n">
        <f aca="false">IF(B843&lt;$B$6,1,0)</f>
        <v>0</v>
      </c>
      <c r="D843" s="9" t="n">
        <f aca="false">$B$7*$B$8*C843</f>
        <v>0</v>
      </c>
      <c r="E843" s="24" t="n">
        <f aca="false">(1-C843)*$B$9-C843*$B$8</f>
        <v>0.07</v>
      </c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</row>
    <row r="844" customFormat="false" ht="15" hidden="false" customHeight="false" outlineLevel="0" collapsed="false">
      <c r="A844" s="21" t="n">
        <v>820</v>
      </c>
      <c r="B844" s="27" t="n">
        <v>0.0688747522654012</v>
      </c>
      <c r="C844" s="9" t="n">
        <f aca="false">IF(B844&lt;$B$6,1,0)</f>
        <v>0</v>
      </c>
      <c r="D844" s="9" t="n">
        <f aca="false">$B$7*$B$8*C844</f>
        <v>0</v>
      </c>
      <c r="E844" s="24" t="n">
        <f aca="false">(1-C844)*$B$9-C844*$B$8</f>
        <v>0.07</v>
      </c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</row>
    <row r="845" customFormat="false" ht="15" hidden="false" customHeight="false" outlineLevel="0" collapsed="false">
      <c r="A845" s="21" t="n">
        <v>821</v>
      </c>
      <c r="B845" s="27" t="n">
        <v>0.982888763654046</v>
      </c>
      <c r="C845" s="9" t="n">
        <f aca="false">IF(B845&lt;$B$6,1,0)</f>
        <v>0</v>
      </c>
      <c r="D845" s="9" t="n">
        <f aca="false">$B$7*$B$8*C845</f>
        <v>0</v>
      </c>
      <c r="E845" s="24" t="n">
        <f aca="false">(1-C845)*$B$9-C845*$B$8</f>
        <v>0.07</v>
      </c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</row>
    <row r="846" customFormat="false" ht="15" hidden="false" customHeight="false" outlineLevel="0" collapsed="false">
      <c r="A846" s="21" t="n">
        <v>822</v>
      </c>
      <c r="B846" s="27" t="n">
        <v>0.155195447267033</v>
      </c>
      <c r="C846" s="9" t="n">
        <f aca="false">IF(B846&lt;$B$6,1,0)</f>
        <v>0</v>
      </c>
      <c r="D846" s="9" t="n">
        <f aca="false">$B$7*$B$8*C846</f>
        <v>0</v>
      </c>
      <c r="E846" s="24" t="n">
        <f aca="false">(1-C846)*$B$9-C846*$B$8</f>
        <v>0.07</v>
      </c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</row>
    <row r="847" customFormat="false" ht="15" hidden="false" customHeight="false" outlineLevel="0" collapsed="false">
      <c r="A847" s="21" t="n">
        <v>823</v>
      </c>
      <c r="B847" s="27" t="n">
        <v>0.937736355117522</v>
      </c>
      <c r="C847" s="9" t="n">
        <f aca="false">IF(B847&lt;$B$6,1,0)</f>
        <v>0</v>
      </c>
      <c r="D847" s="9" t="n">
        <f aca="false">$B$7*$B$8*C847</f>
        <v>0</v>
      </c>
      <c r="E847" s="24" t="n">
        <f aca="false">(1-C847)*$B$9-C847*$B$8</f>
        <v>0.07</v>
      </c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</row>
    <row r="848" customFormat="false" ht="15" hidden="false" customHeight="false" outlineLevel="0" collapsed="false">
      <c r="A848" s="21" t="n">
        <v>824</v>
      </c>
      <c r="B848" s="27" t="n">
        <v>0.842376190354116</v>
      </c>
      <c r="C848" s="9" t="n">
        <f aca="false">IF(B848&lt;$B$6,1,0)</f>
        <v>0</v>
      </c>
      <c r="D848" s="9" t="n">
        <f aca="false">$B$7*$B$8*C848</f>
        <v>0</v>
      </c>
      <c r="E848" s="24" t="n">
        <f aca="false">(1-C848)*$B$9-C848*$B$8</f>
        <v>0.07</v>
      </c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</row>
    <row r="849" customFormat="false" ht="15" hidden="false" customHeight="false" outlineLevel="0" collapsed="false">
      <c r="A849" s="21" t="n">
        <v>825</v>
      </c>
      <c r="B849" s="27" t="n">
        <v>0.464123382116668</v>
      </c>
      <c r="C849" s="9" t="n">
        <f aca="false">IF(B849&lt;$B$6,1,0)</f>
        <v>0</v>
      </c>
      <c r="D849" s="9" t="n">
        <f aca="false">$B$7*$B$8*C849</f>
        <v>0</v>
      </c>
      <c r="E849" s="24" t="n">
        <f aca="false">(1-C849)*$B$9-C849*$B$8</f>
        <v>0.07</v>
      </c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</row>
    <row r="850" customFormat="false" ht="15" hidden="false" customHeight="false" outlineLevel="0" collapsed="false">
      <c r="A850" s="21" t="n">
        <v>826</v>
      </c>
      <c r="B850" s="27" t="n">
        <v>0.208491943427362</v>
      </c>
      <c r="C850" s="9" t="n">
        <f aca="false">IF(B850&lt;$B$6,1,0)</f>
        <v>0</v>
      </c>
      <c r="D850" s="9" t="n">
        <f aca="false">$B$7*$B$8*C850</f>
        <v>0</v>
      </c>
      <c r="E850" s="24" t="n">
        <f aca="false">(1-C850)*$B$9-C850*$B$8</f>
        <v>0.07</v>
      </c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</row>
    <row r="851" customFormat="false" ht="15" hidden="false" customHeight="false" outlineLevel="0" collapsed="false">
      <c r="A851" s="21" t="n">
        <v>827</v>
      </c>
      <c r="B851" s="27" t="n">
        <v>0.288007625727914</v>
      </c>
      <c r="C851" s="9" t="n">
        <f aca="false">IF(B851&lt;$B$6,1,0)</f>
        <v>0</v>
      </c>
      <c r="D851" s="9" t="n">
        <f aca="false">$B$7*$B$8*C851</f>
        <v>0</v>
      </c>
      <c r="E851" s="24" t="n">
        <f aca="false">(1-C851)*$B$9-C851*$B$8</f>
        <v>0.07</v>
      </c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</row>
    <row r="852" customFormat="false" ht="15" hidden="false" customHeight="false" outlineLevel="0" collapsed="false">
      <c r="A852" s="21" t="n">
        <v>828</v>
      </c>
      <c r="B852" s="27" t="n">
        <v>0.129088953253813</v>
      </c>
      <c r="C852" s="9" t="n">
        <f aca="false">IF(B852&lt;$B$6,1,0)</f>
        <v>0</v>
      </c>
      <c r="D852" s="9" t="n">
        <f aca="false">$B$7*$B$8*C852</f>
        <v>0</v>
      </c>
      <c r="E852" s="24" t="n">
        <f aca="false">(1-C852)*$B$9-C852*$B$8</f>
        <v>0.07</v>
      </c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</row>
    <row r="853" customFormat="false" ht="15" hidden="false" customHeight="false" outlineLevel="0" collapsed="false">
      <c r="A853" s="21" t="n">
        <v>829</v>
      </c>
      <c r="B853" s="27" t="n">
        <v>0.0257889999775216</v>
      </c>
      <c r="C853" s="9" t="n">
        <f aca="false">IF(B853&lt;$B$6,1,0)</f>
        <v>0</v>
      </c>
      <c r="D853" s="9" t="n">
        <f aca="false">$B$7*$B$8*C853</f>
        <v>0</v>
      </c>
      <c r="E853" s="24" t="n">
        <f aca="false">(1-C853)*$B$9-C853*$B$8</f>
        <v>0.07</v>
      </c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</row>
    <row r="854" customFormat="false" ht="15" hidden="false" customHeight="false" outlineLevel="0" collapsed="false">
      <c r="A854" s="21" t="n">
        <v>830</v>
      </c>
      <c r="B854" s="27" t="n">
        <v>0.671061780885793</v>
      </c>
      <c r="C854" s="9" t="n">
        <f aca="false">IF(B854&lt;$B$6,1,0)</f>
        <v>0</v>
      </c>
      <c r="D854" s="9" t="n">
        <f aca="false">$B$7*$B$8*C854</f>
        <v>0</v>
      </c>
      <c r="E854" s="24" t="n">
        <f aca="false">(1-C854)*$B$9-C854*$B$8</f>
        <v>0.07</v>
      </c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</row>
    <row r="855" customFormat="false" ht="15" hidden="false" customHeight="false" outlineLevel="0" collapsed="false">
      <c r="A855" s="21" t="n">
        <v>831</v>
      </c>
      <c r="B855" s="27" t="n">
        <v>0.346703121787868</v>
      </c>
      <c r="C855" s="9" t="n">
        <f aca="false">IF(B855&lt;$B$6,1,0)</f>
        <v>0</v>
      </c>
      <c r="D855" s="9" t="n">
        <f aca="false">$B$7*$B$8*C855</f>
        <v>0</v>
      </c>
      <c r="E855" s="24" t="n">
        <f aca="false">(1-C855)*$B$9-C855*$B$8</f>
        <v>0.07</v>
      </c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</row>
    <row r="856" customFormat="false" ht="15" hidden="false" customHeight="false" outlineLevel="0" collapsed="false">
      <c r="A856" s="21" t="n">
        <v>832</v>
      </c>
      <c r="B856" s="27" t="n">
        <v>0.249668148462661</v>
      </c>
      <c r="C856" s="9" t="n">
        <f aca="false">IF(B856&lt;$B$6,1,0)</f>
        <v>0</v>
      </c>
      <c r="D856" s="9" t="n">
        <f aca="false">$B$7*$B$8*C856</f>
        <v>0</v>
      </c>
      <c r="E856" s="24" t="n">
        <f aca="false">(1-C856)*$B$9-C856*$B$8</f>
        <v>0.07</v>
      </c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</row>
    <row r="857" customFormat="false" ht="15" hidden="false" customHeight="false" outlineLevel="0" collapsed="false">
      <c r="A857" s="21" t="n">
        <v>833</v>
      </c>
      <c r="B857" s="27" t="n">
        <v>0.110694006900303</v>
      </c>
      <c r="C857" s="9" t="n">
        <f aca="false">IF(B857&lt;$B$6,1,0)</f>
        <v>0</v>
      </c>
      <c r="D857" s="9" t="n">
        <f aca="false">$B$7*$B$8*C857</f>
        <v>0</v>
      </c>
      <c r="E857" s="24" t="n">
        <f aca="false">(1-C857)*$B$9-C857*$B$8</f>
        <v>0.07</v>
      </c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</row>
    <row r="858" customFormat="false" ht="15" hidden="false" customHeight="false" outlineLevel="0" collapsed="false">
      <c r="A858" s="21" t="n">
        <v>834</v>
      </c>
      <c r="B858" s="27" t="n">
        <v>0.17770992370788</v>
      </c>
      <c r="C858" s="9" t="n">
        <f aca="false">IF(B858&lt;$B$6,1,0)</f>
        <v>0</v>
      </c>
      <c r="D858" s="9" t="n">
        <f aca="false">$B$7*$B$8*C858</f>
        <v>0</v>
      </c>
      <c r="E858" s="24" t="n">
        <f aca="false">(1-C858)*$B$9-C858*$B$8</f>
        <v>0.07</v>
      </c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</row>
    <row r="859" customFormat="false" ht="15" hidden="false" customHeight="false" outlineLevel="0" collapsed="false">
      <c r="A859" s="21" t="n">
        <v>835</v>
      </c>
      <c r="B859" s="27" t="n">
        <v>0.846634055837058</v>
      </c>
      <c r="C859" s="9" t="n">
        <f aca="false">IF(B859&lt;$B$6,1,0)</f>
        <v>0</v>
      </c>
      <c r="D859" s="9" t="n">
        <f aca="false">$B$7*$B$8*C859</f>
        <v>0</v>
      </c>
      <c r="E859" s="24" t="n">
        <f aca="false">(1-C859)*$B$9-C859*$B$8</f>
        <v>0.07</v>
      </c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</row>
    <row r="860" customFormat="false" ht="15" hidden="false" customHeight="false" outlineLevel="0" collapsed="false">
      <c r="A860" s="21" t="n">
        <v>836</v>
      </c>
      <c r="B860" s="27" t="n">
        <v>0.787666374933906</v>
      </c>
      <c r="C860" s="9" t="n">
        <f aca="false">IF(B860&lt;$B$6,1,0)</f>
        <v>0</v>
      </c>
      <c r="D860" s="9" t="n">
        <f aca="false">$B$7*$B$8*C860</f>
        <v>0</v>
      </c>
      <c r="E860" s="24" t="n">
        <f aca="false">(1-C860)*$B$9-C860*$B$8</f>
        <v>0.07</v>
      </c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</row>
    <row r="861" customFormat="false" ht="15" hidden="false" customHeight="false" outlineLevel="0" collapsed="false">
      <c r="A861" s="21" t="n">
        <v>837</v>
      </c>
      <c r="B861" s="27" t="n">
        <v>0.608611056464724</v>
      </c>
      <c r="C861" s="9" t="n">
        <f aca="false">IF(B861&lt;$B$6,1,0)</f>
        <v>0</v>
      </c>
      <c r="D861" s="9" t="n">
        <f aca="false">$B$7*$B$8*C861</f>
        <v>0</v>
      </c>
      <c r="E861" s="24" t="n">
        <f aca="false">(1-C861)*$B$9-C861*$B$8</f>
        <v>0.07</v>
      </c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</row>
    <row r="862" customFormat="false" ht="15" hidden="false" customHeight="false" outlineLevel="0" collapsed="false">
      <c r="A862" s="21" t="n">
        <v>838</v>
      </c>
      <c r="B862" s="27" t="n">
        <v>0.554636141867377</v>
      </c>
      <c r="C862" s="9" t="n">
        <f aca="false">IF(B862&lt;$B$6,1,0)</f>
        <v>0</v>
      </c>
      <c r="D862" s="9" t="n">
        <f aca="false">$B$7*$B$8*C862</f>
        <v>0</v>
      </c>
      <c r="E862" s="24" t="n">
        <f aca="false">(1-C862)*$B$9-C862*$B$8</f>
        <v>0.07</v>
      </c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</row>
    <row r="863" customFormat="false" ht="15" hidden="false" customHeight="false" outlineLevel="0" collapsed="false">
      <c r="A863" s="21" t="n">
        <v>839</v>
      </c>
      <c r="B863" s="27" t="n">
        <v>0.959915992221795</v>
      </c>
      <c r="C863" s="9" t="n">
        <f aca="false">IF(B863&lt;$B$6,1,0)</f>
        <v>0</v>
      </c>
      <c r="D863" s="9" t="n">
        <f aca="false">$B$7*$B$8*C863</f>
        <v>0</v>
      </c>
      <c r="E863" s="24" t="n">
        <f aca="false">(1-C863)*$B$9-C863*$B$8</f>
        <v>0.07</v>
      </c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</row>
    <row r="864" customFormat="false" ht="15" hidden="false" customHeight="false" outlineLevel="0" collapsed="false">
      <c r="A864" s="21" t="n">
        <v>840</v>
      </c>
      <c r="B864" s="27" t="n">
        <v>0.402827180107124</v>
      </c>
      <c r="C864" s="9" t="n">
        <f aca="false">IF(B864&lt;$B$6,1,0)</f>
        <v>0</v>
      </c>
      <c r="D864" s="9" t="n">
        <f aca="false">$B$7*$B$8*C864</f>
        <v>0</v>
      </c>
      <c r="E864" s="24" t="n">
        <f aca="false">(1-C864)*$B$9-C864*$B$8</f>
        <v>0.07</v>
      </c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</row>
    <row r="865" customFormat="false" ht="15" hidden="false" customHeight="false" outlineLevel="0" collapsed="false">
      <c r="A865" s="21" t="n">
        <v>841</v>
      </c>
      <c r="B865" s="27" t="n">
        <v>0.147842007572763</v>
      </c>
      <c r="C865" s="9" t="n">
        <f aca="false">IF(B865&lt;$B$6,1,0)</f>
        <v>0</v>
      </c>
      <c r="D865" s="9" t="n">
        <f aca="false">$B$7*$B$8*C865</f>
        <v>0</v>
      </c>
      <c r="E865" s="24" t="n">
        <f aca="false">(1-C865)*$B$9-C865*$B$8</f>
        <v>0.07</v>
      </c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</row>
    <row r="866" customFormat="false" ht="15" hidden="false" customHeight="false" outlineLevel="0" collapsed="false">
      <c r="A866" s="21" t="n">
        <v>842</v>
      </c>
      <c r="B866" s="27" t="n">
        <v>0.953529249527492</v>
      </c>
      <c r="C866" s="9" t="n">
        <f aca="false">IF(B866&lt;$B$6,1,0)</f>
        <v>0</v>
      </c>
      <c r="D866" s="9" t="n">
        <f aca="false">$B$7*$B$8*C866</f>
        <v>0</v>
      </c>
      <c r="E866" s="24" t="n">
        <f aca="false">(1-C866)*$B$9-C866*$B$8</f>
        <v>0.07</v>
      </c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</row>
    <row r="867" customFormat="false" ht="15" hidden="false" customHeight="false" outlineLevel="0" collapsed="false">
      <c r="A867" s="21" t="n">
        <v>843</v>
      </c>
      <c r="B867" s="27" t="n">
        <v>0.509943944751285</v>
      </c>
      <c r="C867" s="9" t="n">
        <f aca="false">IF(B867&lt;$B$6,1,0)</f>
        <v>0</v>
      </c>
      <c r="D867" s="9" t="n">
        <f aca="false">$B$7*$B$8*C867</f>
        <v>0</v>
      </c>
      <c r="E867" s="24" t="n">
        <f aca="false">(1-C867)*$B$9-C867*$B$8</f>
        <v>0.07</v>
      </c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</row>
    <row r="868" customFormat="false" ht="15" hidden="false" customHeight="false" outlineLevel="0" collapsed="false">
      <c r="A868" s="21" t="n">
        <v>844</v>
      </c>
      <c r="B868" s="27" t="n">
        <v>0.680511329439469</v>
      </c>
      <c r="C868" s="9" t="n">
        <f aca="false">IF(B868&lt;$B$6,1,0)</f>
        <v>0</v>
      </c>
      <c r="D868" s="9" t="n">
        <f aca="false">$B$7*$B$8*C868</f>
        <v>0</v>
      </c>
      <c r="E868" s="24" t="n">
        <f aca="false">(1-C868)*$B$9-C868*$B$8</f>
        <v>0.07</v>
      </c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</row>
    <row r="869" customFormat="false" ht="15" hidden="false" customHeight="false" outlineLevel="0" collapsed="false">
      <c r="A869" s="21" t="n">
        <v>845</v>
      </c>
      <c r="B869" s="27" t="n">
        <v>0.356509428354912</v>
      </c>
      <c r="C869" s="9" t="n">
        <f aca="false">IF(B869&lt;$B$6,1,0)</f>
        <v>0</v>
      </c>
      <c r="D869" s="9" t="n">
        <f aca="false">$B$7*$B$8*C869</f>
        <v>0</v>
      </c>
      <c r="E869" s="24" t="n">
        <f aca="false">(1-C869)*$B$9-C869*$B$8</f>
        <v>0.07</v>
      </c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</row>
    <row r="870" customFormat="false" ht="15" hidden="false" customHeight="false" outlineLevel="0" collapsed="false">
      <c r="A870" s="21" t="n">
        <v>846</v>
      </c>
      <c r="B870" s="27" t="n">
        <v>0.0921066558221355</v>
      </c>
      <c r="C870" s="9" t="n">
        <f aca="false">IF(B870&lt;$B$6,1,0)</f>
        <v>0</v>
      </c>
      <c r="D870" s="9" t="n">
        <f aca="false">$B$7*$B$8*C870</f>
        <v>0</v>
      </c>
      <c r="E870" s="24" t="n">
        <f aca="false">(1-C870)*$B$9-C870*$B$8</f>
        <v>0.07</v>
      </c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</row>
    <row r="871" customFormat="false" ht="15" hidden="false" customHeight="false" outlineLevel="0" collapsed="false">
      <c r="A871" s="21" t="n">
        <v>847</v>
      </c>
      <c r="B871" s="27" t="n">
        <v>0.0671565368538722</v>
      </c>
      <c r="C871" s="9" t="n">
        <f aca="false">IF(B871&lt;$B$6,1,0)</f>
        <v>0</v>
      </c>
      <c r="D871" s="9" t="n">
        <f aca="false">$B$7*$B$8*C871</f>
        <v>0</v>
      </c>
      <c r="E871" s="24" t="n">
        <f aca="false">(1-C871)*$B$9-C871*$B$8</f>
        <v>0.07</v>
      </c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</row>
    <row r="872" customFormat="false" ht="15" hidden="false" customHeight="false" outlineLevel="0" collapsed="false">
      <c r="A872" s="21" t="n">
        <v>848</v>
      </c>
      <c r="B872" s="27" t="n">
        <v>0.970380888436921</v>
      </c>
      <c r="C872" s="9" t="n">
        <f aca="false">IF(B872&lt;$B$6,1,0)</f>
        <v>0</v>
      </c>
      <c r="D872" s="9" t="n">
        <f aca="false">$B$7*$B$8*C872</f>
        <v>0</v>
      </c>
      <c r="E872" s="24" t="n">
        <f aca="false">(1-C872)*$B$9-C872*$B$8</f>
        <v>0.07</v>
      </c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</row>
    <row r="873" customFormat="false" ht="15" hidden="false" customHeight="false" outlineLevel="0" collapsed="false">
      <c r="A873" s="21" t="n">
        <v>849</v>
      </c>
      <c r="B873" s="27" t="n">
        <v>0.48419966257643</v>
      </c>
      <c r="C873" s="9" t="n">
        <f aca="false">IF(B873&lt;$B$6,1,0)</f>
        <v>0</v>
      </c>
      <c r="D873" s="9" t="n">
        <f aca="false">$B$7*$B$8*C873</f>
        <v>0</v>
      </c>
      <c r="E873" s="24" t="n">
        <f aca="false">(1-C873)*$B$9-C873*$B$8</f>
        <v>0.07</v>
      </c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</row>
    <row r="874" customFormat="false" ht="15" hidden="false" customHeight="false" outlineLevel="0" collapsed="false">
      <c r="A874" s="21" t="n">
        <v>850</v>
      </c>
      <c r="B874" s="27" t="n">
        <v>0.679224228137173</v>
      </c>
      <c r="C874" s="9" t="n">
        <f aca="false">IF(B874&lt;$B$6,1,0)</f>
        <v>0</v>
      </c>
      <c r="D874" s="9" t="n">
        <f aca="false">$B$7*$B$8*C874</f>
        <v>0</v>
      </c>
      <c r="E874" s="24" t="n">
        <f aca="false">(1-C874)*$B$9-C874*$B$8</f>
        <v>0.07</v>
      </c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</row>
    <row r="875" customFormat="false" ht="15" hidden="false" customHeight="false" outlineLevel="0" collapsed="false">
      <c r="A875" s="21" t="n">
        <v>851</v>
      </c>
      <c r="B875" s="27" t="n">
        <v>0.944214224233292</v>
      </c>
      <c r="C875" s="9" t="n">
        <f aca="false">IF(B875&lt;$B$6,1,0)</f>
        <v>0</v>
      </c>
      <c r="D875" s="9" t="n">
        <f aca="false">$B$7*$B$8*C875</f>
        <v>0</v>
      </c>
      <c r="E875" s="24" t="n">
        <f aca="false">(1-C875)*$B$9-C875*$B$8</f>
        <v>0.07</v>
      </c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</row>
    <row r="876" customFormat="false" ht="15" hidden="false" customHeight="false" outlineLevel="0" collapsed="false">
      <c r="A876" s="21" t="n">
        <v>852</v>
      </c>
      <c r="B876" s="27" t="n">
        <v>0.417466117185541</v>
      </c>
      <c r="C876" s="9" t="n">
        <f aca="false">IF(B876&lt;$B$6,1,0)</f>
        <v>0</v>
      </c>
      <c r="D876" s="9" t="n">
        <f aca="false">$B$7*$B$8*C876</f>
        <v>0</v>
      </c>
      <c r="E876" s="24" t="n">
        <f aca="false">(1-C876)*$B$9-C876*$B$8</f>
        <v>0.07</v>
      </c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</row>
    <row r="877" customFormat="false" ht="15" hidden="false" customHeight="false" outlineLevel="0" collapsed="false">
      <c r="A877" s="21" t="n">
        <v>853</v>
      </c>
      <c r="B877" s="27" t="n">
        <v>0.0245824585435912</v>
      </c>
      <c r="C877" s="9" t="n">
        <f aca="false">IF(B877&lt;$B$6,1,0)</f>
        <v>0</v>
      </c>
      <c r="D877" s="9" t="n">
        <f aca="false">$B$7*$B$8*C877</f>
        <v>0</v>
      </c>
      <c r="E877" s="24" t="n">
        <f aca="false">(1-C877)*$B$9-C877*$B$8</f>
        <v>0.07</v>
      </c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</row>
    <row r="878" customFormat="false" ht="15" hidden="false" customHeight="false" outlineLevel="0" collapsed="false">
      <c r="A878" s="21" t="n">
        <v>854</v>
      </c>
      <c r="B878" s="27" t="n">
        <v>0.352681467891671</v>
      </c>
      <c r="C878" s="9" t="n">
        <f aca="false">IF(B878&lt;$B$6,1,0)</f>
        <v>0</v>
      </c>
      <c r="D878" s="9" t="n">
        <f aca="false">$B$7*$B$8*C878</f>
        <v>0</v>
      </c>
      <c r="E878" s="24" t="n">
        <f aca="false">(1-C878)*$B$9-C878*$B$8</f>
        <v>0.07</v>
      </c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</row>
    <row r="879" customFormat="false" ht="15" hidden="false" customHeight="false" outlineLevel="0" collapsed="false">
      <c r="A879" s="21" t="n">
        <v>855</v>
      </c>
      <c r="B879" s="27" t="n">
        <v>0.35621658002492</v>
      </c>
      <c r="C879" s="9" t="n">
        <f aca="false">IF(B879&lt;$B$6,1,0)</f>
        <v>0</v>
      </c>
      <c r="D879" s="9" t="n">
        <f aca="false">$B$7*$B$8*C879</f>
        <v>0</v>
      </c>
      <c r="E879" s="24" t="n">
        <f aca="false">(1-C879)*$B$9-C879*$B$8</f>
        <v>0.07</v>
      </c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</row>
    <row r="880" customFormat="false" ht="15" hidden="false" customHeight="false" outlineLevel="0" collapsed="false">
      <c r="A880" s="21" t="n">
        <v>856</v>
      </c>
      <c r="B880" s="27" t="n">
        <v>0.638740177382715</v>
      </c>
      <c r="C880" s="9" t="n">
        <f aca="false">IF(B880&lt;$B$6,1,0)</f>
        <v>0</v>
      </c>
      <c r="D880" s="9" t="n">
        <f aca="false">$B$7*$B$8*C880</f>
        <v>0</v>
      </c>
      <c r="E880" s="24" t="n">
        <f aca="false">(1-C880)*$B$9-C880*$B$8</f>
        <v>0.07</v>
      </c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</row>
    <row r="881" customFormat="false" ht="15" hidden="false" customHeight="false" outlineLevel="0" collapsed="false">
      <c r="A881" s="21" t="n">
        <v>857</v>
      </c>
      <c r="B881" s="27" t="n">
        <v>0.229632160509937</v>
      </c>
      <c r="C881" s="9" t="n">
        <f aca="false">IF(B881&lt;$B$6,1,0)</f>
        <v>0</v>
      </c>
      <c r="D881" s="9" t="n">
        <f aca="false">$B$7*$B$8*C881</f>
        <v>0</v>
      </c>
      <c r="E881" s="24" t="n">
        <f aca="false">(1-C881)*$B$9-C881*$B$8</f>
        <v>0.07</v>
      </c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</row>
    <row r="882" customFormat="false" ht="15" hidden="false" customHeight="false" outlineLevel="0" collapsed="false">
      <c r="A882" s="21" t="n">
        <v>858</v>
      </c>
      <c r="B882" s="27" t="n">
        <v>0.70784699881915</v>
      </c>
      <c r="C882" s="9" t="n">
        <f aca="false">IF(B882&lt;$B$6,1,0)</f>
        <v>0</v>
      </c>
      <c r="D882" s="9" t="n">
        <f aca="false">$B$7*$B$8*C882</f>
        <v>0</v>
      </c>
      <c r="E882" s="24" t="n">
        <f aca="false">(1-C882)*$B$9-C882*$B$8</f>
        <v>0.07</v>
      </c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</row>
    <row r="883" customFormat="false" ht="15" hidden="false" customHeight="false" outlineLevel="0" collapsed="false">
      <c r="A883" s="21" t="n">
        <v>859</v>
      </c>
      <c r="B883" s="27" t="n">
        <v>0.261583642452024</v>
      </c>
      <c r="C883" s="9" t="n">
        <f aca="false">IF(B883&lt;$B$6,1,0)</f>
        <v>0</v>
      </c>
      <c r="D883" s="9" t="n">
        <f aca="false">$B$7*$B$8*C883</f>
        <v>0</v>
      </c>
      <c r="E883" s="24" t="n">
        <f aca="false">(1-C883)*$B$9-C883*$B$8</f>
        <v>0.07</v>
      </c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</row>
    <row r="884" customFormat="false" ht="15" hidden="false" customHeight="false" outlineLevel="0" collapsed="false">
      <c r="A884" s="21" t="n">
        <v>860</v>
      </c>
      <c r="B884" s="27" t="n">
        <v>0.74832665186841</v>
      </c>
      <c r="C884" s="9" t="n">
        <f aca="false">IF(B884&lt;$B$6,1,0)</f>
        <v>0</v>
      </c>
      <c r="D884" s="9" t="n">
        <f aca="false">$B$7*$B$8*C884</f>
        <v>0</v>
      </c>
      <c r="E884" s="24" t="n">
        <f aca="false">(1-C884)*$B$9-C884*$B$8</f>
        <v>0.07</v>
      </c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</row>
    <row r="885" customFormat="false" ht="15" hidden="false" customHeight="false" outlineLevel="0" collapsed="false">
      <c r="A885" s="21" t="n">
        <v>861</v>
      </c>
      <c r="B885" s="27" t="n">
        <v>0.656075462582521</v>
      </c>
      <c r="C885" s="9" t="n">
        <f aca="false">IF(B885&lt;$B$6,1,0)</f>
        <v>0</v>
      </c>
      <c r="D885" s="9" t="n">
        <f aca="false">$B$7*$B$8*C885</f>
        <v>0</v>
      </c>
      <c r="E885" s="24" t="n">
        <f aca="false">(1-C885)*$B$9-C885*$B$8</f>
        <v>0.07</v>
      </c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</row>
    <row r="886" customFormat="false" ht="15" hidden="false" customHeight="false" outlineLevel="0" collapsed="false">
      <c r="A886" s="21" t="n">
        <v>862</v>
      </c>
      <c r="B886" s="27" t="n">
        <v>0.245229367748834</v>
      </c>
      <c r="C886" s="9" t="n">
        <f aca="false">IF(B886&lt;$B$6,1,0)</f>
        <v>0</v>
      </c>
      <c r="D886" s="9" t="n">
        <f aca="false">$B$7*$B$8*C886</f>
        <v>0</v>
      </c>
      <c r="E886" s="24" t="n">
        <f aca="false">(1-C886)*$B$9-C886*$B$8</f>
        <v>0.07</v>
      </c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</row>
    <row r="887" customFormat="false" ht="15" hidden="false" customHeight="false" outlineLevel="0" collapsed="false">
      <c r="A887" s="21" t="n">
        <v>863</v>
      </c>
      <c r="B887" s="27" t="n">
        <v>0.64922632498201</v>
      </c>
      <c r="C887" s="9" t="n">
        <f aca="false">IF(B887&lt;$B$6,1,0)</f>
        <v>0</v>
      </c>
      <c r="D887" s="9" t="n">
        <f aca="false">$B$7*$B$8*C887</f>
        <v>0</v>
      </c>
      <c r="E887" s="24" t="n">
        <f aca="false">(1-C887)*$B$9-C887*$B$8</f>
        <v>0.07</v>
      </c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</row>
    <row r="888" customFormat="false" ht="15" hidden="false" customHeight="false" outlineLevel="0" collapsed="false">
      <c r="A888" s="21" t="n">
        <v>864</v>
      </c>
      <c r="B888" s="27" t="n">
        <v>0.684464876656421</v>
      </c>
      <c r="C888" s="9" t="n">
        <f aca="false">IF(B888&lt;$B$6,1,0)</f>
        <v>0</v>
      </c>
      <c r="D888" s="9" t="n">
        <f aca="false">$B$7*$B$8*C888</f>
        <v>0</v>
      </c>
      <c r="E888" s="24" t="n">
        <f aca="false">(1-C888)*$B$9-C888*$B$8</f>
        <v>0.07</v>
      </c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</row>
    <row r="889" customFormat="false" ht="15" hidden="false" customHeight="false" outlineLevel="0" collapsed="false">
      <c r="A889" s="21" t="n">
        <v>865</v>
      </c>
      <c r="B889" s="27" t="n">
        <v>0.134690725128166</v>
      </c>
      <c r="C889" s="9" t="n">
        <f aca="false">IF(B889&lt;$B$6,1,0)</f>
        <v>0</v>
      </c>
      <c r="D889" s="9" t="n">
        <f aca="false">$B$7*$B$8*C889</f>
        <v>0</v>
      </c>
      <c r="E889" s="24" t="n">
        <f aca="false">(1-C889)*$B$9-C889*$B$8</f>
        <v>0.07</v>
      </c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</row>
    <row r="890" customFormat="false" ht="15" hidden="false" customHeight="false" outlineLevel="0" collapsed="false">
      <c r="A890" s="21" t="n">
        <v>866</v>
      </c>
      <c r="B890" s="27" t="n">
        <v>0.3151181578869</v>
      </c>
      <c r="C890" s="9" t="n">
        <f aca="false">IF(B890&lt;$B$6,1,0)</f>
        <v>0</v>
      </c>
      <c r="D890" s="9" t="n">
        <f aca="false">$B$7*$B$8*C890</f>
        <v>0</v>
      </c>
      <c r="E890" s="24" t="n">
        <f aca="false">(1-C890)*$B$9-C890*$B$8</f>
        <v>0.07</v>
      </c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</row>
    <row r="891" customFormat="false" ht="15" hidden="false" customHeight="false" outlineLevel="0" collapsed="false">
      <c r="A891" s="21" t="n">
        <v>867</v>
      </c>
      <c r="B891" s="27" t="n">
        <v>0.287630888982676</v>
      </c>
      <c r="C891" s="9" t="n">
        <f aca="false">IF(B891&lt;$B$6,1,0)</f>
        <v>0</v>
      </c>
      <c r="D891" s="9" t="n">
        <f aca="false">$B$7*$B$8*C891</f>
        <v>0</v>
      </c>
      <c r="E891" s="24" t="n">
        <f aca="false">(1-C891)*$B$9-C891*$B$8</f>
        <v>0.07</v>
      </c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</row>
    <row r="892" customFormat="false" ht="15" hidden="false" customHeight="false" outlineLevel="0" collapsed="false">
      <c r="A892" s="21" t="n">
        <v>868</v>
      </c>
      <c r="B892" s="27" t="n">
        <v>0.0413580854656175</v>
      </c>
      <c r="C892" s="9" t="n">
        <f aca="false">IF(B892&lt;$B$6,1,0)</f>
        <v>0</v>
      </c>
      <c r="D892" s="9" t="n">
        <f aca="false">$B$7*$B$8*C892</f>
        <v>0</v>
      </c>
      <c r="E892" s="24" t="n">
        <f aca="false">(1-C892)*$B$9-C892*$B$8</f>
        <v>0.07</v>
      </c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</row>
    <row r="893" customFormat="false" ht="15" hidden="false" customHeight="false" outlineLevel="0" collapsed="false">
      <c r="A893" s="21" t="n">
        <v>869</v>
      </c>
      <c r="B893" s="27" t="n">
        <v>0.803083853679709</v>
      </c>
      <c r="C893" s="9" t="n">
        <f aca="false">IF(B893&lt;$B$6,1,0)</f>
        <v>0</v>
      </c>
      <c r="D893" s="9" t="n">
        <f aca="false">$B$7*$B$8*C893</f>
        <v>0</v>
      </c>
      <c r="E893" s="24" t="n">
        <f aca="false">(1-C893)*$B$9-C893*$B$8</f>
        <v>0.07</v>
      </c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</row>
    <row r="894" customFormat="false" ht="15" hidden="false" customHeight="false" outlineLevel="0" collapsed="false">
      <c r="A894" s="21" t="n">
        <v>870</v>
      </c>
      <c r="B894" s="27" t="n">
        <v>0.387420414597727</v>
      </c>
      <c r="C894" s="9" t="n">
        <f aca="false">IF(B894&lt;$B$6,1,0)</f>
        <v>0</v>
      </c>
      <c r="D894" s="9" t="n">
        <f aca="false">$B$7*$B$8*C894</f>
        <v>0</v>
      </c>
      <c r="E894" s="24" t="n">
        <f aca="false">(1-C894)*$B$9-C894*$B$8</f>
        <v>0.07</v>
      </c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</row>
    <row r="895" customFormat="false" ht="15" hidden="false" customHeight="false" outlineLevel="0" collapsed="false">
      <c r="A895" s="21" t="n">
        <v>871</v>
      </c>
      <c r="B895" s="27" t="n">
        <v>0.201482478878461</v>
      </c>
      <c r="C895" s="9" t="n">
        <f aca="false">IF(B895&lt;$B$6,1,0)</f>
        <v>0</v>
      </c>
      <c r="D895" s="9" t="n">
        <f aca="false">$B$7*$B$8*C895</f>
        <v>0</v>
      </c>
      <c r="E895" s="24" t="n">
        <f aca="false">(1-C895)*$B$9-C895*$B$8</f>
        <v>0.07</v>
      </c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</row>
    <row r="896" customFormat="false" ht="15" hidden="false" customHeight="false" outlineLevel="0" collapsed="false">
      <c r="A896" s="21" t="n">
        <v>872</v>
      </c>
      <c r="B896" s="27" t="n">
        <v>0.859029366751202</v>
      </c>
      <c r="C896" s="9" t="n">
        <f aca="false">IF(B896&lt;$B$6,1,0)</f>
        <v>0</v>
      </c>
      <c r="D896" s="9" t="n">
        <f aca="false">$B$7*$B$8*C896</f>
        <v>0</v>
      </c>
      <c r="E896" s="24" t="n">
        <f aca="false">(1-C896)*$B$9-C896*$B$8</f>
        <v>0.07</v>
      </c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</row>
    <row r="897" customFormat="false" ht="15" hidden="false" customHeight="false" outlineLevel="0" collapsed="false">
      <c r="A897" s="21" t="n">
        <v>873</v>
      </c>
      <c r="B897" s="27" t="n">
        <v>0.092565740342252</v>
      </c>
      <c r="C897" s="9" t="n">
        <f aca="false">IF(B897&lt;$B$6,1,0)</f>
        <v>0</v>
      </c>
      <c r="D897" s="9" t="n">
        <f aca="false">$B$7*$B$8*C897</f>
        <v>0</v>
      </c>
      <c r="E897" s="24" t="n">
        <f aca="false">(1-C897)*$B$9-C897*$B$8</f>
        <v>0.07</v>
      </c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</row>
    <row r="898" customFormat="false" ht="15" hidden="false" customHeight="false" outlineLevel="0" collapsed="false">
      <c r="A898" s="21" t="n">
        <v>874</v>
      </c>
      <c r="B898" s="27" t="n">
        <v>0.224817383685149</v>
      </c>
      <c r="C898" s="9" t="n">
        <f aca="false">IF(B898&lt;$B$6,1,0)</f>
        <v>0</v>
      </c>
      <c r="D898" s="9" t="n">
        <f aca="false">$B$7*$B$8*C898</f>
        <v>0</v>
      </c>
      <c r="E898" s="24" t="n">
        <f aca="false">(1-C898)*$B$9-C898*$B$8</f>
        <v>0.07</v>
      </c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</row>
    <row r="899" customFormat="false" ht="15" hidden="false" customHeight="false" outlineLevel="0" collapsed="false">
      <c r="A899" s="21" t="n">
        <v>875</v>
      </c>
      <c r="B899" s="27" t="n">
        <v>0.391452719806694</v>
      </c>
      <c r="C899" s="9" t="n">
        <f aca="false">IF(B899&lt;$B$6,1,0)</f>
        <v>0</v>
      </c>
      <c r="D899" s="9" t="n">
        <f aca="false">$B$7*$B$8*C899</f>
        <v>0</v>
      </c>
      <c r="E899" s="24" t="n">
        <f aca="false">(1-C899)*$B$9-C899*$B$8</f>
        <v>0.07</v>
      </c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</row>
    <row r="900" customFormat="false" ht="15" hidden="false" customHeight="false" outlineLevel="0" collapsed="false">
      <c r="A900" s="21" t="n">
        <v>876</v>
      </c>
      <c r="B900" s="27" t="n">
        <v>0.0743104332359508</v>
      </c>
      <c r="C900" s="9" t="n">
        <f aca="false">IF(B900&lt;$B$6,1,0)</f>
        <v>0</v>
      </c>
      <c r="D900" s="9" t="n">
        <f aca="false">$B$7*$B$8*C900</f>
        <v>0</v>
      </c>
      <c r="E900" s="24" t="n">
        <f aca="false">(1-C900)*$B$9-C900*$B$8</f>
        <v>0.07</v>
      </c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</row>
    <row r="901" customFormat="false" ht="15" hidden="false" customHeight="false" outlineLevel="0" collapsed="false">
      <c r="A901" s="21" t="n">
        <v>877</v>
      </c>
      <c r="B901" s="27" t="n">
        <v>0.809756267699413</v>
      </c>
      <c r="C901" s="9" t="n">
        <f aca="false">IF(B901&lt;$B$6,1,0)</f>
        <v>0</v>
      </c>
      <c r="D901" s="9" t="n">
        <f aca="false">$B$7*$B$8*C901</f>
        <v>0</v>
      </c>
      <c r="E901" s="24" t="n">
        <f aca="false">(1-C901)*$B$9-C901*$B$8</f>
        <v>0.07</v>
      </c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</row>
    <row r="902" customFormat="false" ht="15" hidden="false" customHeight="false" outlineLevel="0" collapsed="false">
      <c r="A902" s="21" t="n">
        <v>878</v>
      </c>
      <c r="B902" s="27" t="n">
        <v>0.787366562173702</v>
      </c>
      <c r="C902" s="9" t="n">
        <f aca="false">IF(B902&lt;$B$6,1,0)</f>
        <v>0</v>
      </c>
      <c r="D902" s="9" t="n">
        <f aca="false">$B$7*$B$8*C902</f>
        <v>0</v>
      </c>
      <c r="E902" s="24" t="n">
        <f aca="false">(1-C902)*$B$9-C902*$B$8</f>
        <v>0.07</v>
      </c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</row>
    <row r="903" customFormat="false" ht="15" hidden="false" customHeight="false" outlineLevel="0" collapsed="false">
      <c r="A903" s="21" t="n">
        <v>879</v>
      </c>
      <c r="B903" s="27" t="n">
        <v>0.562776377773844</v>
      </c>
      <c r="C903" s="9" t="n">
        <f aca="false">IF(B903&lt;$B$6,1,0)</f>
        <v>0</v>
      </c>
      <c r="D903" s="9" t="n">
        <f aca="false">$B$7*$B$8*C903</f>
        <v>0</v>
      </c>
      <c r="E903" s="24" t="n">
        <f aca="false">(1-C903)*$B$9-C903*$B$8</f>
        <v>0.07</v>
      </c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</row>
    <row r="904" customFormat="false" ht="15" hidden="false" customHeight="false" outlineLevel="0" collapsed="false">
      <c r="A904" s="21" t="n">
        <v>880</v>
      </c>
      <c r="B904" s="27" t="n">
        <v>0.586088203941472</v>
      </c>
      <c r="C904" s="9" t="n">
        <f aca="false">IF(B904&lt;$B$6,1,0)</f>
        <v>0</v>
      </c>
      <c r="D904" s="9" t="n">
        <f aca="false">$B$7*$B$8*C904</f>
        <v>0</v>
      </c>
      <c r="E904" s="24" t="n">
        <f aca="false">(1-C904)*$B$9-C904*$B$8</f>
        <v>0.07</v>
      </c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</row>
    <row r="905" customFormat="false" ht="15" hidden="false" customHeight="false" outlineLevel="0" collapsed="false">
      <c r="A905" s="21" t="n">
        <v>881</v>
      </c>
      <c r="B905" s="27" t="n">
        <v>0.703539875219576</v>
      </c>
      <c r="C905" s="9" t="n">
        <f aca="false">IF(B905&lt;$B$6,1,0)</f>
        <v>0</v>
      </c>
      <c r="D905" s="9" t="n">
        <f aca="false">$B$7*$B$8*C905</f>
        <v>0</v>
      </c>
      <c r="E905" s="24" t="n">
        <f aca="false">(1-C905)*$B$9-C905*$B$8</f>
        <v>0.07</v>
      </c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</row>
    <row r="906" customFormat="false" ht="15" hidden="false" customHeight="false" outlineLevel="0" collapsed="false">
      <c r="A906" s="21" t="n">
        <v>882</v>
      </c>
      <c r="B906" s="27" t="n">
        <v>0.946674061589874</v>
      </c>
      <c r="C906" s="9" t="n">
        <f aca="false">IF(B906&lt;$B$6,1,0)</f>
        <v>0</v>
      </c>
      <c r="D906" s="9" t="n">
        <f aca="false">$B$7*$B$8*C906</f>
        <v>0</v>
      </c>
      <c r="E906" s="24" t="n">
        <f aca="false">(1-C906)*$B$9-C906*$B$8</f>
        <v>0.07</v>
      </c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</row>
    <row r="907" customFormat="false" ht="15" hidden="false" customHeight="false" outlineLevel="0" collapsed="false">
      <c r="A907" s="21" t="n">
        <v>883</v>
      </c>
      <c r="B907" s="27" t="n">
        <v>0.878242082311772</v>
      </c>
      <c r="C907" s="9" t="n">
        <f aca="false">IF(B907&lt;$B$6,1,0)</f>
        <v>0</v>
      </c>
      <c r="D907" s="9" t="n">
        <f aca="false">$B$7*$B$8*C907</f>
        <v>0</v>
      </c>
      <c r="E907" s="24" t="n">
        <f aca="false">(1-C907)*$B$9-C907*$B$8</f>
        <v>0.07</v>
      </c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</row>
    <row r="908" customFormat="false" ht="15" hidden="false" customHeight="false" outlineLevel="0" collapsed="false">
      <c r="A908" s="21" t="n">
        <v>884</v>
      </c>
      <c r="B908" s="27" t="n">
        <v>0.137934198719449</v>
      </c>
      <c r="C908" s="9" t="n">
        <f aca="false">IF(B908&lt;$B$6,1,0)</f>
        <v>0</v>
      </c>
      <c r="D908" s="9" t="n">
        <f aca="false">$B$7*$B$8*C908</f>
        <v>0</v>
      </c>
      <c r="E908" s="24" t="n">
        <f aca="false">(1-C908)*$B$9-C908*$B$8</f>
        <v>0.07</v>
      </c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</row>
    <row r="909" customFormat="false" ht="15" hidden="false" customHeight="false" outlineLevel="0" collapsed="false">
      <c r="A909" s="21" t="n">
        <v>885</v>
      </c>
      <c r="B909" s="27" t="n">
        <v>0.157997688162141</v>
      </c>
      <c r="C909" s="9" t="n">
        <f aca="false">IF(B909&lt;$B$6,1,0)</f>
        <v>0</v>
      </c>
      <c r="D909" s="9" t="n">
        <f aca="false">$B$7*$B$8*C909</f>
        <v>0</v>
      </c>
      <c r="E909" s="24" t="n">
        <f aca="false">(1-C909)*$B$9-C909*$B$8</f>
        <v>0.07</v>
      </c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</row>
    <row r="910" customFormat="false" ht="15" hidden="false" customHeight="false" outlineLevel="0" collapsed="false">
      <c r="A910" s="21" t="n">
        <v>886</v>
      </c>
      <c r="B910" s="27" t="n">
        <v>0.337762283743359</v>
      </c>
      <c r="C910" s="9" t="n">
        <f aca="false">IF(B910&lt;$B$6,1,0)</f>
        <v>0</v>
      </c>
      <c r="D910" s="9" t="n">
        <f aca="false">$B$7*$B$8*C910</f>
        <v>0</v>
      </c>
      <c r="E910" s="24" t="n">
        <f aca="false">(1-C910)*$B$9-C910*$B$8</f>
        <v>0.07</v>
      </c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</row>
    <row r="911" customFormat="false" ht="15" hidden="false" customHeight="false" outlineLevel="0" collapsed="false">
      <c r="A911" s="21" t="n">
        <v>887</v>
      </c>
      <c r="B911" s="27" t="n">
        <v>0.00122211163397878</v>
      </c>
      <c r="C911" s="9" t="n">
        <f aca="false">IF(B911&lt;$B$6,1,0)</f>
        <v>1</v>
      </c>
      <c r="D911" s="9" t="n">
        <f aca="false">$B$7*$B$8*C911</f>
        <v>60</v>
      </c>
      <c r="E911" s="24" t="n">
        <f aca="false">(1-C911)*$B$9-C911*$B$8</f>
        <v>-0.6</v>
      </c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</row>
    <row r="912" customFormat="false" ht="15" hidden="false" customHeight="false" outlineLevel="0" collapsed="false">
      <c r="A912" s="21" t="n">
        <v>888</v>
      </c>
      <c r="B912" s="27" t="n">
        <v>0.471241745282896</v>
      </c>
      <c r="C912" s="9" t="n">
        <f aca="false">IF(B912&lt;$B$6,1,0)</f>
        <v>0</v>
      </c>
      <c r="D912" s="9" t="n">
        <f aca="false">$B$7*$B$8*C912</f>
        <v>0</v>
      </c>
      <c r="E912" s="24" t="n">
        <f aca="false">(1-C912)*$B$9-C912*$B$8</f>
        <v>0.07</v>
      </c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</row>
    <row r="913" customFormat="false" ht="15" hidden="false" customHeight="false" outlineLevel="0" collapsed="false">
      <c r="A913" s="21" t="n">
        <v>889</v>
      </c>
      <c r="B913" s="27" t="n">
        <v>0.901941208983772</v>
      </c>
      <c r="C913" s="9" t="n">
        <f aca="false">IF(B913&lt;$B$6,1,0)</f>
        <v>0</v>
      </c>
      <c r="D913" s="9" t="n">
        <f aca="false">$B$7*$B$8*C913</f>
        <v>0</v>
      </c>
      <c r="E913" s="24" t="n">
        <f aca="false">(1-C913)*$B$9-C913*$B$8</f>
        <v>0.07</v>
      </c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</row>
    <row r="914" customFormat="false" ht="15" hidden="false" customHeight="false" outlineLevel="0" collapsed="false">
      <c r="A914" s="21" t="n">
        <v>890</v>
      </c>
      <c r="B914" s="27" t="n">
        <v>0.926757909008302</v>
      </c>
      <c r="C914" s="9" t="n">
        <f aca="false">IF(B914&lt;$B$6,1,0)</f>
        <v>0</v>
      </c>
      <c r="D914" s="9" t="n">
        <f aca="false">$B$7*$B$8*C914</f>
        <v>0</v>
      </c>
      <c r="E914" s="24" t="n">
        <f aca="false">(1-C914)*$B$9-C914*$B$8</f>
        <v>0.07</v>
      </c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</row>
    <row r="915" customFormat="false" ht="15" hidden="false" customHeight="false" outlineLevel="0" collapsed="false">
      <c r="A915" s="21" t="n">
        <v>891</v>
      </c>
      <c r="B915" s="27" t="n">
        <v>0.944366240291856</v>
      </c>
      <c r="C915" s="9" t="n">
        <f aca="false">IF(B915&lt;$B$6,1,0)</f>
        <v>0</v>
      </c>
      <c r="D915" s="9" t="n">
        <f aca="false">$B$7*$B$8*C915</f>
        <v>0</v>
      </c>
      <c r="E915" s="24" t="n">
        <f aca="false">(1-C915)*$B$9-C915*$B$8</f>
        <v>0.07</v>
      </c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</row>
    <row r="916" customFormat="false" ht="15" hidden="false" customHeight="false" outlineLevel="0" collapsed="false">
      <c r="A916" s="21" t="n">
        <v>892</v>
      </c>
      <c r="B916" s="27" t="n">
        <v>0.451995998737402</v>
      </c>
      <c r="C916" s="9" t="n">
        <f aca="false">IF(B916&lt;$B$6,1,0)</f>
        <v>0</v>
      </c>
      <c r="D916" s="9" t="n">
        <f aca="false">$B$7*$B$8*C916</f>
        <v>0</v>
      </c>
      <c r="E916" s="24" t="n">
        <f aca="false">(1-C916)*$B$9-C916*$B$8</f>
        <v>0.07</v>
      </c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</row>
    <row r="917" customFormat="false" ht="15" hidden="false" customHeight="false" outlineLevel="0" collapsed="false">
      <c r="A917" s="21" t="n">
        <v>893</v>
      </c>
      <c r="B917" s="27" t="n">
        <v>0.87567257124465</v>
      </c>
      <c r="C917" s="9" t="n">
        <f aca="false">IF(B917&lt;$B$6,1,0)</f>
        <v>0</v>
      </c>
      <c r="D917" s="9" t="n">
        <f aca="false">$B$7*$B$8*C917</f>
        <v>0</v>
      </c>
      <c r="E917" s="24" t="n">
        <f aca="false">(1-C917)*$B$9-C917*$B$8</f>
        <v>0.07</v>
      </c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</row>
    <row r="918" customFormat="false" ht="15" hidden="false" customHeight="false" outlineLevel="0" collapsed="false">
      <c r="A918" s="21" t="n">
        <v>894</v>
      </c>
      <c r="B918" s="27" t="n">
        <v>0.122525197104551</v>
      </c>
      <c r="C918" s="9" t="n">
        <f aca="false">IF(B918&lt;$B$6,1,0)</f>
        <v>0</v>
      </c>
      <c r="D918" s="9" t="n">
        <f aca="false">$B$7*$B$8*C918</f>
        <v>0</v>
      </c>
      <c r="E918" s="24" t="n">
        <f aca="false">(1-C918)*$B$9-C918*$B$8</f>
        <v>0.07</v>
      </c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</row>
    <row r="919" customFormat="false" ht="15" hidden="false" customHeight="false" outlineLevel="0" collapsed="false">
      <c r="A919" s="21" t="n">
        <v>895</v>
      </c>
      <c r="B919" s="27" t="n">
        <v>0.489584649330936</v>
      </c>
      <c r="C919" s="9" t="n">
        <f aca="false">IF(B919&lt;$B$6,1,0)</f>
        <v>0</v>
      </c>
      <c r="D919" s="9" t="n">
        <f aca="false">$B$7*$B$8*C919</f>
        <v>0</v>
      </c>
      <c r="E919" s="24" t="n">
        <f aca="false">(1-C919)*$B$9-C919*$B$8</f>
        <v>0.07</v>
      </c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</row>
    <row r="920" customFormat="false" ht="15" hidden="false" customHeight="false" outlineLevel="0" collapsed="false">
      <c r="A920" s="21" t="n">
        <v>896</v>
      </c>
      <c r="B920" s="27" t="n">
        <v>0.124301773612387</v>
      </c>
      <c r="C920" s="9" t="n">
        <f aca="false">IF(B920&lt;$B$6,1,0)</f>
        <v>0</v>
      </c>
      <c r="D920" s="9" t="n">
        <f aca="false">$B$7*$B$8*C920</f>
        <v>0</v>
      </c>
      <c r="E920" s="24" t="n">
        <f aca="false">(1-C920)*$B$9-C920*$B$8</f>
        <v>0.07</v>
      </c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</row>
    <row r="921" customFormat="false" ht="15" hidden="false" customHeight="false" outlineLevel="0" collapsed="false">
      <c r="A921" s="21" t="n">
        <v>897</v>
      </c>
      <c r="B921" s="27" t="n">
        <v>0.645596356014721</v>
      </c>
      <c r="C921" s="9" t="n">
        <f aca="false">IF(B921&lt;$B$6,1,0)</f>
        <v>0</v>
      </c>
      <c r="D921" s="9" t="n">
        <f aca="false">$B$7*$B$8*C921</f>
        <v>0</v>
      </c>
      <c r="E921" s="24" t="n">
        <f aca="false">(1-C921)*$B$9-C921*$B$8</f>
        <v>0.07</v>
      </c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</row>
    <row r="922" customFormat="false" ht="15" hidden="false" customHeight="false" outlineLevel="0" collapsed="false">
      <c r="A922" s="21" t="n">
        <v>898</v>
      </c>
      <c r="B922" s="27" t="n">
        <v>0.510369600378908</v>
      </c>
      <c r="C922" s="9" t="n">
        <f aca="false">IF(B922&lt;$B$6,1,0)</f>
        <v>0</v>
      </c>
      <c r="D922" s="9" t="n">
        <f aca="false">$B$7*$B$8*C922</f>
        <v>0</v>
      </c>
      <c r="E922" s="24" t="n">
        <f aca="false">(1-C922)*$B$9-C922*$B$8</f>
        <v>0.07</v>
      </c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</row>
    <row r="923" customFormat="false" ht="15" hidden="false" customHeight="false" outlineLevel="0" collapsed="false">
      <c r="A923" s="21" t="n">
        <v>899</v>
      </c>
      <c r="B923" s="27" t="n">
        <v>0.194944898947142</v>
      </c>
      <c r="C923" s="9" t="n">
        <f aca="false">IF(B923&lt;$B$6,1,0)</f>
        <v>0</v>
      </c>
      <c r="D923" s="9" t="n">
        <f aca="false">$B$7*$B$8*C923</f>
        <v>0</v>
      </c>
      <c r="E923" s="24" t="n">
        <f aca="false">(1-C923)*$B$9-C923*$B$8</f>
        <v>0.07</v>
      </c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</row>
    <row r="924" customFormat="false" ht="15" hidden="false" customHeight="false" outlineLevel="0" collapsed="false">
      <c r="A924" s="21" t="n">
        <v>900</v>
      </c>
      <c r="B924" s="27" t="n">
        <v>0.893794188392349</v>
      </c>
      <c r="C924" s="9" t="n">
        <f aca="false">IF(B924&lt;$B$6,1,0)</f>
        <v>0</v>
      </c>
      <c r="D924" s="9" t="n">
        <f aca="false">$B$7*$B$8*C924</f>
        <v>0</v>
      </c>
      <c r="E924" s="24" t="n">
        <f aca="false">(1-C924)*$B$9-C924*$B$8</f>
        <v>0.07</v>
      </c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</row>
    <row r="925" customFormat="false" ht="15" hidden="false" customHeight="false" outlineLevel="0" collapsed="false">
      <c r="A925" s="21" t="n">
        <v>901</v>
      </c>
      <c r="B925" s="27" t="n">
        <v>0.00730797077994794</v>
      </c>
      <c r="C925" s="9" t="n">
        <f aca="false">IF(B925&lt;$B$6,1,0)</f>
        <v>1</v>
      </c>
      <c r="D925" s="9" t="n">
        <f aca="false">$B$7*$B$8*C925</f>
        <v>60</v>
      </c>
      <c r="E925" s="24" t="n">
        <f aca="false">(1-C925)*$B$9-C925*$B$8</f>
        <v>-0.6</v>
      </c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</row>
    <row r="926" customFormat="false" ht="15" hidden="false" customHeight="false" outlineLevel="0" collapsed="false">
      <c r="A926" s="21" t="n">
        <v>902</v>
      </c>
      <c r="B926" s="27" t="n">
        <v>0.535936689586379</v>
      </c>
      <c r="C926" s="9" t="n">
        <f aca="false">IF(B926&lt;$B$6,1,0)</f>
        <v>0</v>
      </c>
      <c r="D926" s="9" t="n">
        <f aca="false">$B$7*$B$8*C926</f>
        <v>0</v>
      </c>
      <c r="E926" s="24" t="n">
        <f aca="false">(1-C926)*$B$9-C926*$B$8</f>
        <v>0.07</v>
      </c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</row>
    <row r="927" customFormat="false" ht="15" hidden="false" customHeight="false" outlineLevel="0" collapsed="false">
      <c r="A927" s="21" t="n">
        <v>903</v>
      </c>
      <c r="B927" s="27" t="n">
        <v>0.254107963643037</v>
      </c>
      <c r="C927" s="9" t="n">
        <f aca="false">IF(B927&lt;$B$6,1,0)</f>
        <v>0</v>
      </c>
      <c r="D927" s="9" t="n">
        <f aca="false">$B$7*$B$8*C927</f>
        <v>0</v>
      </c>
      <c r="E927" s="24" t="n">
        <f aca="false">(1-C927)*$B$9-C927*$B$8</f>
        <v>0.07</v>
      </c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</row>
    <row r="928" customFormat="false" ht="15" hidden="false" customHeight="false" outlineLevel="0" collapsed="false">
      <c r="A928" s="21" t="n">
        <v>904</v>
      </c>
      <c r="B928" s="27" t="n">
        <v>0.294057122548111</v>
      </c>
      <c r="C928" s="9" t="n">
        <f aca="false">IF(B928&lt;$B$6,1,0)</f>
        <v>0</v>
      </c>
      <c r="D928" s="9" t="n">
        <f aca="false">$B$7*$B$8*C928</f>
        <v>0</v>
      </c>
      <c r="E928" s="24" t="n">
        <f aca="false">(1-C928)*$B$9-C928*$B$8</f>
        <v>0.07</v>
      </c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</row>
    <row r="929" customFormat="false" ht="15" hidden="false" customHeight="false" outlineLevel="0" collapsed="false">
      <c r="A929" s="21" t="n">
        <v>905</v>
      </c>
      <c r="B929" s="27" t="n">
        <v>0.667783590848558</v>
      </c>
      <c r="C929" s="9" t="n">
        <f aca="false">IF(B929&lt;$B$6,1,0)</f>
        <v>0</v>
      </c>
      <c r="D929" s="9" t="n">
        <f aca="false">$B$7*$B$8*C929</f>
        <v>0</v>
      </c>
      <c r="E929" s="24" t="n">
        <f aca="false">(1-C929)*$B$9-C929*$B$8</f>
        <v>0.07</v>
      </c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</row>
    <row r="930" customFormat="false" ht="15" hidden="false" customHeight="false" outlineLevel="0" collapsed="false">
      <c r="A930" s="21" t="n">
        <v>906</v>
      </c>
      <c r="B930" s="27" t="n">
        <v>0.71743139217142</v>
      </c>
      <c r="C930" s="9" t="n">
        <f aca="false">IF(B930&lt;$B$6,1,0)</f>
        <v>0</v>
      </c>
      <c r="D930" s="9" t="n">
        <f aca="false">$B$7*$B$8*C930</f>
        <v>0</v>
      </c>
      <c r="E930" s="24" t="n">
        <f aca="false">(1-C930)*$B$9-C930*$B$8</f>
        <v>0.07</v>
      </c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</row>
    <row r="931" customFormat="false" ht="15" hidden="false" customHeight="false" outlineLevel="0" collapsed="false">
      <c r="A931" s="21" t="n">
        <v>907</v>
      </c>
      <c r="B931" s="27" t="n">
        <v>0.723928329884075</v>
      </c>
      <c r="C931" s="9" t="n">
        <f aca="false">IF(B931&lt;$B$6,1,0)</f>
        <v>0</v>
      </c>
      <c r="D931" s="9" t="n">
        <f aca="false">$B$7*$B$8*C931</f>
        <v>0</v>
      </c>
      <c r="E931" s="24" t="n">
        <f aca="false">(1-C931)*$B$9-C931*$B$8</f>
        <v>0.07</v>
      </c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</row>
    <row r="932" customFormat="false" ht="15" hidden="false" customHeight="false" outlineLevel="0" collapsed="false">
      <c r="A932" s="21" t="n">
        <v>908</v>
      </c>
      <c r="B932" s="27" t="n">
        <v>0.0391744860680774</v>
      </c>
      <c r="C932" s="9" t="n">
        <f aca="false">IF(B932&lt;$B$6,1,0)</f>
        <v>0</v>
      </c>
      <c r="D932" s="9" t="n">
        <f aca="false">$B$7*$B$8*C932</f>
        <v>0</v>
      </c>
      <c r="E932" s="24" t="n">
        <f aca="false">(1-C932)*$B$9-C932*$B$8</f>
        <v>0.07</v>
      </c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</row>
    <row r="933" customFormat="false" ht="15" hidden="false" customHeight="false" outlineLevel="0" collapsed="false">
      <c r="A933" s="21" t="n">
        <v>909</v>
      </c>
      <c r="B933" s="27" t="n">
        <v>0.147296663257293</v>
      </c>
      <c r="C933" s="9" t="n">
        <f aca="false">IF(B933&lt;$B$6,1,0)</f>
        <v>0</v>
      </c>
      <c r="D933" s="9" t="n">
        <f aca="false">$B$7*$B$8*C933</f>
        <v>0</v>
      </c>
      <c r="E933" s="24" t="n">
        <f aca="false">(1-C933)*$B$9-C933*$B$8</f>
        <v>0.07</v>
      </c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</row>
    <row r="934" customFormat="false" ht="15" hidden="false" customHeight="false" outlineLevel="0" collapsed="false">
      <c r="A934" s="21" t="n">
        <v>910</v>
      </c>
      <c r="B934" s="27" t="n">
        <v>0.214282543049194</v>
      </c>
      <c r="C934" s="9" t="n">
        <f aca="false">IF(B934&lt;$B$6,1,0)</f>
        <v>0</v>
      </c>
      <c r="D934" s="9" t="n">
        <f aca="false">$B$7*$B$8*C934</f>
        <v>0</v>
      </c>
      <c r="E934" s="24" t="n">
        <f aca="false">(1-C934)*$B$9-C934*$B$8</f>
        <v>0.07</v>
      </c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</row>
    <row r="935" customFormat="false" ht="15" hidden="false" customHeight="false" outlineLevel="0" collapsed="false">
      <c r="A935" s="21" t="n">
        <v>911</v>
      </c>
      <c r="B935" s="27" t="n">
        <v>0.88584315625485</v>
      </c>
      <c r="C935" s="9" t="n">
        <f aca="false">IF(B935&lt;$B$6,1,0)</f>
        <v>0</v>
      </c>
      <c r="D935" s="9" t="n">
        <f aca="false">$B$7*$B$8*C935</f>
        <v>0</v>
      </c>
      <c r="E935" s="24" t="n">
        <f aca="false">(1-C935)*$B$9-C935*$B$8</f>
        <v>0.07</v>
      </c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</row>
    <row r="936" customFormat="false" ht="15" hidden="false" customHeight="false" outlineLevel="0" collapsed="false">
      <c r="A936" s="21" t="n">
        <v>912</v>
      </c>
      <c r="B936" s="27" t="n">
        <v>0.31553930148948</v>
      </c>
      <c r="C936" s="9" t="n">
        <f aca="false">IF(B936&lt;$B$6,1,0)</f>
        <v>0</v>
      </c>
      <c r="D936" s="9" t="n">
        <f aca="false">$B$7*$B$8*C936</f>
        <v>0</v>
      </c>
      <c r="E936" s="24" t="n">
        <f aca="false">(1-C936)*$B$9-C936*$B$8</f>
        <v>0.07</v>
      </c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</row>
    <row r="937" customFormat="false" ht="15" hidden="false" customHeight="false" outlineLevel="0" collapsed="false">
      <c r="A937" s="21" t="n">
        <v>913</v>
      </c>
      <c r="B937" s="27" t="n">
        <v>0.291685973177664</v>
      </c>
      <c r="C937" s="9" t="n">
        <f aca="false">IF(B937&lt;$B$6,1,0)</f>
        <v>0</v>
      </c>
      <c r="D937" s="9" t="n">
        <f aca="false">$B$7*$B$8*C937</f>
        <v>0</v>
      </c>
      <c r="E937" s="24" t="n">
        <f aca="false">(1-C937)*$B$9-C937*$B$8</f>
        <v>0.07</v>
      </c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</row>
    <row r="938" customFormat="false" ht="15" hidden="false" customHeight="false" outlineLevel="0" collapsed="false">
      <c r="A938" s="21" t="n">
        <v>914</v>
      </c>
      <c r="B938" s="27" t="n">
        <v>0.830377747886814</v>
      </c>
      <c r="C938" s="9" t="n">
        <f aca="false">IF(B938&lt;$B$6,1,0)</f>
        <v>0</v>
      </c>
      <c r="D938" s="9" t="n">
        <f aca="false">$B$7*$B$8*C938</f>
        <v>0</v>
      </c>
      <c r="E938" s="24" t="n">
        <f aca="false">(1-C938)*$B$9-C938*$B$8</f>
        <v>0.07</v>
      </c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</row>
    <row r="939" customFormat="false" ht="15" hidden="false" customHeight="false" outlineLevel="0" collapsed="false">
      <c r="A939" s="21" t="n">
        <v>915</v>
      </c>
      <c r="B939" s="27" t="n">
        <v>0.756675496115349</v>
      </c>
      <c r="C939" s="9" t="n">
        <f aca="false">IF(B939&lt;$B$6,1,0)</f>
        <v>0</v>
      </c>
      <c r="D939" s="9" t="n">
        <f aca="false">$B$7*$B$8*C939</f>
        <v>0</v>
      </c>
      <c r="E939" s="24" t="n">
        <f aca="false">(1-C939)*$B$9-C939*$B$8</f>
        <v>0.07</v>
      </c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</row>
    <row r="940" customFormat="false" ht="15" hidden="false" customHeight="false" outlineLevel="0" collapsed="false">
      <c r="A940" s="21" t="n">
        <v>916</v>
      </c>
      <c r="B940" s="27" t="n">
        <v>0.516045598429628</v>
      </c>
      <c r="C940" s="9" t="n">
        <f aca="false">IF(B940&lt;$B$6,1,0)</f>
        <v>0</v>
      </c>
      <c r="D940" s="9" t="n">
        <f aca="false">$B$7*$B$8*C940</f>
        <v>0</v>
      </c>
      <c r="E940" s="24" t="n">
        <f aca="false">(1-C940)*$B$9-C940*$B$8</f>
        <v>0.07</v>
      </c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</row>
    <row r="941" customFormat="false" ht="15" hidden="false" customHeight="false" outlineLevel="0" collapsed="false">
      <c r="A941" s="21" t="n">
        <v>917</v>
      </c>
      <c r="B941" s="27" t="n">
        <v>0.0356002728221938</v>
      </c>
      <c r="C941" s="9" t="n">
        <f aca="false">IF(B941&lt;$B$6,1,0)</f>
        <v>0</v>
      </c>
      <c r="D941" s="9" t="n">
        <f aca="false">$B$7*$B$8*C941</f>
        <v>0</v>
      </c>
      <c r="E941" s="24" t="n">
        <f aca="false">(1-C941)*$B$9-C941*$B$8</f>
        <v>0.07</v>
      </c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</row>
    <row r="942" customFormat="false" ht="15" hidden="false" customHeight="false" outlineLevel="0" collapsed="false">
      <c r="A942" s="21" t="n">
        <v>918</v>
      </c>
      <c r="B942" s="27" t="n">
        <v>0.779993558884598</v>
      </c>
      <c r="C942" s="9" t="n">
        <f aca="false">IF(B942&lt;$B$6,1,0)</f>
        <v>0</v>
      </c>
      <c r="D942" s="9" t="n">
        <f aca="false">$B$7*$B$8*C942</f>
        <v>0</v>
      </c>
      <c r="E942" s="24" t="n">
        <f aca="false">(1-C942)*$B$9-C942*$B$8</f>
        <v>0.07</v>
      </c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</row>
    <row r="943" customFormat="false" ht="15" hidden="false" customHeight="false" outlineLevel="0" collapsed="false">
      <c r="A943" s="21" t="n">
        <v>919</v>
      </c>
      <c r="B943" s="27" t="n">
        <v>0.0144765827571973</v>
      </c>
      <c r="C943" s="9" t="n">
        <f aca="false">IF(B943&lt;$B$6,1,0)</f>
        <v>1</v>
      </c>
      <c r="D943" s="9" t="n">
        <f aca="false">$B$7*$B$8*C943</f>
        <v>60</v>
      </c>
      <c r="E943" s="24" t="n">
        <f aca="false">(1-C943)*$B$9-C943*$B$8</f>
        <v>-0.6</v>
      </c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</row>
    <row r="944" customFormat="false" ht="15" hidden="false" customHeight="false" outlineLevel="0" collapsed="false">
      <c r="A944" s="21" t="n">
        <v>920</v>
      </c>
      <c r="B944" s="27" t="n">
        <v>0.869788120617159</v>
      </c>
      <c r="C944" s="9" t="n">
        <f aca="false">IF(B944&lt;$B$6,1,0)</f>
        <v>0</v>
      </c>
      <c r="D944" s="9" t="n">
        <f aca="false">$B$7*$B$8*C944</f>
        <v>0</v>
      </c>
      <c r="E944" s="24" t="n">
        <f aca="false">(1-C944)*$B$9-C944*$B$8</f>
        <v>0.07</v>
      </c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</row>
    <row r="945" customFormat="false" ht="15" hidden="false" customHeight="false" outlineLevel="0" collapsed="false">
      <c r="A945" s="21" t="n">
        <v>921</v>
      </c>
      <c r="B945" s="27" t="n">
        <v>0.307344472850673</v>
      </c>
      <c r="C945" s="9" t="n">
        <f aca="false">IF(B945&lt;$B$6,1,0)</f>
        <v>0</v>
      </c>
      <c r="D945" s="9" t="n">
        <f aca="false">$B$7*$B$8*C945</f>
        <v>0</v>
      </c>
      <c r="E945" s="24" t="n">
        <f aca="false">(1-C945)*$B$9-C945*$B$8</f>
        <v>0.07</v>
      </c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</row>
    <row r="946" customFormat="false" ht="15" hidden="false" customHeight="false" outlineLevel="0" collapsed="false">
      <c r="A946" s="21" t="n">
        <v>922</v>
      </c>
      <c r="B946" s="27" t="n">
        <v>0.794545963057317</v>
      </c>
      <c r="C946" s="9" t="n">
        <f aca="false">IF(B946&lt;$B$6,1,0)</f>
        <v>0</v>
      </c>
      <c r="D946" s="9" t="n">
        <f aca="false">$B$7*$B$8*C946</f>
        <v>0</v>
      </c>
      <c r="E946" s="24" t="n">
        <f aca="false">(1-C946)*$B$9-C946*$B$8</f>
        <v>0.07</v>
      </c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</row>
    <row r="947" customFormat="false" ht="15" hidden="false" customHeight="false" outlineLevel="0" collapsed="false">
      <c r="A947" s="21" t="n">
        <v>923</v>
      </c>
      <c r="B947" s="27" t="n">
        <v>0.855032177059911</v>
      </c>
      <c r="C947" s="9" t="n">
        <f aca="false">IF(B947&lt;$B$6,1,0)</f>
        <v>0</v>
      </c>
      <c r="D947" s="9" t="n">
        <f aca="false">$B$7*$B$8*C947</f>
        <v>0</v>
      </c>
      <c r="E947" s="24" t="n">
        <f aca="false">(1-C947)*$B$9-C947*$B$8</f>
        <v>0.07</v>
      </c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</row>
    <row r="948" customFormat="false" ht="15" hidden="false" customHeight="false" outlineLevel="0" collapsed="false">
      <c r="A948" s="21" t="n">
        <v>924</v>
      </c>
      <c r="B948" s="27" t="n">
        <v>0.670394845423289</v>
      </c>
      <c r="C948" s="9" t="n">
        <f aca="false">IF(B948&lt;$B$6,1,0)</f>
        <v>0</v>
      </c>
      <c r="D948" s="9" t="n">
        <f aca="false">$B$7*$B$8*C948</f>
        <v>0</v>
      </c>
      <c r="E948" s="24" t="n">
        <f aca="false">(1-C948)*$B$9-C948*$B$8</f>
        <v>0.07</v>
      </c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</row>
    <row r="949" customFormat="false" ht="15" hidden="false" customHeight="false" outlineLevel="0" collapsed="false">
      <c r="A949" s="21" t="n">
        <v>925</v>
      </c>
      <c r="B949" s="27" t="n">
        <v>0.215952396276407</v>
      </c>
      <c r="C949" s="9" t="n">
        <f aca="false">IF(B949&lt;$B$6,1,0)</f>
        <v>0</v>
      </c>
      <c r="D949" s="9" t="n">
        <f aca="false">$B$7*$B$8*C949</f>
        <v>0</v>
      </c>
      <c r="E949" s="24" t="n">
        <f aca="false">(1-C949)*$B$9-C949*$B$8</f>
        <v>0.07</v>
      </c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</row>
    <row r="950" customFormat="false" ht="15" hidden="false" customHeight="false" outlineLevel="0" collapsed="false">
      <c r="A950" s="21" t="n">
        <v>926</v>
      </c>
      <c r="B950" s="27" t="n">
        <v>0.398286183015443</v>
      </c>
      <c r="C950" s="9" t="n">
        <f aca="false">IF(B950&lt;$B$6,1,0)</f>
        <v>0</v>
      </c>
      <c r="D950" s="9" t="n">
        <f aca="false">$B$7*$B$8*C950</f>
        <v>0</v>
      </c>
      <c r="E950" s="24" t="n">
        <f aca="false">(1-C950)*$B$9-C950*$B$8</f>
        <v>0.07</v>
      </c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</row>
    <row r="951" customFormat="false" ht="15" hidden="false" customHeight="false" outlineLevel="0" collapsed="false">
      <c r="A951" s="21" t="n">
        <v>927</v>
      </c>
      <c r="B951" s="27" t="n">
        <v>0.544657977647148</v>
      </c>
      <c r="C951" s="9" t="n">
        <f aca="false">IF(B951&lt;$B$6,1,0)</f>
        <v>0</v>
      </c>
      <c r="D951" s="9" t="n">
        <f aca="false">$B$7*$B$8*C951</f>
        <v>0</v>
      </c>
      <c r="E951" s="24" t="n">
        <f aca="false">(1-C951)*$B$9-C951*$B$8</f>
        <v>0.07</v>
      </c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</row>
    <row r="952" customFormat="false" ht="15" hidden="false" customHeight="false" outlineLevel="0" collapsed="false">
      <c r="A952" s="21" t="n">
        <v>928</v>
      </c>
      <c r="B952" s="27" t="n">
        <v>0.0561173158930615</v>
      </c>
      <c r="C952" s="9" t="n">
        <f aca="false">IF(B952&lt;$B$6,1,0)</f>
        <v>0</v>
      </c>
      <c r="D952" s="9" t="n">
        <f aca="false">$B$7*$B$8*C952</f>
        <v>0</v>
      </c>
      <c r="E952" s="24" t="n">
        <f aca="false">(1-C952)*$B$9-C952*$B$8</f>
        <v>0.07</v>
      </c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</row>
    <row r="953" customFormat="false" ht="15" hidden="false" customHeight="false" outlineLevel="0" collapsed="false">
      <c r="A953" s="21" t="n">
        <v>929</v>
      </c>
      <c r="B953" s="27" t="n">
        <v>0.911111094872467</v>
      </c>
      <c r="C953" s="9" t="n">
        <f aca="false">IF(B953&lt;$B$6,1,0)</f>
        <v>0</v>
      </c>
      <c r="D953" s="9" t="n">
        <f aca="false">$B$7*$B$8*C953</f>
        <v>0</v>
      </c>
      <c r="E953" s="24" t="n">
        <f aca="false">(1-C953)*$B$9-C953*$B$8</f>
        <v>0.07</v>
      </c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</row>
    <row r="954" customFormat="false" ht="15" hidden="false" customHeight="false" outlineLevel="0" collapsed="false">
      <c r="A954" s="21" t="n">
        <v>930</v>
      </c>
      <c r="B954" s="27" t="n">
        <v>0.431066790246405</v>
      </c>
      <c r="C954" s="9" t="n">
        <f aca="false">IF(B954&lt;$B$6,1,0)</f>
        <v>0</v>
      </c>
      <c r="D954" s="9" t="n">
        <f aca="false">$B$7*$B$8*C954</f>
        <v>0</v>
      </c>
      <c r="E954" s="24" t="n">
        <f aca="false">(1-C954)*$B$9-C954*$B$8</f>
        <v>0.07</v>
      </c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</row>
    <row r="955" customFormat="false" ht="15" hidden="false" customHeight="false" outlineLevel="0" collapsed="false">
      <c r="A955" s="21" t="n">
        <v>931</v>
      </c>
      <c r="B955" s="27" t="n">
        <v>0.684909093542956</v>
      </c>
      <c r="C955" s="9" t="n">
        <f aca="false">IF(B955&lt;$B$6,1,0)</f>
        <v>0</v>
      </c>
      <c r="D955" s="9" t="n">
        <f aca="false">$B$7*$B$8*C955</f>
        <v>0</v>
      </c>
      <c r="E955" s="24" t="n">
        <f aca="false">(1-C955)*$B$9-C955*$B$8</f>
        <v>0.07</v>
      </c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</row>
    <row r="956" customFormat="false" ht="15" hidden="false" customHeight="false" outlineLevel="0" collapsed="false">
      <c r="A956" s="21" t="n">
        <v>932</v>
      </c>
      <c r="B956" s="27" t="n">
        <v>0.544803785276599</v>
      </c>
      <c r="C956" s="9" t="n">
        <f aca="false">IF(B956&lt;$B$6,1,0)</f>
        <v>0</v>
      </c>
      <c r="D956" s="9" t="n">
        <f aca="false">$B$7*$B$8*C956</f>
        <v>0</v>
      </c>
      <c r="E956" s="24" t="n">
        <f aca="false">(1-C956)*$B$9-C956*$B$8</f>
        <v>0.07</v>
      </c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</row>
    <row r="957" customFormat="false" ht="15" hidden="false" customHeight="false" outlineLevel="0" collapsed="false">
      <c r="A957" s="21" t="n">
        <v>933</v>
      </c>
      <c r="B957" s="27" t="n">
        <v>0.756561728077941</v>
      </c>
      <c r="C957" s="9" t="n">
        <f aca="false">IF(B957&lt;$B$6,1,0)</f>
        <v>0</v>
      </c>
      <c r="D957" s="9" t="n">
        <f aca="false">$B$7*$B$8*C957</f>
        <v>0</v>
      </c>
      <c r="E957" s="24" t="n">
        <f aca="false">(1-C957)*$B$9-C957*$B$8</f>
        <v>0.07</v>
      </c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</row>
    <row r="958" customFormat="false" ht="15" hidden="false" customHeight="false" outlineLevel="0" collapsed="false">
      <c r="A958" s="21" t="n">
        <v>934</v>
      </c>
      <c r="B958" s="27" t="n">
        <v>0.146303130895831</v>
      </c>
      <c r="C958" s="9" t="n">
        <f aca="false">IF(B958&lt;$B$6,1,0)</f>
        <v>0</v>
      </c>
      <c r="D958" s="9" t="n">
        <f aca="false">$B$7*$B$8*C958</f>
        <v>0</v>
      </c>
      <c r="E958" s="24" t="n">
        <f aca="false">(1-C958)*$B$9-C958*$B$8</f>
        <v>0.07</v>
      </c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</row>
    <row r="959" customFormat="false" ht="15" hidden="false" customHeight="false" outlineLevel="0" collapsed="false">
      <c r="A959" s="21" t="n">
        <v>935</v>
      </c>
      <c r="B959" s="27" t="n">
        <v>0.454828579328023</v>
      </c>
      <c r="C959" s="9" t="n">
        <f aca="false">IF(B959&lt;$B$6,1,0)</f>
        <v>0</v>
      </c>
      <c r="D959" s="9" t="n">
        <f aca="false">$B$7*$B$8*C959</f>
        <v>0</v>
      </c>
      <c r="E959" s="24" t="n">
        <f aca="false">(1-C959)*$B$9-C959*$B$8</f>
        <v>0.07</v>
      </c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</row>
    <row r="960" customFormat="false" ht="15" hidden="false" customHeight="false" outlineLevel="0" collapsed="false">
      <c r="A960" s="21" t="n">
        <v>936</v>
      </c>
      <c r="B960" s="27" t="n">
        <v>0.776880174060352</v>
      </c>
      <c r="C960" s="9" t="n">
        <f aca="false">IF(B960&lt;$B$6,1,0)</f>
        <v>0</v>
      </c>
      <c r="D960" s="9" t="n">
        <f aca="false">$B$7*$B$8*C960</f>
        <v>0</v>
      </c>
      <c r="E960" s="24" t="n">
        <f aca="false">(1-C960)*$B$9-C960*$B$8</f>
        <v>0.07</v>
      </c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</row>
    <row r="961" customFormat="false" ht="15" hidden="false" customHeight="false" outlineLevel="0" collapsed="false">
      <c r="A961" s="21" t="n">
        <v>937</v>
      </c>
      <c r="B961" s="27" t="n">
        <v>0.70760200440418</v>
      </c>
      <c r="C961" s="9" t="n">
        <f aca="false">IF(B961&lt;$B$6,1,0)</f>
        <v>0</v>
      </c>
      <c r="D961" s="9" t="n">
        <f aca="false">$B$7*$B$8*C961</f>
        <v>0</v>
      </c>
      <c r="E961" s="24" t="n">
        <f aca="false">(1-C961)*$B$9-C961*$B$8</f>
        <v>0.07</v>
      </c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</row>
    <row r="962" customFormat="false" ht="15" hidden="false" customHeight="false" outlineLevel="0" collapsed="false">
      <c r="A962" s="21" t="n">
        <v>938</v>
      </c>
      <c r="B962" s="27" t="n">
        <v>0.462255064048804</v>
      </c>
      <c r="C962" s="9" t="n">
        <f aca="false">IF(B962&lt;$B$6,1,0)</f>
        <v>0</v>
      </c>
      <c r="D962" s="9" t="n">
        <f aca="false">$B$7*$B$8*C962</f>
        <v>0</v>
      </c>
      <c r="E962" s="24" t="n">
        <f aca="false">(1-C962)*$B$9-C962*$B$8</f>
        <v>0.07</v>
      </c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</row>
    <row r="963" customFormat="false" ht="15" hidden="false" customHeight="false" outlineLevel="0" collapsed="false">
      <c r="A963" s="21" t="n">
        <v>939</v>
      </c>
      <c r="B963" s="27" t="n">
        <v>0.346360032795928</v>
      </c>
      <c r="C963" s="9" t="n">
        <f aca="false">IF(B963&lt;$B$6,1,0)</f>
        <v>0</v>
      </c>
      <c r="D963" s="9" t="n">
        <f aca="false">$B$7*$B$8*C963</f>
        <v>0</v>
      </c>
      <c r="E963" s="24" t="n">
        <f aca="false">(1-C963)*$B$9-C963*$B$8</f>
        <v>0.07</v>
      </c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</row>
    <row r="964" customFormat="false" ht="15" hidden="false" customHeight="false" outlineLevel="0" collapsed="false">
      <c r="A964" s="21" t="n">
        <v>940</v>
      </c>
      <c r="B964" s="27" t="n">
        <v>0.169463839498349</v>
      </c>
      <c r="C964" s="9" t="n">
        <f aca="false">IF(B964&lt;$B$6,1,0)</f>
        <v>0</v>
      </c>
      <c r="D964" s="9" t="n">
        <f aca="false">$B$7*$B$8*C964</f>
        <v>0</v>
      </c>
      <c r="E964" s="24" t="n">
        <f aca="false">(1-C964)*$B$9-C964*$B$8</f>
        <v>0.07</v>
      </c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</row>
    <row r="965" customFormat="false" ht="15" hidden="false" customHeight="false" outlineLevel="0" collapsed="false">
      <c r="A965" s="21" t="n">
        <v>941</v>
      </c>
      <c r="B965" s="27" t="n">
        <v>0.0333151853410527</v>
      </c>
      <c r="C965" s="9" t="n">
        <f aca="false">IF(B965&lt;$B$6,1,0)</f>
        <v>0</v>
      </c>
      <c r="D965" s="9" t="n">
        <f aca="false">$B$7*$B$8*C965</f>
        <v>0</v>
      </c>
      <c r="E965" s="24" t="n">
        <f aca="false">(1-C965)*$B$9-C965*$B$8</f>
        <v>0.07</v>
      </c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</row>
    <row r="966" customFormat="false" ht="15" hidden="false" customHeight="false" outlineLevel="0" collapsed="false">
      <c r="A966" s="21" t="n">
        <v>942</v>
      </c>
      <c r="B966" s="27" t="n">
        <v>0.194754012511112</v>
      </c>
      <c r="C966" s="9" t="n">
        <f aca="false">IF(B966&lt;$B$6,1,0)</f>
        <v>0</v>
      </c>
      <c r="D966" s="9" t="n">
        <f aca="false">$B$7*$B$8*C966</f>
        <v>0</v>
      </c>
      <c r="E966" s="24" t="n">
        <f aca="false">(1-C966)*$B$9-C966*$B$8</f>
        <v>0.07</v>
      </c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</row>
    <row r="967" customFormat="false" ht="15" hidden="false" customHeight="false" outlineLevel="0" collapsed="false">
      <c r="A967" s="21" t="n">
        <v>943</v>
      </c>
      <c r="B967" s="27" t="n">
        <v>0.158549255109392</v>
      </c>
      <c r="C967" s="9" t="n">
        <f aca="false">IF(B967&lt;$B$6,1,0)</f>
        <v>0</v>
      </c>
      <c r="D967" s="9" t="n">
        <f aca="false">$B$7*$B$8*C967</f>
        <v>0</v>
      </c>
      <c r="E967" s="24" t="n">
        <f aca="false">(1-C967)*$B$9-C967*$B$8</f>
        <v>0.07</v>
      </c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</row>
    <row r="968" customFormat="false" ht="15" hidden="false" customHeight="false" outlineLevel="0" collapsed="false">
      <c r="A968" s="21" t="n">
        <v>944</v>
      </c>
      <c r="B968" s="27" t="n">
        <v>0.434735157643445</v>
      </c>
      <c r="C968" s="9" t="n">
        <f aca="false">IF(B968&lt;$B$6,1,0)</f>
        <v>0</v>
      </c>
      <c r="D968" s="9" t="n">
        <f aca="false">$B$7*$B$8*C968</f>
        <v>0</v>
      </c>
      <c r="E968" s="24" t="n">
        <f aca="false">(1-C968)*$B$9-C968*$B$8</f>
        <v>0.07</v>
      </c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</row>
    <row r="969" customFormat="false" ht="15" hidden="false" customHeight="false" outlineLevel="0" collapsed="false">
      <c r="A969" s="21" t="n">
        <v>945</v>
      </c>
      <c r="B969" s="27" t="n">
        <v>0.774150651763193</v>
      </c>
      <c r="C969" s="9" t="n">
        <f aca="false">IF(B969&lt;$B$6,1,0)</f>
        <v>0</v>
      </c>
      <c r="D969" s="9" t="n">
        <f aca="false">$B$7*$B$8*C969</f>
        <v>0</v>
      </c>
      <c r="E969" s="24" t="n">
        <f aca="false">(1-C969)*$B$9-C969*$B$8</f>
        <v>0.07</v>
      </c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</row>
    <row r="970" customFormat="false" ht="15" hidden="false" customHeight="false" outlineLevel="0" collapsed="false">
      <c r="A970" s="21" t="n">
        <v>946</v>
      </c>
      <c r="B970" s="27" t="n">
        <v>0.349500326090492</v>
      </c>
      <c r="C970" s="9" t="n">
        <f aca="false">IF(B970&lt;$B$6,1,0)</f>
        <v>0</v>
      </c>
      <c r="D970" s="9" t="n">
        <f aca="false">$B$7*$B$8*C970</f>
        <v>0</v>
      </c>
      <c r="E970" s="24" t="n">
        <f aca="false">(1-C970)*$B$9-C970*$B$8</f>
        <v>0.07</v>
      </c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</row>
    <row r="971" customFormat="false" ht="15" hidden="false" customHeight="false" outlineLevel="0" collapsed="false">
      <c r="A971" s="21" t="n">
        <v>947</v>
      </c>
      <c r="B971" s="27" t="n">
        <v>0.266159973456524</v>
      </c>
      <c r="C971" s="9" t="n">
        <f aca="false">IF(B971&lt;$B$6,1,0)</f>
        <v>0</v>
      </c>
      <c r="D971" s="9" t="n">
        <f aca="false">$B$7*$B$8*C971</f>
        <v>0</v>
      </c>
      <c r="E971" s="24" t="n">
        <f aca="false">(1-C971)*$B$9-C971*$B$8</f>
        <v>0.07</v>
      </c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</row>
    <row r="972" customFormat="false" ht="15" hidden="false" customHeight="false" outlineLevel="0" collapsed="false">
      <c r="A972" s="21" t="n">
        <v>948</v>
      </c>
      <c r="B972" s="27" t="n">
        <v>0.165691917878576</v>
      </c>
      <c r="C972" s="9" t="n">
        <f aca="false">IF(B972&lt;$B$6,1,0)</f>
        <v>0</v>
      </c>
      <c r="D972" s="9" t="n">
        <f aca="false">$B$7*$B$8*C972</f>
        <v>0</v>
      </c>
      <c r="E972" s="24" t="n">
        <f aca="false">(1-C972)*$B$9-C972*$B$8</f>
        <v>0.07</v>
      </c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</row>
    <row r="973" customFormat="false" ht="15" hidden="false" customHeight="false" outlineLevel="0" collapsed="false">
      <c r="A973" s="21" t="n">
        <v>949</v>
      </c>
      <c r="B973" s="27" t="n">
        <v>0.575481032836251</v>
      </c>
      <c r="C973" s="9" t="n">
        <f aca="false">IF(B973&lt;$B$6,1,0)</f>
        <v>0</v>
      </c>
      <c r="D973" s="9" t="n">
        <f aca="false">$B$7*$B$8*C973</f>
        <v>0</v>
      </c>
      <c r="E973" s="24" t="n">
        <f aca="false">(1-C973)*$B$9-C973*$B$8</f>
        <v>0.07</v>
      </c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</row>
    <row r="974" customFormat="false" ht="15" hidden="false" customHeight="false" outlineLevel="0" collapsed="false">
      <c r="A974" s="21" t="n">
        <v>950</v>
      </c>
      <c r="B974" s="27" t="n">
        <v>0.802055957377888</v>
      </c>
      <c r="C974" s="9" t="n">
        <f aca="false">IF(B974&lt;$B$6,1,0)</f>
        <v>0</v>
      </c>
      <c r="D974" s="9" t="n">
        <f aca="false">$B$7*$B$8*C974</f>
        <v>0</v>
      </c>
      <c r="E974" s="24" t="n">
        <f aca="false">(1-C974)*$B$9-C974*$B$8</f>
        <v>0.07</v>
      </c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</row>
    <row r="975" customFormat="false" ht="15" hidden="false" customHeight="false" outlineLevel="0" collapsed="false">
      <c r="A975" s="21" t="n">
        <v>951</v>
      </c>
      <c r="B975" s="27" t="n">
        <v>0.428328626207076</v>
      </c>
      <c r="C975" s="9" t="n">
        <f aca="false">IF(B975&lt;$B$6,1,0)</f>
        <v>0</v>
      </c>
      <c r="D975" s="9" t="n">
        <f aca="false">$B$7*$B$8*C975</f>
        <v>0</v>
      </c>
      <c r="E975" s="24" t="n">
        <f aca="false">(1-C975)*$B$9-C975*$B$8</f>
        <v>0.07</v>
      </c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</row>
    <row r="976" customFormat="false" ht="15" hidden="false" customHeight="false" outlineLevel="0" collapsed="false">
      <c r="A976" s="21" t="n">
        <v>952</v>
      </c>
      <c r="B976" s="27" t="n">
        <v>0.942411529948004</v>
      </c>
      <c r="C976" s="9" t="n">
        <f aca="false">IF(B976&lt;$B$6,1,0)</f>
        <v>0</v>
      </c>
      <c r="D976" s="9" t="n">
        <f aca="false">$B$7*$B$8*C976</f>
        <v>0</v>
      </c>
      <c r="E976" s="24" t="n">
        <f aca="false">(1-C976)*$B$9-C976*$B$8</f>
        <v>0.07</v>
      </c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</row>
    <row r="977" customFormat="false" ht="15" hidden="false" customHeight="false" outlineLevel="0" collapsed="false">
      <c r="A977" s="21" t="n">
        <v>953</v>
      </c>
      <c r="B977" s="27" t="n">
        <v>0.787760897423141</v>
      </c>
      <c r="C977" s="9" t="n">
        <f aca="false">IF(B977&lt;$B$6,1,0)</f>
        <v>0</v>
      </c>
      <c r="D977" s="9" t="n">
        <f aca="false">$B$7*$B$8*C977</f>
        <v>0</v>
      </c>
      <c r="E977" s="24" t="n">
        <f aca="false">(1-C977)*$B$9-C977*$B$8</f>
        <v>0.07</v>
      </c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</row>
    <row r="978" customFormat="false" ht="15" hidden="false" customHeight="false" outlineLevel="0" collapsed="false">
      <c r="A978" s="21" t="n">
        <v>954</v>
      </c>
      <c r="B978" s="27" t="n">
        <v>0.943657450028695</v>
      </c>
      <c r="C978" s="9" t="n">
        <f aca="false">IF(B978&lt;$B$6,1,0)</f>
        <v>0</v>
      </c>
      <c r="D978" s="9" t="n">
        <f aca="false">$B$7*$B$8*C978</f>
        <v>0</v>
      </c>
      <c r="E978" s="24" t="n">
        <f aca="false">(1-C978)*$B$9-C978*$B$8</f>
        <v>0.07</v>
      </c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</row>
    <row r="979" customFormat="false" ht="15" hidden="false" customHeight="false" outlineLevel="0" collapsed="false">
      <c r="A979" s="21" t="n">
        <v>955</v>
      </c>
      <c r="B979" s="27" t="n">
        <v>0.652883210568689</v>
      </c>
      <c r="C979" s="9" t="n">
        <f aca="false">IF(B979&lt;$B$6,1,0)</f>
        <v>0</v>
      </c>
      <c r="D979" s="9" t="n">
        <f aca="false">$B$7*$B$8*C979</f>
        <v>0</v>
      </c>
      <c r="E979" s="24" t="n">
        <f aca="false">(1-C979)*$B$9-C979*$B$8</f>
        <v>0.07</v>
      </c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</row>
    <row r="980" customFormat="false" ht="15" hidden="false" customHeight="false" outlineLevel="0" collapsed="false">
      <c r="A980" s="21" t="n">
        <v>956</v>
      </c>
      <c r="B980" s="27" t="n">
        <v>0.66194604348857</v>
      </c>
      <c r="C980" s="9" t="n">
        <f aca="false">IF(B980&lt;$B$6,1,0)</f>
        <v>0</v>
      </c>
      <c r="D980" s="9" t="n">
        <f aca="false">$B$7*$B$8*C980</f>
        <v>0</v>
      </c>
      <c r="E980" s="24" t="n">
        <f aca="false">(1-C980)*$B$9-C980*$B$8</f>
        <v>0.07</v>
      </c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</row>
    <row r="981" customFormat="false" ht="15" hidden="false" customHeight="false" outlineLevel="0" collapsed="false">
      <c r="A981" s="21" t="n">
        <v>957</v>
      </c>
      <c r="B981" s="27" t="n">
        <v>0.973912007990293</v>
      </c>
      <c r="C981" s="9" t="n">
        <f aca="false">IF(B981&lt;$B$6,1,0)</f>
        <v>0</v>
      </c>
      <c r="D981" s="9" t="n">
        <f aca="false">$B$7*$B$8*C981</f>
        <v>0</v>
      </c>
      <c r="E981" s="24" t="n">
        <f aca="false">(1-C981)*$B$9-C981*$B$8</f>
        <v>0.07</v>
      </c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</row>
    <row r="982" customFormat="false" ht="15" hidden="false" customHeight="false" outlineLevel="0" collapsed="false">
      <c r="A982" s="21" t="n">
        <v>958</v>
      </c>
      <c r="B982" s="27" t="n">
        <v>0.120974239544012</v>
      </c>
      <c r="C982" s="9" t="n">
        <f aca="false">IF(B982&lt;$B$6,1,0)</f>
        <v>0</v>
      </c>
      <c r="D982" s="9" t="n">
        <f aca="false">$B$7*$B$8*C982</f>
        <v>0</v>
      </c>
      <c r="E982" s="24" t="n">
        <f aca="false">(1-C982)*$B$9-C982*$B$8</f>
        <v>0.07</v>
      </c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</row>
    <row r="983" customFormat="false" ht="15" hidden="false" customHeight="false" outlineLevel="0" collapsed="false">
      <c r="A983" s="21" t="n">
        <v>959</v>
      </c>
      <c r="B983" s="27" t="n">
        <v>0.881951192743145</v>
      </c>
      <c r="C983" s="9" t="n">
        <f aca="false">IF(B983&lt;$B$6,1,0)</f>
        <v>0</v>
      </c>
      <c r="D983" s="9" t="n">
        <f aca="false">$B$7*$B$8*C983</f>
        <v>0</v>
      </c>
      <c r="E983" s="24" t="n">
        <f aca="false">(1-C983)*$B$9-C983*$B$8</f>
        <v>0.07</v>
      </c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</row>
    <row r="984" customFormat="false" ht="15" hidden="false" customHeight="false" outlineLevel="0" collapsed="false">
      <c r="A984" s="21" t="n">
        <v>960</v>
      </c>
      <c r="B984" s="27" t="n">
        <v>0.0449749800609425</v>
      </c>
      <c r="C984" s="9" t="n">
        <f aca="false">IF(B984&lt;$B$6,1,0)</f>
        <v>0</v>
      </c>
      <c r="D984" s="9" t="n">
        <f aca="false">$B$7*$B$8*C984</f>
        <v>0</v>
      </c>
      <c r="E984" s="24" t="n">
        <f aca="false">(1-C984)*$B$9-C984*$B$8</f>
        <v>0.07</v>
      </c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</row>
    <row r="985" customFormat="false" ht="15" hidden="false" customHeight="false" outlineLevel="0" collapsed="false">
      <c r="A985" s="21" t="n">
        <v>961</v>
      </c>
      <c r="B985" s="27" t="n">
        <v>0.214560137013905</v>
      </c>
      <c r="C985" s="9" t="n">
        <f aca="false">IF(B985&lt;$B$6,1,0)</f>
        <v>0</v>
      </c>
      <c r="D985" s="9" t="n">
        <f aca="false">$B$7*$B$8*C985</f>
        <v>0</v>
      </c>
      <c r="E985" s="24" t="n">
        <f aca="false">(1-C985)*$B$9-C985*$B$8</f>
        <v>0.07</v>
      </c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</row>
    <row r="986" customFormat="false" ht="15" hidden="false" customHeight="false" outlineLevel="0" collapsed="false">
      <c r="A986" s="21" t="n">
        <v>962</v>
      </c>
      <c r="B986" s="27" t="n">
        <v>0.94793726655189</v>
      </c>
      <c r="C986" s="9" t="n">
        <f aca="false">IF(B986&lt;$B$6,1,0)</f>
        <v>0</v>
      </c>
      <c r="D986" s="9" t="n">
        <f aca="false">$B$7*$B$8*C986</f>
        <v>0</v>
      </c>
      <c r="E986" s="24" t="n">
        <f aca="false">(1-C986)*$B$9-C986*$B$8</f>
        <v>0.07</v>
      </c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</row>
    <row r="987" customFormat="false" ht="15" hidden="false" customHeight="false" outlineLevel="0" collapsed="false">
      <c r="A987" s="21" t="n">
        <v>963</v>
      </c>
      <c r="B987" s="27" t="n">
        <v>0.514481480582617</v>
      </c>
      <c r="C987" s="9" t="n">
        <f aca="false">IF(B987&lt;$B$6,1,0)</f>
        <v>0</v>
      </c>
      <c r="D987" s="9" t="n">
        <f aca="false">$B$7*$B$8*C987</f>
        <v>0</v>
      </c>
      <c r="E987" s="24" t="n">
        <f aca="false">(1-C987)*$B$9-C987*$B$8</f>
        <v>0.07</v>
      </c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</row>
    <row r="988" customFormat="false" ht="15" hidden="false" customHeight="false" outlineLevel="0" collapsed="false">
      <c r="A988" s="21" t="n">
        <v>964</v>
      </c>
      <c r="B988" s="27" t="n">
        <v>0.522340977680869</v>
      </c>
      <c r="C988" s="9" t="n">
        <f aca="false">IF(B988&lt;$B$6,1,0)</f>
        <v>0</v>
      </c>
      <c r="D988" s="9" t="n">
        <f aca="false">$B$7*$B$8*C988</f>
        <v>0</v>
      </c>
      <c r="E988" s="24" t="n">
        <f aca="false">(1-C988)*$B$9-C988*$B$8</f>
        <v>0.07</v>
      </c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</row>
    <row r="989" customFormat="false" ht="15" hidden="false" customHeight="false" outlineLevel="0" collapsed="false">
      <c r="A989" s="21" t="n">
        <v>965</v>
      </c>
      <c r="B989" s="27" t="n">
        <v>0.851748445886187</v>
      </c>
      <c r="C989" s="9" t="n">
        <f aca="false">IF(B989&lt;$B$6,1,0)</f>
        <v>0</v>
      </c>
      <c r="D989" s="9" t="n">
        <f aca="false">$B$7*$B$8*C989</f>
        <v>0</v>
      </c>
      <c r="E989" s="24" t="n">
        <f aca="false">(1-C989)*$B$9-C989*$B$8</f>
        <v>0.07</v>
      </c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</row>
    <row r="990" customFormat="false" ht="15" hidden="false" customHeight="false" outlineLevel="0" collapsed="false">
      <c r="A990" s="21" t="n">
        <v>966</v>
      </c>
      <c r="B990" s="27" t="n">
        <v>0.817762902588584</v>
      </c>
      <c r="C990" s="9" t="n">
        <f aca="false">IF(B990&lt;$B$6,1,0)</f>
        <v>0</v>
      </c>
      <c r="D990" s="9" t="n">
        <f aca="false">$B$7*$B$8*C990</f>
        <v>0</v>
      </c>
      <c r="E990" s="24" t="n">
        <f aca="false">(1-C990)*$B$9-C990*$B$8</f>
        <v>0.07</v>
      </c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</row>
    <row r="991" customFormat="false" ht="15" hidden="false" customHeight="false" outlineLevel="0" collapsed="false">
      <c r="A991" s="21" t="n">
        <v>967</v>
      </c>
      <c r="B991" s="27" t="n">
        <v>0.0313054587459192</v>
      </c>
      <c r="C991" s="9" t="n">
        <f aca="false">IF(B991&lt;$B$6,1,0)</f>
        <v>0</v>
      </c>
      <c r="D991" s="9" t="n">
        <f aca="false">$B$7*$B$8*C991</f>
        <v>0</v>
      </c>
      <c r="E991" s="24" t="n">
        <f aca="false">(1-C991)*$B$9-C991*$B$8</f>
        <v>0.07</v>
      </c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</row>
    <row r="992" customFormat="false" ht="15" hidden="false" customHeight="false" outlineLevel="0" collapsed="false">
      <c r="A992" s="21" t="n">
        <v>968</v>
      </c>
      <c r="B992" s="27" t="n">
        <v>0.954593247850426</v>
      </c>
      <c r="C992" s="9" t="n">
        <f aca="false">IF(B992&lt;$B$6,1,0)</f>
        <v>0</v>
      </c>
      <c r="D992" s="9" t="n">
        <f aca="false">$B$7*$B$8*C992</f>
        <v>0</v>
      </c>
      <c r="E992" s="24" t="n">
        <f aca="false">(1-C992)*$B$9-C992*$B$8</f>
        <v>0.07</v>
      </c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</row>
    <row r="993" customFormat="false" ht="15" hidden="false" customHeight="false" outlineLevel="0" collapsed="false">
      <c r="A993" s="21" t="n">
        <v>969</v>
      </c>
      <c r="B993" s="27" t="n">
        <v>0.561752426321618</v>
      </c>
      <c r="C993" s="9" t="n">
        <f aca="false">IF(B993&lt;$B$6,1,0)</f>
        <v>0</v>
      </c>
      <c r="D993" s="9" t="n">
        <f aca="false">$B$7*$B$8*C993</f>
        <v>0</v>
      </c>
      <c r="E993" s="24" t="n">
        <f aca="false">(1-C993)*$B$9-C993*$B$8</f>
        <v>0.07</v>
      </c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</row>
    <row r="994" customFormat="false" ht="15" hidden="false" customHeight="false" outlineLevel="0" collapsed="false">
      <c r="A994" s="21" t="n">
        <v>970</v>
      </c>
      <c r="B994" s="27" t="n">
        <v>0.193297188379802</v>
      </c>
      <c r="C994" s="9" t="n">
        <f aca="false">IF(B994&lt;$B$6,1,0)</f>
        <v>0</v>
      </c>
      <c r="D994" s="9" t="n">
        <f aca="false">$B$7*$B$8*C994</f>
        <v>0</v>
      </c>
      <c r="E994" s="24" t="n">
        <f aca="false">(1-C994)*$B$9-C994*$B$8</f>
        <v>0.07</v>
      </c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</row>
    <row r="995" customFormat="false" ht="15" hidden="false" customHeight="false" outlineLevel="0" collapsed="false">
      <c r="A995" s="21" t="n">
        <v>971</v>
      </c>
      <c r="B995" s="27" t="n">
        <v>0.238362086354755</v>
      </c>
      <c r="C995" s="9" t="n">
        <f aca="false">IF(B995&lt;$B$6,1,0)</f>
        <v>0</v>
      </c>
      <c r="D995" s="9" t="n">
        <f aca="false">$B$7*$B$8*C995</f>
        <v>0</v>
      </c>
      <c r="E995" s="24" t="n">
        <f aca="false">(1-C995)*$B$9-C995*$B$8</f>
        <v>0.07</v>
      </c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</row>
    <row r="996" customFormat="false" ht="15" hidden="false" customHeight="false" outlineLevel="0" collapsed="false">
      <c r="A996" s="21" t="n">
        <v>972</v>
      </c>
      <c r="B996" s="27" t="n">
        <v>0.887663845089264</v>
      </c>
      <c r="C996" s="9" t="n">
        <f aca="false">IF(B996&lt;$B$6,1,0)</f>
        <v>0</v>
      </c>
      <c r="D996" s="9" t="n">
        <f aca="false">$B$7*$B$8*C996</f>
        <v>0</v>
      </c>
      <c r="E996" s="24" t="n">
        <f aca="false">(1-C996)*$B$9-C996*$B$8</f>
        <v>0.07</v>
      </c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</row>
    <row r="997" customFormat="false" ht="15" hidden="false" customHeight="false" outlineLevel="0" collapsed="false">
      <c r="A997" s="21" t="n">
        <v>973</v>
      </c>
      <c r="B997" s="27" t="n">
        <v>0.897621404263191</v>
      </c>
      <c r="C997" s="9" t="n">
        <f aca="false">IF(B997&lt;$B$6,1,0)</f>
        <v>0</v>
      </c>
      <c r="D997" s="9" t="n">
        <f aca="false">$B$7*$B$8*C997</f>
        <v>0</v>
      </c>
      <c r="E997" s="24" t="n">
        <f aca="false">(1-C997)*$B$9-C997*$B$8</f>
        <v>0.07</v>
      </c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</row>
    <row r="998" customFormat="false" ht="15" hidden="false" customHeight="false" outlineLevel="0" collapsed="false">
      <c r="A998" s="21" t="n">
        <v>974</v>
      </c>
      <c r="B998" s="27" t="n">
        <v>0.503805384621956</v>
      </c>
      <c r="C998" s="9" t="n">
        <f aca="false">IF(B998&lt;$B$6,1,0)</f>
        <v>0</v>
      </c>
      <c r="D998" s="9" t="n">
        <f aca="false">$B$7*$B$8*C998</f>
        <v>0</v>
      </c>
      <c r="E998" s="24" t="n">
        <f aca="false">(1-C998)*$B$9-C998*$B$8</f>
        <v>0.07</v>
      </c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</row>
    <row r="999" customFormat="false" ht="15" hidden="false" customHeight="false" outlineLevel="0" collapsed="false">
      <c r="A999" s="21" t="n">
        <v>975</v>
      </c>
      <c r="B999" s="27" t="n">
        <v>0.893712057149969</v>
      </c>
      <c r="C999" s="9" t="n">
        <f aca="false">IF(B999&lt;$B$6,1,0)</f>
        <v>0</v>
      </c>
      <c r="D999" s="9" t="n">
        <f aca="false">$B$7*$B$8*C999</f>
        <v>0</v>
      </c>
      <c r="E999" s="24" t="n">
        <f aca="false">(1-C999)*$B$9-C999*$B$8</f>
        <v>0.07</v>
      </c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</row>
    <row r="1000" customFormat="false" ht="15" hidden="false" customHeight="false" outlineLevel="0" collapsed="false">
      <c r="A1000" s="21" t="n">
        <v>976</v>
      </c>
      <c r="B1000" s="27" t="n">
        <v>0.297801748965867</v>
      </c>
      <c r="C1000" s="9" t="n">
        <f aca="false">IF(B1000&lt;$B$6,1,0)</f>
        <v>0</v>
      </c>
      <c r="D1000" s="9" t="n">
        <f aca="false">$B$7*$B$8*C1000</f>
        <v>0</v>
      </c>
      <c r="E1000" s="24" t="n">
        <f aca="false">(1-C1000)*$B$9-C1000*$B$8</f>
        <v>0.07</v>
      </c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</row>
    <row r="1001" customFormat="false" ht="15" hidden="false" customHeight="false" outlineLevel="0" collapsed="false">
      <c r="A1001" s="21" t="n">
        <v>977</v>
      </c>
      <c r="B1001" s="27" t="n">
        <v>0.692071606288664</v>
      </c>
      <c r="C1001" s="9" t="n">
        <f aca="false">IF(B1001&lt;$B$6,1,0)</f>
        <v>0</v>
      </c>
      <c r="D1001" s="9" t="n">
        <f aca="false">$B$7*$B$8*C1001</f>
        <v>0</v>
      </c>
      <c r="E1001" s="24" t="n">
        <f aca="false">(1-C1001)*$B$9-C1001*$B$8</f>
        <v>0.07</v>
      </c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</row>
    <row r="1002" customFormat="false" ht="15" hidden="false" customHeight="false" outlineLevel="0" collapsed="false">
      <c r="A1002" s="21" t="n">
        <v>978</v>
      </c>
      <c r="B1002" s="27" t="n">
        <v>0.726331835263409</v>
      </c>
      <c r="C1002" s="9" t="n">
        <f aca="false">IF(B1002&lt;$B$6,1,0)</f>
        <v>0</v>
      </c>
      <c r="D1002" s="9" t="n">
        <f aca="false">$B$7*$B$8*C1002</f>
        <v>0</v>
      </c>
      <c r="E1002" s="24" t="n">
        <f aca="false">(1-C1002)*$B$9-C1002*$B$8</f>
        <v>0.07</v>
      </c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</row>
    <row r="1003" customFormat="false" ht="15" hidden="false" customHeight="false" outlineLevel="0" collapsed="false">
      <c r="A1003" s="21" t="n">
        <v>979</v>
      </c>
      <c r="B1003" s="27" t="n">
        <v>0.733966022147797</v>
      </c>
      <c r="C1003" s="9" t="n">
        <f aca="false">IF(B1003&lt;$B$6,1,0)</f>
        <v>0</v>
      </c>
      <c r="D1003" s="9" t="n">
        <f aca="false">$B$7*$B$8*C1003</f>
        <v>0</v>
      </c>
      <c r="E1003" s="24" t="n">
        <f aca="false">(1-C1003)*$B$9-C1003*$B$8</f>
        <v>0.07</v>
      </c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</row>
    <row r="1004" customFormat="false" ht="15" hidden="false" customHeight="false" outlineLevel="0" collapsed="false">
      <c r="A1004" s="21" t="n">
        <v>980</v>
      </c>
      <c r="B1004" s="27" t="n">
        <v>0.0288897586287931</v>
      </c>
      <c r="C1004" s="9" t="n">
        <f aca="false">IF(B1004&lt;$B$6,1,0)</f>
        <v>0</v>
      </c>
      <c r="D1004" s="9" t="n">
        <f aca="false">$B$7*$B$8*C1004</f>
        <v>0</v>
      </c>
      <c r="E1004" s="24" t="n">
        <f aca="false">(1-C1004)*$B$9-C1004*$B$8</f>
        <v>0.07</v>
      </c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</row>
    <row r="1005" customFormat="false" ht="15" hidden="false" customHeight="false" outlineLevel="0" collapsed="false">
      <c r="A1005" s="21" t="n">
        <v>981</v>
      </c>
      <c r="B1005" s="27" t="n">
        <v>0.961355788516812</v>
      </c>
      <c r="C1005" s="9" t="n">
        <f aca="false">IF(B1005&lt;$B$6,1,0)</f>
        <v>0</v>
      </c>
      <c r="D1005" s="9" t="n">
        <f aca="false">$B$7*$B$8*C1005</f>
        <v>0</v>
      </c>
      <c r="E1005" s="24" t="n">
        <f aca="false">(1-C1005)*$B$9-C1005*$B$8</f>
        <v>0.07</v>
      </c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</row>
    <row r="1006" customFormat="false" ht="15" hidden="false" customHeight="false" outlineLevel="0" collapsed="false">
      <c r="A1006" s="21" t="n">
        <v>982</v>
      </c>
      <c r="B1006" s="27" t="n">
        <v>0.979755143285729</v>
      </c>
      <c r="C1006" s="9" t="n">
        <f aca="false">IF(B1006&lt;$B$6,1,0)</f>
        <v>0</v>
      </c>
      <c r="D1006" s="9" t="n">
        <f aca="false">$B$7*$B$8*C1006</f>
        <v>0</v>
      </c>
      <c r="E1006" s="24" t="n">
        <f aca="false">(1-C1006)*$B$9-C1006*$B$8</f>
        <v>0.07</v>
      </c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</row>
    <row r="1007" customFormat="false" ht="15" hidden="false" customHeight="false" outlineLevel="0" collapsed="false">
      <c r="A1007" s="21" t="n">
        <v>983</v>
      </c>
      <c r="B1007" s="27" t="n">
        <v>0.165751874796115</v>
      </c>
      <c r="C1007" s="9" t="n">
        <f aca="false">IF(B1007&lt;$B$6,1,0)</f>
        <v>0</v>
      </c>
      <c r="D1007" s="9" t="n">
        <f aca="false">$B$7*$B$8*C1007</f>
        <v>0</v>
      </c>
      <c r="E1007" s="24" t="n">
        <f aca="false">(1-C1007)*$B$9-C1007*$B$8</f>
        <v>0.07</v>
      </c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</row>
    <row r="1008" customFormat="false" ht="15" hidden="false" customHeight="false" outlineLevel="0" collapsed="false">
      <c r="A1008" s="21" t="n">
        <v>984</v>
      </c>
      <c r="B1008" s="27" t="n">
        <v>0.375269199837931</v>
      </c>
      <c r="C1008" s="9" t="n">
        <f aca="false">IF(B1008&lt;$B$6,1,0)</f>
        <v>0</v>
      </c>
      <c r="D1008" s="9" t="n">
        <f aca="false">$B$7*$B$8*C1008</f>
        <v>0</v>
      </c>
      <c r="E1008" s="24" t="n">
        <f aca="false">(1-C1008)*$B$9-C1008*$B$8</f>
        <v>0.07</v>
      </c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</row>
    <row r="1009" customFormat="false" ht="15" hidden="false" customHeight="false" outlineLevel="0" collapsed="false">
      <c r="A1009" s="21" t="n">
        <v>985</v>
      </c>
      <c r="B1009" s="27" t="n">
        <v>0.200734428013675</v>
      </c>
      <c r="C1009" s="9" t="n">
        <f aca="false">IF(B1009&lt;$B$6,1,0)</f>
        <v>0</v>
      </c>
      <c r="D1009" s="9" t="n">
        <f aca="false">$B$7*$B$8*C1009</f>
        <v>0</v>
      </c>
      <c r="E1009" s="24" t="n">
        <f aca="false">(1-C1009)*$B$9-C1009*$B$8</f>
        <v>0.07</v>
      </c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</row>
    <row r="1010" customFormat="false" ht="15" hidden="false" customHeight="false" outlineLevel="0" collapsed="false">
      <c r="A1010" s="21" t="n">
        <v>986</v>
      </c>
      <c r="B1010" s="27" t="n">
        <v>0.709663658984937</v>
      </c>
      <c r="C1010" s="9" t="n">
        <f aca="false">IF(B1010&lt;$B$6,1,0)</f>
        <v>0</v>
      </c>
      <c r="D1010" s="9" t="n">
        <f aca="false">$B$7*$B$8*C1010</f>
        <v>0</v>
      </c>
      <c r="E1010" s="24" t="n">
        <f aca="false">(1-C1010)*$B$9-C1010*$B$8</f>
        <v>0.07</v>
      </c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</row>
    <row r="1011" customFormat="false" ht="15" hidden="false" customHeight="false" outlineLevel="0" collapsed="false">
      <c r="A1011" s="21" t="n">
        <v>987</v>
      </c>
      <c r="B1011" s="27" t="n">
        <v>0.137846098630689</v>
      </c>
      <c r="C1011" s="9" t="n">
        <f aca="false">IF(B1011&lt;$B$6,1,0)</f>
        <v>0</v>
      </c>
      <c r="D1011" s="9" t="n">
        <f aca="false">$B$7*$B$8*C1011</f>
        <v>0</v>
      </c>
      <c r="E1011" s="24" t="n">
        <f aca="false">(1-C1011)*$B$9-C1011*$B$8</f>
        <v>0.07</v>
      </c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</row>
    <row r="1012" customFormat="false" ht="15" hidden="false" customHeight="false" outlineLevel="0" collapsed="false">
      <c r="A1012" s="21" t="n">
        <v>988</v>
      </c>
      <c r="B1012" s="27" t="n">
        <v>0.513197444495745</v>
      </c>
      <c r="C1012" s="9" t="n">
        <f aca="false">IF(B1012&lt;$B$6,1,0)</f>
        <v>0</v>
      </c>
      <c r="D1012" s="9" t="n">
        <f aca="false">$B$7*$B$8*C1012</f>
        <v>0</v>
      </c>
      <c r="E1012" s="24" t="n">
        <f aca="false">(1-C1012)*$B$9-C1012*$B$8</f>
        <v>0.07</v>
      </c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</row>
    <row r="1013" customFormat="false" ht="15" hidden="false" customHeight="false" outlineLevel="0" collapsed="false">
      <c r="A1013" s="21" t="n">
        <v>989</v>
      </c>
      <c r="B1013" s="27" t="n">
        <v>0.212173476698808</v>
      </c>
      <c r="C1013" s="9" t="n">
        <f aca="false">IF(B1013&lt;$B$6,1,0)</f>
        <v>0</v>
      </c>
      <c r="D1013" s="9" t="n">
        <f aca="false">$B$7*$B$8*C1013</f>
        <v>0</v>
      </c>
      <c r="E1013" s="24" t="n">
        <f aca="false">(1-C1013)*$B$9-C1013*$B$8</f>
        <v>0.07</v>
      </c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</row>
    <row r="1014" customFormat="false" ht="15" hidden="false" customHeight="false" outlineLevel="0" collapsed="false">
      <c r="A1014" s="21" t="n">
        <v>990</v>
      </c>
      <c r="B1014" s="27" t="n">
        <v>0.292176280752756</v>
      </c>
      <c r="C1014" s="9" t="n">
        <f aca="false">IF(B1014&lt;$B$6,1,0)</f>
        <v>0</v>
      </c>
      <c r="D1014" s="9" t="n">
        <f aca="false">$B$7*$B$8*C1014</f>
        <v>0</v>
      </c>
      <c r="E1014" s="24" t="n">
        <f aca="false">(1-C1014)*$B$9-C1014*$B$8</f>
        <v>0.07</v>
      </c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</row>
    <row r="1015" customFormat="false" ht="15" hidden="false" customHeight="false" outlineLevel="0" collapsed="false">
      <c r="A1015" s="21" t="n">
        <v>991</v>
      </c>
      <c r="B1015" s="27" t="n">
        <v>0.959594177431427</v>
      </c>
      <c r="C1015" s="9" t="n">
        <f aca="false">IF(B1015&lt;$B$6,1,0)</f>
        <v>0</v>
      </c>
      <c r="D1015" s="9" t="n">
        <f aca="false">$B$7*$B$8*C1015</f>
        <v>0</v>
      </c>
      <c r="E1015" s="24" t="n">
        <f aca="false">(1-C1015)*$B$9-C1015*$B$8</f>
        <v>0.07</v>
      </c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</row>
    <row r="1016" customFormat="false" ht="15" hidden="false" customHeight="false" outlineLevel="0" collapsed="false">
      <c r="A1016" s="21" t="n">
        <v>992</v>
      </c>
      <c r="B1016" s="27" t="n">
        <v>0.734063242678531</v>
      </c>
      <c r="C1016" s="9" t="n">
        <f aca="false">IF(B1016&lt;$B$6,1,0)</f>
        <v>0</v>
      </c>
      <c r="D1016" s="9" t="n">
        <f aca="false">$B$7*$B$8*C1016</f>
        <v>0</v>
      </c>
      <c r="E1016" s="24" t="n">
        <f aca="false">(1-C1016)*$B$9-C1016*$B$8</f>
        <v>0.07</v>
      </c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</row>
    <row r="1017" customFormat="false" ht="15" hidden="false" customHeight="false" outlineLevel="0" collapsed="false">
      <c r="A1017" s="21" t="n">
        <v>993</v>
      </c>
      <c r="B1017" s="27" t="n">
        <v>0.854893677751534</v>
      </c>
      <c r="C1017" s="9" t="n">
        <f aca="false">IF(B1017&lt;$B$6,1,0)</f>
        <v>0</v>
      </c>
      <c r="D1017" s="9" t="n">
        <f aca="false">$B$7*$B$8*C1017</f>
        <v>0</v>
      </c>
      <c r="E1017" s="24" t="n">
        <f aca="false">(1-C1017)*$B$9-C1017*$B$8</f>
        <v>0.07</v>
      </c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</row>
    <row r="1018" customFormat="false" ht="15" hidden="false" customHeight="false" outlineLevel="0" collapsed="false">
      <c r="A1018" s="21" t="n">
        <v>994</v>
      </c>
      <c r="B1018" s="27" t="n">
        <v>0.134833568357863</v>
      </c>
      <c r="C1018" s="9" t="n">
        <f aca="false">IF(B1018&lt;$B$6,1,0)</f>
        <v>0</v>
      </c>
      <c r="D1018" s="9" t="n">
        <f aca="false">$B$7*$B$8*C1018</f>
        <v>0</v>
      </c>
      <c r="E1018" s="24" t="n">
        <f aca="false">(1-C1018)*$B$9-C1018*$B$8</f>
        <v>0.07</v>
      </c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</row>
    <row r="1019" customFormat="false" ht="15" hidden="false" customHeight="false" outlineLevel="0" collapsed="false">
      <c r="A1019" s="21" t="n">
        <v>995</v>
      </c>
      <c r="B1019" s="27" t="n">
        <v>0.0812450678786263</v>
      </c>
      <c r="C1019" s="9" t="n">
        <f aca="false">IF(B1019&lt;$B$6,1,0)</f>
        <v>0</v>
      </c>
      <c r="D1019" s="9" t="n">
        <f aca="false">$B$7*$B$8*C1019</f>
        <v>0</v>
      </c>
      <c r="E1019" s="24" t="n">
        <f aca="false">(1-C1019)*$B$9-C1019*$B$8</f>
        <v>0.07</v>
      </c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</row>
    <row r="1020" customFormat="false" ht="15" hidden="false" customHeight="false" outlineLevel="0" collapsed="false">
      <c r="A1020" s="21" t="n">
        <v>996</v>
      </c>
      <c r="B1020" s="27" t="n">
        <v>0.682484867167659</v>
      </c>
      <c r="C1020" s="9" t="n">
        <f aca="false">IF(B1020&lt;$B$6,1,0)</f>
        <v>0</v>
      </c>
      <c r="D1020" s="9" t="n">
        <f aca="false">$B$7*$B$8*C1020</f>
        <v>0</v>
      </c>
      <c r="E1020" s="24" t="n">
        <f aca="false">(1-C1020)*$B$9-C1020*$B$8</f>
        <v>0.07</v>
      </c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</row>
    <row r="1021" customFormat="false" ht="15" hidden="false" customHeight="false" outlineLevel="0" collapsed="false">
      <c r="A1021" s="21" t="n">
        <v>997</v>
      </c>
      <c r="B1021" s="27" t="n">
        <v>0.359396444517188</v>
      </c>
      <c r="C1021" s="9" t="n">
        <f aca="false">IF(B1021&lt;$B$6,1,0)</f>
        <v>0</v>
      </c>
      <c r="D1021" s="9" t="n">
        <f aca="false">$B$7*$B$8*C1021</f>
        <v>0</v>
      </c>
      <c r="E1021" s="24" t="n">
        <f aca="false">(1-C1021)*$B$9-C1021*$B$8</f>
        <v>0.07</v>
      </c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</row>
    <row r="1022" customFormat="false" ht="15" hidden="false" customHeight="false" outlineLevel="0" collapsed="false">
      <c r="A1022" s="21" t="n">
        <v>998</v>
      </c>
      <c r="B1022" s="27" t="n">
        <v>0.602684168727137</v>
      </c>
      <c r="C1022" s="9" t="n">
        <f aca="false">IF(B1022&lt;$B$6,1,0)</f>
        <v>0</v>
      </c>
      <c r="D1022" s="9" t="n">
        <f aca="false">$B$7*$B$8*C1022</f>
        <v>0</v>
      </c>
      <c r="E1022" s="24" t="n">
        <f aca="false">(1-C1022)*$B$9-C1022*$B$8</f>
        <v>0.07</v>
      </c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</row>
    <row r="1023" customFormat="false" ht="15" hidden="false" customHeight="false" outlineLevel="0" collapsed="false">
      <c r="A1023" s="21" t="n">
        <v>999</v>
      </c>
      <c r="B1023" s="27" t="n">
        <v>0.101824734709226</v>
      </c>
      <c r="C1023" s="9" t="n">
        <f aca="false">IF(B1023&lt;$B$6,1,0)</f>
        <v>0</v>
      </c>
      <c r="D1023" s="9" t="n">
        <f aca="false">$B$7*$B$8*C1023</f>
        <v>0</v>
      </c>
      <c r="E1023" s="24" t="n">
        <f aca="false">(1-C1023)*$B$9-C1023*$B$8</f>
        <v>0.07</v>
      </c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</row>
    <row r="1024" customFormat="false" ht="15" hidden="false" customHeight="false" outlineLevel="0" collapsed="false">
      <c r="A1024" s="21" t="n">
        <v>1000</v>
      </c>
      <c r="B1024" s="27" t="n">
        <v>0.052416070480831</v>
      </c>
      <c r="C1024" s="9" t="n">
        <f aca="false">IF(B1024&lt;$B$6,1,0)</f>
        <v>0</v>
      </c>
      <c r="D1024" s="9" t="n">
        <f aca="false">$B$7*$B$8*C1024</f>
        <v>0</v>
      </c>
      <c r="E1024" s="24" t="n">
        <f aca="false">(1-C1024)*$B$9-C1024*$B$8</f>
        <v>0.07</v>
      </c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</row>
    <row r="1025" customFormat="false" ht="15" hidden="false" customHeight="false" outlineLevel="0" collapsed="false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</row>
    <row r="1026" customFormat="false" ht="15" hidden="false" customHeight="false" outlineLevel="0" collapsed="false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</row>
    <row r="1027" customFormat="false" ht="15" hidden="false" customHeight="false" outlineLevel="0" collapsed="false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</row>
    <row r="1028" customFormat="false" ht="15" hidden="false" customHeight="false" outlineLevel="0" collapsed="false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</row>
    <row r="1029" customFormat="false" ht="15" hidden="false" customHeight="false" outlineLevel="0" collapsed="false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</row>
    <row r="1030" customFormat="false" ht="15" hidden="false" customHeight="false" outlineLevel="0" collapsed="false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</row>
    <row r="1031" customFormat="false" ht="15" hidden="false" customHeight="false" outlineLevel="0" collapsed="false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</row>
    <row r="1032" customFormat="false" ht="15" hidden="false" customHeight="false" outlineLevel="0" collapsed="false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</row>
    <row r="1033" customFormat="false" ht="15" hidden="false" customHeight="false" outlineLevel="0" collapsed="false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</row>
    <row r="1034" customFormat="false" ht="15" hidden="false" customHeight="false" outlineLevel="0" collapsed="false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</row>
    <row r="1035" customFormat="false" ht="15" hidden="false" customHeight="false" outlineLevel="0" collapsed="false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</row>
    <row r="1036" customFormat="false" ht="15" hidden="false" customHeight="false" outlineLevel="0" collapsed="false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</row>
    <row r="1037" customFormat="false" ht="15" hidden="false" customHeight="false" outlineLevel="0" collapsed="false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</row>
    <row r="1038" customFormat="false" ht="15" hidden="false" customHeight="false" outlineLevel="0" collapsed="false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</row>
    <row r="1039" customFormat="false" ht="15" hidden="false" customHeight="false" outlineLevel="0" collapsed="false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</row>
    <row r="1040" customFormat="false" ht="28" hidden="false" customHeight="true" outlineLevel="0" collapsed="false">
      <c r="A1040" s="7" t="s">
        <v>229</v>
      </c>
      <c r="B1040" s="7" t="s">
        <v>213</v>
      </c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</row>
    <row r="1041" customFormat="false" ht="15" hidden="false" customHeight="false" outlineLevel="0" collapsed="false">
      <c r="A1041" s="21" t="n">
        <v>0</v>
      </c>
      <c r="B1041" s="31" t="n">
        <f aca="false">COUNTIFS(D25:D1024,0)</f>
        <v>982</v>
      </c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</row>
    <row r="1042" customFormat="false" ht="15" hidden="false" customHeight="false" outlineLevel="0" collapsed="false">
      <c r="A1042" s="31" t="n">
        <f aca="false">B7*B8</f>
        <v>60</v>
      </c>
      <c r="B1042" s="31" t="n">
        <f aca="false">COUNTIFS(D25:D1024,"&gt;0")</f>
        <v>18</v>
      </c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</row>
  </sheetData>
  <mergeCells count="16">
    <mergeCell ref="A2:H2"/>
    <mergeCell ref="J2:P3"/>
    <mergeCell ref="A3:H3"/>
    <mergeCell ref="J5:P6"/>
    <mergeCell ref="K7:P7"/>
    <mergeCell ref="J8:J9"/>
    <mergeCell ref="K8:P9"/>
    <mergeCell ref="J11:P12"/>
    <mergeCell ref="K13:P13"/>
    <mergeCell ref="J14:J15"/>
    <mergeCell ref="K14:P15"/>
    <mergeCell ref="J17:P18"/>
    <mergeCell ref="A18:H21"/>
    <mergeCell ref="K19:P19"/>
    <mergeCell ref="J20:J21"/>
    <mergeCell ref="K20:P21"/>
  </mergeCells>
  <dataValidations count="1">
    <dataValidation allowBlank="false" errorStyle="stop" operator="between" showDropDown="false" showErrorMessage="false" showInputMessage="false" sqref="B6 B8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5C7B"/>
    <pageSetUpPr fitToPage="false"/>
  </sheetPr>
  <dimension ref="A1:CH10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5"/>
    <col collapsed="false" customWidth="true" hidden="false" outlineLevel="0" max="9" min="9" style="0" width="3"/>
    <col collapsed="false" customWidth="true" hidden="false" outlineLevel="0" max="16" min="10" style="0" width="12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</row>
    <row r="2" customFormat="false" ht="23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1"/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</row>
    <row r="3" customFormat="false" ht="23" hidden="false" customHeight="true" outlineLevel="0" collapsed="false">
      <c r="A3" s="4" t="s">
        <v>57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1"/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</row>
    <row r="4" customFormat="false" ht="23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</row>
    <row r="5" customFormat="false" ht="25" hidden="false" customHeight="true" outlineLevel="0" collapsed="false">
      <c r="A5" s="7" t="s">
        <v>82</v>
      </c>
      <c r="B5" s="7" t="s">
        <v>230</v>
      </c>
      <c r="C5" s="7" t="s">
        <v>231</v>
      </c>
      <c r="D5" s="1"/>
      <c r="E5" s="1"/>
      <c r="F5" s="1"/>
      <c r="G5" s="1"/>
      <c r="H5" s="1"/>
      <c r="I5" s="1"/>
      <c r="J5" s="3"/>
      <c r="K5" s="3" t="s">
        <v>232</v>
      </c>
      <c r="L5" s="3" t="s">
        <v>232</v>
      </c>
      <c r="M5" s="3" t="s">
        <v>232</v>
      </c>
      <c r="N5" s="3" t="s">
        <v>232</v>
      </c>
      <c r="O5" s="3" t="s">
        <v>232</v>
      </c>
      <c r="P5" s="3" t="s">
        <v>232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</row>
    <row r="6" customFormat="false" ht="25" hidden="false" customHeight="true" outlineLevel="0" collapsed="false">
      <c r="A6" s="1" t="s">
        <v>215</v>
      </c>
      <c r="B6" s="22" t="n">
        <v>0.01</v>
      </c>
      <c r="C6" s="22" t="n">
        <v>0.05</v>
      </c>
      <c r="D6" s="1"/>
      <c r="E6" s="1"/>
      <c r="F6" s="1"/>
      <c r="G6" s="1"/>
      <c r="H6" s="1"/>
      <c r="I6" s="1"/>
      <c r="J6" s="3" t="s">
        <v>232</v>
      </c>
      <c r="K6" s="3" t="s">
        <v>232</v>
      </c>
      <c r="L6" s="3" t="s">
        <v>232</v>
      </c>
      <c r="M6" s="3" t="s">
        <v>232</v>
      </c>
      <c r="N6" s="3" t="s">
        <v>232</v>
      </c>
      <c r="O6" s="3" t="s">
        <v>232</v>
      </c>
      <c r="P6" s="3" t="s">
        <v>232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</row>
    <row r="7" customFormat="false" ht="26" hidden="false" customHeight="true" outlineLevel="0" collapsed="false">
      <c r="A7" s="1" t="s">
        <v>217</v>
      </c>
      <c r="B7" s="22" t="n">
        <v>0.4</v>
      </c>
      <c r="C7" s="22" t="n">
        <v>0.6</v>
      </c>
      <c r="D7" s="1"/>
      <c r="E7" s="1"/>
      <c r="F7" s="1"/>
      <c r="G7" s="1"/>
      <c r="H7" s="1"/>
      <c r="I7" s="1"/>
      <c r="J7" s="15" t="s">
        <v>63</v>
      </c>
      <c r="K7" s="6"/>
      <c r="L7" s="6"/>
      <c r="M7" s="6"/>
      <c r="N7" s="6"/>
      <c r="O7" s="6"/>
      <c r="P7" s="6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</row>
    <row r="8" customFormat="false" ht="26" hidden="false" customHeight="true" outlineLevel="0" collapsed="false">
      <c r="A8" s="8" t="s">
        <v>233</v>
      </c>
      <c r="B8" s="22" t="n">
        <v>0.05</v>
      </c>
      <c r="C8" s="22" t="n">
        <v>0.09</v>
      </c>
      <c r="D8" s="1"/>
      <c r="E8" s="1"/>
      <c r="F8" s="1"/>
      <c r="G8" s="1"/>
      <c r="H8" s="1"/>
      <c r="I8" s="1"/>
      <c r="J8" s="15" t="s">
        <v>65</v>
      </c>
      <c r="K8" s="6"/>
      <c r="L8" s="6"/>
      <c r="M8" s="6"/>
      <c r="N8" s="6"/>
      <c r="O8" s="6"/>
      <c r="P8" s="6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</row>
    <row r="9" customFormat="false" ht="26" hidden="false" customHeight="true" outlineLevel="0" collapsed="false">
      <c r="A9" s="8" t="s">
        <v>234</v>
      </c>
      <c r="B9" s="22" t="n">
        <v>0.2</v>
      </c>
      <c r="C9" s="22" t="n">
        <v>0.2</v>
      </c>
      <c r="D9" s="1"/>
      <c r="E9" s="1"/>
      <c r="F9" s="1"/>
      <c r="G9" s="1"/>
      <c r="H9" s="1"/>
      <c r="I9" s="1"/>
      <c r="J9" s="15" t="s">
        <v>68</v>
      </c>
      <c r="K9" s="6"/>
      <c r="L9" s="6"/>
      <c r="M9" s="6"/>
      <c r="N9" s="6"/>
      <c r="O9" s="6"/>
      <c r="P9" s="6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</row>
    <row r="10" customFormat="false" ht="23" hidden="false" customHeight="true" outlineLevel="0" collapsed="false">
      <c r="A10" s="1" t="s">
        <v>235</v>
      </c>
      <c r="B10" s="22" t="n">
        <v>0.5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</row>
    <row r="11" customFormat="false" ht="25" hidden="false" customHeight="true" outlineLevel="0" collapsed="false">
      <c r="A11" s="8" t="s">
        <v>236</v>
      </c>
      <c r="B11" s="45" t="n">
        <v>10000</v>
      </c>
      <c r="C11" s="1"/>
      <c r="D11" s="1"/>
      <c r="E11" s="1"/>
      <c r="F11" s="1"/>
      <c r="G11" s="1"/>
      <c r="H11" s="1"/>
      <c r="I11" s="1"/>
      <c r="J11" s="3"/>
      <c r="K11" s="3" t="s">
        <v>237</v>
      </c>
      <c r="L11" s="3" t="s">
        <v>237</v>
      </c>
      <c r="M11" s="3" t="s">
        <v>237</v>
      </c>
      <c r="N11" s="3" t="s">
        <v>237</v>
      </c>
      <c r="O11" s="3" t="s">
        <v>237</v>
      </c>
      <c r="P11" s="3" t="s">
        <v>237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</row>
    <row r="12" customFormat="false" ht="25" hidden="false" customHeight="true" outlineLevel="0" collapsed="false">
      <c r="A12" s="8" t="s">
        <v>238</v>
      </c>
      <c r="B12" s="1" t="n">
        <v>10</v>
      </c>
      <c r="C12" s="1"/>
      <c r="D12" s="1"/>
      <c r="E12" s="1"/>
      <c r="F12" s="1"/>
      <c r="G12" s="1"/>
      <c r="H12" s="1"/>
      <c r="I12" s="1"/>
      <c r="J12" s="3" t="s">
        <v>237</v>
      </c>
      <c r="K12" s="3" t="s">
        <v>237</v>
      </c>
      <c r="L12" s="3" t="s">
        <v>237</v>
      </c>
      <c r="M12" s="3" t="s">
        <v>237</v>
      </c>
      <c r="N12" s="3" t="s">
        <v>237</v>
      </c>
      <c r="O12" s="3" t="s">
        <v>237</v>
      </c>
      <c r="P12" s="3" t="s">
        <v>237</v>
      </c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</row>
    <row r="13" customFormat="false" ht="26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5" t="s">
        <v>63</v>
      </c>
      <c r="K13" s="6"/>
      <c r="L13" s="6"/>
      <c r="M13" s="6"/>
      <c r="N13" s="6"/>
      <c r="O13" s="6"/>
      <c r="P13" s="6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</row>
    <row r="14" customFormat="false" ht="26" hidden="false" customHeight="true" outlineLevel="0" collapsed="false">
      <c r="A14" s="7" t="s">
        <v>58</v>
      </c>
      <c r="B14" s="7" t="s">
        <v>158</v>
      </c>
      <c r="C14" s="7" t="s">
        <v>159</v>
      </c>
      <c r="D14" s="1"/>
      <c r="E14" s="1"/>
      <c r="F14" s="1"/>
      <c r="G14" s="1"/>
      <c r="H14" s="1"/>
      <c r="I14" s="1"/>
      <c r="J14" s="15" t="s">
        <v>65</v>
      </c>
      <c r="K14" s="6"/>
      <c r="L14" s="6"/>
      <c r="M14" s="6"/>
      <c r="N14" s="6"/>
      <c r="O14" s="6"/>
      <c r="P14" s="6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</row>
    <row r="15" customFormat="false" ht="26" hidden="false" customHeight="true" outlineLevel="0" collapsed="false">
      <c r="A15" s="8" t="s">
        <v>239</v>
      </c>
      <c r="B15" s="46" t="n">
        <f aca="false">AVERAGE(G25:G1024)</f>
        <v>181.2</v>
      </c>
      <c r="C15" s="46" t="n">
        <f aca="false">B11*(B10*B6*B7+(1-B10)*C6*C7)</f>
        <v>170</v>
      </c>
      <c r="D15" s="1"/>
      <c r="E15" s="1"/>
      <c r="F15" s="1"/>
      <c r="G15" s="1"/>
      <c r="H15" s="1"/>
      <c r="I15" s="1"/>
      <c r="J15" s="15" t="s">
        <v>68</v>
      </c>
      <c r="K15" s="6"/>
      <c r="L15" s="6"/>
      <c r="M15" s="6"/>
      <c r="N15" s="6"/>
      <c r="O15" s="6"/>
      <c r="P15" s="6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</row>
    <row r="16" customFormat="false" ht="23" hidden="false" customHeight="true" outlineLevel="0" collapsed="false">
      <c r="A16" s="8" t="s">
        <v>240</v>
      </c>
      <c r="B16" s="24" t="n">
        <f aca="false">AVERAGE(H25:H1024)</f>
        <v>0.049219</v>
      </c>
      <c r="C16" s="24" t="n">
        <f aca="false">B10*((1-B6)*B8-B6*B7)+(1-B10)*((1-C6)*C8-C6*C7)</f>
        <v>0.0505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</row>
    <row r="17" customFormat="false" ht="25" hidden="false" customHeight="true" outlineLevel="0" collapsed="false">
      <c r="A17" s="8" t="s">
        <v>241</v>
      </c>
      <c r="B17" s="24" t="n">
        <f aca="false">_xlfn.STDEV.S(H25:H1024)</f>
        <v>0.0329537856852743</v>
      </c>
      <c r="C17" s="28"/>
      <c r="D17" s="1"/>
      <c r="E17" s="1"/>
      <c r="F17" s="1"/>
      <c r="G17" s="1"/>
      <c r="H17" s="1"/>
      <c r="I17" s="1"/>
      <c r="J17" s="3"/>
      <c r="K17" s="3" t="s">
        <v>242</v>
      </c>
      <c r="L17" s="3" t="s">
        <v>242</v>
      </c>
      <c r="M17" s="3" t="s">
        <v>242</v>
      </c>
      <c r="N17" s="3" t="s">
        <v>242</v>
      </c>
      <c r="O17" s="3" t="s">
        <v>242</v>
      </c>
      <c r="P17" s="3" t="s">
        <v>242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</row>
    <row r="18" customFormat="false" ht="25" hidden="false" customHeight="true" outlineLevel="0" collapsed="false">
      <c r="A18" s="8" t="s">
        <v>243</v>
      </c>
      <c r="B18" s="46" t="n">
        <f aca="false">_xlfn.PERCENTILE.INC(G25:G1024,0.99)</f>
        <v>1200</v>
      </c>
      <c r="C18" s="1"/>
      <c r="D18" s="1"/>
      <c r="E18" s="1"/>
      <c r="F18" s="1"/>
      <c r="G18" s="1"/>
      <c r="H18" s="1"/>
      <c r="I18" s="1"/>
      <c r="J18" s="3" t="s">
        <v>242</v>
      </c>
      <c r="K18" s="3" t="s">
        <v>242</v>
      </c>
      <c r="L18" s="3" t="s">
        <v>242</v>
      </c>
      <c r="M18" s="3" t="s">
        <v>242</v>
      </c>
      <c r="N18" s="3" t="s">
        <v>242</v>
      </c>
      <c r="O18" s="3" t="s">
        <v>242</v>
      </c>
      <c r="P18" s="3" t="s">
        <v>242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</row>
    <row r="19" customFormat="false" ht="26" hidden="false" customHeight="true" outlineLevel="0" collapsed="false">
      <c r="A19" s="8" t="s">
        <v>244</v>
      </c>
      <c r="B19" s="46" t="n">
        <f aca="false">AVERAGE(B1042:B1051)</f>
        <v>1450</v>
      </c>
      <c r="C19" s="1"/>
      <c r="D19" s="1"/>
      <c r="E19" s="1"/>
      <c r="F19" s="1"/>
      <c r="G19" s="1"/>
      <c r="H19" s="1"/>
      <c r="I19" s="1"/>
      <c r="J19" s="15" t="s">
        <v>63</v>
      </c>
      <c r="K19" s="6"/>
      <c r="L19" s="6"/>
      <c r="M19" s="6"/>
      <c r="N19" s="6"/>
      <c r="O19" s="6"/>
      <c r="P19" s="6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</row>
    <row r="20" customFormat="false" ht="26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5" t="s">
        <v>65</v>
      </c>
      <c r="K20" s="6"/>
      <c r="L20" s="6"/>
      <c r="M20" s="6"/>
      <c r="N20" s="6"/>
      <c r="O20" s="6"/>
      <c r="P20" s="6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</row>
    <row r="21" customFormat="false" ht="26" hidden="false" customHeight="true" outlineLevel="0" collapsed="false">
      <c r="A21" s="5"/>
      <c r="B21" s="5" t="s">
        <v>245</v>
      </c>
      <c r="C21" s="5" t="s">
        <v>245</v>
      </c>
      <c r="D21" s="5" t="s">
        <v>245</v>
      </c>
      <c r="E21" s="5" t="s">
        <v>245</v>
      </c>
      <c r="F21" s="5" t="s">
        <v>245</v>
      </c>
      <c r="G21" s="5" t="s">
        <v>245</v>
      </c>
      <c r="H21" s="5" t="s">
        <v>245</v>
      </c>
      <c r="I21" s="1"/>
      <c r="J21" s="15" t="s">
        <v>68</v>
      </c>
      <c r="K21" s="6"/>
      <c r="L21" s="6"/>
      <c r="M21" s="6"/>
      <c r="N21" s="6"/>
      <c r="O21" s="6"/>
      <c r="P21" s="6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</row>
    <row r="22" customFormat="false" ht="23" hidden="false" customHeight="true" outlineLevel="0" collapsed="false">
      <c r="A22" s="5" t="s">
        <v>245</v>
      </c>
      <c r="B22" s="5" t="s">
        <v>245</v>
      </c>
      <c r="C22" s="5" t="s">
        <v>245</v>
      </c>
      <c r="D22" s="5" t="s">
        <v>245</v>
      </c>
      <c r="E22" s="5" t="s">
        <v>245</v>
      </c>
      <c r="F22" s="5" t="s">
        <v>245</v>
      </c>
      <c r="G22" s="5" t="s">
        <v>245</v>
      </c>
      <c r="H22" s="5" t="s">
        <v>245</v>
      </c>
      <c r="I22" s="1"/>
      <c r="J22" s="1"/>
      <c r="K22" s="1"/>
      <c r="L22" s="1"/>
      <c r="M22" s="1"/>
      <c r="N22" s="1"/>
      <c r="O22" s="1"/>
      <c r="P22" s="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</row>
    <row r="23" customFormat="false" ht="23" hidden="false" customHeight="true" outlineLevel="0" collapsed="false">
      <c r="A23" s="5" t="s">
        <v>245</v>
      </c>
      <c r="B23" s="5" t="s">
        <v>245</v>
      </c>
      <c r="C23" s="5" t="s">
        <v>245</v>
      </c>
      <c r="D23" s="5" t="s">
        <v>245</v>
      </c>
      <c r="E23" s="5" t="s">
        <v>245</v>
      </c>
      <c r="F23" s="5" t="s">
        <v>245</v>
      </c>
      <c r="G23" s="5" t="s">
        <v>245</v>
      </c>
      <c r="H23" s="5" t="s">
        <v>245</v>
      </c>
      <c r="I23" s="1"/>
      <c r="J23" s="3"/>
      <c r="K23" s="3" t="s">
        <v>246</v>
      </c>
      <c r="L23" s="3" t="s">
        <v>246</v>
      </c>
      <c r="M23" s="3" t="s">
        <v>246</v>
      </c>
      <c r="N23" s="3" t="s">
        <v>246</v>
      </c>
      <c r="O23" s="3" t="s">
        <v>246</v>
      </c>
      <c r="P23" s="3" t="s">
        <v>246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</row>
    <row r="24" customFormat="false" ht="28" hidden="false" customHeight="true" outlineLevel="0" collapsed="false">
      <c r="A24" s="7" t="s">
        <v>247</v>
      </c>
      <c r="B24" s="7" t="s">
        <v>248</v>
      </c>
      <c r="C24" s="17" t="s">
        <v>249</v>
      </c>
      <c r="D24" s="17" t="s">
        <v>250</v>
      </c>
      <c r="E24" s="17" t="s">
        <v>251</v>
      </c>
      <c r="F24" s="17" t="s">
        <v>252</v>
      </c>
      <c r="G24" s="7" t="s">
        <v>227</v>
      </c>
      <c r="H24" s="7" t="s">
        <v>253</v>
      </c>
      <c r="I24" s="1"/>
      <c r="J24" s="3" t="s">
        <v>246</v>
      </c>
      <c r="K24" s="3" t="s">
        <v>246</v>
      </c>
      <c r="L24" s="3" t="s">
        <v>246</v>
      </c>
      <c r="M24" s="3" t="s">
        <v>246</v>
      </c>
      <c r="N24" s="3" t="s">
        <v>246</v>
      </c>
      <c r="O24" s="3" t="s">
        <v>246</v>
      </c>
      <c r="P24" s="3" t="s">
        <v>246</v>
      </c>
      <c r="R24" s="21" t="s">
        <v>254</v>
      </c>
      <c r="S24" s="21" t="s">
        <v>255</v>
      </c>
      <c r="T24" s="21" t="s">
        <v>256</v>
      </c>
      <c r="U24" s="21" t="s">
        <v>257</v>
      </c>
      <c r="V24" s="21" t="s">
        <v>258</v>
      </c>
      <c r="W24" s="21" t="s">
        <v>259</v>
      </c>
      <c r="X24" s="21" t="s">
        <v>260</v>
      </c>
      <c r="Y24" s="21" t="s">
        <v>261</v>
      </c>
      <c r="Z24" s="21" t="s">
        <v>262</v>
      </c>
      <c r="AA24" s="21" t="s">
        <v>263</v>
      </c>
      <c r="AB24" s="21" t="s">
        <v>264</v>
      </c>
      <c r="AC24" s="21" t="s">
        <v>265</v>
      </c>
      <c r="AD24" s="21" t="s">
        <v>266</v>
      </c>
      <c r="AE24" s="21" t="s">
        <v>267</v>
      </c>
      <c r="AF24" s="21" t="s">
        <v>268</v>
      </c>
      <c r="AG24" s="21" t="s">
        <v>269</v>
      </c>
      <c r="AH24" s="21" t="s">
        <v>270</v>
      </c>
      <c r="AI24" s="21" t="s">
        <v>271</v>
      </c>
      <c r="AJ24" s="21" t="s">
        <v>272</v>
      </c>
      <c r="AK24" s="21" t="s">
        <v>273</v>
      </c>
      <c r="AL24" s="21"/>
      <c r="AM24" s="21" t="s">
        <v>274</v>
      </c>
      <c r="AN24" s="21" t="s">
        <v>275</v>
      </c>
      <c r="AO24" s="21" t="s">
        <v>276</v>
      </c>
      <c r="AP24" s="21" t="s">
        <v>277</v>
      </c>
      <c r="AQ24" s="21" t="s">
        <v>278</v>
      </c>
      <c r="AR24" s="21" t="s">
        <v>279</v>
      </c>
      <c r="AS24" s="21" t="s">
        <v>280</v>
      </c>
      <c r="AT24" s="21" t="s">
        <v>281</v>
      </c>
      <c r="AU24" s="21" t="s">
        <v>282</v>
      </c>
      <c r="AV24" s="21" t="s">
        <v>283</v>
      </c>
      <c r="AW24" s="21" t="s">
        <v>284</v>
      </c>
      <c r="AX24" s="21" t="s">
        <v>285</v>
      </c>
      <c r="AY24" s="21" t="s">
        <v>286</v>
      </c>
      <c r="AZ24" s="21" t="s">
        <v>287</v>
      </c>
      <c r="BA24" s="21" t="s">
        <v>288</v>
      </c>
      <c r="BB24" s="21" t="s">
        <v>289</v>
      </c>
      <c r="BC24" s="21" t="s">
        <v>290</v>
      </c>
      <c r="BD24" s="21" t="s">
        <v>291</v>
      </c>
      <c r="BE24" s="21" t="s">
        <v>292</v>
      </c>
      <c r="BF24" s="21" t="s">
        <v>293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E24" s="7" t="s">
        <v>294</v>
      </c>
      <c r="CF24" s="7" t="s">
        <v>211</v>
      </c>
      <c r="CG24" s="33" t="s">
        <v>295</v>
      </c>
      <c r="CH24" s="33" t="s">
        <v>213</v>
      </c>
    </row>
    <row r="25" customFormat="false" ht="23" hidden="false" customHeight="true" outlineLevel="0" collapsed="false">
      <c r="A25" s="1" t="n">
        <v>1</v>
      </c>
      <c r="B25" s="27" t="n">
        <v>-1.24809727728284</v>
      </c>
      <c r="C25" s="9" t="n">
        <f aca="false">SUM(AM25:AV25)</f>
        <v>1</v>
      </c>
      <c r="D25" s="9" t="n">
        <f aca="false">SUM(AW25:BF25)</f>
        <v>0</v>
      </c>
      <c r="E25" s="24" t="n">
        <f aca="false">(1-C25/$B$12)*$B$8-C25/$B$12*$B$7</f>
        <v>0.005</v>
      </c>
      <c r="F25" s="24" t="n">
        <f aca="false">(1-D25/$B$12)*$C$8-D25/$B$12*$C$7</f>
        <v>0.09</v>
      </c>
      <c r="G25" s="47" t="n">
        <f aca="false">$B$11*($B$10*C25/$B$12*$B$7+(1-$B$10)*D25/$B$12*$C$7)</f>
        <v>200</v>
      </c>
      <c r="H25" s="24" t="n">
        <f aca="false">$B$10*E25+(1-$B$10)*F25</f>
        <v>0.0475</v>
      </c>
      <c r="I25" s="1"/>
      <c r="J25" s="15" t="s">
        <v>63</v>
      </c>
      <c r="K25" s="6"/>
      <c r="L25" s="6"/>
      <c r="M25" s="6"/>
      <c r="N25" s="6"/>
      <c r="O25" s="6"/>
      <c r="P25" s="6"/>
      <c r="R25" s="27" t="n">
        <v>-1.07422459086832</v>
      </c>
      <c r="S25" s="27" t="n">
        <v>0.248982414169523</v>
      </c>
      <c r="T25" s="27" t="n">
        <v>-0.0532079809287688</v>
      </c>
      <c r="U25" s="27" t="n">
        <v>-0.760815027581336</v>
      </c>
      <c r="V25" s="27" t="n">
        <v>-1.44082569797903</v>
      </c>
      <c r="W25" s="27" t="n">
        <v>-0.514001330247289</v>
      </c>
      <c r="X25" s="27" t="n">
        <v>-2.31033016149184</v>
      </c>
      <c r="Y25" s="27" t="n">
        <v>0.278199978585111</v>
      </c>
      <c r="Z25" s="27" t="n">
        <v>1.07011868335281</v>
      </c>
      <c r="AA25" s="27" t="n">
        <v>0.496722485644064</v>
      </c>
      <c r="AB25" s="27" t="n">
        <v>0.542186138572407</v>
      </c>
      <c r="AC25" s="27" t="n">
        <v>-0.230087653114271</v>
      </c>
      <c r="AD25" s="27" t="n">
        <v>0.330513217335395</v>
      </c>
      <c r="AE25" s="27" t="n">
        <v>0.990702349891592</v>
      </c>
      <c r="AF25" s="27" t="n">
        <v>0.621414356804453</v>
      </c>
      <c r="AG25" s="27" t="n">
        <v>0.788956361251498</v>
      </c>
      <c r="AH25" s="27" t="n">
        <v>1.09702230427627</v>
      </c>
      <c r="AI25" s="27" t="n">
        <v>2.07834642660932</v>
      </c>
      <c r="AJ25" s="27" t="n">
        <v>0.691020645071774</v>
      </c>
      <c r="AK25" s="27" t="n">
        <v>2.18597941965441</v>
      </c>
      <c r="AL25" s="21"/>
      <c r="AM25" s="31" t="n">
        <f aca="false">IF(SQRT($B$9)*$B25+SQRT(1-$B$9)*R25&lt;_xlfn.NORM.S.INV($B$6),1,0)</f>
        <v>0</v>
      </c>
      <c r="AN25" s="31" t="n">
        <f aca="false">IF(SQRT($B$9)*$B25+SQRT(1-$B$9)*S25&lt;_xlfn.NORM.S.INV($B$6),1,0)</f>
        <v>0</v>
      </c>
      <c r="AO25" s="31" t="n">
        <f aca="false">IF(SQRT($B$9)*$B25+SQRT(1-$B$9)*T25&lt;_xlfn.NORM.S.INV($B$6),1,0)</f>
        <v>0</v>
      </c>
      <c r="AP25" s="31" t="n">
        <f aca="false">IF(SQRT($B$9)*$B25+SQRT(1-$B$9)*U25&lt;_xlfn.NORM.S.INV($B$6),1,0)</f>
        <v>0</v>
      </c>
      <c r="AQ25" s="31" t="n">
        <f aca="false">IF(SQRT($B$9)*$B25+SQRT(1-$B$9)*V25&lt;_xlfn.NORM.S.INV($B$6),1,0)</f>
        <v>0</v>
      </c>
      <c r="AR25" s="31" t="n">
        <f aca="false">IF(SQRT($B$9)*$B25+SQRT(1-$B$9)*W25&lt;_xlfn.NORM.S.INV($B$6),1,0)</f>
        <v>0</v>
      </c>
      <c r="AS25" s="31" t="n">
        <f aca="false">IF(SQRT($B$9)*$B25+SQRT(1-$B$9)*X25&lt;_xlfn.NORM.S.INV($B$6),1,0)</f>
        <v>1</v>
      </c>
      <c r="AT25" s="31" t="n">
        <f aca="false">IF(SQRT($B$9)*$B25+SQRT(1-$B$9)*Y25&lt;_xlfn.NORM.S.INV($B$6),1,0)</f>
        <v>0</v>
      </c>
      <c r="AU25" s="31" t="n">
        <f aca="false">IF(SQRT($B$9)*$B25+SQRT(1-$B$9)*Z25&lt;_xlfn.NORM.S.INV($B$6),1,0)</f>
        <v>0</v>
      </c>
      <c r="AV25" s="31" t="n">
        <f aca="false">IF(SQRT($B$9)*$B25+SQRT(1-$B$9)*AA25&lt;_xlfn.NORM.S.INV($B$6),1,0)</f>
        <v>0</v>
      </c>
      <c r="AW25" s="31" t="n">
        <f aca="false">IF(SQRT($C$9)*$B25+SQRT(1-$C$9)*AB25&lt;_xlfn.NORM.S.INV($C$6),1,0)</f>
        <v>0</v>
      </c>
      <c r="AX25" s="31" t="n">
        <f aca="false">IF(SQRT($C$9)*$B25+SQRT(1-$C$9)*AC25&lt;_xlfn.NORM.S.INV($C$6),1,0)</f>
        <v>0</v>
      </c>
      <c r="AY25" s="31" t="n">
        <f aca="false">IF(SQRT($C$9)*$B25+SQRT(1-$C$9)*AD25&lt;_xlfn.NORM.S.INV($C$6),1,0)</f>
        <v>0</v>
      </c>
      <c r="AZ25" s="31" t="n">
        <f aca="false">IF(SQRT($C$9)*$B25+SQRT(1-$C$9)*AE25&lt;_xlfn.NORM.S.INV($C$6),1,0)</f>
        <v>0</v>
      </c>
      <c r="BA25" s="31" t="n">
        <f aca="false">IF(SQRT($C$9)*$B25+SQRT(1-$C$9)*AF25&lt;_xlfn.NORM.S.INV($C$6),1,0)</f>
        <v>0</v>
      </c>
      <c r="BB25" s="31" t="n">
        <f aca="false">IF(SQRT($C$9)*$B25+SQRT(1-$C$9)*AG25&lt;_xlfn.NORM.S.INV($C$6),1,0)</f>
        <v>0</v>
      </c>
      <c r="BC25" s="31" t="n">
        <f aca="false">IF(SQRT($C$9)*$B25+SQRT(1-$C$9)*AH25&lt;_xlfn.NORM.S.INV($C$6),1,0)</f>
        <v>0</v>
      </c>
      <c r="BD25" s="31" t="n">
        <f aca="false">IF(SQRT($C$9)*$B25+SQRT(1-$C$9)*AI25&lt;_xlfn.NORM.S.INV($C$6),1,0)</f>
        <v>0</v>
      </c>
      <c r="BE25" s="31" t="n">
        <f aca="false">IF(SQRT($C$9)*$B25+SQRT(1-$C$9)*AJ25&lt;_xlfn.NORM.S.INV($C$6),1,0)</f>
        <v>0</v>
      </c>
      <c r="BF25" s="31" t="n">
        <f aca="false">IF(SQRT($C$9)*$B25+SQRT(1-$C$9)*AK25&lt;_xlfn.NORM.S.INV($C$6),1,0)</f>
        <v>0</v>
      </c>
      <c r="BG25" s="21"/>
      <c r="BH25" s="21"/>
      <c r="BI25" s="31" t="n">
        <f aca="false">$B$11*(($A$1061)*$C25/$B$12*$B$7+(1-$A$1061)*$D25/$B$12*$C$7)</f>
        <v>0</v>
      </c>
      <c r="BJ25" s="31" t="n">
        <f aca="false">$B$11*(($A$1062)*$C25/$B$12*$B$7+(1-$A$1062)*$D25/$B$12*$C$7)</f>
        <v>20</v>
      </c>
      <c r="BK25" s="31" t="n">
        <f aca="false">$B$11*(($A$1063)*$C25/$B$12*$B$7+(1-$A$1063)*$D25/$B$12*$C$7)</f>
        <v>40</v>
      </c>
      <c r="BL25" s="31" t="n">
        <f aca="false">$B$11*(($A$1064)*$C25/$B$12*$B$7+(1-$A$1064)*$D25/$B$12*$C$7)</f>
        <v>60</v>
      </c>
      <c r="BM25" s="31" t="n">
        <f aca="false">$B$11*(($A$1065)*$C25/$B$12*$B$7+(1-$A$1065)*$D25/$B$12*$C$7)</f>
        <v>80</v>
      </c>
      <c r="BN25" s="31" t="n">
        <f aca="false">$B$11*(($A$1066)*$C25/$B$12*$B$7+(1-$A$1066)*$D25/$B$12*$C$7)</f>
        <v>100</v>
      </c>
      <c r="BO25" s="31" t="n">
        <f aca="false">$B$11*(($A$1067)*$C25/$B$12*$B$7+(1-$A$1067)*$D25/$B$12*$C$7)</f>
        <v>120</v>
      </c>
      <c r="BP25" s="31" t="n">
        <f aca="false">$B$11*(($A$1068)*$C25/$B$12*$B$7+(1-$A$1068)*$D25/$B$12*$C$7)</f>
        <v>140</v>
      </c>
      <c r="BQ25" s="31" t="n">
        <f aca="false">$B$11*(($A$1069)*$C25/$B$12*$B$7+(1-$A$1069)*$D25/$B$12*$C$7)</f>
        <v>160</v>
      </c>
      <c r="BR25" s="31" t="n">
        <f aca="false">$B$11*(($A$1070)*$C25/$B$12*$B$7+(1-$A$1070)*$D25/$B$12*$C$7)</f>
        <v>180</v>
      </c>
      <c r="BS25" s="31" t="n">
        <f aca="false">$B$11*(($A$1071)*$C25/$B$12*$B$7+(1-$A$1071)*$D25/$B$12*$C$7)</f>
        <v>200</v>
      </c>
      <c r="BT25" s="31" t="n">
        <f aca="false">$B$11*(($A$1072)*$C25/$B$12*$B$7+(1-$A$1072)*$D25/$B$12*$C$7)</f>
        <v>220</v>
      </c>
      <c r="BU25" s="31" t="n">
        <f aca="false">$B$11*(($A$1073)*$C25/$B$12*$B$7+(1-$A$1073)*$D25/$B$12*$C$7)</f>
        <v>240</v>
      </c>
      <c r="BV25" s="31" t="n">
        <f aca="false">$B$11*(($A$1074)*$C25/$B$12*$B$7+(1-$A$1074)*$D25/$B$12*$C$7)</f>
        <v>260</v>
      </c>
      <c r="BW25" s="31" t="n">
        <f aca="false">$B$11*(($A$1075)*$C25/$B$12*$B$7+(1-$A$1075)*$D25/$B$12*$C$7)</f>
        <v>280</v>
      </c>
      <c r="BX25" s="31" t="n">
        <f aca="false">$B$11*(($A$1076)*$C25/$B$12*$B$7+(1-$A$1076)*$D25/$B$12*$C$7)</f>
        <v>300</v>
      </c>
      <c r="BY25" s="31" t="n">
        <f aca="false">$B$11*(($A$1077)*$C25/$B$12*$B$7+(1-$A$1077)*$D25/$B$12*$C$7)</f>
        <v>320</v>
      </c>
      <c r="BZ25" s="31" t="n">
        <f aca="false">$B$11*(($A$1078)*$C25/$B$12*$B$7+(1-$A$1078)*$D25/$B$12*$C$7)</f>
        <v>340</v>
      </c>
      <c r="CA25" s="31" t="n">
        <f aca="false">$B$11*(($A$1079)*$C25/$B$12*$B$7+(1-$A$1079)*$D25/$B$12*$C$7)</f>
        <v>360</v>
      </c>
      <c r="CB25" s="31" t="n">
        <f aca="false">$B$11*(($A$1080)*$C25/$B$12*$B$7+(1-$A$1080)*$D25/$B$12*$C$7)</f>
        <v>380</v>
      </c>
      <c r="CC25" s="31" t="n">
        <f aca="false">$B$11*(($A$1081)*$C25/$B$12*$B$7+(1-$A$1081)*$D25/$B$12*$C$7)</f>
        <v>400</v>
      </c>
      <c r="CE25" s="48" t="n">
        <f aca="false">ROUND(MIN($G$25:$G$1024)+(MAX($G$25:$G$1024)-MIN($G$25:$G$1024))*1/15,0)</f>
        <v>120</v>
      </c>
      <c r="CF25" s="9" t="n">
        <f aca="false">COUNTIFS($G$25:$G$1024,"&lt;="&amp;CE25)</f>
        <v>611</v>
      </c>
      <c r="CG25" s="49" t="n">
        <f aca="false">IF(COUNT($G$25:$G$1024)=0,NA(),CE25)</f>
        <v>120</v>
      </c>
      <c r="CH25" s="35" t="n">
        <f aca="false">IF(COUNT($G$25:$G$1024)=0,NA(),CF25)</f>
        <v>611</v>
      </c>
    </row>
    <row r="26" customFormat="false" ht="23" hidden="false" customHeight="true" outlineLevel="0" collapsed="false">
      <c r="A26" s="1" t="n">
        <v>2</v>
      </c>
      <c r="B26" s="27" t="n">
        <v>0.80620952604081</v>
      </c>
      <c r="C26" s="9" t="n">
        <f aca="false">SUM(AM26:AV26)</f>
        <v>0</v>
      </c>
      <c r="D26" s="9" t="n">
        <f aca="false">SUM(AW26:BF26)</f>
        <v>0</v>
      </c>
      <c r="E26" s="24" t="n">
        <f aca="false">(1-C26/$B$12)*$B$8-C26/$B$12*$B$7</f>
        <v>0.05</v>
      </c>
      <c r="F26" s="24" t="n">
        <f aca="false">(1-D26/$B$12)*$C$8-D26/$B$12*$C$7</f>
        <v>0.09</v>
      </c>
      <c r="G26" s="47" t="n">
        <f aca="false">$B$11*($B$10*C26/$B$12*$B$7+(1-$B$10)*D26/$B$12*$C$7)</f>
        <v>0</v>
      </c>
      <c r="H26" s="24" t="n">
        <f aca="false">$B$10*E26+(1-$B$10)*F26</f>
        <v>0.07</v>
      </c>
      <c r="I26" s="1"/>
      <c r="J26" s="15" t="s">
        <v>65</v>
      </c>
      <c r="K26" s="6"/>
      <c r="L26" s="6"/>
      <c r="M26" s="6"/>
      <c r="N26" s="6"/>
      <c r="O26" s="6"/>
      <c r="P26" s="6"/>
      <c r="R26" s="27" t="n">
        <v>-1.01984484435736</v>
      </c>
      <c r="S26" s="27" t="n">
        <v>0.720177393869697</v>
      </c>
      <c r="T26" s="27" t="n">
        <v>0.575902697883329</v>
      </c>
      <c r="U26" s="27" t="n">
        <v>-0.452789127180809</v>
      </c>
      <c r="V26" s="27" t="n">
        <v>0.0233183394354512</v>
      </c>
      <c r="W26" s="27" t="n">
        <v>0.916911806953943</v>
      </c>
      <c r="X26" s="27" t="n">
        <v>0.632546513281075</v>
      </c>
      <c r="Y26" s="27" t="n">
        <v>-1.30185014708887</v>
      </c>
      <c r="Z26" s="27" t="n">
        <v>1.77167189173768</v>
      </c>
      <c r="AA26" s="27" t="n">
        <v>0.285604004652103</v>
      </c>
      <c r="AB26" s="27" t="n">
        <v>0.613352007966146</v>
      </c>
      <c r="AC26" s="27" t="n">
        <v>0.2690726671234</v>
      </c>
      <c r="AD26" s="27" t="n">
        <v>-1.87492083761726</v>
      </c>
      <c r="AE26" s="27" t="n">
        <v>0.503358963548276</v>
      </c>
      <c r="AF26" s="27" t="n">
        <v>-0.119823824242885</v>
      </c>
      <c r="AG26" s="27" t="n">
        <v>0.0371382361248231</v>
      </c>
      <c r="AH26" s="27" t="n">
        <v>2.86543473889357</v>
      </c>
      <c r="AI26" s="27" t="n">
        <v>-0.297160494276477</v>
      </c>
      <c r="AJ26" s="27" t="n">
        <v>-1.11476233169348</v>
      </c>
      <c r="AK26" s="27" t="n">
        <v>-0.620215129418933</v>
      </c>
      <c r="AL26" s="21"/>
      <c r="AM26" s="31" t="n">
        <f aca="false">IF(SQRT($B$9)*$B26+SQRT(1-$B$9)*R26&lt;_xlfn.NORM.S.INV($B$6),1,0)</f>
        <v>0</v>
      </c>
      <c r="AN26" s="31" t="n">
        <f aca="false">IF(SQRT($B$9)*$B26+SQRT(1-$B$9)*S26&lt;_xlfn.NORM.S.INV($B$6),1,0)</f>
        <v>0</v>
      </c>
      <c r="AO26" s="31" t="n">
        <f aca="false">IF(SQRT($B$9)*$B26+SQRT(1-$B$9)*T26&lt;_xlfn.NORM.S.INV($B$6),1,0)</f>
        <v>0</v>
      </c>
      <c r="AP26" s="31" t="n">
        <f aca="false">IF(SQRT($B$9)*$B26+SQRT(1-$B$9)*U26&lt;_xlfn.NORM.S.INV($B$6),1,0)</f>
        <v>0</v>
      </c>
      <c r="AQ26" s="31" t="n">
        <f aca="false">IF(SQRT($B$9)*$B26+SQRT(1-$B$9)*V26&lt;_xlfn.NORM.S.INV($B$6),1,0)</f>
        <v>0</v>
      </c>
      <c r="AR26" s="31" t="n">
        <f aca="false">IF(SQRT($B$9)*$B26+SQRT(1-$B$9)*W26&lt;_xlfn.NORM.S.INV($B$6),1,0)</f>
        <v>0</v>
      </c>
      <c r="AS26" s="31" t="n">
        <f aca="false">IF(SQRT($B$9)*$B26+SQRT(1-$B$9)*X26&lt;_xlfn.NORM.S.INV($B$6),1,0)</f>
        <v>0</v>
      </c>
      <c r="AT26" s="31" t="n">
        <f aca="false">IF(SQRT($B$9)*$B26+SQRT(1-$B$9)*Y26&lt;_xlfn.NORM.S.INV($B$6),1,0)</f>
        <v>0</v>
      </c>
      <c r="AU26" s="31" t="n">
        <f aca="false">IF(SQRT($B$9)*$B26+SQRT(1-$B$9)*Z26&lt;_xlfn.NORM.S.INV($B$6),1,0)</f>
        <v>0</v>
      </c>
      <c r="AV26" s="31" t="n">
        <f aca="false">IF(SQRT($B$9)*$B26+SQRT(1-$B$9)*AA26&lt;_xlfn.NORM.S.INV($B$6),1,0)</f>
        <v>0</v>
      </c>
      <c r="AW26" s="31" t="n">
        <f aca="false">IF(SQRT($C$9)*$B26+SQRT(1-$C$9)*AB26&lt;_xlfn.NORM.S.INV($C$6),1,0)</f>
        <v>0</v>
      </c>
      <c r="AX26" s="31" t="n">
        <f aca="false">IF(SQRT($C$9)*$B26+SQRT(1-$C$9)*AC26&lt;_xlfn.NORM.S.INV($C$6),1,0)</f>
        <v>0</v>
      </c>
      <c r="AY26" s="31" t="n">
        <f aca="false">IF(SQRT($C$9)*$B26+SQRT(1-$C$9)*AD26&lt;_xlfn.NORM.S.INV($C$6),1,0)</f>
        <v>0</v>
      </c>
      <c r="AZ26" s="31" t="n">
        <f aca="false">IF(SQRT($C$9)*$B26+SQRT(1-$C$9)*AE26&lt;_xlfn.NORM.S.INV($C$6),1,0)</f>
        <v>0</v>
      </c>
      <c r="BA26" s="31" t="n">
        <f aca="false">IF(SQRT($C$9)*$B26+SQRT(1-$C$9)*AF26&lt;_xlfn.NORM.S.INV($C$6),1,0)</f>
        <v>0</v>
      </c>
      <c r="BB26" s="31" t="n">
        <f aca="false">IF(SQRT($C$9)*$B26+SQRT(1-$C$9)*AG26&lt;_xlfn.NORM.S.INV($C$6),1,0)</f>
        <v>0</v>
      </c>
      <c r="BC26" s="31" t="n">
        <f aca="false">IF(SQRT($C$9)*$B26+SQRT(1-$C$9)*AH26&lt;_xlfn.NORM.S.INV($C$6),1,0)</f>
        <v>0</v>
      </c>
      <c r="BD26" s="31" t="n">
        <f aca="false">IF(SQRT($C$9)*$B26+SQRT(1-$C$9)*AI26&lt;_xlfn.NORM.S.INV($C$6),1,0)</f>
        <v>0</v>
      </c>
      <c r="BE26" s="31" t="n">
        <f aca="false">IF(SQRT($C$9)*$B26+SQRT(1-$C$9)*AJ26&lt;_xlfn.NORM.S.INV($C$6),1,0)</f>
        <v>0</v>
      </c>
      <c r="BF26" s="31" t="n">
        <f aca="false">IF(SQRT($C$9)*$B26+SQRT(1-$C$9)*AK26&lt;_xlfn.NORM.S.INV($C$6),1,0)</f>
        <v>0</v>
      </c>
      <c r="BG26" s="21"/>
      <c r="BH26" s="21"/>
      <c r="BI26" s="31" t="n">
        <f aca="false">$B$11*(($A$1061)*$C26/$B$12*$B$7+(1-$A$1061)*$D26/$B$12*$C$7)</f>
        <v>0</v>
      </c>
      <c r="BJ26" s="31" t="n">
        <f aca="false">$B$11*(($A$1062)*$C26/$B$12*$B$7+(1-$A$1062)*$D26/$B$12*$C$7)</f>
        <v>0</v>
      </c>
      <c r="BK26" s="31" t="n">
        <f aca="false">$B$11*(($A$1063)*$C26/$B$12*$B$7+(1-$A$1063)*$D26/$B$12*$C$7)</f>
        <v>0</v>
      </c>
      <c r="BL26" s="31" t="n">
        <f aca="false">$B$11*(($A$1064)*$C26/$B$12*$B$7+(1-$A$1064)*$D26/$B$12*$C$7)</f>
        <v>0</v>
      </c>
      <c r="BM26" s="31" t="n">
        <f aca="false">$B$11*(($A$1065)*$C26/$B$12*$B$7+(1-$A$1065)*$D26/$B$12*$C$7)</f>
        <v>0</v>
      </c>
      <c r="BN26" s="31" t="n">
        <f aca="false">$B$11*(($A$1066)*$C26/$B$12*$B$7+(1-$A$1066)*$D26/$B$12*$C$7)</f>
        <v>0</v>
      </c>
      <c r="BO26" s="31" t="n">
        <f aca="false">$B$11*(($A$1067)*$C26/$B$12*$B$7+(1-$A$1067)*$D26/$B$12*$C$7)</f>
        <v>0</v>
      </c>
      <c r="BP26" s="31" t="n">
        <f aca="false">$B$11*(($A$1068)*$C26/$B$12*$B$7+(1-$A$1068)*$D26/$B$12*$C$7)</f>
        <v>0</v>
      </c>
      <c r="BQ26" s="31" t="n">
        <f aca="false">$B$11*(($A$1069)*$C26/$B$12*$B$7+(1-$A$1069)*$D26/$B$12*$C$7)</f>
        <v>0</v>
      </c>
      <c r="BR26" s="31" t="n">
        <f aca="false">$B$11*(($A$1070)*$C26/$B$12*$B$7+(1-$A$1070)*$D26/$B$12*$C$7)</f>
        <v>0</v>
      </c>
      <c r="BS26" s="31" t="n">
        <f aca="false">$B$11*(($A$1071)*$C26/$B$12*$B$7+(1-$A$1071)*$D26/$B$12*$C$7)</f>
        <v>0</v>
      </c>
      <c r="BT26" s="31" t="n">
        <f aca="false">$B$11*(($A$1072)*$C26/$B$12*$B$7+(1-$A$1072)*$D26/$B$12*$C$7)</f>
        <v>0</v>
      </c>
      <c r="BU26" s="31" t="n">
        <f aca="false">$B$11*(($A$1073)*$C26/$B$12*$B$7+(1-$A$1073)*$D26/$B$12*$C$7)</f>
        <v>0</v>
      </c>
      <c r="BV26" s="31" t="n">
        <f aca="false">$B$11*(($A$1074)*$C26/$B$12*$B$7+(1-$A$1074)*$D26/$B$12*$C$7)</f>
        <v>0</v>
      </c>
      <c r="BW26" s="31" t="n">
        <f aca="false">$B$11*(($A$1075)*$C26/$B$12*$B$7+(1-$A$1075)*$D26/$B$12*$C$7)</f>
        <v>0</v>
      </c>
      <c r="BX26" s="31" t="n">
        <f aca="false">$B$11*(($A$1076)*$C26/$B$12*$B$7+(1-$A$1076)*$D26/$B$12*$C$7)</f>
        <v>0</v>
      </c>
      <c r="BY26" s="31" t="n">
        <f aca="false">$B$11*(($A$1077)*$C26/$B$12*$B$7+(1-$A$1077)*$D26/$B$12*$C$7)</f>
        <v>0</v>
      </c>
      <c r="BZ26" s="31" t="n">
        <f aca="false">$B$11*(($A$1078)*$C26/$B$12*$B$7+(1-$A$1078)*$D26/$B$12*$C$7)</f>
        <v>0</v>
      </c>
      <c r="CA26" s="31" t="n">
        <f aca="false">$B$11*(($A$1079)*$C26/$B$12*$B$7+(1-$A$1079)*$D26/$B$12*$C$7)</f>
        <v>0</v>
      </c>
      <c r="CB26" s="31" t="n">
        <f aca="false">$B$11*(($A$1080)*$C26/$B$12*$B$7+(1-$A$1080)*$D26/$B$12*$C$7)</f>
        <v>0</v>
      </c>
      <c r="CC26" s="31" t="n">
        <f aca="false">$B$11*(($A$1081)*$C26/$B$12*$B$7+(1-$A$1081)*$D26/$B$12*$C$7)</f>
        <v>0</v>
      </c>
      <c r="CE26" s="48" t="n">
        <f aca="false">ROUND(MIN($G$25:$G$1024)+(MAX($G$25:$G$1024)-MIN($G$25:$G$1024))*2/15,0)</f>
        <v>240</v>
      </c>
      <c r="CF26" s="9" t="n">
        <f aca="false">COUNTIFS($G$25:$G$1024,"&lt;="&amp;CE26)-COUNTIFS($G$25:$G$1024,"&lt;="&amp;CE25)</f>
        <v>44</v>
      </c>
      <c r="CG26" s="49" t="n">
        <f aca="false">IF(COUNT($G$25:$G$1024)=0,NA(),CE26)</f>
        <v>240</v>
      </c>
      <c r="CH26" s="35" t="n">
        <f aca="false">IF(COUNT($G$25:$G$1024)=0,NA(),CF26)</f>
        <v>44</v>
      </c>
    </row>
    <row r="27" customFormat="false" ht="23" hidden="false" customHeight="true" outlineLevel="0" collapsed="false">
      <c r="A27" s="1" t="n">
        <v>3</v>
      </c>
      <c r="B27" s="27" t="n">
        <v>0.150017522875758</v>
      </c>
      <c r="C27" s="9" t="n">
        <f aca="false">SUM(AM27:AV27)</f>
        <v>1</v>
      </c>
      <c r="D27" s="9" t="n">
        <f aca="false">SUM(AW27:BF27)</f>
        <v>0</v>
      </c>
      <c r="E27" s="24" t="n">
        <f aca="false">(1-C27/$B$12)*$B$8-C27/$B$12*$B$7</f>
        <v>0.005</v>
      </c>
      <c r="F27" s="24" t="n">
        <f aca="false">(1-D27/$B$12)*$C$8-D27/$B$12*$C$7</f>
        <v>0.09</v>
      </c>
      <c r="G27" s="47" t="n">
        <f aca="false">$B$11*($B$10*C27/$B$12*$B$7+(1-$B$10)*D27/$B$12*$C$7)</f>
        <v>200</v>
      </c>
      <c r="H27" s="24" t="n">
        <f aca="false">$B$10*E27+(1-$B$10)*F27</f>
        <v>0.0475</v>
      </c>
      <c r="I27" s="1"/>
      <c r="J27" s="15" t="s">
        <v>68</v>
      </c>
      <c r="K27" s="6"/>
      <c r="L27" s="6"/>
      <c r="M27" s="6"/>
      <c r="N27" s="6"/>
      <c r="O27" s="6"/>
      <c r="P27" s="6"/>
      <c r="R27" s="27" t="n">
        <v>-1.7841252079355</v>
      </c>
      <c r="S27" s="27" t="n">
        <v>-2.7782501067093</v>
      </c>
      <c r="T27" s="27" t="n">
        <v>-0.0378586199642753</v>
      </c>
      <c r="U27" s="27" t="n">
        <v>3.05549278544755</v>
      </c>
      <c r="V27" s="27" t="n">
        <v>0.159094823773809</v>
      </c>
      <c r="W27" s="27" t="n">
        <v>-0.229167474855717</v>
      </c>
      <c r="X27" s="27" t="n">
        <v>2.56881489854979</v>
      </c>
      <c r="Y27" s="27" t="n">
        <v>0.847400249336042</v>
      </c>
      <c r="Z27" s="27" t="n">
        <v>1.37675819881565</v>
      </c>
      <c r="AA27" s="27" t="n">
        <v>-1.46776208161323</v>
      </c>
      <c r="AB27" s="27" t="n">
        <v>1.80159327193744</v>
      </c>
      <c r="AC27" s="27" t="n">
        <v>-0.26135980295582</v>
      </c>
      <c r="AD27" s="27" t="n">
        <v>-0.0940491775839524</v>
      </c>
      <c r="AE27" s="27" t="n">
        <v>-0.117950184453642</v>
      </c>
      <c r="AF27" s="27" t="n">
        <v>0.064583031664776</v>
      </c>
      <c r="AG27" s="27" t="n">
        <v>1.71775261414902</v>
      </c>
      <c r="AH27" s="27" t="n">
        <v>0.97906615342583</v>
      </c>
      <c r="AI27" s="27" t="n">
        <v>0.743887138205986</v>
      </c>
      <c r="AJ27" s="27" t="n">
        <v>0.0694987261177338</v>
      </c>
      <c r="AK27" s="27" t="n">
        <v>0.41548765268458</v>
      </c>
      <c r="AL27" s="21"/>
      <c r="AM27" s="31" t="n">
        <f aca="false">IF(SQRT($B$9)*$B27+SQRT(1-$B$9)*R27&lt;_xlfn.NORM.S.INV($B$6),1,0)</f>
        <v>0</v>
      </c>
      <c r="AN27" s="31" t="n">
        <f aca="false">IF(SQRT($B$9)*$B27+SQRT(1-$B$9)*S27&lt;_xlfn.NORM.S.INV($B$6),1,0)</f>
        <v>1</v>
      </c>
      <c r="AO27" s="31" t="n">
        <f aca="false">IF(SQRT($B$9)*$B27+SQRT(1-$B$9)*T27&lt;_xlfn.NORM.S.INV($B$6),1,0)</f>
        <v>0</v>
      </c>
      <c r="AP27" s="31" t="n">
        <f aca="false">IF(SQRT($B$9)*$B27+SQRT(1-$B$9)*U27&lt;_xlfn.NORM.S.INV($B$6),1,0)</f>
        <v>0</v>
      </c>
      <c r="AQ27" s="31" t="n">
        <f aca="false">IF(SQRT($B$9)*$B27+SQRT(1-$B$9)*V27&lt;_xlfn.NORM.S.INV($B$6),1,0)</f>
        <v>0</v>
      </c>
      <c r="AR27" s="31" t="n">
        <f aca="false">IF(SQRT($B$9)*$B27+SQRT(1-$B$9)*W27&lt;_xlfn.NORM.S.INV($B$6),1,0)</f>
        <v>0</v>
      </c>
      <c r="AS27" s="31" t="n">
        <f aca="false">IF(SQRT($B$9)*$B27+SQRT(1-$B$9)*X27&lt;_xlfn.NORM.S.INV($B$6),1,0)</f>
        <v>0</v>
      </c>
      <c r="AT27" s="31" t="n">
        <f aca="false">IF(SQRT($B$9)*$B27+SQRT(1-$B$9)*Y27&lt;_xlfn.NORM.S.INV($B$6),1,0)</f>
        <v>0</v>
      </c>
      <c r="AU27" s="31" t="n">
        <f aca="false">IF(SQRT($B$9)*$B27+SQRT(1-$B$9)*Z27&lt;_xlfn.NORM.S.INV($B$6),1,0)</f>
        <v>0</v>
      </c>
      <c r="AV27" s="31" t="n">
        <f aca="false">IF(SQRT($B$9)*$B27+SQRT(1-$B$9)*AA27&lt;_xlfn.NORM.S.INV($B$6),1,0)</f>
        <v>0</v>
      </c>
      <c r="AW27" s="31" t="n">
        <f aca="false">IF(SQRT($C$9)*$B27+SQRT(1-$C$9)*AB27&lt;_xlfn.NORM.S.INV($C$6),1,0)</f>
        <v>0</v>
      </c>
      <c r="AX27" s="31" t="n">
        <f aca="false">IF(SQRT($C$9)*$B27+SQRT(1-$C$9)*AC27&lt;_xlfn.NORM.S.INV($C$6),1,0)</f>
        <v>0</v>
      </c>
      <c r="AY27" s="31" t="n">
        <f aca="false">IF(SQRT($C$9)*$B27+SQRT(1-$C$9)*AD27&lt;_xlfn.NORM.S.INV($C$6),1,0)</f>
        <v>0</v>
      </c>
      <c r="AZ27" s="31" t="n">
        <f aca="false">IF(SQRT($C$9)*$B27+SQRT(1-$C$9)*AE27&lt;_xlfn.NORM.S.INV($C$6),1,0)</f>
        <v>0</v>
      </c>
      <c r="BA27" s="31" t="n">
        <f aca="false">IF(SQRT($C$9)*$B27+SQRT(1-$C$9)*AF27&lt;_xlfn.NORM.S.INV($C$6),1,0)</f>
        <v>0</v>
      </c>
      <c r="BB27" s="31" t="n">
        <f aca="false">IF(SQRT($C$9)*$B27+SQRT(1-$C$9)*AG27&lt;_xlfn.NORM.S.INV($C$6),1,0)</f>
        <v>0</v>
      </c>
      <c r="BC27" s="31" t="n">
        <f aca="false">IF(SQRT($C$9)*$B27+SQRT(1-$C$9)*AH27&lt;_xlfn.NORM.S.INV($C$6),1,0)</f>
        <v>0</v>
      </c>
      <c r="BD27" s="31" t="n">
        <f aca="false">IF(SQRT($C$9)*$B27+SQRT(1-$C$9)*AI27&lt;_xlfn.NORM.S.INV($C$6),1,0)</f>
        <v>0</v>
      </c>
      <c r="BE27" s="31" t="n">
        <f aca="false">IF(SQRT($C$9)*$B27+SQRT(1-$C$9)*AJ27&lt;_xlfn.NORM.S.INV($C$6),1,0)</f>
        <v>0</v>
      </c>
      <c r="BF27" s="31" t="n">
        <f aca="false">IF(SQRT($C$9)*$B27+SQRT(1-$C$9)*AK27&lt;_xlfn.NORM.S.INV($C$6),1,0)</f>
        <v>0</v>
      </c>
      <c r="BG27" s="21"/>
      <c r="BH27" s="21"/>
      <c r="BI27" s="31" t="n">
        <f aca="false">$B$11*(($A$1061)*$C27/$B$12*$B$7+(1-$A$1061)*$D27/$B$12*$C$7)</f>
        <v>0</v>
      </c>
      <c r="BJ27" s="31" t="n">
        <f aca="false">$B$11*(($A$1062)*$C27/$B$12*$B$7+(1-$A$1062)*$D27/$B$12*$C$7)</f>
        <v>20</v>
      </c>
      <c r="BK27" s="31" t="n">
        <f aca="false">$B$11*(($A$1063)*$C27/$B$12*$B$7+(1-$A$1063)*$D27/$B$12*$C$7)</f>
        <v>40</v>
      </c>
      <c r="BL27" s="31" t="n">
        <f aca="false">$B$11*(($A$1064)*$C27/$B$12*$B$7+(1-$A$1064)*$D27/$B$12*$C$7)</f>
        <v>60</v>
      </c>
      <c r="BM27" s="31" t="n">
        <f aca="false">$B$11*(($A$1065)*$C27/$B$12*$B$7+(1-$A$1065)*$D27/$B$12*$C$7)</f>
        <v>80</v>
      </c>
      <c r="BN27" s="31" t="n">
        <f aca="false">$B$11*(($A$1066)*$C27/$B$12*$B$7+(1-$A$1066)*$D27/$B$12*$C$7)</f>
        <v>100</v>
      </c>
      <c r="BO27" s="31" t="n">
        <f aca="false">$B$11*(($A$1067)*$C27/$B$12*$B$7+(1-$A$1067)*$D27/$B$12*$C$7)</f>
        <v>120</v>
      </c>
      <c r="BP27" s="31" t="n">
        <f aca="false">$B$11*(($A$1068)*$C27/$B$12*$B$7+(1-$A$1068)*$D27/$B$12*$C$7)</f>
        <v>140</v>
      </c>
      <c r="BQ27" s="31" t="n">
        <f aca="false">$B$11*(($A$1069)*$C27/$B$12*$B$7+(1-$A$1069)*$D27/$B$12*$C$7)</f>
        <v>160</v>
      </c>
      <c r="BR27" s="31" t="n">
        <f aca="false">$B$11*(($A$1070)*$C27/$B$12*$B$7+(1-$A$1070)*$D27/$B$12*$C$7)</f>
        <v>180</v>
      </c>
      <c r="BS27" s="31" t="n">
        <f aca="false">$B$11*(($A$1071)*$C27/$B$12*$B$7+(1-$A$1071)*$D27/$B$12*$C$7)</f>
        <v>200</v>
      </c>
      <c r="BT27" s="31" t="n">
        <f aca="false">$B$11*(($A$1072)*$C27/$B$12*$B$7+(1-$A$1072)*$D27/$B$12*$C$7)</f>
        <v>220</v>
      </c>
      <c r="BU27" s="31" t="n">
        <f aca="false">$B$11*(($A$1073)*$C27/$B$12*$B$7+(1-$A$1073)*$D27/$B$12*$C$7)</f>
        <v>240</v>
      </c>
      <c r="BV27" s="31" t="n">
        <f aca="false">$B$11*(($A$1074)*$C27/$B$12*$B$7+(1-$A$1074)*$D27/$B$12*$C$7)</f>
        <v>260</v>
      </c>
      <c r="BW27" s="31" t="n">
        <f aca="false">$B$11*(($A$1075)*$C27/$B$12*$B$7+(1-$A$1075)*$D27/$B$12*$C$7)</f>
        <v>280</v>
      </c>
      <c r="BX27" s="31" t="n">
        <f aca="false">$B$11*(($A$1076)*$C27/$B$12*$B$7+(1-$A$1076)*$D27/$B$12*$C$7)</f>
        <v>300</v>
      </c>
      <c r="BY27" s="31" t="n">
        <f aca="false">$B$11*(($A$1077)*$C27/$B$12*$B$7+(1-$A$1077)*$D27/$B$12*$C$7)</f>
        <v>320</v>
      </c>
      <c r="BZ27" s="31" t="n">
        <f aca="false">$B$11*(($A$1078)*$C27/$B$12*$B$7+(1-$A$1078)*$D27/$B$12*$C$7)</f>
        <v>340</v>
      </c>
      <c r="CA27" s="31" t="n">
        <f aca="false">$B$11*(($A$1079)*$C27/$B$12*$B$7+(1-$A$1079)*$D27/$B$12*$C$7)</f>
        <v>360</v>
      </c>
      <c r="CB27" s="31" t="n">
        <f aca="false">$B$11*(($A$1080)*$C27/$B$12*$B$7+(1-$A$1080)*$D27/$B$12*$C$7)</f>
        <v>380</v>
      </c>
      <c r="CC27" s="31" t="n">
        <f aca="false">$B$11*(($A$1081)*$C27/$B$12*$B$7+(1-$A$1081)*$D27/$B$12*$C$7)</f>
        <v>400</v>
      </c>
      <c r="CE27" s="48" t="n">
        <f aca="false">ROUND(MIN($G$25:$G$1024)+(MAX($G$25:$G$1024)-MIN($G$25:$G$1024))*3/15,0)</f>
        <v>360</v>
      </c>
      <c r="CF27" s="9" t="n">
        <f aca="false">COUNTIFS($G$25:$G$1024,"&lt;="&amp;CE27)-COUNTIFS($G$25:$G$1024,"&lt;="&amp;CE26)</f>
        <v>190</v>
      </c>
      <c r="CG27" s="49" t="n">
        <f aca="false">IF(COUNT($G$25:$G$1024)=0,NA(),CE27)</f>
        <v>360</v>
      </c>
      <c r="CH27" s="35" t="n">
        <f aca="false">IF(COUNT($G$25:$G$1024)=0,NA(),CF27)</f>
        <v>190</v>
      </c>
    </row>
    <row r="28" customFormat="false" ht="23" hidden="false" customHeight="true" outlineLevel="0" collapsed="false">
      <c r="A28" s="1" t="n">
        <v>4</v>
      </c>
      <c r="B28" s="27" t="n">
        <v>-0.405669959742992</v>
      </c>
      <c r="C28" s="9" t="n">
        <f aca="false">SUM(AM28:AV28)</f>
        <v>0</v>
      </c>
      <c r="D28" s="9" t="n">
        <f aca="false">SUM(AW28:BF28)</f>
        <v>0</v>
      </c>
      <c r="E28" s="24" t="n">
        <f aca="false">(1-C28/$B$12)*$B$8-C28/$B$12*$B$7</f>
        <v>0.05</v>
      </c>
      <c r="F28" s="24" t="n">
        <f aca="false">(1-D28/$B$12)*$C$8-D28/$B$12*$C$7</f>
        <v>0.09</v>
      </c>
      <c r="G28" s="47" t="n">
        <f aca="false">$B$11*($B$10*C28/$B$12*$B$7+(1-$B$10)*D28/$B$12*$C$7)</f>
        <v>0</v>
      </c>
      <c r="H28" s="24" t="n">
        <f aca="false">$B$10*E28+(1-$B$10)*F28</f>
        <v>0.07</v>
      </c>
      <c r="I28" s="1"/>
      <c r="J28" s="1"/>
      <c r="K28" s="1"/>
      <c r="L28" s="1"/>
      <c r="M28" s="1"/>
      <c r="N28" s="1"/>
      <c r="O28" s="1"/>
      <c r="P28" s="1"/>
      <c r="Q28" s="21"/>
      <c r="R28" s="27" t="n">
        <v>-1.31743212365652</v>
      </c>
      <c r="S28" s="27" t="n">
        <v>0.494200319110347</v>
      </c>
      <c r="T28" s="27" t="n">
        <v>0.49447542910087</v>
      </c>
      <c r="U28" s="27" t="n">
        <v>-0.445385963120801</v>
      </c>
      <c r="V28" s="27" t="n">
        <v>-0.569026211859632</v>
      </c>
      <c r="W28" s="27" t="n">
        <v>-0.763113083424752</v>
      </c>
      <c r="X28" s="27" t="n">
        <v>0.894784304308174</v>
      </c>
      <c r="Y28" s="27" t="n">
        <v>-1.29302992209941</v>
      </c>
      <c r="Z28" s="27" t="n">
        <v>0.061453377862764</v>
      </c>
      <c r="AA28" s="27" t="n">
        <v>-0.430277117593755</v>
      </c>
      <c r="AB28" s="27" t="n">
        <v>-0.801442441449409</v>
      </c>
      <c r="AC28" s="27" t="n">
        <v>-0.314925619580761</v>
      </c>
      <c r="AD28" s="27" t="n">
        <v>0.797681438483337</v>
      </c>
      <c r="AE28" s="27" t="n">
        <v>0.448725498322304</v>
      </c>
      <c r="AF28" s="27" t="n">
        <v>0.608576214033895</v>
      </c>
      <c r="AG28" s="27" t="n">
        <v>-0.494910004325653</v>
      </c>
      <c r="AH28" s="27" t="n">
        <v>1.46230090935858</v>
      </c>
      <c r="AI28" s="27" t="n">
        <v>-0.588061217521686</v>
      </c>
      <c r="AJ28" s="27" t="n">
        <v>0.0406148379198802</v>
      </c>
      <c r="AK28" s="27" t="n">
        <v>0.0434106926760727</v>
      </c>
      <c r="AL28" s="21"/>
      <c r="AM28" s="31" t="n">
        <f aca="false">IF(SQRT($B$9)*$B28+SQRT(1-$B$9)*R28&lt;_xlfn.NORM.S.INV($B$6),1,0)</f>
        <v>0</v>
      </c>
      <c r="AN28" s="31" t="n">
        <f aca="false">IF(SQRT($B$9)*$B28+SQRT(1-$B$9)*S28&lt;_xlfn.NORM.S.INV($B$6),1,0)</f>
        <v>0</v>
      </c>
      <c r="AO28" s="31" t="n">
        <f aca="false">IF(SQRT($B$9)*$B28+SQRT(1-$B$9)*T28&lt;_xlfn.NORM.S.INV($B$6),1,0)</f>
        <v>0</v>
      </c>
      <c r="AP28" s="31" t="n">
        <f aca="false">IF(SQRT($B$9)*$B28+SQRT(1-$B$9)*U28&lt;_xlfn.NORM.S.INV($B$6),1,0)</f>
        <v>0</v>
      </c>
      <c r="AQ28" s="31" t="n">
        <f aca="false">IF(SQRT($B$9)*$B28+SQRT(1-$B$9)*V28&lt;_xlfn.NORM.S.INV($B$6),1,0)</f>
        <v>0</v>
      </c>
      <c r="AR28" s="31" t="n">
        <f aca="false">IF(SQRT($B$9)*$B28+SQRT(1-$B$9)*W28&lt;_xlfn.NORM.S.INV($B$6),1,0)</f>
        <v>0</v>
      </c>
      <c r="AS28" s="31" t="n">
        <f aca="false">IF(SQRT($B$9)*$B28+SQRT(1-$B$9)*X28&lt;_xlfn.NORM.S.INV($B$6),1,0)</f>
        <v>0</v>
      </c>
      <c r="AT28" s="31" t="n">
        <f aca="false">IF(SQRT($B$9)*$B28+SQRT(1-$B$9)*Y28&lt;_xlfn.NORM.S.INV($B$6),1,0)</f>
        <v>0</v>
      </c>
      <c r="AU28" s="31" t="n">
        <f aca="false">IF(SQRT($B$9)*$B28+SQRT(1-$B$9)*Z28&lt;_xlfn.NORM.S.INV($B$6),1,0)</f>
        <v>0</v>
      </c>
      <c r="AV28" s="31" t="n">
        <f aca="false">IF(SQRT($B$9)*$B28+SQRT(1-$B$9)*AA28&lt;_xlfn.NORM.S.INV($B$6),1,0)</f>
        <v>0</v>
      </c>
      <c r="AW28" s="31" t="n">
        <f aca="false">IF(SQRT($C$9)*$B28+SQRT(1-$C$9)*AB28&lt;_xlfn.NORM.S.INV($C$6),1,0)</f>
        <v>0</v>
      </c>
      <c r="AX28" s="31" t="n">
        <f aca="false">IF(SQRT($C$9)*$B28+SQRT(1-$C$9)*AC28&lt;_xlfn.NORM.S.INV($C$6),1,0)</f>
        <v>0</v>
      </c>
      <c r="AY28" s="31" t="n">
        <f aca="false">IF(SQRT($C$9)*$B28+SQRT(1-$C$9)*AD28&lt;_xlfn.NORM.S.INV($C$6),1,0)</f>
        <v>0</v>
      </c>
      <c r="AZ28" s="31" t="n">
        <f aca="false">IF(SQRT($C$9)*$B28+SQRT(1-$C$9)*AE28&lt;_xlfn.NORM.S.INV($C$6),1,0)</f>
        <v>0</v>
      </c>
      <c r="BA28" s="31" t="n">
        <f aca="false">IF(SQRT($C$9)*$B28+SQRT(1-$C$9)*AF28&lt;_xlfn.NORM.S.INV($C$6),1,0)</f>
        <v>0</v>
      </c>
      <c r="BB28" s="31" t="n">
        <f aca="false">IF(SQRT($C$9)*$B28+SQRT(1-$C$9)*AG28&lt;_xlfn.NORM.S.INV($C$6),1,0)</f>
        <v>0</v>
      </c>
      <c r="BC28" s="31" t="n">
        <f aca="false">IF(SQRT($C$9)*$B28+SQRT(1-$C$9)*AH28&lt;_xlfn.NORM.S.INV($C$6),1,0)</f>
        <v>0</v>
      </c>
      <c r="BD28" s="31" t="n">
        <f aca="false">IF(SQRT($C$9)*$B28+SQRT(1-$C$9)*AI28&lt;_xlfn.NORM.S.INV($C$6),1,0)</f>
        <v>0</v>
      </c>
      <c r="BE28" s="31" t="n">
        <f aca="false">IF(SQRT($C$9)*$B28+SQRT(1-$C$9)*AJ28&lt;_xlfn.NORM.S.INV($C$6),1,0)</f>
        <v>0</v>
      </c>
      <c r="BF28" s="31" t="n">
        <f aca="false">IF(SQRT($C$9)*$B28+SQRT(1-$C$9)*AK28&lt;_xlfn.NORM.S.INV($C$6),1,0)</f>
        <v>0</v>
      </c>
      <c r="BG28" s="21"/>
      <c r="BH28" s="21"/>
      <c r="BI28" s="31" t="n">
        <f aca="false">$B$11*(($A$1061)*$C28/$B$12*$B$7+(1-$A$1061)*$D28/$B$12*$C$7)</f>
        <v>0</v>
      </c>
      <c r="BJ28" s="31" t="n">
        <f aca="false">$B$11*(($A$1062)*$C28/$B$12*$B$7+(1-$A$1062)*$D28/$B$12*$C$7)</f>
        <v>0</v>
      </c>
      <c r="BK28" s="31" t="n">
        <f aca="false">$B$11*(($A$1063)*$C28/$B$12*$B$7+(1-$A$1063)*$D28/$B$12*$C$7)</f>
        <v>0</v>
      </c>
      <c r="BL28" s="31" t="n">
        <f aca="false">$B$11*(($A$1064)*$C28/$B$12*$B$7+(1-$A$1064)*$D28/$B$12*$C$7)</f>
        <v>0</v>
      </c>
      <c r="BM28" s="31" t="n">
        <f aca="false">$B$11*(($A$1065)*$C28/$B$12*$B$7+(1-$A$1065)*$D28/$B$12*$C$7)</f>
        <v>0</v>
      </c>
      <c r="BN28" s="31" t="n">
        <f aca="false">$B$11*(($A$1066)*$C28/$B$12*$B$7+(1-$A$1066)*$D28/$B$12*$C$7)</f>
        <v>0</v>
      </c>
      <c r="BO28" s="31" t="n">
        <f aca="false">$B$11*(($A$1067)*$C28/$B$12*$B$7+(1-$A$1067)*$D28/$B$12*$C$7)</f>
        <v>0</v>
      </c>
      <c r="BP28" s="31" t="n">
        <f aca="false">$B$11*(($A$1068)*$C28/$B$12*$B$7+(1-$A$1068)*$D28/$B$12*$C$7)</f>
        <v>0</v>
      </c>
      <c r="BQ28" s="31" t="n">
        <f aca="false">$B$11*(($A$1069)*$C28/$B$12*$B$7+(1-$A$1069)*$D28/$B$12*$C$7)</f>
        <v>0</v>
      </c>
      <c r="BR28" s="31" t="n">
        <f aca="false">$B$11*(($A$1070)*$C28/$B$12*$B$7+(1-$A$1070)*$D28/$B$12*$C$7)</f>
        <v>0</v>
      </c>
      <c r="BS28" s="31" t="n">
        <f aca="false">$B$11*(($A$1071)*$C28/$B$12*$B$7+(1-$A$1071)*$D28/$B$12*$C$7)</f>
        <v>0</v>
      </c>
      <c r="BT28" s="31" t="n">
        <f aca="false">$B$11*(($A$1072)*$C28/$B$12*$B$7+(1-$A$1072)*$D28/$B$12*$C$7)</f>
        <v>0</v>
      </c>
      <c r="BU28" s="31" t="n">
        <f aca="false">$B$11*(($A$1073)*$C28/$B$12*$B$7+(1-$A$1073)*$D28/$B$12*$C$7)</f>
        <v>0</v>
      </c>
      <c r="BV28" s="31" t="n">
        <f aca="false">$B$11*(($A$1074)*$C28/$B$12*$B$7+(1-$A$1074)*$D28/$B$12*$C$7)</f>
        <v>0</v>
      </c>
      <c r="BW28" s="31" t="n">
        <f aca="false">$B$11*(($A$1075)*$C28/$B$12*$B$7+(1-$A$1075)*$D28/$B$12*$C$7)</f>
        <v>0</v>
      </c>
      <c r="BX28" s="31" t="n">
        <f aca="false">$B$11*(($A$1076)*$C28/$B$12*$B$7+(1-$A$1076)*$D28/$B$12*$C$7)</f>
        <v>0</v>
      </c>
      <c r="BY28" s="31" t="n">
        <f aca="false">$B$11*(($A$1077)*$C28/$B$12*$B$7+(1-$A$1077)*$D28/$B$12*$C$7)</f>
        <v>0</v>
      </c>
      <c r="BZ28" s="31" t="n">
        <f aca="false">$B$11*(($A$1078)*$C28/$B$12*$B$7+(1-$A$1078)*$D28/$B$12*$C$7)</f>
        <v>0</v>
      </c>
      <c r="CA28" s="31" t="n">
        <f aca="false">$B$11*(($A$1079)*$C28/$B$12*$B$7+(1-$A$1079)*$D28/$B$12*$C$7)</f>
        <v>0</v>
      </c>
      <c r="CB28" s="31" t="n">
        <f aca="false">$B$11*(($A$1080)*$C28/$B$12*$B$7+(1-$A$1080)*$D28/$B$12*$C$7)</f>
        <v>0</v>
      </c>
      <c r="CC28" s="31" t="n">
        <f aca="false">$B$11*(($A$1081)*$C28/$B$12*$B$7+(1-$A$1081)*$D28/$B$12*$C$7)</f>
        <v>0</v>
      </c>
      <c r="CE28" s="48" t="n">
        <f aca="false">ROUND(MIN($G$25:$G$1024)+(MAX($G$25:$G$1024)-MIN($G$25:$G$1024))*4/15,0)</f>
        <v>480</v>
      </c>
      <c r="CF28" s="9" t="n">
        <f aca="false">COUNTIFS($G$25:$G$1024,"&lt;="&amp;CE28)-COUNTIFS($G$25:$G$1024,"&lt;="&amp;CE27)</f>
        <v>1</v>
      </c>
      <c r="CG28" s="49" t="n">
        <f aca="false">IF(COUNT($G$25:$G$1024)=0,NA(),CE28)</f>
        <v>480</v>
      </c>
      <c r="CH28" s="35" t="n">
        <f aca="false">IF(COUNT($G$25:$G$1024)=0,NA(),CF28)</f>
        <v>1</v>
      </c>
    </row>
    <row r="29" customFormat="false" ht="23" hidden="false" customHeight="true" outlineLevel="0" collapsed="false">
      <c r="A29" s="1" t="n">
        <v>5</v>
      </c>
      <c r="B29" s="27" t="n">
        <v>0.950565839923908</v>
      </c>
      <c r="C29" s="9" t="n">
        <f aca="false">SUM(AM29:AV29)</f>
        <v>0</v>
      </c>
      <c r="D29" s="9" t="n">
        <f aca="false">SUM(AW29:BF29)</f>
        <v>0</v>
      </c>
      <c r="E29" s="24" t="n">
        <f aca="false">(1-C29/$B$12)*$B$8-C29/$B$12*$B$7</f>
        <v>0.05</v>
      </c>
      <c r="F29" s="24" t="n">
        <f aca="false">(1-D29/$B$12)*$C$8-D29/$B$12*$C$7</f>
        <v>0.09</v>
      </c>
      <c r="G29" s="47" t="n">
        <f aca="false">$B$11*($B$10*C29/$B$12*$B$7+(1-$B$10)*D29/$B$12*$C$7)</f>
        <v>0</v>
      </c>
      <c r="H29" s="24" t="n">
        <f aca="false">$B$10*E29+(1-$B$10)*F29</f>
        <v>0.07</v>
      </c>
      <c r="I29" s="1"/>
      <c r="J29" s="3"/>
      <c r="K29" s="3"/>
      <c r="L29" s="3"/>
      <c r="M29" s="3"/>
      <c r="N29" s="3"/>
      <c r="O29" s="3"/>
      <c r="P29" s="3"/>
      <c r="Q29" s="21"/>
      <c r="R29" s="27" t="n">
        <v>0.201885090881083</v>
      </c>
      <c r="S29" s="27" t="n">
        <v>-0.382490501910896</v>
      </c>
      <c r="T29" s="27" t="n">
        <v>0.540830052823187</v>
      </c>
      <c r="U29" s="27" t="n">
        <v>-1.00528142008061</v>
      </c>
      <c r="V29" s="27" t="n">
        <v>0.0856917340088515</v>
      </c>
      <c r="W29" s="27" t="n">
        <v>0.736707026030741</v>
      </c>
      <c r="X29" s="27" t="n">
        <v>-0.530288308609391</v>
      </c>
      <c r="Y29" s="27" t="n">
        <v>1.13440301778285</v>
      </c>
      <c r="Z29" s="27" t="n">
        <v>0.0256010581573355</v>
      </c>
      <c r="AA29" s="27" t="n">
        <v>-0.294137183644928</v>
      </c>
      <c r="AB29" s="27" t="n">
        <v>-0.670643033078127</v>
      </c>
      <c r="AC29" s="27" t="n">
        <v>0.291817811151579</v>
      </c>
      <c r="AD29" s="27" t="n">
        <v>0.0772972825738574</v>
      </c>
      <c r="AE29" s="27" t="n">
        <v>1.21579159475793</v>
      </c>
      <c r="AF29" s="27" t="n">
        <v>-0.92655109911457</v>
      </c>
      <c r="AG29" s="27" t="n">
        <v>-0.63554904893726</v>
      </c>
      <c r="AH29" s="27" t="n">
        <v>0.46379819586446</v>
      </c>
      <c r="AI29" s="27" t="n">
        <v>0.844383343471883</v>
      </c>
      <c r="AJ29" s="27" t="n">
        <v>-0.316455589930769</v>
      </c>
      <c r="AK29" s="27" t="n">
        <v>0.428882806005195</v>
      </c>
      <c r="AL29" s="21"/>
      <c r="AM29" s="31" t="n">
        <f aca="false">IF(SQRT($B$9)*$B29+SQRT(1-$B$9)*R29&lt;_xlfn.NORM.S.INV($B$6),1,0)</f>
        <v>0</v>
      </c>
      <c r="AN29" s="31" t="n">
        <f aca="false">IF(SQRT($B$9)*$B29+SQRT(1-$B$9)*S29&lt;_xlfn.NORM.S.INV($B$6),1,0)</f>
        <v>0</v>
      </c>
      <c r="AO29" s="31" t="n">
        <f aca="false">IF(SQRT($B$9)*$B29+SQRT(1-$B$9)*T29&lt;_xlfn.NORM.S.INV($B$6),1,0)</f>
        <v>0</v>
      </c>
      <c r="AP29" s="31" t="n">
        <f aca="false">IF(SQRT($B$9)*$B29+SQRT(1-$B$9)*U29&lt;_xlfn.NORM.S.INV($B$6),1,0)</f>
        <v>0</v>
      </c>
      <c r="AQ29" s="31" t="n">
        <f aca="false">IF(SQRT($B$9)*$B29+SQRT(1-$B$9)*V29&lt;_xlfn.NORM.S.INV($B$6),1,0)</f>
        <v>0</v>
      </c>
      <c r="AR29" s="31" t="n">
        <f aca="false">IF(SQRT($B$9)*$B29+SQRT(1-$B$9)*W29&lt;_xlfn.NORM.S.INV($B$6),1,0)</f>
        <v>0</v>
      </c>
      <c r="AS29" s="31" t="n">
        <f aca="false">IF(SQRT($B$9)*$B29+SQRT(1-$B$9)*X29&lt;_xlfn.NORM.S.INV($B$6),1,0)</f>
        <v>0</v>
      </c>
      <c r="AT29" s="31" t="n">
        <f aca="false">IF(SQRT($B$9)*$B29+SQRT(1-$B$9)*Y29&lt;_xlfn.NORM.S.INV($B$6),1,0)</f>
        <v>0</v>
      </c>
      <c r="AU29" s="31" t="n">
        <f aca="false">IF(SQRT($B$9)*$B29+SQRT(1-$B$9)*Z29&lt;_xlfn.NORM.S.INV($B$6),1,0)</f>
        <v>0</v>
      </c>
      <c r="AV29" s="31" t="n">
        <f aca="false">IF(SQRT($B$9)*$B29+SQRT(1-$B$9)*AA29&lt;_xlfn.NORM.S.INV($B$6),1,0)</f>
        <v>0</v>
      </c>
      <c r="AW29" s="31" t="n">
        <f aca="false">IF(SQRT($C$9)*$B29+SQRT(1-$C$9)*AB29&lt;_xlfn.NORM.S.INV($C$6),1,0)</f>
        <v>0</v>
      </c>
      <c r="AX29" s="31" t="n">
        <f aca="false">IF(SQRT($C$9)*$B29+SQRT(1-$C$9)*AC29&lt;_xlfn.NORM.S.INV($C$6),1,0)</f>
        <v>0</v>
      </c>
      <c r="AY29" s="31" t="n">
        <f aca="false">IF(SQRT($C$9)*$B29+SQRT(1-$C$9)*AD29&lt;_xlfn.NORM.S.INV($C$6),1,0)</f>
        <v>0</v>
      </c>
      <c r="AZ29" s="31" t="n">
        <f aca="false">IF(SQRT($C$9)*$B29+SQRT(1-$C$9)*AE29&lt;_xlfn.NORM.S.INV($C$6),1,0)</f>
        <v>0</v>
      </c>
      <c r="BA29" s="31" t="n">
        <f aca="false">IF(SQRT($C$9)*$B29+SQRT(1-$C$9)*AF29&lt;_xlfn.NORM.S.INV($C$6),1,0)</f>
        <v>0</v>
      </c>
      <c r="BB29" s="31" t="n">
        <f aca="false">IF(SQRT($C$9)*$B29+SQRT(1-$C$9)*AG29&lt;_xlfn.NORM.S.INV($C$6),1,0)</f>
        <v>0</v>
      </c>
      <c r="BC29" s="31" t="n">
        <f aca="false">IF(SQRT($C$9)*$B29+SQRT(1-$C$9)*AH29&lt;_xlfn.NORM.S.INV($C$6),1,0)</f>
        <v>0</v>
      </c>
      <c r="BD29" s="31" t="n">
        <f aca="false">IF(SQRT($C$9)*$B29+SQRT(1-$C$9)*AI29&lt;_xlfn.NORM.S.INV($C$6),1,0)</f>
        <v>0</v>
      </c>
      <c r="BE29" s="31" t="n">
        <f aca="false">IF(SQRT($C$9)*$B29+SQRT(1-$C$9)*AJ29&lt;_xlfn.NORM.S.INV($C$6),1,0)</f>
        <v>0</v>
      </c>
      <c r="BF29" s="31" t="n">
        <f aca="false">IF(SQRT($C$9)*$B29+SQRT(1-$C$9)*AK29&lt;_xlfn.NORM.S.INV($C$6),1,0)</f>
        <v>0</v>
      </c>
      <c r="BG29" s="21"/>
      <c r="BH29" s="21"/>
      <c r="BI29" s="31" t="n">
        <f aca="false">$B$11*(($A$1061)*$C29/$B$12*$B$7+(1-$A$1061)*$D29/$B$12*$C$7)</f>
        <v>0</v>
      </c>
      <c r="BJ29" s="31" t="n">
        <f aca="false">$B$11*(($A$1062)*$C29/$B$12*$B$7+(1-$A$1062)*$D29/$B$12*$C$7)</f>
        <v>0</v>
      </c>
      <c r="BK29" s="31" t="n">
        <f aca="false">$B$11*(($A$1063)*$C29/$B$12*$B$7+(1-$A$1063)*$D29/$B$12*$C$7)</f>
        <v>0</v>
      </c>
      <c r="BL29" s="31" t="n">
        <f aca="false">$B$11*(($A$1064)*$C29/$B$12*$B$7+(1-$A$1064)*$D29/$B$12*$C$7)</f>
        <v>0</v>
      </c>
      <c r="BM29" s="31" t="n">
        <f aca="false">$B$11*(($A$1065)*$C29/$B$12*$B$7+(1-$A$1065)*$D29/$B$12*$C$7)</f>
        <v>0</v>
      </c>
      <c r="BN29" s="31" t="n">
        <f aca="false">$B$11*(($A$1066)*$C29/$B$12*$B$7+(1-$A$1066)*$D29/$B$12*$C$7)</f>
        <v>0</v>
      </c>
      <c r="BO29" s="31" t="n">
        <f aca="false">$B$11*(($A$1067)*$C29/$B$12*$B$7+(1-$A$1067)*$D29/$B$12*$C$7)</f>
        <v>0</v>
      </c>
      <c r="BP29" s="31" t="n">
        <f aca="false">$B$11*(($A$1068)*$C29/$B$12*$B$7+(1-$A$1068)*$D29/$B$12*$C$7)</f>
        <v>0</v>
      </c>
      <c r="BQ29" s="31" t="n">
        <f aca="false">$B$11*(($A$1069)*$C29/$B$12*$B$7+(1-$A$1069)*$D29/$B$12*$C$7)</f>
        <v>0</v>
      </c>
      <c r="BR29" s="31" t="n">
        <f aca="false">$B$11*(($A$1070)*$C29/$B$12*$B$7+(1-$A$1070)*$D29/$B$12*$C$7)</f>
        <v>0</v>
      </c>
      <c r="BS29" s="31" t="n">
        <f aca="false">$B$11*(($A$1071)*$C29/$B$12*$B$7+(1-$A$1071)*$D29/$B$12*$C$7)</f>
        <v>0</v>
      </c>
      <c r="BT29" s="31" t="n">
        <f aca="false">$B$11*(($A$1072)*$C29/$B$12*$B$7+(1-$A$1072)*$D29/$B$12*$C$7)</f>
        <v>0</v>
      </c>
      <c r="BU29" s="31" t="n">
        <f aca="false">$B$11*(($A$1073)*$C29/$B$12*$B$7+(1-$A$1073)*$D29/$B$12*$C$7)</f>
        <v>0</v>
      </c>
      <c r="BV29" s="31" t="n">
        <f aca="false">$B$11*(($A$1074)*$C29/$B$12*$B$7+(1-$A$1074)*$D29/$B$12*$C$7)</f>
        <v>0</v>
      </c>
      <c r="BW29" s="31" t="n">
        <f aca="false">$B$11*(($A$1075)*$C29/$B$12*$B$7+(1-$A$1075)*$D29/$B$12*$C$7)</f>
        <v>0</v>
      </c>
      <c r="BX29" s="31" t="n">
        <f aca="false">$B$11*(($A$1076)*$C29/$B$12*$B$7+(1-$A$1076)*$D29/$B$12*$C$7)</f>
        <v>0</v>
      </c>
      <c r="BY29" s="31" t="n">
        <f aca="false">$B$11*(($A$1077)*$C29/$B$12*$B$7+(1-$A$1077)*$D29/$B$12*$C$7)</f>
        <v>0</v>
      </c>
      <c r="BZ29" s="31" t="n">
        <f aca="false">$B$11*(($A$1078)*$C29/$B$12*$B$7+(1-$A$1078)*$D29/$B$12*$C$7)</f>
        <v>0</v>
      </c>
      <c r="CA29" s="31" t="n">
        <f aca="false">$B$11*(($A$1079)*$C29/$B$12*$B$7+(1-$A$1079)*$D29/$B$12*$C$7)</f>
        <v>0</v>
      </c>
      <c r="CB29" s="31" t="n">
        <f aca="false">$B$11*(($A$1080)*$C29/$B$12*$B$7+(1-$A$1080)*$D29/$B$12*$C$7)</f>
        <v>0</v>
      </c>
      <c r="CC29" s="31" t="n">
        <f aca="false">$B$11*(($A$1081)*$C29/$B$12*$B$7+(1-$A$1081)*$D29/$B$12*$C$7)</f>
        <v>0</v>
      </c>
      <c r="CE29" s="48" t="n">
        <f aca="false">ROUND(MIN($G$25:$G$1024)+(MAX($G$25:$G$1024)-MIN($G$25:$G$1024))*5/15,0)</f>
        <v>600</v>
      </c>
      <c r="CF29" s="9" t="n">
        <f aca="false">COUNTIFS($G$25:$G$1024,"&lt;="&amp;CE29)-COUNTIFS($G$25:$G$1024,"&lt;="&amp;CE28)</f>
        <v>92</v>
      </c>
      <c r="CG29" s="49" t="n">
        <f aca="false">IF(COUNT($G$25:$G$1024)=0,NA(),CE29)</f>
        <v>600</v>
      </c>
      <c r="CH29" s="35" t="n">
        <f aca="false">IF(COUNT($G$25:$G$1024)=0,NA(),CF29)</f>
        <v>92</v>
      </c>
    </row>
    <row r="30" customFormat="false" ht="23" hidden="false" customHeight="true" outlineLevel="0" collapsed="false">
      <c r="A30" s="1" t="n">
        <v>6</v>
      </c>
      <c r="B30" s="27" t="n">
        <v>-0.222861951971903</v>
      </c>
      <c r="C30" s="9" t="n">
        <f aca="false">SUM(AM30:AV30)</f>
        <v>0</v>
      </c>
      <c r="D30" s="9" t="n">
        <f aca="false">SUM(AW30:BF30)</f>
        <v>1</v>
      </c>
      <c r="E30" s="24" t="n">
        <f aca="false">(1-C30/$B$12)*$B$8-C30/$B$12*$B$7</f>
        <v>0.05</v>
      </c>
      <c r="F30" s="24" t="n">
        <f aca="false">(1-D30/$B$12)*$C$8-D30/$B$12*$C$7</f>
        <v>0.021</v>
      </c>
      <c r="G30" s="47" t="n">
        <f aca="false">$B$11*($B$10*C30/$B$12*$B$7+(1-$B$10)*D30/$B$12*$C$7)</f>
        <v>300</v>
      </c>
      <c r="H30" s="24" t="n">
        <f aca="false">$B$10*E30+(1-$B$10)*F30</f>
        <v>0.0355</v>
      </c>
      <c r="I30" s="1"/>
      <c r="J30" s="3"/>
      <c r="K30" s="3"/>
      <c r="L30" s="3"/>
      <c r="M30" s="3"/>
      <c r="N30" s="3"/>
      <c r="O30" s="3"/>
      <c r="P30" s="3"/>
      <c r="Q30" s="21"/>
      <c r="R30" s="27" t="n">
        <v>-0.74462644566637</v>
      </c>
      <c r="S30" s="27" t="n">
        <v>-0.622834693012711</v>
      </c>
      <c r="T30" s="27" t="n">
        <v>1.75404578597708</v>
      </c>
      <c r="U30" s="27" t="n">
        <v>-0.102272803519295</v>
      </c>
      <c r="V30" s="27" t="n">
        <v>0.290106869945062</v>
      </c>
      <c r="W30" s="27" t="n">
        <v>0.617661985369562</v>
      </c>
      <c r="X30" s="27" t="n">
        <v>-0.328827669048019</v>
      </c>
      <c r="Y30" s="27" t="n">
        <v>0.438788832261846</v>
      </c>
      <c r="Z30" s="27" t="n">
        <v>-0.868406728531647</v>
      </c>
      <c r="AA30" s="27" t="n">
        <v>-0.0269183507747063</v>
      </c>
      <c r="AB30" s="27" t="n">
        <v>-0.297707454323192</v>
      </c>
      <c r="AC30" s="27" t="n">
        <v>0.867103931953441</v>
      </c>
      <c r="AD30" s="27" t="n">
        <v>-1.1982548895528</v>
      </c>
      <c r="AE30" s="27" t="n">
        <v>1.25153902634033</v>
      </c>
      <c r="AF30" s="27" t="n">
        <v>-1.12598132046752</v>
      </c>
      <c r="AG30" s="27" t="n">
        <v>1.80512838459652</v>
      </c>
      <c r="AH30" s="27" t="n">
        <v>-1.0252615532345</v>
      </c>
      <c r="AI30" s="27" t="n">
        <v>-1.815228741318</v>
      </c>
      <c r="AJ30" s="27" t="n">
        <v>-1.23011061341371</v>
      </c>
      <c r="AK30" s="27" t="n">
        <v>-1.54354829535322</v>
      </c>
      <c r="AL30" s="21"/>
      <c r="AM30" s="31" t="n">
        <f aca="false">IF(SQRT($B$9)*$B30+SQRT(1-$B$9)*R30&lt;_xlfn.NORM.S.INV($B$6),1,0)</f>
        <v>0</v>
      </c>
      <c r="AN30" s="31" t="n">
        <f aca="false">IF(SQRT($B$9)*$B30+SQRT(1-$B$9)*S30&lt;_xlfn.NORM.S.INV($B$6),1,0)</f>
        <v>0</v>
      </c>
      <c r="AO30" s="31" t="n">
        <f aca="false">IF(SQRT($B$9)*$B30+SQRT(1-$B$9)*T30&lt;_xlfn.NORM.S.INV($B$6),1,0)</f>
        <v>0</v>
      </c>
      <c r="AP30" s="31" t="n">
        <f aca="false">IF(SQRT($B$9)*$B30+SQRT(1-$B$9)*U30&lt;_xlfn.NORM.S.INV($B$6),1,0)</f>
        <v>0</v>
      </c>
      <c r="AQ30" s="31" t="n">
        <f aca="false">IF(SQRT($B$9)*$B30+SQRT(1-$B$9)*V30&lt;_xlfn.NORM.S.INV($B$6),1,0)</f>
        <v>0</v>
      </c>
      <c r="AR30" s="31" t="n">
        <f aca="false">IF(SQRT($B$9)*$B30+SQRT(1-$B$9)*W30&lt;_xlfn.NORM.S.INV($B$6),1,0)</f>
        <v>0</v>
      </c>
      <c r="AS30" s="31" t="n">
        <f aca="false">IF(SQRT($B$9)*$B30+SQRT(1-$B$9)*X30&lt;_xlfn.NORM.S.INV($B$6),1,0)</f>
        <v>0</v>
      </c>
      <c r="AT30" s="31" t="n">
        <f aca="false">IF(SQRT($B$9)*$B30+SQRT(1-$B$9)*Y30&lt;_xlfn.NORM.S.INV($B$6),1,0)</f>
        <v>0</v>
      </c>
      <c r="AU30" s="31" t="n">
        <f aca="false">IF(SQRT($B$9)*$B30+SQRT(1-$B$9)*Z30&lt;_xlfn.NORM.S.INV($B$6),1,0)</f>
        <v>0</v>
      </c>
      <c r="AV30" s="31" t="n">
        <f aca="false">IF(SQRT($B$9)*$B30+SQRT(1-$B$9)*AA30&lt;_xlfn.NORM.S.INV($B$6),1,0)</f>
        <v>0</v>
      </c>
      <c r="AW30" s="31" t="n">
        <f aca="false">IF(SQRT($C$9)*$B30+SQRT(1-$C$9)*AB30&lt;_xlfn.NORM.S.INV($C$6),1,0)</f>
        <v>0</v>
      </c>
      <c r="AX30" s="31" t="n">
        <f aca="false">IF(SQRT($C$9)*$B30+SQRT(1-$C$9)*AC30&lt;_xlfn.NORM.S.INV($C$6),1,0)</f>
        <v>0</v>
      </c>
      <c r="AY30" s="31" t="n">
        <f aca="false">IF(SQRT($C$9)*$B30+SQRT(1-$C$9)*AD30&lt;_xlfn.NORM.S.INV($C$6),1,0)</f>
        <v>0</v>
      </c>
      <c r="AZ30" s="31" t="n">
        <f aca="false">IF(SQRT($C$9)*$B30+SQRT(1-$C$9)*AE30&lt;_xlfn.NORM.S.INV($C$6),1,0)</f>
        <v>0</v>
      </c>
      <c r="BA30" s="31" t="n">
        <f aca="false">IF(SQRT($C$9)*$B30+SQRT(1-$C$9)*AF30&lt;_xlfn.NORM.S.INV($C$6),1,0)</f>
        <v>0</v>
      </c>
      <c r="BB30" s="31" t="n">
        <f aca="false">IF(SQRT($C$9)*$B30+SQRT(1-$C$9)*AG30&lt;_xlfn.NORM.S.INV($C$6),1,0)</f>
        <v>0</v>
      </c>
      <c r="BC30" s="31" t="n">
        <f aca="false">IF(SQRT($C$9)*$B30+SQRT(1-$C$9)*AH30&lt;_xlfn.NORM.S.INV($C$6),1,0)</f>
        <v>0</v>
      </c>
      <c r="BD30" s="31" t="n">
        <f aca="false">IF(SQRT($C$9)*$B30+SQRT(1-$C$9)*AI30&lt;_xlfn.NORM.S.INV($C$6),1,0)</f>
        <v>1</v>
      </c>
      <c r="BE30" s="31" t="n">
        <f aca="false">IF(SQRT($C$9)*$B30+SQRT(1-$C$9)*AJ30&lt;_xlfn.NORM.S.INV($C$6),1,0)</f>
        <v>0</v>
      </c>
      <c r="BF30" s="31" t="n">
        <f aca="false">IF(SQRT($C$9)*$B30+SQRT(1-$C$9)*AK30&lt;_xlfn.NORM.S.INV($C$6),1,0)</f>
        <v>0</v>
      </c>
      <c r="BG30" s="21"/>
      <c r="BH30" s="21"/>
      <c r="BI30" s="31" t="n">
        <f aca="false">$B$11*(($A$1061)*$C30/$B$12*$B$7+(1-$A$1061)*$D30/$B$12*$C$7)</f>
        <v>600</v>
      </c>
      <c r="BJ30" s="31" t="n">
        <f aca="false">$B$11*(($A$1062)*$C30/$B$12*$B$7+(1-$A$1062)*$D30/$B$12*$C$7)</f>
        <v>570</v>
      </c>
      <c r="BK30" s="31" t="n">
        <f aca="false">$B$11*(($A$1063)*$C30/$B$12*$B$7+(1-$A$1063)*$D30/$B$12*$C$7)</f>
        <v>540</v>
      </c>
      <c r="BL30" s="31" t="n">
        <f aca="false">$B$11*(($A$1064)*$C30/$B$12*$B$7+(1-$A$1064)*$D30/$B$12*$C$7)</f>
        <v>510</v>
      </c>
      <c r="BM30" s="31" t="n">
        <f aca="false">$B$11*(($A$1065)*$C30/$B$12*$B$7+(1-$A$1065)*$D30/$B$12*$C$7)</f>
        <v>480</v>
      </c>
      <c r="BN30" s="31" t="n">
        <f aca="false">$B$11*(($A$1066)*$C30/$B$12*$B$7+(1-$A$1066)*$D30/$B$12*$C$7)</f>
        <v>450</v>
      </c>
      <c r="BO30" s="31" t="n">
        <f aca="false">$B$11*(($A$1067)*$C30/$B$12*$B$7+(1-$A$1067)*$D30/$B$12*$C$7)</f>
        <v>420</v>
      </c>
      <c r="BP30" s="31" t="n">
        <f aca="false">$B$11*(($A$1068)*$C30/$B$12*$B$7+(1-$A$1068)*$D30/$B$12*$C$7)</f>
        <v>390</v>
      </c>
      <c r="BQ30" s="31" t="n">
        <f aca="false">$B$11*(($A$1069)*$C30/$B$12*$B$7+(1-$A$1069)*$D30/$B$12*$C$7)</f>
        <v>360</v>
      </c>
      <c r="BR30" s="31" t="n">
        <f aca="false">$B$11*(($A$1070)*$C30/$B$12*$B$7+(1-$A$1070)*$D30/$B$12*$C$7)</f>
        <v>330</v>
      </c>
      <c r="BS30" s="31" t="n">
        <f aca="false">$B$11*(($A$1071)*$C30/$B$12*$B$7+(1-$A$1071)*$D30/$B$12*$C$7)</f>
        <v>300</v>
      </c>
      <c r="BT30" s="31" t="n">
        <f aca="false">$B$11*(($A$1072)*$C30/$B$12*$B$7+(1-$A$1072)*$D30/$B$12*$C$7)</f>
        <v>270</v>
      </c>
      <c r="BU30" s="31" t="n">
        <f aca="false">$B$11*(($A$1073)*$C30/$B$12*$B$7+(1-$A$1073)*$D30/$B$12*$C$7)</f>
        <v>240</v>
      </c>
      <c r="BV30" s="31" t="n">
        <f aca="false">$B$11*(($A$1074)*$C30/$B$12*$B$7+(1-$A$1074)*$D30/$B$12*$C$7)</f>
        <v>210</v>
      </c>
      <c r="BW30" s="31" t="n">
        <f aca="false">$B$11*(($A$1075)*$C30/$B$12*$B$7+(1-$A$1075)*$D30/$B$12*$C$7)</f>
        <v>180</v>
      </c>
      <c r="BX30" s="31" t="n">
        <f aca="false">$B$11*(($A$1076)*$C30/$B$12*$B$7+(1-$A$1076)*$D30/$B$12*$C$7)</f>
        <v>150</v>
      </c>
      <c r="BY30" s="31" t="n">
        <f aca="false">$B$11*(($A$1077)*$C30/$B$12*$B$7+(1-$A$1077)*$D30/$B$12*$C$7)</f>
        <v>120</v>
      </c>
      <c r="BZ30" s="31" t="n">
        <f aca="false">$B$11*(($A$1078)*$C30/$B$12*$B$7+(1-$A$1078)*$D30/$B$12*$C$7)</f>
        <v>90</v>
      </c>
      <c r="CA30" s="31" t="n">
        <f aca="false">$B$11*(($A$1079)*$C30/$B$12*$B$7+(1-$A$1079)*$D30/$B$12*$C$7)</f>
        <v>60</v>
      </c>
      <c r="CB30" s="31" t="n">
        <f aca="false">$B$11*(($A$1080)*$C30/$B$12*$B$7+(1-$A$1080)*$D30/$B$12*$C$7)</f>
        <v>30</v>
      </c>
      <c r="CC30" s="31" t="n">
        <f aca="false">$B$11*(($A$1081)*$C30/$B$12*$B$7+(1-$A$1081)*$D30/$B$12*$C$7)</f>
        <v>0</v>
      </c>
      <c r="CE30" s="48" t="n">
        <f aca="false">ROUND(MIN($G$25:$G$1024)+(MAX($G$25:$G$1024)-MIN($G$25:$G$1024))*6/15,0)</f>
        <v>720</v>
      </c>
      <c r="CF30" s="9" t="n">
        <f aca="false">COUNTIFS($G$25:$G$1024,"&lt;="&amp;CE30)-COUNTIFS($G$25:$G$1024,"&lt;="&amp;CE29)</f>
        <v>3</v>
      </c>
      <c r="CG30" s="49" t="n">
        <f aca="false">IF(COUNT($G$25:$G$1024)=0,NA(),CE30)</f>
        <v>720</v>
      </c>
      <c r="CH30" s="35" t="n">
        <f aca="false">IF(COUNT($G$25:$G$1024)=0,NA(),CF30)</f>
        <v>3</v>
      </c>
    </row>
    <row r="31" customFormat="false" ht="23" hidden="false" customHeight="true" outlineLevel="0" collapsed="false">
      <c r="A31" s="1" t="n">
        <v>7</v>
      </c>
      <c r="B31" s="27" t="n">
        <v>0.0875854737715156</v>
      </c>
      <c r="C31" s="9" t="n">
        <f aca="false">SUM(AM31:AV31)</f>
        <v>0</v>
      </c>
      <c r="D31" s="9" t="n">
        <f aca="false">SUM(AW31:BF31)</f>
        <v>1</v>
      </c>
      <c r="E31" s="24" t="n">
        <f aca="false">(1-C31/$B$12)*$B$8-C31/$B$12*$B$7</f>
        <v>0.05</v>
      </c>
      <c r="F31" s="24" t="n">
        <f aca="false">(1-D31/$B$12)*$C$8-D31/$B$12*$C$7</f>
        <v>0.021</v>
      </c>
      <c r="G31" s="47" t="n">
        <f aca="false">$B$11*($B$10*C31/$B$12*$B$7+(1-$B$10)*D31/$B$12*$C$7)</f>
        <v>300</v>
      </c>
      <c r="H31" s="24" t="n">
        <f aca="false">$B$10*E31+(1-$B$10)*F31</f>
        <v>0.0355</v>
      </c>
      <c r="I31" s="1"/>
      <c r="J31" s="1"/>
      <c r="K31" s="1"/>
      <c r="L31" s="1"/>
      <c r="M31" s="1"/>
      <c r="N31" s="1"/>
      <c r="O31" s="1"/>
      <c r="P31" s="1"/>
      <c r="Q31" s="21"/>
      <c r="R31" s="27" t="n">
        <v>0.113255024583167</v>
      </c>
      <c r="S31" s="27" t="n">
        <v>-0.224649871181633</v>
      </c>
      <c r="T31" s="27" t="n">
        <v>-0.872842155361571</v>
      </c>
      <c r="U31" s="27" t="n">
        <v>-0.0172935703847874</v>
      </c>
      <c r="V31" s="27" t="n">
        <v>-0.978960714600363</v>
      </c>
      <c r="W31" s="27" t="n">
        <v>0.982968247550571</v>
      </c>
      <c r="X31" s="27" t="n">
        <v>-0.141221141597404</v>
      </c>
      <c r="Y31" s="27" t="n">
        <v>1.17769031644635</v>
      </c>
      <c r="Z31" s="27" t="n">
        <v>0.787134886377638</v>
      </c>
      <c r="AA31" s="27" t="n">
        <v>0.186519333426846</v>
      </c>
      <c r="AB31" s="27" t="n">
        <v>2.58194622649186</v>
      </c>
      <c r="AC31" s="27" t="n">
        <v>1.40830355315764</v>
      </c>
      <c r="AD31" s="27" t="n">
        <v>0.0143739716516398</v>
      </c>
      <c r="AE31" s="27" t="n">
        <v>-0.181041727053021</v>
      </c>
      <c r="AF31" s="27" t="n">
        <v>2.31789365935892</v>
      </c>
      <c r="AG31" s="27" t="n">
        <v>-0.0785082320125421</v>
      </c>
      <c r="AH31" s="27" t="n">
        <v>-0.695681906719028</v>
      </c>
      <c r="AI31" s="27" t="n">
        <v>1.13697660473031</v>
      </c>
      <c r="AJ31" s="27" t="n">
        <v>-2.40062973762616</v>
      </c>
      <c r="AK31" s="27" t="n">
        <v>-0.833531938962257</v>
      </c>
      <c r="AL31" s="21"/>
      <c r="AM31" s="31" t="n">
        <f aca="false">IF(SQRT($B$9)*$B31+SQRT(1-$B$9)*R31&lt;_xlfn.NORM.S.INV($B$6),1,0)</f>
        <v>0</v>
      </c>
      <c r="AN31" s="31" t="n">
        <f aca="false">IF(SQRT($B$9)*$B31+SQRT(1-$B$9)*S31&lt;_xlfn.NORM.S.INV($B$6),1,0)</f>
        <v>0</v>
      </c>
      <c r="AO31" s="31" t="n">
        <f aca="false">IF(SQRT($B$9)*$B31+SQRT(1-$B$9)*T31&lt;_xlfn.NORM.S.INV($B$6),1,0)</f>
        <v>0</v>
      </c>
      <c r="AP31" s="31" t="n">
        <f aca="false">IF(SQRT($B$9)*$B31+SQRT(1-$B$9)*U31&lt;_xlfn.NORM.S.INV($B$6),1,0)</f>
        <v>0</v>
      </c>
      <c r="AQ31" s="31" t="n">
        <f aca="false">IF(SQRT($B$9)*$B31+SQRT(1-$B$9)*V31&lt;_xlfn.NORM.S.INV($B$6),1,0)</f>
        <v>0</v>
      </c>
      <c r="AR31" s="31" t="n">
        <f aca="false">IF(SQRT($B$9)*$B31+SQRT(1-$B$9)*W31&lt;_xlfn.NORM.S.INV($B$6),1,0)</f>
        <v>0</v>
      </c>
      <c r="AS31" s="31" t="n">
        <f aca="false">IF(SQRT($B$9)*$B31+SQRT(1-$B$9)*X31&lt;_xlfn.NORM.S.INV($B$6),1,0)</f>
        <v>0</v>
      </c>
      <c r="AT31" s="31" t="n">
        <f aca="false">IF(SQRT($B$9)*$B31+SQRT(1-$B$9)*Y31&lt;_xlfn.NORM.S.INV($B$6),1,0)</f>
        <v>0</v>
      </c>
      <c r="AU31" s="31" t="n">
        <f aca="false">IF(SQRT($B$9)*$B31+SQRT(1-$B$9)*Z31&lt;_xlfn.NORM.S.INV($B$6),1,0)</f>
        <v>0</v>
      </c>
      <c r="AV31" s="31" t="n">
        <f aca="false">IF(SQRT($B$9)*$B31+SQRT(1-$B$9)*AA31&lt;_xlfn.NORM.S.INV($B$6),1,0)</f>
        <v>0</v>
      </c>
      <c r="AW31" s="31" t="n">
        <f aca="false">IF(SQRT($C$9)*$B31+SQRT(1-$C$9)*AB31&lt;_xlfn.NORM.S.INV($C$6),1,0)</f>
        <v>0</v>
      </c>
      <c r="AX31" s="31" t="n">
        <f aca="false">IF(SQRT($C$9)*$B31+SQRT(1-$C$9)*AC31&lt;_xlfn.NORM.S.INV($C$6),1,0)</f>
        <v>0</v>
      </c>
      <c r="AY31" s="31" t="n">
        <f aca="false">IF(SQRT($C$9)*$B31+SQRT(1-$C$9)*AD31&lt;_xlfn.NORM.S.INV($C$6),1,0)</f>
        <v>0</v>
      </c>
      <c r="AZ31" s="31" t="n">
        <f aca="false">IF(SQRT($C$9)*$B31+SQRT(1-$C$9)*AE31&lt;_xlfn.NORM.S.INV($C$6),1,0)</f>
        <v>0</v>
      </c>
      <c r="BA31" s="31" t="n">
        <f aca="false">IF(SQRT($C$9)*$B31+SQRT(1-$C$9)*AF31&lt;_xlfn.NORM.S.INV($C$6),1,0)</f>
        <v>0</v>
      </c>
      <c r="BB31" s="31" t="n">
        <f aca="false">IF(SQRT($C$9)*$B31+SQRT(1-$C$9)*AG31&lt;_xlfn.NORM.S.INV($C$6),1,0)</f>
        <v>0</v>
      </c>
      <c r="BC31" s="31" t="n">
        <f aca="false">IF(SQRT($C$9)*$B31+SQRT(1-$C$9)*AH31&lt;_xlfn.NORM.S.INV($C$6),1,0)</f>
        <v>0</v>
      </c>
      <c r="BD31" s="31" t="n">
        <f aca="false">IF(SQRT($C$9)*$B31+SQRT(1-$C$9)*AI31&lt;_xlfn.NORM.S.INV($C$6),1,0)</f>
        <v>0</v>
      </c>
      <c r="BE31" s="31" t="n">
        <f aca="false">IF(SQRT($C$9)*$B31+SQRT(1-$C$9)*AJ31&lt;_xlfn.NORM.S.INV($C$6),1,0)</f>
        <v>1</v>
      </c>
      <c r="BF31" s="31" t="n">
        <f aca="false">IF(SQRT($C$9)*$B31+SQRT(1-$C$9)*AK31&lt;_xlfn.NORM.S.INV($C$6),1,0)</f>
        <v>0</v>
      </c>
      <c r="BG31" s="21"/>
      <c r="BH31" s="21"/>
      <c r="BI31" s="31" t="n">
        <f aca="false">$B$11*(($A$1061)*$C31/$B$12*$B$7+(1-$A$1061)*$D31/$B$12*$C$7)</f>
        <v>600</v>
      </c>
      <c r="BJ31" s="31" t="n">
        <f aca="false">$B$11*(($A$1062)*$C31/$B$12*$B$7+(1-$A$1062)*$D31/$B$12*$C$7)</f>
        <v>570</v>
      </c>
      <c r="BK31" s="31" t="n">
        <f aca="false">$B$11*(($A$1063)*$C31/$B$12*$B$7+(1-$A$1063)*$D31/$B$12*$C$7)</f>
        <v>540</v>
      </c>
      <c r="BL31" s="31" t="n">
        <f aca="false">$B$11*(($A$1064)*$C31/$B$12*$B$7+(1-$A$1064)*$D31/$B$12*$C$7)</f>
        <v>510</v>
      </c>
      <c r="BM31" s="31" t="n">
        <f aca="false">$B$11*(($A$1065)*$C31/$B$12*$B$7+(1-$A$1065)*$D31/$B$12*$C$7)</f>
        <v>480</v>
      </c>
      <c r="BN31" s="31" t="n">
        <f aca="false">$B$11*(($A$1066)*$C31/$B$12*$B$7+(1-$A$1066)*$D31/$B$12*$C$7)</f>
        <v>450</v>
      </c>
      <c r="BO31" s="31" t="n">
        <f aca="false">$B$11*(($A$1067)*$C31/$B$12*$B$7+(1-$A$1067)*$D31/$B$12*$C$7)</f>
        <v>420</v>
      </c>
      <c r="BP31" s="31" t="n">
        <f aca="false">$B$11*(($A$1068)*$C31/$B$12*$B$7+(1-$A$1068)*$D31/$B$12*$C$7)</f>
        <v>390</v>
      </c>
      <c r="BQ31" s="31" t="n">
        <f aca="false">$B$11*(($A$1069)*$C31/$B$12*$B$7+(1-$A$1069)*$D31/$B$12*$C$7)</f>
        <v>360</v>
      </c>
      <c r="BR31" s="31" t="n">
        <f aca="false">$B$11*(($A$1070)*$C31/$B$12*$B$7+(1-$A$1070)*$D31/$B$12*$C$7)</f>
        <v>330</v>
      </c>
      <c r="BS31" s="31" t="n">
        <f aca="false">$B$11*(($A$1071)*$C31/$B$12*$B$7+(1-$A$1071)*$D31/$B$12*$C$7)</f>
        <v>300</v>
      </c>
      <c r="BT31" s="31" t="n">
        <f aca="false">$B$11*(($A$1072)*$C31/$B$12*$B$7+(1-$A$1072)*$D31/$B$12*$C$7)</f>
        <v>270</v>
      </c>
      <c r="BU31" s="31" t="n">
        <f aca="false">$B$11*(($A$1073)*$C31/$B$12*$B$7+(1-$A$1073)*$D31/$B$12*$C$7)</f>
        <v>240</v>
      </c>
      <c r="BV31" s="31" t="n">
        <f aca="false">$B$11*(($A$1074)*$C31/$B$12*$B$7+(1-$A$1074)*$D31/$B$12*$C$7)</f>
        <v>210</v>
      </c>
      <c r="BW31" s="31" t="n">
        <f aca="false">$B$11*(($A$1075)*$C31/$B$12*$B$7+(1-$A$1075)*$D31/$B$12*$C$7)</f>
        <v>180</v>
      </c>
      <c r="BX31" s="31" t="n">
        <f aca="false">$B$11*(($A$1076)*$C31/$B$12*$B$7+(1-$A$1076)*$D31/$B$12*$C$7)</f>
        <v>150</v>
      </c>
      <c r="BY31" s="31" t="n">
        <f aca="false">$B$11*(($A$1077)*$C31/$B$12*$B$7+(1-$A$1077)*$D31/$B$12*$C$7)</f>
        <v>120</v>
      </c>
      <c r="BZ31" s="31" t="n">
        <f aca="false">$B$11*(($A$1078)*$C31/$B$12*$B$7+(1-$A$1078)*$D31/$B$12*$C$7)</f>
        <v>90</v>
      </c>
      <c r="CA31" s="31" t="n">
        <f aca="false">$B$11*(($A$1079)*$C31/$B$12*$B$7+(1-$A$1079)*$D31/$B$12*$C$7)</f>
        <v>60</v>
      </c>
      <c r="CB31" s="31" t="n">
        <f aca="false">$B$11*(($A$1080)*$C31/$B$12*$B$7+(1-$A$1080)*$D31/$B$12*$C$7)</f>
        <v>30</v>
      </c>
      <c r="CC31" s="31" t="n">
        <f aca="false">$B$11*(($A$1081)*$C31/$B$12*$B$7+(1-$A$1081)*$D31/$B$12*$C$7)</f>
        <v>0</v>
      </c>
      <c r="CE31" s="48" t="n">
        <f aca="false">ROUND(MIN($G$25:$G$1024)+(MAX($G$25:$G$1024)-MIN($G$25:$G$1024))*7/15,0)</f>
        <v>840</v>
      </c>
      <c r="CF31" s="9" t="n">
        <f aca="false">COUNTIFS($G$25:$G$1024,"&lt;="&amp;CE31)-COUNTIFS($G$25:$G$1024,"&lt;="&amp;CE30)</f>
        <v>10</v>
      </c>
      <c r="CG31" s="49" t="n">
        <f aca="false">IF(COUNT($G$25:$G$1024)=0,NA(),CE31)</f>
        <v>840</v>
      </c>
      <c r="CH31" s="35" t="n">
        <f aca="false">IF(COUNT($G$25:$G$1024)=0,NA(),CF31)</f>
        <v>10</v>
      </c>
    </row>
    <row r="32" customFormat="false" ht="23" hidden="false" customHeight="true" outlineLevel="0" collapsed="false">
      <c r="A32" s="1" t="n">
        <v>8</v>
      </c>
      <c r="B32" s="27" t="n">
        <v>-0.522988608655121</v>
      </c>
      <c r="C32" s="9" t="n">
        <f aca="false">SUM(AM32:AV32)</f>
        <v>0</v>
      </c>
      <c r="D32" s="9" t="n">
        <f aca="false">SUM(AW32:BF32)</f>
        <v>0</v>
      </c>
      <c r="E32" s="24" t="n">
        <f aca="false">(1-C32/$B$12)*$B$8-C32/$B$12*$B$7</f>
        <v>0.05</v>
      </c>
      <c r="F32" s="24" t="n">
        <f aca="false">(1-D32/$B$12)*$C$8-D32/$B$12*$C$7</f>
        <v>0.09</v>
      </c>
      <c r="G32" s="47" t="n">
        <f aca="false">$B$11*($B$10*C32/$B$12*$B$7+(1-$B$10)*D32/$B$12*$C$7)</f>
        <v>0</v>
      </c>
      <c r="H32" s="24" t="n">
        <f aca="false">$B$10*E32+(1-$B$10)*F32</f>
        <v>0.07</v>
      </c>
      <c r="I32" s="1"/>
      <c r="J32" s="1"/>
      <c r="K32" s="1"/>
      <c r="L32" s="1"/>
      <c r="M32" s="1"/>
      <c r="N32" s="1"/>
      <c r="O32" s="1"/>
      <c r="P32" s="1"/>
      <c r="Q32" s="21"/>
      <c r="R32" s="27" t="n">
        <v>0.874966548174977</v>
      </c>
      <c r="S32" s="27" t="n">
        <v>-0.109816372925839</v>
      </c>
      <c r="T32" s="27" t="n">
        <v>0.854992520799388</v>
      </c>
      <c r="U32" s="27" t="n">
        <v>0.888514249196883</v>
      </c>
      <c r="V32" s="27" t="n">
        <v>0.197011954571547</v>
      </c>
      <c r="W32" s="27" t="n">
        <v>-1.48152804984073</v>
      </c>
      <c r="X32" s="27" t="n">
        <v>-1.76515420328955</v>
      </c>
      <c r="Y32" s="27" t="n">
        <v>-1.10888611614271</v>
      </c>
      <c r="Z32" s="27" t="n">
        <v>-0.415024695609371</v>
      </c>
      <c r="AA32" s="27" t="n">
        <v>-0.0979378965011104</v>
      </c>
      <c r="AB32" s="27" t="n">
        <v>0.284047233494464</v>
      </c>
      <c r="AC32" s="27" t="n">
        <v>-0.643710728242758</v>
      </c>
      <c r="AD32" s="27" t="n">
        <v>0.468208906730173</v>
      </c>
      <c r="AE32" s="27" t="n">
        <v>-0.498413218799085</v>
      </c>
      <c r="AF32" s="27" t="n">
        <v>-0.713990372187959</v>
      </c>
      <c r="AG32" s="27" t="n">
        <v>-1.2608125289609</v>
      </c>
      <c r="AH32" s="27" t="n">
        <v>-0.271776391023546</v>
      </c>
      <c r="AI32" s="27" t="n">
        <v>-0.108988954028895</v>
      </c>
      <c r="AJ32" s="27" t="n">
        <v>-1.19095817156122</v>
      </c>
      <c r="AK32" s="27" t="n">
        <v>1.2769702053721</v>
      </c>
      <c r="AL32" s="21"/>
      <c r="AM32" s="31" t="n">
        <f aca="false">IF(SQRT($B$9)*$B32+SQRT(1-$B$9)*R32&lt;_xlfn.NORM.S.INV($B$6),1,0)</f>
        <v>0</v>
      </c>
      <c r="AN32" s="31" t="n">
        <f aca="false">IF(SQRT($B$9)*$B32+SQRT(1-$B$9)*S32&lt;_xlfn.NORM.S.INV($B$6),1,0)</f>
        <v>0</v>
      </c>
      <c r="AO32" s="31" t="n">
        <f aca="false">IF(SQRT($B$9)*$B32+SQRT(1-$B$9)*T32&lt;_xlfn.NORM.S.INV($B$6),1,0)</f>
        <v>0</v>
      </c>
      <c r="AP32" s="31" t="n">
        <f aca="false">IF(SQRT($B$9)*$B32+SQRT(1-$B$9)*U32&lt;_xlfn.NORM.S.INV($B$6),1,0)</f>
        <v>0</v>
      </c>
      <c r="AQ32" s="31" t="n">
        <f aca="false">IF(SQRT($B$9)*$B32+SQRT(1-$B$9)*V32&lt;_xlfn.NORM.S.INV($B$6),1,0)</f>
        <v>0</v>
      </c>
      <c r="AR32" s="31" t="n">
        <f aca="false">IF(SQRT($B$9)*$B32+SQRT(1-$B$9)*W32&lt;_xlfn.NORM.S.INV($B$6),1,0)</f>
        <v>0</v>
      </c>
      <c r="AS32" s="31" t="n">
        <f aca="false">IF(SQRT($B$9)*$B32+SQRT(1-$B$9)*X32&lt;_xlfn.NORM.S.INV($B$6),1,0)</f>
        <v>0</v>
      </c>
      <c r="AT32" s="31" t="n">
        <f aca="false">IF(SQRT($B$9)*$B32+SQRT(1-$B$9)*Y32&lt;_xlfn.NORM.S.INV($B$6),1,0)</f>
        <v>0</v>
      </c>
      <c r="AU32" s="31" t="n">
        <f aca="false">IF(SQRT($B$9)*$B32+SQRT(1-$B$9)*Z32&lt;_xlfn.NORM.S.INV($B$6),1,0)</f>
        <v>0</v>
      </c>
      <c r="AV32" s="31" t="n">
        <f aca="false">IF(SQRT($B$9)*$B32+SQRT(1-$B$9)*AA32&lt;_xlfn.NORM.S.INV($B$6),1,0)</f>
        <v>0</v>
      </c>
      <c r="AW32" s="31" t="n">
        <f aca="false">IF(SQRT($C$9)*$B32+SQRT(1-$C$9)*AB32&lt;_xlfn.NORM.S.INV($C$6),1,0)</f>
        <v>0</v>
      </c>
      <c r="AX32" s="31" t="n">
        <f aca="false">IF(SQRT($C$9)*$B32+SQRT(1-$C$9)*AC32&lt;_xlfn.NORM.S.INV($C$6),1,0)</f>
        <v>0</v>
      </c>
      <c r="AY32" s="31" t="n">
        <f aca="false">IF(SQRT($C$9)*$B32+SQRT(1-$C$9)*AD32&lt;_xlfn.NORM.S.INV($C$6),1,0)</f>
        <v>0</v>
      </c>
      <c r="AZ32" s="31" t="n">
        <f aca="false">IF(SQRT($C$9)*$B32+SQRT(1-$C$9)*AE32&lt;_xlfn.NORM.S.INV($C$6),1,0)</f>
        <v>0</v>
      </c>
      <c r="BA32" s="31" t="n">
        <f aca="false">IF(SQRT($C$9)*$B32+SQRT(1-$C$9)*AF32&lt;_xlfn.NORM.S.INV($C$6),1,0)</f>
        <v>0</v>
      </c>
      <c r="BB32" s="31" t="n">
        <f aca="false">IF(SQRT($C$9)*$B32+SQRT(1-$C$9)*AG32&lt;_xlfn.NORM.S.INV($C$6),1,0)</f>
        <v>0</v>
      </c>
      <c r="BC32" s="31" t="n">
        <f aca="false">IF(SQRT($C$9)*$B32+SQRT(1-$C$9)*AH32&lt;_xlfn.NORM.S.INV($C$6),1,0)</f>
        <v>0</v>
      </c>
      <c r="BD32" s="31" t="n">
        <f aca="false">IF(SQRT($C$9)*$B32+SQRT(1-$C$9)*AI32&lt;_xlfn.NORM.S.INV($C$6),1,0)</f>
        <v>0</v>
      </c>
      <c r="BE32" s="31" t="n">
        <f aca="false">IF(SQRT($C$9)*$B32+SQRT(1-$C$9)*AJ32&lt;_xlfn.NORM.S.INV($C$6),1,0)</f>
        <v>0</v>
      </c>
      <c r="BF32" s="31" t="n">
        <f aca="false">IF(SQRT($C$9)*$B32+SQRT(1-$C$9)*AK32&lt;_xlfn.NORM.S.INV($C$6),1,0)</f>
        <v>0</v>
      </c>
      <c r="BG32" s="21"/>
      <c r="BH32" s="21"/>
      <c r="BI32" s="31" t="n">
        <f aca="false">$B$11*(($A$1061)*$C32/$B$12*$B$7+(1-$A$1061)*$D32/$B$12*$C$7)</f>
        <v>0</v>
      </c>
      <c r="BJ32" s="31" t="n">
        <f aca="false">$B$11*(($A$1062)*$C32/$B$12*$B$7+(1-$A$1062)*$D32/$B$12*$C$7)</f>
        <v>0</v>
      </c>
      <c r="BK32" s="31" t="n">
        <f aca="false">$B$11*(($A$1063)*$C32/$B$12*$B$7+(1-$A$1063)*$D32/$B$12*$C$7)</f>
        <v>0</v>
      </c>
      <c r="BL32" s="31" t="n">
        <f aca="false">$B$11*(($A$1064)*$C32/$B$12*$B$7+(1-$A$1064)*$D32/$B$12*$C$7)</f>
        <v>0</v>
      </c>
      <c r="BM32" s="31" t="n">
        <f aca="false">$B$11*(($A$1065)*$C32/$B$12*$B$7+(1-$A$1065)*$D32/$B$12*$C$7)</f>
        <v>0</v>
      </c>
      <c r="BN32" s="31" t="n">
        <f aca="false">$B$11*(($A$1066)*$C32/$B$12*$B$7+(1-$A$1066)*$D32/$B$12*$C$7)</f>
        <v>0</v>
      </c>
      <c r="BO32" s="31" t="n">
        <f aca="false">$B$11*(($A$1067)*$C32/$B$12*$B$7+(1-$A$1067)*$D32/$B$12*$C$7)</f>
        <v>0</v>
      </c>
      <c r="BP32" s="31" t="n">
        <f aca="false">$B$11*(($A$1068)*$C32/$B$12*$B$7+(1-$A$1068)*$D32/$B$12*$C$7)</f>
        <v>0</v>
      </c>
      <c r="BQ32" s="31" t="n">
        <f aca="false">$B$11*(($A$1069)*$C32/$B$12*$B$7+(1-$A$1069)*$D32/$B$12*$C$7)</f>
        <v>0</v>
      </c>
      <c r="BR32" s="31" t="n">
        <f aca="false">$B$11*(($A$1070)*$C32/$B$12*$B$7+(1-$A$1070)*$D32/$B$12*$C$7)</f>
        <v>0</v>
      </c>
      <c r="BS32" s="31" t="n">
        <f aca="false">$B$11*(($A$1071)*$C32/$B$12*$B$7+(1-$A$1071)*$D32/$B$12*$C$7)</f>
        <v>0</v>
      </c>
      <c r="BT32" s="31" t="n">
        <f aca="false">$B$11*(($A$1072)*$C32/$B$12*$B$7+(1-$A$1072)*$D32/$B$12*$C$7)</f>
        <v>0</v>
      </c>
      <c r="BU32" s="31" t="n">
        <f aca="false">$B$11*(($A$1073)*$C32/$B$12*$B$7+(1-$A$1073)*$D32/$B$12*$C$7)</f>
        <v>0</v>
      </c>
      <c r="BV32" s="31" t="n">
        <f aca="false">$B$11*(($A$1074)*$C32/$B$12*$B$7+(1-$A$1074)*$D32/$B$12*$C$7)</f>
        <v>0</v>
      </c>
      <c r="BW32" s="31" t="n">
        <f aca="false">$B$11*(($A$1075)*$C32/$B$12*$B$7+(1-$A$1075)*$D32/$B$12*$C$7)</f>
        <v>0</v>
      </c>
      <c r="BX32" s="31" t="n">
        <f aca="false">$B$11*(($A$1076)*$C32/$B$12*$B$7+(1-$A$1076)*$D32/$B$12*$C$7)</f>
        <v>0</v>
      </c>
      <c r="BY32" s="31" t="n">
        <f aca="false">$B$11*(($A$1077)*$C32/$B$12*$B$7+(1-$A$1077)*$D32/$B$12*$C$7)</f>
        <v>0</v>
      </c>
      <c r="BZ32" s="31" t="n">
        <f aca="false">$B$11*(($A$1078)*$C32/$B$12*$B$7+(1-$A$1078)*$D32/$B$12*$C$7)</f>
        <v>0</v>
      </c>
      <c r="CA32" s="31" t="n">
        <f aca="false">$B$11*(($A$1079)*$C32/$B$12*$B$7+(1-$A$1079)*$D32/$B$12*$C$7)</f>
        <v>0</v>
      </c>
      <c r="CB32" s="31" t="n">
        <f aca="false">$B$11*(($A$1080)*$C32/$B$12*$B$7+(1-$A$1080)*$D32/$B$12*$C$7)</f>
        <v>0</v>
      </c>
      <c r="CC32" s="31" t="n">
        <f aca="false">$B$11*(($A$1081)*$C32/$B$12*$B$7+(1-$A$1081)*$D32/$B$12*$C$7)</f>
        <v>0</v>
      </c>
      <c r="CE32" s="48" t="n">
        <f aca="false">ROUND(MIN($G$25:$G$1024)+(MAX($G$25:$G$1024)-MIN($G$25:$G$1024))*8/15,0)</f>
        <v>960</v>
      </c>
      <c r="CF32" s="9" t="n">
        <f aca="false">COUNTIFS($G$25:$G$1024,"&lt;="&amp;CE32)-COUNTIFS($G$25:$G$1024,"&lt;="&amp;CE31)</f>
        <v>28</v>
      </c>
      <c r="CG32" s="49" t="n">
        <f aca="false">IF(COUNT($G$25:$G$1024)=0,NA(),CE32)</f>
        <v>960</v>
      </c>
      <c r="CH32" s="35" t="n">
        <f aca="false">IF(COUNT($G$25:$G$1024)=0,NA(),CF32)</f>
        <v>28</v>
      </c>
    </row>
    <row r="33" customFormat="false" ht="23" hidden="false" customHeight="true" outlineLevel="0" collapsed="false">
      <c r="A33" s="1" t="n">
        <v>9</v>
      </c>
      <c r="B33" s="27" t="n">
        <v>-0.495852910613873</v>
      </c>
      <c r="C33" s="9" t="n">
        <f aca="false">SUM(AM33:AV33)</f>
        <v>0</v>
      </c>
      <c r="D33" s="9" t="n">
        <f aca="false">SUM(AW33:BF33)</f>
        <v>1</v>
      </c>
      <c r="E33" s="24" t="n">
        <f aca="false">(1-C33/$B$12)*$B$8-C33/$B$12*$B$7</f>
        <v>0.05</v>
      </c>
      <c r="F33" s="24" t="n">
        <f aca="false">(1-D33/$B$12)*$C$8-D33/$B$12*$C$7</f>
        <v>0.021</v>
      </c>
      <c r="G33" s="47" t="n">
        <f aca="false">$B$11*($B$10*C33/$B$12*$B$7+(1-$B$10)*D33/$B$12*$C$7)</f>
        <v>300</v>
      </c>
      <c r="H33" s="24" t="n">
        <f aca="false">$B$10*E33+(1-$B$10)*F33</f>
        <v>0.0355</v>
      </c>
      <c r="I33" s="1"/>
      <c r="J33" s="1"/>
      <c r="K33" s="1"/>
      <c r="L33" s="1"/>
      <c r="M33" s="1"/>
      <c r="N33" s="1"/>
      <c r="O33" s="1"/>
      <c r="P33" s="1"/>
      <c r="Q33" s="21"/>
      <c r="R33" s="27" t="n">
        <v>-0.627226055996425</v>
      </c>
      <c r="S33" s="27" t="n">
        <v>-0.21971031765039</v>
      </c>
      <c r="T33" s="27" t="n">
        <v>-0.326962139613737</v>
      </c>
      <c r="U33" s="27" t="n">
        <v>1.0448730998137</v>
      </c>
      <c r="V33" s="27" t="n">
        <v>0.079532118236933</v>
      </c>
      <c r="W33" s="27" t="n">
        <v>-0.426940810419917</v>
      </c>
      <c r="X33" s="27" t="n">
        <v>0.601217687153114</v>
      </c>
      <c r="Y33" s="27" t="n">
        <v>0.639016933837104</v>
      </c>
      <c r="Z33" s="27" t="n">
        <v>-1.14070741167063</v>
      </c>
      <c r="AA33" s="27" t="n">
        <v>2.07731312418455</v>
      </c>
      <c r="AB33" s="27" t="n">
        <v>0.177754024761729</v>
      </c>
      <c r="AC33" s="27" t="n">
        <v>-0.107012748076006</v>
      </c>
      <c r="AD33" s="27" t="n">
        <v>0.420954128174434</v>
      </c>
      <c r="AE33" s="27" t="n">
        <v>-1.69647322871587</v>
      </c>
      <c r="AF33" s="27" t="n">
        <v>-0.372454660057185</v>
      </c>
      <c r="AG33" s="27" t="n">
        <v>0.481828457700751</v>
      </c>
      <c r="AH33" s="27" t="n">
        <v>-0.380578433136774</v>
      </c>
      <c r="AI33" s="27" t="n">
        <v>1.19000431134233</v>
      </c>
      <c r="AJ33" s="27" t="n">
        <v>-0.745697395195916</v>
      </c>
      <c r="AK33" s="27" t="n">
        <v>0.0651724683454181</v>
      </c>
      <c r="AL33" s="21"/>
      <c r="AM33" s="31" t="n">
        <f aca="false">IF(SQRT($B$9)*$B33+SQRT(1-$B$9)*R33&lt;_xlfn.NORM.S.INV($B$6),1,0)</f>
        <v>0</v>
      </c>
      <c r="AN33" s="31" t="n">
        <f aca="false">IF(SQRT($B$9)*$B33+SQRT(1-$B$9)*S33&lt;_xlfn.NORM.S.INV($B$6),1,0)</f>
        <v>0</v>
      </c>
      <c r="AO33" s="31" t="n">
        <f aca="false">IF(SQRT($B$9)*$B33+SQRT(1-$B$9)*T33&lt;_xlfn.NORM.S.INV($B$6),1,0)</f>
        <v>0</v>
      </c>
      <c r="AP33" s="31" t="n">
        <f aca="false">IF(SQRT($B$9)*$B33+SQRT(1-$B$9)*U33&lt;_xlfn.NORM.S.INV($B$6),1,0)</f>
        <v>0</v>
      </c>
      <c r="AQ33" s="31" t="n">
        <f aca="false">IF(SQRT($B$9)*$B33+SQRT(1-$B$9)*V33&lt;_xlfn.NORM.S.INV($B$6),1,0)</f>
        <v>0</v>
      </c>
      <c r="AR33" s="31" t="n">
        <f aca="false">IF(SQRT($B$9)*$B33+SQRT(1-$B$9)*W33&lt;_xlfn.NORM.S.INV($B$6),1,0)</f>
        <v>0</v>
      </c>
      <c r="AS33" s="31" t="n">
        <f aca="false">IF(SQRT($B$9)*$B33+SQRT(1-$B$9)*X33&lt;_xlfn.NORM.S.INV($B$6),1,0)</f>
        <v>0</v>
      </c>
      <c r="AT33" s="31" t="n">
        <f aca="false">IF(SQRT($B$9)*$B33+SQRT(1-$B$9)*Y33&lt;_xlfn.NORM.S.INV($B$6),1,0)</f>
        <v>0</v>
      </c>
      <c r="AU33" s="31" t="n">
        <f aca="false">IF(SQRT($B$9)*$B33+SQRT(1-$B$9)*Z33&lt;_xlfn.NORM.S.INV($B$6),1,0)</f>
        <v>0</v>
      </c>
      <c r="AV33" s="31" t="n">
        <f aca="false">IF(SQRT($B$9)*$B33+SQRT(1-$B$9)*AA33&lt;_xlfn.NORM.S.INV($B$6),1,0)</f>
        <v>0</v>
      </c>
      <c r="AW33" s="31" t="n">
        <f aca="false">IF(SQRT($C$9)*$B33+SQRT(1-$C$9)*AB33&lt;_xlfn.NORM.S.INV($C$6),1,0)</f>
        <v>0</v>
      </c>
      <c r="AX33" s="31" t="n">
        <f aca="false">IF(SQRT($C$9)*$B33+SQRT(1-$C$9)*AC33&lt;_xlfn.NORM.S.INV($C$6),1,0)</f>
        <v>0</v>
      </c>
      <c r="AY33" s="31" t="n">
        <f aca="false">IF(SQRT($C$9)*$B33+SQRT(1-$C$9)*AD33&lt;_xlfn.NORM.S.INV($C$6),1,0)</f>
        <v>0</v>
      </c>
      <c r="AZ33" s="31" t="n">
        <f aca="false">IF(SQRT($C$9)*$B33+SQRT(1-$C$9)*AE33&lt;_xlfn.NORM.S.INV($C$6),1,0)</f>
        <v>1</v>
      </c>
      <c r="BA33" s="31" t="n">
        <f aca="false">IF(SQRT($C$9)*$B33+SQRT(1-$C$9)*AF33&lt;_xlfn.NORM.S.INV($C$6),1,0)</f>
        <v>0</v>
      </c>
      <c r="BB33" s="31" t="n">
        <f aca="false">IF(SQRT($C$9)*$B33+SQRT(1-$C$9)*AG33&lt;_xlfn.NORM.S.INV($C$6),1,0)</f>
        <v>0</v>
      </c>
      <c r="BC33" s="31" t="n">
        <f aca="false">IF(SQRT($C$9)*$B33+SQRT(1-$C$9)*AH33&lt;_xlfn.NORM.S.INV($C$6),1,0)</f>
        <v>0</v>
      </c>
      <c r="BD33" s="31" t="n">
        <f aca="false">IF(SQRT($C$9)*$B33+SQRT(1-$C$9)*AI33&lt;_xlfn.NORM.S.INV($C$6),1,0)</f>
        <v>0</v>
      </c>
      <c r="BE33" s="31" t="n">
        <f aca="false">IF(SQRT($C$9)*$B33+SQRT(1-$C$9)*AJ33&lt;_xlfn.NORM.S.INV($C$6),1,0)</f>
        <v>0</v>
      </c>
      <c r="BF33" s="31" t="n">
        <f aca="false">IF(SQRT($C$9)*$B33+SQRT(1-$C$9)*AK33&lt;_xlfn.NORM.S.INV($C$6),1,0)</f>
        <v>0</v>
      </c>
      <c r="BG33" s="21"/>
      <c r="BH33" s="21"/>
      <c r="BI33" s="31" t="n">
        <f aca="false">$B$11*(($A$1061)*$C33/$B$12*$B$7+(1-$A$1061)*$D33/$B$12*$C$7)</f>
        <v>600</v>
      </c>
      <c r="BJ33" s="31" t="n">
        <f aca="false">$B$11*(($A$1062)*$C33/$B$12*$B$7+(1-$A$1062)*$D33/$B$12*$C$7)</f>
        <v>570</v>
      </c>
      <c r="BK33" s="31" t="n">
        <f aca="false">$B$11*(($A$1063)*$C33/$B$12*$B$7+(1-$A$1063)*$D33/$B$12*$C$7)</f>
        <v>540</v>
      </c>
      <c r="BL33" s="31" t="n">
        <f aca="false">$B$11*(($A$1064)*$C33/$B$12*$B$7+(1-$A$1064)*$D33/$B$12*$C$7)</f>
        <v>510</v>
      </c>
      <c r="BM33" s="31" t="n">
        <f aca="false">$B$11*(($A$1065)*$C33/$B$12*$B$7+(1-$A$1065)*$D33/$B$12*$C$7)</f>
        <v>480</v>
      </c>
      <c r="BN33" s="31" t="n">
        <f aca="false">$B$11*(($A$1066)*$C33/$B$12*$B$7+(1-$A$1066)*$D33/$B$12*$C$7)</f>
        <v>450</v>
      </c>
      <c r="BO33" s="31" t="n">
        <f aca="false">$B$11*(($A$1067)*$C33/$B$12*$B$7+(1-$A$1067)*$D33/$B$12*$C$7)</f>
        <v>420</v>
      </c>
      <c r="BP33" s="31" t="n">
        <f aca="false">$B$11*(($A$1068)*$C33/$B$12*$B$7+(1-$A$1068)*$D33/$B$12*$C$7)</f>
        <v>390</v>
      </c>
      <c r="BQ33" s="31" t="n">
        <f aca="false">$B$11*(($A$1069)*$C33/$B$12*$B$7+(1-$A$1069)*$D33/$B$12*$C$7)</f>
        <v>360</v>
      </c>
      <c r="BR33" s="31" t="n">
        <f aca="false">$B$11*(($A$1070)*$C33/$B$12*$B$7+(1-$A$1070)*$D33/$B$12*$C$7)</f>
        <v>330</v>
      </c>
      <c r="BS33" s="31" t="n">
        <f aca="false">$B$11*(($A$1071)*$C33/$B$12*$B$7+(1-$A$1071)*$D33/$B$12*$C$7)</f>
        <v>300</v>
      </c>
      <c r="BT33" s="31" t="n">
        <f aca="false">$B$11*(($A$1072)*$C33/$B$12*$B$7+(1-$A$1072)*$D33/$B$12*$C$7)</f>
        <v>270</v>
      </c>
      <c r="BU33" s="31" t="n">
        <f aca="false">$B$11*(($A$1073)*$C33/$B$12*$B$7+(1-$A$1073)*$D33/$B$12*$C$7)</f>
        <v>240</v>
      </c>
      <c r="BV33" s="31" t="n">
        <f aca="false">$B$11*(($A$1074)*$C33/$B$12*$B$7+(1-$A$1074)*$D33/$B$12*$C$7)</f>
        <v>210</v>
      </c>
      <c r="BW33" s="31" t="n">
        <f aca="false">$B$11*(($A$1075)*$C33/$B$12*$B$7+(1-$A$1075)*$D33/$B$12*$C$7)</f>
        <v>180</v>
      </c>
      <c r="BX33" s="31" t="n">
        <f aca="false">$B$11*(($A$1076)*$C33/$B$12*$B$7+(1-$A$1076)*$D33/$B$12*$C$7)</f>
        <v>150</v>
      </c>
      <c r="BY33" s="31" t="n">
        <f aca="false">$B$11*(($A$1077)*$C33/$B$12*$B$7+(1-$A$1077)*$D33/$B$12*$C$7)</f>
        <v>120</v>
      </c>
      <c r="BZ33" s="31" t="n">
        <f aca="false">$B$11*(($A$1078)*$C33/$B$12*$B$7+(1-$A$1078)*$D33/$B$12*$C$7)</f>
        <v>90</v>
      </c>
      <c r="CA33" s="31" t="n">
        <f aca="false">$B$11*(($A$1079)*$C33/$B$12*$B$7+(1-$A$1079)*$D33/$B$12*$C$7)</f>
        <v>60</v>
      </c>
      <c r="CB33" s="31" t="n">
        <f aca="false">$B$11*(($A$1080)*$C33/$B$12*$B$7+(1-$A$1080)*$D33/$B$12*$C$7)</f>
        <v>30</v>
      </c>
      <c r="CC33" s="31" t="n">
        <f aca="false">$B$11*(($A$1081)*$C33/$B$12*$B$7+(1-$A$1081)*$D33/$B$12*$C$7)</f>
        <v>0</v>
      </c>
      <c r="CE33" s="48" t="n">
        <f aca="false">ROUND(MIN($G$25:$G$1024)+(MAX($G$25:$G$1024)-MIN($G$25:$G$1024))*9/15,0)</f>
        <v>1080</v>
      </c>
      <c r="CF33" s="9" t="n">
        <f aca="false">COUNTIFS($G$25:$G$1024,"&lt;="&amp;CE33)-COUNTIFS($G$25:$G$1024,"&lt;="&amp;CE32)</f>
        <v>2</v>
      </c>
      <c r="CG33" s="49" t="n">
        <f aca="false">IF(COUNT($G$25:$G$1024)=0,NA(),CE33)</f>
        <v>1080</v>
      </c>
      <c r="CH33" s="35" t="n">
        <f aca="false">IF(COUNT($G$25:$G$1024)=0,NA(),CF33)</f>
        <v>2</v>
      </c>
    </row>
    <row r="34" customFormat="false" ht="23" hidden="false" customHeight="true" outlineLevel="0" collapsed="false">
      <c r="A34" s="1" t="n">
        <v>10</v>
      </c>
      <c r="B34" s="27" t="n">
        <v>-0.641446259085976</v>
      </c>
      <c r="C34" s="9" t="n">
        <f aca="false">SUM(AM34:AV34)</f>
        <v>0</v>
      </c>
      <c r="D34" s="9" t="n">
        <f aca="false">SUM(AW34:BF34)</f>
        <v>1</v>
      </c>
      <c r="E34" s="24" t="n">
        <f aca="false">(1-C34/$B$12)*$B$8-C34/$B$12*$B$7</f>
        <v>0.05</v>
      </c>
      <c r="F34" s="24" t="n">
        <f aca="false">(1-D34/$B$12)*$C$8-D34/$B$12*$C$7</f>
        <v>0.021</v>
      </c>
      <c r="G34" s="47" t="n">
        <f aca="false">$B$11*($B$10*C34/$B$12*$B$7+(1-$B$10)*D34/$B$12*$C$7)</f>
        <v>300</v>
      </c>
      <c r="H34" s="24" t="n">
        <f aca="false">$B$10*E34+(1-$B$10)*F34</f>
        <v>0.0355</v>
      </c>
      <c r="I34" s="1"/>
      <c r="J34" s="1"/>
      <c r="K34" s="1"/>
      <c r="L34" s="1"/>
      <c r="M34" s="1"/>
      <c r="N34" s="1"/>
      <c r="O34" s="1"/>
      <c r="P34" s="1"/>
      <c r="Q34" s="21"/>
      <c r="R34" s="27" t="n">
        <v>-1.2552619864658</v>
      </c>
      <c r="S34" s="27" t="n">
        <v>1.25921329951569</v>
      </c>
      <c r="T34" s="27" t="n">
        <v>1.17263408159786</v>
      </c>
      <c r="U34" s="27" t="n">
        <v>1.67851047475637</v>
      </c>
      <c r="V34" s="27" t="n">
        <v>-0.0499974236308522</v>
      </c>
      <c r="W34" s="27" t="n">
        <v>-0.652961642201578</v>
      </c>
      <c r="X34" s="27" t="n">
        <v>-0.442223105076003</v>
      </c>
      <c r="Y34" s="27" t="n">
        <v>-0.530133463979547</v>
      </c>
      <c r="Z34" s="27" t="n">
        <v>0.0889464043140137</v>
      </c>
      <c r="AA34" s="27" t="n">
        <v>1.02892824045169</v>
      </c>
      <c r="AB34" s="27" t="n">
        <v>1.06812169500633</v>
      </c>
      <c r="AC34" s="27" t="n">
        <v>-0.376441047814915</v>
      </c>
      <c r="AD34" s="27" t="n">
        <v>-0.0162376843311099</v>
      </c>
      <c r="AE34" s="27" t="n">
        <v>-0.00727888364996662</v>
      </c>
      <c r="AF34" s="27" t="n">
        <v>0.728349793940426</v>
      </c>
      <c r="AG34" s="27" t="n">
        <v>1.2113094271231</v>
      </c>
      <c r="AH34" s="27" t="n">
        <v>-1.08353461755868</v>
      </c>
      <c r="AI34" s="27" t="n">
        <v>-0.163906596435042</v>
      </c>
      <c r="AJ34" s="27" t="n">
        <v>-2.29676931380822</v>
      </c>
      <c r="AK34" s="27" t="n">
        <v>0.45565943043471</v>
      </c>
      <c r="AL34" s="21"/>
      <c r="AM34" s="31" t="n">
        <f aca="false">IF(SQRT($B$9)*$B34+SQRT(1-$B$9)*R34&lt;_xlfn.NORM.S.INV($B$6),1,0)</f>
        <v>0</v>
      </c>
      <c r="AN34" s="31" t="n">
        <f aca="false">IF(SQRT($B$9)*$B34+SQRT(1-$B$9)*S34&lt;_xlfn.NORM.S.INV($B$6),1,0)</f>
        <v>0</v>
      </c>
      <c r="AO34" s="31" t="n">
        <f aca="false">IF(SQRT($B$9)*$B34+SQRT(1-$B$9)*T34&lt;_xlfn.NORM.S.INV($B$6),1,0)</f>
        <v>0</v>
      </c>
      <c r="AP34" s="31" t="n">
        <f aca="false">IF(SQRT($B$9)*$B34+SQRT(1-$B$9)*U34&lt;_xlfn.NORM.S.INV($B$6),1,0)</f>
        <v>0</v>
      </c>
      <c r="AQ34" s="31" t="n">
        <f aca="false">IF(SQRT($B$9)*$B34+SQRT(1-$B$9)*V34&lt;_xlfn.NORM.S.INV($B$6),1,0)</f>
        <v>0</v>
      </c>
      <c r="AR34" s="31" t="n">
        <f aca="false">IF(SQRT($B$9)*$B34+SQRT(1-$B$9)*W34&lt;_xlfn.NORM.S.INV($B$6),1,0)</f>
        <v>0</v>
      </c>
      <c r="AS34" s="31" t="n">
        <f aca="false">IF(SQRT($B$9)*$B34+SQRT(1-$B$9)*X34&lt;_xlfn.NORM.S.INV($B$6),1,0)</f>
        <v>0</v>
      </c>
      <c r="AT34" s="31" t="n">
        <f aca="false">IF(SQRT($B$9)*$B34+SQRT(1-$B$9)*Y34&lt;_xlfn.NORM.S.INV($B$6),1,0)</f>
        <v>0</v>
      </c>
      <c r="AU34" s="31" t="n">
        <f aca="false">IF(SQRT($B$9)*$B34+SQRT(1-$B$9)*Z34&lt;_xlfn.NORM.S.INV($B$6),1,0)</f>
        <v>0</v>
      </c>
      <c r="AV34" s="31" t="n">
        <f aca="false">IF(SQRT($B$9)*$B34+SQRT(1-$B$9)*AA34&lt;_xlfn.NORM.S.INV($B$6),1,0)</f>
        <v>0</v>
      </c>
      <c r="AW34" s="31" t="n">
        <f aca="false">IF(SQRT($C$9)*$B34+SQRT(1-$C$9)*AB34&lt;_xlfn.NORM.S.INV($C$6),1,0)</f>
        <v>0</v>
      </c>
      <c r="AX34" s="31" t="n">
        <f aca="false">IF(SQRT($C$9)*$B34+SQRT(1-$C$9)*AC34&lt;_xlfn.NORM.S.INV($C$6),1,0)</f>
        <v>0</v>
      </c>
      <c r="AY34" s="31" t="n">
        <f aca="false">IF(SQRT($C$9)*$B34+SQRT(1-$C$9)*AD34&lt;_xlfn.NORM.S.INV($C$6),1,0)</f>
        <v>0</v>
      </c>
      <c r="AZ34" s="31" t="n">
        <f aca="false">IF(SQRT($C$9)*$B34+SQRT(1-$C$9)*AE34&lt;_xlfn.NORM.S.INV($C$6),1,0)</f>
        <v>0</v>
      </c>
      <c r="BA34" s="31" t="n">
        <f aca="false">IF(SQRT($C$9)*$B34+SQRT(1-$C$9)*AF34&lt;_xlfn.NORM.S.INV($C$6),1,0)</f>
        <v>0</v>
      </c>
      <c r="BB34" s="31" t="n">
        <f aca="false">IF(SQRT($C$9)*$B34+SQRT(1-$C$9)*AG34&lt;_xlfn.NORM.S.INV($C$6),1,0)</f>
        <v>0</v>
      </c>
      <c r="BC34" s="31" t="n">
        <f aca="false">IF(SQRT($C$9)*$B34+SQRT(1-$C$9)*AH34&lt;_xlfn.NORM.S.INV($C$6),1,0)</f>
        <v>0</v>
      </c>
      <c r="BD34" s="31" t="n">
        <f aca="false">IF(SQRT($C$9)*$B34+SQRT(1-$C$9)*AI34&lt;_xlfn.NORM.S.INV($C$6),1,0)</f>
        <v>0</v>
      </c>
      <c r="BE34" s="31" t="n">
        <f aca="false">IF(SQRT($C$9)*$B34+SQRT(1-$C$9)*AJ34&lt;_xlfn.NORM.S.INV($C$6),1,0)</f>
        <v>1</v>
      </c>
      <c r="BF34" s="31" t="n">
        <f aca="false">IF(SQRT($C$9)*$B34+SQRT(1-$C$9)*AK34&lt;_xlfn.NORM.S.INV($C$6),1,0)</f>
        <v>0</v>
      </c>
      <c r="BG34" s="21"/>
      <c r="BH34" s="21"/>
      <c r="BI34" s="31" t="n">
        <f aca="false">$B$11*(($A$1061)*$C34/$B$12*$B$7+(1-$A$1061)*$D34/$B$12*$C$7)</f>
        <v>600</v>
      </c>
      <c r="BJ34" s="31" t="n">
        <f aca="false">$B$11*(($A$1062)*$C34/$B$12*$B$7+(1-$A$1062)*$D34/$B$12*$C$7)</f>
        <v>570</v>
      </c>
      <c r="BK34" s="31" t="n">
        <f aca="false">$B$11*(($A$1063)*$C34/$B$12*$B$7+(1-$A$1063)*$D34/$B$12*$C$7)</f>
        <v>540</v>
      </c>
      <c r="BL34" s="31" t="n">
        <f aca="false">$B$11*(($A$1064)*$C34/$B$12*$B$7+(1-$A$1064)*$D34/$B$12*$C$7)</f>
        <v>510</v>
      </c>
      <c r="BM34" s="31" t="n">
        <f aca="false">$B$11*(($A$1065)*$C34/$B$12*$B$7+(1-$A$1065)*$D34/$B$12*$C$7)</f>
        <v>480</v>
      </c>
      <c r="BN34" s="31" t="n">
        <f aca="false">$B$11*(($A$1066)*$C34/$B$12*$B$7+(1-$A$1066)*$D34/$B$12*$C$7)</f>
        <v>450</v>
      </c>
      <c r="BO34" s="31" t="n">
        <f aca="false">$B$11*(($A$1067)*$C34/$B$12*$B$7+(1-$A$1067)*$D34/$B$12*$C$7)</f>
        <v>420</v>
      </c>
      <c r="BP34" s="31" t="n">
        <f aca="false">$B$11*(($A$1068)*$C34/$B$12*$B$7+(1-$A$1068)*$D34/$B$12*$C$7)</f>
        <v>390</v>
      </c>
      <c r="BQ34" s="31" t="n">
        <f aca="false">$B$11*(($A$1069)*$C34/$B$12*$B$7+(1-$A$1069)*$D34/$B$12*$C$7)</f>
        <v>360</v>
      </c>
      <c r="BR34" s="31" t="n">
        <f aca="false">$B$11*(($A$1070)*$C34/$B$12*$B$7+(1-$A$1070)*$D34/$B$12*$C$7)</f>
        <v>330</v>
      </c>
      <c r="BS34" s="31" t="n">
        <f aca="false">$B$11*(($A$1071)*$C34/$B$12*$B$7+(1-$A$1071)*$D34/$B$12*$C$7)</f>
        <v>300</v>
      </c>
      <c r="BT34" s="31" t="n">
        <f aca="false">$B$11*(($A$1072)*$C34/$B$12*$B$7+(1-$A$1072)*$D34/$B$12*$C$7)</f>
        <v>270</v>
      </c>
      <c r="BU34" s="31" t="n">
        <f aca="false">$B$11*(($A$1073)*$C34/$B$12*$B$7+(1-$A$1073)*$D34/$B$12*$C$7)</f>
        <v>240</v>
      </c>
      <c r="BV34" s="31" t="n">
        <f aca="false">$B$11*(($A$1074)*$C34/$B$12*$B$7+(1-$A$1074)*$D34/$B$12*$C$7)</f>
        <v>210</v>
      </c>
      <c r="BW34" s="31" t="n">
        <f aca="false">$B$11*(($A$1075)*$C34/$B$12*$B$7+(1-$A$1075)*$D34/$B$12*$C$7)</f>
        <v>180</v>
      </c>
      <c r="BX34" s="31" t="n">
        <f aca="false">$B$11*(($A$1076)*$C34/$B$12*$B$7+(1-$A$1076)*$D34/$B$12*$C$7)</f>
        <v>150</v>
      </c>
      <c r="BY34" s="31" t="n">
        <f aca="false">$B$11*(($A$1077)*$C34/$B$12*$B$7+(1-$A$1077)*$D34/$B$12*$C$7)</f>
        <v>120</v>
      </c>
      <c r="BZ34" s="31" t="n">
        <f aca="false">$B$11*(($A$1078)*$C34/$B$12*$B$7+(1-$A$1078)*$D34/$B$12*$C$7)</f>
        <v>90</v>
      </c>
      <c r="CA34" s="31" t="n">
        <f aca="false">$B$11*(($A$1079)*$C34/$B$12*$B$7+(1-$A$1079)*$D34/$B$12*$C$7)</f>
        <v>60</v>
      </c>
      <c r="CB34" s="31" t="n">
        <f aca="false">$B$11*(($A$1080)*$C34/$B$12*$B$7+(1-$A$1080)*$D34/$B$12*$C$7)</f>
        <v>30</v>
      </c>
      <c r="CC34" s="31" t="n">
        <f aca="false">$B$11*(($A$1081)*$C34/$B$12*$B$7+(1-$A$1081)*$D34/$B$12*$C$7)</f>
        <v>0</v>
      </c>
      <c r="CE34" s="48" t="n">
        <f aca="false">ROUND(MIN($G$25:$G$1024)+(MAX($G$25:$G$1024)-MIN($G$25:$G$1024))*10/15,0)</f>
        <v>1200</v>
      </c>
      <c r="CF34" s="9" t="n">
        <f aca="false">COUNTIFS($G$25:$G$1024,"&lt;="&amp;CE34)-COUNTIFS($G$25:$G$1024,"&lt;="&amp;CE33)</f>
        <v>11</v>
      </c>
      <c r="CG34" s="49" t="n">
        <f aca="false">IF(COUNT($G$25:$G$1024)=0,NA(),CE34)</f>
        <v>1200</v>
      </c>
      <c r="CH34" s="35" t="n">
        <f aca="false">IF(COUNT($G$25:$G$1024)=0,NA(),CF34)</f>
        <v>11</v>
      </c>
    </row>
    <row r="35" customFormat="false" ht="23" hidden="false" customHeight="true" outlineLevel="0" collapsed="false">
      <c r="A35" s="1" t="n">
        <v>11</v>
      </c>
      <c r="B35" s="27" t="n">
        <v>0.205850472553339</v>
      </c>
      <c r="C35" s="9" t="n">
        <f aca="false">SUM(AM35:AV35)</f>
        <v>0</v>
      </c>
      <c r="D35" s="9" t="n">
        <f aca="false">SUM(AW35:BF35)</f>
        <v>1</v>
      </c>
      <c r="E35" s="24" t="n">
        <f aca="false">(1-C35/$B$12)*$B$8-C35/$B$12*$B$7</f>
        <v>0.05</v>
      </c>
      <c r="F35" s="24" t="n">
        <f aca="false">(1-D35/$B$12)*$C$8-D35/$B$12*$C$7</f>
        <v>0.021</v>
      </c>
      <c r="G35" s="47" t="n">
        <f aca="false">$B$11*($B$10*C35/$B$12*$B$7+(1-$B$10)*D35/$B$12*$C$7)</f>
        <v>300</v>
      </c>
      <c r="H35" s="24" t="n">
        <f aca="false">$B$10*E35+(1-$B$10)*F35</f>
        <v>0.0355</v>
      </c>
      <c r="I35" s="1"/>
      <c r="J35" s="1"/>
      <c r="K35" s="1"/>
      <c r="L35" s="1"/>
      <c r="M35" s="1"/>
      <c r="N35" s="1"/>
      <c r="O35" s="1"/>
      <c r="P35" s="1"/>
      <c r="Q35" s="21"/>
      <c r="R35" s="27" t="n">
        <v>-0.0924012289884694</v>
      </c>
      <c r="S35" s="27" t="n">
        <v>1.18541873074983</v>
      </c>
      <c r="T35" s="27" t="n">
        <v>0.536294586147383</v>
      </c>
      <c r="U35" s="27" t="n">
        <v>-0.525029287757733</v>
      </c>
      <c r="V35" s="27" t="n">
        <v>-2.68098159271853</v>
      </c>
      <c r="W35" s="27" t="n">
        <v>-1.39842579491271</v>
      </c>
      <c r="X35" s="27" t="n">
        <v>0.644255585731481</v>
      </c>
      <c r="Y35" s="27" t="n">
        <v>1.31636514664632</v>
      </c>
      <c r="Z35" s="27" t="n">
        <v>2.69405524202837</v>
      </c>
      <c r="AA35" s="27" t="n">
        <v>0.549937672460397</v>
      </c>
      <c r="AB35" s="27" t="n">
        <v>-0.697074931130967</v>
      </c>
      <c r="AC35" s="27" t="n">
        <v>-0.204644134210638</v>
      </c>
      <c r="AD35" s="27" t="n">
        <v>0.398495738552782</v>
      </c>
      <c r="AE35" s="27" t="n">
        <v>0.278948642622409</v>
      </c>
      <c r="AF35" s="27" t="n">
        <v>-1.22195548861273</v>
      </c>
      <c r="AG35" s="27" t="n">
        <v>0.876588281170176</v>
      </c>
      <c r="AH35" s="27" t="n">
        <v>-0.908908536833398</v>
      </c>
      <c r="AI35" s="27" t="n">
        <v>1.16151108548923</v>
      </c>
      <c r="AJ35" s="27" t="n">
        <v>0.0827214487303369</v>
      </c>
      <c r="AK35" s="27" t="n">
        <v>-2.82771006515962</v>
      </c>
      <c r="AL35" s="21"/>
      <c r="AM35" s="31" t="n">
        <f aca="false">IF(SQRT($B$9)*$B35+SQRT(1-$B$9)*R35&lt;_xlfn.NORM.S.INV($B$6),1,0)</f>
        <v>0</v>
      </c>
      <c r="AN35" s="31" t="n">
        <f aca="false">IF(SQRT($B$9)*$B35+SQRT(1-$B$9)*S35&lt;_xlfn.NORM.S.INV($B$6),1,0)</f>
        <v>0</v>
      </c>
      <c r="AO35" s="31" t="n">
        <f aca="false">IF(SQRT($B$9)*$B35+SQRT(1-$B$9)*T35&lt;_xlfn.NORM.S.INV($B$6),1,0)</f>
        <v>0</v>
      </c>
      <c r="AP35" s="31" t="n">
        <f aca="false">IF(SQRT($B$9)*$B35+SQRT(1-$B$9)*U35&lt;_xlfn.NORM.S.INV($B$6),1,0)</f>
        <v>0</v>
      </c>
      <c r="AQ35" s="31" t="n">
        <f aca="false">IF(SQRT($B$9)*$B35+SQRT(1-$B$9)*V35&lt;_xlfn.NORM.S.INV($B$6),1,0)</f>
        <v>0</v>
      </c>
      <c r="AR35" s="31" t="n">
        <f aca="false">IF(SQRT($B$9)*$B35+SQRT(1-$B$9)*W35&lt;_xlfn.NORM.S.INV($B$6),1,0)</f>
        <v>0</v>
      </c>
      <c r="AS35" s="31" t="n">
        <f aca="false">IF(SQRT($B$9)*$B35+SQRT(1-$B$9)*X35&lt;_xlfn.NORM.S.INV($B$6),1,0)</f>
        <v>0</v>
      </c>
      <c r="AT35" s="31" t="n">
        <f aca="false">IF(SQRT($B$9)*$B35+SQRT(1-$B$9)*Y35&lt;_xlfn.NORM.S.INV($B$6),1,0)</f>
        <v>0</v>
      </c>
      <c r="AU35" s="31" t="n">
        <f aca="false">IF(SQRT($B$9)*$B35+SQRT(1-$B$9)*Z35&lt;_xlfn.NORM.S.INV($B$6),1,0)</f>
        <v>0</v>
      </c>
      <c r="AV35" s="31" t="n">
        <f aca="false">IF(SQRT($B$9)*$B35+SQRT(1-$B$9)*AA35&lt;_xlfn.NORM.S.INV($B$6),1,0)</f>
        <v>0</v>
      </c>
      <c r="AW35" s="31" t="n">
        <f aca="false">IF(SQRT($C$9)*$B35+SQRT(1-$C$9)*AB35&lt;_xlfn.NORM.S.INV($C$6),1,0)</f>
        <v>0</v>
      </c>
      <c r="AX35" s="31" t="n">
        <f aca="false">IF(SQRT($C$9)*$B35+SQRT(1-$C$9)*AC35&lt;_xlfn.NORM.S.INV($C$6),1,0)</f>
        <v>0</v>
      </c>
      <c r="AY35" s="31" t="n">
        <f aca="false">IF(SQRT($C$9)*$B35+SQRT(1-$C$9)*AD35&lt;_xlfn.NORM.S.INV($C$6),1,0)</f>
        <v>0</v>
      </c>
      <c r="AZ35" s="31" t="n">
        <f aca="false">IF(SQRT($C$9)*$B35+SQRT(1-$C$9)*AE35&lt;_xlfn.NORM.S.INV($C$6),1,0)</f>
        <v>0</v>
      </c>
      <c r="BA35" s="31" t="n">
        <f aca="false">IF(SQRT($C$9)*$B35+SQRT(1-$C$9)*AF35&lt;_xlfn.NORM.S.INV($C$6),1,0)</f>
        <v>0</v>
      </c>
      <c r="BB35" s="31" t="n">
        <f aca="false">IF(SQRT($C$9)*$B35+SQRT(1-$C$9)*AG35&lt;_xlfn.NORM.S.INV($C$6),1,0)</f>
        <v>0</v>
      </c>
      <c r="BC35" s="31" t="n">
        <f aca="false">IF(SQRT($C$9)*$B35+SQRT(1-$C$9)*AH35&lt;_xlfn.NORM.S.INV($C$6),1,0)</f>
        <v>0</v>
      </c>
      <c r="BD35" s="31" t="n">
        <f aca="false">IF(SQRT($C$9)*$B35+SQRT(1-$C$9)*AI35&lt;_xlfn.NORM.S.INV($C$6),1,0)</f>
        <v>0</v>
      </c>
      <c r="BE35" s="31" t="n">
        <f aca="false">IF(SQRT($C$9)*$B35+SQRT(1-$C$9)*AJ35&lt;_xlfn.NORM.S.INV($C$6),1,0)</f>
        <v>0</v>
      </c>
      <c r="BF35" s="31" t="n">
        <f aca="false">IF(SQRT($C$9)*$B35+SQRT(1-$C$9)*AK35&lt;_xlfn.NORM.S.INV($C$6),1,0)</f>
        <v>1</v>
      </c>
      <c r="BG35" s="21"/>
      <c r="BH35" s="21"/>
      <c r="BI35" s="31" t="n">
        <f aca="false">$B$11*(($A$1061)*$C35/$B$12*$B$7+(1-$A$1061)*$D35/$B$12*$C$7)</f>
        <v>600</v>
      </c>
      <c r="BJ35" s="31" t="n">
        <f aca="false">$B$11*(($A$1062)*$C35/$B$12*$B$7+(1-$A$1062)*$D35/$B$12*$C$7)</f>
        <v>570</v>
      </c>
      <c r="BK35" s="31" t="n">
        <f aca="false">$B$11*(($A$1063)*$C35/$B$12*$B$7+(1-$A$1063)*$D35/$B$12*$C$7)</f>
        <v>540</v>
      </c>
      <c r="BL35" s="31" t="n">
        <f aca="false">$B$11*(($A$1064)*$C35/$B$12*$B$7+(1-$A$1064)*$D35/$B$12*$C$7)</f>
        <v>510</v>
      </c>
      <c r="BM35" s="31" t="n">
        <f aca="false">$B$11*(($A$1065)*$C35/$B$12*$B$7+(1-$A$1065)*$D35/$B$12*$C$7)</f>
        <v>480</v>
      </c>
      <c r="BN35" s="31" t="n">
        <f aca="false">$B$11*(($A$1066)*$C35/$B$12*$B$7+(1-$A$1066)*$D35/$B$12*$C$7)</f>
        <v>450</v>
      </c>
      <c r="BO35" s="31" t="n">
        <f aca="false">$B$11*(($A$1067)*$C35/$B$12*$B$7+(1-$A$1067)*$D35/$B$12*$C$7)</f>
        <v>420</v>
      </c>
      <c r="BP35" s="31" t="n">
        <f aca="false">$B$11*(($A$1068)*$C35/$B$12*$B$7+(1-$A$1068)*$D35/$B$12*$C$7)</f>
        <v>390</v>
      </c>
      <c r="BQ35" s="31" t="n">
        <f aca="false">$B$11*(($A$1069)*$C35/$B$12*$B$7+(1-$A$1069)*$D35/$B$12*$C$7)</f>
        <v>360</v>
      </c>
      <c r="BR35" s="31" t="n">
        <f aca="false">$B$11*(($A$1070)*$C35/$B$12*$B$7+(1-$A$1070)*$D35/$B$12*$C$7)</f>
        <v>330</v>
      </c>
      <c r="BS35" s="31" t="n">
        <f aca="false">$B$11*(($A$1071)*$C35/$B$12*$B$7+(1-$A$1071)*$D35/$B$12*$C$7)</f>
        <v>300</v>
      </c>
      <c r="BT35" s="31" t="n">
        <f aca="false">$B$11*(($A$1072)*$C35/$B$12*$B$7+(1-$A$1072)*$D35/$B$12*$C$7)</f>
        <v>270</v>
      </c>
      <c r="BU35" s="31" t="n">
        <f aca="false">$B$11*(($A$1073)*$C35/$B$12*$B$7+(1-$A$1073)*$D35/$B$12*$C$7)</f>
        <v>240</v>
      </c>
      <c r="BV35" s="31" t="n">
        <f aca="false">$B$11*(($A$1074)*$C35/$B$12*$B$7+(1-$A$1074)*$D35/$B$12*$C$7)</f>
        <v>210</v>
      </c>
      <c r="BW35" s="31" t="n">
        <f aca="false">$B$11*(($A$1075)*$C35/$B$12*$B$7+(1-$A$1075)*$D35/$B$12*$C$7)</f>
        <v>180</v>
      </c>
      <c r="BX35" s="31" t="n">
        <f aca="false">$B$11*(($A$1076)*$C35/$B$12*$B$7+(1-$A$1076)*$D35/$B$12*$C$7)</f>
        <v>150</v>
      </c>
      <c r="BY35" s="31" t="n">
        <f aca="false">$B$11*(($A$1077)*$C35/$B$12*$B$7+(1-$A$1077)*$D35/$B$12*$C$7)</f>
        <v>120</v>
      </c>
      <c r="BZ35" s="31" t="n">
        <f aca="false">$B$11*(($A$1078)*$C35/$B$12*$B$7+(1-$A$1078)*$D35/$B$12*$C$7)</f>
        <v>90</v>
      </c>
      <c r="CA35" s="31" t="n">
        <f aca="false">$B$11*(($A$1079)*$C35/$B$12*$B$7+(1-$A$1079)*$D35/$B$12*$C$7)</f>
        <v>60</v>
      </c>
      <c r="CB35" s="31" t="n">
        <f aca="false">$B$11*(($A$1080)*$C35/$B$12*$B$7+(1-$A$1080)*$D35/$B$12*$C$7)</f>
        <v>30</v>
      </c>
      <c r="CC35" s="31" t="n">
        <f aca="false">$B$11*(($A$1081)*$C35/$B$12*$B$7+(1-$A$1081)*$D35/$B$12*$C$7)</f>
        <v>0</v>
      </c>
      <c r="CE35" s="48" t="n">
        <f aca="false">ROUND(MIN($G$25:$G$1024)+(MAX($G$25:$G$1024)-MIN($G$25:$G$1024))*11/15,0)</f>
        <v>1320</v>
      </c>
      <c r="CF35" s="9" t="n">
        <f aca="false">COUNTIFS($G$25:$G$1024,"&lt;="&amp;CE35)-COUNTIFS($G$25:$G$1024,"&lt;="&amp;CE34)</f>
        <v>1</v>
      </c>
      <c r="CG35" s="49" t="n">
        <f aca="false">IF(COUNT($G$25:$G$1024)=0,NA(),CE35)</f>
        <v>1320</v>
      </c>
      <c r="CH35" s="35" t="n">
        <f aca="false">IF(COUNT($G$25:$G$1024)=0,NA(),CF35)</f>
        <v>1</v>
      </c>
    </row>
    <row r="36" customFormat="false" ht="23" hidden="false" customHeight="true" outlineLevel="0" collapsed="false">
      <c r="A36" s="1" t="n">
        <v>12</v>
      </c>
      <c r="B36" s="27" t="n">
        <v>-0.00382391553786252</v>
      </c>
      <c r="C36" s="9" t="n">
        <f aca="false">SUM(AM36:AV36)</f>
        <v>0</v>
      </c>
      <c r="D36" s="9" t="n">
        <f aca="false">SUM(AW36:BF36)</f>
        <v>2</v>
      </c>
      <c r="E36" s="24" t="n">
        <f aca="false">(1-C36/$B$12)*$B$8-C36/$B$12*$B$7</f>
        <v>0.05</v>
      </c>
      <c r="F36" s="24" t="n">
        <f aca="false">(1-D36/$B$12)*$C$8-D36/$B$12*$C$7</f>
        <v>-0.048</v>
      </c>
      <c r="G36" s="47" t="n">
        <f aca="false">$B$11*($B$10*C36/$B$12*$B$7+(1-$B$10)*D36/$B$12*$C$7)</f>
        <v>600</v>
      </c>
      <c r="H36" s="24" t="n">
        <f aca="false">$B$10*E36+(1-$B$10)*F36</f>
        <v>0.001</v>
      </c>
      <c r="I36" s="1"/>
      <c r="J36" s="1"/>
      <c r="K36" s="1"/>
      <c r="L36" s="1"/>
      <c r="M36" s="1"/>
      <c r="N36" s="1"/>
      <c r="O36" s="1"/>
      <c r="P36" s="1"/>
      <c r="Q36" s="21"/>
      <c r="R36" s="27" t="n">
        <v>1.66237518191802</v>
      </c>
      <c r="S36" s="27" t="n">
        <v>-1.30158151277689</v>
      </c>
      <c r="T36" s="27" t="n">
        <v>-0.282535092306949</v>
      </c>
      <c r="U36" s="27" t="n">
        <v>-0.644181817196647</v>
      </c>
      <c r="V36" s="27" t="n">
        <v>0.125380850870763</v>
      </c>
      <c r="W36" s="27" t="n">
        <v>0.283820200279567</v>
      </c>
      <c r="X36" s="27" t="n">
        <v>0.582737115574176</v>
      </c>
      <c r="Y36" s="27" t="n">
        <v>1.11531187670317</v>
      </c>
      <c r="Z36" s="27" t="n">
        <v>-0.0745594264914456</v>
      </c>
      <c r="AA36" s="27" t="n">
        <v>0.800067445569571</v>
      </c>
      <c r="AB36" s="27" t="n">
        <v>1.59745618637882</v>
      </c>
      <c r="AC36" s="27" t="n">
        <v>2.17037297236141</v>
      </c>
      <c r="AD36" s="27" t="n">
        <v>0.623852335049363</v>
      </c>
      <c r="AE36" s="27" t="n">
        <v>-0.661749090423297</v>
      </c>
      <c r="AF36" s="27" t="n">
        <v>0.486429384377242</v>
      </c>
      <c r="AG36" s="27" t="n">
        <v>1.85093818040894</v>
      </c>
      <c r="AH36" s="27" t="n">
        <v>0.305370899196325</v>
      </c>
      <c r="AI36" s="27" t="n">
        <v>-1.95196763570816</v>
      </c>
      <c r="AJ36" s="27" t="n">
        <v>-2.04252882923825</v>
      </c>
      <c r="AK36" s="27" t="n">
        <v>-0.424952423594926</v>
      </c>
      <c r="AL36" s="21"/>
      <c r="AM36" s="31" t="n">
        <f aca="false">IF(SQRT($B$9)*$B36+SQRT(1-$B$9)*R36&lt;_xlfn.NORM.S.INV($B$6),1,0)</f>
        <v>0</v>
      </c>
      <c r="AN36" s="31" t="n">
        <f aca="false">IF(SQRT($B$9)*$B36+SQRT(1-$B$9)*S36&lt;_xlfn.NORM.S.INV($B$6),1,0)</f>
        <v>0</v>
      </c>
      <c r="AO36" s="31" t="n">
        <f aca="false">IF(SQRT($B$9)*$B36+SQRT(1-$B$9)*T36&lt;_xlfn.NORM.S.INV($B$6),1,0)</f>
        <v>0</v>
      </c>
      <c r="AP36" s="31" t="n">
        <f aca="false">IF(SQRT($B$9)*$B36+SQRT(1-$B$9)*U36&lt;_xlfn.NORM.S.INV($B$6),1,0)</f>
        <v>0</v>
      </c>
      <c r="AQ36" s="31" t="n">
        <f aca="false">IF(SQRT($B$9)*$B36+SQRT(1-$B$9)*V36&lt;_xlfn.NORM.S.INV($B$6),1,0)</f>
        <v>0</v>
      </c>
      <c r="AR36" s="31" t="n">
        <f aca="false">IF(SQRT($B$9)*$B36+SQRT(1-$B$9)*W36&lt;_xlfn.NORM.S.INV($B$6),1,0)</f>
        <v>0</v>
      </c>
      <c r="AS36" s="31" t="n">
        <f aca="false">IF(SQRT($B$9)*$B36+SQRT(1-$B$9)*X36&lt;_xlfn.NORM.S.INV($B$6),1,0)</f>
        <v>0</v>
      </c>
      <c r="AT36" s="31" t="n">
        <f aca="false">IF(SQRT($B$9)*$B36+SQRT(1-$B$9)*Y36&lt;_xlfn.NORM.S.INV($B$6),1,0)</f>
        <v>0</v>
      </c>
      <c r="AU36" s="31" t="n">
        <f aca="false">IF(SQRT($B$9)*$B36+SQRT(1-$B$9)*Z36&lt;_xlfn.NORM.S.INV($B$6),1,0)</f>
        <v>0</v>
      </c>
      <c r="AV36" s="31" t="n">
        <f aca="false">IF(SQRT($B$9)*$B36+SQRT(1-$B$9)*AA36&lt;_xlfn.NORM.S.INV($B$6),1,0)</f>
        <v>0</v>
      </c>
      <c r="AW36" s="31" t="n">
        <f aca="false">IF(SQRT($C$9)*$B36+SQRT(1-$C$9)*AB36&lt;_xlfn.NORM.S.INV($C$6),1,0)</f>
        <v>0</v>
      </c>
      <c r="AX36" s="31" t="n">
        <f aca="false">IF(SQRT($C$9)*$B36+SQRT(1-$C$9)*AC36&lt;_xlfn.NORM.S.INV($C$6),1,0)</f>
        <v>0</v>
      </c>
      <c r="AY36" s="31" t="n">
        <f aca="false">IF(SQRT($C$9)*$B36+SQRT(1-$C$9)*AD36&lt;_xlfn.NORM.S.INV($C$6),1,0)</f>
        <v>0</v>
      </c>
      <c r="AZ36" s="31" t="n">
        <f aca="false">IF(SQRT($C$9)*$B36+SQRT(1-$C$9)*AE36&lt;_xlfn.NORM.S.INV($C$6),1,0)</f>
        <v>0</v>
      </c>
      <c r="BA36" s="31" t="n">
        <f aca="false">IF(SQRT($C$9)*$B36+SQRT(1-$C$9)*AF36&lt;_xlfn.NORM.S.INV($C$6),1,0)</f>
        <v>0</v>
      </c>
      <c r="BB36" s="31" t="n">
        <f aca="false">IF(SQRT($C$9)*$B36+SQRT(1-$C$9)*AG36&lt;_xlfn.NORM.S.INV($C$6),1,0)</f>
        <v>0</v>
      </c>
      <c r="BC36" s="31" t="n">
        <f aca="false">IF(SQRT($C$9)*$B36+SQRT(1-$C$9)*AH36&lt;_xlfn.NORM.S.INV($C$6),1,0)</f>
        <v>0</v>
      </c>
      <c r="BD36" s="31" t="n">
        <f aca="false">IF(SQRT($C$9)*$B36+SQRT(1-$C$9)*AI36&lt;_xlfn.NORM.S.INV($C$6),1,0)</f>
        <v>1</v>
      </c>
      <c r="BE36" s="31" t="n">
        <f aca="false">IF(SQRT($C$9)*$B36+SQRT(1-$C$9)*AJ36&lt;_xlfn.NORM.S.INV($C$6),1,0)</f>
        <v>1</v>
      </c>
      <c r="BF36" s="31" t="n">
        <f aca="false">IF(SQRT($C$9)*$B36+SQRT(1-$C$9)*AK36&lt;_xlfn.NORM.S.INV($C$6),1,0)</f>
        <v>0</v>
      </c>
      <c r="BG36" s="21"/>
      <c r="BH36" s="21"/>
      <c r="BI36" s="31" t="n">
        <f aca="false">$B$11*(($A$1061)*$C36/$B$12*$B$7+(1-$A$1061)*$D36/$B$12*$C$7)</f>
        <v>1200</v>
      </c>
      <c r="BJ36" s="31" t="n">
        <f aca="false">$B$11*(($A$1062)*$C36/$B$12*$B$7+(1-$A$1062)*$D36/$B$12*$C$7)</f>
        <v>1140</v>
      </c>
      <c r="BK36" s="31" t="n">
        <f aca="false">$B$11*(($A$1063)*$C36/$B$12*$B$7+(1-$A$1063)*$D36/$B$12*$C$7)</f>
        <v>1080</v>
      </c>
      <c r="BL36" s="31" t="n">
        <f aca="false">$B$11*(($A$1064)*$C36/$B$12*$B$7+(1-$A$1064)*$D36/$B$12*$C$7)</f>
        <v>1020</v>
      </c>
      <c r="BM36" s="31" t="n">
        <f aca="false">$B$11*(($A$1065)*$C36/$B$12*$B$7+(1-$A$1065)*$D36/$B$12*$C$7)</f>
        <v>960</v>
      </c>
      <c r="BN36" s="31" t="n">
        <f aca="false">$B$11*(($A$1066)*$C36/$B$12*$B$7+(1-$A$1066)*$D36/$B$12*$C$7)</f>
        <v>900</v>
      </c>
      <c r="BO36" s="31" t="n">
        <f aca="false">$B$11*(($A$1067)*$C36/$B$12*$B$7+(1-$A$1067)*$D36/$B$12*$C$7)</f>
        <v>840</v>
      </c>
      <c r="BP36" s="31" t="n">
        <f aca="false">$B$11*(($A$1068)*$C36/$B$12*$B$7+(1-$A$1068)*$D36/$B$12*$C$7)</f>
        <v>780</v>
      </c>
      <c r="BQ36" s="31" t="n">
        <f aca="false">$B$11*(($A$1069)*$C36/$B$12*$B$7+(1-$A$1069)*$D36/$B$12*$C$7)</f>
        <v>720</v>
      </c>
      <c r="BR36" s="31" t="n">
        <f aca="false">$B$11*(($A$1070)*$C36/$B$12*$B$7+(1-$A$1070)*$D36/$B$12*$C$7)</f>
        <v>660</v>
      </c>
      <c r="BS36" s="31" t="n">
        <f aca="false">$B$11*(($A$1071)*$C36/$B$12*$B$7+(1-$A$1071)*$D36/$B$12*$C$7)</f>
        <v>600</v>
      </c>
      <c r="BT36" s="31" t="n">
        <f aca="false">$B$11*(($A$1072)*$C36/$B$12*$B$7+(1-$A$1072)*$D36/$B$12*$C$7)</f>
        <v>540</v>
      </c>
      <c r="BU36" s="31" t="n">
        <f aca="false">$B$11*(($A$1073)*$C36/$B$12*$B$7+(1-$A$1073)*$D36/$B$12*$C$7)</f>
        <v>480</v>
      </c>
      <c r="BV36" s="31" t="n">
        <f aca="false">$B$11*(($A$1074)*$C36/$B$12*$B$7+(1-$A$1074)*$D36/$B$12*$C$7)</f>
        <v>420</v>
      </c>
      <c r="BW36" s="31" t="n">
        <f aca="false">$B$11*(($A$1075)*$C36/$B$12*$B$7+(1-$A$1075)*$D36/$B$12*$C$7)</f>
        <v>360</v>
      </c>
      <c r="BX36" s="31" t="n">
        <f aca="false">$B$11*(($A$1076)*$C36/$B$12*$B$7+(1-$A$1076)*$D36/$B$12*$C$7)</f>
        <v>300</v>
      </c>
      <c r="BY36" s="31" t="n">
        <f aca="false">$B$11*(($A$1077)*$C36/$B$12*$B$7+(1-$A$1077)*$D36/$B$12*$C$7)</f>
        <v>240</v>
      </c>
      <c r="BZ36" s="31" t="n">
        <f aca="false">$B$11*(($A$1078)*$C36/$B$12*$B$7+(1-$A$1078)*$D36/$B$12*$C$7)</f>
        <v>180</v>
      </c>
      <c r="CA36" s="31" t="n">
        <f aca="false">$B$11*(($A$1079)*$C36/$B$12*$B$7+(1-$A$1079)*$D36/$B$12*$C$7)</f>
        <v>120</v>
      </c>
      <c r="CB36" s="31" t="n">
        <f aca="false">$B$11*(($A$1080)*$C36/$B$12*$B$7+(1-$A$1080)*$D36/$B$12*$C$7)</f>
        <v>60.0000000000001</v>
      </c>
      <c r="CC36" s="31" t="n">
        <f aca="false">$B$11*(($A$1081)*$C36/$B$12*$B$7+(1-$A$1081)*$D36/$B$12*$C$7)</f>
        <v>0</v>
      </c>
      <c r="CE36" s="48" t="n">
        <f aca="false">ROUND(MIN($G$25:$G$1024)+(MAX($G$25:$G$1024)-MIN($G$25:$G$1024))*12/15,0)</f>
        <v>1440</v>
      </c>
      <c r="CF36" s="9" t="n">
        <f aca="false">COUNTIFS($G$25:$G$1024,"&lt;="&amp;CE36)-COUNTIFS($G$25:$G$1024,"&lt;="&amp;CE35)</f>
        <v>4</v>
      </c>
      <c r="CG36" s="49" t="n">
        <f aca="false">IF(COUNT($G$25:$G$1024)=0,NA(),CE36)</f>
        <v>1440</v>
      </c>
      <c r="CH36" s="35" t="n">
        <f aca="false">IF(COUNT($G$25:$G$1024)=0,NA(),CF36)</f>
        <v>4</v>
      </c>
    </row>
    <row r="37" customFormat="false" ht="23" hidden="false" customHeight="true" outlineLevel="0" collapsed="false">
      <c r="A37" s="1" t="n">
        <v>13</v>
      </c>
      <c r="B37" s="27" t="n">
        <v>0.595001771862511</v>
      </c>
      <c r="C37" s="9" t="n">
        <f aca="false">SUM(AM37:AV37)</f>
        <v>0</v>
      </c>
      <c r="D37" s="9" t="n">
        <f aca="false">SUM(AW37:BF37)</f>
        <v>0</v>
      </c>
      <c r="E37" s="24" t="n">
        <f aca="false">(1-C37/$B$12)*$B$8-C37/$B$12*$B$7</f>
        <v>0.05</v>
      </c>
      <c r="F37" s="24" t="n">
        <f aca="false">(1-D37/$B$12)*$C$8-D37/$B$12*$C$7</f>
        <v>0.09</v>
      </c>
      <c r="G37" s="47" t="n">
        <f aca="false">$B$11*($B$10*C37/$B$12*$B$7+(1-$B$10)*D37/$B$12*$C$7)</f>
        <v>0</v>
      </c>
      <c r="H37" s="24" t="n">
        <f aca="false">$B$10*E37+(1-$B$10)*F37</f>
        <v>0.07</v>
      </c>
      <c r="I37" s="1"/>
      <c r="J37" s="1"/>
      <c r="K37" s="1"/>
      <c r="L37" s="1"/>
      <c r="M37" s="1"/>
      <c r="N37" s="1"/>
      <c r="O37" s="1"/>
      <c r="P37" s="1"/>
      <c r="Q37" s="21"/>
      <c r="R37" s="27" t="n">
        <v>-0.443912931265363</v>
      </c>
      <c r="S37" s="27" t="n">
        <v>-0.850734845080632</v>
      </c>
      <c r="T37" s="27" t="n">
        <v>-1.86077780473454</v>
      </c>
      <c r="U37" s="27" t="n">
        <v>-0.607480334989878</v>
      </c>
      <c r="V37" s="27" t="n">
        <v>-0.523170900754469</v>
      </c>
      <c r="W37" s="27" t="n">
        <v>1.55256274590304</v>
      </c>
      <c r="X37" s="27" t="n">
        <v>-0.881992126753788</v>
      </c>
      <c r="Y37" s="27" t="n">
        <v>0.131371194085197</v>
      </c>
      <c r="Z37" s="27" t="n">
        <v>1.57303052580449</v>
      </c>
      <c r="AA37" s="27" t="n">
        <v>0.20222161507416</v>
      </c>
      <c r="AB37" s="27" t="n">
        <v>0.00976973436200068</v>
      </c>
      <c r="AC37" s="27" t="n">
        <v>2.08474022297965</v>
      </c>
      <c r="AD37" s="27" t="n">
        <v>-0.152317647485378</v>
      </c>
      <c r="AE37" s="27" t="n">
        <v>-0.0112831059546001</v>
      </c>
      <c r="AF37" s="27" t="n">
        <v>-1.38749416273823</v>
      </c>
      <c r="AG37" s="27" t="n">
        <v>-0.879762534975839</v>
      </c>
      <c r="AH37" s="27" t="n">
        <v>-0.601190308192977</v>
      </c>
      <c r="AI37" s="27" t="n">
        <v>-1.0745515561446</v>
      </c>
      <c r="AJ37" s="27" t="n">
        <v>-0.0276742763084734</v>
      </c>
      <c r="AK37" s="27" t="n">
        <v>0.457878430652658</v>
      </c>
      <c r="AL37" s="21"/>
      <c r="AM37" s="31" t="n">
        <f aca="false">IF(SQRT($B$9)*$B37+SQRT(1-$B$9)*R37&lt;_xlfn.NORM.S.INV($B$6),1,0)</f>
        <v>0</v>
      </c>
      <c r="AN37" s="31" t="n">
        <f aca="false">IF(SQRT($B$9)*$B37+SQRT(1-$B$9)*S37&lt;_xlfn.NORM.S.INV($B$6),1,0)</f>
        <v>0</v>
      </c>
      <c r="AO37" s="31" t="n">
        <f aca="false">IF(SQRT($B$9)*$B37+SQRT(1-$B$9)*T37&lt;_xlfn.NORM.S.INV($B$6),1,0)</f>
        <v>0</v>
      </c>
      <c r="AP37" s="31" t="n">
        <f aca="false">IF(SQRT($B$9)*$B37+SQRT(1-$B$9)*U37&lt;_xlfn.NORM.S.INV($B$6),1,0)</f>
        <v>0</v>
      </c>
      <c r="AQ37" s="31" t="n">
        <f aca="false">IF(SQRT($B$9)*$B37+SQRT(1-$B$9)*V37&lt;_xlfn.NORM.S.INV($B$6),1,0)</f>
        <v>0</v>
      </c>
      <c r="AR37" s="31" t="n">
        <f aca="false">IF(SQRT($B$9)*$B37+SQRT(1-$B$9)*W37&lt;_xlfn.NORM.S.INV($B$6),1,0)</f>
        <v>0</v>
      </c>
      <c r="AS37" s="31" t="n">
        <f aca="false">IF(SQRT($B$9)*$B37+SQRT(1-$B$9)*X37&lt;_xlfn.NORM.S.INV($B$6),1,0)</f>
        <v>0</v>
      </c>
      <c r="AT37" s="31" t="n">
        <f aca="false">IF(SQRT($B$9)*$B37+SQRT(1-$B$9)*Y37&lt;_xlfn.NORM.S.INV($B$6),1,0)</f>
        <v>0</v>
      </c>
      <c r="AU37" s="31" t="n">
        <f aca="false">IF(SQRT($B$9)*$B37+SQRT(1-$B$9)*Z37&lt;_xlfn.NORM.S.INV($B$6),1,0)</f>
        <v>0</v>
      </c>
      <c r="AV37" s="31" t="n">
        <f aca="false">IF(SQRT($B$9)*$B37+SQRT(1-$B$9)*AA37&lt;_xlfn.NORM.S.INV($B$6),1,0)</f>
        <v>0</v>
      </c>
      <c r="AW37" s="31" t="n">
        <f aca="false">IF(SQRT($C$9)*$B37+SQRT(1-$C$9)*AB37&lt;_xlfn.NORM.S.INV($C$6),1,0)</f>
        <v>0</v>
      </c>
      <c r="AX37" s="31" t="n">
        <f aca="false">IF(SQRT($C$9)*$B37+SQRT(1-$C$9)*AC37&lt;_xlfn.NORM.S.INV($C$6),1,0)</f>
        <v>0</v>
      </c>
      <c r="AY37" s="31" t="n">
        <f aca="false">IF(SQRT($C$9)*$B37+SQRT(1-$C$9)*AD37&lt;_xlfn.NORM.S.INV($C$6),1,0)</f>
        <v>0</v>
      </c>
      <c r="AZ37" s="31" t="n">
        <f aca="false">IF(SQRT($C$9)*$B37+SQRT(1-$C$9)*AE37&lt;_xlfn.NORM.S.INV($C$6),1,0)</f>
        <v>0</v>
      </c>
      <c r="BA37" s="31" t="n">
        <f aca="false">IF(SQRT($C$9)*$B37+SQRT(1-$C$9)*AF37&lt;_xlfn.NORM.S.INV($C$6),1,0)</f>
        <v>0</v>
      </c>
      <c r="BB37" s="31" t="n">
        <f aca="false">IF(SQRT($C$9)*$B37+SQRT(1-$C$9)*AG37&lt;_xlfn.NORM.S.INV($C$6),1,0)</f>
        <v>0</v>
      </c>
      <c r="BC37" s="31" t="n">
        <f aca="false">IF(SQRT($C$9)*$B37+SQRT(1-$C$9)*AH37&lt;_xlfn.NORM.S.INV($C$6),1,0)</f>
        <v>0</v>
      </c>
      <c r="BD37" s="31" t="n">
        <f aca="false">IF(SQRT($C$9)*$B37+SQRT(1-$C$9)*AI37&lt;_xlfn.NORM.S.INV($C$6),1,0)</f>
        <v>0</v>
      </c>
      <c r="BE37" s="31" t="n">
        <f aca="false">IF(SQRT($C$9)*$B37+SQRT(1-$C$9)*AJ37&lt;_xlfn.NORM.S.INV($C$6),1,0)</f>
        <v>0</v>
      </c>
      <c r="BF37" s="31" t="n">
        <f aca="false">IF(SQRT($C$9)*$B37+SQRT(1-$C$9)*AK37&lt;_xlfn.NORM.S.INV($C$6),1,0)</f>
        <v>0</v>
      </c>
      <c r="BG37" s="21"/>
      <c r="BH37" s="21"/>
      <c r="BI37" s="31" t="n">
        <f aca="false">$B$11*(($A$1061)*$C37/$B$12*$B$7+(1-$A$1061)*$D37/$B$12*$C$7)</f>
        <v>0</v>
      </c>
      <c r="BJ37" s="31" t="n">
        <f aca="false">$B$11*(($A$1062)*$C37/$B$12*$B$7+(1-$A$1062)*$D37/$B$12*$C$7)</f>
        <v>0</v>
      </c>
      <c r="BK37" s="31" t="n">
        <f aca="false">$B$11*(($A$1063)*$C37/$B$12*$B$7+(1-$A$1063)*$D37/$B$12*$C$7)</f>
        <v>0</v>
      </c>
      <c r="BL37" s="31" t="n">
        <f aca="false">$B$11*(($A$1064)*$C37/$B$12*$B$7+(1-$A$1064)*$D37/$B$12*$C$7)</f>
        <v>0</v>
      </c>
      <c r="BM37" s="31" t="n">
        <f aca="false">$B$11*(($A$1065)*$C37/$B$12*$B$7+(1-$A$1065)*$D37/$B$12*$C$7)</f>
        <v>0</v>
      </c>
      <c r="BN37" s="31" t="n">
        <f aca="false">$B$11*(($A$1066)*$C37/$B$12*$B$7+(1-$A$1066)*$D37/$B$12*$C$7)</f>
        <v>0</v>
      </c>
      <c r="BO37" s="31" t="n">
        <f aca="false">$B$11*(($A$1067)*$C37/$B$12*$B$7+(1-$A$1067)*$D37/$B$12*$C$7)</f>
        <v>0</v>
      </c>
      <c r="BP37" s="31" t="n">
        <f aca="false">$B$11*(($A$1068)*$C37/$B$12*$B$7+(1-$A$1068)*$D37/$B$12*$C$7)</f>
        <v>0</v>
      </c>
      <c r="BQ37" s="31" t="n">
        <f aca="false">$B$11*(($A$1069)*$C37/$B$12*$B$7+(1-$A$1069)*$D37/$B$12*$C$7)</f>
        <v>0</v>
      </c>
      <c r="BR37" s="31" t="n">
        <f aca="false">$B$11*(($A$1070)*$C37/$B$12*$B$7+(1-$A$1070)*$D37/$B$12*$C$7)</f>
        <v>0</v>
      </c>
      <c r="BS37" s="31" t="n">
        <f aca="false">$B$11*(($A$1071)*$C37/$B$12*$B$7+(1-$A$1071)*$D37/$B$12*$C$7)</f>
        <v>0</v>
      </c>
      <c r="BT37" s="31" t="n">
        <f aca="false">$B$11*(($A$1072)*$C37/$B$12*$B$7+(1-$A$1072)*$D37/$B$12*$C$7)</f>
        <v>0</v>
      </c>
      <c r="BU37" s="31" t="n">
        <f aca="false">$B$11*(($A$1073)*$C37/$B$12*$B$7+(1-$A$1073)*$D37/$B$12*$C$7)</f>
        <v>0</v>
      </c>
      <c r="BV37" s="31" t="n">
        <f aca="false">$B$11*(($A$1074)*$C37/$B$12*$B$7+(1-$A$1074)*$D37/$B$12*$C$7)</f>
        <v>0</v>
      </c>
      <c r="BW37" s="31" t="n">
        <f aca="false">$B$11*(($A$1075)*$C37/$B$12*$B$7+(1-$A$1075)*$D37/$B$12*$C$7)</f>
        <v>0</v>
      </c>
      <c r="BX37" s="31" t="n">
        <f aca="false">$B$11*(($A$1076)*$C37/$B$12*$B$7+(1-$A$1076)*$D37/$B$12*$C$7)</f>
        <v>0</v>
      </c>
      <c r="BY37" s="31" t="n">
        <f aca="false">$B$11*(($A$1077)*$C37/$B$12*$B$7+(1-$A$1077)*$D37/$B$12*$C$7)</f>
        <v>0</v>
      </c>
      <c r="BZ37" s="31" t="n">
        <f aca="false">$B$11*(($A$1078)*$C37/$B$12*$B$7+(1-$A$1078)*$D37/$B$12*$C$7)</f>
        <v>0</v>
      </c>
      <c r="CA37" s="31" t="n">
        <f aca="false">$B$11*(($A$1079)*$C37/$B$12*$B$7+(1-$A$1079)*$D37/$B$12*$C$7)</f>
        <v>0</v>
      </c>
      <c r="CB37" s="31" t="n">
        <f aca="false">$B$11*(($A$1080)*$C37/$B$12*$B$7+(1-$A$1080)*$D37/$B$12*$C$7)</f>
        <v>0</v>
      </c>
      <c r="CC37" s="31" t="n">
        <f aca="false">$B$11*(($A$1081)*$C37/$B$12*$B$7+(1-$A$1081)*$D37/$B$12*$C$7)</f>
        <v>0</v>
      </c>
      <c r="CE37" s="48" t="n">
        <f aca="false">ROUND(MIN($G$25:$G$1024)+(MAX($G$25:$G$1024)-MIN($G$25:$G$1024))*13/15,0)</f>
        <v>1560</v>
      </c>
      <c r="CF37" s="9" t="n">
        <f aca="false">COUNTIFS($G$25:$G$1024,"&lt;="&amp;CE37)-COUNTIFS($G$25:$G$1024,"&lt;="&amp;CE36)</f>
        <v>0</v>
      </c>
      <c r="CG37" s="49" t="n">
        <f aca="false">IF(COUNT($G$25:$G$1024)=0,NA(),CE37)</f>
        <v>1560</v>
      </c>
      <c r="CH37" s="35" t="n">
        <f aca="false">IF(COUNT($G$25:$G$1024)=0,NA(),CF37)</f>
        <v>0</v>
      </c>
    </row>
    <row r="38" customFormat="false" ht="23" hidden="false" customHeight="true" outlineLevel="0" collapsed="false">
      <c r="A38" s="1" t="n">
        <v>14</v>
      </c>
      <c r="B38" s="27" t="n">
        <v>-0.249180660709833</v>
      </c>
      <c r="C38" s="9" t="n">
        <f aca="false">SUM(AM38:AV38)</f>
        <v>0</v>
      </c>
      <c r="D38" s="9" t="n">
        <f aca="false">SUM(AW38:BF38)</f>
        <v>1</v>
      </c>
      <c r="E38" s="24" t="n">
        <f aca="false">(1-C38/$B$12)*$B$8-C38/$B$12*$B$7</f>
        <v>0.05</v>
      </c>
      <c r="F38" s="24" t="n">
        <f aca="false">(1-D38/$B$12)*$C$8-D38/$B$12*$C$7</f>
        <v>0.021</v>
      </c>
      <c r="G38" s="47" t="n">
        <f aca="false">$B$11*($B$10*C38/$B$12*$B$7+(1-$B$10)*D38/$B$12*$C$7)</f>
        <v>300</v>
      </c>
      <c r="H38" s="24" t="n">
        <f aca="false">$B$10*E38+(1-$B$10)*F38</f>
        <v>0.0355</v>
      </c>
      <c r="I38" s="1"/>
      <c r="J38" s="1"/>
      <c r="K38" s="1"/>
      <c r="L38" s="1"/>
      <c r="M38" s="1"/>
      <c r="N38" s="1"/>
      <c r="O38" s="1"/>
      <c r="P38" s="1"/>
      <c r="Q38" s="21"/>
      <c r="R38" s="27" t="n">
        <v>0.0128764482819764</v>
      </c>
      <c r="S38" s="27" t="n">
        <v>-0.337043432189742</v>
      </c>
      <c r="T38" s="27" t="n">
        <v>-0.562690177710063</v>
      </c>
      <c r="U38" s="27" t="n">
        <v>0.615110605149677</v>
      </c>
      <c r="V38" s="27" t="n">
        <v>0.369201789309758</v>
      </c>
      <c r="W38" s="27" t="n">
        <v>1.33185815324217</v>
      </c>
      <c r="X38" s="27" t="n">
        <v>-0.0452219320915992</v>
      </c>
      <c r="Y38" s="27" t="n">
        <v>0.211965590946613</v>
      </c>
      <c r="Z38" s="27" t="n">
        <v>-0.77746006013065</v>
      </c>
      <c r="AA38" s="27" t="n">
        <v>-0.763722775022141</v>
      </c>
      <c r="AB38" s="27" t="n">
        <v>1.50664416335586</v>
      </c>
      <c r="AC38" s="27" t="n">
        <v>-0.759261786618332</v>
      </c>
      <c r="AD38" s="27" t="n">
        <v>0.213505954920932</v>
      </c>
      <c r="AE38" s="27" t="n">
        <v>2.18208583597989</v>
      </c>
      <c r="AF38" s="27" t="n">
        <v>1.18162160599665</v>
      </c>
      <c r="AG38" s="27" t="n">
        <v>0.194206743354534</v>
      </c>
      <c r="AH38" s="27" t="n">
        <v>-0.443377027847739</v>
      </c>
      <c r="AI38" s="27" t="n">
        <v>-1.80049639860989</v>
      </c>
      <c r="AJ38" s="27" t="n">
        <v>-0.313306773382796</v>
      </c>
      <c r="AK38" s="27" t="n">
        <v>1.42492951997808</v>
      </c>
      <c r="AL38" s="21"/>
      <c r="AM38" s="31" t="n">
        <f aca="false">IF(SQRT($B$9)*$B38+SQRT(1-$B$9)*R38&lt;_xlfn.NORM.S.INV($B$6),1,0)</f>
        <v>0</v>
      </c>
      <c r="AN38" s="31" t="n">
        <f aca="false">IF(SQRT($B$9)*$B38+SQRT(1-$B$9)*S38&lt;_xlfn.NORM.S.INV($B$6),1,0)</f>
        <v>0</v>
      </c>
      <c r="AO38" s="31" t="n">
        <f aca="false">IF(SQRT($B$9)*$B38+SQRT(1-$B$9)*T38&lt;_xlfn.NORM.S.INV($B$6),1,0)</f>
        <v>0</v>
      </c>
      <c r="AP38" s="31" t="n">
        <f aca="false">IF(SQRT($B$9)*$B38+SQRT(1-$B$9)*U38&lt;_xlfn.NORM.S.INV($B$6),1,0)</f>
        <v>0</v>
      </c>
      <c r="AQ38" s="31" t="n">
        <f aca="false">IF(SQRT($B$9)*$B38+SQRT(1-$B$9)*V38&lt;_xlfn.NORM.S.INV($B$6),1,0)</f>
        <v>0</v>
      </c>
      <c r="AR38" s="31" t="n">
        <f aca="false">IF(SQRT($B$9)*$B38+SQRT(1-$B$9)*W38&lt;_xlfn.NORM.S.INV($B$6),1,0)</f>
        <v>0</v>
      </c>
      <c r="AS38" s="31" t="n">
        <f aca="false">IF(SQRT($B$9)*$B38+SQRT(1-$B$9)*X38&lt;_xlfn.NORM.S.INV($B$6),1,0)</f>
        <v>0</v>
      </c>
      <c r="AT38" s="31" t="n">
        <f aca="false">IF(SQRT($B$9)*$B38+SQRT(1-$B$9)*Y38&lt;_xlfn.NORM.S.INV($B$6),1,0)</f>
        <v>0</v>
      </c>
      <c r="AU38" s="31" t="n">
        <f aca="false">IF(SQRT($B$9)*$B38+SQRT(1-$B$9)*Z38&lt;_xlfn.NORM.S.INV($B$6),1,0)</f>
        <v>0</v>
      </c>
      <c r="AV38" s="31" t="n">
        <f aca="false">IF(SQRT($B$9)*$B38+SQRT(1-$B$9)*AA38&lt;_xlfn.NORM.S.INV($B$6),1,0)</f>
        <v>0</v>
      </c>
      <c r="AW38" s="31" t="n">
        <f aca="false">IF(SQRT($C$9)*$B38+SQRT(1-$C$9)*AB38&lt;_xlfn.NORM.S.INV($C$6),1,0)</f>
        <v>0</v>
      </c>
      <c r="AX38" s="31" t="n">
        <f aca="false">IF(SQRT($C$9)*$B38+SQRT(1-$C$9)*AC38&lt;_xlfn.NORM.S.INV($C$6),1,0)</f>
        <v>0</v>
      </c>
      <c r="AY38" s="31" t="n">
        <f aca="false">IF(SQRT($C$9)*$B38+SQRT(1-$C$9)*AD38&lt;_xlfn.NORM.S.INV($C$6),1,0)</f>
        <v>0</v>
      </c>
      <c r="AZ38" s="31" t="n">
        <f aca="false">IF(SQRT($C$9)*$B38+SQRT(1-$C$9)*AE38&lt;_xlfn.NORM.S.INV($C$6),1,0)</f>
        <v>0</v>
      </c>
      <c r="BA38" s="31" t="n">
        <f aca="false">IF(SQRT($C$9)*$B38+SQRT(1-$C$9)*AF38&lt;_xlfn.NORM.S.INV($C$6),1,0)</f>
        <v>0</v>
      </c>
      <c r="BB38" s="31" t="n">
        <f aca="false">IF(SQRT($C$9)*$B38+SQRT(1-$C$9)*AG38&lt;_xlfn.NORM.S.INV($C$6),1,0)</f>
        <v>0</v>
      </c>
      <c r="BC38" s="31" t="n">
        <f aca="false">IF(SQRT($C$9)*$B38+SQRT(1-$C$9)*AH38&lt;_xlfn.NORM.S.INV($C$6),1,0)</f>
        <v>0</v>
      </c>
      <c r="BD38" s="31" t="n">
        <f aca="false">IF(SQRT($C$9)*$B38+SQRT(1-$C$9)*AI38&lt;_xlfn.NORM.S.INV($C$6),1,0)</f>
        <v>1</v>
      </c>
      <c r="BE38" s="31" t="n">
        <f aca="false">IF(SQRT($C$9)*$B38+SQRT(1-$C$9)*AJ38&lt;_xlfn.NORM.S.INV($C$6),1,0)</f>
        <v>0</v>
      </c>
      <c r="BF38" s="31" t="n">
        <f aca="false">IF(SQRT($C$9)*$B38+SQRT(1-$C$9)*AK38&lt;_xlfn.NORM.S.INV($C$6),1,0)</f>
        <v>0</v>
      </c>
      <c r="BG38" s="21"/>
      <c r="BH38" s="21"/>
      <c r="BI38" s="31" t="n">
        <f aca="false">$B$11*(($A$1061)*$C38/$B$12*$B$7+(1-$A$1061)*$D38/$B$12*$C$7)</f>
        <v>600</v>
      </c>
      <c r="BJ38" s="31" t="n">
        <f aca="false">$B$11*(($A$1062)*$C38/$B$12*$B$7+(1-$A$1062)*$D38/$B$12*$C$7)</f>
        <v>570</v>
      </c>
      <c r="BK38" s="31" t="n">
        <f aca="false">$B$11*(($A$1063)*$C38/$B$12*$B$7+(1-$A$1063)*$D38/$B$12*$C$7)</f>
        <v>540</v>
      </c>
      <c r="BL38" s="31" t="n">
        <f aca="false">$B$11*(($A$1064)*$C38/$B$12*$B$7+(1-$A$1064)*$D38/$B$12*$C$7)</f>
        <v>510</v>
      </c>
      <c r="BM38" s="31" t="n">
        <f aca="false">$B$11*(($A$1065)*$C38/$B$12*$B$7+(1-$A$1065)*$D38/$B$12*$C$7)</f>
        <v>480</v>
      </c>
      <c r="BN38" s="31" t="n">
        <f aca="false">$B$11*(($A$1066)*$C38/$B$12*$B$7+(1-$A$1066)*$D38/$B$12*$C$7)</f>
        <v>450</v>
      </c>
      <c r="BO38" s="31" t="n">
        <f aca="false">$B$11*(($A$1067)*$C38/$B$12*$B$7+(1-$A$1067)*$D38/$B$12*$C$7)</f>
        <v>420</v>
      </c>
      <c r="BP38" s="31" t="n">
        <f aca="false">$B$11*(($A$1068)*$C38/$B$12*$B$7+(1-$A$1068)*$D38/$B$12*$C$7)</f>
        <v>390</v>
      </c>
      <c r="BQ38" s="31" t="n">
        <f aca="false">$B$11*(($A$1069)*$C38/$B$12*$B$7+(1-$A$1069)*$D38/$B$12*$C$7)</f>
        <v>360</v>
      </c>
      <c r="BR38" s="31" t="n">
        <f aca="false">$B$11*(($A$1070)*$C38/$B$12*$B$7+(1-$A$1070)*$D38/$B$12*$C$7)</f>
        <v>330</v>
      </c>
      <c r="BS38" s="31" t="n">
        <f aca="false">$B$11*(($A$1071)*$C38/$B$12*$B$7+(1-$A$1071)*$D38/$B$12*$C$7)</f>
        <v>300</v>
      </c>
      <c r="BT38" s="31" t="n">
        <f aca="false">$B$11*(($A$1072)*$C38/$B$12*$B$7+(1-$A$1072)*$D38/$B$12*$C$7)</f>
        <v>270</v>
      </c>
      <c r="BU38" s="31" t="n">
        <f aca="false">$B$11*(($A$1073)*$C38/$B$12*$B$7+(1-$A$1073)*$D38/$B$12*$C$7)</f>
        <v>240</v>
      </c>
      <c r="BV38" s="31" t="n">
        <f aca="false">$B$11*(($A$1074)*$C38/$B$12*$B$7+(1-$A$1074)*$D38/$B$12*$C$7)</f>
        <v>210</v>
      </c>
      <c r="BW38" s="31" t="n">
        <f aca="false">$B$11*(($A$1075)*$C38/$B$12*$B$7+(1-$A$1075)*$D38/$B$12*$C$7)</f>
        <v>180</v>
      </c>
      <c r="BX38" s="31" t="n">
        <f aca="false">$B$11*(($A$1076)*$C38/$B$12*$B$7+(1-$A$1076)*$D38/$B$12*$C$7)</f>
        <v>150</v>
      </c>
      <c r="BY38" s="31" t="n">
        <f aca="false">$B$11*(($A$1077)*$C38/$B$12*$B$7+(1-$A$1077)*$D38/$B$12*$C$7)</f>
        <v>120</v>
      </c>
      <c r="BZ38" s="31" t="n">
        <f aca="false">$B$11*(($A$1078)*$C38/$B$12*$B$7+(1-$A$1078)*$D38/$B$12*$C$7)</f>
        <v>90</v>
      </c>
      <c r="CA38" s="31" t="n">
        <f aca="false">$B$11*(($A$1079)*$C38/$B$12*$B$7+(1-$A$1079)*$D38/$B$12*$C$7)</f>
        <v>60</v>
      </c>
      <c r="CB38" s="31" t="n">
        <f aca="false">$B$11*(($A$1080)*$C38/$B$12*$B$7+(1-$A$1080)*$D38/$B$12*$C$7)</f>
        <v>30</v>
      </c>
      <c r="CC38" s="31" t="n">
        <f aca="false">$B$11*(($A$1081)*$C38/$B$12*$B$7+(1-$A$1081)*$D38/$B$12*$C$7)</f>
        <v>0</v>
      </c>
      <c r="CE38" s="48" t="n">
        <f aca="false">ROUND(MIN($G$25:$G$1024)+(MAX($G$25:$G$1024)-MIN($G$25:$G$1024))*14/15,0)</f>
        <v>1680</v>
      </c>
      <c r="CF38" s="9" t="n">
        <f aca="false">COUNTIFS($G$25:$G$1024,"&lt;="&amp;CE38)-COUNTIFS($G$25:$G$1024,"&lt;="&amp;CE37)</f>
        <v>1</v>
      </c>
      <c r="CG38" s="49" t="n">
        <f aca="false">IF(COUNT($G$25:$G$1024)=0,NA(),CE38)</f>
        <v>1680</v>
      </c>
      <c r="CH38" s="35" t="n">
        <f aca="false">IF(COUNT($G$25:$G$1024)=0,NA(),CF38)</f>
        <v>1</v>
      </c>
    </row>
    <row r="39" customFormat="false" ht="23" hidden="false" customHeight="true" outlineLevel="0" collapsed="false">
      <c r="A39" s="1" t="n">
        <v>15</v>
      </c>
      <c r="B39" s="27" t="n">
        <v>-0.825537004925599</v>
      </c>
      <c r="C39" s="9" t="n">
        <f aca="false">SUM(AM39:AV39)</f>
        <v>0</v>
      </c>
      <c r="D39" s="9" t="n">
        <f aca="false">SUM(AW39:BF39)</f>
        <v>1</v>
      </c>
      <c r="E39" s="24" t="n">
        <f aca="false">(1-C39/$B$12)*$B$8-C39/$B$12*$B$7</f>
        <v>0.05</v>
      </c>
      <c r="F39" s="24" t="n">
        <f aca="false">(1-D39/$B$12)*$C$8-D39/$B$12*$C$7</f>
        <v>0.021</v>
      </c>
      <c r="G39" s="47" t="n">
        <f aca="false">$B$11*($B$10*C39/$B$12*$B$7+(1-$B$10)*D39/$B$12*$C$7)</f>
        <v>300</v>
      </c>
      <c r="H39" s="24" t="n">
        <f aca="false">$B$10*E39+(1-$B$10)*F39</f>
        <v>0.0355</v>
      </c>
      <c r="I39" s="1"/>
      <c r="J39" s="1"/>
      <c r="K39" s="1"/>
      <c r="L39" s="1"/>
      <c r="M39" s="1"/>
      <c r="N39" s="1"/>
      <c r="O39" s="1"/>
      <c r="P39" s="1"/>
      <c r="Q39" s="21"/>
      <c r="R39" s="27" t="n">
        <v>-1.48758501585347</v>
      </c>
      <c r="S39" s="27" t="n">
        <v>0.667311211322167</v>
      </c>
      <c r="T39" s="27" t="n">
        <v>0.848627321628709</v>
      </c>
      <c r="U39" s="27" t="n">
        <v>0.605412488469319</v>
      </c>
      <c r="V39" s="27" t="n">
        <v>0.169227966817145</v>
      </c>
      <c r="W39" s="27" t="n">
        <v>0.340707471574035</v>
      </c>
      <c r="X39" s="27" t="n">
        <v>0.0324439175241352</v>
      </c>
      <c r="Y39" s="27" t="n">
        <v>-0.226162859533686</v>
      </c>
      <c r="Z39" s="27" t="n">
        <v>-0.0582689561456163</v>
      </c>
      <c r="AA39" s="27" t="n">
        <v>-2.09423821071396</v>
      </c>
      <c r="AB39" s="27" t="n">
        <v>-0.857446996316151</v>
      </c>
      <c r="AC39" s="27" t="n">
        <v>1.20407242783759</v>
      </c>
      <c r="AD39" s="27" t="n">
        <v>1.14008470017097</v>
      </c>
      <c r="AE39" s="27" t="n">
        <v>-1.29518871613591</v>
      </c>
      <c r="AF39" s="27" t="n">
        <v>-1.79403957319053</v>
      </c>
      <c r="AG39" s="27" t="n">
        <v>-1.02926481213228</v>
      </c>
      <c r="AH39" s="27" t="n">
        <v>-0.424379260823233</v>
      </c>
      <c r="AI39" s="27" t="n">
        <v>-0.703229494030643</v>
      </c>
      <c r="AJ39" s="27" t="n">
        <v>-1.37774241544354</v>
      </c>
      <c r="AK39" s="27" t="n">
        <v>-0.0606684304588936</v>
      </c>
      <c r="AL39" s="21"/>
      <c r="AM39" s="31" t="n">
        <f aca="false">IF(SQRT($B$9)*$B39+SQRT(1-$B$9)*R39&lt;_xlfn.NORM.S.INV($B$6),1,0)</f>
        <v>0</v>
      </c>
      <c r="AN39" s="31" t="n">
        <f aca="false">IF(SQRT($B$9)*$B39+SQRT(1-$B$9)*S39&lt;_xlfn.NORM.S.INV($B$6),1,0)</f>
        <v>0</v>
      </c>
      <c r="AO39" s="31" t="n">
        <f aca="false">IF(SQRT($B$9)*$B39+SQRT(1-$B$9)*T39&lt;_xlfn.NORM.S.INV($B$6),1,0)</f>
        <v>0</v>
      </c>
      <c r="AP39" s="31" t="n">
        <f aca="false">IF(SQRT($B$9)*$B39+SQRT(1-$B$9)*U39&lt;_xlfn.NORM.S.INV($B$6),1,0)</f>
        <v>0</v>
      </c>
      <c r="AQ39" s="31" t="n">
        <f aca="false">IF(SQRT($B$9)*$B39+SQRT(1-$B$9)*V39&lt;_xlfn.NORM.S.INV($B$6),1,0)</f>
        <v>0</v>
      </c>
      <c r="AR39" s="31" t="n">
        <f aca="false">IF(SQRT($B$9)*$B39+SQRT(1-$B$9)*W39&lt;_xlfn.NORM.S.INV($B$6),1,0)</f>
        <v>0</v>
      </c>
      <c r="AS39" s="31" t="n">
        <f aca="false">IF(SQRT($B$9)*$B39+SQRT(1-$B$9)*X39&lt;_xlfn.NORM.S.INV($B$6),1,0)</f>
        <v>0</v>
      </c>
      <c r="AT39" s="31" t="n">
        <f aca="false">IF(SQRT($B$9)*$B39+SQRT(1-$B$9)*Y39&lt;_xlfn.NORM.S.INV($B$6),1,0)</f>
        <v>0</v>
      </c>
      <c r="AU39" s="31" t="n">
        <f aca="false">IF(SQRT($B$9)*$B39+SQRT(1-$B$9)*Z39&lt;_xlfn.NORM.S.INV($B$6),1,0)</f>
        <v>0</v>
      </c>
      <c r="AV39" s="31" t="n">
        <f aca="false">IF(SQRT($B$9)*$B39+SQRT(1-$B$9)*AA39&lt;_xlfn.NORM.S.INV($B$6),1,0)</f>
        <v>0</v>
      </c>
      <c r="AW39" s="31" t="n">
        <f aca="false">IF(SQRT($C$9)*$B39+SQRT(1-$C$9)*AB39&lt;_xlfn.NORM.S.INV($C$6),1,0)</f>
        <v>0</v>
      </c>
      <c r="AX39" s="31" t="n">
        <f aca="false">IF(SQRT($C$9)*$B39+SQRT(1-$C$9)*AC39&lt;_xlfn.NORM.S.INV($C$6),1,0)</f>
        <v>0</v>
      </c>
      <c r="AY39" s="31" t="n">
        <f aca="false">IF(SQRT($C$9)*$B39+SQRT(1-$C$9)*AD39&lt;_xlfn.NORM.S.INV($C$6),1,0)</f>
        <v>0</v>
      </c>
      <c r="AZ39" s="31" t="n">
        <f aca="false">IF(SQRT($C$9)*$B39+SQRT(1-$C$9)*AE39&lt;_xlfn.NORM.S.INV($C$6),1,0)</f>
        <v>0</v>
      </c>
      <c r="BA39" s="31" t="n">
        <f aca="false">IF(SQRT($C$9)*$B39+SQRT(1-$C$9)*AF39&lt;_xlfn.NORM.S.INV($C$6),1,0)</f>
        <v>1</v>
      </c>
      <c r="BB39" s="31" t="n">
        <f aca="false">IF(SQRT($C$9)*$B39+SQRT(1-$C$9)*AG39&lt;_xlfn.NORM.S.INV($C$6),1,0)</f>
        <v>0</v>
      </c>
      <c r="BC39" s="31" t="n">
        <f aca="false">IF(SQRT($C$9)*$B39+SQRT(1-$C$9)*AH39&lt;_xlfn.NORM.S.INV($C$6),1,0)</f>
        <v>0</v>
      </c>
      <c r="BD39" s="31" t="n">
        <f aca="false">IF(SQRT($C$9)*$B39+SQRT(1-$C$9)*AI39&lt;_xlfn.NORM.S.INV($C$6),1,0)</f>
        <v>0</v>
      </c>
      <c r="BE39" s="31" t="n">
        <f aca="false">IF(SQRT($C$9)*$B39+SQRT(1-$C$9)*AJ39&lt;_xlfn.NORM.S.INV($C$6),1,0)</f>
        <v>0</v>
      </c>
      <c r="BF39" s="31" t="n">
        <f aca="false">IF(SQRT($C$9)*$B39+SQRT(1-$C$9)*AK39&lt;_xlfn.NORM.S.INV($C$6),1,0)</f>
        <v>0</v>
      </c>
      <c r="BG39" s="21"/>
      <c r="BH39" s="21"/>
      <c r="BI39" s="31" t="n">
        <f aca="false">$B$11*(($A$1061)*$C39/$B$12*$B$7+(1-$A$1061)*$D39/$B$12*$C$7)</f>
        <v>600</v>
      </c>
      <c r="BJ39" s="31" t="n">
        <f aca="false">$B$11*(($A$1062)*$C39/$B$12*$B$7+(1-$A$1062)*$D39/$B$12*$C$7)</f>
        <v>570</v>
      </c>
      <c r="BK39" s="31" t="n">
        <f aca="false">$B$11*(($A$1063)*$C39/$B$12*$B$7+(1-$A$1063)*$D39/$B$12*$C$7)</f>
        <v>540</v>
      </c>
      <c r="BL39" s="31" t="n">
        <f aca="false">$B$11*(($A$1064)*$C39/$B$12*$B$7+(1-$A$1064)*$D39/$B$12*$C$7)</f>
        <v>510</v>
      </c>
      <c r="BM39" s="31" t="n">
        <f aca="false">$B$11*(($A$1065)*$C39/$B$12*$B$7+(1-$A$1065)*$D39/$B$12*$C$7)</f>
        <v>480</v>
      </c>
      <c r="BN39" s="31" t="n">
        <f aca="false">$B$11*(($A$1066)*$C39/$B$12*$B$7+(1-$A$1066)*$D39/$B$12*$C$7)</f>
        <v>450</v>
      </c>
      <c r="BO39" s="31" t="n">
        <f aca="false">$B$11*(($A$1067)*$C39/$B$12*$B$7+(1-$A$1067)*$D39/$B$12*$C$7)</f>
        <v>420</v>
      </c>
      <c r="BP39" s="31" t="n">
        <f aca="false">$B$11*(($A$1068)*$C39/$B$12*$B$7+(1-$A$1068)*$D39/$B$12*$C$7)</f>
        <v>390</v>
      </c>
      <c r="BQ39" s="31" t="n">
        <f aca="false">$B$11*(($A$1069)*$C39/$B$12*$B$7+(1-$A$1069)*$D39/$B$12*$C$7)</f>
        <v>360</v>
      </c>
      <c r="BR39" s="31" t="n">
        <f aca="false">$B$11*(($A$1070)*$C39/$B$12*$B$7+(1-$A$1070)*$D39/$B$12*$C$7)</f>
        <v>330</v>
      </c>
      <c r="BS39" s="31" t="n">
        <f aca="false">$B$11*(($A$1071)*$C39/$B$12*$B$7+(1-$A$1071)*$D39/$B$12*$C$7)</f>
        <v>300</v>
      </c>
      <c r="BT39" s="31" t="n">
        <f aca="false">$B$11*(($A$1072)*$C39/$B$12*$B$7+(1-$A$1072)*$D39/$B$12*$C$7)</f>
        <v>270</v>
      </c>
      <c r="BU39" s="31" t="n">
        <f aca="false">$B$11*(($A$1073)*$C39/$B$12*$B$7+(1-$A$1073)*$D39/$B$12*$C$7)</f>
        <v>240</v>
      </c>
      <c r="BV39" s="31" t="n">
        <f aca="false">$B$11*(($A$1074)*$C39/$B$12*$B$7+(1-$A$1074)*$D39/$B$12*$C$7)</f>
        <v>210</v>
      </c>
      <c r="BW39" s="31" t="n">
        <f aca="false">$B$11*(($A$1075)*$C39/$B$12*$B$7+(1-$A$1075)*$D39/$B$12*$C$7)</f>
        <v>180</v>
      </c>
      <c r="BX39" s="31" t="n">
        <f aca="false">$B$11*(($A$1076)*$C39/$B$12*$B$7+(1-$A$1076)*$D39/$B$12*$C$7)</f>
        <v>150</v>
      </c>
      <c r="BY39" s="31" t="n">
        <f aca="false">$B$11*(($A$1077)*$C39/$B$12*$B$7+(1-$A$1077)*$D39/$B$12*$C$7)</f>
        <v>120</v>
      </c>
      <c r="BZ39" s="31" t="n">
        <f aca="false">$B$11*(($A$1078)*$C39/$B$12*$B$7+(1-$A$1078)*$D39/$B$12*$C$7)</f>
        <v>90</v>
      </c>
      <c r="CA39" s="31" t="n">
        <f aca="false">$B$11*(($A$1079)*$C39/$B$12*$B$7+(1-$A$1079)*$D39/$B$12*$C$7)</f>
        <v>60</v>
      </c>
      <c r="CB39" s="31" t="n">
        <f aca="false">$B$11*(($A$1080)*$C39/$B$12*$B$7+(1-$A$1080)*$D39/$B$12*$C$7)</f>
        <v>30</v>
      </c>
      <c r="CC39" s="31" t="n">
        <f aca="false">$B$11*(($A$1081)*$C39/$B$12*$B$7+(1-$A$1081)*$D39/$B$12*$C$7)</f>
        <v>0</v>
      </c>
      <c r="CE39" s="48" t="n">
        <f aca="false">ROUNDUP(MAX($G$25:$G$1024),0)</f>
        <v>1800</v>
      </c>
      <c r="CF39" s="9" t="n">
        <f aca="false">COUNTIFS($G$25:$G$1024,"&lt;="&amp;CE39)-COUNTIFS($G$25:$G$1024,"&lt;="&amp;CE38)</f>
        <v>2</v>
      </c>
      <c r="CG39" s="49" t="n">
        <f aca="false">IF(COUNT($G$25:$G$1024)=0,NA(),CE39)</f>
        <v>1800</v>
      </c>
      <c r="CH39" s="35" t="n">
        <f aca="false">IF(COUNT($G$25:$G$1024)=0,NA(),CF39)</f>
        <v>2</v>
      </c>
    </row>
    <row r="40" customFormat="false" ht="23" hidden="false" customHeight="true" outlineLevel="0" collapsed="false">
      <c r="A40" s="1" t="n">
        <v>16</v>
      </c>
      <c r="B40" s="27" t="n">
        <v>0.82483566102186</v>
      </c>
      <c r="C40" s="9" t="n">
        <f aca="false">SUM(AM40:AV40)</f>
        <v>0</v>
      </c>
      <c r="D40" s="9" t="n">
        <f aca="false">SUM(AW40:BF40)</f>
        <v>0</v>
      </c>
      <c r="E40" s="24" t="n">
        <f aca="false">(1-C40/$B$12)*$B$8-C40/$B$12*$B$7</f>
        <v>0.05</v>
      </c>
      <c r="F40" s="24" t="n">
        <f aca="false">(1-D40/$B$12)*$C$8-D40/$B$12*$C$7</f>
        <v>0.09</v>
      </c>
      <c r="G40" s="47" t="n">
        <f aca="false">$B$11*($B$10*C40/$B$12*$B$7+(1-$B$10)*D40/$B$12*$C$7)</f>
        <v>0</v>
      </c>
      <c r="H40" s="24" t="n">
        <f aca="false">$B$10*E40+(1-$B$10)*F40</f>
        <v>0.07</v>
      </c>
      <c r="I40" s="1"/>
      <c r="J40" s="1"/>
      <c r="K40" s="1"/>
      <c r="L40" s="1"/>
      <c r="M40" s="1"/>
      <c r="N40" s="1"/>
      <c r="O40" s="1"/>
      <c r="P40" s="1"/>
      <c r="Q40" s="21"/>
      <c r="R40" s="27" t="n">
        <v>1.9367889868435</v>
      </c>
      <c r="S40" s="27" t="n">
        <v>1.06665417932207</v>
      </c>
      <c r="T40" s="27" t="n">
        <v>0.281042600480033</v>
      </c>
      <c r="U40" s="27" t="n">
        <v>-0.298145311916053</v>
      </c>
      <c r="V40" s="27" t="n">
        <v>-0.937649503219331</v>
      </c>
      <c r="W40" s="27" t="n">
        <v>-0.740907631389143</v>
      </c>
      <c r="X40" s="27" t="n">
        <v>-0.51251469112112</v>
      </c>
      <c r="Y40" s="27" t="n">
        <v>-1.79436230410281</v>
      </c>
      <c r="Z40" s="27" t="n">
        <v>0.202053257683423</v>
      </c>
      <c r="AA40" s="27" t="n">
        <v>-0.626928289482225</v>
      </c>
      <c r="AB40" s="27" t="n">
        <v>-0.603986407902909</v>
      </c>
      <c r="AC40" s="27" t="n">
        <v>0.727649298718083</v>
      </c>
      <c r="AD40" s="27" t="n">
        <v>2.5843462794582</v>
      </c>
      <c r="AE40" s="27" t="n">
        <v>0.0720378076400973</v>
      </c>
      <c r="AF40" s="27" t="n">
        <v>0.24616061165117</v>
      </c>
      <c r="AG40" s="27" t="n">
        <v>0.23401979994314</v>
      </c>
      <c r="AH40" s="27" t="n">
        <v>0.996050503908201</v>
      </c>
      <c r="AI40" s="27" t="n">
        <v>0.886272729694791</v>
      </c>
      <c r="AJ40" s="27" t="n">
        <v>0.87281317178383</v>
      </c>
      <c r="AK40" s="27" t="n">
        <v>-0.110563685913161</v>
      </c>
      <c r="AL40" s="21"/>
      <c r="AM40" s="31" t="n">
        <f aca="false">IF(SQRT($B$9)*$B40+SQRT(1-$B$9)*R40&lt;_xlfn.NORM.S.INV($B$6),1,0)</f>
        <v>0</v>
      </c>
      <c r="AN40" s="31" t="n">
        <f aca="false">IF(SQRT($B$9)*$B40+SQRT(1-$B$9)*S40&lt;_xlfn.NORM.S.INV($B$6),1,0)</f>
        <v>0</v>
      </c>
      <c r="AO40" s="31" t="n">
        <f aca="false">IF(SQRT($B$9)*$B40+SQRT(1-$B$9)*T40&lt;_xlfn.NORM.S.INV($B$6),1,0)</f>
        <v>0</v>
      </c>
      <c r="AP40" s="31" t="n">
        <f aca="false">IF(SQRT($B$9)*$B40+SQRT(1-$B$9)*U40&lt;_xlfn.NORM.S.INV($B$6),1,0)</f>
        <v>0</v>
      </c>
      <c r="AQ40" s="31" t="n">
        <f aca="false">IF(SQRT($B$9)*$B40+SQRT(1-$B$9)*V40&lt;_xlfn.NORM.S.INV($B$6),1,0)</f>
        <v>0</v>
      </c>
      <c r="AR40" s="31" t="n">
        <f aca="false">IF(SQRT($B$9)*$B40+SQRT(1-$B$9)*W40&lt;_xlfn.NORM.S.INV($B$6),1,0)</f>
        <v>0</v>
      </c>
      <c r="AS40" s="31" t="n">
        <f aca="false">IF(SQRT($B$9)*$B40+SQRT(1-$B$9)*X40&lt;_xlfn.NORM.S.INV($B$6),1,0)</f>
        <v>0</v>
      </c>
      <c r="AT40" s="31" t="n">
        <f aca="false">IF(SQRT($B$9)*$B40+SQRT(1-$B$9)*Y40&lt;_xlfn.NORM.S.INV($B$6),1,0)</f>
        <v>0</v>
      </c>
      <c r="AU40" s="31" t="n">
        <f aca="false">IF(SQRT($B$9)*$B40+SQRT(1-$B$9)*Z40&lt;_xlfn.NORM.S.INV($B$6),1,0)</f>
        <v>0</v>
      </c>
      <c r="AV40" s="31" t="n">
        <f aca="false">IF(SQRT($B$9)*$B40+SQRT(1-$B$9)*AA40&lt;_xlfn.NORM.S.INV($B$6),1,0)</f>
        <v>0</v>
      </c>
      <c r="AW40" s="31" t="n">
        <f aca="false">IF(SQRT($C$9)*$B40+SQRT(1-$C$9)*AB40&lt;_xlfn.NORM.S.INV($C$6),1,0)</f>
        <v>0</v>
      </c>
      <c r="AX40" s="31" t="n">
        <f aca="false">IF(SQRT($C$9)*$B40+SQRT(1-$C$9)*AC40&lt;_xlfn.NORM.S.INV($C$6),1,0)</f>
        <v>0</v>
      </c>
      <c r="AY40" s="31" t="n">
        <f aca="false">IF(SQRT($C$9)*$B40+SQRT(1-$C$9)*AD40&lt;_xlfn.NORM.S.INV($C$6),1,0)</f>
        <v>0</v>
      </c>
      <c r="AZ40" s="31" t="n">
        <f aca="false">IF(SQRT($C$9)*$B40+SQRT(1-$C$9)*AE40&lt;_xlfn.NORM.S.INV($C$6),1,0)</f>
        <v>0</v>
      </c>
      <c r="BA40" s="31" t="n">
        <f aca="false">IF(SQRT($C$9)*$B40+SQRT(1-$C$9)*AF40&lt;_xlfn.NORM.S.INV($C$6),1,0)</f>
        <v>0</v>
      </c>
      <c r="BB40" s="31" t="n">
        <f aca="false">IF(SQRT($C$9)*$B40+SQRT(1-$C$9)*AG40&lt;_xlfn.NORM.S.INV($C$6),1,0)</f>
        <v>0</v>
      </c>
      <c r="BC40" s="31" t="n">
        <f aca="false">IF(SQRT($C$9)*$B40+SQRT(1-$C$9)*AH40&lt;_xlfn.NORM.S.INV($C$6),1,0)</f>
        <v>0</v>
      </c>
      <c r="BD40" s="31" t="n">
        <f aca="false">IF(SQRT($C$9)*$B40+SQRT(1-$C$9)*AI40&lt;_xlfn.NORM.S.INV($C$6),1,0)</f>
        <v>0</v>
      </c>
      <c r="BE40" s="31" t="n">
        <f aca="false">IF(SQRT($C$9)*$B40+SQRT(1-$C$9)*AJ40&lt;_xlfn.NORM.S.INV($C$6),1,0)</f>
        <v>0</v>
      </c>
      <c r="BF40" s="31" t="n">
        <f aca="false">IF(SQRT($C$9)*$B40+SQRT(1-$C$9)*AK40&lt;_xlfn.NORM.S.INV($C$6),1,0)</f>
        <v>0</v>
      </c>
      <c r="BG40" s="21"/>
      <c r="BH40" s="21"/>
      <c r="BI40" s="31" t="n">
        <f aca="false">$B$11*(($A$1061)*$C40/$B$12*$B$7+(1-$A$1061)*$D40/$B$12*$C$7)</f>
        <v>0</v>
      </c>
      <c r="BJ40" s="31" t="n">
        <f aca="false">$B$11*(($A$1062)*$C40/$B$12*$B$7+(1-$A$1062)*$D40/$B$12*$C$7)</f>
        <v>0</v>
      </c>
      <c r="BK40" s="31" t="n">
        <f aca="false">$B$11*(($A$1063)*$C40/$B$12*$B$7+(1-$A$1063)*$D40/$B$12*$C$7)</f>
        <v>0</v>
      </c>
      <c r="BL40" s="31" t="n">
        <f aca="false">$B$11*(($A$1064)*$C40/$B$12*$B$7+(1-$A$1064)*$D40/$B$12*$C$7)</f>
        <v>0</v>
      </c>
      <c r="BM40" s="31" t="n">
        <f aca="false">$B$11*(($A$1065)*$C40/$B$12*$B$7+(1-$A$1065)*$D40/$B$12*$C$7)</f>
        <v>0</v>
      </c>
      <c r="BN40" s="31" t="n">
        <f aca="false">$B$11*(($A$1066)*$C40/$B$12*$B$7+(1-$A$1066)*$D40/$B$12*$C$7)</f>
        <v>0</v>
      </c>
      <c r="BO40" s="31" t="n">
        <f aca="false">$B$11*(($A$1067)*$C40/$B$12*$B$7+(1-$A$1067)*$D40/$B$12*$C$7)</f>
        <v>0</v>
      </c>
      <c r="BP40" s="31" t="n">
        <f aca="false">$B$11*(($A$1068)*$C40/$B$12*$B$7+(1-$A$1068)*$D40/$B$12*$C$7)</f>
        <v>0</v>
      </c>
      <c r="BQ40" s="31" t="n">
        <f aca="false">$B$11*(($A$1069)*$C40/$B$12*$B$7+(1-$A$1069)*$D40/$B$12*$C$7)</f>
        <v>0</v>
      </c>
      <c r="BR40" s="31" t="n">
        <f aca="false">$B$11*(($A$1070)*$C40/$B$12*$B$7+(1-$A$1070)*$D40/$B$12*$C$7)</f>
        <v>0</v>
      </c>
      <c r="BS40" s="31" t="n">
        <f aca="false">$B$11*(($A$1071)*$C40/$B$12*$B$7+(1-$A$1071)*$D40/$B$12*$C$7)</f>
        <v>0</v>
      </c>
      <c r="BT40" s="31" t="n">
        <f aca="false">$B$11*(($A$1072)*$C40/$B$12*$B$7+(1-$A$1072)*$D40/$B$12*$C$7)</f>
        <v>0</v>
      </c>
      <c r="BU40" s="31" t="n">
        <f aca="false">$B$11*(($A$1073)*$C40/$B$12*$B$7+(1-$A$1073)*$D40/$B$12*$C$7)</f>
        <v>0</v>
      </c>
      <c r="BV40" s="31" t="n">
        <f aca="false">$B$11*(($A$1074)*$C40/$B$12*$B$7+(1-$A$1074)*$D40/$B$12*$C$7)</f>
        <v>0</v>
      </c>
      <c r="BW40" s="31" t="n">
        <f aca="false">$B$11*(($A$1075)*$C40/$B$12*$B$7+(1-$A$1075)*$D40/$B$12*$C$7)</f>
        <v>0</v>
      </c>
      <c r="BX40" s="31" t="n">
        <f aca="false">$B$11*(($A$1076)*$C40/$B$12*$B$7+(1-$A$1076)*$D40/$B$12*$C$7)</f>
        <v>0</v>
      </c>
      <c r="BY40" s="31" t="n">
        <f aca="false">$B$11*(($A$1077)*$C40/$B$12*$B$7+(1-$A$1077)*$D40/$B$12*$C$7)</f>
        <v>0</v>
      </c>
      <c r="BZ40" s="31" t="n">
        <f aca="false">$B$11*(($A$1078)*$C40/$B$12*$B$7+(1-$A$1078)*$D40/$B$12*$C$7)</f>
        <v>0</v>
      </c>
      <c r="CA40" s="31" t="n">
        <f aca="false">$B$11*(($A$1079)*$C40/$B$12*$B$7+(1-$A$1079)*$D40/$B$12*$C$7)</f>
        <v>0</v>
      </c>
      <c r="CB40" s="31" t="n">
        <f aca="false">$B$11*(($A$1080)*$C40/$B$12*$B$7+(1-$A$1080)*$D40/$B$12*$C$7)</f>
        <v>0</v>
      </c>
      <c r="CC40" s="31" t="n">
        <f aca="false">$B$11*(($A$1081)*$C40/$B$12*$B$7+(1-$A$1081)*$D40/$B$12*$C$7)</f>
        <v>0</v>
      </c>
    </row>
    <row r="41" customFormat="false" ht="23" hidden="false" customHeight="true" outlineLevel="0" collapsed="false">
      <c r="A41" s="1" t="n">
        <v>17</v>
      </c>
      <c r="B41" s="27" t="n">
        <v>0.459271065134731</v>
      </c>
      <c r="C41" s="9" t="n">
        <f aca="false">SUM(AM41:AV41)</f>
        <v>0</v>
      </c>
      <c r="D41" s="9" t="n">
        <f aca="false">SUM(AW41:BF41)</f>
        <v>0</v>
      </c>
      <c r="E41" s="24" t="n">
        <f aca="false">(1-C41/$B$12)*$B$8-C41/$B$12*$B$7</f>
        <v>0.05</v>
      </c>
      <c r="F41" s="24" t="n">
        <f aca="false">(1-D41/$B$12)*$C$8-D41/$B$12*$C$7</f>
        <v>0.09</v>
      </c>
      <c r="G41" s="47" t="n">
        <f aca="false">$B$11*($B$10*C41/$B$12*$B$7+(1-$B$10)*D41/$B$12*$C$7)</f>
        <v>0</v>
      </c>
      <c r="H41" s="24" t="n">
        <f aca="false">$B$10*E41+(1-$B$10)*F41</f>
        <v>0.07</v>
      </c>
      <c r="I41" s="1"/>
      <c r="J41" s="1"/>
      <c r="K41" s="1"/>
      <c r="L41" s="1"/>
      <c r="M41" s="1"/>
      <c r="N41" s="1"/>
      <c r="O41" s="1"/>
      <c r="P41" s="1"/>
      <c r="Q41" s="21"/>
      <c r="R41" s="27" t="n">
        <v>-0.357949868836296</v>
      </c>
      <c r="S41" s="27" t="n">
        <v>0.873819295152956</v>
      </c>
      <c r="T41" s="27" t="n">
        <v>-1.31442146026552</v>
      </c>
      <c r="U41" s="27" t="n">
        <v>-0.215860974119974</v>
      </c>
      <c r="V41" s="27" t="n">
        <v>-0.687916626145733</v>
      </c>
      <c r="W41" s="27" t="n">
        <v>-0.172267483115221</v>
      </c>
      <c r="X41" s="27" t="n">
        <v>0.600573159762323</v>
      </c>
      <c r="Y41" s="27" t="n">
        <v>-0.718278471783777</v>
      </c>
      <c r="Z41" s="27" t="n">
        <v>-0.316238601555196</v>
      </c>
      <c r="AA41" s="27" t="n">
        <v>0.0839752936859686</v>
      </c>
      <c r="AB41" s="27" t="n">
        <v>0.571904786361536</v>
      </c>
      <c r="AC41" s="27" t="n">
        <v>0.0610647167880779</v>
      </c>
      <c r="AD41" s="27" t="n">
        <v>0.686616645078732</v>
      </c>
      <c r="AE41" s="27" t="n">
        <v>-0.693447528023765</v>
      </c>
      <c r="AF41" s="27" t="n">
        <v>0.913411191159131</v>
      </c>
      <c r="AG41" s="27" t="n">
        <v>0.221940543172929</v>
      </c>
      <c r="AH41" s="27" t="n">
        <v>0.605346583611713</v>
      </c>
      <c r="AI41" s="27" t="n">
        <v>1.14220547345937</v>
      </c>
      <c r="AJ41" s="27" t="n">
        <v>0.6315542088687</v>
      </c>
      <c r="AK41" s="27" t="n">
        <v>1.40259321616571</v>
      </c>
      <c r="AL41" s="21"/>
      <c r="AM41" s="31" t="n">
        <f aca="false">IF(SQRT($B$9)*$B41+SQRT(1-$B$9)*R41&lt;_xlfn.NORM.S.INV($B$6),1,0)</f>
        <v>0</v>
      </c>
      <c r="AN41" s="31" t="n">
        <f aca="false">IF(SQRT($B$9)*$B41+SQRT(1-$B$9)*S41&lt;_xlfn.NORM.S.INV($B$6),1,0)</f>
        <v>0</v>
      </c>
      <c r="AO41" s="31" t="n">
        <f aca="false">IF(SQRT($B$9)*$B41+SQRT(1-$B$9)*T41&lt;_xlfn.NORM.S.INV($B$6),1,0)</f>
        <v>0</v>
      </c>
      <c r="AP41" s="31" t="n">
        <f aca="false">IF(SQRT($B$9)*$B41+SQRT(1-$B$9)*U41&lt;_xlfn.NORM.S.INV($B$6),1,0)</f>
        <v>0</v>
      </c>
      <c r="AQ41" s="31" t="n">
        <f aca="false">IF(SQRT($B$9)*$B41+SQRT(1-$B$9)*V41&lt;_xlfn.NORM.S.INV($B$6),1,0)</f>
        <v>0</v>
      </c>
      <c r="AR41" s="31" t="n">
        <f aca="false">IF(SQRT($B$9)*$B41+SQRT(1-$B$9)*W41&lt;_xlfn.NORM.S.INV($B$6),1,0)</f>
        <v>0</v>
      </c>
      <c r="AS41" s="31" t="n">
        <f aca="false">IF(SQRT($B$9)*$B41+SQRT(1-$B$9)*X41&lt;_xlfn.NORM.S.INV($B$6),1,0)</f>
        <v>0</v>
      </c>
      <c r="AT41" s="31" t="n">
        <f aca="false">IF(SQRT($B$9)*$B41+SQRT(1-$B$9)*Y41&lt;_xlfn.NORM.S.INV($B$6),1,0)</f>
        <v>0</v>
      </c>
      <c r="AU41" s="31" t="n">
        <f aca="false">IF(SQRT($B$9)*$B41+SQRT(1-$B$9)*Z41&lt;_xlfn.NORM.S.INV($B$6),1,0)</f>
        <v>0</v>
      </c>
      <c r="AV41" s="31" t="n">
        <f aca="false">IF(SQRT($B$9)*$B41+SQRT(1-$B$9)*AA41&lt;_xlfn.NORM.S.INV($B$6),1,0)</f>
        <v>0</v>
      </c>
      <c r="AW41" s="31" t="n">
        <f aca="false">IF(SQRT($C$9)*$B41+SQRT(1-$C$9)*AB41&lt;_xlfn.NORM.S.INV($C$6),1,0)</f>
        <v>0</v>
      </c>
      <c r="AX41" s="31" t="n">
        <f aca="false">IF(SQRT($C$9)*$B41+SQRT(1-$C$9)*AC41&lt;_xlfn.NORM.S.INV($C$6),1,0)</f>
        <v>0</v>
      </c>
      <c r="AY41" s="31" t="n">
        <f aca="false">IF(SQRT($C$9)*$B41+SQRT(1-$C$9)*AD41&lt;_xlfn.NORM.S.INV($C$6),1,0)</f>
        <v>0</v>
      </c>
      <c r="AZ41" s="31" t="n">
        <f aca="false">IF(SQRT($C$9)*$B41+SQRT(1-$C$9)*AE41&lt;_xlfn.NORM.S.INV($C$6),1,0)</f>
        <v>0</v>
      </c>
      <c r="BA41" s="31" t="n">
        <f aca="false">IF(SQRT($C$9)*$B41+SQRT(1-$C$9)*AF41&lt;_xlfn.NORM.S.INV($C$6),1,0)</f>
        <v>0</v>
      </c>
      <c r="BB41" s="31" t="n">
        <f aca="false">IF(SQRT($C$9)*$B41+SQRT(1-$C$9)*AG41&lt;_xlfn.NORM.S.INV($C$6),1,0)</f>
        <v>0</v>
      </c>
      <c r="BC41" s="31" t="n">
        <f aca="false">IF(SQRT($C$9)*$B41+SQRT(1-$C$9)*AH41&lt;_xlfn.NORM.S.INV($C$6),1,0)</f>
        <v>0</v>
      </c>
      <c r="BD41" s="31" t="n">
        <f aca="false">IF(SQRT($C$9)*$B41+SQRT(1-$C$9)*AI41&lt;_xlfn.NORM.S.INV($C$6),1,0)</f>
        <v>0</v>
      </c>
      <c r="BE41" s="31" t="n">
        <f aca="false">IF(SQRT($C$9)*$B41+SQRT(1-$C$9)*AJ41&lt;_xlfn.NORM.S.INV($C$6),1,0)</f>
        <v>0</v>
      </c>
      <c r="BF41" s="31" t="n">
        <f aca="false">IF(SQRT($C$9)*$B41+SQRT(1-$C$9)*AK41&lt;_xlfn.NORM.S.INV($C$6),1,0)</f>
        <v>0</v>
      </c>
      <c r="BG41" s="21"/>
      <c r="BH41" s="21"/>
      <c r="BI41" s="31" t="n">
        <f aca="false">$B$11*(($A$1061)*$C41/$B$12*$B$7+(1-$A$1061)*$D41/$B$12*$C$7)</f>
        <v>0</v>
      </c>
      <c r="BJ41" s="31" t="n">
        <f aca="false">$B$11*(($A$1062)*$C41/$B$12*$B$7+(1-$A$1062)*$D41/$B$12*$C$7)</f>
        <v>0</v>
      </c>
      <c r="BK41" s="31" t="n">
        <f aca="false">$B$11*(($A$1063)*$C41/$B$12*$B$7+(1-$A$1063)*$D41/$B$12*$C$7)</f>
        <v>0</v>
      </c>
      <c r="BL41" s="31" t="n">
        <f aca="false">$B$11*(($A$1064)*$C41/$B$12*$B$7+(1-$A$1064)*$D41/$B$12*$C$7)</f>
        <v>0</v>
      </c>
      <c r="BM41" s="31" t="n">
        <f aca="false">$B$11*(($A$1065)*$C41/$B$12*$B$7+(1-$A$1065)*$D41/$B$12*$C$7)</f>
        <v>0</v>
      </c>
      <c r="BN41" s="31" t="n">
        <f aca="false">$B$11*(($A$1066)*$C41/$B$12*$B$7+(1-$A$1066)*$D41/$B$12*$C$7)</f>
        <v>0</v>
      </c>
      <c r="BO41" s="31" t="n">
        <f aca="false">$B$11*(($A$1067)*$C41/$B$12*$B$7+(1-$A$1067)*$D41/$B$12*$C$7)</f>
        <v>0</v>
      </c>
      <c r="BP41" s="31" t="n">
        <f aca="false">$B$11*(($A$1068)*$C41/$B$12*$B$7+(1-$A$1068)*$D41/$B$12*$C$7)</f>
        <v>0</v>
      </c>
      <c r="BQ41" s="31" t="n">
        <f aca="false">$B$11*(($A$1069)*$C41/$B$12*$B$7+(1-$A$1069)*$D41/$B$12*$C$7)</f>
        <v>0</v>
      </c>
      <c r="BR41" s="31" t="n">
        <f aca="false">$B$11*(($A$1070)*$C41/$B$12*$B$7+(1-$A$1070)*$D41/$B$12*$C$7)</f>
        <v>0</v>
      </c>
      <c r="BS41" s="31" t="n">
        <f aca="false">$B$11*(($A$1071)*$C41/$B$12*$B$7+(1-$A$1071)*$D41/$B$12*$C$7)</f>
        <v>0</v>
      </c>
      <c r="BT41" s="31" t="n">
        <f aca="false">$B$11*(($A$1072)*$C41/$B$12*$B$7+(1-$A$1072)*$D41/$B$12*$C$7)</f>
        <v>0</v>
      </c>
      <c r="BU41" s="31" t="n">
        <f aca="false">$B$11*(($A$1073)*$C41/$B$12*$B$7+(1-$A$1073)*$D41/$B$12*$C$7)</f>
        <v>0</v>
      </c>
      <c r="BV41" s="31" t="n">
        <f aca="false">$B$11*(($A$1074)*$C41/$B$12*$B$7+(1-$A$1074)*$D41/$B$12*$C$7)</f>
        <v>0</v>
      </c>
      <c r="BW41" s="31" t="n">
        <f aca="false">$B$11*(($A$1075)*$C41/$B$12*$B$7+(1-$A$1075)*$D41/$B$12*$C$7)</f>
        <v>0</v>
      </c>
      <c r="BX41" s="31" t="n">
        <f aca="false">$B$11*(($A$1076)*$C41/$B$12*$B$7+(1-$A$1076)*$D41/$B$12*$C$7)</f>
        <v>0</v>
      </c>
      <c r="BY41" s="31" t="n">
        <f aca="false">$B$11*(($A$1077)*$C41/$B$12*$B$7+(1-$A$1077)*$D41/$B$12*$C$7)</f>
        <v>0</v>
      </c>
      <c r="BZ41" s="31" t="n">
        <f aca="false">$B$11*(($A$1078)*$C41/$B$12*$B$7+(1-$A$1078)*$D41/$B$12*$C$7)</f>
        <v>0</v>
      </c>
      <c r="CA41" s="31" t="n">
        <f aca="false">$B$11*(($A$1079)*$C41/$B$12*$B$7+(1-$A$1079)*$D41/$B$12*$C$7)</f>
        <v>0</v>
      </c>
      <c r="CB41" s="31" t="n">
        <f aca="false">$B$11*(($A$1080)*$C41/$B$12*$B$7+(1-$A$1080)*$D41/$B$12*$C$7)</f>
        <v>0</v>
      </c>
      <c r="CC41" s="31" t="n">
        <f aca="false">$B$11*(($A$1081)*$C41/$B$12*$B$7+(1-$A$1081)*$D41/$B$12*$C$7)</f>
        <v>0</v>
      </c>
    </row>
    <row r="42" customFormat="false" ht="23" hidden="false" customHeight="true" outlineLevel="0" collapsed="false">
      <c r="A42" s="1" t="n">
        <v>18</v>
      </c>
      <c r="B42" s="27" t="n">
        <v>2.16868639073532</v>
      </c>
      <c r="C42" s="9" t="n">
        <f aca="false">SUM(AM42:AV42)</f>
        <v>0</v>
      </c>
      <c r="D42" s="9" t="n">
        <f aca="false">SUM(AW42:BF42)</f>
        <v>0</v>
      </c>
      <c r="E42" s="24" t="n">
        <f aca="false">(1-C42/$B$12)*$B$8-C42/$B$12*$B$7</f>
        <v>0.05</v>
      </c>
      <c r="F42" s="24" t="n">
        <f aca="false">(1-D42/$B$12)*$C$8-D42/$B$12*$C$7</f>
        <v>0.09</v>
      </c>
      <c r="G42" s="47" t="n">
        <f aca="false">$B$11*($B$10*C42/$B$12*$B$7+(1-$B$10)*D42/$B$12*$C$7)</f>
        <v>0</v>
      </c>
      <c r="H42" s="24" t="n">
        <f aca="false">$B$10*E42+(1-$B$10)*F42</f>
        <v>0.07</v>
      </c>
      <c r="I42" s="1"/>
      <c r="J42" s="1"/>
      <c r="K42" s="1"/>
      <c r="L42" s="1"/>
      <c r="M42" s="1"/>
      <c r="N42" s="1"/>
      <c r="O42" s="1"/>
      <c r="P42" s="1"/>
      <c r="Q42" s="21"/>
      <c r="R42" s="27" t="n">
        <v>-0.2013547625044</v>
      </c>
      <c r="S42" s="27" t="n">
        <v>1.5681291789463</v>
      </c>
      <c r="T42" s="27" t="n">
        <v>1.89316524867699</v>
      </c>
      <c r="U42" s="27" t="n">
        <v>1.68396263984079</v>
      </c>
      <c r="V42" s="27" t="n">
        <v>1.06251380123576</v>
      </c>
      <c r="W42" s="27" t="n">
        <v>0.575461405065918</v>
      </c>
      <c r="X42" s="27" t="n">
        <v>0.718767564115728</v>
      </c>
      <c r="Y42" s="27" t="n">
        <v>0.301130632527481</v>
      </c>
      <c r="Z42" s="27" t="n">
        <v>-0.119099112285079</v>
      </c>
      <c r="AA42" s="27" t="n">
        <v>0.0282614651281931</v>
      </c>
      <c r="AB42" s="27" t="n">
        <v>0.344883028485007</v>
      </c>
      <c r="AC42" s="27" t="n">
        <v>-1.13880362926349</v>
      </c>
      <c r="AD42" s="27" t="n">
        <v>1.18265636480487</v>
      </c>
      <c r="AE42" s="27" t="n">
        <v>2.31339424645179</v>
      </c>
      <c r="AF42" s="27" t="n">
        <v>0.818261251656809</v>
      </c>
      <c r="AG42" s="27" t="n">
        <v>-0.890437592039952</v>
      </c>
      <c r="AH42" s="27" t="n">
        <v>-0.950930402003456</v>
      </c>
      <c r="AI42" s="27" t="n">
        <v>1.84329759488207</v>
      </c>
      <c r="AJ42" s="27" t="n">
        <v>-0.822601036706982</v>
      </c>
      <c r="AK42" s="27" t="n">
        <v>-0.849583237373262</v>
      </c>
      <c r="AL42" s="21"/>
      <c r="AM42" s="31" t="n">
        <f aca="false">IF(SQRT($B$9)*$B42+SQRT(1-$B$9)*R42&lt;_xlfn.NORM.S.INV($B$6),1,0)</f>
        <v>0</v>
      </c>
      <c r="AN42" s="31" t="n">
        <f aca="false">IF(SQRT($B$9)*$B42+SQRT(1-$B$9)*S42&lt;_xlfn.NORM.S.INV($B$6),1,0)</f>
        <v>0</v>
      </c>
      <c r="AO42" s="31" t="n">
        <f aca="false">IF(SQRT($B$9)*$B42+SQRT(1-$B$9)*T42&lt;_xlfn.NORM.S.INV($B$6),1,0)</f>
        <v>0</v>
      </c>
      <c r="AP42" s="31" t="n">
        <f aca="false">IF(SQRT($B$9)*$B42+SQRT(1-$B$9)*U42&lt;_xlfn.NORM.S.INV($B$6),1,0)</f>
        <v>0</v>
      </c>
      <c r="AQ42" s="31" t="n">
        <f aca="false">IF(SQRT($B$9)*$B42+SQRT(1-$B$9)*V42&lt;_xlfn.NORM.S.INV($B$6),1,0)</f>
        <v>0</v>
      </c>
      <c r="AR42" s="31" t="n">
        <f aca="false">IF(SQRT($B$9)*$B42+SQRT(1-$B$9)*W42&lt;_xlfn.NORM.S.INV($B$6),1,0)</f>
        <v>0</v>
      </c>
      <c r="AS42" s="31" t="n">
        <f aca="false">IF(SQRT($B$9)*$B42+SQRT(1-$B$9)*X42&lt;_xlfn.NORM.S.INV($B$6),1,0)</f>
        <v>0</v>
      </c>
      <c r="AT42" s="31" t="n">
        <f aca="false">IF(SQRT($B$9)*$B42+SQRT(1-$B$9)*Y42&lt;_xlfn.NORM.S.INV($B$6),1,0)</f>
        <v>0</v>
      </c>
      <c r="AU42" s="31" t="n">
        <f aca="false">IF(SQRT($B$9)*$B42+SQRT(1-$B$9)*Z42&lt;_xlfn.NORM.S.INV($B$6),1,0)</f>
        <v>0</v>
      </c>
      <c r="AV42" s="31" t="n">
        <f aca="false">IF(SQRT($B$9)*$B42+SQRT(1-$B$9)*AA42&lt;_xlfn.NORM.S.INV($B$6),1,0)</f>
        <v>0</v>
      </c>
      <c r="AW42" s="31" t="n">
        <f aca="false">IF(SQRT($C$9)*$B42+SQRT(1-$C$9)*AB42&lt;_xlfn.NORM.S.INV($C$6),1,0)</f>
        <v>0</v>
      </c>
      <c r="AX42" s="31" t="n">
        <f aca="false">IF(SQRT($C$9)*$B42+SQRT(1-$C$9)*AC42&lt;_xlfn.NORM.S.INV($C$6),1,0)</f>
        <v>0</v>
      </c>
      <c r="AY42" s="31" t="n">
        <f aca="false">IF(SQRT($C$9)*$B42+SQRT(1-$C$9)*AD42&lt;_xlfn.NORM.S.INV($C$6),1,0)</f>
        <v>0</v>
      </c>
      <c r="AZ42" s="31" t="n">
        <f aca="false">IF(SQRT($C$9)*$B42+SQRT(1-$C$9)*AE42&lt;_xlfn.NORM.S.INV($C$6),1,0)</f>
        <v>0</v>
      </c>
      <c r="BA42" s="31" t="n">
        <f aca="false">IF(SQRT($C$9)*$B42+SQRT(1-$C$9)*AF42&lt;_xlfn.NORM.S.INV($C$6),1,0)</f>
        <v>0</v>
      </c>
      <c r="BB42" s="31" t="n">
        <f aca="false">IF(SQRT($C$9)*$B42+SQRT(1-$C$9)*AG42&lt;_xlfn.NORM.S.INV($C$6),1,0)</f>
        <v>0</v>
      </c>
      <c r="BC42" s="31" t="n">
        <f aca="false">IF(SQRT($C$9)*$B42+SQRT(1-$C$9)*AH42&lt;_xlfn.NORM.S.INV($C$6),1,0)</f>
        <v>0</v>
      </c>
      <c r="BD42" s="31" t="n">
        <f aca="false">IF(SQRT($C$9)*$B42+SQRT(1-$C$9)*AI42&lt;_xlfn.NORM.S.INV($C$6),1,0)</f>
        <v>0</v>
      </c>
      <c r="BE42" s="31" t="n">
        <f aca="false">IF(SQRT($C$9)*$B42+SQRT(1-$C$9)*AJ42&lt;_xlfn.NORM.S.INV($C$6),1,0)</f>
        <v>0</v>
      </c>
      <c r="BF42" s="31" t="n">
        <f aca="false">IF(SQRT($C$9)*$B42+SQRT(1-$C$9)*AK42&lt;_xlfn.NORM.S.INV($C$6),1,0)</f>
        <v>0</v>
      </c>
      <c r="BG42" s="21"/>
      <c r="BH42" s="21"/>
      <c r="BI42" s="31" t="n">
        <f aca="false">$B$11*(($A$1061)*$C42/$B$12*$B$7+(1-$A$1061)*$D42/$B$12*$C$7)</f>
        <v>0</v>
      </c>
      <c r="BJ42" s="31" t="n">
        <f aca="false">$B$11*(($A$1062)*$C42/$B$12*$B$7+(1-$A$1062)*$D42/$B$12*$C$7)</f>
        <v>0</v>
      </c>
      <c r="BK42" s="31" t="n">
        <f aca="false">$B$11*(($A$1063)*$C42/$B$12*$B$7+(1-$A$1063)*$D42/$B$12*$C$7)</f>
        <v>0</v>
      </c>
      <c r="BL42" s="31" t="n">
        <f aca="false">$B$11*(($A$1064)*$C42/$B$12*$B$7+(1-$A$1064)*$D42/$B$12*$C$7)</f>
        <v>0</v>
      </c>
      <c r="BM42" s="31" t="n">
        <f aca="false">$B$11*(($A$1065)*$C42/$B$12*$B$7+(1-$A$1065)*$D42/$B$12*$C$7)</f>
        <v>0</v>
      </c>
      <c r="BN42" s="31" t="n">
        <f aca="false">$B$11*(($A$1066)*$C42/$B$12*$B$7+(1-$A$1066)*$D42/$B$12*$C$7)</f>
        <v>0</v>
      </c>
      <c r="BO42" s="31" t="n">
        <f aca="false">$B$11*(($A$1067)*$C42/$B$12*$B$7+(1-$A$1067)*$D42/$B$12*$C$7)</f>
        <v>0</v>
      </c>
      <c r="BP42" s="31" t="n">
        <f aca="false">$B$11*(($A$1068)*$C42/$B$12*$B$7+(1-$A$1068)*$D42/$B$12*$C$7)</f>
        <v>0</v>
      </c>
      <c r="BQ42" s="31" t="n">
        <f aca="false">$B$11*(($A$1069)*$C42/$B$12*$B$7+(1-$A$1069)*$D42/$B$12*$C$7)</f>
        <v>0</v>
      </c>
      <c r="BR42" s="31" t="n">
        <f aca="false">$B$11*(($A$1070)*$C42/$B$12*$B$7+(1-$A$1070)*$D42/$B$12*$C$7)</f>
        <v>0</v>
      </c>
      <c r="BS42" s="31" t="n">
        <f aca="false">$B$11*(($A$1071)*$C42/$B$12*$B$7+(1-$A$1071)*$D42/$B$12*$C$7)</f>
        <v>0</v>
      </c>
      <c r="BT42" s="31" t="n">
        <f aca="false">$B$11*(($A$1072)*$C42/$B$12*$B$7+(1-$A$1072)*$D42/$B$12*$C$7)</f>
        <v>0</v>
      </c>
      <c r="BU42" s="31" t="n">
        <f aca="false">$B$11*(($A$1073)*$C42/$B$12*$B$7+(1-$A$1073)*$D42/$B$12*$C$7)</f>
        <v>0</v>
      </c>
      <c r="BV42" s="31" t="n">
        <f aca="false">$B$11*(($A$1074)*$C42/$B$12*$B$7+(1-$A$1074)*$D42/$B$12*$C$7)</f>
        <v>0</v>
      </c>
      <c r="BW42" s="31" t="n">
        <f aca="false">$B$11*(($A$1075)*$C42/$B$12*$B$7+(1-$A$1075)*$D42/$B$12*$C$7)</f>
        <v>0</v>
      </c>
      <c r="BX42" s="31" t="n">
        <f aca="false">$B$11*(($A$1076)*$C42/$B$12*$B$7+(1-$A$1076)*$D42/$B$12*$C$7)</f>
        <v>0</v>
      </c>
      <c r="BY42" s="31" t="n">
        <f aca="false">$B$11*(($A$1077)*$C42/$B$12*$B$7+(1-$A$1077)*$D42/$B$12*$C$7)</f>
        <v>0</v>
      </c>
      <c r="BZ42" s="31" t="n">
        <f aca="false">$B$11*(($A$1078)*$C42/$B$12*$B$7+(1-$A$1078)*$D42/$B$12*$C$7)</f>
        <v>0</v>
      </c>
      <c r="CA42" s="31" t="n">
        <f aca="false">$B$11*(($A$1079)*$C42/$B$12*$B$7+(1-$A$1079)*$D42/$B$12*$C$7)</f>
        <v>0</v>
      </c>
      <c r="CB42" s="31" t="n">
        <f aca="false">$B$11*(($A$1080)*$C42/$B$12*$B$7+(1-$A$1080)*$D42/$B$12*$C$7)</f>
        <v>0</v>
      </c>
      <c r="CC42" s="31" t="n">
        <f aca="false">$B$11*(($A$1081)*$C42/$B$12*$B$7+(1-$A$1081)*$D42/$B$12*$C$7)</f>
        <v>0</v>
      </c>
    </row>
    <row r="43" customFormat="false" ht="23" hidden="false" customHeight="true" outlineLevel="0" collapsed="false">
      <c r="A43" s="1" t="n">
        <v>19</v>
      </c>
      <c r="B43" s="27" t="n">
        <v>-0.96355960751492</v>
      </c>
      <c r="C43" s="9" t="n">
        <f aca="false">SUM(AM43:AV43)</f>
        <v>0</v>
      </c>
      <c r="D43" s="9" t="n">
        <f aca="false">SUM(AW43:BF43)</f>
        <v>1</v>
      </c>
      <c r="E43" s="24" t="n">
        <f aca="false">(1-C43/$B$12)*$B$8-C43/$B$12*$B$7</f>
        <v>0.05</v>
      </c>
      <c r="F43" s="24" t="n">
        <f aca="false">(1-D43/$B$12)*$C$8-D43/$B$12*$C$7</f>
        <v>0.021</v>
      </c>
      <c r="G43" s="47" t="n">
        <f aca="false">$B$11*($B$10*C43/$B$12*$B$7+(1-$B$10)*D43/$B$12*$C$7)</f>
        <v>300</v>
      </c>
      <c r="H43" s="24" t="n">
        <f aca="false">$B$10*E43+(1-$B$10)*F43</f>
        <v>0.0355</v>
      </c>
      <c r="I43" s="1"/>
      <c r="J43" s="1"/>
      <c r="K43" s="1"/>
      <c r="L43" s="1"/>
      <c r="M43" s="1"/>
      <c r="N43" s="1"/>
      <c r="O43" s="1"/>
      <c r="P43" s="1"/>
      <c r="Q43" s="21"/>
      <c r="R43" s="27" t="n">
        <v>-0.174080585959688</v>
      </c>
      <c r="S43" s="27" t="n">
        <v>-0.707586635241618</v>
      </c>
      <c r="T43" s="27" t="n">
        <v>-0.300283443473246</v>
      </c>
      <c r="U43" s="27" t="n">
        <v>0.229027575887979</v>
      </c>
      <c r="V43" s="27" t="n">
        <v>2.28650774551214</v>
      </c>
      <c r="W43" s="27" t="n">
        <v>-0.272790251514307</v>
      </c>
      <c r="X43" s="27" t="n">
        <v>-0.612433678435754</v>
      </c>
      <c r="Y43" s="27" t="n">
        <v>0.200974956711632</v>
      </c>
      <c r="Z43" s="27" t="n">
        <v>0.925377485972989</v>
      </c>
      <c r="AA43" s="27" t="n">
        <v>0.366845233093562</v>
      </c>
      <c r="AB43" s="27" t="n">
        <v>0.0435591947431773</v>
      </c>
      <c r="AC43" s="27" t="n">
        <v>0.998007651770719</v>
      </c>
      <c r="AD43" s="27" t="n">
        <v>-2.46351108958505</v>
      </c>
      <c r="AE43" s="27" t="n">
        <v>-1.07113747672544</v>
      </c>
      <c r="AF43" s="27" t="n">
        <v>0.234598946857513</v>
      </c>
      <c r="AG43" s="27" t="n">
        <v>0.215258018552277</v>
      </c>
      <c r="AH43" s="27" t="n">
        <v>-1.00944348617516</v>
      </c>
      <c r="AI43" s="27" t="n">
        <v>-0.764253821560364</v>
      </c>
      <c r="AJ43" s="27" t="n">
        <v>-0.949579102923861</v>
      </c>
      <c r="AK43" s="27" t="n">
        <v>1.41052160104275</v>
      </c>
      <c r="AL43" s="21"/>
      <c r="AM43" s="31" t="n">
        <f aca="false">IF(SQRT($B$9)*$B43+SQRT(1-$B$9)*R43&lt;_xlfn.NORM.S.INV($B$6),1,0)</f>
        <v>0</v>
      </c>
      <c r="AN43" s="31" t="n">
        <f aca="false">IF(SQRT($B$9)*$B43+SQRT(1-$B$9)*S43&lt;_xlfn.NORM.S.INV($B$6),1,0)</f>
        <v>0</v>
      </c>
      <c r="AO43" s="31" t="n">
        <f aca="false">IF(SQRT($B$9)*$B43+SQRT(1-$B$9)*T43&lt;_xlfn.NORM.S.INV($B$6),1,0)</f>
        <v>0</v>
      </c>
      <c r="AP43" s="31" t="n">
        <f aca="false">IF(SQRT($B$9)*$B43+SQRT(1-$B$9)*U43&lt;_xlfn.NORM.S.INV($B$6),1,0)</f>
        <v>0</v>
      </c>
      <c r="AQ43" s="31" t="n">
        <f aca="false">IF(SQRT($B$9)*$B43+SQRT(1-$B$9)*V43&lt;_xlfn.NORM.S.INV($B$6),1,0)</f>
        <v>0</v>
      </c>
      <c r="AR43" s="31" t="n">
        <f aca="false">IF(SQRT($B$9)*$B43+SQRT(1-$B$9)*W43&lt;_xlfn.NORM.S.INV($B$6),1,0)</f>
        <v>0</v>
      </c>
      <c r="AS43" s="31" t="n">
        <f aca="false">IF(SQRT($B$9)*$B43+SQRT(1-$B$9)*X43&lt;_xlfn.NORM.S.INV($B$6),1,0)</f>
        <v>0</v>
      </c>
      <c r="AT43" s="31" t="n">
        <f aca="false">IF(SQRT($B$9)*$B43+SQRT(1-$B$9)*Y43&lt;_xlfn.NORM.S.INV($B$6),1,0)</f>
        <v>0</v>
      </c>
      <c r="AU43" s="31" t="n">
        <f aca="false">IF(SQRT($B$9)*$B43+SQRT(1-$B$9)*Z43&lt;_xlfn.NORM.S.INV($B$6),1,0)</f>
        <v>0</v>
      </c>
      <c r="AV43" s="31" t="n">
        <f aca="false">IF(SQRT($B$9)*$B43+SQRT(1-$B$9)*AA43&lt;_xlfn.NORM.S.INV($B$6),1,0)</f>
        <v>0</v>
      </c>
      <c r="AW43" s="31" t="n">
        <f aca="false">IF(SQRT($C$9)*$B43+SQRT(1-$C$9)*AB43&lt;_xlfn.NORM.S.INV($C$6),1,0)</f>
        <v>0</v>
      </c>
      <c r="AX43" s="31" t="n">
        <f aca="false">IF(SQRT($C$9)*$B43+SQRT(1-$C$9)*AC43&lt;_xlfn.NORM.S.INV($C$6),1,0)</f>
        <v>0</v>
      </c>
      <c r="AY43" s="31" t="n">
        <f aca="false">IF(SQRT($C$9)*$B43+SQRT(1-$C$9)*AD43&lt;_xlfn.NORM.S.INV($C$6),1,0)</f>
        <v>1</v>
      </c>
      <c r="AZ43" s="31" t="n">
        <f aca="false">IF(SQRT($C$9)*$B43+SQRT(1-$C$9)*AE43&lt;_xlfn.NORM.S.INV($C$6),1,0)</f>
        <v>0</v>
      </c>
      <c r="BA43" s="31" t="n">
        <f aca="false">IF(SQRT($C$9)*$B43+SQRT(1-$C$9)*AF43&lt;_xlfn.NORM.S.INV($C$6),1,0)</f>
        <v>0</v>
      </c>
      <c r="BB43" s="31" t="n">
        <f aca="false">IF(SQRT($C$9)*$B43+SQRT(1-$C$9)*AG43&lt;_xlfn.NORM.S.INV($C$6),1,0)</f>
        <v>0</v>
      </c>
      <c r="BC43" s="31" t="n">
        <f aca="false">IF(SQRT($C$9)*$B43+SQRT(1-$C$9)*AH43&lt;_xlfn.NORM.S.INV($C$6),1,0)</f>
        <v>0</v>
      </c>
      <c r="BD43" s="31" t="n">
        <f aca="false">IF(SQRT($C$9)*$B43+SQRT(1-$C$9)*AI43&lt;_xlfn.NORM.S.INV($C$6),1,0)</f>
        <v>0</v>
      </c>
      <c r="BE43" s="31" t="n">
        <f aca="false">IF(SQRT($C$9)*$B43+SQRT(1-$C$9)*AJ43&lt;_xlfn.NORM.S.INV($C$6),1,0)</f>
        <v>0</v>
      </c>
      <c r="BF43" s="31" t="n">
        <f aca="false">IF(SQRT($C$9)*$B43+SQRT(1-$C$9)*AK43&lt;_xlfn.NORM.S.INV($C$6),1,0)</f>
        <v>0</v>
      </c>
      <c r="BG43" s="21"/>
      <c r="BH43" s="21"/>
      <c r="BI43" s="31" t="n">
        <f aca="false">$B$11*(($A$1061)*$C43/$B$12*$B$7+(1-$A$1061)*$D43/$B$12*$C$7)</f>
        <v>600</v>
      </c>
      <c r="BJ43" s="31" t="n">
        <f aca="false">$B$11*(($A$1062)*$C43/$B$12*$B$7+(1-$A$1062)*$D43/$B$12*$C$7)</f>
        <v>570</v>
      </c>
      <c r="BK43" s="31" t="n">
        <f aca="false">$B$11*(($A$1063)*$C43/$B$12*$B$7+(1-$A$1063)*$D43/$B$12*$C$7)</f>
        <v>540</v>
      </c>
      <c r="BL43" s="31" t="n">
        <f aca="false">$B$11*(($A$1064)*$C43/$B$12*$B$7+(1-$A$1064)*$D43/$B$12*$C$7)</f>
        <v>510</v>
      </c>
      <c r="BM43" s="31" t="n">
        <f aca="false">$B$11*(($A$1065)*$C43/$B$12*$B$7+(1-$A$1065)*$D43/$B$12*$C$7)</f>
        <v>480</v>
      </c>
      <c r="BN43" s="31" t="n">
        <f aca="false">$B$11*(($A$1066)*$C43/$B$12*$B$7+(1-$A$1066)*$D43/$B$12*$C$7)</f>
        <v>450</v>
      </c>
      <c r="BO43" s="31" t="n">
        <f aca="false">$B$11*(($A$1067)*$C43/$B$12*$B$7+(1-$A$1067)*$D43/$B$12*$C$7)</f>
        <v>420</v>
      </c>
      <c r="BP43" s="31" t="n">
        <f aca="false">$B$11*(($A$1068)*$C43/$B$12*$B$7+(1-$A$1068)*$D43/$B$12*$C$7)</f>
        <v>390</v>
      </c>
      <c r="BQ43" s="31" t="n">
        <f aca="false">$B$11*(($A$1069)*$C43/$B$12*$B$7+(1-$A$1069)*$D43/$B$12*$C$7)</f>
        <v>360</v>
      </c>
      <c r="BR43" s="31" t="n">
        <f aca="false">$B$11*(($A$1070)*$C43/$B$12*$B$7+(1-$A$1070)*$D43/$B$12*$C$7)</f>
        <v>330</v>
      </c>
      <c r="BS43" s="31" t="n">
        <f aca="false">$B$11*(($A$1071)*$C43/$B$12*$B$7+(1-$A$1071)*$D43/$B$12*$C$7)</f>
        <v>300</v>
      </c>
      <c r="BT43" s="31" t="n">
        <f aca="false">$B$11*(($A$1072)*$C43/$B$12*$B$7+(1-$A$1072)*$D43/$B$12*$C$7)</f>
        <v>270</v>
      </c>
      <c r="BU43" s="31" t="n">
        <f aca="false">$B$11*(($A$1073)*$C43/$B$12*$B$7+(1-$A$1073)*$D43/$B$12*$C$7)</f>
        <v>240</v>
      </c>
      <c r="BV43" s="31" t="n">
        <f aca="false">$B$11*(($A$1074)*$C43/$B$12*$B$7+(1-$A$1074)*$D43/$B$12*$C$7)</f>
        <v>210</v>
      </c>
      <c r="BW43" s="31" t="n">
        <f aca="false">$B$11*(($A$1075)*$C43/$B$12*$B$7+(1-$A$1075)*$D43/$B$12*$C$7)</f>
        <v>180</v>
      </c>
      <c r="BX43" s="31" t="n">
        <f aca="false">$B$11*(($A$1076)*$C43/$B$12*$B$7+(1-$A$1076)*$D43/$B$12*$C$7)</f>
        <v>150</v>
      </c>
      <c r="BY43" s="31" t="n">
        <f aca="false">$B$11*(($A$1077)*$C43/$B$12*$B$7+(1-$A$1077)*$D43/$B$12*$C$7)</f>
        <v>120</v>
      </c>
      <c r="BZ43" s="31" t="n">
        <f aca="false">$B$11*(($A$1078)*$C43/$B$12*$B$7+(1-$A$1078)*$D43/$B$12*$C$7)</f>
        <v>90</v>
      </c>
      <c r="CA43" s="31" t="n">
        <f aca="false">$B$11*(($A$1079)*$C43/$B$12*$B$7+(1-$A$1079)*$D43/$B$12*$C$7)</f>
        <v>60</v>
      </c>
      <c r="CB43" s="31" t="n">
        <f aca="false">$B$11*(($A$1080)*$C43/$B$12*$B$7+(1-$A$1080)*$D43/$B$12*$C$7)</f>
        <v>30</v>
      </c>
      <c r="CC43" s="31" t="n">
        <f aca="false">$B$11*(($A$1081)*$C43/$B$12*$B$7+(1-$A$1081)*$D43/$B$12*$C$7)</f>
        <v>0</v>
      </c>
    </row>
    <row r="44" customFormat="false" ht="23" hidden="false" customHeight="true" outlineLevel="0" collapsed="false">
      <c r="A44" s="1" t="n">
        <v>20</v>
      </c>
      <c r="B44" s="27" t="n">
        <v>-0.234440128579773</v>
      </c>
      <c r="C44" s="9" t="n">
        <f aca="false">SUM(AM44:AV44)</f>
        <v>0</v>
      </c>
      <c r="D44" s="9" t="n">
        <f aca="false">SUM(AW44:BF44)</f>
        <v>2</v>
      </c>
      <c r="E44" s="24" t="n">
        <f aca="false">(1-C44/$B$12)*$B$8-C44/$B$12*$B$7</f>
        <v>0.05</v>
      </c>
      <c r="F44" s="24" t="n">
        <f aca="false">(1-D44/$B$12)*$C$8-D44/$B$12*$C$7</f>
        <v>-0.048</v>
      </c>
      <c r="G44" s="47" t="n">
        <f aca="false">$B$11*($B$10*C44/$B$12*$B$7+(1-$B$10)*D44/$B$12*$C$7)</f>
        <v>600</v>
      </c>
      <c r="H44" s="24" t="n">
        <f aca="false">$B$10*E44+(1-$B$10)*F44</f>
        <v>0.001</v>
      </c>
      <c r="I44" s="1"/>
      <c r="J44" s="1"/>
      <c r="K44" s="1"/>
      <c r="L44" s="1"/>
      <c r="M44" s="1"/>
      <c r="N44" s="1"/>
      <c r="O44" s="1"/>
      <c r="P44" s="1"/>
      <c r="Q44" s="21"/>
      <c r="R44" s="27" t="n">
        <v>0.305478159860322</v>
      </c>
      <c r="S44" s="27" t="n">
        <v>0.274714017039727</v>
      </c>
      <c r="T44" s="27" t="n">
        <v>-1.88218615692424</v>
      </c>
      <c r="U44" s="27" t="n">
        <v>-2.4132784175202</v>
      </c>
      <c r="V44" s="27" t="n">
        <v>0.261330792253826</v>
      </c>
      <c r="W44" s="27" t="n">
        <v>0.0660457206248978</v>
      </c>
      <c r="X44" s="27" t="n">
        <v>-0.0601210869029783</v>
      </c>
      <c r="Y44" s="27" t="n">
        <v>0.640761521701682</v>
      </c>
      <c r="Z44" s="27" t="n">
        <v>-1.53701481118434</v>
      </c>
      <c r="AA44" s="27" t="n">
        <v>-0.168812613304763</v>
      </c>
      <c r="AB44" s="27" t="n">
        <v>1.13218585202607</v>
      </c>
      <c r="AC44" s="27" t="n">
        <v>1.23184511387994</v>
      </c>
      <c r="AD44" s="27" t="n">
        <v>-1.69526257686343</v>
      </c>
      <c r="AE44" s="27" t="n">
        <v>0.0223208294090744</v>
      </c>
      <c r="AF44" s="27" t="n">
        <v>-1.82251558638947</v>
      </c>
      <c r="AG44" s="27" t="n">
        <v>-1.95754472564489</v>
      </c>
      <c r="AH44" s="27" t="n">
        <v>2.13148308920759</v>
      </c>
      <c r="AI44" s="27" t="n">
        <v>1.05104618994281</v>
      </c>
      <c r="AJ44" s="27" t="n">
        <v>-0.859595570549898</v>
      </c>
      <c r="AK44" s="27" t="n">
        <v>0.198933767670429</v>
      </c>
      <c r="AL44" s="21"/>
      <c r="AM44" s="31" t="n">
        <f aca="false">IF(SQRT($B$9)*$B44+SQRT(1-$B$9)*R44&lt;_xlfn.NORM.S.INV($B$6),1,0)</f>
        <v>0</v>
      </c>
      <c r="AN44" s="31" t="n">
        <f aca="false">IF(SQRT($B$9)*$B44+SQRT(1-$B$9)*S44&lt;_xlfn.NORM.S.INV($B$6),1,0)</f>
        <v>0</v>
      </c>
      <c r="AO44" s="31" t="n">
        <f aca="false">IF(SQRT($B$9)*$B44+SQRT(1-$B$9)*T44&lt;_xlfn.NORM.S.INV($B$6),1,0)</f>
        <v>0</v>
      </c>
      <c r="AP44" s="31" t="n">
        <f aca="false">IF(SQRT($B$9)*$B44+SQRT(1-$B$9)*U44&lt;_xlfn.NORM.S.INV($B$6),1,0)</f>
        <v>0</v>
      </c>
      <c r="AQ44" s="31" t="n">
        <f aca="false">IF(SQRT($B$9)*$B44+SQRT(1-$B$9)*V44&lt;_xlfn.NORM.S.INV($B$6),1,0)</f>
        <v>0</v>
      </c>
      <c r="AR44" s="31" t="n">
        <f aca="false">IF(SQRT($B$9)*$B44+SQRT(1-$B$9)*W44&lt;_xlfn.NORM.S.INV($B$6),1,0)</f>
        <v>0</v>
      </c>
      <c r="AS44" s="31" t="n">
        <f aca="false">IF(SQRT($B$9)*$B44+SQRT(1-$B$9)*X44&lt;_xlfn.NORM.S.INV($B$6),1,0)</f>
        <v>0</v>
      </c>
      <c r="AT44" s="31" t="n">
        <f aca="false">IF(SQRT($B$9)*$B44+SQRT(1-$B$9)*Y44&lt;_xlfn.NORM.S.INV($B$6),1,0)</f>
        <v>0</v>
      </c>
      <c r="AU44" s="31" t="n">
        <f aca="false">IF(SQRT($B$9)*$B44+SQRT(1-$B$9)*Z44&lt;_xlfn.NORM.S.INV($B$6),1,0)</f>
        <v>0</v>
      </c>
      <c r="AV44" s="31" t="n">
        <f aca="false">IF(SQRT($B$9)*$B44+SQRT(1-$B$9)*AA44&lt;_xlfn.NORM.S.INV($B$6),1,0)</f>
        <v>0</v>
      </c>
      <c r="AW44" s="31" t="n">
        <f aca="false">IF(SQRT($C$9)*$B44+SQRT(1-$C$9)*AB44&lt;_xlfn.NORM.S.INV($C$6),1,0)</f>
        <v>0</v>
      </c>
      <c r="AX44" s="31" t="n">
        <f aca="false">IF(SQRT($C$9)*$B44+SQRT(1-$C$9)*AC44&lt;_xlfn.NORM.S.INV($C$6),1,0)</f>
        <v>0</v>
      </c>
      <c r="AY44" s="31" t="n">
        <f aca="false">IF(SQRT($C$9)*$B44+SQRT(1-$C$9)*AD44&lt;_xlfn.NORM.S.INV($C$6),1,0)</f>
        <v>0</v>
      </c>
      <c r="AZ44" s="31" t="n">
        <f aca="false">IF(SQRT($C$9)*$B44+SQRT(1-$C$9)*AE44&lt;_xlfn.NORM.S.INV($C$6),1,0)</f>
        <v>0</v>
      </c>
      <c r="BA44" s="31" t="n">
        <f aca="false">IF(SQRT($C$9)*$B44+SQRT(1-$C$9)*AF44&lt;_xlfn.NORM.S.INV($C$6),1,0)</f>
        <v>1</v>
      </c>
      <c r="BB44" s="31" t="n">
        <f aca="false">IF(SQRT($C$9)*$B44+SQRT(1-$C$9)*AG44&lt;_xlfn.NORM.S.INV($C$6),1,0)</f>
        <v>1</v>
      </c>
      <c r="BC44" s="31" t="n">
        <f aca="false">IF(SQRT($C$9)*$B44+SQRT(1-$C$9)*AH44&lt;_xlfn.NORM.S.INV($C$6),1,0)</f>
        <v>0</v>
      </c>
      <c r="BD44" s="31" t="n">
        <f aca="false">IF(SQRT($C$9)*$B44+SQRT(1-$C$9)*AI44&lt;_xlfn.NORM.S.INV($C$6),1,0)</f>
        <v>0</v>
      </c>
      <c r="BE44" s="31" t="n">
        <f aca="false">IF(SQRT($C$9)*$B44+SQRT(1-$C$9)*AJ44&lt;_xlfn.NORM.S.INV($C$6),1,0)</f>
        <v>0</v>
      </c>
      <c r="BF44" s="31" t="n">
        <f aca="false">IF(SQRT($C$9)*$B44+SQRT(1-$C$9)*AK44&lt;_xlfn.NORM.S.INV($C$6),1,0)</f>
        <v>0</v>
      </c>
      <c r="BG44" s="21"/>
      <c r="BH44" s="21"/>
      <c r="BI44" s="31" t="n">
        <f aca="false">$B$11*(($A$1061)*$C44/$B$12*$B$7+(1-$A$1061)*$D44/$B$12*$C$7)</f>
        <v>1200</v>
      </c>
      <c r="BJ44" s="31" t="n">
        <f aca="false">$B$11*(($A$1062)*$C44/$B$12*$B$7+(1-$A$1062)*$D44/$B$12*$C$7)</f>
        <v>1140</v>
      </c>
      <c r="BK44" s="31" t="n">
        <f aca="false">$B$11*(($A$1063)*$C44/$B$12*$B$7+(1-$A$1063)*$D44/$B$12*$C$7)</f>
        <v>1080</v>
      </c>
      <c r="BL44" s="31" t="n">
        <f aca="false">$B$11*(($A$1064)*$C44/$B$12*$B$7+(1-$A$1064)*$D44/$B$12*$C$7)</f>
        <v>1020</v>
      </c>
      <c r="BM44" s="31" t="n">
        <f aca="false">$B$11*(($A$1065)*$C44/$B$12*$B$7+(1-$A$1065)*$D44/$B$12*$C$7)</f>
        <v>960</v>
      </c>
      <c r="BN44" s="31" t="n">
        <f aca="false">$B$11*(($A$1066)*$C44/$B$12*$B$7+(1-$A$1066)*$D44/$B$12*$C$7)</f>
        <v>900</v>
      </c>
      <c r="BO44" s="31" t="n">
        <f aca="false">$B$11*(($A$1067)*$C44/$B$12*$B$7+(1-$A$1067)*$D44/$B$12*$C$7)</f>
        <v>840</v>
      </c>
      <c r="BP44" s="31" t="n">
        <f aca="false">$B$11*(($A$1068)*$C44/$B$12*$B$7+(1-$A$1068)*$D44/$B$12*$C$7)</f>
        <v>780</v>
      </c>
      <c r="BQ44" s="31" t="n">
        <f aca="false">$B$11*(($A$1069)*$C44/$B$12*$B$7+(1-$A$1069)*$D44/$B$12*$C$7)</f>
        <v>720</v>
      </c>
      <c r="BR44" s="31" t="n">
        <f aca="false">$B$11*(($A$1070)*$C44/$B$12*$B$7+(1-$A$1070)*$D44/$B$12*$C$7)</f>
        <v>660</v>
      </c>
      <c r="BS44" s="31" t="n">
        <f aca="false">$B$11*(($A$1071)*$C44/$B$12*$B$7+(1-$A$1071)*$D44/$B$12*$C$7)</f>
        <v>600</v>
      </c>
      <c r="BT44" s="31" t="n">
        <f aca="false">$B$11*(($A$1072)*$C44/$B$12*$B$7+(1-$A$1072)*$D44/$B$12*$C$7)</f>
        <v>540</v>
      </c>
      <c r="BU44" s="31" t="n">
        <f aca="false">$B$11*(($A$1073)*$C44/$B$12*$B$7+(1-$A$1073)*$D44/$B$12*$C$7)</f>
        <v>480</v>
      </c>
      <c r="BV44" s="31" t="n">
        <f aca="false">$B$11*(($A$1074)*$C44/$B$12*$B$7+(1-$A$1074)*$D44/$B$12*$C$7)</f>
        <v>420</v>
      </c>
      <c r="BW44" s="31" t="n">
        <f aca="false">$B$11*(($A$1075)*$C44/$B$12*$B$7+(1-$A$1075)*$D44/$B$12*$C$7)</f>
        <v>360</v>
      </c>
      <c r="BX44" s="31" t="n">
        <f aca="false">$B$11*(($A$1076)*$C44/$B$12*$B$7+(1-$A$1076)*$D44/$B$12*$C$7)</f>
        <v>300</v>
      </c>
      <c r="BY44" s="31" t="n">
        <f aca="false">$B$11*(($A$1077)*$C44/$B$12*$B$7+(1-$A$1077)*$D44/$B$12*$C$7)</f>
        <v>240</v>
      </c>
      <c r="BZ44" s="31" t="n">
        <f aca="false">$B$11*(($A$1078)*$C44/$B$12*$B$7+(1-$A$1078)*$D44/$B$12*$C$7)</f>
        <v>180</v>
      </c>
      <c r="CA44" s="31" t="n">
        <f aca="false">$B$11*(($A$1079)*$C44/$B$12*$B$7+(1-$A$1079)*$D44/$B$12*$C$7)</f>
        <v>120</v>
      </c>
      <c r="CB44" s="31" t="n">
        <f aca="false">$B$11*(($A$1080)*$C44/$B$12*$B$7+(1-$A$1080)*$D44/$B$12*$C$7)</f>
        <v>60.0000000000001</v>
      </c>
      <c r="CC44" s="31" t="n">
        <f aca="false">$B$11*(($A$1081)*$C44/$B$12*$B$7+(1-$A$1081)*$D44/$B$12*$C$7)</f>
        <v>0</v>
      </c>
    </row>
    <row r="45" customFormat="false" ht="23" hidden="false" customHeight="true" outlineLevel="0" collapsed="false">
      <c r="A45" s="1" t="n">
        <v>21</v>
      </c>
      <c r="B45" s="27" t="n">
        <v>1.01275224454235</v>
      </c>
      <c r="C45" s="9" t="n">
        <f aca="false">SUM(AM45:AV45)</f>
        <v>0</v>
      </c>
      <c r="D45" s="9" t="n">
        <f aca="false">SUM(AW45:BF45)</f>
        <v>1</v>
      </c>
      <c r="E45" s="24" t="n">
        <f aca="false">(1-C45/$B$12)*$B$8-C45/$B$12*$B$7</f>
        <v>0.05</v>
      </c>
      <c r="F45" s="24" t="n">
        <f aca="false">(1-D45/$B$12)*$C$8-D45/$B$12*$C$7</f>
        <v>0.021</v>
      </c>
      <c r="G45" s="47" t="n">
        <f aca="false">$B$11*($B$10*C45/$B$12*$B$7+(1-$B$10)*D45/$B$12*$C$7)</f>
        <v>300</v>
      </c>
      <c r="H45" s="24" t="n">
        <f aca="false">$B$10*E45+(1-$B$10)*F45</f>
        <v>0.0355</v>
      </c>
      <c r="I45" s="1"/>
      <c r="J45" s="1"/>
      <c r="K45" s="1"/>
      <c r="L45" s="1"/>
      <c r="M45" s="1"/>
      <c r="N45" s="1"/>
      <c r="O45" s="1"/>
      <c r="P45" s="1"/>
      <c r="Q45" s="21"/>
      <c r="R45" s="27" t="n">
        <v>-0.664663164838309</v>
      </c>
      <c r="S45" s="27" t="n">
        <v>-0.417340363351726</v>
      </c>
      <c r="T45" s="27" t="n">
        <v>1.13289953849417</v>
      </c>
      <c r="U45" s="27" t="n">
        <v>2.14325051525192</v>
      </c>
      <c r="V45" s="27" t="n">
        <v>-0.799634579983876</v>
      </c>
      <c r="W45" s="27" t="n">
        <v>-0.145319306452633</v>
      </c>
      <c r="X45" s="27" t="n">
        <v>-0.00220064961570473</v>
      </c>
      <c r="Y45" s="27" t="n">
        <v>2.29572420274686</v>
      </c>
      <c r="Z45" s="27" t="n">
        <v>-1.68107963971516</v>
      </c>
      <c r="AA45" s="27" t="n">
        <v>1.02242016246096</v>
      </c>
      <c r="AB45" s="27" t="n">
        <v>1.06579986831692</v>
      </c>
      <c r="AC45" s="27" t="n">
        <v>1.92557596839487</v>
      </c>
      <c r="AD45" s="27" t="n">
        <v>0.831942943694991</v>
      </c>
      <c r="AE45" s="27" t="n">
        <v>0.0639278552766774</v>
      </c>
      <c r="AF45" s="27" t="n">
        <v>-1.4229666928253</v>
      </c>
      <c r="AG45" s="27" t="n">
        <v>-0.285669591837896</v>
      </c>
      <c r="AH45" s="27" t="n">
        <v>0.438936508966029</v>
      </c>
      <c r="AI45" s="27" t="n">
        <v>-2.86728128962057</v>
      </c>
      <c r="AJ45" s="27" t="n">
        <v>-0.00277870812962665</v>
      </c>
      <c r="AK45" s="27" t="n">
        <v>1.28222098639292</v>
      </c>
      <c r="AL45" s="21"/>
      <c r="AM45" s="31" t="n">
        <f aca="false">IF(SQRT($B$9)*$B45+SQRT(1-$B$9)*R45&lt;_xlfn.NORM.S.INV($B$6),1,0)</f>
        <v>0</v>
      </c>
      <c r="AN45" s="31" t="n">
        <f aca="false">IF(SQRT($B$9)*$B45+SQRT(1-$B$9)*S45&lt;_xlfn.NORM.S.INV($B$6),1,0)</f>
        <v>0</v>
      </c>
      <c r="AO45" s="31" t="n">
        <f aca="false">IF(SQRT($B$9)*$B45+SQRT(1-$B$9)*T45&lt;_xlfn.NORM.S.INV($B$6),1,0)</f>
        <v>0</v>
      </c>
      <c r="AP45" s="31" t="n">
        <f aca="false">IF(SQRT($B$9)*$B45+SQRT(1-$B$9)*U45&lt;_xlfn.NORM.S.INV($B$6),1,0)</f>
        <v>0</v>
      </c>
      <c r="AQ45" s="31" t="n">
        <f aca="false">IF(SQRT($B$9)*$B45+SQRT(1-$B$9)*V45&lt;_xlfn.NORM.S.INV($B$6),1,0)</f>
        <v>0</v>
      </c>
      <c r="AR45" s="31" t="n">
        <f aca="false">IF(SQRT($B$9)*$B45+SQRT(1-$B$9)*W45&lt;_xlfn.NORM.S.INV($B$6),1,0)</f>
        <v>0</v>
      </c>
      <c r="AS45" s="31" t="n">
        <f aca="false">IF(SQRT($B$9)*$B45+SQRT(1-$B$9)*X45&lt;_xlfn.NORM.S.INV($B$6),1,0)</f>
        <v>0</v>
      </c>
      <c r="AT45" s="31" t="n">
        <f aca="false">IF(SQRT($B$9)*$B45+SQRT(1-$B$9)*Y45&lt;_xlfn.NORM.S.INV($B$6),1,0)</f>
        <v>0</v>
      </c>
      <c r="AU45" s="31" t="n">
        <f aca="false">IF(SQRT($B$9)*$B45+SQRT(1-$B$9)*Z45&lt;_xlfn.NORM.S.INV($B$6),1,0)</f>
        <v>0</v>
      </c>
      <c r="AV45" s="31" t="n">
        <f aca="false">IF(SQRT($B$9)*$B45+SQRT(1-$B$9)*AA45&lt;_xlfn.NORM.S.INV($B$6),1,0)</f>
        <v>0</v>
      </c>
      <c r="AW45" s="31" t="n">
        <f aca="false">IF(SQRT($C$9)*$B45+SQRT(1-$C$9)*AB45&lt;_xlfn.NORM.S.INV($C$6),1,0)</f>
        <v>0</v>
      </c>
      <c r="AX45" s="31" t="n">
        <f aca="false">IF(SQRT($C$9)*$B45+SQRT(1-$C$9)*AC45&lt;_xlfn.NORM.S.INV($C$6),1,0)</f>
        <v>0</v>
      </c>
      <c r="AY45" s="31" t="n">
        <f aca="false">IF(SQRT($C$9)*$B45+SQRT(1-$C$9)*AD45&lt;_xlfn.NORM.S.INV($C$6),1,0)</f>
        <v>0</v>
      </c>
      <c r="AZ45" s="31" t="n">
        <f aca="false">IF(SQRT($C$9)*$B45+SQRT(1-$C$9)*AE45&lt;_xlfn.NORM.S.INV($C$6),1,0)</f>
        <v>0</v>
      </c>
      <c r="BA45" s="31" t="n">
        <f aca="false">IF(SQRT($C$9)*$B45+SQRT(1-$C$9)*AF45&lt;_xlfn.NORM.S.INV($C$6),1,0)</f>
        <v>0</v>
      </c>
      <c r="BB45" s="31" t="n">
        <f aca="false">IF(SQRT($C$9)*$B45+SQRT(1-$C$9)*AG45&lt;_xlfn.NORM.S.INV($C$6),1,0)</f>
        <v>0</v>
      </c>
      <c r="BC45" s="31" t="n">
        <f aca="false">IF(SQRT($C$9)*$B45+SQRT(1-$C$9)*AH45&lt;_xlfn.NORM.S.INV($C$6),1,0)</f>
        <v>0</v>
      </c>
      <c r="BD45" s="31" t="n">
        <f aca="false">IF(SQRT($C$9)*$B45+SQRT(1-$C$9)*AI45&lt;_xlfn.NORM.S.INV($C$6),1,0)</f>
        <v>1</v>
      </c>
      <c r="BE45" s="31" t="n">
        <f aca="false">IF(SQRT($C$9)*$B45+SQRT(1-$C$9)*AJ45&lt;_xlfn.NORM.S.INV($C$6),1,0)</f>
        <v>0</v>
      </c>
      <c r="BF45" s="31" t="n">
        <f aca="false">IF(SQRT($C$9)*$B45+SQRT(1-$C$9)*AK45&lt;_xlfn.NORM.S.INV($C$6),1,0)</f>
        <v>0</v>
      </c>
      <c r="BG45" s="21"/>
      <c r="BH45" s="21"/>
      <c r="BI45" s="31" t="n">
        <f aca="false">$B$11*(($A$1061)*$C45/$B$12*$B$7+(1-$A$1061)*$D45/$B$12*$C$7)</f>
        <v>600</v>
      </c>
      <c r="BJ45" s="31" t="n">
        <f aca="false">$B$11*(($A$1062)*$C45/$B$12*$B$7+(1-$A$1062)*$D45/$B$12*$C$7)</f>
        <v>570</v>
      </c>
      <c r="BK45" s="31" t="n">
        <f aca="false">$B$11*(($A$1063)*$C45/$B$12*$B$7+(1-$A$1063)*$D45/$B$12*$C$7)</f>
        <v>540</v>
      </c>
      <c r="BL45" s="31" t="n">
        <f aca="false">$B$11*(($A$1064)*$C45/$B$12*$B$7+(1-$A$1064)*$D45/$B$12*$C$7)</f>
        <v>510</v>
      </c>
      <c r="BM45" s="31" t="n">
        <f aca="false">$B$11*(($A$1065)*$C45/$B$12*$B$7+(1-$A$1065)*$D45/$B$12*$C$7)</f>
        <v>480</v>
      </c>
      <c r="BN45" s="31" t="n">
        <f aca="false">$B$11*(($A$1066)*$C45/$B$12*$B$7+(1-$A$1066)*$D45/$B$12*$C$7)</f>
        <v>450</v>
      </c>
      <c r="BO45" s="31" t="n">
        <f aca="false">$B$11*(($A$1067)*$C45/$B$12*$B$7+(1-$A$1067)*$D45/$B$12*$C$7)</f>
        <v>420</v>
      </c>
      <c r="BP45" s="31" t="n">
        <f aca="false">$B$11*(($A$1068)*$C45/$B$12*$B$7+(1-$A$1068)*$D45/$B$12*$C$7)</f>
        <v>390</v>
      </c>
      <c r="BQ45" s="31" t="n">
        <f aca="false">$B$11*(($A$1069)*$C45/$B$12*$B$7+(1-$A$1069)*$D45/$B$12*$C$7)</f>
        <v>360</v>
      </c>
      <c r="BR45" s="31" t="n">
        <f aca="false">$B$11*(($A$1070)*$C45/$B$12*$B$7+(1-$A$1070)*$D45/$B$12*$C$7)</f>
        <v>330</v>
      </c>
      <c r="BS45" s="31" t="n">
        <f aca="false">$B$11*(($A$1071)*$C45/$B$12*$B$7+(1-$A$1071)*$D45/$B$12*$C$7)</f>
        <v>300</v>
      </c>
      <c r="BT45" s="31" t="n">
        <f aca="false">$B$11*(($A$1072)*$C45/$B$12*$B$7+(1-$A$1072)*$D45/$B$12*$C$7)</f>
        <v>270</v>
      </c>
      <c r="BU45" s="31" t="n">
        <f aca="false">$B$11*(($A$1073)*$C45/$B$12*$B$7+(1-$A$1073)*$D45/$B$12*$C$7)</f>
        <v>240</v>
      </c>
      <c r="BV45" s="31" t="n">
        <f aca="false">$B$11*(($A$1074)*$C45/$B$12*$B$7+(1-$A$1074)*$D45/$B$12*$C$7)</f>
        <v>210</v>
      </c>
      <c r="BW45" s="31" t="n">
        <f aca="false">$B$11*(($A$1075)*$C45/$B$12*$B$7+(1-$A$1075)*$D45/$B$12*$C$7)</f>
        <v>180</v>
      </c>
      <c r="BX45" s="31" t="n">
        <f aca="false">$B$11*(($A$1076)*$C45/$B$12*$B$7+(1-$A$1076)*$D45/$B$12*$C$7)</f>
        <v>150</v>
      </c>
      <c r="BY45" s="31" t="n">
        <f aca="false">$B$11*(($A$1077)*$C45/$B$12*$B$7+(1-$A$1077)*$D45/$B$12*$C$7)</f>
        <v>120</v>
      </c>
      <c r="BZ45" s="31" t="n">
        <f aca="false">$B$11*(($A$1078)*$C45/$B$12*$B$7+(1-$A$1078)*$D45/$B$12*$C$7)</f>
        <v>90</v>
      </c>
      <c r="CA45" s="31" t="n">
        <f aca="false">$B$11*(($A$1079)*$C45/$B$12*$B$7+(1-$A$1079)*$D45/$B$12*$C$7)</f>
        <v>60</v>
      </c>
      <c r="CB45" s="31" t="n">
        <f aca="false">$B$11*(($A$1080)*$C45/$B$12*$B$7+(1-$A$1080)*$D45/$B$12*$C$7)</f>
        <v>30</v>
      </c>
      <c r="CC45" s="31" t="n">
        <f aca="false">$B$11*(($A$1081)*$C45/$B$12*$B$7+(1-$A$1081)*$D45/$B$12*$C$7)</f>
        <v>0</v>
      </c>
    </row>
    <row r="46" customFormat="false" ht="15" hidden="false" customHeight="false" outlineLevel="0" collapsed="false">
      <c r="A46" s="21" t="n">
        <v>22</v>
      </c>
      <c r="B46" s="27" t="n">
        <v>-0.31636969072185</v>
      </c>
      <c r="C46" s="9" t="n">
        <f aca="false">SUM(AM46:AV46)</f>
        <v>0</v>
      </c>
      <c r="D46" s="9" t="n">
        <f aca="false">SUM(AW46:BF46)</f>
        <v>0</v>
      </c>
      <c r="E46" s="24" t="n">
        <f aca="false">(1-C46/$B$12)*$B$8-C46/$B$12*$B$7</f>
        <v>0.05</v>
      </c>
      <c r="F46" s="24" t="n">
        <f aca="false">(1-D46/$B$12)*$C$8-D46/$B$12*$C$7</f>
        <v>0.09</v>
      </c>
      <c r="G46" s="47" t="n">
        <f aca="false">$B$11*($B$10*C46/$B$12*$B$7+(1-$B$10)*D46/$B$12*$C$7)</f>
        <v>0</v>
      </c>
      <c r="H46" s="24" t="n">
        <f aca="false">$B$10*E46+(1-$B$10)*F46</f>
        <v>0.07</v>
      </c>
      <c r="I46" s="21"/>
      <c r="J46" s="21"/>
      <c r="K46" s="21"/>
      <c r="L46" s="21"/>
      <c r="M46" s="21"/>
      <c r="N46" s="21"/>
      <c r="O46" s="21"/>
      <c r="P46" s="21"/>
      <c r="Q46" s="21"/>
      <c r="R46" s="27" t="n">
        <v>-0.328240765250154</v>
      </c>
      <c r="S46" s="27" t="n">
        <v>0.534718040922526</v>
      </c>
      <c r="T46" s="27" t="n">
        <v>-0.326421797346473</v>
      </c>
      <c r="U46" s="27" t="n">
        <v>-0.779001072894624</v>
      </c>
      <c r="V46" s="27" t="n">
        <v>1.41165294111561</v>
      </c>
      <c r="W46" s="27" t="n">
        <v>-1.26463876696931</v>
      </c>
      <c r="X46" s="27" t="n">
        <v>0.749560809839676</v>
      </c>
      <c r="Y46" s="27" t="n">
        <v>0.815335875902568</v>
      </c>
      <c r="Z46" s="27" t="n">
        <v>-1.37666958084753</v>
      </c>
      <c r="AA46" s="27" t="n">
        <v>1.22603865919329</v>
      </c>
      <c r="AB46" s="27" t="n">
        <v>-1.2622640552301</v>
      </c>
      <c r="AC46" s="27" t="n">
        <v>-0.6752594705004</v>
      </c>
      <c r="AD46" s="27" t="n">
        <v>-0.574924461487304</v>
      </c>
      <c r="AE46" s="27" t="n">
        <v>-0.0661022984513974</v>
      </c>
      <c r="AF46" s="27" t="n">
        <v>1.35560420211763</v>
      </c>
      <c r="AG46" s="27" t="n">
        <v>-0.83548091996042</v>
      </c>
      <c r="AH46" s="27" t="n">
        <v>0.901454989289015</v>
      </c>
      <c r="AI46" s="27" t="n">
        <v>0.589011875422216</v>
      </c>
      <c r="AJ46" s="27" t="n">
        <v>-0.609162808316918</v>
      </c>
      <c r="AK46" s="27" t="n">
        <v>0.429682726579685</v>
      </c>
      <c r="AL46" s="21"/>
      <c r="AM46" s="31" t="n">
        <f aca="false">IF(SQRT($B$9)*$B46+SQRT(1-$B$9)*R46&lt;_xlfn.NORM.S.INV($B$6),1,0)</f>
        <v>0</v>
      </c>
      <c r="AN46" s="31" t="n">
        <f aca="false">IF(SQRT($B$9)*$B46+SQRT(1-$B$9)*S46&lt;_xlfn.NORM.S.INV($B$6),1,0)</f>
        <v>0</v>
      </c>
      <c r="AO46" s="31" t="n">
        <f aca="false">IF(SQRT($B$9)*$B46+SQRT(1-$B$9)*T46&lt;_xlfn.NORM.S.INV($B$6),1,0)</f>
        <v>0</v>
      </c>
      <c r="AP46" s="31" t="n">
        <f aca="false">IF(SQRT($B$9)*$B46+SQRT(1-$B$9)*U46&lt;_xlfn.NORM.S.INV($B$6),1,0)</f>
        <v>0</v>
      </c>
      <c r="AQ46" s="31" t="n">
        <f aca="false">IF(SQRT($B$9)*$B46+SQRT(1-$B$9)*V46&lt;_xlfn.NORM.S.INV($B$6),1,0)</f>
        <v>0</v>
      </c>
      <c r="AR46" s="31" t="n">
        <f aca="false">IF(SQRT($B$9)*$B46+SQRT(1-$B$9)*W46&lt;_xlfn.NORM.S.INV($B$6),1,0)</f>
        <v>0</v>
      </c>
      <c r="AS46" s="31" t="n">
        <f aca="false">IF(SQRT($B$9)*$B46+SQRT(1-$B$9)*X46&lt;_xlfn.NORM.S.INV($B$6),1,0)</f>
        <v>0</v>
      </c>
      <c r="AT46" s="31" t="n">
        <f aca="false">IF(SQRT($B$9)*$B46+SQRT(1-$B$9)*Y46&lt;_xlfn.NORM.S.INV($B$6),1,0)</f>
        <v>0</v>
      </c>
      <c r="AU46" s="31" t="n">
        <f aca="false">IF(SQRT($B$9)*$B46+SQRT(1-$B$9)*Z46&lt;_xlfn.NORM.S.INV($B$6),1,0)</f>
        <v>0</v>
      </c>
      <c r="AV46" s="31" t="n">
        <f aca="false">IF(SQRT($B$9)*$B46+SQRT(1-$B$9)*AA46&lt;_xlfn.NORM.S.INV($B$6),1,0)</f>
        <v>0</v>
      </c>
      <c r="AW46" s="31" t="n">
        <f aca="false">IF(SQRT($C$9)*$B46+SQRT(1-$C$9)*AB46&lt;_xlfn.NORM.S.INV($C$6),1,0)</f>
        <v>0</v>
      </c>
      <c r="AX46" s="31" t="n">
        <f aca="false">IF(SQRT($C$9)*$B46+SQRT(1-$C$9)*AC46&lt;_xlfn.NORM.S.INV($C$6),1,0)</f>
        <v>0</v>
      </c>
      <c r="AY46" s="31" t="n">
        <f aca="false">IF(SQRT($C$9)*$B46+SQRT(1-$C$9)*AD46&lt;_xlfn.NORM.S.INV($C$6),1,0)</f>
        <v>0</v>
      </c>
      <c r="AZ46" s="31" t="n">
        <f aca="false">IF(SQRT($C$9)*$B46+SQRT(1-$C$9)*AE46&lt;_xlfn.NORM.S.INV($C$6),1,0)</f>
        <v>0</v>
      </c>
      <c r="BA46" s="31" t="n">
        <f aca="false">IF(SQRT($C$9)*$B46+SQRT(1-$C$9)*AF46&lt;_xlfn.NORM.S.INV($C$6),1,0)</f>
        <v>0</v>
      </c>
      <c r="BB46" s="31" t="n">
        <f aca="false">IF(SQRT($C$9)*$B46+SQRT(1-$C$9)*AG46&lt;_xlfn.NORM.S.INV($C$6),1,0)</f>
        <v>0</v>
      </c>
      <c r="BC46" s="31" t="n">
        <f aca="false">IF(SQRT($C$9)*$B46+SQRT(1-$C$9)*AH46&lt;_xlfn.NORM.S.INV($C$6),1,0)</f>
        <v>0</v>
      </c>
      <c r="BD46" s="31" t="n">
        <f aca="false">IF(SQRT($C$9)*$B46+SQRT(1-$C$9)*AI46&lt;_xlfn.NORM.S.INV($C$6),1,0)</f>
        <v>0</v>
      </c>
      <c r="BE46" s="31" t="n">
        <f aca="false">IF(SQRT($C$9)*$B46+SQRT(1-$C$9)*AJ46&lt;_xlfn.NORM.S.INV($C$6),1,0)</f>
        <v>0</v>
      </c>
      <c r="BF46" s="31" t="n">
        <f aca="false">IF(SQRT($C$9)*$B46+SQRT(1-$C$9)*AK46&lt;_xlfn.NORM.S.INV($C$6),1,0)</f>
        <v>0</v>
      </c>
      <c r="BG46" s="21"/>
      <c r="BH46" s="21"/>
      <c r="BI46" s="31" t="n">
        <f aca="false">$B$11*(($A$1061)*$C46/$B$12*$B$7+(1-$A$1061)*$D46/$B$12*$C$7)</f>
        <v>0</v>
      </c>
      <c r="BJ46" s="31" t="n">
        <f aca="false">$B$11*(($A$1062)*$C46/$B$12*$B$7+(1-$A$1062)*$D46/$B$12*$C$7)</f>
        <v>0</v>
      </c>
      <c r="BK46" s="31" t="n">
        <f aca="false">$B$11*(($A$1063)*$C46/$B$12*$B$7+(1-$A$1063)*$D46/$B$12*$C$7)</f>
        <v>0</v>
      </c>
      <c r="BL46" s="31" t="n">
        <f aca="false">$B$11*(($A$1064)*$C46/$B$12*$B$7+(1-$A$1064)*$D46/$B$12*$C$7)</f>
        <v>0</v>
      </c>
      <c r="BM46" s="31" t="n">
        <f aca="false">$B$11*(($A$1065)*$C46/$B$12*$B$7+(1-$A$1065)*$D46/$B$12*$C$7)</f>
        <v>0</v>
      </c>
      <c r="BN46" s="31" t="n">
        <f aca="false">$B$11*(($A$1066)*$C46/$B$12*$B$7+(1-$A$1066)*$D46/$B$12*$C$7)</f>
        <v>0</v>
      </c>
      <c r="BO46" s="31" t="n">
        <f aca="false">$B$11*(($A$1067)*$C46/$B$12*$B$7+(1-$A$1067)*$D46/$B$12*$C$7)</f>
        <v>0</v>
      </c>
      <c r="BP46" s="31" t="n">
        <f aca="false">$B$11*(($A$1068)*$C46/$B$12*$B$7+(1-$A$1068)*$D46/$B$12*$C$7)</f>
        <v>0</v>
      </c>
      <c r="BQ46" s="31" t="n">
        <f aca="false">$B$11*(($A$1069)*$C46/$B$12*$B$7+(1-$A$1069)*$D46/$B$12*$C$7)</f>
        <v>0</v>
      </c>
      <c r="BR46" s="31" t="n">
        <f aca="false">$B$11*(($A$1070)*$C46/$B$12*$B$7+(1-$A$1070)*$D46/$B$12*$C$7)</f>
        <v>0</v>
      </c>
      <c r="BS46" s="31" t="n">
        <f aca="false">$B$11*(($A$1071)*$C46/$B$12*$B$7+(1-$A$1071)*$D46/$B$12*$C$7)</f>
        <v>0</v>
      </c>
      <c r="BT46" s="31" t="n">
        <f aca="false">$B$11*(($A$1072)*$C46/$B$12*$B$7+(1-$A$1072)*$D46/$B$12*$C$7)</f>
        <v>0</v>
      </c>
      <c r="BU46" s="31" t="n">
        <f aca="false">$B$11*(($A$1073)*$C46/$B$12*$B$7+(1-$A$1073)*$D46/$B$12*$C$7)</f>
        <v>0</v>
      </c>
      <c r="BV46" s="31" t="n">
        <f aca="false">$B$11*(($A$1074)*$C46/$B$12*$B$7+(1-$A$1074)*$D46/$B$12*$C$7)</f>
        <v>0</v>
      </c>
      <c r="BW46" s="31" t="n">
        <f aca="false">$B$11*(($A$1075)*$C46/$B$12*$B$7+(1-$A$1075)*$D46/$B$12*$C$7)</f>
        <v>0</v>
      </c>
      <c r="BX46" s="31" t="n">
        <f aca="false">$B$11*(($A$1076)*$C46/$B$12*$B$7+(1-$A$1076)*$D46/$B$12*$C$7)</f>
        <v>0</v>
      </c>
      <c r="BY46" s="31" t="n">
        <f aca="false">$B$11*(($A$1077)*$C46/$B$12*$B$7+(1-$A$1077)*$D46/$B$12*$C$7)</f>
        <v>0</v>
      </c>
      <c r="BZ46" s="31" t="n">
        <f aca="false">$B$11*(($A$1078)*$C46/$B$12*$B$7+(1-$A$1078)*$D46/$B$12*$C$7)</f>
        <v>0</v>
      </c>
      <c r="CA46" s="31" t="n">
        <f aca="false">$B$11*(($A$1079)*$C46/$B$12*$B$7+(1-$A$1079)*$D46/$B$12*$C$7)</f>
        <v>0</v>
      </c>
      <c r="CB46" s="31" t="n">
        <f aca="false">$B$11*(($A$1080)*$C46/$B$12*$B$7+(1-$A$1080)*$D46/$B$12*$C$7)</f>
        <v>0</v>
      </c>
      <c r="CC46" s="31" t="n">
        <f aca="false">$B$11*(($A$1081)*$C46/$B$12*$B$7+(1-$A$1081)*$D46/$B$12*$C$7)</f>
        <v>0</v>
      </c>
    </row>
    <row r="47" customFormat="false" ht="15" hidden="false" customHeight="false" outlineLevel="0" collapsed="false">
      <c r="A47" s="21" t="n">
        <v>23</v>
      </c>
      <c r="B47" s="27" t="n">
        <v>-1.31214454395432</v>
      </c>
      <c r="C47" s="9" t="n">
        <f aca="false">SUM(AM47:AV47)</f>
        <v>1</v>
      </c>
      <c r="D47" s="9" t="n">
        <f aca="false">SUM(AW47:BF47)</f>
        <v>1</v>
      </c>
      <c r="E47" s="24" t="n">
        <f aca="false">(1-C47/$B$12)*$B$8-C47/$B$12*$B$7</f>
        <v>0.005</v>
      </c>
      <c r="F47" s="24" t="n">
        <f aca="false">(1-D47/$B$12)*$C$8-D47/$B$12*$C$7</f>
        <v>0.021</v>
      </c>
      <c r="G47" s="47" t="n">
        <f aca="false">$B$11*($B$10*C47/$B$12*$B$7+(1-$B$10)*D47/$B$12*$C$7)</f>
        <v>500</v>
      </c>
      <c r="H47" s="24" t="n">
        <f aca="false">$B$10*E47+(1-$B$10)*F47</f>
        <v>0.013</v>
      </c>
      <c r="I47" s="21"/>
      <c r="J47" s="21"/>
      <c r="K47" s="21"/>
      <c r="L47" s="21"/>
      <c r="M47" s="21"/>
      <c r="N47" s="21"/>
      <c r="O47" s="21"/>
      <c r="P47" s="21"/>
      <c r="Q47" s="21"/>
      <c r="R47" s="27" t="n">
        <v>0.682490409721454</v>
      </c>
      <c r="S47" s="27" t="n">
        <v>-0.0734159371412601</v>
      </c>
      <c r="T47" s="27" t="n">
        <v>0.220050470500298</v>
      </c>
      <c r="U47" s="27" t="n">
        <v>-0.261347786213207</v>
      </c>
      <c r="V47" s="27" t="n">
        <v>-0.317366032841356</v>
      </c>
      <c r="W47" s="27" t="n">
        <v>-0.612903612858625</v>
      </c>
      <c r="X47" s="27" t="n">
        <v>-2.72447115595706</v>
      </c>
      <c r="Y47" s="27" t="n">
        <v>-1.06465486957056</v>
      </c>
      <c r="Z47" s="27" t="n">
        <v>1.96952767108981</v>
      </c>
      <c r="AA47" s="27" t="n">
        <v>1.68673511606161</v>
      </c>
      <c r="AB47" s="27" t="n">
        <v>1.73290691295813</v>
      </c>
      <c r="AC47" s="27" t="n">
        <v>-0.091649033411144</v>
      </c>
      <c r="AD47" s="27" t="n">
        <v>1.32203699526576</v>
      </c>
      <c r="AE47" s="27" t="n">
        <v>-0.494646325845832</v>
      </c>
      <c r="AF47" s="27" t="n">
        <v>-1.4583747134394</v>
      </c>
      <c r="AG47" s="27" t="n">
        <v>-0.763385406469423</v>
      </c>
      <c r="AH47" s="27" t="n">
        <v>0.906398331141393</v>
      </c>
      <c r="AI47" s="27" t="n">
        <v>0.661546510453937</v>
      </c>
      <c r="AJ47" s="27" t="n">
        <v>0.0656486039466535</v>
      </c>
      <c r="AK47" s="27" t="n">
        <v>-0.204392824117837</v>
      </c>
      <c r="AL47" s="21"/>
      <c r="AM47" s="31" t="n">
        <f aca="false">IF(SQRT($B$9)*$B47+SQRT(1-$B$9)*R47&lt;_xlfn.NORM.S.INV($B$6),1,0)</f>
        <v>0</v>
      </c>
      <c r="AN47" s="31" t="n">
        <f aca="false">IF(SQRT($B$9)*$B47+SQRT(1-$B$9)*S47&lt;_xlfn.NORM.S.INV($B$6),1,0)</f>
        <v>0</v>
      </c>
      <c r="AO47" s="31" t="n">
        <f aca="false">IF(SQRT($B$9)*$B47+SQRT(1-$B$9)*T47&lt;_xlfn.NORM.S.INV($B$6),1,0)</f>
        <v>0</v>
      </c>
      <c r="AP47" s="31" t="n">
        <f aca="false">IF(SQRT($B$9)*$B47+SQRT(1-$B$9)*U47&lt;_xlfn.NORM.S.INV($B$6),1,0)</f>
        <v>0</v>
      </c>
      <c r="AQ47" s="31" t="n">
        <f aca="false">IF(SQRT($B$9)*$B47+SQRT(1-$B$9)*V47&lt;_xlfn.NORM.S.INV($B$6),1,0)</f>
        <v>0</v>
      </c>
      <c r="AR47" s="31" t="n">
        <f aca="false">IF(SQRT($B$9)*$B47+SQRT(1-$B$9)*W47&lt;_xlfn.NORM.S.INV($B$6),1,0)</f>
        <v>0</v>
      </c>
      <c r="AS47" s="31" t="n">
        <f aca="false">IF(SQRT($B$9)*$B47+SQRT(1-$B$9)*X47&lt;_xlfn.NORM.S.INV($B$6),1,0)</f>
        <v>1</v>
      </c>
      <c r="AT47" s="31" t="n">
        <f aca="false">IF(SQRT($B$9)*$B47+SQRT(1-$B$9)*Y47&lt;_xlfn.NORM.S.INV($B$6),1,0)</f>
        <v>0</v>
      </c>
      <c r="AU47" s="31" t="n">
        <f aca="false">IF(SQRT($B$9)*$B47+SQRT(1-$B$9)*Z47&lt;_xlfn.NORM.S.INV($B$6),1,0)</f>
        <v>0</v>
      </c>
      <c r="AV47" s="31" t="n">
        <f aca="false">IF(SQRT($B$9)*$B47+SQRT(1-$B$9)*AA47&lt;_xlfn.NORM.S.INV($B$6),1,0)</f>
        <v>0</v>
      </c>
      <c r="AW47" s="31" t="n">
        <f aca="false">IF(SQRT($C$9)*$B47+SQRT(1-$C$9)*AB47&lt;_xlfn.NORM.S.INV($C$6),1,0)</f>
        <v>0</v>
      </c>
      <c r="AX47" s="31" t="n">
        <f aca="false">IF(SQRT($C$9)*$B47+SQRT(1-$C$9)*AC47&lt;_xlfn.NORM.S.INV($C$6),1,0)</f>
        <v>0</v>
      </c>
      <c r="AY47" s="31" t="n">
        <f aca="false">IF(SQRT($C$9)*$B47+SQRT(1-$C$9)*AD47&lt;_xlfn.NORM.S.INV($C$6),1,0)</f>
        <v>0</v>
      </c>
      <c r="AZ47" s="31" t="n">
        <f aca="false">IF(SQRT($C$9)*$B47+SQRT(1-$C$9)*AE47&lt;_xlfn.NORM.S.INV($C$6),1,0)</f>
        <v>0</v>
      </c>
      <c r="BA47" s="31" t="n">
        <f aca="false">IF(SQRT($C$9)*$B47+SQRT(1-$C$9)*AF47&lt;_xlfn.NORM.S.INV($C$6),1,0)</f>
        <v>1</v>
      </c>
      <c r="BB47" s="31" t="n">
        <f aca="false">IF(SQRT($C$9)*$B47+SQRT(1-$C$9)*AG47&lt;_xlfn.NORM.S.INV($C$6),1,0)</f>
        <v>0</v>
      </c>
      <c r="BC47" s="31" t="n">
        <f aca="false">IF(SQRT($C$9)*$B47+SQRT(1-$C$9)*AH47&lt;_xlfn.NORM.S.INV($C$6),1,0)</f>
        <v>0</v>
      </c>
      <c r="BD47" s="31" t="n">
        <f aca="false">IF(SQRT($C$9)*$B47+SQRT(1-$C$9)*AI47&lt;_xlfn.NORM.S.INV($C$6),1,0)</f>
        <v>0</v>
      </c>
      <c r="BE47" s="31" t="n">
        <f aca="false">IF(SQRT($C$9)*$B47+SQRT(1-$C$9)*AJ47&lt;_xlfn.NORM.S.INV($C$6),1,0)</f>
        <v>0</v>
      </c>
      <c r="BF47" s="31" t="n">
        <f aca="false">IF(SQRT($C$9)*$B47+SQRT(1-$C$9)*AK47&lt;_xlfn.NORM.S.INV($C$6),1,0)</f>
        <v>0</v>
      </c>
      <c r="BG47" s="21"/>
      <c r="BH47" s="21"/>
      <c r="BI47" s="31" t="n">
        <f aca="false">$B$11*(($A$1061)*$C47/$B$12*$B$7+(1-$A$1061)*$D47/$B$12*$C$7)</f>
        <v>600</v>
      </c>
      <c r="BJ47" s="31" t="n">
        <f aca="false">$B$11*(($A$1062)*$C47/$B$12*$B$7+(1-$A$1062)*$D47/$B$12*$C$7)</f>
        <v>590</v>
      </c>
      <c r="BK47" s="31" t="n">
        <f aca="false">$B$11*(($A$1063)*$C47/$B$12*$B$7+(1-$A$1063)*$D47/$B$12*$C$7)</f>
        <v>580</v>
      </c>
      <c r="BL47" s="31" t="n">
        <f aca="false">$B$11*(($A$1064)*$C47/$B$12*$B$7+(1-$A$1064)*$D47/$B$12*$C$7)</f>
        <v>570</v>
      </c>
      <c r="BM47" s="31" t="n">
        <f aca="false">$B$11*(($A$1065)*$C47/$B$12*$B$7+(1-$A$1065)*$D47/$B$12*$C$7)</f>
        <v>560</v>
      </c>
      <c r="BN47" s="31" t="n">
        <f aca="false">$B$11*(($A$1066)*$C47/$B$12*$B$7+(1-$A$1066)*$D47/$B$12*$C$7)</f>
        <v>550</v>
      </c>
      <c r="BO47" s="31" t="n">
        <f aca="false">$B$11*(($A$1067)*$C47/$B$12*$B$7+(1-$A$1067)*$D47/$B$12*$C$7)</f>
        <v>540</v>
      </c>
      <c r="BP47" s="31" t="n">
        <f aca="false">$B$11*(($A$1068)*$C47/$B$12*$B$7+(1-$A$1068)*$D47/$B$12*$C$7)</f>
        <v>530</v>
      </c>
      <c r="BQ47" s="31" t="n">
        <f aca="false">$B$11*(($A$1069)*$C47/$B$12*$B$7+(1-$A$1069)*$D47/$B$12*$C$7)</f>
        <v>520</v>
      </c>
      <c r="BR47" s="31" t="n">
        <f aca="false">$B$11*(($A$1070)*$C47/$B$12*$B$7+(1-$A$1070)*$D47/$B$12*$C$7)</f>
        <v>510</v>
      </c>
      <c r="BS47" s="31" t="n">
        <f aca="false">$B$11*(($A$1071)*$C47/$B$12*$B$7+(1-$A$1071)*$D47/$B$12*$C$7)</f>
        <v>500</v>
      </c>
      <c r="BT47" s="31" t="n">
        <f aca="false">$B$11*(($A$1072)*$C47/$B$12*$B$7+(1-$A$1072)*$D47/$B$12*$C$7)</f>
        <v>490</v>
      </c>
      <c r="BU47" s="31" t="n">
        <f aca="false">$B$11*(($A$1073)*$C47/$B$12*$B$7+(1-$A$1073)*$D47/$B$12*$C$7)</f>
        <v>480</v>
      </c>
      <c r="BV47" s="31" t="n">
        <f aca="false">$B$11*(($A$1074)*$C47/$B$12*$B$7+(1-$A$1074)*$D47/$B$12*$C$7)</f>
        <v>470</v>
      </c>
      <c r="BW47" s="31" t="n">
        <f aca="false">$B$11*(($A$1075)*$C47/$B$12*$B$7+(1-$A$1075)*$D47/$B$12*$C$7)</f>
        <v>460</v>
      </c>
      <c r="BX47" s="31" t="n">
        <f aca="false">$B$11*(($A$1076)*$C47/$B$12*$B$7+(1-$A$1076)*$D47/$B$12*$C$7)</f>
        <v>450</v>
      </c>
      <c r="BY47" s="31" t="n">
        <f aca="false">$B$11*(($A$1077)*$C47/$B$12*$B$7+(1-$A$1077)*$D47/$B$12*$C$7)</f>
        <v>440</v>
      </c>
      <c r="BZ47" s="31" t="n">
        <f aca="false">$B$11*(($A$1078)*$C47/$B$12*$B$7+(1-$A$1078)*$D47/$B$12*$C$7)</f>
        <v>430</v>
      </c>
      <c r="CA47" s="31" t="n">
        <f aca="false">$B$11*(($A$1079)*$C47/$B$12*$B$7+(1-$A$1079)*$D47/$B$12*$C$7)</f>
        <v>420</v>
      </c>
      <c r="CB47" s="31" t="n">
        <f aca="false">$B$11*(($A$1080)*$C47/$B$12*$B$7+(1-$A$1080)*$D47/$B$12*$C$7)</f>
        <v>410</v>
      </c>
      <c r="CC47" s="31" t="n">
        <f aca="false">$B$11*(($A$1081)*$C47/$B$12*$B$7+(1-$A$1081)*$D47/$B$12*$C$7)</f>
        <v>400</v>
      </c>
    </row>
    <row r="48" customFormat="false" ht="15" hidden="false" customHeight="false" outlineLevel="0" collapsed="false">
      <c r="A48" s="21" t="n">
        <v>24</v>
      </c>
      <c r="B48" s="27" t="n">
        <v>0.00566945180190081</v>
      </c>
      <c r="C48" s="9" t="n">
        <f aca="false">SUM(AM48:AV48)</f>
        <v>0</v>
      </c>
      <c r="D48" s="9" t="n">
        <f aca="false">SUM(AW48:BF48)</f>
        <v>0</v>
      </c>
      <c r="E48" s="24" t="n">
        <f aca="false">(1-C48/$B$12)*$B$8-C48/$B$12*$B$7</f>
        <v>0.05</v>
      </c>
      <c r="F48" s="24" t="n">
        <f aca="false">(1-D48/$B$12)*$C$8-D48/$B$12*$C$7</f>
        <v>0.09</v>
      </c>
      <c r="G48" s="47" t="n">
        <f aca="false">$B$11*($B$10*C48/$B$12*$B$7+(1-$B$10)*D48/$B$12*$C$7)</f>
        <v>0</v>
      </c>
      <c r="H48" s="24" t="n">
        <f aca="false">$B$10*E48+(1-$B$10)*F48</f>
        <v>0.07</v>
      </c>
      <c r="I48" s="21"/>
      <c r="J48" s="21"/>
      <c r="K48" s="21"/>
      <c r="L48" s="21"/>
      <c r="M48" s="21"/>
      <c r="N48" s="21"/>
      <c r="O48" s="21"/>
      <c r="P48" s="21"/>
      <c r="Q48" s="21"/>
      <c r="R48" s="27" t="n">
        <v>0.235912725691374</v>
      </c>
      <c r="S48" s="27" t="n">
        <v>-0.704244417805043</v>
      </c>
      <c r="T48" s="27" t="n">
        <v>-0.952724985983063</v>
      </c>
      <c r="U48" s="27" t="n">
        <v>-0.0581339636762176</v>
      </c>
      <c r="V48" s="27" t="n">
        <v>-0.336086171142362</v>
      </c>
      <c r="W48" s="27" t="n">
        <v>-2.03865007571247</v>
      </c>
      <c r="X48" s="27" t="n">
        <v>1.1659197203814</v>
      </c>
      <c r="Y48" s="27" t="n">
        <v>0.0994017366905973</v>
      </c>
      <c r="Z48" s="27" t="n">
        <v>-0.542511515761672</v>
      </c>
      <c r="AA48" s="27" t="n">
        <v>1.52039627480167</v>
      </c>
      <c r="AB48" s="27" t="n">
        <v>1.48969368678642</v>
      </c>
      <c r="AC48" s="27" t="n">
        <v>-1.11008330207921</v>
      </c>
      <c r="AD48" s="27" t="n">
        <v>0.0284317566761474</v>
      </c>
      <c r="AE48" s="27" t="n">
        <v>1.52628630964669</v>
      </c>
      <c r="AF48" s="27" t="n">
        <v>-0.0535981528704635</v>
      </c>
      <c r="AG48" s="27" t="n">
        <v>-1.03797301919422</v>
      </c>
      <c r="AH48" s="27" t="n">
        <v>-1.55586902208304</v>
      </c>
      <c r="AI48" s="27" t="n">
        <v>1.64948238441555</v>
      </c>
      <c r="AJ48" s="27" t="n">
        <v>1.03709703533085</v>
      </c>
      <c r="AK48" s="27" t="n">
        <v>0.647496969187476</v>
      </c>
      <c r="AL48" s="21"/>
      <c r="AM48" s="31" t="n">
        <f aca="false">IF(SQRT($B$9)*$B48+SQRT(1-$B$9)*R48&lt;_xlfn.NORM.S.INV($B$6),1,0)</f>
        <v>0</v>
      </c>
      <c r="AN48" s="31" t="n">
        <f aca="false">IF(SQRT($B$9)*$B48+SQRT(1-$B$9)*S48&lt;_xlfn.NORM.S.INV($B$6),1,0)</f>
        <v>0</v>
      </c>
      <c r="AO48" s="31" t="n">
        <f aca="false">IF(SQRT($B$9)*$B48+SQRT(1-$B$9)*T48&lt;_xlfn.NORM.S.INV($B$6),1,0)</f>
        <v>0</v>
      </c>
      <c r="AP48" s="31" t="n">
        <f aca="false">IF(SQRT($B$9)*$B48+SQRT(1-$B$9)*U48&lt;_xlfn.NORM.S.INV($B$6),1,0)</f>
        <v>0</v>
      </c>
      <c r="AQ48" s="31" t="n">
        <f aca="false">IF(SQRT($B$9)*$B48+SQRT(1-$B$9)*V48&lt;_xlfn.NORM.S.INV($B$6),1,0)</f>
        <v>0</v>
      </c>
      <c r="AR48" s="31" t="n">
        <f aca="false">IF(SQRT($B$9)*$B48+SQRT(1-$B$9)*W48&lt;_xlfn.NORM.S.INV($B$6),1,0)</f>
        <v>0</v>
      </c>
      <c r="AS48" s="31" t="n">
        <f aca="false">IF(SQRT($B$9)*$B48+SQRT(1-$B$9)*X48&lt;_xlfn.NORM.S.INV($B$6),1,0)</f>
        <v>0</v>
      </c>
      <c r="AT48" s="31" t="n">
        <f aca="false">IF(SQRT($B$9)*$B48+SQRT(1-$B$9)*Y48&lt;_xlfn.NORM.S.INV($B$6),1,0)</f>
        <v>0</v>
      </c>
      <c r="AU48" s="31" t="n">
        <f aca="false">IF(SQRT($B$9)*$B48+SQRT(1-$B$9)*Z48&lt;_xlfn.NORM.S.INV($B$6),1,0)</f>
        <v>0</v>
      </c>
      <c r="AV48" s="31" t="n">
        <f aca="false">IF(SQRT($B$9)*$B48+SQRT(1-$B$9)*AA48&lt;_xlfn.NORM.S.INV($B$6),1,0)</f>
        <v>0</v>
      </c>
      <c r="AW48" s="31" t="n">
        <f aca="false">IF(SQRT($C$9)*$B48+SQRT(1-$C$9)*AB48&lt;_xlfn.NORM.S.INV($C$6),1,0)</f>
        <v>0</v>
      </c>
      <c r="AX48" s="31" t="n">
        <f aca="false">IF(SQRT($C$9)*$B48+SQRT(1-$C$9)*AC48&lt;_xlfn.NORM.S.INV($C$6),1,0)</f>
        <v>0</v>
      </c>
      <c r="AY48" s="31" t="n">
        <f aca="false">IF(SQRT($C$9)*$B48+SQRT(1-$C$9)*AD48&lt;_xlfn.NORM.S.INV($C$6),1,0)</f>
        <v>0</v>
      </c>
      <c r="AZ48" s="31" t="n">
        <f aca="false">IF(SQRT($C$9)*$B48+SQRT(1-$C$9)*AE48&lt;_xlfn.NORM.S.INV($C$6),1,0)</f>
        <v>0</v>
      </c>
      <c r="BA48" s="31" t="n">
        <f aca="false">IF(SQRT($C$9)*$B48+SQRT(1-$C$9)*AF48&lt;_xlfn.NORM.S.INV($C$6),1,0)</f>
        <v>0</v>
      </c>
      <c r="BB48" s="31" t="n">
        <f aca="false">IF(SQRT($C$9)*$B48+SQRT(1-$C$9)*AG48&lt;_xlfn.NORM.S.INV($C$6),1,0)</f>
        <v>0</v>
      </c>
      <c r="BC48" s="31" t="n">
        <f aca="false">IF(SQRT($C$9)*$B48+SQRT(1-$C$9)*AH48&lt;_xlfn.NORM.S.INV($C$6),1,0)</f>
        <v>0</v>
      </c>
      <c r="BD48" s="31" t="n">
        <f aca="false">IF(SQRT($C$9)*$B48+SQRT(1-$C$9)*AI48&lt;_xlfn.NORM.S.INV($C$6),1,0)</f>
        <v>0</v>
      </c>
      <c r="BE48" s="31" t="n">
        <f aca="false">IF(SQRT($C$9)*$B48+SQRT(1-$C$9)*AJ48&lt;_xlfn.NORM.S.INV($C$6),1,0)</f>
        <v>0</v>
      </c>
      <c r="BF48" s="31" t="n">
        <f aca="false">IF(SQRT($C$9)*$B48+SQRT(1-$C$9)*AK48&lt;_xlfn.NORM.S.INV($C$6),1,0)</f>
        <v>0</v>
      </c>
      <c r="BG48" s="21"/>
      <c r="BH48" s="21"/>
      <c r="BI48" s="31" t="n">
        <f aca="false">$B$11*(($A$1061)*$C48/$B$12*$B$7+(1-$A$1061)*$D48/$B$12*$C$7)</f>
        <v>0</v>
      </c>
      <c r="BJ48" s="31" t="n">
        <f aca="false">$B$11*(($A$1062)*$C48/$B$12*$B$7+(1-$A$1062)*$D48/$B$12*$C$7)</f>
        <v>0</v>
      </c>
      <c r="BK48" s="31" t="n">
        <f aca="false">$B$11*(($A$1063)*$C48/$B$12*$B$7+(1-$A$1063)*$D48/$B$12*$C$7)</f>
        <v>0</v>
      </c>
      <c r="BL48" s="31" t="n">
        <f aca="false">$B$11*(($A$1064)*$C48/$B$12*$B$7+(1-$A$1064)*$D48/$B$12*$C$7)</f>
        <v>0</v>
      </c>
      <c r="BM48" s="31" t="n">
        <f aca="false">$B$11*(($A$1065)*$C48/$B$12*$B$7+(1-$A$1065)*$D48/$B$12*$C$7)</f>
        <v>0</v>
      </c>
      <c r="BN48" s="31" t="n">
        <f aca="false">$B$11*(($A$1066)*$C48/$B$12*$B$7+(1-$A$1066)*$D48/$B$12*$C$7)</f>
        <v>0</v>
      </c>
      <c r="BO48" s="31" t="n">
        <f aca="false">$B$11*(($A$1067)*$C48/$B$12*$B$7+(1-$A$1067)*$D48/$B$12*$C$7)</f>
        <v>0</v>
      </c>
      <c r="BP48" s="31" t="n">
        <f aca="false">$B$11*(($A$1068)*$C48/$B$12*$B$7+(1-$A$1068)*$D48/$B$12*$C$7)</f>
        <v>0</v>
      </c>
      <c r="BQ48" s="31" t="n">
        <f aca="false">$B$11*(($A$1069)*$C48/$B$12*$B$7+(1-$A$1069)*$D48/$B$12*$C$7)</f>
        <v>0</v>
      </c>
      <c r="BR48" s="31" t="n">
        <f aca="false">$B$11*(($A$1070)*$C48/$B$12*$B$7+(1-$A$1070)*$D48/$B$12*$C$7)</f>
        <v>0</v>
      </c>
      <c r="BS48" s="31" t="n">
        <f aca="false">$B$11*(($A$1071)*$C48/$B$12*$B$7+(1-$A$1071)*$D48/$B$12*$C$7)</f>
        <v>0</v>
      </c>
      <c r="BT48" s="31" t="n">
        <f aca="false">$B$11*(($A$1072)*$C48/$B$12*$B$7+(1-$A$1072)*$D48/$B$12*$C$7)</f>
        <v>0</v>
      </c>
      <c r="BU48" s="31" t="n">
        <f aca="false">$B$11*(($A$1073)*$C48/$B$12*$B$7+(1-$A$1073)*$D48/$B$12*$C$7)</f>
        <v>0</v>
      </c>
      <c r="BV48" s="31" t="n">
        <f aca="false">$B$11*(($A$1074)*$C48/$B$12*$B$7+(1-$A$1074)*$D48/$B$12*$C$7)</f>
        <v>0</v>
      </c>
      <c r="BW48" s="31" t="n">
        <f aca="false">$B$11*(($A$1075)*$C48/$B$12*$B$7+(1-$A$1075)*$D48/$B$12*$C$7)</f>
        <v>0</v>
      </c>
      <c r="BX48" s="31" t="n">
        <f aca="false">$B$11*(($A$1076)*$C48/$B$12*$B$7+(1-$A$1076)*$D48/$B$12*$C$7)</f>
        <v>0</v>
      </c>
      <c r="BY48" s="31" t="n">
        <f aca="false">$B$11*(($A$1077)*$C48/$B$12*$B$7+(1-$A$1077)*$D48/$B$12*$C$7)</f>
        <v>0</v>
      </c>
      <c r="BZ48" s="31" t="n">
        <f aca="false">$B$11*(($A$1078)*$C48/$B$12*$B$7+(1-$A$1078)*$D48/$B$12*$C$7)</f>
        <v>0</v>
      </c>
      <c r="CA48" s="31" t="n">
        <f aca="false">$B$11*(($A$1079)*$C48/$B$12*$B$7+(1-$A$1079)*$D48/$B$12*$C$7)</f>
        <v>0</v>
      </c>
      <c r="CB48" s="31" t="n">
        <f aca="false">$B$11*(($A$1080)*$C48/$B$12*$B$7+(1-$A$1080)*$D48/$B$12*$C$7)</f>
        <v>0</v>
      </c>
      <c r="CC48" s="31" t="n">
        <f aca="false">$B$11*(($A$1081)*$C48/$B$12*$B$7+(1-$A$1081)*$D48/$B$12*$C$7)</f>
        <v>0</v>
      </c>
    </row>
    <row r="49" customFormat="false" ht="15" hidden="false" customHeight="false" outlineLevel="0" collapsed="false">
      <c r="A49" s="21" t="n">
        <v>25</v>
      </c>
      <c r="B49" s="27" t="n">
        <v>-0.859287997446349</v>
      </c>
      <c r="C49" s="9" t="n">
        <f aca="false">SUM(AM49:AV49)</f>
        <v>0</v>
      </c>
      <c r="D49" s="9" t="n">
        <f aca="false">SUM(AW49:BF49)</f>
        <v>0</v>
      </c>
      <c r="E49" s="24" t="n">
        <f aca="false">(1-C49/$B$12)*$B$8-C49/$B$12*$B$7</f>
        <v>0.05</v>
      </c>
      <c r="F49" s="24" t="n">
        <f aca="false">(1-D49/$B$12)*$C$8-D49/$B$12*$C$7</f>
        <v>0.09</v>
      </c>
      <c r="G49" s="47" t="n">
        <f aca="false">$B$11*($B$10*C49/$B$12*$B$7+(1-$B$10)*D49/$B$12*$C$7)</f>
        <v>0</v>
      </c>
      <c r="H49" s="24" t="n">
        <f aca="false">$B$10*E49+(1-$B$10)*F49</f>
        <v>0.07</v>
      </c>
      <c r="I49" s="21"/>
      <c r="J49" s="21"/>
      <c r="K49" s="21"/>
      <c r="L49" s="21"/>
      <c r="M49" s="21"/>
      <c r="N49" s="21"/>
      <c r="O49" s="21"/>
      <c r="P49" s="21"/>
      <c r="Q49" s="21"/>
      <c r="R49" s="27" t="n">
        <v>0.434660670772131</v>
      </c>
      <c r="S49" s="27" t="n">
        <v>-0.418011339548094</v>
      </c>
      <c r="T49" s="27" t="n">
        <v>0.39373026244893</v>
      </c>
      <c r="U49" s="27" t="n">
        <v>-1.54586431232862</v>
      </c>
      <c r="V49" s="27" t="n">
        <v>-0.574768646643728</v>
      </c>
      <c r="W49" s="27" t="n">
        <v>-0.702904032302673</v>
      </c>
      <c r="X49" s="27" t="n">
        <v>-1.02769237638886</v>
      </c>
      <c r="Y49" s="27" t="n">
        <v>-0.0145418906232614</v>
      </c>
      <c r="Z49" s="27" t="n">
        <v>-0.0172579370046168</v>
      </c>
      <c r="AA49" s="27" t="n">
        <v>-0.969849592245196</v>
      </c>
      <c r="AB49" s="27" t="n">
        <v>0.227082772355288</v>
      </c>
      <c r="AC49" s="27" t="n">
        <v>-0.435061765777947</v>
      </c>
      <c r="AD49" s="27" t="n">
        <v>0.679979694425708</v>
      </c>
      <c r="AE49" s="27" t="n">
        <v>0.965546373714708</v>
      </c>
      <c r="AF49" s="27" t="n">
        <v>1.54677182682684</v>
      </c>
      <c r="AG49" s="27" t="n">
        <v>1.1217287109832</v>
      </c>
      <c r="AH49" s="27" t="n">
        <v>0.876790619160881</v>
      </c>
      <c r="AI49" s="27" t="n">
        <v>0.160839307667561</v>
      </c>
      <c r="AJ49" s="27" t="n">
        <v>1.98466487285458</v>
      </c>
      <c r="AK49" s="27" t="n">
        <v>-0.0459022789939263</v>
      </c>
      <c r="AL49" s="21"/>
      <c r="AM49" s="31" t="n">
        <f aca="false">IF(SQRT($B$9)*$B49+SQRT(1-$B$9)*R49&lt;_xlfn.NORM.S.INV($B$6),1,0)</f>
        <v>0</v>
      </c>
      <c r="AN49" s="31" t="n">
        <f aca="false">IF(SQRT($B$9)*$B49+SQRT(1-$B$9)*S49&lt;_xlfn.NORM.S.INV($B$6),1,0)</f>
        <v>0</v>
      </c>
      <c r="AO49" s="31" t="n">
        <f aca="false">IF(SQRT($B$9)*$B49+SQRT(1-$B$9)*T49&lt;_xlfn.NORM.S.INV($B$6),1,0)</f>
        <v>0</v>
      </c>
      <c r="AP49" s="31" t="n">
        <f aca="false">IF(SQRT($B$9)*$B49+SQRT(1-$B$9)*U49&lt;_xlfn.NORM.S.INV($B$6),1,0)</f>
        <v>0</v>
      </c>
      <c r="AQ49" s="31" t="n">
        <f aca="false">IF(SQRT($B$9)*$B49+SQRT(1-$B$9)*V49&lt;_xlfn.NORM.S.INV($B$6),1,0)</f>
        <v>0</v>
      </c>
      <c r="AR49" s="31" t="n">
        <f aca="false">IF(SQRT($B$9)*$B49+SQRT(1-$B$9)*W49&lt;_xlfn.NORM.S.INV($B$6),1,0)</f>
        <v>0</v>
      </c>
      <c r="AS49" s="31" t="n">
        <f aca="false">IF(SQRT($B$9)*$B49+SQRT(1-$B$9)*X49&lt;_xlfn.NORM.S.INV($B$6),1,0)</f>
        <v>0</v>
      </c>
      <c r="AT49" s="31" t="n">
        <f aca="false">IF(SQRT($B$9)*$B49+SQRT(1-$B$9)*Y49&lt;_xlfn.NORM.S.INV($B$6),1,0)</f>
        <v>0</v>
      </c>
      <c r="AU49" s="31" t="n">
        <f aca="false">IF(SQRT($B$9)*$B49+SQRT(1-$B$9)*Z49&lt;_xlfn.NORM.S.INV($B$6),1,0)</f>
        <v>0</v>
      </c>
      <c r="AV49" s="31" t="n">
        <f aca="false">IF(SQRT($B$9)*$B49+SQRT(1-$B$9)*AA49&lt;_xlfn.NORM.S.INV($B$6),1,0)</f>
        <v>0</v>
      </c>
      <c r="AW49" s="31" t="n">
        <f aca="false">IF(SQRT($C$9)*$B49+SQRT(1-$C$9)*AB49&lt;_xlfn.NORM.S.INV($C$6),1,0)</f>
        <v>0</v>
      </c>
      <c r="AX49" s="31" t="n">
        <f aca="false">IF(SQRT($C$9)*$B49+SQRT(1-$C$9)*AC49&lt;_xlfn.NORM.S.INV($C$6),1,0)</f>
        <v>0</v>
      </c>
      <c r="AY49" s="31" t="n">
        <f aca="false">IF(SQRT($C$9)*$B49+SQRT(1-$C$9)*AD49&lt;_xlfn.NORM.S.INV($C$6),1,0)</f>
        <v>0</v>
      </c>
      <c r="AZ49" s="31" t="n">
        <f aca="false">IF(SQRT($C$9)*$B49+SQRT(1-$C$9)*AE49&lt;_xlfn.NORM.S.INV($C$6),1,0)</f>
        <v>0</v>
      </c>
      <c r="BA49" s="31" t="n">
        <f aca="false">IF(SQRT($C$9)*$B49+SQRT(1-$C$9)*AF49&lt;_xlfn.NORM.S.INV($C$6),1,0)</f>
        <v>0</v>
      </c>
      <c r="BB49" s="31" t="n">
        <f aca="false">IF(SQRT($C$9)*$B49+SQRT(1-$C$9)*AG49&lt;_xlfn.NORM.S.INV($C$6),1,0)</f>
        <v>0</v>
      </c>
      <c r="BC49" s="31" t="n">
        <f aca="false">IF(SQRT($C$9)*$B49+SQRT(1-$C$9)*AH49&lt;_xlfn.NORM.S.INV($C$6),1,0)</f>
        <v>0</v>
      </c>
      <c r="BD49" s="31" t="n">
        <f aca="false">IF(SQRT($C$9)*$B49+SQRT(1-$C$9)*AI49&lt;_xlfn.NORM.S.INV($C$6),1,0)</f>
        <v>0</v>
      </c>
      <c r="BE49" s="31" t="n">
        <f aca="false">IF(SQRT($C$9)*$B49+SQRT(1-$C$9)*AJ49&lt;_xlfn.NORM.S.INV($C$6),1,0)</f>
        <v>0</v>
      </c>
      <c r="BF49" s="31" t="n">
        <f aca="false">IF(SQRT($C$9)*$B49+SQRT(1-$C$9)*AK49&lt;_xlfn.NORM.S.INV($C$6),1,0)</f>
        <v>0</v>
      </c>
      <c r="BG49" s="21"/>
      <c r="BH49" s="21"/>
      <c r="BI49" s="31" t="n">
        <f aca="false">$B$11*(($A$1061)*$C49/$B$12*$B$7+(1-$A$1061)*$D49/$B$12*$C$7)</f>
        <v>0</v>
      </c>
      <c r="BJ49" s="31" t="n">
        <f aca="false">$B$11*(($A$1062)*$C49/$B$12*$B$7+(1-$A$1062)*$D49/$B$12*$C$7)</f>
        <v>0</v>
      </c>
      <c r="BK49" s="31" t="n">
        <f aca="false">$B$11*(($A$1063)*$C49/$B$12*$B$7+(1-$A$1063)*$D49/$B$12*$C$7)</f>
        <v>0</v>
      </c>
      <c r="BL49" s="31" t="n">
        <f aca="false">$B$11*(($A$1064)*$C49/$B$12*$B$7+(1-$A$1064)*$D49/$B$12*$C$7)</f>
        <v>0</v>
      </c>
      <c r="BM49" s="31" t="n">
        <f aca="false">$B$11*(($A$1065)*$C49/$B$12*$B$7+(1-$A$1065)*$D49/$B$12*$C$7)</f>
        <v>0</v>
      </c>
      <c r="BN49" s="31" t="n">
        <f aca="false">$B$11*(($A$1066)*$C49/$B$12*$B$7+(1-$A$1066)*$D49/$B$12*$C$7)</f>
        <v>0</v>
      </c>
      <c r="BO49" s="31" t="n">
        <f aca="false">$B$11*(($A$1067)*$C49/$B$12*$B$7+(1-$A$1067)*$D49/$B$12*$C$7)</f>
        <v>0</v>
      </c>
      <c r="BP49" s="31" t="n">
        <f aca="false">$B$11*(($A$1068)*$C49/$B$12*$B$7+(1-$A$1068)*$D49/$B$12*$C$7)</f>
        <v>0</v>
      </c>
      <c r="BQ49" s="31" t="n">
        <f aca="false">$B$11*(($A$1069)*$C49/$B$12*$B$7+(1-$A$1069)*$D49/$B$12*$C$7)</f>
        <v>0</v>
      </c>
      <c r="BR49" s="31" t="n">
        <f aca="false">$B$11*(($A$1070)*$C49/$B$12*$B$7+(1-$A$1070)*$D49/$B$12*$C$7)</f>
        <v>0</v>
      </c>
      <c r="BS49" s="31" t="n">
        <f aca="false">$B$11*(($A$1071)*$C49/$B$12*$B$7+(1-$A$1071)*$D49/$B$12*$C$7)</f>
        <v>0</v>
      </c>
      <c r="BT49" s="31" t="n">
        <f aca="false">$B$11*(($A$1072)*$C49/$B$12*$B$7+(1-$A$1072)*$D49/$B$12*$C$7)</f>
        <v>0</v>
      </c>
      <c r="BU49" s="31" t="n">
        <f aca="false">$B$11*(($A$1073)*$C49/$B$12*$B$7+(1-$A$1073)*$D49/$B$12*$C$7)</f>
        <v>0</v>
      </c>
      <c r="BV49" s="31" t="n">
        <f aca="false">$B$11*(($A$1074)*$C49/$B$12*$B$7+(1-$A$1074)*$D49/$B$12*$C$7)</f>
        <v>0</v>
      </c>
      <c r="BW49" s="31" t="n">
        <f aca="false">$B$11*(($A$1075)*$C49/$B$12*$B$7+(1-$A$1075)*$D49/$B$12*$C$7)</f>
        <v>0</v>
      </c>
      <c r="BX49" s="31" t="n">
        <f aca="false">$B$11*(($A$1076)*$C49/$B$12*$B$7+(1-$A$1076)*$D49/$B$12*$C$7)</f>
        <v>0</v>
      </c>
      <c r="BY49" s="31" t="n">
        <f aca="false">$B$11*(($A$1077)*$C49/$B$12*$B$7+(1-$A$1077)*$D49/$B$12*$C$7)</f>
        <v>0</v>
      </c>
      <c r="BZ49" s="31" t="n">
        <f aca="false">$B$11*(($A$1078)*$C49/$B$12*$B$7+(1-$A$1078)*$D49/$B$12*$C$7)</f>
        <v>0</v>
      </c>
      <c r="CA49" s="31" t="n">
        <f aca="false">$B$11*(($A$1079)*$C49/$B$12*$B$7+(1-$A$1079)*$D49/$B$12*$C$7)</f>
        <v>0</v>
      </c>
      <c r="CB49" s="31" t="n">
        <f aca="false">$B$11*(($A$1080)*$C49/$B$12*$B$7+(1-$A$1080)*$D49/$B$12*$C$7)</f>
        <v>0</v>
      </c>
      <c r="CC49" s="31" t="n">
        <f aca="false">$B$11*(($A$1081)*$C49/$B$12*$B$7+(1-$A$1081)*$D49/$B$12*$C$7)</f>
        <v>0</v>
      </c>
    </row>
    <row r="50" customFormat="false" ht="15" hidden="false" customHeight="false" outlineLevel="0" collapsed="false">
      <c r="A50" s="21" t="n">
        <v>26</v>
      </c>
      <c r="B50" s="27" t="n">
        <v>-0.645061579264226</v>
      </c>
      <c r="C50" s="9" t="n">
        <f aca="false">SUM(AM50:AV50)</f>
        <v>0</v>
      </c>
      <c r="D50" s="9" t="n">
        <f aca="false">SUM(AW50:BF50)</f>
        <v>0</v>
      </c>
      <c r="E50" s="24" t="n">
        <f aca="false">(1-C50/$B$12)*$B$8-C50/$B$12*$B$7</f>
        <v>0.05</v>
      </c>
      <c r="F50" s="24" t="n">
        <f aca="false">(1-D50/$B$12)*$C$8-D50/$B$12*$C$7</f>
        <v>0.09</v>
      </c>
      <c r="G50" s="47" t="n">
        <f aca="false">$B$11*($B$10*C50/$B$12*$B$7+(1-$B$10)*D50/$B$12*$C$7)</f>
        <v>0</v>
      </c>
      <c r="H50" s="24" t="n">
        <f aca="false">$B$10*E50+(1-$B$10)*F50</f>
        <v>0.07</v>
      </c>
      <c r="I50" s="21"/>
      <c r="J50" s="21"/>
      <c r="K50" s="21"/>
      <c r="L50" s="21"/>
      <c r="M50" s="21"/>
      <c r="N50" s="21"/>
      <c r="O50" s="21"/>
      <c r="P50" s="21"/>
      <c r="Q50" s="21"/>
      <c r="R50" s="27" t="n">
        <v>0.101321967731726</v>
      </c>
      <c r="S50" s="27" t="n">
        <v>2.56430121796479</v>
      </c>
      <c r="T50" s="27" t="n">
        <v>-0.833799441405359</v>
      </c>
      <c r="U50" s="27" t="n">
        <v>0.0803298664140111</v>
      </c>
      <c r="V50" s="27" t="n">
        <v>-0.214535452552994</v>
      </c>
      <c r="W50" s="27" t="n">
        <v>-1.338838970583</v>
      </c>
      <c r="X50" s="27" t="n">
        <v>-0.769786652755287</v>
      </c>
      <c r="Y50" s="27" t="n">
        <v>-0.922593604245007</v>
      </c>
      <c r="Z50" s="27" t="n">
        <v>-1.37871734574185</v>
      </c>
      <c r="AA50" s="27" t="n">
        <v>1.30564795951988</v>
      </c>
      <c r="AB50" s="27" t="n">
        <v>-0.583373953026645</v>
      </c>
      <c r="AC50" s="27" t="n">
        <v>-1.08573944849901</v>
      </c>
      <c r="AD50" s="27" t="n">
        <v>-0.395023961777716</v>
      </c>
      <c r="AE50" s="27" t="n">
        <v>0.168066271424604</v>
      </c>
      <c r="AF50" s="27" t="n">
        <v>0.676135730405129</v>
      </c>
      <c r="AG50" s="27" t="n">
        <v>0.210876621669817</v>
      </c>
      <c r="AH50" s="27" t="n">
        <v>-0.97059042660486</v>
      </c>
      <c r="AI50" s="27" t="n">
        <v>0.63564066758461</v>
      </c>
      <c r="AJ50" s="27" t="n">
        <v>-0.738316549879191</v>
      </c>
      <c r="AK50" s="27" t="n">
        <v>1.02244599252962</v>
      </c>
      <c r="AL50" s="21"/>
      <c r="AM50" s="31" t="n">
        <f aca="false">IF(SQRT($B$9)*$B50+SQRT(1-$B$9)*R50&lt;_xlfn.NORM.S.INV($B$6),1,0)</f>
        <v>0</v>
      </c>
      <c r="AN50" s="31" t="n">
        <f aca="false">IF(SQRT($B$9)*$B50+SQRT(1-$B$9)*S50&lt;_xlfn.NORM.S.INV($B$6),1,0)</f>
        <v>0</v>
      </c>
      <c r="AO50" s="31" t="n">
        <f aca="false">IF(SQRT($B$9)*$B50+SQRT(1-$B$9)*T50&lt;_xlfn.NORM.S.INV($B$6),1,0)</f>
        <v>0</v>
      </c>
      <c r="AP50" s="31" t="n">
        <f aca="false">IF(SQRT($B$9)*$B50+SQRT(1-$B$9)*U50&lt;_xlfn.NORM.S.INV($B$6),1,0)</f>
        <v>0</v>
      </c>
      <c r="AQ50" s="31" t="n">
        <f aca="false">IF(SQRT($B$9)*$B50+SQRT(1-$B$9)*V50&lt;_xlfn.NORM.S.INV($B$6),1,0)</f>
        <v>0</v>
      </c>
      <c r="AR50" s="31" t="n">
        <f aca="false">IF(SQRT($B$9)*$B50+SQRT(1-$B$9)*W50&lt;_xlfn.NORM.S.INV($B$6),1,0)</f>
        <v>0</v>
      </c>
      <c r="AS50" s="31" t="n">
        <f aca="false">IF(SQRT($B$9)*$B50+SQRT(1-$B$9)*X50&lt;_xlfn.NORM.S.INV($B$6),1,0)</f>
        <v>0</v>
      </c>
      <c r="AT50" s="31" t="n">
        <f aca="false">IF(SQRT($B$9)*$B50+SQRT(1-$B$9)*Y50&lt;_xlfn.NORM.S.INV($B$6),1,0)</f>
        <v>0</v>
      </c>
      <c r="AU50" s="31" t="n">
        <f aca="false">IF(SQRT($B$9)*$B50+SQRT(1-$B$9)*Z50&lt;_xlfn.NORM.S.INV($B$6),1,0)</f>
        <v>0</v>
      </c>
      <c r="AV50" s="31" t="n">
        <f aca="false">IF(SQRT($B$9)*$B50+SQRT(1-$B$9)*AA50&lt;_xlfn.NORM.S.INV($B$6),1,0)</f>
        <v>0</v>
      </c>
      <c r="AW50" s="31" t="n">
        <f aca="false">IF(SQRT($C$9)*$B50+SQRT(1-$C$9)*AB50&lt;_xlfn.NORM.S.INV($C$6),1,0)</f>
        <v>0</v>
      </c>
      <c r="AX50" s="31" t="n">
        <f aca="false">IF(SQRT($C$9)*$B50+SQRT(1-$C$9)*AC50&lt;_xlfn.NORM.S.INV($C$6),1,0)</f>
        <v>0</v>
      </c>
      <c r="AY50" s="31" t="n">
        <f aca="false">IF(SQRT($C$9)*$B50+SQRT(1-$C$9)*AD50&lt;_xlfn.NORM.S.INV($C$6),1,0)</f>
        <v>0</v>
      </c>
      <c r="AZ50" s="31" t="n">
        <f aca="false">IF(SQRT($C$9)*$B50+SQRT(1-$C$9)*AE50&lt;_xlfn.NORM.S.INV($C$6),1,0)</f>
        <v>0</v>
      </c>
      <c r="BA50" s="31" t="n">
        <f aca="false">IF(SQRT($C$9)*$B50+SQRT(1-$C$9)*AF50&lt;_xlfn.NORM.S.INV($C$6),1,0)</f>
        <v>0</v>
      </c>
      <c r="BB50" s="31" t="n">
        <f aca="false">IF(SQRT($C$9)*$B50+SQRT(1-$C$9)*AG50&lt;_xlfn.NORM.S.INV($C$6),1,0)</f>
        <v>0</v>
      </c>
      <c r="BC50" s="31" t="n">
        <f aca="false">IF(SQRT($C$9)*$B50+SQRT(1-$C$9)*AH50&lt;_xlfn.NORM.S.INV($C$6),1,0)</f>
        <v>0</v>
      </c>
      <c r="BD50" s="31" t="n">
        <f aca="false">IF(SQRT($C$9)*$B50+SQRT(1-$C$9)*AI50&lt;_xlfn.NORM.S.INV($C$6),1,0)</f>
        <v>0</v>
      </c>
      <c r="BE50" s="31" t="n">
        <f aca="false">IF(SQRT($C$9)*$B50+SQRT(1-$C$9)*AJ50&lt;_xlfn.NORM.S.INV($C$6),1,0)</f>
        <v>0</v>
      </c>
      <c r="BF50" s="31" t="n">
        <f aca="false">IF(SQRT($C$9)*$B50+SQRT(1-$C$9)*AK50&lt;_xlfn.NORM.S.INV($C$6),1,0)</f>
        <v>0</v>
      </c>
      <c r="BG50" s="21"/>
      <c r="BH50" s="21"/>
      <c r="BI50" s="31" t="n">
        <f aca="false">$B$11*(($A$1061)*$C50/$B$12*$B$7+(1-$A$1061)*$D50/$B$12*$C$7)</f>
        <v>0</v>
      </c>
      <c r="BJ50" s="31" t="n">
        <f aca="false">$B$11*(($A$1062)*$C50/$B$12*$B$7+(1-$A$1062)*$D50/$B$12*$C$7)</f>
        <v>0</v>
      </c>
      <c r="BK50" s="31" t="n">
        <f aca="false">$B$11*(($A$1063)*$C50/$B$12*$B$7+(1-$A$1063)*$D50/$B$12*$C$7)</f>
        <v>0</v>
      </c>
      <c r="BL50" s="31" t="n">
        <f aca="false">$B$11*(($A$1064)*$C50/$B$12*$B$7+(1-$A$1064)*$D50/$B$12*$C$7)</f>
        <v>0</v>
      </c>
      <c r="BM50" s="31" t="n">
        <f aca="false">$B$11*(($A$1065)*$C50/$B$12*$B$7+(1-$A$1065)*$D50/$B$12*$C$7)</f>
        <v>0</v>
      </c>
      <c r="BN50" s="31" t="n">
        <f aca="false">$B$11*(($A$1066)*$C50/$B$12*$B$7+(1-$A$1066)*$D50/$B$12*$C$7)</f>
        <v>0</v>
      </c>
      <c r="BO50" s="31" t="n">
        <f aca="false">$B$11*(($A$1067)*$C50/$B$12*$B$7+(1-$A$1067)*$D50/$B$12*$C$7)</f>
        <v>0</v>
      </c>
      <c r="BP50" s="31" t="n">
        <f aca="false">$B$11*(($A$1068)*$C50/$B$12*$B$7+(1-$A$1068)*$D50/$B$12*$C$7)</f>
        <v>0</v>
      </c>
      <c r="BQ50" s="31" t="n">
        <f aca="false">$B$11*(($A$1069)*$C50/$B$12*$B$7+(1-$A$1069)*$D50/$B$12*$C$7)</f>
        <v>0</v>
      </c>
      <c r="BR50" s="31" t="n">
        <f aca="false">$B$11*(($A$1070)*$C50/$B$12*$B$7+(1-$A$1070)*$D50/$B$12*$C$7)</f>
        <v>0</v>
      </c>
      <c r="BS50" s="31" t="n">
        <f aca="false">$B$11*(($A$1071)*$C50/$B$12*$B$7+(1-$A$1071)*$D50/$B$12*$C$7)</f>
        <v>0</v>
      </c>
      <c r="BT50" s="31" t="n">
        <f aca="false">$B$11*(($A$1072)*$C50/$B$12*$B$7+(1-$A$1072)*$D50/$B$12*$C$7)</f>
        <v>0</v>
      </c>
      <c r="BU50" s="31" t="n">
        <f aca="false">$B$11*(($A$1073)*$C50/$B$12*$B$7+(1-$A$1073)*$D50/$B$12*$C$7)</f>
        <v>0</v>
      </c>
      <c r="BV50" s="31" t="n">
        <f aca="false">$B$11*(($A$1074)*$C50/$B$12*$B$7+(1-$A$1074)*$D50/$B$12*$C$7)</f>
        <v>0</v>
      </c>
      <c r="BW50" s="31" t="n">
        <f aca="false">$B$11*(($A$1075)*$C50/$B$12*$B$7+(1-$A$1075)*$D50/$B$12*$C$7)</f>
        <v>0</v>
      </c>
      <c r="BX50" s="31" t="n">
        <f aca="false">$B$11*(($A$1076)*$C50/$B$12*$B$7+(1-$A$1076)*$D50/$B$12*$C$7)</f>
        <v>0</v>
      </c>
      <c r="BY50" s="31" t="n">
        <f aca="false">$B$11*(($A$1077)*$C50/$B$12*$B$7+(1-$A$1077)*$D50/$B$12*$C$7)</f>
        <v>0</v>
      </c>
      <c r="BZ50" s="31" t="n">
        <f aca="false">$B$11*(($A$1078)*$C50/$B$12*$B$7+(1-$A$1078)*$D50/$B$12*$C$7)</f>
        <v>0</v>
      </c>
      <c r="CA50" s="31" t="n">
        <f aca="false">$B$11*(($A$1079)*$C50/$B$12*$B$7+(1-$A$1079)*$D50/$B$12*$C$7)</f>
        <v>0</v>
      </c>
      <c r="CB50" s="31" t="n">
        <f aca="false">$B$11*(($A$1080)*$C50/$B$12*$B$7+(1-$A$1080)*$D50/$B$12*$C$7)</f>
        <v>0</v>
      </c>
      <c r="CC50" s="31" t="n">
        <f aca="false">$B$11*(($A$1081)*$C50/$B$12*$B$7+(1-$A$1081)*$D50/$B$12*$C$7)</f>
        <v>0</v>
      </c>
    </row>
    <row r="51" customFormat="false" ht="15" hidden="false" customHeight="false" outlineLevel="0" collapsed="false">
      <c r="A51" s="21" t="n">
        <v>27</v>
      </c>
      <c r="B51" s="27" t="n">
        <v>0.323581388545569</v>
      </c>
      <c r="C51" s="9" t="n">
        <f aca="false">SUM(AM51:AV51)</f>
        <v>0</v>
      </c>
      <c r="D51" s="9" t="n">
        <f aca="false">SUM(AW51:BF51)</f>
        <v>1</v>
      </c>
      <c r="E51" s="24" t="n">
        <f aca="false">(1-C51/$B$12)*$B$8-C51/$B$12*$B$7</f>
        <v>0.05</v>
      </c>
      <c r="F51" s="24" t="n">
        <f aca="false">(1-D51/$B$12)*$C$8-D51/$B$12*$C$7</f>
        <v>0.021</v>
      </c>
      <c r="G51" s="47" t="n">
        <f aca="false">$B$11*($B$10*C51/$B$12*$B$7+(1-$B$10)*D51/$B$12*$C$7)</f>
        <v>300</v>
      </c>
      <c r="H51" s="24" t="n">
        <f aca="false">$B$10*E51+(1-$B$10)*F51</f>
        <v>0.0355</v>
      </c>
      <c r="I51" s="21"/>
      <c r="J51" s="21"/>
      <c r="K51" s="21"/>
      <c r="L51" s="21"/>
      <c r="M51" s="21"/>
      <c r="N51" s="21"/>
      <c r="O51" s="21"/>
      <c r="P51" s="21"/>
      <c r="Q51" s="21"/>
      <c r="R51" s="27" t="n">
        <v>-1.09749890639693</v>
      </c>
      <c r="S51" s="27" t="n">
        <v>1.25147988960875</v>
      </c>
      <c r="T51" s="27" t="n">
        <v>0.33363371703152</v>
      </c>
      <c r="U51" s="27" t="n">
        <v>-1.12419886261536</v>
      </c>
      <c r="V51" s="27" t="n">
        <v>0.153659884487724</v>
      </c>
      <c r="W51" s="27" t="n">
        <v>-0.317312711926092</v>
      </c>
      <c r="X51" s="27" t="n">
        <v>-0.855537039427953</v>
      </c>
      <c r="Y51" s="27" t="n">
        <v>1.21260130531982</v>
      </c>
      <c r="Z51" s="27" t="n">
        <v>-0.513734476014581</v>
      </c>
      <c r="AA51" s="27" t="n">
        <v>-0.250653016030955</v>
      </c>
      <c r="AB51" s="27" t="n">
        <v>-1.18339433524371</v>
      </c>
      <c r="AC51" s="27" t="n">
        <v>2.14249512756973</v>
      </c>
      <c r="AD51" s="27" t="n">
        <v>-1.11628483041923</v>
      </c>
      <c r="AE51" s="27" t="n">
        <v>0.462688724667307</v>
      </c>
      <c r="AF51" s="27" t="n">
        <v>-1.24730997889919</v>
      </c>
      <c r="AG51" s="27" t="n">
        <v>0.541912908688618</v>
      </c>
      <c r="AH51" s="27" t="n">
        <v>0.667227071738373</v>
      </c>
      <c r="AI51" s="27" t="n">
        <v>0.28361722531306</v>
      </c>
      <c r="AJ51" s="27" t="n">
        <v>0.206135118311025</v>
      </c>
      <c r="AK51" s="27" t="n">
        <v>-2.60017840626237</v>
      </c>
      <c r="AL51" s="21"/>
      <c r="AM51" s="31" t="n">
        <f aca="false">IF(SQRT($B$9)*$B51+SQRT(1-$B$9)*R51&lt;_xlfn.NORM.S.INV($B$6),1,0)</f>
        <v>0</v>
      </c>
      <c r="AN51" s="31" t="n">
        <f aca="false">IF(SQRT($B$9)*$B51+SQRT(1-$B$9)*S51&lt;_xlfn.NORM.S.INV($B$6),1,0)</f>
        <v>0</v>
      </c>
      <c r="AO51" s="31" t="n">
        <f aca="false">IF(SQRT($B$9)*$B51+SQRT(1-$B$9)*T51&lt;_xlfn.NORM.S.INV($B$6),1,0)</f>
        <v>0</v>
      </c>
      <c r="AP51" s="31" t="n">
        <f aca="false">IF(SQRT($B$9)*$B51+SQRT(1-$B$9)*U51&lt;_xlfn.NORM.S.INV($B$6),1,0)</f>
        <v>0</v>
      </c>
      <c r="AQ51" s="31" t="n">
        <f aca="false">IF(SQRT($B$9)*$B51+SQRT(1-$B$9)*V51&lt;_xlfn.NORM.S.INV($B$6),1,0)</f>
        <v>0</v>
      </c>
      <c r="AR51" s="31" t="n">
        <f aca="false">IF(SQRT($B$9)*$B51+SQRT(1-$B$9)*W51&lt;_xlfn.NORM.S.INV($B$6),1,0)</f>
        <v>0</v>
      </c>
      <c r="AS51" s="31" t="n">
        <f aca="false">IF(SQRT($B$9)*$B51+SQRT(1-$B$9)*X51&lt;_xlfn.NORM.S.INV($B$6),1,0)</f>
        <v>0</v>
      </c>
      <c r="AT51" s="31" t="n">
        <f aca="false">IF(SQRT($B$9)*$B51+SQRT(1-$B$9)*Y51&lt;_xlfn.NORM.S.INV($B$6),1,0)</f>
        <v>0</v>
      </c>
      <c r="AU51" s="31" t="n">
        <f aca="false">IF(SQRT($B$9)*$B51+SQRT(1-$B$9)*Z51&lt;_xlfn.NORM.S.INV($B$6),1,0)</f>
        <v>0</v>
      </c>
      <c r="AV51" s="31" t="n">
        <f aca="false">IF(SQRT($B$9)*$B51+SQRT(1-$B$9)*AA51&lt;_xlfn.NORM.S.INV($B$6),1,0)</f>
        <v>0</v>
      </c>
      <c r="AW51" s="31" t="n">
        <f aca="false">IF(SQRT($C$9)*$B51+SQRT(1-$C$9)*AB51&lt;_xlfn.NORM.S.INV($C$6),1,0)</f>
        <v>0</v>
      </c>
      <c r="AX51" s="31" t="n">
        <f aca="false">IF(SQRT($C$9)*$B51+SQRT(1-$C$9)*AC51&lt;_xlfn.NORM.S.INV($C$6),1,0)</f>
        <v>0</v>
      </c>
      <c r="AY51" s="31" t="n">
        <f aca="false">IF(SQRT($C$9)*$B51+SQRT(1-$C$9)*AD51&lt;_xlfn.NORM.S.INV($C$6),1,0)</f>
        <v>0</v>
      </c>
      <c r="AZ51" s="31" t="n">
        <f aca="false">IF(SQRT($C$9)*$B51+SQRT(1-$C$9)*AE51&lt;_xlfn.NORM.S.INV($C$6),1,0)</f>
        <v>0</v>
      </c>
      <c r="BA51" s="31" t="n">
        <f aca="false">IF(SQRT($C$9)*$B51+SQRT(1-$C$9)*AF51&lt;_xlfn.NORM.S.INV($C$6),1,0)</f>
        <v>0</v>
      </c>
      <c r="BB51" s="31" t="n">
        <f aca="false">IF(SQRT($C$9)*$B51+SQRT(1-$C$9)*AG51&lt;_xlfn.NORM.S.INV($C$6),1,0)</f>
        <v>0</v>
      </c>
      <c r="BC51" s="31" t="n">
        <f aca="false">IF(SQRT($C$9)*$B51+SQRT(1-$C$9)*AH51&lt;_xlfn.NORM.S.INV($C$6),1,0)</f>
        <v>0</v>
      </c>
      <c r="BD51" s="31" t="n">
        <f aca="false">IF(SQRT($C$9)*$B51+SQRT(1-$C$9)*AI51&lt;_xlfn.NORM.S.INV($C$6),1,0)</f>
        <v>0</v>
      </c>
      <c r="BE51" s="31" t="n">
        <f aca="false">IF(SQRT($C$9)*$B51+SQRT(1-$C$9)*AJ51&lt;_xlfn.NORM.S.INV($C$6),1,0)</f>
        <v>0</v>
      </c>
      <c r="BF51" s="31" t="n">
        <f aca="false">IF(SQRT($C$9)*$B51+SQRT(1-$C$9)*AK51&lt;_xlfn.NORM.S.INV($C$6),1,0)</f>
        <v>1</v>
      </c>
      <c r="BG51" s="21"/>
      <c r="BH51" s="21"/>
      <c r="BI51" s="31" t="n">
        <f aca="false">$B$11*(($A$1061)*$C51/$B$12*$B$7+(1-$A$1061)*$D51/$B$12*$C$7)</f>
        <v>600</v>
      </c>
      <c r="BJ51" s="31" t="n">
        <f aca="false">$B$11*(($A$1062)*$C51/$B$12*$B$7+(1-$A$1062)*$D51/$B$12*$C$7)</f>
        <v>570</v>
      </c>
      <c r="BK51" s="31" t="n">
        <f aca="false">$B$11*(($A$1063)*$C51/$B$12*$B$7+(1-$A$1063)*$D51/$B$12*$C$7)</f>
        <v>540</v>
      </c>
      <c r="BL51" s="31" t="n">
        <f aca="false">$B$11*(($A$1064)*$C51/$B$12*$B$7+(1-$A$1064)*$D51/$B$12*$C$7)</f>
        <v>510</v>
      </c>
      <c r="BM51" s="31" t="n">
        <f aca="false">$B$11*(($A$1065)*$C51/$B$12*$B$7+(1-$A$1065)*$D51/$B$12*$C$7)</f>
        <v>480</v>
      </c>
      <c r="BN51" s="31" t="n">
        <f aca="false">$B$11*(($A$1066)*$C51/$B$12*$B$7+(1-$A$1066)*$D51/$B$12*$C$7)</f>
        <v>450</v>
      </c>
      <c r="BO51" s="31" t="n">
        <f aca="false">$B$11*(($A$1067)*$C51/$B$12*$B$7+(1-$A$1067)*$D51/$B$12*$C$7)</f>
        <v>420</v>
      </c>
      <c r="BP51" s="31" t="n">
        <f aca="false">$B$11*(($A$1068)*$C51/$B$12*$B$7+(1-$A$1068)*$D51/$B$12*$C$7)</f>
        <v>390</v>
      </c>
      <c r="BQ51" s="31" t="n">
        <f aca="false">$B$11*(($A$1069)*$C51/$B$12*$B$7+(1-$A$1069)*$D51/$B$12*$C$7)</f>
        <v>360</v>
      </c>
      <c r="BR51" s="31" t="n">
        <f aca="false">$B$11*(($A$1070)*$C51/$B$12*$B$7+(1-$A$1070)*$D51/$B$12*$C$7)</f>
        <v>330</v>
      </c>
      <c r="BS51" s="31" t="n">
        <f aca="false">$B$11*(($A$1071)*$C51/$B$12*$B$7+(1-$A$1071)*$D51/$B$12*$C$7)</f>
        <v>300</v>
      </c>
      <c r="BT51" s="31" t="n">
        <f aca="false">$B$11*(($A$1072)*$C51/$B$12*$B$7+(1-$A$1072)*$D51/$B$12*$C$7)</f>
        <v>270</v>
      </c>
      <c r="BU51" s="31" t="n">
        <f aca="false">$B$11*(($A$1073)*$C51/$B$12*$B$7+(1-$A$1073)*$D51/$B$12*$C$7)</f>
        <v>240</v>
      </c>
      <c r="BV51" s="31" t="n">
        <f aca="false">$B$11*(($A$1074)*$C51/$B$12*$B$7+(1-$A$1074)*$D51/$B$12*$C$7)</f>
        <v>210</v>
      </c>
      <c r="BW51" s="31" t="n">
        <f aca="false">$B$11*(($A$1075)*$C51/$B$12*$B$7+(1-$A$1075)*$D51/$B$12*$C$7)</f>
        <v>180</v>
      </c>
      <c r="BX51" s="31" t="n">
        <f aca="false">$B$11*(($A$1076)*$C51/$B$12*$B$7+(1-$A$1076)*$D51/$B$12*$C$7)</f>
        <v>150</v>
      </c>
      <c r="BY51" s="31" t="n">
        <f aca="false">$B$11*(($A$1077)*$C51/$B$12*$B$7+(1-$A$1077)*$D51/$B$12*$C$7)</f>
        <v>120</v>
      </c>
      <c r="BZ51" s="31" t="n">
        <f aca="false">$B$11*(($A$1078)*$C51/$B$12*$B$7+(1-$A$1078)*$D51/$B$12*$C$7)</f>
        <v>90</v>
      </c>
      <c r="CA51" s="31" t="n">
        <f aca="false">$B$11*(($A$1079)*$C51/$B$12*$B$7+(1-$A$1079)*$D51/$B$12*$C$7)</f>
        <v>60</v>
      </c>
      <c r="CB51" s="31" t="n">
        <f aca="false">$B$11*(($A$1080)*$C51/$B$12*$B$7+(1-$A$1080)*$D51/$B$12*$C$7)</f>
        <v>30</v>
      </c>
      <c r="CC51" s="31" t="n">
        <f aca="false">$B$11*(($A$1081)*$C51/$B$12*$B$7+(1-$A$1081)*$D51/$B$12*$C$7)</f>
        <v>0</v>
      </c>
    </row>
    <row r="52" customFormat="false" ht="15" hidden="false" customHeight="false" outlineLevel="0" collapsed="false">
      <c r="A52" s="21" t="n">
        <v>28</v>
      </c>
      <c r="B52" s="27" t="n">
        <v>-0.979001347351087</v>
      </c>
      <c r="C52" s="9" t="n">
        <f aca="false">SUM(AM52:AV52)</f>
        <v>0</v>
      </c>
      <c r="D52" s="9" t="n">
        <f aca="false">SUM(AW52:BF52)</f>
        <v>2</v>
      </c>
      <c r="E52" s="24" t="n">
        <f aca="false">(1-C52/$B$12)*$B$8-C52/$B$12*$B$7</f>
        <v>0.05</v>
      </c>
      <c r="F52" s="24" t="n">
        <f aca="false">(1-D52/$B$12)*$C$8-D52/$B$12*$C$7</f>
        <v>-0.048</v>
      </c>
      <c r="G52" s="47" t="n">
        <f aca="false">$B$11*($B$10*C52/$B$12*$B$7+(1-$B$10)*D52/$B$12*$C$7)</f>
        <v>600</v>
      </c>
      <c r="H52" s="24" t="n">
        <f aca="false">$B$10*E52+(1-$B$10)*F52</f>
        <v>0.001</v>
      </c>
      <c r="I52" s="21"/>
      <c r="J52" s="21"/>
      <c r="K52" s="21"/>
      <c r="L52" s="21"/>
      <c r="M52" s="21"/>
      <c r="N52" s="21"/>
      <c r="O52" s="21"/>
      <c r="P52" s="21"/>
      <c r="Q52" s="21"/>
      <c r="R52" s="27" t="n">
        <v>0.0227484814761269</v>
      </c>
      <c r="S52" s="27" t="n">
        <v>0.325688337577437</v>
      </c>
      <c r="T52" s="27" t="n">
        <v>1.36725007778294</v>
      </c>
      <c r="U52" s="27" t="n">
        <v>-0.155889050038602</v>
      </c>
      <c r="V52" s="27" t="n">
        <v>-0.841644528779913</v>
      </c>
      <c r="W52" s="27" t="n">
        <v>-1.08645594973362</v>
      </c>
      <c r="X52" s="27" t="n">
        <v>0.458540663532132</v>
      </c>
      <c r="Y52" s="27" t="n">
        <v>-0.631759980840582</v>
      </c>
      <c r="Z52" s="27" t="n">
        <v>-0.0144818139381343</v>
      </c>
      <c r="AA52" s="27" t="n">
        <v>0.591952513896572</v>
      </c>
      <c r="AB52" s="27" t="n">
        <v>2.06237649189996</v>
      </c>
      <c r="AC52" s="27" t="n">
        <v>-1.66773150813818</v>
      </c>
      <c r="AD52" s="27" t="n">
        <v>-0.101492596189314</v>
      </c>
      <c r="AE52" s="27" t="n">
        <v>-1.3579631222959</v>
      </c>
      <c r="AF52" s="27" t="n">
        <v>-0.767380027451124</v>
      </c>
      <c r="AG52" s="27" t="n">
        <v>-0.230092879603474</v>
      </c>
      <c r="AH52" s="27" t="n">
        <v>1.56363156761227</v>
      </c>
      <c r="AI52" s="27" t="n">
        <v>-0.573380128306819</v>
      </c>
      <c r="AJ52" s="27" t="n">
        <v>-1.24017407334295</v>
      </c>
      <c r="AK52" s="27" t="n">
        <v>-1.30356565928195</v>
      </c>
      <c r="AL52" s="21"/>
      <c r="AM52" s="31" t="n">
        <f aca="false">IF(SQRT($B$9)*$B52+SQRT(1-$B$9)*R52&lt;_xlfn.NORM.S.INV($B$6),1,0)</f>
        <v>0</v>
      </c>
      <c r="AN52" s="31" t="n">
        <f aca="false">IF(SQRT($B$9)*$B52+SQRT(1-$B$9)*S52&lt;_xlfn.NORM.S.INV($B$6),1,0)</f>
        <v>0</v>
      </c>
      <c r="AO52" s="31" t="n">
        <f aca="false">IF(SQRT($B$9)*$B52+SQRT(1-$B$9)*T52&lt;_xlfn.NORM.S.INV($B$6),1,0)</f>
        <v>0</v>
      </c>
      <c r="AP52" s="31" t="n">
        <f aca="false">IF(SQRT($B$9)*$B52+SQRT(1-$B$9)*U52&lt;_xlfn.NORM.S.INV($B$6),1,0)</f>
        <v>0</v>
      </c>
      <c r="AQ52" s="31" t="n">
        <f aca="false">IF(SQRT($B$9)*$B52+SQRT(1-$B$9)*V52&lt;_xlfn.NORM.S.INV($B$6),1,0)</f>
        <v>0</v>
      </c>
      <c r="AR52" s="31" t="n">
        <f aca="false">IF(SQRT($B$9)*$B52+SQRT(1-$B$9)*W52&lt;_xlfn.NORM.S.INV($B$6),1,0)</f>
        <v>0</v>
      </c>
      <c r="AS52" s="31" t="n">
        <f aca="false">IF(SQRT($B$9)*$B52+SQRT(1-$B$9)*X52&lt;_xlfn.NORM.S.INV($B$6),1,0)</f>
        <v>0</v>
      </c>
      <c r="AT52" s="31" t="n">
        <f aca="false">IF(SQRT($B$9)*$B52+SQRT(1-$B$9)*Y52&lt;_xlfn.NORM.S.INV($B$6),1,0)</f>
        <v>0</v>
      </c>
      <c r="AU52" s="31" t="n">
        <f aca="false">IF(SQRT($B$9)*$B52+SQRT(1-$B$9)*Z52&lt;_xlfn.NORM.S.INV($B$6),1,0)</f>
        <v>0</v>
      </c>
      <c r="AV52" s="31" t="n">
        <f aca="false">IF(SQRT($B$9)*$B52+SQRT(1-$B$9)*AA52&lt;_xlfn.NORM.S.INV($B$6),1,0)</f>
        <v>0</v>
      </c>
      <c r="AW52" s="31" t="n">
        <f aca="false">IF(SQRT($C$9)*$B52+SQRT(1-$C$9)*AB52&lt;_xlfn.NORM.S.INV($C$6),1,0)</f>
        <v>0</v>
      </c>
      <c r="AX52" s="31" t="n">
        <f aca="false">IF(SQRT($C$9)*$B52+SQRT(1-$C$9)*AC52&lt;_xlfn.NORM.S.INV($C$6),1,0)</f>
        <v>1</v>
      </c>
      <c r="AY52" s="31" t="n">
        <f aca="false">IF(SQRT($C$9)*$B52+SQRT(1-$C$9)*AD52&lt;_xlfn.NORM.S.INV($C$6),1,0)</f>
        <v>0</v>
      </c>
      <c r="AZ52" s="31" t="n">
        <f aca="false">IF(SQRT($C$9)*$B52+SQRT(1-$C$9)*AE52&lt;_xlfn.NORM.S.INV($C$6),1,0)</f>
        <v>1</v>
      </c>
      <c r="BA52" s="31" t="n">
        <f aca="false">IF(SQRT($C$9)*$B52+SQRT(1-$C$9)*AF52&lt;_xlfn.NORM.S.INV($C$6),1,0)</f>
        <v>0</v>
      </c>
      <c r="BB52" s="31" t="n">
        <f aca="false">IF(SQRT($C$9)*$B52+SQRT(1-$C$9)*AG52&lt;_xlfn.NORM.S.INV($C$6),1,0)</f>
        <v>0</v>
      </c>
      <c r="BC52" s="31" t="n">
        <f aca="false">IF(SQRT($C$9)*$B52+SQRT(1-$C$9)*AH52&lt;_xlfn.NORM.S.INV($C$6),1,0)</f>
        <v>0</v>
      </c>
      <c r="BD52" s="31" t="n">
        <f aca="false">IF(SQRT($C$9)*$B52+SQRT(1-$C$9)*AI52&lt;_xlfn.NORM.S.INV($C$6),1,0)</f>
        <v>0</v>
      </c>
      <c r="BE52" s="31" t="n">
        <f aca="false">IF(SQRT($C$9)*$B52+SQRT(1-$C$9)*AJ52&lt;_xlfn.NORM.S.INV($C$6),1,0)</f>
        <v>0</v>
      </c>
      <c r="BF52" s="31" t="n">
        <f aca="false">IF(SQRT($C$9)*$B52+SQRT(1-$C$9)*AK52&lt;_xlfn.NORM.S.INV($C$6),1,0)</f>
        <v>0</v>
      </c>
      <c r="BG52" s="21"/>
      <c r="BH52" s="21"/>
      <c r="BI52" s="31" t="n">
        <f aca="false">$B$11*(($A$1061)*$C52/$B$12*$B$7+(1-$A$1061)*$D52/$B$12*$C$7)</f>
        <v>1200</v>
      </c>
      <c r="BJ52" s="31" t="n">
        <f aca="false">$B$11*(($A$1062)*$C52/$B$12*$B$7+(1-$A$1062)*$D52/$B$12*$C$7)</f>
        <v>1140</v>
      </c>
      <c r="BK52" s="31" t="n">
        <f aca="false">$B$11*(($A$1063)*$C52/$B$12*$B$7+(1-$A$1063)*$D52/$B$12*$C$7)</f>
        <v>1080</v>
      </c>
      <c r="BL52" s="31" t="n">
        <f aca="false">$B$11*(($A$1064)*$C52/$B$12*$B$7+(1-$A$1064)*$D52/$B$12*$C$7)</f>
        <v>1020</v>
      </c>
      <c r="BM52" s="31" t="n">
        <f aca="false">$B$11*(($A$1065)*$C52/$B$12*$B$7+(1-$A$1065)*$D52/$B$12*$C$7)</f>
        <v>960</v>
      </c>
      <c r="BN52" s="31" t="n">
        <f aca="false">$B$11*(($A$1066)*$C52/$B$12*$B$7+(1-$A$1066)*$D52/$B$12*$C$7)</f>
        <v>900</v>
      </c>
      <c r="BO52" s="31" t="n">
        <f aca="false">$B$11*(($A$1067)*$C52/$B$12*$B$7+(1-$A$1067)*$D52/$B$12*$C$7)</f>
        <v>840</v>
      </c>
      <c r="BP52" s="31" t="n">
        <f aca="false">$B$11*(($A$1068)*$C52/$B$12*$B$7+(1-$A$1068)*$D52/$B$12*$C$7)</f>
        <v>780</v>
      </c>
      <c r="BQ52" s="31" t="n">
        <f aca="false">$B$11*(($A$1069)*$C52/$B$12*$B$7+(1-$A$1069)*$D52/$B$12*$C$7)</f>
        <v>720</v>
      </c>
      <c r="BR52" s="31" t="n">
        <f aca="false">$B$11*(($A$1070)*$C52/$B$12*$B$7+(1-$A$1070)*$D52/$B$12*$C$7)</f>
        <v>660</v>
      </c>
      <c r="BS52" s="31" t="n">
        <f aca="false">$B$11*(($A$1071)*$C52/$B$12*$B$7+(1-$A$1071)*$D52/$B$12*$C$7)</f>
        <v>600</v>
      </c>
      <c r="BT52" s="31" t="n">
        <f aca="false">$B$11*(($A$1072)*$C52/$B$12*$B$7+(1-$A$1072)*$D52/$B$12*$C$7)</f>
        <v>540</v>
      </c>
      <c r="BU52" s="31" t="n">
        <f aca="false">$B$11*(($A$1073)*$C52/$B$12*$B$7+(1-$A$1073)*$D52/$B$12*$C$7)</f>
        <v>480</v>
      </c>
      <c r="BV52" s="31" t="n">
        <f aca="false">$B$11*(($A$1074)*$C52/$B$12*$B$7+(1-$A$1074)*$D52/$B$12*$C$7)</f>
        <v>420</v>
      </c>
      <c r="BW52" s="31" t="n">
        <f aca="false">$B$11*(($A$1075)*$C52/$B$12*$B$7+(1-$A$1075)*$D52/$B$12*$C$7)</f>
        <v>360</v>
      </c>
      <c r="BX52" s="31" t="n">
        <f aca="false">$B$11*(($A$1076)*$C52/$B$12*$B$7+(1-$A$1076)*$D52/$B$12*$C$7)</f>
        <v>300</v>
      </c>
      <c r="BY52" s="31" t="n">
        <f aca="false">$B$11*(($A$1077)*$C52/$B$12*$B$7+(1-$A$1077)*$D52/$B$12*$C$7)</f>
        <v>240</v>
      </c>
      <c r="BZ52" s="31" t="n">
        <f aca="false">$B$11*(($A$1078)*$C52/$B$12*$B$7+(1-$A$1078)*$D52/$B$12*$C$7)</f>
        <v>180</v>
      </c>
      <c r="CA52" s="31" t="n">
        <f aca="false">$B$11*(($A$1079)*$C52/$B$12*$B$7+(1-$A$1079)*$D52/$B$12*$C$7)</f>
        <v>120</v>
      </c>
      <c r="CB52" s="31" t="n">
        <f aca="false">$B$11*(($A$1080)*$C52/$B$12*$B$7+(1-$A$1080)*$D52/$B$12*$C$7)</f>
        <v>60.0000000000001</v>
      </c>
      <c r="CC52" s="31" t="n">
        <f aca="false">$B$11*(($A$1081)*$C52/$B$12*$B$7+(1-$A$1081)*$D52/$B$12*$C$7)</f>
        <v>0</v>
      </c>
    </row>
    <row r="53" customFormat="false" ht="15" hidden="false" customHeight="false" outlineLevel="0" collapsed="false">
      <c r="A53" s="21" t="n">
        <v>29</v>
      </c>
      <c r="B53" s="27" t="n">
        <v>-0.970228022618319</v>
      </c>
      <c r="C53" s="9" t="n">
        <f aca="false">SUM(AM53:AV53)</f>
        <v>0</v>
      </c>
      <c r="D53" s="9" t="n">
        <f aca="false">SUM(AW53:BF53)</f>
        <v>2</v>
      </c>
      <c r="E53" s="24" t="n">
        <f aca="false">(1-C53/$B$12)*$B$8-C53/$B$12*$B$7</f>
        <v>0.05</v>
      </c>
      <c r="F53" s="24" t="n">
        <f aca="false">(1-D53/$B$12)*$C$8-D53/$B$12*$C$7</f>
        <v>-0.048</v>
      </c>
      <c r="G53" s="47" t="n">
        <f aca="false">$B$11*($B$10*C53/$B$12*$B$7+(1-$B$10)*D53/$B$12*$C$7)</f>
        <v>600</v>
      </c>
      <c r="H53" s="24" t="n">
        <f aca="false">$B$10*E53+(1-$B$10)*F53</f>
        <v>0.001</v>
      </c>
      <c r="I53" s="21"/>
      <c r="J53" s="21"/>
      <c r="K53" s="21"/>
      <c r="L53" s="21"/>
      <c r="M53" s="21"/>
      <c r="N53" s="21"/>
      <c r="O53" s="21"/>
      <c r="P53" s="21"/>
      <c r="Q53" s="21"/>
      <c r="R53" s="27" t="n">
        <v>1.11086953215466</v>
      </c>
      <c r="S53" s="27" t="n">
        <v>0.873337596222726</v>
      </c>
      <c r="T53" s="27" t="n">
        <v>-1.08113682154315</v>
      </c>
      <c r="U53" s="27" t="n">
        <v>0.17297210154722</v>
      </c>
      <c r="V53" s="27" t="n">
        <v>0.359392805934782</v>
      </c>
      <c r="W53" s="27" t="n">
        <v>2.66829971462462</v>
      </c>
      <c r="X53" s="27" t="n">
        <v>0.17385462706156</v>
      </c>
      <c r="Y53" s="27" t="n">
        <v>-0.857699297284043</v>
      </c>
      <c r="Z53" s="27" t="n">
        <v>-1.66625386345334</v>
      </c>
      <c r="AA53" s="27" t="n">
        <v>1.23878744712202</v>
      </c>
      <c r="AB53" s="27" t="n">
        <v>-0.284119835284104</v>
      </c>
      <c r="AC53" s="27" t="n">
        <v>0.39644862120589</v>
      </c>
      <c r="AD53" s="27" t="n">
        <v>0.548634811423395</v>
      </c>
      <c r="AE53" s="27" t="n">
        <v>0.222305697136983</v>
      </c>
      <c r="AF53" s="27" t="n">
        <v>0.315334607949259</v>
      </c>
      <c r="AG53" s="27" t="n">
        <v>0.429768187595141</v>
      </c>
      <c r="AH53" s="27" t="n">
        <v>-1.39399486878981</v>
      </c>
      <c r="AI53" s="27" t="n">
        <v>0.897764022654298</v>
      </c>
      <c r="AJ53" s="27" t="n">
        <v>-1.96709343809947</v>
      </c>
      <c r="AK53" s="27" t="n">
        <v>-0.261514388662191</v>
      </c>
      <c r="AL53" s="21"/>
      <c r="AM53" s="31" t="n">
        <f aca="false">IF(SQRT($B$9)*$B53+SQRT(1-$B$9)*R53&lt;_xlfn.NORM.S.INV($B$6),1,0)</f>
        <v>0</v>
      </c>
      <c r="AN53" s="31" t="n">
        <f aca="false">IF(SQRT($B$9)*$B53+SQRT(1-$B$9)*S53&lt;_xlfn.NORM.S.INV($B$6),1,0)</f>
        <v>0</v>
      </c>
      <c r="AO53" s="31" t="n">
        <f aca="false">IF(SQRT($B$9)*$B53+SQRT(1-$B$9)*T53&lt;_xlfn.NORM.S.INV($B$6),1,0)</f>
        <v>0</v>
      </c>
      <c r="AP53" s="31" t="n">
        <f aca="false">IF(SQRT($B$9)*$B53+SQRT(1-$B$9)*U53&lt;_xlfn.NORM.S.INV($B$6),1,0)</f>
        <v>0</v>
      </c>
      <c r="AQ53" s="31" t="n">
        <f aca="false">IF(SQRT($B$9)*$B53+SQRT(1-$B$9)*V53&lt;_xlfn.NORM.S.INV($B$6),1,0)</f>
        <v>0</v>
      </c>
      <c r="AR53" s="31" t="n">
        <f aca="false">IF(SQRT($B$9)*$B53+SQRT(1-$B$9)*W53&lt;_xlfn.NORM.S.INV($B$6),1,0)</f>
        <v>0</v>
      </c>
      <c r="AS53" s="31" t="n">
        <f aca="false">IF(SQRT($B$9)*$B53+SQRT(1-$B$9)*X53&lt;_xlfn.NORM.S.INV($B$6),1,0)</f>
        <v>0</v>
      </c>
      <c r="AT53" s="31" t="n">
        <f aca="false">IF(SQRT($B$9)*$B53+SQRT(1-$B$9)*Y53&lt;_xlfn.NORM.S.INV($B$6),1,0)</f>
        <v>0</v>
      </c>
      <c r="AU53" s="31" t="n">
        <f aca="false">IF(SQRT($B$9)*$B53+SQRT(1-$B$9)*Z53&lt;_xlfn.NORM.S.INV($B$6),1,0)</f>
        <v>0</v>
      </c>
      <c r="AV53" s="31" t="n">
        <f aca="false">IF(SQRT($B$9)*$B53+SQRT(1-$B$9)*AA53&lt;_xlfn.NORM.S.INV($B$6),1,0)</f>
        <v>0</v>
      </c>
      <c r="AW53" s="31" t="n">
        <f aca="false">IF(SQRT($C$9)*$B53+SQRT(1-$C$9)*AB53&lt;_xlfn.NORM.S.INV($C$6),1,0)</f>
        <v>0</v>
      </c>
      <c r="AX53" s="31" t="n">
        <f aca="false">IF(SQRT($C$9)*$B53+SQRT(1-$C$9)*AC53&lt;_xlfn.NORM.S.INV($C$6),1,0)</f>
        <v>0</v>
      </c>
      <c r="AY53" s="31" t="n">
        <f aca="false">IF(SQRT($C$9)*$B53+SQRT(1-$C$9)*AD53&lt;_xlfn.NORM.S.INV($C$6),1,0)</f>
        <v>0</v>
      </c>
      <c r="AZ53" s="31" t="n">
        <f aca="false">IF(SQRT($C$9)*$B53+SQRT(1-$C$9)*AE53&lt;_xlfn.NORM.S.INV($C$6),1,0)</f>
        <v>0</v>
      </c>
      <c r="BA53" s="31" t="n">
        <f aca="false">IF(SQRT($C$9)*$B53+SQRT(1-$C$9)*AF53&lt;_xlfn.NORM.S.INV($C$6),1,0)</f>
        <v>0</v>
      </c>
      <c r="BB53" s="31" t="n">
        <f aca="false">IF(SQRT($C$9)*$B53+SQRT(1-$C$9)*AG53&lt;_xlfn.NORM.S.INV($C$6),1,0)</f>
        <v>0</v>
      </c>
      <c r="BC53" s="31" t="n">
        <f aca="false">IF(SQRT($C$9)*$B53+SQRT(1-$C$9)*AH53&lt;_xlfn.NORM.S.INV($C$6),1,0)</f>
        <v>1</v>
      </c>
      <c r="BD53" s="31" t="n">
        <f aca="false">IF(SQRT($C$9)*$B53+SQRT(1-$C$9)*AI53&lt;_xlfn.NORM.S.INV($C$6),1,0)</f>
        <v>0</v>
      </c>
      <c r="BE53" s="31" t="n">
        <f aca="false">IF(SQRT($C$9)*$B53+SQRT(1-$C$9)*AJ53&lt;_xlfn.NORM.S.INV($C$6),1,0)</f>
        <v>1</v>
      </c>
      <c r="BF53" s="31" t="n">
        <f aca="false">IF(SQRT($C$9)*$B53+SQRT(1-$C$9)*AK53&lt;_xlfn.NORM.S.INV($C$6),1,0)</f>
        <v>0</v>
      </c>
      <c r="BG53" s="21"/>
      <c r="BH53" s="21"/>
      <c r="BI53" s="31" t="n">
        <f aca="false">$B$11*(($A$1061)*$C53/$B$12*$B$7+(1-$A$1061)*$D53/$B$12*$C$7)</f>
        <v>1200</v>
      </c>
      <c r="BJ53" s="31" t="n">
        <f aca="false">$B$11*(($A$1062)*$C53/$B$12*$B$7+(1-$A$1062)*$D53/$B$12*$C$7)</f>
        <v>1140</v>
      </c>
      <c r="BK53" s="31" t="n">
        <f aca="false">$B$11*(($A$1063)*$C53/$B$12*$B$7+(1-$A$1063)*$D53/$B$12*$C$7)</f>
        <v>1080</v>
      </c>
      <c r="BL53" s="31" t="n">
        <f aca="false">$B$11*(($A$1064)*$C53/$B$12*$B$7+(1-$A$1064)*$D53/$B$12*$C$7)</f>
        <v>1020</v>
      </c>
      <c r="BM53" s="31" t="n">
        <f aca="false">$B$11*(($A$1065)*$C53/$B$12*$B$7+(1-$A$1065)*$D53/$B$12*$C$7)</f>
        <v>960</v>
      </c>
      <c r="BN53" s="31" t="n">
        <f aca="false">$B$11*(($A$1066)*$C53/$B$12*$B$7+(1-$A$1066)*$D53/$B$12*$C$7)</f>
        <v>900</v>
      </c>
      <c r="BO53" s="31" t="n">
        <f aca="false">$B$11*(($A$1067)*$C53/$B$12*$B$7+(1-$A$1067)*$D53/$B$12*$C$7)</f>
        <v>840</v>
      </c>
      <c r="BP53" s="31" t="n">
        <f aca="false">$B$11*(($A$1068)*$C53/$B$12*$B$7+(1-$A$1068)*$D53/$B$12*$C$7)</f>
        <v>780</v>
      </c>
      <c r="BQ53" s="31" t="n">
        <f aca="false">$B$11*(($A$1069)*$C53/$B$12*$B$7+(1-$A$1069)*$D53/$B$12*$C$7)</f>
        <v>720</v>
      </c>
      <c r="BR53" s="31" t="n">
        <f aca="false">$B$11*(($A$1070)*$C53/$B$12*$B$7+(1-$A$1070)*$D53/$B$12*$C$7)</f>
        <v>660</v>
      </c>
      <c r="BS53" s="31" t="n">
        <f aca="false">$B$11*(($A$1071)*$C53/$B$12*$B$7+(1-$A$1071)*$D53/$B$12*$C$7)</f>
        <v>600</v>
      </c>
      <c r="BT53" s="31" t="n">
        <f aca="false">$B$11*(($A$1072)*$C53/$B$12*$B$7+(1-$A$1072)*$D53/$B$12*$C$7)</f>
        <v>540</v>
      </c>
      <c r="BU53" s="31" t="n">
        <f aca="false">$B$11*(($A$1073)*$C53/$B$12*$B$7+(1-$A$1073)*$D53/$B$12*$C$7)</f>
        <v>480</v>
      </c>
      <c r="BV53" s="31" t="n">
        <f aca="false">$B$11*(($A$1074)*$C53/$B$12*$B$7+(1-$A$1074)*$D53/$B$12*$C$7)</f>
        <v>420</v>
      </c>
      <c r="BW53" s="31" t="n">
        <f aca="false">$B$11*(($A$1075)*$C53/$B$12*$B$7+(1-$A$1075)*$D53/$B$12*$C$7)</f>
        <v>360</v>
      </c>
      <c r="BX53" s="31" t="n">
        <f aca="false">$B$11*(($A$1076)*$C53/$B$12*$B$7+(1-$A$1076)*$D53/$B$12*$C$7)</f>
        <v>300</v>
      </c>
      <c r="BY53" s="31" t="n">
        <f aca="false">$B$11*(($A$1077)*$C53/$B$12*$B$7+(1-$A$1077)*$D53/$B$12*$C$7)</f>
        <v>240</v>
      </c>
      <c r="BZ53" s="31" t="n">
        <f aca="false">$B$11*(($A$1078)*$C53/$B$12*$B$7+(1-$A$1078)*$D53/$B$12*$C$7)</f>
        <v>180</v>
      </c>
      <c r="CA53" s="31" t="n">
        <f aca="false">$B$11*(($A$1079)*$C53/$B$12*$B$7+(1-$A$1079)*$D53/$B$12*$C$7)</f>
        <v>120</v>
      </c>
      <c r="CB53" s="31" t="n">
        <f aca="false">$B$11*(($A$1080)*$C53/$B$12*$B$7+(1-$A$1080)*$D53/$B$12*$C$7)</f>
        <v>60.0000000000001</v>
      </c>
      <c r="CC53" s="31" t="n">
        <f aca="false">$B$11*(($A$1081)*$C53/$B$12*$B$7+(1-$A$1081)*$D53/$B$12*$C$7)</f>
        <v>0</v>
      </c>
    </row>
    <row r="54" customFormat="false" ht="15" hidden="false" customHeight="false" outlineLevel="0" collapsed="false">
      <c r="A54" s="21" t="n">
        <v>30</v>
      </c>
      <c r="B54" s="27" t="n">
        <v>0.70230997444543</v>
      </c>
      <c r="C54" s="9" t="n">
        <f aca="false">SUM(AM54:AV54)</f>
        <v>0</v>
      </c>
      <c r="D54" s="9" t="n">
        <f aca="false">SUM(AW54:BF54)</f>
        <v>0</v>
      </c>
      <c r="E54" s="24" t="n">
        <f aca="false">(1-C54/$B$12)*$B$8-C54/$B$12*$B$7</f>
        <v>0.05</v>
      </c>
      <c r="F54" s="24" t="n">
        <f aca="false">(1-D54/$B$12)*$C$8-D54/$B$12*$C$7</f>
        <v>0.09</v>
      </c>
      <c r="G54" s="47" t="n">
        <f aca="false">$B$11*($B$10*C54/$B$12*$B$7+(1-$B$10)*D54/$B$12*$C$7)</f>
        <v>0</v>
      </c>
      <c r="H54" s="24" t="n">
        <f aca="false">$B$10*E54+(1-$B$10)*F54</f>
        <v>0.07</v>
      </c>
      <c r="I54" s="21"/>
      <c r="J54" s="21"/>
      <c r="K54" s="21"/>
      <c r="L54" s="21"/>
      <c r="M54" s="21"/>
      <c r="N54" s="21"/>
      <c r="O54" s="21"/>
      <c r="P54" s="21"/>
      <c r="Q54" s="21"/>
      <c r="R54" s="27" t="n">
        <v>0.446712092683201</v>
      </c>
      <c r="S54" s="27" t="n">
        <v>-0.385275988040388</v>
      </c>
      <c r="T54" s="27" t="n">
        <v>0.495132032996975</v>
      </c>
      <c r="U54" s="27" t="n">
        <v>0.531251935575849</v>
      </c>
      <c r="V54" s="27" t="n">
        <v>-0.375033152548466</v>
      </c>
      <c r="W54" s="27" t="n">
        <v>0.144072419496479</v>
      </c>
      <c r="X54" s="27" t="n">
        <v>-0.288438686171903</v>
      </c>
      <c r="Y54" s="27" t="n">
        <v>1.18162455771613</v>
      </c>
      <c r="Z54" s="27" t="n">
        <v>2.15596124019372</v>
      </c>
      <c r="AA54" s="27" t="n">
        <v>-0.179924467247767</v>
      </c>
      <c r="AB54" s="27" t="n">
        <v>1.26971048728156</v>
      </c>
      <c r="AC54" s="27" t="n">
        <v>0.345757691082601</v>
      </c>
      <c r="AD54" s="27" t="n">
        <v>0.0730478811711082</v>
      </c>
      <c r="AE54" s="27" t="n">
        <v>0.612373387625763</v>
      </c>
      <c r="AF54" s="27" t="n">
        <v>0.212364828704346</v>
      </c>
      <c r="AG54" s="27" t="n">
        <v>-0.0735206181849795</v>
      </c>
      <c r="AH54" s="27" t="n">
        <v>-0.0691041404840733</v>
      </c>
      <c r="AI54" s="27" t="n">
        <v>-0.787140026861243</v>
      </c>
      <c r="AJ54" s="27" t="n">
        <v>-1.35556846918883</v>
      </c>
      <c r="AK54" s="27" t="n">
        <v>0.47818933224273</v>
      </c>
      <c r="AL54" s="21"/>
      <c r="AM54" s="31" t="n">
        <f aca="false">IF(SQRT($B$9)*$B54+SQRT(1-$B$9)*R54&lt;_xlfn.NORM.S.INV($B$6),1,0)</f>
        <v>0</v>
      </c>
      <c r="AN54" s="31" t="n">
        <f aca="false">IF(SQRT($B$9)*$B54+SQRT(1-$B$9)*S54&lt;_xlfn.NORM.S.INV($B$6),1,0)</f>
        <v>0</v>
      </c>
      <c r="AO54" s="31" t="n">
        <f aca="false">IF(SQRT($B$9)*$B54+SQRT(1-$B$9)*T54&lt;_xlfn.NORM.S.INV($B$6),1,0)</f>
        <v>0</v>
      </c>
      <c r="AP54" s="31" t="n">
        <f aca="false">IF(SQRT($B$9)*$B54+SQRT(1-$B$9)*U54&lt;_xlfn.NORM.S.INV($B$6),1,0)</f>
        <v>0</v>
      </c>
      <c r="AQ54" s="31" t="n">
        <f aca="false">IF(SQRT($B$9)*$B54+SQRT(1-$B$9)*V54&lt;_xlfn.NORM.S.INV($B$6),1,0)</f>
        <v>0</v>
      </c>
      <c r="AR54" s="31" t="n">
        <f aca="false">IF(SQRT($B$9)*$B54+SQRT(1-$B$9)*W54&lt;_xlfn.NORM.S.INV($B$6),1,0)</f>
        <v>0</v>
      </c>
      <c r="AS54" s="31" t="n">
        <f aca="false">IF(SQRT($B$9)*$B54+SQRT(1-$B$9)*X54&lt;_xlfn.NORM.S.INV($B$6),1,0)</f>
        <v>0</v>
      </c>
      <c r="AT54" s="31" t="n">
        <f aca="false">IF(SQRT($B$9)*$B54+SQRT(1-$B$9)*Y54&lt;_xlfn.NORM.S.INV($B$6),1,0)</f>
        <v>0</v>
      </c>
      <c r="AU54" s="31" t="n">
        <f aca="false">IF(SQRT($B$9)*$B54+SQRT(1-$B$9)*Z54&lt;_xlfn.NORM.S.INV($B$6),1,0)</f>
        <v>0</v>
      </c>
      <c r="AV54" s="31" t="n">
        <f aca="false">IF(SQRT($B$9)*$B54+SQRT(1-$B$9)*AA54&lt;_xlfn.NORM.S.INV($B$6),1,0)</f>
        <v>0</v>
      </c>
      <c r="AW54" s="31" t="n">
        <f aca="false">IF(SQRT($C$9)*$B54+SQRT(1-$C$9)*AB54&lt;_xlfn.NORM.S.INV($C$6),1,0)</f>
        <v>0</v>
      </c>
      <c r="AX54" s="31" t="n">
        <f aca="false">IF(SQRT($C$9)*$B54+SQRT(1-$C$9)*AC54&lt;_xlfn.NORM.S.INV($C$6),1,0)</f>
        <v>0</v>
      </c>
      <c r="AY54" s="31" t="n">
        <f aca="false">IF(SQRT($C$9)*$B54+SQRT(1-$C$9)*AD54&lt;_xlfn.NORM.S.INV($C$6),1,0)</f>
        <v>0</v>
      </c>
      <c r="AZ54" s="31" t="n">
        <f aca="false">IF(SQRT($C$9)*$B54+SQRT(1-$C$9)*AE54&lt;_xlfn.NORM.S.INV($C$6),1,0)</f>
        <v>0</v>
      </c>
      <c r="BA54" s="31" t="n">
        <f aca="false">IF(SQRT($C$9)*$B54+SQRT(1-$C$9)*AF54&lt;_xlfn.NORM.S.INV($C$6),1,0)</f>
        <v>0</v>
      </c>
      <c r="BB54" s="31" t="n">
        <f aca="false">IF(SQRT($C$9)*$B54+SQRT(1-$C$9)*AG54&lt;_xlfn.NORM.S.INV($C$6),1,0)</f>
        <v>0</v>
      </c>
      <c r="BC54" s="31" t="n">
        <f aca="false">IF(SQRT($C$9)*$B54+SQRT(1-$C$9)*AH54&lt;_xlfn.NORM.S.INV($C$6),1,0)</f>
        <v>0</v>
      </c>
      <c r="BD54" s="31" t="n">
        <f aca="false">IF(SQRT($C$9)*$B54+SQRT(1-$C$9)*AI54&lt;_xlfn.NORM.S.INV($C$6),1,0)</f>
        <v>0</v>
      </c>
      <c r="BE54" s="31" t="n">
        <f aca="false">IF(SQRT($C$9)*$B54+SQRT(1-$C$9)*AJ54&lt;_xlfn.NORM.S.INV($C$6),1,0)</f>
        <v>0</v>
      </c>
      <c r="BF54" s="31" t="n">
        <f aca="false">IF(SQRT($C$9)*$B54+SQRT(1-$C$9)*AK54&lt;_xlfn.NORM.S.INV($C$6),1,0)</f>
        <v>0</v>
      </c>
      <c r="BG54" s="21"/>
      <c r="BH54" s="21"/>
      <c r="BI54" s="31" t="n">
        <f aca="false">$B$11*(($A$1061)*$C54/$B$12*$B$7+(1-$A$1061)*$D54/$B$12*$C$7)</f>
        <v>0</v>
      </c>
      <c r="BJ54" s="31" t="n">
        <f aca="false">$B$11*(($A$1062)*$C54/$B$12*$B$7+(1-$A$1062)*$D54/$B$12*$C$7)</f>
        <v>0</v>
      </c>
      <c r="BK54" s="31" t="n">
        <f aca="false">$B$11*(($A$1063)*$C54/$B$12*$B$7+(1-$A$1063)*$D54/$B$12*$C$7)</f>
        <v>0</v>
      </c>
      <c r="BL54" s="31" t="n">
        <f aca="false">$B$11*(($A$1064)*$C54/$B$12*$B$7+(1-$A$1064)*$D54/$B$12*$C$7)</f>
        <v>0</v>
      </c>
      <c r="BM54" s="31" t="n">
        <f aca="false">$B$11*(($A$1065)*$C54/$B$12*$B$7+(1-$A$1065)*$D54/$B$12*$C$7)</f>
        <v>0</v>
      </c>
      <c r="BN54" s="31" t="n">
        <f aca="false">$B$11*(($A$1066)*$C54/$B$12*$B$7+(1-$A$1066)*$D54/$B$12*$C$7)</f>
        <v>0</v>
      </c>
      <c r="BO54" s="31" t="n">
        <f aca="false">$B$11*(($A$1067)*$C54/$B$12*$B$7+(1-$A$1067)*$D54/$B$12*$C$7)</f>
        <v>0</v>
      </c>
      <c r="BP54" s="31" t="n">
        <f aca="false">$B$11*(($A$1068)*$C54/$B$12*$B$7+(1-$A$1068)*$D54/$B$12*$C$7)</f>
        <v>0</v>
      </c>
      <c r="BQ54" s="31" t="n">
        <f aca="false">$B$11*(($A$1069)*$C54/$B$12*$B$7+(1-$A$1069)*$D54/$B$12*$C$7)</f>
        <v>0</v>
      </c>
      <c r="BR54" s="31" t="n">
        <f aca="false">$B$11*(($A$1070)*$C54/$B$12*$B$7+(1-$A$1070)*$D54/$B$12*$C$7)</f>
        <v>0</v>
      </c>
      <c r="BS54" s="31" t="n">
        <f aca="false">$B$11*(($A$1071)*$C54/$B$12*$B$7+(1-$A$1071)*$D54/$B$12*$C$7)</f>
        <v>0</v>
      </c>
      <c r="BT54" s="31" t="n">
        <f aca="false">$B$11*(($A$1072)*$C54/$B$12*$B$7+(1-$A$1072)*$D54/$B$12*$C$7)</f>
        <v>0</v>
      </c>
      <c r="BU54" s="31" t="n">
        <f aca="false">$B$11*(($A$1073)*$C54/$B$12*$B$7+(1-$A$1073)*$D54/$B$12*$C$7)</f>
        <v>0</v>
      </c>
      <c r="BV54" s="31" t="n">
        <f aca="false">$B$11*(($A$1074)*$C54/$B$12*$B$7+(1-$A$1074)*$D54/$B$12*$C$7)</f>
        <v>0</v>
      </c>
      <c r="BW54" s="31" t="n">
        <f aca="false">$B$11*(($A$1075)*$C54/$B$12*$B$7+(1-$A$1075)*$D54/$B$12*$C$7)</f>
        <v>0</v>
      </c>
      <c r="BX54" s="31" t="n">
        <f aca="false">$B$11*(($A$1076)*$C54/$B$12*$B$7+(1-$A$1076)*$D54/$B$12*$C$7)</f>
        <v>0</v>
      </c>
      <c r="BY54" s="31" t="n">
        <f aca="false">$B$11*(($A$1077)*$C54/$B$12*$B$7+(1-$A$1077)*$D54/$B$12*$C$7)</f>
        <v>0</v>
      </c>
      <c r="BZ54" s="31" t="n">
        <f aca="false">$B$11*(($A$1078)*$C54/$B$12*$B$7+(1-$A$1078)*$D54/$B$12*$C$7)</f>
        <v>0</v>
      </c>
      <c r="CA54" s="31" t="n">
        <f aca="false">$B$11*(($A$1079)*$C54/$B$12*$B$7+(1-$A$1079)*$D54/$B$12*$C$7)</f>
        <v>0</v>
      </c>
      <c r="CB54" s="31" t="n">
        <f aca="false">$B$11*(($A$1080)*$C54/$B$12*$B$7+(1-$A$1080)*$D54/$B$12*$C$7)</f>
        <v>0</v>
      </c>
      <c r="CC54" s="31" t="n">
        <f aca="false">$B$11*(($A$1081)*$C54/$B$12*$B$7+(1-$A$1081)*$D54/$B$12*$C$7)</f>
        <v>0</v>
      </c>
    </row>
    <row r="55" customFormat="false" ht="15" hidden="false" customHeight="false" outlineLevel="0" collapsed="false">
      <c r="A55" s="21" t="n">
        <v>31</v>
      </c>
      <c r="B55" s="27" t="n">
        <v>0.239324447870714</v>
      </c>
      <c r="C55" s="9" t="n">
        <f aca="false">SUM(AM55:AV55)</f>
        <v>0</v>
      </c>
      <c r="D55" s="9" t="n">
        <f aca="false">SUM(AW55:BF55)</f>
        <v>0</v>
      </c>
      <c r="E55" s="24" t="n">
        <f aca="false">(1-C55/$B$12)*$B$8-C55/$B$12*$B$7</f>
        <v>0.05</v>
      </c>
      <c r="F55" s="24" t="n">
        <f aca="false">(1-D55/$B$12)*$C$8-D55/$B$12*$C$7</f>
        <v>0.09</v>
      </c>
      <c r="G55" s="47" t="n">
        <f aca="false">$B$11*($B$10*C55/$B$12*$B$7+(1-$B$10)*D55/$B$12*$C$7)</f>
        <v>0</v>
      </c>
      <c r="H55" s="24" t="n">
        <f aca="false">$B$10*E55+(1-$B$10)*F55</f>
        <v>0.07</v>
      </c>
      <c r="I55" s="21"/>
      <c r="J55" s="21"/>
      <c r="K55" s="21"/>
      <c r="L55" s="21"/>
      <c r="M55" s="21"/>
      <c r="N55" s="21"/>
      <c r="O55" s="21"/>
      <c r="P55" s="21"/>
      <c r="Q55" s="21"/>
      <c r="R55" s="27" t="n">
        <v>-0.665129206128322</v>
      </c>
      <c r="S55" s="27" t="n">
        <v>0.306725708387839</v>
      </c>
      <c r="T55" s="27" t="n">
        <v>0.913198970288552</v>
      </c>
      <c r="U55" s="27" t="n">
        <v>-0.456984771085851</v>
      </c>
      <c r="V55" s="27" t="n">
        <v>-0.379326536042737</v>
      </c>
      <c r="W55" s="27" t="n">
        <v>-0.340980537360565</v>
      </c>
      <c r="X55" s="27" t="n">
        <v>-2.59411251710543</v>
      </c>
      <c r="Y55" s="27" t="n">
        <v>-0.977730399157363</v>
      </c>
      <c r="Z55" s="27" t="n">
        <v>-0.0857583321416085</v>
      </c>
      <c r="AA55" s="27" t="n">
        <v>-1.00474169231807</v>
      </c>
      <c r="AB55" s="27" t="n">
        <v>0.345484182147748</v>
      </c>
      <c r="AC55" s="27" t="n">
        <v>-0.772897280116706</v>
      </c>
      <c r="AD55" s="27" t="n">
        <v>0.955475432433837</v>
      </c>
      <c r="AE55" s="27" t="n">
        <v>-0.739982159069529</v>
      </c>
      <c r="AF55" s="27" t="n">
        <v>1.42835404143832</v>
      </c>
      <c r="AG55" s="27" t="n">
        <v>-1.54244150929589</v>
      </c>
      <c r="AH55" s="27" t="n">
        <v>0.303218432845974</v>
      </c>
      <c r="AI55" s="27" t="n">
        <v>-0.95410122112321</v>
      </c>
      <c r="AJ55" s="27" t="n">
        <v>-1.16871568648637</v>
      </c>
      <c r="AK55" s="27" t="n">
        <v>-0.063825162747573</v>
      </c>
      <c r="AL55" s="21"/>
      <c r="AM55" s="31" t="n">
        <f aca="false">IF(SQRT($B$9)*$B55+SQRT(1-$B$9)*R55&lt;_xlfn.NORM.S.INV($B$6),1,0)</f>
        <v>0</v>
      </c>
      <c r="AN55" s="31" t="n">
        <f aca="false">IF(SQRT($B$9)*$B55+SQRT(1-$B$9)*S55&lt;_xlfn.NORM.S.INV($B$6),1,0)</f>
        <v>0</v>
      </c>
      <c r="AO55" s="31" t="n">
        <f aca="false">IF(SQRT($B$9)*$B55+SQRT(1-$B$9)*T55&lt;_xlfn.NORM.S.INV($B$6),1,0)</f>
        <v>0</v>
      </c>
      <c r="AP55" s="31" t="n">
        <f aca="false">IF(SQRT($B$9)*$B55+SQRT(1-$B$9)*U55&lt;_xlfn.NORM.S.INV($B$6),1,0)</f>
        <v>0</v>
      </c>
      <c r="AQ55" s="31" t="n">
        <f aca="false">IF(SQRT($B$9)*$B55+SQRT(1-$B$9)*V55&lt;_xlfn.NORM.S.INV($B$6),1,0)</f>
        <v>0</v>
      </c>
      <c r="AR55" s="31" t="n">
        <f aca="false">IF(SQRT($B$9)*$B55+SQRT(1-$B$9)*W55&lt;_xlfn.NORM.S.INV($B$6),1,0)</f>
        <v>0</v>
      </c>
      <c r="AS55" s="31" t="n">
        <f aca="false">IF(SQRT($B$9)*$B55+SQRT(1-$B$9)*X55&lt;_xlfn.NORM.S.INV($B$6),1,0)</f>
        <v>0</v>
      </c>
      <c r="AT55" s="31" t="n">
        <f aca="false">IF(SQRT($B$9)*$B55+SQRT(1-$B$9)*Y55&lt;_xlfn.NORM.S.INV($B$6),1,0)</f>
        <v>0</v>
      </c>
      <c r="AU55" s="31" t="n">
        <f aca="false">IF(SQRT($B$9)*$B55+SQRT(1-$B$9)*Z55&lt;_xlfn.NORM.S.INV($B$6),1,0)</f>
        <v>0</v>
      </c>
      <c r="AV55" s="31" t="n">
        <f aca="false">IF(SQRT($B$9)*$B55+SQRT(1-$B$9)*AA55&lt;_xlfn.NORM.S.INV($B$6),1,0)</f>
        <v>0</v>
      </c>
      <c r="AW55" s="31" t="n">
        <f aca="false">IF(SQRT($C$9)*$B55+SQRT(1-$C$9)*AB55&lt;_xlfn.NORM.S.INV($C$6),1,0)</f>
        <v>0</v>
      </c>
      <c r="AX55" s="31" t="n">
        <f aca="false">IF(SQRT($C$9)*$B55+SQRT(1-$C$9)*AC55&lt;_xlfn.NORM.S.INV($C$6),1,0)</f>
        <v>0</v>
      </c>
      <c r="AY55" s="31" t="n">
        <f aca="false">IF(SQRT($C$9)*$B55+SQRT(1-$C$9)*AD55&lt;_xlfn.NORM.S.INV($C$6),1,0)</f>
        <v>0</v>
      </c>
      <c r="AZ55" s="31" t="n">
        <f aca="false">IF(SQRT($C$9)*$B55+SQRT(1-$C$9)*AE55&lt;_xlfn.NORM.S.INV($C$6),1,0)</f>
        <v>0</v>
      </c>
      <c r="BA55" s="31" t="n">
        <f aca="false">IF(SQRT($C$9)*$B55+SQRT(1-$C$9)*AF55&lt;_xlfn.NORM.S.INV($C$6),1,0)</f>
        <v>0</v>
      </c>
      <c r="BB55" s="31" t="n">
        <f aca="false">IF(SQRT($C$9)*$B55+SQRT(1-$C$9)*AG55&lt;_xlfn.NORM.S.INV($C$6),1,0)</f>
        <v>0</v>
      </c>
      <c r="BC55" s="31" t="n">
        <f aca="false">IF(SQRT($C$9)*$B55+SQRT(1-$C$9)*AH55&lt;_xlfn.NORM.S.INV($C$6),1,0)</f>
        <v>0</v>
      </c>
      <c r="BD55" s="31" t="n">
        <f aca="false">IF(SQRT($C$9)*$B55+SQRT(1-$C$9)*AI55&lt;_xlfn.NORM.S.INV($C$6),1,0)</f>
        <v>0</v>
      </c>
      <c r="BE55" s="31" t="n">
        <f aca="false">IF(SQRT($C$9)*$B55+SQRT(1-$C$9)*AJ55&lt;_xlfn.NORM.S.INV($C$6),1,0)</f>
        <v>0</v>
      </c>
      <c r="BF55" s="31" t="n">
        <f aca="false">IF(SQRT($C$9)*$B55+SQRT(1-$C$9)*AK55&lt;_xlfn.NORM.S.INV($C$6),1,0)</f>
        <v>0</v>
      </c>
      <c r="BG55" s="21"/>
      <c r="BH55" s="21"/>
      <c r="BI55" s="31" t="n">
        <f aca="false">$B$11*(($A$1061)*$C55/$B$12*$B$7+(1-$A$1061)*$D55/$B$12*$C$7)</f>
        <v>0</v>
      </c>
      <c r="BJ55" s="31" t="n">
        <f aca="false">$B$11*(($A$1062)*$C55/$B$12*$B$7+(1-$A$1062)*$D55/$B$12*$C$7)</f>
        <v>0</v>
      </c>
      <c r="BK55" s="31" t="n">
        <f aca="false">$B$11*(($A$1063)*$C55/$B$12*$B$7+(1-$A$1063)*$D55/$B$12*$C$7)</f>
        <v>0</v>
      </c>
      <c r="BL55" s="31" t="n">
        <f aca="false">$B$11*(($A$1064)*$C55/$B$12*$B$7+(1-$A$1064)*$D55/$B$12*$C$7)</f>
        <v>0</v>
      </c>
      <c r="BM55" s="31" t="n">
        <f aca="false">$B$11*(($A$1065)*$C55/$B$12*$B$7+(1-$A$1065)*$D55/$B$12*$C$7)</f>
        <v>0</v>
      </c>
      <c r="BN55" s="31" t="n">
        <f aca="false">$B$11*(($A$1066)*$C55/$B$12*$B$7+(1-$A$1066)*$D55/$B$12*$C$7)</f>
        <v>0</v>
      </c>
      <c r="BO55" s="31" t="n">
        <f aca="false">$B$11*(($A$1067)*$C55/$B$12*$B$7+(1-$A$1067)*$D55/$B$12*$C$7)</f>
        <v>0</v>
      </c>
      <c r="BP55" s="31" t="n">
        <f aca="false">$B$11*(($A$1068)*$C55/$B$12*$B$7+(1-$A$1068)*$D55/$B$12*$C$7)</f>
        <v>0</v>
      </c>
      <c r="BQ55" s="31" t="n">
        <f aca="false">$B$11*(($A$1069)*$C55/$B$12*$B$7+(1-$A$1069)*$D55/$B$12*$C$7)</f>
        <v>0</v>
      </c>
      <c r="BR55" s="31" t="n">
        <f aca="false">$B$11*(($A$1070)*$C55/$B$12*$B$7+(1-$A$1070)*$D55/$B$12*$C$7)</f>
        <v>0</v>
      </c>
      <c r="BS55" s="31" t="n">
        <f aca="false">$B$11*(($A$1071)*$C55/$B$12*$B$7+(1-$A$1071)*$D55/$B$12*$C$7)</f>
        <v>0</v>
      </c>
      <c r="BT55" s="31" t="n">
        <f aca="false">$B$11*(($A$1072)*$C55/$B$12*$B$7+(1-$A$1072)*$D55/$B$12*$C$7)</f>
        <v>0</v>
      </c>
      <c r="BU55" s="31" t="n">
        <f aca="false">$B$11*(($A$1073)*$C55/$B$12*$B$7+(1-$A$1073)*$D55/$B$12*$C$7)</f>
        <v>0</v>
      </c>
      <c r="BV55" s="31" t="n">
        <f aca="false">$B$11*(($A$1074)*$C55/$B$12*$B$7+(1-$A$1074)*$D55/$B$12*$C$7)</f>
        <v>0</v>
      </c>
      <c r="BW55" s="31" t="n">
        <f aca="false">$B$11*(($A$1075)*$C55/$B$12*$B$7+(1-$A$1075)*$D55/$B$12*$C$7)</f>
        <v>0</v>
      </c>
      <c r="BX55" s="31" t="n">
        <f aca="false">$B$11*(($A$1076)*$C55/$B$12*$B$7+(1-$A$1076)*$D55/$B$12*$C$7)</f>
        <v>0</v>
      </c>
      <c r="BY55" s="31" t="n">
        <f aca="false">$B$11*(($A$1077)*$C55/$B$12*$B$7+(1-$A$1077)*$D55/$B$12*$C$7)</f>
        <v>0</v>
      </c>
      <c r="BZ55" s="31" t="n">
        <f aca="false">$B$11*(($A$1078)*$C55/$B$12*$B$7+(1-$A$1078)*$D55/$B$12*$C$7)</f>
        <v>0</v>
      </c>
      <c r="CA55" s="31" t="n">
        <f aca="false">$B$11*(($A$1079)*$C55/$B$12*$B$7+(1-$A$1079)*$D55/$B$12*$C$7)</f>
        <v>0</v>
      </c>
      <c r="CB55" s="31" t="n">
        <f aca="false">$B$11*(($A$1080)*$C55/$B$12*$B$7+(1-$A$1080)*$D55/$B$12*$C$7)</f>
        <v>0</v>
      </c>
      <c r="CC55" s="31" t="n">
        <f aca="false">$B$11*(($A$1081)*$C55/$B$12*$B$7+(1-$A$1081)*$D55/$B$12*$C$7)</f>
        <v>0</v>
      </c>
    </row>
    <row r="56" customFormat="false" ht="15" hidden="false" customHeight="false" outlineLevel="0" collapsed="false">
      <c r="A56" s="21" t="n">
        <v>32</v>
      </c>
      <c r="B56" s="27" t="n">
        <v>2.13008109826165</v>
      </c>
      <c r="C56" s="9" t="n">
        <f aca="false">SUM(AM56:AV56)</f>
        <v>0</v>
      </c>
      <c r="D56" s="9" t="n">
        <f aca="false">SUM(AW56:BF56)</f>
        <v>0</v>
      </c>
      <c r="E56" s="24" t="n">
        <f aca="false">(1-C56/$B$12)*$B$8-C56/$B$12*$B$7</f>
        <v>0.05</v>
      </c>
      <c r="F56" s="24" t="n">
        <f aca="false">(1-D56/$B$12)*$C$8-D56/$B$12*$C$7</f>
        <v>0.09</v>
      </c>
      <c r="G56" s="47" t="n">
        <f aca="false">$B$11*($B$10*C56/$B$12*$B$7+(1-$B$10)*D56/$B$12*$C$7)</f>
        <v>0</v>
      </c>
      <c r="H56" s="24" t="n">
        <f aca="false">$B$10*E56+(1-$B$10)*F56</f>
        <v>0.07</v>
      </c>
      <c r="I56" s="21"/>
      <c r="J56" s="21"/>
      <c r="K56" s="21"/>
      <c r="L56" s="21"/>
      <c r="M56" s="21"/>
      <c r="N56" s="21"/>
      <c r="O56" s="21"/>
      <c r="P56" s="21"/>
      <c r="Q56" s="21"/>
      <c r="R56" s="27" t="n">
        <v>-0.965125117834165</v>
      </c>
      <c r="S56" s="27" t="n">
        <v>-1.35946107853381</v>
      </c>
      <c r="T56" s="27" t="n">
        <v>1.61538619334386</v>
      </c>
      <c r="U56" s="27" t="n">
        <v>0.0992347850617484</v>
      </c>
      <c r="V56" s="27" t="n">
        <v>0.284989210527279</v>
      </c>
      <c r="W56" s="27" t="n">
        <v>0.433963532015587</v>
      </c>
      <c r="X56" s="27" t="n">
        <v>-1.55932756509614</v>
      </c>
      <c r="Y56" s="27" t="n">
        <v>-1.51336658974848</v>
      </c>
      <c r="Z56" s="27" t="n">
        <v>-0.602698788599091</v>
      </c>
      <c r="AA56" s="27" t="n">
        <v>1.1938809979668</v>
      </c>
      <c r="AB56" s="27" t="n">
        <v>-1.01758115063433</v>
      </c>
      <c r="AC56" s="27" t="n">
        <v>0.530988332191659</v>
      </c>
      <c r="AD56" s="27" t="n">
        <v>-0.708499088948886</v>
      </c>
      <c r="AE56" s="27" t="n">
        <v>-0.297170956021561</v>
      </c>
      <c r="AF56" s="27" t="n">
        <v>-0.684308293520244</v>
      </c>
      <c r="AG56" s="27" t="n">
        <v>-1.06077422031896</v>
      </c>
      <c r="AH56" s="27" t="n">
        <v>-0.19284446166335</v>
      </c>
      <c r="AI56" s="27" t="n">
        <v>0.716006413289768</v>
      </c>
      <c r="AJ56" s="27" t="n">
        <v>2.49760541305958</v>
      </c>
      <c r="AK56" s="27" t="n">
        <v>-1.18190526129772</v>
      </c>
      <c r="AL56" s="21"/>
      <c r="AM56" s="31" t="n">
        <f aca="false">IF(SQRT($B$9)*$B56+SQRT(1-$B$9)*R56&lt;_xlfn.NORM.S.INV($B$6),1,0)</f>
        <v>0</v>
      </c>
      <c r="AN56" s="31" t="n">
        <f aca="false">IF(SQRT($B$9)*$B56+SQRT(1-$B$9)*S56&lt;_xlfn.NORM.S.INV($B$6),1,0)</f>
        <v>0</v>
      </c>
      <c r="AO56" s="31" t="n">
        <f aca="false">IF(SQRT($B$9)*$B56+SQRT(1-$B$9)*T56&lt;_xlfn.NORM.S.INV($B$6),1,0)</f>
        <v>0</v>
      </c>
      <c r="AP56" s="31" t="n">
        <f aca="false">IF(SQRT($B$9)*$B56+SQRT(1-$B$9)*U56&lt;_xlfn.NORM.S.INV($B$6),1,0)</f>
        <v>0</v>
      </c>
      <c r="AQ56" s="31" t="n">
        <f aca="false">IF(SQRT($B$9)*$B56+SQRT(1-$B$9)*V56&lt;_xlfn.NORM.S.INV($B$6),1,0)</f>
        <v>0</v>
      </c>
      <c r="AR56" s="31" t="n">
        <f aca="false">IF(SQRT($B$9)*$B56+SQRT(1-$B$9)*W56&lt;_xlfn.NORM.S.INV($B$6),1,0)</f>
        <v>0</v>
      </c>
      <c r="AS56" s="31" t="n">
        <f aca="false">IF(SQRT($B$9)*$B56+SQRT(1-$B$9)*X56&lt;_xlfn.NORM.S.INV($B$6),1,0)</f>
        <v>0</v>
      </c>
      <c r="AT56" s="31" t="n">
        <f aca="false">IF(SQRT($B$9)*$B56+SQRT(1-$B$9)*Y56&lt;_xlfn.NORM.S.INV($B$6),1,0)</f>
        <v>0</v>
      </c>
      <c r="AU56" s="31" t="n">
        <f aca="false">IF(SQRT($B$9)*$B56+SQRT(1-$B$9)*Z56&lt;_xlfn.NORM.S.INV($B$6),1,0)</f>
        <v>0</v>
      </c>
      <c r="AV56" s="31" t="n">
        <f aca="false">IF(SQRT($B$9)*$B56+SQRT(1-$B$9)*AA56&lt;_xlfn.NORM.S.INV($B$6),1,0)</f>
        <v>0</v>
      </c>
      <c r="AW56" s="31" t="n">
        <f aca="false">IF(SQRT($C$9)*$B56+SQRT(1-$C$9)*AB56&lt;_xlfn.NORM.S.INV($C$6),1,0)</f>
        <v>0</v>
      </c>
      <c r="AX56" s="31" t="n">
        <f aca="false">IF(SQRT($C$9)*$B56+SQRT(1-$C$9)*AC56&lt;_xlfn.NORM.S.INV($C$6),1,0)</f>
        <v>0</v>
      </c>
      <c r="AY56" s="31" t="n">
        <f aca="false">IF(SQRT($C$9)*$B56+SQRT(1-$C$9)*AD56&lt;_xlfn.NORM.S.INV($C$6),1,0)</f>
        <v>0</v>
      </c>
      <c r="AZ56" s="31" t="n">
        <f aca="false">IF(SQRT($C$9)*$B56+SQRT(1-$C$9)*AE56&lt;_xlfn.NORM.S.INV($C$6),1,0)</f>
        <v>0</v>
      </c>
      <c r="BA56" s="31" t="n">
        <f aca="false">IF(SQRT($C$9)*$B56+SQRT(1-$C$9)*AF56&lt;_xlfn.NORM.S.INV($C$6),1,0)</f>
        <v>0</v>
      </c>
      <c r="BB56" s="31" t="n">
        <f aca="false">IF(SQRT($C$9)*$B56+SQRT(1-$C$9)*AG56&lt;_xlfn.NORM.S.INV($C$6),1,0)</f>
        <v>0</v>
      </c>
      <c r="BC56" s="31" t="n">
        <f aca="false">IF(SQRT($C$9)*$B56+SQRT(1-$C$9)*AH56&lt;_xlfn.NORM.S.INV($C$6),1,0)</f>
        <v>0</v>
      </c>
      <c r="BD56" s="31" t="n">
        <f aca="false">IF(SQRT($C$9)*$B56+SQRT(1-$C$9)*AI56&lt;_xlfn.NORM.S.INV($C$6),1,0)</f>
        <v>0</v>
      </c>
      <c r="BE56" s="31" t="n">
        <f aca="false">IF(SQRT($C$9)*$B56+SQRT(1-$C$9)*AJ56&lt;_xlfn.NORM.S.INV($C$6),1,0)</f>
        <v>0</v>
      </c>
      <c r="BF56" s="31" t="n">
        <f aca="false">IF(SQRT($C$9)*$B56+SQRT(1-$C$9)*AK56&lt;_xlfn.NORM.S.INV($C$6),1,0)</f>
        <v>0</v>
      </c>
      <c r="BG56" s="21"/>
      <c r="BH56" s="21"/>
      <c r="BI56" s="31" t="n">
        <f aca="false">$B$11*(($A$1061)*$C56/$B$12*$B$7+(1-$A$1061)*$D56/$B$12*$C$7)</f>
        <v>0</v>
      </c>
      <c r="BJ56" s="31" t="n">
        <f aca="false">$B$11*(($A$1062)*$C56/$B$12*$B$7+(1-$A$1062)*$D56/$B$12*$C$7)</f>
        <v>0</v>
      </c>
      <c r="BK56" s="31" t="n">
        <f aca="false">$B$11*(($A$1063)*$C56/$B$12*$B$7+(1-$A$1063)*$D56/$B$12*$C$7)</f>
        <v>0</v>
      </c>
      <c r="BL56" s="31" t="n">
        <f aca="false">$B$11*(($A$1064)*$C56/$B$12*$B$7+(1-$A$1064)*$D56/$B$12*$C$7)</f>
        <v>0</v>
      </c>
      <c r="BM56" s="31" t="n">
        <f aca="false">$B$11*(($A$1065)*$C56/$B$12*$B$7+(1-$A$1065)*$D56/$B$12*$C$7)</f>
        <v>0</v>
      </c>
      <c r="BN56" s="31" t="n">
        <f aca="false">$B$11*(($A$1066)*$C56/$B$12*$B$7+(1-$A$1066)*$D56/$B$12*$C$7)</f>
        <v>0</v>
      </c>
      <c r="BO56" s="31" t="n">
        <f aca="false">$B$11*(($A$1067)*$C56/$B$12*$B$7+(1-$A$1067)*$D56/$B$12*$C$7)</f>
        <v>0</v>
      </c>
      <c r="BP56" s="31" t="n">
        <f aca="false">$B$11*(($A$1068)*$C56/$B$12*$B$7+(1-$A$1068)*$D56/$B$12*$C$7)</f>
        <v>0</v>
      </c>
      <c r="BQ56" s="31" t="n">
        <f aca="false">$B$11*(($A$1069)*$C56/$B$12*$B$7+(1-$A$1069)*$D56/$B$12*$C$7)</f>
        <v>0</v>
      </c>
      <c r="BR56" s="31" t="n">
        <f aca="false">$B$11*(($A$1070)*$C56/$B$12*$B$7+(1-$A$1070)*$D56/$B$12*$C$7)</f>
        <v>0</v>
      </c>
      <c r="BS56" s="31" t="n">
        <f aca="false">$B$11*(($A$1071)*$C56/$B$12*$B$7+(1-$A$1071)*$D56/$B$12*$C$7)</f>
        <v>0</v>
      </c>
      <c r="BT56" s="31" t="n">
        <f aca="false">$B$11*(($A$1072)*$C56/$B$12*$B$7+(1-$A$1072)*$D56/$B$12*$C$7)</f>
        <v>0</v>
      </c>
      <c r="BU56" s="31" t="n">
        <f aca="false">$B$11*(($A$1073)*$C56/$B$12*$B$7+(1-$A$1073)*$D56/$B$12*$C$7)</f>
        <v>0</v>
      </c>
      <c r="BV56" s="31" t="n">
        <f aca="false">$B$11*(($A$1074)*$C56/$B$12*$B$7+(1-$A$1074)*$D56/$B$12*$C$7)</f>
        <v>0</v>
      </c>
      <c r="BW56" s="31" t="n">
        <f aca="false">$B$11*(($A$1075)*$C56/$B$12*$B$7+(1-$A$1075)*$D56/$B$12*$C$7)</f>
        <v>0</v>
      </c>
      <c r="BX56" s="31" t="n">
        <f aca="false">$B$11*(($A$1076)*$C56/$B$12*$B$7+(1-$A$1076)*$D56/$B$12*$C$7)</f>
        <v>0</v>
      </c>
      <c r="BY56" s="31" t="n">
        <f aca="false">$B$11*(($A$1077)*$C56/$B$12*$B$7+(1-$A$1077)*$D56/$B$12*$C$7)</f>
        <v>0</v>
      </c>
      <c r="BZ56" s="31" t="n">
        <f aca="false">$B$11*(($A$1078)*$C56/$B$12*$B$7+(1-$A$1078)*$D56/$B$12*$C$7)</f>
        <v>0</v>
      </c>
      <c r="CA56" s="31" t="n">
        <f aca="false">$B$11*(($A$1079)*$C56/$B$12*$B$7+(1-$A$1079)*$D56/$B$12*$C$7)</f>
        <v>0</v>
      </c>
      <c r="CB56" s="31" t="n">
        <f aca="false">$B$11*(($A$1080)*$C56/$B$12*$B$7+(1-$A$1080)*$D56/$B$12*$C$7)</f>
        <v>0</v>
      </c>
      <c r="CC56" s="31" t="n">
        <f aca="false">$B$11*(($A$1081)*$C56/$B$12*$B$7+(1-$A$1081)*$D56/$B$12*$C$7)</f>
        <v>0</v>
      </c>
    </row>
    <row r="57" customFormat="false" ht="15" hidden="false" customHeight="false" outlineLevel="0" collapsed="false">
      <c r="A57" s="21" t="n">
        <v>33</v>
      </c>
      <c r="B57" s="27" t="n">
        <v>-0.694772701747223</v>
      </c>
      <c r="C57" s="9" t="n">
        <f aca="false">SUM(AM57:AV57)</f>
        <v>0</v>
      </c>
      <c r="D57" s="9" t="n">
        <f aca="false">SUM(AW57:BF57)</f>
        <v>0</v>
      </c>
      <c r="E57" s="24" t="n">
        <f aca="false">(1-C57/$B$12)*$B$8-C57/$B$12*$B$7</f>
        <v>0.05</v>
      </c>
      <c r="F57" s="24" t="n">
        <f aca="false">(1-D57/$B$12)*$C$8-D57/$B$12*$C$7</f>
        <v>0.09</v>
      </c>
      <c r="G57" s="47" t="n">
        <f aca="false">$B$11*($B$10*C57/$B$12*$B$7+(1-$B$10)*D57/$B$12*$C$7)</f>
        <v>0</v>
      </c>
      <c r="H57" s="24" t="n">
        <f aca="false">$B$10*E57+(1-$B$10)*F57</f>
        <v>0.07</v>
      </c>
      <c r="I57" s="21"/>
      <c r="J57" s="21"/>
      <c r="K57" s="21"/>
      <c r="L57" s="21"/>
      <c r="M57" s="21"/>
      <c r="N57" s="21"/>
      <c r="O57" s="21"/>
      <c r="P57" s="21"/>
      <c r="Q57" s="21"/>
      <c r="R57" s="27" t="n">
        <v>-1.51887712930695</v>
      </c>
      <c r="S57" s="27" t="n">
        <v>2.32359939911543</v>
      </c>
      <c r="T57" s="27" t="n">
        <v>3.05784678523928</v>
      </c>
      <c r="U57" s="27" t="n">
        <v>-0.889891649639501</v>
      </c>
      <c r="V57" s="27" t="n">
        <v>-0.680903386642516</v>
      </c>
      <c r="W57" s="27" t="n">
        <v>-0.0463245208092294</v>
      </c>
      <c r="X57" s="27" t="n">
        <v>-0.485019927218694</v>
      </c>
      <c r="Y57" s="27" t="n">
        <v>-0.222310608706252</v>
      </c>
      <c r="Z57" s="27" t="n">
        <v>0.489063249918763</v>
      </c>
      <c r="AA57" s="27" t="n">
        <v>0.161729570116217</v>
      </c>
      <c r="AB57" s="27" t="n">
        <v>-0.855909147908345</v>
      </c>
      <c r="AC57" s="27" t="n">
        <v>0.292464059924303</v>
      </c>
      <c r="AD57" s="27" t="n">
        <v>0.216201633112729</v>
      </c>
      <c r="AE57" s="27" t="n">
        <v>1.30041733917019</v>
      </c>
      <c r="AF57" s="27" t="n">
        <v>0.708198414380165</v>
      </c>
      <c r="AG57" s="27" t="n">
        <v>0.525908330498132</v>
      </c>
      <c r="AH57" s="27" t="n">
        <v>-0.787214551519494</v>
      </c>
      <c r="AI57" s="27" t="n">
        <v>-0.78334420042412</v>
      </c>
      <c r="AJ57" s="27" t="n">
        <v>0.983088057594691</v>
      </c>
      <c r="AK57" s="27" t="n">
        <v>0.355885431387314</v>
      </c>
      <c r="AL57" s="21"/>
      <c r="AM57" s="31" t="n">
        <f aca="false">IF(SQRT($B$9)*$B57+SQRT(1-$B$9)*R57&lt;_xlfn.NORM.S.INV($B$6),1,0)</f>
        <v>0</v>
      </c>
      <c r="AN57" s="31" t="n">
        <f aca="false">IF(SQRT($B$9)*$B57+SQRT(1-$B$9)*S57&lt;_xlfn.NORM.S.INV($B$6),1,0)</f>
        <v>0</v>
      </c>
      <c r="AO57" s="31" t="n">
        <f aca="false">IF(SQRT($B$9)*$B57+SQRT(1-$B$9)*T57&lt;_xlfn.NORM.S.INV($B$6),1,0)</f>
        <v>0</v>
      </c>
      <c r="AP57" s="31" t="n">
        <f aca="false">IF(SQRT($B$9)*$B57+SQRT(1-$B$9)*U57&lt;_xlfn.NORM.S.INV($B$6),1,0)</f>
        <v>0</v>
      </c>
      <c r="AQ57" s="31" t="n">
        <f aca="false">IF(SQRT($B$9)*$B57+SQRT(1-$B$9)*V57&lt;_xlfn.NORM.S.INV($B$6),1,0)</f>
        <v>0</v>
      </c>
      <c r="AR57" s="31" t="n">
        <f aca="false">IF(SQRT($B$9)*$B57+SQRT(1-$B$9)*W57&lt;_xlfn.NORM.S.INV($B$6),1,0)</f>
        <v>0</v>
      </c>
      <c r="AS57" s="31" t="n">
        <f aca="false">IF(SQRT($B$9)*$B57+SQRT(1-$B$9)*X57&lt;_xlfn.NORM.S.INV($B$6),1,0)</f>
        <v>0</v>
      </c>
      <c r="AT57" s="31" t="n">
        <f aca="false">IF(SQRT($B$9)*$B57+SQRT(1-$B$9)*Y57&lt;_xlfn.NORM.S.INV($B$6),1,0)</f>
        <v>0</v>
      </c>
      <c r="AU57" s="31" t="n">
        <f aca="false">IF(SQRT($B$9)*$B57+SQRT(1-$B$9)*Z57&lt;_xlfn.NORM.S.INV($B$6),1,0)</f>
        <v>0</v>
      </c>
      <c r="AV57" s="31" t="n">
        <f aca="false">IF(SQRT($B$9)*$B57+SQRT(1-$B$9)*AA57&lt;_xlfn.NORM.S.INV($B$6),1,0)</f>
        <v>0</v>
      </c>
      <c r="AW57" s="31" t="n">
        <f aca="false">IF(SQRT($C$9)*$B57+SQRT(1-$C$9)*AB57&lt;_xlfn.NORM.S.INV($C$6),1,0)</f>
        <v>0</v>
      </c>
      <c r="AX57" s="31" t="n">
        <f aca="false">IF(SQRT($C$9)*$B57+SQRT(1-$C$9)*AC57&lt;_xlfn.NORM.S.INV($C$6),1,0)</f>
        <v>0</v>
      </c>
      <c r="AY57" s="31" t="n">
        <f aca="false">IF(SQRT($C$9)*$B57+SQRT(1-$C$9)*AD57&lt;_xlfn.NORM.S.INV($C$6),1,0)</f>
        <v>0</v>
      </c>
      <c r="AZ57" s="31" t="n">
        <f aca="false">IF(SQRT($C$9)*$B57+SQRT(1-$C$9)*AE57&lt;_xlfn.NORM.S.INV($C$6),1,0)</f>
        <v>0</v>
      </c>
      <c r="BA57" s="31" t="n">
        <f aca="false">IF(SQRT($C$9)*$B57+SQRT(1-$C$9)*AF57&lt;_xlfn.NORM.S.INV($C$6),1,0)</f>
        <v>0</v>
      </c>
      <c r="BB57" s="31" t="n">
        <f aca="false">IF(SQRT($C$9)*$B57+SQRT(1-$C$9)*AG57&lt;_xlfn.NORM.S.INV($C$6),1,0)</f>
        <v>0</v>
      </c>
      <c r="BC57" s="31" t="n">
        <f aca="false">IF(SQRT($C$9)*$B57+SQRT(1-$C$9)*AH57&lt;_xlfn.NORM.S.INV($C$6),1,0)</f>
        <v>0</v>
      </c>
      <c r="BD57" s="31" t="n">
        <f aca="false">IF(SQRT($C$9)*$B57+SQRT(1-$C$9)*AI57&lt;_xlfn.NORM.S.INV($C$6),1,0)</f>
        <v>0</v>
      </c>
      <c r="BE57" s="31" t="n">
        <f aca="false">IF(SQRT($C$9)*$B57+SQRT(1-$C$9)*AJ57&lt;_xlfn.NORM.S.INV($C$6),1,0)</f>
        <v>0</v>
      </c>
      <c r="BF57" s="31" t="n">
        <f aca="false">IF(SQRT($C$9)*$B57+SQRT(1-$C$9)*AK57&lt;_xlfn.NORM.S.INV($C$6),1,0)</f>
        <v>0</v>
      </c>
      <c r="BG57" s="21"/>
      <c r="BH57" s="21"/>
      <c r="BI57" s="31" t="n">
        <f aca="false">$B$11*(($A$1061)*$C57/$B$12*$B$7+(1-$A$1061)*$D57/$B$12*$C$7)</f>
        <v>0</v>
      </c>
      <c r="BJ57" s="31" t="n">
        <f aca="false">$B$11*(($A$1062)*$C57/$B$12*$B$7+(1-$A$1062)*$D57/$B$12*$C$7)</f>
        <v>0</v>
      </c>
      <c r="BK57" s="31" t="n">
        <f aca="false">$B$11*(($A$1063)*$C57/$B$12*$B$7+(1-$A$1063)*$D57/$B$12*$C$7)</f>
        <v>0</v>
      </c>
      <c r="BL57" s="31" t="n">
        <f aca="false">$B$11*(($A$1064)*$C57/$B$12*$B$7+(1-$A$1064)*$D57/$B$12*$C$7)</f>
        <v>0</v>
      </c>
      <c r="BM57" s="31" t="n">
        <f aca="false">$B$11*(($A$1065)*$C57/$B$12*$B$7+(1-$A$1065)*$D57/$B$12*$C$7)</f>
        <v>0</v>
      </c>
      <c r="BN57" s="31" t="n">
        <f aca="false">$B$11*(($A$1066)*$C57/$B$12*$B$7+(1-$A$1066)*$D57/$B$12*$C$7)</f>
        <v>0</v>
      </c>
      <c r="BO57" s="31" t="n">
        <f aca="false">$B$11*(($A$1067)*$C57/$B$12*$B$7+(1-$A$1067)*$D57/$B$12*$C$7)</f>
        <v>0</v>
      </c>
      <c r="BP57" s="31" t="n">
        <f aca="false">$B$11*(($A$1068)*$C57/$B$12*$B$7+(1-$A$1068)*$D57/$B$12*$C$7)</f>
        <v>0</v>
      </c>
      <c r="BQ57" s="31" t="n">
        <f aca="false">$B$11*(($A$1069)*$C57/$B$12*$B$7+(1-$A$1069)*$D57/$B$12*$C$7)</f>
        <v>0</v>
      </c>
      <c r="BR57" s="31" t="n">
        <f aca="false">$B$11*(($A$1070)*$C57/$B$12*$B$7+(1-$A$1070)*$D57/$B$12*$C$7)</f>
        <v>0</v>
      </c>
      <c r="BS57" s="31" t="n">
        <f aca="false">$B$11*(($A$1071)*$C57/$B$12*$B$7+(1-$A$1071)*$D57/$B$12*$C$7)</f>
        <v>0</v>
      </c>
      <c r="BT57" s="31" t="n">
        <f aca="false">$B$11*(($A$1072)*$C57/$B$12*$B$7+(1-$A$1072)*$D57/$B$12*$C$7)</f>
        <v>0</v>
      </c>
      <c r="BU57" s="31" t="n">
        <f aca="false">$B$11*(($A$1073)*$C57/$B$12*$B$7+(1-$A$1073)*$D57/$B$12*$C$7)</f>
        <v>0</v>
      </c>
      <c r="BV57" s="31" t="n">
        <f aca="false">$B$11*(($A$1074)*$C57/$B$12*$B$7+(1-$A$1074)*$D57/$B$12*$C$7)</f>
        <v>0</v>
      </c>
      <c r="BW57" s="31" t="n">
        <f aca="false">$B$11*(($A$1075)*$C57/$B$12*$B$7+(1-$A$1075)*$D57/$B$12*$C$7)</f>
        <v>0</v>
      </c>
      <c r="BX57" s="31" t="n">
        <f aca="false">$B$11*(($A$1076)*$C57/$B$12*$B$7+(1-$A$1076)*$D57/$B$12*$C$7)</f>
        <v>0</v>
      </c>
      <c r="BY57" s="31" t="n">
        <f aca="false">$B$11*(($A$1077)*$C57/$B$12*$B$7+(1-$A$1077)*$D57/$B$12*$C$7)</f>
        <v>0</v>
      </c>
      <c r="BZ57" s="31" t="n">
        <f aca="false">$B$11*(($A$1078)*$C57/$B$12*$B$7+(1-$A$1078)*$D57/$B$12*$C$7)</f>
        <v>0</v>
      </c>
      <c r="CA57" s="31" t="n">
        <f aca="false">$B$11*(($A$1079)*$C57/$B$12*$B$7+(1-$A$1079)*$D57/$B$12*$C$7)</f>
        <v>0</v>
      </c>
      <c r="CB57" s="31" t="n">
        <f aca="false">$B$11*(($A$1080)*$C57/$B$12*$B$7+(1-$A$1080)*$D57/$B$12*$C$7)</f>
        <v>0</v>
      </c>
      <c r="CC57" s="31" t="n">
        <f aca="false">$B$11*(($A$1081)*$C57/$B$12*$B$7+(1-$A$1081)*$D57/$B$12*$C$7)</f>
        <v>0</v>
      </c>
    </row>
    <row r="58" customFormat="false" ht="15" hidden="false" customHeight="false" outlineLevel="0" collapsed="false">
      <c r="A58" s="21" t="n">
        <v>34</v>
      </c>
      <c r="B58" s="27" t="n">
        <v>-0.0436296515174081</v>
      </c>
      <c r="C58" s="9" t="n">
        <f aca="false">SUM(AM58:AV58)</f>
        <v>0</v>
      </c>
      <c r="D58" s="9" t="n">
        <f aca="false">SUM(AW58:BF58)</f>
        <v>0</v>
      </c>
      <c r="E58" s="24" t="n">
        <f aca="false">(1-C58/$B$12)*$B$8-C58/$B$12*$B$7</f>
        <v>0.05</v>
      </c>
      <c r="F58" s="24" t="n">
        <f aca="false">(1-D58/$B$12)*$C$8-D58/$B$12*$C$7</f>
        <v>0.09</v>
      </c>
      <c r="G58" s="47" t="n">
        <f aca="false">$B$11*($B$10*C58/$B$12*$B$7+(1-$B$10)*D58/$B$12*$C$7)</f>
        <v>0</v>
      </c>
      <c r="H58" s="24" t="n">
        <f aca="false">$B$10*E58+(1-$B$10)*F58</f>
        <v>0.07</v>
      </c>
      <c r="I58" s="21"/>
      <c r="J58" s="21"/>
      <c r="K58" s="21"/>
      <c r="L58" s="21"/>
      <c r="M58" s="21"/>
      <c r="N58" s="21"/>
      <c r="O58" s="21"/>
      <c r="P58" s="21"/>
      <c r="Q58" s="21"/>
      <c r="R58" s="27" t="n">
        <v>0.00345318717975438</v>
      </c>
      <c r="S58" s="27" t="n">
        <v>1.14025816311409</v>
      </c>
      <c r="T58" s="27" t="n">
        <v>1.05467932269563</v>
      </c>
      <c r="U58" s="27" t="n">
        <v>-1.3700971779086</v>
      </c>
      <c r="V58" s="27" t="n">
        <v>1.01661471348976</v>
      </c>
      <c r="W58" s="27" t="n">
        <v>-0.636889684799175</v>
      </c>
      <c r="X58" s="27" t="n">
        <v>0.597510341516058</v>
      </c>
      <c r="Y58" s="27" t="n">
        <v>0.592412518518894</v>
      </c>
      <c r="Z58" s="27" t="n">
        <v>1.87888615992301</v>
      </c>
      <c r="AA58" s="27" t="n">
        <v>-1.16483497068389</v>
      </c>
      <c r="AB58" s="27" t="n">
        <v>1.37687674605682</v>
      </c>
      <c r="AC58" s="27" t="n">
        <v>0.585329372032831</v>
      </c>
      <c r="AD58" s="27" t="n">
        <v>-0.0990669404714195</v>
      </c>
      <c r="AE58" s="27" t="n">
        <v>0.0331827441676211</v>
      </c>
      <c r="AF58" s="27" t="n">
        <v>0.907390002277228</v>
      </c>
      <c r="AG58" s="27" t="n">
        <v>-0.125704995071891</v>
      </c>
      <c r="AH58" s="27" t="n">
        <v>0.68392286128337</v>
      </c>
      <c r="AI58" s="27" t="n">
        <v>-0.677884823656306</v>
      </c>
      <c r="AJ58" s="27" t="n">
        <v>1.40460947861978</v>
      </c>
      <c r="AK58" s="27" t="n">
        <v>-0.73358375581905</v>
      </c>
      <c r="AL58" s="21"/>
      <c r="AM58" s="31" t="n">
        <f aca="false">IF(SQRT($B$9)*$B58+SQRT(1-$B$9)*R58&lt;_xlfn.NORM.S.INV($B$6),1,0)</f>
        <v>0</v>
      </c>
      <c r="AN58" s="31" t="n">
        <f aca="false">IF(SQRT($B$9)*$B58+SQRT(1-$B$9)*S58&lt;_xlfn.NORM.S.INV($B$6),1,0)</f>
        <v>0</v>
      </c>
      <c r="AO58" s="31" t="n">
        <f aca="false">IF(SQRT($B$9)*$B58+SQRT(1-$B$9)*T58&lt;_xlfn.NORM.S.INV($B$6),1,0)</f>
        <v>0</v>
      </c>
      <c r="AP58" s="31" t="n">
        <f aca="false">IF(SQRT($B$9)*$B58+SQRT(1-$B$9)*U58&lt;_xlfn.NORM.S.INV($B$6),1,0)</f>
        <v>0</v>
      </c>
      <c r="AQ58" s="31" t="n">
        <f aca="false">IF(SQRT($B$9)*$B58+SQRT(1-$B$9)*V58&lt;_xlfn.NORM.S.INV($B$6),1,0)</f>
        <v>0</v>
      </c>
      <c r="AR58" s="31" t="n">
        <f aca="false">IF(SQRT($B$9)*$B58+SQRT(1-$B$9)*W58&lt;_xlfn.NORM.S.INV($B$6),1,0)</f>
        <v>0</v>
      </c>
      <c r="AS58" s="31" t="n">
        <f aca="false">IF(SQRT($B$9)*$B58+SQRT(1-$B$9)*X58&lt;_xlfn.NORM.S.INV($B$6),1,0)</f>
        <v>0</v>
      </c>
      <c r="AT58" s="31" t="n">
        <f aca="false">IF(SQRT($B$9)*$B58+SQRT(1-$B$9)*Y58&lt;_xlfn.NORM.S.INV($B$6),1,0)</f>
        <v>0</v>
      </c>
      <c r="AU58" s="31" t="n">
        <f aca="false">IF(SQRT($B$9)*$B58+SQRT(1-$B$9)*Z58&lt;_xlfn.NORM.S.INV($B$6),1,0)</f>
        <v>0</v>
      </c>
      <c r="AV58" s="31" t="n">
        <f aca="false">IF(SQRT($B$9)*$B58+SQRT(1-$B$9)*AA58&lt;_xlfn.NORM.S.INV($B$6),1,0)</f>
        <v>0</v>
      </c>
      <c r="AW58" s="31" t="n">
        <f aca="false">IF(SQRT($C$9)*$B58+SQRT(1-$C$9)*AB58&lt;_xlfn.NORM.S.INV($C$6),1,0)</f>
        <v>0</v>
      </c>
      <c r="AX58" s="31" t="n">
        <f aca="false">IF(SQRT($C$9)*$B58+SQRT(1-$C$9)*AC58&lt;_xlfn.NORM.S.INV($C$6),1,0)</f>
        <v>0</v>
      </c>
      <c r="AY58" s="31" t="n">
        <f aca="false">IF(SQRT($C$9)*$B58+SQRT(1-$C$9)*AD58&lt;_xlfn.NORM.S.INV($C$6),1,0)</f>
        <v>0</v>
      </c>
      <c r="AZ58" s="31" t="n">
        <f aca="false">IF(SQRT($C$9)*$B58+SQRT(1-$C$9)*AE58&lt;_xlfn.NORM.S.INV($C$6),1,0)</f>
        <v>0</v>
      </c>
      <c r="BA58" s="31" t="n">
        <f aca="false">IF(SQRT($C$9)*$B58+SQRT(1-$C$9)*AF58&lt;_xlfn.NORM.S.INV($C$6),1,0)</f>
        <v>0</v>
      </c>
      <c r="BB58" s="31" t="n">
        <f aca="false">IF(SQRT($C$9)*$B58+SQRT(1-$C$9)*AG58&lt;_xlfn.NORM.S.INV($C$6),1,0)</f>
        <v>0</v>
      </c>
      <c r="BC58" s="31" t="n">
        <f aca="false">IF(SQRT($C$9)*$B58+SQRT(1-$C$9)*AH58&lt;_xlfn.NORM.S.INV($C$6),1,0)</f>
        <v>0</v>
      </c>
      <c r="BD58" s="31" t="n">
        <f aca="false">IF(SQRT($C$9)*$B58+SQRT(1-$C$9)*AI58&lt;_xlfn.NORM.S.INV($C$6),1,0)</f>
        <v>0</v>
      </c>
      <c r="BE58" s="31" t="n">
        <f aca="false">IF(SQRT($C$9)*$B58+SQRT(1-$C$9)*AJ58&lt;_xlfn.NORM.S.INV($C$6),1,0)</f>
        <v>0</v>
      </c>
      <c r="BF58" s="31" t="n">
        <f aca="false">IF(SQRT($C$9)*$B58+SQRT(1-$C$9)*AK58&lt;_xlfn.NORM.S.INV($C$6),1,0)</f>
        <v>0</v>
      </c>
      <c r="BG58" s="21"/>
      <c r="BH58" s="21"/>
      <c r="BI58" s="31" t="n">
        <f aca="false">$B$11*(($A$1061)*$C58/$B$12*$B$7+(1-$A$1061)*$D58/$B$12*$C$7)</f>
        <v>0</v>
      </c>
      <c r="BJ58" s="31" t="n">
        <f aca="false">$B$11*(($A$1062)*$C58/$B$12*$B$7+(1-$A$1062)*$D58/$B$12*$C$7)</f>
        <v>0</v>
      </c>
      <c r="BK58" s="31" t="n">
        <f aca="false">$B$11*(($A$1063)*$C58/$B$12*$B$7+(1-$A$1063)*$D58/$B$12*$C$7)</f>
        <v>0</v>
      </c>
      <c r="BL58" s="31" t="n">
        <f aca="false">$B$11*(($A$1064)*$C58/$B$12*$B$7+(1-$A$1064)*$D58/$B$12*$C$7)</f>
        <v>0</v>
      </c>
      <c r="BM58" s="31" t="n">
        <f aca="false">$B$11*(($A$1065)*$C58/$B$12*$B$7+(1-$A$1065)*$D58/$B$12*$C$7)</f>
        <v>0</v>
      </c>
      <c r="BN58" s="31" t="n">
        <f aca="false">$B$11*(($A$1066)*$C58/$B$12*$B$7+(1-$A$1066)*$D58/$B$12*$C$7)</f>
        <v>0</v>
      </c>
      <c r="BO58" s="31" t="n">
        <f aca="false">$B$11*(($A$1067)*$C58/$B$12*$B$7+(1-$A$1067)*$D58/$B$12*$C$7)</f>
        <v>0</v>
      </c>
      <c r="BP58" s="31" t="n">
        <f aca="false">$B$11*(($A$1068)*$C58/$B$12*$B$7+(1-$A$1068)*$D58/$B$12*$C$7)</f>
        <v>0</v>
      </c>
      <c r="BQ58" s="31" t="n">
        <f aca="false">$B$11*(($A$1069)*$C58/$B$12*$B$7+(1-$A$1069)*$D58/$B$12*$C$7)</f>
        <v>0</v>
      </c>
      <c r="BR58" s="31" t="n">
        <f aca="false">$B$11*(($A$1070)*$C58/$B$12*$B$7+(1-$A$1070)*$D58/$B$12*$C$7)</f>
        <v>0</v>
      </c>
      <c r="BS58" s="31" t="n">
        <f aca="false">$B$11*(($A$1071)*$C58/$B$12*$B$7+(1-$A$1071)*$D58/$B$12*$C$7)</f>
        <v>0</v>
      </c>
      <c r="BT58" s="31" t="n">
        <f aca="false">$B$11*(($A$1072)*$C58/$B$12*$B$7+(1-$A$1072)*$D58/$B$12*$C$7)</f>
        <v>0</v>
      </c>
      <c r="BU58" s="31" t="n">
        <f aca="false">$B$11*(($A$1073)*$C58/$B$12*$B$7+(1-$A$1073)*$D58/$B$12*$C$7)</f>
        <v>0</v>
      </c>
      <c r="BV58" s="31" t="n">
        <f aca="false">$B$11*(($A$1074)*$C58/$B$12*$B$7+(1-$A$1074)*$D58/$B$12*$C$7)</f>
        <v>0</v>
      </c>
      <c r="BW58" s="31" t="n">
        <f aca="false">$B$11*(($A$1075)*$C58/$B$12*$B$7+(1-$A$1075)*$D58/$B$12*$C$7)</f>
        <v>0</v>
      </c>
      <c r="BX58" s="31" t="n">
        <f aca="false">$B$11*(($A$1076)*$C58/$B$12*$B$7+(1-$A$1076)*$D58/$B$12*$C$7)</f>
        <v>0</v>
      </c>
      <c r="BY58" s="31" t="n">
        <f aca="false">$B$11*(($A$1077)*$C58/$B$12*$B$7+(1-$A$1077)*$D58/$B$12*$C$7)</f>
        <v>0</v>
      </c>
      <c r="BZ58" s="31" t="n">
        <f aca="false">$B$11*(($A$1078)*$C58/$B$12*$B$7+(1-$A$1078)*$D58/$B$12*$C$7)</f>
        <v>0</v>
      </c>
      <c r="CA58" s="31" t="n">
        <f aca="false">$B$11*(($A$1079)*$C58/$B$12*$B$7+(1-$A$1079)*$D58/$B$12*$C$7)</f>
        <v>0</v>
      </c>
      <c r="CB58" s="31" t="n">
        <f aca="false">$B$11*(($A$1080)*$C58/$B$12*$B$7+(1-$A$1080)*$D58/$B$12*$C$7)</f>
        <v>0</v>
      </c>
      <c r="CC58" s="31" t="n">
        <f aca="false">$B$11*(($A$1081)*$C58/$B$12*$B$7+(1-$A$1081)*$D58/$B$12*$C$7)</f>
        <v>0</v>
      </c>
    </row>
    <row r="59" customFormat="false" ht="15" hidden="false" customHeight="false" outlineLevel="0" collapsed="false">
      <c r="A59" s="21" t="n">
        <v>35</v>
      </c>
      <c r="B59" s="27" t="n">
        <v>0.712577319682387</v>
      </c>
      <c r="C59" s="9" t="n">
        <f aca="false">SUM(AM59:AV59)</f>
        <v>0</v>
      </c>
      <c r="D59" s="9" t="n">
        <f aca="false">SUM(AW59:BF59)</f>
        <v>0</v>
      </c>
      <c r="E59" s="24" t="n">
        <f aca="false">(1-C59/$B$12)*$B$8-C59/$B$12*$B$7</f>
        <v>0.05</v>
      </c>
      <c r="F59" s="24" t="n">
        <f aca="false">(1-D59/$B$12)*$C$8-D59/$B$12*$C$7</f>
        <v>0.09</v>
      </c>
      <c r="G59" s="47" t="n">
        <f aca="false">$B$11*($B$10*C59/$B$12*$B$7+(1-$B$10)*D59/$B$12*$C$7)</f>
        <v>0</v>
      </c>
      <c r="H59" s="24" t="n">
        <f aca="false">$B$10*E59+(1-$B$10)*F59</f>
        <v>0.07</v>
      </c>
      <c r="I59" s="21"/>
      <c r="J59" s="21"/>
      <c r="K59" s="21"/>
      <c r="L59" s="21"/>
      <c r="M59" s="21"/>
      <c r="N59" s="21"/>
      <c r="O59" s="21"/>
      <c r="P59" s="21"/>
      <c r="Q59" s="21"/>
      <c r="R59" s="27" t="n">
        <v>-1.19955403305132</v>
      </c>
      <c r="S59" s="27" t="n">
        <v>-1.59335492439717</v>
      </c>
      <c r="T59" s="27" t="n">
        <v>0.247675572014481</v>
      </c>
      <c r="U59" s="27" t="n">
        <v>-1.70747127528486</v>
      </c>
      <c r="V59" s="27" t="n">
        <v>-0.149611568440607</v>
      </c>
      <c r="W59" s="27" t="n">
        <v>-0.523969892157574</v>
      </c>
      <c r="X59" s="27" t="n">
        <v>-1.74334181356185</v>
      </c>
      <c r="Y59" s="27" t="n">
        <v>0.749007777771791</v>
      </c>
      <c r="Z59" s="27" t="n">
        <v>1.11952445646216</v>
      </c>
      <c r="AA59" s="27" t="n">
        <v>-0.174800621541652</v>
      </c>
      <c r="AB59" s="27" t="n">
        <v>-0.785725157726123</v>
      </c>
      <c r="AC59" s="27" t="n">
        <v>0.819480200663824</v>
      </c>
      <c r="AD59" s="27" t="n">
        <v>-0.206044691187504</v>
      </c>
      <c r="AE59" s="27" t="n">
        <v>0.192272918243467</v>
      </c>
      <c r="AF59" s="27" t="n">
        <v>0.00335484857047953</v>
      </c>
      <c r="AG59" s="27" t="n">
        <v>0.317351457985209</v>
      </c>
      <c r="AH59" s="27" t="n">
        <v>0.158711704839574</v>
      </c>
      <c r="AI59" s="27" t="n">
        <v>-0.288154272833006</v>
      </c>
      <c r="AJ59" s="27" t="n">
        <v>0.820166649965481</v>
      </c>
      <c r="AK59" s="27" t="n">
        <v>-0.578542861068544</v>
      </c>
      <c r="AL59" s="21"/>
      <c r="AM59" s="31" t="n">
        <f aca="false">IF(SQRT($B$9)*$B59+SQRT(1-$B$9)*R59&lt;_xlfn.NORM.S.INV($B$6),1,0)</f>
        <v>0</v>
      </c>
      <c r="AN59" s="31" t="n">
        <f aca="false">IF(SQRT($B$9)*$B59+SQRT(1-$B$9)*S59&lt;_xlfn.NORM.S.INV($B$6),1,0)</f>
        <v>0</v>
      </c>
      <c r="AO59" s="31" t="n">
        <f aca="false">IF(SQRT($B$9)*$B59+SQRT(1-$B$9)*T59&lt;_xlfn.NORM.S.INV($B$6),1,0)</f>
        <v>0</v>
      </c>
      <c r="AP59" s="31" t="n">
        <f aca="false">IF(SQRT($B$9)*$B59+SQRT(1-$B$9)*U59&lt;_xlfn.NORM.S.INV($B$6),1,0)</f>
        <v>0</v>
      </c>
      <c r="AQ59" s="31" t="n">
        <f aca="false">IF(SQRT($B$9)*$B59+SQRT(1-$B$9)*V59&lt;_xlfn.NORM.S.INV($B$6),1,0)</f>
        <v>0</v>
      </c>
      <c r="AR59" s="31" t="n">
        <f aca="false">IF(SQRT($B$9)*$B59+SQRT(1-$B$9)*W59&lt;_xlfn.NORM.S.INV($B$6),1,0)</f>
        <v>0</v>
      </c>
      <c r="AS59" s="31" t="n">
        <f aca="false">IF(SQRT($B$9)*$B59+SQRT(1-$B$9)*X59&lt;_xlfn.NORM.S.INV($B$6),1,0)</f>
        <v>0</v>
      </c>
      <c r="AT59" s="31" t="n">
        <f aca="false">IF(SQRT($B$9)*$B59+SQRT(1-$B$9)*Y59&lt;_xlfn.NORM.S.INV($B$6),1,0)</f>
        <v>0</v>
      </c>
      <c r="AU59" s="31" t="n">
        <f aca="false">IF(SQRT($B$9)*$B59+SQRT(1-$B$9)*Z59&lt;_xlfn.NORM.S.INV($B$6),1,0)</f>
        <v>0</v>
      </c>
      <c r="AV59" s="31" t="n">
        <f aca="false">IF(SQRT($B$9)*$B59+SQRT(1-$B$9)*AA59&lt;_xlfn.NORM.S.INV($B$6),1,0)</f>
        <v>0</v>
      </c>
      <c r="AW59" s="31" t="n">
        <f aca="false">IF(SQRT($C$9)*$B59+SQRT(1-$C$9)*AB59&lt;_xlfn.NORM.S.INV($C$6),1,0)</f>
        <v>0</v>
      </c>
      <c r="AX59" s="31" t="n">
        <f aca="false">IF(SQRT($C$9)*$B59+SQRT(1-$C$9)*AC59&lt;_xlfn.NORM.S.INV($C$6),1,0)</f>
        <v>0</v>
      </c>
      <c r="AY59" s="31" t="n">
        <f aca="false">IF(SQRT($C$9)*$B59+SQRT(1-$C$9)*AD59&lt;_xlfn.NORM.S.INV($C$6),1,0)</f>
        <v>0</v>
      </c>
      <c r="AZ59" s="31" t="n">
        <f aca="false">IF(SQRT($C$9)*$B59+SQRT(1-$C$9)*AE59&lt;_xlfn.NORM.S.INV($C$6),1,0)</f>
        <v>0</v>
      </c>
      <c r="BA59" s="31" t="n">
        <f aca="false">IF(SQRT($C$9)*$B59+SQRT(1-$C$9)*AF59&lt;_xlfn.NORM.S.INV($C$6),1,0)</f>
        <v>0</v>
      </c>
      <c r="BB59" s="31" t="n">
        <f aca="false">IF(SQRT($C$9)*$B59+SQRT(1-$C$9)*AG59&lt;_xlfn.NORM.S.INV($C$6),1,0)</f>
        <v>0</v>
      </c>
      <c r="BC59" s="31" t="n">
        <f aca="false">IF(SQRT($C$9)*$B59+SQRT(1-$C$9)*AH59&lt;_xlfn.NORM.S.INV($C$6),1,0)</f>
        <v>0</v>
      </c>
      <c r="BD59" s="31" t="n">
        <f aca="false">IF(SQRT($C$9)*$B59+SQRT(1-$C$9)*AI59&lt;_xlfn.NORM.S.INV($C$6),1,0)</f>
        <v>0</v>
      </c>
      <c r="BE59" s="31" t="n">
        <f aca="false">IF(SQRT($C$9)*$B59+SQRT(1-$C$9)*AJ59&lt;_xlfn.NORM.S.INV($C$6),1,0)</f>
        <v>0</v>
      </c>
      <c r="BF59" s="31" t="n">
        <f aca="false">IF(SQRT($C$9)*$B59+SQRT(1-$C$9)*AK59&lt;_xlfn.NORM.S.INV($C$6),1,0)</f>
        <v>0</v>
      </c>
      <c r="BG59" s="21"/>
      <c r="BH59" s="21"/>
      <c r="BI59" s="31" t="n">
        <f aca="false">$B$11*(($A$1061)*$C59/$B$12*$B$7+(1-$A$1061)*$D59/$B$12*$C$7)</f>
        <v>0</v>
      </c>
      <c r="BJ59" s="31" t="n">
        <f aca="false">$B$11*(($A$1062)*$C59/$B$12*$B$7+(1-$A$1062)*$D59/$B$12*$C$7)</f>
        <v>0</v>
      </c>
      <c r="BK59" s="31" t="n">
        <f aca="false">$B$11*(($A$1063)*$C59/$B$12*$B$7+(1-$A$1063)*$D59/$B$12*$C$7)</f>
        <v>0</v>
      </c>
      <c r="BL59" s="31" t="n">
        <f aca="false">$B$11*(($A$1064)*$C59/$B$12*$B$7+(1-$A$1064)*$D59/$B$12*$C$7)</f>
        <v>0</v>
      </c>
      <c r="BM59" s="31" t="n">
        <f aca="false">$B$11*(($A$1065)*$C59/$B$12*$B$7+(1-$A$1065)*$D59/$B$12*$C$7)</f>
        <v>0</v>
      </c>
      <c r="BN59" s="31" t="n">
        <f aca="false">$B$11*(($A$1066)*$C59/$B$12*$B$7+(1-$A$1066)*$D59/$B$12*$C$7)</f>
        <v>0</v>
      </c>
      <c r="BO59" s="31" t="n">
        <f aca="false">$B$11*(($A$1067)*$C59/$B$12*$B$7+(1-$A$1067)*$D59/$B$12*$C$7)</f>
        <v>0</v>
      </c>
      <c r="BP59" s="31" t="n">
        <f aca="false">$B$11*(($A$1068)*$C59/$B$12*$B$7+(1-$A$1068)*$D59/$B$12*$C$7)</f>
        <v>0</v>
      </c>
      <c r="BQ59" s="31" t="n">
        <f aca="false">$B$11*(($A$1069)*$C59/$B$12*$B$7+(1-$A$1069)*$D59/$B$12*$C$7)</f>
        <v>0</v>
      </c>
      <c r="BR59" s="31" t="n">
        <f aca="false">$B$11*(($A$1070)*$C59/$B$12*$B$7+(1-$A$1070)*$D59/$B$12*$C$7)</f>
        <v>0</v>
      </c>
      <c r="BS59" s="31" t="n">
        <f aca="false">$B$11*(($A$1071)*$C59/$B$12*$B$7+(1-$A$1071)*$D59/$B$12*$C$7)</f>
        <v>0</v>
      </c>
      <c r="BT59" s="31" t="n">
        <f aca="false">$B$11*(($A$1072)*$C59/$B$12*$B$7+(1-$A$1072)*$D59/$B$12*$C$7)</f>
        <v>0</v>
      </c>
      <c r="BU59" s="31" t="n">
        <f aca="false">$B$11*(($A$1073)*$C59/$B$12*$B$7+(1-$A$1073)*$D59/$B$12*$C$7)</f>
        <v>0</v>
      </c>
      <c r="BV59" s="31" t="n">
        <f aca="false">$B$11*(($A$1074)*$C59/$B$12*$B$7+(1-$A$1074)*$D59/$B$12*$C$7)</f>
        <v>0</v>
      </c>
      <c r="BW59" s="31" t="n">
        <f aca="false">$B$11*(($A$1075)*$C59/$B$12*$B$7+(1-$A$1075)*$D59/$B$12*$C$7)</f>
        <v>0</v>
      </c>
      <c r="BX59" s="31" t="n">
        <f aca="false">$B$11*(($A$1076)*$C59/$B$12*$B$7+(1-$A$1076)*$D59/$B$12*$C$7)</f>
        <v>0</v>
      </c>
      <c r="BY59" s="31" t="n">
        <f aca="false">$B$11*(($A$1077)*$C59/$B$12*$B$7+(1-$A$1077)*$D59/$B$12*$C$7)</f>
        <v>0</v>
      </c>
      <c r="BZ59" s="31" t="n">
        <f aca="false">$B$11*(($A$1078)*$C59/$B$12*$B$7+(1-$A$1078)*$D59/$B$12*$C$7)</f>
        <v>0</v>
      </c>
      <c r="CA59" s="31" t="n">
        <f aca="false">$B$11*(($A$1079)*$C59/$B$12*$B$7+(1-$A$1079)*$D59/$B$12*$C$7)</f>
        <v>0</v>
      </c>
      <c r="CB59" s="31" t="n">
        <f aca="false">$B$11*(($A$1080)*$C59/$B$12*$B$7+(1-$A$1080)*$D59/$B$12*$C$7)</f>
        <v>0</v>
      </c>
      <c r="CC59" s="31" t="n">
        <f aca="false">$B$11*(($A$1081)*$C59/$B$12*$B$7+(1-$A$1081)*$D59/$B$12*$C$7)</f>
        <v>0</v>
      </c>
    </row>
    <row r="60" customFormat="false" ht="15" hidden="false" customHeight="false" outlineLevel="0" collapsed="false">
      <c r="A60" s="21" t="n">
        <v>36</v>
      </c>
      <c r="B60" s="27" t="n">
        <v>-1.20040188692379</v>
      </c>
      <c r="C60" s="9" t="n">
        <f aca="false">SUM(AM60:AV60)</f>
        <v>0</v>
      </c>
      <c r="D60" s="9" t="n">
        <f aca="false">SUM(AW60:BF60)</f>
        <v>0</v>
      </c>
      <c r="E60" s="24" t="n">
        <f aca="false">(1-C60/$B$12)*$B$8-C60/$B$12*$B$7</f>
        <v>0.05</v>
      </c>
      <c r="F60" s="24" t="n">
        <f aca="false">(1-D60/$B$12)*$C$8-D60/$B$12*$C$7</f>
        <v>0.09</v>
      </c>
      <c r="G60" s="47" t="n">
        <f aca="false">$B$11*($B$10*C60/$B$12*$B$7+(1-$B$10)*D60/$B$12*$C$7)</f>
        <v>0</v>
      </c>
      <c r="H60" s="24" t="n">
        <f aca="false">$B$10*E60+(1-$B$10)*F60</f>
        <v>0.07</v>
      </c>
      <c r="I60" s="21"/>
      <c r="J60" s="21"/>
      <c r="K60" s="21"/>
      <c r="L60" s="21"/>
      <c r="M60" s="21"/>
      <c r="N60" s="21"/>
      <c r="O60" s="21"/>
      <c r="P60" s="21"/>
      <c r="Q60" s="21"/>
      <c r="R60" s="27" t="n">
        <v>1.71256261736676</v>
      </c>
      <c r="S60" s="27" t="n">
        <v>0.675715218545432</v>
      </c>
      <c r="T60" s="27" t="n">
        <v>-1.32226300629581</v>
      </c>
      <c r="U60" s="27" t="n">
        <v>-1.74462587574897</v>
      </c>
      <c r="V60" s="27" t="n">
        <v>1.15210223029303</v>
      </c>
      <c r="W60" s="27" t="n">
        <v>-1.21312956957948</v>
      </c>
      <c r="X60" s="27" t="n">
        <v>0.184414223728377</v>
      </c>
      <c r="Y60" s="27" t="n">
        <v>0.980448209258607</v>
      </c>
      <c r="Z60" s="27" t="n">
        <v>0.624148418791817</v>
      </c>
      <c r="AA60" s="27" t="n">
        <v>0.701339628570348</v>
      </c>
      <c r="AB60" s="27" t="n">
        <v>0.536190843755966</v>
      </c>
      <c r="AC60" s="27" t="n">
        <v>-0.244569523849165</v>
      </c>
      <c r="AD60" s="27" t="n">
        <v>1.56255776911494</v>
      </c>
      <c r="AE60" s="27" t="n">
        <v>0.284837046691302</v>
      </c>
      <c r="AF60" s="27" t="n">
        <v>0.960383032693198</v>
      </c>
      <c r="AG60" s="27" t="n">
        <v>0.174154565531603</v>
      </c>
      <c r="AH60" s="27" t="n">
        <v>-0.811278438181343</v>
      </c>
      <c r="AI60" s="27" t="n">
        <v>0.671136845291646</v>
      </c>
      <c r="AJ60" s="27" t="n">
        <v>0.337235553449946</v>
      </c>
      <c r="AK60" s="27" t="n">
        <v>0.572781808179174</v>
      </c>
      <c r="AL60" s="21"/>
      <c r="AM60" s="31" t="n">
        <f aca="false">IF(SQRT($B$9)*$B60+SQRT(1-$B$9)*R60&lt;_xlfn.NORM.S.INV($B$6),1,0)</f>
        <v>0</v>
      </c>
      <c r="AN60" s="31" t="n">
        <f aca="false">IF(SQRT($B$9)*$B60+SQRT(1-$B$9)*S60&lt;_xlfn.NORM.S.INV($B$6),1,0)</f>
        <v>0</v>
      </c>
      <c r="AO60" s="31" t="n">
        <f aca="false">IF(SQRT($B$9)*$B60+SQRT(1-$B$9)*T60&lt;_xlfn.NORM.S.INV($B$6),1,0)</f>
        <v>0</v>
      </c>
      <c r="AP60" s="31" t="n">
        <f aca="false">IF(SQRT($B$9)*$B60+SQRT(1-$B$9)*U60&lt;_xlfn.NORM.S.INV($B$6),1,0)</f>
        <v>0</v>
      </c>
      <c r="AQ60" s="31" t="n">
        <f aca="false">IF(SQRT($B$9)*$B60+SQRT(1-$B$9)*V60&lt;_xlfn.NORM.S.INV($B$6),1,0)</f>
        <v>0</v>
      </c>
      <c r="AR60" s="31" t="n">
        <f aca="false">IF(SQRT($B$9)*$B60+SQRT(1-$B$9)*W60&lt;_xlfn.NORM.S.INV($B$6),1,0)</f>
        <v>0</v>
      </c>
      <c r="AS60" s="31" t="n">
        <f aca="false">IF(SQRT($B$9)*$B60+SQRT(1-$B$9)*X60&lt;_xlfn.NORM.S.INV($B$6),1,0)</f>
        <v>0</v>
      </c>
      <c r="AT60" s="31" t="n">
        <f aca="false">IF(SQRT($B$9)*$B60+SQRT(1-$B$9)*Y60&lt;_xlfn.NORM.S.INV($B$6),1,0)</f>
        <v>0</v>
      </c>
      <c r="AU60" s="31" t="n">
        <f aca="false">IF(SQRT($B$9)*$B60+SQRT(1-$B$9)*Z60&lt;_xlfn.NORM.S.INV($B$6),1,0)</f>
        <v>0</v>
      </c>
      <c r="AV60" s="31" t="n">
        <f aca="false">IF(SQRT($B$9)*$B60+SQRT(1-$B$9)*AA60&lt;_xlfn.NORM.S.INV($B$6),1,0)</f>
        <v>0</v>
      </c>
      <c r="AW60" s="31" t="n">
        <f aca="false">IF(SQRT($C$9)*$B60+SQRT(1-$C$9)*AB60&lt;_xlfn.NORM.S.INV($C$6),1,0)</f>
        <v>0</v>
      </c>
      <c r="AX60" s="31" t="n">
        <f aca="false">IF(SQRT($C$9)*$B60+SQRT(1-$C$9)*AC60&lt;_xlfn.NORM.S.INV($C$6),1,0)</f>
        <v>0</v>
      </c>
      <c r="AY60" s="31" t="n">
        <f aca="false">IF(SQRT($C$9)*$B60+SQRT(1-$C$9)*AD60&lt;_xlfn.NORM.S.INV($C$6),1,0)</f>
        <v>0</v>
      </c>
      <c r="AZ60" s="31" t="n">
        <f aca="false">IF(SQRT($C$9)*$B60+SQRT(1-$C$9)*AE60&lt;_xlfn.NORM.S.INV($C$6),1,0)</f>
        <v>0</v>
      </c>
      <c r="BA60" s="31" t="n">
        <f aca="false">IF(SQRT($C$9)*$B60+SQRT(1-$C$9)*AF60&lt;_xlfn.NORM.S.INV($C$6),1,0)</f>
        <v>0</v>
      </c>
      <c r="BB60" s="31" t="n">
        <f aca="false">IF(SQRT($C$9)*$B60+SQRT(1-$C$9)*AG60&lt;_xlfn.NORM.S.INV($C$6),1,0)</f>
        <v>0</v>
      </c>
      <c r="BC60" s="31" t="n">
        <f aca="false">IF(SQRT($C$9)*$B60+SQRT(1-$C$9)*AH60&lt;_xlfn.NORM.S.INV($C$6),1,0)</f>
        <v>0</v>
      </c>
      <c r="BD60" s="31" t="n">
        <f aca="false">IF(SQRT($C$9)*$B60+SQRT(1-$C$9)*AI60&lt;_xlfn.NORM.S.INV($C$6),1,0)</f>
        <v>0</v>
      </c>
      <c r="BE60" s="31" t="n">
        <f aca="false">IF(SQRT($C$9)*$B60+SQRT(1-$C$9)*AJ60&lt;_xlfn.NORM.S.INV($C$6),1,0)</f>
        <v>0</v>
      </c>
      <c r="BF60" s="31" t="n">
        <f aca="false">IF(SQRT($C$9)*$B60+SQRT(1-$C$9)*AK60&lt;_xlfn.NORM.S.INV($C$6),1,0)</f>
        <v>0</v>
      </c>
      <c r="BG60" s="21"/>
      <c r="BH60" s="21"/>
      <c r="BI60" s="31" t="n">
        <f aca="false">$B$11*(($A$1061)*$C60/$B$12*$B$7+(1-$A$1061)*$D60/$B$12*$C$7)</f>
        <v>0</v>
      </c>
      <c r="BJ60" s="31" t="n">
        <f aca="false">$B$11*(($A$1062)*$C60/$B$12*$B$7+(1-$A$1062)*$D60/$B$12*$C$7)</f>
        <v>0</v>
      </c>
      <c r="BK60" s="31" t="n">
        <f aca="false">$B$11*(($A$1063)*$C60/$B$12*$B$7+(1-$A$1063)*$D60/$B$12*$C$7)</f>
        <v>0</v>
      </c>
      <c r="BL60" s="31" t="n">
        <f aca="false">$B$11*(($A$1064)*$C60/$B$12*$B$7+(1-$A$1064)*$D60/$B$12*$C$7)</f>
        <v>0</v>
      </c>
      <c r="BM60" s="31" t="n">
        <f aca="false">$B$11*(($A$1065)*$C60/$B$12*$B$7+(1-$A$1065)*$D60/$B$12*$C$7)</f>
        <v>0</v>
      </c>
      <c r="BN60" s="31" t="n">
        <f aca="false">$B$11*(($A$1066)*$C60/$B$12*$B$7+(1-$A$1066)*$D60/$B$12*$C$7)</f>
        <v>0</v>
      </c>
      <c r="BO60" s="31" t="n">
        <f aca="false">$B$11*(($A$1067)*$C60/$B$12*$B$7+(1-$A$1067)*$D60/$B$12*$C$7)</f>
        <v>0</v>
      </c>
      <c r="BP60" s="31" t="n">
        <f aca="false">$B$11*(($A$1068)*$C60/$B$12*$B$7+(1-$A$1068)*$D60/$B$12*$C$7)</f>
        <v>0</v>
      </c>
      <c r="BQ60" s="31" t="n">
        <f aca="false">$B$11*(($A$1069)*$C60/$B$12*$B$7+(1-$A$1069)*$D60/$B$12*$C$7)</f>
        <v>0</v>
      </c>
      <c r="BR60" s="31" t="n">
        <f aca="false">$B$11*(($A$1070)*$C60/$B$12*$B$7+(1-$A$1070)*$D60/$B$12*$C$7)</f>
        <v>0</v>
      </c>
      <c r="BS60" s="31" t="n">
        <f aca="false">$B$11*(($A$1071)*$C60/$B$12*$B$7+(1-$A$1071)*$D60/$B$12*$C$7)</f>
        <v>0</v>
      </c>
      <c r="BT60" s="31" t="n">
        <f aca="false">$B$11*(($A$1072)*$C60/$B$12*$B$7+(1-$A$1072)*$D60/$B$12*$C$7)</f>
        <v>0</v>
      </c>
      <c r="BU60" s="31" t="n">
        <f aca="false">$B$11*(($A$1073)*$C60/$B$12*$B$7+(1-$A$1073)*$D60/$B$12*$C$7)</f>
        <v>0</v>
      </c>
      <c r="BV60" s="31" t="n">
        <f aca="false">$B$11*(($A$1074)*$C60/$B$12*$B$7+(1-$A$1074)*$D60/$B$12*$C$7)</f>
        <v>0</v>
      </c>
      <c r="BW60" s="31" t="n">
        <f aca="false">$B$11*(($A$1075)*$C60/$B$12*$B$7+(1-$A$1075)*$D60/$B$12*$C$7)</f>
        <v>0</v>
      </c>
      <c r="BX60" s="31" t="n">
        <f aca="false">$B$11*(($A$1076)*$C60/$B$12*$B$7+(1-$A$1076)*$D60/$B$12*$C$7)</f>
        <v>0</v>
      </c>
      <c r="BY60" s="31" t="n">
        <f aca="false">$B$11*(($A$1077)*$C60/$B$12*$B$7+(1-$A$1077)*$D60/$B$12*$C$7)</f>
        <v>0</v>
      </c>
      <c r="BZ60" s="31" t="n">
        <f aca="false">$B$11*(($A$1078)*$C60/$B$12*$B$7+(1-$A$1078)*$D60/$B$12*$C$7)</f>
        <v>0</v>
      </c>
      <c r="CA60" s="31" t="n">
        <f aca="false">$B$11*(($A$1079)*$C60/$B$12*$B$7+(1-$A$1079)*$D60/$B$12*$C$7)</f>
        <v>0</v>
      </c>
      <c r="CB60" s="31" t="n">
        <f aca="false">$B$11*(($A$1080)*$C60/$B$12*$B$7+(1-$A$1080)*$D60/$B$12*$C$7)</f>
        <v>0</v>
      </c>
      <c r="CC60" s="31" t="n">
        <f aca="false">$B$11*(($A$1081)*$C60/$B$12*$B$7+(1-$A$1081)*$D60/$B$12*$C$7)</f>
        <v>0</v>
      </c>
    </row>
    <row r="61" customFormat="false" ht="15" hidden="false" customHeight="false" outlineLevel="0" collapsed="false">
      <c r="A61" s="21" t="n">
        <v>37</v>
      </c>
      <c r="B61" s="27" t="n">
        <v>-0.193379608855905</v>
      </c>
      <c r="C61" s="9" t="n">
        <f aca="false">SUM(AM61:AV61)</f>
        <v>0</v>
      </c>
      <c r="D61" s="9" t="n">
        <f aca="false">SUM(AW61:BF61)</f>
        <v>1</v>
      </c>
      <c r="E61" s="24" t="n">
        <f aca="false">(1-C61/$B$12)*$B$8-C61/$B$12*$B$7</f>
        <v>0.05</v>
      </c>
      <c r="F61" s="24" t="n">
        <f aca="false">(1-D61/$B$12)*$C$8-D61/$B$12*$C$7</f>
        <v>0.021</v>
      </c>
      <c r="G61" s="47" t="n">
        <f aca="false">$B$11*($B$10*C61/$B$12*$B$7+(1-$B$10)*D61/$B$12*$C$7)</f>
        <v>300</v>
      </c>
      <c r="H61" s="24" t="n">
        <f aca="false">$B$10*E61+(1-$B$10)*F61</f>
        <v>0.0355</v>
      </c>
      <c r="I61" s="21"/>
      <c r="J61" s="21"/>
      <c r="K61" s="21"/>
      <c r="L61" s="21"/>
      <c r="M61" s="21"/>
      <c r="N61" s="21"/>
      <c r="O61" s="21"/>
      <c r="P61" s="21"/>
      <c r="Q61" s="21"/>
      <c r="R61" s="27" t="n">
        <v>-0.499819843588342</v>
      </c>
      <c r="S61" s="27" t="n">
        <v>-0.0505786534456604</v>
      </c>
      <c r="T61" s="27" t="n">
        <v>0.908819643845998</v>
      </c>
      <c r="U61" s="27" t="n">
        <v>1.43488973103671</v>
      </c>
      <c r="V61" s="27" t="n">
        <v>0.980644204417805</v>
      </c>
      <c r="W61" s="27" t="n">
        <v>1.07035408870974</v>
      </c>
      <c r="X61" s="27" t="n">
        <v>0.120692286294143</v>
      </c>
      <c r="Y61" s="27" t="n">
        <v>-0.509094074402592</v>
      </c>
      <c r="Z61" s="27" t="n">
        <v>-0.750442235902659</v>
      </c>
      <c r="AA61" s="27" t="n">
        <v>1.2089990518884</v>
      </c>
      <c r="AB61" s="27" t="n">
        <v>-2.19316959674919</v>
      </c>
      <c r="AC61" s="27" t="n">
        <v>-0.608882793167046</v>
      </c>
      <c r="AD61" s="27" t="n">
        <v>-0.72289848836634</v>
      </c>
      <c r="AE61" s="27" t="n">
        <v>0.570122551697919</v>
      </c>
      <c r="AF61" s="27" t="n">
        <v>0.522891802101625</v>
      </c>
      <c r="AG61" s="27" t="n">
        <v>1.18196835574045</v>
      </c>
      <c r="AH61" s="27" t="n">
        <v>1.62746094835717</v>
      </c>
      <c r="AI61" s="27" t="n">
        <v>0.0879140807722664</v>
      </c>
      <c r="AJ61" s="27" t="n">
        <v>2.41400476292246</v>
      </c>
      <c r="AK61" s="27" t="n">
        <v>-0.105908469584119</v>
      </c>
      <c r="AL61" s="21"/>
      <c r="AM61" s="31" t="n">
        <f aca="false">IF(SQRT($B$9)*$B61+SQRT(1-$B$9)*R61&lt;_xlfn.NORM.S.INV($B$6),1,0)</f>
        <v>0</v>
      </c>
      <c r="AN61" s="31" t="n">
        <f aca="false">IF(SQRT($B$9)*$B61+SQRT(1-$B$9)*S61&lt;_xlfn.NORM.S.INV($B$6),1,0)</f>
        <v>0</v>
      </c>
      <c r="AO61" s="31" t="n">
        <f aca="false">IF(SQRT($B$9)*$B61+SQRT(1-$B$9)*T61&lt;_xlfn.NORM.S.INV($B$6),1,0)</f>
        <v>0</v>
      </c>
      <c r="AP61" s="31" t="n">
        <f aca="false">IF(SQRT($B$9)*$B61+SQRT(1-$B$9)*U61&lt;_xlfn.NORM.S.INV($B$6),1,0)</f>
        <v>0</v>
      </c>
      <c r="AQ61" s="31" t="n">
        <f aca="false">IF(SQRT($B$9)*$B61+SQRT(1-$B$9)*V61&lt;_xlfn.NORM.S.INV($B$6),1,0)</f>
        <v>0</v>
      </c>
      <c r="AR61" s="31" t="n">
        <f aca="false">IF(SQRT($B$9)*$B61+SQRT(1-$B$9)*W61&lt;_xlfn.NORM.S.INV($B$6),1,0)</f>
        <v>0</v>
      </c>
      <c r="AS61" s="31" t="n">
        <f aca="false">IF(SQRT($B$9)*$B61+SQRT(1-$B$9)*X61&lt;_xlfn.NORM.S.INV($B$6),1,0)</f>
        <v>0</v>
      </c>
      <c r="AT61" s="31" t="n">
        <f aca="false">IF(SQRT($B$9)*$B61+SQRT(1-$B$9)*Y61&lt;_xlfn.NORM.S.INV($B$6),1,0)</f>
        <v>0</v>
      </c>
      <c r="AU61" s="31" t="n">
        <f aca="false">IF(SQRT($B$9)*$B61+SQRT(1-$B$9)*Z61&lt;_xlfn.NORM.S.INV($B$6),1,0)</f>
        <v>0</v>
      </c>
      <c r="AV61" s="31" t="n">
        <f aca="false">IF(SQRT($B$9)*$B61+SQRT(1-$B$9)*AA61&lt;_xlfn.NORM.S.INV($B$6),1,0)</f>
        <v>0</v>
      </c>
      <c r="AW61" s="31" t="n">
        <f aca="false">IF(SQRT($C$9)*$B61+SQRT(1-$C$9)*AB61&lt;_xlfn.NORM.S.INV($C$6),1,0)</f>
        <v>1</v>
      </c>
      <c r="AX61" s="31" t="n">
        <f aca="false">IF(SQRT($C$9)*$B61+SQRT(1-$C$9)*AC61&lt;_xlfn.NORM.S.INV($C$6),1,0)</f>
        <v>0</v>
      </c>
      <c r="AY61" s="31" t="n">
        <f aca="false">IF(SQRT($C$9)*$B61+SQRT(1-$C$9)*AD61&lt;_xlfn.NORM.S.INV($C$6),1,0)</f>
        <v>0</v>
      </c>
      <c r="AZ61" s="31" t="n">
        <f aca="false">IF(SQRT($C$9)*$B61+SQRT(1-$C$9)*AE61&lt;_xlfn.NORM.S.INV($C$6),1,0)</f>
        <v>0</v>
      </c>
      <c r="BA61" s="31" t="n">
        <f aca="false">IF(SQRT($C$9)*$B61+SQRT(1-$C$9)*AF61&lt;_xlfn.NORM.S.INV($C$6),1,0)</f>
        <v>0</v>
      </c>
      <c r="BB61" s="31" t="n">
        <f aca="false">IF(SQRT($C$9)*$B61+SQRT(1-$C$9)*AG61&lt;_xlfn.NORM.S.INV($C$6),1,0)</f>
        <v>0</v>
      </c>
      <c r="BC61" s="31" t="n">
        <f aca="false">IF(SQRT($C$9)*$B61+SQRT(1-$C$9)*AH61&lt;_xlfn.NORM.S.INV($C$6),1,0)</f>
        <v>0</v>
      </c>
      <c r="BD61" s="31" t="n">
        <f aca="false">IF(SQRT($C$9)*$B61+SQRT(1-$C$9)*AI61&lt;_xlfn.NORM.S.INV($C$6),1,0)</f>
        <v>0</v>
      </c>
      <c r="BE61" s="31" t="n">
        <f aca="false">IF(SQRT($C$9)*$B61+SQRT(1-$C$9)*AJ61&lt;_xlfn.NORM.S.INV($C$6),1,0)</f>
        <v>0</v>
      </c>
      <c r="BF61" s="31" t="n">
        <f aca="false">IF(SQRT($C$9)*$B61+SQRT(1-$C$9)*AK61&lt;_xlfn.NORM.S.INV($C$6),1,0)</f>
        <v>0</v>
      </c>
      <c r="BG61" s="21"/>
      <c r="BH61" s="21"/>
      <c r="BI61" s="31" t="n">
        <f aca="false">$B$11*(($A$1061)*$C61/$B$12*$B$7+(1-$A$1061)*$D61/$B$12*$C$7)</f>
        <v>600</v>
      </c>
      <c r="BJ61" s="31" t="n">
        <f aca="false">$B$11*(($A$1062)*$C61/$B$12*$B$7+(1-$A$1062)*$D61/$B$12*$C$7)</f>
        <v>570</v>
      </c>
      <c r="BK61" s="31" t="n">
        <f aca="false">$B$11*(($A$1063)*$C61/$B$12*$B$7+(1-$A$1063)*$D61/$B$12*$C$7)</f>
        <v>540</v>
      </c>
      <c r="BL61" s="31" t="n">
        <f aca="false">$B$11*(($A$1064)*$C61/$B$12*$B$7+(1-$A$1064)*$D61/$B$12*$C$7)</f>
        <v>510</v>
      </c>
      <c r="BM61" s="31" t="n">
        <f aca="false">$B$11*(($A$1065)*$C61/$B$12*$B$7+(1-$A$1065)*$D61/$B$12*$C$7)</f>
        <v>480</v>
      </c>
      <c r="BN61" s="31" t="n">
        <f aca="false">$B$11*(($A$1066)*$C61/$B$12*$B$7+(1-$A$1066)*$D61/$B$12*$C$7)</f>
        <v>450</v>
      </c>
      <c r="BO61" s="31" t="n">
        <f aca="false">$B$11*(($A$1067)*$C61/$B$12*$B$7+(1-$A$1067)*$D61/$B$12*$C$7)</f>
        <v>420</v>
      </c>
      <c r="BP61" s="31" t="n">
        <f aca="false">$B$11*(($A$1068)*$C61/$B$12*$B$7+(1-$A$1068)*$D61/$B$12*$C$7)</f>
        <v>390</v>
      </c>
      <c r="BQ61" s="31" t="n">
        <f aca="false">$B$11*(($A$1069)*$C61/$B$12*$B$7+(1-$A$1069)*$D61/$B$12*$C$7)</f>
        <v>360</v>
      </c>
      <c r="BR61" s="31" t="n">
        <f aca="false">$B$11*(($A$1070)*$C61/$B$12*$B$7+(1-$A$1070)*$D61/$B$12*$C$7)</f>
        <v>330</v>
      </c>
      <c r="BS61" s="31" t="n">
        <f aca="false">$B$11*(($A$1071)*$C61/$B$12*$B$7+(1-$A$1071)*$D61/$B$12*$C$7)</f>
        <v>300</v>
      </c>
      <c r="BT61" s="31" t="n">
        <f aca="false">$B$11*(($A$1072)*$C61/$B$12*$B$7+(1-$A$1072)*$D61/$B$12*$C$7)</f>
        <v>270</v>
      </c>
      <c r="BU61" s="31" t="n">
        <f aca="false">$B$11*(($A$1073)*$C61/$B$12*$B$7+(1-$A$1073)*$D61/$B$12*$C$7)</f>
        <v>240</v>
      </c>
      <c r="BV61" s="31" t="n">
        <f aca="false">$B$11*(($A$1074)*$C61/$B$12*$B$7+(1-$A$1074)*$D61/$B$12*$C$7)</f>
        <v>210</v>
      </c>
      <c r="BW61" s="31" t="n">
        <f aca="false">$B$11*(($A$1075)*$C61/$B$12*$B$7+(1-$A$1075)*$D61/$B$12*$C$7)</f>
        <v>180</v>
      </c>
      <c r="BX61" s="31" t="n">
        <f aca="false">$B$11*(($A$1076)*$C61/$B$12*$B$7+(1-$A$1076)*$D61/$B$12*$C$7)</f>
        <v>150</v>
      </c>
      <c r="BY61" s="31" t="n">
        <f aca="false">$B$11*(($A$1077)*$C61/$B$12*$B$7+(1-$A$1077)*$D61/$B$12*$C$7)</f>
        <v>120</v>
      </c>
      <c r="BZ61" s="31" t="n">
        <f aca="false">$B$11*(($A$1078)*$C61/$B$12*$B$7+(1-$A$1078)*$D61/$B$12*$C$7)</f>
        <v>90</v>
      </c>
      <c r="CA61" s="31" t="n">
        <f aca="false">$B$11*(($A$1079)*$C61/$B$12*$B$7+(1-$A$1079)*$D61/$B$12*$C$7)</f>
        <v>60</v>
      </c>
      <c r="CB61" s="31" t="n">
        <f aca="false">$B$11*(($A$1080)*$C61/$B$12*$B$7+(1-$A$1080)*$D61/$B$12*$C$7)</f>
        <v>30</v>
      </c>
      <c r="CC61" s="31" t="n">
        <f aca="false">$B$11*(($A$1081)*$C61/$B$12*$B$7+(1-$A$1081)*$D61/$B$12*$C$7)</f>
        <v>0</v>
      </c>
    </row>
    <row r="62" customFormat="false" ht="15" hidden="false" customHeight="false" outlineLevel="0" collapsed="false">
      <c r="A62" s="21" t="n">
        <v>38</v>
      </c>
      <c r="B62" s="27" t="n">
        <v>0.426234818944596</v>
      </c>
      <c r="C62" s="9" t="n">
        <f aca="false">SUM(AM62:AV62)</f>
        <v>0</v>
      </c>
      <c r="D62" s="9" t="n">
        <f aca="false">SUM(AW62:BF62)</f>
        <v>0</v>
      </c>
      <c r="E62" s="24" t="n">
        <f aca="false">(1-C62/$B$12)*$B$8-C62/$B$12*$B$7</f>
        <v>0.05</v>
      </c>
      <c r="F62" s="24" t="n">
        <f aca="false">(1-D62/$B$12)*$C$8-D62/$B$12*$C$7</f>
        <v>0.09</v>
      </c>
      <c r="G62" s="47" t="n">
        <f aca="false">$B$11*($B$10*C62/$B$12*$B$7+(1-$B$10)*D62/$B$12*$C$7)</f>
        <v>0</v>
      </c>
      <c r="H62" s="24" t="n">
        <f aca="false">$B$10*E62+(1-$B$10)*F62</f>
        <v>0.07</v>
      </c>
      <c r="I62" s="21"/>
      <c r="J62" s="21"/>
      <c r="K62" s="21"/>
      <c r="L62" s="21"/>
      <c r="M62" s="21"/>
      <c r="N62" s="21"/>
      <c r="O62" s="21"/>
      <c r="P62" s="21"/>
      <c r="Q62" s="21"/>
      <c r="R62" s="27" t="n">
        <v>1.61894260375135</v>
      </c>
      <c r="S62" s="27" t="n">
        <v>1.60981218905776</v>
      </c>
      <c r="T62" s="27" t="n">
        <v>0.870963600992994</v>
      </c>
      <c r="U62" s="27" t="n">
        <v>-0.171989934130192</v>
      </c>
      <c r="V62" s="27" t="n">
        <v>1.20937931281191</v>
      </c>
      <c r="W62" s="27" t="n">
        <v>1.02821921901821</v>
      </c>
      <c r="X62" s="27" t="n">
        <v>-0.671483286041196</v>
      </c>
      <c r="Y62" s="27" t="n">
        <v>1.12068670525191</v>
      </c>
      <c r="Z62" s="27" t="n">
        <v>0.120132220751523</v>
      </c>
      <c r="AA62" s="27" t="n">
        <v>1.50561769817812</v>
      </c>
      <c r="AB62" s="27" t="n">
        <v>0.757733202399438</v>
      </c>
      <c r="AC62" s="27" t="n">
        <v>0.0719635900151538</v>
      </c>
      <c r="AD62" s="27" t="n">
        <v>0.839967974406213</v>
      </c>
      <c r="AE62" s="27" t="n">
        <v>0.591257400473728</v>
      </c>
      <c r="AF62" s="27" t="n">
        <v>-0.0335705410194614</v>
      </c>
      <c r="AG62" s="27" t="n">
        <v>-1.14865472727028</v>
      </c>
      <c r="AH62" s="27" t="n">
        <v>-0.794600856751883</v>
      </c>
      <c r="AI62" s="27" t="n">
        <v>-1.40601777899657</v>
      </c>
      <c r="AJ62" s="27" t="n">
        <v>1.02179543273842</v>
      </c>
      <c r="AK62" s="27" t="n">
        <v>0.32798621251506</v>
      </c>
      <c r="AL62" s="21"/>
      <c r="AM62" s="31" t="n">
        <f aca="false">IF(SQRT($B$9)*$B62+SQRT(1-$B$9)*R62&lt;_xlfn.NORM.S.INV($B$6),1,0)</f>
        <v>0</v>
      </c>
      <c r="AN62" s="31" t="n">
        <f aca="false">IF(SQRT($B$9)*$B62+SQRT(1-$B$9)*S62&lt;_xlfn.NORM.S.INV($B$6),1,0)</f>
        <v>0</v>
      </c>
      <c r="AO62" s="31" t="n">
        <f aca="false">IF(SQRT($B$9)*$B62+SQRT(1-$B$9)*T62&lt;_xlfn.NORM.S.INV($B$6),1,0)</f>
        <v>0</v>
      </c>
      <c r="AP62" s="31" t="n">
        <f aca="false">IF(SQRT($B$9)*$B62+SQRT(1-$B$9)*U62&lt;_xlfn.NORM.S.INV($B$6),1,0)</f>
        <v>0</v>
      </c>
      <c r="AQ62" s="31" t="n">
        <f aca="false">IF(SQRT($B$9)*$B62+SQRT(1-$B$9)*V62&lt;_xlfn.NORM.S.INV($B$6),1,0)</f>
        <v>0</v>
      </c>
      <c r="AR62" s="31" t="n">
        <f aca="false">IF(SQRT($B$9)*$B62+SQRT(1-$B$9)*W62&lt;_xlfn.NORM.S.INV($B$6),1,0)</f>
        <v>0</v>
      </c>
      <c r="AS62" s="31" t="n">
        <f aca="false">IF(SQRT($B$9)*$B62+SQRT(1-$B$9)*X62&lt;_xlfn.NORM.S.INV($B$6),1,0)</f>
        <v>0</v>
      </c>
      <c r="AT62" s="31" t="n">
        <f aca="false">IF(SQRT($B$9)*$B62+SQRT(1-$B$9)*Y62&lt;_xlfn.NORM.S.INV($B$6),1,0)</f>
        <v>0</v>
      </c>
      <c r="AU62" s="31" t="n">
        <f aca="false">IF(SQRT($B$9)*$B62+SQRT(1-$B$9)*Z62&lt;_xlfn.NORM.S.INV($B$6),1,0)</f>
        <v>0</v>
      </c>
      <c r="AV62" s="31" t="n">
        <f aca="false">IF(SQRT($B$9)*$B62+SQRT(1-$B$9)*AA62&lt;_xlfn.NORM.S.INV($B$6),1,0)</f>
        <v>0</v>
      </c>
      <c r="AW62" s="31" t="n">
        <f aca="false">IF(SQRT($C$9)*$B62+SQRT(1-$C$9)*AB62&lt;_xlfn.NORM.S.INV($C$6),1,0)</f>
        <v>0</v>
      </c>
      <c r="AX62" s="31" t="n">
        <f aca="false">IF(SQRT($C$9)*$B62+SQRT(1-$C$9)*AC62&lt;_xlfn.NORM.S.INV($C$6),1,0)</f>
        <v>0</v>
      </c>
      <c r="AY62" s="31" t="n">
        <f aca="false">IF(SQRT($C$9)*$B62+SQRT(1-$C$9)*AD62&lt;_xlfn.NORM.S.INV($C$6),1,0)</f>
        <v>0</v>
      </c>
      <c r="AZ62" s="31" t="n">
        <f aca="false">IF(SQRT($C$9)*$B62+SQRT(1-$C$9)*AE62&lt;_xlfn.NORM.S.INV($C$6),1,0)</f>
        <v>0</v>
      </c>
      <c r="BA62" s="31" t="n">
        <f aca="false">IF(SQRT($C$9)*$B62+SQRT(1-$C$9)*AF62&lt;_xlfn.NORM.S.INV($C$6),1,0)</f>
        <v>0</v>
      </c>
      <c r="BB62" s="31" t="n">
        <f aca="false">IF(SQRT($C$9)*$B62+SQRT(1-$C$9)*AG62&lt;_xlfn.NORM.S.INV($C$6),1,0)</f>
        <v>0</v>
      </c>
      <c r="BC62" s="31" t="n">
        <f aca="false">IF(SQRT($C$9)*$B62+SQRT(1-$C$9)*AH62&lt;_xlfn.NORM.S.INV($C$6),1,0)</f>
        <v>0</v>
      </c>
      <c r="BD62" s="31" t="n">
        <f aca="false">IF(SQRT($C$9)*$B62+SQRT(1-$C$9)*AI62&lt;_xlfn.NORM.S.INV($C$6),1,0)</f>
        <v>0</v>
      </c>
      <c r="BE62" s="31" t="n">
        <f aca="false">IF(SQRT($C$9)*$B62+SQRT(1-$C$9)*AJ62&lt;_xlfn.NORM.S.INV($C$6),1,0)</f>
        <v>0</v>
      </c>
      <c r="BF62" s="31" t="n">
        <f aca="false">IF(SQRT($C$9)*$B62+SQRT(1-$C$9)*AK62&lt;_xlfn.NORM.S.INV($C$6),1,0)</f>
        <v>0</v>
      </c>
      <c r="BG62" s="21"/>
      <c r="BH62" s="21"/>
      <c r="BI62" s="31" t="n">
        <f aca="false">$B$11*(($A$1061)*$C62/$B$12*$B$7+(1-$A$1061)*$D62/$B$12*$C$7)</f>
        <v>0</v>
      </c>
      <c r="BJ62" s="31" t="n">
        <f aca="false">$B$11*(($A$1062)*$C62/$B$12*$B$7+(1-$A$1062)*$D62/$B$12*$C$7)</f>
        <v>0</v>
      </c>
      <c r="BK62" s="31" t="n">
        <f aca="false">$B$11*(($A$1063)*$C62/$B$12*$B$7+(1-$A$1063)*$D62/$B$12*$C$7)</f>
        <v>0</v>
      </c>
      <c r="BL62" s="31" t="n">
        <f aca="false">$B$11*(($A$1064)*$C62/$B$12*$B$7+(1-$A$1064)*$D62/$B$12*$C$7)</f>
        <v>0</v>
      </c>
      <c r="BM62" s="31" t="n">
        <f aca="false">$B$11*(($A$1065)*$C62/$B$12*$B$7+(1-$A$1065)*$D62/$B$12*$C$7)</f>
        <v>0</v>
      </c>
      <c r="BN62" s="31" t="n">
        <f aca="false">$B$11*(($A$1066)*$C62/$B$12*$B$7+(1-$A$1066)*$D62/$B$12*$C$7)</f>
        <v>0</v>
      </c>
      <c r="BO62" s="31" t="n">
        <f aca="false">$B$11*(($A$1067)*$C62/$B$12*$B$7+(1-$A$1067)*$D62/$B$12*$C$7)</f>
        <v>0</v>
      </c>
      <c r="BP62" s="31" t="n">
        <f aca="false">$B$11*(($A$1068)*$C62/$B$12*$B$7+(1-$A$1068)*$D62/$B$12*$C$7)</f>
        <v>0</v>
      </c>
      <c r="BQ62" s="31" t="n">
        <f aca="false">$B$11*(($A$1069)*$C62/$B$12*$B$7+(1-$A$1069)*$D62/$B$12*$C$7)</f>
        <v>0</v>
      </c>
      <c r="BR62" s="31" t="n">
        <f aca="false">$B$11*(($A$1070)*$C62/$B$12*$B$7+(1-$A$1070)*$D62/$B$12*$C$7)</f>
        <v>0</v>
      </c>
      <c r="BS62" s="31" t="n">
        <f aca="false">$B$11*(($A$1071)*$C62/$B$12*$B$7+(1-$A$1071)*$D62/$B$12*$C$7)</f>
        <v>0</v>
      </c>
      <c r="BT62" s="31" t="n">
        <f aca="false">$B$11*(($A$1072)*$C62/$B$12*$B$7+(1-$A$1072)*$D62/$B$12*$C$7)</f>
        <v>0</v>
      </c>
      <c r="BU62" s="31" t="n">
        <f aca="false">$B$11*(($A$1073)*$C62/$B$12*$B$7+(1-$A$1073)*$D62/$B$12*$C$7)</f>
        <v>0</v>
      </c>
      <c r="BV62" s="31" t="n">
        <f aca="false">$B$11*(($A$1074)*$C62/$B$12*$B$7+(1-$A$1074)*$D62/$B$12*$C$7)</f>
        <v>0</v>
      </c>
      <c r="BW62" s="31" t="n">
        <f aca="false">$B$11*(($A$1075)*$C62/$B$12*$B$7+(1-$A$1075)*$D62/$B$12*$C$7)</f>
        <v>0</v>
      </c>
      <c r="BX62" s="31" t="n">
        <f aca="false">$B$11*(($A$1076)*$C62/$B$12*$B$7+(1-$A$1076)*$D62/$B$12*$C$7)</f>
        <v>0</v>
      </c>
      <c r="BY62" s="31" t="n">
        <f aca="false">$B$11*(($A$1077)*$C62/$B$12*$B$7+(1-$A$1077)*$D62/$B$12*$C$7)</f>
        <v>0</v>
      </c>
      <c r="BZ62" s="31" t="n">
        <f aca="false">$B$11*(($A$1078)*$C62/$B$12*$B$7+(1-$A$1078)*$D62/$B$12*$C$7)</f>
        <v>0</v>
      </c>
      <c r="CA62" s="31" t="n">
        <f aca="false">$B$11*(($A$1079)*$C62/$B$12*$B$7+(1-$A$1079)*$D62/$B$12*$C$7)</f>
        <v>0</v>
      </c>
      <c r="CB62" s="31" t="n">
        <f aca="false">$B$11*(($A$1080)*$C62/$B$12*$B$7+(1-$A$1080)*$D62/$B$12*$C$7)</f>
        <v>0</v>
      </c>
      <c r="CC62" s="31" t="n">
        <f aca="false">$B$11*(($A$1081)*$C62/$B$12*$B$7+(1-$A$1081)*$D62/$B$12*$C$7)</f>
        <v>0</v>
      </c>
    </row>
    <row r="63" customFormat="false" ht="15" hidden="false" customHeight="false" outlineLevel="0" collapsed="false">
      <c r="A63" s="21" t="n">
        <v>39</v>
      </c>
      <c r="B63" s="27" t="n">
        <v>0.488604046035267</v>
      </c>
      <c r="C63" s="9" t="n">
        <f aca="false">SUM(AM63:AV63)</f>
        <v>0</v>
      </c>
      <c r="D63" s="9" t="n">
        <f aca="false">SUM(AW63:BF63)</f>
        <v>0</v>
      </c>
      <c r="E63" s="24" t="n">
        <f aca="false">(1-C63/$B$12)*$B$8-C63/$B$12*$B$7</f>
        <v>0.05</v>
      </c>
      <c r="F63" s="24" t="n">
        <f aca="false">(1-D63/$B$12)*$C$8-D63/$B$12*$C$7</f>
        <v>0.09</v>
      </c>
      <c r="G63" s="47" t="n">
        <f aca="false">$B$11*($B$10*C63/$B$12*$B$7+(1-$B$10)*D63/$B$12*$C$7)</f>
        <v>0</v>
      </c>
      <c r="H63" s="24" t="n">
        <f aca="false">$B$10*E63+(1-$B$10)*F63</f>
        <v>0.07</v>
      </c>
      <c r="I63" s="21"/>
      <c r="J63" s="21"/>
      <c r="K63" s="21"/>
      <c r="L63" s="21"/>
      <c r="M63" s="21"/>
      <c r="N63" s="21"/>
      <c r="O63" s="21"/>
      <c r="P63" s="21"/>
      <c r="Q63" s="21"/>
      <c r="R63" s="27" t="n">
        <v>0.316719685128883</v>
      </c>
      <c r="S63" s="27" t="n">
        <v>0.811015621724195</v>
      </c>
      <c r="T63" s="27" t="n">
        <v>-1.12502417234512</v>
      </c>
      <c r="U63" s="27" t="n">
        <v>-0.913912120902121</v>
      </c>
      <c r="V63" s="27" t="n">
        <v>-1.26403145966587</v>
      </c>
      <c r="W63" s="27" t="n">
        <v>1.91733641850625</v>
      </c>
      <c r="X63" s="27" t="n">
        <v>0.118936116605893</v>
      </c>
      <c r="Y63" s="27" t="n">
        <v>-1.47488136818221</v>
      </c>
      <c r="Z63" s="27" t="n">
        <v>-0.734335800073698</v>
      </c>
      <c r="AA63" s="27" t="n">
        <v>0.644303592225021</v>
      </c>
      <c r="AB63" s="27" t="n">
        <v>-0.105882807434525</v>
      </c>
      <c r="AC63" s="27" t="n">
        <v>-0.239642367430021</v>
      </c>
      <c r="AD63" s="27" t="n">
        <v>0.692828051265474</v>
      </c>
      <c r="AE63" s="27" t="n">
        <v>-0.259738319075371</v>
      </c>
      <c r="AF63" s="27" t="n">
        <v>-0.640122320148936</v>
      </c>
      <c r="AG63" s="27" t="n">
        <v>0.493556815289276</v>
      </c>
      <c r="AH63" s="27" t="n">
        <v>-0.144444813745397</v>
      </c>
      <c r="AI63" s="27" t="n">
        <v>0.974191243720181</v>
      </c>
      <c r="AJ63" s="27" t="n">
        <v>1.08395382303606</v>
      </c>
      <c r="AK63" s="27" t="n">
        <v>1.49296303582312</v>
      </c>
      <c r="AL63" s="21"/>
      <c r="AM63" s="31" t="n">
        <f aca="false">IF(SQRT($B$9)*$B63+SQRT(1-$B$9)*R63&lt;_xlfn.NORM.S.INV($B$6),1,0)</f>
        <v>0</v>
      </c>
      <c r="AN63" s="31" t="n">
        <f aca="false">IF(SQRT($B$9)*$B63+SQRT(1-$B$9)*S63&lt;_xlfn.NORM.S.INV($B$6),1,0)</f>
        <v>0</v>
      </c>
      <c r="AO63" s="31" t="n">
        <f aca="false">IF(SQRT($B$9)*$B63+SQRT(1-$B$9)*T63&lt;_xlfn.NORM.S.INV($B$6),1,0)</f>
        <v>0</v>
      </c>
      <c r="AP63" s="31" t="n">
        <f aca="false">IF(SQRT($B$9)*$B63+SQRT(1-$B$9)*U63&lt;_xlfn.NORM.S.INV($B$6),1,0)</f>
        <v>0</v>
      </c>
      <c r="AQ63" s="31" t="n">
        <f aca="false">IF(SQRT($B$9)*$B63+SQRT(1-$B$9)*V63&lt;_xlfn.NORM.S.INV($B$6),1,0)</f>
        <v>0</v>
      </c>
      <c r="AR63" s="31" t="n">
        <f aca="false">IF(SQRT($B$9)*$B63+SQRT(1-$B$9)*W63&lt;_xlfn.NORM.S.INV($B$6),1,0)</f>
        <v>0</v>
      </c>
      <c r="AS63" s="31" t="n">
        <f aca="false">IF(SQRT($B$9)*$B63+SQRT(1-$B$9)*X63&lt;_xlfn.NORM.S.INV($B$6),1,0)</f>
        <v>0</v>
      </c>
      <c r="AT63" s="31" t="n">
        <f aca="false">IF(SQRT($B$9)*$B63+SQRT(1-$B$9)*Y63&lt;_xlfn.NORM.S.INV($B$6),1,0)</f>
        <v>0</v>
      </c>
      <c r="AU63" s="31" t="n">
        <f aca="false">IF(SQRT($B$9)*$B63+SQRT(1-$B$9)*Z63&lt;_xlfn.NORM.S.INV($B$6),1,0)</f>
        <v>0</v>
      </c>
      <c r="AV63" s="31" t="n">
        <f aca="false">IF(SQRT($B$9)*$B63+SQRT(1-$B$9)*AA63&lt;_xlfn.NORM.S.INV($B$6),1,0)</f>
        <v>0</v>
      </c>
      <c r="AW63" s="31" t="n">
        <f aca="false">IF(SQRT($C$9)*$B63+SQRT(1-$C$9)*AB63&lt;_xlfn.NORM.S.INV($C$6),1,0)</f>
        <v>0</v>
      </c>
      <c r="AX63" s="31" t="n">
        <f aca="false">IF(SQRT($C$9)*$B63+SQRT(1-$C$9)*AC63&lt;_xlfn.NORM.S.INV($C$6),1,0)</f>
        <v>0</v>
      </c>
      <c r="AY63" s="31" t="n">
        <f aca="false">IF(SQRT($C$9)*$B63+SQRT(1-$C$9)*AD63&lt;_xlfn.NORM.S.INV($C$6),1,0)</f>
        <v>0</v>
      </c>
      <c r="AZ63" s="31" t="n">
        <f aca="false">IF(SQRT($C$9)*$B63+SQRT(1-$C$9)*AE63&lt;_xlfn.NORM.S.INV($C$6),1,0)</f>
        <v>0</v>
      </c>
      <c r="BA63" s="31" t="n">
        <f aca="false">IF(SQRT($C$9)*$B63+SQRT(1-$C$9)*AF63&lt;_xlfn.NORM.S.INV($C$6),1,0)</f>
        <v>0</v>
      </c>
      <c r="BB63" s="31" t="n">
        <f aca="false">IF(SQRT($C$9)*$B63+SQRT(1-$C$9)*AG63&lt;_xlfn.NORM.S.INV($C$6),1,0)</f>
        <v>0</v>
      </c>
      <c r="BC63" s="31" t="n">
        <f aca="false">IF(SQRT($C$9)*$B63+SQRT(1-$C$9)*AH63&lt;_xlfn.NORM.S.INV($C$6),1,0)</f>
        <v>0</v>
      </c>
      <c r="BD63" s="31" t="n">
        <f aca="false">IF(SQRT($C$9)*$B63+SQRT(1-$C$9)*AI63&lt;_xlfn.NORM.S.INV($C$6),1,0)</f>
        <v>0</v>
      </c>
      <c r="BE63" s="31" t="n">
        <f aca="false">IF(SQRT($C$9)*$B63+SQRT(1-$C$9)*AJ63&lt;_xlfn.NORM.S.INV($C$6),1,0)</f>
        <v>0</v>
      </c>
      <c r="BF63" s="31" t="n">
        <f aca="false">IF(SQRT($C$9)*$B63+SQRT(1-$C$9)*AK63&lt;_xlfn.NORM.S.INV($C$6),1,0)</f>
        <v>0</v>
      </c>
      <c r="BG63" s="21"/>
      <c r="BH63" s="21"/>
      <c r="BI63" s="31" t="n">
        <f aca="false">$B$11*(($A$1061)*$C63/$B$12*$B$7+(1-$A$1061)*$D63/$B$12*$C$7)</f>
        <v>0</v>
      </c>
      <c r="BJ63" s="31" t="n">
        <f aca="false">$B$11*(($A$1062)*$C63/$B$12*$B$7+(1-$A$1062)*$D63/$B$12*$C$7)</f>
        <v>0</v>
      </c>
      <c r="BK63" s="31" t="n">
        <f aca="false">$B$11*(($A$1063)*$C63/$B$12*$B$7+(1-$A$1063)*$D63/$B$12*$C$7)</f>
        <v>0</v>
      </c>
      <c r="BL63" s="31" t="n">
        <f aca="false">$B$11*(($A$1064)*$C63/$B$12*$B$7+(1-$A$1064)*$D63/$B$12*$C$7)</f>
        <v>0</v>
      </c>
      <c r="BM63" s="31" t="n">
        <f aca="false">$B$11*(($A$1065)*$C63/$B$12*$B$7+(1-$A$1065)*$D63/$B$12*$C$7)</f>
        <v>0</v>
      </c>
      <c r="BN63" s="31" t="n">
        <f aca="false">$B$11*(($A$1066)*$C63/$B$12*$B$7+(1-$A$1066)*$D63/$B$12*$C$7)</f>
        <v>0</v>
      </c>
      <c r="BO63" s="31" t="n">
        <f aca="false">$B$11*(($A$1067)*$C63/$B$12*$B$7+(1-$A$1067)*$D63/$B$12*$C$7)</f>
        <v>0</v>
      </c>
      <c r="BP63" s="31" t="n">
        <f aca="false">$B$11*(($A$1068)*$C63/$B$12*$B$7+(1-$A$1068)*$D63/$B$12*$C$7)</f>
        <v>0</v>
      </c>
      <c r="BQ63" s="31" t="n">
        <f aca="false">$B$11*(($A$1069)*$C63/$B$12*$B$7+(1-$A$1069)*$D63/$B$12*$C$7)</f>
        <v>0</v>
      </c>
      <c r="BR63" s="31" t="n">
        <f aca="false">$B$11*(($A$1070)*$C63/$B$12*$B$7+(1-$A$1070)*$D63/$B$12*$C$7)</f>
        <v>0</v>
      </c>
      <c r="BS63" s="31" t="n">
        <f aca="false">$B$11*(($A$1071)*$C63/$B$12*$B$7+(1-$A$1071)*$D63/$B$12*$C$7)</f>
        <v>0</v>
      </c>
      <c r="BT63" s="31" t="n">
        <f aca="false">$B$11*(($A$1072)*$C63/$B$12*$B$7+(1-$A$1072)*$D63/$B$12*$C$7)</f>
        <v>0</v>
      </c>
      <c r="BU63" s="31" t="n">
        <f aca="false">$B$11*(($A$1073)*$C63/$B$12*$B$7+(1-$A$1073)*$D63/$B$12*$C$7)</f>
        <v>0</v>
      </c>
      <c r="BV63" s="31" t="n">
        <f aca="false">$B$11*(($A$1074)*$C63/$B$12*$B$7+(1-$A$1074)*$D63/$B$12*$C$7)</f>
        <v>0</v>
      </c>
      <c r="BW63" s="31" t="n">
        <f aca="false">$B$11*(($A$1075)*$C63/$B$12*$B$7+(1-$A$1075)*$D63/$B$12*$C$7)</f>
        <v>0</v>
      </c>
      <c r="BX63" s="31" t="n">
        <f aca="false">$B$11*(($A$1076)*$C63/$B$12*$B$7+(1-$A$1076)*$D63/$B$12*$C$7)</f>
        <v>0</v>
      </c>
      <c r="BY63" s="31" t="n">
        <f aca="false">$B$11*(($A$1077)*$C63/$B$12*$B$7+(1-$A$1077)*$D63/$B$12*$C$7)</f>
        <v>0</v>
      </c>
      <c r="BZ63" s="31" t="n">
        <f aca="false">$B$11*(($A$1078)*$C63/$B$12*$B$7+(1-$A$1078)*$D63/$B$12*$C$7)</f>
        <v>0</v>
      </c>
      <c r="CA63" s="31" t="n">
        <f aca="false">$B$11*(($A$1079)*$C63/$B$12*$B$7+(1-$A$1079)*$D63/$B$12*$C$7)</f>
        <v>0</v>
      </c>
      <c r="CB63" s="31" t="n">
        <f aca="false">$B$11*(($A$1080)*$C63/$B$12*$B$7+(1-$A$1080)*$D63/$B$12*$C$7)</f>
        <v>0</v>
      </c>
      <c r="CC63" s="31" t="n">
        <f aca="false">$B$11*(($A$1081)*$C63/$B$12*$B$7+(1-$A$1081)*$D63/$B$12*$C$7)</f>
        <v>0</v>
      </c>
    </row>
    <row r="64" customFormat="false" ht="15" hidden="false" customHeight="false" outlineLevel="0" collapsed="false">
      <c r="A64" s="21" t="n">
        <v>40</v>
      </c>
      <c r="B64" s="27" t="n">
        <v>0.322231769587481</v>
      </c>
      <c r="C64" s="9" t="n">
        <f aca="false">SUM(AM64:AV64)</f>
        <v>0</v>
      </c>
      <c r="D64" s="9" t="n">
        <f aca="false">SUM(AW64:BF64)</f>
        <v>1</v>
      </c>
      <c r="E64" s="24" t="n">
        <f aca="false">(1-C64/$B$12)*$B$8-C64/$B$12*$B$7</f>
        <v>0.05</v>
      </c>
      <c r="F64" s="24" t="n">
        <f aca="false">(1-D64/$B$12)*$C$8-D64/$B$12*$C$7</f>
        <v>0.021</v>
      </c>
      <c r="G64" s="47" t="n">
        <f aca="false">$B$11*($B$10*C64/$B$12*$B$7+(1-$B$10)*D64/$B$12*$C$7)</f>
        <v>300</v>
      </c>
      <c r="H64" s="24" t="n">
        <f aca="false">$B$10*E64+(1-$B$10)*F64</f>
        <v>0.0355</v>
      </c>
      <c r="I64" s="21"/>
      <c r="J64" s="21"/>
      <c r="K64" s="21"/>
      <c r="L64" s="21"/>
      <c r="M64" s="21"/>
      <c r="N64" s="21"/>
      <c r="O64" s="21"/>
      <c r="P64" s="21"/>
      <c r="Q64" s="21"/>
      <c r="R64" s="27" t="n">
        <v>-0.0957563475101305</v>
      </c>
      <c r="S64" s="27" t="n">
        <v>-0.635961219952698</v>
      </c>
      <c r="T64" s="27" t="n">
        <v>-1.29403860271668</v>
      </c>
      <c r="U64" s="27" t="n">
        <v>0.202027953671916</v>
      </c>
      <c r="V64" s="27" t="n">
        <v>-0.696816888193248</v>
      </c>
      <c r="W64" s="27" t="n">
        <v>-0.754086049685889</v>
      </c>
      <c r="X64" s="27" t="n">
        <v>-0.138053118598054</v>
      </c>
      <c r="Y64" s="27" t="n">
        <v>1.54590067177559</v>
      </c>
      <c r="Z64" s="27" t="n">
        <v>0.242968140152232</v>
      </c>
      <c r="AA64" s="27" t="n">
        <v>-1.3340373383214</v>
      </c>
      <c r="AB64" s="27" t="n">
        <v>-0.0882840810714684</v>
      </c>
      <c r="AC64" s="27" t="n">
        <v>0.416707464575569</v>
      </c>
      <c r="AD64" s="27" t="n">
        <v>-0.32190855292565</v>
      </c>
      <c r="AE64" s="27" t="n">
        <v>0.386793044008643</v>
      </c>
      <c r="AF64" s="27" t="n">
        <v>1.50092646352125</v>
      </c>
      <c r="AG64" s="27" t="n">
        <v>-2.32375093415099</v>
      </c>
      <c r="AH64" s="27" t="n">
        <v>-1.27620965712809</v>
      </c>
      <c r="AI64" s="27" t="n">
        <v>0.0476913206143036</v>
      </c>
      <c r="AJ64" s="27" t="n">
        <v>-0.959538882628667</v>
      </c>
      <c r="AK64" s="27" t="n">
        <v>-0.852363923084122</v>
      </c>
      <c r="AL64" s="21"/>
      <c r="AM64" s="31" t="n">
        <f aca="false">IF(SQRT($B$9)*$B64+SQRT(1-$B$9)*R64&lt;_xlfn.NORM.S.INV($B$6),1,0)</f>
        <v>0</v>
      </c>
      <c r="AN64" s="31" t="n">
        <f aca="false">IF(SQRT($B$9)*$B64+SQRT(1-$B$9)*S64&lt;_xlfn.NORM.S.INV($B$6),1,0)</f>
        <v>0</v>
      </c>
      <c r="AO64" s="31" t="n">
        <f aca="false">IF(SQRT($B$9)*$B64+SQRT(1-$B$9)*T64&lt;_xlfn.NORM.S.INV($B$6),1,0)</f>
        <v>0</v>
      </c>
      <c r="AP64" s="31" t="n">
        <f aca="false">IF(SQRT($B$9)*$B64+SQRT(1-$B$9)*U64&lt;_xlfn.NORM.S.INV($B$6),1,0)</f>
        <v>0</v>
      </c>
      <c r="AQ64" s="31" t="n">
        <f aca="false">IF(SQRT($B$9)*$B64+SQRT(1-$B$9)*V64&lt;_xlfn.NORM.S.INV($B$6),1,0)</f>
        <v>0</v>
      </c>
      <c r="AR64" s="31" t="n">
        <f aca="false">IF(SQRT($B$9)*$B64+SQRT(1-$B$9)*W64&lt;_xlfn.NORM.S.INV($B$6),1,0)</f>
        <v>0</v>
      </c>
      <c r="AS64" s="31" t="n">
        <f aca="false">IF(SQRT($B$9)*$B64+SQRT(1-$B$9)*X64&lt;_xlfn.NORM.S.INV($B$6),1,0)</f>
        <v>0</v>
      </c>
      <c r="AT64" s="31" t="n">
        <f aca="false">IF(SQRT($B$9)*$B64+SQRT(1-$B$9)*Y64&lt;_xlfn.NORM.S.INV($B$6),1,0)</f>
        <v>0</v>
      </c>
      <c r="AU64" s="31" t="n">
        <f aca="false">IF(SQRT($B$9)*$B64+SQRT(1-$B$9)*Z64&lt;_xlfn.NORM.S.INV($B$6),1,0)</f>
        <v>0</v>
      </c>
      <c r="AV64" s="31" t="n">
        <f aca="false">IF(SQRT($B$9)*$B64+SQRT(1-$B$9)*AA64&lt;_xlfn.NORM.S.INV($B$6),1,0)</f>
        <v>0</v>
      </c>
      <c r="AW64" s="31" t="n">
        <f aca="false">IF(SQRT($C$9)*$B64+SQRT(1-$C$9)*AB64&lt;_xlfn.NORM.S.INV($C$6),1,0)</f>
        <v>0</v>
      </c>
      <c r="AX64" s="31" t="n">
        <f aca="false">IF(SQRT($C$9)*$B64+SQRT(1-$C$9)*AC64&lt;_xlfn.NORM.S.INV($C$6),1,0)</f>
        <v>0</v>
      </c>
      <c r="AY64" s="31" t="n">
        <f aca="false">IF(SQRT($C$9)*$B64+SQRT(1-$C$9)*AD64&lt;_xlfn.NORM.S.INV($C$6),1,0)</f>
        <v>0</v>
      </c>
      <c r="AZ64" s="31" t="n">
        <f aca="false">IF(SQRT($C$9)*$B64+SQRT(1-$C$9)*AE64&lt;_xlfn.NORM.S.INV($C$6),1,0)</f>
        <v>0</v>
      </c>
      <c r="BA64" s="31" t="n">
        <f aca="false">IF(SQRT($C$9)*$B64+SQRT(1-$C$9)*AF64&lt;_xlfn.NORM.S.INV($C$6),1,0)</f>
        <v>0</v>
      </c>
      <c r="BB64" s="31" t="n">
        <f aca="false">IF(SQRT($C$9)*$B64+SQRT(1-$C$9)*AG64&lt;_xlfn.NORM.S.INV($C$6),1,0)</f>
        <v>1</v>
      </c>
      <c r="BC64" s="31" t="n">
        <f aca="false">IF(SQRT($C$9)*$B64+SQRT(1-$C$9)*AH64&lt;_xlfn.NORM.S.INV($C$6),1,0)</f>
        <v>0</v>
      </c>
      <c r="BD64" s="31" t="n">
        <f aca="false">IF(SQRT($C$9)*$B64+SQRT(1-$C$9)*AI64&lt;_xlfn.NORM.S.INV($C$6),1,0)</f>
        <v>0</v>
      </c>
      <c r="BE64" s="31" t="n">
        <f aca="false">IF(SQRT($C$9)*$B64+SQRT(1-$C$9)*AJ64&lt;_xlfn.NORM.S.INV($C$6),1,0)</f>
        <v>0</v>
      </c>
      <c r="BF64" s="31" t="n">
        <f aca="false">IF(SQRT($C$9)*$B64+SQRT(1-$C$9)*AK64&lt;_xlfn.NORM.S.INV($C$6),1,0)</f>
        <v>0</v>
      </c>
      <c r="BG64" s="21"/>
      <c r="BH64" s="21"/>
      <c r="BI64" s="31" t="n">
        <f aca="false">$B$11*(($A$1061)*$C64/$B$12*$B$7+(1-$A$1061)*$D64/$B$12*$C$7)</f>
        <v>600</v>
      </c>
      <c r="BJ64" s="31" t="n">
        <f aca="false">$B$11*(($A$1062)*$C64/$B$12*$B$7+(1-$A$1062)*$D64/$B$12*$C$7)</f>
        <v>570</v>
      </c>
      <c r="BK64" s="31" t="n">
        <f aca="false">$B$11*(($A$1063)*$C64/$B$12*$B$7+(1-$A$1063)*$D64/$B$12*$C$7)</f>
        <v>540</v>
      </c>
      <c r="BL64" s="31" t="n">
        <f aca="false">$B$11*(($A$1064)*$C64/$B$12*$B$7+(1-$A$1064)*$D64/$B$12*$C$7)</f>
        <v>510</v>
      </c>
      <c r="BM64" s="31" t="n">
        <f aca="false">$B$11*(($A$1065)*$C64/$B$12*$B$7+(1-$A$1065)*$D64/$B$12*$C$7)</f>
        <v>480</v>
      </c>
      <c r="BN64" s="31" t="n">
        <f aca="false">$B$11*(($A$1066)*$C64/$B$12*$B$7+(1-$A$1066)*$D64/$B$12*$C$7)</f>
        <v>450</v>
      </c>
      <c r="BO64" s="31" t="n">
        <f aca="false">$B$11*(($A$1067)*$C64/$B$12*$B$7+(1-$A$1067)*$D64/$B$12*$C$7)</f>
        <v>420</v>
      </c>
      <c r="BP64" s="31" t="n">
        <f aca="false">$B$11*(($A$1068)*$C64/$B$12*$B$7+(1-$A$1068)*$D64/$B$12*$C$7)</f>
        <v>390</v>
      </c>
      <c r="BQ64" s="31" t="n">
        <f aca="false">$B$11*(($A$1069)*$C64/$B$12*$B$7+(1-$A$1069)*$D64/$B$12*$C$7)</f>
        <v>360</v>
      </c>
      <c r="BR64" s="31" t="n">
        <f aca="false">$B$11*(($A$1070)*$C64/$B$12*$B$7+(1-$A$1070)*$D64/$B$12*$C$7)</f>
        <v>330</v>
      </c>
      <c r="BS64" s="31" t="n">
        <f aca="false">$B$11*(($A$1071)*$C64/$B$12*$B$7+(1-$A$1071)*$D64/$B$12*$C$7)</f>
        <v>300</v>
      </c>
      <c r="BT64" s="31" t="n">
        <f aca="false">$B$11*(($A$1072)*$C64/$B$12*$B$7+(1-$A$1072)*$D64/$B$12*$C$7)</f>
        <v>270</v>
      </c>
      <c r="BU64" s="31" t="n">
        <f aca="false">$B$11*(($A$1073)*$C64/$B$12*$B$7+(1-$A$1073)*$D64/$B$12*$C$7)</f>
        <v>240</v>
      </c>
      <c r="BV64" s="31" t="n">
        <f aca="false">$B$11*(($A$1074)*$C64/$B$12*$B$7+(1-$A$1074)*$D64/$B$12*$C$7)</f>
        <v>210</v>
      </c>
      <c r="BW64" s="31" t="n">
        <f aca="false">$B$11*(($A$1075)*$C64/$B$12*$B$7+(1-$A$1075)*$D64/$B$12*$C$7)</f>
        <v>180</v>
      </c>
      <c r="BX64" s="31" t="n">
        <f aca="false">$B$11*(($A$1076)*$C64/$B$12*$B$7+(1-$A$1076)*$D64/$B$12*$C$7)</f>
        <v>150</v>
      </c>
      <c r="BY64" s="31" t="n">
        <f aca="false">$B$11*(($A$1077)*$C64/$B$12*$B$7+(1-$A$1077)*$D64/$B$12*$C$7)</f>
        <v>120</v>
      </c>
      <c r="BZ64" s="31" t="n">
        <f aca="false">$B$11*(($A$1078)*$C64/$B$12*$B$7+(1-$A$1078)*$D64/$B$12*$C$7)</f>
        <v>90</v>
      </c>
      <c r="CA64" s="31" t="n">
        <f aca="false">$B$11*(($A$1079)*$C64/$B$12*$B$7+(1-$A$1079)*$D64/$B$12*$C$7)</f>
        <v>60</v>
      </c>
      <c r="CB64" s="31" t="n">
        <f aca="false">$B$11*(($A$1080)*$C64/$B$12*$B$7+(1-$A$1080)*$D64/$B$12*$C$7)</f>
        <v>30</v>
      </c>
      <c r="CC64" s="31" t="n">
        <f aca="false">$B$11*(($A$1081)*$C64/$B$12*$B$7+(1-$A$1081)*$D64/$B$12*$C$7)</f>
        <v>0</v>
      </c>
    </row>
    <row r="65" customFormat="false" ht="15" hidden="false" customHeight="false" outlineLevel="0" collapsed="false">
      <c r="A65" s="21" t="n">
        <v>41</v>
      </c>
      <c r="B65" s="27" t="n">
        <v>-1.71892969555645</v>
      </c>
      <c r="C65" s="9" t="n">
        <f aca="false">SUM(AM65:AV65)</f>
        <v>0</v>
      </c>
      <c r="D65" s="9" t="n">
        <f aca="false">SUM(AW65:BF65)</f>
        <v>0</v>
      </c>
      <c r="E65" s="24" t="n">
        <f aca="false">(1-C65/$B$12)*$B$8-C65/$B$12*$B$7</f>
        <v>0.05</v>
      </c>
      <c r="F65" s="24" t="n">
        <f aca="false">(1-D65/$B$12)*$C$8-D65/$B$12*$C$7</f>
        <v>0.09</v>
      </c>
      <c r="G65" s="47" t="n">
        <f aca="false">$B$11*($B$10*C65/$B$12*$B$7+(1-$B$10)*D65/$B$12*$C$7)</f>
        <v>0</v>
      </c>
      <c r="H65" s="24" t="n">
        <f aca="false">$B$10*E65+(1-$B$10)*F65</f>
        <v>0.07</v>
      </c>
      <c r="I65" s="21"/>
      <c r="J65" s="21"/>
      <c r="K65" s="21"/>
      <c r="L65" s="21"/>
      <c r="M65" s="21"/>
      <c r="N65" s="21"/>
      <c r="O65" s="21"/>
      <c r="P65" s="21"/>
      <c r="Q65" s="21"/>
      <c r="R65" s="27" t="n">
        <v>-1.46483527094636</v>
      </c>
      <c r="S65" s="27" t="n">
        <v>1.00903012797547</v>
      </c>
      <c r="T65" s="27" t="n">
        <v>1.18406631089172</v>
      </c>
      <c r="U65" s="27" t="n">
        <v>0.457617517439755</v>
      </c>
      <c r="V65" s="27" t="n">
        <v>-0.0140363202090238</v>
      </c>
      <c r="W65" s="27" t="n">
        <v>-0.232432227973424</v>
      </c>
      <c r="X65" s="27" t="n">
        <v>0.717221357424427</v>
      </c>
      <c r="Y65" s="27" t="n">
        <v>-0.544981405614679</v>
      </c>
      <c r="Z65" s="27" t="n">
        <v>-0.217859762047581</v>
      </c>
      <c r="AA65" s="27" t="n">
        <v>-0.384215498284607</v>
      </c>
      <c r="AB65" s="27" t="n">
        <v>1.15552554456631</v>
      </c>
      <c r="AC65" s="27" t="n">
        <v>1.48562337073033</v>
      </c>
      <c r="AD65" s="27" t="n">
        <v>1.08309724224894</v>
      </c>
      <c r="AE65" s="27" t="n">
        <v>1.56711304683714</v>
      </c>
      <c r="AF65" s="27" t="n">
        <v>1.44831273776991</v>
      </c>
      <c r="AG65" s="27" t="n">
        <v>-0.932793656494542</v>
      </c>
      <c r="AH65" s="27" t="n">
        <v>0.287336445749688</v>
      </c>
      <c r="AI65" s="27" t="n">
        <v>-0.764375758566002</v>
      </c>
      <c r="AJ65" s="27" t="n">
        <v>0.569834097656697</v>
      </c>
      <c r="AK65" s="27" t="n">
        <v>0.372858280990318</v>
      </c>
      <c r="AL65" s="21"/>
      <c r="AM65" s="31" t="n">
        <f aca="false">IF(SQRT($B$9)*$B65+SQRT(1-$B$9)*R65&lt;_xlfn.NORM.S.INV($B$6),1,0)</f>
        <v>0</v>
      </c>
      <c r="AN65" s="31" t="n">
        <f aca="false">IF(SQRT($B$9)*$B65+SQRT(1-$B$9)*S65&lt;_xlfn.NORM.S.INV($B$6),1,0)</f>
        <v>0</v>
      </c>
      <c r="AO65" s="31" t="n">
        <f aca="false">IF(SQRT($B$9)*$B65+SQRT(1-$B$9)*T65&lt;_xlfn.NORM.S.INV($B$6),1,0)</f>
        <v>0</v>
      </c>
      <c r="AP65" s="31" t="n">
        <f aca="false">IF(SQRT($B$9)*$B65+SQRT(1-$B$9)*U65&lt;_xlfn.NORM.S.INV($B$6),1,0)</f>
        <v>0</v>
      </c>
      <c r="AQ65" s="31" t="n">
        <f aca="false">IF(SQRT($B$9)*$B65+SQRT(1-$B$9)*V65&lt;_xlfn.NORM.S.INV($B$6),1,0)</f>
        <v>0</v>
      </c>
      <c r="AR65" s="31" t="n">
        <f aca="false">IF(SQRT($B$9)*$B65+SQRT(1-$B$9)*W65&lt;_xlfn.NORM.S.INV($B$6),1,0)</f>
        <v>0</v>
      </c>
      <c r="AS65" s="31" t="n">
        <f aca="false">IF(SQRT($B$9)*$B65+SQRT(1-$B$9)*X65&lt;_xlfn.NORM.S.INV($B$6),1,0)</f>
        <v>0</v>
      </c>
      <c r="AT65" s="31" t="n">
        <f aca="false">IF(SQRT($B$9)*$B65+SQRT(1-$B$9)*Y65&lt;_xlfn.NORM.S.INV($B$6),1,0)</f>
        <v>0</v>
      </c>
      <c r="AU65" s="31" t="n">
        <f aca="false">IF(SQRT($B$9)*$B65+SQRT(1-$B$9)*Z65&lt;_xlfn.NORM.S.INV($B$6),1,0)</f>
        <v>0</v>
      </c>
      <c r="AV65" s="31" t="n">
        <f aca="false">IF(SQRT($B$9)*$B65+SQRT(1-$B$9)*AA65&lt;_xlfn.NORM.S.INV($B$6),1,0)</f>
        <v>0</v>
      </c>
      <c r="AW65" s="31" t="n">
        <f aca="false">IF(SQRT($C$9)*$B65+SQRT(1-$C$9)*AB65&lt;_xlfn.NORM.S.INV($C$6),1,0)</f>
        <v>0</v>
      </c>
      <c r="AX65" s="31" t="n">
        <f aca="false">IF(SQRT($C$9)*$B65+SQRT(1-$C$9)*AC65&lt;_xlfn.NORM.S.INV($C$6),1,0)</f>
        <v>0</v>
      </c>
      <c r="AY65" s="31" t="n">
        <f aca="false">IF(SQRT($C$9)*$B65+SQRT(1-$C$9)*AD65&lt;_xlfn.NORM.S.INV($C$6),1,0)</f>
        <v>0</v>
      </c>
      <c r="AZ65" s="31" t="n">
        <f aca="false">IF(SQRT($C$9)*$B65+SQRT(1-$C$9)*AE65&lt;_xlfn.NORM.S.INV($C$6),1,0)</f>
        <v>0</v>
      </c>
      <c r="BA65" s="31" t="n">
        <f aca="false">IF(SQRT($C$9)*$B65+SQRT(1-$C$9)*AF65&lt;_xlfn.NORM.S.INV($C$6),1,0)</f>
        <v>0</v>
      </c>
      <c r="BB65" s="31" t="n">
        <f aca="false">IF(SQRT($C$9)*$B65+SQRT(1-$C$9)*AG65&lt;_xlfn.NORM.S.INV($C$6),1,0)</f>
        <v>0</v>
      </c>
      <c r="BC65" s="31" t="n">
        <f aca="false">IF(SQRT($C$9)*$B65+SQRT(1-$C$9)*AH65&lt;_xlfn.NORM.S.INV($C$6),1,0)</f>
        <v>0</v>
      </c>
      <c r="BD65" s="31" t="n">
        <f aca="false">IF(SQRT($C$9)*$B65+SQRT(1-$C$9)*AI65&lt;_xlfn.NORM.S.INV($C$6),1,0)</f>
        <v>0</v>
      </c>
      <c r="BE65" s="31" t="n">
        <f aca="false">IF(SQRT($C$9)*$B65+SQRT(1-$C$9)*AJ65&lt;_xlfn.NORM.S.INV($C$6),1,0)</f>
        <v>0</v>
      </c>
      <c r="BF65" s="31" t="n">
        <f aca="false">IF(SQRT($C$9)*$B65+SQRT(1-$C$9)*AK65&lt;_xlfn.NORM.S.INV($C$6),1,0)</f>
        <v>0</v>
      </c>
      <c r="BG65" s="21"/>
      <c r="BH65" s="21"/>
      <c r="BI65" s="31" t="n">
        <f aca="false">$B$11*(($A$1061)*$C65/$B$12*$B$7+(1-$A$1061)*$D65/$B$12*$C$7)</f>
        <v>0</v>
      </c>
      <c r="BJ65" s="31" t="n">
        <f aca="false">$B$11*(($A$1062)*$C65/$B$12*$B$7+(1-$A$1062)*$D65/$B$12*$C$7)</f>
        <v>0</v>
      </c>
      <c r="BK65" s="31" t="n">
        <f aca="false">$B$11*(($A$1063)*$C65/$B$12*$B$7+(1-$A$1063)*$D65/$B$12*$C$7)</f>
        <v>0</v>
      </c>
      <c r="BL65" s="31" t="n">
        <f aca="false">$B$11*(($A$1064)*$C65/$B$12*$B$7+(1-$A$1064)*$D65/$B$12*$C$7)</f>
        <v>0</v>
      </c>
      <c r="BM65" s="31" t="n">
        <f aca="false">$B$11*(($A$1065)*$C65/$B$12*$B$7+(1-$A$1065)*$D65/$B$12*$C$7)</f>
        <v>0</v>
      </c>
      <c r="BN65" s="31" t="n">
        <f aca="false">$B$11*(($A$1066)*$C65/$B$12*$B$7+(1-$A$1066)*$D65/$B$12*$C$7)</f>
        <v>0</v>
      </c>
      <c r="BO65" s="31" t="n">
        <f aca="false">$B$11*(($A$1067)*$C65/$B$12*$B$7+(1-$A$1067)*$D65/$B$12*$C$7)</f>
        <v>0</v>
      </c>
      <c r="BP65" s="31" t="n">
        <f aca="false">$B$11*(($A$1068)*$C65/$B$12*$B$7+(1-$A$1068)*$D65/$B$12*$C$7)</f>
        <v>0</v>
      </c>
      <c r="BQ65" s="31" t="n">
        <f aca="false">$B$11*(($A$1069)*$C65/$B$12*$B$7+(1-$A$1069)*$D65/$B$12*$C$7)</f>
        <v>0</v>
      </c>
      <c r="BR65" s="31" t="n">
        <f aca="false">$B$11*(($A$1070)*$C65/$B$12*$B$7+(1-$A$1070)*$D65/$B$12*$C$7)</f>
        <v>0</v>
      </c>
      <c r="BS65" s="31" t="n">
        <f aca="false">$B$11*(($A$1071)*$C65/$B$12*$B$7+(1-$A$1071)*$D65/$B$12*$C$7)</f>
        <v>0</v>
      </c>
      <c r="BT65" s="31" t="n">
        <f aca="false">$B$11*(($A$1072)*$C65/$B$12*$B$7+(1-$A$1072)*$D65/$B$12*$C$7)</f>
        <v>0</v>
      </c>
      <c r="BU65" s="31" t="n">
        <f aca="false">$B$11*(($A$1073)*$C65/$B$12*$B$7+(1-$A$1073)*$D65/$B$12*$C$7)</f>
        <v>0</v>
      </c>
      <c r="BV65" s="31" t="n">
        <f aca="false">$B$11*(($A$1074)*$C65/$B$12*$B$7+(1-$A$1074)*$D65/$B$12*$C$7)</f>
        <v>0</v>
      </c>
      <c r="BW65" s="31" t="n">
        <f aca="false">$B$11*(($A$1075)*$C65/$B$12*$B$7+(1-$A$1075)*$D65/$B$12*$C$7)</f>
        <v>0</v>
      </c>
      <c r="BX65" s="31" t="n">
        <f aca="false">$B$11*(($A$1076)*$C65/$B$12*$B$7+(1-$A$1076)*$D65/$B$12*$C$7)</f>
        <v>0</v>
      </c>
      <c r="BY65" s="31" t="n">
        <f aca="false">$B$11*(($A$1077)*$C65/$B$12*$B$7+(1-$A$1077)*$D65/$B$12*$C$7)</f>
        <v>0</v>
      </c>
      <c r="BZ65" s="31" t="n">
        <f aca="false">$B$11*(($A$1078)*$C65/$B$12*$B$7+(1-$A$1078)*$D65/$B$12*$C$7)</f>
        <v>0</v>
      </c>
      <c r="CA65" s="31" t="n">
        <f aca="false">$B$11*(($A$1079)*$C65/$B$12*$B$7+(1-$A$1079)*$D65/$B$12*$C$7)</f>
        <v>0</v>
      </c>
      <c r="CB65" s="31" t="n">
        <f aca="false">$B$11*(($A$1080)*$C65/$B$12*$B$7+(1-$A$1080)*$D65/$B$12*$C$7)</f>
        <v>0</v>
      </c>
      <c r="CC65" s="31" t="n">
        <f aca="false">$B$11*(($A$1081)*$C65/$B$12*$B$7+(1-$A$1081)*$D65/$B$12*$C$7)</f>
        <v>0</v>
      </c>
    </row>
    <row r="66" customFormat="false" ht="15" hidden="false" customHeight="false" outlineLevel="0" collapsed="false">
      <c r="A66" s="21" t="n">
        <v>42</v>
      </c>
      <c r="B66" s="27" t="n">
        <v>-0.408133525306641</v>
      </c>
      <c r="C66" s="9" t="n">
        <f aca="false">SUM(AM66:AV66)</f>
        <v>0</v>
      </c>
      <c r="D66" s="9" t="n">
        <f aca="false">SUM(AW66:BF66)</f>
        <v>1</v>
      </c>
      <c r="E66" s="24" t="n">
        <f aca="false">(1-C66/$B$12)*$B$8-C66/$B$12*$B$7</f>
        <v>0.05</v>
      </c>
      <c r="F66" s="24" t="n">
        <f aca="false">(1-D66/$B$12)*$C$8-D66/$B$12*$C$7</f>
        <v>0.021</v>
      </c>
      <c r="G66" s="47" t="n">
        <f aca="false">$B$11*($B$10*C66/$B$12*$B$7+(1-$B$10)*D66/$B$12*$C$7)</f>
        <v>300</v>
      </c>
      <c r="H66" s="24" t="n">
        <f aca="false">$B$10*E66+(1-$B$10)*F66</f>
        <v>0.0355</v>
      </c>
      <c r="I66" s="21"/>
      <c r="J66" s="21"/>
      <c r="K66" s="21"/>
      <c r="L66" s="21"/>
      <c r="M66" s="21"/>
      <c r="N66" s="21"/>
      <c r="O66" s="21"/>
      <c r="P66" s="21"/>
      <c r="Q66" s="21"/>
      <c r="R66" s="27" t="n">
        <v>0.226737278594783</v>
      </c>
      <c r="S66" s="27" t="n">
        <v>1.59928440030672</v>
      </c>
      <c r="T66" s="27" t="n">
        <v>0.175314848358</v>
      </c>
      <c r="U66" s="27" t="n">
        <v>-0.0928463478896015</v>
      </c>
      <c r="V66" s="27" t="n">
        <v>0.303784574071946</v>
      </c>
      <c r="W66" s="27" t="n">
        <v>1.72606873523519</v>
      </c>
      <c r="X66" s="27" t="n">
        <v>-0.607981743602526</v>
      </c>
      <c r="Y66" s="27" t="n">
        <v>-1.29327396985796</v>
      </c>
      <c r="Z66" s="27" t="n">
        <v>0.977529305239832</v>
      </c>
      <c r="AA66" s="27" t="n">
        <v>0.842910311109253</v>
      </c>
      <c r="AB66" s="27" t="n">
        <v>-3.1396577518127</v>
      </c>
      <c r="AC66" s="27" t="n">
        <v>-0.0182811101644875</v>
      </c>
      <c r="AD66" s="27" t="n">
        <v>0.908706273702083</v>
      </c>
      <c r="AE66" s="27" t="n">
        <v>0.140600928244803</v>
      </c>
      <c r="AF66" s="27" t="n">
        <v>1.38261690385212</v>
      </c>
      <c r="AG66" s="27" t="n">
        <v>0.33200760126728</v>
      </c>
      <c r="AH66" s="27" t="n">
        <v>0.415550529859891</v>
      </c>
      <c r="AI66" s="27" t="n">
        <v>-1.33125534312054</v>
      </c>
      <c r="AJ66" s="27" t="n">
        <v>0.340107572893734</v>
      </c>
      <c r="AK66" s="27" t="n">
        <v>0.628340415938279</v>
      </c>
      <c r="AL66" s="21"/>
      <c r="AM66" s="31" t="n">
        <f aca="false">IF(SQRT($B$9)*$B66+SQRT(1-$B$9)*R66&lt;_xlfn.NORM.S.INV($B$6),1,0)</f>
        <v>0</v>
      </c>
      <c r="AN66" s="31" t="n">
        <f aca="false">IF(SQRT($B$9)*$B66+SQRT(1-$B$9)*S66&lt;_xlfn.NORM.S.INV($B$6),1,0)</f>
        <v>0</v>
      </c>
      <c r="AO66" s="31" t="n">
        <f aca="false">IF(SQRT($B$9)*$B66+SQRT(1-$B$9)*T66&lt;_xlfn.NORM.S.INV($B$6),1,0)</f>
        <v>0</v>
      </c>
      <c r="AP66" s="31" t="n">
        <f aca="false">IF(SQRT($B$9)*$B66+SQRT(1-$B$9)*U66&lt;_xlfn.NORM.S.INV($B$6),1,0)</f>
        <v>0</v>
      </c>
      <c r="AQ66" s="31" t="n">
        <f aca="false">IF(SQRT($B$9)*$B66+SQRT(1-$B$9)*V66&lt;_xlfn.NORM.S.INV($B$6),1,0)</f>
        <v>0</v>
      </c>
      <c r="AR66" s="31" t="n">
        <f aca="false">IF(SQRT($B$9)*$B66+SQRT(1-$B$9)*W66&lt;_xlfn.NORM.S.INV($B$6),1,0)</f>
        <v>0</v>
      </c>
      <c r="AS66" s="31" t="n">
        <f aca="false">IF(SQRT($B$9)*$B66+SQRT(1-$B$9)*X66&lt;_xlfn.NORM.S.INV($B$6),1,0)</f>
        <v>0</v>
      </c>
      <c r="AT66" s="31" t="n">
        <f aca="false">IF(SQRT($B$9)*$B66+SQRT(1-$B$9)*Y66&lt;_xlfn.NORM.S.INV($B$6),1,0)</f>
        <v>0</v>
      </c>
      <c r="AU66" s="31" t="n">
        <f aca="false">IF(SQRT($B$9)*$B66+SQRT(1-$B$9)*Z66&lt;_xlfn.NORM.S.INV($B$6),1,0)</f>
        <v>0</v>
      </c>
      <c r="AV66" s="31" t="n">
        <f aca="false">IF(SQRT($B$9)*$B66+SQRT(1-$B$9)*AA66&lt;_xlfn.NORM.S.INV($B$6),1,0)</f>
        <v>0</v>
      </c>
      <c r="AW66" s="31" t="n">
        <f aca="false">IF(SQRT($C$9)*$B66+SQRT(1-$C$9)*AB66&lt;_xlfn.NORM.S.INV($C$6),1,0)</f>
        <v>1</v>
      </c>
      <c r="AX66" s="31" t="n">
        <f aca="false">IF(SQRT($C$9)*$B66+SQRT(1-$C$9)*AC66&lt;_xlfn.NORM.S.INV($C$6),1,0)</f>
        <v>0</v>
      </c>
      <c r="AY66" s="31" t="n">
        <f aca="false">IF(SQRT($C$9)*$B66+SQRT(1-$C$9)*AD66&lt;_xlfn.NORM.S.INV($C$6),1,0)</f>
        <v>0</v>
      </c>
      <c r="AZ66" s="31" t="n">
        <f aca="false">IF(SQRT($C$9)*$B66+SQRT(1-$C$9)*AE66&lt;_xlfn.NORM.S.INV($C$6),1,0)</f>
        <v>0</v>
      </c>
      <c r="BA66" s="31" t="n">
        <f aca="false">IF(SQRT($C$9)*$B66+SQRT(1-$C$9)*AF66&lt;_xlfn.NORM.S.INV($C$6),1,0)</f>
        <v>0</v>
      </c>
      <c r="BB66" s="31" t="n">
        <f aca="false">IF(SQRT($C$9)*$B66+SQRT(1-$C$9)*AG66&lt;_xlfn.NORM.S.INV($C$6),1,0)</f>
        <v>0</v>
      </c>
      <c r="BC66" s="31" t="n">
        <f aca="false">IF(SQRT($C$9)*$B66+SQRT(1-$C$9)*AH66&lt;_xlfn.NORM.S.INV($C$6),1,0)</f>
        <v>0</v>
      </c>
      <c r="BD66" s="31" t="n">
        <f aca="false">IF(SQRT($C$9)*$B66+SQRT(1-$C$9)*AI66&lt;_xlfn.NORM.S.INV($C$6),1,0)</f>
        <v>0</v>
      </c>
      <c r="BE66" s="31" t="n">
        <f aca="false">IF(SQRT($C$9)*$B66+SQRT(1-$C$9)*AJ66&lt;_xlfn.NORM.S.INV($C$6),1,0)</f>
        <v>0</v>
      </c>
      <c r="BF66" s="31" t="n">
        <f aca="false">IF(SQRT($C$9)*$B66+SQRT(1-$C$9)*AK66&lt;_xlfn.NORM.S.INV($C$6),1,0)</f>
        <v>0</v>
      </c>
      <c r="BG66" s="21"/>
      <c r="BH66" s="21"/>
      <c r="BI66" s="31" t="n">
        <f aca="false">$B$11*(($A$1061)*$C66/$B$12*$B$7+(1-$A$1061)*$D66/$B$12*$C$7)</f>
        <v>600</v>
      </c>
      <c r="BJ66" s="31" t="n">
        <f aca="false">$B$11*(($A$1062)*$C66/$B$12*$B$7+(1-$A$1062)*$D66/$B$12*$C$7)</f>
        <v>570</v>
      </c>
      <c r="BK66" s="31" t="n">
        <f aca="false">$B$11*(($A$1063)*$C66/$B$12*$B$7+(1-$A$1063)*$D66/$B$12*$C$7)</f>
        <v>540</v>
      </c>
      <c r="BL66" s="31" t="n">
        <f aca="false">$B$11*(($A$1064)*$C66/$B$12*$B$7+(1-$A$1064)*$D66/$B$12*$C$7)</f>
        <v>510</v>
      </c>
      <c r="BM66" s="31" t="n">
        <f aca="false">$B$11*(($A$1065)*$C66/$B$12*$B$7+(1-$A$1065)*$D66/$B$12*$C$7)</f>
        <v>480</v>
      </c>
      <c r="BN66" s="31" t="n">
        <f aca="false">$B$11*(($A$1066)*$C66/$B$12*$B$7+(1-$A$1066)*$D66/$B$12*$C$7)</f>
        <v>450</v>
      </c>
      <c r="BO66" s="31" t="n">
        <f aca="false">$B$11*(($A$1067)*$C66/$B$12*$B$7+(1-$A$1067)*$D66/$B$12*$C$7)</f>
        <v>420</v>
      </c>
      <c r="BP66" s="31" t="n">
        <f aca="false">$B$11*(($A$1068)*$C66/$B$12*$B$7+(1-$A$1068)*$D66/$B$12*$C$7)</f>
        <v>390</v>
      </c>
      <c r="BQ66" s="31" t="n">
        <f aca="false">$B$11*(($A$1069)*$C66/$B$12*$B$7+(1-$A$1069)*$D66/$B$12*$C$7)</f>
        <v>360</v>
      </c>
      <c r="BR66" s="31" t="n">
        <f aca="false">$B$11*(($A$1070)*$C66/$B$12*$B$7+(1-$A$1070)*$D66/$B$12*$C$7)</f>
        <v>330</v>
      </c>
      <c r="BS66" s="31" t="n">
        <f aca="false">$B$11*(($A$1071)*$C66/$B$12*$B$7+(1-$A$1071)*$D66/$B$12*$C$7)</f>
        <v>300</v>
      </c>
      <c r="BT66" s="31" t="n">
        <f aca="false">$B$11*(($A$1072)*$C66/$B$12*$B$7+(1-$A$1072)*$D66/$B$12*$C$7)</f>
        <v>270</v>
      </c>
      <c r="BU66" s="31" t="n">
        <f aca="false">$B$11*(($A$1073)*$C66/$B$12*$B$7+(1-$A$1073)*$D66/$B$12*$C$7)</f>
        <v>240</v>
      </c>
      <c r="BV66" s="31" t="n">
        <f aca="false">$B$11*(($A$1074)*$C66/$B$12*$B$7+(1-$A$1074)*$D66/$B$12*$C$7)</f>
        <v>210</v>
      </c>
      <c r="BW66" s="31" t="n">
        <f aca="false">$B$11*(($A$1075)*$C66/$B$12*$B$7+(1-$A$1075)*$D66/$B$12*$C$7)</f>
        <v>180</v>
      </c>
      <c r="BX66" s="31" t="n">
        <f aca="false">$B$11*(($A$1076)*$C66/$B$12*$B$7+(1-$A$1076)*$D66/$B$12*$C$7)</f>
        <v>150</v>
      </c>
      <c r="BY66" s="31" t="n">
        <f aca="false">$B$11*(($A$1077)*$C66/$B$12*$B$7+(1-$A$1077)*$D66/$B$12*$C$7)</f>
        <v>120</v>
      </c>
      <c r="BZ66" s="31" t="n">
        <f aca="false">$B$11*(($A$1078)*$C66/$B$12*$B$7+(1-$A$1078)*$D66/$B$12*$C$7)</f>
        <v>90</v>
      </c>
      <c r="CA66" s="31" t="n">
        <f aca="false">$B$11*(($A$1079)*$C66/$B$12*$B$7+(1-$A$1079)*$D66/$B$12*$C$7)</f>
        <v>60</v>
      </c>
      <c r="CB66" s="31" t="n">
        <f aca="false">$B$11*(($A$1080)*$C66/$B$12*$B$7+(1-$A$1080)*$D66/$B$12*$C$7)</f>
        <v>30</v>
      </c>
      <c r="CC66" s="31" t="n">
        <f aca="false">$B$11*(($A$1081)*$C66/$B$12*$B$7+(1-$A$1081)*$D66/$B$12*$C$7)</f>
        <v>0</v>
      </c>
    </row>
    <row r="67" customFormat="false" ht="15" hidden="false" customHeight="false" outlineLevel="0" collapsed="false">
      <c r="A67" s="21" t="n">
        <v>43</v>
      </c>
      <c r="B67" s="27" t="n">
        <v>-0.48629370391291</v>
      </c>
      <c r="C67" s="9" t="n">
        <f aca="false">SUM(AM67:AV67)</f>
        <v>0</v>
      </c>
      <c r="D67" s="9" t="n">
        <f aca="false">SUM(AW67:BF67)</f>
        <v>0</v>
      </c>
      <c r="E67" s="24" t="n">
        <f aca="false">(1-C67/$B$12)*$B$8-C67/$B$12*$B$7</f>
        <v>0.05</v>
      </c>
      <c r="F67" s="24" t="n">
        <f aca="false">(1-D67/$B$12)*$C$8-D67/$B$12*$C$7</f>
        <v>0.09</v>
      </c>
      <c r="G67" s="47" t="n">
        <f aca="false">$B$11*($B$10*C67/$B$12*$B$7+(1-$B$10)*D67/$B$12*$C$7)</f>
        <v>0</v>
      </c>
      <c r="H67" s="24" t="n">
        <f aca="false">$B$10*E67+(1-$B$10)*F67</f>
        <v>0.07</v>
      </c>
      <c r="I67" s="21"/>
      <c r="J67" s="21"/>
      <c r="K67" s="21"/>
      <c r="L67" s="21"/>
      <c r="M67" s="21"/>
      <c r="N67" s="21"/>
      <c r="O67" s="21"/>
      <c r="P67" s="21"/>
      <c r="Q67" s="21"/>
      <c r="R67" s="27" t="n">
        <v>-1.6951400823951</v>
      </c>
      <c r="S67" s="27" t="n">
        <v>0.295607124456334</v>
      </c>
      <c r="T67" s="27" t="n">
        <v>-0.13360186717886</v>
      </c>
      <c r="U67" s="27" t="n">
        <v>-0.884926432064258</v>
      </c>
      <c r="V67" s="27" t="n">
        <v>-0.388061551484564</v>
      </c>
      <c r="W67" s="27" t="n">
        <v>1.32037905500638</v>
      </c>
      <c r="X67" s="27" t="n">
        <v>1.07638722982325</v>
      </c>
      <c r="Y67" s="27" t="n">
        <v>-1.07784675145095</v>
      </c>
      <c r="Z67" s="27" t="n">
        <v>0.542909304416546</v>
      </c>
      <c r="AA67" s="27" t="n">
        <v>0.315450074837139</v>
      </c>
      <c r="AB67" s="27" t="n">
        <v>-1.56286434247891</v>
      </c>
      <c r="AC67" s="27" t="n">
        <v>-0.810556177815483</v>
      </c>
      <c r="AD67" s="27" t="n">
        <v>0.165453971637243</v>
      </c>
      <c r="AE67" s="27" t="n">
        <v>-0.539544290335238</v>
      </c>
      <c r="AF67" s="27" t="n">
        <v>0.911582271487335</v>
      </c>
      <c r="AG67" s="27" t="n">
        <v>-0.749688384590274</v>
      </c>
      <c r="AH67" s="27" t="n">
        <v>0.420334980487595</v>
      </c>
      <c r="AI67" s="27" t="n">
        <v>-0.0579756599142911</v>
      </c>
      <c r="AJ67" s="27" t="n">
        <v>-0.42376063777518</v>
      </c>
      <c r="AK67" s="27" t="n">
        <v>0.342181914721714</v>
      </c>
      <c r="AL67" s="21"/>
      <c r="AM67" s="31" t="n">
        <f aca="false">IF(SQRT($B$9)*$B67+SQRT(1-$B$9)*R67&lt;_xlfn.NORM.S.INV($B$6),1,0)</f>
        <v>0</v>
      </c>
      <c r="AN67" s="31" t="n">
        <f aca="false">IF(SQRT($B$9)*$B67+SQRT(1-$B$9)*S67&lt;_xlfn.NORM.S.INV($B$6),1,0)</f>
        <v>0</v>
      </c>
      <c r="AO67" s="31" t="n">
        <f aca="false">IF(SQRT($B$9)*$B67+SQRT(1-$B$9)*T67&lt;_xlfn.NORM.S.INV($B$6),1,0)</f>
        <v>0</v>
      </c>
      <c r="AP67" s="31" t="n">
        <f aca="false">IF(SQRT($B$9)*$B67+SQRT(1-$B$9)*U67&lt;_xlfn.NORM.S.INV($B$6),1,0)</f>
        <v>0</v>
      </c>
      <c r="AQ67" s="31" t="n">
        <f aca="false">IF(SQRT($B$9)*$B67+SQRT(1-$B$9)*V67&lt;_xlfn.NORM.S.INV($B$6),1,0)</f>
        <v>0</v>
      </c>
      <c r="AR67" s="31" t="n">
        <f aca="false">IF(SQRT($B$9)*$B67+SQRT(1-$B$9)*W67&lt;_xlfn.NORM.S.INV($B$6),1,0)</f>
        <v>0</v>
      </c>
      <c r="AS67" s="31" t="n">
        <f aca="false">IF(SQRT($B$9)*$B67+SQRT(1-$B$9)*X67&lt;_xlfn.NORM.S.INV($B$6),1,0)</f>
        <v>0</v>
      </c>
      <c r="AT67" s="31" t="n">
        <f aca="false">IF(SQRT($B$9)*$B67+SQRT(1-$B$9)*Y67&lt;_xlfn.NORM.S.INV($B$6),1,0)</f>
        <v>0</v>
      </c>
      <c r="AU67" s="31" t="n">
        <f aca="false">IF(SQRT($B$9)*$B67+SQRT(1-$B$9)*Z67&lt;_xlfn.NORM.S.INV($B$6),1,0)</f>
        <v>0</v>
      </c>
      <c r="AV67" s="31" t="n">
        <f aca="false">IF(SQRT($B$9)*$B67+SQRT(1-$B$9)*AA67&lt;_xlfn.NORM.S.INV($B$6),1,0)</f>
        <v>0</v>
      </c>
      <c r="AW67" s="31" t="n">
        <f aca="false">IF(SQRT($C$9)*$B67+SQRT(1-$C$9)*AB67&lt;_xlfn.NORM.S.INV($C$6),1,0)</f>
        <v>0</v>
      </c>
      <c r="AX67" s="31" t="n">
        <f aca="false">IF(SQRT($C$9)*$B67+SQRT(1-$C$9)*AC67&lt;_xlfn.NORM.S.INV($C$6),1,0)</f>
        <v>0</v>
      </c>
      <c r="AY67" s="31" t="n">
        <f aca="false">IF(SQRT($C$9)*$B67+SQRT(1-$C$9)*AD67&lt;_xlfn.NORM.S.INV($C$6),1,0)</f>
        <v>0</v>
      </c>
      <c r="AZ67" s="31" t="n">
        <f aca="false">IF(SQRT($C$9)*$B67+SQRT(1-$C$9)*AE67&lt;_xlfn.NORM.S.INV($C$6),1,0)</f>
        <v>0</v>
      </c>
      <c r="BA67" s="31" t="n">
        <f aca="false">IF(SQRT($C$9)*$B67+SQRT(1-$C$9)*AF67&lt;_xlfn.NORM.S.INV($C$6),1,0)</f>
        <v>0</v>
      </c>
      <c r="BB67" s="31" t="n">
        <f aca="false">IF(SQRT($C$9)*$B67+SQRT(1-$C$9)*AG67&lt;_xlfn.NORM.S.INV($C$6),1,0)</f>
        <v>0</v>
      </c>
      <c r="BC67" s="31" t="n">
        <f aca="false">IF(SQRT($C$9)*$B67+SQRT(1-$C$9)*AH67&lt;_xlfn.NORM.S.INV($C$6),1,0)</f>
        <v>0</v>
      </c>
      <c r="BD67" s="31" t="n">
        <f aca="false">IF(SQRT($C$9)*$B67+SQRT(1-$C$9)*AI67&lt;_xlfn.NORM.S.INV($C$6),1,0)</f>
        <v>0</v>
      </c>
      <c r="BE67" s="31" t="n">
        <f aca="false">IF(SQRT($C$9)*$B67+SQRT(1-$C$9)*AJ67&lt;_xlfn.NORM.S.INV($C$6),1,0)</f>
        <v>0</v>
      </c>
      <c r="BF67" s="31" t="n">
        <f aca="false">IF(SQRT($C$9)*$B67+SQRT(1-$C$9)*AK67&lt;_xlfn.NORM.S.INV($C$6),1,0)</f>
        <v>0</v>
      </c>
      <c r="BG67" s="21"/>
      <c r="BH67" s="21"/>
      <c r="BI67" s="31" t="n">
        <f aca="false">$B$11*(($A$1061)*$C67/$B$12*$B$7+(1-$A$1061)*$D67/$B$12*$C$7)</f>
        <v>0</v>
      </c>
      <c r="BJ67" s="31" t="n">
        <f aca="false">$B$11*(($A$1062)*$C67/$B$12*$B$7+(1-$A$1062)*$D67/$B$12*$C$7)</f>
        <v>0</v>
      </c>
      <c r="BK67" s="31" t="n">
        <f aca="false">$B$11*(($A$1063)*$C67/$B$12*$B$7+(1-$A$1063)*$D67/$B$12*$C$7)</f>
        <v>0</v>
      </c>
      <c r="BL67" s="31" t="n">
        <f aca="false">$B$11*(($A$1064)*$C67/$B$12*$B$7+(1-$A$1064)*$D67/$B$12*$C$7)</f>
        <v>0</v>
      </c>
      <c r="BM67" s="31" t="n">
        <f aca="false">$B$11*(($A$1065)*$C67/$B$12*$B$7+(1-$A$1065)*$D67/$B$12*$C$7)</f>
        <v>0</v>
      </c>
      <c r="BN67" s="31" t="n">
        <f aca="false">$B$11*(($A$1066)*$C67/$B$12*$B$7+(1-$A$1066)*$D67/$B$12*$C$7)</f>
        <v>0</v>
      </c>
      <c r="BO67" s="31" t="n">
        <f aca="false">$B$11*(($A$1067)*$C67/$B$12*$B$7+(1-$A$1067)*$D67/$B$12*$C$7)</f>
        <v>0</v>
      </c>
      <c r="BP67" s="31" t="n">
        <f aca="false">$B$11*(($A$1068)*$C67/$B$12*$B$7+(1-$A$1068)*$D67/$B$12*$C$7)</f>
        <v>0</v>
      </c>
      <c r="BQ67" s="31" t="n">
        <f aca="false">$B$11*(($A$1069)*$C67/$B$12*$B$7+(1-$A$1069)*$D67/$B$12*$C$7)</f>
        <v>0</v>
      </c>
      <c r="BR67" s="31" t="n">
        <f aca="false">$B$11*(($A$1070)*$C67/$B$12*$B$7+(1-$A$1070)*$D67/$B$12*$C$7)</f>
        <v>0</v>
      </c>
      <c r="BS67" s="31" t="n">
        <f aca="false">$B$11*(($A$1071)*$C67/$B$12*$B$7+(1-$A$1071)*$D67/$B$12*$C$7)</f>
        <v>0</v>
      </c>
      <c r="BT67" s="31" t="n">
        <f aca="false">$B$11*(($A$1072)*$C67/$B$12*$B$7+(1-$A$1072)*$D67/$B$12*$C$7)</f>
        <v>0</v>
      </c>
      <c r="BU67" s="31" t="n">
        <f aca="false">$B$11*(($A$1073)*$C67/$B$12*$B$7+(1-$A$1073)*$D67/$B$12*$C$7)</f>
        <v>0</v>
      </c>
      <c r="BV67" s="31" t="n">
        <f aca="false">$B$11*(($A$1074)*$C67/$B$12*$B$7+(1-$A$1074)*$D67/$B$12*$C$7)</f>
        <v>0</v>
      </c>
      <c r="BW67" s="31" t="n">
        <f aca="false">$B$11*(($A$1075)*$C67/$B$12*$B$7+(1-$A$1075)*$D67/$B$12*$C$7)</f>
        <v>0</v>
      </c>
      <c r="BX67" s="31" t="n">
        <f aca="false">$B$11*(($A$1076)*$C67/$B$12*$B$7+(1-$A$1076)*$D67/$B$12*$C$7)</f>
        <v>0</v>
      </c>
      <c r="BY67" s="31" t="n">
        <f aca="false">$B$11*(($A$1077)*$C67/$B$12*$B$7+(1-$A$1077)*$D67/$B$12*$C$7)</f>
        <v>0</v>
      </c>
      <c r="BZ67" s="31" t="n">
        <f aca="false">$B$11*(($A$1078)*$C67/$B$12*$B$7+(1-$A$1078)*$D67/$B$12*$C$7)</f>
        <v>0</v>
      </c>
      <c r="CA67" s="31" t="n">
        <f aca="false">$B$11*(($A$1079)*$C67/$B$12*$B$7+(1-$A$1079)*$D67/$B$12*$C$7)</f>
        <v>0</v>
      </c>
      <c r="CB67" s="31" t="n">
        <f aca="false">$B$11*(($A$1080)*$C67/$B$12*$B$7+(1-$A$1080)*$D67/$B$12*$C$7)</f>
        <v>0</v>
      </c>
      <c r="CC67" s="31" t="n">
        <f aca="false">$B$11*(($A$1081)*$C67/$B$12*$B$7+(1-$A$1081)*$D67/$B$12*$C$7)</f>
        <v>0</v>
      </c>
    </row>
    <row r="68" customFormat="false" ht="15" hidden="false" customHeight="false" outlineLevel="0" collapsed="false">
      <c r="A68" s="21" t="n">
        <v>44</v>
      </c>
      <c r="B68" s="27" t="n">
        <v>0.0808451772145312</v>
      </c>
      <c r="C68" s="9" t="n">
        <f aca="false">SUM(AM68:AV68)</f>
        <v>0</v>
      </c>
      <c r="D68" s="9" t="n">
        <f aca="false">SUM(AW68:BF68)</f>
        <v>1</v>
      </c>
      <c r="E68" s="24" t="n">
        <f aca="false">(1-C68/$B$12)*$B$8-C68/$B$12*$B$7</f>
        <v>0.05</v>
      </c>
      <c r="F68" s="24" t="n">
        <f aca="false">(1-D68/$B$12)*$C$8-D68/$B$12*$C$7</f>
        <v>0.021</v>
      </c>
      <c r="G68" s="47" t="n">
        <f aca="false">$B$11*($B$10*C68/$B$12*$B$7+(1-$B$10)*D68/$B$12*$C$7)</f>
        <v>300</v>
      </c>
      <c r="H68" s="24" t="n">
        <f aca="false">$B$10*E68+(1-$B$10)*F68</f>
        <v>0.0355</v>
      </c>
      <c r="I68" s="21"/>
      <c r="J68" s="21"/>
      <c r="K68" s="21"/>
      <c r="L68" s="21"/>
      <c r="M68" s="21"/>
      <c r="N68" s="21"/>
      <c r="O68" s="21"/>
      <c r="P68" s="21"/>
      <c r="Q68" s="21"/>
      <c r="R68" s="27" t="n">
        <v>-0.30698279509738</v>
      </c>
      <c r="S68" s="27" t="n">
        <v>-2.14502222353202</v>
      </c>
      <c r="T68" s="27" t="n">
        <v>1.48196750597842</v>
      </c>
      <c r="U68" s="27" t="n">
        <v>-0.250020046745867</v>
      </c>
      <c r="V68" s="27" t="n">
        <v>1.96027841034717</v>
      </c>
      <c r="W68" s="27" t="n">
        <v>0.925468767822471</v>
      </c>
      <c r="X68" s="27" t="n">
        <v>0.405177545689594</v>
      </c>
      <c r="Y68" s="27" t="n">
        <v>0.413164695430722</v>
      </c>
      <c r="Z68" s="27" t="n">
        <v>0.682697652297273</v>
      </c>
      <c r="AA68" s="27" t="n">
        <v>1.08264389383598</v>
      </c>
      <c r="AB68" s="27" t="n">
        <v>1.8021849578669</v>
      </c>
      <c r="AC68" s="27" t="n">
        <v>0.335421825096265</v>
      </c>
      <c r="AD68" s="27" t="n">
        <v>-0.328458112653611</v>
      </c>
      <c r="AE68" s="27" t="n">
        <v>2.0338029984359</v>
      </c>
      <c r="AF68" s="27" t="n">
        <v>0.483496361760635</v>
      </c>
      <c r="AG68" s="27" t="n">
        <v>-0.554974306676025</v>
      </c>
      <c r="AH68" s="27" t="n">
        <v>0.490478182452895</v>
      </c>
      <c r="AI68" s="27" t="n">
        <v>-0.763202676188073</v>
      </c>
      <c r="AJ68" s="27" t="n">
        <v>0.144629312906637</v>
      </c>
      <c r="AK68" s="27" t="n">
        <v>-2.01486707029441</v>
      </c>
      <c r="AL68" s="21"/>
      <c r="AM68" s="31" t="n">
        <f aca="false">IF(SQRT($B$9)*$B68+SQRT(1-$B$9)*R68&lt;_xlfn.NORM.S.INV($B$6),1,0)</f>
        <v>0</v>
      </c>
      <c r="AN68" s="31" t="n">
        <f aca="false">IF(SQRT($B$9)*$B68+SQRT(1-$B$9)*S68&lt;_xlfn.NORM.S.INV($B$6),1,0)</f>
        <v>0</v>
      </c>
      <c r="AO68" s="31" t="n">
        <f aca="false">IF(SQRT($B$9)*$B68+SQRT(1-$B$9)*T68&lt;_xlfn.NORM.S.INV($B$6),1,0)</f>
        <v>0</v>
      </c>
      <c r="AP68" s="31" t="n">
        <f aca="false">IF(SQRT($B$9)*$B68+SQRT(1-$B$9)*U68&lt;_xlfn.NORM.S.INV($B$6),1,0)</f>
        <v>0</v>
      </c>
      <c r="AQ68" s="31" t="n">
        <f aca="false">IF(SQRT($B$9)*$B68+SQRT(1-$B$9)*V68&lt;_xlfn.NORM.S.INV($B$6),1,0)</f>
        <v>0</v>
      </c>
      <c r="AR68" s="31" t="n">
        <f aca="false">IF(SQRT($B$9)*$B68+SQRT(1-$B$9)*W68&lt;_xlfn.NORM.S.INV($B$6),1,0)</f>
        <v>0</v>
      </c>
      <c r="AS68" s="31" t="n">
        <f aca="false">IF(SQRT($B$9)*$B68+SQRT(1-$B$9)*X68&lt;_xlfn.NORM.S.INV($B$6),1,0)</f>
        <v>0</v>
      </c>
      <c r="AT68" s="31" t="n">
        <f aca="false">IF(SQRT($B$9)*$B68+SQRT(1-$B$9)*Y68&lt;_xlfn.NORM.S.INV($B$6),1,0)</f>
        <v>0</v>
      </c>
      <c r="AU68" s="31" t="n">
        <f aca="false">IF(SQRT($B$9)*$B68+SQRT(1-$B$9)*Z68&lt;_xlfn.NORM.S.INV($B$6),1,0)</f>
        <v>0</v>
      </c>
      <c r="AV68" s="31" t="n">
        <f aca="false">IF(SQRT($B$9)*$B68+SQRT(1-$B$9)*AA68&lt;_xlfn.NORM.S.INV($B$6),1,0)</f>
        <v>0</v>
      </c>
      <c r="AW68" s="31" t="n">
        <f aca="false">IF(SQRT($C$9)*$B68+SQRT(1-$C$9)*AB68&lt;_xlfn.NORM.S.INV($C$6),1,0)</f>
        <v>0</v>
      </c>
      <c r="AX68" s="31" t="n">
        <f aca="false">IF(SQRT($C$9)*$B68+SQRT(1-$C$9)*AC68&lt;_xlfn.NORM.S.INV($C$6),1,0)</f>
        <v>0</v>
      </c>
      <c r="AY68" s="31" t="n">
        <f aca="false">IF(SQRT($C$9)*$B68+SQRT(1-$C$9)*AD68&lt;_xlfn.NORM.S.INV($C$6),1,0)</f>
        <v>0</v>
      </c>
      <c r="AZ68" s="31" t="n">
        <f aca="false">IF(SQRT($C$9)*$B68+SQRT(1-$C$9)*AE68&lt;_xlfn.NORM.S.INV($C$6),1,0)</f>
        <v>0</v>
      </c>
      <c r="BA68" s="31" t="n">
        <f aca="false">IF(SQRT($C$9)*$B68+SQRT(1-$C$9)*AF68&lt;_xlfn.NORM.S.INV($C$6),1,0)</f>
        <v>0</v>
      </c>
      <c r="BB68" s="31" t="n">
        <f aca="false">IF(SQRT($C$9)*$B68+SQRT(1-$C$9)*AG68&lt;_xlfn.NORM.S.INV($C$6),1,0)</f>
        <v>0</v>
      </c>
      <c r="BC68" s="31" t="n">
        <f aca="false">IF(SQRT($C$9)*$B68+SQRT(1-$C$9)*AH68&lt;_xlfn.NORM.S.INV($C$6),1,0)</f>
        <v>0</v>
      </c>
      <c r="BD68" s="31" t="n">
        <f aca="false">IF(SQRT($C$9)*$B68+SQRT(1-$C$9)*AI68&lt;_xlfn.NORM.S.INV($C$6),1,0)</f>
        <v>0</v>
      </c>
      <c r="BE68" s="31" t="n">
        <f aca="false">IF(SQRT($C$9)*$B68+SQRT(1-$C$9)*AJ68&lt;_xlfn.NORM.S.INV($C$6),1,0)</f>
        <v>0</v>
      </c>
      <c r="BF68" s="31" t="n">
        <f aca="false">IF(SQRT($C$9)*$B68+SQRT(1-$C$9)*AK68&lt;_xlfn.NORM.S.INV($C$6),1,0)</f>
        <v>1</v>
      </c>
      <c r="BG68" s="21"/>
      <c r="BH68" s="21"/>
      <c r="BI68" s="31" t="n">
        <f aca="false">$B$11*(($A$1061)*$C68/$B$12*$B$7+(1-$A$1061)*$D68/$B$12*$C$7)</f>
        <v>600</v>
      </c>
      <c r="BJ68" s="31" t="n">
        <f aca="false">$B$11*(($A$1062)*$C68/$B$12*$B$7+(1-$A$1062)*$D68/$B$12*$C$7)</f>
        <v>570</v>
      </c>
      <c r="BK68" s="31" t="n">
        <f aca="false">$B$11*(($A$1063)*$C68/$B$12*$B$7+(1-$A$1063)*$D68/$B$12*$C$7)</f>
        <v>540</v>
      </c>
      <c r="BL68" s="31" t="n">
        <f aca="false">$B$11*(($A$1064)*$C68/$B$12*$B$7+(1-$A$1064)*$D68/$B$12*$C$7)</f>
        <v>510</v>
      </c>
      <c r="BM68" s="31" t="n">
        <f aca="false">$B$11*(($A$1065)*$C68/$B$12*$B$7+(1-$A$1065)*$D68/$B$12*$C$7)</f>
        <v>480</v>
      </c>
      <c r="BN68" s="31" t="n">
        <f aca="false">$B$11*(($A$1066)*$C68/$B$12*$B$7+(1-$A$1066)*$D68/$B$12*$C$7)</f>
        <v>450</v>
      </c>
      <c r="BO68" s="31" t="n">
        <f aca="false">$B$11*(($A$1067)*$C68/$B$12*$B$7+(1-$A$1067)*$D68/$B$12*$C$7)</f>
        <v>420</v>
      </c>
      <c r="BP68" s="31" t="n">
        <f aca="false">$B$11*(($A$1068)*$C68/$B$12*$B$7+(1-$A$1068)*$D68/$B$12*$C$7)</f>
        <v>390</v>
      </c>
      <c r="BQ68" s="31" t="n">
        <f aca="false">$B$11*(($A$1069)*$C68/$B$12*$B$7+(1-$A$1069)*$D68/$B$12*$C$7)</f>
        <v>360</v>
      </c>
      <c r="BR68" s="31" t="n">
        <f aca="false">$B$11*(($A$1070)*$C68/$B$12*$B$7+(1-$A$1070)*$D68/$B$12*$C$7)</f>
        <v>330</v>
      </c>
      <c r="BS68" s="31" t="n">
        <f aca="false">$B$11*(($A$1071)*$C68/$B$12*$B$7+(1-$A$1071)*$D68/$B$12*$C$7)</f>
        <v>300</v>
      </c>
      <c r="BT68" s="31" t="n">
        <f aca="false">$B$11*(($A$1072)*$C68/$B$12*$B$7+(1-$A$1072)*$D68/$B$12*$C$7)</f>
        <v>270</v>
      </c>
      <c r="BU68" s="31" t="n">
        <f aca="false">$B$11*(($A$1073)*$C68/$B$12*$B$7+(1-$A$1073)*$D68/$B$12*$C$7)</f>
        <v>240</v>
      </c>
      <c r="BV68" s="31" t="n">
        <f aca="false">$B$11*(($A$1074)*$C68/$B$12*$B$7+(1-$A$1074)*$D68/$B$12*$C$7)</f>
        <v>210</v>
      </c>
      <c r="BW68" s="31" t="n">
        <f aca="false">$B$11*(($A$1075)*$C68/$B$12*$B$7+(1-$A$1075)*$D68/$B$12*$C$7)</f>
        <v>180</v>
      </c>
      <c r="BX68" s="31" t="n">
        <f aca="false">$B$11*(($A$1076)*$C68/$B$12*$B$7+(1-$A$1076)*$D68/$B$12*$C$7)</f>
        <v>150</v>
      </c>
      <c r="BY68" s="31" t="n">
        <f aca="false">$B$11*(($A$1077)*$C68/$B$12*$B$7+(1-$A$1077)*$D68/$B$12*$C$7)</f>
        <v>120</v>
      </c>
      <c r="BZ68" s="31" t="n">
        <f aca="false">$B$11*(($A$1078)*$C68/$B$12*$B$7+(1-$A$1078)*$D68/$B$12*$C$7)</f>
        <v>90</v>
      </c>
      <c r="CA68" s="31" t="n">
        <f aca="false">$B$11*(($A$1079)*$C68/$B$12*$B$7+(1-$A$1079)*$D68/$B$12*$C$7)</f>
        <v>60</v>
      </c>
      <c r="CB68" s="31" t="n">
        <f aca="false">$B$11*(($A$1080)*$C68/$B$12*$B$7+(1-$A$1080)*$D68/$B$12*$C$7)</f>
        <v>30</v>
      </c>
      <c r="CC68" s="31" t="n">
        <f aca="false">$B$11*(($A$1081)*$C68/$B$12*$B$7+(1-$A$1081)*$D68/$B$12*$C$7)</f>
        <v>0</v>
      </c>
    </row>
    <row r="69" customFormat="false" ht="15" hidden="false" customHeight="false" outlineLevel="0" collapsed="false">
      <c r="A69" s="21" t="n">
        <v>45</v>
      </c>
      <c r="B69" s="27" t="n">
        <v>-1.08558815278239</v>
      </c>
      <c r="C69" s="9" t="n">
        <f aca="false">SUM(AM69:AV69)</f>
        <v>0</v>
      </c>
      <c r="D69" s="9" t="n">
        <f aca="false">SUM(AW69:BF69)</f>
        <v>0</v>
      </c>
      <c r="E69" s="24" t="n">
        <f aca="false">(1-C69/$B$12)*$B$8-C69/$B$12*$B$7</f>
        <v>0.05</v>
      </c>
      <c r="F69" s="24" t="n">
        <f aca="false">(1-D69/$B$12)*$C$8-D69/$B$12*$C$7</f>
        <v>0.09</v>
      </c>
      <c r="G69" s="47" t="n">
        <f aca="false">$B$11*($B$10*C69/$B$12*$B$7+(1-$B$10)*D69/$B$12*$C$7)</f>
        <v>0</v>
      </c>
      <c r="H69" s="24" t="n">
        <f aca="false">$B$10*E69+(1-$B$10)*F69</f>
        <v>0.07</v>
      </c>
      <c r="I69" s="21"/>
      <c r="J69" s="21"/>
      <c r="K69" s="21"/>
      <c r="L69" s="21"/>
      <c r="M69" s="21"/>
      <c r="N69" s="21"/>
      <c r="O69" s="21"/>
      <c r="P69" s="21"/>
      <c r="Q69" s="21"/>
      <c r="R69" s="27" t="n">
        <v>0.277189683896625</v>
      </c>
      <c r="S69" s="27" t="n">
        <v>0.314804304081702</v>
      </c>
      <c r="T69" s="27" t="n">
        <v>-1.41291387438595</v>
      </c>
      <c r="U69" s="27" t="n">
        <v>-0.0745404871787805</v>
      </c>
      <c r="V69" s="27" t="n">
        <v>-1.60388939642959</v>
      </c>
      <c r="W69" s="27" t="n">
        <v>-1.35391767172061</v>
      </c>
      <c r="X69" s="27" t="n">
        <v>-1.51436371942738</v>
      </c>
      <c r="Y69" s="27" t="n">
        <v>-1.02857000824632</v>
      </c>
      <c r="Z69" s="27" t="n">
        <v>1.20409552934132</v>
      </c>
      <c r="AA69" s="27" t="n">
        <v>-0.2734497708002</v>
      </c>
      <c r="AB69" s="27" t="n">
        <v>-0.402787420201485</v>
      </c>
      <c r="AC69" s="27" t="n">
        <v>0.570014928857144</v>
      </c>
      <c r="AD69" s="27" t="n">
        <v>-0.935106963022268</v>
      </c>
      <c r="AE69" s="27" t="n">
        <v>-1.29241055966654</v>
      </c>
      <c r="AF69" s="27" t="n">
        <v>0.433102827356423</v>
      </c>
      <c r="AG69" s="27" t="n">
        <v>-0.567638721342238</v>
      </c>
      <c r="AH69" s="27" t="n">
        <v>-0.634691101139931</v>
      </c>
      <c r="AI69" s="27" t="n">
        <v>1.54666344801366</v>
      </c>
      <c r="AJ69" s="27" t="n">
        <v>0.23038522240054</v>
      </c>
      <c r="AK69" s="27" t="n">
        <v>0.932756061335873</v>
      </c>
      <c r="AL69" s="21"/>
      <c r="AM69" s="31" t="n">
        <f aca="false">IF(SQRT($B$9)*$B69+SQRT(1-$B$9)*R69&lt;_xlfn.NORM.S.INV($B$6),1,0)</f>
        <v>0</v>
      </c>
      <c r="AN69" s="31" t="n">
        <f aca="false">IF(SQRT($B$9)*$B69+SQRT(1-$B$9)*S69&lt;_xlfn.NORM.S.INV($B$6),1,0)</f>
        <v>0</v>
      </c>
      <c r="AO69" s="31" t="n">
        <f aca="false">IF(SQRT($B$9)*$B69+SQRT(1-$B$9)*T69&lt;_xlfn.NORM.S.INV($B$6),1,0)</f>
        <v>0</v>
      </c>
      <c r="AP69" s="31" t="n">
        <f aca="false">IF(SQRT($B$9)*$B69+SQRT(1-$B$9)*U69&lt;_xlfn.NORM.S.INV($B$6),1,0)</f>
        <v>0</v>
      </c>
      <c r="AQ69" s="31" t="n">
        <f aca="false">IF(SQRT($B$9)*$B69+SQRT(1-$B$9)*V69&lt;_xlfn.NORM.S.INV($B$6),1,0)</f>
        <v>0</v>
      </c>
      <c r="AR69" s="31" t="n">
        <f aca="false">IF(SQRT($B$9)*$B69+SQRT(1-$B$9)*W69&lt;_xlfn.NORM.S.INV($B$6),1,0)</f>
        <v>0</v>
      </c>
      <c r="AS69" s="31" t="n">
        <f aca="false">IF(SQRT($B$9)*$B69+SQRT(1-$B$9)*X69&lt;_xlfn.NORM.S.INV($B$6),1,0)</f>
        <v>0</v>
      </c>
      <c r="AT69" s="31" t="n">
        <f aca="false">IF(SQRT($B$9)*$B69+SQRT(1-$B$9)*Y69&lt;_xlfn.NORM.S.INV($B$6),1,0)</f>
        <v>0</v>
      </c>
      <c r="AU69" s="31" t="n">
        <f aca="false">IF(SQRT($B$9)*$B69+SQRT(1-$B$9)*Z69&lt;_xlfn.NORM.S.INV($B$6),1,0)</f>
        <v>0</v>
      </c>
      <c r="AV69" s="31" t="n">
        <f aca="false">IF(SQRT($B$9)*$B69+SQRT(1-$B$9)*AA69&lt;_xlfn.NORM.S.INV($B$6),1,0)</f>
        <v>0</v>
      </c>
      <c r="AW69" s="31" t="n">
        <f aca="false">IF(SQRT($C$9)*$B69+SQRT(1-$C$9)*AB69&lt;_xlfn.NORM.S.INV($C$6),1,0)</f>
        <v>0</v>
      </c>
      <c r="AX69" s="31" t="n">
        <f aca="false">IF(SQRT($C$9)*$B69+SQRT(1-$C$9)*AC69&lt;_xlfn.NORM.S.INV($C$6),1,0)</f>
        <v>0</v>
      </c>
      <c r="AY69" s="31" t="n">
        <f aca="false">IF(SQRT($C$9)*$B69+SQRT(1-$C$9)*AD69&lt;_xlfn.NORM.S.INV($C$6),1,0)</f>
        <v>0</v>
      </c>
      <c r="AZ69" s="31" t="n">
        <f aca="false">IF(SQRT($C$9)*$B69+SQRT(1-$C$9)*AE69&lt;_xlfn.NORM.S.INV($C$6),1,0)</f>
        <v>0</v>
      </c>
      <c r="BA69" s="31" t="n">
        <f aca="false">IF(SQRT($C$9)*$B69+SQRT(1-$C$9)*AF69&lt;_xlfn.NORM.S.INV($C$6),1,0)</f>
        <v>0</v>
      </c>
      <c r="BB69" s="31" t="n">
        <f aca="false">IF(SQRT($C$9)*$B69+SQRT(1-$C$9)*AG69&lt;_xlfn.NORM.S.INV($C$6),1,0)</f>
        <v>0</v>
      </c>
      <c r="BC69" s="31" t="n">
        <f aca="false">IF(SQRT($C$9)*$B69+SQRT(1-$C$9)*AH69&lt;_xlfn.NORM.S.INV($C$6),1,0)</f>
        <v>0</v>
      </c>
      <c r="BD69" s="31" t="n">
        <f aca="false">IF(SQRT($C$9)*$B69+SQRT(1-$C$9)*AI69&lt;_xlfn.NORM.S.INV($C$6),1,0)</f>
        <v>0</v>
      </c>
      <c r="BE69" s="31" t="n">
        <f aca="false">IF(SQRT($C$9)*$B69+SQRT(1-$C$9)*AJ69&lt;_xlfn.NORM.S.INV($C$6),1,0)</f>
        <v>0</v>
      </c>
      <c r="BF69" s="31" t="n">
        <f aca="false">IF(SQRT($C$9)*$B69+SQRT(1-$C$9)*AK69&lt;_xlfn.NORM.S.INV($C$6),1,0)</f>
        <v>0</v>
      </c>
      <c r="BG69" s="21"/>
      <c r="BH69" s="21"/>
      <c r="BI69" s="31" t="n">
        <f aca="false">$B$11*(($A$1061)*$C69/$B$12*$B$7+(1-$A$1061)*$D69/$B$12*$C$7)</f>
        <v>0</v>
      </c>
      <c r="BJ69" s="31" t="n">
        <f aca="false">$B$11*(($A$1062)*$C69/$B$12*$B$7+(1-$A$1062)*$D69/$B$12*$C$7)</f>
        <v>0</v>
      </c>
      <c r="BK69" s="31" t="n">
        <f aca="false">$B$11*(($A$1063)*$C69/$B$12*$B$7+(1-$A$1063)*$D69/$B$12*$C$7)</f>
        <v>0</v>
      </c>
      <c r="BL69" s="31" t="n">
        <f aca="false">$B$11*(($A$1064)*$C69/$B$12*$B$7+(1-$A$1064)*$D69/$B$12*$C$7)</f>
        <v>0</v>
      </c>
      <c r="BM69" s="31" t="n">
        <f aca="false">$B$11*(($A$1065)*$C69/$B$12*$B$7+(1-$A$1065)*$D69/$B$12*$C$7)</f>
        <v>0</v>
      </c>
      <c r="BN69" s="31" t="n">
        <f aca="false">$B$11*(($A$1066)*$C69/$B$12*$B$7+(1-$A$1066)*$D69/$B$12*$C$7)</f>
        <v>0</v>
      </c>
      <c r="BO69" s="31" t="n">
        <f aca="false">$B$11*(($A$1067)*$C69/$B$12*$B$7+(1-$A$1067)*$D69/$B$12*$C$7)</f>
        <v>0</v>
      </c>
      <c r="BP69" s="31" t="n">
        <f aca="false">$B$11*(($A$1068)*$C69/$B$12*$B$7+(1-$A$1068)*$D69/$B$12*$C$7)</f>
        <v>0</v>
      </c>
      <c r="BQ69" s="31" t="n">
        <f aca="false">$B$11*(($A$1069)*$C69/$B$12*$B$7+(1-$A$1069)*$D69/$B$12*$C$7)</f>
        <v>0</v>
      </c>
      <c r="BR69" s="31" t="n">
        <f aca="false">$B$11*(($A$1070)*$C69/$B$12*$B$7+(1-$A$1070)*$D69/$B$12*$C$7)</f>
        <v>0</v>
      </c>
      <c r="BS69" s="31" t="n">
        <f aca="false">$B$11*(($A$1071)*$C69/$B$12*$B$7+(1-$A$1071)*$D69/$B$12*$C$7)</f>
        <v>0</v>
      </c>
      <c r="BT69" s="31" t="n">
        <f aca="false">$B$11*(($A$1072)*$C69/$B$12*$B$7+(1-$A$1072)*$D69/$B$12*$C$7)</f>
        <v>0</v>
      </c>
      <c r="BU69" s="31" t="n">
        <f aca="false">$B$11*(($A$1073)*$C69/$B$12*$B$7+(1-$A$1073)*$D69/$B$12*$C$7)</f>
        <v>0</v>
      </c>
      <c r="BV69" s="31" t="n">
        <f aca="false">$B$11*(($A$1074)*$C69/$B$12*$B$7+(1-$A$1074)*$D69/$B$12*$C$7)</f>
        <v>0</v>
      </c>
      <c r="BW69" s="31" t="n">
        <f aca="false">$B$11*(($A$1075)*$C69/$B$12*$B$7+(1-$A$1075)*$D69/$B$12*$C$7)</f>
        <v>0</v>
      </c>
      <c r="BX69" s="31" t="n">
        <f aca="false">$B$11*(($A$1076)*$C69/$B$12*$B$7+(1-$A$1076)*$D69/$B$12*$C$7)</f>
        <v>0</v>
      </c>
      <c r="BY69" s="31" t="n">
        <f aca="false">$B$11*(($A$1077)*$C69/$B$12*$B$7+(1-$A$1077)*$D69/$B$12*$C$7)</f>
        <v>0</v>
      </c>
      <c r="BZ69" s="31" t="n">
        <f aca="false">$B$11*(($A$1078)*$C69/$B$12*$B$7+(1-$A$1078)*$D69/$B$12*$C$7)</f>
        <v>0</v>
      </c>
      <c r="CA69" s="31" t="n">
        <f aca="false">$B$11*(($A$1079)*$C69/$B$12*$B$7+(1-$A$1079)*$D69/$B$12*$C$7)</f>
        <v>0</v>
      </c>
      <c r="CB69" s="31" t="n">
        <f aca="false">$B$11*(($A$1080)*$C69/$B$12*$B$7+(1-$A$1080)*$D69/$B$12*$C$7)</f>
        <v>0</v>
      </c>
      <c r="CC69" s="31" t="n">
        <f aca="false">$B$11*(($A$1081)*$C69/$B$12*$B$7+(1-$A$1081)*$D69/$B$12*$C$7)</f>
        <v>0</v>
      </c>
    </row>
    <row r="70" customFormat="false" ht="15" hidden="false" customHeight="false" outlineLevel="0" collapsed="false">
      <c r="A70" s="21" t="n">
        <v>46</v>
      </c>
      <c r="B70" s="27" t="n">
        <v>-0.590471469474182</v>
      </c>
      <c r="C70" s="9" t="n">
        <f aca="false">SUM(AM70:AV70)</f>
        <v>0</v>
      </c>
      <c r="D70" s="9" t="n">
        <f aca="false">SUM(AW70:BF70)</f>
        <v>0</v>
      </c>
      <c r="E70" s="24" t="n">
        <f aca="false">(1-C70/$B$12)*$B$8-C70/$B$12*$B$7</f>
        <v>0.05</v>
      </c>
      <c r="F70" s="24" t="n">
        <f aca="false">(1-D70/$B$12)*$C$8-D70/$B$12*$C$7</f>
        <v>0.09</v>
      </c>
      <c r="G70" s="47" t="n">
        <f aca="false">$B$11*($B$10*C70/$B$12*$B$7+(1-$B$10)*D70/$B$12*$C$7)</f>
        <v>0</v>
      </c>
      <c r="H70" s="24" t="n">
        <f aca="false">$B$10*E70+(1-$B$10)*F70</f>
        <v>0.07</v>
      </c>
      <c r="I70" s="21"/>
      <c r="J70" s="21"/>
      <c r="K70" s="21"/>
      <c r="L70" s="21"/>
      <c r="M70" s="21"/>
      <c r="N70" s="21"/>
      <c r="O70" s="21"/>
      <c r="P70" s="21"/>
      <c r="Q70" s="21"/>
      <c r="R70" s="27" t="n">
        <v>1.27199565382102</v>
      </c>
      <c r="S70" s="27" t="n">
        <v>-0.0655405264592877</v>
      </c>
      <c r="T70" s="27" t="n">
        <v>-0.636391088231988</v>
      </c>
      <c r="U70" s="27" t="n">
        <v>-0.0687050651013645</v>
      </c>
      <c r="V70" s="27" t="n">
        <v>0.258603066643035</v>
      </c>
      <c r="W70" s="27" t="n">
        <v>0.747976136049719</v>
      </c>
      <c r="X70" s="27" t="n">
        <v>0.54263327275708</v>
      </c>
      <c r="Y70" s="27" t="n">
        <v>0.887088177059979</v>
      </c>
      <c r="Z70" s="27" t="n">
        <v>-0.53699766454921</v>
      </c>
      <c r="AA70" s="27" t="n">
        <v>0.213604931480972</v>
      </c>
      <c r="AB70" s="27" t="n">
        <v>1.39957204923056</v>
      </c>
      <c r="AC70" s="27" t="n">
        <v>0.921124875211393</v>
      </c>
      <c r="AD70" s="27" t="n">
        <v>-1.37113983677075</v>
      </c>
      <c r="AE70" s="27" t="n">
        <v>-1.24327944695063</v>
      </c>
      <c r="AF70" s="27" t="n">
        <v>-0.369822384563659</v>
      </c>
      <c r="AG70" s="27" t="n">
        <v>-0.97795746986342</v>
      </c>
      <c r="AH70" s="27" t="n">
        <v>-1.1397701851007</v>
      </c>
      <c r="AI70" s="27" t="n">
        <v>1.14099371869474</v>
      </c>
      <c r="AJ70" s="27" t="n">
        <v>0.00846769226688205</v>
      </c>
      <c r="AK70" s="27" t="n">
        <v>-0.533223670169054</v>
      </c>
      <c r="AL70" s="21"/>
      <c r="AM70" s="31" t="n">
        <f aca="false">IF(SQRT($B$9)*$B70+SQRT(1-$B$9)*R70&lt;_xlfn.NORM.S.INV($B$6),1,0)</f>
        <v>0</v>
      </c>
      <c r="AN70" s="31" t="n">
        <f aca="false">IF(SQRT($B$9)*$B70+SQRT(1-$B$9)*S70&lt;_xlfn.NORM.S.INV($B$6),1,0)</f>
        <v>0</v>
      </c>
      <c r="AO70" s="31" t="n">
        <f aca="false">IF(SQRT($B$9)*$B70+SQRT(1-$B$9)*T70&lt;_xlfn.NORM.S.INV($B$6),1,0)</f>
        <v>0</v>
      </c>
      <c r="AP70" s="31" t="n">
        <f aca="false">IF(SQRT($B$9)*$B70+SQRT(1-$B$9)*U70&lt;_xlfn.NORM.S.INV($B$6),1,0)</f>
        <v>0</v>
      </c>
      <c r="AQ70" s="31" t="n">
        <f aca="false">IF(SQRT($B$9)*$B70+SQRT(1-$B$9)*V70&lt;_xlfn.NORM.S.INV($B$6),1,0)</f>
        <v>0</v>
      </c>
      <c r="AR70" s="31" t="n">
        <f aca="false">IF(SQRT($B$9)*$B70+SQRT(1-$B$9)*W70&lt;_xlfn.NORM.S.INV($B$6),1,0)</f>
        <v>0</v>
      </c>
      <c r="AS70" s="31" t="n">
        <f aca="false">IF(SQRT($B$9)*$B70+SQRT(1-$B$9)*X70&lt;_xlfn.NORM.S.INV($B$6),1,0)</f>
        <v>0</v>
      </c>
      <c r="AT70" s="31" t="n">
        <f aca="false">IF(SQRT($B$9)*$B70+SQRT(1-$B$9)*Y70&lt;_xlfn.NORM.S.INV($B$6),1,0)</f>
        <v>0</v>
      </c>
      <c r="AU70" s="31" t="n">
        <f aca="false">IF(SQRT($B$9)*$B70+SQRT(1-$B$9)*Z70&lt;_xlfn.NORM.S.INV($B$6),1,0)</f>
        <v>0</v>
      </c>
      <c r="AV70" s="31" t="n">
        <f aca="false">IF(SQRT($B$9)*$B70+SQRT(1-$B$9)*AA70&lt;_xlfn.NORM.S.INV($B$6),1,0)</f>
        <v>0</v>
      </c>
      <c r="AW70" s="31" t="n">
        <f aca="false">IF(SQRT($C$9)*$B70+SQRT(1-$C$9)*AB70&lt;_xlfn.NORM.S.INV($C$6),1,0)</f>
        <v>0</v>
      </c>
      <c r="AX70" s="31" t="n">
        <f aca="false">IF(SQRT($C$9)*$B70+SQRT(1-$C$9)*AC70&lt;_xlfn.NORM.S.INV($C$6),1,0)</f>
        <v>0</v>
      </c>
      <c r="AY70" s="31" t="n">
        <f aca="false">IF(SQRT($C$9)*$B70+SQRT(1-$C$9)*AD70&lt;_xlfn.NORM.S.INV($C$6),1,0)</f>
        <v>0</v>
      </c>
      <c r="AZ70" s="31" t="n">
        <f aca="false">IF(SQRT($C$9)*$B70+SQRT(1-$C$9)*AE70&lt;_xlfn.NORM.S.INV($C$6),1,0)</f>
        <v>0</v>
      </c>
      <c r="BA70" s="31" t="n">
        <f aca="false">IF(SQRT($C$9)*$B70+SQRT(1-$C$9)*AF70&lt;_xlfn.NORM.S.INV($C$6),1,0)</f>
        <v>0</v>
      </c>
      <c r="BB70" s="31" t="n">
        <f aca="false">IF(SQRT($C$9)*$B70+SQRT(1-$C$9)*AG70&lt;_xlfn.NORM.S.INV($C$6),1,0)</f>
        <v>0</v>
      </c>
      <c r="BC70" s="31" t="n">
        <f aca="false">IF(SQRT($C$9)*$B70+SQRT(1-$C$9)*AH70&lt;_xlfn.NORM.S.INV($C$6),1,0)</f>
        <v>0</v>
      </c>
      <c r="BD70" s="31" t="n">
        <f aca="false">IF(SQRT($C$9)*$B70+SQRT(1-$C$9)*AI70&lt;_xlfn.NORM.S.INV($C$6),1,0)</f>
        <v>0</v>
      </c>
      <c r="BE70" s="31" t="n">
        <f aca="false">IF(SQRT($C$9)*$B70+SQRT(1-$C$9)*AJ70&lt;_xlfn.NORM.S.INV($C$6),1,0)</f>
        <v>0</v>
      </c>
      <c r="BF70" s="31" t="n">
        <f aca="false">IF(SQRT($C$9)*$B70+SQRT(1-$C$9)*AK70&lt;_xlfn.NORM.S.INV($C$6),1,0)</f>
        <v>0</v>
      </c>
      <c r="BG70" s="21"/>
      <c r="BH70" s="21"/>
      <c r="BI70" s="31" t="n">
        <f aca="false">$B$11*(($A$1061)*$C70/$B$12*$B$7+(1-$A$1061)*$D70/$B$12*$C$7)</f>
        <v>0</v>
      </c>
      <c r="BJ70" s="31" t="n">
        <f aca="false">$B$11*(($A$1062)*$C70/$B$12*$B$7+(1-$A$1062)*$D70/$B$12*$C$7)</f>
        <v>0</v>
      </c>
      <c r="BK70" s="31" t="n">
        <f aca="false">$B$11*(($A$1063)*$C70/$B$12*$B$7+(1-$A$1063)*$D70/$B$12*$C$7)</f>
        <v>0</v>
      </c>
      <c r="BL70" s="31" t="n">
        <f aca="false">$B$11*(($A$1064)*$C70/$B$12*$B$7+(1-$A$1064)*$D70/$B$12*$C$7)</f>
        <v>0</v>
      </c>
      <c r="BM70" s="31" t="n">
        <f aca="false">$B$11*(($A$1065)*$C70/$B$12*$B$7+(1-$A$1065)*$D70/$B$12*$C$7)</f>
        <v>0</v>
      </c>
      <c r="BN70" s="31" t="n">
        <f aca="false">$B$11*(($A$1066)*$C70/$B$12*$B$7+(1-$A$1066)*$D70/$B$12*$C$7)</f>
        <v>0</v>
      </c>
      <c r="BO70" s="31" t="n">
        <f aca="false">$B$11*(($A$1067)*$C70/$B$12*$B$7+(1-$A$1067)*$D70/$B$12*$C$7)</f>
        <v>0</v>
      </c>
      <c r="BP70" s="31" t="n">
        <f aca="false">$B$11*(($A$1068)*$C70/$B$12*$B$7+(1-$A$1068)*$D70/$B$12*$C$7)</f>
        <v>0</v>
      </c>
      <c r="BQ70" s="31" t="n">
        <f aca="false">$B$11*(($A$1069)*$C70/$B$12*$B$7+(1-$A$1069)*$D70/$B$12*$C$7)</f>
        <v>0</v>
      </c>
      <c r="BR70" s="31" t="n">
        <f aca="false">$B$11*(($A$1070)*$C70/$B$12*$B$7+(1-$A$1070)*$D70/$B$12*$C$7)</f>
        <v>0</v>
      </c>
      <c r="BS70" s="31" t="n">
        <f aca="false">$B$11*(($A$1071)*$C70/$B$12*$B$7+(1-$A$1071)*$D70/$B$12*$C$7)</f>
        <v>0</v>
      </c>
      <c r="BT70" s="31" t="n">
        <f aca="false">$B$11*(($A$1072)*$C70/$B$12*$B$7+(1-$A$1072)*$D70/$B$12*$C$7)</f>
        <v>0</v>
      </c>
      <c r="BU70" s="31" t="n">
        <f aca="false">$B$11*(($A$1073)*$C70/$B$12*$B$7+(1-$A$1073)*$D70/$B$12*$C$7)</f>
        <v>0</v>
      </c>
      <c r="BV70" s="31" t="n">
        <f aca="false">$B$11*(($A$1074)*$C70/$B$12*$B$7+(1-$A$1074)*$D70/$B$12*$C$7)</f>
        <v>0</v>
      </c>
      <c r="BW70" s="31" t="n">
        <f aca="false">$B$11*(($A$1075)*$C70/$B$12*$B$7+(1-$A$1075)*$D70/$B$12*$C$7)</f>
        <v>0</v>
      </c>
      <c r="BX70" s="31" t="n">
        <f aca="false">$B$11*(($A$1076)*$C70/$B$12*$B$7+(1-$A$1076)*$D70/$B$12*$C$7)</f>
        <v>0</v>
      </c>
      <c r="BY70" s="31" t="n">
        <f aca="false">$B$11*(($A$1077)*$C70/$B$12*$B$7+(1-$A$1077)*$D70/$B$12*$C$7)</f>
        <v>0</v>
      </c>
      <c r="BZ70" s="31" t="n">
        <f aca="false">$B$11*(($A$1078)*$C70/$B$12*$B$7+(1-$A$1078)*$D70/$B$12*$C$7)</f>
        <v>0</v>
      </c>
      <c r="CA70" s="31" t="n">
        <f aca="false">$B$11*(($A$1079)*$C70/$B$12*$B$7+(1-$A$1079)*$D70/$B$12*$C$7)</f>
        <v>0</v>
      </c>
      <c r="CB70" s="31" t="n">
        <f aca="false">$B$11*(($A$1080)*$C70/$B$12*$B$7+(1-$A$1080)*$D70/$B$12*$C$7)</f>
        <v>0</v>
      </c>
      <c r="CC70" s="31" t="n">
        <f aca="false">$B$11*(($A$1081)*$C70/$B$12*$B$7+(1-$A$1081)*$D70/$B$12*$C$7)</f>
        <v>0</v>
      </c>
    </row>
    <row r="71" customFormat="false" ht="15" hidden="false" customHeight="false" outlineLevel="0" collapsed="false">
      <c r="A71" s="21" t="n">
        <v>47</v>
      </c>
      <c r="B71" s="27" t="n">
        <v>-0.348340658173221</v>
      </c>
      <c r="C71" s="9" t="n">
        <f aca="false">SUM(AM71:AV71)</f>
        <v>0</v>
      </c>
      <c r="D71" s="9" t="n">
        <f aca="false">SUM(AW71:BF71)</f>
        <v>0</v>
      </c>
      <c r="E71" s="24" t="n">
        <f aca="false">(1-C71/$B$12)*$B$8-C71/$B$12*$B$7</f>
        <v>0.05</v>
      </c>
      <c r="F71" s="24" t="n">
        <f aca="false">(1-D71/$B$12)*$C$8-D71/$B$12*$C$7</f>
        <v>0.09</v>
      </c>
      <c r="G71" s="47" t="n">
        <f aca="false">$B$11*($B$10*C71/$B$12*$B$7+(1-$B$10)*D71/$B$12*$C$7)</f>
        <v>0</v>
      </c>
      <c r="H71" s="24" t="n">
        <f aca="false">$B$10*E71+(1-$B$10)*F71</f>
        <v>0.07</v>
      </c>
      <c r="I71" s="21"/>
      <c r="J71" s="21"/>
      <c r="K71" s="21"/>
      <c r="L71" s="21"/>
      <c r="M71" s="21"/>
      <c r="N71" s="21"/>
      <c r="O71" s="21"/>
      <c r="P71" s="21"/>
      <c r="Q71" s="21"/>
      <c r="R71" s="27" t="n">
        <v>-0.0369518144543141</v>
      </c>
      <c r="S71" s="27" t="n">
        <v>-0.881656811259655</v>
      </c>
      <c r="T71" s="27" t="n">
        <v>0.184280154102221</v>
      </c>
      <c r="U71" s="27" t="n">
        <v>-0.697569568108375</v>
      </c>
      <c r="V71" s="27" t="n">
        <v>-0.639806003068718</v>
      </c>
      <c r="W71" s="27" t="n">
        <v>1.38501654580735</v>
      </c>
      <c r="X71" s="27" t="n">
        <v>-0.0630979559700917</v>
      </c>
      <c r="Y71" s="27" t="n">
        <v>-0.243162565194491</v>
      </c>
      <c r="Z71" s="27" t="n">
        <v>-0.745253344757797</v>
      </c>
      <c r="AA71" s="27" t="n">
        <v>0.436216973075419</v>
      </c>
      <c r="AB71" s="27" t="n">
        <v>0.292660823727518</v>
      </c>
      <c r="AC71" s="27" t="n">
        <v>-0.0105804728798475</v>
      </c>
      <c r="AD71" s="27" t="n">
        <v>-0.819876653717667</v>
      </c>
      <c r="AE71" s="27" t="n">
        <v>-0.684317068230378</v>
      </c>
      <c r="AF71" s="27" t="n">
        <v>-1.15381025744877</v>
      </c>
      <c r="AG71" s="27" t="n">
        <v>1.61450855963016</v>
      </c>
      <c r="AH71" s="27" t="n">
        <v>-1.37564889918119</v>
      </c>
      <c r="AI71" s="27" t="n">
        <v>1.09104999644858</v>
      </c>
      <c r="AJ71" s="27" t="n">
        <v>2.544078486339</v>
      </c>
      <c r="AK71" s="27" t="n">
        <v>-0.100888867094907</v>
      </c>
      <c r="AL71" s="21"/>
      <c r="AM71" s="31" t="n">
        <f aca="false">IF(SQRT($B$9)*$B71+SQRT(1-$B$9)*R71&lt;_xlfn.NORM.S.INV($B$6),1,0)</f>
        <v>0</v>
      </c>
      <c r="AN71" s="31" t="n">
        <f aca="false">IF(SQRT($B$9)*$B71+SQRT(1-$B$9)*S71&lt;_xlfn.NORM.S.INV($B$6),1,0)</f>
        <v>0</v>
      </c>
      <c r="AO71" s="31" t="n">
        <f aca="false">IF(SQRT($B$9)*$B71+SQRT(1-$B$9)*T71&lt;_xlfn.NORM.S.INV($B$6),1,0)</f>
        <v>0</v>
      </c>
      <c r="AP71" s="31" t="n">
        <f aca="false">IF(SQRT($B$9)*$B71+SQRT(1-$B$9)*U71&lt;_xlfn.NORM.S.INV($B$6),1,0)</f>
        <v>0</v>
      </c>
      <c r="AQ71" s="31" t="n">
        <f aca="false">IF(SQRT($B$9)*$B71+SQRT(1-$B$9)*V71&lt;_xlfn.NORM.S.INV($B$6),1,0)</f>
        <v>0</v>
      </c>
      <c r="AR71" s="31" t="n">
        <f aca="false">IF(SQRT($B$9)*$B71+SQRT(1-$B$9)*W71&lt;_xlfn.NORM.S.INV($B$6),1,0)</f>
        <v>0</v>
      </c>
      <c r="AS71" s="31" t="n">
        <f aca="false">IF(SQRT($B$9)*$B71+SQRT(1-$B$9)*X71&lt;_xlfn.NORM.S.INV($B$6),1,0)</f>
        <v>0</v>
      </c>
      <c r="AT71" s="31" t="n">
        <f aca="false">IF(SQRT($B$9)*$B71+SQRT(1-$B$9)*Y71&lt;_xlfn.NORM.S.INV($B$6),1,0)</f>
        <v>0</v>
      </c>
      <c r="AU71" s="31" t="n">
        <f aca="false">IF(SQRT($B$9)*$B71+SQRT(1-$B$9)*Z71&lt;_xlfn.NORM.S.INV($B$6),1,0)</f>
        <v>0</v>
      </c>
      <c r="AV71" s="31" t="n">
        <f aca="false">IF(SQRT($B$9)*$B71+SQRT(1-$B$9)*AA71&lt;_xlfn.NORM.S.INV($B$6),1,0)</f>
        <v>0</v>
      </c>
      <c r="AW71" s="31" t="n">
        <f aca="false">IF(SQRT($C$9)*$B71+SQRT(1-$C$9)*AB71&lt;_xlfn.NORM.S.INV($C$6),1,0)</f>
        <v>0</v>
      </c>
      <c r="AX71" s="31" t="n">
        <f aca="false">IF(SQRT($C$9)*$B71+SQRT(1-$C$9)*AC71&lt;_xlfn.NORM.S.INV($C$6),1,0)</f>
        <v>0</v>
      </c>
      <c r="AY71" s="31" t="n">
        <f aca="false">IF(SQRT($C$9)*$B71+SQRT(1-$C$9)*AD71&lt;_xlfn.NORM.S.INV($C$6),1,0)</f>
        <v>0</v>
      </c>
      <c r="AZ71" s="31" t="n">
        <f aca="false">IF(SQRT($C$9)*$B71+SQRT(1-$C$9)*AE71&lt;_xlfn.NORM.S.INV($C$6),1,0)</f>
        <v>0</v>
      </c>
      <c r="BA71" s="31" t="n">
        <f aca="false">IF(SQRT($C$9)*$B71+SQRT(1-$C$9)*AF71&lt;_xlfn.NORM.S.INV($C$6),1,0)</f>
        <v>0</v>
      </c>
      <c r="BB71" s="31" t="n">
        <f aca="false">IF(SQRT($C$9)*$B71+SQRT(1-$C$9)*AG71&lt;_xlfn.NORM.S.INV($C$6),1,0)</f>
        <v>0</v>
      </c>
      <c r="BC71" s="31" t="n">
        <f aca="false">IF(SQRT($C$9)*$B71+SQRT(1-$C$9)*AH71&lt;_xlfn.NORM.S.INV($C$6),1,0)</f>
        <v>0</v>
      </c>
      <c r="BD71" s="31" t="n">
        <f aca="false">IF(SQRT($C$9)*$B71+SQRT(1-$C$9)*AI71&lt;_xlfn.NORM.S.INV($C$6),1,0)</f>
        <v>0</v>
      </c>
      <c r="BE71" s="31" t="n">
        <f aca="false">IF(SQRT($C$9)*$B71+SQRT(1-$C$9)*AJ71&lt;_xlfn.NORM.S.INV($C$6),1,0)</f>
        <v>0</v>
      </c>
      <c r="BF71" s="31" t="n">
        <f aca="false">IF(SQRT($C$9)*$B71+SQRT(1-$C$9)*AK71&lt;_xlfn.NORM.S.INV($C$6),1,0)</f>
        <v>0</v>
      </c>
      <c r="BG71" s="21"/>
      <c r="BH71" s="21"/>
      <c r="BI71" s="31" t="n">
        <f aca="false">$B$11*(($A$1061)*$C71/$B$12*$B$7+(1-$A$1061)*$D71/$B$12*$C$7)</f>
        <v>0</v>
      </c>
      <c r="BJ71" s="31" t="n">
        <f aca="false">$B$11*(($A$1062)*$C71/$B$12*$B$7+(1-$A$1062)*$D71/$B$12*$C$7)</f>
        <v>0</v>
      </c>
      <c r="BK71" s="31" t="n">
        <f aca="false">$B$11*(($A$1063)*$C71/$B$12*$B$7+(1-$A$1063)*$D71/$B$12*$C$7)</f>
        <v>0</v>
      </c>
      <c r="BL71" s="31" t="n">
        <f aca="false">$B$11*(($A$1064)*$C71/$B$12*$B$7+(1-$A$1064)*$D71/$B$12*$C$7)</f>
        <v>0</v>
      </c>
      <c r="BM71" s="31" t="n">
        <f aca="false">$B$11*(($A$1065)*$C71/$B$12*$B$7+(1-$A$1065)*$D71/$B$12*$C$7)</f>
        <v>0</v>
      </c>
      <c r="BN71" s="31" t="n">
        <f aca="false">$B$11*(($A$1066)*$C71/$B$12*$B$7+(1-$A$1066)*$D71/$B$12*$C$7)</f>
        <v>0</v>
      </c>
      <c r="BO71" s="31" t="n">
        <f aca="false">$B$11*(($A$1067)*$C71/$B$12*$B$7+(1-$A$1067)*$D71/$B$12*$C$7)</f>
        <v>0</v>
      </c>
      <c r="BP71" s="31" t="n">
        <f aca="false">$B$11*(($A$1068)*$C71/$B$12*$B$7+(1-$A$1068)*$D71/$B$12*$C$7)</f>
        <v>0</v>
      </c>
      <c r="BQ71" s="31" t="n">
        <f aca="false">$B$11*(($A$1069)*$C71/$B$12*$B$7+(1-$A$1069)*$D71/$B$12*$C$7)</f>
        <v>0</v>
      </c>
      <c r="BR71" s="31" t="n">
        <f aca="false">$B$11*(($A$1070)*$C71/$B$12*$B$7+(1-$A$1070)*$D71/$B$12*$C$7)</f>
        <v>0</v>
      </c>
      <c r="BS71" s="31" t="n">
        <f aca="false">$B$11*(($A$1071)*$C71/$B$12*$B$7+(1-$A$1071)*$D71/$B$12*$C$7)</f>
        <v>0</v>
      </c>
      <c r="BT71" s="31" t="n">
        <f aca="false">$B$11*(($A$1072)*$C71/$B$12*$B$7+(1-$A$1072)*$D71/$B$12*$C$7)</f>
        <v>0</v>
      </c>
      <c r="BU71" s="31" t="n">
        <f aca="false">$B$11*(($A$1073)*$C71/$B$12*$B$7+(1-$A$1073)*$D71/$B$12*$C$7)</f>
        <v>0</v>
      </c>
      <c r="BV71" s="31" t="n">
        <f aca="false">$B$11*(($A$1074)*$C71/$B$12*$B$7+(1-$A$1074)*$D71/$B$12*$C$7)</f>
        <v>0</v>
      </c>
      <c r="BW71" s="31" t="n">
        <f aca="false">$B$11*(($A$1075)*$C71/$B$12*$B$7+(1-$A$1075)*$D71/$B$12*$C$7)</f>
        <v>0</v>
      </c>
      <c r="BX71" s="31" t="n">
        <f aca="false">$B$11*(($A$1076)*$C71/$B$12*$B$7+(1-$A$1076)*$D71/$B$12*$C$7)</f>
        <v>0</v>
      </c>
      <c r="BY71" s="31" t="n">
        <f aca="false">$B$11*(($A$1077)*$C71/$B$12*$B$7+(1-$A$1077)*$D71/$B$12*$C$7)</f>
        <v>0</v>
      </c>
      <c r="BZ71" s="31" t="n">
        <f aca="false">$B$11*(($A$1078)*$C71/$B$12*$B$7+(1-$A$1078)*$D71/$B$12*$C$7)</f>
        <v>0</v>
      </c>
      <c r="CA71" s="31" t="n">
        <f aca="false">$B$11*(($A$1079)*$C71/$B$12*$B$7+(1-$A$1079)*$D71/$B$12*$C$7)</f>
        <v>0</v>
      </c>
      <c r="CB71" s="31" t="n">
        <f aca="false">$B$11*(($A$1080)*$C71/$B$12*$B$7+(1-$A$1080)*$D71/$B$12*$C$7)</f>
        <v>0</v>
      </c>
      <c r="CC71" s="31" t="n">
        <f aca="false">$B$11*(($A$1081)*$C71/$B$12*$B$7+(1-$A$1081)*$D71/$B$12*$C$7)</f>
        <v>0</v>
      </c>
    </row>
    <row r="72" customFormat="false" ht="15" hidden="false" customHeight="false" outlineLevel="0" collapsed="false">
      <c r="A72" s="21" t="n">
        <v>48</v>
      </c>
      <c r="B72" s="27" t="n">
        <v>-0.295857537073951</v>
      </c>
      <c r="C72" s="9" t="n">
        <f aca="false">SUM(AM72:AV72)</f>
        <v>0</v>
      </c>
      <c r="D72" s="9" t="n">
        <f aca="false">SUM(AW72:BF72)</f>
        <v>2</v>
      </c>
      <c r="E72" s="24" t="n">
        <f aca="false">(1-C72/$B$12)*$B$8-C72/$B$12*$B$7</f>
        <v>0.05</v>
      </c>
      <c r="F72" s="24" t="n">
        <f aca="false">(1-D72/$B$12)*$C$8-D72/$B$12*$C$7</f>
        <v>-0.048</v>
      </c>
      <c r="G72" s="47" t="n">
        <f aca="false">$B$11*($B$10*C72/$B$12*$B$7+(1-$B$10)*D72/$B$12*$C$7)</f>
        <v>600</v>
      </c>
      <c r="H72" s="24" t="n">
        <f aca="false">$B$10*E72+(1-$B$10)*F72</f>
        <v>0.001</v>
      </c>
      <c r="I72" s="21"/>
      <c r="J72" s="21"/>
      <c r="K72" s="21"/>
      <c r="L72" s="21"/>
      <c r="M72" s="21"/>
      <c r="N72" s="21"/>
      <c r="O72" s="21"/>
      <c r="P72" s="21"/>
      <c r="Q72" s="21"/>
      <c r="R72" s="27" t="n">
        <v>0.830941164751554</v>
      </c>
      <c r="S72" s="27" t="n">
        <v>-0.47325409519578</v>
      </c>
      <c r="T72" s="27" t="n">
        <v>-0.295031687839898</v>
      </c>
      <c r="U72" s="27" t="n">
        <v>-1.13397329871255</v>
      </c>
      <c r="V72" s="27" t="n">
        <v>0.198434423262957</v>
      </c>
      <c r="W72" s="27" t="n">
        <v>0.120495816675442</v>
      </c>
      <c r="X72" s="27" t="n">
        <v>-0.115222396152545</v>
      </c>
      <c r="Y72" s="27" t="n">
        <v>0.219903807438016</v>
      </c>
      <c r="Z72" s="27" t="n">
        <v>-1.0972290004072</v>
      </c>
      <c r="AA72" s="27" t="n">
        <v>-0.974361127447499</v>
      </c>
      <c r="AB72" s="27" t="n">
        <v>-0.549788387477367</v>
      </c>
      <c r="AC72" s="27" t="n">
        <v>-0.865570293566749</v>
      </c>
      <c r="AD72" s="27" t="n">
        <v>-1.86148322834582</v>
      </c>
      <c r="AE72" s="27" t="n">
        <v>0.279983073640084</v>
      </c>
      <c r="AF72" s="27" t="n">
        <v>1.2638306840515</v>
      </c>
      <c r="AG72" s="27" t="n">
        <v>-0.724688749878694</v>
      </c>
      <c r="AH72" s="27" t="n">
        <v>0.280701529458148</v>
      </c>
      <c r="AI72" s="27" t="n">
        <v>-0.33744166275679</v>
      </c>
      <c r="AJ72" s="27" t="n">
        <v>-2.29107765595387</v>
      </c>
      <c r="AK72" s="27" t="n">
        <v>1.13937207621624</v>
      </c>
      <c r="AL72" s="21"/>
      <c r="AM72" s="31" t="n">
        <f aca="false">IF(SQRT($B$9)*$B72+SQRT(1-$B$9)*R72&lt;_xlfn.NORM.S.INV($B$6),1,0)</f>
        <v>0</v>
      </c>
      <c r="AN72" s="31" t="n">
        <f aca="false">IF(SQRT($B$9)*$B72+SQRT(1-$B$9)*S72&lt;_xlfn.NORM.S.INV($B$6),1,0)</f>
        <v>0</v>
      </c>
      <c r="AO72" s="31" t="n">
        <f aca="false">IF(SQRT($B$9)*$B72+SQRT(1-$B$9)*T72&lt;_xlfn.NORM.S.INV($B$6),1,0)</f>
        <v>0</v>
      </c>
      <c r="AP72" s="31" t="n">
        <f aca="false">IF(SQRT($B$9)*$B72+SQRT(1-$B$9)*U72&lt;_xlfn.NORM.S.INV($B$6),1,0)</f>
        <v>0</v>
      </c>
      <c r="AQ72" s="31" t="n">
        <f aca="false">IF(SQRT($B$9)*$B72+SQRT(1-$B$9)*V72&lt;_xlfn.NORM.S.INV($B$6),1,0)</f>
        <v>0</v>
      </c>
      <c r="AR72" s="31" t="n">
        <f aca="false">IF(SQRT($B$9)*$B72+SQRT(1-$B$9)*W72&lt;_xlfn.NORM.S.INV($B$6),1,0)</f>
        <v>0</v>
      </c>
      <c r="AS72" s="31" t="n">
        <f aca="false">IF(SQRT($B$9)*$B72+SQRT(1-$B$9)*X72&lt;_xlfn.NORM.S.INV($B$6),1,0)</f>
        <v>0</v>
      </c>
      <c r="AT72" s="31" t="n">
        <f aca="false">IF(SQRT($B$9)*$B72+SQRT(1-$B$9)*Y72&lt;_xlfn.NORM.S.INV($B$6),1,0)</f>
        <v>0</v>
      </c>
      <c r="AU72" s="31" t="n">
        <f aca="false">IF(SQRT($B$9)*$B72+SQRT(1-$B$9)*Z72&lt;_xlfn.NORM.S.INV($B$6),1,0)</f>
        <v>0</v>
      </c>
      <c r="AV72" s="31" t="n">
        <f aca="false">IF(SQRT($B$9)*$B72+SQRT(1-$B$9)*AA72&lt;_xlfn.NORM.S.INV($B$6),1,0)</f>
        <v>0</v>
      </c>
      <c r="AW72" s="31" t="n">
        <f aca="false">IF(SQRT($C$9)*$B72+SQRT(1-$C$9)*AB72&lt;_xlfn.NORM.S.INV($C$6),1,0)</f>
        <v>0</v>
      </c>
      <c r="AX72" s="31" t="n">
        <f aca="false">IF(SQRT($C$9)*$B72+SQRT(1-$C$9)*AC72&lt;_xlfn.NORM.S.INV($C$6),1,0)</f>
        <v>0</v>
      </c>
      <c r="AY72" s="31" t="n">
        <f aca="false">IF(SQRT($C$9)*$B72+SQRT(1-$C$9)*AD72&lt;_xlfn.NORM.S.INV($C$6),1,0)</f>
        <v>1</v>
      </c>
      <c r="AZ72" s="31" t="n">
        <f aca="false">IF(SQRT($C$9)*$B72+SQRT(1-$C$9)*AE72&lt;_xlfn.NORM.S.INV($C$6),1,0)</f>
        <v>0</v>
      </c>
      <c r="BA72" s="31" t="n">
        <f aca="false">IF(SQRT($C$9)*$B72+SQRT(1-$C$9)*AF72&lt;_xlfn.NORM.S.INV($C$6),1,0)</f>
        <v>0</v>
      </c>
      <c r="BB72" s="31" t="n">
        <f aca="false">IF(SQRT($C$9)*$B72+SQRT(1-$C$9)*AG72&lt;_xlfn.NORM.S.INV($C$6),1,0)</f>
        <v>0</v>
      </c>
      <c r="BC72" s="31" t="n">
        <f aca="false">IF(SQRT($C$9)*$B72+SQRT(1-$C$9)*AH72&lt;_xlfn.NORM.S.INV($C$6),1,0)</f>
        <v>0</v>
      </c>
      <c r="BD72" s="31" t="n">
        <f aca="false">IF(SQRT($C$9)*$B72+SQRT(1-$C$9)*AI72&lt;_xlfn.NORM.S.INV($C$6),1,0)</f>
        <v>0</v>
      </c>
      <c r="BE72" s="31" t="n">
        <f aca="false">IF(SQRT($C$9)*$B72+SQRT(1-$C$9)*AJ72&lt;_xlfn.NORM.S.INV($C$6),1,0)</f>
        <v>1</v>
      </c>
      <c r="BF72" s="31" t="n">
        <f aca="false">IF(SQRT($C$9)*$B72+SQRT(1-$C$9)*AK72&lt;_xlfn.NORM.S.INV($C$6),1,0)</f>
        <v>0</v>
      </c>
      <c r="BG72" s="21"/>
      <c r="BH72" s="21"/>
      <c r="BI72" s="31" t="n">
        <f aca="false">$B$11*(($A$1061)*$C72/$B$12*$B$7+(1-$A$1061)*$D72/$B$12*$C$7)</f>
        <v>1200</v>
      </c>
      <c r="BJ72" s="31" t="n">
        <f aca="false">$B$11*(($A$1062)*$C72/$B$12*$B$7+(1-$A$1062)*$D72/$B$12*$C$7)</f>
        <v>1140</v>
      </c>
      <c r="BK72" s="31" t="n">
        <f aca="false">$B$11*(($A$1063)*$C72/$B$12*$B$7+(1-$A$1063)*$D72/$B$12*$C$7)</f>
        <v>1080</v>
      </c>
      <c r="BL72" s="31" t="n">
        <f aca="false">$B$11*(($A$1064)*$C72/$B$12*$B$7+(1-$A$1064)*$D72/$B$12*$C$7)</f>
        <v>1020</v>
      </c>
      <c r="BM72" s="31" t="n">
        <f aca="false">$B$11*(($A$1065)*$C72/$B$12*$B$7+(1-$A$1065)*$D72/$B$12*$C$7)</f>
        <v>960</v>
      </c>
      <c r="BN72" s="31" t="n">
        <f aca="false">$B$11*(($A$1066)*$C72/$B$12*$B$7+(1-$A$1066)*$D72/$B$12*$C$7)</f>
        <v>900</v>
      </c>
      <c r="BO72" s="31" t="n">
        <f aca="false">$B$11*(($A$1067)*$C72/$B$12*$B$7+(1-$A$1067)*$D72/$B$12*$C$7)</f>
        <v>840</v>
      </c>
      <c r="BP72" s="31" t="n">
        <f aca="false">$B$11*(($A$1068)*$C72/$B$12*$B$7+(1-$A$1068)*$D72/$B$12*$C$7)</f>
        <v>780</v>
      </c>
      <c r="BQ72" s="31" t="n">
        <f aca="false">$B$11*(($A$1069)*$C72/$B$12*$B$7+(1-$A$1069)*$D72/$B$12*$C$7)</f>
        <v>720</v>
      </c>
      <c r="BR72" s="31" t="n">
        <f aca="false">$B$11*(($A$1070)*$C72/$B$12*$B$7+(1-$A$1070)*$D72/$B$12*$C$7)</f>
        <v>660</v>
      </c>
      <c r="BS72" s="31" t="n">
        <f aca="false">$B$11*(($A$1071)*$C72/$B$12*$B$7+(1-$A$1071)*$D72/$B$12*$C$7)</f>
        <v>600</v>
      </c>
      <c r="BT72" s="31" t="n">
        <f aca="false">$B$11*(($A$1072)*$C72/$B$12*$B$7+(1-$A$1072)*$D72/$B$12*$C$7)</f>
        <v>540</v>
      </c>
      <c r="BU72" s="31" t="n">
        <f aca="false">$B$11*(($A$1073)*$C72/$B$12*$B$7+(1-$A$1073)*$D72/$B$12*$C$7)</f>
        <v>480</v>
      </c>
      <c r="BV72" s="31" t="n">
        <f aca="false">$B$11*(($A$1074)*$C72/$B$12*$B$7+(1-$A$1074)*$D72/$B$12*$C$7)</f>
        <v>420</v>
      </c>
      <c r="BW72" s="31" t="n">
        <f aca="false">$B$11*(($A$1075)*$C72/$B$12*$B$7+(1-$A$1075)*$D72/$B$12*$C$7)</f>
        <v>360</v>
      </c>
      <c r="BX72" s="31" t="n">
        <f aca="false">$B$11*(($A$1076)*$C72/$B$12*$B$7+(1-$A$1076)*$D72/$B$12*$C$7)</f>
        <v>300</v>
      </c>
      <c r="BY72" s="31" t="n">
        <f aca="false">$B$11*(($A$1077)*$C72/$B$12*$B$7+(1-$A$1077)*$D72/$B$12*$C$7)</f>
        <v>240</v>
      </c>
      <c r="BZ72" s="31" t="n">
        <f aca="false">$B$11*(($A$1078)*$C72/$B$12*$B$7+(1-$A$1078)*$D72/$B$12*$C$7)</f>
        <v>180</v>
      </c>
      <c r="CA72" s="31" t="n">
        <f aca="false">$B$11*(($A$1079)*$C72/$B$12*$B$7+(1-$A$1079)*$D72/$B$12*$C$7)</f>
        <v>120</v>
      </c>
      <c r="CB72" s="31" t="n">
        <f aca="false">$B$11*(($A$1080)*$C72/$B$12*$B$7+(1-$A$1080)*$D72/$B$12*$C$7)</f>
        <v>60.0000000000001</v>
      </c>
      <c r="CC72" s="31" t="n">
        <f aca="false">$B$11*(($A$1081)*$C72/$B$12*$B$7+(1-$A$1081)*$D72/$B$12*$C$7)</f>
        <v>0</v>
      </c>
    </row>
    <row r="73" customFormat="false" ht="15" hidden="false" customHeight="false" outlineLevel="0" collapsed="false">
      <c r="A73" s="21" t="n">
        <v>49</v>
      </c>
      <c r="B73" s="27" t="n">
        <v>0.0163670899130321</v>
      </c>
      <c r="C73" s="9" t="n">
        <f aca="false">SUM(AM73:AV73)</f>
        <v>0</v>
      </c>
      <c r="D73" s="9" t="n">
        <f aca="false">SUM(AW73:BF73)</f>
        <v>0</v>
      </c>
      <c r="E73" s="24" t="n">
        <f aca="false">(1-C73/$B$12)*$B$8-C73/$B$12*$B$7</f>
        <v>0.05</v>
      </c>
      <c r="F73" s="24" t="n">
        <f aca="false">(1-D73/$B$12)*$C$8-D73/$B$12*$C$7</f>
        <v>0.09</v>
      </c>
      <c r="G73" s="47" t="n">
        <f aca="false">$B$11*($B$10*C73/$B$12*$B$7+(1-$B$10)*D73/$B$12*$C$7)</f>
        <v>0</v>
      </c>
      <c r="H73" s="24" t="n">
        <f aca="false">$B$10*E73+(1-$B$10)*F73</f>
        <v>0.07</v>
      </c>
      <c r="I73" s="21"/>
      <c r="J73" s="21"/>
      <c r="K73" s="21"/>
      <c r="L73" s="21"/>
      <c r="M73" s="21"/>
      <c r="N73" s="21"/>
      <c r="O73" s="21"/>
      <c r="P73" s="21"/>
      <c r="Q73" s="21"/>
      <c r="R73" s="27" t="n">
        <v>0.979875620758285</v>
      </c>
      <c r="S73" s="27" t="n">
        <v>1.13153509459255</v>
      </c>
      <c r="T73" s="27" t="n">
        <v>0.516670759119739</v>
      </c>
      <c r="U73" s="27" t="n">
        <v>0.335761340613407</v>
      </c>
      <c r="V73" s="27" t="n">
        <v>-1.55718350341516</v>
      </c>
      <c r="W73" s="27" t="n">
        <v>0.458087667842753</v>
      </c>
      <c r="X73" s="27" t="n">
        <v>0.206047427454672</v>
      </c>
      <c r="Y73" s="27" t="n">
        <v>0.435246785138426</v>
      </c>
      <c r="Z73" s="27" t="n">
        <v>0.950816145171156</v>
      </c>
      <c r="AA73" s="27" t="n">
        <v>1.4808525956431</v>
      </c>
      <c r="AB73" s="27" t="n">
        <v>1.38397620721376</v>
      </c>
      <c r="AC73" s="27" t="n">
        <v>-0.727599319265787</v>
      </c>
      <c r="AD73" s="27" t="n">
        <v>0.581390960943496</v>
      </c>
      <c r="AE73" s="27" t="n">
        <v>-1.38276480008881</v>
      </c>
      <c r="AF73" s="27" t="n">
        <v>-1.57787982641329</v>
      </c>
      <c r="AG73" s="27" t="n">
        <v>-0.0621048040623388</v>
      </c>
      <c r="AH73" s="27" t="n">
        <v>-0.535201506140966</v>
      </c>
      <c r="AI73" s="27" t="n">
        <v>-1.5275204452385</v>
      </c>
      <c r="AJ73" s="27" t="n">
        <v>0.165070348172297</v>
      </c>
      <c r="AK73" s="27" t="n">
        <v>0.118099805804232</v>
      </c>
      <c r="AL73" s="21"/>
      <c r="AM73" s="31" t="n">
        <f aca="false">IF(SQRT($B$9)*$B73+SQRT(1-$B$9)*R73&lt;_xlfn.NORM.S.INV($B$6),1,0)</f>
        <v>0</v>
      </c>
      <c r="AN73" s="31" t="n">
        <f aca="false">IF(SQRT($B$9)*$B73+SQRT(1-$B$9)*S73&lt;_xlfn.NORM.S.INV($B$6),1,0)</f>
        <v>0</v>
      </c>
      <c r="AO73" s="31" t="n">
        <f aca="false">IF(SQRT($B$9)*$B73+SQRT(1-$B$9)*T73&lt;_xlfn.NORM.S.INV($B$6),1,0)</f>
        <v>0</v>
      </c>
      <c r="AP73" s="31" t="n">
        <f aca="false">IF(SQRT($B$9)*$B73+SQRT(1-$B$9)*U73&lt;_xlfn.NORM.S.INV($B$6),1,0)</f>
        <v>0</v>
      </c>
      <c r="AQ73" s="31" t="n">
        <f aca="false">IF(SQRT($B$9)*$B73+SQRT(1-$B$9)*V73&lt;_xlfn.NORM.S.INV($B$6),1,0)</f>
        <v>0</v>
      </c>
      <c r="AR73" s="31" t="n">
        <f aca="false">IF(SQRT($B$9)*$B73+SQRT(1-$B$9)*W73&lt;_xlfn.NORM.S.INV($B$6),1,0)</f>
        <v>0</v>
      </c>
      <c r="AS73" s="31" t="n">
        <f aca="false">IF(SQRT($B$9)*$B73+SQRT(1-$B$9)*X73&lt;_xlfn.NORM.S.INV($B$6),1,0)</f>
        <v>0</v>
      </c>
      <c r="AT73" s="31" t="n">
        <f aca="false">IF(SQRT($B$9)*$B73+SQRT(1-$B$9)*Y73&lt;_xlfn.NORM.S.INV($B$6),1,0)</f>
        <v>0</v>
      </c>
      <c r="AU73" s="31" t="n">
        <f aca="false">IF(SQRT($B$9)*$B73+SQRT(1-$B$9)*Z73&lt;_xlfn.NORM.S.INV($B$6),1,0)</f>
        <v>0</v>
      </c>
      <c r="AV73" s="31" t="n">
        <f aca="false">IF(SQRT($B$9)*$B73+SQRT(1-$B$9)*AA73&lt;_xlfn.NORM.S.INV($B$6),1,0)</f>
        <v>0</v>
      </c>
      <c r="AW73" s="31" t="n">
        <f aca="false">IF(SQRT($C$9)*$B73+SQRT(1-$C$9)*AB73&lt;_xlfn.NORM.S.INV($C$6),1,0)</f>
        <v>0</v>
      </c>
      <c r="AX73" s="31" t="n">
        <f aca="false">IF(SQRT($C$9)*$B73+SQRT(1-$C$9)*AC73&lt;_xlfn.NORM.S.INV($C$6),1,0)</f>
        <v>0</v>
      </c>
      <c r="AY73" s="31" t="n">
        <f aca="false">IF(SQRT($C$9)*$B73+SQRT(1-$C$9)*AD73&lt;_xlfn.NORM.S.INV($C$6),1,0)</f>
        <v>0</v>
      </c>
      <c r="AZ73" s="31" t="n">
        <f aca="false">IF(SQRT($C$9)*$B73+SQRT(1-$C$9)*AE73&lt;_xlfn.NORM.S.INV($C$6),1,0)</f>
        <v>0</v>
      </c>
      <c r="BA73" s="31" t="n">
        <f aca="false">IF(SQRT($C$9)*$B73+SQRT(1-$C$9)*AF73&lt;_xlfn.NORM.S.INV($C$6),1,0)</f>
        <v>0</v>
      </c>
      <c r="BB73" s="31" t="n">
        <f aca="false">IF(SQRT($C$9)*$B73+SQRT(1-$C$9)*AG73&lt;_xlfn.NORM.S.INV($C$6),1,0)</f>
        <v>0</v>
      </c>
      <c r="BC73" s="31" t="n">
        <f aca="false">IF(SQRT($C$9)*$B73+SQRT(1-$C$9)*AH73&lt;_xlfn.NORM.S.INV($C$6),1,0)</f>
        <v>0</v>
      </c>
      <c r="BD73" s="31" t="n">
        <f aca="false">IF(SQRT($C$9)*$B73+SQRT(1-$C$9)*AI73&lt;_xlfn.NORM.S.INV($C$6),1,0)</f>
        <v>0</v>
      </c>
      <c r="BE73" s="31" t="n">
        <f aca="false">IF(SQRT($C$9)*$B73+SQRT(1-$C$9)*AJ73&lt;_xlfn.NORM.S.INV($C$6),1,0)</f>
        <v>0</v>
      </c>
      <c r="BF73" s="31" t="n">
        <f aca="false">IF(SQRT($C$9)*$B73+SQRT(1-$C$9)*AK73&lt;_xlfn.NORM.S.INV($C$6),1,0)</f>
        <v>0</v>
      </c>
      <c r="BG73" s="21"/>
      <c r="BH73" s="21"/>
      <c r="BI73" s="31" t="n">
        <f aca="false">$B$11*(($A$1061)*$C73/$B$12*$B$7+(1-$A$1061)*$D73/$B$12*$C$7)</f>
        <v>0</v>
      </c>
      <c r="BJ73" s="31" t="n">
        <f aca="false">$B$11*(($A$1062)*$C73/$B$12*$B$7+(1-$A$1062)*$D73/$B$12*$C$7)</f>
        <v>0</v>
      </c>
      <c r="BK73" s="31" t="n">
        <f aca="false">$B$11*(($A$1063)*$C73/$B$12*$B$7+(1-$A$1063)*$D73/$B$12*$C$7)</f>
        <v>0</v>
      </c>
      <c r="BL73" s="31" t="n">
        <f aca="false">$B$11*(($A$1064)*$C73/$B$12*$B$7+(1-$A$1064)*$D73/$B$12*$C$7)</f>
        <v>0</v>
      </c>
      <c r="BM73" s="31" t="n">
        <f aca="false">$B$11*(($A$1065)*$C73/$B$12*$B$7+(1-$A$1065)*$D73/$B$12*$C$7)</f>
        <v>0</v>
      </c>
      <c r="BN73" s="31" t="n">
        <f aca="false">$B$11*(($A$1066)*$C73/$B$12*$B$7+(1-$A$1066)*$D73/$B$12*$C$7)</f>
        <v>0</v>
      </c>
      <c r="BO73" s="31" t="n">
        <f aca="false">$B$11*(($A$1067)*$C73/$B$12*$B$7+(1-$A$1067)*$D73/$B$12*$C$7)</f>
        <v>0</v>
      </c>
      <c r="BP73" s="31" t="n">
        <f aca="false">$B$11*(($A$1068)*$C73/$B$12*$B$7+(1-$A$1068)*$D73/$B$12*$C$7)</f>
        <v>0</v>
      </c>
      <c r="BQ73" s="31" t="n">
        <f aca="false">$B$11*(($A$1069)*$C73/$B$12*$B$7+(1-$A$1069)*$D73/$B$12*$C$7)</f>
        <v>0</v>
      </c>
      <c r="BR73" s="31" t="n">
        <f aca="false">$B$11*(($A$1070)*$C73/$B$12*$B$7+(1-$A$1070)*$D73/$B$12*$C$7)</f>
        <v>0</v>
      </c>
      <c r="BS73" s="31" t="n">
        <f aca="false">$B$11*(($A$1071)*$C73/$B$12*$B$7+(1-$A$1071)*$D73/$B$12*$C$7)</f>
        <v>0</v>
      </c>
      <c r="BT73" s="31" t="n">
        <f aca="false">$B$11*(($A$1072)*$C73/$B$12*$B$7+(1-$A$1072)*$D73/$B$12*$C$7)</f>
        <v>0</v>
      </c>
      <c r="BU73" s="31" t="n">
        <f aca="false">$B$11*(($A$1073)*$C73/$B$12*$B$7+(1-$A$1073)*$D73/$B$12*$C$7)</f>
        <v>0</v>
      </c>
      <c r="BV73" s="31" t="n">
        <f aca="false">$B$11*(($A$1074)*$C73/$B$12*$B$7+(1-$A$1074)*$D73/$B$12*$C$7)</f>
        <v>0</v>
      </c>
      <c r="BW73" s="31" t="n">
        <f aca="false">$B$11*(($A$1075)*$C73/$B$12*$B$7+(1-$A$1075)*$D73/$B$12*$C$7)</f>
        <v>0</v>
      </c>
      <c r="BX73" s="31" t="n">
        <f aca="false">$B$11*(($A$1076)*$C73/$B$12*$B$7+(1-$A$1076)*$D73/$B$12*$C$7)</f>
        <v>0</v>
      </c>
      <c r="BY73" s="31" t="n">
        <f aca="false">$B$11*(($A$1077)*$C73/$B$12*$B$7+(1-$A$1077)*$D73/$B$12*$C$7)</f>
        <v>0</v>
      </c>
      <c r="BZ73" s="31" t="n">
        <f aca="false">$B$11*(($A$1078)*$C73/$B$12*$B$7+(1-$A$1078)*$D73/$B$12*$C$7)</f>
        <v>0</v>
      </c>
      <c r="CA73" s="31" t="n">
        <f aca="false">$B$11*(($A$1079)*$C73/$B$12*$B$7+(1-$A$1079)*$D73/$B$12*$C$7)</f>
        <v>0</v>
      </c>
      <c r="CB73" s="31" t="n">
        <f aca="false">$B$11*(($A$1080)*$C73/$B$12*$B$7+(1-$A$1080)*$D73/$B$12*$C$7)</f>
        <v>0</v>
      </c>
      <c r="CC73" s="31" t="n">
        <f aca="false">$B$11*(($A$1081)*$C73/$B$12*$B$7+(1-$A$1081)*$D73/$B$12*$C$7)</f>
        <v>0</v>
      </c>
    </row>
    <row r="74" customFormat="false" ht="15" hidden="false" customHeight="false" outlineLevel="0" collapsed="false">
      <c r="A74" s="21" t="n">
        <v>50</v>
      </c>
      <c r="B74" s="27" t="n">
        <v>-2.30444633359237</v>
      </c>
      <c r="C74" s="9" t="n">
        <f aca="false">SUM(AM74:AV74)</f>
        <v>0</v>
      </c>
      <c r="D74" s="9" t="n">
        <f aca="false">SUM(AW74:BF74)</f>
        <v>1</v>
      </c>
      <c r="E74" s="24" t="n">
        <f aca="false">(1-C74/$B$12)*$B$8-C74/$B$12*$B$7</f>
        <v>0.05</v>
      </c>
      <c r="F74" s="24" t="n">
        <f aca="false">(1-D74/$B$12)*$C$8-D74/$B$12*$C$7</f>
        <v>0.021</v>
      </c>
      <c r="G74" s="47" t="n">
        <f aca="false">$B$11*($B$10*C74/$B$12*$B$7+(1-$B$10)*D74/$B$12*$C$7)</f>
        <v>300</v>
      </c>
      <c r="H74" s="24" t="n">
        <f aca="false">$B$10*E74+(1-$B$10)*F74</f>
        <v>0.0355</v>
      </c>
      <c r="I74" s="21"/>
      <c r="J74" s="21"/>
      <c r="K74" s="21"/>
      <c r="L74" s="21"/>
      <c r="M74" s="21"/>
      <c r="N74" s="21"/>
      <c r="O74" s="21"/>
      <c r="P74" s="21"/>
      <c r="Q74" s="21"/>
      <c r="R74" s="27" t="n">
        <v>-0.935994719457318</v>
      </c>
      <c r="S74" s="27" t="n">
        <v>0.466934596062731</v>
      </c>
      <c r="T74" s="27" t="n">
        <v>-0.148889119869895</v>
      </c>
      <c r="U74" s="27" t="n">
        <v>-0.43853946228282</v>
      </c>
      <c r="V74" s="27" t="n">
        <v>0.374645852703327</v>
      </c>
      <c r="W74" s="27" t="n">
        <v>-0.1124957644475</v>
      </c>
      <c r="X74" s="27" t="n">
        <v>-1.33123612150792</v>
      </c>
      <c r="Y74" s="27" t="n">
        <v>-0.323801997043417</v>
      </c>
      <c r="Z74" s="27" t="n">
        <v>1.5835126199858</v>
      </c>
      <c r="AA74" s="27" t="n">
        <v>-1.08883942299208</v>
      </c>
      <c r="AB74" s="27" t="n">
        <v>0.205743615668358</v>
      </c>
      <c r="AC74" s="27" t="n">
        <v>-0.172345946217819</v>
      </c>
      <c r="AD74" s="27" t="n">
        <v>0.558696278933366</v>
      </c>
      <c r="AE74" s="27" t="n">
        <v>-0.262828411817851</v>
      </c>
      <c r="AF74" s="27" t="n">
        <v>1.04462284555969</v>
      </c>
      <c r="AG74" s="27" t="n">
        <v>-0.253182015049943</v>
      </c>
      <c r="AH74" s="27" t="n">
        <v>1.82625156844503</v>
      </c>
      <c r="AI74" s="27" t="n">
        <v>-1.77897039404515</v>
      </c>
      <c r="AJ74" s="27" t="n">
        <v>1.450657288811</v>
      </c>
      <c r="AK74" s="27" t="n">
        <v>0.150284004816301</v>
      </c>
      <c r="AL74" s="21"/>
      <c r="AM74" s="31" t="n">
        <f aca="false">IF(SQRT($B$9)*$B74+SQRT(1-$B$9)*R74&lt;_xlfn.NORM.S.INV($B$6),1,0)</f>
        <v>0</v>
      </c>
      <c r="AN74" s="31" t="n">
        <f aca="false">IF(SQRT($B$9)*$B74+SQRT(1-$B$9)*S74&lt;_xlfn.NORM.S.INV($B$6),1,0)</f>
        <v>0</v>
      </c>
      <c r="AO74" s="31" t="n">
        <f aca="false">IF(SQRT($B$9)*$B74+SQRT(1-$B$9)*T74&lt;_xlfn.NORM.S.INV($B$6),1,0)</f>
        <v>0</v>
      </c>
      <c r="AP74" s="31" t="n">
        <f aca="false">IF(SQRT($B$9)*$B74+SQRT(1-$B$9)*U74&lt;_xlfn.NORM.S.INV($B$6),1,0)</f>
        <v>0</v>
      </c>
      <c r="AQ74" s="31" t="n">
        <f aca="false">IF(SQRT($B$9)*$B74+SQRT(1-$B$9)*V74&lt;_xlfn.NORM.S.INV($B$6),1,0)</f>
        <v>0</v>
      </c>
      <c r="AR74" s="31" t="n">
        <f aca="false">IF(SQRT($B$9)*$B74+SQRT(1-$B$9)*W74&lt;_xlfn.NORM.S.INV($B$6),1,0)</f>
        <v>0</v>
      </c>
      <c r="AS74" s="31" t="n">
        <f aca="false">IF(SQRT($B$9)*$B74+SQRT(1-$B$9)*X74&lt;_xlfn.NORM.S.INV($B$6),1,0)</f>
        <v>0</v>
      </c>
      <c r="AT74" s="31" t="n">
        <f aca="false">IF(SQRT($B$9)*$B74+SQRT(1-$B$9)*Y74&lt;_xlfn.NORM.S.INV($B$6),1,0)</f>
        <v>0</v>
      </c>
      <c r="AU74" s="31" t="n">
        <f aca="false">IF(SQRT($B$9)*$B74+SQRT(1-$B$9)*Z74&lt;_xlfn.NORM.S.INV($B$6),1,0)</f>
        <v>0</v>
      </c>
      <c r="AV74" s="31" t="n">
        <f aca="false">IF(SQRT($B$9)*$B74+SQRT(1-$B$9)*AA74&lt;_xlfn.NORM.S.INV($B$6),1,0)</f>
        <v>0</v>
      </c>
      <c r="AW74" s="31" t="n">
        <f aca="false">IF(SQRT($C$9)*$B74+SQRT(1-$C$9)*AB74&lt;_xlfn.NORM.S.INV($C$6),1,0)</f>
        <v>0</v>
      </c>
      <c r="AX74" s="31" t="n">
        <f aca="false">IF(SQRT($C$9)*$B74+SQRT(1-$C$9)*AC74&lt;_xlfn.NORM.S.INV($C$6),1,0)</f>
        <v>0</v>
      </c>
      <c r="AY74" s="31" t="n">
        <f aca="false">IF(SQRT($C$9)*$B74+SQRT(1-$C$9)*AD74&lt;_xlfn.NORM.S.INV($C$6),1,0)</f>
        <v>0</v>
      </c>
      <c r="AZ74" s="31" t="n">
        <f aca="false">IF(SQRT($C$9)*$B74+SQRT(1-$C$9)*AE74&lt;_xlfn.NORM.S.INV($C$6),1,0)</f>
        <v>0</v>
      </c>
      <c r="BA74" s="31" t="n">
        <f aca="false">IF(SQRT($C$9)*$B74+SQRT(1-$C$9)*AF74&lt;_xlfn.NORM.S.INV($C$6),1,0)</f>
        <v>0</v>
      </c>
      <c r="BB74" s="31" t="n">
        <f aca="false">IF(SQRT($C$9)*$B74+SQRT(1-$C$9)*AG74&lt;_xlfn.NORM.S.INV($C$6),1,0)</f>
        <v>0</v>
      </c>
      <c r="BC74" s="31" t="n">
        <f aca="false">IF(SQRT($C$9)*$B74+SQRT(1-$C$9)*AH74&lt;_xlfn.NORM.S.INV($C$6),1,0)</f>
        <v>0</v>
      </c>
      <c r="BD74" s="31" t="n">
        <f aca="false">IF(SQRT($C$9)*$B74+SQRT(1-$C$9)*AI74&lt;_xlfn.NORM.S.INV($C$6),1,0)</f>
        <v>1</v>
      </c>
      <c r="BE74" s="31" t="n">
        <f aca="false">IF(SQRT($C$9)*$B74+SQRT(1-$C$9)*AJ74&lt;_xlfn.NORM.S.INV($C$6),1,0)</f>
        <v>0</v>
      </c>
      <c r="BF74" s="31" t="n">
        <f aca="false">IF(SQRT($C$9)*$B74+SQRT(1-$C$9)*AK74&lt;_xlfn.NORM.S.INV($C$6),1,0)</f>
        <v>0</v>
      </c>
      <c r="BG74" s="21"/>
      <c r="BH74" s="21"/>
      <c r="BI74" s="31" t="n">
        <f aca="false">$B$11*(($A$1061)*$C74/$B$12*$B$7+(1-$A$1061)*$D74/$B$12*$C$7)</f>
        <v>600</v>
      </c>
      <c r="BJ74" s="31" t="n">
        <f aca="false">$B$11*(($A$1062)*$C74/$B$12*$B$7+(1-$A$1062)*$D74/$B$12*$C$7)</f>
        <v>570</v>
      </c>
      <c r="BK74" s="31" t="n">
        <f aca="false">$B$11*(($A$1063)*$C74/$B$12*$B$7+(1-$A$1063)*$D74/$B$12*$C$7)</f>
        <v>540</v>
      </c>
      <c r="BL74" s="31" t="n">
        <f aca="false">$B$11*(($A$1064)*$C74/$B$12*$B$7+(1-$A$1064)*$D74/$B$12*$C$7)</f>
        <v>510</v>
      </c>
      <c r="BM74" s="31" t="n">
        <f aca="false">$B$11*(($A$1065)*$C74/$B$12*$B$7+(1-$A$1065)*$D74/$B$12*$C$7)</f>
        <v>480</v>
      </c>
      <c r="BN74" s="31" t="n">
        <f aca="false">$B$11*(($A$1066)*$C74/$B$12*$B$7+(1-$A$1066)*$D74/$B$12*$C$7)</f>
        <v>450</v>
      </c>
      <c r="BO74" s="31" t="n">
        <f aca="false">$B$11*(($A$1067)*$C74/$B$12*$B$7+(1-$A$1067)*$D74/$B$12*$C$7)</f>
        <v>420</v>
      </c>
      <c r="BP74" s="31" t="n">
        <f aca="false">$B$11*(($A$1068)*$C74/$B$12*$B$7+(1-$A$1068)*$D74/$B$12*$C$7)</f>
        <v>390</v>
      </c>
      <c r="BQ74" s="31" t="n">
        <f aca="false">$B$11*(($A$1069)*$C74/$B$12*$B$7+(1-$A$1069)*$D74/$B$12*$C$7)</f>
        <v>360</v>
      </c>
      <c r="BR74" s="31" t="n">
        <f aca="false">$B$11*(($A$1070)*$C74/$B$12*$B$7+(1-$A$1070)*$D74/$B$12*$C$7)</f>
        <v>330</v>
      </c>
      <c r="BS74" s="31" t="n">
        <f aca="false">$B$11*(($A$1071)*$C74/$B$12*$B$7+(1-$A$1071)*$D74/$B$12*$C$7)</f>
        <v>300</v>
      </c>
      <c r="BT74" s="31" t="n">
        <f aca="false">$B$11*(($A$1072)*$C74/$B$12*$B$7+(1-$A$1072)*$D74/$B$12*$C$7)</f>
        <v>270</v>
      </c>
      <c r="BU74" s="31" t="n">
        <f aca="false">$B$11*(($A$1073)*$C74/$B$12*$B$7+(1-$A$1073)*$D74/$B$12*$C$7)</f>
        <v>240</v>
      </c>
      <c r="BV74" s="31" t="n">
        <f aca="false">$B$11*(($A$1074)*$C74/$B$12*$B$7+(1-$A$1074)*$D74/$B$12*$C$7)</f>
        <v>210</v>
      </c>
      <c r="BW74" s="31" t="n">
        <f aca="false">$B$11*(($A$1075)*$C74/$B$12*$B$7+(1-$A$1075)*$D74/$B$12*$C$7)</f>
        <v>180</v>
      </c>
      <c r="BX74" s="31" t="n">
        <f aca="false">$B$11*(($A$1076)*$C74/$B$12*$B$7+(1-$A$1076)*$D74/$B$12*$C$7)</f>
        <v>150</v>
      </c>
      <c r="BY74" s="31" t="n">
        <f aca="false">$B$11*(($A$1077)*$C74/$B$12*$B$7+(1-$A$1077)*$D74/$B$12*$C$7)</f>
        <v>120</v>
      </c>
      <c r="BZ74" s="31" t="n">
        <f aca="false">$B$11*(($A$1078)*$C74/$B$12*$B$7+(1-$A$1078)*$D74/$B$12*$C$7)</f>
        <v>90</v>
      </c>
      <c r="CA74" s="31" t="n">
        <f aca="false">$B$11*(($A$1079)*$C74/$B$12*$B$7+(1-$A$1079)*$D74/$B$12*$C$7)</f>
        <v>60</v>
      </c>
      <c r="CB74" s="31" t="n">
        <f aca="false">$B$11*(($A$1080)*$C74/$B$12*$B$7+(1-$A$1080)*$D74/$B$12*$C$7)</f>
        <v>30</v>
      </c>
      <c r="CC74" s="31" t="n">
        <f aca="false">$B$11*(($A$1081)*$C74/$B$12*$B$7+(1-$A$1081)*$D74/$B$12*$C$7)</f>
        <v>0</v>
      </c>
    </row>
    <row r="75" customFormat="false" ht="15" hidden="false" customHeight="false" outlineLevel="0" collapsed="false">
      <c r="A75" s="21" t="n">
        <v>51</v>
      </c>
      <c r="B75" s="27" t="n">
        <v>-0.193129226844642</v>
      </c>
      <c r="C75" s="9" t="n">
        <f aca="false">SUM(AM75:AV75)</f>
        <v>0</v>
      </c>
      <c r="D75" s="9" t="n">
        <f aca="false">SUM(AW75:BF75)</f>
        <v>1</v>
      </c>
      <c r="E75" s="24" t="n">
        <f aca="false">(1-C75/$B$12)*$B$8-C75/$B$12*$B$7</f>
        <v>0.05</v>
      </c>
      <c r="F75" s="24" t="n">
        <f aca="false">(1-D75/$B$12)*$C$8-D75/$B$12*$C$7</f>
        <v>0.021</v>
      </c>
      <c r="G75" s="47" t="n">
        <f aca="false">$B$11*($B$10*C75/$B$12*$B$7+(1-$B$10)*D75/$B$12*$C$7)</f>
        <v>300</v>
      </c>
      <c r="H75" s="24" t="n">
        <f aca="false">$B$10*E75+(1-$B$10)*F75</f>
        <v>0.0355</v>
      </c>
      <c r="I75" s="21"/>
      <c r="J75" s="21"/>
      <c r="K75" s="21"/>
      <c r="L75" s="21"/>
      <c r="M75" s="21"/>
      <c r="N75" s="21"/>
      <c r="O75" s="21"/>
      <c r="P75" s="21"/>
      <c r="Q75" s="21"/>
      <c r="R75" s="27" t="n">
        <v>-1.20255656952898</v>
      </c>
      <c r="S75" s="27" t="n">
        <v>0.109175240547268</v>
      </c>
      <c r="T75" s="27" t="n">
        <v>-0.572554574934758</v>
      </c>
      <c r="U75" s="27" t="n">
        <v>0.325788585418781</v>
      </c>
      <c r="V75" s="27" t="n">
        <v>-1.08305206982433</v>
      </c>
      <c r="W75" s="27" t="n">
        <v>0.103692299126927</v>
      </c>
      <c r="X75" s="27" t="n">
        <v>-0.941823651994219</v>
      </c>
      <c r="Y75" s="27" t="n">
        <v>0.883776989678715</v>
      </c>
      <c r="Z75" s="27" t="n">
        <v>0.851493606197056</v>
      </c>
      <c r="AA75" s="27" t="n">
        <v>0.829284686838383</v>
      </c>
      <c r="AB75" s="27" t="n">
        <v>-3.29747943515063</v>
      </c>
      <c r="AC75" s="27" t="n">
        <v>0.0572305589064887</v>
      </c>
      <c r="AD75" s="27" t="n">
        <v>-0.988263078356848</v>
      </c>
      <c r="AE75" s="27" t="n">
        <v>1.35890085298038</v>
      </c>
      <c r="AF75" s="27" t="n">
        <v>0.290639139083085</v>
      </c>
      <c r="AG75" s="27" t="n">
        <v>1.15828442951942</v>
      </c>
      <c r="AH75" s="27" t="n">
        <v>-1.23845227523323</v>
      </c>
      <c r="AI75" s="27" t="n">
        <v>-0.160771966217026</v>
      </c>
      <c r="AJ75" s="27" t="n">
        <v>1.76491798002322</v>
      </c>
      <c r="AK75" s="27" t="n">
        <v>-0.507357024064286</v>
      </c>
      <c r="AL75" s="21"/>
      <c r="AM75" s="31" t="n">
        <f aca="false">IF(SQRT($B$9)*$B75+SQRT(1-$B$9)*R75&lt;_xlfn.NORM.S.INV($B$6),1,0)</f>
        <v>0</v>
      </c>
      <c r="AN75" s="31" t="n">
        <f aca="false">IF(SQRT($B$9)*$B75+SQRT(1-$B$9)*S75&lt;_xlfn.NORM.S.INV($B$6),1,0)</f>
        <v>0</v>
      </c>
      <c r="AO75" s="31" t="n">
        <f aca="false">IF(SQRT($B$9)*$B75+SQRT(1-$B$9)*T75&lt;_xlfn.NORM.S.INV($B$6),1,0)</f>
        <v>0</v>
      </c>
      <c r="AP75" s="31" t="n">
        <f aca="false">IF(SQRT($B$9)*$B75+SQRT(1-$B$9)*U75&lt;_xlfn.NORM.S.INV($B$6),1,0)</f>
        <v>0</v>
      </c>
      <c r="AQ75" s="31" t="n">
        <f aca="false">IF(SQRT($B$9)*$B75+SQRT(1-$B$9)*V75&lt;_xlfn.NORM.S.INV($B$6),1,0)</f>
        <v>0</v>
      </c>
      <c r="AR75" s="31" t="n">
        <f aca="false">IF(SQRT($B$9)*$B75+SQRT(1-$B$9)*W75&lt;_xlfn.NORM.S.INV($B$6),1,0)</f>
        <v>0</v>
      </c>
      <c r="AS75" s="31" t="n">
        <f aca="false">IF(SQRT($B$9)*$B75+SQRT(1-$B$9)*X75&lt;_xlfn.NORM.S.INV($B$6),1,0)</f>
        <v>0</v>
      </c>
      <c r="AT75" s="31" t="n">
        <f aca="false">IF(SQRT($B$9)*$B75+SQRT(1-$B$9)*Y75&lt;_xlfn.NORM.S.INV($B$6),1,0)</f>
        <v>0</v>
      </c>
      <c r="AU75" s="31" t="n">
        <f aca="false">IF(SQRT($B$9)*$B75+SQRT(1-$B$9)*Z75&lt;_xlfn.NORM.S.INV($B$6),1,0)</f>
        <v>0</v>
      </c>
      <c r="AV75" s="31" t="n">
        <f aca="false">IF(SQRT($B$9)*$B75+SQRT(1-$B$9)*AA75&lt;_xlfn.NORM.S.INV($B$6),1,0)</f>
        <v>0</v>
      </c>
      <c r="AW75" s="31" t="n">
        <f aca="false">IF(SQRT($C$9)*$B75+SQRT(1-$C$9)*AB75&lt;_xlfn.NORM.S.INV($C$6),1,0)</f>
        <v>1</v>
      </c>
      <c r="AX75" s="31" t="n">
        <f aca="false">IF(SQRT($C$9)*$B75+SQRT(1-$C$9)*AC75&lt;_xlfn.NORM.S.INV($C$6),1,0)</f>
        <v>0</v>
      </c>
      <c r="AY75" s="31" t="n">
        <f aca="false">IF(SQRT($C$9)*$B75+SQRT(1-$C$9)*AD75&lt;_xlfn.NORM.S.INV($C$6),1,0)</f>
        <v>0</v>
      </c>
      <c r="AZ75" s="31" t="n">
        <f aca="false">IF(SQRT($C$9)*$B75+SQRT(1-$C$9)*AE75&lt;_xlfn.NORM.S.INV($C$6),1,0)</f>
        <v>0</v>
      </c>
      <c r="BA75" s="31" t="n">
        <f aca="false">IF(SQRT($C$9)*$B75+SQRT(1-$C$9)*AF75&lt;_xlfn.NORM.S.INV($C$6),1,0)</f>
        <v>0</v>
      </c>
      <c r="BB75" s="31" t="n">
        <f aca="false">IF(SQRT($C$9)*$B75+SQRT(1-$C$9)*AG75&lt;_xlfn.NORM.S.INV($C$6),1,0)</f>
        <v>0</v>
      </c>
      <c r="BC75" s="31" t="n">
        <f aca="false">IF(SQRT($C$9)*$B75+SQRT(1-$C$9)*AH75&lt;_xlfn.NORM.S.INV($C$6),1,0)</f>
        <v>0</v>
      </c>
      <c r="BD75" s="31" t="n">
        <f aca="false">IF(SQRT($C$9)*$B75+SQRT(1-$C$9)*AI75&lt;_xlfn.NORM.S.INV($C$6),1,0)</f>
        <v>0</v>
      </c>
      <c r="BE75" s="31" t="n">
        <f aca="false">IF(SQRT($C$9)*$B75+SQRT(1-$C$9)*AJ75&lt;_xlfn.NORM.S.INV($C$6),1,0)</f>
        <v>0</v>
      </c>
      <c r="BF75" s="31" t="n">
        <f aca="false">IF(SQRT($C$9)*$B75+SQRT(1-$C$9)*AK75&lt;_xlfn.NORM.S.INV($C$6),1,0)</f>
        <v>0</v>
      </c>
      <c r="BG75" s="21"/>
      <c r="BH75" s="21"/>
      <c r="BI75" s="31" t="n">
        <f aca="false">$B$11*(($A$1061)*$C75/$B$12*$B$7+(1-$A$1061)*$D75/$B$12*$C$7)</f>
        <v>600</v>
      </c>
      <c r="BJ75" s="31" t="n">
        <f aca="false">$B$11*(($A$1062)*$C75/$B$12*$B$7+(1-$A$1062)*$D75/$B$12*$C$7)</f>
        <v>570</v>
      </c>
      <c r="BK75" s="31" t="n">
        <f aca="false">$B$11*(($A$1063)*$C75/$B$12*$B$7+(1-$A$1063)*$D75/$B$12*$C$7)</f>
        <v>540</v>
      </c>
      <c r="BL75" s="31" t="n">
        <f aca="false">$B$11*(($A$1064)*$C75/$B$12*$B$7+(1-$A$1064)*$D75/$B$12*$C$7)</f>
        <v>510</v>
      </c>
      <c r="BM75" s="31" t="n">
        <f aca="false">$B$11*(($A$1065)*$C75/$B$12*$B$7+(1-$A$1065)*$D75/$B$12*$C$7)</f>
        <v>480</v>
      </c>
      <c r="BN75" s="31" t="n">
        <f aca="false">$B$11*(($A$1066)*$C75/$B$12*$B$7+(1-$A$1066)*$D75/$B$12*$C$7)</f>
        <v>450</v>
      </c>
      <c r="BO75" s="31" t="n">
        <f aca="false">$B$11*(($A$1067)*$C75/$B$12*$B$7+(1-$A$1067)*$D75/$B$12*$C$7)</f>
        <v>420</v>
      </c>
      <c r="BP75" s="31" t="n">
        <f aca="false">$B$11*(($A$1068)*$C75/$B$12*$B$7+(1-$A$1068)*$D75/$B$12*$C$7)</f>
        <v>390</v>
      </c>
      <c r="BQ75" s="31" t="n">
        <f aca="false">$B$11*(($A$1069)*$C75/$B$12*$B$7+(1-$A$1069)*$D75/$B$12*$C$7)</f>
        <v>360</v>
      </c>
      <c r="BR75" s="31" t="n">
        <f aca="false">$B$11*(($A$1070)*$C75/$B$12*$B$7+(1-$A$1070)*$D75/$B$12*$C$7)</f>
        <v>330</v>
      </c>
      <c r="BS75" s="31" t="n">
        <f aca="false">$B$11*(($A$1071)*$C75/$B$12*$B$7+(1-$A$1071)*$D75/$B$12*$C$7)</f>
        <v>300</v>
      </c>
      <c r="BT75" s="31" t="n">
        <f aca="false">$B$11*(($A$1072)*$C75/$B$12*$B$7+(1-$A$1072)*$D75/$B$12*$C$7)</f>
        <v>270</v>
      </c>
      <c r="BU75" s="31" t="n">
        <f aca="false">$B$11*(($A$1073)*$C75/$B$12*$B$7+(1-$A$1073)*$D75/$B$12*$C$7)</f>
        <v>240</v>
      </c>
      <c r="BV75" s="31" t="n">
        <f aca="false">$B$11*(($A$1074)*$C75/$B$12*$B$7+(1-$A$1074)*$D75/$B$12*$C$7)</f>
        <v>210</v>
      </c>
      <c r="BW75" s="31" t="n">
        <f aca="false">$B$11*(($A$1075)*$C75/$B$12*$B$7+(1-$A$1075)*$D75/$B$12*$C$7)</f>
        <v>180</v>
      </c>
      <c r="BX75" s="31" t="n">
        <f aca="false">$B$11*(($A$1076)*$C75/$B$12*$B$7+(1-$A$1076)*$D75/$B$12*$C$7)</f>
        <v>150</v>
      </c>
      <c r="BY75" s="31" t="n">
        <f aca="false">$B$11*(($A$1077)*$C75/$B$12*$B$7+(1-$A$1077)*$D75/$B$12*$C$7)</f>
        <v>120</v>
      </c>
      <c r="BZ75" s="31" t="n">
        <f aca="false">$B$11*(($A$1078)*$C75/$B$12*$B$7+(1-$A$1078)*$D75/$B$12*$C$7)</f>
        <v>90</v>
      </c>
      <c r="CA75" s="31" t="n">
        <f aca="false">$B$11*(($A$1079)*$C75/$B$12*$B$7+(1-$A$1079)*$D75/$B$12*$C$7)</f>
        <v>60</v>
      </c>
      <c r="CB75" s="31" t="n">
        <f aca="false">$B$11*(($A$1080)*$C75/$B$12*$B$7+(1-$A$1080)*$D75/$B$12*$C$7)</f>
        <v>30</v>
      </c>
      <c r="CC75" s="31" t="n">
        <f aca="false">$B$11*(($A$1081)*$C75/$B$12*$B$7+(1-$A$1081)*$D75/$B$12*$C$7)</f>
        <v>0</v>
      </c>
    </row>
    <row r="76" customFormat="false" ht="15" hidden="false" customHeight="false" outlineLevel="0" collapsed="false">
      <c r="A76" s="21" t="n">
        <v>52</v>
      </c>
      <c r="B76" s="27" t="n">
        <v>-0.442071201941435</v>
      </c>
      <c r="C76" s="9" t="n">
        <f aca="false">SUM(AM76:AV76)</f>
        <v>0</v>
      </c>
      <c r="D76" s="9" t="n">
        <f aca="false">SUM(AW76:BF76)</f>
        <v>1</v>
      </c>
      <c r="E76" s="24" t="n">
        <f aca="false">(1-C76/$B$12)*$B$8-C76/$B$12*$B$7</f>
        <v>0.05</v>
      </c>
      <c r="F76" s="24" t="n">
        <f aca="false">(1-D76/$B$12)*$C$8-D76/$B$12*$C$7</f>
        <v>0.021</v>
      </c>
      <c r="G76" s="47" t="n">
        <f aca="false">$B$11*($B$10*C76/$B$12*$B$7+(1-$B$10)*D76/$B$12*$C$7)</f>
        <v>300</v>
      </c>
      <c r="H76" s="24" t="n">
        <f aca="false">$B$10*E76+(1-$B$10)*F76</f>
        <v>0.0355</v>
      </c>
      <c r="I76" s="21"/>
      <c r="J76" s="21"/>
      <c r="K76" s="21"/>
      <c r="L76" s="21"/>
      <c r="M76" s="21"/>
      <c r="N76" s="21"/>
      <c r="O76" s="21"/>
      <c r="P76" s="21"/>
      <c r="Q76" s="21"/>
      <c r="R76" s="27" t="n">
        <v>0.812465582111737</v>
      </c>
      <c r="S76" s="27" t="n">
        <v>1.02726871191959</v>
      </c>
      <c r="T76" s="27" t="n">
        <v>0.42115252270693</v>
      </c>
      <c r="U76" s="27" t="n">
        <v>1.36388579812585</v>
      </c>
      <c r="V76" s="27" t="n">
        <v>1.34345379793604</v>
      </c>
      <c r="W76" s="27" t="n">
        <v>-1.60732841622799</v>
      </c>
      <c r="X76" s="27" t="n">
        <v>1.94463367961126</v>
      </c>
      <c r="Y76" s="27" t="n">
        <v>-0.787170165750599</v>
      </c>
      <c r="Z76" s="27" t="n">
        <v>1.39682906934956</v>
      </c>
      <c r="AA76" s="27" t="n">
        <v>1.23647478675306</v>
      </c>
      <c r="AB76" s="27" t="n">
        <v>-1.30900116426742</v>
      </c>
      <c r="AC76" s="27" t="n">
        <v>-2.33706818194187</v>
      </c>
      <c r="AD76" s="27" t="n">
        <v>0.323688478497799</v>
      </c>
      <c r="AE76" s="27" t="n">
        <v>-1.26603865267814</v>
      </c>
      <c r="AF76" s="27" t="n">
        <v>0.510055604672339</v>
      </c>
      <c r="AG76" s="27" t="n">
        <v>-0.409433734780656</v>
      </c>
      <c r="AH76" s="27" t="n">
        <v>-0.466174295034003</v>
      </c>
      <c r="AI76" s="27" t="n">
        <v>1.2451071468781</v>
      </c>
      <c r="AJ76" s="27" t="n">
        <v>-0.928390596973275</v>
      </c>
      <c r="AK76" s="27" t="n">
        <v>-0.832101316807112</v>
      </c>
      <c r="AL76" s="21"/>
      <c r="AM76" s="31" t="n">
        <f aca="false">IF(SQRT($B$9)*$B76+SQRT(1-$B$9)*R76&lt;_xlfn.NORM.S.INV($B$6),1,0)</f>
        <v>0</v>
      </c>
      <c r="AN76" s="31" t="n">
        <f aca="false">IF(SQRT($B$9)*$B76+SQRT(1-$B$9)*S76&lt;_xlfn.NORM.S.INV($B$6),1,0)</f>
        <v>0</v>
      </c>
      <c r="AO76" s="31" t="n">
        <f aca="false">IF(SQRT($B$9)*$B76+SQRT(1-$B$9)*T76&lt;_xlfn.NORM.S.INV($B$6),1,0)</f>
        <v>0</v>
      </c>
      <c r="AP76" s="31" t="n">
        <f aca="false">IF(SQRT($B$9)*$B76+SQRT(1-$B$9)*U76&lt;_xlfn.NORM.S.INV($B$6),1,0)</f>
        <v>0</v>
      </c>
      <c r="AQ76" s="31" t="n">
        <f aca="false">IF(SQRT($B$9)*$B76+SQRT(1-$B$9)*V76&lt;_xlfn.NORM.S.INV($B$6),1,0)</f>
        <v>0</v>
      </c>
      <c r="AR76" s="31" t="n">
        <f aca="false">IF(SQRT($B$9)*$B76+SQRT(1-$B$9)*W76&lt;_xlfn.NORM.S.INV($B$6),1,0)</f>
        <v>0</v>
      </c>
      <c r="AS76" s="31" t="n">
        <f aca="false">IF(SQRT($B$9)*$B76+SQRT(1-$B$9)*X76&lt;_xlfn.NORM.S.INV($B$6),1,0)</f>
        <v>0</v>
      </c>
      <c r="AT76" s="31" t="n">
        <f aca="false">IF(SQRT($B$9)*$B76+SQRT(1-$B$9)*Y76&lt;_xlfn.NORM.S.INV($B$6),1,0)</f>
        <v>0</v>
      </c>
      <c r="AU76" s="31" t="n">
        <f aca="false">IF(SQRT($B$9)*$B76+SQRT(1-$B$9)*Z76&lt;_xlfn.NORM.S.INV($B$6),1,0)</f>
        <v>0</v>
      </c>
      <c r="AV76" s="31" t="n">
        <f aca="false">IF(SQRT($B$9)*$B76+SQRT(1-$B$9)*AA76&lt;_xlfn.NORM.S.INV($B$6),1,0)</f>
        <v>0</v>
      </c>
      <c r="AW76" s="31" t="n">
        <f aca="false">IF(SQRT($C$9)*$B76+SQRT(1-$C$9)*AB76&lt;_xlfn.NORM.S.INV($C$6),1,0)</f>
        <v>0</v>
      </c>
      <c r="AX76" s="31" t="n">
        <f aca="false">IF(SQRT($C$9)*$B76+SQRT(1-$C$9)*AC76&lt;_xlfn.NORM.S.INV($C$6),1,0)</f>
        <v>1</v>
      </c>
      <c r="AY76" s="31" t="n">
        <f aca="false">IF(SQRT($C$9)*$B76+SQRT(1-$C$9)*AD76&lt;_xlfn.NORM.S.INV($C$6),1,0)</f>
        <v>0</v>
      </c>
      <c r="AZ76" s="31" t="n">
        <f aca="false">IF(SQRT($C$9)*$B76+SQRT(1-$C$9)*AE76&lt;_xlfn.NORM.S.INV($C$6),1,0)</f>
        <v>0</v>
      </c>
      <c r="BA76" s="31" t="n">
        <f aca="false">IF(SQRT($C$9)*$B76+SQRT(1-$C$9)*AF76&lt;_xlfn.NORM.S.INV($C$6),1,0)</f>
        <v>0</v>
      </c>
      <c r="BB76" s="31" t="n">
        <f aca="false">IF(SQRT($C$9)*$B76+SQRT(1-$C$9)*AG76&lt;_xlfn.NORM.S.INV($C$6),1,0)</f>
        <v>0</v>
      </c>
      <c r="BC76" s="31" t="n">
        <f aca="false">IF(SQRT($C$9)*$B76+SQRT(1-$C$9)*AH76&lt;_xlfn.NORM.S.INV($C$6),1,0)</f>
        <v>0</v>
      </c>
      <c r="BD76" s="31" t="n">
        <f aca="false">IF(SQRT($C$9)*$B76+SQRT(1-$C$9)*AI76&lt;_xlfn.NORM.S.INV($C$6),1,0)</f>
        <v>0</v>
      </c>
      <c r="BE76" s="31" t="n">
        <f aca="false">IF(SQRT($C$9)*$B76+SQRT(1-$C$9)*AJ76&lt;_xlfn.NORM.S.INV($C$6),1,0)</f>
        <v>0</v>
      </c>
      <c r="BF76" s="31" t="n">
        <f aca="false">IF(SQRT($C$9)*$B76+SQRT(1-$C$9)*AK76&lt;_xlfn.NORM.S.INV($C$6),1,0)</f>
        <v>0</v>
      </c>
      <c r="BG76" s="21"/>
      <c r="BH76" s="21"/>
      <c r="BI76" s="31" t="n">
        <f aca="false">$B$11*(($A$1061)*$C76/$B$12*$B$7+(1-$A$1061)*$D76/$B$12*$C$7)</f>
        <v>600</v>
      </c>
      <c r="BJ76" s="31" t="n">
        <f aca="false">$B$11*(($A$1062)*$C76/$B$12*$B$7+(1-$A$1062)*$D76/$B$12*$C$7)</f>
        <v>570</v>
      </c>
      <c r="BK76" s="31" t="n">
        <f aca="false">$B$11*(($A$1063)*$C76/$B$12*$B$7+(1-$A$1063)*$D76/$B$12*$C$7)</f>
        <v>540</v>
      </c>
      <c r="BL76" s="31" t="n">
        <f aca="false">$B$11*(($A$1064)*$C76/$B$12*$B$7+(1-$A$1064)*$D76/$B$12*$C$7)</f>
        <v>510</v>
      </c>
      <c r="BM76" s="31" t="n">
        <f aca="false">$B$11*(($A$1065)*$C76/$B$12*$B$7+(1-$A$1065)*$D76/$B$12*$C$7)</f>
        <v>480</v>
      </c>
      <c r="BN76" s="31" t="n">
        <f aca="false">$B$11*(($A$1066)*$C76/$B$12*$B$7+(1-$A$1066)*$D76/$B$12*$C$7)</f>
        <v>450</v>
      </c>
      <c r="BO76" s="31" t="n">
        <f aca="false">$B$11*(($A$1067)*$C76/$B$12*$B$7+(1-$A$1067)*$D76/$B$12*$C$7)</f>
        <v>420</v>
      </c>
      <c r="BP76" s="31" t="n">
        <f aca="false">$B$11*(($A$1068)*$C76/$B$12*$B$7+(1-$A$1068)*$D76/$B$12*$C$7)</f>
        <v>390</v>
      </c>
      <c r="BQ76" s="31" t="n">
        <f aca="false">$B$11*(($A$1069)*$C76/$B$12*$B$7+(1-$A$1069)*$D76/$B$12*$C$7)</f>
        <v>360</v>
      </c>
      <c r="BR76" s="31" t="n">
        <f aca="false">$B$11*(($A$1070)*$C76/$B$12*$B$7+(1-$A$1070)*$D76/$B$12*$C$7)</f>
        <v>330</v>
      </c>
      <c r="BS76" s="31" t="n">
        <f aca="false">$B$11*(($A$1071)*$C76/$B$12*$B$7+(1-$A$1071)*$D76/$B$12*$C$7)</f>
        <v>300</v>
      </c>
      <c r="BT76" s="31" t="n">
        <f aca="false">$B$11*(($A$1072)*$C76/$B$12*$B$7+(1-$A$1072)*$D76/$B$12*$C$7)</f>
        <v>270</v>
      </c>
      <c r="BU76" s="31" t="n">
        <f aca="false">$B$11*(($A$1073)*$C76/$B$12*$B$7+(1-$A$1073)*$D76/$B$12*$C$7)</f>
        <v>240</v>
      </c>
      <c r="BV76" s="31" t="n">
        <f aca="false">$B$11*(($A$1074)*$C76/$B$12*$B$7+(1-$A$1074)*$D76/$B$12*$C$7)</f>
        <v>210</v>
      </c>
      <c r="BW76" s="31" t="n">
        <f aca="false">$B$11*(($A$1075)*$C76/$B$12*$B$7+(1-$A$1075)*$D76/$B$12*$C$7)</f>
        <v>180</v>
      </c>
      <c r="BX76" s="31" t="n">
        <f aca="false">$B$11*(($A$1076)*$C76/$B$12*$B$7+(1-$A$1076)*$D76/$B$12*$C$7)</f>
        <v>150</v>
      </c>
      <c r="BY76" s="31" t="n">
        <f aca="false">$B$11*(($A$1077)*$C76/$B$12*$B$7+(1-$A$1077)*$D76/$B$12*$C$7)</f>
        <v>120</v>
      </c>
      <c r="BZ76" s="31" t="n">
        <f aca="false">$B$11*(($A$1078)*$C76/$B$12*$B$7+(1-$A$1078)*$D76/$B$12*$C$7)</f>
        <v>90</v>
      </c>
      <c r="CA76" s="31" t="n">
        <f aca="false">$B$11*(($A$1079)*$C76/$B$12*$B$7+(1-$A$1079)*$D76/$B$12*$C$7)</f>
        <v>60</v>
      </c>
      <c r="CB76" s="31" t="n">
        <f aca="false">$B$11*(($A$1080)*$C76/$B$12*$B$7+(1-$A$1080)*$D76/$B$12*$C$7)</f>
        <v>30</v>
      </c>
      <c r="CC76" s="31" t="n">
        <f aca="false">$B$11*(($A$1081)*$C76/$B$12*$B$7+(1-$A$1081)*$D76/$B$12*$C$7)</f>
        <v>0</v>
      </c>
    </row>
    <row r="77" customFormat="false" ht="15" hidden="false" customHeight="false" outlineLevel="0" collapsed="false">
      <c r="A77" s="21" t="n">
        <v>53</v>
      </c>
      <c r="B77" s="27" t="n">
        <v>1.64213893341253</v>
      </c>
      <c r="C77" s="9" t="n">
        <f aca="false">SUM(AM77:AV77)</f>
        <v>0</v>
      </c>
      <c r="D77" s="9" t="n">
        <f aca="false">SUM(AW77:BF77)</f>
        <v>0</v>
      </c>
      <c r="E77" s="24" t="n">
        <f aca="false">(1-C77/$B$12)*$B$8-C77/$B$12*$B$7</f>
        <v>0.05</v>
      </c>
      <c r="F77" s="24" t="n">
        <f aca="false">(1-D77/$B$12)*$C$8-D77/$B$12*$C$7</f>
        <v>0.09</v>
      </c>
      <c r="G77" s="47" t="n">
        <f aca="false">$B$11*($B$10*C77/$B$12*$B$7+(1-$B$10)*D77/$B$12*$C$7)</f>
        <v>0</v>
      </c>
      <c r="H77" s="24" t="n">
        <f aca="false">$B$10*E77+(1-$B$10)*F77</f>
        <v>0.07</v>
      </c>
      <c r="I77" s="21"/>
      <c r="J77" s="21"/>
      <c r="K77" s="21"/>
      <c r="L77" s="21"/>
      <c r="M77" s="21"/>
      <c r="N77" s="21"/>
      <c r="O77" s="21"/>
      <c r="P77" s="21"/>
      <c r="Q77" s="21"/>
      <c r="R77" s="27" t="n">
        <v>2.15008419608217</v>
      </c>
      <c r="S77" s="27" t="n">
        <v>-0.0466707942319078</v>
      </c>
      <c r="T77" s="27" t="n">
        <v>-0.0869679958440299</v>
      </c>
      <c r="U77" s="27" t="n">
        <v>0.870518663299741</v>
      </c>
      <c r="V77" s="27" t="n">
        <v>0.316986956217314</v>
      </c>
      <c r="W77" s="27" t="n">
        <v>-2.01809097619753</v>
      </c>
      <c r="X77" s="27" t="n">
        <v>0.724568899721872</v>
      </c>
      <c r="Y77" s="27" t="n">
        <v>0.170423697941479</v>
      </c>
      <c r="Z77" s="27" t="n">
        <v>-0.181872430881289</v>
      </c>
      <c r="AA77" s="27" t="n">
        <v>-0.916597580533536</v>
      </c>
      <c r="AB77" s="27" t="n">
        <v>-0.629684102850042</v>
      </c>
      <c r="AC77" s="27" t="n">
        <v>-0.0167168213088808</v>
      </c>
      <c r="AD77" s="27" t="n">
        <v>0.111319168352544</v>
      </c>
      <c r="AE77" s="27" t="n">
        <v>1.12813756344501</v>
      </c>
      <c r="AF77" s="27" t="n">
        <v>0.236560306151668</v>
      </c>
      <c r="AG77" s="27" t="n">
        <v>0.18475294014249</v>
      </c>
      <c r="AH77" s="27" t="n">
        <v>0.572686092752253</v>
      </c>
      <c r="AI77" s="27" t="n">
        <v>1.40945248307156</v>
      </c>
      <c r="AJ77" s="27" t="n">
        <v>0.148937129135705</v>
      </c>
      <c r="AK77" s="27" t="n">
        <v>1.33620593675942</v>
      </c>
      <c r="AL77" s="21"/>
      <c r="AM77" s="31" t="n">
        <f aca="false">IF(SQRT($B$9)*$B77+SQRT(1-$B$9)*R77&lt;_xlfn.NORM.S.INV($B$6),1,0)</f>
        <v>0</v>
      </c>
      <c r="AN77" s="31" t="n">
        <f aca="false">IF(SQRT($B$9)*$B77+SQRT(1-$B$9)*S77&lt;_xlfn.NORM.S.INV($B$6),1,0)</f>
        <v>0</v>
      </c>
      <c r="AO77" s="31" t="n">
        <f aca="false">IF(SQRT($B$9)*$B77+SQRT(1-$B$9)*T77&lt;_xlfn.NORM.S.INV($B$6),1,0)</f>
        <v>0</v>
      </c>
      <c r="AP77" s="31" t="n">
        <f aca="false">IF(SQRT($B$9)*$B77+SQRT(1-$B$9)*U77&lt;_xlfn.NORM.S.INV($B$6),1,0)</f>
        <v>0</v>
      </c>
      <c r="AQ77" s="31" t="n">
        <f aca="false">IF(SQRT($B$9)*$B77+SQRT(1-$B$9)*V77&lt;_xlfn.NORM.S.INV($B$6),1,0)</f>
        <v>0</v>
      </c>
      <c r="AR77" s="31" t="n">
        <f aca="false">IF(SQRT($B$9)*$B77+SQRT(1-$B$9)*W77&lt;_xlfn.NORM.S.INV($B$6),1,0)</f>
        <v>0</v>
      </c>
      <c r="AS77" s="31" t="n">
        <f aca="false">IF(SQRT($B$9)*$B77+SQRT(1-$B$9)*X77&lt;_xlfn.NORM.S.INV($B$6),1,0)</f>
        <v>0</v>
      </c>
      <c r="AT77" s="31" t="n">
        <f aca="false">IF(SQRT($B$9)*$B77+SQRT(1-$B$9)*Y77&lt;_xlfn.NORM.S.INV($B$6),1,0)</f>
        <v>0</v>
      </c>
      <c r="AU77" s="31" t="n">
        <f aca="false">IF(SQRT($B$9)*$B77+SQRT(1-$B$9)*Z77&lt;_xlfn.NORM.S.INV($B$6),1,0)</f>
        <v>0</v>
      </c>
      <c r="AV77" s="31" t="n">
        <f aca="false">IF(SQRT($B$9)*$B77+SQRT(1-$B$9)*AA77&lt;_xlfn.NORM.S.INV($B$6),1,0)</f>
        <v>0</v>
      </c>
      <c r="AW77" s="31" t="n">
        <f aca="false">IF(SQRT($C$9)*$B77+SQRT(1-$C$9)*AB77&lt;_xlfn.NORM.S.INV($C$6),1,0)</f>
        <v>0</v>
      </c>
      <c r="AX77" s="31" t="n">
        <f aca="false">IF(SQRT($C$9)*$B77+SQRT(1-$C$9)*AC77&lt;_xlfn.NORM.S.INV($C$6),1,0)</f>
        <v>0</v>
      </c>
      <c r="AY77" s="31" t="n">
        <f aca="false">IF(SQRT($C$9)*$B77+SQRT(1-$C$9)*AD77&lt;_xlfn.NORM.S.INV($C$6),1,0)</f>
        <v>0</v>
      </c>
      <c r="AZ77" s="31" t="n">
        <f aca="false">IF(SQRT($C$9)*$B77+SQRT(1-$C$9)*AE77&lt;_xlfn.NORM.S.INV($C$6),1,0)</f>
        <v>0</v>
      </c>
      <c r="BA77" s="31" t="n">
        <f aca="false">IF(SQRT($C$9)*$B77+SQRT(1-$C$9)*AF77&lt;_xlfn.NORM.S.INV($C$6),1,0)</f>
        <v>0</v>
      </c>
      <c r="BB77" s="31" t="n">
        <f aca="false">IF(SQRT($C$9)*$B77+SQRT(1-$C$9)*AG77&lt;_xlfn.NORM.S.INV($C$6),1,0)</f>
        <v>0</v>
      </c>
      <c r="BC77" s="31" t="n">
        <f aca="false">IF(SQRT($C$9)*$B77+SQRT(1-$C$9)*AH77&lt;_xlfn.NORM.S.INV($C$6),1,0)</f>
        <v>0</v>
      </c>
      <c r="BD77" s="31" t="n">
        <f aca="false">IF(SQRT($C$9)*$B77+SQRT(1-$C$9)*AI77&lt;_xlfn.NORM.S.INV($C$6),1,0)</f>
        <v>0</v>
      </c>
      <c r="BE77" s="31" t="n">
        <f aca="false">IF(SQRT($C$9)*$B77+SQRT(1-$C$9)*AJ77&lt;_xlfn.NORM.S.INV($C$6),1,0)</f>
        <v>0</v>
      </c>
      <c r="BF77" s="31" t="n">
        <f aca="false">IF(SQRT($C$9)*$B77+SQRT(1-$C$9)*AK77&lt;_xlfn.NORM.S.INV($C$6),1,0)</f>
        <v>0</v>
      </c>
      <c r="BG77" s="21"/>
      <c r="BH77" s="21"/>
      <c r="BI77" s="31" t="n">
        <f aca="false">$B$11*(($A$1061)*$C77/$B$12*$B$7+(1-$A$1061)*$D77/$B$12*$C$7)</f>
        <v>0</v>
      </c>
      <c r="BJ77" s="31" t="n">
        <f aca="false">$B$11*(($A$1062)*$C77/$B$12*$B$7+(1-$A$1062)*$D77/$B$12*$C$7)</f>
        <v>0</v>
      </c>
      <c r="BK77" s="31" t="n">
        <f aca="false">$B$11*(($A$1063)*$C77/$B$12*$B$7+(1-$A$1063)*$D77/$B$12*$C$7)</f>
        <v>0</v>
      </c>
      <c r="BL77" s="31" t="n">
        <f aca="false">$B$11*(($A$1064)*$C77/$B$12*$B$7+(1-$A$1064)*$D77/$B$12*$C$7)</f>
        <v>0</v>
      </c>
      <c r="BM77" s="31" t="n">
        <f aca="false">$B$11*(($A$1065)*$C77/$B$12*$B$7+(1-$A$1065)*$D77/$B$12*$C$7)</f>
        <v>0</v>
      </c>
      <c r="BN77" s="31" t="n">
        <f aca="false">$B$11*(($A$1066)*$C77/$B$12*$B$7+(1-$A$1066)*$D77/$B$12*$C$7)</f>
        <v>0</v>
      </c>
      <c r="BO77" s="31" t="n">
        <f aca="false">$B$11*(($A$1067)*$C77/$B$12*$B$7+(1-$A$1067)*$D77/$B$12*$C$7)</f>
        <v>0</v>
      </c>
      <c r="BP77" s="31" t="n">
        <f aca="false">$B$11*(($A$1068)*$C77/$B$12*$B$7+(1-$A$1068)*$D77/$B$12*$C$7)</f>
        <v>0</v>
      </c>
      <c r="BQ77" s="31" t="n">
        <f aca="false">$B$11*(($A$1069)*$C77/$B$12*$B$7+(1-$A$1069)*$D77/$B$12*$C$7)</f>
        <v>0</v>
      </c>
      <c r="BR77" s="31" t="n">
        <f aca="false">$B$11*(($A$1070)*$C77/$B$12*$B$7+(1-$A$1070)*$D77/$B$12*$C$7)</f>
        <v>0</v>
      </c>
      <c r="BS77" s="31" t="n">
        <f aca="false">$B$11*(($A$1071)*$C77/$B$12*$B$7+(1-$A$1071)*$D77/$B$12*$C$7)</f>
        <v>0</v>
      </c>
      <c r="BT77" s="31" t="n">
        <f aca="false">$B$11*(($A$1072)*$C77/$B$12*$B$7+(1-$A$1072)*$D77/$B$12*$C$7)</f>
        <v>0</v>
      </c>
      <c r="BU77" s="31" t="n">
        <f aca="false">$B$11*(($A$1073)*$C77/$B$12*$B$7+(1-$A$1073)*$D77/$B$12*$C$7)</f>
        <v>0</v>
      </c>
      <c r="BV77" s="31" t="n">
        <f aca="false">$B$11*(($A$1074)*$C77/$B$12*$B$7+(1-$A$1074)*$D77/$B$12*$C$7)</f>
        <v>0</v>
      </c>
      <c r="BW77" s="31" t="n">
        <f aca="false">$B$11*(($A$1075)*$C77/$B$12*$B$7+(1-$A$1075)*$D77/$B$12*$C$7)</f>
        <v>0</v>
      </c>
      <c r="BX77" s="31" t="n">
        <f aca="false">$B$11*(($A$1076)*$C77/$B$12*$B$7+(1-$A$1076)*$D77/$B$12*$C$7)</f>
        <v>0</v>
      </c>
      <c r="BY77" s="31" t="n">
        <f aca="false">$B$11*(($A$1077)*$C77/$B$12*$B$7+(1-$A$1077)*$D77/$B$12*$C$7)</f>
        <v>0</v>
      </c>
      <c r="BZ77" s="31" t="n">
        <f aca="false">$B$11*(($A$1078)*$C77/$B$12*$B$7+(1-$A$1078)*$D77/$B$12*$C$7)</f>
        <v>0</v>
      </c>
      <c r="CA77" s="31" t="n">
        <f aca="false">$B$11*(($A$1079)*$C77/$B$12*$B$7+(1-$A$1079)*$D77/$B$12*$C$7)</f>
        <v>0</v>
      </c>
      <c r="CB77" s="31" t="n">
        <f aca="false">$B$11*(($A$1080)*$C77/$B$12*$B$7+(1-$A$1080)*$D77/$B$12*$C$7)</f>
        <v>0</v>
      </c>
      <c r="CC77" s="31" t="n">
        <f aca="false">$B$11*(($A$1081)*$C77/$B$12*$B$7+(1-$A$1081)*$D77/$B$12*$C$7)</f>
        <v>0</v>
      </c>
    </row>
    <row r="78" customFormat="false" ht="15" hidden="false" customHeight="false" outlineLevel="0" collapsed="false">
      <c r="A78" s="21" t="n">
        <v>54</v>
      </c>
      <c r="B78" s="27" t="n">
        <v>-0.076928001191906</v>
      </c>
      <c r="C78" s="9" t="n">
        <f aca="false">SUM(AM78:AV78)</f>
        <v>0</v>
      </c>
      <c r="D78" s="9" t="n">
        <f aca="false">SUM(AW78:BF78)</f>
        <v>0</v>
      </c>
      <c r="E78" s="24" t="n">
        <f aca="false">(1-C78/$B$12)*$B$8-C78/$B$12*$B$7</f>
        <v>0.05</v>
      </c>
      <c r="F78" s="24" t="n">
        <f aca="false">(1-D78/$B$12)*$C$8-D78/$B$12*$C$7</f>
        <v>0.09</v>
      </c>
      <c r="G78" s="47" t="n">
        <f aca="false">$B$11*($B$10*C78/$B$12*$B$7+(1-$B$10)*D78/$B$12*$C$7)</f>
        <v>0</v>
      </c>
      <c r="H78" s="24" t="n">
        <f aca="false">$B$10*E78+(1-$B$10)*F78</f>
        <v>0.07</v>
      </c>
      <c r="I78" s="21"/>
      <c r="J78" s="21"/>
      <c r="K78" s="21"/>
      <c r="L78" s="21"/>
      <c r="M78" s="21"/>
      <c r="N78" s="21"/>
      <c r="O78" s="21"/>
      <c r="P78" s="21"/>
      <c r="Q78" s="21"/>
      <c r="R78" s="27" t="n">
        <v>-0.552255885618185</v>
      </c>
      <c r="S78" s="27" t="n">
        <v>-0.0401841429474463</v>
      </c>
      <c r="T78" s="27" t="n">
        <v>0.21364459304159</v>
      </c>
      <c r="U78" s="27" t="n">
        <v>-0.0470255798499964</v>
      </c>
      <c r="V78" s="27" t="n">
        <v>-0.536923247796121</v>
      </c>
      <c r="W78" s="27" t="n">
        <v>1.42501353937577</v>
      </c>
      <c r="X78" s="27" t="n">
        <v>0.874981541894363</v>
      </c>
      <c r="Y78" s="27" t="n">
        <v>-0.823836011056462</v>
      </c>
      <c r="Z78" s="27" t="n">
        <v>1.23218377112883</v>
      </c>
      <c r="AA78" s="27" t="n">
        <v>0.217835206792983</v>
      </c>
      <c r="AB78" s="27" t="n">
        <v>0.122898121763851</v>
      </c>
      <c r="AC78" s="27" t="n">
        <v>2.04938051782254</v>
      </c>
      <c r="AD78" s="27" t="n">
        <v>-1.45224654075319</v>
      </c>
      <c r="AE78" s="27" t="n">
        <v>0.104049192597532</v>
      </c>
      <c r="AF78" s="27" t="n">
        <v>1.21228294013652</v>
      </c>
      <c r="AG78" s="27" t="n">
        <v>-0.511619013822</v>
      </c>
      <c r="AH78" s="27" t="n">
        <v>0.885627630316723</v>
      </c>
      <c r="AI78" s="27" t="n">
        <v>0.227904275614782</v>
      </c>
      <c r="AJ78" s="27" t="n">
        <v>0.168216240516139</v>
      </c>
      <c r="AK78" s="27" t="n">
        <v>-0.773653821136387</v>
      </c>
      <c r="AL78" s="21"/>
      <c r="AM78" s="31" t="n">
        <f aca="false">IF(SQRT($B$9)*$B78+SQRT(1-$B$9)*R78&lt;_xlfn.NORM.S.INV($B$6),1,0)</f>
        <v>0</v>
      </c>
      <c r="AN78" s="31" t="n">
        <f aca="false">IF(SQRT($B$9)*$B78+SQRT(1-$B$9)*S78&lt;_xlfn.NORM.S.INV($B$6),1,0)</f>
        <v>0</v>
      </c>
      <c r="AO78" s="31" t="n">
        <f aca="false">IF(SQRT($B$9)*$B78+SQRT(1-$B$9)*T78&lt;_xlfn.NORM.S.INV($B$6),1,0)</f>
        <v>0</v>
      </c>
      <c r="AP78" s="31" t="n">
        <f aca="false">IF(SQRT($B$9)*$B78+SQRT(1-$B$9)*U78&lt;_xlfn.NORM.S.INV($B$6),1,0)</f>
        <v>0</v>
      </c>
      <c r="AQ78" s="31" t="n">
        <f aca="false">IF(SQRT($B$9)*$B78+SQRT(1-$B$9)*V78&lt;_xlfn.NORM.S.INV($B$6),1,0)</f>
        <v>0</v>
      </c>
      <c r="AR78" s="31" t="n">
        <f aca="false">IF(SQRT($B$9)*$B78+SQRT(1-$B$9)*W78&lt;_xlfn.NORM.S.INV($B$6),1,0)</f>
        <v>0</v>
      </c>
      <c r="AS78" s="31" t="n">
        <f aca="false">IF(SQRT($B$9)*$B78+SQRT(1-$B$9)*X78&lt;_xlfn.NORM.S.INV($B$6),1,0)</f>
        <v>0</v>
      </c>
      <c r="AT78" s="31" t="n">
        <f aca="false">IF(SQRT($B$9)*$B78+SQRT(1-$B$9)*Y78&lt;_xlfn.NORM.S.INV($B$6),1,0)</f>
        <v>0</v>
      </c>
      <c r="AU78" s="31" t="n">
        <f aca="false">IF(SQRT($B$9)*$B78+SQRT(1-$B$9)*Z78&lt;_xlfn.NORM.S.INV($B$6),1,0)</f>
        <v>0</v>
      </c>
      <c r="AV78" s="31" t="n">
        <f aca="false">IF(SQRT($B$9)*$B78+SQRT(1-$B$9)*AA78&lt;_xlfn.NORM.S.INV($B$6),1,0)</f>
        <v>0</v>
      </c>
      <c r="AW78" s="31" t="n">
        <f aca="false">IF(SQRT($C$9)*$B78+SQRT(1-$C$9)*AB78&lt;_xlfn.NORM.S.INV($C$6),1,0)</f>
        <v>0</v>
      </c>
      <c r="AX78" s="31" t="n">
        <f aca="false">IF(SQRT($C$9)*$B78+SQRT(1-$C$9)*AC78&lt;_xlfn.NORM.S.INV($C$6),1,0)</f>
        <v>0</v>
      </c>
      <c r="AY78" s="31" t="n">
        <f aca="false">IF(SQRT($C$9)*$B78+SQRT(1-$C$9)*AD78&lt;_xlfn.NORM.S.INV($C$6),1,0)</f>
        <v>0</v>
      </c>
      <c r="AZ78" s="31" t="n">
        <f aca="false">IF(SQRT($C$9)*$B78+SQRT(1-$C$9)*AE78&lt;_xlfn.NORM.S.INV($C$6),1,0)</f>
        <v>0</v>
      </c>
      <c r="BA78" s="31" t="n">
        <f aca="false">IF(SQRT($C$9)*$B78+SQRT(1-$C$9)*AF78&lt;_xlfn.NORM.S.INV($C$6),1,0)</f>
        <v>0</v>
      </c>
      <c r="BB78" s="31" t="n">
        <f aca="false">IF(SQRT($C$9)*$B78+SQRT(1-$C$9)*AG78&lt;_xlfn.NORM.S.INV($C$6),1,0)</f>
        <v>0</v>
      </c>
      <c r="BC78" s="31" t="n">
        <f aca="false">IF(SQRT($C$9)*$B78+SQRT(1-$C$9)*AH78&lt;_xlfn.NORM.S.INV($C$6),1,0)</f>
        <v>0</v>
      </c>
      <c r="BD78" s="31" t="n">
        <f aca="false">IF(SQRT($C$9)*$B78+SQRT(1-$C$9)*AI78&lt;_xlfn.NORM.S.INV($C$6),1,0)</f>
        <v>0</v>
      </c>
      <c r="BE78" s="31" t="n">
        <f aca="false">IF(SQRT($C$9)*$B78+SQRT(1-$C$9)*AJ78&lt;_xlfn.NORM.S.INV($C$6),1,0)</f>
        <v>0</v>
      </c>
      <c r="BF78" s="31" t="n">
        <f aca="false">IF(SQRT($C$9)*$B78+SQRT(1-$C$9)*AK78&lt;_xlfn.NORM.S.INV($C$6),1,0)</f>
        <v>0</v>
      </c>
      <c r="BG78" s="21"/>
      <c r="BH78" s="21"/>
      <c r="BI78" s="31" t="n">
        <f aca="false">$B$11*(($A$1061)*$C78/$B$12*$B$7+(1-$A$1061)*$D78/$B$12*$C$7)</f>
        <v>0</v>
      </c>
      <c r="BJ78" s="31" t="n">
        <f aca="false">$B$11*(($A$1062)*$C78/$B$12*$B$7+(1-$A$1062)*$D78/$B$12*$C$7)</f>
        <v>0</v>
      </c>
      <c r="BK78" s="31" t="n">
        <f aca="false">$B$11*(($A$1063)*$C78/$B$12*$B$7+(1-$A$1063)*$D78/$B$12*$C$7)</f>
        <v>0</v>
      </c>
      <c r="BL78" s="31" t="n">
        <f aca="false">$B$11*(($A$1064)*$C78/$B$12*$B$7+(1-$A$1064)*$D78/$B$12*$C$7)</f>
        <v>0</v>
      </c>
      <c r="BM78" s="31" t="n">
        <f aca="false">$B$11*(($A$1065)*$C78/$B$12*$B$7+(1-$A$1065)*$D78/$B$12*$C$7)</f>
        <v>0</v>
      </c>
      <c r="BN78" s="31" t="n">
        <f aca="false">$B$11*(($A$1066)*$C78/$B$12*$B$7+(1-$A$1066)*$D78/$B$12*$C$7)</f>
        <v>0</v>
      </c>
      <c r="BO78" s="31" t="n">
        <f aca="false">$B$11*(($A$1067)*$C78/$B$12*$B$7+(1-$A$1067)*$D78/$B$12*$C$7)</f>
        <v>0</v>
      </c>
      <c r="BP78" s="31" t="n">
        <f aca="false">$B$11*(($A$1068)*$C78/$B$12*$B$7+(1-$A$1068)*$D78/$B$12*$C$7)</f>
        <v>0</v>
      </c>
      <c r="BQ78" s="31" t="n">
        <f aca="false">$B$11*(($A$1069)*$C78/$B$12*$B$7+(1-$A$1069)*$D78/$B$12*$C$7)</f>
        <v>0</v>
      </c>
      <c r="BR78" s="31" t="n">
        <f aca="false">$B$11*(($A$1070)*$C78/$B$12*$B$7+(1-$A$1070)*$D78/$B$12*$C$7)</f>
        <v>0</v>
      </c>
      <c r="BS78" s="31" t="n">
        <f aca="false">$B$11*(($A$1071)*$C78/$B$12*$B$7+(1-$A$1071)*$D78/$B$12*$C$7)</f>
        <v>0</v>
      </c>
      <c r="BT78" s="31" t="n">
        <f aca="false">$B$11*(($A$1072)*$C78/$B$12*$B$7+(1-$A$1072)*$D78/$B$12*$C$7)</f>
        <v>0</v>
      </c>
      <c r="BU78" s="31" t="n">
        <f aca="false">$B$11*(($A$1073)*$C78/$B$12*$B$7+(1-$A$1073)*$D78/$B$12*$C$7)</f>
        <v>0</v>
      </c>
      <c r="BV78" s="31" t="n">
        <f aca="false">$B$11*(($A$1074)*$C78/$B$12*$B$7+(1-$A$1074)*$D78/$B$12*$C$7)</f>
        <v>0</v>
      </c>
      <c r="BW78" s="31" t="n">
        <f aca="false">$B$11*(($A$1075)*$C78/$B$12*$B$7+(1-$A$1075)*$D78/$B$12*$C$7)</f>
        <v>0</v>
      </c>
      <c r="BX78" s="31" t="n">
        <f aca="false">$B$11*(($A$1076)*$C78/$B$12*$B$7+(1-$A$1076)*$D78/$B$12*$C$7)</f>
        <v>0</v>
      </c>
      <c r="BY78" s="31" t="n">
        <f aca="false">$B$11*(($A$1077)*$C78/$B$12*$B$7+(1-$A$1077)*$D78/$B$12*$C$7)</f>
        <v>0</v>
      </c>
      <c r="BZ78" s="31" t="n">
        <f aca="false">$B$11*(($A$1078)*$C78/$B$12*$B$7+(1-$A$1078)*$D78/$B$12*$C$7)</f>
        <v>0</v>
      </c>
      <c r="CA78" s="31" t="n">
        <f aca="false">$B$11*(($A$1079)*$C78/$B$12*$B$7+(1-$A$1079)*$D78/$B$12*$C$7)</f>
        <v>0</v>
      </c>
      <c r="CB78" s="31" t="n">
        <f aca="false">$B$11*(($A$1080)*$C78/$B$12*$B$7+(1-$A$1080)*$D78/$B$12*$C$7)</f>
        <v>0</v>
      </c>
      <c r="CC78" s="31" t="n">
        <f aca="false">$B$11*(($A$1081)*$C78/$B$12*$B$7+(1-$A$1081)*$D78/$B$12*$C$7)</f>
        <v>0</v>
      </c>
    </row>
    <row r="79" customFormat="false" ht="15" hidden="false" customHeight="false" outlineLevel="0" collapsed="false">
      <c r="A79" s="21" t="n">
        <v>55</v>
      </c>
      <c r="B79" s="27" t="n">
        <v>0.624869788010976</v>
      </c>
      <c r="C79" s="9" t="n">
        <f aca="false">SUM(AM79:AV79)</f>
        <v>0</v>
      </c>
      <c r="D79" s="9" t="n">
        <f aca="false">SUM(AW79:BF79)</f>
        <v>0</v>
      </c>
      <c r="E79" s="24" t="n">
        <f aca="false">(1-C79/$B$12)*$B$8-C79/$B$12*$B$7</f>
        <v>0.05</v>
      </c>
      <c r="F79" s="24" t="n">
        <f aca="false">(1-D79/$B$12)*$C$8-D79/$B$12*$C$7</f>
        <v>0.09</v>
      </c>
      <c r="G79" s="47" t="n">
        <f aca="false">$B$11*($B$10*C79/$B$12*$B$7+(1-$B$10)*D79/$B$12*$C$7)</f>
        <v>0</v>
      </c>
      <c r="H79" s="24" t="n">
        <f aca="false">$B$10*E79+(1-$B$10)*F79</f>
        <v>0.07</v>
      </c>
      <c r="I79" s="21"/>
      <c r="J79" s="21"/>
      <c r="K79" s="21"/>
      <c r="L79" s="21"/>
      <c r="M79" s="21"/>
      <c r="N79" s="21"/>
      <c r="O79" s="21"/>
      <c r="P79" s="21"/>
      <c r="Q79" s="21"/>
      <c r="R79" s="27" t="n">
        <v>0.404658261880279</v>
      </c>
      <c r="S79" s="27" t="n">
        <v>-0.195283535386239</v>
      </c>
      <c r="T79" s="27" t="n">
        <v>-1.36438249318915</v>
      </c>
      <c r="U79" s="27" t="n">
        <v>0.0456161659219356</v>
      </c>
      <c r="V79" s="27" t="n">
        <v>0.290512565356619</v>
      </c>
      <c r="W79" s="27" t="n">
        <v>1.43982042154525</v>
      </c>
      <c r="X79" s="27" t="n">
        <v>0.296487357871264</v>
      </c>
      <c r="Y79" s="27" t="n">
        <v>-1.7114152900013</v>
      </c>
      <c r="Z79" s="27" t="n">
        <v>-0.163445850409556</v>
      </c>
      <c r="AA79" s="27" t="n">
        <v>-0.973453746616404</v>
      </c>
      <c r="AB79" s="27" t="n">
        <v>0.474310218983336</v>
      </c>
      <c r="AC79" s="27" t="n">
        <v>0.399441129529375</v>
      </c>
      <c r="AD79" s="27" t="n">
        <v>-1.26847991034169</v>
      </c>
      <c r="AE79" s="27" t="n">
        <v>0.429193068485462</v>
      </c>
      <c r="AF79" s="27" t="n">
        <v>0.519154149457463</v>
      </c>
      <c r="AG79" s="27" t="n">
        <v>0.32953859816983</v>
      </c>
      <c r="AH79" s="27" t="n">
        <v>0.523312323093541</v>
      </c>
      <c r="AI79" s="27" t="n">
        <v>2.40502024763699</v>
      </c>
      <c r="AJ79" s="27" t="n">
        <v>-0.0823646772450514</v>
      </c>
      <c r="AK79" s="27" t="n">
        <v>-0.161944402827124</v>
      </c>
      <c r="AL79" s="21"/>
      <c r="AM79" s="31" t="n">
        <f aca="false">IF(SQRT($B$9)*$B79+SQRT(1-$B$9)*R79&lt;_xlfn.NORM.S.INV($B$6),1,0)</f>
        <v>0</v>
      </c>
      <c r="AN79" s="31" t="n">
        <f aca="false">IF(SQRT($B$9)*$B79+SQRT(1-$B$9)*S79&lt;_xlfn.NORM.S.INV($B$6),1,0)</f>
        <v>0</v>
      </c>
      <c r="AO79" s="31" t="n">
        <f aca="false">IF(SQRT($B$9)*$B79+SQRT(1-$B$9)*T79&lt;_xlfn.NORM.S.INV($B$6),1,0)</f>
        <v>0</v>
      </c>
      <c r="AP79" s="31" t="n">
        <f aca="false">IF(SQRT($B$9)*$B79+SQRT(1-$B$9)*U79&lt;_xlfn.NORM.S.INV($B$6),1,0)</f>
        <v>0</v>
      </c>
      <c r="AQ79" s="31" t="n">
        <f aca="false">IF(SQRT($B$9)*$B79+SQRT(1-$B$9)*V79&lt;_xlfn.NORM.S.INV($B$6),1,0)</f>
        <v>0</v>
      </c>
      <c r="AR79" s="31" t="n">
        <f aca="false">IF(SQRT($B$9)*$B79+SQRT(1-$B$9)*W79&lt;_xlfn.NORM.S.INV($B$6),1,0)</f>
        <v>0</v>
      </c>
      <c r="AS79" s="31" t="n">
        <f aca="false">IF(SQRT($B$9)*$B79+SQRT(1-$B$9)*X79&lt;_xlfn.NORM.S.INV($B$6),1,0)</f>
        <v>0</v>
      </c>
      <c r="AT79" s="31" t="n">
        <f aca="false">IF(SQRT($B$9)*$B79+SQRT(1-$B$9)*Y79&lt;_xlfn.NORM.S.INV($B$6),1,0)</f>
        <v>0</v>
      </c>
      <c r="AU79" s="31" t="n">
        <f aca="false">IF(SQRT($B$9)*$B79+SQRT(1-$B$9)*Z79&lt;_xlfn.NORM.S.INV($B$6),1,0)</f>
        <v>0</v>
      </c>
      <c r="AV79" s="31" t="n">
        <f aca="false">IF(SQRT($B$9)*$B79+SQRT(1-$B$9)*AA79&lt;_xlfn.NORM.S.INV($B$6),1,0)</f>
        <v>0</v>
      </c>
      <c r="AW79" s="31" t="n">
        <f aca="false">IF(SQRT($C$9)*$B79+SQRT(1-$C$9)*AB79&lt;_xlfn.NORM.S.INV($C$6),1,0)</f>
        <v>0</v>
      </c>
      <c r="AX79" s="31" t="n">
        <f aca="false">IF(SQRT($C$9)*$B79+SQRT(1-$C$9)*AC79&lt;_xlfn.NORM.S.INV($C$6),1,0)</f>
        <v>0</v>
      </c>
      <c r="AY79" s="31" t="n">
        <f aca="false">IF(SQRT($C$9)*$B79+SQRT(1-$C$9)*AD79&lt;_xlfn.NORM.S.INV($C$6),1,0)</f>
        <v>0</v>
      </c>
      <c r="AZ79" s="31" t="n">
        <f aca="false">IF(SQRT($C$9)*$B79+SQRT(1-$C$9)*AE79&lt;_xlfn.NORM.S.INV($C$6),1,0)</f>
        <v>0</v>
      </c>
      <c r="BA79" s="31" t="n">
        <f aca="false">IF(SQRT($C$9)*$B79+SQRT(1-$C$9)*AF79&lt;_xlfn.NORM.S.INV($C$6),1,0)</f>
        <v>0</v>
      </c>
      <c r="BB79" s="31" t="n">
        <f aca="false">IF(SQRT($C$9)*$B79+SQRT(1-$C$9)*AG79&lt;_xlfn.NORM.S.INV($C$6),1,0)</f>
        <v>0</v>
      </c>
      <c r="BC79" s="31" t="n">
        <f aca="false">IF(SQRT($C$9)*$B79+SQRT(1-$C$9)*AH79&lt;_xlfn.NORM.S.INV($C$6),1,0)</f>
        <v>0</v>
      </c>
      <c r="BD79" s="31" t="n">
        <f aca="false">IF(SQRT($C$9)*$B79+SQRT(1-$C$9)*AI79&lt;_xlfn.NORM.S.INV($C$6),1,0)</f>
        <v>0</v>
      </c>
      <c r="BE79" s="31" t="n">
        <f aca="false">IF(SQRT($C$9)*$B79+SQRT(1-$C$9)*AJ79&lt;_xlfn.NORM.S.INV($C$6),1,0)</f>
        <v>0</v>
      </c>
      <c r="BF79" s="31" t="n">
        <f aca="false">IF(SQRT($C$9)*$B79+SQRT(1-$C$9)*AK79&lt;_xlfn.NORM.S.INV($C$6),1,0)</f>
        <v>0</v>
      </c>
      <c r="BG79" s="21"/>
      <c r="BH79" s="21"/>
      <c r="BI79" s="31" t="n">
        <f aca="false">$B$11*(($A$1061)*$C79/$B$12*$B$7+(1-$A$1061)*$D79/$B$12*$C$7)</f>
        <v>0</v>
      </c>
      <c r="BJ79" s="31" t="n">
        <f aca="false">$B$11*(($A$1062)*$C79/$B$12*$B$7+(1-$A$1062)*$D79/$B$12*$C$7)</f>
        <v>0</v>
      </c>
      <c r="BK79" s="31" t="n">
        <f aca="false">$B$11*(($A$1063)*$C79/$B$12*$B$7+(1-$A$1063)*$D79/$B$12*$C$7)</f>
        <v>0</v>
      </c>
      <c r="BL79" s="31" t="n">
        <f aca="false">$B$11*(($A$1064)*$C79/$B$12*$B$7+(1-$A$1064)*$D79/$B$12*$C$7)</f>
        <v>0</v>
      </c>
      <c r="BM79" s="31" t="n">
        <f aca="false">$B$11*(($A$1065)*$C79/$B$12*$B$7+(1-$A$1065)*$D79/$B$12*$C$7)</f>
        <v>0</v>
      </c>
      <c r="BN79" s="31" t="n">
        <f aca="false">$B$11*(($A$1066)*$C79/$B$12*$B$7+(1-$A$1066)*$D79/$B$12*$C$7)</f>
        <v>0</v>
      </c>
      <c r="BO79" s="31" t="n">
        <f aca="false">$B$11*(($A$1067)*$C79/$B$12*$B$7+(1-$A$1067)*$D79/$B$12*$C$7)</f>
        <v>0</v>
      </c>
      <c r="BP79" s="31" t="n">
        <f aca="false">$B$11*(($A$1068)*$C79/$B$12*$B$7+(1-$A$1068)*$D79/$B$12*$C$7)</f>
        <v>0</v>
      </c>
      <c r="BQ79" s="31" t="n">
        <f aca="false">$B$11*(($A$1069)*$C79/$B$12*$B$7+(1-$A$1069)*$D79/$B$12*$C$7)</f>
        <v>0</v>
      </c>
      <c r="BR79" s="31" t="n">
        <f aca="false">$B$11*(($A$1070)*$C79/$B$12*$B$7+(1-$A$1070)*$D79/$B$12*$C$7)</f>
        <v>0</v>
      </c>
      <c r="BS79" s="31" t="n">
        <f aca="false">$B$11*(($A$1071)*$C79/$B$12*$B$7+(1-$A$1071)*$D79/$B$12*$C$7)</f>
        <v>0</v>
      </c>
      <c r="BT79" s="31" t="n">
        <f aca="false">$B$11*(($A$1072)*$C79/$B$12*$B$7+(1-$A$1072)*$D79/$B$12*$C$7)</f>
        <v>0</v>
      </c>
      <c r="BU79" s="31" t="n">
        <f aca="false">$B$11*(($A$1073)*$C79/$B$12*$B$7+(1-$A$1073)*$D79/$B$12*$C$7)</f>
        <v>0</v>
      </c>
      <c r="BV79" s="31" t="n">
        <f aca="false">$B$11*(($A$1074)*$C79/$B$12*$B$7+(1-$A$1074)*$D79/$B$12*$C$7)</f>
        <v>0</v>
      </c>
      <c r="BW79" s="31" t="n">
        <f aca="false">$B$11*(($A$1075)*$C79/$B$12*$B$7+(1-$A$1075)*$D79/$B$12*$C$7)</f>
        <v>0</v>
      </c>
      <c r="BX79" s="31" t="n">
        <f aca="false">$B$11*(($A$1076)*$C79/$B$12*$B$7+(1-$A$1076)*$D79/$B$12*$C$7)</f>
        <v>0</v>
      </c>
      <c r="BY79" s="31" t="n">
        <f aca="false">$B$11*(($A$1077)*$C79/$B$12*$B$7+(1-$A$1077)*$D79/$B$12*$C$7)</f>
        <v>0</v>
      </c>
      <c r="BZ79" s="31" t="n">
        <f aca="false">$B$11*(($A$1078)*$C79/$B$12*$B$7+(1-$A$1078)*$D79/$B$12*$C$7)</f>
        <v>0</v>
      </c>
      <c r="CA79" s="31" t="n">
        <f aca="false">$B$11*(($A$1079)*$C79/$B$12*$B$7+(1-$A$1079)*$D79/$B$12*$C$7)</f>
        <v>0</v>
      </c>
      <c r="CB79" s="31" t="n">
        <f aca="false">$B$11*(($A$1080)*$C79/$B$12*$B$7+(1-$A$1080)*$D79/$B$12*$C$7)</f>
        <v>0</v>
      </c>
      <c r="CC79" s="31" t="n">
        <f aca="false">$B$11*(($A$1081)*$C79/$B$12*$B$7+(1-$A$1081)*$D79/$B$12*$C$7)</f>
        <v>0</v>
      </c>
    </row>
    <row r="80" customFormat="false" ht="15" hidden="false" customHeight="false" outlineLevel="0" collapsed="false">
      <c r="A80" s="21" t="n">
        <v>56</v>
      </c>
      <c r="B80" s="27" t="n">
        <v>-0.115910429010011</v>
      </c>
      <c r="C80" s="9" t="n">
        <f aca="false">SUM(AM80:AV80)</f>
        <v>0</v>
      </c>
      <c r="D80" s="9" t="n">
        <f aca="false">SUM(AW80:BF80)</f>
        <v>1</v>
      </c>
      <c r="E80" s="24" t="n">
        <f aca="false">(1-C80/$B$12)*$B$8-C80/$B$12*$B$7</f>
        <v>0.05</v>
      </c>
      <c r="F80" s="24" t="n">
        <f aca="false">(1-D80/$B$12)*$C$8-D80/$B$12*$C$7</f>
        <v>0.021</v>
      </c>
      <c r="G80" s="47" t="n">
        <f aca="false">$B$11*($B$10*C80/$B$12*$B$7+(1-$B$10)*D80/$B$12*$C$7)</f>
        <v>300</v>
      </c>
      <c r="H80" s="24" t="n">
        <f aca="false">$B$10*E80+(1-$B$10)*F80</f>
        <v>0.0355</v>
      </c>
      <c r="I80" s="21"/>
      <c r="J80" s="21"/>
      <c r="K80" s="21"/>
      <c r="L80" s="21"/>
      <c r="M80" s="21"/>
      <c r="N80" s="21"/>
      <c r="O80" s="21"/>
      <c r="P80" s="21"/>
      <c r="Q80" s="21"/>
      <c r="R80" s="27" t="n">
        <v>-0.468591078799657</v>
      </c>
      <c r="S80" s="27" t="n">
        <v>-0.798039550388149</v>
      </c>
      <c r="T80" s="27" t="n">
        <v>-0.383307349511605</v>
      </c>
      <c r="U80" s="27" t="n">
        <v>-0.793833387394727</v>
      </c>
      <c r="V80" s="27" t="n">
        <v>0.482352099038741</v>
      </c>
      <c r="W80" s="27" t="n">
        <v>-0.579770636635571</v>
      </c>
      <c r="X80" s="27" t="n">
        <v>1.64567031348086</v>
      </c>
      <c r="Y80" s="27" t="n">
        <v>0.813062839091055</v>
      </c>
      <c r="Z80" s="27" t="n">
        <v>-0.257203579897592</v>
      </c>
      <c r="AA80" s="27" t="n">
        <v>-1.63892241716588</v>
      </c>
      <c r="AB80" s="27" t="n">
        <v>-2.35439649060686</v>
      </c>
      <c r="AC80" s="27" t="n">
        <v>-0.302407262404595</v>
      </c>
      <c r="AD80" s="27" t="n">
        <v>-1.29950120687981</v>
      </c>
      <c r="AE80" s="27" t="n">
        <v>1.10314290633056</v>
      </c>
      <c r="AF80" s="27" t="n">
        <v>-0.917915262515113</v>
      </c>
      <c r="AG80" s="27" t="n">
        <v>0.726943057538427</v>
      </c>
      <c r="AH80" s="27" t="n">
        <v>-0.058688996359873</v>
      </c>
      <c r="AI80" s="27" t="n">
        <v>-0.648518467973975</v>
      </c>
      <c r="AJ80" s="27" t="n">
        <v>1.97043472308325</v>
      </c>
      <c r="AK80" s="27" t="n">
        <v>1.68100967735412</v>
      </c>
      <c r="AL80" s="21"/>
      <c r="AM80" s="31" t="n">
        <f aca="false">IF(SQRT($B$9)*$B80+SQRT(1-$B$9)*R80&lt;_xlfn.NORM.S.INV($B$6),1,0)</f>
        <v>0</v>
      </c>
      <c r="AN80" s="31" t="n">
        <f aca="false">IF(SQRT($B$9)*$B80+SQRT(1-$B$9)*S80&lt;_xlfn.NORM.S.INV($B$6),1,0)</f>
        <v>0</v>
      </c>
      <c r="AO80" s="31" t="n">
        <f aca="false">IF(SQRT($B$9)*$B80+SQRT(1-$B$9)*T80&lt;_xlfn.NORM.S.INV($B$6),1,0)</f>
        <v>0</v>
      </c>
      <c r="AP80" s="31" t="n">
        <f aca="false">IF(SQRT($B$9)*$B80+SQRT(1-$B$9)*U80&lt;_xlfn.NORM.S.INV($B$6),1,0)</f>
        <v>0</v>
      </c>
      <c r="AQ80" s="31" t="n">
        <f aca="false">IF(SQRT($B$9)*$B80+SQRT(1-$B$9)*V80&lt;_xlfn.NORM.S.INV($B$6),1,0)</f>
        <v>0</v>
      </c>
      <c r="AR80" s="31" t="n">
        <f aca="false">IF(SQRT($B$9)*$B80+SQRT(1-$B$9)*W80&lt;_xlfn.NORM.S.INV($B$6),1,0)</f>
        <v>0</v>
      </c>
      <c r="AS80" s="31" t="n">
        <f aca="false">IF(SQRT($B$9)*$B80+SQRT(1-$B$9)*X80&lt;_xlfn.NORM.S.INV($B$6),1,0)</f>
        <v>0</v>
      </c>
      <c r="AT80" s="31" t="n">
        <f aca="false">IF(SQRT($B$9)*$B80+SQRT(1-$B$9)*Y80&lt;_xlfn.NORM.S.INV($B$6),1,0)</f>
        <v>0</v>
      </c>
      <c r="AU80" s="31" t="n">
        <f aca="false">IF(SQRT($B$9)*$B80+SQRT(1-$B$9)*Z80&lt;_xlfn.NORM.S.INV($B$6),1,0)</f>
        <v>0</v>
      </c>
      <c r="AV80" s="31" t="n">
        <f aca="false">IF(SQRT($B$9)*$B80+SQRT(1-$B$9)*AA80&lt;_xlfn.NORM.S.INV($B$6),1,0)</f>
        <v>0</v>
      </c>
      <c r="AW80" s="31" t="n">
        <f aca="false">IF(SQRT($C$9)*$B80+SQRT(1-$C$9)*AB80&lt;_xlfn.NORM.S.INV($C$6),1,0)</f>
        <v>1</v>
      </c>
      <c r="AX80" s="31" t="n">
        <f aca="false">IF(SQRT($C$9)*$B80+SQRT(1-$C$9)*AC80&lt;_xlfn.NORM.S.INV($C$6),1,0)</f>
        <v>0</v>
      </c>
      <c r="AY80" s="31" t="n">
        <f aca="false">IF(SQRT($C$9)*$B80+SQRT(1-$C$9)*AD80&lt;_xlfn.NORM.S.INV($C$6),1,0)</f>
        <v>0</v>
      </c>
      <c r="AZ80" s="31" t="n">
        <f aca="false">IF(SQRT($C$9)*$B80+SQRT(1-$C$9)*AE80&lt;_xlfn.NORM.S.INV($C$6),1,0)</f>
        <v>0</v>
      </c>
      <c r="BA80" s="31" t="n">
        <f aca="false">IF(SQRT($C$9)*$B80+SQRT(1-$C$9)*AF80&lt;_xlfn.NORM.S.INV($C$6),1,0)</f>
        <v>0</v>
      </c>
      <c r="BB80" s="31" t="n">
        <f aca="false">IF(SQRT($C$9)*$B80+SQRT(1-$C$9)*AG80&lt;_xlfn.NORM.S.INV($C$6),1,0)</f>
        <v>0</v>
      </c>
      <c r="BC80" s="31" t="n">
        <f aca="false">IF(SQRT($C$9)*$B80+SQRT(1-$C$9)*AH80&lt;_xlfn.NORM.S.INV($C$6),1,0)</f>
        <v>0</v>
      </c>
      <c r="BD80" s="31" t="n">
        <f aca="false">IF(SQRT($C$9)*$B80+SQRT(1-$C$9)*AI80&lt;_xlfn.NORM.S.INV($C$6),1,0)</f>
        <v>0</v>
      </c>
      <c r="BE80" s="31" t="n">
        <f aca="false">IF(SQRT($C$9)*$B80+SQRT(1-$C$9)*AJ80&lt;_xlfn.NORM.S.INV($C$6),1,0)</f>
        <v>0</v>
      </c>
      <c r="BF80" s="31" t="n">
        <f aca="false">IF(SQRT($C$9)*$B80+SQRT(1-$C$9)*AK80&lt;_xlfn.NORM.S.INV($C$6),1,0)</f>
        <v>0</v>
      </c>
      <c r="BG80" s="21"/>
      <c r="BH80" s="21"/>
      <c r="BI80" s="31" t="n">
        <f aca="false">$B$11*(($A$1061)*$C80/$B$12*$B$7+(1-$A$1061)*$D80/$B$12*$C$7)</f>
        <v>600</v>
      </c>
      <c r="BJ80" s="31" t="n">
        <f aca="false">$B$11*(($A$1062)*$C80/$B$12*$B$7+(1-$A$1062)*$D80/$B$12*$C$7)</f>
        <v>570</v>
      </c>
      <c r="BK80" s="31" t="n">
        <f aca="false">$B$11*(($A$1063)*$C80/$B$12*$B$7+(1-$A$1063)*$D80/$B$12*$C$7)</f>
        <v>540</v>
      </c>
      <c r="BL80" s="31" t="n">
        <f aca="false">$B$11*(($A$1064)*$C80/$B$12*$B$7+(1-$A$1064)*$D80/$B$12*$C$7)</f>
        <v>510</v>
      </c>
      <c r="BM80" s="31" t="n">
        <f aca="false">$B$11*(($A$1065)*$C80/$B$12*$B$7+(1-$A$1065)*$D80/$B$12*$C$7)</f>
        <v>480</v>
      </c>
      <c r="BN80" s="31" t="n">
        <f aca="false">$B$11*(($A$1066)*$C80/$B$12*$B$7+(1-$A$1066)*$D80/$B$12*$C$7)</f>
        <v>450</v>
      </c>
      <c r="BO80" s="31" t="n">
        <f aca="false">$B$11*(($A$1067)*$C80/$B$12*$B$7+(1-$A$1067)*$D80/$B$12*$C$7)</f>
        <v>420</v>
      </c>
      <c r="BP80" s="31" t="n">
        <f aca="false">$B$11*(($A$1068)*$C80/$B$12*$B$7+(1-$A$1068)*$D80/$B$12*$C$7)</f>
        <v>390</v>
      </c>
      <c r="BQ80" s="31" t="n">
        <f aca="false">$B$11*(($A$1069)*$C80/$B$12*$B$7+(1-$A$1069)*$D80/$B$12*$C$7)</f>
        <v>360</v>
      </c>
      <c r="BR80" s="31" t="n">
        <f aca="false">$B$11*(($A$1070)*$C80/$B$12*$B$7+(1-$A$1070)*$D80/$B$12*$C$7)</f>
        <v>330</v>
      </c>
      <c r="BS80" s="31" t="n">
        <f aca="false">$B$11*(($A$1071)*$C80/$B$12*$B$7+(1-$A$1071)*$D80/$B$12*$C$7)</f>
        <v>300</v>
      </c>
      <c r="BT80" s="31" t="n">
        <f aca="false">$B$11*(($A$1072)*$C80/$B$12*$B$7+(1-$A$1072)*$D80/$B$12*$C$7)</f>
        <v>270</v>
      </c>
      <c r="BU80" s="31" t="n">
        <f aca="false">$B$11*(($A$1073)*$C80/$B$12*$B$7+(1-$A$1073)*$D80/$B$12*$C$7)</f>
        <v>240</v>
      </c>
      <c r="BV80" s="31" t="n">
        <f aca="false">$B$11*(($A$1074)*$C80/$B$12*$B$7+(1-$A$1074)*$D80/$B$12*$C$7)</f>
        <v>210</v>
      </c>
      <c r="BW80" s="31" t="n">
        <f aca="false">$B$11*(($A$1075)*$C80/$B$12*$B$7+(1-$A$1075)*$D80/$B$12*$C$7)</f>
        <v>180</v>
      </c>
      <c r="BX80" s="31" t="n">
        <f aca="false">$B$11*(($A$1076)*$C80/$B$12*$B$7+(1-$A$1076)*$D80/$B$12*$C$7)</f>
        <v>150</v>
      </c>
      <c r="BY80" s="31" t="n">
        <f aca="false">$B$11*(($A$1077)*$C80/$B$12*$B$7+(1-$A$1077)*$D80/$B$12*$C$7)</f>
        <v>120</v>
      </c>
      <c r="BZ80" s="31" t="n">
        <f aca="false">$B$11*(($A$1078)*$C80/$B$12*$B$7+(1-$A$1078)*$D80/$B$12*$C$7)</f>
        <v>90</v>
      </c>
      <c r="CA80" s="31" t="n">
        <f aca="false">$B$11*(($A$1079)*$C80/$B$12*$B$7+(1-$A$1079)*$D80/$B$12*$C$7)</f>
        <v>60</v>
      </c>
      <c r="CB80" s="31" t="n">
        <f aca="false">$B$11*(($A$1080)*$C80/$B$12*$B$7+(1-$A$1080)*$D80/$B$12*$C$7)</f>
        <v>30</v>
      </c>
      <c r="CC80" s="31" t="n">
        <f aca="false">$B$11*(($A$1081)*$C80/$B$12*$B$7+(1-$A$1081)*$D80/$B$12*$C$7)</f>
        <v>0</v>
      </c>
    </row>
    <row r="81" customFormat="false" ht="15" hidden="false" customHeight="false" outlineLevel="0" collapsed="false">
      <c r="A81" s="21" t="n">
        <v>57</v>
      </c>
      <c r="B81" s="27" t="n">
        <v>-1.25163018485134</v>
      </c>
      <c r="C81" s="9" t="n">
        <f aca="false">SUM(AM81:AV81)</f>
        <v>1</v>
      </c>
      <c r="D81" s="9" t="n">
        <f aca="false">SUM(AW81:BF81)</f>
        <v>1</v>
      </c>
      <c r="E81" s="24" t="n">
        <f aca="false">(1-C81/$B$12)*$B$8-C81/$B$12*$B$7</f>
        <v>0.005</v>
      </c>
      <c r="F81" s="24" t="n">
        <f aca="false">(1-D81/$B$12)*$C$8-D81/$B$12*$C$7</f>
        <v>0.021</v>
      </c>
      <c r="G81" s="47" t="n">
        <f aca="false">$B$11*($B$10*C81/$B$12*$B$7+(1-$B$10)*D81/$B$12*$C$7)</f>
        <v>500</v>
      </c>
      <c r="H81" s="24" t="n">
        <f aca="false">$B$10*E81+(1-$B$10)*F81</f>
        <v>0.013</v>
      </c>
      <c r="I81" s="21"/>
      <c r="J81" s="21"/>
      <c r="K81" s="21"/>
      <c r="L81" s="21"/>
      <c r="M81" s="21"/>
      <c r="N81" s="21"/>
      <c r="O81" s="21"/>
      <c r="P81" s="21"/>
      <c r="Q81" s="21"/>
      <c r="R81" s="27" t="n">
        <v>-0.251314580883685</v>
      </c>
      <c r="S81" s="27" t="n">
        <v>-1.35471414276734</v>
      </c>
      <c r="T81" s="27" t="n">
        <v>-0.529475668042959</v>
      </c>
      <c r="U81" s="27" t="n">
        <v>1.38816699816362</v>
      </c>
      <c r="V81" s="27" t="n">
        <v>0.991496334824001</v>
      </c>
      <c r="W81" s="27" t="n">
        <v>0.114383802499924</v>
      </c>
      <c r="X81" s="27" t="n">
        <v>-0.836933506520016</v>
      </c>
      <c r="Y81" s="27" t="n">
        <v>-0.751389975523784</v>
      </c>
      <c r="Z81" s="27" t="n">
        <v>-0.592081391543818</v>
      </c>
      <c r="AA81" s="27" t="n">
        <v>-2.43788326186521</v>
      </c>
      <c r="AB81" s="27" t="n">
        <v>0.226766770128093</v>
      </c>
      <c r="AC81" s="27" t="n">
        <v>-0.797791846392199</v>
      </c>
      <c r="AD81" s="27" t="n">
        <v>-1.06899206055376</v>
      </c>
      <c r="AE81" s="27" t="n">
        <v>0.268217606620411</v>
      </c>
      <c r="AF81" s="27" t="n">
        <v>0.231973508440799</v>
      </c>
      <c r="AG81" s="27" t="n">
        <v>-0.772212538252256</v>
      </c>
      <c r="AH81" s="27" t="n">
        <v>-0.53995900156023</v>
      </c>
      <c r="AI81" s="27" t="n">
        <v>0.491611745440688</v>
      </c>
      <c r="AJ81" s="27" t="n">
        <v>0.137379497063307</v>
      </c>
      <c r="AK81" s="27" t="n">
        <v>-1.5980727585668</v>
      </c>
      <c r="AL81" s="21"/>
      <c r="AM81" s="31" t="n">
        <f aca="false">IF(SQRT($B$9)*$B81+SQRT(1-$B$9)*R81&lt;_xlfn.NORM.S.INV($B$6),1,0)</f>
        <v>0</v>
      </c>
      <c r="AN81" s="31" t="n">
        <f aca="false">IF(SQRT($B$9)*$B81+SQRT(1-$B$9)*S81&lt;_xlfn.NORM.S.INV($B$6),1,0)</f>
        <v>0</v>
      </c>
      <c r="AO81" s="31" t="n">
        <f aca="false">IF(SQRT($B$9)*$B81+SQRT(1-$B$9)*T81&lt;_xlfn.NORM.S.INV($B$6),1,0)</f>
        <v>0</v>
      </c>
      <c r="AP81" s="31" t="n">
        <f aca="false">IF(SQRT($B$9)*$B81+SQRT(1-$B$9)*U81&lt;_xlfn.NORM.S.INV($B$6),1,0)</f>
        <v>0</v>
      </c>
      <c r="AQ81" s="31" t="n">
        <f aca="false">IF(SQRT($B$9)*$B81+SQRT(1-$B$9)*V81&lt;_xlfn.NORM.S.INV($B$6),1,0)</f>
        <v>0</v>
      </c>
      <c r="AR81" s="31" t="n">
        <f aca="false">IF(SQRT($B$9)*$B81+SQRT(1-$B$9)*W81&lt;_xlfn.NORM.S.INV($B$6),1,0)</f>
        <v>0</v>
      </c>
      <c r="AS81" s="31" t="n">
        <f aca="false">IF(SQRT($B$9)*$B81+SQRT(1-$B$9)*X81&lt;_xlfn.NORM.S.INV($B$6),1,0)</f>
        <v>0</v>
      </c>
      <c r="AT81" s="31" t="n">
        <f aca="false">IF(SQRT($B$9)*$B81+SQRT(1-$B$9)*Y81&lt;_xlfn.NORM.S.INV($B$6),1,0)</f>
        <v>0</v>
      </c>
      <c r="AU81" s="31" t="n">
        <f aca="false">IF(SQRT($B$9)*$B81+SQRT(1-$B$9)*Z81&lt;_xlfn.NORM.S.INV($B$6),1,0)</f>
        <v>0</v>
      </c>
      <c r="AV81" s="31" t="n">
        <f aca="false">IF(SQRT($B$9)*$B81+SQRT(1-$B$9)*AA81&lt;_xlfn.NORM.S.INV($B$6),1,0)</f>
        <v>1</v>
      </c>
      <c r="AW81" s="31" t="n">
        <f aca="false">IF(SQRT($C$9)*$B81+SQRT(1-$C$9)*AB81&lt;_xlfn.NORM.S.INV($C$6),1,0)</f>
        <v>0</v>
      </c>
      <c r="AX81" s="31" t="n">
        <f aca="false">IF(SQRT($C$9)*$B81+SQRT(1-$C$9)*AC81&lt;_xlfn.NORM.S.INV($C$6),1,0)</f>
        <v>0</v>
      </c>
      <c r="AY81" s="31" t="n">
        <f aca="false">IF(SQRT($C$9)*$B81+SQRT(1-$C$9)*AD81&lt;_xlfn.NORM.S.INV($C$6),1,0)</f>
        <v>0</v>
      </c>
      <c r="AZ81" s="31" t="n">
        <f aca="false">IF(SQRT($C$9)*$B81+SQRT(1-$C$9)*AE81&lt;_xlfn.NORM.S.INV($C$6),1,0)</f>
        <v>0</v>
      </c>
      <c r="BA81" s="31" t="n">
        <f aca="false">IF(SQRT($C$9)*$B81+SQRT(1-$C$9)*AF81&lt;_xlfn.NORM.S.INV($C$6),1,0)</f>
        <v>0</v>
      </c>
      <c r="BB81" s="31" t="n">
        <f aca="false">IF(SQRT($C$9)*$B81+SQRT(1-$C$9)*AG81&lt;_xlfn.NORM.S.INV($C$6),1,0)</f>
        <v>0</v>
      </c>
      <c r="BC81" s="31" t="n">
        <f aca="false">IF(SQRT($C$9)*$B81+SQRT(1-$C$9)*AH81&lt;_xlfn.NORM.S.INV($C$6),1,0)</f>
        <v>0</v>
      </c>
      <c r="BD81" s="31" t="n">
        <f aca="false">IF(SQRT($C$9)*$B81+SQRT(1-$C$9)*AI81&lt;_xlfn.NORM.S.INV($C$6),1,0)</f>
        <v>0</v>
      </c>
      <c r="BE81" s="31" t="n">
        <f aca="false">IF(SQRT($C$9)*$B81+SQRT(1-$C$9)*AJ81&lt;_xlfn.NORM.S.INV($C$6),1,0)</f>
        <v>0</v>
      </c>
      <c r="BF81" s="31" t="n">
        <f aca="false">IF(SQRT($C$9)*$B81+SQRT(1-$C$9)*AK81&lt;_xlfn.NORM.S.INV($C$6),1,0)</f>
        <v>1</v>
      </c>
      <c r="BG81" s="21"/>
      <c r="BH81" s="21"/>
      <c r="BI81" s="31" t="n">
        <f aca="false">$B$11*(($A$1061)*$C81/$B$12*$B$7+(1-$A$1061)*$D81/$B$12*$C$7)</f>
        <v>600</v>
      </c>
      <c r="BJ81" s="31" t="n">
        <f aca="false">$B$11*(($A$1062)*$C81/$B$12*$B$7+(1-$A$1062)*$D81/$B$12*$C$7)</f>
        <v>590</v>
      </c>
      <c r="BK81" s="31" t="n">
        <f aca="false">$B$11*(($A$1063)*$C81/$B$12*$B$7+(1-$A$1063)*$D81/$B$12*$C$7)</f>
        <v>580</v>
      </c>
      <c r="BL81" s="31" t="n">
        <f aca="false">$B$11*(($A$1064)*$C81/$B$12*$B$7+(1-$A$1064)*$D81/$B$12*$C$7)</f>
        <v>570</v>
      </c>
      <c r="BM81" s="31" t="n">
        <f aca="false">$B$11*(($A$1065)*$C81/$B$12*$B$7+(1-$A$1065)*$D81/$B$12*$C$7)</f>
        <v>560</v>
      </c>
      <c r="BN81" s="31" t="n">
        <f aca="false">$B$11*(($A$1066)*$C81/$B$12*$B$7+(1-$A$1066)*$D81/$B$12*$C$7)</f>
        <v>550</v>
      </c>
      <c r="BO81" s="31" t="n">
        <f aca="false">$B$11*(($A$1067)*$C81/$B$12*$B$7+(1-$A$1067)*$D81/$B$12*$C$7)</f>
        <v>540</v>
      </c>
      <c r="BP81" s="31" t="n">
        <f aca="false">$B$11*(($A$1068)*$C81/$B$12*$B$7+(1-$A$1068)*$D81/$B$12*$C$7)</f>
        <v>530</v>
      </c>
      <c r="BQ81" s="31" t="n">
        <f aca="false">$B$11*(($A$1069)*$C81/$B$12*$B$7+(1-$A$1069)*$D81/$B$12*$C$7)</f>
        <v>520</v>
      </c>
      <c r="BR81" s="31" t="n">
        <f aca="false">$B$11*(($A$1070)*$C81/$B$12*$B$7+(1-$A$1070)*$D81/$B$12*$C$7)</f>
        <v>510</v>
      </c>
      <c r="BS81" s="31" t="n">
        <f aca="false">$B$11*(($A$1071)*$C81/$B$12*$B$7+(1-$A$1071)*$D81/$B$12*$C$7)</f>
        <v>500</v>
      </c>
      <c r="BT81" s="31" t="n">
        <f aca="false">$B$11*(($A$1072)*$C81/$B$12*$B$7+(1-$A$1072)*$D81/$B$12*$C$7)</f>
        <v>490</v>
      </c>
      <c r="BU81" s="31" t="n">
        <f aca="false">$B$11*(($A$1073)*$C81/$B$12*$B$7+(1-$A$1073)*$D81/$B$12*$C$7)</f>
        <v>480</v>
      </c>
      <c r="BV81" s="31" t="n">
        <f aca="false">$B$11*(($A$1074)*$C81/$B$12*$B$7+(1-$A$1074)*$D81/$B$12*$C$7)</f>
        <v>470</v>
      </c>
      <c r="BW81" s="31" t="n">
        <f aca="false">$B$11*(($A$1075)*$C81/$B$12*$B$7+(1-$A$1075)*$D81/$B$12*$C$7)</f>
        <v>460</v>
      </c>
      <c r="BX81" s="31" t="n">
        <f aca="false">$B$11*(($A$1076)*$C81/$B$12*$B$7+(1-$A$1076)*$D81/$B$12*$C$7)</f>
        <v>450</v>
      </c>
      <c r="BY81" s="31" t="n">
        <f aca="false">$B$11*(($A$1077)*$C81/$B$12*$B$7+(1-$A$1077)*$D81/$B$12*$C$7)</f>
        <v>440</v>
      </c>
      <c r="BZ81" s="31" t="n">
        <f aca="false">$B$11*(($A$1078)*$C81/$B$12*$B$7+(1-$A$1078)*$D81/$B$12*$C$7)</f>
        <v>430</v>
      </c>
      <c r="CA81" s="31" t="n">
        <f aca="false">$B$11*(($A$1079)*$C81/$B$12*$B$7+(1-$A$1079)*$D81/$B$12*$C$7)</f>
        <v>420</v>
      </c>
      <c r="CB81" s="31" t="n">
        <f aca="false">$B$11*(($A$1080)*$C81/$B$12*$B$7+(1-$A$1080)*$D81/$B$12*$C$7)</f>
        <v>410</v>
      </c>
      <c r="CC81" s="31" t="n">
        <f aca="false">$B$11*(($A$1081)*$C81/$B$12*$B$7+(1-$A$1081)*$D81/$B$12*$C$7)</f>
        <v>400</v>
      </c>
    </row>
    <row r="82" customFormat="false" ht="15" hidden="false" customHeight="false" outlineLevel="0" collapsed="false">
      <c r="A82" s="21" t="n">
        <v>58</v>
      </c>
      <c r="B82" s="27" t="n">
        <v>1.55594310026217</v>
      </c>
      <c r="C82" s="9" t="n">
        <f aca="false">SUM(AM82:AV82)</f>
        <v>0</v>
      </c>
      <c r="D82" s="9" t="n">
        <f aca="false">SUM(AW82:BF82)</f>
        <v>0</v>
      </c>
      <c r="E82" s="24" t="n">
        <f aca="false">(1-C82/$B$12)*$B$8-C82/$B$12*$B$7</f>
        <v>0.05</v>
      </c>
      <c r="F82" s="24" t="n">
        <f aca="false">(1-D82/$B$12)*$C$8-D82/$B$12*$C$7</f>
        <v>0.09</v>
      </c>
      <c r="G82" s="47" t="n">
        <f aca="false">$B$11*($B$10*C82/$B$12*$B$7+(1-$B$10)*D82/$B$12*$C$7)</f>
        <v>0</v>
      </c>
      <c r="H82" s="24" t="n">
        <f aca="false">$B$10*E82+(1-$B$10)*F82</f>
        <v>0.07</v>
      </c>
      <c r="I82" s="21"/>
      <c r="J82" s="21"/>
      <c r="K82" s="21"/>
      <c r="L82" s="21"/>
      <c r="M82" s="21"/>
      <c r="N82" s="21"/>
      <c r="O82" s="21"/>
      <c r="P82" s="21"/>
      <c r="Q82" s="21"/>
      <c r="R82" s="27" t="n">
        <v>-0.758147216990152</v>
      </c>
      <c r="S82" s="27" t="n">
        <v>-0.647072768795408</v>
      </c>
      <c r="T82" s="27" t="n">
        <v>0.98898085909033</v>
      </c>
      <c r="U82" s="27" t="n">
        <v>-1.01216473727534</v>
      </c>
      <c r="V82" s="27" t="n">
        <v>-0.975759257348772</v>
      </c>
      <c r="W82" s="27" t="n">
        <v>0.632294655785958</v>
      </c>
      <c r="X82" s="27" t="n">
        <v>-0.716286043485176</v>
      </c>
      <c r="Y82" s="27" t="n">
        <v>-1.21772004992038</v>
      </c>
      <c r="Z82" s="27" t="n">
        <v>-0.363221227102924</v>
      </c>
      <c r="AA82" s="27" t="n">
        <v>0.781338600159354</v>
      </c>
      <c r="AB82" s="27" t="n">
        <v>0.471142007874197</v>
      </c>
      <c r="AC82" s="27" t="n">
        <v>-0.4028027902534</v>
      </c>
      <c r="AD82" s="27" t="n">
        <v>-1.48386289934281</v>
      </c>
      <c r="AE82" s="27" t="n">
        <v>1.4422622716545</v>
      </c>
      <c r="AF82" s="27" t="n">
        <v>0.0276460478250911</v>
      </c>
      <c r="AG82" s="27" t="n">
        <v>-0.950865718367393</v>
      </c>
      <c r="AH82" s="27" t="n">
        <v>0.582844056770197</v>
      </c>
      <c r="AI82" s="27" t="n">
        <v>0.745780315444993</v>
      </c>
      <c r="AJ82" s="27" t="n">
        <v>0.297903031647704</v>
      </c>
      <c r="AK82" s="27" t="n">
        <v>-1.34921055707917</v>
      </c>
      <c r="AL82" s="21"/>
      <c r="AM82" s="31" t="n">
        <f aca="false">IF(SQRT($B$9)*$B82+SQRT(1-$B$9)*R82&lt;_xlfn.NORM.S.INV($B$6),1,0)</f>
        <v>0</v>
      </c>
      <c r="AN82" s="31" t="n">
        <f aca="false">IF(SQRT($B$9)*$B82+SQRT(1-$B$9)*S82&lt;_xlfn.NORM.S.INV($B$6),1,0)</f>
        <v>0</v>
      </c>
      <c r="AO82" s="31" t="n">
        <f aca="false">IF(SQRT($B$9)*$B82+SQRT(1-$B$9)*T82&lt;_xlfn.NORM.S.INV($B$6),1,0)</f>
        <v>0</v>
      </c>
      <c r="AP82" s="31" t="n">
        <f aca="false">IF(SQRT($B$9)*$B82+SQRT(1-$B$9)*U82&lt;_xlfn.NORM.S.INV($B$6),1,0)</f>
        <v>0</v>
      </c>
      <c r="AQ82" s="31" t="n">
        <f aca="false">IF(SQRT($B$9)*$B82+SQRT(1-$B$9)*V82&lt;_xlfn.NORM.S.INV($B$6),1,0)</f>
        <v>0</v>
      </c>
      <c r="AR82" s="31" t="n">
        <f aca="false">IF(SQRT($B$9)*$B82+SQRT(1-$B$9)*W82&lt;_xlfn.NORM.S.INV($B$6),1,0)</f>
        <v>0</v>
      </c>
      <c r="AS82" s="31" t="n">
        <f aca="false">IF(SQRT($B$9)*$B82+SQRT(1-$B$9)*X82&lt;_xlfn.NORM.S.INV($B$6),1,0)</f>
        <v>0</v>
      </c>
      <c r="AT82" s="31" t="n">
        <f aca="false">IF(SQRT($B$9)*$B82+SQRT(1-$B$9)*Y82&lt;_xlfn.NORM.S.INV($B$6),1,0)</f>
        <v>0</v>
      </c>
      <c r="AU82" s="31" t="n">
        <f aca="false">IF(SQRT($B$9)*$B82+SQRT(1-$B$9)*Z82&lt;_xlfn.NORM.S.INV($B$6),1,0)</f>
        <v>0</v>
      </c>
      <c r="AV82" s="31" t="n">
        <f aca="false">IF(SQRT($B$9)*$B82+SQRT(1-$B$9)*AA82&lt;_xlfn.NORM.S.INV($B$6),1,0)</f>
        <v>0</v>
      </c>
      <c r="AW82" s="31" t="n">
        <f aca="false">IF(SQRT($C$9)*$B82+SQRT(1-$C$9)*AB82&lt;_xlfn.NORM.S.INV($C$6),1,0)</f>
        <v>0</v>
      </c>
      <c r="AX82" s="31" t="n">
        <f aca="false">IF(SQRT($C$9)*$B82+SQRT(1-$C$9)*AC82&lt;_xlfn.NORM.S.INV($C$6),1,0)</f>
        <v>0</v>
      </c>
      <c r="AY82" s="31" t="n">
        <f aca="false">IF(SQRT($C$9)*$B82+SQRT(1-$C$9)*AD82&lt;_xlfn.NORM.S.INV($C$6),1,0)</f>
        <v>0</v>
      </c>
      <c r="AZ82" s="31" t="n">
        <f aca="false">IF(SQRT($C$9)*$B82+SQRT(1-$C$9)*AE82&lt;_xlfn.NORM.S.INV($C$6),1,0)</f>
        <v>0</v>
      </c>
      <c r="BA82" s="31" t="n">
        <f aca="false">IF(SQRT($C$9)*$B82+SQRT(1-$C$9)*AF82&lt;_xlfn.NORM.S.INV($C$6),1,0)</f>
        <v>0</v>
      </c>
      <c r="BB82" s="31" t="n">
        <f aca="false">IF(SQRT($C$9)*$B82+SQRT(1-$C$9)*AG82&lt;_xlfn.NORM.S.INV($C$6),1,0)</f>
        <v>0</v>
      </c>
      <c r="BC82" s="31" t="n">
        <f aca="false">IF(SQRT($C$9)*$B82+SQRT(1-$C$9)*AH82&lt;_xlfn.NORM.S.INV($C$6),1,0)</f>
        <v>0</v>
      </c>
      <c r="BD82" s="31" t="n">
        <f aca="false">IF(SQRT($C$9)*$B82+SQRT(1-$C$9)*AI82&lt;_xlfn.NORM.S.INV($C$6),1,0)</f>
        <v>0</v>
      </c>
      <c r="BE82" s="31" t="n">
        <f aca="false">IF(SQRT($C$9)*$B82+SQRT(1-$C$9)*AJ82&lt;_xlfn.NORM.S.INV($C$6),1,0)</f>
        <v>0</v>
      </c>
      <c r="BF82" s="31" t="n">
        <f aca="false">IF(SQRT($C$9)*$B82+SQRT(1-$C$9)*AK82&lt;_xlfn.NORM.S.INV($C$6),1,0)</f>
        <v>0</v>
      </c>
      <c r="BG82" s="21"/>
      <c r="BH82" s="21"/>
      <c r="BI82" s="31" t="n">
        <f aca="false">$B$11*(($A$1061)*$C82/$B$12*$B$7+(1-$A$1061)*$D82/$B$12*$C$7)</f>
        <v>0</v>
      </c>
      <c r="BJ82" s="31" t="n">
        <f aca="false">$B$11*(($A$1062)*$C82/$B$12*$B$7+(1-$A$1062)*$D82/$B$12*$C$7)</f>
        <v>0</v>
      </c>
      <c r="BK82" s="31" t="n">
        <f aca="false">$B$11*(($A$1063)*$C82/$B$12*$B$7+(1-$A$1063)*$D82/$B$12*$C$7)</f>
        <v>0</v>
      </c>
      <c r="BL82" s="31" t="n">
        <f aca="false">$B$11*(($A$1064)*$C82/$B$12*$B$7+(1-$A$1064)*$D82/$B$12*$C$7)</f>
        <v>0</v>
      </c>
      <c r="BM82" s="31" t="n">
        <f aca="false">$B$11*(($A$1065)*$C82/$B$12*$B$7+(1-$A$1065)*$D82/$B$12*$C$7)</f>
        <v>0</v>
      </c>
      <c r="BN82" s="31" t="n">
        <f aca="false">$B$11*(($A$1066)*$C82/$B$12*$B$7+(1-$A$1066)*$D82/$B$12*$C$7)</f>
        <v>0</v>
      </c>
      <c r="BO82" s="31" t="n">
        <f aca="false">$B$11*(($A$1067)*$C82/$B$12*$B$7+(1-$A$1067)*$D82/$B$12*$C$7)</f>
        <v>0</v>
      </c>
      <c r="BP82" s="31" t="n">
        <f aca="false">$B$11*(($A$1068)*$C82/$B$12*$B$7+(1-$A$1068)*$D82/$B$12*$C$7)</f>
        <v>0</v>
      </c>
      <c r="BQ82" s="31" t="n">
        <f aca="false">$B$11*(($A$1069)*$C82/$B$12*$B$7+(1-$A$1069)*$D82/$B$12*$C$7)</f>
        <v>0</v>
      </c>
      <c r="BR82" s="31" t="n">
        <f aca="false">$B$11*(($A$1070)*$C82/$B$12*$B$7+(1-$A$1070)*$D82/$B$12*$C$7)</f>
        <v>0</v>
      </c>
      <c r="BS82" s="31" t="n">
        <f aca="false">$B$11*(($A$1071)*$C82/$B$12*$B$7+(1-$A$1071)*$D82/$B$12*$C$7)</f>
        <v>0</v>
      </c>
      <c r="BT82" s="31" t="n">
        <f aca="false">$B$11*(($A$1072)*$C82/$B$12*$B$7+(1-$A$1072)*$D82/$B$12*$C$7)</f>
        <v>0</v>
      </c>
      <c r="BU82" s="31" t="n">
        <f aca="false">$B$11*(($A$1073)*$C82/$B$12*$B$7+(1-$A$1073)*$D82/$B$12*$C$7)</f>
        <v>0</v>
      </c>
      <c r="BV82" s="31" t="n">
        <f aca="false">$B$11*(($A$1074)*$C82/$B$12*$B$7+(1-$A$1074)*$D82/$B$12*$C$7)</f>
        <v>0</v>
      </c>
      <c r="BW82" s="31" t="n">
        <f aca="false">$B$11*(($A$1075)*$C82/$B$12*$B$7+(1-$A$1075)*$D82/$B$12*$C$7)</f>
        <v>0</v>
      </c>
      <c r="BX82" s="31" t="n">
        <f aca="false">$B$11*(($A$1076)*$C82/$B$12*$B$7+(1-$A$1076)*$D82/$B$12*$C$7)</f>
        <v>0</v>
      </c>
      <c r="BY82" s="31" t="n">
        <f aca="false">$B$11*(($A$1077)*$C82/$B$12*$B$7+(1-$A$1077)*$D82/$B$12*$C$7)</f>
        <v>0</v>
      </c>
      <c r="BZ82" s="31" t="n">
        <f aca="false">$B$11*(($A$1078)*$C82/$B$12*$B$7+(1-$A$1078)*$D82/$B$12*$C$7)</f>
        <v>0</v>
      </c>
      <c r="CA82" s="31" t="n">
        <f aca="false">$B$11*(($A$1079)*$C82/$B$12*$B$7+(1-$A$1079)*$D82/$B$12*$C$7)</f>
        <v>0</v>
      </c>
      <c r="CB82" s="31" t="n">
        <f aca="false">$B$11*(($A$1080)*$C82/$B$12*$B$7+(1-$A$1080)*$D82/$B$12*$C$7)</f>
        <v>0</v>
      </c>
      <c r="CC82" s="31" t="n">
        <f aca="false">$B$11*(($A$1081)*$C82/$B$12*$B$7+(1-$A$1081)*$D82/$B$12*$C$7)</f>
        <v>0</v>
      </c>
    </row>
    <row r="83" customFormat="false" ht="15" hidden="false" customHeight="false" outlineLevel="0" collapsed="false">
      <c r="A83" s="21" t="n">
        <v>59</v>
      </c>
      <c r="B83" s="27" t="n">
        <v>-1.06661491723427</v>
      </c>
      <c r="C83" s="9" t="n">
        <f aca="false">SUM(AM83:AV83)</f>
        <v>1</v>
      </c>
      <c r="D83" s="9" t="n">
        <f aca="false">SUM(AW83:BF83)</f>
        <v>1</v>
      </c>
      <c r="E83" s="24" t="n">
        <f aca="false">(1-C83/$B$12)*$B$8-C83/$B$12*$B$7</f>
        <v>0.005</v>
      </c>
      <c r="F83" s="24" t="n">
        <f aca="false">(1-D83/$B$12)*$C$8-D83/$B$12*$C$7</f>
        <v>0.021</v>
      </c>
      <c r="G83" s="47" t="n">
        <f aca="false">$B$11*($B$10*C83/$B$12*$B$7+(1-$B$10)*D83/$B$12*$C$7)</f>
        <v>500</v>
      </c>
      <c r="H83" s="24" t="n">
        <f aca="false">$B$10*E83+(1-$B$10)*F83</f>
        <v>0.013</v>
      </c>
      <c r="I83" s="21"/>
      <c r="J83" s="21"/>
      <c r="K83" s="21"/>
      <c r="L83" s="21"/>
      <c r="M83" s="21"/>
      <c r="N83" s="21"/>
      <c r="O83" s="21"/>
      <c r="P83" s="21"/>
      <c r="Q83" s="21"/>
      <c r="R83" s="27" t="n">
        <v>-2.55397924375096</v>
      </c>
      <c r="S83" s="27" t="n">
        <v>-0.330068269368163</v>
      </c>
      <c r="T83" s="27" t="n">
        <v>-1.12697013780465</v>
      </c>
      <c r="U83" s="27" t="n">
        <v>-0.963195830905543</v>
      </c>
      <c r="V83" s="27" t="n">
        <v>1.83492176328855</v>
      </c>
      <c r="W83" s="27" t="n">
        <v>-0.487269005437406</v>
      </c>
      <c r="X83" s="27" t="n">
        <v>0.0649515300409116</v>
      </c>
      <c r="Y83" s="27" t="n">
        <v>-0.472981251399841</v>
      </c>
      <c r="Z83" s="27" t="n">
        <v>0.223530528677998</v>
      </c>
      <c r="AA83" s="27" t="n">
        <v>0.0758408465752508</v>
      </c>
      <c r="AB83" s="27" t="n">
        <v>0.290490051141228</v>
      </c>
      <c r="AC83" s="27" t="n">
        <v>-1.48837931807752</v>
      </c>
      <c r="AD83" s="27" t="n">
        <v>0.0561033339822946</v>
      </c>
      <c r="AE83" s="27" t="n">
        <v>2.30132092477436</v>
      </c>
      <c r="AF83" s="27" t="n">
        <v>-0.247786212187967</v>
      </c>
      <c r="AG83" s="27" t="n">
        <v>0.635258227488935</v>
      </c>
      <c r="AH83" s="27" t="n">
        <v>0.557418739799342</v>
      </c>
      <c r="AI83" s="27" t="n">
        <v>-0.0365279716193419</v>
      </c>
      <c r="AJ83" s="27" t="n">
        <v>0.59092463352403</v>
      </c>
      <c r="AK83" s="27" t="n">
        <v>-0.0759943206953188</v>
      </c>
      <c r="AL83" s="21"/>
      <c r="AM83" s="31" t="n">
        <f aca="false">IF(SQRT($B$9)*$B83+SQRT(1-$B$9)*R83&lt;_xlfn.NORM.S.INV($B$6),1,0)</f>
        <v>1</v>
      </c>
      <c r="AN83" s="31" t="n">
        <f aca="false">IF(SQRT($B$9)*$B83+SQRT(1-$B$9)*S83&lt;_xlfn.NORM.S.INV($B$6),1,0)</f>
        <v>0</v>
      </c>
      <c r="AO83" s="31" t="n">
        <f aca="false">IF(SQRT($B$9)*$B83+SQRT(1-$B$9)*T83&lt;_xlfn.NORM.S.INV($B$6),1,0)</f>
        <v>0</v>
      </c>
      <c r="AP83" s="31" t="n">
        <f aca="false">IF(SQRT($B$9)*$B83+SQRT(1-$B$9)*U83&lt;_xlfn.NORM.S.INV($B$6),1,0)</f>
        <v>0</v>
      </c>
      <c r="AQ83" s="31" t="n">
        <f aca="false">IF(SQRT($B$9)*$B83+SQRT(1-$B$9)*V83&lt;_xlfn.NORM.S.INV($B$6),1,0)</f>
        <v>0</v>
      </c>
      <c r="AR83" s="31" t="n">
        <f aca="false">IF(SQRT($B$9)*$B83+SQRT(1-$B$9)*W83&lt;_xlfn.NORM.S.INV($B$6),1,0)</f>
        <v>0</v>
      </c>
      <c r="AS83" s="31" t="n">
        <f aca="false">IF(SQRT($B$9)*$B83+SQRT(1-$B$9)*X83&lt;_xlfn.NORM.S.INV($B$6),1,0)</f>
        <v>0</v>
      </c>
      <c r="AT83" s="31" t="n">
        <f aca="false">IF(SQRT($B$9)*$B83+SQRT(1-$B$9)*Y83&lt;_xlfn.NORM.S.INV($B$6),1,0)</f>
        <v>0</v>
      </c>
      <c r="AU83" s="31" t="n">
        <f aca="false">IF(SQRT($B$9)*$B83+SQRT(1-$B$9)*Z83&lt;_xlfn.NORM.S.INV($B$6),1,0)</f>
        <v>0</v>
      </c>
      <c r="AV83" s="31" t="n">
        <f aca="false">IF(SQRT($B$9)*$B83+SQRT(1-$B$9)*AA83&lt;_xlfn.NORM.S.INV($B$6),1,0)</f>
        <v>0</v>
      </c>
      <c r="AW83" s="31" t="n">
        <f aca="false">IF(SQRT($C$9)*$B83+SQRT(1-$C$9)*AB83&lt;_xlfn.NORM.S.INV($C$6),1,0)</f>
        <v>0</v>
      </c>
      <c r="AX83" s="31" t="n">
        <f aca="false">IF(SQRT($C$9)*$B83+SQRT(1-$C$9)*AC83&lt;_xlfn.NORM.S.INV($C$6),1,0)</f>
        <v>1</v>
      </c>
      <c r="AY83" s="31" t="n">
        <f aca="false">IF(SQRT($C$9)*$B83+SQRT(1-$C$9)*AD83&lt;_xlfn.NORM.S.INV($C$6),1,0)</f>
        <v>0</v>
      </c>
      <c r="AZ83" s="31" t="n">
        <f aca="false">IF(SQRT($C$9)*$B83+SQRT(1-$C$9)*AE83&lt;_xlfn.NORM.S.INV($C$6),1,0)</f>
        <v>0</v>
      </c>
      <c r="BA83" s="31" t="n">
        <f aca="false">IF(SQRT($C$9)*$B83+SQRT(1-$C$9)*AF83&lt;_xlfn.NORM.S.INV($C$6),1,0)</f>
        <v>0</v>
      </c>
      <c r="BB83" s="31" t="n">
        <f aca="false">IF(SQRT($C$9)*$B83+SQRT(1-$C$9)*AG83&lt;_xlfn.NORM.S.INV($C$6),1,0)</f>
        <v>0</v>
      </c>
      <c r="BC83" s="31" t="n">
        <f aca="false">IF(SQRT($C$9)*$B83+SQRT(1-$C$9)*AH83&lt;_xlfn.NORM.S.INV($C$6),1,0)</f>
        <v>0</v>
      </c>
      <c r="BD83" s="31" t="n">
        <f aca="false">IF(SQRT($C$9)*$B83+SQRT(1-$C$9)*AI83&lt;_xlfn.NORM.S.INV($C$6),1,0)</f>
        <v>0</v>
      </c>
      <c r="BE83" s="31" t="n">
        <f aca="false">IF(SQRT($C$9)*$B83+SQRT(1-$C$9)*AJ83&lt;_xlfn.NORM.S.INV($C$6),1,0)</f>
        <v>0</v>
      </c>
      <c r="BF83" s="31" t="n">
        <f aca="false">IF(SQRT($C$9)*$B83+SQRT(1-$C$9)*AK83&lt;_xlfn.NORM.S.INV($C$6),1,0)</f>
        <v>0</v>
      </c>
      <c r="BG83" s="21"/>
      <c r="BH83" s="21"/>
      <c r="BI83" s="31" t="n">
        <f aca="false">$B$11*(($A$1061)*$C83/$B$12*$B$7+(1-$A$1061)*$D83/$B$12*$C$7)</f>
        <v>600</v>
      </c>
      <c r="BJ83" s="31" t="n">
        <f aca="false">$B$11*(($A$1062)*$C83/$B$12*$B$7+(1-$A$1062)*$D83/$B$12*$C$7)</f>
        <v>590</v>
      </c>
      <c r="BK83" s="31" t="n">
        <f aca="false">$B$11*(($A$1063)*$C83/$B$12*$B$7+(1-$A$1063)*$D83/$B$12*$C$7)</f>
        <v>580</v>
      </c>
      <c r="BL83" s="31" t="n">
        <f aca="false">$B$11*(($A$1064)*$C83/$B$12*$B$7+(1-$A$1064)*$D83/$B$12*$C$7)</f>
        <v>570</v>
      </c>
      <c r="BM83" s="31" t="n">
        <f aca="false">$B$11*(($A$1065)*$C83/$B$12*$B$7+(1-$A$1065)*$D83/$B$12*$C$7)</f>
        <v>560</v>
      </c>
      <c r="BN83" s="31" t="n">
        <f aca="false">$B$11*(($A$1066)*$C83/$B$12*$B$7+(1-$A$1066)*$D83/$B$12*$C$7)</f>
        <v>550</v>
      </c>
      <c r="BO83" s="31" t="n">
        <f aca="false">$B$11*(($A$1067)*$C83/$B$12*$B$7+(1-$A$1067)*$D83/$B$12*$C$7)</f>
        <v>540</v>
      </c>
      <c r="BP83" s="31" t="n">
        <f aca="false">$B$11*(($A$1068)*$C83/$B$12*$B$7+(1-$A$1068)*$D83/$B$12*$C$7)</f>
        <v>530</v>
      </c>
      <c r="BQ83" s="31" t="n">
        <f aca="false">$B$11*(($A$1069)*$C83/$B$12*$B$7+(1-$A$1069)*$D83/$B$12*$C$7)</f>
        <v>520</v>
      </c>
      <c r="BR83" s="31" t="n">
        <f aca="false">$B$11*(($A$1070)*$C83/$B$12*$B$7+(1-$A$1070)*$D83/$B$12*$C$7)</f>
        <v>510</v>
      </c>
      <c r="BS83" s="31" t="n">
        <f aca="false">$B$11*(($A$1071)*$C83/$B$12*$B$7+(1-$A$1071)*$D83/$B$12*$C$7)</f>
        <v>500</v>
      </c>
      <c r="BT83" s="31" t="n">
        <f aca="false">$B$11*(($A$1072)*$C83/$B$12*$B$7+(1-$A$1072)*$D83/$B$12*$C$7)</f>
        <v>490</v>
      </c>
      <c r="BU83" s="31" t="n">
        <f aca="false">$B$11*(($A$1073)*$C83/$B$12*$B$7+(1-$A$1073)*$D83/$B$12*$C$7)</f>
        <v>480</v>
      </c>
      <c r="BV83" s="31" t="n">
        <f aca="false">$B$11*(($A$1074)*$C83/$B$12*$B$7+(1-$A$1074)*$D83/$B$12*$C$7)</f>
        <v>470</v>
      </c>
      <c r="BW83" s="31" t="n">
        <f aca="false">$B$11*(($A$1075)*$C83/$B$12*$B$7+(1-$A$1075)*$D83/$B$12*$C$7)</f>
        <v>460</v>
      </c>
      <c r="BX83" s="31" t="n">
        <f aca="false">$B$11*(($A$1076)*$C83/$B$12*$B$7+(1-$A$1076)*$D83/$B$12*$C$7)</f>
        <v>450</v>
      </c>
      <c r="BY83" s="31" t="n">
        <f aca="false">$B$11*(($A$1077)*$C83/$B$12*$B$7+(1-$A$1077)*$D83/$B$12*$C$7)</f>
        <v>440</v>
      </c>
      <c r="BZ83" s="31" t="n">
        <f aca="false">$B$11*(($A$1078)*$C83/$B$12*$B$7+(1-$A$1078)*$D83/$B$12*$C$7)</f>
        <v>430</v>
      </c>
      <c r="CA83" s="31" t="n">
        <f aca="false">$B$11*(($A$1079)*$C83/$B$12*$B$7+(1-$A$1079)*$D83/$B$12*$C$7)</f>
        <v>420</v>
      </c>
      <c r="CB83" s="31" t="n">
        <f aca="false">$B$11*(($A$1080)*$C83/$B$12*$B$7+(1-$A$1080)*$D83/$B$12*$C$7)</f>
        <v>410</v>
      </c>
      <c r="CC83" s="31" t="n">
        <f aca="false">$B$11*(($A$1081)*$C83/$B$12*$B$7+(1-$A$1081)*$D83/$B$12*$C$7)</f>
        <v>400</v>
      </c>
    </row>
    <row r="84" customFormat="false" ht="15" hidden="false" customHeight="false" outlineLevel="0" collapsed="false">
      <c r="A84" s="21" t="n">
        <v>60</v>
      </c>
      <c r="B84" s="27" t="n">
        <v>-0.809946283494499</v>
      </c>
      <c r="C84" s="9" t="n">
        <f aca="false">SUM(AM84:AV84)</f>
        <v>0</v>
      </c>
      <c r="D84" s="9" t="n">
        <f aca="false">SUM(AW84:BF84)</f>
        <v>1</v>
      </c>
      <c r="E84" s="24" t="n">
        <f aca="false">(1-C84/$B$12)*$B$8-C84/$B$12*$B$7</f>
        <v>0.05</v>
      </c>
      <c r="F84" s="24" t="n">
        <f aca="false">(1-D84/$B$12)*$C$8-D84/$B$12*$C$7</f>
        <v>0.021</v>
      </c>
      <c r="G84" s="47" t="n">
        <f aca="false">$B$11*($B$10*C84/$B$12*$B$7+(1-$B$10)*D84/$B$12*$C$7)</f>
        <v>300</v>
      </c>
      <c r="H84" s="24" t="n">
        <f aca="false">$B$10*E84+(1-$B$10)*F84</f>
        <v>0.0355</v>
      </c>
      <c r="I84" s="21"/>
      <c r="J84" s="21"/>
      <c r="K84" s="21"/>
      <c r="L84" s="21"/>
      <c r="M84" s="21"/>
      <c r="N84" s="21"/>
      <c r="O84" s="21"/>
      <c r="P84" s="21"/>
      <c r="Q84" s="21"/>
      <c r="R84" s="27" t="n">
        <v>0.721660575156808</v>
      </c>
      <c r="S84" s="27" t="n">
        <v>1.09839865134873</v>
      </c>
      <c r="T84" s="27" t="n">
        <v>0.90483615421075</v>
      </c>
      <c r="U84" s="27" t="n">
        <v>1.23902357460831</v>
      </c>
      <c r="V84" s="27" t="n">
        <v>1.2867176264307</v>
      </c>
      <c r="W84" s="27" t="n">
        <v>1.17670773510214</v>
      </c>
      <c r="X84" s="27" t="n">
        <v>0.507601013293252</v>
      </c>
      <c r="Y84" s="27" t="n">
        <v>-0.204004506135971</v>
      </c>
      <c r="Z84" s="27" t="n">
        <v>0.639984936357525</v>
      </c>
      <c r="AA84" s="27" t="n">
        <v>0.262289830822002</v>
      </c>
      <c r="AB84" s="27" t="n">
        <v>0.133284037420602</v>
      </c>
      <c r="AC84" s="27" t="n">
        <v>-1.16380712098262</v>
      </c>
      <c r="AD84" s="27" t="n">
        <v>-1.77705050510122</v>
      </c>
      <c r="AE84" s="27" t="n">
        <v>0.370638438739021</v>
      </c>
      <c r="AF84" s="27" t="n">
        <v>-0.890025575245068</v>
      </c>
      <c r="AG84" s="27" t="n">
        <v>0.568293967575214</v>
      </c>
      <c r="AH84" s="27" t="n">
        <v>-0.881879046629589</v>
      </c>
      <c r="AI84" s="27" t="n">
        <v>2.56420658397967</v>
      </c>
      <c r="AJ84" s="27" t="n">
        <v>-0.348890326383883</v>
      </c>
      <c r="AK84" s="27" t="n">
        <v>0.625009966082025</v>
      </c>
      <c r="AL84" s="21"/>
      <c r="AM84" s="31" t="n">
        <f aca="false">IF(SQRT($B$9)*$B84+SQRT(1-$B$9)*R84&lt;_xlfn.NORM.S.INV($B$6),1,0)</f>
        <v>0</v>
      </c>
      <c r="AN84" s="31" t="n">
        <f aca="false">IF(SQRT($B$9)*$B84+SQRT(1-$B$9)*S84&lt;_xlfn.NORM.S.INV($B$6),1,0)</f>
        <v>0</v>
      </c>
      <c r="AO84" s="31" t="n">
        <f aca="false">IF(SQRT($B$9)*$B84+SQRT(1-$B$9)*T84&lt;_xlfn.NORM.S.INV($B$6),1,0)</f>
        <v>0</v>
      </c>
      <c r="AP84" s="31" t="n">
        <f aca="false">IF(SQRT($B$9)*$B84+SQRT(1-$B$9)*U84&lt;_xlfn.NORM.S.INV($B$6),1,0)</f>
        <v>0</v>
      </c>
      <c r="AQ84" s="31" t="n">
        <f aca="false">IF(SQRT($B$9)*$B84+SQRT(1-$B$9)*V84&lt;_xlfn.NORM.S.INV($B$6),1,0)</f>
        <v>0</v>
      </c>
      <c r="AR84" s="31" t="n">
        <f aca="false">IF(SQRT($B$9)*$B84+SQRT(1-$B$9)*W84&lt;_xlfn.NORM.S.INV($B$6),1,0)</f>
        <v>0</v>
      </c>
      <c r="AS84" s="31" t="n">
        <f aca="false">IF(SQRT($B$9)*$B84+SQRT(1-$B$9)*X84&lt;_xlfn.NORM.S.INV($B$6),1,0)</f>
        <v>0</v>
      </c>
      <c r="AT84" s="31" t="n">
        <f aca="false">IF(SQRT($B$9)*$B84+SQRT(1-$B$9)*Y84&lt;_xlfn.NORM.S.INV($B$6),1,0)</f>
        <v>0</v>
      </c>
      <c r="AU84" s="31" t="n">
        <f aca="false">IF(SQRT($B$9)*$B84+SQRT(1-$B$9)*Z84&lt;_xlfn.NORM.S.INV($B$6),1,0)</f>
        <v>0</v>
      </c>
      <c r="AV84" s="31" t="n">
        <f aca="false">IF(SQRT($B$9)*$B84+SQRT(1-$B$9)*AA84&lt;_xlfn.NORM.S.INV($B$6),1,0)</f>
        <v>0</v>
      </c>
      <c r="AW84" s="31" t="n">
        <f aca="false">IF(SQRT($C$9)*$B84+SQRT(1-$C$9)*AB84&lt;_xlfn.NORM.S.INV($C$6),1,0)</f>
        <v>0</v>
      </c>
      <c r="AX84" s="31" t="n">
        <f aca="false">IF(SQRT($C$9)*$B84+SQRT(1-$C$9)*AC84&lt;_xlfn.NORM.S.INV($C$6),1,0)</f>
        <v>0</v>
      </c>
      <c r="AY84" s="31" t="n">
        <f aca="false">IF(SQRT($C$9)*$B84+SQRT(1-$C$9)*AD84&lt;_xlfn.NORM.S.INV($C$6),1,0)</f>
        <v>1</v>
      </c>
      <c r="AZ84" s="31" t="n">
        <f aca="false">IF(SQRT($C$9)*$B84+SQRT(1-$C$9)*AE84&lt;_xlfn.NORM.S.INV($C$6),1,0)</f>
        <v>0</v>
      </c>
      <c r="BA84" s="31" t="n">
        <f aca="false">IF(SQRT($C$9)*$B84+SQRT(1-$C$9)*AF84&lt;_xlfn.NORM.S.INV($C$6),1,0)</f>
        <v>0</v>
      </c>
      <c r="BB84" s="31" t="n">
        <f aca="false">IF(SQRT($C$9)*$B84+SQRT(1-$C$9)*AG84&lt;_xlfn.NORM.S.INV($C$6),1,0)</f>
        <v>0</v>
      </c>
      <c r="BC84" s="31" t="n">
        <f aca="false">IF(SQRT($C$9)*$B84+SQRT(1-$C$9)*AH84&lt;_xlfn.NORM.S.INV($C$6),1,0)</f>
        <v>0</v>
      </c>
      <c r="BD84" s="31" t="n">
        <f aca="false">IF(SQRT($C$9)*$B84+SQRT(1-$C$9)*AI84&lt;_xlfn.NORM.S.INV($C$6),1,0)</f>
        <v>0</v>
      </c>
      <c r="BE84" s="31" t="n">
        <f aca="false">IF(SQRT($C$9)*$B84+SQRT(1-$C$9)*AJ84&lt;_xlfn.NORM.S.INV($C$6),1,0)</f>
        <v>0</v>
      </c>
      <c r="BF84" s="31" t="n">
        <f aca="false">IF(SQRT($C$9)*$B84+SQRT(1-$C$9)*AK84&lt;_xlfn.NORM.S.INV($C$6),1,0)</f>
        <v>0</v>
      </c>
      <c r="BG84" s="21"/>
      <c r="BH84" s="21"/>
      <c r="BI84" s="31" t="n">
        <f aca="false">$B$11*(($A$1061)*$C84/$B$12*$B$7+(1-$A$1061)*$D84/$B$12*$C$7)</f>
        <v>600</v>
      </c>
      <c r="BJ84" s="31" t="n">
        <f aca="false">$B$11*(($A$1062)*$C84/$B$12*$B$7+(1-$A$1062)*$D84/$B$12*$C$7)</f>
        <v>570</v>
      </c>
      <c r="BK84" s="31" t="n">
        <f aca="false">$B$11*(($A$1063)*$C84/$B$12*$B$7+(1-$A$1063)*$D84/$B$12*$C$7)</f>
        <v>540</v>
      </c>
      <c r="BL84" s="31" t="n">
        <f aca="false">$B$11*(($A$1064)*$C84/$B$12*$B$7+(1-$A$1064)*$D84/$B$12*$C$7)</f>
        <v>510</v>
      </c>
      <c r="BM84" s="31" t="n">
        <f aca="false">$B$11*(($A$1065)*$C84/$B$12*$B$7+(1-$A$1065)*$D84/$B$12*$C$7)</f>
        <v>480</v>
      </c>
      <c r="BN84" s="31" t="n">
        <f aca="false">$B$11*(($A$1066)*$C84/$B$12*$B$7+(1-$A$1066)*$D84/$B$12*$C$7)</f>
        <v>450</v>
      </c>
      <c r="BO84" s="31" t="n">
        <f aca="false">$B$11*(($A$1067)*$C84/$B$12*$B$7+(1-$A$1067)*$D84/$B$12*$C$7)</f>
        <v>420</v>
      </c>
      <c r="BP84" s="31" t="n">
        <f aca="false">$B$11*(($A$1068)*$C84/$B$12*$B$7+(1-$A$1068)*$D84/$B$12*$C$7)</f>
        <v>390</v>
      </c>
      <c r="BQ84" s="31" t="n">
        <f aca="false">$B$11*(($A$1069)*$C84/$B$12*$B$7+(1-$A$1069)*$D84/$B$12*$C$7)</f>
        <v>360</v>
      </c>
      <c r="BR84" s="31" t="n">
        <f aca="false">$B$11*(($A$1070)*$C84/$B$12*$B$7+(1-$A$1070)*$D84/$B$12*$C$7)</f>
        <v>330</v>
      </c>
      <c r="BS84" s="31" t="n">
        <f aca="false">$B$11*(($A$1071)*$C84/$B$12*$B$7+(1-$A$1071)*$D84/$B$12*$C$7)</f>
        <v>300</v>
      </c>
      <c r="BT84" s="31" t="n">
        <f aca="false">$B$11*(($A$1072)*$C84/$B$12*$B$7+(1-$A$1072)*$D84/$B$12*$C$7)</f>
        <v>270</v>
      </c>
      <c r="BU84" s="31" t="n">
        <f aca="false">$B$11*(($A$1073)*$C84/$B$12*$B$7+(1-$A$1073)*$D84/$B$12*$C$7)</f>
        <v>240</v>
      </c>
      <c r="BV84" s="31" t="n">
        <f aca="false">$B$11*(($A$1074)*$C84/$B$12*$B$7+(1-$A$1074)*$D84/$B$12*$C$7)</f>
        <v>210</v>
      </c>
      <c r="BW84" s="31" t="n">
        <f aca="false">$B$11*(($A$1075)*$C84/$B$12*$B$7+(1-$A$1075)*$D84/$B$12*$C$7)</f>
        <v>180</v>
      </c>
      <c r="BX84" s="31" t="n">
        <f aca="false">$B$11*(($A$1076)*$C84/$B$12*$B$7+(1-$A$1076)*$D84/$B$12*$C$7)</f>
        <v>150</v>
      </c>
      <c r="BY84" s="31" t="n">
        <f aca="false">$B$11*(($A$1077)*$C84/$B$12*$B$7+(1-$A$1077)*$D84/$B$12*$C$7)</f>
        <v>120</v>
      </c>
      <c r="BZ84" s="31" t="n">
        <f aca="false">$B$11*(($A$1078)*$C84/$B$12*$B$7+(1-$A$1078)*$D84/$B$12*$C$7)</f>
        <v>90</v>
      </c>
      <c r="CA84" s="31" t="n">
        <f aca="false">$B$11*(($A$1079)*$C84/$B$12*$B$7+(1-$A$1079)*$D84/$B$12*$C$7)</f>
        <v>60</v>
      </c>
      <c r="CB84" s="31" t="n">
        <f aca="false">$B$11*(($A$1080)*$C84/$B$12*$B$7+(1-$A$1080)*$D84/$B$12*$C$7)</f>
        <v>30</v>
      </c>
      <c r="CC84" s="31" t="n">
        <f aca="false">$B$11*(($A$1081)*$C84/$B$12*$B$7+(1-$A$1081)*$D84/$B$12*$C$7)</f>
        <v>0</v>
      </c>
    </row>
    <row r="85" customFormat="false" ht="15" hidden="false" customHeight="false" outlineLevel="0" collapsed="false">
      <c r="A85" s="21" t="n">
        <v>61</v>
      </c>
      <c r="B85" s="27" t="n">
        <v>0.999633358215158</v>
      </c>
      <c r="C85" s="9" t="n">
        <f aca="false">SUM(AM85:AV85)</f>
        <v>0</v>
      </c>
      <c r="D85" s="9" t="n">
        <f aca="false">SUM(AW85:BF85)</f>
        <v>0</v>
      </c>
      <c r="E85" s="24" t="n">
        <f aca="false">(1-C85/$B$12)*$B$8-C85/$B$12*$B$7</f>
        <v>0.05</v>
      </c>
      <c r="F85" s="24" t="n">
        <f aca="false">(1-D85/$B$12)*$C$8-D85/$B$12*$C$7</f>
        <v>0.09</v>
      </c>
      <c r="G85" s="47" t="n">
        <f aca="false">$B$11*($B$10*C85/$B$12*$B$7+(1-$B$10)*D85/$B$12*$C$7)</f>
        <v>0</v>
      </c>
      <c r="H85" s="24" t="n">
        <f aca="false">$B$10*E85+(1-$B$10)*F85</f>
        <v>0.07</v>
      </c>
      <c r="I85" s="21"/>
      <c r="J85" s="21"/>
      <c r="K85" s="21"/>
      <c r="L85" s="21"/>
      <c r="M85" s="21"/>
      <c r="N85" s="21"/>
      <c r="O85" s="21"/>
      <c r="P85" s="21"/>
      <c r="Q85" s="21"/>
      <c r="R85" s="27" t="n">
        <v>-0.481891599698538</v>
      </c>
      <c r="S85" s="27" t="n">
        <v>2.13750104166743</v>
      </c>
      <c r="T85" s="27" t="n">
        <v>-0.787963245617731</v>
      </c>
      <c r="U85" s="27" t="n">
        <v>-1.18578704893137</v>
      </c>
      <c r="V85" s="27" t="n">
        <v>-0.285266678323326</v>
      </c>
      <c r="W85" s="27" t="n">
        <v>-1.2112506317698</v>
      </c>
      <c r="X85" s="27" t="n">
        <v>1.12524170274219</v>
      </c>
      <c r="Y85" s="27" t="n">
        <v>-0.21167016154373</v>
      </c>
      <c r="Z85" s="27" t="n">
        <v>1.11724705803376</v>
      </c>
      <c r="AA85" s="27" t="n">
        <v>-0.767909951594724</v>
      </c>
      <c r="AB85" s="27" t="n">
        <v>-0.501677323662016</v>
      </c>
      <c r="AC85" s="27" t="n">
        <v>-0.960364026714716</v>
      </c>
      <c r="AD85" s="27" t="n">
        <v>0.676526085090347</v>
      </c>
      <c r="AE85" s="27" t="n">
        <v>-0.332173831327504</v>
      </c>
      <c r="AF85" s="27" t="n">
        <v>-1.67935893808501</v>
      </c>
      <c r="AG85" s="27" t="n">
        <v>1.11360672060307</v>
      </c>
      <c r="AH85" s="27" t="n">
        <v>-1.67332170436569</v>
      </c>
      <c r="AI85" s="27" t="n">
        <v>-0.133698669319091</v>
      </c>
      <c r="AJ85" s="27" t="n">
        <v>-1.76077571891436</v>
      </c>
      <c r="AK85" s="27" t="n">
        <v>-0.717286624450284</v>
      </c>
      <c r="AL85" s="21"/>
      <c r="AM85" s="31" t="n">
        <f aca="false">IF(SQRT($B$9)*$B85+SQRT(1-$B$9)*R85&lt;_xlfn.NORM.S.INV($B$6),1,0)</f>
        <v>0</v>
      </c>
      <c r="AN85" s="31" t="n">
        <f aca="false">IF(SQRT($B$9)*$B85+SQRT(1-$B$9)*S85&lt;_xlfn.NORM.S.INV($B$6),1,0)</f>
        <v>0</v>
      </c>
      <c r="AO85" s="31" t="n">
        <f aca="false">IF(SQRT($B$9)*$B85+SQRT(1-$B$9)*T85&lt;_xlfn.NORM.S.INV($B$6),1,0)</f>
        <v>0</v>
      </c>
      <c r="AP85" s="31" t="n">
        <f aca="false">IF(SQRT($B$9)*$B85+SQRT(1-$B$9)*U85&lt;_xlfn.NORM.S.INV($B$6),1,0)</f>
        <v>0</v>
      </c>
      <c r="AQ85" s="31" t="n">
        <f aca="false">IF(SQRT($B$9)*$B85+SQRT(1-$B$9)*V85&lt;_xlfn.NORM.S.INV($B$6),1,0)</f>
        <v>0</v>
      </c>
      <c r="AR85" s="31" t="n">
        <f aca="false">IF(SQRT($B$9)*$B85+SQRT(1-$B$9)*W85&lt;_xlfn.NORM.S.INV($B$6),1,0)</f>
        <v>0</v>
      </c>
      <c r="AS85" s="31" t="n">
        <f aca="false">IF(SQRT($B$9)*$B85+SQRT(1-$B$9)*X85&lt;_xlfn.NORM.S.INV($B$6),1,0)</f>
        <v>0</v>
      </c>
      <c r="AT85" s="31" t="n">
        <f aca="false">IF(SQRT($B$9)*$B85+SQRT(1-$B$9)*Y85&lt;_xlfn.NORM.S.INV($B$6),1,0)</f>
        <v>0</v>
      </c>
      <c r="AU85" s="31" t="n">
        <f aca="false">IF(SQRT($B$9)*$B85+SQRT(1-$B$9)*Z85&lt;_xlfn.NORM.S.INV($B$6),1,0)</f>
        <v>0</v>
      </c>
      <c r="AV85" s="31" t="n">
        <f aca="false">IF(SQRT($B$9)*$B85+SQRT(1-$B$9)*AA85&lt;_xlfn.NORM.S.INV($B$6),1,0)</f>
        <v>0</v>
      </c>
      <c r="AW85" s="31" t="n">
        <f aca="false">IF(SQRT($C$9)*$B85+SQRT(1-$C$9)*AB85&lt;_xlfn.NORM.S.INV($C$6),1,0)</f>
        <v>0</v>
      </c>
      <c r="AX85" s="31" t="n">
        <f aca="false">IF(SQRT($C$9)*$B85+SQRT(1-$C$9)*AC85&lt;_xlfn.NORM.S.INV($C$6),1,0)</f>
        <v>0</v>
      </c>
      <c r="AY85" s="31" t="n">
        <f aca="false">IF(SQRT($C$9)*$B85+SQRT(1-$C$9)*AD85&lt;_xlfn.NORM.S.INV($C$6),1,0)</f>
        <v>0</v>
      </c>
      <c r="AZ85" s="31" t="n">
        <f aca="false">IF(SQRT($C$9)*$B85+SQRT(1-$C$9)*AE85&lt;_xlfn.NORM.S.INV($C$6),1,0)</f>
        <v>0</v>
      </c>
      <c r="BA85" s="31" t="n">
        <f aca="false">IF(SQRT($C$9)*$B85+SQRT(1-$C$9)*AF85&lt;_xlfn.NORM.S.INV($C$6),1,0)</f>
        <v>0</v>
      </c>
      <c r="BB85" s="31" t="n">
        <f aca="false">IF(SQRT($C$9)*$B85+SQRT(1-$C$9)*AG85&lt;_xlfn.NORM.S.INV($C$6),1,0)</f>
        <v>0</v>
      </c>
      <c r="BC85" s="31" t="n">
        <f aca="false">IF(SQRT($C$9)*$B85+SQRT(1-$C$9)*AH85&lt;_xlfn.NORM.S.INV($C$6),1,0)</f>
        <v>0</v>
      </c>
      <c r="BD85" s="31" t="n">
        <f aca="false">IF(SQRT($C$9)*$B85+SQRT(1-$C$9)*AI85&lt;_xlfn.NORM.S.INV($C$6),1,0)</f>
        <v>0</v>
      </c>
      <c r="BE85" s="31" t="n">
        <f aca="false">IF(SQRT($C$9)*$B85+SQRT(1-$C$9)*AJ85&lt;_xlfn.NORM.S.INV($C$6),1,0)</f>
        <v>0</v>
      </c>
      <c r="BF85" s="31" t="n">
        <f aca="false">IF(SQRT($C$9)*$B85+SQRT(1-$C$9)*AK85&lt;_xlfn.NORM.S.INV($C$6),1,0)</f>
        <v>0</v>
      </c>
      <c r="BG85" s="21"/>
      <c r="BH85" s="21"/>
      <c r="BI85" s="31" t="n">
        <f aca="false">$B$11*(($A$1061)*$C85/$B$12*$B$7+(1-$A$1061)*$D85/$B$12*$C$7)</f>
        <v>0</v>
      </c>
      <c r="BJ85" s="31" t="n">
        <f aca="false">$B$11*(($A$1062)*$C85/$B$12*$B$7+(1-$A$1062)*$D85/$B$12*$C$7)</f>
        <v>0</v>
      </c>
      <c r="BK85" s="31" t="n">
        <f aca="false">$B$11*(($A$1063)*$C85/$B$12*$B$7+(1-$A$1063)*$D85/$B$12*$C$7)</f>
        <v>0</v>
      </c>
      <c r="BL85" s="31" t="n">
        <f aca="false">$B$11*(($A$1064)*$C85/$B$12*$B$7+(1-$A$1064)*$D85/$B$12*$C$7)</f>
        <v>0</v>
      </c>
      <c r="BM85" s="31" t="n">
        <f aca="false">$B$11*(($A$1065)*$C85/$B$12*$B$7+(1-$A$1065)*$D85/$B$12*$C$7)</f>
        <v>0</v>
      </c>
      <c r="BN85" s="31" t="n">
        <f aca="false">$B$11*(($A$1066)*$C85/$B$12*$B$7+(1-$A$1066)*$D85/$B$12*$C$7)</f>
        <v>0</v>
      </c>
      <c r="BO85" s="31" t="n">
        <f aca="false">$B$11*(($A$1067)*$C85/$B$12*$B$7+(1-$A$1067)*$D85/$B$12*$C$7)</f>
        <v>0</v>
      </c>
      <c r="BP85" s="31" t="n">
        <f aca="false">$B$11*(($A$1068)*$C85/$B$12*$B$7+(1-$A$1068)*$D85/$B$12*$C$7)</f>
        <v>0</v>
      </c>
      <c r="BQ85" s="31" t="n">
        <f aca="false">$B$11*(($A$1069)*$C85/$B$12*$B$7+(1-$A$1069)*$D85/$B$12*$C$7)</f>
        <v>0</v>
      </c>
      <c r="BR85" s="31" t="n">
        <f aca="false">$B$11*(($A$1070)*$C85/$B$12*$B$7+(1-$A$1070)*$D85/$B$12*$C$7)</f>
        <v>0</v>
      </c>
      <c r="BS85" s="31" t="n">
        <f aca="false">$B$11*(($A$1071)*$C85/$B$12*$B$7+(1-$A$1071)*$D85/$B$12*$C$7)</f>
        <v>0</v>
      </c>
      <c r="BT85" s="31" t="n">
        <f aca="false">$B$11*(($A$1072)*$C85/$B$12*$B$7+(1-$A$1072)*$D85/$B$12*$C$7)</f>
        <v>0</v>
      </c>
      <c r="BU85" s="31" t="n">
        <f aca="false">$B$11*(($A$1073)*$C85/$B$12*$B$7+(1-$A$1073)*$D85/$B$12*$C$7)</f>
        <v>0</v>
      </c>
      <c r="BV85" s="31" t="n">
        <f aca="false">$B$11*(($A$1074)*$C85/$B$12*$B$7+(1-$A$1074)*$D85/$B$12*$C$7)</f>
        <v>0</v>
      </c>
      <c r="BW85" s="31" t="n">
        <f aca="false">$B$11*(($A$1075)*$C85/$B$12*$B$7+(1-$A$1075)*$D85/$B$12*$C$7)</f>
        <v>0</v>
      </c>
      <c r="BX85" s="31" t="n">
        <f aca="false">$B$11*(($A$1076)*$C85/$B$12*$B$7+(1-$A$1076)*$D85/$B$12*$C$7)</f>
        <v>0</v>
      </c>
      <c r="BY85" s="31" t="n">
        <f aca="false">$B$11*(($A$1077)*$C85/$B$12*$B$7+(1-$A$1077)*$D85/$B$12*$C$7)</f>
        <v>0</v>
      </c>
      <c r="BZ85" s="31" t="n">
        <f aca="false">$B$11*(($A$1078)*$C85/$B$12*$B$7+(1-$A$1078)*$D85/$B$12*$C$7)</f>
        <v>0</v>
      </c>
      <c r="CA85" s="31" t="n">
        <f aca="false">$B$11*(($A$1079)*$C85/$B$12*$B$7+(1-$A$1079)*$D85/$B$12*$C$7)</f>
        <v>0</v>
      </c>
      <c r="CB85" s="31" t="n">
        <f aca="false">$B$11*(($A$1080)*$C85/$B$12*$B$7+(1-$A$1080)*$D85/$B$12*$C$7)</f>
        <v>0</v>
      </c>
      <c r="CC85" s="31" t="n">
        <f aca="false">$B$11*(($A$1081)*$C85/$B$12*$B$7+(1-$A$1081)*$D85/$B$12*$C$7)</f>
        <v>0</v>
      </c>
    </row>
    <row r="86" customFormat="false" ht="15" hidden="false" customHeight="false" outlineLevel="0" collapsed="false">
      <c r="A86" s="21" t="n">
        <v>62</v>
      </c>
      <c r="B86" s="27" t="n">
        <v>0.629163795265352</v>
      </c>
      <c r="C86" s="9" t="n">
        <f aca="false">SUM(AM86:AV86)</f>
        <v>0</v>
      </c>
      <c r="D86" s="9" t="n">
        <f aca="false">SUM(AW86:BF86)</f>
        <v>0</v>
      </c>
      <c r="E86" s="24" t="n">
        <f aca="false">(1-C86/$B$12)*$B$8-C86/$B$12*$B$7</f>
        <v>0.05</v>
      </c>
      <c r="F86" s="24" t="n">
        <f aca="false">(1-D86/$B$12)*$C$8-D86/$B$12*$C$7</f>
        <v>0.09</v>
      </c>
      <c r="G86" s="47" t="n">
        <f aca="false">$B$11*($B$10*C86/$B$12*$B$7+(1-$B$10)*D86/$B$12*$C$7)</f>
        <v>0</v>
      </c>
      <c r="H86" s="24" t="n">
        <f aca="false">$B$10*E86+(1-$B$10)*F86</f>
        <v>0.07</v>
      </c>
      <c r="I86" s="21"/>
      <c r="J86" s="21"/>
      <c r="K86" s="21"/>
      <c r="L86" s="21"/>
      <c r="M86" s="21"/>
      <c r="N86" s="21"/>
      <c r="O86" s="21"/>
      <c r="P86" s="21"/>
      <c r="Q86" s="21"/>
      <c r="R86" s="27" t="n">
        <v>-1.2449878974633</v>
      </c>
      <c r="S86" s="27" t="n">
        <v>-0.293965987294118</v>
      </c>
      <c r="T86" s="27" t="n">
        <v>0.180615586544381</v>
      </c>
      <c r="U86" s="27" t="n">
        <v>0.652105353725974</v>
      </c>
      <c r="V86" s="27" t="n">
        <v>1.24048149599549</v>
      </c>
      <c r="W86" s="27" t="n">
        <v>-1.49242350511762</v>
      </c>
      <c r="X86" s="27" t="n">
        <v>-0.966461189922984</v>
      </c>
      <c r="Y86" s="27" t="n">
        <v>-0.739780147734983</v>
      </c>
      <c r="Z86" s="27" t="n">
        <v>0.755672283838233</v>
      </c>
      <c r="AA86" s="27" t="n">
        <v>0.719795788636618</v>
      </c>
      <c r="AB86" s="27" t="n">
        <v>0.631012128590049</v>
      </c>
      <c r="AC86" s="27" t="n">
        <v>2.12503940069019</v>
      </c>
      <c r="AD86" s="27" t="n">
        <v>0.0972200525318572</v>
      </c>
      <c r="AE86" s="27" t="n">
        <v>0.536462861743824</v>
      </c>
      <c r="AF86" s="27" t="n">
        <v>-1.44285622850274</v>
      </c>
      <c r="AG86" s="27" t="n">
        <v>-0.660613264417724</v>
      </c>
      <c r="AH86" s="27" t="n">
        <v>-0.34779041439755</v>
      </c>
      <c r="AI86" s="27" t="n">
        <v>-0.272307202349234</v>
      </c>
      <c r="AJ86" s="27" t="n">
        <v>-0.547026664833274</v>
      </c>
      <c r="AK86" s="27" t="n">
        <v>0.147631344050105</v>
      </c>
      <c r="AL86" s="21"/>
      <c r="AM86" s="31" t="n">
        <f aca="false">IF(SQRT($B$9)*$B86+SQRT(1-$B$9)*R86&lt;_xlfn.NORM.S.INV($B$6),1,0)</f>
        <v>0</v>
      </c>
      <c r="AN86" s="31" t="n">
        <f aca="false">IF(SQRT($B$9)*$B86+SQRT(1-$B$9)*S86&lt;_xlfn.NORM.S.INV($B$6),1,0)</f>
        <v>0</v>
      </c>
      <c r="AO86" s="31" t="n">
        <f aca="false">IF(SQRT($B$9)*$B86+SQRT(1-$B$9)*T86&lt;_xlfn.NORM.S.INV($B$6),1,0)</f>
        <v>0</v>
      </c>
      <c r="AP86" s="31" t="n">
        <f aca="false">IF(SQRT($B$9)*$B86+SQRT(1-$B$9)*U86&lt;_xlfn.NORM.S.INV($B$6),1,0)</f>
        <v>0</v>
      </c>
      <c r="AQ86" s="31" t="n">
        <f aca="false">IF(SQRT($B$9)*$B86+SQRT(1-$B$9)*V86&lt;_xlfn.NORM.S.INV($B$6),1,0)</f>
        <v>0</v>
      </c>
      <c r="AR86" s="31" t="n">
        <f aca="false">IF(SQRT($B$9)*$B86+SQRT(1-$B$9)*W86&lt;_xlfn.NORM.S.INV($B$6),1,0)</f>
        <v>0</v>
      </c>
      <c r="AS86" s="31" t="n">
        <f aca="false">IF(SQRT($B$9)*$B86+SQRT(1-$B$9)*X86&lt;_xlfn.NORM.S.INV($B$6),1,0)</f>
        <v>0</v>
      </c>
      <c r="AT86" s="31" t="n">
        <f aca="false">IF(SQRT($B$9)*$B86+SQRT(1-$B$9)*Y86&lt;_xlfn.NORM.S.INV($B$6),1,0)</f>
        <v>0</v>
      </c>
      <c r="AU86" s="31" t="n">
        <f aca="false">IF(SQRT($B$9)*$B86+SQRT(1-$B$9)*Z86&lt;_xlfn.NORM.S.INV($B$6),1,0)</f>
        <v>0</v>
      </c>
      <c r="AV86" s="31" t="n">
        <f aca="false">IF(SQRT($B$9)*$B86+SQRT(1-$B$9)*AA86&lt;_xlfn.NORM.S.INV($B$6),1,0)</f>
        <v>0</v>
      </c>
      <c r="AW86" s="31" t="n">
        <f aca="false">IF(SQRT($C$9)*$B86+SQRT(1-$C$9)*AB86&lt;_xlfn.NORM.S.INV($C$6),1,0)</f>
        <v>0</v>
      </c>
      <c r="AX86" s="31" t="n">
        <f aca="false">IF(SQRT($C$9)*$B86+SQRT(1-$C$9)*AC86&lt;_xlfn.NORM.S.INV($C$6),1,0)</f>
        <v>0</v>
      </c>
      <c r="AY86" s="31" t="n">
        <f aca="false">IF(SQRT($C$9)*$B86+SQRT(1-$C$9)*AD86&lt;_xlfn.NORM.S.INV($C$6),1,0)</f>
        <v>0</v>
      </c>
      <c r="AZ86" s="31" t="n">
        <f aca="false">IF(SQRT($C$9)*$B86+SQRT(1-$C$9)*AE86&lt;_xlfn.NORM.S.INV($C$6),1,0)</f>
        <v>0</v>
      </c>
      <c r="BA86" s="31" t="n">
        <f aca="false">IF(SQRT($C$9)*$B86+SQRT(1-$C$9)*AF86&lt;_xlfn.NORM.S.INV($C$6),1,0)</f>
        <v>0</v>
      </c>
      <c r="BB86" s="31" t="n">
        <f aca="false">IF(SQRT($C$9)*$B86+SQRT(1-$C$9)*AG86&lt;_xlfn.NORM.S.INV($C$6),1,0)</f>
        <v>0</v>
      </c>
      <c r="BC86" s="31" t="n">
        <f aca="false">IF(SQRT($C$9)*$B86+SQRT(1-$C$9)*AH86&lt;_xlfn.NORM.S.INV($C$6),1,0)</f>
        <v>0</v>
      </c>
      <c r="BD86" s="31" t="n">
        <f aca="false">IF(SQRT($C$9)*$B86+SQRT(1-$C$9)*AI86&lt;_xlfn.NORM.S.INV($C$6),1,0)</f>
        <v>0</v>
      </c>
      <c r="BE86" s="31" t="n">
        <f aca="false">IF(SQRT($C$9)*$B86+SQRT(1-$C$9)*AJ86&lt;_xlfn.NORM.S.INV($C$6),1,0)</f>
        <v>0</v>
      </c>
      <c r="BF86" s="31" t="n">
        <f aca="false">IF(SQRT($C$9)*$B86+SQRT(1-$C$9)*AK86&lt;_xlfn.NORM.S.INV($C$6),1,0)</f>
        <v>0</v>
      </c>
      <c r="BG86" s="21"/>
      <c r="BH86" s="21"/>
      <c r="BI86" s="31" t="n">
        <f aca="false">$B$11*(($A$1061)*$C86/$B$12*$B$7+(1-$A$1061)*$D86/$B$12*$C$7)</f>
        <v>0</v>
      </c>
      <c r="BJ86" s="31" t="n">
        <f aca="false">$B$11*(($A$1062)*$C86/$B$12*$B$7+(1-$A$1062)*$D86/$B$12*$C$7)</f>
        <v>0</v>
      </c>
      <c r="BK86" s="31" t="n">
        <f aca="false">$B$11*(($A$1063)*$C86/$B$12*$B$7+(1-$A$1063)*$D86/$B$12*$C$7)</f>
        <v>0</v>
      </c>
      <c r="BL86" s="31" t="n">
        <f aca="false">$B$11*(($A$1064)*$C86/$B$12*$B$7+(1-$A$1064)*$D86/$B$12*$C$7)</f>
        <v>0</v>
      </c>
      <c r="BM86" s="31" t="n">
        <f aca="false">$B$11*(($A$1065)*$C86/$B$12*$B$7+(1-$A$1065)*$D86/$B$12*$C$7)</f>
        <v>0</v>
      </c>
      <c r="BN86" s="31" t="n">
        <f aca="false">$B$11*(($A$1066)*$C86/$B$12*$B$7+(1-$A$1066)*$D86/$B$12*$C$7)</f>
        <v>0</v>
      </c>
      <c r="BO86" s="31" t="n">
        <f aca="false">$B$11*(($A$1067)*$C86/$B$12*$B$7+(1-$A$1067)*$D86/$B$12*$C$7)</f>
        <v>0</v>
      </c>
      <c r="BP86" s="31" t="n">
        <f aca="false">$B$11*(($A$1068)*$C86/$B$12*$B$7+(1-$A$1068)*$D86/$B$12*$C$7)</f>
        <v>0</v>
      </c>
      <c r="BQ86" s="31" t="n">
        <f aca="false">$B$11*(($A$1069)*$C86/$B$12*$B$7+(1-$A$1069)*$D86/$B$12*$C$7)</f>
        <v>0</v>
      </c>
      <c r="BR86" s="31" t="n">
        <f aca="false">$B$11*(($A$1070)*$C86/$B$12*$B$7+(1-$A$1070)*$D86/$B$12*$C$7)</f>
        <v>0</v>
      </c>
      <c r="BS86" s="31" t="n">
        <f aca="false">$B$11*(($A$1071)*$C86/$B$12*$B$7+(1-$A$1071)*$D86/$B$12*$C$7)</f>
        <v>0</v>
      </c>
      <c r="BT86" s="31" t="n">
        <f aca="false">$B$11*(($A$1072)*$C86/$B$12*$B$7+(1-$A$1072)*$D86/$B$12*$C$7)</f>
        <v>0</v>
      </c>
      <c r="BU86" s="31" t="n">
        <f aca="false">$B$11*(($A$1073)*$C86/$B$12*$B$7+(1-$A$1073)*$D86/$B$12*$C$7)</f>
        <v>0</v>
      </c>
      <c r="BV86" s="31" t="n">
        <f aca="false">$B$11*(($A$1074)*$C86/$B$12*$B$7+(1-$A$1074)*$D86/$B$12*$C$7)</f>
        <v>0</v>
      </c>
      <c r="BW86" s="31" t="n">
        <f aca="false">$B$11*(($A$1075)*$C86/$B$12*$B$7+(1-$A$1075)*$D86/$B$12*$C$7)</f>
        <v>0</v>
      </c>
      <c r="BX86" s="31" t="n">
        <f aca="false">$B$11*(($A$1076)*$C86/$B$12*$B$7+(1-$A$1076)*$D86/$B$12*$C$7)</f>
        <v>0</v>
      </c>
      <c r="BY86" s="31" t="n">
        <f aca="false">$B$11*(($A$1077)*$C86/$B$12*$B$7+(1-$A$1077)*$D86/$B$12*$C$7)</f>
        <v>0</v>
      </c>
      <c r="BZ86" s="31" t="n">
        <f aca="false">$B$11*(($A$1078)*$C86/$B$12*$B$7+(1-$A$1078)*$D86/$B$12*$C$7)</f>
        <v>0</v>
      </c>
      <c r="CA86" s="31" t="n">
        <f aca="false">$B$11*(($A$1079)*$C86/$B$12*$B$7+(1-$A$1079)*$D86/$B$12*$C$7)</f>
        <v>0</v>
      </c>
      <c r="CB86" s="31" t="n">
        <f aca="false">$B$11*(($A$1080)*$C86/$B$12*$B$7+(1-$A$1080)*$D86/$B$12*$C$7)</f>
        <v>0</v>
      </c>
      <c r="CC86" s="31" t="n">
        <f aca="false">$B$11*(($A$1081)*$C86/$B$12*$B$7+(1-$A$1081)*$D86/$B$12*$C$7)</f>
        <v>0</v>
      </c>
    </row>
    <row r="87" customFormat="false" ht="15" hidden="false" customHeight="false" outlineLevel="0" collapsed="false">
      <c r="A87" s="21" t="n">
        <v>63</v>
      </c>
      <c r="B87" s="27" t="n">
        <v>1.67902496047291</v>
      </c>
      <c r="C87" s="9" t="n">
        <f aca="false">SUM(AM87:AV87)</f>
        <v>0</v>
      </c>
      <c r="D87" s="9" t="n">
        <f aca="false">SUM(AW87:BF87)</f>
        <v>0</v>
      </c>
      <c r="E87" s="24" t="n">
        <f aca="false">(1-C87/$B$12)*$B$8-C87/$B$12*$B$7</f>
        <v>0.05</v>
      </c>
      <c r="F87" s="24" t="n">
        <f aca="false">(1-D87/$B$12)*$C$8-D87/$B$12*$C$7</f>
        <v>0.09</v>
      </c>
      <c r="G87" s="47" t="n">
        <f aca="false">$B$11*($B$10*C87/$B$12*$B$7+(1-$B$10)*D87/$B$12*$C$7)</f>
        <v>0</v>
      </c>
      <c r="H87" s="24" t="n">
        <f aca="false">$B$10*E87+(1-$B$10)*F87</f>
        <v>0.07</v>
      </c>
      <c r="I87" s="21"/>
      <c r="J87" s="21"/>
      <c r="K87" s="21"/>
      <c r="L87" s="21"/>
      <c r="M87" s="21"/>
      <c r="N87" s="21"/>
      <c r="O87" s="21"/>
      <c r="P87" s="21"/>
      <c r="Q87" s="21"/>
      <c r="R87" s="27" t="n">
        <v>-0.849436943292467</v>
      </c>
      <c r="S87" s="27" t="n">
        <v>-0.611540184810781</v>
      </c>
      <c r="T87" s="27" t="n">
        <v>-0.653682664932176</v>
      </c>
      <c r="U87" s="27" t="n">
        <v>2.03610232294889</v>
      </c>
      <c r="V87" s="27" t="n">
        <v>0.613907893406185</v>
      </c>
      <c r="W87" s="27" t="n">
        <v>1.73133181239566</v>
      </c>
      <c r="X87" s="27" t="n">
        <v>-1.25824598202349</v>
      </c>
      <c r="Y87" s="27" t="n">
        <v>-1.26794418459038</v>
      </c>
      <c r="Z87" s="27" t="n">
        <v>1.86153504850112</v>
      </c>
      <c r="AA87" s="27" t="n">
        <v>-1.68334212506063</v>
      </c>
      <c r="AB87" s="27" t="n">
        <v>0.5417082270656</v>
      </c>
      <c r="AC87" s="27" t="n">
        <v>2.05045339246581</v>
      </c>
      <c r="AD87" s="27" t="n">
        <v>0.387032568134523</v>
      </c>
      <c r="AE87" s="27" t="n">
        <v>-0.471154004389544</v>
      </c>
      <c r="AF87" s="27" t="n">
        <v>-1.57551504400148</v>
      </c>
      <c r="AG87" s="27" t="n">
        <v>-2.54934163650073</v>
      </c>
      <c r="AH87" s="27" t="n">
        <v>0.904810396250129</v>
      </c>
      <c r="AI87" s="27" t="n">
        <v>0.306124632697584</v>
      </c>
      <c r="AJ87" s="27" t="n">
        <v>-1.16043923298967</v>
      </c>
      <c r="AK87" s="27" t="n">
        <v>1.12905281915279</v>
      </c>
      <c r="AL87" s="21"/>
      <c r="AM87" s="31" t="n">
        <f aca="false">IF(SQRT($B$9)*$B87+SQRT(1-$B$9)*R87&lt;_xlfn.NORM.S.INV($B$6),1,0)</f>
        <v>0</v>
      </c>
      <c r="AN87" s="31" t="n">
        <f aca="false">IF(SQRT($B$9)*$B87+SQRT(1-$B$9)*S87&lt;_xlfn.NORM.S.INV($B$6),1,0)</f>
        <v>0</v>
      </c>
      <c r="AO87" s="31" t="n">
        <f aca="false">IF(SQRT($B$9)*$B87+SQRT(1-$B$9)*T87&lt;_xlfn.NORM.S.INV($B$6),1,0)</f>
        <v>0</v>
      </c>
      <c r="AP87" s="31" t="n">
        <f aca="false">IF(SQRT($B$9)*$B87+SQRT(1-$B$9)*U87&lt;_xlfn.NORM.S.INV($B$6),1,0)</f>
        <v>0</v>
      </c>
      <c r="AQ87" s="31" t="n">
        <f aca="false">IF(SQRT($B$9)*$B87+SQRT(1-$B$9)*V87&lt;_xlfn.NORM.S.INV($B$6),1,0)</f>
        <v>0</v>
      </c>
      <c r="AR87" s="31" t="n">
        <f aca="false">IF(SQRT($B$9)*$B87+SQRT(1-$B$9)*W87&lt;_xlfn.NORM.S.INV($B$6),1,0)</f>
        <v>0</v>
      </c>
      <c r="AS87" s="31" t="n">
        <f aca="false">IF(SQRT($B$9)*$B87+SQRT(1-$B$9)*X87&lt;_xlfn.NORM.S.INV($B$6),1,0)</f>
        <v>0</v>
      </c>
      <c r="AT87" s="31" t="n">
        <f aca="false">IF(SQRT($B$9)*$B87+SQRT(1-$B$9)*Y87&lt;_xlfn.NORM.S.INV($B$6),1,0)</f>
        <v>0</v>
      </c>
      <c r="AU87" s="31" t="n">
        <f aca="false">IF(SQRT($B$9)*$B87+SQRT(1-$B$9)*Z87&lt;_xlfn.NORM.S.INV($B$6),1,0)</f>
        <v>0</v>
      </c>
      <c r="AV87" s="31" t="n">
        <f aca="false">IF(SQRT($B$9)*$B87+SQRT(1-$B$9)*AA87&lt;_xlfn.NORM.S.INV($B$6),1,0)</f>
        <v>0</v>
      </c>
      <c r="AW87" s="31" t="n">
        <f aca="false">IF(SQRT($C$9)*$B87+SQRT(1-$C$9)*AB87&lt;_xlfn.NORM.S.INV($C$6),1,0)</f>
        <v>0</v>
      </c>
      <c r="AX87" s="31" t="n">
        <f aca="false">IF(SQRT($C$9)*$B87+SQRT(1-$C$9)*AC87&lt;_xlfn.NORM.S.INV($C$6),1,0)</f>
        <v>0</v>
      </c>
      <c r="AY87" s="31" t="n">
        <f aca="false">IF(SQRT($C$9)*$B87+SQRT(1-$C$9)*AD87&lt;_xlfn.NORM.S.INV($C$6),1,0)</f>
        <v>0</v>
      </c>
      <c r="AZ87" s="31" t="n">
        <f aca="false">IF(SQRT($C$9)*$B87+SQRT(1-$C$9)*AE87&lt;_xlfn.NORM.S.INV($C$6),1,0)</f>
        <v>0</v>
      </c>
      <c r="BA87" s="31" t="n">
        <f aca="false">IF(SQRT($C$9)*$B87+SQRT(1-$C$9)*AF87&lt;_xlfn.NORM.S.INV($C$6),1,0)</f>
        <v>0</v>
      </c>
      <c r="BB87" s="31" t="n">
        <f aca="false">IF(SQRT($C$9)*$B87+SQRT(1-$C$9)*AG87&lt;_xlfn.NORM.S.INV($C$6),1,0)</f>
        <v>0</v>
      </c>
      <c r="BC87" s="31" t="n">
        <f aca="false">IF(SQRT($C$9)*$B87+SQRT(1-$C$9)*AH87&lt;_xlfn.NORM.S.INV($C$6),1,0)</f>
        <v>0</v>
      </c>
      <c r="BD87" s="31" t="n">
        <f aca="false">IF(SQRT($C$9)*$B87+SQRT(1-$C$9)*AI87&lt;_xlfn.NORM.S.INV($C$6),1,0)</f>
        <v>0</v>
      </c>
      <c r="BE87" s="31" t="n">
        <f aca="false">IF(SQRT($C$9)*$B87+SQRT(1-$C$9)*AJ87&lt;_xlfn.NORM.S.INV($C$6),1,0)</f>
        <v>0</v>
      </c>
      <c r="BF87" s="31" t="n">
        <f aca="false">IF(SQRT($C$9)*$B87+SQRT(1-$C$9)*AK87&lt;_xlfn.NORM.S.INV($C$6),1,0)</f>
        <v>0</v>
      </c>
      <c r="BG87" s="21"/>
      <c r="BH87" s="21"/>
      <c r="BI87" s="31" t="n">
        <f aca="false">$B$11*(($A$1061)*$C87/$B$12*$B$7+(1-$A$1061)*$D87/$B$12*$C$7)</f>
        <v>0</v>
      </c>
      <c r="BJ87" s="31" t="n">
        <f aca="false">$B$11*(($A$1062)*$C87/$B$12*$B$7+(1-$A$1062)*$D87/$B$12*$C$7)</f>
        <v>0</v>
      </c>
      <c r="BK87" s="31" t="n">
        <f aca="false">$B$11*(($A$1063)*$C87/$B$12*$B$7+(1-$A$1063)*$D87/$B$12*$C$7)</f>
        <v>0</v>
      </c>
      <c r="BL87" s="31" t="n">
        <f aca="false">$B$11*(($A$1064)*$C87/$B$12*$B$7+(1-$A$1064)*$D87/$B$12*$C$7)</f>
        <v>0</v>
      </c>
      <c r="BM87" s="31" t="n">
        <f aca="false">$B$11*(($A$1065)*$C87/$B$12*$B$7+(1-$A$1065)*$D87/$B$12*$C$7)</f>
        <v>0</v>
      </c>
      <c r="BN87" s="31" t="n">
        <f aca="false">$B$11*(($A$1066)*$C87/$B$12*$B$7+(1-$A$1066)*$D87/$B$12*$C$7)</f>
        <v>0</v>
      </c>
      <c r="BO87" s="31" t="n">
        <f aca="false">$B$11*(($A$1067)*$C87/$B$12*$B$7+(1-$A$1067)*$D87/$B$12*$C$7)</f>
        <v>0</v>
      </c>
      <c r="BP87" s="31" t="n">
        <f aca="false">$B$11*(($A$1068)*$C87/$B$12*$B$7+(1-$A$1068)*$D87/$B$12*$C$7)</f>
        <v>0</v>
      </c>
      <c r="BQ87" s="31" t="n">
        <f aca="false">$B$11*(($A$1069)*$C87/$B$12*$B$7+(1-$A$1069)*$D87/$B$12*$C$7)</f>
        <v>0</v>
      </c>
      <c r="BR87" s="31" t="n">
        <f aca="false">$B$11*(($A$1070)*$C87/$B$12*$B$7+(1-$A$1070)*$D87/$B$12*$C$7)</f>
        <v>0</v>
      </c>
      <c r="BS87" s="31" t="n">
        <f aca="false">$B$11*(($A$1071)*$C87/$B$12*$B$7+(1-$A$1071)*$D87/$B$12*$C$7)</f>
        <v>0</v>
      </c>
      <c r="BT87" s="31" t="n">
        <f aca="false">$B$11*(($A$1072)*$C87/$B$12*$B$7+(1-$A$1072)*$D87/$B$12*$C$7)</f>
        <v>0</v>
      </c>
      <c r="BU87" s="31" t="n">
        <f aca="false">$B$11*(($A$1073)*$C87/$B$12*$B$7+(1-$A$1073)*$D87/$B$12*$C$7)</f>
        <v>0</v>
      </c>
      <c r="BV87" s="31" t="n">
        <f aca="false">$B$11*(($A$1074)*$C87/$B$12*$B$7+(1-$A$1074)*$D87/$B$12*$C$7)</f>
        <v>0</v>
      </c>
      <c r="BW87" s="31" t="n">
        <f aca="false">$B$11*(($A$1075)*$C87/$B$12*$B$7+(1-$A$1075)*$D87/$B$12*$C$7)</f>
        <v>0</v>
      </c>
      <c r="BX87" s="31" t="n">
        <f aca="false">$B$11*(($A$1076)*$C87/$B$12*$B$7+(1-$A$1076)*$D87/$B$12*$C$7)</f>
        <v>0</v>
      </c>
      <c r="BY87" s="31" t="n">
        <f aca="false">$B$11*(($A$1077)*$C87/$B$12*$B$7+(1-$A$1077)*$D87/$B$12*$C$7)</f>
        <v>0</v>
      </c>
      <c r="BZ87" s="31" t="n">
        <f aca="false">$B$11*(($A$1078)*$C87/$B$12*$B$7+(1-$A$1078)*$D87/$B$12*$C$7)</f>
        <v>0</v>
      </c>
      <c r="CA87" s="31" t="n">
        <f aca="false">$B$11*(($A$1079)*$C87/$B$12*$B$7+(1-$A$1079)*$D87/$B$12*$C$7)</f>
        <v>0</v>
      </c>
      <c r="CB87" s="31" t="n">
        <f aca="false">$B$11*(($A$1080)*$C87/$B$12*$B$7+(1-$A$1080)*$D87/$B$12*$C$7)</f>
        <v>0</v>
      </c>
      <c r="CC87" s="31" t="n">
        <f aca="false">$B$11*(($A$1081)*$C87/$B$12*$B$7+(1-$A$1081)*$D87/$B$12*$C$7)</f>
        <v>0</v>
      </c>
    </row>
    <row r="88" customFormat="false" ht="15" hidden="false" customHeight="false" outlineLevel="0" collapsed="false">
      <c r="A88" s="21" t="n">
        <v>64</v>
      </c>
      <c r="B88" s="27" t="n">
        <v>-1.02262176517734</v>
      </c>
      <c r="C88" s="9" t="n">
        <f aca="false">SUM(AM88:AV88)</f>
        <v>1</v>
      </c>
      <c r="D88" s="9" t="n">
        <f aca="false">SUM(AW88:BF88)</f>
        <v>0</v>
      </c>
      <c r="E88" s="24" t="n">
        <f aca="false">(1-C88/$B$12)*$B$8-C88/$B$12*$B$7</f>
        <v>0.005</v>
      </c>
      <c r="F88" s="24" t="n">
        <f aca="false">(1-D88/$B$12)*$C$8-D88/$B$12*$C$7</f>
        <v>0.09</v>
      </c>
      <c r="G88" s="47" t="n">
        <f aca="false">$B$11*($B$10*C88/$B$12*$B$7+(1-$B$10)*D88/$B$12*$C$7)</f>
        <v>200</v>
      </c>
      <c r="H88" s="24" t="n">
        <f aca="false">$B$10*E88+(1-$B$10)*F88</f>
        <v>0.0475</v>
      </c>
      <c r="I88" s="21"/>
      <c r="J88" s="21"/>
      <c r="K88" s="21"/>
      <c r="L88" s="21"/>
      <c r="M88" s="21"/>
      <c r="N88" s="21"/>
      <c r="O88" s="21"/>
      <c r="P88" s="21"/>
      <c r="Q88" s="21"/>
      <c r="R88" s="27" t="n">
        <v>1.24607958095646</v>
      </c>
      <c r="S88" s="27" t="n">
        <v>0.870176830315388</v>
      </c>
      <c r="T88" s="27" t="n">
        <v>-0.92454688794148</v>
      </c>
      <c r="U88" s="27" t="n">
        <v>0.778582928575364</v>
      </c>
      <c r="V88" s="27" t="n">
        <v>-0.428280662388389</v>
      </c>
      <c r="W88" s="27" t="n">
        <v>-0.775241999338108</v>
      </c>
      <c r="X88" s="27" t="n">
        <v>-0.551781321937601</v>
      </c>
      <c r="Y88" s="27" t="n">
        <v>-0.237773693981356</v>
      </c>
      <c r="Z88" s="27" t="n">
        <v>-2.83374513797122</v>
      </c>
      <c r="AA88" s="27" t="n">
        <v>-0.785678333652087</v>
      </c>
      <c r="AB88" s="27" t="n">
        <v>0.762156585888929</v>
      </c>
      <c r="AC88" s="27" t="n">
        <v>-1.23367976647792</v>
      </c>
      <c r="AD88" s="27" t="n">
        <v>0.893908278213032</v>
      </c>
      <c r="AE88" s="27" t="n">
        <v>0.00724516083497114</v>
      </c>
      <c r="AF88" s="27" t="n">
        <v>-1.09785570283105</v>
      </c>
      <c r="AG88" s="27" t="n">
        <v>-0.564984088594374</v>
      </c>
      <c r="AH88" s="27" t="n">
        <v>0.486352647447418</v>
      </c>
      <c r="AI88" s="27" t="n">
        <v>2.1553214454813</v>
      </c>
      <c r="AJ88" s="27" t="n">
        <v>-1.0261167172719</v>
      </c>
      <c r="AK88" s="27" t="n">
        <v>-0.391472834528178</v>
      </c>
      <c r="AL88" s="21"/>
      <c r="AM88" s="31" t="n">
        <f aca="false">IF(SQRT($B$9)*$B88+SQRT(1-$B$9)*R88&lt;_xlfn.NORM.S.INV($B$6),1,0)</f>
        <v>0</v>
      </c>
      <c r="AN88" s="31" t="n">
        <f aca="false">IF(SQRT($B$9)*$B88+SQRT(1-$B$9)*S88&lt;_xlfn.NORM.S.INV($B$6),1,0)</f>
        <v>0</v>
      </c>
      <c r="AO88" s="31" t="n">
        <f aca="false">IF(SQRT($B$9)*$B88+SQRT(1-$B$9)*T88&lt;_xlfn.NORM.S.INV($B$6),1,0)</f>
        <v>0</v>
      </c>
      <c r="AP88" s="31" t="n">
        <f aca="false">IF(SQRT($B$9)*$B88+SQRT(1-$B$9)*U88&lt;_xlfn.NORM.S.INV($B$6),1,0)</f>
        <v>0</v>
      </c>
      <c r="AQ88" s="31" t="n">
        <f aca="false">IF(SQRT($B$9)*$B88+SQRT(1-$B$9)*V88&lt;_xlfn.NORM.S.INV($B$6),1,0)</f>
        <v>0</v>
      </c>
      <c r="AR88" s="31" t="n">
        <f aca="false">IF(SQRT($B$9)*$B88+SQRT(1-$B$9)*W88&lt;_xlfn.NORM.S.INV($B$6),1,0)</f>
        <v>0</v>
      </c>
      <c r="AS88" s="31" t="n">
        <f aca="false">IF(SQRT($B$9)*$B88+SQRT(1-$B$9)*X88&lt;_xlfn.NORM.S.INV($B$6),1,0)</f>
        <v>0</v>
      </c>
      <c r="AT88" s="31" t="n">
        <f aca="false">IF(SQRT($B$9)*$B88+SQRT(1-$B$9)*Y88&lt;_xlfn.NORM.S.INV($B$6),1,0)</f>
        <v>0</v>
      </c>
      <c r="AU88" s="31" t="n">
        <f aca="false">IF(SQRT($B$9)*$B88+SQRT(1-$B$9)*Z88&lt;_xlfn.NORM.S.INV($B$6),1,0)</f>
        <v>1</v>
      </c>
      <c r="AV88" s="31" t="n">
        <f aca="false">IF(SQRT($B$9)*$B88+SQRT(1-$B$9)*AA88&lt;_xlfn.NORM.S.INV($B$6),1,0)</f>
        <v>0</v>
      </c>
      <c r="AW88" s="31" t="n">
        <f aca="false">IF(SQRT($C$9)*$B88+SQRT(1-$C$9)*AB88&lt;_xlfn.NORM.S.INV($C$6),1,0)</f>
        <v>0</v>
      </c>
      <c r="AX88" s="31" t="n">
        <f aca="false">IF(SQRT($C$9)*$B88+SQRT(1-$C$9)*AC88&lt;_xlfn.NORM.S.INV($C$6),1,0)</f>
        <v>0</v>
      </c>
      <c r="AY88" s="31" t="n">
        <f aca="false">IF(SQRT($C$9)*$B88+SQRT(1-$C$9)*AD88&lt;_xlfn.NORM.S.INV($C$6),1,0)</f>
        <v>0</v>
      </c>
      <c r="AZ88" s="31" t="n">
        <f aca="false">IF(SQRT($C$9)*$B88+SQRT(1-$C$9)*AE88&lt;_xlfn.NORM.S.INV($C$6),1,0)</f>
        <v>0</v>
      </c>
      <c r="BA88" s="31" t="n">
        <f aca="false">IF(SQRT($C$9)*$B88+SQRT(1-$C$9)*AF88&lt;_xlfn.NORM.S.INV($C$6),1,0)</f>
        <v>0</v>
      </c>
      <c r="BB88" s="31" t="n">
        <f aca="false">IF(SQRT($C$9)*$B88+SQRT(1-$C$9)*AG88&lt;_xlfn.NORM.S.INV($C$6),1,0)</f>
        <v>0</v>
      </c>
      <c r="BC88" s="31" t="n">
        <f aca="false">IF(SQRT($C$9)*$B88+SQRT(1-$C$9)*AH88&lt;_xlfn.NORM.S.INV($C$6),1,0)</f>
        <v>0</v>
      </c>
      <c r="BD88" s="31" t="n">
        <f aca="false">IF(SQRT($C$9)*$B88+SQRT(1-$C$9)*AI88&lt;_xlfn.NORM.S.INV($C$6),1,0)</f>
        <v>0</v>
      </c>
      <c r="BE88" s="31" t="n">
        <f aca="false">IF(SQRT($C$9)*$B88+SQRT(1-$C$9)*AJ88&lt;_xlfn.NORM.S.INV($C$6),1,0)</f>
        <v>0</v>
      </c>
      <c r="BF88" s="31" t="n">
        <f aca="false">IF(SQRT($C$9)*$B88+SQRT(1-$C$9)*AK88&lt;_xlfn.NORM.S.INV($C$6),1,0)</f>
        <v>0</v>
      </c>
      <c r="BG88" s="21"/>
      <c r="BH88" s="21"/>
      <c r="BI88" s="31" t="n">
        <f aca="false">$B$11*(($A$1061)*$C88/$B$12*$B$7+(1-$A$1061)*$D88/$B$12*$C$7)</f>
        <v>0</v>
      </c>
      <c r="BJ88" s="31" t="n">
        <f aca="false">$B$11*(($A$1062)*$C88/$B$12*$B$7+(1-$A$1062)*$D88/$B$12*$C$7)</f>
        <v>20</v>
      </c>
      <c r="BK88" s="31" t="n">
        <f aca="false">$B$11*(($A$1063)*$C88/$B$12*$B$7+(1-$A$1063)*$D88/$B$12*$C$7)</f>
        <v>40</v>
      </c>
      <c r="BL88" s="31" t="n">
        <f aca="false">$B$11*(($A$1064)*$C88/$B$12*$B$7+(1-$A$1064)*$D88/$B$12*$C$7)</f>
        <v>60</v>
      </c>
      <c r="BM88" s="31" t="n">
        <f aca="false">$B$11*(($A$1065)*$C88/$B$12*$B$7+(1-$A$1065)*$D88/$B$12*$C$7)</f>
        <v>80</v>
      </c>
      <c r="BN88" s="31" t="n">
        <f aca="false">$B$11*(($A$1066)*$C88/$B$12*$B$7+(1-$A$1066)*$D88/$B$12*$C$7)</f>
        <v>100</v>
      </c>
      <c r="BO88" s="31" t="n">
        <f aca="false">$B$11*(($A$1067)*$C88/$B$12*$B$7+(1-$A$1067)*$D88/$B$12*$C$7)</f>
        <v>120</v>
      </c>
      <c r="BP88" s="31" t="n">
        <f aca="false">$B$11*(($A$1068)*$C88/$B$12*$B$7+(1-$A$1068)*$D88/$B$12*$C$7)</f>
        <v>140</v>
      </c>
      <c r="BQ88" s="31" t="n">
        <f aca="false">$B$11*(($A$1069)*$C88/$B$12*$B$7+(1-$A$1069)*$D88/$B$12*$C$7)</f>
        <v>160</v>
      </c>
      <c r="BR88" s="31" t="n">
        <f aca="false">$B$11*(($A$1070)*$C88/$B$12*$B$7+(1-$A$1070)*$D88/$B$12*$C$7)</f>
        <v>180</v>
      </c>
      <c r="BS88" s="31" t="n">
        <f aca="false">$B$11*(($A$1071)*$C88/$B$12*$B$7+(1-$A$1071)*$D88/$B$12*$C$7)</f>
        <v>200</v>
      </c>
      <c r="BT88" s="31" t="n">
        <f aca="false">$B$11*(($A$1072)*$C88/$B$12*$B$7+(1-$A$1072)*$D88/$B$12*$C$7)</f>
        <v>220</v>
      </c>
      <c r="BU88" s="31" t="n">
        <f aca="false">$B$11*(($A$1073)*$C88/$B$12*$B$7+(1-$A$1073)*$D88/$B$12*$C$7)</f>
        <v>240</v>
      </c>
      <c r="BV88" s="31" t="n">
        <f aca="false">$B$11*(($A$1074)*$C88/$B$12*$B$7+(1-$A$1074)*$D88/$B$12*$C$7)</f>
        <v>260</v>
      </c>
      <c r="BW88" s="31" t="n">
        <f aca="false">$B$11*(($A$1075)*$C88/$B$12*$B$7+(1-$A$1075)*$D88/$B$12*$C$7)</f>
        <v>280</v>
      </c>
      <c r="BX88" s="31" t="n">
        <f aca="false">$B$11*(($A$1076)*$C88/$B$12*$B$7+(1-$A$1076)*$D88/$B$12*$C$7)</f>
        <v>300</v>
      </c>
      <c r="BY88" s="31" t="n">
        <f aca="false">$B$11*(($A$1077)*$C88/$B$12*$B$7+(1-$A$1077)*$D88/$B$12*$C$7)</f>
        <v>320</v>
      </c>
      <c r="BZ88" s="31" t="n">
        <f aca="false">$B$11*(($A$1078)*$C88/$B$12*$B$7+(1-$A$1078)*$D88/$B$12*$C$7)</f>
        <v>340</v>
      </c>
      <c r="CA88" s="31" t="n">
        <f aca="false">$B$11*(($A$1079)*$C88/$B$12*$B$7+(1-$A$1079)*$D88/$B$12*$C$7)</f>
        <v>360</v>
      </c>
      <c r="CB88" s="31" t="n">
        <f aca="false">$B$11*(($A$1080)*$C88/$B$12*$B$7+(1-$A$1080)*$D88/$B$12*$C$7)</f>
        <v>380</v>
      </c>
      <c r="CC88" s="31" t="n">
        <f aca="false">$B$11*(($A$1081)*$C88/$B$12*$B$7+(1-$A$1081)*$D88/$B$12*$C$7)</f>
        <v>400</v>
      </c>
    </row>
    <row r="89" customFormat="false" ht="15" hidden="false" customHeight="false" outlineLevel="0" collapsed="false">
      <c r="A89" s="21" t="n">
        <v>65</v>
      </c>
      <c r="B89" s="27" t="n">
        <v>-1.50319264984472</v>
      </c>
      <c r="C89" s="9" t="n">
        <f aca="false">SUM(AM89:AV89)</f>
        <v>0</v>
      </c>
      <c r="D89" s="9" t="n">
        <f aca="false">SUM(AW89:BF89)</f>
        <v>3</v>
      </c>
      <c r="E89" s="24" t="n">
        <f aca="false">(1-C89/$B$12)*$B$8-C89/$B$12*$B$7</f>
        <v>0.05</v>
      </c>
      <c r="F89" s="24" t="n">
        <f aca="false">(1-D89/$B$12)*$C$8-D89/$B$12*$C$7</f>
        <v>-0.117</v>
      </c>
      <c r="G89" s="47" t="n">
        <f aca="false">$B$11*($B$10*C89/$B$12*$B$7+(1-$B$10)*D89/$B$12*$C$7)</f>
        <v>900</v>
      </c>
      <c r="H89" s="24" t="n">
        <f aca="false">$B$10*E89+(1-$B$10)*F89</f>
        <v>-0.0335</v>
      </c>
      <c r="I89" s="21"/>
      <c r="J89" s="21"/>
      <c r="K89" s="21"/>
      <c r="L89" s="21"/>
      <c r="M89" s="21"/>
      <c r="N89" s="21"/>
      <c r="O89" s="21"/>
      <c r="P89" s="21"/>
      <c r="Q89" s="21"/>
      <c r="R89" s="27" t="n">
        <v>-1.03695339564916</v>
      </c>
      <c r="S89" s="27" t="n">
        <v>0.252166150122229</v>
      </c>
      <c r="T89" s="27" t="n">
        <v>1.61395300687408</v>
      </c>
      <c r="U89" s="27" t="n">
        <v>-0.201369384171737</v>
      </c>
      <c r="V89" s="27" t="n">
        <v>-1.30034573133115</v>
      </c>
      <c r="W89" s="27" t="n">
        <v>1.58780427017375</v>
      </c>
      <c r="X89" s="27" t="n">
        <v>0.953876861715062</v>
      </c>
      <c r="Y89" s="27" t="n">
        <v>-0.248785319333244</v>
      </c>
      <c r="Z89" s="27" t="n">
        <v>2.02548060801362</v>
      </c>
      <c r="AA89" s="27" t="n">
        <v>0.510224601995704</v>
      </c>
      <c r="AB89" s="27" t="n">
        <v>-0.457401222131088</v>
      </c>
      <c r="AC89" s="27" t="n">
        <v>0.7261739758973</v>
      </c>
      <c r="AD89" s="27" t="n">
        <v>0.12105866467664</v>
      </c>
      <c r="AE89" s="27" t="n">
        <v>-2.99169470228009</v>
      </c>
      <c r="AF89" s="27" t="n">
        <v>-2.03480825118393</v>
      </c>
      <c r="AG89" s="27" t="n">
        <v>0.240391216562934</v>
      </c>
      <c r="AH89" s="27" t="n">
        <v>-2.37058986321254</v>
      </c>
      <c r="AI89" s="27" t="n">
        <v>0.638712694076576</v>
      </c>
      <c r="AJ89" s="27" t="n">
        <v>-0.0306087022007206</v>
      </c>
      <c r="AK89" s="27" t="n">
        <v>-0.633798951065866</v>
      </c>
      <c r="AL89" s="21"/>
      <c r="AM89" s="31" t="n">
        <f aca="false">IF(SQRT($B$9)*$B89+SQRT(1-$B$9)*R89&lt;_xlfn.NORM.S.INV($B$6),1,0)</f>
        <v>0</v>
      </c>
      <c r="AN89" s="31" t="n">
        <f aca="false">IF(SQRT($B$9)*$B89+SQRT(1-$B$9)*S89&lt;_xlfn.NORM.S.INV($B$6),1,0)</f>
        <v>0</v>
      </c>
      <c r="AO89" s="31" t="n">
        <f aca="false">IF(SQRT($B$9)*$B89+SQRT(1-$B$9)*T89&lt;_xlfn.NORM.S.INV($B$6),1,0)</f>
        <v>0</v>
      </c>
      <c r="AP89" s="31" t="n">
        <f aca="false">IF(SQRT($B$9)*$B89+SQRT(1-$B$9)*U89&lt;_xlfn.NORM.S.INV($B$6),1,0)</f>
        <v>0</v>
      </c>
      <c r="AQ89" s="31" t="n">
        <f aca="false">IF(SQRT($B$9)*$B89+SQRT(1-$B$9)*V89&lt;_xlfn.NORM.S.INV($B$6),1,0)</f>
        <v>0</v>
      </c>
      <c r="AR89" s="31" t="n">
        <f aca="false">IF(SQRT($B$9)*$B89+SQRT(1-$B$9)*W89&lt;_xlfn.NORM.S.INV($B$6),1,0)</f>
        <v>0</v>
      </c>
      <c r="AS89" s="31" t="n">
        <f aca="false">IF(SQRT($B$9)*$B89+SQRT(1-$B$9)*X89&lt;_xlfn.NORM.S.INV($B$6),1,0)</f>
        <v>0</v>
      </c>
      <c r="AT89" s="31" t="n">
        <f aca="false">IF(SQRT($B$9)*$B89+SQRT(1-$B$9)*Y89&lt;_xlfn.NORM.S.INV($B$6),1,0)</f>
        <v>0</v>
      </c>
      <c r="AU89" s="31" t="n">
        <f aca="false">IF(SQRT($B$9)*$B89+SQRT(1-$B$9)*Z89&lt;_xlfn.NORM.S.INV($B$6),1,0)</f>
        <v>0</v>
      </c>
      <c r="AV89" s="31" t="n">
        <f aca="false">IF(SQRT($B$9)*$B89+SQRT(1-$B$9)*AA89&lt;_xlfn.NORM.S.INV($B$6),1,0)</f>
        <v>0</v>
      </c>
      <c r="AW89" s="31" t="n">
        <f aca="false">IF(SQRT($C$9)*$B89+SQRT(1-$C$9)*AB89&lt;_xlfn.NORM.S.INV($C$6),1,0)</f>
        <v>0</v>
      </c>
      <c r="AX89" s="31" t="n">
        <f aca="false">IF(SQRT($C$9)*$B89+SQRT(1-$C$9)*AC89&lt;_xlfn.NORM.S.INV($C$6),1,0)</f>
        <v>0</v>
      </c>
      <c r="AY89" s="31" t="n">
        <f aca="false">IF(SQRT($C$9)*$B89+SQRT(1-$C$9)*AD89&lt;_xlfn.NORM.S.INV($C$6),1,0)</f>
        <v>0</v>
      </c>
      <c r="AZ89" s="31" t="n">
        <f aca="false">IF(SQRT($C$9)*$B89+SQRT(1-$C$9)*AE89&lt;_xlfn.NORM.S.INV($C$6),1,0)</f>
        <v>1</v>
      </c>
      <c r="BA89" s="31" t="n">
        <f aca="false">IF(SQRT($C$9)*$B89+SQRT(1-$C$9)*AF89&lt;_xlfn.NORM.S.INV($C$6),1,0)</f>
        <v>1</v>
      </c>
      <c r="BB89" s="31" t="n">
        <f aca="false">IF(SQRT($C$9)*$B89+SQRT(1-$C$9)*AG89&lt;_xlfn.NORM.S.INV($C$6),1,0)</f>
        <v>0</v>
      </c>
      <c r="BC89" s="31" t="n">
        <f aca="false">IF(SQRT($C$9)*$B89+SQRT(1-$C$9)*AH89&lt;_xlfn.NORM.S.INV($C$6),1,0)</f>
        <v>1</v>
      </c>
      <c r="BD89" s="31" t="n">
        <f aca="false">IF(SQRT($C$9)*$B89+SQRT(1-$C$9)*AI89&lt;_xlfn.NORM.S.INV($C$6),1,0)</f>
        <v>0</v>
      </c>
      <c r="BE89" s="31" t="n">
        <f aca="false">IF(SQRT($C$9)*$B89+SQRT(1-$C$9)*AJ89&lt;_xlfn.NORM.S.INV($C$6),1,0)</f>
        <v>0</v>
      </c>
      <c r="BF89" s="31" t="n">
        <f aca="false">IF(SQRT($C$9)*$B89+SQRT(1-$C$9)*AK89&lt;_xlfn.NORM.S.INV($C$6),1,0)</f>
        <v>0</v>
      </c>
      <c r="BG89" s="21"/>
      <c r="BH89" s="21"/>
      <c r="BI89" s="31" t="n">
        <f aca="false">$B$11*(($A$1061)*$C89/$B$12*$B$7+(1-$A$1061)*$D89/$B$12*$C$7)</f>
        <v>1800</v>
      </c>
      <c r="BJ89" s="31" t="n">
        <f aca="false">$B$11*(($A$1062)*$C89/$B$12*$B$7+(1-$A$1062)*$D89/$B$12*$C$7)</f>
        <v>1710</v>
      </c>
      <c r="BK89" s="31" t="n">
        <f aca="false">$B$11*(($A$1063)*$C89/$B$12*$B$7+(1-$A$1063)*$D89/$B$12*$C$7)</f>
        <v>1620</v>
      </c>
      <c r="BL89" s="31" t="n">
        <f aca="false">$B$11*(($A$1064)*$C89/$B$12*$B$7+(1-$A$1064)*$D89/$B$12*$C$7)</f>
        <v>1530</v>
      </c>
      <c r="BM89" s="31" t="n">
        <f aca="false">$B$11*(($A$1065)*$C89/$B$12*$B$7+(1-$A$1065)*$D89/$B$12*$C$7)</f>
        <v>1440</v>
      </c>
      <c r="BN89" s="31" t="n">
        <f aca="false">$B$11*(($A$1066)*$C89/$B$12*$B$7+(1-$A$1066)*$D89/$B$12*$C$7)</f>
        <v>1350</v>
      </c>
      <c r="BO89" s="31" t="n">
        <f aca="false">$B$11*(($A$1067)*$C89/$B$12*$B$7+(1-$A$1067)*$D89/$B$12*$C$7)</f>
        <v>1260</v>
      </c>
      <c r="BP89" s="31" t="n">
        <f aca="false">$B$11*(($A$1068)*$C89/$B$12*$B$7+(1-$A$1068)*$D89/$B$12*$C$7)</f>
        <v>1170</v>
      </c>
      <c r="BQ89" s="31" t="n">
        <f aca="false">$B$11*(($A$1069)*$C89/$B$12*$B$7+(1-$A$1069)*$D89/$B$12*$C$7)</f>
        <v>1080</v>
      </c>
      <c r="BR89" s="31" t="n">
        <f aca="false">$B$11*(($A$1070)*$C89/$B$12*$B$7+(1-$A$1070)*$D89/$B$12*$C$7)</f>
        <v>990</v>
      </c>
      <c r="BS89" s="31" t="n">
        <f aca="false">$B$11*(($A$1071)*$C89/$B$12*$B$7+(1-$A$1071)*$D89/$B$12*$C$7)</f>
        <v>900</v>
      </c>
      <c r="BT89" s="31" t="n">
        <f aca="false">$B$11*(($A$1072)*$C89/$B$12*$B$7+(1-$A$1072)*$D89/$B$12*$C$7)</f>
        <v>810</v>
      </c>
      <c r="BU89" s="31" t="n">
        <f aca="false">$B$11*(($A$1073)*$C89/$B$12*$B$7+(1-$A$1073)*$D89/$B$12*$C$7)</f>
        <v>720</v>
      </c>
      <c r="BV89" s="31" t="n">
        <f aca="false">$B$11*(($A$1074)*$C89/$B$12*$B$7+(1-$A$1074)*$D89/$B$12*$C$7)</f>
        <v>630</v>
      </c>
      <c r="BW89" s="31" t="n">
        <f aca="false">$B$11*(($A$1075)*$C89/$B$12*$B$7+(1-$A$1075)*$D89/$B$12*$C$7)</f>
        <v>540</v>
      </c>
      <c r="BX89" s="31" t="n">
        <f aca="false">$B$11*(($A$1076)*$C89/$B$12*$B$7+(1-$A$1076)*$D89/$B$12*$C$7)</f>
        <v>450</v>
      </c>
      <c r="BY89" s="31" t="n">
        <f aca="false">$B$11*(($A$1077)*$C89/$B$12*$B$7+(1-$A$1077)*$D89/$B$12*$C$7)</f>
        <v>360</v>
      </c>
      <c r="BZ89" s="31" t="n">
        <f aca="false">$B$11*(($A$1078)*$C89/$B$12*$B$7+(1-$A$1078)*$D89/$B$12*$C$7)</f>
        <v>270</v>
      </c>
      <c r="CA89" s="31" t="n">
        <f aca="false">$B$11*(($A$1079)*$C89/$B$12*$B$7+(1-$A$1079)*$D89/$B$12*$C$7)</f>
        <v>180</v>
      </c>
      <c r="CB89" s="31" t="n">
        <f aca="false">$B$11*(($A$1080)*$C89/$B$12*$B$7+(1-$A$1080)*$D89/$B$12*$C$7)</f>
        <v>90.0000000000001</v>
      </c>
      <c r="CC89" s="31" t="n">
        <f aca="false">$B$11*(($A$1081)*$C89/$B$12*$B$7+(1-$A$1081)*$D89/$B$12*$C$7)</f>
        <v>0</v>
      </c>
    </row>
    <row r="90" customFormat="false" ht="15" hidden="false" customHeight="false" outlineLevel="0" collapsed="false">
      <c r="A90" s="21" t="n">
        <v>66</v>
      </c>
      <c r="B90" s="27" t="n">
        <v>1.08263847532994</v>
      </c>
      <c r="C90" s="9" t="n">
        <f aca="false">SUM(AM90:AV90)</f>
        <v>0</v>
      </c>
      <c r="D90" s="9" t="n">
        <f aca="false">SUM(AW90:BF90)</f>
        <v>0</v>
      </c>
      <c r="E90" s="24" t="n">
        <f aca="false">(1-C90/$B$12)*$B$8-C90/$B$12*$B$7</f>
        <v>0.05</v>
      </c>
      <c r="F90" s="24" t="n">
        <f aca="false">(1-D90/$B$12)*$C$8-D90/$B$12*$C$7</f>
        <v>0.09</v>
      </c>
      <c r="G90" s="47" t="n">
        <f aca="false">$B$11*($B$10*C90/$B$12*$B$7+(1-$B$10)*D90/$B$12*$C$7)</f>
        <v>0</v>
      </c>
      <c r="H90" s="24" t="n">
        <f aca="false">$B$10*E90+(1-$B$10)*F90</f>
        <v>0.07</v>
      </c>
      <c r="I90" s="21"/>
      <c r="J90" s="21"/>
      <c r="K90" s="21"/>
      <c r="L90" s="21"/>
      <c r="M90" s="21"/>
      <c r="N90" s="21"/>
      <c r="O90" s="21"/>
      <c r="P90" s="21"/>
      <c r="Q90" s="21"/>
      <c r="R90" s="27" t="n">
        <v>1.49167846722508</v>
      </c>
      <c r="S90" s="27" t="n">
        <v>-0.800885550104805</v>
      </c>
      <c r="T90" s="27" t="n">
        <v>1.4436079578106</v>
      </c>
      <c r="U90" s="27" t="n">
        <v>0.260051771546723</v>
      </c>
      <c r="V90" s="27" t="n">
        <v>0.727057334925138</v>
      </c>
      <c r="W90" s="27" t="n">
        <v>-0.694811212192406</v>
      </c>
      <c r="X90" s="27" t="n">
        <v>-0.92314066204645</v>
      </c>
      <c r="Y90" s="27" t="n">
        <v>0.474286234463177</v>
      </c>
      <c r="Z90" s="27" t="n">
        <v>1.18080635603169</v>
      </c>
      <c r="AA90" s="27" t="n">
        <v>-0.371321073870169</v>
      </c>
      <c r="AB90" s="27" t="n">
        <v>0.498992272717896</v>
      </c>
      <c r="AC90" s="27" t="n">
        <v>-0.12012400288895</v>
      </c>
      <c r="AD90" s="27" t="n">
        <v>-1.70663911165714</v>
      </c>
      <c r="AE90" s="27" t="n">
        <v>0.496366167468422</v>
      </c>
      <c r="AF90" s="27" t="n">
        <v>2.04975309435916</v>
      </c>
      <c r="AG90" s="27" t="n">
        <v>-0.961079468993357</v>
      </c>
      <c r="AH90" s="27" t="n">
        <v>-0.576699303044153</v>
      </c>
      <c r="AI90" s="27" t="n">
        <v>0.969493276136027</v>
      </c>
      <c r="AJ90" s="27" t="n">
        <v>-0.306768835389893</v>
      </c>
      <c r="AK90" s="27" t="n">
        <v>2.16269492932839</v>
      </c>
      <c r="AL90" s="21"/>
      <c r="AM90" s="31" t="n">
        <f aca="false">IF(SQRT($B$9)*$B90+SQRT(1-$B$9)*R90&lt;_xlfn.NORM.S.INV($B$6),1,0)</f>
        <v>0</v>
      </c>
      <c r="AN90" s="31" t="n">
        <f aca="false">IF(SQRT($B$9)*$B90+SQRT(1-$B$9)*S90&lt;_xlfn.NORM.S.INV($B$6),1,0)</f>
        <v>0</v>
      </c>
      <c r="AO90" s="31" t="n">
        <f aca="false">IF(SQRT($B$9)*$B90+SQRT(1-$B$9)*T90&lt;_xlfn.NORM.S.INV($B$6),1,0)</f>
        <v>0</v>
      </c>
      <c r="AP90" s="31" t="n">
        <f aca="false">IF(SQRT($B$9)*$B90+SQRT(1-$B$9)*U90&lt;_xlfn.NORM.S.INV($B$6),1,0)</f>
        <v>0</v>
      </c>
      <c r="AQ90" s="31" t="n">
        <f aca="false">IF(SQRT($B$9)*$B90+SQRT(1-$B$9)*V90&lt;_xlfn.NORM.S.INV($B$6),1,0)</f>
        <v>0</v>
      </c>
      <c r="AR90" s="31" t="n">
        <f aca="false">IF(SQRT($B$9)*$B90+SQRT(1-$B$9)*W90&lt;_xlfn.NORM.S.INV($B$6),1,0)</f>
        <v>0</v>
      </c>
      <c r="AS90" s="31" t="n">
        <f aca="false">IF(SQRT($B$9)*$B90+SQRT(1-$B$9)*X90&lt;_xlfn.NORM.S.INV($B$6),1,0)</f>
        <v>0</v>
      </c>
      <c r="AT90" s="31" t="n">
        <f aca="false">IF(SQRT($B$9)*$B90+SQRT(1-$B$9)*Y90&lt;_xlfn.NORM.S.INV($B$6),1,0)</f>
        <v>0</v>
      </c>
      <c r="AU90" s="31" t="n">
        <f aca="false">IF(SQRT($B$9)*$B90+SQRT(1-$B$9)*Z90&lt;_xlfn.NORM.S.INV($B$6),1,0)</f>
        <v>0</v>
      </c>
      <c r="AV90" s="31" t="n">
        <f aca="false">IF(SQRT($B$9)*$B90+SQRT(1-$B$9)*AA90&lt;_xlfn.NORM.S.INV($B$6),1,0)</f>
        <v>0</v>
      </c>
      <c r="AW90" s="31" t="n">
        <f aca="false">IF(SQRT($C$9)*$B90+SQRT(1-$C$9)*AB90&lt;_xlfn.NORM.S.INV($C$6),1,0)</f>
        <v>0</v>
      </c>
      <c r="AX90" s="31" t="n">
        <f aca="false">IF(SQRT($C$9)*$B90+SQRT(1-$C$9)*AC90&lt;_xlfn.NORM.S.INV($C$6),1,0)</f>
        <v>0</v>
      </c>
      <c r="AY90" s="31" t="n">
        <f aca="false">IF(SQRT($C$9)*$B90+SQRT(1-$C$9)*AD90&lt;_xlfn.NORM.S.INV($C$6),1,0)</f>
        <v>0</v>
      </c>
      <c r="AZ90" s="31" t="n">
        <f aca="false">IF(SQRT($C$9)*$B90+SQRT(1-$C$9)*AE90&lt;_xlfn.NORM.S.INV($C$6),1,0)</f>
        <v>0</v>
      </c>
      <c r="BA90" s="31" t="n">
        <f aca="false">IF(SQRT($C$9)*$B90+SQRT(1-$C$9)*AF90&lt;_xlfn.NORM.S.INV($C$6),1,0)</f>
        <v>0</v>
      </c>
      <c r="BB90" s="31" t="n">
        <f aca="false">IF(SQRT($C$9)*$B90+SQRT(1-$C$9)*AG90&lt;_xlfn.NORM.S.INV($C$6),1,0)</f>
        <v>0</v>
      </c>
      <c r="BC90" s="31" t="n">
        <f aca="false">IF(SQRT($C$9)*$B90+SQRT(1-$C$9)*AH90&lt;_xlfn.NORM.S.INV($C$6),1,0)</f>
        <v>0</v>
      </c>
      <c r="BD90" s="31" t="n">
        <f aca="false">IF(SQRT($C$9)*$B90+SQRT(1-$C$9)*AI90&lt;_xlfn.NORM.S.INV($C$6),1,0)</f>
        <v>0</v>
      </c>
      <c r="BE90" s="31" t="n">
        <f aca="false">IF(SQRT($C$9)*$B90+SQRT(1-$C$9)*AJ90&lt;_xlfn.NORM.S.INV($C$6),1,0)</f>
        <v>0</v>
      </c>
      <c r="BF90" s="31" t="n">
        <f aca="false">IF(SQRT($C$9)*$B90+SQRT(1-$C$9)*AK90&lt;_xlfn.NORM.S.INV($C$6),1,0)</f>
        <v>0</v>
      </c>
      <c r="BG90" s="21"/>
      <c r="BH90" s="21"/>
      <c r="BI90" s="31" t="n">
        <f aca="false">$B$11*(($A$1061)*$C90/$B$12*$B$7+(1-$A$1061)*$D90/$B$12*$C$7)</f>
        <v>0</v>
      </c>
      <c r="BJ90" s="31" t="n">
        <f aca="false">$B$11*(($A$1062)*$C90/$B$12*$B$7+(1-$A$1062)*$D90/$B$12*$C$7)</f>
        <v>0</v>
      </c>
      <c r="BK90" s="31" t="n">
        <f aca="false">$B$11*(($A$1063)*$C90/$B$12*$B$7+(1-$A$1063)*$D90/$B$12*$C$7)</f>
        <v>0</v>
      </c>
      <c r="BL90" s="31" t="n">
        <f aca="false">$B$11*(($A$1064)*$C90/$B$12*$B$7+(1-$A$1064)*$D90/$B$12*$C$7)</f>
        <v>0</v>
      </c>
      <c r="BM90" s="31" t="n">
        <f aca="false">$B$11*(($A$1065)*$C90/$B$12*$B$7+(1-$A$1065)*$D90/$B$12*$C$7)</f>
        <v>0</v>
      </c>
      <c r="BN90" s="31" t="n">
        <f aca="false">$B$11*(($A$1066)*$C90/$B$12*$B$7+(1-$A$1066)*$D90/$B$12*$C$7)</f>
        <v>0</v>
      </c>
      <c r="BO90" s="31" t="n">
        <f aca="false">$B$11*(($A$1067)*$C90/$B$12*$B$7+(1-$A$1067)*$D90/$B$12*$C$7)</f>
        <v>0</v>
      </c>
      <c r="BP90" s="31" t="n">
        <f aca="false">$B$11*(($A$1068)*$C90/$B$12*$B$7+(1-$A$1068)*$D90/$B$12*$C$7)</f>
        <v>0</v>
      </c>
      <c r="BQ90" s="31" t="n">
        <f aca="false">$B$11*(($A$1069)*$C90/$B$12*$B$7+(1-$A$1069)*$D90/$B$12*$C$7)</f>
        <v>0</v>
      </c>
      <c r="BR90" s="31" t="n">
        <f aca="false">$B$11*(($A$1070)*$C90/$B$12*$B$7+(1-$A$1070)*$D90/$B$12*$C$7)</f>
        <v>0</v>
      </c>
      <c r="BS90" s="31" t="n">
        <f aca="false">$B$11*(($A$1071)*$C90/$B$12*$B$7+(1-$A$1071)*$D90/$B$12*$C$7)</f>
        <v>0</v>
      </c>
      <c r="BT90" s="31" t="n">
        <f aca="false">$B$11*(($A$1072)*$C90/$B$12*$B$7+(1-$A$1072)*$D90/$B$12*$C$7)</f>
        <v>0</v>
      </c>
      <c r="BU90" s="31" t="n">
        <f aca="false">$B$11*(($A$1073)*$C90/$B$12*$B$7+(1-$A$1073)*$D90/$B$12*$C$7)</f>
        <v>0</v>
      </c>
      <c r="BV90" s="31" t="n">
        <f aca="false">$B$11*(($A$1074)*$C90/$B$12*$B$7+(1-$A$1074)*$D90/$B$12*$C$7)</f>
        <v>0</v>
      </c>
      <c r="BW90" s="31" t="n">
        <f aca="false">$B$11*(($A$1075)*$C90/$B$12*$B$7+(1-$A$1075)*$D90/$B$12*$C$7)</f>
        <v>0</v>
      </c>
      <c r="BX90" s="31" t="n">
        <f aca="false">$B$11*(($A$1076)*$C90/$B$12*$B$7+(1-$A$1076)*$D90/$B$12*$C$7)</f>
        <v>0</v>
      </c>
      <c r="BY90" s="31" t="n">
        <f aca="false">$B$11*(($A$1077)*$C90/$B$12*$B$7+(1-$A$1077)*$D90/$B$12*$C$7)</f>
        <v>0</v>
      </c>
      <c r="BZ90" s="31" t="n">
        <f aca="false">$B$11*(($A$1078)*$C90/$B$12*$B$7+(1-$A$1078)*$D90/$B$12*$C$7)</f>
        <v>0</v>
      </c>
      <c r="CA90" s="31" t="n">
        <f aca="false">$B$11*(($A$1079)*$C90/$B$12*$B$7+(1-$A$1079)*$D90/$B$12*$C$7)</f>
        <v>0</v>
      </c>
      <c r="CB90" s="31" t="n">
        <f aca="false">$B$11*(($A$1080)*$C90/$B$12*$B$7+(1-$A$1080)*$D90/$B$12*$C$7)</f>
        <v>0</v>
      </c>
      <c r="CC90" s="31" t="n">
        <f aca="false">$B$11*(($A$1081)*$C90/$B$12*$B$7+(1-$A$1081)*$D90/$B$12*$C$7)</f>
        <v>0</v>
      </c>
    </row>
    <row r="91" customFormat="false" ht="15" hidden="false" customHeight="false" outlineLevel="0" collapsed="false">
      <c r="A91" s="21" t="n">
        <v>67</v>
      </c>
      <c r="B91" s="27" t="n">
        <v>0.247375304289069</v>
      </c>
      <c r="C91" s="9" t="n">
        <f aca="false">SUM(AM91:AV91)</f>
        <v>0</v>
      </c>
      <c r="D91" s="9" t="n">
        <f aca="false">SUM(AW91:BF91)</f>
        <v>0</v>
      </c>
      <c r="E91" s="24" t="n">
        <f aca="false">(1-C91/$B$12)*$B$8-C91/$B$12*$B$7</f>
        <v>0.05</v>
      </c>
      <c r="F91" s="24" t="n">
        <f aca="false">(1-D91/$B$12)*$C$8-D91/$B$12*$C$7</f>
        <v>0.09</v>
      </c>
      <c r="G91" s="47" t="n">
        <f aca="false">$B$11*($B$10*C91/$B$12*$B$7+(1-$B$10)*D91/$B$12*$C$7)</f>
        <v>0</v>
      </c>
      <c r="H91" s="24" t="n">
        <f aca="false">$B$10*E91+(1-$B$10)*F91</f>
        <v>0.07</v>
      </c>
      <c r="I91" s="21"/>
      <c r="J91" s="21"/>
      <c r="K91" s="21"/>
      <c r="L91" s="21"/>
      <c r="M91" s="21"/>
      <c r="N91" s="21"/>
      <c r="O91" s="21"/>
      <c r="P91" s="21"/>
      <c r="Q91" s="21"/>
      <c r="R91" s="27" t="n">
        <v>-0.358345082039594</v>
      </c>
      <c r="S91" s="27" t="n">
        <v>0.0455023719061346</v>
      </c>
      <c r="T91" s="27" t="n">
        <v>1.69725717723881</v>
      </c>
      <c r="U91" s="27" t="n">
        <v>0.0581119873467623</v>
      </c>
      <c r="V91" s="27" t="n">
        <v>0.41952995462665</v>
      </c>
      <c r="W91" s="27" t="n">
        <v>1.0600104956254</v>
      </c>
      <c r="X91" s="27" t="n">
        <v>0.112647432899715</v>
      </c>
      <c r="Y91" s="27" t="n">
        <v>0.283162234282049</v>
      </c>
      <c r="Z91" s="27" t="n">
        <v>-0.827214997924235</v>
      </c>
      <c r="AA91" s="27" t="n">
        <v>-2.07372868424904</v>
      </c>
      <c r="AB91" s="27" t="n">
        <v>0.220110940522897</v>
      </c>
      <c r="AC91" s="27" t="n">
        <v>-0.396404231187143</v>
      </c>
      <c r="AD91" s="27" t="n">
        <v>0.0434817404289957</v>
      </c>
      <c r="AE91" s="27" t="n">
        <v>1.43155789534395</v>
      </c>
      <c r="AF91" s="27" t="n">
        <v>-1.91711450489937</v>
      </c>
      <c r="AG91" s="27" t="n">
        <v>0.0468543507463302</v>
      </c>
      <c r="AH91" s="27" t="n">
        <v>-0.504163064361614</v>
      </c>
      <c r="AI91" s="27" t="n">
        <v>-0.36566511565511</v>
      </c>
      <c r="AJ91" s="27" t="n">
        <v>1.6874674427855</v>
      </c>
      <c r="AK91" s="27" t="n">
        <v>0.0956708721325855</v>
      </c>
      <c r="AL91" s="21"/>
      <c r="AM91" s="31" t="n">
        <f aca="false">IF(SQRT($B$9)*$B91+SQRT(1-$B$9)*R91&lt;_xlfn.NORM.S.INV($B$6),1,0)</f>
        <v>0</v>
      </c>
      <c r="AN91" s="31" t="n">
        <f aca="false">IF(SQRT($B$9)*$B91+SQRT(1-$B$9)*S91&lt;_xlfn.NORM.S.INV($B$6),1,0)</f>
        <v>0</v>
      </c>
      <c r="AO91" s="31" t="n">
        <f aca="false">IF(SQRT($B$9)*$B91+SQRT(1-$B$9)*T91&lt;_xlfn.NORM.S.INV($B$6),1,0)</f>
        <v>0</v>
      </c>
      <c r="AP91" s="31" t="n">
        <f aca="false">IF(SQRT($B$9)*$B91+SQRT(1-$B$9)*U91&lt;_xlfn.NORM.S.INV($B$6),1,0)</f>
        <v>0</v>
      </c>
      <c r="AQ91" s="31" t="n">
        <f aca="false">IF(SQRT($B$9)*$B91+SQRT(1-$B$9)*V91&lt;_xlfn.NORM.S.INV($B$6),1,0)</f>
        <v>0</v>
      </c>
      <c r="AR91" s="31" t="n">
        <f aca="false">IF(SQRT($B$9)*$B91+SQRT(1-$B$9)*W91&lt;_xlfn.NORM.S.INV($B$6),1,0)</f>
        <v>0</v>
      </c>
      <c r="AS91" s="31" t="n">
        <f aca="false">IF(SQRT($B$9)*$B91+SQRT(1-$B$9)*X91&lt;_xlfn.NORM.S.INV($B$6),1,0)</f>
        <v>0</v>
      </c>
      <c r="AT91" s="31" t="n">
        <f aca="false">IF(SQRT($B$9)*$B91+SQRT(1-$B$9)*Y91&lt;_xlfn.NORM.S.INV($B$6),1,0)</f>
        <v>0</v>
      </c>
      <c r="AU91" s="31" t="n">
        <f aca="false">IF(SQRT($B$9)*$B91+SQRT(1-$B$9)*Z91&lt;_xlfn.NORM.S.INV($B$6),1,0)</f>
        <v>0</v>
      </c>
      <c r="AV91" s="31" t="n">
        <f aca="false">IF(SQRT($B$9)*$B91+SQRT(1-$B$9)*AA91&lt;_xlfn.NORM.S.INV($B$6),1,0)</f>
        <v>0</v>
      </c>
      <c r="AW91" s="31" t="n">
        <f aca="false">IF(SQRT($C$9)*$B91+SQRT(1-$C$9)*AB91&lt;_xlfn.NORM.S.INV($C$6),1,0)</f>
        <v>0</v>
      </c>
      <c r="AX91" s="31" t="n">
        <f aca="false">IF(SQRT($C$9)*$B91+SQRT(1-$C$9)*AC91&lt;_xlfn.NORM.S.INV($C$6),1,0)</f>
        <v>0</v>
      </c>
      <c r="AY91" s="31" t="n">
        <f aca="false">IF(SQRT($C$9)*$B91+SQRT(1-$C$9)*AD91&lt;_xlfn.NORM.S.INV($C$6),1,0)</f>
        <v>0</v>
      </c>
      <c r="AZ91" s="31" t="n">
        <f aca="false">IF(SQRT($C$9)*$B91+SQRT(1-$C$9)*AE91&lt;_xlfn.NORM.S.INV($C$6),1,0)</f>
        <v>0</v>
      </c>
      <c r="BA91" s="31" t="n">
        <f aca="false">IF(SQRT($C$9)*$B91+SQRT(1-$C$9)*AF91&lt;_xlfn.NORM.S.INV($C$6),1,0)</f>
        <v>0</v>
      </c>
      <c r="BB91" s="31" t="n">
        <f aca="false">IF(SQRT($C$9)*$B91+SQRT(1-$C$9)*AG91&lt;_xlfn.NORM.S.INV($C$6),1,0)</f>
        <v>0</v>
      </c>
      <c r="BC91" s="31" t="n">
        <f aca="false">IF(SQRT($C$9)*$B91+SQRT(1-$C$9)*AH91&lt;_xlfn.NORM.S.INV($C$6),1,0)</f>
        <v>0</v>
      </c>
      <c r="BD91" s="31" t="n">
        <f aca="false">IF(SQRT($C$9)*$B91+SQRT(1-$C$9)*AI91&lt;_xlfn.NORM.S.INV($C$6),1,0)</f>
        <v>0</v>
      </c>
      <c r="BE91" s="31" t="n">
        <f aca="false">IF(SQRT($C$9)*$B91+SQRT(1-$C$9)*AJ91&lt;_xlfn.NORM.S.INV($C$6),1,0)</f>
        <v>0</v>
      </c>
      <c r="BF91" s="31" t="n">
        <f aca="false">IF(SQRT($C$9)*$B91+SQRT(1-$C$9)*AK91&lt;_xlfn.NORM.S.INV($C$6),1,0)</f>
        <v>0</v>
      </c>
      <c r="BG91" s="21"/>
      <c r="BH91" s="21"/>
      <c r="BI91" s="31" t="n">
        <f aca="false">$B$11*(($A$1061)*$C91/$B$12*$B$7+(1-$A$1061)*$D91/$B$12*$C$7)</f>
        <v>0</v>
      </c>
      <c r="BJ91" s="31" t="n">
        <f aca="false">$B$11*(($A$1062)*$C91/$B$12*$B$7+(1-$A$1062)*$D91/$B$12*$C$7)</f>
        <v>0</v>
      </c>
      <c r="BK91" s="31" t="n">
        <f aca="false">$B$11*(($A$1063)*$C91/$B$12*$B$7+(1-$A$1063)*$D91/$B$12*$C$7)</f>
        <v>0</v>
      </c>
      <c r="BL91" s="31" t="n">
        <f aca="false">$B$11*(($A$1064)*$C91/$B$12*$B$7+(1-$A$1064)*$D91/$B$12*$C$7)</f>
        <v>0</v>
      </c>
      <c r="BM91" s="31" t="n">
        <f aca="false">$B$11*(($A$1065)*$C91/$B$12*$B$7+(1-$A$1065)*$D91/$B$12*$C$7)</f>
        <v>0</v>
      </c>
      <c r="BN91" s="31" t="n">
        <f aca="false">$B$11*(($A$1066)*$C91/$B$12*$B$7+(1-$A$1066)*$D91/$B$12*$C$7)</f>
        <v>0</v>
      </c>
      <c r="BO91" s="31" t="n">
        <f aca="false">$B$11*(($A$1067)*$C91/$B$12*$B$7+(1-$A$1067)*$D91/$B$12*$C$7)</f>
        <v>0</v>
      </c>
      <c r="BP91" s="31" t="n">
        <f aca="false">$B$11*(($A$1068)*$C91/$B$12*$B$7+(1-$A$1068)*$D91/$B$12*$C$7)</f>
        <v>0</v>
      </c>
      <c r="BQ91" s="31" t="n">
        <f aca="false">$B$11*(($A$1069)*$C91/$B$12*$B$7+(1-$A$1069)*$D91/$B$12*$C$7)</f>
        <v>0</v>
      </c>
      <c r="BR91" s="31" t="n">
        <f aca="false">$B$11*(($A$1070)*$C91/$B$12*$B$7+(1-$A$1070)*$D91/$B$12*$C$7)</f>
        <v>0</v>
      </c>
      <c r="BS91" s="31" t="n">
        <f aca="false">$B$11*(($A$1071)*$C91/$B$12*$B$7+(1-$A$1071)*$D91/$B$12*$C$7)</f>
        <v>0</v>
      </c>
      <c r="BT91" s="31" t="n">
        <f aca="false">$B$11*(($A$1072)*$C91/$B$12*$B$7+(1-$A$1072)*$D91/$B$12*$C$7)</f>
        <v>0</v>
      </c>
      <c r="BU91" s="31" t="n">
        <f aca="false">$B$11*(($A$1073)*$C91/$B$12*$B$7+(1-$A$1073)*$D91/$B$12*$C$7)</f>
        <v>0</v>
      </c>
      <c r="BV91" s="31" t="n">
        <f aca="false">$B$11*(($A$1074)*$C91/$B$12*$B$7+(1-$A$1074)*$D91/$B$12*$C$7)</f>
        <v>0</v>
      </c>
      <c r="BW91" s="31" t="n">
        <f aca="false">$B$11*(($A$1075)*$C91/$B$12*$B$7+(1-$A$1075)*$D91/$B$12*$C$7)</f>
        <v>0</v>
      </c>
      <c r="BX91" s="31" t="n">
        <f aca="false">$B$11*(($A$1076)*$C91/$B$12*$B$7+(1-$A$1076)*$D91/$B$12*$C$7)</f>
        <v>0</v>
      </c>
      <c r="BY91" s="31" t="n">
        <f aca="false">$B$11*(($A$1077)*$C91/$B$12*$B$7+(1-$A$1077)*$D91/$B$12*$C$7)</f>
        <v>0</v>
      </c>
      <c r="BZ91" s="31" t="n">
        <f aca="false">$B$11*(($A$1078)*$C91/$B$12*$B$7+(1-$A$1078)*$D91/$B$12*$C$7)</f>
        <v>0</v>
      </c>
      <c r="CA91" s="31" t="n">
        <f aca="false">$B$11*(($A$1079)*$C91/$B$12*$B$7+(1-$A$1079)*$D91/$B$12*$C$7)</f>
        <v>0</v>
      </c>
      <c r="CB91" s="31" t="n">
        <f aca="false">$B$11*(($A$1080)*$C91/$B$12*$B$7+(1-$A$1080)*$D91/$B$12*$C$7)</f>
        <v>0</v>
      </c>
      <c r="CC91" s="31" t="n">
        <f aca="false">$B$11*(($A$1081)*$C91/$B$12*$B$7+(1-$A$1081)*$D91/$B$12*$C$7)</f>
        <v>0</v>
      </c>
    </row>
    <row r="92" customFormat="false" ht="15" hidden="false" customHeight="false" outlineLevel="0" collapsed="false">
      <c r="A92" s="21" t="n">
        <v>68</v>
      </c>
      <c r="B92" s="27" t="n">
        <v>0.309953879747854</v>
      </c>
      <c r="C92" s="9" t="n">
        <f aca="false">SUM(AM92:AV92)</f>
        <v>0</v>
      </c>
      <c r="D92" s="9" t="n">
        <f aca="false">SUM(AW92:BF92)</f>
        <v>0</v>
      </c>
      <c r="E92" s="24" t="n">
        <f aca="false">(1-C92/$B$12)*$B$8-C92/$B$12*$B$7</f>
        <v>0.05</v>
      </c>
      <c r="F92" s="24" t="n">
        <f aca="false">(1-D92/$B$12)*$C$8-D92/$B$12*$C$7</f>
        <v>0.09</v>
      </c>
      <c r="G92" s="47" t="n">
        <f aca="false">$B$11*($B$10*C92/$B$12*$B$7+(1-$B$10)*D92/$B$12*$C$7)</f>
        <v>0</v>
      </c>
      <c r="H92" s="24" t="n">
        <f aca="false">$B$10*E92+(1-$B$10)*F92</f>
        <v>0.07</v>
      </c>
      <c r="I92" s="21"/>
      <c r="J92" s="21"/>
      <c r="K92" s="21"/>
      <c r="L92" s="21"/>
      <c r="M92" s="21"/>
      <c r="N92" s="21"/>
      <c r="O92" s="21"/>
      <c r="P92" s="21"/>
      <c r="Q92" s="21"/>
      <c r="R92" s="27" t="n">
        <v>-0.966132391617937</v>
      </c>
      <c r="S92" s="27" t="n">
        <v>-0.523380531779508</v>
      </c>
      <c r="T92" s="27" t="n">
        <v>0.523856312922657</v>
      </c>
      <c r="U92" s="27" t="n">
        <v>-0.254042082096899</v>
      </c>
      <c r="V92" s="27" t="n">
        <v>1.83985008546208</v>
      </c>
      <c r="W92" s="27" t="n">
        <v>0.90026467034894</v>
      </c>
      <c r="X92" s="27" t="n">
        <v>-0.574103557873332</v>
      </c>
      <c r="Y92" s="27" t="n">
        <v>-0.450769878767503</v>
      </c>
      <c r="Z92" s="27" t="n">
        <v>-0.411437887274483</v>
      </c>
      <c r="AA92" s="27" t="n">
        <v>0.00927077590386948</v>
      </c>
      <c r="AB92" s="27" t="n">
        <v>-0.836856905909929</v>
      </c>
      <c r="AC92" s="27" t="n">
        <v>-0.722226737893484</v>
      </c>
      <c r="AD92" s="27" t="n">
        <v>0.763775489417859</v>
      </c>
      <c r="AE92" s="27" t="n">
        <v>0.270142445682679</v>
      </c>
      <c r="AF92" s="27" t="n">
        <v>-0.794468037955028</v>
      </c>
      <c r="AG92" s="27" t="n">
        <v>-1.52247441077481</v>
      </c>
      <c r="AH92" s="27" t="n">
        <v>0.709897680327344</v>
      </c>
      <c r="AI92" s="27" t="n">
        <v>-0.362190929115988</v>
      </c>
      <c r="AJ92" s="27" t="n">
        <v>0.764027224362912</v>
      </c>
      <c r="AK92" s="27" t="n">
        <v>-0.40261516213098</v>
      </c>
      <c r="AL92" s="21"/>
      <c r="AM92" s="31" t="n">
        <f aca="false">IF(SQRT($B$9)*$B92+SQRT(1-$B$9)*R92&lt;_xlfn.NORM.S.INV($B$6),1,0)</f>
        <v>0</v>
      </c>
      <c r="AN92" s="31" t="n">
        <f aca="false">IF(SQRT($B$9)*$B92+SQRT(1-$B$9)*S92&lt;_xlfn.NORM.S.INV($B$6),1,0)</f>
        <v>0</v>
      </c>
      <c r="AO92" s="31" t="n">
        <f aca="false">IF(SQRT($B$9)*$B92+SQRT(1-$B$9)*T92&lt;_xlfn.NORM.S.INV($B$6),1,0)</f>
        <v>0</v>
      </c>
      <c r="AP92" s="31" t="n">
        <f aca="false">IF(SQRT($B$9)*$B92+SQRT(1-$B$9)*U92&lt;_xlfn.NORM.S.INV($B$6),1,0)</f>
        <v>0</v>
      </c>
      <c r="AQ92" s="31" t="n">
        <f aca="false">IF(SQRT($B$9)*$B92+SQRT(1-$B$9)*V92&lt;_xlfn.NORM.S.INV($B$6),1,0)</f>
        <v>0</v>
      </c>
      <c r="AR92" s="31" t="n">
        <f aca="false">IF(SQRT($B$9)*$B92+SQRT(1-$B$9)*W92&lt;_xlfn.NORM.S.INV($B$6),1,0)</f>
        <v>0</v>
      </c>
      <c r="AS92" s="31" t="n">
        <f aca="false">IF(SQRT($B$9)*$B92+SQRT(1-$B$9)*X92&lt;_xlfn.NORM.S.INV($B$6),1,0)</f>
        <v>0</v>
      </c>
      <c r="AT92" s="31" t="n">
        <f aca="false">IF(SQRT($B$9)*$B92+SQRT(1-$B$9)*Y92&lt;_xlfn.NORM.S.INV($B$6),1,0)</f>
        <v>0</v>
      </c>
      <c r="AU92" s="31" t="n">
        <f aca="false">IF(SQRT($B$9)*$B92+SQRT(1-$B$9)*Z92&lt;_xlfn.NORM.S.INV($B$6),1,0)</f>
        <v>0</v>
      </c>
      <c r="AV92" s="31" t="n">
        <f aca="false">IF(SQRT($B$9)*$B92+SQRT(1-$B$9)*AA92&lt;_xlfn.NORM.S.INV($B$6),1,0)</f>
        <v>0</v>
      </c>
      <c r="AW92" s="31" t="n">
        <f aca="false">IF(SQRT($C$9)*$B92+SQRT(1-$C$9)*AB92&lt;_xlfn.NORM.S.INV($C$6),1,0)</f>
        <v>0</v>
      </c>
      <c r="AX92" s="31" t="n">
        <f aca="false">IF(SQRT($C$9)*$B92+SQRT(1-$C$9)*AC92&lt;_xlfn.NORM.S.INV($C$6),1,0)</f>
        <v>0</v>
      </c>
      <c r="AY92" s="31" t="n">
        <f aca="false">IF(SQRT($C$9)*$B92+SQRT(1-$C$9)*AD92&lt;_xlfn.NORM.S.INV($C$6),1,0)</f>
        <v>0</v>
      </c>
      <c r="AZ92" s="31" t="n">
        <f aca="false">IF(SQRT($C$9)*$B92+SQRT(1-$C$9)*AE92&lt;_xlfn.NORM.S.INV($C$6),1,0)</f>
        <v>0</v>
      </c>
      <c r="BA92" s="31" t="n">
        <f aca="false">IF(SQRT($C$9)*$B92+SQRT(1-$C$9)*AF92&lt;_xlfn.NORM.S.INV($C$6),1,0)</f>
        <v>0</v>
      </c>
      <c r="BB92" s="31" t="n">
        <f aca="false">IF(SQRT($C$9)*$B92+SQRT(1-$C$9)*AG92&lt;_xlfn.NORM.S.INV($C$6),1,0)</f>
        <v>0</v>
      </c>
      <c r="BC92" s="31" t="n">
        <f aca="false">IF(SQRT($C$9)*$B92+SQRT(1-$C$9)*AH92&lt;_xlfn.NORM.S.INV($C$6),1,0)</f>
        <v>0</v>
      </c>
      <c r="BD92" s="31" t="n">
        <f aca="false">IF(SQRT($C$9)*$B92+SQRT(1-$C$9)*AI92&lt;_xlfn.NORM.S.INV($C$6),1,0)</f>
        <v>0</v>
      </c>
      <c r="BE92" s="31" t="n">
        <f aca="false">IF(SQRT($C$9)*$B92+SQRT(1-$C$9)*AJ92&lt;_xlfn.NORM.S.INV($C$6),1,0)</f>
        <v>0</v>
      </c>
      <c r="BF92" s="31" t="n">
        <f aca="false">IF(SQRT($C$9)*$B92+SQRT(1-$C$9)*AK92&lt;_xlfn.NORM.S.INV($C$6),1,0)</f>
        <v>0</v>
      </c>
      <c r="BG92" s="21"/>
      <c r="BH92" s="21"/>
      <c r="BI92" s="31" t="n">
        <f aca="false">$B$11*(($A$1061)*$C92/$B$12*$B$7+(1-$A$1061)*$D92/$B$12*$C$7)</f>
        <v>0</v>
      </c>
      <c r="BJ92" s="31" t="n">
        <f aca="false">$B$11*(($A$1062)*$C92/$B$12*$B$7+(1-$A$1062)*$D92/$B$12*$C$7)</f>
        <v>0</v>
      </c>
      <c r="BK92" s="31" t="n">
        <f aca="false">$B$11*(($A$1063)*$C92/$B$12*$B$7+(1-$A$1063)*$D92/$B$12*$C$7)</f>
        <v>0</v>
      </c>
      <c r="BL92" s="31" t="n">
        <f aca="false">$B$11*(($A$1064)*$C92/$B$12*$B$7+(1-$A$1064)*$D92/$B$12*$C$7)</f>
        <v>0</v>
      </c>
      <c r="BM92" s="31" t="n">
        <f aca="false">$B$11*(($A$1065)*$C92/$B$12*$B$7+(1-$A$1065)*$D92/$B$12*$C$7)</f>
        <v>0</v>
      </c>
      <c r="BN92" s="31" t="n">
        <f aca="false">$B$11*(($A$1066)*$C92/$B$12*$B$7+(1-$A$1066)*$D92/$B$12*$C$7)</f>
        <v>0</v>
      </c>
      <c r="BO92" s="31" t="n">
        <f aca="false">$B$11*(($A$1067)*$C92/$B$12*$B$7+(1-$A$1067)*$D92/$B$12*$C$7)</f>
        <v>0</v>
      </c>
      <c r="BP92" s="31" t="n">
        <f aca="false">$B$11*(($A$1068)*$C92/$B$12*$B$7+(1-$A$1068)*$D92/$B$12*$C$7)</f>
        <v>0</v>
      </c>
      <c r="BQ92" s="31" t="n">
        <f aca="false">$B$11*(($A$1069)*$C92/$B$12*$B$7+(1-$A$1069)*$D92/$B$12*$C$7)</f>
        <v>0</v>
      </c>
      <c r="BR92" s="31" t="n">
        <f aca="false">$B$11*(($A$1070)*$C92/$B$12*$B$7+(1-$A$1070)*$D92/$B$12*$C$7)</f>
        <v>0</v>
      </c>
      <c r="BS92" s="31" t="n">
        <f aca="false">$B$11*(($A$1071)*$C92/$B$12*$B$7+(1-$A$1071)*$D92/$B$12*$C$7)</f>
        <v>0</v>
      </c>
      <c r="BT92" s="31" t="n">
        <f aca="false">$B$11*(($A$1072)*$C92/$B$12*$B$7+(1-$A$1072)*$D92/$B$12*$C$7)</f>
        <v>0</v>
      </c>
      <c r="BU92" s="31" t="n">
        <f aca="false">$B$11*(($A$1073)*$C92/$B$12*$B$7+(1-$A$1073)*$D92/$B$12*$C$7)</f>
        <v>0</v>
      </c>
      <c r="BV92" s="31" t="n">
        <f aca="false">$B$11*(($A$1074)*$C92/$B$12*$B$7+(1-$A$1074)*$D92/$B$12*$C$7)</f>
        <v>0</v>
      </c>
      <c r="BW92" s="31" t="n">
        <f aca="false">$B$11*(($A$1075)*$C92/$B$12*$B$7+(1-$A$1075)*$D92/$B$12*$C$7)</f>
        <v>0</v>
      </c>
      <c r="BX92" s="31" t="n">
        <f aca="false">$B$11*(($A$1076)*$C92/$B$12*$B$7+(1-$A$1076)*$D92/$B$12*$C$7)</f>
        <v>0</v>
      </c>
      <c r="BY92" s="31" t="n">
        <f aca="false">$B$11*(($A$1077)*$C92/$B$12*$B$7+(1-$A$1077)*$D92/$B$12*$C$7)</f>
        <v>0</v>
      </c>
      <c r="BZ92" s="31" t="n">
        <f aca="false">$B$11*(($A$1078)*$C92/$B$12*$B$7+(1-$A$1078)*$D92/$B$12*$C$7)</f>
        <v>0</v>
      </c>
      <c r="CA92" s="31" t="n">
        <f aca="false">$B$11*(($A$1079)*$C92/$B$12*$B$7+(1-$A$1079)*$D92/$B$12*$C$7)</f>
        <v>0</v>
      </c>
      <c r="CB92" s="31" t="n">
        <f aca="false">$B$11*(($A$1080)*$C92/$B$12*$B$7+(1-$A$1080)*$D92/$B$12*$C$7)</f>
        <v>0</v>
      </c>
      <c r="CC92" s="31" t="n">
        <f aca="false">$B$11*(($A$1081)*$C92/$B$12*$B$7+(1-$A$1081)*$D92/$B$12*$C$7)</f>
        <v>0</v>
      </c>
    </row>
    <row r="93" customFormat="false" ht="15" hidden="false" customHeight="false" outlineLevel="0" collapsed="false">
      <c r="A93" s="21" t="n">
        <v>69</v>
      </c>
      <c r="B93" s="27" t="n">
        <v>-0.510440559648651</v>
      </c>
      <c r="C93" s="9" t="n">
        <f aca="false">SUM(AM93:AV93)</f>
        <v>0</v>
      </c>
      <c r="D93" s="9" t="n">
        <f aca="false">SUM(AW93:BF93)</f>
        <v>1</v>
      </c>
      <c r="E93" s="24" t="n">
        <f aca="false">(1-C93/$B$12)*$B$8-C93/$B$12*$B$7</f>
        <v>0.05</v>
      </c>
      <c r="F93" s="24" t="n">
        <f aca="false">(1-D93/$B$12)*$C$8-D93/$B$12*$C$7</f>
        <v>0.021</v>
      </c>
      <c r="G93" s="47" t="n">
        <f aca="false">$B$11*($B$10*C93/$B$12*$B$7+(1-$B$10)*D93/$B$12*$C$7)</f>
        <v>300</v>
      </c>
      <c r="H93" s="24" t="n">
        <f aca="false">$B$10*E93+(1-$B$10)*F93</f>
        <v>0.0355</v>
      </c>
      <c r="I93" s="21"/>
      <c r="J93" s="21"/>
      <c r="K93" s="21"/>
      <c r="L93" s="21"/>
      <c r="M93" s="21"/>
      <c r="N93" s="21"/>
      <c r="O93" s="21"/>
      <c r="P93" s="21"/>
      <c r="Q93" s="21"/>
      <c r="R93" s="27" t="n">
        <v>-0.795988203660335</v>
      </c>
      <c r="S93" s="27" t="n">
        <v>0.721828208460484</v>
      </c>
      <c r="T93" s="27" t="n">
        <v>0.90471284655965</v>
      </c>
      <c r="U93" s="27" t="n">
        <v>-0.395311520784496</v>
      </c>
      <c r="V93" s="27" t="n">
        <v>1.12321117778524</v>
      </c>
      <c r="W93" s="27" t="n">
        <v>0.789529017830794</v>
      </c>
      <c r="X93" s="27" t="n">
        <v>1.66714987134114</v>
      </c>
      <c r="Y93" s="27" t="n">
        <v>-0.530535550557817</v>
      </c>
      <c r="Z93" s="27" t="n">
        <v>-0.491504928821431</v>
      </c>
      <c r="AA93" s="27" t="n">
        <v>0.593967646664316</v>
      </c>
      <c r="AB93" s="27" t="n">
        <v>-0.359477576926031</v>
      </c>
      <c r="AC93" s="27" t="n">
        <v>0.523176158783938</v>
      </c>
      <c r="AD93" s="27" t="n">
        <v>-1.11684811466589</v>
      </c>
      <c r="AE93" s="27" t="n">
        <v>-1.11039539727339</v>
      </c>
      <c r="AF93" s="27" t="n">
        <v>-1.66190621052706</v>
      </c>
      <c r="AG93" s="27" t="n">
        <v>0.707648875962768</v>
      </c>
      <c r="AH93" s="27" t="n">
        <v>-0.0343379373835824</v>
      </c>
      <c r="AI93" s="27" t="n">
        <v>0.399061607852095</v>
      </c>
      <c r="AJ93" s="27" t="n">
        <v>-1.11811820202776</v>
      </c>
      <c r="AK93" s="27" t="n">
        <v>0.857389348228083</v>
      </c>
      <c r="AL93" s="21"/>
      <c r="AM93" s="31" t="n">
        <f aca="false">IF(SQRT($B$9)*$B93+SQRT(1-$B$9)*R93&lt;_xlfn.NORM.S.INV($B$6),1,0)</f>
        <v>0</v>
      </c>
      <c r="AN93" s="31" t="n">
        <f aca="false">IF(SQRT($B$9)*$B93+SQRT(1-$B$9)*S93&lt;_xlfn.NORM.S.INV($B$6),1,0)</f>
        <v>0</v>
      </c>
      <c r="AO93" s="31" t="n">
        <f aca="false">IF(SQRT($B$9)*$B93+SQRT(1-$B$9)*T93&lt;_xlfn.NORM.S.INV($B$6),1,0)</f>
        <v>0</v>
      </c>
      <c r="AP93" s="31" t="n">
        <f aca="false">IF(SQRT($B$9)*$B93+SQRT(1-$B$9)*U93&lt;_xlfn.NORM.S.INV($B$6),1,0)</f>
        <v>0</v>
      </c>
      <c r="AQ93" s="31" t="n">
        <f aca="false">IF(SQRT($B$9)*$B93+SQRT(1-$B$9)*V93&lt;_xlfn.NORM.S.INV($B$6),1,0)</f>
        <v>0</v>
      </c>
      <c r="AR93" s="31" t="n">
        <f aca="false">IF(SQRT($B$9)*$B93+SQRT(1-$B$9)*W93&lt;_xlfn.NORM.S.INV($B$6),1,0)</f>
        <v>0</v>
      </c>
      <c r="AS93" s="31" t="n">
        <f aca="false">IF(SQRT($B$9)*$B93+SQRT(1-$B$9)*X93&lt;_xlfn.NORM.S.INV($B$6),1,0)</f>
        <v>0</v>
      </c>
      <c r="AT93" s="31" t="n">
        <f aca="false">IF(SQRT($B$9)*$B93+SQRT(1-$B$9)*Y93&lt;_xlfn.NORM.S.INV($B$6),1,0)</f>
        <v>0</v>
      </c>
      <c r="AU93" s="31" t="n">
        <f aca="false">IF(SQRT($B$9)*$B93+SQRT(1-$B$9)*Z93&lt;_xlfn.NORM.S.INV($B$6),1,0)</f>
        <v>0</v>
      </c>
      <c r="AV93" s="31" t="n">
        <f aca="false">IF(SQRT($B$9)*$B93+SQRT(1-$B$9)*AA93&lt;_xlfn.NORM.S.INV($B$6),1,0)</f>
        <v>0</v>
      </c>
      <c r="AW93" s="31" t="n">
        <f aca="false">IF(SQRT($C$9)*$B93+SQRT(1-$C$9)*AB93&lt;_xlfn.NORM.S.INV($C$6),1,0)</f>
        <v>0</v>
      </c>
      <c r="AX93" s="31" t="n">
        <f aca="false">IF(SQRT($C$9)*$B93+SQRT(1-$C$9)*AC93&lt;_xlfn.NORM.S.INV($C$6),1,0)</f>
        <v>0</v>
      </c>
      <c r="AY93" s="31" t="n">
        <f aca="false">IF(SQRT($C$9)*$B93+SQRT(1-$C$9)*AD93&lt;_xlfn.NORM.S.INV($C$6),1,0)</f>
        <v>0</v>
      </c>
      <c r="AZ93" s="31" t="n">
        <f aca="false">IF(SQRT($C$9)*$B93+SQRT(1-$C$9)*AE93&lt;_xlfn.NORM.S.INV($C$6),1,0)</f>
        <v>0</v>
      </c>
      <c r="BA93" s="31" t="n">
        <f aca="false">IF(SQRT($C$9)*$B93+SQRT(1-$C$9)*AF93&lt;_xlfn.NORM.S.INV($C$6),1,0)</f>
        <v>1</v>
      </c>
      <c r="BB93" s="31" t="n">
        <f aca="false">IF(SQRT($C$9)*$B93+SQRT(1-$C$9)*AG93&lt;_xlfn.NORM.S.INV($C$6),1,0)</f>
        <v>0</v>
      </c>
      <c r="BC93" s="31" t="n">
        <f aca="false">IF(SQRT($C$9)*$B93+SQRT(1-$C$9)*AH93&lt;_xlfn.NORM.S.INV($C$6),1,0)</f>
        <v>0</v>
      </c>
      <c r="BD93" s="31" t="n">
        <f aca="false">IF(SQRT($C$9)*$B93+SQRT(1-$C$9)*AI93&lt;_xlfn.NORM.S.INV($C$6),1,0)</f>
        <v>0</v>
      </c>
      <c r="BE93" s="31" t="n">
        <f aca="false">IF(SQRT($C$9)*$B93+SQRT(1-$C$9)*AJ93&lt;_xlfn.NORM.S.INV($C$6),1,0)</f>
        <v>0</v>
      </c>
      <c r="BF93" s="31" t="n">
        <f aca="false">IF(SQRT($C$9)*$B93+SQRT(1-$C$9)*AK93&lt;_xlfn.NORM.S.INV($C$6),1,0)</f>
        <v>0</v>
      </c>
      <c r="BG93" s="21"/>
      <c r="BH93" s="21"/>
      <c r="BI93" s="31" t="n">
        <f aca="false">$B$11*(($A$1061)*$C93/$B$12*$B$7+(1-$A$1061)*$D93/$B$12*$C$7)</f>
        <v>600</v>
      </c>
      <c r="BJ93" s="31" t="n">
        <f aca="false">$B$11*(($A$1062)*$C93/$B$12*$B$7+(1-$A$1062)*$D93/$B$12*$C$7)</f>
        <v>570</v>
      </c>
      <c r="BK93" s="31" t="n">
        <f aca="false">$B$11*(($A$1063)*$C93/$B$12*$B$7+(1-$A$1063)*$D93/$B$12*$C$7)</f>
        <v>540</v>
      </c>
      <c r="BL93" s="31" t="n">
        <f aca="false">$B$11*(($A$1064)*$C93/$B$12*$B$7+(1-$A$1064)*$D93/$B$12*$C$7)</f>
        <v>510</v>
      </c>
      <c r="BM93" s="31" t="n">
        <f aca="false">$B$11*(($A$1065)*$C93/$B$12*$B$7+(1-$A$1065)*$D93/$B$12*$C$7)</f>
        <v>480</v>
      </c>
      <c r="BN93" s="31" t="n">
        <f aca="false">$B$11*(($A$1066)*$C93/$B$12*$B$7+(1-$A$1066)*$D93/$B$12*$C$7)</f>
        <v>450</v>
      </c>
      <c r="BO93" s="31" t="n">
        <f aca="false">$B$11*(($A$1067)*$C93/$B$12*$B$7+(1-$A$1067)*$D93/$B$12*$C$7)</f>
        <v>420</v>
      </c>
      <c r="BP93" s="31" t="n">
        <f aca="false">$B$11*(($A$1068)*$C93/$B$12*$B$7+(1-$A$1068)*$D93/$B$12*$C$7)</f>
        <v>390</v>
      </c>
      <c r="BQ93" s="31" t="n">
        <f aca="false">$B$11*(($A$1069)*$C93/$B$12*$B$7+(1-$A$1069)*$D93/$B$12*$C$7)</f>
        <v>360</v>
      </c>
      <c r="BR93" s="31" t="n">
        <f aca="false">$B$11*(($A$1070)*$C93/$B$12*$B$7+(1-$A$1070)*$D93/$B$12*$C$7)</f>
        <v>330</v>
      </c>
      <c r="BS93" s="31" t="n">
        <f aca="false">$B$11*(($A$1071)*$C93/$B$12*$B$7+(1-$A$1071)*$D93/$B$12*$C$7)</f>
        <v>300</v>
      </c>
      <c r="BT93" s="31" t="n">
        <f aca="false">$B$11*(($A$1072)*$C93/$B$12*$B$7+(1-$A$1072)*$D93/$B$12*$C$7)</f>
        <v>270</v>
      </c>
      <c r="BU93" s="31" t="n">
        <f aca="false">$B$11*(($A$1073)*$C93/$B$12*$B$7+(1-$A$1073)*$D93/$B$12*$C$7)</f>
        <v>240</v>
      </c>
      <c r="BV93" s="31" t="n">
        <f aca="false">$B$11*(($A$1074)*$C93/$B$12*$B$7+(1-$A$1074)*$D93/$B$12*$C$7)</f>
        <v>210</v>
      </c>
      <c r="BW93" s="31" t="n">
        <f aca="false">$B$11*(($A$1075)*$C93/$B$12*$B$7+(1-$A$1075)*$D93/$B$12*$C$7)</f>
        <v>180</v>
      </c>
      <c r="BX93" s="31" t="n">
        <f aca="false">$B$11*(($A$1076)*$C93/$B$12*$B$7+(1-$A$1076)*$D93/$B$12*$C$7)</f>
        <v>150</v>
      </c>
      <c r="BY93" s="31" t="n">
        <f aca="false">$B$11*(($A$1077)*$C93/$B$12*$B$7+(1-$A$1077)*$D93/$B$12*$C$7)</f>
        <v>120</v>
      </c>
      <c r="BZ93" s="31" t="n">
        <f aca="false">$B$11*(($A$1078)*$C93/$B$12*$B$7+(1-$A$1078)*$D93/$B$12*$C$7)</f>
        <v>90</v>
      </c>
      <c r="CA93" s="31" t="n">
        <f aca="false">$B$11*(($A$1079)*$C93/$B$12*$B$7+(1-$A$1079)*$D93/$B$12*$C$7)</f>
        <v>60</v>
      </c>
      <c r="CB93" s="31" t="n">
        <f aca="false">$B$11*(($A$1080)*$C93/$B$12*$B$7+(1-$A$1080)*$D93/$B$12*$C$7)</f>
        <v>30</v>
      </c>
      <c r="CC93" s="31" t="n">
        <f aca="false">$B$11*(($A$1081)*$C93/$B$12*$B$7+(1-$A$1081)*$D93/$B$12*$C$7)</f>
        <v>0</v>
      </c>
    </row>
    <row r="94" customFormat="false" ht="15" hidden="false" customHeight="false" outlineLevel="0" collapsed="false">
      <c r="A94" s="21" t="n">
        <v>70</v>
      </c>
      <c r="B94" s="27" t="n">
        <v>-0.23838100868385</v>
      </c>
      <c r="C94" s="9" t="n">
        <f aca="false">SUM(AM94:AV94)</f>
        <v>0</v>
      </c>
      <c r="D94" s="9" t="n">
        <f aca="false">SUM(AW94:BF94)</f>
        <v>2</v>
      </c>
      <c r="E94" s="24" t="n">
        <f aca="false">(1-C94/$B$12)*$B$8-C94/$B$12*$B$7</f>
        <v>0.05</v>
      </c>
      <c r="F94" s="24" t="n">
        <f aca="false">(1-D94/$B$12)*$C$8-D94/$B$12*$C$7</f>
        <v>-0.048</v>
      </c>
      <c r="G94" s="47" t="n">
        <f aca="false">$B$11*($B$10*C94/$B$12*$B$7+(1-$B$10)*D94/$B$12*$C$7)</f>
        <v>600</v>
      </c>
      <c r="H94" s="24" t="n">
        <f aca="false">$B$10*E94+(1-$B$10)*F94</f>
        <v>0.001</v>
      </c>
      <c r="I94" s="21"/>
      <c r="J94" s="21"/>
      <c r="K94" s="21"/>
      <c r="L94" s="21"/>
      <c r="M94" s="21"/>
      <c r="N94" s="21"/>
      <c r="O94" s="21"/>
      <c r="P94" s="21"/>
      <c r="Q94" s="21"/>
      <c r="R94" s="27" t="n">
        <v>0.486899536700574</v>
      </c>
      <c r="S94" s="27" t="n">
        <v>1.33847381816994</v>
      </c>
      <c r="T94" s="27" t="n">
        <v>-0.532475650753623</v>
      </c>
      <c r="U94" s="27" t="n">
        <v>0.370646749820239</v>
      </c>
      <c r="V94" s="27" t="n">
        <v>-0.0500336288888731</v>
      </c>
      <c r="W94" s="27" t="n">
        <v>0.203745609135116</v>
      </c>
      <c r="X94" s="27" t="n">
        <v>0.895571268370202</v>
      </c>
      <c r="Y94" s="27" t="n">
        <v>0.215538454326732</v>
      </c>
      <c r="Z94" s="27" t="n">
        <v>-0.344142187839724</v>
      </c>
      <c r="AA94" s="27" t="n">
        <v>1.26213037237097</v>
      </c>
      <c r="AB94" s="27" t="n">
        <v>1.49585596501912</v>
      </c>
      <c r="AC94" s="27" t="n">
        <v>-0.745015769089157</v>
      </c>
      <c r="AD94" s="27" t="n">
        <v>-0.0675073655101523</v>
      </c>
      <c r="AE94" s="27" t="n">
        <v>-2.19442243609538</v>
      </c>
      <c r="AF94" s="27" t="n">
        <v>-0.49428031673314</v>
      </c>
      <c r="AG94" s="27" t="n">
        <v>0.936441844783033</v>
      </c>
      <c r="AH94" s="27" t="n">
        <v>0.47357514972804</v>
      </c>
      <c r="AI94" s="27" t="n">
        <v>-0.294807979475525</v>
      </c>
      <c r="AJ94" s="27" t="n">
        <v>0.1651941356409</v>
      </c>
      <c r="AK94" s="27" t="n">
        <v>-2.09856245169162</v>
      </c>
      <c r="AL94" s="21"/>
      <c r="AM94" s="31" t="n">
        <f aca="false">IF(SQRT($B$9)*$B94+SQRT(1-$B$9)*R94&lt;_xlfn.NORM.S.INV($B$6),1,0)</f>
        <v>0</v>
      </c>
      <c r="AN94" s="31" t="n">
        <f aca="false">IF(SQRT($B$9)*$B94+SQRT(1-$B$9)*S94&lt;_xlfn.NORM.S.INV($B$6),1,0)</f>
        <v>0</v>
      </c>
      <c r="AO94" s="31" t="n">
        <f aca="false">IF(SQRT($B$9)*$B94+SQRT(1-$B$9)*T94&lt;_xlfn.NORM.S.INV($B$6),1,0)</f>
        <v>0</v>
      </c>
      <c r="AP94" s="31" t="n">
        <f aca="false">IF(SQRT($B$9)*$B94+SQRT(1-$B$9)*U94&lt;_xlfn.NORM.S.INV($B$6),1,0)</f>
        <v>0</v>
      </c>
      <c r="AQ94" s="31" t="n">
        <f aca="false">IF(SQRT($B$9)*$B94+SQRT(1-$B$9)*V94&lt;_xlfn.NORM.S.INV($B$6),1,0)</f>
        <v>0</v>
      </c>
      <c r="AR94" s="31" t="n">
        <f aca="false">IF(SQRT($B$9)*$B94+SQRT(1-$B$9)*W94&lt;_xlfn.NORM.S.INV($B$6),1,0)</f>
        <v>0</v>
      </c>
      <c r="AS94" s="31" t="n">
        <f aca="false">IF(SQRT($B$9)*$B94+SQRT(1-$B$9)*X94&lt;_xlfn.NORM.S.INV($B$6),1,0)</f>
        <v>0</v>
      </c>
      <c r="AT94" s="31" t="n">
        <f aca="false">IF(SQRT($B$9)*$B94+SQRT(1-$B$9)*Y94&lt;_xlfn.NORM.S.INV($B$6),1,0)</f>
        <v>0</v>
      </c>
      <c r="AU94" s="31" t="n">
        <f aca="false">IF(SQRT($B$9)*$B94+SQRT(1-$B$9)*Z94&lt;_xlfn.NORM.S.INV($B$6),1,0)</f>
        <v>0</v>
      </c>
      <c r="AV94" s="31" t="n">
        <f aca="false">IF(SQRT($B$9)*$B94+SQRT(1-$B$9)*AA94&lt;_xlfn.NORM.S.INV($B$6),1,0)</f>
        <v>0</v>
      </c>
      <c r="AW94" s="31" t="n">
        <f aca="false">IF(SQRT($C$9)*$B94+SQRT(1-$C$9)*AB94&lt;_xlfn.NORM.S.INV($C$6),1,0)</f>
        <v>0</v>
      </c>
      <c r="AX94" s="31" t="n">
        <f aca="false">IF(SQRT($C$9)*$B94+SQRT(1-$C$9)*AC94&lt;_xlfn.NORM.S.INV($C$6),1,0)</f>
        <v>0</v>
      </c>
      <c r="AY94" s="31" t="n">
        <f aca="false">IF(SQRT($C$9)*$B94+SQRT(1-$C$9)*AD94&lt;_xlfn.NORM.S.INV($C$6),1,0)</f>
        <v>0</v>
      </c>
      <c r="AZ94" s="31" t="n">
        <f aca="false">IF(SQRT($C$9)*$B94+SQRT(1-$C$9)*AE94&lt;_xlfn.NORM.S.INV($C$6),1,0)</f>
        <v>1</v>
      </c>
      <c r="BA94" s="31" t="n">
        <f aca="false">IF(SQRT($C$9)*$B94+SQRT(1-$C$9)*AF94&lt;_xlfn.NORM.S.INV($C$6),1,0)</f>
        <v>0</v>
      </c>
      <c r="BB94" s="31" t="n">
        <f aca="false">IF(SQRT($C$9)*$B94+SQRT(1-$C$9)*AG94&lt;_xlfn.NORM.S.INV($C$6),1,0)</f>
        <v>0</v>
      </c>
      <c r="BC94" s="31" t="n">
        <f aca="false">IF(SQRT($C$9)*$B94+SQRT(1-$C$9)*AH94&lt;_xlfn.NORM.S.INV($C$6),1,0)</f>
        <v>0</v>
      </c>
      <c r="BD94" s="31" t="n">
        <f aca="false">IF(SQRT($C$9)*$B94+SQRT(1-$C$9)*AI94&lt;_xlfn.NORM.S.INV($C$6),1,0)</f>
        <v>0</v>
      </c>
      <c r="BE94" s="31" t="n">
        <f aca="false">IF(SQRT($C$9)*$B94+SQRT(1-$C$9)*AJ94&lt;_xlfn.NORM.S.INV($C$6),1,0)</f>
        <v>0</v>
      </c>
      <c r="BF94" s="31" t="n">
        <f aca="false">IF(SQRT($C$9)*$B94+SQRT(1-$C$9)*AK94&lt;_xlfn.NORM.S.INV($C$6),1,0)</f>
        <v>1</v>
      </c>
      <c r="BG94" s="21"/>
      <c r="BH94" s="21"/>
      <c r="BI94" s="31" t="n">
        <f aca="false">$B$11*(($A$1061)*$C94/$B$12*$B$7+(1-$A$1061)*$D94/$B$12*$C$7)</f>
        <v>1200</v>
      </c>
      <c r="BJ94" s="31" t="n">
        <f aca="false">$B$11*(($A$1062)*$C94/$B$12*$B$7+(1-$A$1062)*$D94/$B$12*$C$7)</f>
        <v>1140</v>
      </c>
      <c r="BK94" s="31" t="n">
        <f aca="false">$B$11*(($A$1063)*$C94/$B$12*$B$7+(1-$A$1063)*$D94/$B$12*$C$7)</f>
        <v>1080</v>
      </c>
      <c r="BL94" s="31" t="n">
        <f aca="false">$B$11*(($A$1064)*$C94/$B$12*$B$7+(1-$A$1064)*$D94/$B$12*$C$7)</f>
        <v>1020</v>
      </c>
      <c r="BM94" s="31" t="n">
        <f aca="false">$B$11*(($A$1065)*$C94/$B$12*$B$7+(1-$A$1065)*$D94/$B$12*$C$7)</f>
        <v>960</v>
      </c>
      <c r="BN94" s="31" t="n">
        <f aca="false">$B$11*(($A$1066)*$C94/$B$12*$B$7+(1-$A$1066)*$D94/$B$12*$C$7)</f>
        <v>900</v>
      </c>
      <c r="BO94" s="31" t="n">
        <f aca="false">$B$11*(($A$1067)*$C94/$B$12*$B$7+(1-$A$1067)*$D94/$B$12*$C$7)</f>
        <v>840</v>
      </c>
      <c r="BP94" s="31" t="n">
        <f aca="false">$B$11*(($A$1068)*$C94/$B$12*$B$7+(1-$A$1068)*$D94/$B$12*$C$7)</f>
        <v>780</v>
      </c>
      <c r="BQ94" s="31" t="n">
        <f aca="false">$B$11*(($A$1069)*$C94/$B$12*$B$7+(1-$A$1069)*$D94/$B$12*$C$7)</f>
        <v>720</v>
      </c>
      <c r="BR94" s="31" t="n">
        <f aca="false">$B$11*(($A$1070)*$C94/$B$12*$B$7+(1-$A$1070)*$D94/$B$12*$C$7)</f>
        <v>660</v>
      </c>
      <c r="BS94" s="31" t="n">
        <f aca="false">$B$11*(($A$1071)*$C94/$B$12*$B$7+(1-$A$1071)*$D94/$B$12*$C$7)</f>
        <v>600</v>
      </c>
      <c r="BT94" s="31" t="n">
        <f aca="false">$B$11*(($A$1072)*$C94/$B$12*$B$7+(1-$A$1072)*$D94/$B$12*$C$7)</f>
        <v>540</v>
      </c>
      <c r="BU94" s="31" t="n">
        <f aca="false">$B$11*(($A$1073)*$C94/$B$12*$B$7+(1-$A$1073)*$D94/$B$12*$C$7)</f>
        <v>480</v>
      </c>
      <c r="BV94" s="31" t="n">
        <f aca="false">$B$11*(($A$1074)*$C94/$B$12*$B$7+(1-$A$1074)*$D94/$B$12*$C$7)</f>
        <v>420</v>
      </c>
      <c r="BW94" s="31" t="n">
        <f aca="false">$B$11*(($A$1075)*$C94/$B$12*$B$7+(1-$A$1075)*$D94/$B$12*$C$7)</f>
        <v>360</v>
      </c>
      <c r="BX94" s="31" t="n">
        <f aca="false">$B$11*(($A$1076)*$C94/$B$12*$B$7+(1-$A$1076)*$D94/$B$12*$C$7)</f>
        <v>300</v>
      </c>
      <c r="BY94" s="31" t="n">
        <f aca="false">$B$11*(($A$1077)*$C94/$B$12*$B$7+(1-$A$1077)*$D94/$B$12*$C$7)</f>
        <v>240</v>
      </c>
      <c r="BZ94" s="31" t="n">
        <f aca="false">$B$11*(($A$1078)*$C94/$B$12*$B$7+(1-$A$1078)*$D94/$B$12*$C$7)</f>
        <v>180</v>
      </c>
      <c r="CA94" s="31" t="n">
        <f aca="false">$B$11*(($A$1079)*$C94/$B$12*$B$7+(1-$A$1079)*$D94/$B$12*$C$7)</f>
        <v>120</v>
      </c>
      <c r="CB94" s="31" t="n">
        <f aca="false">$B$11*(($A$1080)*$C94/$B$12*$B$7+(1-$A$1080)*$D94/$B$12*$C$7)</f>
        <v>60.0000000000001</v>
      </c>
      <c r="CC94" s="31" t="n">
        <f aca="false">$B$11*(($A$1081)*$C94/$B$12*$B$7+(1-$A$1081)*$D94/$B$12*$C$7)</f>
        <v>0</v>
      </c>
    </row>
    <row r="95" customFormat="false" ht="15" hidden="false" customHeight="false" outlineLevel="0" collapsed="false">
      <c r="A95" s="21" t="n">
        <v>71</v>
      </c>
      <c r="B95" s="27" t="n">
        <v>-0.621295357875617</v>
      </c>
      <c r="C95" s="9" t="n">
        <f aca="false">SUM(AM95:AV95)</f>
        <v>0</v>
      </c>
      <c r="D95" s="9" t="n">
        <f aca="false">SUM(AW95:BF95)</f>
        <v>1</v>
      </c>
      <c r="E95" s="24" t="n">
        <f aca="false">(1-C95/$B$12)*$B$8-C95/$B$12*$B$7</f>
        <v>0.05</v>
      </c>
      <c r="F95" s="24" t="n">
        <f aca="false">(1-D95/$B$12)*$C$8-D95/$B$12*$C$7</f>
        <v>0.021</v>
      </c>
      <c r="G95" s="47" t="n">
        <f aca="false">$B$11*($B$10*C95/$B$12*$B$7+(1-$B$10)*D95/$B$12*$C$7)</f>
        <v>300</v>
      </c>
      <c r="H95" s="24" t="n">
        <f aca="false">$B$10*E95+(1-$B$10)*F95</f>
        <v>0.0355</v>
      </c>
      <c r="I95" s="21"/>
      <c r="J95" s="21"/>
      <c r="K95" s="21"/>
      <c r="L95" s="21"/>
      <c r="M95" s="21"/>
      <c r="N95" s="21"/>
      <c r="O95" s="21"/>
      <c r="P95" s="21"/>
      <c r="Q95" s="21"/>
      <c r="R95" s="27" t="n">
        <v>-1.12965302379645</v>
      </c>
      <c r="S95" s="27" t="n">
        <v>1.53194004562993</v>
      </c>
      <c r="T95" s="27" t="n">
        <v>0.918807494824713</v>
      </c>
      <c r="U95" s="27" t="n">
        <v>-1.79333896501981</v>
      </c>
      <c r="V95" s="27" t="n">
        <v>-0.446140108493729</v>
      </c>
      <c r="W95" s="27" t="n">
        <v>0.188689521859922</v>
      </c>
      <c r="X95" s="27" t="n">
        <v>0.49969213786463</v>
      </c>
      <c r="Y95" s="27" t="n">
        <v>1.36938928500981</v>
      </c>
      <c r="Z95" s="27" t="n">
        <v>0.570959674166628</v>
      </c>
      <c r="AA95" s="27" t="n">
        <v>-1.00750531289272</v>
      </c>
      <c r="AB95" s="27" t="n">
        <v>1.94395671515194</v>
      </c>
      <c r="AC95" s="27" t="n">
        <v>-1.62074783030602</v>
      </c>
      <c r="AD95" s="27" t="n">
        <v>-0.346714693379817</v>
      </c>
      <c r="AE95" s="27" t="n">
        <v>-0.549258821336063</v>
      </c>
      <c r="AF95" s="27" t="n">
        <v>1.86087124758967</v>
      </c>
      <c r="AG95" s="27" t="n">
        <v>0.290676566482516</v>
      </c>
      <c r="AH95" s="27" t="n">
        <v>0.985410547980729</v>
      </c>
      <c r="AI95" s="27" t="n">
        <v>0.446380605294531</v>
      </c>
      <c r="AJ95" s="27" t="n">
        <v>0.0198305066707925</v>
      </c>
      <c r="AK95" s="27" t="n">
        <v>0.196256894983733</v>
      </c>
      <c r="AL95" s="21"/>
      <c r="AM95" s="31" t="n">
        <f aca="false">IF(SQRT($B$9)*$B95+SQRT(1-$B$9)*R95&lt;_xlfn.NORM.S.INV($B$6),1,0)</f>
        <v>0</v>
      </c>
      <c r="AN95" s="31" t="n">
        <f aca="false">IF(SQRT($B$9)*$B95+SQRT(1-$B$9)*S95&lt;_xlfn.NORM.S.INV($B$6),1,0)</f>
        <v>0</v>
      </c>
      <c r="AO95" s="31" t="n">
        <f aca="false">IF(SQRT($B$9)*$B95+SQRT(1-$B$9)*T95&lt;_xlfn.NORM.S.INV($B$6),1,0)</f>
        <v>0</v>
      </c>
      <c r="AP95" s="31" t="n">
        <f aca="false">IF(SQRT($B$9)*$B95+SQRT(1-$B$9)*U95&lt;_xlfn.NORM.S.INV($B$6),1,0)</f>
        <v>0</v>
      </c>
      <c r="AQ95" s="31" t="n">
        <f aca="false">IF(SQRT($B$9)*$B95+SQRT(1-$B$9)*V95&lt;_xlfn.NORM.S.INV($B$6),1,0)</f>
        <v>0</v>
      </c>
      <c r="AR95" s="31" t="n">
        <f aca="false">IF(SQRT($B$9)*$B95+SQRT(1-$B$9)*W95&lt;_xlfn.NORM.S.INV($B$6),1,0)</f>
        <v>0</v>
      </c>
      <c r="AS95" s="31" t="n">
        <f aca="false">IF(SQRT($B$9)*$B95+SQRT(1-$B$9)*X95&lt;_xlfn.NORM.S.INV($B$6),1,0)</f>
        <v>0</v>
      </c>
      <c r="AT95" s="31" t="n">
        <f aca="false">IF(SQRT($B$9)*$B95+SQRT(1-$B$9)*Y95&lt;_xlfn.NORM.S.INV($B$6),1,0)</f>
        <v>0</v>
      </c>
      <c r="AU95" s="31" t="n">
        <f aca="false">IF(SQRT($B$9)*$B95+SQRT(1-$B$9)*Z95&lt;_xlfn.NORM.S.INV($B$6),1,0)</f>
        <v>0</v>
      </c>
      <c r="AV95" s="31" t="n">
        <f aca="false">IF(SQRT($B$9)*$B95+SQRT(1-$B$9)*AA95&lt;_xlfn.NORM.S.INV($B$6),1,0)</f>
        <v>0</v>
      </c>
      <c r="AW95" s="31" t="n">
        <f aca="false">IF(SQRT($C$9)*$B95+SQRT(1-$C$9)*AB95&lt;_xlfn.NORM.S.INV($C$6),1,0)</f>
        <v>0</v>
      </c>
      <c r="AX95" s="31" t="n">
        <f aca="false">IF(SQRT($C$9)*$B95+SQRT(1-$C$9)*AC95&lt;_xlfn.NORM.S.INV($C$6),1,0)</f>
        <v>1</v>
      </c>
      <c r="AY95" s="31" t="n">
        <f aca="false">IF(SQRT($C$9)*$B95+SQRT(1-$C$9)*AD95&lt;_xlfn.NORM.S.INV($C$6),1,0)</f>
        <v>0</v>
      </c>
      <c r="AZ95" s="31" t="n">
        <f aca="false">IF(SQRT($C$9)*$B95+SQRT(1-$C$9)*AE95&lt;_xlfn.NORM.S.INV($C$6),1,0)</f>
        <v>0</v>
      </c>
      <c r="BA95" s="31" t="n">
        <f aca="false">IF(SQRT($C$9)*$B95+SQRT(1-$C$9)*AF95&lt;_xlfn.NORM.S.INV($C$6),1,0)</f>
        <v>0</v>
      </c>
      <c r="BB95" s="31" t="n">
        <f aca="false">IF(SQRT($C$9)*$B95+SQRT(1-$C$9)*AG95&lt;_xlfn.NORM.S.INV($C$6),1,0)</f>
        <v>0</v>
      </c>
      <c r="BC95" s="31" t="n">
        <f aca="false">IF(SQRT($C$9)*$B95+SQRT(1-$C$9)*AH95&lt;_xlfn.NORM.S.INV($C$6),1,0)</f>
        <v>0</v>
      </c>
      <c r="BD95" s="31" t="n">
        <f aca="false">IF(SQRT($C$9)*$B95+SQRT(1-$C$9)*AI95&lt;_xlfn.NORM.S.INV($C$6),1,0)</f>
        <v>0</v>
      </c>
      <c r="BE95" s="31" t="n">
        <f aca="false">IF(SQRT($C$9)*$B95+SQRT(1-$C$9)*AJ95&lt;_xlfn.NORM.S.INV($C$6),1,0)</f>
        <v>0</v>
      </c>
      <c r="BF95" s="31" t="n">
        <f aca="false">IF(SQRT($C$9)*$B95+SQRT(1-$C$9)*AK95&lt;_xlfn.NORM.S.INV($C$6),1,0)</f>
        <v>0</v>
      </c>
      <c r="BG95" s="21"/>
      <c r="BH95" s="21"/>
      <c r="BI95" s="31" t="n">
        <f aca="false">$B$11*(($A$1061)*$C95/$B$12*$B$7+(1-$A$1061)*$D95/$B$12*$C$7)</f>
        <v>600</v>
      </c>
      <c r="BJ95" s="31" t="n">
        <f aca="false">$B$11*(($A$1062)*$C95/$B$12*$B$7+(1-$A$1062)*$D95/$B$12*$C$7)</f>
        <v>570</v>
      </c>
      <c r="BK95" s="31" t="n">
        <f aca="false">$B$11*(($A$1063)*$C95/$B$12*$B$7+(1-$A$1063)*$D95/$B$12*$C$7)</f>
        <v>540</v>
      </c>
      <c r="BL95" s="31" t="n">
        <f aca="false">$B$11*(($A$1064)*$C95/$B$12*$B$7+(1-$A$1064)*$D95/$B$12*$C$7)</f>
        <v>510</v>
      </c>
      <c r="BM95" s="31" t="n">
        <f aca="false">$B$11*(($A$1065)*$C95/$B$12*$B$7+(1-$A$1065)*$D95/$B$12*$C$7)</f>
        <v>480</v>
      </c>
      <c r="BN95" s="31" t="n">
        <f aca="false">$B$11*(($A$1066)*$C95/$B$12*$B$7+(1-$A$1066)*$D95/$B$12*$C$7)</f>
        <v>450</v>
      </c>
      <c r="BO95" s="31" t="n">
        <f aca="false">$B$11*(($A$1067)*$C95/$B$12*$B$7+(1-$A$1067)*$D95/$B$12*$C$7)</f>
        <v>420</v>
      </c>
      <c r="BP95" s="31" t="n">
        <f aca="false">$B$11*(($A$1068)*$C95/$B$12*$B$7+(1-$A$1068)*$D95/$B$12*$C$7)</f>
        <v>390</v>
      </c>
      <c r="BQ95" s="31" t="n">
        <f aca="false">$B$11*(($A$1069)*$C95/$B$12*$B$7+(1-$A$1069)*$D95/$B$12*$C$7)</f>
        <v>360</v>
      </c>
      <c r="BR95" s="31" t="n">
        <f aca="false">$B$11*(($A$1070)*$C95/$B$12*$B$7+(1-$A$1070)*$D95/$B$12*$C$7)</f>
        <v>330</v>
      </c>
      <c r="BS95" s="31" t="n">
        <f aca="false">$B$11*(($A$1071)*$C95/$B$12*$B$7+(1-$A$1071)*$D95/$B$12*$C$7)</f>
        <v>300</v>
      </c>
      <c r="BT95" s="31" t="n">
        <f aca="false">$B$11*(($A$1072)*$C95/$B$12*$B$7+(1-$A$1072)*$D95/$B$12*$C$7)</f>
        <v>270</v>
      </c>
      <c r="BU95" s="31" t="n">
        <f aca="false">$B$11*(($A$1073)*$C95/$B$12*$B$7+(1-$A$1073)*$D95/$B$12*$C$7)</f>
        <v>240</v>
      </c>
      <c r="BV95" s="31" t="n">
        <f aca="false">$B$11*(($A$1074)*$C95/$B$12*$B$7+(1-$A$1074)*$D95/$B$12*$C$7)</f>
        <v>210</v>
      </c>
      <c r="BW95" s="31" t="n">
        <f aca="false">$B$11*(($A$1075)*$C95/$B$12*$B$7+(1-$A$1075)*$D95/$B$12*$C$7)</f>
        <v>180</v>
      </c>
      <c r="BX95" s="31" t="n">
        <f aca="false">$B$11*(($A$1076)*$C95/$B$12*$B$7+(1-$A$1076)*$D95/$B$12*$C$7)</f>
        <v>150</v>
      </c>
      <c r="BY95" s="31" t="n">
        <f aca="false">$B$11*(($A$1077)*$C95/$B$12*$B$7+(1-$A$1077)*$D95/$B$12*$C$7)</f>
        <v>120</v>
      </c>
      <c r="BZ95" s="31" t="n">
        <f aca="false">$B$11*(($A$1078)*$C95/$B$12*$B$7+(1-$A$1078)*$D95/$B$12*$C$7)</f>
        <v>90</v>
      </c>
      <c r="CA95" s="31" t="n">
        <f aca="false">$B$11*(($A$1079)*$C95/$B$12*$B$7+(1-$A$1079)*$D95/$B$12*$C$7)</f>
        <v>60</v>
      </c>
      <c r="CB95" s="31" t="n">
        <f aca="false">$B$11*(($A$1080)*$C95/$B$12*$B$7+(1-$A$1080)*$D95/$B$12*$C$7)</f>
        <v>30</v>
      </c>
      <c r="CC95" s="31" t="n">
        <f aca="false">$B$11*(($A$1081)*$C95/$B$12*$B$7+(1-$A$1081)*$D95/$B$12*$C$7)</f>
        <v>0</v>
      </c>
    </row>
    <row r="96" customFormat="false" ht="15" hidden="false" customHeight="false" outlineLevel="0" collapsed="false">
      <c r="A96" s="21" t="n">
        <v>72</v>
      </c>
      <c r="B96" s="27" t="n">
        <v>1.40480433965922</v>
      </c>
      <c r="C96" s="9" t="n">
        <f aca="false">SUM(AM96:AV96)</f>
        <v>0</v>
      </c>
      <c r="D96" s="9" t="n">
        <f aca="false">SUM(AW96:BF96)</f>
        <v>0</v>
      </c>
      <c r="E96" s="24" t="n">
        <f aca="false">(1-C96/$B$12)*$B$8-C96/$B$12*$B$7</f>
        <v>0.05</v>
      </c>
      <c r="F96" s="24" t="n">
        <f aca="false">(1-D96/$B$12)*$C$8-D96/$B$12*$C$7</f>
        <v>0.09</v>
      </c>
      <c r="G96" s="47" t="n">
        <f aca="false">$B$11*($B$10*C96/$B$12*$B$7+(1-$B$10)*D96/$B$12*$C$7)</f>
        <v>0</v>
      </c>
      <c r="H96" s="24" t="n">
        <f aca="false">$B$10*E96+(1-$B$10)*F96</f>
        <v>0.07</v>
      </c>
      <c r="I96" s="21"/>
      <c r="J96" s="21"/>
      <c r="K96" s="21"/>
      <c r="L96" s="21"/>
      <c r="M96" s="21"/>
      <c r="N96" s="21"/>
      <c r="O96" s="21"/>
      <c r="P96" s="21"/>
      <c r="Q96" s="21"/>
      <c r="R96" s="27" t="n">
        <v>0.0634789264778025</v>
      </c>
      <c r="S96" s="27" t="n">
        <v>-1.29971362704617</v>
      </c>
      <c r="T96" s="27" t="n">
        <v>-1.36955154447016</v>
      </c>
      <c r="U96" s="27" t="n">
        <v>-0.113326814347638</v>
      </c>
      <c r="V96" s="27" t="n">
        <v>0.14811599245044</v>
      </c>
      <c r="W96" s="27" t="n">
        <v>-0.673852805461232</v>
      </c>
      <c r="X96" s="27" t="n">
        <v>-0.526552098585701</v>
      </c>
      <c r="Y96" s="27" t="n">
        <v>-0.857454074160212</v>
      </c>
      <c r="Z96" s="27" t="n">
        <v>1.36645469456186</v>
      </c>
      <c r="AA96" s="27" t="n">
        <v>-0.16808557574074</v>
      </c>
      <c r="AB96" s="27" t="n">
        <v>1.32511457598898</v>
      </c>
      <c r="AC96" s="27" t="n">
        <v>-1.13772599358272</v>
      </c>
      <c r="AD96" s="27" t="n">
        <v>-1.32759911813283</v>
      </c>
      <c r="AE96" s="27" t="n">
        <v>-1.04270142013801</v>
      </c>
      <c r="AF96" s="27" t="n">
        <v>0.0426952865879993</v>
      </c>
      <c r="AG96" s="27" t="n">
        <v>1.6933853038063</v>
      </c>
      <c r="AH96" s="27" t="n">
        <v>-0.682793828612941</v>
      </c>
      <c r="AI96" s="27" t="n">
        <v>0.505242762277303</v>
      </c>
      <c r="AJ96" s="27" t="n">
        <v>-0.22697449992537</v>
      </c>
      <c r="AK96" s="27" t="n">
        <v>-0.595943005464072</v>
      </c>
      <c r="AL96" s="21"/>
      <c r="AM96" s="31" t="n">
        <f aca="false">IF(SQRT($B$9)*$B96+SQRT(1-$B$9)*R96&lt;_xlfn.NORM.S.INV($B$6),1,0)</f>
        <v>0</v>
      </c>
      <c r="AN96" s="31" t="n">
        <f aca="false">IF(SQRT($B$9)*$B96+SQRT(1-$B$9)*S96&lt;_xlfn.NORM.S.INV($B$6),1,0)</f>
        <v>0</v>
      </c>
      <c r="AO96" s="31" t="n">
        <f aca="false">IF(SQRT($B$9)*$B96+SQRT(1-$B$9)*T96&lt;_xlfn.NORM.S.INV($B$6),1,0)</f>
        <v>0</v>
      </c>
      <c r="AP96" s="31" t="n">
        <f aca="false">IF(SQRT($B$9)*$B96+SQRT(1-$B$9)*U96&lt;_xlfn.NORM.S.INV($B$6),1,0)</f>
        <v>0</v>
      </c>
      <c r="AQ96" s="31" t="n">
        <f aca="false">IF(SQRT($B$9)*$B96+SQRT(1-$B$9)*V96&lt;_xlfn.NORM.S.INV($B$6),1,0)</f>
        <v>0</v>
      </c>
      <c r="AR96" s="31" t="n">
        <f aca="false">IF(SQRT($B$9)*$B96+SQRT(1-$B$9)*W96&lt;_xlfn.NORM.S.INV($B$6),1,0)</f>
        <v>0</v>
      </c>
      <c r="AS96" s="31" t="n">
        <f aca="false">IF(SQRT($B$9)*$B96+SQRT(1-$B$9)*X96&lt;_xlfn.NORM.S.INV($B$6),1,0)</f>
        <v>0</v>
      </c>
      <c r="AT96" s="31" t="n">
        <f aca="false">IF(SQRT($B$9)*$B96+SQRT(1-$B$9)*Y96&lt;_xlfn.NORM.S.INV($B$6),1,0)</f>
        <v>0</v>
      </c>
      <c r="AU96" s="31" t="n">
        <f aca="false">IF(SQRT($B$9)*$B96+SQRT(1-$B$9)*Z96&lt;_xlfn.NORM.S.INV($B$6),1,0)</f>
        <v>0</v>
      </c>
      <c r="AV96" s="31" t="n">
        <f aca="false">IF(SQRT($B$9)*$B96+SQRT(1-$B$9)*AA96&lt;_xlfn.NORM.S.INV($B$6),1,0)</f>
        <v>0</v>
      </c>
      <c r="AW96" s="31" t="n">
        <f aca="false">IF(SQRT($C$9)*$B96+SQRT(1-$C$9)*AB96&lt;_xlfn.NORM.S.INV($C$6),1,0)</f>
        <v>0</v>
      </c>
      <c r="AX96" s="31" t="n">
        <f aca="false">IF(SQRT($C$9)*$B96+SQRT(1-$C$9)*AC96&lt;_xlfn.NORM.S.INV($C$6),1,0)</f>
        <v>0</v>
      </c>
      <c r="AY96" s="31" t="n">
        <f aca="false">IF(SQRT($C$9)*$B96+SQRT(1-$C$9)*AD96&lt;_xlfn.NORM.S.INV($C$6),1,0)</f>
        <v>0</v>
      </c>
      <c r="AZ96" s="31" t="n">
        <f aca="false">IF(SQRT($C$9)*$B96+SQRT(1-$C$9)*AE96&lt;_xlfn.NORM.S.INV($C$6),1,0)</f>
        <v>0</v>
      </c>
      <c r="BA96" s="31" t="n">
        <f aca="false">IF(SQRT($C$9)*$B96+SQRT(1-$C$9)*AF96&lt;_xlfn.NORM.S.INV($C$6),1,0)</f>
        <v>0</v>
      </c>
      <c r="BB96" s="31" t="n">
        <f aca="false">IF(SQRT($C$9)*$B96+SQRT(1-$C$9)*AG96&lt;_xlfn.NORM.S.INV($C$6),1,0)</f>
        <v>0</v>
      </c>
      <c r="BC96" s="31" t="n">
        <f aca="false">IF(SQRT($C$9)*$B96+SQRT(1-$C$9)*AH96&lt;_xlfn.NORM.S.INV($C$6),1,0)</f>
        <v>0</v>
      </c>
      <c r="BD96" s="31" t="n">
        <f aca="false">IF(SQRT($C$9)*$B96+SQRT(1-$C$9)*AI96&lt;_xlfn.NORM.S.INV($C$6),1,0)</f>
        <v>0</v>
      </c>
      <c r="BE96" s="31" t="n">
        <f aca="false">IF(SQRT($C$9)*$B96+SQRT(1-$C$9)*AJ96&lt;_xlfn.NORM.S.INV($C$6),1,0)</f>
        <v>0</v>
      </c>
      <c r="BF96" s="31" t="n">
        <f aca="false">IF(SQRT($C$9)*$B96+SQRT(1-$C$9)*AK96&lt;_xlfn.NORM.S.INV($C$6),1,0)</f>
        <v>0</v>
      </c>
      <c r="BG96" s="21"/>
      <c r="BH96" s="21"/>
      <c r="BI96" s="31" t="n">
        <f aca="false">$B$11*(($A$1061)*$C96/$B$12*$B$7+(1-$A$1061)*$D96/$B$12*$C$7)</f>
        <v>0</v>
      </c>
      <c r="BJ96" s="31" t="n">
        <f aca="false">$B$11*(($A$1062)*$C96/$B$12*$B$7+(1-$A$1062)*$D96/$B$12*$C$7)</f>
        <v>0</v>
      </c>
      <c r="BK96" s="31" t="n">
        <f aca="false">$B$11*(($A$1063)*$C96/$B$12*$B$7+(1-$A$1063)*$D96/$B$12*$C$7)</f>
        <v>0</v>
      </c>
      <c r="BL96" s="31" t="n">
        <f aca="false">$B$11*(($A$1064)*$C96/$B$12*$B$7+(1-$A$1064)*$D96/$B$12*$C$7)</f>
        <v>0</v>
      </c>
      <c r="BM96" s="31" t="n">
        <f aca="false">$B$11*(($A$1065)*$C96/$B$12*$B$7+(1-$A$1065)*$D96/$B$12*$C$7)</f>
        <v>0</v>
      </c>
      <c r="BN96" s="31" t="n">
        <f aca="false">$B$11*(($A$1066)*$C96/$B$12*$B$7+(1-$A$1066)*$D96/$B$12*$C$7)</f>
        <v>0</v>
      </c>
      <c r="BO96" s="31" t="n">
        <f aca="false">$B$11*(($A$1067)*$C96/$B$12*$B$7+(1-$A$1067)*$D96/$B$12*$C$7)</f>
        <v>0</v>
      </c>
      <c r="BP96" s="31" t="n">
        <f aca="false">$B$11*(($A$1068)*$C96/$B$12*$B$7+(1-$A$1068)*$D96/$B$12*$C$7)</f>
        <v>0</v>
      </c>
      <c r="BQ96" s="31" t="n">
        <f aca="false">$B$11*(($A$1069)*$C96/$B$12*$B$7+(1-$A$1069)*$D96/$B$12*$C$7)</f>
        <v>0</v>
      </c>
      <c r="BR96" s="31" t="n">
        <f aca="false">$B$11*(($A$1070)*$C96/$B$12*$B$7+(1-$A$1070)*$D96/$B$12*$C$7)</f>
        <v>0</v>
      </c>
      <c r="BS96" s="31" t="n">
        <f aca="false">$B$11*(($A$1071)*$C96/$B$12*$B$7+(1-$A$1071)*$D96/$B$12*$C$7)</f>
        <v>0</v>
      </c>
      <c r="BT96" s="31" t="n">
        <f aca="false">$B$11*(($A$1072)*$C96/$B$12*$B$7+(1-$A$1072)*$D96/$B$12*$C$7)</f>
        <v>0</v>
      </c>
      <c r="BU96" s="31" t="n">
        <f aca="false">$B$11*(($A$1073)*$C96/$B$12*$B$7+(1-$A$1073)*$D96/$B$12*$C$7)</f>
        <v>0</v>
      </c>
      <c r="BV96" s="31" t="n">
        <f aca="false">$B$11*(($A$1074)*$C96/$B$12*$B$7+(1-$A$1074)*$D96/$B$12*$C$7)</f>
        <v>0</v>
      </c>
      <c r="BW96" s="31" t="n">
        <f aca="false">$B$11*(($A$1075)*$C96/$B$12*$B$7+(1-$A$1075)*$D96/$B$12*$C$7)</f>
        <v>0</v>
      </c>
      <c r="BX96" s="31" t="n">
        <f aca="false">$B$11*(($A$1076)*$C96/$B$12*$B$7+(1-$A$1076)*$D96/$B$12*$C$7)</f>
        <v>0</v>
      </c>
      <c r="BY96" s="31" t="n">
        <f aca="false">$B$11*(($A$1077)*$C96/$B$12*$B$7+(1-$A$1077)*$D96/$B$12*$C$7)</f>
        <v>0</v>
      </c>
      <c r="BZ96" s="31" t="n">
        <f aca="false">$B$11*(($A$1078)*$C96/$B$12*$B$7+(1-$A$1078)*$D96/$B$12*$C$7)</f>
        <v>0</v>
      </c>
      <c r="CA96" s="31" t="n">
        <f aca="false">$B$11*(($A$1079)*$C96/$B$12*$B$7+(1-$A$1079)*$D96/$B$12*$C$7)</f>
        <v>0</v>
      </c>
      <c r="CB96" s="31" t="n">
        <f aca="false">$B$11*(($A$1080)*$C96/$B$12*$B$7+(1-$A$1080)*$D96/$B$12*$C$7)</f>
        <v>0</v>
      </c>
      <c r="CC96" s="31" t="n">
        <f aca="false">$B$11*(($A$1081)*$C96/$B$12*$B$7+(1-$A$1081)*$D96/$B$12*$C$7)</f>
        <v>0</v>
      </c>
    </row>
    <row r="97" customFormat="false" ht="15" hidden="false" customHeight="false" outlineLevel="0" collapsed="false">
      <c r="A97" s="21" t="n">
        <v>73</v>
      </c>
      <c r="B97" s="27" t="n">
        <v>-2.43210975340423</v>
      </c>
      <c r="C97" s="9" t="n">
        <f aca="false">SUM(AM97:AV97)</f>
        <v>0</v>
      </c>
      <c r="D97" s="9" t="n">
        <f aca="false">SUM(AW97:BF97)</f>
        <v>3</v>
      </c>
      <c r="E97" s="24" t="n">
        <f aca="false">(1-C97/$B$12)*$B$8-C97/$B$12*$B$7</f>
        <v>0.05</v>
      </c>
      <c r="F97" s="24" t="n">
        <f aca="false">(1-D97/$B$12)*$C$8-D97/$B$12*$C$7</f>
        <v>-0.117</v>
      </c>
      <c r="G97" s="47" t="n">
        <f aca="false">$B$11*($B$10*C97/$B$12*$B$7+(1-$B$10)*D97/$B$12*$C$7)</f>
        <v>900</v>
      </c>
      <c r="H97" s="24" t="n">
        <f aca="false">$B$10*E97+(1-$B$10)*F97</f>
        <v>-0.0335</v>
      </c>
      <c r="I97" s="21"/>
      <c r="J97" s="21"/>
      <c r="K97" s="21"/>
      <c r="L97" s="21"/>
      <c r="M97" s="21"/>
      <c r="N97" s="21"/>
      <c r="O97" s="21"/>
      <c r="P97" s="21"/>
      <c r="Q97" s="21"/>
      <c r="R97" s="27" t="n">
        <v>-0.908485923337124</v>
      </c>
      <c r="S97" s="27" t="n">
        <v>0.320484854345867</v>
      </c>
      <c r="T97" s="27" t="n">
        <v>-0.256739225811309</v>
      </c>
      <c r="U97" s="27" t="n">
        <v>-0.194861329138297</v>
      </c>
      <c r="V97" s="27" t="n">
        <v>-0.173938059042808</v>
      </c>
      <c r="W97" s="27" t="n">
        <v>1.45919963888251</v>
      </c>
      <c r="X97" s="27" t="n">
        <v>0.404605418134336</v>
      </c>
      <c r="Y97" s="27" t="n">
        <v>1.28722754008849</v>
      </c>
      <c r="Z97" s="27" t="n">
        <v>-0.43337854731994</v>
      </c>
      <c r="AA97" s="27" t="n">
        <v>1.20853284466298</v>
      </c>
      <c r="AB97" s="27" t="n">
        <v>-0.767517693633778</v>
      </c>
      <c r="AC97" s="27" t="n">
        <v>-0.365287086077276</v>
      </c>
      <c r="AD97" s="27" t="n">
        <v>1.16639182298994</v>
      </c>
      <c r="AE97" s="27" t="n">
        <v>-0.210708848872716</v>
      </c>
      <c r="AF97" s="27" t="n">
        <v>0.550171011444694</v>
      </c>
      <c r="AG97" s="27" t="n">
        <v>-1.61395061805698</v>
      </c>
      <c r="AH97" s="27" t="n">
        <v>-0.386056596187517</v>
      </c>
      <c r="AI97" s="27" t="n">
        <v>0.0290872389179644</v>
      </c>
      <c r="AJ97" s="27" t="n">
        <v>-0.94442736714046</v>
      </c>
      <c r="AK97" s="27" t="n">
        <v>-0.159362118109437</v>
      </c>
      <c r="AL97" s="21"/>
      <c r="AM97" s="31" t="n">
        <f aca="false">IF(SQRT($B$9)*$B97+SQRT(1-$B$9)*R97&lt;_xlfn.NORM.S.INV($B$6),1,0)</f>
        <v>0</v>
      </c>
      <c r="AN97" s="31" t="n">
        <f aca="false">IF(SQRT($B$9)*$B97+SQRT(1-$B$9)*S97&lt;_xlfn.NORM.S.INV($B$6),1,0)</f>
        <v>0</v>
      </c>
      <c r="AO97" s="31" t="n">
        <f aca="false">IF(SQRT($B$9)*$B97+SQRT(1-$B$9)*T97&lt;_xlfn.NORM.S.INV($B$6),1,0)</f>
        <v>0</v>
      </c>
      <c r="AP97" s="31" t="n">
        <f aca="false">IF(SQRT($B$9)*$B97+SQRT(1-$B$9)*U97&lt;_xlfn.NORM.S.INV($B$6),1,0)</f>
        <v>0</v>
      </c>
      <c r="AQ97" s="31" t="n">
        <f aca="false">IF(SQRT($B$9)*$B97+SQRT(1-$B$9)*V97&lt;_xlfn.NORM.S.INV($B$6),1,0)</f>
        <v>0</v>
      </c>
      <c r="AR97" s="31" t="n">
        <f aca="false">IF(SQRT($B$9)*$B97+SQRT(1-$B$9)*W97&lt;_xlfn.NORM.S.INV($B$6),1,0)</f>
        <v>0</v>
      </c>
      <c r="AS97" s="31" t="n">
        <f aca="false">IF(SQRT($B$9)*$B97+SQRT(1-$B$9)*X97&lt;_xlfn.NORM.S.INV($B$6),1,0)</f>
        <v>0</v>
      </c>
      <c r="AT97" s="31" t="n">
        <f aca="false">IF(SQRT($B$9)*$B97+SQRT(1-$B$9)*Y97&lt;_xlfn.NORM.S.INV($B$6),1,0)</f>
        <v>0</v>
      </c>
      <c r="AU97" s="31" t="n">
        <f aca="false">IF(SQRT($B$9)*$B97+SQRT(1-$B$9)*Z97&lt;_xlfn.NORM.S.INV($B$6),1,0)</f>
        <v>0</v>
      </c>
      <c r="AV97" s="31" t="n">
        <f aca="false">IF(SQRT($B$9)*$B97+SQRT(1-$B$9)*AA97&lt;_xlfn.NORM.S.INV($B$6),1,0)</f>
        <v>0</v>
      </c>
      <c r="AW97" s="31" t="n">
        <f aca="false">IF(SQRT($C$9)*$B97+SQRT(1-$C$9)*AB97&lt;_xlfn.NORM.S.INV($C$6),1,0)</f>
        <v>1</v>
      </c>
      <c r="AX97" s="31" t="n">
        <f aca="false">IF(SQRT($C$9)*$B97+SQRT(1-$C$9)*AC97&lt;_xlfn.NORM.S.INV($C$6),1,0)</f>
        <v>0</v>
      </c>
      <c r="AY97" s="31" t="n">
        <f aca="false">IF(SQRT($C$9)*$B97+SQRT(1-$C$9)*AD97&lt;_xlfn.NORM.S.INV($C$6),1,0)</f>
        <v>0</v>
      </c>
      <c r="AZ97" s="31" t="n">
        <f aca="false">IF(SQRT($C$9)*$B97+SQRT(1-$C$9)*AE97&lt;_xlfn.NORM.S.INV($C$6),1,0)</f>
        <v>0</v>
      </c>
      <c r="BA97" s="31" t="n">
        <f aca="false">IF(SQRT($C$9)*$B97+SQRT(1-$C$9)*AF97&lt;_xlfn.NORM.S.INV($C$6),1,0)</f>
        <v>0</v>
      </c>
      <c r="BB97" s="31" t="n">
        <f aca="false">IF(SQRT($C$9)*$B97+SQRT(1-$C$9)*AG97&lt;_xlfn.NORM.S.INV($C$6),1,0)</f>
        <v>1</v>
      </c>
      <c r="BC97" s="31" t="n">
        <f aca="false">IF(SQRT($C$9)*$B97+SQRT(1-$C$9)*AH97&lt;_xlfn.NORM.S.INV($C$6),1,0)</f>
        <v>0</v>
      </c>
      <c r="BD97" s="31" t="n">
        <f aca="false">IF(SQRT($C$9)*$B97+SQRT(1-$C$9)*AI97&lt;_xlfn.NORM.S.INV($C$6),1,0)</f>
        <v>0</v>
      </c>
      <c r="BE97" s="31" t="n">
        <f aca="false">IF(SQRT($C$9)*$B97+SQRT(1-$C$9)*AJ97&lt;_xlfn.NORM.S.INV($C$6),1,0)</f>
        <v>1</v>
      </c>
      <c r="BF97" s="31" t="n">
        <f aca="false">IF(SQRT($C$9)*$B97+SQRT(1-$C$9)*AK97&lt;_xlfn.NORM.S.INV($C$6),1,0)</f>
        <v>0</v>
      </c>
      <c r="BG97" s="21"/>
      <c r="BH97" s="21"/>
      <c r="BI97" s="31" t="n">
        <f aca="false">$B$11*(($A$1061)*$C97/$B$12*$B$7+(1-$A$1061)*$D97/$B$12*$C$7)</f>
        <v>1800</v>
      </c>
      <c r="BJ97" s="31" t="n">
        <f aca="false">$B$11*(($A$1062)*$C97/$B$12*$B$7+(1-$A$1062)*$D97/$B$12*$C$7)</f>
        <v>1710</v>
      </c>
      <c r="BK97" s="31" t="n">
        <f aca="false">$B$11*(($A$1063)*$C97/$B$12*$B$7+(1-$A$1063)*$D97/$B$12*$C$7)</f>
        <v>1620</v>
      </c>
      <c r="BL97" s="31" t="n">
        <f aca="false">$B$11*(($A$1064)*$C97/$B$12*$B$7+(1-$A$1064)*$D97/$B$12*$C$7)</f>
        <v>1530</v>
      </c>
      <c r="BM97" s="31" t="n">
        <f aca="false">$B$11*(($A$1065)*$C97/$B$12*$B$7+(1-$A$1065)*$D97/$B$12*$C$7)</f>
        <v>1440</v>
      </c>
      <c r="BN97" s="31" t="n">
        <f aca="false">$B$11*(($A$1066)*$C97/$B$12*$B$7+(1-$A$1066)*$D97/$B$12*$C$7)</f>
        <v>1350</v>
      </c>
      <c r="BO97" s="31" t="n">
        <f aca="false">$B$11*(($A$1067)*$C97/$B$12*$B$7+(1-$A$1067)*$D97/$B$12*$C$7)</f>
        <v>1260</v>
      </c>
      <c r="BP97" s="31" t="n">
        <f aca="false">$B$11*(($A$1068)*$C97/$B$12*$B$7+(1-$A$1068)*$D97/$B$12*$C$7)</f>
        <v>1170</v>
      </c>
      <c r="BQ97" s="31" t="n">
        <f aca="false">$B$11*(($A$1069)*$C97/$B$12*$B$7+(1-$A$1069)*$D97/$B$12*$C$7)</f>
        <v>1080</v>
      </c>
      <c r="BR97" s="31" t="n">
        <f aca="false">$B$11*(($A$1070)*$C97/$B$12*$B$7+(1-$A$1070)*$D97/$B$12*$C$7)</f>
        <v>990</v>
      </c>
      <c r="BS97" s="31" t="n">
        <f aca="false">$B$11*(($A$1071)*$C97/$B$12*$B$7+(1-$A$1071)*$D97/$B$12*$C$7)</f>
        <v>900</v>
      </c>
      <c r="BT97" s="31" t="n">
        <f aca="false">$B$11*(($A$1072)*$C97/$B$12*$B$7+(1-$A$1072)*$D97/$B$12*$C$7)</f>
        <v>810</v>
      </c>
      <c r="BU97" s="31" t="n">
        <f aca="false">$B$11*(($A$1073)*$C97/$B$12*$B$7+(1-$A$1073)*$D97/$B$12*$C$7)</f>
        <v>720</v>
      </c>
      <c r="BV97" s="31" t="n">
        <f aca="false">$B$11*(($A$1074)*$C97/$B$12*$B$7+(1-$A$1074)*$D97/$B$12*$C$7)</f>
        <v>630</v>
      </c>
      <c r="BW97" s="31" t="n">
        <f aca="false">$B$11*(($A$1075)*$C97/$B$12*$B$7+(1-$A$1075)*$D97/$B$12*$C$7)</f>
        <v>540</v>
      </c>
      <c r="BX97" s="31" t="n">
        <f aca="false">$B$11*(($A$1076)*$C97/$B$12*$B$7+(1-$A$1076)*$D97/$B$12*$C$7)</f>
        <v>450</v>
      </c>
      <c r="BY97" s="31" t="n">
        <f aca="false">$B$11*(($A$1077)*$C97/$B$12*$B$7+(1-$A$1077)*$D97/$B$12*$C$7)</f>
        <v>360</v>
      </c>
      <c r="BZ97" s="31" t="n">
        <f aca="false">$B$11*(($A$1078)*$C97/$B$12*$B$7+(1-$A$1078)*$D97/$B$12*$C$7)</f>
        <v>270</v>
      </c>
      <c r="CA97" s="31" t="n">
        <f aca="false">$B$11*(($A$1079)*$C97/$B$12*$B$7+(1-$A$1079)*$D97/$B$12*$C$7)</f>
        <v>180</v>
      </c>
      <c r="CB97" s="31" t="n">
        <f aca="false">$B$11*(($A$1080)*$C97/$B$12*$B$7+(1-$A$1080)*$D97/$B$12*$C$7)</f>
        <v>90.0000000000001</v>
      </c>
      <c r="CC97" s="31" t="n">
        <f aca="false">$B$11*(($A$1081)*$C97/$B$12*$B$7+(1-$A$1081)*$D97/$B$12*$C$7)</f>
        <v>0</v>
      </c>
    </row>
    <row r="98" customFormat="false" ht="15" hidden="false" customHeight="false" outlineLevel="0" collapsed="false">
      <c r="A98" s="21" t="n">
        <v>74</v>
      </c>
      <c r="B98" s="27" t="n">
        <v>-1.80900374335642</v>
      </c>
      <c r="C98" s="9" t="n">
        <f aca="false">SUM(AM98:AV98)</f>
        <v>0</v>
      </c>
      <c r="D98" s="9" t="n">
        <f aca="false">SUM(AW98:BF98)</f>
        <v>4</v>
      </c>
      <c r="E98" s="24" t="n">
        <f aca="false">(1-C98/$B$12)*$B$8-C98/$B$12*$B$7</f>
        <v>0.05</v>
      </c>
      <c r="F98" s="24" t="n">
        <f aca="false">(1-D98/$B$12)*$C$8-D98/$B$12*$C$7</f>
        <v>-0.186</v>
      </c>
      <c r="G98" s="47" t="n">
        <f aca="false">$B$11*($B$10*C98/$B$12*$B$7+(1-$B$10)*D98/$B$12*$C$7)</f>
        <v>1200</v>
      </c>
      <c r="H98" s="24" t="n">
        <f aca="false">$B$10*E98+(1-$B$10)*F98</f>
        <v>-0.068</v>
      </c>
      <c r="I98" s="21"/>
      <c r="J98" s="21"/>
      <c r="K98" s="21"/>
      <c r="L98" s="21"/>
      <c r="M98" s="21"/>
      <c r="N98" s="21"/>
      <c r="O98" s="21"/>
      <c r="P98" s="21"/>
      <c r="Q98" s="21"/>
      <c r="R98" s="27" t="n">
        <v>0.863182988398891</v>
      </c>
      <c r="S98" s="27" t="n">
        <v>-0.977141941181839</v>
      </c>
      <c r="T98" s="27" t="n">
        <v>-0.992634404527258</v>
      </c>
      <c r="U98" s="27" t="n">
        <v>0.00172476370876561</v>
      </c>
      <c r="V98" s="27" t="n">
        <v>-0.763111383790347</v>
      </c>
      <c r="W98" s="27" t="n">
        <v>-0.564326403255335</v>
      </c>
      <c r="X98" s="27" t="n">
        <v>0.132664031138343</v>
      </c>
      <c r="Y98" s="27" t="n">
        <v>0.524522373754209</v>
      </c>
      <c r="Z98" s="27" t="n">
        <v>-1.13631681603357</v>
      </c>
      <c r="AA98" s="27" t="n">
        <v>1.00316992214703</v>
      </c>
      <c r="AB98" s="27" t="n">
        <v>-1.60889642618253</v>
      </c>
      <c r="AC98" s="27" t="n">
        <v>-0.0195489607579747</v>
      </c>
      <c r="AD98" s="27" t="n">
        <v>0.751766050710825</v>
      </c>
      <c r="AE98" s="27" t="n">
        <v>2.00204497543866</v>
      </c>
      <c r="AF98" s="27" t="n">
        <v>-1.26084550698941</v>
      </c>
      <c r="AG98" s="27" t="n">
        <v>-0.00228318705509386</v>
      </c>
      <c r="AH98" s="27" t="n">
        <v>1.50701937065596</v>
      </c>
      <c r="AI98" s="27" t="n">
        <v>-1.77806914813762</v>
      </c>
      <c r="AJ98" s="27" t="n">
        <v>0.776615644162156</v>
      </c>
      <c r="AK98" s="27" t="n">
        <v>-1.091180011018</v>
      </c>
      <c r="AL98" s="21"/>
      <c r="AM98" s="31" t="n">
        <f aca="false">IF(SQRT($B$9)*$B98+SQRT(1-$B$9)*R98&lt;_xlfn.NORM.S.INV($B$6),1,0)</f>
        <v>0</v>
      </c>
      <c r="AN98" s="31" t="n">
        <f aca="false">IF(SQRT($B$9)*$B98+SQRT(1-$B$9)*S98&lt;_xlfn.NORM.S.INV($B$6),1,0)</f>
        <v>0</v>
      </c>
      <c r="AO98" s="31" t="n">
        <f aca="false">IF(SQRT($B$9)*$B98+SQRT(1-$B$9)*T98&lt;_xlfn.NORM.S.INV($B$6),1,0)</f>
        <v>0</v>
      </c>
      <c r="AP98" s="31" t="n">
        <f aca="false">IF(SQRT($B$9)*$B98+SQRT(1-$B$9)*U98&lt;_xlfn.NORM.S.INV($B$6),1,0)</f>
        <v>0</v>
      </c>
      <c r="AQ98" s="31" t="n">
        <f aca="false">IF(SQRT($B$9)*$B98+SQRT(1-$B$9)*V98&lt;_xlfn.NORM.S.INV($B$6),1,0)</f>
        <v>0</v>
      </c>
      <c r="AR98" s="31" t="n">
        <f aca="false">IF(SQRT($B$9)*$B98+SQRT(1-$B$9)*W98&lt;_xlfn.NORM.S.INV($B$6),1,0)</f>
        <v>0</v>
      </c>
      <c r="AS98" s="31" t="n">
        <f aca="false">IF(SQRT($B$9)*$B98+SQRT(1-$B$9)*X98&lt;_xlfn.NORM.S.INV($B$6),1,0)</f>
        <v>0</v>
      </c>
      <c r="AT98" s="31" t="n">
        <f aca="false">IF(SQRT($B$9)*$B98+SQRT(1-$B$9)*Y98&lt;_xlfn.NORM.S.INV($B$6),1,0)</f>
        <v>0</v>
      </c>
      <c r="AU98" s="31" t="n">
        <f aca="false">IF(SQRT($B$9)*$B98+SQRT(1-$B$9)*Z98&lt;_xlfn.NORM.S.INV($B$6),1,0)</f>
        <v>0</v>
      </c>
      <c r="AV98" s="31" t="n">
        <f aca="false">IF(SQRT($B$9)*$B98+SQRT(1-$B$9)*AA98&lt;_xlfn.NORM.S.INV($B$6),1,0)</f>
        <v>0</v>
      </c>
      <c r="AW98" s="31" t="n">
        <f aca="false">IF(SQRT($C$9)*$B98+SQRT(1-$C$9)*AB98&lt;_xlfn.NORM.S.INV($C$6),1,0)</f>
        <v>1</v>
      </c>
      <c r="AX98" s="31" t="n">
        <f aca="false">IF(SQRT($C$9)*$B98+SQRT(1-$C$9)*AC98&lt;_xlfn.NORM.S.INV($C$6),1,0)</f>
        <v>0</v>
      </c>
      <c r="AY98" s="31" t="n">
        <f aca="false">IF(SQRT($C$9)*$B98+SQRT(1-$C$9)*AD98&lt;_xlfn.NORM.S.INV($C$6),1,0)</f>
        <v>0</v>
      </c>
      <c r="AZ98" s="31" t="n">
        <f aca="false">IF(SQRT($C$9)*$B98+SQRT(1-$C$9)*AE98&lt;_xlfn.NORM.S.INV($C$6),1,0)</f>
        <v>0</v>
      </c>
      <c r="BA98" s="31" t="n">
        <f aca="false">IF(SQRT($C$9)*$B98+SQRT(1-$C$9)*AF98&lt;_xlfn.NORM.S.INV($C$6),1,0)</f>
        <v>1</v>
      </c>
      <c r="BB98" s="31" t="n">
        <f aca="false">IF(SQRT($C$9)*$B98+SQRT(1-$C$9)*AG98&lt;_xlfn.NORM.S.INV($C$6),1,0)</f>
        <v>0</v>
      </c>
      <c r="BC98" s="31" t="n">
        <f aca="false">IF(SQRT($C$9)*$B98+SQRT(1-$C$9)*AH98&lt;_xlfn.NORM.S.INV($C$6),1,0)</f>
        <v>0</v>
      </c>
      <c r="BD98" s="31" t="n">
        <f aca="false">IF(SQRT($C$9)*$B98+SQRT(1-$C$9)*AI98&lt;_xlfn.NORM.S.INV($C$6),1,0)</f>
        <v>1</v>
      </c>
      <c r="BE98" s="31" t="n">
        <f aca="false">IF(SQRT($C$9)*$B98+SQRT(1-$C$9)*AJ98&lt;_xlfn.NORM.S.INV($C$6),1,0)</f>
        <v>0</v>
      </c>
      <c r="BF98" s="31" t="n">
        <f aca="false">IF(SQRT($C$9)*$B98+SQRT(1-$C$9)*AK98&lt;_xlfn.NORM.S.INV($C$6),1,0)</f>
        <v>1</v>
      </c>
      <c r="BG98" s="21"/>
      <c r="BH98" s="21"/>
      <c r="BI98" s="31" t="n">
        <f aca="false">$B$11*(($A$1061)*$C98/$B$12*$B$7+(1-$A$1061)*$D98/$B$12*$C$7)</f>
        <v>2400</v>
      </c>
      <c r="BJ98" s="31" t="n">
        <f aca="false">$B$11*(($A$1062)*$C98/$B$12*$B$7+(1-$A$1062)*$D98/$B$12*$C$7)</f>
        <v>2280</v>
      </c>
      <c r="BK98" s="31" t="n">
        <f aca="false">$B$11*(($A$1063)*$C98/$B$12*$B$7+(1-$A$1063)*$D98/$B$12*$C$7)</f>
        <v>2160</v>
      </c>
      <c r="BL98" s="31" t="n">
        <f aca="false">$B$11*(($A$1064)*$C98/$B$12*$B$7+(1-$A$1064)*$D98/$B$12*$C$7)</f>
        <v>2040</v>
      </c>
      <c r="BM98" s="31" t="n">
        <f aca="false">$B$11*(($A$1065)*$C98/$B$12*$B$7+(1-$A$1065)*$D98/$B$12*$C$7)</f>
        <v>1920</v>
      </c>
      <c r="BN98" s="31" t="n">
        <f aca="false">$B$11*(($A$1066)*$C98/$B$12*$B$7+(1-$A$1066)*$D98/$B$12*$C$7)</f>
        <v>1800</v>
      </c>
      <c r="BO98" s="31" t="n">
        <f aca="false">$B$11*(($A$1067)*$C98/$B$12*$B$7+(1-$A$1067)*$D98/$B$12*$C$7)</f>
        <v>1680</v>
      </c>
      <c r="BP98" s="31" t="n">
        <f aca="false">$B$11*(($A$1068)*$C98/$B$12*$B$7+(1-$A$1068)*$D98/$B$12*$C$7)</f>
        <v>1560</v>
      </c>
      <c r="BQ98" s="31" t="n">
        <f aca="false">$B$11*(($A$1069)*$C98/$B$12*$B$7+(1-$A$1069)*$D98/$B$12*$C$7)</f>
        <v>1440</v>
      </c>
      <c r="BR98" s="31" t="n">
        <f aca="false">$B$11*(($A$1070)*$C98/$B$12*$B$7+(1-$A$1070)*$D98/$B$12*$C$7)</f>
        <v>1320</v>
      </c>
      <c r="BS98" s="31" t="n">
        <f aca="false">$B$11*(($A$1071)*$C98/$B$12*$B$7+(1-$A$1071)*$D98/$B$12*$C$7)</f>
        <v>1200</v>
      </c>
      <c r="BT98" s="31" t="n">
        <f aca="false">$B$11*(($A$1072)*$C98/$B$12*$B$7+(1-$A$1072)*$D98/$B$12*$C$7)</f>
        <v>1080</v>
      </c>
      <c r="BU98" s="31" t="n">
        <f aca="false">$B$11*(($A$1073)*$C98/$B$12*$B$7+(1-$A$1073)*$D98/$B$12*$C$7)</f>
        <v>960</v>
      </c>
      <c r="BV98" s="31" t="n">
        <f aca="false">$B$11*(($A$1074)*$C98/$B$12*$B$7+(1-$A$1074)*$D98/$B$12*$C$7)</f>
        <v>840</v>
      </c>
      <c r="BW98" s="31" t="n">
        <f aca="false">$B$11*(($A$1075)*$C98/$B$12*$B$7+(1-$A$1075)*$D98/$B$12*$C$7)</f>
        <v>720</v>
      </c>
      <c r="BX98" s="31" t="n">
        <f aca="false">$B$11*(($A$1076)*$C98/$B$12*$B$7+(1-$A$1076)*$D98/$B$12*$C$7)</f>
        <v>600</v>
      </c>
      <c r="BY98" s="31" t="n">
        <f aca="false">$B$11*(($A$1077)*$C98/$B$12*$B$7+(1-$A$1077)*$D98/$B$12*$C$7)</f>
        <v>480</v>
      </c>
      <c r="BZ98" s="31" t="n">
        <f aca="false">$B$11*(($A$1078)*$C98/$B$12*$B$7+(1-$A$1078)*$D98/$B$12*$C$7)</f>
        <v>360</v>
      </c>
      <c r="CA98" s="31" t="n">
        <f aca="false">$B$11*(($A$1079)*$C98/$B$12*$B$7+(1-$A$1079)*$D98/$B$12*$C$7)</f>
        <v>240</v>
      </c>
      <c r="CB98" s="31" t="n">
        <f aca="false">$B$11*(($A$1080)*$C98/$B$12*$B$7+(1-$A$1080)*$D98/$B$12*$C$7)</f>
        <v>120</v>
      </c>
      <c r="CC98" s="31" t="n">
        <f aca="false">$B$11*(($A$1081)*$C98/$B$12*$B$7+(1-$A$1081)*$D98/$B$12*$C$7)</f>
        <v>0</v>
      </c>
    </row>
    <row r="99" customFormat="false" ht="15" hidden="false" customHeight="false" outlineLevel="0" collapsed="false">
      <c r="A99" s="21" t="n">
        <v>75</v>
      </c>
      <c r="B99" s="27" t="n">
        <v>0.334324472364411</v>
      </c>
      <c r="C99" s="9" t="n">
        <f aca="false">SUM(AM99:AV99)</f>
        <v>0</v>
      </c>
      <c r="D99" s="9" t="n">
        <f aca="false">SUM(AW99:BF99)</f>
        <v>0</v>
      </c>
      <c r="E99" s="24" t="n">
        <f aca="false">(1-C99/$B$12)*$B$8-C99/$B$12*$B$7</f>
        <v>0.05</v>
      </c>
      <c r="F99" s="24" t="n">
        <f aca="false">(1-D99/$B$12)*$C$8-D99/$B$12*$C$7</f>
        <v>0.09</v>
      </c>
      <c r="G99" s="47" t="n">
        <f aca="false">$B$11*($B$10*C99/$B$12*$B$7+(1-$B$10)*D99/$B$12*$C$7)</f>
        <v>0</v>
      </c>
      <c r="H99" s="24" t="n">
        <f aca="false">$B$10*E99+(1-$B$10)*F99</f>
        <v>0.07</v>
      </c>
      <c r="I99" s="21"/>
      <c r="J99" s="21"/>
      <c r="K99" s="21"/>
      <c r="L99" s="21"/>
      <c r="M99" s="21"/>
      <c r="N99" s="21"/>
      <c r="O99" s="21"/>
      <c r="P99" s="21"/>
      <c r="Q99" s="21"/>
      <c r="R99" s="27" t="n">
        <v>1.07793173217953</v>
      </c>
      <c r="S99" s="27" t="n">
        <v>0.446467938534425</v>
      </c>
      <c r="T99" s="27" t="n">
        <v>-0.454104286277546</v>
      </c>
      <c r="U99" s="27" t="n">
        <v>-1.11586099652133</v>
      </c>
      <c r="V99" s="27" t="n">
        <v>0.117143827596474</v>
      </c>
      <c r="W99" s="27" t="n">
        <v>0.641579480365403</v>
      </c>
      <c r="X99" s="27" t="n">
        <v>-1.17723730219673</v>
      </c>
      <c r="Y99" s="27" t="n">
        <v>-0.112524608613387</v>
      </c>
      <c r="Z99" s="27" t="n">
        <v>0.826829067115755</v>
      </c>
      <c r="AA99" s="27" t="n">
        <v>0.381713975763264</v>
      </c>
      <c r="AB99" s="27" t="n">
        <v>0.750734912421138</v>
      </c>
      <c r="AC99" s="27" t="n">
        <v>0.00395734310097306</v>
      </c>
      <c r="AD99" s="27" t="n">
        <v>0.704652570294094</v>
      </c>
      <c r="AE99" s="27" t="n">
        <v>-0.205394536868066</v>
      </c>
      <c r="AF99" s="27" t="n">
        <v>-1.42861384815842</v>
      </c>
      <c r="AG99" s="27" t="n">
        <v>-0.918877645230444</v>
      </c>
      <c r="AH99" s="27" t="n">
        <v>2.13329191378072</v>
      </c>
      <c r="AI99" s="27" t="n">
        <v>0.0125691470279174</v>
      </c>
      <c r="AJ99" s="27" t="n">
        <v>-1.30192584950456</v>
      </c>
      <c r="AK99" s="27" t="n">
        <v>-0.693195449966178</v>
      </c>
      <c r="AL99" s="21"/>
      <c r="AM99" s="31" t="n">
        <f aca="false">IF(SQRT($B$9)*$B99+SQRT(1-$B$9)*R99&lt;_xlfn.NORM.S.INV($B$6),1,0)</f>
        <v>0</v>
      </c>
      <c r="AN99" s="31" t="n">
        <f aca="false">IF(SQRT($B$9)*$B99+SQRT(1-$B$9)*S99&lt;_xlfn.NORM.S.INV($B$6),1,0)</f>
        <v>0</v>
      </c>
      <c r="AO99" s="31" t="n">
        <f aca="false">IF(SQRT($B$9)*$B99+SQRT(1-$B$9)*T99&lt;_xlfn.NORM.S.INV($B$6),1,0)</f>
        <v>0</v>
      </c>
      <c r="AP99" s="31" t="n">
        <f aca="false">IF(SQRT($B$9)*$B99+SQRT(1-$B$9)*U99&lt;_xlfn.NORM.S.INV($B$6),1,0)</f>
        <v>0</v>
      </c>
      <c r="AQ99" s="31" t="n">
        <f aca="false">IF(SQRT($B$9)*$B99+SQRT(1-$B$9)*V99&lt;_xlfn.NORM.S.INV($B$6),1,0)</f>
        <v>0</v>
      </c>
      <c r="AR99" s="31" t="n">
        <f aca="false">IF(SQRT($B$9)*$B99+SQRT(1-$B$9)*W99&lt;_xlfn.NORM.S.INV($B$6),1,0)</f>
        <v>0</v>
      </c>
      <c r="AS99" s="31" t="n">
        <f aca="false">IF(SQRT($B$9)*$B99+SQRT(1-$B$9)*X99&lt;_xlfn.NORM.S.INV($B$6),1,0)</f>
        <v>0</v>
      </c>
      <c r="AT99" s="31" t="n">
        <f aca="false">IF(SQRT($B$9)*$B99+SQRT(1-$B$9)*Y99&lt;_xlfn.NORM.S.INV($B$6),1,0)</f>
        <v>0</v>
      </c>
      <c r="AU99" s="31" t="n">
        <f aca="false">IF(SQRT($B$9)*$B99+SQRT(1-$B$9)*Z99&lt;_xlfn.NORM.S.INV($B$6),1,0)</f>
        <v>0</v>
      </c>
      <c r="AV99" s="31" t="n">
        <f aca="false">IF(SQRT($B$9)*$B99+SQRT(1-$B$9)*AA99&lt;_xlfn.NORM.S.INV($B$6),1,0)</f>
        <v>0</v>
      </c>
      <c r="AW99" s="31" t="n">
        <f aca="false">IF(SQRT($C$9)*$B99+SQRT(1-$C$9)*AB99&lt;_xlfn.NORM.S.INV($C$6),1,0)</f>
        <v>0</v>
      </c>
      <c r="AX99" s="31" t="n">
        <f aca="false">IF(SQRT($C$9)*$B99+SQRT(1-$C$9)*AC99&lt;_xlfn.NORM.S.INV($C$6),1,0)</f>
        <v>0</v>
      </c>
      <c r="AY99" s="31" t="n">
        <f aca="false">IF(SQRT($C$9)*$B99+SQRT(1-$C$9)*AD99&lt;_xlfn.NORM.S.INV($C$6),1,0)</f>
        <v>0</v>
      </c>
      <c r="AZ99" s="31" t="n">
        <f aca="false">IF(SQRT($C$9)*$B99+SQRT(1-$C$9)*AE99&lt;_xlfn.NORM.S.INV($C$6),1,0)</f>
        <v>0</v>
      </c>
      <c r="BA99" s="31" t="n">
        <f aca="false">IF(SQRT($C$9)*$B99+SQRT(1-$C$9)*AF99&lt;_xlfn.NORM.S.INV($C$6),1,0)</f>
        <v>0</v>
      </c>
      <c r="BB99" s="31" t="n">
        <f aca="false">IF(SQRT($C$9)*$B99+SQRT(1-$C$9)*AG99&lt;_xlfn.NORM.S.INV($C$6),1,0)</f>
        <v>0</v>
      </c>
      <c r="BC99" s="31" t="n">
        <f aca="false">IF(SQRT($C$9)*$B99+SQRT(1-$C$9)*AH99&lt;_xlfn.NORM.S.INV($C$6),1,0)</f>
        <v>0</v>
      </c>
      <c r="BD99" s="31" t="n">
        <f aca="false">IF(SQRT($C$9)*$B99+SQRT(1-$C$9)*AI99&lt;_xlfn.NORM.S.INV($C$6),1,0)</f>
        <v>0</v>
      </c>
      <c r="BE99" s="31" t="n">
        <f aca="false">IF(SQRT($C$9)*$B99+SQRT(1-$C$9)*AJ99&lt;_xlfn.NORM.S.INV($C$6),1,0)</f>
        <v>0</v>
      </c>
      <c r="BF99" s="31" t="n">
        <f aca="false">IF(SQRT($C$9)*$B99+SQRT(1-$C$9)*AK99&lt;_xlfn.NORM.S.INV($C$6),1,0)</f>
        <v>0</v>
      </c>
      <c r="BG99" s="21"/>
      <c r="BH99" s="21"/>
      <c r="BI99" s="31" t="n">
        <f aca="false">$B$11*(($A$1061)*$C99/$B$12*$B$7+(1-$A$1061)*$D99/$B$12*$C$7)</f>
        <v>0</v>
      </c>
      <c r="BJ99" s="31" t="n">
        <f aca="false">$B$11*(($A$1062)*$C99/$B$12*$B$7+(1-$A$1062)*$D99/$B$12*$C$7)</f>
        <v>0</v>
      </c>
      <c r="BK99" s="31" t="n">
        <f aca="false">$B$11*(($A$1063)*$C99/$B$12*$B$7+(1-$A$1063)*$D99/$B$12*$C$7)</f>
        <v>0</v>
      </c>
      <c r="BL99" s="31" t="n">
        <f aca="false">$B$11*(($A$1064)*$C99/$B$12*$B$7+(1-$A$1064)*$D99/$B$12*$C$7)</f>
        <v>0</v>
      </c>
      <c r="BM99" s="31" t="n">
        <f aca="false">$B$11*(($A$1065)*$C99/$B$12*$B$7+(1-$A$1065)*$D99/$B$12*$C$7)</f>
        <v>0</v>
      </c>
      <c r="BN99" s="31" t="n">
        <f aca="false">$B$11*(($A$1066)*$C99/$B$12*$B$7+(1-$A$1066)*$D99/$B$12*$C$7)</f>
        <v>0</v>
      </c>
      <c r="BO99" s="31" t="n">
        <f aca="false">$B$11*(($A$1067)*$C99/$B$12*$B$7+(1-$A$1067)*$D99/$B$12*$C$7)</f>
        <v>0</v>
      </c>
      <c r="BP99" s="31" t="n">
        <f aca="false">$B$11*(($A$1068)*$C99/$B$12*$B$7+(1-$A$1068)*$D99/$B$12*$C$7)</f>
        <v>0</v>
      </c>
      <c r="BQ99" s="31" t="n">
        <f aca="false">$B$11*(($A$1069)*$C99/$B$12*$B$7+(1-$A$1069)*$D99/$B$12*$C$7)</f>
        <v>0</v>
      </c>
      <c r="BR99" s="31" t="n">
        <f aca="false">$B$11*(($A$1070)*$C99/$B$12*$B$7+(1-$A$1070)*$D99/$B$12*$C$7)</f>
        <v>0</v>
      </c>
      <c r="BS99" s="31" t="n">
        <f aca="false">$B$11*(($A$1071)*$C99/$B$12*$B$7+(1-$A$1071)*$D99/$B$12*$C$7)</f>
        <v>0</v>
      </c>
      <c r="BT99" s="31" t="n">
        <f aca="false">$B$11*(($A$1072)*$C99/$B$12*$B$7+(1-$A$1072)*$D99/$B$12*$C$7)</f>
        <v>0</v>
      </c>
      <c r="BU99" s="31" t="n">
        <f aca="false">$B$11*(($A$1073)*$C99/$B$12*$B$7+(1-$A$1073)*$D99/$B$12*$C$7)</f>
        <v>0</v>
      </c>
      <c r="BV99" s="31" t="n">
        <f aca="false">$B$11*(($A$1074)*$C99/$B$12*$B$7+(1-$A$1074)*$D99/$B$12*$C$7)</f>
        <v>0</v>
      </c>
      <c r="BW99" s="31" t="n">
        <f aca="false">$B$11*(($A$1075)*$C99/$B$12*$B$7+(1-$A$1075)*$D99/$B$12*$C$7)</f>
        <v>0</v>
      </c>
      <c r="BX99" s="31" t="n">
        <f aca="false">$B$11*(($A$1076)*$C99/$B$12*$B$7+(1-$A$1076)*$D99/$B$12*$C$7)</f>
        <v>0</v>
      </c>
      <c r="BY99" s="31" t="n">
        <f aca="false">$B$11*(($A$1077)*$C99/$B$12*$B$7+(1-$A$1077)*$D99/$B$12*$C$7)</f>
        <v>0</v>
      </c>
      <c r="BZ99" s="31" t="n">
        <f aca="false">$B$11*(($A$1078)*$C99/$B$12*$B$7+(1-$A$1078)*$D99/$B$12*$C$7)</f>
        <v>0</v>
      </c>
      <c r="CA99" s="31" t="n">
        <f aca="false">$B$11*(($A$1079)*$C99/$B$12*$B$7+(1-$A$1079)*$D99/$B$12*$C$7)</f>
        <v>0</v>
      </c>
      <c r="CB99" s="31" t="n">
        <f aca="false">$B$11*(($A$1080)*$C99/$B$12*$B$7+(1-$A$1080)*$D99/$B$12*$C$7)</f>
        <v>0</v>
      </c>
      <c r="CC99" s="31" t="n">
        <f aca="false">$B$11*(($A$1081)*$C99/$B$12*$B$7+(1-$A$1081)*$D99/$B$12*$C$7)</f>
        <v>0</v>
      </c>
    </row>
    <row r="100" customFormat="false" ht="15" hidden="false" customHeight="false" outlineLevel="0" collapsed="false">
      <c r="A100" s="21" t="n">
        <v>76</v>
      </c>
      <c r="B100" s="27" t="n">
        <v>1.93683569081241</v>
      </c>
      <c r="C100" s="9" t="n">
        <f aca="false">SUM(AM100:AV100)</f>
        <v>0</v>
      </c>
      <c r="D100" s="9" t="n">
        <f aca="false">SUM(AW100:BF100)</f>
        <v>0</v>
      </c>
      <c r="E100" s="24" t="n">
        <f aca="false">(1-C100/$B$12)*$B$8-C100/$B$12*$B$7</f>
        <v>0.05</v>
      </c>
      <c r="F100" s="24" t="n">
        <f aca="false">(1-D100/$B$12)*$C$8-D100/$B$12*$C$7</f>
        <v>0.09</v>
      </c>
      <c r="G100" s="47" t="n">
        <f aca="false">$B$11*($B$10*C100/$B$12*$B$7+(1-$B$10)*D100/$B$12*$C$7)</f>
        <v>0</v>
      </c>
      <c r="H100" s="24" t="n">
        <f aca="false">$B$10*E100+(1-$B$10)*F100</f>
        <v>0.07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7" t="n">
        <v>-2.3212583312568</v>
      </c>
      <c r="S100" s="27" t="n">
        <v>0.293054644350589</v>
      </c>
      <c r="T100" s="27" t="n">
        <v>2.04160825682283</v>
      </c>
      <c r="U100" s="27" t="n">
        <v>-0.296626717006694</v>
      </c>
      <c r="V100" s="27" t="n">
        <v>-0.277555647307398</v>
      </c>
      <c r="W100" s="27" t="n">
        <v>0.509249052340116</v>
      </c>
      <c r="X100" s="27" t="n">
        <v>0.13028918405262</v>
      </c>
      <c r="Y100" s="27" t="n">
        <v>-0.282219075384222</v>
      </c>
      <c r="Z100" s="27" t="n">
        <v>1.89872517488599</v>
      </c>
      <c r="AA100" s="27" t="n">
        <v>0.00647918914839239</v>
      </c>
      <c r="AB100" s="27" t="n">
        <v>0.473587987182072</v>
      </c>
      <c r="AC100" s="27" t="n">
        <v>-0.761798286071051</v>
      </c>
      <c r="AD100" s="27" t="n">
        <v>-1.52928958202067</v>
      </c>
      <c r="AE100" s="27" t="n">
        <v>0.687533517151767</v>
      </c>
      <c r="AF100" s="27" t="n">
        <v>0.0163302278033543</v>
      </c>
      <c r="AG100" s="27" t="n">
        <v>-0.634936683435117</v>
      </c>
      <c r="AH100" s="27" t="n">
        <v>0.585167058903577</v>
      </c>
      <c r="AI100" s="27" t="n">
        <v>-0.000677985584529869</v>
      </c>
      <c r="AJ100" s="27" t="n">
        <v>-0.953040011763583</v>
      </c>
      <c r="AK100" s="27" t="n">
        <v>-0.258083933667557</v>
      </c>
      <c r="AL100" s="21"/>
      <c r="AM100" s="31" t="n">
        <f aca="false">IF(SQRT($B$9)*$B100+SQRT(1-$B$9)*R100&lt;_xlfn.NORM.S.INV($B$6),1,0)</f>
        <v>0</v>
      </c>
      <c r="AN100" s="31" t="n">
        <f aca="false">IF(SQRT($B$9)*$B100+SQRT(1-$B$9)*S100&lt;_xlfn.NORM.S.INV($B$6),1,0)</f>
        <v>0</v>
      </c>
      <c r="AO100" s="31" t="n">
        <f aca="false">IF(SQRT($B$9)*$B100+SQRT(1-$B$9)*T100&lt;_xlfn.NORM.S.INV($B$6),1,0)</f>
        <v>0</v>
      </c>
      <c r="AP100" s="31" t="n">
        <f aca="false">IF(SQRT($B$9)*$B100+SQRT(1-$B$9)*U100&lt;_xlfn.NORM.S.INV($B$6),1,0)</f>
        <v>0</v>
      </c>
      <c r="AQ100" s="31" t="n">
        <f aca="false">IF(SQRT($B$9)*$B100+SQRT(1-$B$9)*V100&lt;_xlfn.NORM.S.INV($B$6),1,0)</f>
        <v>0</v>
      </c>
      <c r="AR100" s="31" t="n">
        <f aca="false">IF(SQRT($B$9)*$B100+SQRT(1-$B$9)*W100&lt;_xlfn.NORM.S.INV($B$6),1,0)</f>
        <v>0</v>
      </c>
      <c r="AS100" s="31" t="n">
        <f aca="false">IF(SQRT($B$9)*$B100+SQRT(1-$B$9)*X100&lt;_xlfn.NORM.S.INV($B$6),1,0)</f>
        <v>0</v>
      </c>
      <c r="AT100" s="31" t="n">
        <f aca="false">IF(SQRT($B$9)*$B100+SQRT(1-$B$9)*Y100&lt;_xlfn.NORM.S.INV($B$6),1,0)</f>
        <v>0</v>
      </c>
      <c r="AU100" s="31" t="n">
        <f aca="false">IF(SQRT($B$9)*$B100+SQRT(1-$B$9)*Z100&lt;_xlfn.NORM.S.INV($B$6),1,0)</f>
        <v>0</v>
      </c>
      <c r="AV100" s="31" t="n">
        <f aca="false">IF(SQRT($B$9)*$B100+SQRT(1-$B$9)*AA100&lt;_xlfn.NORM.S.INV($B$6),1,0)</f>
        <v>0</v>
      </c>
      <c r="AW100" s="31" t="n">
        <f aca="false">IF(SQRT($C$9)*$B100+SQRT(1-$C$9)*AB100&lt;_xlfn.NORM.S.INV($C$6),1,0)</f>
        <v>0</v>
      </c>
      <c r="AX100" s="31" t="n">
        <f aca="false">IF(SQRT($C$9)*$B100+SQRT(1-$C$9)*AC100&lt;_xlfn.NORM.S.INV($C$6),1,0)</f>
        <v>0</v>
      </c>
      <c r="AY100" s="31" t="n">
        <f aca="false">IF(SQRT($C$9)*$B100+SQRT(1-$C$9)*AD100&lt;_xlfn.NORM.S.INV($C$6),1,0)</f>
        <v>0</v>
      </c>
      <c r="AZ100" s="31" t="n">
        <f aca="false">IF(SQRT($C$9)*$B100+SQRT(1-$C$9)*AE100&lt;_xlfn.NORM.S.INV($C$6),1,0)</f>
        <v>0</v>
      </c>
      <c r="BA100" s="31" t="n">
        <f aca="false">IF(SQRT($C$9)*$B100+SQRT(1-$C$9)*AF100&lt;_xlfn.NORM.S.INV($C$6),1,0)</f>
        <v>0</v>
      </c>
      <c r="BB100" s="31" t="n">
        <f aca="false">IF(SQRT($C$9)*$B100+SQRT(1-$C$9)*AG100&lt;_xlfn.NORM.S.INV($C$6),1,0)</f>
        <v>0</v>
      </c>
      <c r="BC100" s="31" t="n">
        <f aca="false">IF(SQRT($C$9)*$B100+SQRT(1-$C$9)*AH100&lt;_xlfn.NORM.S.INV($C$6),1,0)</f>
        <v>0</v>
      </c>
      <c r="BD100" s="31" t="n">
        <f aca="false">IF(SQRT($C$9)*$B100+SQRT(1-$C$9)*AI100&lt;_xlfn.NORM.S.INV($C$6),1,0)</f>
        <v>0</v>
      </c>
      <c r="BE100" s="31" t="n">
        <f aca="false">IF(SQRT($C$9)*$B100+SQRT(1-$C$9)*AJ100&lt;_xlfn.NORM.S.INV($C$6),1,0)</f>
        <v>0</v>
      </c>
      <c r="BF100" s="31" t="n">
        <f aca="false">IF(SQRT($C$9)*$B100+SQRT(1-$C$9)*AK100&lt;_xlfn.NORM.S.INV($C$6),1,0)</f>
        <v>0</v>
      </c>
      <c r="BG100" s="21"/>
      <c r="BH100" s="21"/>
      <c r="BI100" s="31" t="n">
        <f aca="false">$B$11*(($A$1061)*$C100/$B$12*$B$7+(1-$A$1061)*$D100/$B$12*$C$7)</f>
        <v>0</v>
      </c>
      <c r="BJ100" s="31" t="n">
        <f aca="false">$B$11*(($A$1062)*$C100/$B$12*$B$7+(1-$A$1062)*$D100/$B$12*$C$7)</f>
        <v>0</v>
      </c>
      <c r="BK100" s="31" t="n">
        <f aca="false">$B$11*(($A$1063)*$C100/$B$12*$B$7+(1-$A$1063)*$D100/$B$12*$C$7)</f>
        <v>0</v>
      </c>
      <c r="BL100" s="31" t="n">
        <f aca="false">$B$11*(($A$1064)*$C100/$B$12*$B$7+(1-$A$1064)*$D100/$B$12*$C$7)</f>
        <v>0</v>
      </c>
      <c r="BM100" s="31" t="n">
        <f aca="false">$B$11*(($A$1065)*$C100/$B$12*$B$7+(1-$A$1065)*$D100/$B$12*$C$7)</f>
        <v>0</v>
      </c>
      <c r="BN100" s="31" t="n">
        <f aca="false">$B$11*(($A$1066)*$C100/$B$12*$B$7+(1-$A$1066)*$D100/$B$12*$C$7)</f>
        <v>0</v>
      </c>
      <c r="BO100" s="31" t="n">
        <f aca="false">$B$11*(($A$1067)*$C100/$B$12*$B$7+(1-$A$1067)*$D100/$B$12*$C$7)</f>
        <v>0</v>
      </c>
      <c r="BP100" s="31" t="n">
        <f aca="false">$B$11*(($A$1068)*$C100/$B$12*$B$7+(1-$A$1068)*$D100/$B$12*$C$7)</f>
        <v>0</v>
      </c>
      <c r="BQ100" s="31" t="n">
        <f aca="false">$B$11*(($A$1069)*$C100/$B$12*$B$7+(1-$A$1069)*$D100/$B$12*$C$7)</f>
        <v>0</v>
      </c>
      <c r="BR100" s="31" t="n">
        <f aca="false">$B$11*(($A$1070)*$C100/$B$12*$B$7+(1-$A$1070)*$D100/$B$12*$C$7)</f>
        <v>0</v>
      </c>
      <c r="BS100" s="31" t="n">
        <f aca="false">$B$11*(($A$1071)*$C100/$B$12*$B$7+(1-$A$1071)*$D100/$B$12*$C$7)</f>
        <v>0</v>
      </c>
      <c r="BT100" s="31" t="n">
        <f aca="false">$B$11*(($A$1072)*$C100/$B$12*$B$7+(1-$A$1072)*$D100/$B$12*$C$7)</f>
        <v>0</v>
      </c>
      <c r="BU100" s="31" t="n">
        <f aca="false">$B$11*(($A$1073)*$C100/$B$12*$B$7+(1-$A$1073)*$D100/$B$12*$C$7)</f>
        <v>0</v>
      </c>
      <c r="BV100" s="31" t="n">
        <f aca="false">$B$11*(($A$1074)*$C100/$B$12*$B$7+(1-$A$1074)*$D100/$B$12*$C$7)</f>
        <v>0</v>
      </c>
      <c r="BW100" s="31" t="n">
        <f aca="false">$B$11*(($A$1075)*$C100/$B$12*$B$7+(1-$A$1075)*$D100/$B$12*$C$7)</f>
        <v>0</v>
      </c>
      <c r="BX100" s="31" t="n">
        <f aca="false">$B$11*(($A$1076)*$C100/$B$12*$B$7+(1-$A$1076)*$D100/$B$12*$C$7)</f>
        <v>0</v>
      </c>
      <c r="BY100" s="31" t="n">
        <f aca="false">$B$11*(($A$1077)*$C100/$B$12*$B$7+(1-$A$1077)*$D100/$B$12*$C$7)</f>
        <v>0</v>
      </c>
      <c r="BZ100" s="31" t="n">
        <f aca="false">$B$11*(($A$1078)*$C100/$B$12*$B$7+(1-$A$1078)*$D100/$B$12*$C$7)</f>
        <v>0</v>
      </c>
      <c r="CA100" s="31" t="n">
        <f aca="false">$B$11*(($A$1079)*$C100/$B$12*$B$7+(1-$A$1079)*$D100/$B$12*$C$7)</f>
        <v>0</v>
      </c>
      <c r="CB100" s="31" t="n">
        <f aca="false">$B$11*(($A$1080)*$C100/$B$12*$B$7+(1-$A$1080)*$D100/$B$12*$C$7)</f>
        <v>0</v>
      </c>
      <c r="CC100" s="31" t="n">
        <f aca="false">$B$11*(($A$1081)*$C100/$B$12*$B$7+(1-$A$1081)*$D100/$B$12*$C$7)</f>
        <v>0</v>
      </c>
    </row>
    <row r="101" customFormat="false" ht="15" hidden="false" customHeight="false" outlineLevel="0" collapsed="false">
      <c r="A101" s="21" t="n">
        <v>77</v>
      </c>
      <c r="B101" s="27" t="n">
        <v>-1.31413119554762</v>
      </c>
      <c r="C101" s="9" t="n">
        <f aca="false">SUM(AM101:AV101)</f>
        <v>0</v>
      </c>
      <c r="D101" s="9" t="n">
        <f aca="false">SUM(AW101:BF101)</f>
        <v>4</v>
      </c>
      <c r="E101" s="24" t="n">
        <f aca="false">(1-C101/$B$12)*$B$8-C101/$B$12*$B$7</f>
        <v>0.05</v>
      </c>
      <c r="F101" s="24" t="n">
        <f aca="false">(1-D101/$B$12)*$C$8-D101/$B$12*$C$7</f>
        <v>-0.186</v>
      </c>
      <c r="G101" s="47" t="n">
        <f aca="false">$B$11*($B$10*C101/$B$12*$B$7+(1-$B$10)*D101/$B$12*$C$7)</f>
        <v>1200</v>
      </c>
      <c r="H101" s="24" t="n">
        <f aca="false">$B$10*E101+(1-$B$10)*F101</f>
        <v>-0.068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7" t="n">
        <v>-0.522295394445774</v>
      </c>
      <c r="S101" s="27" t="n">
        <v>1.76428141625891</v>
      </c>
      <c r="T101" s="27" t="n">
        <v>0.0899069876745142</v>
      </c>
      <c r="U101" s="27" t="n">
        <v>-1.01421976259696</v>
      </c>
      <c r="V101" s="27" t="n">
        <v>0.692613829241721</v>
      </c>
      <c r="W101" s="27" t="n">
        <v>0.545045379048855</v>
      </c>
      <c r="X101" s="27" t="n">
        <v>-0.167126094939908</v>
      </c>
      <c r="Y101" s="27" t="n">
        <v>-0.381449078320286</v>
      </c>
      <c r="Z101" s="27" t="n">
        <v>0.380877461160809</v>
      </c>
      <c r="AA101" s="27" t="n">
        <v>-0.155552478335035</v>
      </c>
      <c r="AB101" s="27" t="n">
        <v>1.12592833508257</v>
      </c>
      <c r="AC101" s="27" t="n">
        <v>0.408100504958132</v>
      </c>
      <c r="AD101" s="27" t="n">
        <v>0.751148477710925</v>
      </c>
      <c r="AE101" s="27" t="n">
        <v>-1.05499869117964</v>
      </c>
      <c r="AF101" s="27" t="n">
        <v>-1.34423095194215</v>
      </c>
      <c r="AG101" s="27" t="n">
        <v>-1.74711938216407</v>
      </c>
      <c r="AH101" s="27" t="n">
        <v>2.8438720410689</v>
      </c>
      <c r="AI101" s="27" t="n">
        <v>-2.51749399724083</v>
      </c>
      <c r="AJ101" s="27" t="n">
        <v>-1.52266163139433</v>
      </c>
      <c r="AK101" s="27" t="n">
        <v>-0.283381264856008</v>
      </c>
      <c r="AL101" s="21"/>
      <c r="AM101" s="31" t="n">
        <f aca="false">IF(SQRT($B$9)*$B101+SQRT(1-$B$9)*R101&lt;_xlfn.NORM.S.INV($B$6),1,0)</f>
        <v>0</v>
      </c>
      <c r="AN101" s="31" t="n">
        <f aca="false">IF(SQRT($B$9)*$B101+SQRT(1-$B$9)*S101&lt;_xlfn.NORM.S.INV($B$6),1,0)</f>
        <v>0</v>
      </c>
      <c r="AO101" s="31" t="n">
        <f aca="false">IF(SQRT($B$9)*$B101+SQRT(1-$B$9)*T101&lt;_xlfn.NORM.S.INV($B$6),1,0)</f>
        <v>0</v>
      </c>
      <c r="AP101" s="31" t="n">
        <f aca="false">IF(SQRT($B$9)*$B101+SQRT(1-$B$9)*U101&lt;_xlfn.NORM.S.INV($B$6),1,0)</f>
        <v>0</v>
      </c>
      <c r="AQ101" s="31" t="n">
        <f aca="false">IF(SQRT($B$9)*$B101+SQRT(1-$B$9)*V101&lt;_xlfn.NORM.S.INV($B$6),1,0)</f>
        <v>0</v>
      </c>
      <c r="AR101" s="31" t="n">
        <f aca="false">IF(SQRT($B$9)*$B101+SQRT(1-$B$9)*W101&lt;_xlfn.NORM.S.INV($B$6),1,0)</f>
        <v>0</v>
      </c>
      <c r="AS101" s="31" t="n">
        <f aca="false">IF(SQRT($B$9)*$B101+SQRT(1-$B$9)*X101&lt;_xlfn.NORM.S.INV($B$6),1,0)</f>
        <v>0</v>
      </c>
      <c r="AT101" s="31" t="n">
        <f aca="false">IF(SQRT($B$9)*$B101+SQRT(1-$B$9)*Y101&lt;_xlfn.NORM.S.INV($B$6),1,0)</f>
        <v>0</v>
      </c>
      <c r="AU101" s="31" t="n">
        <f aca="false">IF(SQRT($B$9)*$B101+SQRT(1-$B$9)*Z101&lt;_xlfn.NORM.S.INV($B$6),1,0)</f>
        <v>0</v>
      </c>
      <c r="AV101" s="31" t="n">
        <f aca="false">IF(SQRT($B$9)*$B101+SQRT(1-$B$9)*AA101&lt;_xlfn.NORM.S.INV($B$6),1,0)</f>
        <v>0</v>
      </c>
      <c r="AW101" s="31" t="n">
        <f aca="false">IF(SQRT($C$9)*$B101+SQRT(1-$C$9)*AB101&lt;_xlfn.NORM.S.INV($C$6),1,0)</f>
        <v>0</v>
      </c>
      <c r="AX101" s="31" t="n">
        <f aca="false">IF(SQRT($C$9)*$B101+SQRT(1-$C$9)*AC101&lt;_xlfn.NORM.S.INV($C$6),1,0)</f>
        <v>0</v>
      </c>
      <c r="AY101" s="31" t="n">
        <f aca="false">IF(SQRT($C$9)*$B101+SQRT(1-$C$9)*AD101&lt;_xlfn.NORM.S.INV($C$6),1,0)</f>
        <v>0</v>
      </c>
      <c r="AZ101" s="31" t="n">
        <f aca="false">IF(SQRT($C$9)*$B101+SQRT(1-$C$9)*AE101&lt;_xlfn.NORM.S.INV($C$6),1,0)</f>
        <v>0</v>
      </c>
      <c r="BA101" s="31" t="n">
        <f aca="false">IF(SQRT($C$9)*$B101+SQRT(1-$C$9)*AF101&lt;_xlfn.NORM.S.INV($C$6),1,0)</f>
        <v>1</v>
      </c>
      <c r="BB101" s="31" t="n">
        <f aca="false">IF(SQRT($C$9)*$B101+SQRT(1-$C$9)*AG101&lt;_xlfn.NORM.S.INV($C$6),1,0)</f>
        <v>1</v>
      </c>
      <c r="BC101" s="31" t="n">
        <f aca="false">IF(SQRT($C$9)*$B101+SQRT(1-$C$9)*AH101&lt;_xlfn.NORM.S.INV($C$6),1,0)</f>
        <v>0</v>
      </c>
      <c r="BD101" s="31" t="n">
        <f aca="false">IF(SQRT($C$9)*$B101+SQRT(1-$C$9)*AI101&lt;_xlfn.NORM.S.INV($C$6),1,0)</f>
        <v>1</v>
      </c>
      <c r="BE101" s="31" t="n">
        <f aca="false">IF(SQRT($C$9)*$B101+SQRT(1-$C$9)*AJ101&lt;_xlfn.NORM.S.INV($C$6),1,0)</f>
        <v>1</v>
      </c>
      <c r="BF101" s="31" t="n">
        <f aca="false">IF(SQRT($C$9)*$B101+SQRT(1-$C$9)*AK101&lt;_xlfn.NORM.S.INV($C$6),1,0)</f>
        <v>0</v>
      </c>
      <c r="BG101" s="21"/>
      <c r="BH101" s="21"/>
      <c r="BI101" s="31" t="n">
        <f aca="false">$B$11*(($A$1061)*$C101/$B$12*$B$7+(1-$A$1061)*$D101/$B$12*$C$7)</f>
        <v>2400</v>
      </c>
      <c r="BJ101" s="31" t="n">
        <f aca="false">$B$11*(($A$1062)*$C101/$B$12*$B$7+(1-$A$1062)*$D101/$B$12*$C$7)</f>
        <v>2280</v>
      </c>
      <c r="BK101" s="31" t="n">
        <f aca="false">$B$11*(($A$1063)*$C101/$B$12*$B$7+(1-$A$1063)*$D101/$B$12*$C$7)</f>
        <v>2160</v>
      </c>
      <c r="BL101" s="31" t="n">
        <f aca="false">$B$11*(($A$1064)*$C101/$B$12*$B$7+(1-$A$1064)*$D101/$B$12*$C$7)</f>
        <v>2040</v>
      </c>
      <c r="BM101" s="31" t="n">
        <f aca="false">$B$11*(($A$1065)*$C101/$B$12*$B$7+(1-$A$1065)*$D101/$B$12*$C$7)</f>
        <v>1920</v>
      </c>
      <c r="BN101" s="31" t="n">
        <f aca="false">$B$11*(($A$1066)*$C101/$B$12*$B$7+(1-$A$1066)*$D101/$B$12*$C$7)</f>
        <v>1800</v>
      </c>
      <c r="BO101" s="31" t="n">
        <f aca="false">$B$11*(($A$1067)*$C101/$B$12*$B$7+(1-$A$1067)*$D101/$B$12*$C$7)</f>
        <v>1680</v>
      </c>
      <c r="BP101" s="31" t="n">
        <f aca="false">$B$11*(($A$1068)*$C101/$B$12*$B$7+(1-$A$1068)*$D101/$B$12*$C$7)</f>
        <v>1560</v>
      </c>
      <c r="BQ101" s="31" t="n">
        <f aca="false">$B$11*(($A$1069)*$C101/$B$12*$B$7+(1-$A$1069)*$D101/$B$12*$C$7)</f>
        <v>1440</v>
      </c>
      <c r="BR101" s="31" t="n">
        <f aca="false">$B$11*(($A$1070)*$C101/$B$12*$B$7+(1-$A$1070)*$D101/$B$12*$C$7)</f>
        <v>1320</v>
      </c>
      <c r="BS101" s="31" t="n">
        <f aca="false">$B$11*(($A$1071)*$C101/$B$12*$B$7+(1-$A$1071)*$D101/$B$12*$C$7)</f>
        <v>1200</v>
      </c>
      <c r="BT101" s="31" t="n">
        <f aca="false">$B$11*(($A$1072)*$C101/$B$12*$B$7+(1-$A$1072)*$D101/$B$12*$C$7)</f>
        <v>1080</v>
      </c>
      <c r="BU101" s="31" t="n">
        <f aca="false">$B$11*(($A$1073)*$C101/$B$12*$B$7+(1-$A$1073)*$D101/$B$12*$C$7)</f>
        <v>960</v>
      </c>
      <c r="BV101" s="31" t="n">
        <f aca="false">$B$11*(($A$1074)*$C101/$B$12*$B$7+(1-$A$1074)*$D101/$B$12*$C$7)</f>
        <v>840</v>
      </c>
      <c r="BW101" s="31" t="n">
        <f aca="false">$B$11*(($A$1075)*$C101/$B$12*$B$7+(1-$A$1075)*$D101/$B$12*$C$7)</f>
        <v>720</v>
      </c>
      <c r="BX101" s="31" t="n">
        <f aca="false">$B$11*(($A$1076)*$C101/$B$12*$B$7+(1-$A$1076)*$D101/$B$12*$C$7)</f>
        <v>600</v>
      </c>
      <c r="BY101" s="31" t="n">
        <f aca="false">$B$11*(($A$1077)*$C101/$B$12*$B$7+(1-$A$1077)*$D101/$B$12*$C$7)</f>
        <v>480</v>
      </c>
      <c r="BZ101" s="31" t="n">
        <f aca="false">$B$11*(($A$1078)*$C101/$B$12*$B$7+(1-$A$1078)*$D101/$B$12*$C$7)</f>
        <v>360</v>
      </c>
      <c r="CA101" s="31" t="n">
        <f aca="false">$B$11*(($A$1079)*$C101/$B$12*$B$7+(1-$A$1079)*$D101/$B$12*$C$7)</f>
        <v>240</v>
      </c>
      <c r="CB101" s="31" t="n">
        <f aca="false">$B$11*(($A$1080)*$C101/$B$12*$B$7+(1-$A$1080)*$D101/$B$12*$C$7)</f>
        <v>120</v>
      </c>
      <c r="CC101" s="31" t="n">
        <f aca="false">$B$11*(($A$1081)*$C101/$B$12*$B$7+(1-$A$1081)*$D101/$B$12*$C$7)</f>
        <v>0</v>
      </c>
    </row>
    <row r="102" customFormat="false" ht="15" hidden="false" customHeight="false" outlineLevel="0" collapsed="false">
      <c r="A102" s="21" t="n">
        <v>78</v>
      </c>
      <c r="B102" s="27" t="n">
        <v>-0.289324012616264</v>
      </c>
      <c r="C102" s="9" t="n">
        <f aca="false">SUM(AM102:AV102)</f>
        <v>0</v>
      </c>
      <c r="D102" s="9" t="n">
        <f aca="false">SUM(AW102:BF102)</f>
        <v>0</v>
      </c>
      <c r="E102" s="24" t="n">
        <f aca="false">(1-C102/$B$12)*$B$8-C102/$B$12*$B$7</f>
        <v>0.05</v>
      </c>
      <c r="F102" s="24" t="n">
        <f aca="false">(1-D102/$B$12)*$C$8-D102/$B$12*$C$7</f>
        <v>0.09</v>
      </c>
      <c r="G102" s="47" t="n">
        <f aca="false">$B$11*($B$10*C102/$B$12*$B$7+(1-$B$10)*D102/$B$12*$C$7)</f>
        <v>0</v>
      </c>
      <c r="H102" s="24" t="n">
        <f aca="false">$B$10*E102+(1-$B$10)*F102</f>
        <v>0.07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7" t="n">
        <v>0.414094143617182</v>
      </c>
      <c r="S102" s="27" t="n">
        <v>0.774819507790267</v>
      </c>
      <c r="T102" s="27" t="n">
        <v>0.879745376828791</v>
      </c>
      <c r="U102" s="27" t="n">
        <v>0.418756972111068</v>
      </c>
      <c r="V102" s="27" t="n">
        <v>1.23562678088991</v>
      </c>
      <c r="W102" s="27" t="n">
        <v>-0.187786269980815</v>
      </c>
      <c r="X102" s="27" t="n">
        <v>-1.49512165727969</v>
      </c>
      <c r="Y102" s="27" t="n">
        <v>0.819880685272559</v>
      </c>
      <c r="Z102" s="27" t="n">
        <v>-0.541255111389961</v>
      </c>
      <c r="AA102" s="27" t="n">
        <v>1.06906226233281</v>
      </c>
      <c r="AB102" s="27" t="n">
        <v>0.283115927197107</v>
      </c>
      <c r="AC102" s="27" t="n">
        <v>-0.550556319884606</v>
      </c>
      <c r="AD102" s="27" t="n">
        <v>0.719109811517331</v>
      </c>
      <c r="AE102" s="27" t="n">
        <v>0.0142916944852346</v>
      </c>
      <c r="AF102" s="27" t="n">
        <v>0.422702243814659</v>
      </c>
      <c r="AG102" s="27" t="n">
        <v>0.503209057160284</v>
      </c>
      <c r="AH102" s="27" t="n">
        <v>0.569642982607649</v>
      </c>
      <c r="AI102" s="27" t="n">
        <v>-1.46827287777444</v>
      </c>
      <c r="AJ102" s="27" t="n">
        <v>1.34314303315159</v>
      </c>
      <c r="AK102" s="27" t="n">
        <v>-1.58147688433175</v>
      </c>
      <c r="AL102" s="21"/>
      <c r="AM102" s="31" t="n">
        <f aca="false">IF(SQRT($B$9)*$B102+SQRT(1-$B$9)*R102&lt;_xlfn.NORM.S.INV($B$6),1,0)</f>
        <v>0</v>
      </c>
      <c r="AN102" s="31" t="n">
        <f aca="false">IF(SQRT($B$9)*$B102+SQRT(1-$B$9)*S102&lt;_xlfn.NORM.S.INV($B$6),1,0)</f>
        <v>0</v>
      </c>
      <c r="AO102" s="31" t="n">
        <f aca="false">IF(SQRT($B$9)*$B102+SQRT(1-$B$9)*T102&lt;_xlfn.NORM.S.INV($B$6),1,0)</f>
        <v>0</v>
      </c>
      <c r="AP102" s="31" t="n">
        <f aca="false">IF(SQRT($B$9)*$B102+SQRT(1-$B$9)*U102&lt;_xlfn.NORM.S.INV($B$6),1,0)</f>
        <v>0</v>
      </c>
      <c r="AQ102" s="31" t="n">
        <f aca="false">IF(SQRT($B$9)*$B102+SQRT(1-$B$9)*V102&lt;_xlfn.NORM.S.INV($B$6),1,0)</f>
        <v>0</v>
      </c>
      <c r="AR102" s="31" t="n">
        <f aca="false">IF(SQRT($B$9)*$B102+SQRT(1-$B$9)*W102&lt;_xlfn.NORM.S.INV($B$6),1,0)</f>
        <v>0</v>
      </c>
      <c r="AS102" s="31" t="n">
        <f aca="false">IF(SQRT($B$9)*$B102+SQRT(1-$B$9)*X102&lt;_xlfn.NORM.S.INV($B$6),1,0)</f>
        <v>0</v>
      </c>
      <c r="AT102" s="31" t="n">
        <f aca="false">IF(SQRT($B$9)*$B102+SQRT(1-$B$9)*Y102&lt;_xlfn.NORM.S.INV($B$6),1,0)</f>
        <v>0</v>
      </c>
      <c r="AU102" s="31" t="n">
        <f aca="false">IF(SQRT($B$9)*$B102+SQRT(1-$B$9)*Z102&lt;_xlfn.NORM.S.INV($B$6),1,0)</f>
        <v>0</v>
      </c>
      <c r="AV102" s="31" t="n">
        <f aca="false">IF(SQRT($B$9)*$B102+SQRT(1-$B$9)*AA102&lt;_xlfn.NORM.S.INV($B$6),1,0)</f>
        <v>0</v>
      </c>
      <c r="AW102" s="31" t="n">
        <f aca="false">IF(SQRT($C$9)*$B102+SQRT(1-$C$9)*AB102&lt;_xlfn.NORM.S.INV($C$6),1,0)</f>
        <v>0</v>
      </c>
      <c r="AX102" s="31" t="n">
        <f aca="false">IF(SQRT($C$9)*$B102+SQRT(1-$C$9)*AC102&lt;_xlfn.NORM.S.INV($C$6),1,0)</f>
        <v>0</v>
      </c>
      <c r="AY102" s="31" t="n">
        <f aca="false">IF(SQRT($C$9)*$B102+SQRT(1-$C$9)*AD102&lt;_xlfn.NORM.S.INV($C$6),1,0)</f>
        <v>0</v>
      </c>
      <c r="AZ102" s="31" t="n">
        <f aca="false">IF(SQRT($C$9)*$B102+SQRT(1-$C$9)*AE102&lt;_xlfn.NORM.S.INV($C$6),1,0)</f>
        <v>0</v>
      </c>
      <c r="BA102" s="31" t="n">
        <f aca="false">IF(SQRT($C$9)*$B102+SQRT(1-$C$9)*AF102&lt;_xlfn.NORM.S.INV($C$6),1,0)</f>
        <v>0</v>
      </c>
      <c r="BB102" s="31" t="n">
        <f aca="false">IF(SQRT($C$9)*$B102+SQRT(1-$C$9)*AG102&lt;_xlfn.NORM.S.INV($C$6),1,0)</f>
        <v>0</v>
      </c>
      <c r="BC102" s="31" t="n">
        <f aca="false">IF(SQRT($C$9)*$B102+SQRT(1-$C$9)*AH102&lt;_xlfn.NORM.S.INV($C$6),1,0)</f>
        <v>0</v>
      </c>
      <c r="BD102" s="31" t="n">
        <f aca="false">IF(SQRT($C$9)*$B102+SQRT(1-$C$9)*AI102&lt;_xlfn.NORM.S.INV($C$6),1,0)</f>
        <v>0</v>
      </c>
      <c r="BE102" s="31" t="n">
        <f aca="false">IF(SQRT($C$9)*$B102+SQRT(1-$C$9)*AJ102&lt;_xlfn.NORM.S.INV($C$6),1,0)</f>
        <v>0</v>
      </c>
      <c r="BF102" s="31" t="n">
        <f aca="false">IF(SQRT($C$9)*$B102+SQRT(1-$C$9)*AK102&lt;_xlfn.NORM.S.INV($C$6),1,0)</f>
        <v>0</v>
      </c>
      <c r="BG102" s="21"/>
      <c r="BH102" s="21"/>
      <c r="BI102" s="31" t="n">
        <f aca="false">$B$11*(($A$1061)*$C102/$B$12*$B$7+(1-$A$1061)*$D102/$B$12*$C$7)</f>
        <v>0</v>
      </c>
      <c r="BJ102" s="31" t="n">
        <f aca="false">$B$11*(($A$1062)*$C102/$B$12*$B$7+(1-$A$1062)*$D102/$B$12*$C$7)</f>
        <v>0</v>
      </c>
      <c r="BK102" s="31" t="n">
        <f aca="false">$B$11*(($A$1063)*$C102/$B$12*$B$7+(1-$A$1063)*$D102/$B$12*$C$7)</f>
        <v>0</v>
      </c>
      <c r="BL102" s="31" t="n">
        <f aca="false">$B$11*(($A$1064)*$C102/$B$12*$B$7+(1-$A$1064)*$D102/$B$12*$C$7)</f>
        <v>0</v>
      </c>
      <c r="BM102" s="31" t="n">
        <f aca="false">$B$11*(($A$1065)*$C102/$B$12*$B$7+(1-$A$1065)*$D102/$B$12*$C$7)</f>
        <v>0</v>
      </c>
      <c r="BN102" s="31" t="n">
        <f aca="false">$B$11*(($A$1066)*$C102/$B$12*$B$7+(1-$A$1066)*$D102/$B$12*$C$7)</f>
        <v>0</v>
      </c>
      <c r="BO102" s="31" t="n">
        <f aca="false">$B$11*(($A$1067)*$C102/$B$12*$B$7+(1-$A$1067)*$D102/$B$12*$C$7)</f>
        <v>0</v>
      </c>
      <c r="BP102" s="31" t="n">
        <f aca="false">$B$11*(($A$1068)*$C102/$B$12*$B$7+(1-$A$1068)*$D102/$B$12*$C$7)</f>
        <v>0</v>
      </c>
      <c r="BQ102" s="31" t="n">
        <f aca="false">$B$11*(($A$1069)*$C102/$B$12*$B$7+(1-$A$1069)*$D102/$B$12*$C$7)</f>
        <v>0</v>
      </c>
      <c r="BR102" s="31" t="n">
        <f aca="false">$B$11*(($A$1070)*$C102/$B$12*$B$7+(1-$A$1070)*$D102/$B$12*$C$7)</f>
        <v>0</v>
      </c>
      <c r="BS102" s="31" t="n">
        <f aca="false">$B$11*(($A$1071)*$C102/$B$12*$B$7+(1-$A$1071)*$D102/$B$12*$C$7)</f>
        <v>0</v>
      </c>
      <c r="BT102" s="31" t="n">
        <f aca="false">$B$11*(($A$1072)*$C102/$B$12*$B$7+(1-$A$1072)*$D102/$B$12*$C$7)</f>
        <v>0</v>
      </c>
      <c r="BU102" s="31" t="n">
        <f aca="false">$B$11*(($A$1073)*$C102/$B$12*$B$7+(1-$A$1073)*$D102/$B$12*$C$7)</f>
        <v>0</v>
      </c>
      <c r="BV102" s="31" t="n">
        <f aca="false">$B$11*(($A$1074)*$C102/$B$12*$B$7+(1-$A$1074)*$D102/$B$12*$C$7)</f>
        <v>0</v>
      </c>
      <c r="BW102" s="31" t="n">
        <f aca="false">$B$11*(($A$1075)*$C102/$B$12*$B$7+(1-$A$1075)*$D102/$B$12*$C$7)</f>
        <v>0</v>
      </c>
      <c r="BX102" s="31" t="n">
        <f aca="false">$B$11*(($A$1076)*$C102/$B$12*$B$7+(1-$A$1076)*$D102/$B$12*$C$7)</f>
        <v>0</v>
      </c>
      <c r="BY102" s="31" t="n">
        <f aca="false">$B$11*(($A$1077)*$C102/$B$12*$B$7+(1-$A$1077)*$D102/$B$12*$C$7)</f>
        <v>0</v>
      </c>
      <c r="BZ102" s="31" t="n">
        <f aca="false">$B$11*(($A$1078)*$C102/$B$12*$B$7+(1-$A$1078)*$D102/$B$12*$C$7)</f>
        <v>0</v>
      </c>
      <c r="CA102" s="31" t="n">
        <f aca="false">$B$11*(($A$1079)*$C102/$B$12*$B$7+(1-$A$1079)*$D102/$B$12*$C$7)</f>
        <v>0</v>
      </c>
      <c r="CB102" s="31" t="n">
        <f aca="false">$B$11*(($A$1080)*$C102/$B$12*$B$7+(1-$A$1080)*$D102/$B$12*$C$7)</f>
        <v>0</v>
      </c>
      <c r="CC102" s="31" t="n">
        <f aca="false">$B$11*(($A$1081)*$C102/$B$12*$B$7+(1-$A$1081)*$D102/$B$12*$C$7)</f>
        <v>0</v>
      </c>
    </row>
    <row r="103" customFormat="false" ht="15" hidden="false" customHeight="false" outlineLevel="0" collapsed="false">
      <c r="A103" s="21" t="n">
        <v>79</v>
      </c>
      <c r="B103" s="27" t="n">
        <v>0.475127333761027</v>
      </c>
      <c r="C103" s="9" t="n">
        <f aca="false">SUM(AM103:AV103)</f>
        <v>0</v>
      </c>
      <c r="D103" s="9" t="n">
        <f aca="false">SUM(AW103:BF103)</f>
        <v>0</v>
      </c>
      <c r="E103" s="24" t="n">
        <f aca="false">(1-C103/$B$12)*$B$8-C103/$B$12*$B$7</f>
        <v>0.05</v>
      </c>
      <c r="F103" s="24" t="n">
        <f aca="false">(1-D103/$B$12)*$C$8-D103/$B$12*$C$7</f>
        <v>0.09</v>
      </c>
      <c r="G103" s="47" t="n">
        <f aca="false">$B$11*($B$10*C103/$B$12*$B$7+(1-$B$10)*D103/$B$12*$C$7)</f>
        <v>0</v>
      </c>
      <c r="H103" s="24" t="n">
        <f aca="false">$B$10*E103+(1-$B$10)*F103</f>
        <v>0.07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7" t="n">
        <v>0.307547878321751</v>
      </c>
      <c r="S103" s="27" t="n">
        <v>0.48918811050396</v>
      </c>
      <c r="T103" s="27" t="n">
        <v>-0.0854868655265415</v>
      </c>
      <c r="U103" s="27" t="n">
        <v>1.06765941478384</v>
      </c>
      <c r="V103" s="27" t="n">
        <v>1.73093549126452</v>
      </c>
      <c r="W103" s="27" t="n">
        <v>-1.12146563244135</v>
      </c>
      <c r="X103" s="27" t="n">
        <v>1.5972339134734</v>
      </c>
      <c r="Y103" s="27" t="n">
        <v>-0.431504920784091</v>
      </c>
      <c r="Z103" s="27" t="n">
        <v>-0.423546758501031</v>
      </c>
      <c r="AA103" s="27" t="n">
        <v>0.875676889385545</v>
      </c>
      <c r="AB103" s="27" t="n">
        <v>-0.495781809485804</v>
      </c>
      <c r="AC103" s="27" t="n">
        <v>0.715741862479183</v>
      </c>
      <c r="AD103" s="27" t="n">
        <v>0.170394439421253</v>
      </c>
      <c r="AE103" s="27" t="n">
        <v>0.834343178708407</v>
      </c>
      <c r="AF103" s="27" t="n">
        <v>0.249893822649031</v>
      </c>
      <c r="AG103" s="27" t="n">
        <v>0.748527807309707</v>
      </c>
      <c r="AH103" s="27" t="n">
        <v>-0.314534716650842</v>
      </c>
      <c r="AI103" s="27" t="n">
        <v>0.582311402334388</v>
      </c>
      <c r="AJ103" s="27" t="n">
        <v>0.550185202091735</v>
      </c>
      <c r="AK103" s="27" t="n">
        <v>-1.11150800772064</v>
      </c>
      <c r="AL103" s="21"/>
      <c r="AM103" s="31" t="n">
        <f aca="false">IF(SQRT($B$9)*$B103+SQRT(1-$B$9)*R103&lt;_xlfn.NORM.S.INV($B$6),1,0)</f>
        <v>0</v>
      </c>
      <c r="AN103" s="31" t="n">
        <f aca="false">IF(SQRT($B$9)*$B103+SQRT(1-$B$9)*S103&lt;_xlfn.NORM.S.INV($B$6),1,0)</f>
        <v>0</v>
      </c>
      <c r="AO103" s="31" t="n">
        <f aca="false">IF(SQRT($B$9)*$B103+SQRT(1-$B$9)*T103&lt;_xlfn.NORM.S.INV($B$6),1,0)</f>
        <v>0</v>
      </c>
      <c r="AP103" s="31" t="n">
        <f aca="false">IF(SQRT($B$9)*$B103+SQRT(1-$B$9)*U103&lt;_xlfn.NORM.S.INV($B$6),1,0)</f>
        <v>0</v>
      </c>
      <c r="AQ103" s="31" t="n">
        <f aca="false">IF(SQRT($B$9)*$B103+SQRT(1-$B$9)*V103&lt;_xlfn.NORM.S.INV($B$6),1,0)</f>
        <v>0</v>
      </c>
      <c r="AR103" s="31" t="n">
        <f aca="false">IF(SQRT($B$9)*$B103+SQRT(1-$B$9)*W103&lt;_xlfn.NORM.S.INV($B$6),1,0)</f>
        <v>0</v>
      </c>
      <c r="AS103" s="31" t="n">
        <f aca="false">IF(SQRT($B$9)*$B103+SQRT(1-$B$9)*X103&lt;_xlfn.NORM.S.INV($B$6),1,0)</f>
        <v>0</v>
      </c>
      <c r="AT103" s="31" t="n">
        <f aca="false">IF(SQRT($B$9)*$B103+SQRT(1-$B$9)*Y103&lt;_xlfn.NORM.S.INV($B$6),1,0)</f>
        <v>0</v>
      </c>
      <c r="AU103" s="31" t="n">
        <f aca="false">IF(SQRT($B$9)*$B103+SQRT(1-$B$9)*Z103&lt;_xlfn.NORM.S.INV($B$6),1,0)</f>
        <v>0</v>
      </c>
      <c r="AV103" s="31" t="n">
        <f aca="false">IF(SQRT($B$9)*$B103+SQRT(1-$B$9)*AA103&lt;_xlfn.NORM.S.INV($B$6),1,0)</f>
        <v>0</v>
      </c>
      <c r="AW103" s="31" t="n">
        <f aca="false">IF(SQRT($C$9)*$B103+SQRT(1-$C$9)*AB103&lt;_xlfn.NORM.S.INV($C$6),1,0)</f>
        <v>0</v>
      </c>
      <c r="AX103" s="31" t="n">
        <f aca="false">IF(SQRT($C$9)*$B103+SQRT(1-$C$9)*AC103&lt;_xlfn.NORM.S.INV($C$6),1,0)</f>
        <v>0</v>
      </c>
      <c r="AY103" s="31" t="n">
        <f aca="false">IF(SQRT($C$9)*$B103+SQRT(1-$C$9)*AD103&lt;_xlfn.NORM.S.INV($C$6),1,0)</f>
        <v>0</v>
      </c>
      <c r="AZ103" s="31" t="n">
        <f aca="false">IF(SQRT($C$9)*$B103+SQRT(1-$C$9)*AE103&lt;_xlfn.NORM.S.INV($C$6),1,0)</f>
        <v>0</v>
      </c>
      <c r="BA103" s="31" t="n">
        <f aca="false">IF(SQRT($C$9)*$B103+SQRT(1-$C$9)*AF103&lt;_xlfn.NORM.S.INV($C$6),1,0)</f>
        <v>0</v>
      </c>
      <c r="BB103" s="31" t="n">
        <f aca="false">IF(SQRT($C$9)*$B103+SQRT(1-$C$9)*AG103&lt;_xlfn.NORM.S.INV($C$6),1,0)</f>
        <v>0</v>
      </c>
      <c r="BC103" s="31" t="n">
        <f aca="false">IF(SQRT($C$9)*$B103+SQRT(1-$C$9)*AH103&lt;_xlfn.NORM.S.INV($C$6),1,0)</f>
        <v>0</v>
      </c>
      <c r="BD103" s="31" t="n">
        <f aca="false">IF(SQRT($C$9)*$B103+SQRT(1-$C$9)*AI103&lt;_xlfn.NORM.S.INV($C$6),1,0)</f>
        <v>0</v>
      </c>
      <c r="BE103" s="31" t="n">
        <f aca="false">IF(SQRT($C$9)*$B103+SQRT(1-$C$9)*AJ103&lt;_xlfn.NORM.S.INV($C$6),1,0)</f>
        <v>0</v>
      </c>
      <c r="BF103" s="31" t="n">
        <f aca="false">IF(SQRT($C$9)*$B103+SQRT(1-$C$9)*AK103&lt;_xlfn.NORM.S.INV($C$6),1,0)</f>
        <v>0</v>
      </c>
      <c r="BG103" s="21"/>
      <c r="BH103" s="21"/>
      <c r="BI103" s="31" t="n">
        <f aca="false">$B$11*(($A$1061)*$C103/$B$12*$B$7+(1-$A$1061)*$D103/$B$12*$C$7)</f>
        <v>0</v>
      </c>
      <c r="BJ103" s="31" t="n">
        <f aca="false">$B$11*(($A$1062)*$C103/$B$12*$B$7+(1-$A$1062)*$D103/$B$12*$C$7)</f>
        <v>0</v>
      </c>
      <c r="BK103" s="31" t="n">
        <f aca="false">$B$11*(($A$1063)*$C103/$B$12*$B$7+(1-$A$1063)*$D103/$B$12*$C$7)</f>
        <v>0</v>
      </c>
      <c r="BL103" s="31" t="n">
        <f aca="false">$B$11*(($A$1064)*$C103/$B$12*$B$7+(1-$A$1064)*$D103/$B$12*$C$7)</f>
        <v>0</v>
      </c>
      <c r="BM103" s="31" t="n">
        <f aca="false">$B$11*(($A$1065)*$C103/$B$12*$B$7+(1-$A$1065)*$D103/$B$12*$C$7)</f>
        <v>0</v>
      </c>
      <c r="BN103" s="31" t="n">
        <f aca="false">$B$11*(($A$1066)*$C103/$B$12*$B$7+(1-$A$1066)*$D103/$B$12*$C$7)</f>
        <v>0</v>
      </c>
      <c r="BO103" s="31" t="n">
        <f aca="false">$B$11*(($A$1067)*$C103/$B$12*$B$7+(1-$A$1067)*$D103/$B$12*$C$7)</f>
        <v>0</v>
      </c>
      <c r="BP103" s="31" t="n">
        <f aca="false">$B$11*(($A$1068)*$C103/$B$12*$B$7+(1-$A$1068)*$D103/$B$12*$C$7)</f>
        <v>0</v>
      </c>
      <c r="BQ103" s="31" t="n">
        <f aca="false">$B$11*(($A$1069)*$C103/$B$12*$B$7+(1-$A$1069)*$D103/$B$12*$C$7)</f>
        <v>0</v>
      </c>
      <c r="BR103" s="31" t="n">
        <f aca="false">$B$11*(($A$1070)*$C103/$B$12*$B$7+(1-$A$1070)*$D103/$B$12*$C$7)</f>
        <v>0</v>
      </c>
      <c r="BS103" s="31" t="n">
        <f aca="false">$B$11*(($A$1071)*$C103/$B$12*$B$7+(1-$A$1071)*$D103/$B$12*$C$7)</f>
        <v>0</v>
      </c>
      <c r="BT103" s="31" t="n">
        <f aca="false">$B$11*(($A$1072)*$C103/$B$12*$B$7+(1-$A$1072)*$D103/$B$12*$C$7)</f>
        <v>0</v>
      </c>
      <c r="BU103" s="31" t="n">
        <f aca="false">$B$11*(($A$1073)*$C103/$B$12*$B$7+(1-$A$1073)*$D103/$B$12*$C$7)</f>
        <v>0</v>
      </c>
      <c r="BV103" s="31" t="n">
        <f aca="false">$B$11*(($A$1074)*$C103/$B$12*$B$7+(1-$A$1074)*$D103/$B$12*$C$7)</f>
        <v>0</v>
      </c>
      <c r="BW103" s="31" t="n">
        <f aca="false">$B$11*(($A$1075)*$C103/$B$12*$B$7+(1-$A$1075)*$D103/$B$12*$C$7)</f>
        <v>0</v>
      </c>
      <c r="BX103" s="31" t="n">
        <f aca="false">$B$11*(($A$1076)*$C103/$B$12*$B$7+(1-$A$1076)*$D103/$B$12*$C$7)</f>
        <v>0</v>
      </c>
      <c r="BY103" s="31" t="n">
        <f aca="false">$B$11*(($A$1077)*$C103/$B$12*$B$7+(1-$A$1077)*$D103/$B$12*$C$7)</f>
        <v>0</v>
      </c>
      <c r="BZ103" s="31" t="n">
        <f aca="false">$B$11*(($A$1078)*$C103/$B$12*$B$7+(1-$A$1078)*$D103/$B$12*$C$7)</f>
        <v>0</v>
      </c>
      <c r="CA103" s="31" t="n">
        <f aca="false">$B$11*(($A$1079)*$C103/$B$12*$B$7+(1-$A$1079)*$D103/$B$12*$C$7)</f>
        <v>0</v>
      </c>
      <c r="CB103" s="31" t="n">
        <f aca="false">$B$11*(($A$1080)*$C103/$B$12*$B$7+(1-$A$1080)*$D103/$B$12*$C$7)</f>
        <v>0</v>
      </c>
      <c r="CC103" s="31" t="n">
        <f aca="false">$B$11*(($A$1081)*$C103/$B$12*$B$7+(1-$A$1081)*$D103/$B$12*$C$7)</f>
        <v>0</v>
      </c>
    </row>
    <row r="104" customFormat="false" ht="15" hidden="false" customHeight="false" outlineLevel="0" collapsed="false">
      <c r="A104" s="21" t="n">
        <v>80</v>
      </c>
      <c r="B104" s="27" t="n">
        <v>0.229353367567691</v>
      </c>
      <c r="C104" s="9" t="n">
        <f aca="false">SUM(AM104:AV104)</f>
        <v>0</v>
      </c>
      <c r="D104" s="9" t="n">
        <f aca="false">SUM(AW104:BF104)</f>
        <v>0</v>
      </c>
      <c r="E104" s="24" t="n">
        <f aca="false">(1-C104/$B$12)*$B$8-C104/$B$12*$B$7</f>
        <v>0.05</v>
      </c>
      <c r="F104" s="24" t="n">
        <f aca="false">(1-D104/$B$12)*$C$8-D104/$B$12*$C$7</f>
        <v>0.09</v>
      </c>
      <c r="G104" s="47" t="n">
        <f aca="false">$B$11*($B$10*C104/$B$12*$B$7+(1-$B$10)*D104/$B$12*$C$7)</f>
        <v>0</v>
      </c>
      <c r="H104" s="24" t="n">
        <f aca="false">$B$10*E104+(1-$B$10)*F104</f>
        <v>0.07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7" t="n">
        <v>-0.559298413019113</v>
      </c>
      <c r="S104" s="27" t="n">
        <v>-0.360901434239882</v>
      </c>
      <c r="T104" s="27" t="n">
        <v>0.53122010009699</v>
      </c>
      <c r="U104" s="27" t="n">
        <v>0.290892443644046</v>
      </c>
      <c r="V104" s="27" t="n">
        <v>-0.330776418255401</v>
      </c>
      <c r="W104" s="27" t="n">
        <v>-1.01247683363204</v>
      </c>
      <c r="X104" s="27" t="n">
        <v>-0.539543527027421</v>
      </c>
      <c r="Y104" s="27" t="n">
        <v>-0.800374662798726</v>
      </c>
      <c r="Z104" s="27" t="n">
        <v>0.167613189465014</v>
      </c>
      <c r="AA104" s="27" t="n">
        <v>-0.328394014638094</v>
      </c>
      <c r="AB104" s="27" t="n">
        <v>-0.496855892759212</v>
      </c>
      <c r="AC104" s="27" t="n">
        <v>0.0391408278156218</v>
      </c>
      <c r="AD104" s="27" t="n">
        <v>-0.558187625088345</v>
      </c>
      <c r="AE104" s="27" t="n">
        <v>1.86260816395531</v>
      </c>
      <c r="AF104" s="27" t="n">
        <v>-0.437882120505627</v>
      </c>
      <c r="AG104" s="27" t="n">
        <v>-0.994559056370037</v>
      </c>
      <c r="AH104" s="27" t="n">
        <v>0.0156923619296714</v>
      </c>
      <c r="AI104" s="27" t="n">
        <v>-0.82686314827035</v>
      </c>
      <c r="AJ104" s="27" t="n">
        <v>-0.702275956788576</v>
      </c>
      <c r="AK104" s="27" t="n">
        <v>-0.065020589206492</v>
      </c>
      <c r="AL104" s="21"/>
      <c r="AM104" s="31" t="n">
        <f aca="false">IF(SQRT($B$9)*$B104+SQRT(1-$B$9)*R104&lt;_xlfn.NORM.S.INV($B$6),1,0)</f>
        <v>0</v>
      </c>
      <c r="AN104" s="31" t="n">
        <f aca="false">IF(SQRT($B$9)*$B104+SQRT(1-$B$9)*S104&lt;_xlfn.NORM.S.INV($B$6),1,0)</f>
        <v>0</v>
      </c>
      <c r="AO104" s="31" t="n">
        <f aca="false">IF(SQRT($B$9)*$B104+SQRT(1-$B$9)*T104&lt;_xlfn.NORM.S.INV($B$6),1,0)</f>
        <v>0</v>
      </c>
      <c r="AP104" s="31" t="n">
        <f aca="false">IF(SQRT($B$9)*$B104+SQRT(1-$B$9)*U104&lt;_xlfn.NORM.S.INV($B$6),1,0)</f>
        <v>0</v>
      </c>
      <c r="AQ104" s="31" t="n">
        <f aca="false">IF(SQRT($B$9)*$B104+SQRT(1-$B$9)*V104&lt;_xlfn.NORM.S.INV($B$6),1,0)</f>
        <v>0</v>
      </c>
      <c r="AR104" s="31" t="n">
        <f aca="false">IF(SQRT($B$9)*$B104+SQRT(1-$B$9)*W104&lt;_xlfn.NORM.S.INV($B$6),1,0)</f>
        <v>0</v>
      </c>
      <c r="AS104" s="31" t="n">
        <f aca="false">IF(SQRT($B$9)*$B104+SQRT(1-$B$9)*X104&lt;_xlfn.NORM.S.INV($B$6),1,0)</f>
        <v>0</v>
      </c>
      <c r="AT104" s="31" t="n">
        <f aca="false">IF(SQRT($B$9)*$B104+SQRT(1-$B$9)*Y104&lt;_xlfn.NORM.S.INV($B$6),1,0)</f>
        <v>0</v>
      </c>
      <c r="AU104" s="31" t="n">
        <f aca="false">IF(SQRT($B$9)*$B104+SQRT(1-$B$9)*Z104&lt;_xlfn.NORM.S.INV($B$6),1,0)</f>
        <v>0</v>
      </c>
      <c r="AV104" s="31" t="n">
        <f aca="false">IF(SQRT($B$9)*$B104+SQRT(1-$B$9)*AA104&lt;_xlfn.NORM.S.INV($B$6),1,0)</f>
        <v>0</v>
      </c>
      <c r="AW104" s="31" t="n">
        <f aca="false">IF(SQRT($C$9)*$B104+SQRT(1-$C$9)*AB104&lt;_xlfn.NORM.S.INV($C$6),1,0)</f>
        <v>0</v>
      </c>
      <c r="AX104" s="31" t="n">
        <f aca="false">IF(SQRT($C$9)*$B104+SQRT(1-$C$9)*AC104&lt;_xlfn.NORM.S.INV($C$6),1,0)</f>
        <v>0</v>
      </c>
      <c r="AY104" s="31" t="n">
        <f aca="false">IF(SQRT($C$9)*$B104+SQRT(1-$C$9)*AD104&lt;_xlfn.NORM.S.INV($C$6),1,0)</f>
        <v>0</v>
      </c>
      <c r="AZ104" s="31" t="n">
        <f aca="false">IF(SQRT($C$9)*$B104+SQRT(1-$C$9)*AE104&lt;_xlfn.NORM.S.INV($C$6),1,0)</f>
        <v>0</v>
      </c>
      <c r="BA104" s="31" t="n">
        <f aca="false">IF(SQRT($C$9)*$B104+SQRT(1-$C$9)*AF104&lt;_xlfn.NORM.S.INV($C$6),1,0)</f>
        <v>0</v>
      </c>
      <c r="BB104" s="31" t="n">
        <f aca="false">IF(SQRT($C$9)*$B104+SQRT(1-$C$9)*AG104&lt;_xlfn.NORM.S.INV($C$6),1,0)</f>
        <v>0</v>
      </c>
      <c r="BC104" s="31" t="n">
        <f aca="false">IF(SQRT($C$9)*$B104+SQRT(1-$C$9)*AH104&lt;_xlfn.NORM.S.INV($C$6),1,0)</f>
        <v>0</v>
      </c>
      <c r="BD104" s="31" t="n">
        <f aca="false">IF(SQRT($C$9)*$B104+SQRT(1-$C$9)*AI104&lt;_xlfn.NORM.S.INV($C$6),1,0)</f>
        <v>0</v>
      </c>
      <c r="BE104" s="31" t="n">
        <f aca="false">IF(SQRT($C$9)*$B104+SQRT(1-$C$9)*AJ104&lt;_xlfn.NORM.S.INV($C$6),1,0)</f>
        <v>0</v>
      </c>
      <c r="BF104" s="31" t="n">
        <f aca="false">IF(SQRT($C$9)*$B104+SQRT(1-$C$9)*AK104&lt;_xlfn.NORM.S.INV($C$6),1,0)</f>
        <v>0</v>
      </c>
      <c r="BG104" s="21"/>
      <c r="BH104" s="21"/>
      <c r="BI104" s="31" t="n">
        <f aca="false">$B$11*(($A$1061)*$C104/$B$12*$B$7+(1-$A$1061)*$D104/$B$12*$C$7)</f>
        <v>0</v>
      </c>
      <c r="BJ104" s="31" t="n">
        <f aca="false">$B$11*(($A$1062)*$C104/$B$12*$B$7+(1-$A$1062)*$D104/$B$12*$C$7)</f>
        <v>0</v>
      </c>
      <c r="BK104" s="31" t="n">
        <f aca="false">$B$11*(($A$1063)*$C104/$B$12*$B$7+(1-$A$1063)*$D104/$B$12*$C$7)</f>
        <v>0</v>
      </c>
      <c r="BL104" s="31" t="n">
        <f aca="false">$B$11*(($A$1064)*$C104/$B$12*$B$7+(1-$A$1064)*$D104/$B$12*$C$7)</f>
        <v>0</v>
      </c>
      <c r="BM104" s="31" t="n">
        <f aca="false">$B$11*(($A$1065)*$C104/$B$12*$B$7+(1-$A$1065)*$D104/$B$12*$C$7)</f>
        <v>0</v>
      </c>
      <c r="BN104" s="31" t="n">
        <f aca="false">$B$11*(($A$1066)*$C104/$B$12*$B$7+(1-$A$1066)*$D104/$B$12*$C$7)</f>
        <v>0</v>
      </c>
      <c r="BO104" s="31" t="n">
        <f aca="false">$B$11*(($A$1067)*$C104/$B$12*$B$7+(1-$A$1067)*$D104/$B$12*$C$7)</f>
        <v>0</v>
      </c>
      <c r="BP104" s="31" t="n">
        <f aca="false">$B$11*(($A$1068)*$C104/$B$12*$B$7+(1-$A$1068)*$D104/$B$12*$C$7)</f>
        <v>0</v>
      </c>
      <c r="BQ104" s="31" t="n">
        <f aca="false">$B$11*(($A$1069)*$C104/$B$12*$B$7+(1-$A$1069)*$D104/$B$12*$C$7)</f>
        <v>0</v>
      </c>
      <c r="BR104" s="31" t="n">
        <f aca="false">$B$11*(($A$1070)*$C104/$B$12*$B$7+(1-$A$1070)*$D104/$B$12*$C$7)</f>
        <v>0</v>
      </c>
      <c r="BS104" s="31" t="n">
        <f aca="false">$B$11*(($A$1071)*$C104/$B$12*$B$7+(1-$A$1071)*$D104/$B$12*$C$7)</f>
        <v>0</v>
      </c>
      <c r="BT104" s="31" t="n">
        <f aca="false">$B$11*(($A$1072)*$C104/$B$12*$B$7+(1-$A$1072)*$D104/$B$12*$C$7)</f>
        <v>0</v>
      </c>
      <c r="BU104" s="31" t="n">
        <f aca="false">$B$11*(($A$1073)*$C104/$B$12*$B$7+(1-$A$1073)*$D104/$B$12*$C$7)</f>
        <v>0</v>
      </c>
      <c r="BV104" s="31" t="n">
        <f aca="false">$B$11*(($A$1074)*$C104/$B$12*$B$7+(1-$A$1074)*$D104/$B$12*$C$7)</f>
        <v>0</v>
      </c>
      <c r="BW104" s="31" t="n">
        <f aca="false">$B$11*(($A$1075)*$C104/$B$12*$B$7+(1-$A$1075)*$D104/$B$12*$C$7)</f>
        <v>0</v>
      </c>
      <c r="BX104" s="31" t="n">
        <f aca="false">$B$11*(($A$1076)*$C104/$B$12*$B$7+(1-$A$1076)*$D104/$B$12*$C$7)</f>
        <v>0</v>
      </c>
      <c r="BY104" s="31" t="n">
        <f aca="false">$B$11*(($A$1077)*$C104/$B$12*$B$7+(1-$A$1077)*$D104/$B$12*$C$7)</f>
        <v>0</v>
      </c>
      <c r="BZ104" s="31" t="n">
        <f aca="false">$B$11*(($A$1078)*$C104/$B$12*$B$7+(1-$A$1078)*$D104/$B$12*$C$7)</f>
        <v>0</v>
      </c>
      <c r="CA104" s="31" t="n">
        <f aca="false">$B$11*(($A$1079)*$C104/$B$12*$B$7+(1-$A$1079)*$D104/$B$12*$C$7)</f>
        <v>0</v>
      </c>
      <c r="CB104" s="31" t="n">
        <f aca="false">$B$11*(($A$1080)*$C104/$B$12*$B$7+(1-$A$1080)*$D104/$B$12*$C$7)</f>
        <v>0</v>
      </c>
      <c r="CC104" s="31" t="n">
        <f aca="false">$B$11*(($A$1081)*$C104/$B$12*$B$7+(1-$A$1081)*$D104/$B$12*$C$7)</f>
        <v>0</v>
      </c>
    </row>
    <row r="105" customFormat="false" ht="15" hidden="false" customHeight="false" outlineLevel="0" collapsed="false">
      <c r="A105" s="21" t="n">
        <v>81</v>
      </c>
      <c r="B105" s="27" t="n">
        <v>-0.650143233278471</v>
      </c>
      <c r="C105" s="9" t="n">
        <f aca="false">SUM(AM105:AV105)</f>
        <v>0</v>
      </c>
      <c r="D105" s="9" t="n">
        <f aca="false">SUM(AW105:BF105)</f>
        <v>0</v>
      </c>
      <c r="E105" s="24" t="n">
        <f aca="false">(1-C105/$B$12)*$B$8-C105/$B$12*$B$7</f>
        <v>0.05</v>
      </c>
      <c r="F105" s="24" t="n">
        <f aca="false">(1-D105/$B$12)*$C$8-D105/$B$12*$C$7</f>
        <v>0.09</v>
      </c>
      <c r="G105" s="47" t="n">
        <f aca="false">$B$11*($B$10*C105/$B$12*$B$7+(1-$B$10)*D105/$B$12*$C$7)</f>
        <v>0</v>
      </c>
      <c r="H105" s="24" t="n">
        <f aca="false">$B$10*E105+(1-$B$10)*F105</f>
        <v>0.07</v>
      </c>
      <c r="I105" s="21"/>
      <c r="J105" s="21"/>
      <c r="K105" s="21"/>
      <c r="L105" s="21"/>
      <c r="M105" s="21"/>
      <c r="N105" s="21"/>
      <c r="O105" s="21"/>
      <c r="P105" s="21"/>
      <c r="Q105" s="21"/>
      <c r="R105" s="27" t="n">
        <v>0.147074249095737</v>
      </c>
      <c r="S105" s="27" t="n">
        <v>0.63889334714127</v>
      </c>
      <c r="T105" s="27" t="n">
        <v>0.679776256302788</v>
      </c>
      <c r="U105" s="27" t="n">
        <v>0.678810703058217</v>
      </c>
      <c r="V105" s="27" t="n">
        <v>-0.295422056817946</v>
      </c>
      <c r="W105" s="27" t="n">
        <v>-0.13584901416169</v>
      </c>
      <c r="X105" s="27" t="n">
        <v>-0.0392430866509754</v>
      </c>
      <c r="Y105" s="27" t="n">
        <v>1.00215555919392</v>
      </c>
      <c r="Z105" s="27" t="n">
        <v>-1.48947964491468</v>
      </c>
      <c r="AA105" s="27" t="n">
        <v>-0.200770168221823</v>
      </c>
      <c r="AB105" s="27" t="n">
        <v>-0.949273231233259</v>
      </c>
      <c r="AC105" s="27" t="n">
        <v>-1.18275154220295</v>
      </c>
      <c r="AD105" s="27" t="n">
        <v>-0.867016959712905</v>
      </c>
      <c r="AE105" s="27" t="n">
        <v>-0.241468289249777</v>
      </c>
      <c r="AF105" s="27" t="n">
        <v>0.390238644630554</v>
      </c>
      <c r="AG105" s="27" t="n">
        <v>1.37063554753153</v>
      </c>
      <c r="AH105" s="27" t="n">
        <v>-0.736445534740103</v>
      </c>
      <c r="AI105" s="27" t="n">
        <v>1.44702576428797</v>
      </c>
      <c r="AJ105" s="27" t="n">
        <v>0.48110546062859</v>
      </c>
      <c r="AK105" s="27" t="n">
        <v>-0.871408287531683</v>
      </c>
      <c r="AL105" s="21"/>
      <c r="AM105" s="31" t="n">
        <f aca="false">IF(SQRT($B$9)*$B105+SQRT(1-$B$9)*R105&lt;_xlfn.NORM.S.INV($B$6),1,0)</f>
        <v>0</v>
      </c>
      <c r="AN105" s="31" t="n">
        <f aca="false">IF(SQRT($B$9)*$B105+SQRT(1-$B$9)*S105&lt;_xlfn.NORM.S.INV($B$6),1,0)</f>
        <v>0</v>
      </c>
      <c r="AO105" s="31" t="n">
        <f aca="false">IF(SQRT($B$9)*$B105+SQRT(1-$B$9)*T105&lt;_xlfn.NORM.S.INV($B$6),1,0)</f>
        <v>0</v>
      </c>
      <c r="AP105" s="31" t="n">
        <f aca="false">IF(SQRT($B$9)*$B105+SQRT(1-$B$9)*U105&lt;_xlfn.NORM.S.INV($B$6),1,0)</f>
        <v>0</v>
      </c>
      <c r="AQ105" s="31" t="n">
        <f aca="false">IF(SQRT($B$9)*$B105+SQRT(1-$B$9)*V105&lt;_xlfn.NORM.S.INV($B$6),1,0)</f>
        <v>0</v>
      </c>
      <c r="AR105" s="31" t="n">
        <f aca="false">IF(SQRT($B$9)*$B105+SQRT(1-$B$9)*W105&lt;_xlfn.NORM.S.INV($B$6),1,0)</f>
        <v>0</v>
      </c>
      <c r="AS105" s="31" t="n">
        <f aca="false">IF(SQRT($B$9)*$B105+SQRT(1-$B$9)*X105&lt;_xlfn.NORM.S.INV($B$6),1,0)</f>
        <v>0</v>
      </c>
      <c r="AT105" s="31" t="n">
        <f aca="false">IF(SQRT($B$9)*$B105+SQRT(1-$B$9)*Y105&lt;_xlfn.NORM.S.INV($B$6),1,0)</f>
        <v>0</v>
      </c>
      <c r="AU105" s="31" t="n">
        <f aca="false">IF(SQRT($B$9)*$B105+SQRT(1-$B$9)*Z105&lt;_xlfn.NORM.S.INV($B$6),1,0)</f>
        <v>0</v>
      </c>
      <c r="AV105" s="31" t="n">
        <f aca="false">IF(SQRT($B$9)*$B105+SQRT(1-$B$9)*AA105&lt;_xlfn.NORM.S.INV($B$6),1,0)</f>
        <v>0</v>
      </c>
      <c r="AW105" s="31" t="n">
        <f aca="false">IF(SQRT($C$9)*$B105+SQRT(1-$C$9)*AB105&lt;_xlfn.NORM.S.INV($C$6),1,0)</f>
        <v>0</v>
      </c>
      <c r="AX105" s="31" t="n">
        <f aca="false">IF(SQRT($C$9)*$B105+SQRT(1-$C$9)*AC105&lt;_xlfn.NORM.S.INV($C$6),1,0)</f>
        <v>0</v>
      </c>
      <c r="AY105" s="31" t="n">
        <f aca="false">IF(SQRT($C$9)*$B105+SQRT(1-$C$9)*AD105&lt;_xlfn.NORM.S.INV($C$6),1,0)</f>
        <v>0</v>
      </c>
      <c r="AZ105" s="31" t="n">
        <f aca="false">IF(SQRT($C$9)*$B105+SQRT(1-$C$9)*AE105&lt;_xlfn.NORM.S.INV($C$6),1,0)</f>
        <v>0</v>
      </c>
      <c r="BA105" s="31" t="n">
        <f aca="false">IF(SQRT($C$9)*$B105+SQRT(1-$C$9)*AF105&lt;_xlfn.NORM.S.INV($C$6),1,0)</f>
        <v>0</v>
      </c>
      <c r="BB105" s="31" t="n">
        <f aca="false">IF(SQRT($C$9)*$B105+SQRT(1-$C$9)*AG105&lt;_xlfn.NORM.S.INV($C$6),1,0)</f>
        <v>0</v>
      </c>
      <c r="BC105" s="31" t="n">
        <f aca="false">IF(SQRT($C$9)*$B105+SQRT(1-$C$9)*AH105&lt;_xlfn.NORM.S.INV($C$6),1,0)</f>
        <v>0</v>
      </c>
      <c r="BD105" s="31" t="n">
        <f aca="false">IF(SQRT($C$9)*$B105+SQRT(1-$C$9)*AI105&lt;_xlfn.NORM.S.INV($C$6),1,0)</f>
        <v>0</v>
      </c>
      <c r="BE105" s="31" t="n">
        <f aca="false">IF(SQRT($C$9)*$B105+SQRT(1-$C$9)*AJ105&lt;_xlfn.NORM.S.INV($C$6),1,0)</f>
        <v>0</v>
      </c>
      <c r="BF105" s="31" t="n">
        <f aca="false">IF(SQRT($C$9)*$B105+SQRT(1-$C$9)*AK105&lt;_xlfn.NORM.S.INV($C$6),1,0)</f>
        <v>0</v>
      </c>
      <c r="BG105" s="21"/>
      <c r="BH105" s="21"/>
      <c r="BI105" s="31" t="n">
        <f aca="false">$B$11*(($A$1061)*$C105/$B$12*$B$7+(1-$A$1061)*$D105/$B$12*$C$7)</f>
        <v>0</v>
      </c>
      <c r="BJ105" s="31" t="n">
        <f aca="false">$B$11*(($A$1062)*$C105/$B$12*$B$7+(1-$A$1062)*$D105/$B$12*$C$7)</f>
        <v>0</v>
      </c>
      <c r="BK105" s="31" t="n">
        <f aca="false">$B$11*(($A$1063)*$C105/$B$12*$B$7+(1-$A$1063)*$D105/$B$12*$C$7)</f>
        <v>0</v>
      </c>
      <c r="BL105" s="31" t="n">
        <f aca="false">$B$11*(($A$1064)*$C105/$B$12*$B$7+(1-$A$1064)*$D105/$B$12*$C$7)</f>
        <v>0</v>
      </c>
      <c r="BM105" s="31" t="n">
        <f aca="false">$B$11*(($A$1065)*$C105/$B$12*$B$7+(1-$A$1065)*$D105/$B$12*$C$7)</f>
        <v>0</v>
      </c>
      <c r="BN105" s="31" t="n">
        <f aca="false">$B$11*(($A$1066)*$C105/$B$12*$B$7+(1-$A$1066)*$D105/$B$12*$C$7)</f>
        <v>0</v>
      </c>
      <c r="BO105" s="31" t="n">
        <f aca="false">$B$11*(($A$1067)*$C105/$B$12*$B$7+(1-$A$1067)*$D105/$B$12*$C$7)</f>
        <v>0</v>
      </c>
      <c r="BP105" s="31" t="n">
        <f aca="false">$B$11*(($A$1068)*$C105/$B$12*$B$7+(1-$A$1068)*$D105/$B$12*$C$7)</f>
        <v>0</v>
      </c>
      <c r="BQ105" s="31" t="n">
        <f aca="false">$B$11*(($A$1069)*$C105/$B$12*$B$7+(1-$A$1069)*$D105/$B$12*$C$7)</f>
        <v>0</v>
      </c>
      <c r="BR105" s="31" t="n">
        <f aca="false">$B$11*(($A$1070)*$C105/$B$12*$B$7+(1-$A$1070)*$D105/$B$12*$C$7)</f>
        <v>0</v>
      </c>
      <c r="BS105" s="31" t="n">
        <f aca="false">$B$11*(($A$1071)*$C105/$B$12*$B$7+(1-$A$1071)*$D105/$B$12*$C$7)</f>
        <v>0</v>
      </c>
      <c r="BT105" s="31" t="n">
        <f aca="false">$B$11*(($A$1072)*$C105/$B$12*$B$7+(1-$A$1072)*$D105/$B$12*$C$7)</f>
        <v>0</v>
      </c>
      <c r="BU105" s="31" t="n">
        <f aca="false">$B$11*(($A$1073)*$C105/$B$12*$B$7+(1-$A$1073)*$D105/$B$12*$C$7)</f>
        <v>0</v>
      </c>
      <c r="BV105" s="31" t="n">
        <f aca="false">$B$11*(($A$1074)*$C105/$B$12*$B$7+(1-$A$1074)*$D105/$B$12*$C$7)</f>
        <v>0</v>
      </c>
      <c r="BW105" s="31" t="n">
        <f aca="false">$B$11*(($A$1075)*$C105/$B$12*$B$7+(1-$A$1075)*$D105/$B$12*$C$7)</f>
        <v>0</v>
      </c>
      <c r="BX105" s="31" t="n">
        <f aca="false">$B$11*(($A$1076)*$C105/$B$12*$B$7+(1-$A$1076)*$D105/$B$12*$C$7)</f>
        <v>0</v>
      </c>
      <c r="BY105" s="31" t="n">
        <f aca="false">$B$11*(($A$1077)*$C105/$B$12*$B$7+(1-$A$1077)*$D105/$B$12*$C$7)</f>
        <v>0</v>
      </c>
      <c r="BZ105" s="31" t="n">
        <f aca="false">$B$11*(($A$1078)*$C105/$B$12*$B$7+(1-$A$1078)*$D105/$B$12*$C$7)</f>
        <v>0</v>
      </c>
      <c r="CA105" s="31" t="n">
        <f aca="false">$B$11*(($A$1079)*$C105/$B$12*$B$7+(1-$A$1079)*$D105/$B$12*$C$7)</f>
        <v>0</v>
      </c>
      <c r="CB105" s="31" t="n">
        <f aca="false">$B$11*(($A$1080)*$C105/$B$12*$B$7+(1-$A$1080)*$D105/$B$12*$C$7)</f>
        <v>0</v>
      </c>
      <c r="CC105" s="31" t="n">
        <f aca="false">$B$11*(($A$1081)*$C105/$B$12*$B$7+(1-$A$1081)*$D105/$B$12*$C$7)</f>
        <v>0</v>
      </c>
    </row>
    <row r="106" customFormat="false" ht="15" hidden="false" customHeight="false" outlineLevel="0" collapsed="false">
      <c r="A106" s="21" t="n">
        <v>82</v>
      </c>
      <c r="B106" s="27" t="n">
        <v>0.577525830026731</v>
      </c>
      <c r="C106" s="9" t="n">
        <f aca="false">SUM(AM106:AV106)</f>
        <v>0</v>
      </c>
      <c r="D106" s="9" t="n">
        <f aca="false">SUM(AW106:BF106)</f>
        <v>0</v>
      </c>
      <c r="E106" s="24" t="n">
        <f aca="false">(1-C106/$B$12)*$B$8-C106/$B$12*$B$7</f>
        <v>0.05</v>
      </c>
      <c r="F106" s="24" t="n">
        <f aca="false">(1-D106/$B$12)*$C$8-D106/$B$12*$C$7</f>
        <v>0.09</v>
      </c>
      <c r="G106" s="47" t="n">
        <f aca="false">$B$11*($B$10*C106/$B$12*$B$7+(1-$B$10)*D106/$B$12*$C$7)</f>
        <v>0</v>
      </c>
      <c r="H106" s="24" t="n">
        <f aca="false">$B$10*E106+(1-$B$10)*F106</f>
        <v>0.07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7" t="n">
        <v>0.438699588329827</v>
      </c>
      <c r="S106" s="27" t="n">
        <v>-1.95638145006178</v>
      </c>
      <c r="T106" s="27" t="n">
        <v>-0.424752022846188</v>
      </c>
      <c r="U106" s="27" t="n">
        <v>1.57174050856135</v>
      </c>
      <c r="V106" s="27" t="n">
        <v>0.301428909320269</v>
      </c>
      <c r="W106" s="27" t="n">
        <v>-1.00725939137327</v>
      </c>
      <c r="X106" s="27" t="n">
        <v>0.6744175940348</v>
      </c>
      <c r="Y106" s="27" t="n">
        <v>-1.54485137385871</v>
      </c>
      <c r="Z106" s="27" t="n">
        <v>-0.836885364552567</v>
      </c>
      <c r="AA106" s="27" t="n">
        <v>0.168800132181583</v>
      </c>
      <c r="AB106" s="27" t="n">
        <v>0.775982204355075</v>
      </c>
      <c r="AC106" s="27" t="n">
        <v>-1.21267647537024</v>
      </c>
      <c r="AD106" s="27" t="n">
        <v>0.427265182247567</v>
      </c>
      <c r="AE106" s="27" t="n">
        <v>-0.820379247057477</v>
      </c>
      <c r="AF106" s="27" t="n">
        <v>0.557575773999686</v>
      </c>
      <c r="AG106" s="27" t="n">
        <v>-0.691617848825686</v>
      </c>
      <c r="AH106" s="27" t="n">
        <v>-1.90829463752893</v>
      </c>
      <c r="AI106" s="27" t="n">
        <v>-1.96850600083658</v>
      </c>
      <c r="AJ106" s="27" t="n">
        <v>-0.663713158341771</v>
      </c>
      <c r="AK106" s="27" t="n">
        <v>0.258085753762174</v>
      </c>
      <c r="AL106" s="21"/>
      <c r="AM106" s="31" t="n">
        <f aca="false">IF(SQRT($B$9)*$B106+SQRT(1-$B$9)*R106&lt;_xlfn.NORM.S.INV($B$6),1,0)</f>
        <v>0</v>
      </c>
      <c r="AN106" s="31" t="n">
        <f aca="false">IF(SQRT($B$9)*$B106+SQRT(1-$B$9)*S106&lt;_xlfn.NORM.S.INV($B$6),1,0)</f>
        <v>0</v>
      </c>
      <c r="AO106" s="31" t="n">
        <f aca="false">IF(SQRT($B$9)*$B106+SQRT(1-$B$9)*T106&lt;_xlfn.NORM.S.INV($B$6),1,0)</f>
        <v>0</v>
      </c>
      <c r="AP106" s="31" t="n">
        <f aca="false">IF(SQRT($B$9)*$B106+SQRT(1-$B$9)*U106&lt;_xlfn.NORM.S.INV($B$6),1,0)</f>
        <v>0</v>
      </c>
      <c r="AQ106" s="31" t="n">
        <f aca="false">IF(SQRT($B$9)*$B106+SQRT(1-$B$9)*V106&lt;_xlfn.NORM.S.INV($B$6),1,0)</f>
        <v>0</v>
      </c>
      <c r="AR106" s="31" t="n">
        <f aca="false">IF(SQRT($B$9)*$B106+SQRT(1-$B$9)*W106&lt;_xlfn.NORM.S.INV($B$6),1,0)</f>
        <v>0</v>
      </c>
      <c r="AS106" s="31" t="n">
        <f aca="false">IF(SQRT($B$9)*$B106+SQRT(1-$B$9)*X106&lt;_xlfn.NORM.S.INV($B$6),1,0)</f>
        <v>0</v>
      </c>
      <c r="AT106" s="31" t="n">
        <f aca="false">IF(SQRT($B$9)*$B106+SQRT(1-$B$9)*Y106&lt;_xlfn.NORM.S.INV($B$6),1,0)</f>
        <v>0</v>
      </c>
      <c r="AU106" s="31" t="n">
        <f aca="false">IF(SQRT($B$9)*$B106+SQRT(1-$B$9)*Z106&lt;_xlfn.NORM.S.INV($B$6),1,0)</f>
        <v>0</v>
      </c>
      <c r="AV106" s="31" t="n">
        <f aca="false">IF(SQRT($B$9)*$B106+SQRT(1-$B$9)*AA106&lt;_xlfn.NORM.S.INV($B$6),1,0)</f>
        <v>0</v>
      </c>
      <c r="AW106" s="31" t="n">
        <f aca="false">IF(SQRT($C$9)*$B106+SQRT(1-$C$9)*AB106&lt;_xlfn.NORM.S.INV($C$6),1,0)</f>
        <v>0</v>
      </c>
      <c r="AX106" s="31" t="n">
        <f aca="false">IF(SQRT($C$9)*$B106+SQRT(1-$C$9)*AC106&lt;_xlfn.NORM.S.INV($C$6),1,0)</f>
        <v>0</v>
      </c>
      <c r="AY106" s="31" t="n">
        <f aca="false">IF(SQRT($C$9)*$B106+SQRT(1-$C$9)*AD106&lt;_xlfn.NORM.S.INV($C$6),1,0)</f>
        <v>0</v>
      </c>
      <c r="AZ106" s="31" t="n">
        <f aca="false">IF(SQRT($C$9)*$B106+SQRT(1-$C$9)*AE106&lt;_xlfn.NORM.S.INV($C$6),1,0)</f>
        <v>0</v>
      </c>
      <c r="BA106" s="31" t="n">
        <f aca="false">IF(SQRT($C$9)*$B106+SQRT(1-$C$9)*AF106&lt;_xlfn.NORM.S.INV($C$6),1,0)</f>
        <v>0</v>
      </c>
      <c r="BB106" s="31" t="n">
        <f aca="false">IF(SQRT($C$9)*$B106+SQRT(1-$C$9)*AG106&lt;_xlfn.NORM.S.INV($C$6),1,0)</f>
        <v>0</v>
      </c>
      <c r="BC106" s="31" t="n">
        <f aca="false">IF(SQRT($C$9)*$B106+SQRT(1-$C$9)*AH106&lt;_xlfn.NORM.S.INV($C$6),1,0)</f>
        <v>0</v>
      </c>
      <c r="BD106" s="31" t="n">
        <f aca="false">IF(SQRT($C$9)*$B106+SQRT(1-$C$9)*AI106&lt;_xlfn.NORM.S.INV($C$6),1,0)</f>
        <v>0</v>
      </c>
      <c r="BE106" s="31" t="n">
        <f aca="false">IF(SQRT($C$9)*$B106+SQRT(1-$C$9)*AJ106&lt;_xlfn.NORM.S.INV($C$6),1,0)</f>
        <v>0</v>
      </c>
      <c r="BF106" s="31" t="n">
        <f aca="false">IF(SQRT($C$9)*$B106+SQRT(1-$C$9)*AK106&lt;_xlfn.NORM.S.INV($C$6),1,0)</f>
        <v>0</v>
      </c>
      <c r="BG106" s="21"/>
      <c r="BH106" s="21"/>
      <c r="BI106" s="31" t="n">
        <f aca="false">$B$11*(($A$1061)*$C106/$B$12*$B$7+(1-$A$1061)*$D106/$B$12*$C$7)</f>
        <v>0</v>
      </c>
      <c r="BJ106" s="31" t="n">
        <f aca="false">$B$11*(($A$1062)*$C106/$B$12*$B$7+(1-$A$1062)*$D106/$B$12*$C$7)</f>
        <v>0</v>
      </c>
      <c r="BK106" s="31" t="n">
        <f aca="false">$B$11*(($A$1063)*$C106/$B$12*$B$7+(1-$A$1063)*$D106/$B$12*$C$7)</f>
        <v>0</v>
      </c>
      <c r="BL106" s="31" t="n">
        <f aca="false">$B$11*(($A$1064)*$C106/$B$12*$B$7+(1-$A$1064)*$D106/$B$12*$C$7)</f>
        <v>0</v>
      </c>
      <c r="BM106" s="31" t="n">
        <f aca="false">$B$11*(($A$1065)*$C106/$B$12*$B$7+(1-$A$1065)*$D106/$B$12*$C$7)</f>
        <v>0</v>
      </c>
      <c r="BN106" s="31" t="n">
        <f aca="false">$B$11*(($A$1066)*$C106/$B$12*$B$7+(1-$A$1066)*$D106/$B$12*$C$7)</f>
        <v>0</v>
      </c>
      <c r="BO106" s="31" t="n">
        <f aca="false">$B$11*(($A$1067)*$C106/$B$12*$B$7+(1-$A$1067)*$D106/$B$12*$C$7)</f>
        <v>0</v>
      </c>
      <c r="BP106" s="31" t="n">
        <f aca="false">$B$11*(($A$1068)*$C106/$B$12*$B$7+(1-$A$1068)*$D106/$B$12*$C$7)</f>
        <v>0</v>
      </c>
      <c r="BQ106" s="31" t="n">
        <f aca="false">$B$11*(($A$1069)*$C106/$B$12*$B$7+(1-$A$1069)*$D106/$B$12*$C$7)</f>
        <v>0</v>
      </c>
      <c r="BR106" s="31" t="n">
        <f aca="false">$B$11*(($A$1070)*$C106/$B$12*$B$7+(1-$A$1070)*$D106/$B$12*$C$7)</f>
        <v>0</v>
      </c>
      <c r="BS106" s="31" t="n">
        <f aca="false">$B$11*(($A$1071)*$C106/$B$12*$B$7+(1-$A$1071)*$D106/$B$12*$C$7)</f>
        <v>0</v>
      </c>
      <c r="BT106" s="31" t="n">
        <f aca="false">$B$11*(($A$1072)*$C106/$B$12*$B$7+(1-$A$1072)*$D106/$B$12*$C$7)</f>
        <v>0</v>
      </c>
      <c r="BU106" s="31" t="n">
        <f aca="false">$B$11*(($A$1073)*$C106/$B$12*$B$7+(1-$A$1073)*$D106/$B$12*$C$7)</f>
        <v>0</v>
      </c>
      <c r="BV106" s="31" t="n">
        <f aca="false">$B$11*(($A$1074)*$C106/$B$12*$B$7+(1-$A$1074)*$D106/$B$12*$C$7)</f>
        <v>0</v>
      </c>
      <c r="BW106" s="31" t="n">
        <f aca="false">$B$11*(($A$1075)*$C106/$B$12*$B$7+(1-$A$1075)*$D106/$B$12*$C$7)</f>
        <v>0</v>
      </c>
      <c r="BX106" s="31" t="n">
        <f aca="false">$B$11*(($A$1076)*$C106/$B$12*$B$7+(1-$A$1076)*$D106/$B$12*$C$7)</f>
        <v>0</v>
      </c>
      <c r="BY106" s="31" t="n">
        <f aca="false">$B$11*(($A$1077)*$C106/$B$12*$B$7+(1-$A$1077)*$D106/$B$12*$C$7)</f>
        <v>0</v>
      </c>
      <c r="BZ106" s="31" t="n">
        <f aca="false">$B$11*(($A$1078)*$C106/$B$12*$B$7+(1-$A$1078)*$D106/$B$12*$C$7)</f>
        <v>0</v>
      </c>
      <c r="CA106" s="31" t="n">
        <f aca="false">$B$11*(($A$1079)*$C106/$B$12*$B$7+(1-$A$1079)*$D106/$B$12*$C$7)</f>
        <v>0</v>
      </c>
      <c r="CB106" s="31" t="n">
        <f aca="false">$B$11*(($A$1080)*$C106/$B$12*$B$7+(1-$A$1080)*$D106/$B$12*$C$7)</f>
        <v>0</v>
      </c>
      <c r="CC106" s="31" t="n">
        <f aca="false">$B$11*(($A$1081)*$C106/$B$12*$B$7+(1-$A$1081)*$D106/$B$12*$C$7)</f>
        <v>0</v>
      </c>
    </row>
    <row r="107" customFormat="false" ht="15" hidden="false" customHeight="false" outlineLevel="0" collapsed="false">
      <c r="A107" s="21" t="n">
        <v>83</v>
      </c>
      <c r="B107" s="27" t="n">
        <v>-1.85216473319843</v>
      </c>
      <c r="C107" s="9" t="n">
        <f aca="false">SUM(AM107:AV107)</f>
        <v>0</v>
      </c>
      <c r="D107" s="9" t="n">
        <f aca="false">SUM(AW107:BF107)</f>
        <v>2</v>
      </c>
      <c r="E107" s="24" t="n">
        <f aca="false">(1-C107/$B$12)*$B$8-C107/$B$12*$B$7</f>
        <v>0.05</v>
      </c>
      <c r="F107" s="24" t="n">
        <f aca="false">(1-D107/$B$12)*$C$8-D107/$B$12*$C$7</f>
        <v>-0.048</v>
      </c>
      <c r="G107" s="47" t="n">
        <f aca="false">$B$11*($B$10*C107/$B$12*$B$7+(1-$B$10)*D107/$B$12*$C$7)</f>
        <v>600</v>
      </c>
      <c r="H107" s="24" t="n">
        <f aca="false">$B$10*E107+(1-$B$10)*F107</f>
        <v>0.001</v>
      </c>
      <c r="I107" s="21"/>
      <c r="J107" s="21"/>
      <c r="K107" s="21"/>
      <c r="L107" s="21"/>
      <c r="M107" s="21"/>
      <c r="N107" s="21"/>
      <c r="O107" s="21"/>
      <c r="P107" s="21"/>
      <c r="Q107" s="21"/>
      <c r="R107" s="27" t="n">
        <v>-0.416133393270526</v>
      </c>
      <c r="S107" s="27" t="n">
        <v>-0.936996069069716</v>
      </c>
      <c r="T107" s="27" t="n">
        <v>2.03926652341733</v>
      </c>
      <c r="U107" s="27" t="n">
        <v>0.374105415912326</v>
      </c>
      <c r="V107" s="27" t="n">
        <v>0.32956648814622</v>
      </c>
      <c r="W107" s="27" t="n">
        <v>0.200678100572191</v>
      </c>
      <c r="X107" s="27" t="n">
        <v>-1.38793950685045</v>
      </c>
      <c r="Y107" s="27" t="n">
        <v>1.27860682771307</v>
      </c>
      <c r="Z107" s="27" t="n">
        <v>-0.624170515255317</v>
      </c>
      <c r="AA107" s="27" t="n">
        <v>0.342550289772558</v>
      </c>
      <c r="AB107" s="27" t="n">
        <v>0.322389463778842</v>
      </c>
      <c r="AC107" s="27" t="n">
        <v>-0.749813586596972</v>
      </c>
      <c r="AD107" s="27" t="n">
        <v>-1.41283608058511</v>
      </c>
      <c r="AE107" s="27" t="n">
        <v>2.22527255329194</v>
      </c>
      <c r="AF107" s="27" t="n">
        <v>0.765062658172548</v>
      </c>
      <c r="AG107" s="27" t="n">
        <v>-1.46427676771885</v>
      </c>
      <c r="AH107" s="27" t="n">
        <v>0.965205590003891</v>
      </c>
      <c r="AI107" s="27" t="n">
        <v>-0.0362594791481644</v>
      </c>
      <c r="AJ107" s="27" t="n">
        <v>-0.488863187208328</v>
      </c>
      <c r="AK107" s="27" t="n">
        <v>0.259175500604731</v>
      </c>
      <c r="AL107" s="21"/>
      <c r="AM107" s="31" t="n">
        <f aca="false">IF(SQRT($B$9)*$B107+SQRT(1-$B$9)*R107&lt;_xlfn.NORM.S.INV($B$6),1,0)</f>
        <v>0</v>
      </c>
      <c r="AN107" s="31" t="n">
        <f aca="false">IF(SQRT($B$9)*$B107+SQRT(1-$B$9)*S107&lt;_xlfn.NORM.S.INV($B$6),1,0)</f>
        <v>0</v>
      </c>
      <c r="AO107" s="31" t="n">
        <f aca="false">IF(SQRT($B$9)*$B107+SQRT(1-$B$9)*T107&lt;_xlfn.NORM.S.INV($B$6),1,0)</f>
        <v>0</v>
      </c>
      <c r="AP107" s="31" t="n">
        <f aca="false">IF(SQRT($B$9)*$B107+SQRT(1-$B$9)*U107&lt;_xlfn.NORM.S.INV($B$6),1,0)</f>
        <v>0</v>
      </c>
      <c r="AQ107" s="31" t="n">
        <f aca="false">IF(SQRT($B$9)*$B107+SQRT(1-$B$9)*V107&lt;_xlfn.NORM.S.INV($B$6),1,0)</f>
        <v>0</v>
      </c>
      <c r="AR107" s="31" t="n">
        <f aca="false">IF(SQRT($B$9)*$B107+SQRT(1-$B$9)*W107&lt;_xlfn.NORM.S.INV($B$6),1,0)</f>
        <v>0</v>
      </c>
      <c r="AS107" s="31" t="n">
        <f aca="false">IF(SQRT($B$9)*$B107+SQRT(1-$B$9)*X107&lt;_xlfn.NORM.S.INV($B$6),1,0)</f>
        <v>0</v>
      </c>
      <c r="AT107" s="31" t="n">
        <f aca="false">IF(SQRT($B$9)*$B107+SQRT(1-$B$9)*Y107&lt;_xlfn.NORM.S.INV($B$6),1,0)</f>
        <v>0</v>
      </c>
      <c r="AU107" s="31" t="n">
        <f aca="false">IF(SQRT($B$9)*$B107+SQRT(1-$B$9)*Z107&lt;_xlfn.NORM.S.INV($B$6),1,0)</f>
        <v>0</v>
      </c>
      <c r="AV107" s="31" t="n">
        <f aca="false">IF(SQRT($B$9)*$B107+SQRT(1-$B$9)*AA107&lt;_xlfn.NORM.S.INV($B$6),1,0)</f>
        <v>0</v>
      </c>
      <c r="AW107" s="31" t="n">
        <f aca="false">IF(SQRT($C$9)*$B107+SQRT(1-$C$9)*AB107&lt;_xlfn.NORM.S.INV($C$6),1,0)</f>
        <v>0</v>
      </c>
      <c r="AX107" s="31" t="n">
        <f aca="false">IF(SQRT($C$9)*$B107+SQRT(1-$C$9)*AC107&lt;_xlfn.NORM.S.INV($C$6),1,0)</f>
        <v>0</v>
      </c>
      <c r="AY107" s="31" t="n">
        <f aca="false">IF(SQRT($C$9)*$B107+SQRT(1-$C$9)*AD107&lt;_xlfn.NORM.S.INV($C$6),1,0)</f>
        <v>1</v>
      </c>
      <c r="AZ107" s="31" t="n">
        <f aca="false">IF(SQRT($C$9)*$B107+SQRT(1-$C$9)*AE107&lt;_xlfn.NORM.S.INV($C$6),1,0)</f>
        <v>0</v>
      </c>
      <c r="BA107" s="31" t="n">
        <f aca="false">IF(SQRT($C$9)*$B107+SQRT(1-$C$9)*AF107&lt;_xlfn.NORM.S.INV($C$6),1,0)</f>
        <v>0</v>
      </c>
      <c r="BB107" s="31" t="n">
        <f aca="false">IF(SQRT($C$9)*$B107+SQRT(1-$C$9)*AG107&lt;_xlfn.NORM.S.INV($C$6),1,0)</f>
        <v>1</v>
      </c>
      <c r="BC107" s="31" t="n">
        <f aca="false">IF(SQRT($C$9)*$B107+SQRT(1-$C$9)*AH107&lt;_xlfn.NORM.S.INV($C$6),1,0)</f>
        <v>0</v>
      </c>
      <c r="BD107" s="31" t="n">
        <f aca="false">IF(SQRT($C$9)*$B107+SQRT(1-$C$9)*AI107&lt;_xlfn.NORM.S.INV($C$6),1,0)</f>
        <v>0</v>
      </c>
      <c r="BE107" s="31" t="n">
        <f aca="false">IF(SQRT($C$9)*$B107+SQRT(1-$C$9)*AJ107&lt;_xlfn.NORM.S.INV($C$6),1,0)</f>
        <v>0</v>
      </c>
      <c r="BF107" s="31" t="n">
        <f aca="false">IF(SQRT($C$9)*$B107+SQRT(1-$C$9)*AK107&lt;_xlfn.NORM.S.INV($C$6),1,0)</f>
        <v>0</v>
      </c>
      <c r="BG107" s="21"/>
      <c r="BH107" s="21"/>
      <c r="BI107" s="31" t="n">
        <f aca="false">$B$11*(($A$1061)*$C107/$B$12*$B$7+(1-$A$1061)*$D107/$B$12*$C$7)</f>
        <v>1200</v>
      </c>
      <c r="BJ107" s="31" t="n">
        <f aca="false">$B$11*(($A$1062)*$C107/$B$12*$B$7+(1-$A$1062)*$D107/$B$12*$C$7)</f>
        <v>1140</v>
      </c>
      <c r="BK107" s="31" t="n">
        <f aca="false">$B$11*(($A$1063)*$C107/$B$12*$B$7+(1-$A$1063)*$D107/$B$12*$C$7)</f>
        <v>1080</v>
      </c>
      <c r="BL107" s="31" t="n">
        <f aca="false">$B$11*(($A$1064)*$C107/$B$12*$B$7+(1-$A$1064)*$D107/$B$12*$C$7)</f>
        <v>1020</v>
      </c>
      <c r="BM107" s="31" t="n">
        <f aca="false">$B$11*(($A$1065)*$C107/$B$12*$B$7+(1-$A$1065)*$D107/$B$12*$C$7)</f>
        <v>960</v>
      </c>
      <c r="BN107" s="31" t="n">
        <f aca="false">$B$11*(($A$1066)*$C107/$B$12*$B$7+(1-$A$1066)*$D107/$B$12*$C$7)</f>
        <v>900</v>
      </c>
      <c r="BO107" s="31" t="n">
        <f aca="false">$B$11*(($A$1067)*$C107/$B$12*$B$7+(1-$A$1067)*$D107/$B$12*$C$7)</f>
        <v>840</v>
      </c>
      <c r="BP107" s="31" t="n">
        <f aca="false">$B$11*(($A$1068)*$C107/$B$12*$B$7+(1-$A$1068)*$D107/$B$12*$C$7)</f>
        <v>780</v>
      </c>
      <c r="BQ107" s="31" t="n">
        <f aca="false">$B$11*(($A$1069)*$C107/$B$12*$B$7+(1-$A$1069)*$D107/$B$12*$C$7)</f>
        <v>720</v>
      </c>
      <c r="BR107" s="31" t="n">
        <f aca="false">$B$11*(($A$1070)*$C107/$B$12*$B$7+(1-$A$1070)*$D107/$B$12*$C$7)</f>
        <v>660</v>
      </c>
      <c r="BS107" s="31" t="n">
        <f aca="false">$B$11*(($A$1071)*$C107/$B$12*$B$7+(1-$A$1071)*$D107/$B$12*$C$7)</f>
        <v>600</v>
      </c>
      <c r="BT107" s="31" t="n">
        <f aca="false">$B$11*(($A$1072)*$C107/$B$12*$B$7+(1-$A$1072)*$D107/$B$12*$C$7)</f>
        <v>540</v>
      </c>
      <c r="BU107" s="31" t="n">
        <f aca="false">$B$11*(($A$1073)*$C107/$B$12*$B$7+(1-$A$1073)*$D107/$B$12*$C$7)</f>
        <v>480</v>
      </c>
      <c r="BV107" s="31" t="n">
        <f aca="false">$B$11*(($A$1074)*$C107/$B$12*$B$7+(1-$A$1074)*$D107/$B$12*$C$7)</f>
        <v>420</v>
      </c>
      <c r="BW107" s="31" t="n">
        <f aca="false">$B$11*(($A$1075)*$C107/$B$12*$B$7+(1-$A$1075)*$D107/$B$12*$C$7)</f>
        <v>360</v>
      </c>
      <c r="BX107" s="31" t="n">
        <f aca="false">$B$11*(($A$1076)*$C107/$B$12*$B$7+(1-$A$1076)*$D107/$B$12*$C$7)</f>
        <v>300</v>
      </c>
      <c r="BY107" s="31" t="n">
        <f aca="false">$B$11*(($A$1077)*$C107/$B$12*$B$7+(1-$A$1077)*$D107/$B$12*$C$7)</f>
        <v>240</v>
      </c>
      <c r="BZ107" s="31" t="n">
        <f aca="false">$B$11*(($A$1078)*$C107/$B$12*$B$7+(1-$A$1078)*$D107/$B$12*$C$7)</f>
        <v>180</v>
      </c>
      <c r="CA107" s="31" t="n">
        <f aca="false">$B$11*(($A$1079)*$C107/$B$12*$B$7+(1-$A$1079)*$D107/$B$12*$C$7)</f>
        <v>120</v>
      </c>
      <c r="CB107" s="31" t="n">
        <f aca="false">$B$11*(($A$1080)*$C107/$B$12*$B$7+(1-$A$1080)*$D107/$B$12*$C$7)</f>
        <v>60.0000000000001</v>
      </c>
      <c r="CC107" s="31" t="n">
        <f aca="false">$B$11*(($A$1081)*$C107/$B$12*$B$7+(1-$A$1081)*$D107/$B$12*$C$7)</f>
        <v>0</v>
      </c>
    </row>
    <row r="108" customFormat="false" ht="15" hidden="false" customHeight="false" outlineLevel="0" collapsed="false">
      <c r="A108" s="21" t="n">
        <v>84</v>
      </c>
      <c r="B108" s="27" t="n">
        <v>0.224834298173703</v>
      </c>
      <c r="C108" s="9" t="n">
        <f aca="false">SUM(AM108:AV108)</f>
        <v>0</v>
      </c>
      <c r="D108" s="9" t="n">
        <f aca="false">SUM(AW108:BF108)</f>
        <v>2</v>
      </c>
      <c r="E108" s="24" t="n">
        <f aca="false">(1-C108/$B$12)*$B$8-C108/$B$12*$B$7</f>
        <v>0.05</v>
      </c>
      <c r="F108" s="24" t="n">
        <f aca="false">(1-D108/$B$12)*$C$8-D108/$B$12*$C$7</f>
        <v>-0.048</v>
      </c>
      <c r="G108" s="47" t="n">
        <f aca="false">$B$11*($B$10*C108/$B$12*$B$7+(1-$B$10)*D108/$B$12*$C$7)</f>
        <v>600</v>
      </c>
      <c r="H108" s="24" t="n">
        <f aca="false">$B$10*E108+(1-$B$10)*F108</f>
        <v>0.001</v>
      </c>
      <c r="I108" s="21"/>
      <c r="J108" s="21"/>
      <c r="K108" s="21"/>
      <c r="L108" s="21"/>
      <c r="M108" s="21"/>
      <c r="N108" s="21"/>
      <c r="O108" s="21"/>
      <c r="P108" s="21"/>
      <c r="Q108" s="21"/>
      <c r="R108" s="27" t="n">
        <v>0.847015592374719</v>
      </c>
      <c r="S108" s="27" t="n">
        <v>-1.04290613180875</v>
      </c>
      <c r="T108" s="27" t="n">
        <v>0.304066879332734</v>
      </c>
      <c r="U108" s="27" t="n">
        <v>-1.75080774905599</v>
      </c>
      <c r="V108" s="27" t="n">
        <v>0.894149954607246</v>
      </c>
      <c r="W108" s="27" t="n">
        <v>-0.764529908353737</v>
      </c>
      <c r="X108" s="27" t="n">
        <v>-1.98477871589925</v>
      </c>
      <c r="Y108" s="27" t="n">
        <v>-0.0740292865086918</v>
      </c>
      <c r="Z108" s="27" t="n">
        <v>-0.850421229940868</v>
      </c>
      <c r="AA108" s="27" t="n">
        <v>0.638094925799464</v>
      </c>
      <c r="AB108" s="27" t="n">
        <v>0.63221575687685</v>
      </c>
      <c r="AC108" s="27" t="n">
        <v>-2.07715433717407</v>
      </c>
      <c r="AD108" s="27" t="n">
        <v>-0.291759528882101</v>
      </c>
      <c r="AE108" s="27" t="n">
        <v>0.0722608518593952</v>
      </c>
      <c r="AF108" s="27" t="n">
        <v>-0.748821089721632</v>
      </c>
      <c r="AG108" s="27" t="n">
        <v>-0.161000521028443</v>
      </c>
      <c r="AH108" s="27" t="n">
        <v>-0.894900078284792</v>
      </c>
      <c r="AI108" s="27" t="n">
        <v>-2.39927978650793</v>
      </c>
      <c r="AJ108" s="27" t="n">
        <v>-0.499029459029793</v>
      </c>
      <c r="AK108" s="27" t="n">
        <v>1.33067324345933</v>
      </c>
      <c r="AL108" s="21"/>
      <c r="AM108" s="31" t="n">
        <f aca="false">IF(SQRT($B$9)*$B108+SQRT(1-$B$9)*R108&lt;_xlfn.NORM.S.INV($B$6),1,0)</f>
        <v>0</v>
      </c>
      <c r="AN108" s="31" t="n">
        <f aca="false">IF(SQRT($B$9)*$B108+SQRT(1-$B$9)*S108&lt;_xlfn.NORM.S.INV($B$6),1,0)</f>
        <v>0</v>
      </c>
      <c r="AO108" s="31" t="n">
        <f aca="false">IF(SQRT($B$9)*$B108+SQRT(1-$B$9)*T108&lt;_xlfn.NORM.S.INV($B$6),1,0)</f>
        <v>0</v>
      </c>
      <c r="AP108" s="31" t="n">
        <f aca="false">IF(SQRT($B$9)*$B108+SQRT(1-$B$9)*U108&lt;_xlfn.NORM.S.INV($B$6),1,0)</f>
        <v>0</v>
      </c>
      <c r="AQ108" s="31" t="n">
        <f aca="false">IF(SQRT($B$9)*$B108+SQRT(1-$B$9)*V108&lt;_xlfn.NORM.S.INV($B$6),1,0)</f>
        <v>0</v>
      </c>
      <c r="AR108" s="31" t="n">
        <f aca="false">IF(SQRT($B$9)*$B108+SQRT(1-$B$9)*W108&lt;_xlfn.NORM.S.INV($B$6),1,0)</f>
        <v>0</v>
      </c>
      <c r="AS108" s="31" t="n">
        <f aca="false">IF(SQRT($B$9)*$B108+SQRT(1-$B$9)*X108&lt;_xlfn.NORM.S.INV($B$6),1,0)</f>
        <v>0</v>
      </c>
      <c r="AT108" s="31" t="n">
        <f aca="false">IF(SQRT($B$9)*$B108+SQRT(1-$B$9)*Y108&lt;_xlfn.NORM.S.INV($B$6),1,0)</f>
        <v>0</v>
      </c>
      <c r="AU108" s="31" t="n">
        <f aca="false">IF(SQRT($B$9)*$B108+SQRT(1-$B$9)*Z108&lt;_xlfn.NORM.S.INV($B$6),1,0)</f>
        <v>0</v>
      </c>
      <c r="AV108" s="31" t="n">
        <f aca="false">IF(SQRT($B$9)*$B108+SQRT(1-$B$9)*AA108&lt;_xlfn.NORM.S.INV($B$6),1,0)</f>
        <v>0</v>
      </c>
      <c r="AW108" s="31" t="n">
        <f aca="false">IF(SQRT($C$9)*$B108+SQRT(1-$C$9)*AB108&lt;_xlfn.NORM.S.INV($C$6),1,0)</f>
        <v>0</v>
      </c>
      <c r="AX108" s="31" t="n">
        <f aca="false">IF(SQRT($C$9)*$B108+SQRT(1-$C$9)*AC108&lt;_xlfn.NORM.S.INV($C$6),1,0)</f>
        <v>1</v>
      </c>
      <c r="AY108" s="31" t="n">
        <f aca="false">IF(SQRT($C$9)*$B108+SQRT(1-$C$9)*AD108&lt;_xlfn.NORM.S.INV($C$6),1,0)</f>
        <v>0</v>
      </c>
      <c r="AZ108" s="31" t="n">
        <f aca="false">IF(SQRT($C$9)*$B108+SQRT(1-$C$9)*AE108&lt;_xlfn.NORM.S.INV($C$6),1,0)</f>
        <v>0</v>
      </c>
      <c r="BA108" s="31" t="n">
        <f aca="false">IF(SQRT($C$9)*$B108+SQRT(1-$C$9)*AF108&lt;_xlfn.NORM.S.INV($C$6),1,0)</f>
        <v>0</v>
      </c>
      <c r="BB108" s="31" t="n">
        <f aca="false">IF(SQRT($C$9)*$B108+SQRT(1-$C$9)*AG108&lt;_xlfn.NORM.S.INV($C$6),1,0)</f>
        <v>0</v>
      </c>
      <c r="BC108" s="31" t="n">
        <f aca="false">IF(SQRT($C$9)*$B108+SQRT(1-$C$9)*AH108&lt;_xlfn.NORM.S.INV($C$6),1,0)</f>
        <v>0</v>
      </c>
      <c r="BD108" s="31" t="n">
        <f aca="false">IF(SQRT($C$9)*$B108+SQRT(1-$C$9)*AI108&lt;_xlfn.NORM.S.INV($C$6),1,0)</f>
        <v>1</v>
      </c>
      <c r="BE108" s="31" t="n">
        <f aca="false">IF(SQRT($C$9)*$B108+SQRT(1-$C$9)*AJ108&lt;_xlfn.NORM.S.INV($C$6),1,0)</f>
        <v>0</v>
      </c>
      <c r="BF108" s="31" t="n">
        <f aca="false">IF(SQRT($C$9)*$B108+SQRT(1-$C$9)*AK108&lt;_xlfn.NORM.S.INV($C$6),1,0)</f>
        <v>0</v>
      </c>
      <c r="BG108" s="21"/>
      <c r="BH108" s="21"/>
      <c r="BI108" s="31" t="n">
        <f aca="false">$B$11*(($A$1061)*$C108/$B$12*$B$7+(1-$A$1061)*$D108/$B$12*$C$7)</f>
        <v>1200</v>
      </c>
      <c r="BJ108" s="31" t="n">
        <f aca="false">$B$11*(($A$1062)*$C108/$B$12*$B$7+(1-$A$1062)*$D108/$B$12*$C$7)</f>
        <v>1140</v>
      </c>
      <c r="BK108" s="31" t="n">
        <f aca="false">$B$11*(($A$1063)*$C108/$B$12*$B$7+(1-$A$1063)*$D108/$B$12*$C$7)</f>
        <v>1080</v>
      </c>
      <c r="BL108" s="31" t="n">
        <f aca="false">$B$11*(($A$1064)*$C108/$B$12*$B$7+(1-$A$1064)*$D108/$B$12*$C$7)</f>
        <v>1020</v>
      </c>
      <c r="BM108" s="31" t="n">
        <f aca="false">$B$11*(($A$1065)*$C108/$B$12*$B$7+(1-$A$1065)*$D108/$B$12*$C$7)</f>
        <v>960</v>
      </c>
      <c r="BN108" s="31" t="n">
        <f aca="false">$B$11*(($A$1066)*$C108/$B$12*$B$7+(1-$A$1066)*$D108/$B$12*$C$7)</f>
        <v>900</v>
      </c>
      <c r="BO108" s="31" t="n">
        <f aca="false">$B$11*(($A$1067)*$C108/$B$12*$B$7+(1-$A$1067)*$D108/$B$12*$C$7)</f>
        <v>840</v>
      </c>
      <c r="BP108" s="31" t="n">
        <f aca="false">$B$11*(($A$1068)*$C108/$B$12*$B$7+(1-$A$1068)*$D108/$B$12*$C$7)</f>
        <v>780</v>
      </c>
      <c r="BQ108" s="31" t="n">
        <f aca="false">$B$11*(($A$1069)*$C108/$B$12*$B$7+(1-$A$1069)*$D108/$B$12*$C$7)</f>
        <v>720</v>
      </c>
      <c r="BR108" s="31" t="n">
        <f aca="false">$B$11*(($A$1070)*$C108/$B$12*$B$7+(1-$A$1070)*$D108/$B$12*$C$7)</f>
        <v>660</v>
      </c>
      <c r="BS108" s="31" t="n">
        <f aca="false">$B$11*(($A$1071)*$C108/$B$12*$B$7+(1-$A$1071)*$D108/$B$12*$C$7)</f>
        <v>600</v>
      </c>
      <c r="BT108" s="31" t="n">
        <f aca="false">$B$11*(($A$1072)*$C108/$B$12*$B$7+(1-$A$1072)*$D108/$B$12*$C$7)</f>
        <v>540</v>
      </c>
      <c r="BU108" s="31" t="n">
        <f aca="false">$B$11*(($A$1073)*$C108/$B$12*$B$7+(1-$A$1073)*$D108/$B$12*$C$7)</f>
        <v>480</v>
      </c>
      <c r="BV108" s="31" t="n">
        <f aca="false">$B$11*(($A$1074)*$C108/$B$12*$B$7+(1-$A$1074)*$D108/$B$12*$C$7)</f>
        <v>420</v>
      </c>
      <c r="BW108" s="31" t="n">
        <f aca="false">$B$11*(($A$1075)*$C108/$B$12*$B$7+(1-$A$1075)*$D108/$B$12*$C$7)</f>
        <v>360</v>
      </c>
      <c r="BX108" s="31" t="n">
        <f aca="false">$B$11*(($A$1076)*$C108/$B$12*$B$7+(1-$A$1076)*$D108/$B$12*$C$7)</f>
        <v>300</v>
      </c>
      <c r="BY108" s="31" t="n">
        <f aca="false">$B$11*(($A$1077)*$C108/$B$12*$B$7+(1-$A$1077)*$D108/$B$12*$C$7)</f>
        <v>240</v>
      </c>
      <c r="BZ108" s="31" t="n">
        <f aca="false">$B$11*(($A$1078)*$C108/$B$12*$B$7+(1-$A$1078)*$D108/$B$12*$C$7)</f>
        <v>180</v>
      </c>
      <c r="CA108" s="31" t="n">
        <f aca="false">$B$11*(($A$1079)*$C108/$B$12*$B$7+(1-$A$1079)*$D108/$B$12*$C$7)</f>
        <v>120</v>
      </c>
      <c r="CB108" s="31" t="n">
        <f aca="false">$B$11*(($A$1080)*$C108/$B$12*$B$7+(1-$A$1080)*$D108/$B$12*$C$7)</f>
        <v>60.0000000000001</v>
      </c>
      <c r="CC108" s="31" t="n">
        <f aca="false">$B$11*(($A$1081)*$C108/$B$12*$B$7+(1-$A$1081)*$D108/$B$12*$C$7)</f>
        <v>0</v>
      </c>
    </row>
    <row r="109" customFormat="false" ht="15" hidden="false" customHeight="false" outlineLevel="0" collapsed="false">
      <c r="A109" s="21" t="n">
        <v>85</v>
      </c>
      <c r="B109" s="27" t="n">
        <v>0.385932300373331</v>
      </c>
      <c r="C109" s="9" t="n">
        <f aca="false">SUM(AM109:AV109)</f>
        <v>0</v>
      </c>
      <c r="D109" s="9" t="n">
        <f aca="false">SUM(AW109:BF109)</f>
        <v>0</v>
      </c>
      <c r="E109" s="24" t="n">
        <f aca="false">(1-C109/$B$12)*$B$8-C109/$B$12*$B$7</f>
        <v>0.05</v>
      </c>
      <c r="F109" s="24" t="n">
        <f aca="false">(1-D109/$B$12)*$C$8-D109/$B$12*$C$7</f>
        <v>0.09</v>
      </c>
      <c r="G109" s="47" t="n">
        <f aca="false">$B$11*($B$10*C109/$B$12*$B$7+(1-$B$10)*D109/$B$12*$C$7)</f>
        <v>0</v>
      </c>
      <c r="H109" s="24" t="n">
        <f aca="false">$B$10*E109+(1-$B$10)*F109</f>
        <v>0.07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7" t="n">
        <v>-0.216408022407518</v>
      </c>
      <c r="S109" s="27" t="n">
        <v>0.775004217883975</v>
      </c>
      <c r="T109" s="27" t="n">
        <v>0.201871794454916</v>
      </c>
      <c r="U109" s="27" t="n">
        <v>-1.02130271119065</v>
      </c>
      <c r="V109" s="27" t="n">
        <v>-0.156406350414183</v>
      </c>
      <c r="W109" s="27" t="n">
        <v>-0.000289653377072133</v>
      </c>
      <c r="X109" s="27" t="n">
        <v>0.836934446465844</v>
      </c>
      <c r="Y109" s="27" t="n">
        <v>0.0723903540398637</v>
      </c>
      <c r="Z109" s="27" t="n">
        <v>2.07774488571115</v>
      </c>
      <c r="AA109" s="27" t="n">
        <v>0.0818395952757022</v>
      </c>
      <c r="AB109" s="27" t="n">
        <v>0.583830684942984</v>
      </c>
      <c r="AC109" s="27" t="n">
        <v>-0.178962226893435</v>
      </c>
      <c r="AD109" s="27" t="n">
        <v>0.664477443604474</v>
      </c>
      <c r="AE109" s="27" t="n">
        <v>0.240646475483154</v>
      </c>
      <c r="AF109" s="27" t="n">
        <v>-1.49066573517818</v>
      </c>
      <c r="AG109" s="27" t="n">
        <v>-1.90140528479817</v>
      </c>
      <c r="AH109" s="27" t="n">
        <v>0.479396949328216</v>
      </c>
      <c r="AI109" s="27" t="n">
        <v>-0.982815099828782</v>
      </c>
      <c r="AJ109" s="27" t="n">
        <v>0.181482511274397</v>
      </c>
      <c r="AK109" s="27" t="n">
        <v>0.53050433613663</v>
      </c>
      <c r="AL109" s="21"/>
      <c r="AM109" s="31" t="n">
        <f aca="false">IF(SQRT($B$9)*$B109+SQRT(1-$B$9)*R109&lt;_xlfn.NORM.S.INV($B$6),1,0)</f>
        <v>0</v>
      </c>
      <c r="AN109" s="31" t="n">
        <f aca="false">IF(SQRT($B$9)*$B109+SQRT(1-$B$9)*S109&lt;_xlfn.NORM.S.INV($B$6),1,0)</f>
        <v>0</v>
      </c>
      <c r="AO109" s="31" t="n">
        <f aca="false">IF(SQRT($B$9)*$B109+SQRT(1-$B$9)*T109&lt;_xlfn.NORM.S.INV($B$6),1,0)</f>
        <v>0</v>
      </c>
      <c r="AP109" s="31" t="n">
        <f aca="false">IF(SQRT($B$9)*$B109+SQRT(1-$B$9)*U109&lt;_xlfn.NORM.S.INV($B$6),1,0)</f>
        <v>0</v>
      </c>
      <c r="AQ109" s="31" t="n">
        <f aca="false">IF(SQRT($B$9)*$B109+SQRT(1-$B$9)*V109&lt;_xlfn.NORM.S.INV($B$6),1,0)</f>
        <v>0</v>
      </c>
      <c r="AR109" s="31" t="n">
        <f aca="false">IF(SQRT($B$9)*$B109+SQRT(1-$B$9)*W109&lt;_xlfn.NORM.S.INV($B$6),1,0)</f>
        <v>0</v>
      </c>
      <c r="AS109" s="31" t="n">
        <f aca="false">IF(SQRT($B$9)*$B109+SQRT(1-$B$9)*X109&lt;_xlfn.NORM.S.INV($B$6),1,0)</f>
        <v>0</v>
      </c>
      <c r="AT109" s="31" t="n">
        <f aca="false">IF(SQRT($B$9)*$B109+SQRT(1-$B$9)*Y109&lt;_xlfn.NORM.S.INV($B$6),1,0)</f>
        <v>0</v>
      </c>
      <c r="AU109" s="31" t="n">
        <f aca="false">IF(SQRT($B$9)*$B109+SQRT(1-$B$9)*Z109&lt;_xlfn.NORM.S.INV($B$6),1,0)</f>
        <v>0</v>
      </c>
      <c r="AV109" s="31" t="n">
        <f aca="false">IF(SQRT($B$9)*$B109+SQRT(1-$B$9)*AA109&lt;_xlfn.NORM.S.INV($B$6),1,0)</f>
        <v>0</v>
      </c>
      <c r="AW109" s="31" t="n">
        <f aca="false">IF(SQRT($C$9)*$B109+SQRT(1-$C$9)*AB109&lt;_xlfn.NORM.S.INV($C$6),1,0)</f>
        <v>0</v>
      </c>
      <c r="AX109" s="31" t="n">
        <f aca="false">IF(SQRT($C$9)*$B109+SQRT(1-$C$9)*AC109&lt;_xlfn.NORM.S.INV($C$6),1,0)</f>
        <v>0</v>
      </c>
      <c r="AY109" s="31" t="n">
        <f aca="false">IF(SQRT($C$9)*$B109+SQRT(1-$C$9)*AD109&lt;_xlfn.NORM.S.INV($C$6),1,0)</f>
        <v>0</v>
      </c>
      <c r="AZ109" s="31" t="n">
        <f aca="false">IF(SQRT($C$9)*$B109+SQRT(1-$C$9)*AE109&lt;_xlfn.NORM.S.INV($C$6),1,0)</f>
        <v>0</v>
      </c>
      <c r="BA109" s="31" t="n">
        <f aca="false">IF(SQRT($C$9)*$B109+SQRT(1-$C$9)*AF109&lt;_xlfn.NORM.S.INV($C$6),1,0)</f>
        <v>0</v>
      </c>
      <c r="BB109" s="31" t="n">
        <f aca="false">IF(SQRT($C$9)*$B109+SQRT(1-$C$9)*AG109&lt;_xlfn.NORM.S.INV($C$6),1,0)</f>
        <v>0</v>
      </c>
      <c r="BC109" s="31" t="n">
        <f aca="false">IF(SQRT($C$9)*$B109+SQRT(1-$C$9)*AH109&lt;_xlfn.NORM.S.INV($C$6),1,0)</f>
        <v>0</v>
      </c>
      <c r="BD109" s="31" t="n">
        <f aca="false">IF(SQRT($C$9)*$B109+SQRT(1-$C$9)*AI109&lt;_xlfn.NORM.S.INV($C$6),1,0)</f>
        <v>0</v>
      </c>
      <c r="BE109" s="31" t="n">
        <f aca="false">IF(SQRT($C$9)*$B109+SQRT(1-$C$9)*AJ109&lt;_xlfn.NORM.S.INV($C$6),1,0)</f>
        <v>0</v>
      </c>
      <c r="BF109" s="31" t="n">
        <f aca="false">IF(SQRT($C$9)*$B109+SQRT(1-$C$9)*AK109&lt;_xlfn.NORM.S.INV($C$6),1,0)</f>
        <v>0</v>
      </c>
      <c r="BG109" s="21"/>
      <c r="BH109" s="21"/>
      <c r="BI109" s="31" t="n">
        <f aca="false">$B$11*(($A$1061)*$C109/$B$12*$B$7+(1-$A$1061)*$D109/$B$12*$C$7)</f>
        <v>0</v>
      </c>
      <c r="BJ109" s="31" t="n">
        <f aca="false">$B$11*(($A$1062)*$C109/$B$12*$B$7+(1-$A$1062)*$D109/$B$12*$C$7)</f>
        <v>0</v>
      </c>
      <c r="BK109" s="31" t="n">
        <f aca="false">$B$11*(($A$1063)*$C109/$B$12*$B$7+(1-$A$1063)*$D109/$B$12*$C$7)</f>
        <v>0</v>
      </c>
      <c r="BL109" s="31" t="n">
        <f aca="false">$B$11*(($A$1064)*$C109/$B$12*$B$7+(1-$A$1064)*$D109/$B$12*$C$7)</f>
        <v>0</v>
      </c>
      <c r="BM109" s="31" t="n">
        <f aca="false">$B$11*(($A$1065)*$C109/$B$12*$B$7+(1-$A$1065)*$D109/$B$12*$C$7)</f>
        <v>0</v>
      </c>
      <c r="BN109" s="31" t="n">
        <f aca="false">$B$11*(($A$1066)*$C109/$B$12*$B$7+(1-$A$1066)*$D109/$B$12*$C$7)</f>
        <v>0</v>
      </c>
      <c r="BO109" s="31" t="n">
        <f aca="false">$B$11*(($A$1067)*$C109/$B$12*$B$7+(1-$A$1067)*$D109/$B$12*$C$7)</f>
        <v>0</v>
      </c>
      <c r="BP109" s="31" t="n">
        <f aca="false">$B$11*(($A$1068)*$C109/$B$12*$B$7+(1-$A$1068)*$D109/$B$12*$C$7)</f>
        <v>0</v>
      </c>
      <c r="BQ109" s="31" t="n">
        <f aca="false">$B$11*(($A$1069)*$C109/$B$12*$B$7+(1-$A$1069)*$D109/$B$12*$C$7)</f>
        <v>0</v>
      </c>
      <c r="BR109" s="31" t="n">
        <f aca="false">$B$11*(($A$1070)*$C109/$B$12*$B$7+(1-$A$1070)*$D109/$B$12*$C$7)</f>
        <v>0</v>
      </c>
      <c r="BS109" s="31" t="n">
        <f aca="false">$B$11*(($A$1071)*$C109/$B$12*$B$7+(1-$A$1071)*$D109/$B$12*$C$7)</f>
        <v>0</v>
      </c>
      <c r="BT109" s="31" t="n">
        <f aca="false">$B$11*(($A$1072)*$C109/$B$12*$B$7+(1-$A$1072)*$D109/$B$12*$C$7)</f>
        <v>0</v>
      </c>
      <c r="BU109" s="31" t="n">
        <f aca="false">$B$11*(($A$1073)*$C109/$B$12*$B$7+(1-$A$1073)*$D109/$B$12*$C$7)</f>
        <v>0</v>
      </c>
      <c r="BV109" s="31" t="n">
        <f aca="false">$B$11*(($A$1074)*$C109/$B$12*$B$7+(1-$A$1074)*$D109/$B$12*$C$7)</f>
        <v>0</v>
      </c>
      <c r="BW109" s="31" t="n">
        <f aca="false">$B$11*(($A$1075)*$C109/$B$12*$B$7+(1-$A$1075)*$D109/$B$12*$C$7)</f>
        <v>0</v>
      </c>
      <c r="BX109" s="31" t="n">
        <f aca="false">$B$11*(($A$1076)*$C109/$B$12*$B$7+(1-$A$1076)*$D109/$B$12*$C$7)</f>
        <v>0</v>
      </c>
      <c r="BY109" s="31" t="n">
        <f aca="false">$B$11*(($A$1077)*$C109/$B$12*$B$7+(1-$A$1077)*$D109/$B$12*$C$7)</f>
        <v>0</v>
      </c>
      <c r="BZ109" s="31" t="n">
        <f aca="false">$B$11*(($A$1078)*$C109/$B$12*$B$7+(1-$A$1078)*$D109/$B$12*$C$7)</f>
        <v>0</v>
      </c>
      <c r="CA109" s="31" t="n">
        <f aca="false">$B$11*(($A$1079)*$C109/$B$12*$B$7+(1-$A$1079)*$D109/$B$12*$C$7)</f>
        <v>0</v>
      </c>
      <c r="CB109" s="31" t="n">
        <f aca="false">$B$11*(($A$1080)*$C109/$B$12*$B$7+(1-$A$1080)*$D109/$B$12*$C$7)</f>
        <v>0</v>
      </c>
      <c r="CC109" s="31" t="n">
        <f aca="false">$B$11*(($A$1081)*$C109/$B$12*$B$7+(1-$A$1081)*$D109/$B$12*$C$7)</f>
        <v>0</v>
      </c>
    </row>
    <row r="110" customFormat="false" ht="15" hidden="false" customHeight="false" outlineLevel="0" collapsed="false">
      <c r="A110" s="21" t="n">
        <v>86</v>
      </c>
      <c r="B110" s="27" t="n">
        <v>-0.760108204097568</v>
      </c>
      <c r="C110" s="9" t="n">
        <f aca="false">SUM(AM110:AV110)</f>
        <v>0</v>
      </c>
      <c r="D110" s="9" t="n">
        <f aca="false">SUM(AW110:BF110)</f>
        <v>0</v>
      </c>
      <c r="E110" s="24" t="n">
        <f aca="false">(1-C110/$B$12)*$B$8-C110/$B$12*$B$7</f>
        <v>0.05</v>
      </c>
      <c r="F110" s="24" t="n">
        <f aca="false">(1-D110/$B$12)*$C$8-D110/$B$12*$C$7</f>
        <v>0.09</v>
      </c>
      <c r="G110" s="47" t="n">
        <f aca="false">$B$11*($B$10*C110/$B$12*$B$7+(1-$B$10)*D110/$B$12*$C$7)</f>
        <v>0</v>
      </c>
      <c r="H110" s="24" t="n">
        <f aca="false">$B$10*E110+(1-$B$10)*F110</f>
        <v>0.07</v>
      </c>
      <c r="I110" s="21"/>
      <c r="J110" s="21"/>
      <c r="K110" s="21"/>
      <c r="L110" s="21"/>
      <c r="M110" s="21"/>
      <c r="N110" s="21"/>
      <c r="O110" s="21"/>
      <c r="P110" s="21"/>
      <c r="Q110" s="21"/>
      <c r="R110" s="27" t="n">
        <v>-1.05016418942474</v>
      </c>
      <c r="S110" s="27" t="n">
        <v>-0.357705434510124</v>
      </c>
      <c r="T110" s="27" t="n">
        <v>2.14313376387691</v>
      </c>
      <c r="U110" s="27" t="n">
        <v>1.40208798345619</v>
      </c>
      <c r="V110" s="27" t="n">
        <v>-0.288177101088216</v>
      </c>
      <c r="W110" s="27" t="n">
        <v>-1.18525120415564</v>
      </c>
      <c r="X110" s="27" t="n">
        <v>-0.0173839728662775</v>
      </c>
      <c r="Y110" s="27" t="n">
        <v>-1.08209863943635</v>
      </c>
      <c r="Z110" s="27" t="n">
        <v>-0.177377206764826</v>
      </c>
      <c r="AA110" s="27" t="n">
        <v>-0.276213704860574</v>
      </c>
      <c r="AB110" s="27" t="n">
        <v>0.791386931807686</v>
      </c>
      <c r="AC110" s="27" t="n">
        <v>0.586704023589169</v>
      </c>
      <c r="AD110" s="27" t="n">
        <v>1.19068054930488</v>
      </c>
      <c r="AE110" s="27" t="n">
        <v>0.558861182564317</v>
      </c>
      <c r="AF110" s="27" t="n">
        <v>0.361736326102716</v>
      </c>
      <c r="AG110" s="27" t="n">
        <v>0.0954572307682076</v>
      </c>
      <c r="AH110" s="27" t="n">
        <v>1.47918988041647</v>
      </c>
      <c r="AI110" s="27" t="n">
        <v>-0.741258310045053</v>
      </c>
      <c r="AJ110" s="27" t="n">
        <v>0.360139719918538</v>
      </c>
      <c r="AK110" s="27" t="n">
        <v>-1.02527457468888</v>
      </c>
      <c r="AL110" s="21"/>
      <c r="AM110" s="31" t="n">
        <f aca="false">IF(SQRT($B$9)*$B110+SQRT(1-$B$9)*R110&lt;_xlfn.NORM.S.INV($B$6),1,0)</f>
        <v>0</v>
      </c>
      <c r="AN110" s="31" t="n">
        <f aca="false">IF(SQRT($B$9)*$B110+SQRT(1-$B$9)*S110&lt;_xlfn.NORM.S.INV($B$6),1,0)</f>
        <v>0</v>
      </c>
      <c r="AO110" s="31" t="n">
        <f aca="false">IF(SQRT($B$9)*$B110+SQRT(1-$B$9)*T110&lt;_xlfn.NORM.S.INV($B$6),1,0)</f>
        <v>0</v>
      </c>
      <c r="AP110" s="31" t="n">
        <f aca="false">IF(SQRT($B$9)*$B110+SQRT(1-$B$9)*U110&lt;_xlfn.NORM.S.INV($B$6),1,0)</f>
        <v>0</v>
      </c>
      <c r="AQ110" s="31" t="n">
        <f aca="false">IF(SQRT($B$9)*$B110+SQRT(1-$B$9)*V110&lt;_xlfn.NORM.S.INV($B$6),1,0)</f>
        <v>0</v>
      </c>
      <c r="AR110" s="31" t="n">
        <f aca="false">IF(SQRT($B$9)*$B110+SQRT(1-$B$9)*W110&lt;_xlfn.NORM.S.INV($B$6),1,0)</f>
        <v>0</v>
      </c>
      <c r="AS110" s="31" t="n">
        <f aca="false">IF(SQRT($B$9)*$B110+SQRT(1-$B$9)*X110&lt;_xlfn.NORM.S.INV($B$6),1,0)</f>
        <v>0</v>
      </c>
      <c r="AT110" s="31" t="n">
        <f aca="false">IF(SQRT($B$9)*$B110+SQRT(1-$B$9)*Y110&lt;_xlfn.NORM.S.INV($B$6),1,0)</f>
        <v>0</v>
      </c>
      <c r="AU110" s="31" t="n">
        <f aca="false">IF(SQRT($B$9)*$B110+SQRT(1-$B$9)*Z110&lt;_xlfn.NORM.S.INV($B$6),1,0)</f>
        <v>0</v>
      </c>
      <c r="AV110" s="31" t="n">
        <f aca="false">IF(SQRT($B$9)*$B110+SQRT(1-$B$9)*AA110&lt;_xlfn.NORM.S.INV($B$6),1,0)</f>
        <v>0</v>
      </c>
      <c r="AW110" s="31" t="n">
        <f aca="false">IF(SQRT($C$9)*$B110+SQRT(1-$C$9)*AB110&lt;_xlfn.NORM.S.INV($C$6),1,0)</f>
        <v>0</v>
      </c>
      <c r="AX110" s="31" t="n">
        <f aca="false">IF(SQRT($C$9)*$B110+SQRT(1-$C$9)*AC110&lt;_xlfn.NORM.S.INV($C$6),1,0)</f>
        <v>0</v>
      </c>
      <c r="AY110" s="31" t="n">
        <f aca="false">IF(SQRT($C$9)*$B110+SQRT(1-$C$9)*AD110&lt;_xlfn.NORM.S.INV($C$6),1,0)</f>
        <v>0</v>
      </c>
      <c r="AZ110" s="31" t="n">
        <f aca="false">IF(SQRT($C$9)*$B110+SQRT(1-$C$9)*AE110&lt;_xlfn.NORM.S.INV($C$6),1,0)</f>
        <v>0</v>
      </c>
      <c r="BA110" s="31" t="n">
        <f aca="false">IF(SQRT($C$9)*$B110+SQRT(1-$C$9)*AF110&lt;_xlfn.NORM.S.INV($C$6),1,0)</f>
        <v>0</v>
      </c>
      <c r="BB110" s="31" t="n">
        <f aca="false">IF(SQRT($C$9)*$B110+SQRT(1-$C$9)*AG110&lt;_xlfn.NORM.S.INV($C$6),1,0)</f>
        <v>0</v>
      </c>
      <c r="BC110" s="31" t="n">
        <f aca="false">IF(SQRT($C$9)*$B110+SQRT(1-$C$9)*AH110&lt;_xlfn.NORM.S.INV($C$6),1,0)</f>
        <v>0</v>
      </c>
      <c r="BD110" s="31" t="n">
        <f aca="false">IF(SQRT($C$9)*$B110+SQRT(1-$C$9)*AI110&lt;_xlfn.NORM.S.INV($C$6),1,0)</f>
        <v>0</v>
      </c>
      <c r="BE110" s="31" t="n">
        <f aca="false">IF(SQRT($C$9)*$B110+SQRT(1-$C$9)*AJ110&lt;_xlfn.NORM.S.INV($C$6),1,0)</f>
        <v>0</v>
      </c>
      <c r="BF110" s="31" t="n">
        <f aca="false">IF(SQRT($C$9)*$B110+SQRT(1-$C$9)*AK110&lt;_xlfn.NORM.S.INV($C$6),1,0)</f>
        <v>0</v>
      </c>
      <c r="BG110" s="21"/>
      <c r="BH110" s="21"/>
      <c r="BI110" s="31" t="n">
        <f aca="false">$B$11*(($A$1061)*$C110/$B$12*$B$7+(1-$A$1061)*$D110/$B$12*$C$7)</f>
        <v>0</v>
      </c>
      <c r="BJ110" s="31" t="n">
        <f aca="false">$B$11*(($A$1062)*$C110/$B$12*$B$7+(1-$A$1062)*$D110/$B$12*$C$7)</f>
        <v>0</v>
      </c>
      <c r="BK110" s="31" t="n">
        <f aca="false">$B$11*(($A$1063)*$C110/$B$12*$B$7+(1-$A$1063)*$D110/$B$12*$C$7)</f>
        <v>0</v>
      </c>
      <c r="BL110" s="31" t="n">
        <f aca="false">$B$11*(($A$1064)*$C110/$B$12*$B$7+(1-$A$1064)*$D110/$B$12*$C$7)</f>
        <v>0</v>
      </c>
      <c r="BM110" s="31" t="n">
        <f aca="false">$B$11*(($A$1065)*$C110/$B$12*$B$7+(1-$A$1065)*$D110/$B$12*$C$7)</f>
        <v>0</v>
      </c>
      <c r="BN110" s="31" t="n">
        <f aca="false">$B$11*(($A$1066)*$C110/$B$12*$B$7+(1-$A$1066)*$D110/$B$12*$C$7)</f>
        <v>0</v>
      </c>
      <c r="BO110" s="31" t="n">
        <f aca="false">$B$11*(($A$1067)*$C110/$B$12*$B$7+(1-$A$1067)*$D110/$B$12*$C$7)</f>
        <v>0</v>
      </c>
      <c r="BP110" s="31" t="n">
        <f aca="false">$B$11*(($A$1068)*$C110/$B$12*$B$7+(1-$A$1068)*$D110/$B$12*$C$7)</f>
        <v>0</v>
      </c>
      <c r="BQ110" s="31" t="n">
        <f aca="false">$B$11*(($A$1069)*$C110/$B$12*$B$7+(1-$A$1069)*$D110/$B$12*$C$7)</f>
        <v>0</v>
      </c>
      <c r="BR110" s="31" t="n">
        <f aca="false">$B$11*(($A$1070)*$C110/$B$12*$B$7+(1-$A$1070)*$D110/$B$12*$C$7)</f>
        <v>0</v>
      </c>
      <c r="BS110" s="31" t="n">
        <f aca="false">$B$11*(($A$1071)*$C110/$B$12*$B$7+(1-$A$1071)*$D110/$B$12*$C$7)</f>
        <v>0</v>
      </c>
      <c r="BT110" s="31" t="n">
        <f aca="false">$B$11*(($A$1072)*$C110/$B$12*$B$7+(1-$A$1072)*$D110/$B$12*$C$7)</f>
        <v>0</v>
      </c>
      <c r="BU110" s="31" t="n">
        <f aca="false">$B$11*(($A$1073)*$C110/$B$12*$B$7+(1-$A$1073)*$D110/$B$12*$C$7)</f>
        <v>0</v>
      </c>
      <c r="BV110" s="31" t="n">
        <f aca="false">$B$11*(($A$1074)*$C110/$B$12*$B$7+(1-$A$1074)*$D110/$B$12*$C$7)</f>
        <v>0</v>
      </c>
      <c r="BW110" s="31" t="n">
        <f aca="false">$B$11*(($A$1075)*$C110/$B$12*$B$7+(1-$A$1075)*$D110/$B$12*$C$7)</f>
        <v>0</v>
      </c>
      <c r="BX110" s="31" t="n">
        <f aca="false">$B$11*(($A$1076)*$C110/$B$12*$B$7+(1-$A$1076)*$D110/$B$12*$C$7)</f>
        <v>0</v>
      </c>
      <c r="BY110" s="31" t="n">
        <f aca="false">$B$11*(($A$1077)*$C110/$B$12*$B$7+(1-$A$1077)*$D110/$B$12*$C$7)</f>
        <v>0</v>
      </c>
      <c r="BZ110" s="31" t="n">
        <f aca="false">$B$11*(($A$1078)*$C110/$B$12*$B$7+(1-$A$1078)*$D110/$B$12*$C$7)</f>
        <v>0</v>
      </c>
      <c r="CA110" s="31" t="n">
        <f aca="false">$B$11*(($A$1079)*$C110/$B$12*$B$7+(1-$A$1079)*$D110/$B$12*$C$7)</f>
        <v>0</v>
      </c>
      <c r="CB110" s="31" t="n">
        <f aca="false">$B$11*(($A$1080)*$C110/$B$12*$B$7+(1-$A$1080)*$D110/$B$12*$C$7)</f>
        <v>0</v>
      </c>
      <c r="CC110" s="31" t="n">
        <f aca="false">$B$11*(($A$1081)*$C110/$B$12*$B$7+(1-$A$1081)*$D110/$B$12*$C$7)</f>
        <v>0</v>
      </c>
    </row>
    <row r="111" customFormat="false" ht="15" hidden="false" customHeight="false" outlineLevel="0" collapsed="false">
      <c r="A111" s="21" t="n">
        <v>87</v>
      </c>
      <c r="B111" s="27" t="n">
        <v>0.824046593030393</v>
      </c>
      <c r="C111" s="9" t="n">
        <f aca="false">SUM(AM111:AV111)</f>
        <v>0</v>
      </c>
      <c r="D111" s="9" t="n">
        <f aca="false">SUM(AW111:BF111)</f>
        <v>0</v>
      </c>
      <c r="E111" s="24" t="n">
        <f aca="false">(1-C111/$B$12)*$B$8-C111/$B$12*$B$7</f>
        <v>0.05</v>
      </c>
      <c r="F111" s="24" t="n">
        <f aca="false">(1-D111/$B$12)*$C$8-D111/$B$12*$C$7</f>
        <v>0.09</v>
      </c>
      <c r="G111" s="47" t="n">
        <f aca="false">$B$11*($B$10*C111/$B$12*$B$7+(1-$B$10)*D111/$B$12*$C$7)</f>
        <v>0</v>
      </c>
      <c r="H111" s="24" t="n">
        <f aca="false">$B$10*E111+(1-$B$10)*F111</f>
        <v>0.07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7" t="n">
        <v>0.564237166314115</v>
      </c>
      <c r="S111" s="27" t="n">
        <v>-0.967626728122211</v>
      </c>
      <c r="T111" s="27" t="n">
        <v>1.29142844695096</v>
      </c>
      <c r="U111" s="27" t="n">
        <v>0.623033872528723</v>
      </c>
      <c r="V111" s="27" t="n">
        <v>0.159989272594656</v>
      </c>
      <c r="W111" s="27" t="n">
        <v>-0.833606157341228</v>
      </c>
      <c r="X111" s="27" t="n">
        <v>-0.0335703102992416</v>
      </c>
      <c r="Y111" s="27" t="n">
        <v>0.251751202018083</v>
      </c>
      <c r="Z111" s="27" t="n">
        <v>-0.927941717997807</v>
      </c>
      <c r="AA111" s="27" t="n">
        <v>0.406577064918534</v>
      </c>
      <c r="AB111" s="27" t="n">
        <v>0.151762444059339</v>
      </c>
      <c r="AC111" s="27" t="n">
        <v>-0.45126179778289</v>
      </c>
      <c r="AD111" s="27" t="n">
        <v>-0.384869651672971</v>
      </c>
      <c r="AE111" s="27" t="n">
        <v>1.7492374572824</v>
      </c>
      <c r="AF111" s="27" t="n">
        <v>-0.759533697745967</v>
      </c>
      <c r="AG111" s="27" t="n">
        <v>0.688238491701025</v>
      </c>
      <c r="AH111" s="27" t="n">
        <v>1.16819442326531</v>
      </c>
      <c r="AI111" s="27" t="n">
        <v>-0.348076803517347</v>
      </c>
      <c r="AJ111" s="27" t="n">
        <v>-0.270663271371286</v>
      </c>
      <c r="AK111" s="27" t="n">
        <v>0.03686221246965</v>
      </c>
      <c r="AL111" s="21"/>
      <c r="AM111" s="31" t="n">
        <f aca="false">IF(SQRT($B$9)*$B111+SQRT(1-$B$9)*R111&lt;_xlfn.NORM.S.INV($B$6),1,0)</f>
        <v>0</v>
      </c>
      <c r="AN111" s="31" t="n">
        <f aca="false">IF(SQRT($B$9)*$B111+SQRT(1-$B$9)*S111&lt;_xlfn.NORM.S.INV($B$6),1,0)</f>
        <v>0</v>
      </c>
      <c r="AO111" s="31" t="n">
        <f aca="false">IF(SQRT($B$9)*$B111+SQRT(1-$B$9)*T111&lt;_xlfn.NORM.S.INV($B$6),1,0)</f>
        <v>0</v>
      </c>
      <c r="AP111" s="31" t="n">
        <f aca="false">IF(SQRT($B$9)*$B111+SQRT(1-$B$9)*U111&lt;_xlfn.NORM.S.INV($B$6),1,0)</f>
        <v>0</v>
      </c>
      <c r="AQ111" s="31" t="n">
        <f aca="false">IF(SQRT($B$9)*$B111+SQRT(1-$B$9)*V111&lt;_xlfn.NORM.S.INV($B$6),1,0)</f>
        <v>0</v>
      </c>
      <c r="AR111" s="31" t="n">
        <f aca="false">IF(SQRT($B$9)*$B111+SQRT(1-$B$9)*W111&lt;_xlfn.NORM.S.INV($B$6),1,0)</f>
        <v>0</v>
      </c>
      <c r="AS111" s="31" t="n">
        <f aca="false">IF(SQRT($B$9)*$B111+SQRT(1-$B$9)*X111&lt;_xlfn.NORM.S.INV($B$6),1,0)</f>
        <v>0</v>
      </c>
      <c r="AT111" s="31" t="n">
        <f aca="false">IF(SQRT($B$9)*$B111+SQRT(1-$B$9)*Y111&lt;_xlfn.NORM.S.INV($B$6),1,0)</f>
        <v>0</v>
      </c>
      <c r="AU111" s="31" t="n">
        <f aca="false">IF(SQRT($B$9)*$B111+SQRT(1-$B$9)*Z111&lt;_xlfn.NORM.S.INV($B$6),1,0)</f>
        <v>0</v>
      </c>
      <c r="AV111" s="31" t="n">
        <f aca="false">IF(SQRT($B$9)*$B111+SQRT(1-$B$9)*AA111&lt;_xlfn.NORM.S.INV($B$6),1,0)</f>
        <v>0</v>
      </c>
      <c r="AW111" s="31" t="n">
        <f aca="false">IF(SQRT($C$9)*$B111+SQRT(1-$C$9)*AB111&lt;_xlfn.NORM.S.INV($C$6),1,0)</f>
        <v>0</v>
      </c>
      <c r="AX111" s="31" t="n">
        <f aca="false">IF(SQRT($C$9)*$B111+SQRT(1-$C$9)*AC111&lt;_xlfn.NORM.S.INV($C$6),1,0)</f>
        <v>0</v>
      </c>
      <c r="AY111" s="31" t="n">
        <f aca="false">IF(SQRT($C$9)*$B111+SQRT(1-$C$9)*AD111&lt;_xlfn.NORM.S.INV($C$6),1,0)</f>
        <v>0</v>
      </c>
      <c r="AZ111" s="31" t="n">
        <f aca="false">IF(SQRT($C$9)*$B111+SQRT(1-$C$9)*AE111&lt;_xlfn.NORM.S.INV($C$6),1,0)</f>
        <v>0</v>
      </c>
      <c r="BA111" s="31" t="n">
        <f aca="false">IF(SQRT($C$9)*$B111+SQRT(1-$C$9)*AF111&lt;_xlfn.NORM.S.INV($C$6),1,0)</f>
        <v>0</v>
      </c>
      <c r="BB111" s="31" t="n">
        <f aca="false">IF(SQRT($C$9)*$B111+SQRT(1-$C$9)*AG111&lt;_xlfn.NORM.S.INV($C$6),1,0)</f>
        <v>0</v>
      </c>
      <c r="BC111" s="31" t="n">
        <f aca="false">IF(SQRT($C$9)*$B111+SQRT(1-$C$9)*AH111&lt;_xlfn.NORM.S.INV($C$6),1,0)</f>
        <v>0</v>
      </c>
      <c r="BD111" s="31" t="n">
        <f aca="false">IF(SQRT($C$9)*$B111+SQRT(1-$C$9)*AI111&lt;_xlfn.NORM.S.INV($C$6),1,0)</f>
        <v>0</v>
      </c>
      <c r="BE111" s="31" t="n">
        <f aca="false">IF(SQRT($C$9)*$B111+SQRT(1-$C$9)*AJ111&lt;_xlfn.NORM.S.INV($C$6),1,0)</f>
        <v>0</v>
      </c>
      <c r="BF111" s="31" t="n">
        <f aca="false">IF(SQRT($C$9)*$B111+SQRT(1-$C$9)*AK111&lt;_xlfn.NORM.S.INV($C$6),1,0)</f>
        <v>0</v>
      </c>
      <c r="BG111" s="21"/>
      <c r="BH111" s="21"/>
      <c r="BI111" s="31" t="n">
        <f aca="false">$B$11*(($A$1061)*$C111/$B$12*$B$7+(1-$A$1061)*$D111/$B$12*$C$7)</f>
        <v>0</v>
      </c>
      <c r="BJ111" s="31" t="n">
        <f aca="false">$B$11*(($A$1062)*$C111/$B$12*$B$7+(1-$A$1062)*$D111/$B$12*$C$7)</f>
        <v>0</v>
      </c>
      <c r="BK111" s="31" t="n">
        <f aca="false">$B$11*(($A$1063)*$C111/$B$12*$B$7+(1-$A$1063)*$D111/$B$12*$C$7)</f>
        <v>0</v>
      </c>
      <c r="BL111" s="31" t="n">
        <f aca="false">$B$11*(($A$1064)*$C111/$B$12*$B$7+(1-$A$1064)*$D111/$B$12*$C$7)</f>
        <v>0</v>
      </c>
      <c r="BM111" s="31" t="n">
        <f aca="false">$B$11*(($A$1065)*$C111/$B$12*$B$7+(1-$A$1065)*$D111/$B$12*$C$7)</f>
        <v>0</v>
      </c>
      <c r="BN111" s="31" t="n">
        <f aca="false">$B$11*(($A$1066)*$C111/$B$12*$B$7+(1-$A$1066)*$D111/$B$12*$C$7)</f>
        <v>0</v>
      </c>
      <c r="BO111" s="31" t="n">
        <f aca="false">$B$11*(($A$1067)*$C111/$B$12*$B$7+(1-$A$1067)*$D111/$B$12*$C$7)</f>
        <v>0</v>
      </c>
      <c r="BP111" s="31" t="n">
        <f aca="false">$B$11*(($A$1068)*$C111/$B$12*$B$7+(1-$A$1068)*$D111/$B$12*$C$7)</f>
        <v>0</v>
      </c>
      <c r="BQ111" s="31" t="n">
        <f aca="false">$B$11*(($A$1069)*$C111/$B$12*$B$7+(1-$A$1069)*$D111/$B$12*$C$7)</f>
        <v>0</v>
      </c>
      <c r="BR111" s="31" t="n">
        <f aca="false">$B$11*(($A$1070)*$C111/$B$12*$B$7+(1-$A$1070)*$D111/$B$12*$C$7)</f>
        <v>0</v>
      </c>
      <c r="BS111" s="31" t="n">
        <f aca="false">$B$11*(($A$1071)*$C111/$B$12*$B$7+(1-$A$1071)*$D111/$B$12*$C$7)</f>
        <v>0</v>
      </c>
      <c r="BT111" s="31" t="n">
        <f aca="false">$B$11*(($A$1072)*$C111/$B$12*$B$7+(1-$A$1072)*$D111/$B$12*$C$7)</f>
        <v>0</v>
      </c>
      <c r="BU111" s="31" t="n">
        <f aca="false">$B$11*(($A$1073)*$C111/$B$12*$B$7+(1-$A$1073)*$D111/$B$12*$C$7)</f>
        <v>0</v>
      </c>
      <c r="BV111" s="31" t="n">
        <f aca="false">$B$11*(($A$1074)*$C111/$B$12*$B$7+(1-$A$1074)*$D111/$B$12*$C$7)</f>
        <v>0</v>
      </c>
      <c r="BW111" s="31" t="n">
        <f aca="false">$B$11*(($A$1075)*$C111/$B$12*$B$7+(1-$A$1075)*$D111/$B$12*$C$7)</f>
        <v>0</v>
      </c>
      <c r="BX111" s="31" t="n">
        <f aca="false">$B$11*(($A$1076)*$C111/$B$12*$B$7+(1-$A$1076)*$D111/$B$12*$C$7)</f>
        <v>0</v>
      </c>
      <c r="BY111" s="31" t="n">
        <f aca="false">$B$11*(($A$1077)*$C111/$B$12*$B$7+(1-$A$1077)*$D111/$B$12*$C$7)</f>
        <v>0</v>
      </c>
      <c r="BZ111" s="31" t="n">
        <f aca="false">$B$11*(($A$1078)*$C111/$B$12*$B$7+(1-$A$1078)*$D111/$B$12*$C$7)</f>
        <v>0</v>
      </c>
      <c r="CA111" s="31" t="n">
        <f aca="false">$B$11*(($A$1079)*$C111/$B$12*$B$7+(1-$A$1079)*$D111/$B$12*$C$7)</f>
        <v>0</v>
      </c>
      <c r="CB111" s="31" t="n">
        <f aca="false">$B$11*(($A$1080)*$C111/$B$12*$B$7+(1-$A$1080)*$D111/$B$12*$C$7)</f>
        <v>0</v>
      </c>
      <c r="CC111" s="31" t="n">
        <f aca="false">$B$11*(($A$1081)*$C111/$B$12*$B$7+(1-$A$1081)*$D111/$B$12*$C$7)</f>
        <v>0</v>
      </c>
    </row>
    <row r="112" customFormat="false" ht="15" hidden="false" customHeight="false" outlineLevel="0" collapsed="false">
      <c r="A112" s="21" t="n">
        <v>88</v>
      </c>
      <c r="B112" s="27" t="n">
        <v>-1.31750124987096</v>
      </c>
      <c r="C112" s="9" t="n">
        <f aca="false">SUM(AM112:AV112)</f>
        <v>1</v>
      </c>
      <c r="D112" s="9" t="n">
        <f aca="false">SUM(AW112:BF112)</f>
        <v>0</v>
      </c>
      <c r="E112" s="24" t="n">
        <f aca="false">(1-C112/$B$12)*$B$8-C112/$B$12*$B$7</f>
        <v>0.005</v>
      </c>
      <c r="F112" s="24" t="n">
        <f aca="false">(1-D112/$B$12)*$C$8-D112/$B$12*$C$7</f>
        <v>0.09</v>
      </c>
      <c r="G112" s="47" t="n">
        <f aca="false">$B$11*($B$10*C112/$B$12*$B$7+(1-$B$10)*D112/$B$12*$C$7)</f>
        <v>200</v>
      </c>
      <c r="H112" s="24" t="n">
        <f aca="false">$B$10*E112+(1-$B$10)*F112</f>
        <v>0.0475</v>
      </c>
      <c r="I112" s="21"/>
      <c r="J112" s="21"/>
      <c r="K112" s="21"/>
      <c r="L112" s="21"/>
      <c r="M112" s="21"/>
      <c r="N112" s="21"/>
      <c r="O112" s="21"/>
      <c r="P112" s="21"/>
      <c r="Q112" s="21"/>
      <c r="R112" s="27" t="n">
        <v>1.05455711738143</v>
      </c>
      <c r="S112" s="27" t="n">
        <v>-0.254003973514967</v>
      </c>
      <c r="T112" s="27" t="n">
        <v>-0.503306622466387</v>
      </c>
      <c r="U112" s="27" t="n">
        <v>0.602662429464062</v>
      </c>
      <c r="V112" s="27" t="n">
        <v>0.287202594902029</v>
      </c>
      <c r="W112" s="27" t="n">
        <v>0.298838559826003</v>
      </c>
      <c r="X112" s="27" t="n">
        <v>-1.6771158840316</v>
      </c>
      <c r="Y112" s="27" t="n">
        <v>-1.9650037257162</v>
      </c>
      <c r="Z112" s="27" t="n">
        <v>-0.721757032497769</v>
      </c>
      <c r="AA112" s="27" t="n">
        <v>1.88222839647338</v>
      </c>
      <c r="AB112" s="27" t="n">
        <v>-0.743850360297325</v>
      </c>
      <c r="AC112" s="27" t="n">
        <v>-0.335513954129727</v>
      </c>
      <c r="AD112" s="27" t="n">
        <v>-0.363972452985791</v>
      </c>
      <c r="AE112" s="27" t="n">
        <v>-0.11834712045174</v>
      </c>
      <c r="AF112" s="27" t="n">
        <v>0.534231468415814</v>
      </c>
      <c r="AG112" s="27" t="n">
        <v>-0.957718465648725</v>
      </c>
      <c r="AH112" s="27" t="n">
        <v>-0.405309781402125</v>
      </c>
      <c r="AI112" s="27" t="n">
        <v>-1.10694655028338</v>
      </c>
      <c r="AJ112" s="27" t="n">
        <v>-0.337503046633684</v>
      </c>
      <c r="AK112" s="27" t="n">
        <v>0.972707382059028</v>
      </c>
      <c r="AL112" s="21"/>
      <c r="AM112" s="31" t="n">
        <f aca="false">IF(SQRT($B$9)*$B112+SQRT(1-$B$9)*R112&lt;_xlfn.NORM.S.INV($B$6),1,0)</f>
        <v>0</v>
      </c>
      <c r="AN112" s="31" t="n">
        <f aca="false">IF(SQRT($B$9)*$B112+SQRT(1-$B$9)*S112&lt;_xlfn.NORM.S.INV($B$6),1,0)</f>
        <v>0</v>
      </c>
      <c r="AO112" s="31" t="n">
        <f aca="false">IF(SQRT($B$9)*$B112+SQRT(1-$B$9)*T112&lt;_xlfn.NORM.S.INV($B$6),1,0)</f>
        <v>0</v>
      </c>
      <c r="AP112" s="31" t="n">
        <f aca="false">IF(SQRT($B$9)*$B112+SQRT(1-$B$9)*U112&lt;_xlfn.NORM.S.INV($B$6),1,0)</f>
        <v>0</v>
      </c>
      <c r="AQ112" s="31" t="n">
        <f aca="false">IF(SQRT($B$9)*$B112+SQRT(1-$B$9)*V112&lt;_xlfn.NORM.S.INV($B$6),1,0)</f>
        <v>0</v>
      </c>
      <c r="AR112" s="31" t="n">
        <f aca="false">IF(SQRT($B$9)*$B112+SQRT(1-$B$9)*W112&lt;_xlfn.NORM.S.INV($B$6),1,0)</f>
        <v>0</v>
      </c>
      <c r="AS112" s="31" t="n">
        <f aca="false">IF(SQRT($B$9)*$B112+SQRT(1-$B$9)*X112&lt;_xlfn.NORM.S.INV($B$6),1,0)</f>
        <v>0</v>
      </c>
      <c r="AT112" s="31" t="n">
        <f aca="false">IF(SQRT($B$9)*$B112+SQRT(1-$B$9)*Y112&lt;_xlfn.NORM.S.INV($B$6),1,0)</f>
        <v>1</v>
      </c>
      <c r="AU112" s="31" t="n">
        <f aca="false">IF(SQRT($B$9)*$B112+SQRT(1-$B$9)*Z112&lt;_xlfn.NORM.S.INV($B$6),1,0)</f>
        <v>0</v>
      </c>
      <c r="AV112" s="31" t="n">
        <f aca="false">IF(SQRT($B$9)*$B112+SQRT(1-$B$9)*AA112&lt;_xlfn.NORM.S.INV($B$6),1,0)</f>
        <v>0</v>
      </c>
      <c r="AW112" s="31" t="n">
        <f aca="false">IF(SQRT($C$9)*$B112+SQRT(1-$C$9)*AB112&lt;_xlfn.NORM.S.INV($C$6),1,0)</f>
        <v>0</v>
      </c>
      <c r="AX112" s="31" t="n">
        <f aca="false">IF(SQRT($C$9)*$B112+SQRT(1-$C$9)*AC112&lt;_xlfn.NORM.S.INV($C$6),1,0)</f>
        <v>0</v>
      </c>
      <c r="AY112" s="31" t="n">
        <f aca="false">IF(SQRT($C$9)*$B112+SQRT(1-$C$9)*AD112&lt;_xlfn.NORM.S.INV($C$6),1,0)</f>
        <v>0</v>
      </c>
      <c r="AZ112" s="31" t="n">
        <f aca="false">IF(SQRT($C$9)*$B112+SQRT(1-$C$9)*AE112&lt;_xlfn.NORM.S.INV($C$6),1,0)</f>
        <v>0</v>
      </c>
      <c r="BA112" s="31" t="n">
        <f aca="false">IF(SQRT($C$9)*$B112+SQRT(1-$C$9)*AF112&lt;_xlfn.NORM.S.INV($C$6),1,0)</f>
        <v>0</v>
      </c>
      <c r="BB112" s="31" t="n">
        <f aca="false">IF(SQRT($C$9)*$B112+SQRT(1-$C$9)*AG112&lt;_xlfn.NORM.S.INV($C$6),1,0)</f>
        <v>0</v>
      </c>
      <c r="BC112" s="31" t="n">
        <f aca="false">IF(SQRT($C$9)*$B112+SQRT(1-$C$9)*AH112&lt;_xlfn.NORM.S.INV($C$6),1,0)</f>
        <v>0</v>
      </c>
      <c r="BD112" s="31" t="n">
        <f aca="false">IF(SQRT($C$9)*$B112+SQRT(1-$C$9)*AI112&lt;_xlfn.NORM.S.INV($C$6),1,0)</f>
        <v>0</v>
      </c>
      <c r="BE112" s="31" t="n">
        <f aca="false">IF(SQRT($C$9)*$B112+SQRT(1-$C$9)*AJ112&lt;_xlfn.NORM.S.INV($C$6),1,0)</f>
        <v>0</v>
      </c>
      <c r="BF112" s="31" t="n">
        <f aca="false">IF(SQRT($C$9)*$B112+SQRT(1-$C$9)*AK112&lt;_xlfn.NORM.S.INV($C$6),1,0)</f>
        <v>0</v>
      </c>
      <c r="BG112" s="21"/>
      <c r="BH112" s="21"/>
      <c r="BI112" s="31" t="n">
        <f aca="false">$B$11*(($A$1061)*$C112/$B$12*$B$7+(1-$A$1061)*$D112/$B$12*$C$7)</f>
        <v>0</v>
      </c>
      <c r="BJ112" s="31" t="n">
        <f aca="false">$B$11*(($A$1062)*$C112/$B$12*$B$7+(1-$A$1062)*$D112/$B$12*$C$7)</f>
        <v>20</v>
      </c>
      <c r="BK112" s="31" t="n">
        <f aca="false">$B$11*(($A$1063)*$C112/$B$12*$B$7+(1-$A$1063)*$D112/$B$12*$C$7)</f>
        <v>40</v>
      </c>
      <c r="BL112" s="31" t="n">
        <f aca="false">$B$11*(($A$1064)*$C112/$B$12*$B$7+(1-$A$1064)*$D112/$B$12*$C$7)</f>
        <v>60</v>
      </c>
      <c r="BM112" s="31" t="n">
        <f aca="false">$B$11*(($A$1065)*$C112/$B$12*$B$7+(1-$A$1065)*$D112/$B$12*$C$7)</f>
        <v>80</v>
      </c>
      <c r="BN112" s="31" t="n">
        <f aca="false">$B$11*(($A$1066)*$C112/$B$12*$B$7+(1-$A$1066)*$D112/$B$12*$C$7)</f>
        <v>100</v>
      </c>
      <c r="BO112" s="31" t="n">
        <f aca="false">$B$11*(($A$1067)*$C112/$B$12*$B$7+(1-$A$1067)*$D112/$B$12*$C$7)</f>
        <v>120</v>
      </c>
      <c r="BP112" s="31" t="n">
        <f aca="false">$B$11*(($A$1068)*$C112/$B$12*$B$7+(1-$A$1068)*$D112/$B$12*$C$7)</f>
        <v>140</v>
      </c>
      <c r="BQ112" s="31" t="n">
        <f aca="false">$B$11*(($A$1069)*$C112/$B$12*$B$7+(1-$A$1069)*$D112/$B$12*$C$7)</f>
        <v>160</v>
      </c>
      <c r="BR112" s="31" t="n">
        <f aca="false">$B$11*(($A$1070)*$C112/$B$12*$B$7+(1-$A$1070)*$D112/$B$12*$C$7)</f>
        <v>180</v>
      </c>
      <c r="BS112" s="31" t="n">
        <f aca="false">$B$11*(($A$1071)*$C112/$B$12*$B$7+(1-$A$1071)*$D112/$B$12*$C$7)</f>
        <v>200</v>
      </c>
      <c r="BT112" s="31" t="n">
        <f aca="false">$B$11*(($A$1072)*$C112/$B$12*$B$7+(1-$A$1072)*$D112/$B$12*$C$7)</f>
        <v>220</v>
      </c>
      <c r="BU112" s="31" t="n">
        <f aca="false">$B$11*(($A$1073)*$C112/$B$12*$B$7+(1-$A$1073)*$D112/$B$12*$C$7)</f>
        <v>240</v>
      </c>
      <c r="BV112" s="31" t="n">
        <f aca="false">$B$11*(($A$1074)*$C112/$B$12*$B$7+(1-$A$1074)*$D112/$B$12*$C$7)</f>
        <v>260</v>
      </c>
      <c r="BW112" s="31" t="n">
        <f aca="false">$B$11*(($A$1075)*$C112/$B$12*$B$7+(1-$A$1075)*$D112/$B$12*$C$7)</f>
        <v>280</v>
      </c>
      <c r="BX112" s="31" t="n">
        <f aca="false">$B$11*(($A$1076)*$C112/$B$12*$B$7+(1-$A$1076)*$D112/$B$12*$C$7)</f>
        <v>300</v>
      </c>
      <c r="BY112" s="31" t="n">
        <f aca="false">$B$11*(($A$1077)*$C112/$B$12*$B$7+(1-$A$1077)*$D112/$B$12*$C$7)</f>
        <v>320</v>
      </c>
      <c r="BZ112" s="31" t="n">
        <f aca="false">$B$11*(($A$1078)*$C112/$B$12*$B$7+(1-$A$1078)*$D112/$B$12*$C$7)</f>
        <v>340</v>
      </c>
      <c r="CA112" s="31" t="n">
        <f aca="false">$B$11*(($A$1079)*$C112/$B$12*$B$7+(1-$A$1079)*$D112/$B$12*$C$7)</f>
        <v>360</v>
      </c>
      <c r="CB112" s="31" t="n">
        <f aca="false">$B$11*(($A$1080)*$C112/$B$12*$B$7+(1-$A$1080)*$D112/$B$12*$C$7)</f>
        <v>380</v>
      </c>
      <c r="CC112" s="31" t="n">
        <f aca="false">$B$11*(($A$1081)*$C112/$B$12*$B$7+(1-$A$1081)*$D112/$B$12*$C$7)</f>
        <v>400</v>
      </c>
    </row>
    <row r="113" customFormat="false" ht="15" hidden="false" customHeight="false" outlineLevel="0" collapsed="false">
      <c r="A113" s="21" t="n">
        <v>89</v>
      </c>
      <c r="B113" s="27" t="n">
        <v>-0.374925116868691</v>
      </c>
      <c r="C113" s="9" t="n">
        <f aca="false">SUM(AM113:AV113)</f>
        <v>0</v>
      </c>
      <c r="D113" s="9" t="n">
        <f aca="false">SUM(AW113:BF113)</f>
        <v>0</v>
      </c>
      <c r="E113" s="24" t="n">
        <f aca="false">(1-C113/$B$12)*$B$8-C113/$B$12*$B$7</f>
        <v>0.05</v>
      </c>
      <c r="F113" s="24" t="n">
        <f aca="false">(1-D113/$B$12)*$C$8-D113/$B$12*$C$7</f>
        <v>0.09</v>
      </c>
      <c r="G113" s="47" t="n">
        <f aca="false">$B$11*($B$10*C113/$B$12*$B$7+(1-$B$10)*D113/$B$12*$C$7)</f>
        <v>0</v>
      </c>
      <c r="H113" s="24" t="n">
        <f aca="false">$B$10*E113+(1-$B$10)*F113</f>
        <v>0.07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7" t="n">
        <v>-0.90413603234514</v>
      </c>
      <c r="S113" s="27" t="n">
        <v>-0.771329684077361</v>
      </c>
      <c r="T113" s="27" t="n">
        <v>2.09988716802225</v>
      </c>
      <c r="U113" s="27" t="n">
        <v>2.09165440076342</v>
      </c>
      <c r="V113" s="27" t="n">
        <v>-1.48347657222087</v>
      </c>
      <c r="W113" s="27" t="n">
        <v>-0.283857974555362</v>
      </c>
      <c r="X113" s="27" t="n">
        <v>-0.352256206931249</v>
      </c>
      <c r="Y113" s="27" t="n">
        <v>-0.456953795658372</v>
      </c>
      <c r="Z113" s="27" t="n">
        <v>-1.34137792140832</v>
      </c>
      <c r="AA113" s="27" t="n">
        <v>-0.3838184807333</v>
      </c>
      <c r="AB113" s="27" t="n">
        <v>0.589138019377965</v>
      </c>
      <c r="AC113" s="27" t="n">
        <v>-0.696372719300178</v>
      </c>
      <c r="AD113" s="27" t="n">
        <v>1.09191169836682</v>
      </c>
      <c r="AE113" s="27" t="n">
        <v>-0.867033067212376</v>
      </c>
      <c r="AF113" s="27" t="n">
        <v>1.37885707425885</v>
      </c>
      <c r="AG113" s="27" t="n">
        <v>1.10892456386383</v>
      </c>
      <c r="AH113" s="27" t="n">
        <v>1.35328246917974</v>
      </c>
      <c r="AI113" s="27" t="n">
        <v>0.495427902263095</v>
      </c>
      <c r="AJ113" s="27" t="n">
        <v>-0.71066845928216</v>
      </c>
      <c r="AK113" s="27" t="n">
        <v>1.73912382818989</v>
      </c>
      <c r="AL113" s="21"/>
      <c r="AM113" s="31" t="n">
        <f aca="false">IF(SQRT($B$9)*$B113+SQRT(1-$B$9)*R113&lt;_xlfn.NORM.S.INV($B$6),1,0)</f>
        <v>0</v>
      </c>
      <c r="AN113" s="31" t="n">
        <f aca="false">IF(SQRT($B$9)*$B113+SQRT(1-$B$9)*S113&lt;_xlfn.NORM.S.INV($B$6),1,0)</f>
        <v>0</v>
      </c>
      <c r="AO113" s="31" t="n">
        <f aca="false">IF(SQRT($B$9)*$B113+SQRT(1-$B$9)*T113&lt;_xlfn.NORM.S.INV($B$6),1,0)</f>
        <v>0</v>
      </c>
      <c r="AP113" s="31" t="n">
        <f aca="false">IF(SQRT($B$9)*$B113+SQRT(1-$B$9)*U113&lt;_xlfn.NORM.S.INV($B$6),1,0)</f>
        <v>0</v>
      </c>
      <c r="AQ113" s="31" t="n">
        <f aca="false">IF(SQRT($B$9)*$B113+SQRT(1-$B$9)*V113&lt;_xlfn.NORM.S.INV($B$6),1,0)</f>
        <v>0</v>
      </c>
      <c r="AR113" s="31" t="n">
        <f aca="false">IF(SQRT($B$9)*$B113+SQRT(1-$B$9)*W113&lt;_xlfn.NORM.S.INV($B$6),1,0)</f>
        <v>0</v>
      </c>
      <c r="AS113" s="31" t="n">
        <f aca="false">IF(SQRT($B$9)*$B113+SQRT(1-$B$9)*X113&lt;_xlfn.NORM.S.INV($B$6),1,0)</f>
        <v>0</v>
      </c>
      <c r="AT113" s="31" t="n">
        <f aca="false">IF(SQRT($B$9)*$B113+SQRT(1-$B$9)*Y113&lt;_xlfn.NORM.S.INV($B$6),1,0)</f>
        <v>0</v>
      </c>
      <c r="AU113" s="31" t="n">
        <f aca="false">IF(SQRT($B$9)*$B113+SQRT(1-$B$9)*Z113&lt;_xlfn.NORM.S.INV($B$6),1,0)</f>
        <v>0</v>
      </c>
      <c r="AV113" s="31" t="n">
        <f aca="false">IF(SQRT($B$9)*$B113+SQRT(1-$B$9)*AA113&lt;_xlfn.NORM.S.INV($B$6),1,0)</f>
        <v>0</v>
      </c>
      <c r="AW113" s="31" t="n">
        <f aca="false">IF(SQRT($C$9)*$B113+SQRT(1-$C$9)*AB113&lt;_xlfn.NORM.S.INV($C$6),1,0)</f>
        <v>0</v>
      </c>
      <c r="AX113" s="31" t="n">
        <f aca="false">IF(SQRT($C$9)*$B113+SQRT(1-$C$9)*AC113&lt;_xlfn.NORM.S.INV($C$6),1,0)</f>
        <v>0</v>
      </c>
      <c r="AY113" s="31" t="n">
        <f aca="false">IF(SQRT($C$9)*$B113+SQRT(1-$C$9)*AD113&lt;_xlfn.NORM.S.INV($C$6),1,0)</f>
        <v>0</v>
      </c>
      <c r="AZ113" s="31" t="n">
        <f aca="false">IF(SQRT($C$9)*$B113+SQRT(1-$C$9)*AE113&lt;_xlfn.NORM.S.INV($C$6),1,0)</f>
        <v>0</v>
      </c>
      <c r="BA113" s="31" t="n">
        <f aca="false">IF(SQRT($C$9)*$B113+SQRT(1-$C$9)*AF113&lt;_xlfn.NORM.S.INV($C$6),1,0)</f>
        <v>0</v>
      </c>
      <c r="BB113" s="31" t="n">
        <f aca="false">IF(SQRT($C$9)*$B113+SQRT(1-$C$9)*AG113&lt;_xlfn.NORM.S.INV($C$6),1,0)</f>
        <v>0</v>
      </c>
      <c r="BC113" s="31" t="n">
        <f aca="false">IF(SQRT($C$9)*$B113+SQRT(1-$C$9)*AH113&lt;_xlfn.NORM.S.INV($C$6),1,0)</f>
        <v>0</v>
      </c>
      <c r="BD113" s="31" t="n">
        <f aca="false">IF(SQRT($C$9)*$B113+SQRT(1-$C$9)*AI113&lt;_xlfn.NORM.S.INV($C$6),1,0)</f>
        <v>0</v>
      </c>
      <c r="BE113" s="31" t="n">
        <f aca="false">IF(SQRT($C$9)*$B113+SQRT(1-$C$9)*AJ113&lt;_xlfn.NORM.S.INV($C$6),1,0)</f>
        <v>0</v>
      </c>
      <c r="BF113" s="31" t="n">
        <f aca="false">IF(SQRT($C$9)*$B113+SQRT(1-$C$9)*AK113&lt;_xlfn.NORM.S.INV($C$6),1,0)</f>
        <v>0</v>
      </c>
      <c r="BG113" s="21"/>
      <c r="BH113" s="21"/>
      <c r="BI113" s="31" t="n">
        <f aca="false">$B$11*(($A$1061)*$C113/$B$12*$B$7+(1-$A$1061)*$D113/$B$12*$C$7)</f>
        <v>0</v>
      </c>
      <c r="BJ113" s="31" t="n">
        <f aca="false">$B$11*(($A$1062)*$C113/$B$12*$B$7+(1-$A$1062)*$D113/$B$12*$C$7)</f>
        <v>0</v>
      </c>
      <c r="BK113" s="31" t="n">
        <f aca="false">$B$11*(($A$1063)*$C113/$B$12*$B$7+(1-$A$1063)*$D113/$B$12*$C$7)</f>
        <v>0</v>
      </c>
      <c r="BL113" s="31" t="n">
        <f aca="false">$B$11*(($A$1064)*$C113/$B$12*$B$7+(1-$A$1064)*$D113/$B$12*$C$7)</f>
        <v>0</v>
      </c>
      <c r="BM113" s="31" t="n">
        <f aca="false">$B$11*(($A$1065)*$C113/$B$12*$B$7+(1-$A$1065)*$D113/$B$12*$C$7)</f>
        <v>0</v>
      </c>
      <c r="BN113" s="31" t="n">
        <f aca="false">$B$11*(($A$1066)*$C113/$B$12*$B$7+(1-$A$1066)*$D113/$B$12*$C$7)</f>
        <v>0</v>
      </c>
      <c r="BO113" s="31" t="n">
        <f aca="false">$B$11*(($A$1067)*$C113/$B$12*$B$7+(1-$A$1067)*$D113/$B$12*$C$7)</f>
        <v>0</v>
      </c>
      <c r="BP113" s="31" t="n">
        <f aca="false">$B$11*(($A$1068)*$C113/$B$12*$B$7+(1-$A$1068)*$D113/$B$12*$C$7)</f>
        <v>0</v>
      </c>
      <c r="BQ113" s="31" t="n">
        <f aca="false">$B$11*(($A$1069)*$C113/$B$12*$B$7+(1-$A$1069)*$D113/$B$12*$C$7)</f>
        <v>0</v>
      </c>
      <c r="BR113" s="31" t="n">
        <f aca="false">$B$11*(($A$1070)*$C113/$B$12*$B$7+(1-$A$1070)*$D113/$B$12*$C$7)</f>
        <v>0</v>
      </c>
      <c r="BS113" s="31" t="n">
        <f aca="false">$B$11*(($A$1071)*$C113/$B$12*$B$7+(1-$A$1071)*$D113/$B$12*$C$7)</f>
        <v>0</v>
      </c>
      <c r="BT113" s="31" t="n">
        <f aca="false">$B$11*(($A$1072)*$C113/$B$12*$B$7+(1-$A$1072)*$D113/$B$12*$C$7)</f>
        <v>0</v>
      </c>
      <c r="BU113" s="31" t="n">
        <f aca="false">$B$11*(($A$1073)*$C113/$B$12*$B$7+(1-$A$1073)*$D113/$B$12*$C$7)</f>
        <v>0</v>
      </c>
      <c r="BV113" s="31" t="n">
        <f aca="false">$B$11*(($A$1074)*$C113/$B$12*$B$7+(1-$A$1074)*$D113/$B$12*$C$7)</f>
        <v>0</v>
      </c>
      <c r="BW113" s="31" t="n">
        <f aca="false">$B$11*(($A$1075)*$C113/$B$12*$B$7+(1-$A$1075)*$D113/$B$12*$C$7)</f>
        <v>0</v>
      </c>
      <c r="BX113" s="31" t="n">
        <f aca="false">$B$11*(($A$1076)*$C113/$B$12*$B$7+(1-$A$1076)*$D113/$B$12*$C$7)</f>
        <v>0</v>
      </c>
      <c r="BY113" s="31" t="n">
        <f aca="false">$B$11*(($A$1077)*$C113/$B$12*$B$7+(1-$A$1077)*$D113/$B$12*$C$7)</f>
        <v>0</v>
      </c>
      <c r="BZ113" s="31" t="n">
        <f aca="false">$B$11*(($A$1078)*$C113/$B$12*$B$7+(1-$A$1078)*$D113/$B$12*$C$7)</f>
        <v>0</v>
      </c>
      <c r="CA113" s="31" t="n">
        <f aca="false">$B$11*(($A$1079)*$C113/$B$12*$B$7+(1-$A$1079)*$D113/$B$12*$C$7)</f>
        <v>0</v>
      </c>
      <c r="CB113" s="31" t="n">
        <f aca="false">$B$11*(($A$1080)*$C113/$B$12*$B$7+(1-$A$1080)*$D113/$B$12*$C$7)</f>
        <v>0</v>
      </c>
      <c r="CC113" s="31" t="n">
        <f aca="false">$B$11*(($A$1081)*$C113/$B$12*$B$7+(1-$A$1081)*$D113/$B$12*$C$7)</f>
        <v>0</v>
      </c>
    </row>
    <row r="114" customFormat="false" ht="15" hidden="false" customHeight="false" outlineLevel="0" collapsed="false">
      <c r="A114" s="21" t="n">
        <v>90</v>
      </c>
      <c r="B114" s="27" t="n">
        <v>-0.416147785061253</v>
      </c>
      <c r="C114" s="9" t="n">
        <f aca="false">SUM(AM114:AV114)</f>
        <v>0</v>
      </c>
      <c r="D114" s="9" t="n">
        <f aca="false">SUM(AW114:BF114)</f>
        <v>1</v>
      </c>
      <c r="E114" s="24" t="n">
        <f aca="false">(1-C114/$B$12)*$B$8-C114/$B$12*$B$7</f>
        <v>0.05</v>
      </c>
      <c r="F114" s="24" t="n">
        <f aca="false">(1-D114/$B$12)*$C$8-D114/$B$12*$C$7</f>
        <v>0.021</v>
      </c>
      <c r="G114" s="47" t="n">
        <f aca="false">$B$11*($B$10*C114/$B$12*$B$7+(1-$B$10)*D114/$B$12*$C$7)</f>
        <v>300</v>
      </c>
      <c r="H114" s="24" t="n">
        <f aca="false">$B$10*E114+(1-$B$10)*F114</f>
        <v>0.0355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7" t="n">
        <v>0.478075104203508</v>
      </c>
      <c r="S114" s="27" t="n">
        <v>-0.168725809942167</v>
      </c>
      <c r="T114" s="27" t="n">
        <v>1.45885795353692</v>
      </c>
      <c r="U114" s="27" t="n">
        <v>-2.35604139499358</v>
      </c>
      <c r="V114" s="27" t="n">
        <v>-1.19531883305405</v>
      </c>
      <c r="W114" s="27" t="n">
        <v>-0.816551910056319</v>
      </c>
      <c r="X114" s="27" t="n">
        <v>-0.0818097798855894</v>
      </c>
      <c r="Y114" s="27" t="n">
        <v>-0.114486375376703</v>
      </c>
      <c r="Z114" s="27" t="n">
        <v>-1.38702378621817</v>
      </c>
      <c r="AA114" s="27" t="n">
        <v>1.27120472264762</v>
      </c>
      <c r="AB114" s="27" t="n">
        <v>-0.230385618134698</v>
      </c>
      <c r="AC114" s="27" t="n">
        <v>-2.25039394847745</v>
      </c>
      <c r="AD114" s="27" t="n">
        <v>0.528038598383923</v>
      </c>
      <c r="AE114" s="27" t="n">
        <v>-0.258896449361925</v>
      </c>
      <c r="AF114" s="27" t="n">
        <v>-0.527455182512622</v>
      </c>
      <c r="AG114" s="27" t="n">
        <v>-1.21158639452223</v>
      </c>
      <c r="AH114" s="27" t="n">
        <v>-1.52152005463644</v>
      </c>
      <c r="AI114" s="27" t="n">
        <v>-0.662080249361064</v>
      </c>
      <c r="AJ114" s="27" t="n">
        <v>-0.102296648492305</v>
      </c>
      <c r="AK114" s="27" t="n">
        <v>0.225578163393086</v>
      </c>
      <c r="AL114" s="21"/>
      <c r="AM114" s="31" t="n">
        <f aca="false">IF(SQRT($B$9)*$B114+SQRT(1-$B$9)*R114&lt;_xlfn.NORM.S.INV($B$6),1,0)</f>
        <v>0</v>
      </c>
      <c r="AN114" s="31" t="n">
        <f aca="false">IF(SQRT($B$9)*$B114+SQRT(1-$B$9)*S114&lt;_xlfn.NORM.S.INV($B$6),1,0)</f>
        <v>0</v>
      </c>
      <c r="AO114" s="31" t="n">
        <f aca="false">IF(SQRT($B$9)*$B114+SQRT(1-$B$9)*T114&lt;_xlfn.NORM.S.INV($B$6),1,0)</f>
        <v>0</v>
      </c>
      <c r="AP114" s="31" t="n">
        <f aca="false">IF(SQRT($B$9)*$B114+SQRT(1-$B$9)*U114&lt;_xlfn.NORM.S.INV($B$6),1,0)</f>
        <v>0</v>
      </c>
      <c r="AQ114" s="31" t="n">
        <f aca="false">IF(SQRT($B$9)*$B114+SQRT(1-$B$9)*V114&lt;_xlfn.NORM.S.INV($B$6),1,0)</f>
        <v>0</v>
      </c>
      <c r="AR114" s="31" t="n">
        <f aca="false">IF(SQRT($B$9)*$B114+SQRT(1-$B$9)*W114&lt;_xlfn.NORM.S.INV($B$6),1,0)</f>
        <v>0</v>
      </c>
      <c r="AS114" s="31" t="n">
        <f aca="false">IF(SQRT($B$9)*$B114+SQRT(1-$B$9)*X114&lt;_xlfn.NORM.S.INV($B$6),1,0)</f>
        <v>0</v>
      </c>
      <c r="AT114" s="31" t="n">
        <f aca="false">IF(SQRT($B$9)*$B114+SQRT(1-$B$9)*Y114&lt;_xlfn.NORM.S.INV($B$6),1,0)</f>
        <v>0</v>
      </c>
      <c r="AU114" s="31" t="n">
        <f aca="false">IF(SQRT($B$9)*$B114+SQRT(1-$B$9)*Z114&lt;_xlfn.NORM.S.INV($B$6),1,0)</f>
        <v>0</v>
      </c>
      <c r="AV114" s="31" t="n">
        <f aca="false">IF(SQRT($B$9)*$B114+SQRT(1-$B$9)*AA114&lt;_xlfn.NORM.S.INV($B$6),1,0)</f>
        <v>0</v>
      </c>
      <c r="AW114" s="31" t="n">
        <f aca="false">IF(SQRT($C$9)*$B114+SQRT(1-$C$9)*AB114&lt;_xlfn.NORM.S.INV($C$6),1,0)</f>
        <v>0</v>
      </c>
      <c r="AX114" s="31" t="n">
        <f aca="false">IF(SQRT($C$9)*$B114+SQRT(1-$C$9)*AC114&lt;_xlfn.NORM.S.INV($C$6),1,0)</f>
        <v>1</v>
      </c>
      <c r="AY114" s="31" t="n">
        <f aca="false">IF(SQRT($C$9)*$B114+SQRT(1-$C$9)*AD114&lt;_xlfn.NORM.S.INV($C$6),1,0)</f>
        <v>0</v>
      </c>
      <c r="AZ114" s="31" t="n">
        <f aca="false">IF(SQRT($C$9)*$B114+SQRT(1-$C$9)*AE114&lt;_xlfn.NORM.S.INV($C$6),1,0)</f>
        <v>0</v>
      </c>
      <c r="BA114" s="31" t="n">
        <f aca="false">IF(SQRT($C$9)*$B114+SQRT(1-$C$9)*AF114&lt;_xlfn.NORM.S.INV($C$6),1,0)</f>
        <v>0</v>
      </c>
      <c r="BB114" s="31" t="n">
        <f aca="false">IF(SQRT($C$9)*$B114+SQRT(1-$C$9)*AG114&lt;_xlfn.NORM.S.INV($C$6),1,0)</f>
        <v>0</v>
      </c>
      <c r="BC114" s="31" t="n">
        <f aca="false">IF(SQRT($C$9)*$B114+SQRT(1-$C$9)*AH114&lt;_xlfn.NORM.S.INV($C$6),1,0)</f>
        <v>0</v>
      </c>
      <c r="BD114" s="31" t="n">
        <f aca="false">IF(SQRT($C$9)*$B114+SQRT(1-$C$9)*AI114&lt;_xlfn.NORM.S.INV($C$6),1,0)</f>
        <v>0</v>
      </c>
      <c r="BE114" s="31" t="n">
        <f aca="false">IF(SQRT($C$9)*$B114+SQRT(1-$C$9)*AJ114&lt;_xlfn.NORM.S.INV($C$6),1,0)</f>
        <v>0</v>
      </c>
      <c r="BF114" s="31" t="n">
        <f aca="false">IF(SQRT($C$9)*$B114+SQRT(1-$C$9)*AK114&lt;_xlfn.NORM.S.INV($C$6),1,0)</f>
        <v>0</v>
      </c>
      <c r="BG114" s="21"/>
      <c r="BH114" s="21"/>
      <c r="BI114" s="31" t="n">
        <f aca="false">$B$11*(($A$1061)*$C114/$B$12*$B$7+(1-$A$1061)*$D114/$B$12*$C$7)</f>
        <v>600</v>
      </c>
      <c r="BJ114" s="31" t="n">
        <f aca="false">$B$11*(($A$1062)*$C114/$B$12*$B$7+(1-$A$1062)*$D114/$B$12*$C$7)</f>
        <v>570</v>
      </c>
      <c r="BK114" s="31" t="n">
        <f aca="false">$B$11*(($A$1063)*$C114/$B$12*$B$7+(1-$A$1063)*$D114/$B$12*$C$7)</f>
        <v>540</v>
      </c>
      <c r="BL114" s="31" t="n">
        <f aca="false">$B$11*(($A$1064)*$C114/$B$12*$B$7+(1-$A$1064)*$D114/$B$12*$C$7)</f>
        <v>510</v>
      </c>
      <c r="BM114" s="31" t="n">
        <f aca="false">$B$11*(($A$1065)*$C114/$B$12*$B$7+(1-$A$1065)*$D114/$B$12*$C$7)</f>
        <v>480</v>
      </c>
      <c r="BN114" s="31" t="n">
        <f aca="false">$B$11*(($A$1066)*$C114/$B$12*$B$7+(1-$A$1066)*$D114/$B$12*$C$7)</f>
        <v>450</v>
      </c>
      <c r="BO114" s="31" t="n">
        <f aca="false">$B$11*(($A$1067)*$C114/$B$12*$B$7+(1-$A$1067)*$D114/$B$12*$C$7)</f>
        <v>420</v>
      </c>
      <c r="BP114" s="31" t="n">
        <f aca="false">$B$11*(($A$1068)*$C114/$B$12*$B$7+(1-$A$1068)*$D114/$B$12*$C$7)</f>
        <v>390</v>
      </c>
      <c r="BQ114" s="31" t="n">
        <f aca="false">$B$11*(($A$1069)*$C114/$B$12*$B$7+(1-$A$1069)*$D114/$B$12*$C$7)</f>
        <v>360</v>
      </c>
      <c r="BR114" s="31" t="n">
        <f aca="false">$B$11*(($A$1070)*$C114/$B$12*$B$7+(1-$A$1070)*$D114/$B$12*$C$7)</f>
        <v>330</v>
      </c>
      <c r="BS114" s="31" t="n">
        <f aca="false">$B$11*(($A$1071)*$C114/$B$12*$B$7+(1-$A$1071)*$D114/$B$12*$C$7)</f>
        <v>300</v>
      </c>
      <c r="BT114" s="31" t="n">
        <f aca="false">$B$11*(($A$1072)*$C114/$B$12*$B$7+(1-$A$1072)*$D114/$B$12*$C$7)</f>
        <v>270</v>
      </c>
      <c r="BU114" s="31" t="n">
        <f aca="false">$B$11*(($A$1073)*$C114/$B$12*$B$7+(1-$A$1073)*$D114/$B$12*$C$7)</f>
        <v>240</v>
      </c>
      <c r="BV114" s="31" t="n">
        <f aca="false">$B$11*(($A$1074)*$C114/$B$12*$B$7+(1-$A$1074)*$D114/$B$12*$C$7)</f>
        <v>210</v>
      </c>
      <c r="BW114" s="31" t="n">
        <f aca="false">$B$11*(($A$1075)*$C114/$B$12*$B$7+(1-$A$1075)*$D114/$B$12*$C$7)</f>
        <v>180</v>
      </c>
      <c r="BX114" s="31" t="n">
        <f aca="false">$B$11*(($A$1076)*$C114/$B$12*$B$7+(1-$A$1076)*$D114/$B$12*$C$7)</f>
        <v>150</v>
      </c>
      <c r="BY114" s="31" t="n">
        <f aca="false">$B$11*(($A$1077)*$C114/$B$12*$B$7+(1-$A$1077)*$D114/$B$12*$C$7)</f>
        <v>120</v>
      </c>
      <c r="BZ114" s="31" t="n">
        <f aca="false">$B$11*(($A$1078)*$C114/$B$12*$B$7+(1-$A$1078)*$D114/$B$12*$C$7)</f>
        <v>90</v>
      </c>
      <c r="CA114" s="31" t="n">
        <f aca="false">$B$11*(($A$1079)*$C114/$B$12*$B$7+(1-$A$1079)*$D114/$B$12*$C$7)</f>
        <v>60</v>
      </c>
      <c r="CB114" s="31" t="n">
        <f aca="false">$B$11*(($A$1080)*$C114/$B$12*$B$7+(1-$A$1080)*$D114/$B$12*$C$7)</f>
        <v>30</v>
      </c>
      <c r="CC114" s="31" t="n">
        <f aca="false">$B$11*(($A$1081)*$C114/$B$12*$B$7+(1-$A$1081)*$D114/$B$12*$C$7)</f>
        <v>0</v>
      </c>
    </row>
    <row r="115" customFormat="false" ht="15" hidden="false" customHeight="false" outlineLevel="0" collapsed="false">
      <c r="A115" s="21" t="n">
        <v>91</v>
      </c>
      <c r="B115" s="27" t="n">
        <v>-1.62003967475175</v>
      </c>
      <c r="C115" s="9" t="n">
        <f aca="false">SUM(AM115:AV115)</f>
        <v>0</v>
      </c>
      <c r="D115" s="9" t="n">
        <f aca="false">SUM(AW115:BF115)</f>
        <v>3</v>
      </c>
      <c r="E115" s="24" t="n">
        <f aca="false">(1-C115/$B$12)*$B$8-C115/$B$12*$B$7</f>
        <v>0.05</v>
      </c>
      <c r="F115" s="24" t="n">
        <f aca="false">(1-D115/$B$12)*$C$8-D115/$B$12*$C$7</f>
        <v>-0.117</v>
      </c>
      <c r="G115" s="47" t="n">
        <f aca="false">$B$11*($B$10*C115/$B$12*$B$7+(1-$B$10)*D115/$B$12*$C$7)</f>
        <v>900</v>
      </c>
      <c r="H115" s="24" t="n">
        <f aca="false">$B$10*E115+(1-$B$10)*F115</f>
        <v>-0.0335</v>
      </c>
      <c r="I115" s="21"/>
      <c r="J115" s="21"/>
      <c r="K115" s="21"/>
      <c r="L115" s="21"/>
      <c r="M115" s="21"/>
      <c r="N115" s="21"/>
      <c r="O115" s="21"/>
      <c r="P115" s="21"/>
      <c r="Q115" s="21"/>
      <c r="R115" s="27" t="n">
        <v>0.368239598494651</v>
      </c>
      <c r="S115" s="27" t="n">
        <v>0.345822382820542</v>
      </c>
      <c r="T115" s="27" t="n">
        <v>-0.353528646701646</v>
      </c>
      <c r="U115" s="27" t="n">
        <v>-0.790985856796691</v>
      </c>
      <c r="V115" s="27" t="n">
        <v>0.317447161540987</v>
      </c>
      <c r="W115" s="27" t="n">
        <v>-0.591596489674571</v>
      </c>
      <c r="X115" s="27" t="n">
        <v>0.301298587266031</v>
      </c>
      <c r="Y115" s="27" t="n">
        <v>-0.405963713118154</v>
      </c>
      <c r="Z115" s="27" t="n">
        <v>1.0217085700728</v>
      </c>
      <c r="AA115" s="27" t="n">
        <v>-1.08235152671947</v>
      </c>
      <c r="AB115" s="27" t="n">
        <v>1.57947091967018</v>
      </c>
      <c r="AC115" s="27" t="n">
        <v>-0.337531114696028</v>
      </c>
      <c r="AD115" s="27" t="n">
        <v>-0.654338695909013</v>
      </c>
      <c r="AE115" s="27" t="n">
        <v>-0.695351016067446</v>
      </c>
      <c r="AF115" s="27" t="n">
        <v>-1.63827988160777</v>
      </c>
      <c r="AG115" s="27" t="n">
        <v>-2.41131734575968</v>
      </c>
      <c r="AH115" s="27" t="n">
        <v>-1.01384961302789</v>
      </c>
      <c r="AI115" s="27" t="n">
        <v>-1.41202804366956</v>
      </c>
      <c r="AJ115" s="27" t="n">
        <v>-0.217810200914784</v>
      </c>
      <c r="AK115" s="27" t="n">
        <v>-0.409881657291674</v>
      </c>
      <c r="AL115" s="21"/>
      <c r="AM115" s="31" t="n">
        <f aca="false">IF(SQRT($B$9)*$B115+SQRT(1-$B$9)*R115&lt;_xlfn.NORM.S.INV($B$6),1,0)</f>
        <v>0</v>
      </c>
      <c r="AN115" s="31" t="n">
        <f aca="false">IF(SQRT($B$9)*$B115+SQRT(1-$B$9)*S115&lt;_xlfn.NORM.S.INV($B$6),1,0)</f>
        <v>0</v>
      </c>
      <c r="AO115" s="31" t="n">
        <f aca="false">IF(SQRT($B$9)*$B115+SQRT(1-$B$9)*T115&lt;_xlfn.NORM.S.INV($B$6),1,0)</f>
        <v>0</v>
      </c>
      <c r="AP115" s="31" t="n">
        <f aca="false">IF(SQRT($B$9)*$B115+SQRT(1-$B$9)*U115&lt;_xlfn.NORM.S.INV($B$6),1,0)</f>
        <v>0</v>
      </c>
      <c r="AQ115" s="31" t="n">
        <f aca="false">IF(SQRT($B$9)*$B115+SQRT(1-$B$9)*V115&lt;_xlfn.NORM.S.INV($B$6),1,0)</f>
        <v>0</v>
      </c>
      <c r="AR115" s="31" t="n">
        <f aca="false">IF(SQRT($B$9)*$B115+SQRT(1-$B$9)*W115&lt;_xlfn.NORM.S.INV($B$6),1,0)</f>
        <v>0</v>
      </c>
      <c r="AS115" s="31" t="n">
        <f aca="false">IF(SQRT($B$9)*$B115+SQRT(1-$B$9)*X115&lt;_xlfn.NORM.S.INV($B$6),1,0)</f>
        <v>0</v>
      </c>
      <c r="AT115" s="31" t="n">
        <f aca="false">IF(SQRT($B$9)*$B115+SQRT(1-$B$9)*Y115&lt;_xlfn.NORM.S.INV($B$6),1,0)</f>
        <v>0</v>
      </c>
      <c r="AU115" s="31" t="n">
        <f aca="false">IF(SQRT($B$9)*$B115+SQRT(1-$B$9)*Z115&lt;_xlfn.NORM.S.INV($B$6),1,0)</f>
        <v>0</v>
      </c>
      <c r="AV115" s="31" t="n">
        <f aca="false">IF(SQRT($B$9)*$B115+SQRT(1-$B$9)*AA115&lt;_xlfn.NORM.S.INV($B$6),1,0)</f>
        <v>0</v>
      </c>
      <c r="AW115" s="31" t="n">
        <f aca="false">IF(SQRT($C$9)*$B115+SQRT(1-$C$9)*AB115&lt;_xlfn.NORM.S.INV($C$6),1,0)</f>
        <v>0</v>
      </c>
      <c r="AX115" s="31" t="n">
        <f aca="false">IF(SQRT($C$9)*$B115+SQRT(1-$C$9)*AC115&lt;_xlfn.NORM.S.INV($C$6),1,0)</f>
        <v>0</v>
      </c>
      <c r="AY115" s="31" t="n">
        <f aca="false">IF(SQRT($C$9)*$B115+SQRT(1-$C$9)*AD115&lt;_xlfn.NORM.S.INV($C$6),1,0)</f>
        <v>0</v>
      </c>
      <c r="AZ115" s="31" t="n">
        <f aca="false">IF(SQRT($C$9)*$B115+SQRT(1-$C$9)*AE115&lt;_xlfn.NORM.S.INV($C$6),1,0)</f>
        <v>0</v>
      </c>
      <c r="BA115" s="31" t="n">
        <f aca="false">IF(SQRT($C$9)*$B115+SQRT(1-$C$9)*AF115&lt;_xlfn.NORM.S.INV($C$6),1,0)</f>
        <v>1</v>
      </c>
      <c r="BB115" s="31" t="n">
        <f aca="false">IF(SQRT($C$9)*$B115+SQRT(1-$C$9)*AG115&lt;_xlfn.NORM.S.INV($C$6),1,0)</f>
        <v>1</v>
      </c>
      <c r="BC115" s="31" t="n">
        <f aca="false">IF(SQRT($C$9)*$B115+SQRT(1-$C$9)*AH115&lt;_xlfn.NORM.S.INV($C$6),1,0)</f>
        <v>0</v>
      </c>
      <c r="BD115" s="31" t="n">
        <f aca="false">IF(SQRT($C$9)*$B115+SQRT(1-$C$9)*AI115&lt;_xlfn.NORM.S.INV($C$6),1,0)</f>
        <v>1</v>
      </c>
      <c r="BE115" s="31" t="n">
        <f aca="false">IF(SQRT($C$9)*$B115+SQRT(1-$C$9)*AJ115&lt;_xlfn.NORM.S.INV($C$6),1,0)</f>
        <v>0</v>
      </c>
      <c r="BF115" s="31" t="n">
        <f aca="false">IF(SQRT($C$9)*$B115+SQRT(1-$C$9)*AK115&lt;_xlfn.NORM.S.INV($C$6),1,0)</f>
        <v>0</v>
      </c>
      <c r="BG115" s="21"/>
      <c r="BH115" s="21"/>
      <c r="BI115" s="31" t="n">
        <f aca="false">$B$11*(($A$1061)*$C115/$B$12*$B$7+(1-$A$1061)*$D115/$B$12*$C$7)</f>
        <v>1800</v>
      </c>
      <c r="BJ115" s="31" t="n">
        <f aca="false">$B$11*(($A$1062)*$C115/$B$12*$B$7+(1-$A$1062)*$D115/$B$12*$C$7)</f>
        <v>1710</v>
      </c>
      <c r="BK115" s="31" t="n">
        <f aca="false">$B$11*(($A$1063)*$C115/$B$12*$B$7+(1-$A$1063)*$D115/$B$12*$C$7)</f>
        <v>1620</v>
      </c>
      <c r="BL115" s="31" t="n">
        <f aca="false">$B$11*(($A$1064)*$C115/$B$12*$B$7+(1-$A$1064)*$D115/$B$12*$C$7)</f>
        <v>1530</v>
      </c>
      <c r="BM115" s="31" t="n">
        <f aca="false">$B$11*(($A$1065)*$C115/$B$12*$B$7+(1-$A$1065)*$D115/$B$12*$C$7)</f>
        <v>1440</v>
      </c>
      <c r="BN115" s="31" t="n">
        <f aca="false">$B$11*(($A$1066)*$C115/$B$12*$B$7+(1-$A$1066)*$D115/$B$12*$C$7)</f>
        <v>1350</v>
      </c>
      <c r="BO115" s="31" t="n">
        <f aca="false">$B$11*(($A$1067)*$C115/$B$12*$B$7+(1-$A$1067)*$D115/$B$12*$C$7)</f>
        <v>1260</v>
      </c>
      <c r="BP115" s="31" t="n">
        <f aca="false">$B$11*(($A$1068)*$C115/$B$12*$B$7+(1-$A$1068)*$D115/$B$12*$C$7)</f>
        <v>1170</v>
      </c>
      <c r="BQ115" s="31" t="n">
        <f aca="false">$B$11*(($A$1069)*$C115/$B$12*$B$7+(1-$A$1069)*$D115/$B$12*$C$7)</f>
        <v>1080</v>
      </c>
      <c r="BR115" s="31" t="n">
        <f aca="false">$B$11*(($A$1070)*$C115/$B$12*$B$7+(1-$A$1070)*$D115/$B$12*$C$7)</f>
        <v>990</v>
      </c>
      <c r="BS115" s="31" t="n">
        <f aca="false">$B$11*(($A$1071)*$C115/$B$12*$B$7+(1-$A$1071)*$D115/$B$12*$C$7)</f>
        <v>900</v>
      </c>
      <c r="BT115" s="31" t="n">
        <f aca="false">$B$11*(($A$1072)*$C115/$B$12*$B$7+(1-$A$1072)*$D115/$B$12*$C$7)</f>
        <v>810</v>
      </c>
      <c r="BU115" s="31" t="n">
        <f aca="false">$B$11*(($A$1073)*$C115/$B$12*$B$7+(1-$A$1073)*$D115/$B$12*$C$7)</f>
        <v>720</v>
      </c>
      <c r="BV115" s="31" t="n">
        <f aca="false">$B$11*(($A$1074)*$C115/$B$12*$B$7+(1-$A$1074)*$D115/$B$12*$C$7)</f>
        <v>630</v>
      </c>
      <c r="BW115" s="31" t="n">
        <f aca="false">$B$11*(($A$1075)*$C115/$B$12*$B$7+(1-$A$1075)*$D115/$B$12*$C$7)</f>
        <v>540</v>
      </c>
      <c r="BX115" s="31" t="n">
        <f aca="false">$B$11*(($A$1076)*$C115/$B$12*$B$7+(1-$A$1076)*$D115/$B$12*$C$7)</f>
        <v>450</v>
      </c>
      <c r="BY115" s="31" t="n">
        <f aca="false">$B$11*(($A$1077)*$C115/$B$12*$B$7+(1-$A$1077)*$D115/$B$12*$C$7)</f>
        <v>360</v>
      </c>
      <c r="BZ115" s="31" t="n">
        <f aca="false">$B$11*(($A$1078)*$C115/$B$12*$B$7+(1-$A$1078)*$D115/$B$12*$C$7)</f>
        <v>270</v>
      </c>
      <c r="CA115" s="31" t="n">
        <f aca="false">$B$11*(($A$1079)*$C115/$B$12*$B$7+(1-$A$1079)*$D115/$B$12*$C$7)</f>
        <v>180</v>
      </c>
      <c r="CB115" s="31" t="n">
        <f aca="false">$B$11*(($A$1080)*$C115/$B$12*$B$7+(1-$A$1080)*$D115/$B$12*$C$7)</f>
        <v>90.0000000000001</v>
      </c>
      <c r="CC115" s="31" t="n">
        <f aca="false">$B$11*(($A$1081)*$C115/$B$12*$B$7+(1-$A$1081)*$D115/$B$12*$C$7)</f>
        <v>0</v>
      </c>
    </row>
    <row r="116" customFormat="false" ht="15" hidden="false" customHeight="false" outlineLevel="0" collapsed="false">
      <c r="A116" s="21" t="n">
        <v>92</v>
      </c>
      <c r="B116" s="27" t="n">
        <v>-0.857094613920044</v>
      </c>
      <c r="C116" s="9" t="n">
        <f aca="false">SUM(AM116:AV116)</f>
        <v>0</v>
      </c>
      <c r="D116" s="9" t="n">
        <f aca="false">SUM(AW116:BF116)</f>
        <v>1</v>
      </c>
      <c r="E116" s="24" t="n">
        <f aca="false">(1-C116/$B$12)*$B$8-C116/$B$12*$B$7</f>
        <v>0.05</v>
      </c>
      <c r="F116" s="24" t="n">
        <f aca="false">(1-D116/$B$12)*$C$8-D116/$B$12*$C$7</f>
        <v>0.021</v>
      </c>
      <c r="G116" s="47" t="n">
        <f aca="false">$B$11*($B$10*C116/$B$12*$B$7+(1-$B$10)*D116/$B$12*$C$7)</f>
        <v>300</v>
      </c>
      <c r="H116" s="24" t="n">
        <f aca="false">$B$10*E116+(1-$B$10)*F116</f>
        <v>0.0355</v>
      </c>
      <c r="I116" s="21"/>
      <c r="J116" s="21"/>
      <c r="K116" s="21"/>
      <c r="L116" s="21"/>
      <c r="M116" s="21"/>
      <c r="N116" s="21"/>
      <c r="O116" s="21"/>
      <c r="P116" s="21"/>
      <c r="Q116" s="21"/>
      <c r="R116" s="27" t="n">
        <v>0.125415282286715</v>
      </c>
      <c r="S116" s="27" t="n">
        <v>1.12712790793154</v>
      </c>
      <c r="T116" s="27" t="n">
        <v>0.301463570162905</v>
      </c>
      <c r="U116" s="27" t="n">
        <v>1.46358281125768</v>
      </c>
      <c r="V116" s="27" t="n">
        <v>1.58726228669416</v>
      </c>
      <c r="W116" s="27" t="n">
        <v>0.429430970959329</v>
      </c>
      <c r="X116" s="27" t="n">
        <v>0.795024217914088</v>
      </c>
      <c r="Y116" s="27" t="n">
        <v>-0.21291672031121</v>
      </c>
      <c r="Z116" s="27" t="n">
        <v>-2.03416593771661</v>
      </c>
      <c r="AA116" s="27" t="n">
        <v>-1.73117770706723</v>
      </c>
      <c r="AB116" s="27" t="n">
        <v>-0.198292927699625</v>
      </c>
      <c r="AC116" s="27" t="n">
        <v>-0.730278504310422</v>
      </c>
      <c r="AD116" s="27" t="n">
        <v>-0.445883635906366</v>
      </c>
      <c r="AE116" s="27" t="n">
        <v>-0.396504836710671</v>
      </c>
      <c r="AF116" s="27" t="n">
        <v>-0.0887527817230093</v>
      </c>
      <c r="AG116" s="27" t="n">
        <v>1.06225608303351</v>
      </c>
      <c r="AH116" s="27" t="n">
        <v>-0.125723001167691</v>
      </c>
      <c r="AI116" s="27" t="n">
        <v>-0.785401064093202</v>
      </c>
      <c r="AJ116" s="27" t="n">
        <v>-1.55931953282806</v>
      </c>
      <c r="AK116" s="27" t="n">
        <v>0.6083308315472</v>
      </c>
      <c r="AL116" s="21"/>
      <c r="AM116" s="31" t="n">
        <f aca="false">IF(SQRT($B$9)*$B116+SQRT(1-$B$9)*R116&lt;_xlfn.NORM.S.INV($B$6),1,0)</f>
        <v>0</v>
      </c>
      <c r="AN116" s="31" t="n">
        <f aca="false">IF(SQRT($B$9)*$B116+SQRT(1-$B$9)*S116&lt;_xlfn.NORM.S.INV($B$6),1,0)</f>
        <v>0</v>
      </c>
      <c r="AO116" s="31" t="n">
        <f aca="false">IF(SQRT($B$9)*$B116+SQRT(1-$B$9)*T116&lt;_xlfn.NORM.S.INV($B$6),1,0)</f>
        <v>0</v>
      </c>
      <c r="AP116" s="31" t="n">
        <f aca="false">IF(SQRT($B$9)*$B116+SQRT(1-$B$9)*U116&lt;_xlfn.NORM.S.INV($B$6),1,0)</f>
        <v>0</v>
      </c>
      <c r="AQ116" s="31" t="n">
        <f aca="false">IF(SQRT($B$9)*$B116+SQRT(1-$B$9)*V116&lt;_xlfn.NORM.S.INV($B$6),1,0)</f>
        <v>0</v>
      </c>
      <c r="AR116" s="31" t="n">
        <f aca="false">IF(SQRT($B$9)*$B116+SQRT(1-$B$9)*W116&lt;_xlfn.NORM.S.INV($B$6),1,0)</f>
        <v>0</v>
      </c>
      <c r="AS116" s="31" t="n">
        <f aca="false">IF(SQRT($B$9)*$B116+SQRT(1-$B$9)*X116&lt;_xlfn.NORM.S.INV($B$6),1,0)</f>
        <v>0</v>
      </c>
      <c r="AT116" s="31" t="n">
        <f aca="false">IF(SQRT($B$9)*$B116+SQRT(1-$B$9)*Y116&lt;_xlfn.NORM.S.INV($B$6),1,0)</f>
        <v>0</v>
      </c>
      <c r="AU116" s="31" t="n">
        <f aca="false">IF(SQRT($B$9)*$B116+SQRT(1-$B$9)*Z116&lt;_xlfn.NORM.S.INV($B$6),1,0)</f>
        <v>0</v>
      </c>
      <c r="AV116" s="31" t="n">
        <f aca="false">IF(SQRT($B$9)*$B116+SQRT(1-$B$9)*AA116&lt;_xlfn.NORM.S.INV($B$6),1,0)</f>
        <v>0</v>
      </c>
      <c r="AW116" s="31" t="n">
        <f aca="false">IF(SQRT($C$9)*$B116+SQRT(1-$C$9)*AB116&lt;_xlfn.NORM.S.INV($C$6),1,0)</f>
        <v>0</v>
      </c>
      <c r="AX116" s="31" t="n">
        <f aca="false">IF(SQRT($C$9)*$B116+SQRT(1-$C$9)*AC116&lt;_xlfn.NORM.S.INV($C$6),1,0)</f>
        <v>0</v>
      </c>
      <c r="AY116" s="31" t="n">
        <f aca="false">IF(SQRT($C$9)*$B116+SQRT(1-$C$9)*AD116&lt;_xlfn.NORM.S.INV($C$6),1,0)</f>
        <v>0</v>
      </c>
      <c r="AZ116" s="31" t="n">
        <f aca="false">IF(SQRT($C$9)*$B116+SQRT(1-$C$9)*AE116&lt;_xlfn.NORM.S.INV($C$6),1,0)</f>
        <v>0</v>
      </c>
      <c r="BA116" s="31" t="n">
        <f aca="false">IF(SQRT($C$9)*$B116+SQRT(1-$C$9)*AF116&lt;_xlfn.NORM.S.INV($C$6),1,0)</f>
        <v>0</v>
      </c>
      <c r="BB116" s="31" t="n">
        <f aca="false">IF(SQRT($C$9)*$B116+SQRT(1-$C$9)*AG116&lt;_xlfn.NORM.S.INV($C$6),1,0)</f>
        <v>0</v>
      </c>
      <c r="BC116" s="31" t="n">
        <f aca="false">IF(SQRT($C$9)*$B116+SQRT(1-$C$9)*AH116&lt;_xlfn.NORM.S.INV($C$6),1,0)</f>
        <v>0</v>
      </c>
      <c r="BD116" s="31" t="n">
        <f aca="false">IF(SQRT($C$9)*$B116+SQRT(1-$C$9)*AI116&lt;_xlfn.NORM.S.INV($C$6),1,0)</f>
        <v>0</v>
      </c>
      <c r="BE116" s="31" t="n">
        <f aca="false">IF(SQRT($C$9)*$B116+SQRT(1-$C$9)*AJ116&lt;_xlfn.NORM.S.INV($C$6),1,0)</f>
        <v>1</v>
      </c>
      <c r="BF116" s="31" t="n">
        <f aca="false">IF(SQRT($C$9)*$B116+SQRT(1-$C$9)*AK116&lt;_xlfn.NORM.S.INV($C$6),1,0)</f>
        <v>0</v>
      </c>
      <c r="BG116" s="21"/>
      <c r="BH116" s="21"/>
      <c r="BI116" s="31" t="n">
        <f aca="false">$B$11*(($A$1061)*$C116/$B$12*$B$7+(1-$A$1061)*$D116/$B$12*$C$7)</f>
        <v>600</v>
      </c>
      <c r="BJ116" s="31" t="n">
        <f aca="false">$B$11*(($A$1062)*$C116/$B$12*$B$7+(1-$A$1062)*$D116/$B$12*$C$7)</f>
        <v>570</v>
      </c>
      <c r="BK116" s="31" t="n">
        <f aca="false">$B$11*(($A$1063)*$C116/$B$12*$B$7+(1-$A$1063)*$D116/$B$12*$C$7)</f>
        <v>540</v>
      </c>
      <c r="BL116" s="31" t="n">
        <f aca="false">$B$11*(($A$1064)*$C116/$B$12*$B$7+(1-$A$1064)*$D116/$B$12*$C$7)</f>
        <v>510</v>
      </c>
      <c r="BM116" s="31" t="n">
        <f aca="false">$B$11*(($A$1065)*$C116/$B$12*$B$7+(1-$A$1065)*$D116/$B$12*$C$7)</f>
        <v>480</v>
      </c>
      <c r="BN116" s="31" t="n">
        <f aca="false">$B$11*(($A$1066)*$C116/$B$12*$B$7+(1-$A$1066)*$D116/$B$12*$C$7)</f>
        <v>450</v>
      </c>
      <c r="BO116" s="31" t="n">
        <f aca="false">$B$11*(($A$1067)*$C116/$B$12*$B$7+(1-$A$1067)*$D116/$B$12*$C$7)</f>
        <v>420</v>
      </c>
      <c r="BP116" s="31" t="n">
        <f aca="false">$B$11*(($A$1068)*$C116/$B$12*$B$7+(1-$A$1068)*$D116/$B$12*$C$7)</f>
        <v>390</v>
      </c>
      <c r="BQ116" s="31" t="n">
        <f aca="false">$B$11*(($A$1069)*$C116/$B$12*$B$7+(1-$A$1069)*$D116/$B$12*$C$7)</f>
        <v>360</v>
      </c>
      <c r="BR116" s="31" t="n">
        <f aca="false">$B$11*(($A$1070)*$C116/$B$12*$B$7+(1-$A$1070)*$D116/$B$12*$C$7)</f>
        <v>330</v>
      </c>
      <c r="BS116" s="31" t="n">
        <f aca="false">$B$11*(($A$1071)*$C116/$B$12*$B$7+(1-$A$1071)*$D116/$B$12*$C$7)</f>
        <v>300</v>
      </c>
      <c r="BT116" s="31" t="n">
        <f aca="false">$B$11*(($A$1072)*$C116/$B$12*$B$7+(1-$A$1072)*$D116/$B$12*$C$7)</f>
        <v>270</v>
      </c>
      <c r="BU116" s="31" t="n">
        <f aca="false">$B$11*(($A$1073)*$C116/$B$12*$B$7+(1-$A$1073)*$D116/$B$12*$C$7)</f>
        <v>240</v>
      </c>
      <c r="BV116" s="31" t="n">
        <f aca="false">$B$11*(($A$1074)*$C116/$B$12*$B$7+(1-$A$1074)*$D116/$B$12*$C$7)</f>
        <v>210</v>
      </c>
      <c r="BW116" s="31" t="n">
        <f aca="false">$B$11*(($A$1075)*$C116/$B$12*$B$7+(1-$A$1075)*$D116/$B$12*$C$7)</f>
        <v>180</v>
      </c>
      <c r="BX116" s="31" t="n">
        <f aca="false">$B$11*(($A$1076)*$C116/$B$12*$B$7+(1-$A$1076)*$D116/$B$12*$C$7)</f>
        <v>150</v>
      </c>
      <c r="BY116" s="31" t="n">
        <f aca="false">$B$11*(($A$1077)*$C116/$B$12*$B$7+(1-$A$1077)*$D116/$B$12*$C$7)</f>
        <v>120</v>
      </c>
      <c r="BZ116" s="31" t="n">
        <f aca="false">$B$11*(($A$1078)*$C116/$B$12*$B$7+(1-$A$1078)*$D116/$B$12*$C$7)</f>
        <v>90</v>
      </c>
      <c r="CA116" s="31" t="n">
        <f aca="false">$B$11*(($A$1079)*$C116/$B$12*$B$7+(1-$A$1079)*$D116/$B$12*$C$7)</f>
        <v>60</v>
      </c>
      <c r="CB116" s="31" t="n">
        <f aca="false">$B$11*(($A$1080)*$C116/$B$12*$B$7+(1-$A$1080)*$D116/$B$12*$C$7)</f>
        <v>30</v>
      </c>
      <c r="CC116" s="31" t="n">
        <f aca="false">$B$11*(($A$1081)*$C116/$B$12*$B$7+(1-$A$1081)*$D116/$B$12*$C$7)</f>
        <v>0</v>
      </c>
    </row>
    <row r="117" customFormat="false" ht="15" hidden="false" customHeight="false" outlineLevel="0" collapsed="false">
      <c r="A117" s="21" t="n">
        <v>93</v>
      </c>
      <c r="B117" s="27" t="n">
        <v>0.667230725197957</v>
      </c>
      <c r="C117" s="9" t="n">
        <f aca="false">SUM(AM117:AV117)</f>
        <v>0</v>
      </c>
      <c r="D117" s="9" t="n">
        <f aca="false">SUM(AW117:BF117)</f>
        <v>0</v>
      </c>
      <c r="E117" s="24" t="n">
        <f aca="false">(1-C117/$B$12)*$B$8-C117/$B$12*$B$7</f>
        <v>0.05</v>
      </c>
      <c r="F117" s="24" t="n">
        <f aca="false">(1-D117/$B$12)*$C$8-D117/$B$12*$C$7</f>
        <v>0.09</v>
      </c>
      <c r="G117" s="47" t="n">
        <f aca="false">$B$11*($B$10*C117/$B$12*$B$7+(1-$B$10)*D117/$B$12*$C$7)</f>
        <v>0</v>
      </c>
      <c r="H117" s="24" t="n">
        <f aca="false">$B$10*E117+(1-$B$10)*F117</f>
        <v>0.07</v>
      </c>
      <c r="I117" s="21"/>
      <c r="J117" s="21"/>
      <c r="K117" s="21"/>
      <c r="L117" s="21"/>
      <c r="M117" s="21"/>
      <c r="N117" s="21"/>
      <c r="O117" s="21"/>
      <c r="P117" s="21"/>
      <c r="Q117" s="21"/>
      <c r="R117" s="27" t="n">
        <v>-0.537573250132958</v>
      </c>
      <c r="S117" s="27" t="n">
        <v>0.494520349229795</v>
      </c>
      <c r="T117" s="27" t="n">
        <v>0.395241747554675</v>
      </c>
      <c r="U117" s="27" t="n">
        <v>0.246335015623903</v>
      </c>
      <c r="V117" s="27" t="n">
        <v>-1.33893695191343</v>
      </c>
      <c r="W117" s="27" t="n">
        <v>0.870792946103607</v>
      </c>
      <c r="X117" s="27" t="n">
        <v>-0.785633962457134</v>
      </c>
      <c r="Y117" s="27" t="n">
        <v>0.989058095489754</v>
      </c>
      <c r="Z117" s="27" t="n">
        <v>0.941895324678031</v>
      </c>
      <c r="AA117" s="27" t="n">
        <v>0.515124142482373</v>
      </c>
      <c r="AB117" s="27" t="n">
        <v>2.77353643492366</v>
      </c>
      <c r="AC117" s="27" t="n">
        <v>-0.748947256419025</v>
      </c>
      <c r="AD117" s="27" t="n">
        <v>0.268985675773203</v>
      </c>
      <c r="AE117" s="27" t="n">
        <v>-0.424655632191967</v>
      </c>
      <c r="AF117" s="27" t="n">
        <v>-0.829499766323422</v>
      </c>
      <c r="AG117" s="27" t="n">
        <v>0.118778118883945</v>
      </c>
      <c r="AH117" s="27" t="n">
        <v>-0.993895969152332</v>
      </c>
      <c r="AI117" s="27" t="n">
        <v>-1.00561764554676</v>
      </c>
      <c r="AJ117" s="27" t="n">
        <v>0.169894332727651</v>
      </c>
      <c r="AK117" s="27" t="n">
        <v>-0.119599203236232</v>
      </c>
      <c r="AL117" s="21"/>
      <c r="AM117" s="31" t="n">
        <f aca="false">IF(SQRT($B$9)*$B117+SQRT(1-$B$9)*R117&lt;_xlfn.NORM.S.INV($B$6),1,0)</f>
        <v>0</v>
      </c>
      <c r="AN117" s="31" t="n">
        <f aca="false">IF(SQRT($B$9)*$B117+SQRT(1-$B$9)*S117&lt;_xlfn.NORM.S.INV($B$6),1,0)</f>
        <v>0</v>
      </c>
      <c r="AO117" s="31" t="n">
        <f aca="false">IF(SQRT($B$9)*$B117+SQRT(1-$B$9)*T117&lt;_xlfn.NORM.S.INV($B$6),1,0)</f>
        <v>0</v>
      </c>
      <c r="AP117" s="31" t="n">
        <f aca="false">IF(SQRT($B$9)*$B117+SQRT(1-$B$9)*U117&lt;_xlfn.NORM.S.INV($B$6),1,0)</f>
        <v>0</v>
      </c>
      <c r="AQ117" s="31" t="n">
        <f aca="false">IF(SQRT($B$9)*$B117+SQRT(1-$B$9)*V117&lt;_xlfn.NORM.S.INV($B$6),1,0)</f>
        <v>0</v>
      </c>
      <c r="AR117" s="31" t="n">
        <f aca="false">IF(SQRT($B$9)*$B117+SQRT(1-$B$9)*W117&lt;_xlfn.NORM.S.INV($B$6),1,0)</f>
        <v>0</v>
      </c>
      <c r="AS117" s="31" t="n">
        <f aca="false">IF(SQRT($B$9)*$B117+SQRT(1-$B$9)*X117&lt;_xlfn.NORM.S.INV($B$6),1,0)</f>
        <v>0</v>
      </c>
      <c r="AT117" s="31" t="n">
        <f aca="false">IF(SQRT($B$9)*$B117+SQRT(1-$B$9)*Y117&lt;_xlfn.NORM.S.INV($B$6),1,0)</f>
        <v>0</v>
      </c>
      <c r="AU117" s="31" t="n">
        <f aca="false">IF(SQRT($B$9)*$B117+SQRT(1-$B$9)*Z117&lt;_xlfn.NORM.S.INV($B$6),1,0)</f>
        <v>0</v>
      </c>
      <c r="AV117" s="31" t="n">
        <f aca="false">IF(SQRT($B$9)*$B117+SQRT(1-$B$9)*AA117&lt;_xlfn.NORM.S.INV($B$6),1,0)</f>
        <v>0</v>
      </c>
      <c r="AW117" s="31" t="n">
        <f aca="false">IF(SQRT($C$9)*$B117+SQRT(1-$C$9)*AB117&lt;_xlfn.NORM.S.INV($C$6),1,0)</f>
        <v>0</v>
      </c>
      <c r="AX117" s="31" t="n">
        <f aca="false">IF(SQRT($C$9)*$B117+SQRT(1-$C$9)*AC117&lt;_xlfn.NORM.S.INV($C$6),1,0)</f>
        <v>0</v>
      </c>
      <c r="AY117" s="31" t="n">
        <f aca="false">IF(SQRT($C$9)*$B117+SQRT(1-$C$9)*AD117&lt;_xlfn.NORM.S.INV($C$6),1,0)</f>
        <v>0</v>
      </c>
      <c r="AZ117" s="31" t="n">
        <f aca="false">IF(SQRT($C$9)*$B117+SQRT(1-$C$9)*AE117&lt;_xlfn.NORM.S.INV($C$6),1,0)</f>
        <v>0</v>
      </c>
      <c r="BA117" s="31" t="n">
        <f aca="false">IF(SQRT($C$9)*$B117+SQRT(1-$C$9)*AF117&lt;_xlfn.NORM.S.INV($C$6),1,0)</f>
        <v>0</v>
      </c>
      <c r="BB117" s="31" t="n">
        <f aca="false">IF(SQRT($C$9)*$B117+SQRT(1-$C$9)*AG117&lt;_xlfn.NORM.S.INV($C$6),1,0)</f>
        <v>0</v>
      </c>
      <c r="BC117" s="31" t="n">
        <f aca="false">IF(SQRT($C$9)*$B117+SQRT(1-$C$9)*AH117&lt;_xlfn.NORM.S.INV($C$6),1,0)</f>
        <v>0</v>
      </c>
      <c r="BD117" s="31" t="n">
        <f aca="false">IF(SQRT($C$9)*$B117+SQRT(1-$C$9)*AI117&lt;_xlfn.NORM.S.INV($C$6),1,0)</f>
        <v>0</v>
      </c>
      <c r="BE117" s="31" t="n">
        <f aca="false">IF(SQRT($C$9)*$B117+SQRT(1-$C$9)*AJ117&lt;_xlfn.NORM.S.INV($C$6),1,0)</f>
        <v>0</v>
      </c>
      <c r="BF117" s="31" t="n">
        <f aca="false">IF(SQRT($C$9)*$B117+SQRT(1-$C$9)*AK117&lt;_xlfn.NORM.S.INV($C$6),1,0)</f>
        <v>0</v>
      </c>
      <c r="BG117" s="21"/>
      <c r="BH117" s="21"/>
      <c r="BI117" s="31" t="n">
        <f aca="false">$B$11*(($A$1061)*$C117/$B$12*$B$7+(1-$A$1061)*$D117/$B$12*$C$7)</f>
        <v>0</v>
      </c>
      <c r="BJ117" s="31" t="n">
        <f aca="false">$B$11*(($A$1062)*$C117/$B$12*$B$7+(1-$A$1062)*$D117/$B$12*$C$7)</f>
        <v>0</v>
      </c>
      <c r="BK117" s="31" t="n">
        <f aca="false">$B$11*(($A$1063)*$C117/$B$12*$B$7+(1-$A$1063)*$D117/$B$12*$C$7)</f>
        <v>0</v>
      </c>
      <c r="BL117" s="31" t="n">
        <f aca="false">$B$11*(($A$1064)*$C117/$B$12*$B$7+(1-$A$1064)*$D117/$B$12*$C$7)</f>
        <v>0</v>
      </c>
      <c r="BM117" s="31" t="n">
        <f aca="false">$B$11*(($A$1065)*$C117/$B$12*$B$7+(1-$A$1065)*$D117/$B$12*$C$7)</f>
        <v>0</v>
      </c>
      <c r="BN117" s="31" t="n">
        <f aca="false">$B$11*(($A$1066)*$C117/$B$12*$B$7+(1-$A$1066)*$D117/$B$12*$C$7)</f>
        <v>0</v>
      </c>
      <c r="BO117" s="31" t="n">
        <f aca="false">$B$11*(($A$1067)*$C117/$B$12*$B$7+(1-$A$1067)*$D117/$B$12*$C$7)</f>
        <v>0</v>
      </c>
      <c r="BP117" s="31" t="n">
        <f aca="false">$B$11*(($A$1068)*$C117/$B$12*$B$7+(1-$A$1068)*$D117/$B$12*$C$7)</f>
        <v>0</v>
      </c>
      <c r="BQ117" s="31" t="n">
        <f aca="false">$B$11*(($A$1069)*$C117/$B$12*$B$7+(1-$A$1069)*$D117/$B$12*$C$7)</f>
        <v>0</v>
      </c>
      <c r="BR117" s="31" t="n">
        <f aca="false">$B$11*(($A$1070)*$C117/$B$12*$B$7+(1-$A$1070)*$D117/$B$12*$C$7)</f>
        <v>0</v>
      </c>
      <c r="BS117" s="31" t="n">
        <f aca="false">$B$11*(($A$1071)*$C117/$B$12*$B$7+(1-$A$1071)*$D117/$B$12*$C$7)</f>
        <v>0</v>
      </c>
      <c r="BT117" s="31" t="n">
        <f aca="false">$B$11*(($A$1072)*$C117/$B$12*$B$7+(1-$A$1072)*$D117/$B$12*$C$7)</f>
        <v>0</v>
      </c>
      <c r="BU117" s="31" t="n">
        <f aca="false">$B$11*(($A$1073)*$C117/$B$12*$B$7+(1-$A$1073)*$D117/$B$12*$C$7)</f>
        <v>0</v>
      </c>
      <c r="BV117" s="31" t="n">
        <f aca="false">$B$11*(($A$1074)*$C117/$B$12*$B$7+(1-$A$1074)*$D117/$B$12*$C$7)</f>
        <v>0</v>
      </c>
      <c r="BW117" s="31" t="n">
        <f aca="false">$B$11*(($A$1075)*$C117/$B$12*$B$7+(1-$A$1075)*$D117/$B$12*$C$7)</f>
        <v>0</v>
      </c>
      <c r="BX117" s="31" t="n">
        <f aca="false">$B$11*(($A$1076)*$C117/$B$12*$B$7+(1-$A$1076)*$D117/$B$12*$C$7)</f>
        <v>0</v>
      </c>
      <c r="BY117" s="31" t="n">
        <f aca="false">$B$11*(($A$1077)*$C117/$B$12*$B$7+(1-$A$1077)*$D117/$B$12*$C$7)</f>
        <v>0</v>
      </c>
      <c r="BZ117" s="31" t="n">
        <f aca="false">$B$11*(($A$1078)*$C117/$B$12*$B$7+(1-$A$1078)*$D117/$B$12*$C$7)</f>
        <v>0</v>
      </c>
      <c r="CA117" s="31" t="n">
        <f aca="false">$B$11*(($A$1079)*$C117/$B$12*$B$7+(1-$A$1079)*$D117/$B$12*$C$7)</f>
        <v>0</v>
      </c>
      <c r="CB117" s="31" t="n">
        <f aca="false">$B$11*(($A$1080)*$C117/$B$12*$B$7+(1-$A$1080)*$D117/$B$12*$C$7)</f>
        <v>0</v>
      </c>
      <c r="CC117" s="31" t="n">
        <f aca="false">$B$11*(($A$1081)*$C117/$B$12*$B$7+(1-$A$1081)*$D117/$B$12*$C$7)</f>
        <v>0</v>
      </c>
    </row>
    <row r="118" customFormat="false" ht="15" hidden="false" customHeight="false" outlineLevel="0" collapsed="false">
      <c r="A118" s="21" t="n">
        <v>94</v>
      </c>
      <c r="B118" s="27" t="n">
        <v>1.48464598919487</v>
      </c>
      <c r="C118" s="9" t="n">
        <f aca="false">SUM(AM118:AV118)</f>
        <v>0</v>
      </c>
      <c r="D118" s="9" t="n">
        <f aca="false">SUM(AW118:BF118)</f>
        <v>0</v>
      </c>
      <c r="E118" s="24" t="n">
        <f aca="false">(1-C118/$B$12)*$B$8-C118/$B$12*$B$7</f>
        <v>0.05</v>
      </c>
      <c r="F118" s="24" t="n">
        <f aca="false">(1-D118/$B$12)*$C$8-D118/$B$12*$C$7</f>
        <v>0.09</v>
      </c>
      <c r="G118" s="47" t="n">
        <f aca="false">$B$11*($B$10*C118/$B$12*$B$7+(1-$B$10)*D118/$B$12*$C$7)</f>
        <v>0</v>
      </c>
      <c r="H118" s="24" t="n">
        <f aca="false">$B$10*E118+(1-$B$10)*F118</f>
        <v>0.07</v>
      </c>
      <c r="I118" s="21"/>
      <c r="J118" s="21"/>
      <c r="K118" s="21"/>
      <c r="L118" s="21"/>
      <c r="M118" s="21"/>
      <c r="N118" s="21"/>
      <c r="O118" s="21"/>
      <c r="P118" s="21"/>
      <c r="Q118" s="21"/>
      <c r="R118" s="27" t="n">
        <v>-0.315092699930234</v>
      </c>
      <c r="S118" s="27" t="n">
        <v>-1.22306081388909</v>
      </c>
      <c r="T118" s="27" t="n">
        <v>0.784210382173742</v>
      </c>
      <c r="U118" s="27" t="n">
        <v>-0.770761044739753</v>
      </c>
      <c r="V118" s="27" t="n">
        <v>-0.0861259719382016</v>
      </c>
      <c r="W118" s="27" t="n">
        <v>-1.2695645446619</v>
      </c>
      <c r="X118" s="27" t="n">
        <v>0.780749120567926</v>
      </c>
      <c r="Y118" s="27" t="n">
        <v>-0.95275051165937</v>
      </c>
      <c r="Z118" s="27" t="n">
        <v>0.106014841581037</v>
      </c>
      <c r="AA118" s="27" t="n">
        <v>-0.936270127626201</v>
      </c>
      <c r="AB118" s="27" t="n">
        <v>0.683382473722355</v>
      </c>
      <c r="AC118" s="27" t="n">
        <v>0.339883450534976</v>
      </c>
      <c r="AD118" s="27" t="n">
        <v>0.727764326476154</v>
      </c>
      <c r="AE118" s="27" t="n">
        <v>0.254713562786778</v>
      </c>
      <c r="AF118" s="27" t="n">
        <v>1.57800833707124</v>
      </c>
      <c r="AG118" s="27" t="n">
        <v>-1.99182676347494</v>
      </c>
      <c r="AH118" s="27" t="n">
        <v>0.414614401989424</v>
      </c>
      <c r="AI118" s="27" t="n">
        <v>2.03417000150299</v>
      </c>
      <c r="AJ118" s="27" t="n">
        <v>0.717925890287832</v>
      </c>
      <c r="AK118" s="27" t="n">
        <v>-0.569195552190976</v>
      </c>
      <c r="AL118" s="21"/>
      <c r="AM118" s="31" t="n">
        <f aca="false">IF(SQRT($B$9)*$B118+SQRT(1-$B$9)*R118&lt;_xlfn.NORM.S.INV($B$6),1,0)</f>
        <v>0</v>
      </c>
      <c r="AN118" s="31" t="n">
        <f aca="false">IF(SQRT($B$9)*$B118+SQRT(1-$B$9)*S118&lt;_xlfn.NORM.S.INV($B$6),1,0)</f>
        <v>0</v>
      </c>
      <c r="AO118" s="31" t="n">
        <f aca="false">IF(SQRT($B$9)*$B118+SQRT(1-$B$9)*T118&lt;_xlfn.NORM.S.INV($B$6),1,0)</f>
        <v>0</v>
      </c>
      <c r="AP118" s="31" t="n">
        <f aca="false">IF(SQRT($B$9)*$B118+SQRT(1-$B$9)*U118&lt;_xlfn.NORM.S.INV($B$6),1,0)</f>
        <v>0</v>
      </c>
      <c r="AQ118" s="31" t="n">
        <f aca="false">IF(SQRT($B$9)*$B118+SQRT(1-$B$9)*V118&lt;_xlfn.NORM.S.INV($B$6),1,0)</f>
        <v>0</v>
      </c>
      <c r="AR118" s="31" t="n">
        <f aca="false">IF(SQRT($B$9)*$B118+SQRT(1-$B$9)*W118&lt;_xlfn.NORM.S.INV($B$6),1,0)</f>
        <v>0</v>
      </c>
      <c r="AS118" s="31" t="n">
        <f aca="false">IF(SQRT($B$9)*$B118+SQRT(1-$B$9)*X118&lt;_xlfn.NORM.S.INV($B$6),1,0)</f>
        <v>0</v>
      </c>
      <c r="AT118" s="31" t="n">
        <f aca="false">IF(SQRT($B$9)*$B118+SQRT(1-$B$9)*Y118&lt;_xlfn.NORM.S.INV($B$6),1,0)</f>
        <v>0</v>
      </c>
      <c r="AU118" s="31" t="n">
        <f aca="false">IF(SQRT($B$9)*$B118+SQRT(1-$B$9)*Z118&lt;_xlfn.NORM.S.INV($B$6),1,0)</f>
        <v>0</v>
      </c>
      <c r="AV118" s="31" t="n">
        <f aca="false">IF(SQRT($B$9)*$B118+SQRT(1-$B$9)*AA118&lt;_xlfn.NORM.S.INV($B$6),1,0)</f>
        <v>0</v>
      </c>
      <c r="AW118" s="31" t="n">
        <f aca="false">IF(SQRT($C$9)*$B118+SQRT(1-$C$9)*AB118&lt;_xlfn.NORM.S.INV($C$6),1,0)</f>
        <v>0</v>
      </c>
      <c r="AX118" s="31" t="n">
        <f aca="false">IF(SQRT($C$9)*$B118+SQRT(1-$C$9)*AC118&lt;_xlfn.NORM.S.INV($C$6),1,0)</f>
        <v>0</v>
      </c>
      <c r="AY118" s="31" t="n">
        <f aca="false">IF(SQRT($C$9)*$B118+SQRT(1-$C$9)*AD118&lt;_xlfn.NORM.S.INV($C$6),1,0)</f>
        <v>0</v>
      </c>
      <c r="AZ118" s="31" t="n">
        <f aca="false">IF(SQRT($C$9)*$B118+SQRT(1-$C$9)*AE118&lt;_xlfn.NORM.S.INV($C$6),1,0)</f>
        <v>0</v>
      </c>
      <c r="BA118" s="31" t="n">
        <f aca="false">IF(SQRT($C$9)*$B118+SQRT(1-$C$9)*AF118&lt;_xlfn.NORM.S.INV($C$6),1,0)</f>
        <v>0</v>
      </c>
      <c r="BB118" s="31" t="n">
        <f aca="false">IF(SQRT($C$9)*$B118+SQRT(1-$C$9)*AG118&lt;_xlfn.NORM.S.INV($C$6),1,0)</f>
        <v>0</v>
      </c>
      <c r="BC118" s="31" t="n">
        <f aca="false">IF(SQRT($C$9)*$B118+SQRT(1-$C$9)*AH118&lt;_xlfn.NORM.S.INV($C$6),1,0)</f>
        <v>0</v>
      </c>
      <c r="BD118" s="31" t="n">
        <f aca="false">IF(SQRT($C$9)*$B118+SQRT(1-$C$9)*AI118&lt;_xlfn.NORM.S.INV($C$6),1,0)</f>
        <v>0</v>
      </c>
      <c r="BE118" s="31" t="n">
        <f aca="false">IF(SQRT($C$9)*$B118+SQRT(1-$C$9)*AJ118&lt;_xlfn.NORM.S.INV($C$6),1,0)</f>
        <v>0</v>
      </c>
      <c r="BF118" s="31" t="n">
        <f aca="false">IF(SQRT($C$9)*$B118+SQRT(1-$C$9)*AK118&lt;_xlfn.NORM.S.INV($C$6),1,0)</f>
        <v>0</v>
      </c>
      <c r="BG118" s="21"/>
      <c r="BH118" s="21"/>
      <c r="BI118" s="31" t="n">
        <f aca="false">$B$11*(($A$1061)*$C118/$B$12*$B$7+(1-$A$1061)*$D118/$B$12*$C$7)</f>
        <v>0</v>
      </c>
      <c r="BJ118" s="31" t="n">
        <f aca="false">$B$11*(($A$1062)*$C118/$B$12*$B$7+(1-$A$1062)*$D118/$B$12*$C$7)</f>
        <v>0</v>
      </c>
      <c r="BK118" s="31" t="n">
        <f aca="false">$B$11*(($A$1063)*$C118/$B$12*$B$7+(1-$A$1063)*$D118/$B$12*$C$7)</f>
        <v>0</v>
      </c>
      <c r="BL118" s="31" t="n">
        <f aca="false">$B$11*(($A$1064)*$C118/$B$12*$B$7+(1-$A$1064)*$D118/$B$12*$C$7)</f>
        <v>0</v>
      </c>
      <c r="BM118" s="31" t="n">
        <f aca="false">$B$11*(($A$1065)*$C118/$B$12*$B$7+(1-$A$1065)*$D118/$B$12*$C$7)</f>
        <v>0</v>
      </c>
      <c r="BN118" s="31" t="n">
        <f aca="false">$B$11*(($A$1066)*$C118/$B$12*$B$7+(1-$A$1066)*$D118/$B$12*$C$7)</f>
        <v>0</v>
      </c>
      <c r="BO118" s="31" t="n">
        <f aca="false">$B$11*(($A$1067)*$C118/$B$12*$B$7+(1-$A$1067)*$D118/$B$12*$C$7)</f>
        <v>0</v>
      </c>
      <c r="BP118" s="31" t="n">
        <f aca="false">$B$11*(($A$1068)*$C118/$B$12*$B$7+(1-$A$1068)*$D118/$B$12*$C$7)</f>
        <v>0</v>
      </c>
      <c r="BQ118" s="31" t="n">
        <f aca="false">$B$11*(($A$1069)*$C118/$B$12*$B$7+(1-$A$1069)*$D118/$B$12*$C$7)</f>
        <v>0</v>
      </c>
      <c r="BR118" s="31" t="n">
        <f aca="false">$B$11*(($A$1070)*$C118/$B$12*$B$7+(1-$A$1070)*$D118/$B$12*$C$7)</f>
        <v>0</v>
      </c>
      <c r="BS118" s="31" t="n">
        <f aca="false">$B$11*(($A$1071)*$C118/$B$12*$B$7+(1-$A$1071)*$D118/$B$12*$C$7)</f>
        <v>0</v>
      </c>
      <c r="BT118" s="31" t="n">
        <f aca="false">$B$11*(($A$1072)*$C118/$B$12*$B$7+(1-$A$1072)*$D118/$B$12*$C$7)</f>
        <v>0</v>
      </c>
      <c r="BU118" s="31" t="n">
        <f aca="false">$B$11*(($A$1073)*$C118/$B$12*$B$7+(1-$A$1073)*$D118/$B$12*$C$7)</f>
        <v>0</v>
      </c>
      <c r="BV118" s="31" t="n">
        <f aca="false">$B$11*(($A$1074)*$C118/$B$12*$B$7+(1-$A$1074)*$D118/$B$12*$C$7)</f>
        <v>0</v>
      </c>
      <c r="BW118" s="31" t="n">
        <f aca="false">$B$11*(($A$1075)*$C118/$B$12*$B$7+(1-$A$1075)*$D118/$B$12*$C$7)</f>
        <v>0</v>
      </c>
      <c r="BX118" s="31" t="n">
        <f aca="false">$B$11*(($A$1076)*$C118/$B$12*$B$7+(1-$A$1076)*$D118/$B$12*$C$7)</f>
        <v>0</v>
      </c>
      <c r="BY118" s="31" t="n">
        <f aca="false">$B$11*(($A$1077)*$C118/$B$12*$B$7+(1-$A$1077)*$D118/$B$12*$C$7)</f>
        <v>0</v>
      </c>
      <c r="BZ118" s="31" t="n">
        <f aca="false">$B$11*(($A$1078)*$C118/$B$12*$B$7+(1-$A$1078)*$D118/$B$12*$C$7)</f>
        <v>0</v>
      </c>
      <c r="CA118" s="31" t="n">
        <f aca="false">$B$11*(($A$1079)*$C118/$B$12*$B$7+(1-$A$1079)*$D118/$B$12*$C$7)</f>
        <v>0</v>
      </c>
      <c r="CB118" s="31" t="n">
        <f aca="false">$B$11*(($A$1080)*$C118/$B$12*$B$7+(1-$A$1080)*$D118/$B$12*$C$7)</f>
        <v>0</v>
      </c>
      <c r="CC118" s="31" t="n">
        <f aca="false">$B$11*(($A$1081)*$C118/$B$12*$B$7+(1-$A$1081)*$D118/$B$12*$C$7)</f>
        <v>0</v>
      </c>
    </row>
    <row r="119" customFormat="false" ht="15" hidden="false" customHeight="false" outlineLevel="0" collapsed="false">
      <c r="A119" s="21" t="n">
        <v>95</v>
      </c>
      <c r="B119" s="27" t="n">
        <v>0.89822472769612</v>
      </c>
      <c r="C119" s="9" t="n">
        <f aca="false">SUM(AM119:AV119)</f>
        <v>0</v>
      </c>
      <c r="D119" s="9" t="n">
        <f aca="false">SUM(AW119:BF119)</f>
        <v>0</v>
      </c>
      <c r="E119" s="24" t="n">
        <f aca="false">(1-C119/$B$12)*$B$8-C119/$B$12*$B$7</f>
        <v>0.05</v>
      </c>
      <c r="F119" s="24" t="n">
        <f aca="false">(1-D119/$B$12)*$C$8-D119/$B$12*$C$7</f>
        <v>0.09</v>
      </c>
      <c r="G119" s="47" t="n">
        <f aca="false">$B$11*($B$10*C119/$B$12*$B$7+(1-$B$10)*D119/$B$12*$C$7)</f>
        <v>0</v>
      </c>
      <c r="H119" s="24" t="n">
        <f aca="false">$B$10*E119+(1-$B$10)*F119</f>
        <v>0.07</v>
      </c>
      <c r="I119" s="21"/>
      <c r="J119" s="21"/>
      <c r="K119" s="21"/>
      <c r="L119" s="21"/>
      <c r="M119" s="21"/>
      <c r="N119" s="21"/>
      <c r="O119" s="21"/>
      <c r="P119" s="21"/>
      <c r="Q119" s="21"/>
      <c r="R119" s="27" t="n">
        <v>0.745165976730748</v>
      </c>
      <c r="S119" s="27" t="n">
        <v>-0.351862761797663</v>
      </c>
      <c r="T119" s="27" t="n">
        <v>-1.46503071064009</v>
      </c>
      <c r="U119" s="27" t="n">
        <v>-0.579324219688527</v>
      </c>
      <c r="V119" s="27" t="n">
        <v>-0.978976885523938</v>
      </c>
      <c r="W119" s="27" t="n">
        <v>-0.0925100672749948</v>
      </c>
      <c r="X119" s="27" t="n">
        <v>-1.50043407098008</v>
      </c>
      <c r="Y119" s="27" t="n">
        <v>0.935268453807916</v>
      </c>
      <c r="Z119" s="27" t="n">
        <v>1.20754395829249</v>
      </c>
      <c r="AA119" s="27" t="n">
        <v>-0.21607002471853</v>
      </c>
      <c r="AB119" s="27" t="n">
        <v>3.08401901111165</v>
      </c>
      <c r="AC119" s="27" t="n">
        <v>1.70828320097984</v>
      </c>
      <c r="AD119" s="27" t="n">
        <v>-0.812750416959256</v>
      </c>
      <c r="AE119" s="27" t="n">
        <v>-0.0482111229862723</v>
      </c>
      <c r="AF119" s="27" t="n">
        <v>1.41443109397168</v>
      </c>
      <c r="AG119" s="27" t="n">
        <v>-1.83803186854235</v>
      </c>
      <c r="AH119" s="27" t="n">
        <v>-1.54639533490763</v>
      </c>
      <c r="AI119" s="27" t="n">
        <v>0.346124876577875</v>
      </c>
      <c r="AJ119" s="27" t="n">
        <v>-0.546753343491909</v>
      </c>
      <c r="AK119" s="27" t="n">
        <v>-0.201331845704431</v>
      </c>
      <c r="AL119" s="21"/>
      <c r="AM119" s="31" t="n">
        <f aca="false">IF(SQRT($B$9)*$B119+SQRT(1-$B$9)*R119&lt;_xlfn.NORM.S.INV($B$6),1,0)</f>
        <v>0</v>
      </c>
      <c r="AN119" s="31" t="n">
        <f aca="false">IF(SQRT($B$9)*$B119+SQRT(1-$B$9)*S119&lt;_xlfn.NORM.S.INV($B$6),1,0)</f>
        <v>0</v>
      </c>
      <c r="AO119" s="31" t="n">
        <f aca="false">IF(SQRT($B$9)*$B119+SQRT(1-$B$9)*T119&lt;_xlfn.NORM.S.INV($B$6),1,0)</f>
        <v>0</v>
      </c>
      <c r="AP119" s="31" t="n">
        <f aca="false">IF(SQRT($B$9)*$B119+SQRT(1-$B$9)*U119&lt;_xlfn.NORM.S.INV($B$6),1,0)</f>
        <v>0</v>
      </c>
      <c r="AQ119" s="31" t="n">
        <f aca="false">IF(SQRT($B$9)*$B119+SQRT(1-$B$9)*V119&lt;_xlfn.NORM.S.INV($B$6),1,0)</f>
        <v>0</v>
      </c>
      <c r="AR119" s="31" t="n">
        <f aca="false">IF(SQRT($B$9)*$B119+SQRT(1-$B$9)*W119&lt;_xlfn.NORM.S.INV($B$6),1,0)</f>
        <v>0</v>
      </c>
      <c r="AS119" s="31" t="n">
        <f aca="false">IF(SQRT($B$9)*$B119+SQRT(1-$B$9)*X119&lt;_xlfn.NORM.S.INV($B$6),1,0)</f>
        <v>0</v>
      </c>
      <c r="AT119" s="31" t="n">
        <f aca="false">IF(SQRT($B$9)*$B119+SQRT(1-$B$9)*Y119&lt;_xlfn.NORM.S.INV($B$6),1,0)</f>
        <v>0</v>
      </c>
      <c r="AU119" s="31" t="n">
        <f aca="false">IF(SQRT($B$9)*$B119+SQRT(1-$B$9)*Z119&lt;_xlfn.NORM.S.INV($B$6),1,0)</f>
        <v>0</v>
      </c>
      <c r="AV119" s="31" t="n">
        <f aca="false">IF(SQRT($B$9)*$B119+SQRT(1-$B$9)*AA119&lt;_xlfn.NORM.S.INV($B$6),1,0)</f>
        <v>0</v>
      </c>
      <c r="AW119" s="31" t="n">
        <f aca="false">IF(SQRT($C$9)*$B119+SQRT(1-$C$9)*AB119&lt;_xlfn.NORM.S.INV($C$6),1,0)</f>
        <v>0</v>
      </c>
      <c r="AX119" s="31" t="n">
        <f aca="false">IF(SQRT($C$9)*$B119+SQRT(1-$C$9)*AC119&lt;_xlfn.NORM.S.INV($C$6),1,0)</f>
        <v>0</v>
      </c>
      <c r="AY119" s="31" t="n">
        <f aca="false">IF(SQRT($C$9)*$B119+SQRT(1-$C$9)*AD119&lt;_xlfn.NORM.S.INV($C$6),1,0)</f>
        <v>0</v>
      </c>
      <c r="AZ119" s="31" t="n">
        <f aca="false">IF(SQRT($C$9)*$B119+SQRT(1-$C$9)*AE119&lt;_xlfn.NORM.S.INV($C$6),1,0)</f>
        <v>0</v>
      </c>
      <c r="BA119" s="31" t="n">
        <f aca="false">IF(SQRT($C$9)*$B119+SQRT(1-$C$9)*AF119&lt;_xlfn.NORM.S.INV($C$6),1,0)</f>
        <v>0</v>
      </c>
      <c r="BB119" s="31" t="n">
        <f aca="false">IF(SQRT($C$9)*$B119+SQRT(1-$C$9)*AG119&lt;_xlfn.NORM.S.INV($C$6),1,0)</f>
        <v>0</v>
      </c>
      <c r="BC119" s="31" t="n">
        <f aca="false">IF(SQRT($C$9)*$B119+SQRT(1-$C$9)*AH119&lt;_xlfn.NORM.S.INV($C$6),1,0)</f>
        <v>0</v>
      </c>
      <c r="BD119" s="31" t="n">
        <f aca="false">IF(SQRT($C$9)*$B119+SQRT(1-$C$9)*AI119&lt;_xlfn.NORM.S.INV($C$6),1,0)</f>
        <v>0</v>
      </c>
      <c r="BE119" s="31" t="n">
        <f aca="false">IF(SQRT($C$9)*$B119+SQRT(1-$C$9)*AJ119&lt;_xlfn.NORM.S.INV($C$6),1,0)</f>
        <v>0</v>
      </c>
      <c r="BF119" s="31" t="n">
        <f aca="false">IF(SQRT($C$9)*$B119+SQRT(1-$C$9)*AK119&lt;_xlfn.NORM.S.INV($C$6),1,0)</f>
        <v>0</v>
      </c>
      <c r="BG119" s="21"/>
      <c r="BH119" s="21"/>
      <c r="BI119" s="31" t="n">
        <f aca="false">$B$11*(($A$1061)*$C119/$B$12*$B$7+(1-$A$1061)*$D119/$B$12*$C$7)</f>
        <v>0</v>
      </c>
      <c r="BJ119" s="31" t="n">
        <f aca="false">$B$11*(($A$1062)*$C119/$B$12*$B$7+(1-$A$1062)*$D119/$B$12*$C$7)</f>
        <v>0</v>
      </c>
      <c r="BK119" s="31" t="n">
        <f aca="false">$B$11*(($A$1063)*$C119/$B$12*$B$7+(1-$A$1063)*$D119/$B$12*$C$7)</f>
        <v>0</v>
      </c>
      <c r="BL119" s="31" t="n">
        <f aca="false">$B$11*(($A$1064)*$C119/$B$12*$B$7+(1-$A$1064)*$D119/$B$12*$C$7)</f>
        <v>0</v>
      </c>
      <c r="BM119" s="31" t="n">
        <f aca="false">$B$11*(($A$1065)*$C119/$B$12*$B$7+(1-$A$1065)*$D119/$B$12*$C$7)</f>
        <v>0</v>
      </c>
      <c r="BN119" s="31" t="n">
        <f aca="false">$B$11*(($A$1066)*$C119/$B$12*$B$7+(1-$A$1066)*$D119/$B$12*$C$7)</f>
        <v>0</v>
      </c>
      <c r="BO119" s="31" t="n">
        <f aca="false">$B$11*(($A$1067)*$C119/$B$12*$B$7+(1-$A$1067)*$D119/$B$12*$C$7)</f>
        <v>0</v>
      </c>
      <c r="BP119" s="31" t="n">
        <f aca="false">$B$11*(($A$1068)*$C119/$B$12*$B$7+(1-$A$1068)*$D119/$B$12*$C$7)</f>
        <v>0</v>
      </c>
      <c r="BQ119" s="31" t="n">
        <f aca="false">$B$11*(($A$1069)*$C119/$B$12*$B$7+(1-$A$1069)*$D119/$B$12*$C$7)</f>
        <v>0</v>
      </c>
      <c r="BR119" s="31" t="n">
        <f aca="false">$B$11*(($A$1070)*$C119/$B$12*$B$7+(1-$A$1070)*$D119/$B$12*$C$7)</f>
        <v>0</v>
      </c>
      <c r="BS119" s="31" t="n">
        <f aca="false">$B$11*(($A$1071)*$C119/$B$12*$B$7+(1-$A$1071)*$D119/$B$12*$C$7)</f>
        <v>0</v>
      </c>
      <c r="BT119" s="31" t="n">
        <f aca="false">$B$11*(($A$1072)*$C119/$B$12*$B$7+(1-$A$1072)*$D119/$B$12*$C$7)</f>
        <v>0</v>
      </c>
      <c r="BU119" s="31" t="n">
        <f aca="false">$B$11*(($A$1073)*$C119/$B$12*$B$7+(1-$A$1073)*$D119/$B$12*$C$7)</f>
        <v>0</v>
      </c>
      <c r="BV119" s="31" t="n">
        <f aca="false">$B$11*(($A$1074)*$C119/$B$12*$B$7+(1-$A$1074)*$D119/$B$12*$C$7)</f>
        <v>0</v>
      </c>
      <c r="BW119" s="31" t="n">
        <f aca="false">$B$11*(($A$1075)*$C119/$B$12*$B$7+(1-$A$1075)*$D119/$B$12*$C$7)</f>
        <v>0</v>
      </c>
      <c r="BX119" s="31" t="n">
        <f aca="false">$B$11*(($A$1076)*$C119/$B$12*$B$7+(1-$A$1076)*$D119/$B$12*$C$7)</f>
        <v>0</v>
      </c>
      <c r="BY119" s="31" t="n">
        <f aca="false">$B$11*(($A$1077)*$C119/$B$12*$B$7+(1-$A$1077)*$D119/$B$12*$C$7)</f>
        <v>0</v>
      </c>
      <c r="BZ119" s="31" t="n">
        <f aca="false">$B$11*(($A$1078)*$C119/$B$12*$B$7+(1-$A$1078)*$D119/$B$12*$C$7)</f>
        <v>0</v>
      </c>
      <c r="CA119" s="31" t="n">
        <f aca="false">$B$11*(($A$1079)*$C119/$B$12*$B$7+(1-$A$1079)*$D119/$B$12*$C$7)</f>
        <v>0</v>
      </c>
      <c r="CB119" s="31" t="n">
        <f aca="false">$B$11*(($A$1080)*$C119/$B$12*$B$7+(1-$A$1080)*$D119/$B$12*$C$7)</f>
        <v>0</v>
      </c>
      <c r="CC119" s="31" t="n">
        <f aca="false">$B$11*(($A$1081)*$C119/$B$12*$B$7+(1-$A$1081)*$D119/$B$12*$C$7)</f>
        <v>0</v>
      </c>
    </row>
    <row r="120" customFormat="false" ht="15" hidden="false" customHeight="false" outlineLevel="0" collapsed="false">
      <c r="A120" s="21" t="n">
        <v>96</v>
      </c>
      <c r="B120" s="27" t="n">
        <v>-0.757594467976279</v>
      </c>
      <c r="C120" s="9" t="n">
        <f aca="false">SUM(AM120:AV120)</f>
        <v>1</v>
      </c>
      <c r="D120" s="9" t="n">
        <f aca="false">SUM(AW120:BF120)</f>
        <v>2</v>
      </c>
      <c r="E120" s="24" t="n">
        <f aca="false">(1-C120/$B$12)*$B$8-C120/$B$12*$B$7</f>
        <v>0.005</v>
      </c>
      <c r="F120" s="24" t="n">
        <f aca="false">(1-D120/$B$12)*$C$8-D120/$B$12*$C$7</f>
        <v>-0.048</v>
      </c>
      <c r="G120" s="47" t="n">
        <f aca="false">$B$11*($B$10*C120/$B$12*$B$7+(1-$B$10)*D120/$B$12*$C$7)</f>
        <v>800</v>
      </c>
      <c r="H120" s="24" t="n">
        <f aca="false">$B$10*E120+(1-$B$10)*F120</f>
        <v>-0.0215</v>
      </c>
      <c r="I120" s="21"/>
      <c r="J120" s="21"/>
      <c r="K120" s="21"/>
      <c r="L120" s="21"/>
      <c r="M120" s="21"/>
      <c r="N120" s="21"/>
      <c r="O120" s="21"/>
      <c r="P120" s="21"/>
      <c r="Q120" s="21"/>
      <c r="R120" s="27" t="n">
        <v>0.48200347226947</v>
      </c>
      <c r="S120" s="27" t="n">
        <v>-2.0443769890951</v>
      </c>
      <c r="T120" s="27" t="n">
        <v>1.45715557826011</v>
      </c>
      <c r="U120" s="27" t="n">
        <v>-0.123584199574785</v>
      </c>
      <c r="V120" s="27" t="n">
        <v>-2.24136990743967</v>
      </c>
      <c r="W120" s="27" t="n">
        <v>0.560896442391463</v>
      </c>
      <c r="X120" s="27" t="n">
        <v>-1.0056727790617</v>
      </c>
      <c r="Y120" s="27" t="n">
        <v>-0.565938613453959</v>
      </c>
      <c r="Z120" s="27" t="n">
        <v>-0.263096973585068</v>
      </c>
      <c r="AA120" s="27" t="n">
        <v>0.544896275293969</v>
      </c>
      <c r="AB120" s="27" t="n">
        <v>-1.48312825347456</v>
      </c>
      <c r="AC120" s="27" t="n">
        <v>-0.0647344774615162</v>
      </c>
      <c r="AD120" s="27" t="n">
        <v>-2.46538210151777</v>
      </c>
      <c r="AE120" s="27" t="n">
        <v>1.72097245266585</v>
      </c>
      <c r="AF120" s="27" t="n">
        <v>-0.844425390339217</v>
      </c>
      <c r="AG120" s="27" t="n">
        <v>-0.338734042272587</v>
      </c>
      <c r="AH120" s="27" t="n">
        <v>-0.503509786587881</v>
      </c>
      <c r="AI120" s="27" t="n">
        <v>-0.0419438502945946</v>
      </c>
      <c r="AJ120" s="27" t="n">
        <v>2.08047389590353</v>
      </c>
      <c r="AK120" s="27" t="n">
        <v>-0.313646213268477</v>
      </c>
      <c r="AL120" s="21"/>
      <c r="AM120" s="31" t="n">
        <f aca="false">IF(SQRT($B$9)*$B120+SQRT(1-$B$9)*R120&lt;_xlfn.NORM.S.INV($B$6),1,0)</f>
        <v>0</v>
      </c>
      <c r="AN120" s="31" t="n">
        <f aca="false">IF(SQRT($B$9)*$B120+SQRT(1-$B$9)*S120&lt;_xlfn.NORM.S.INV($B$6),1,0)</f>
        <v>0</v>
      </c>
      <c r="AO120" s="31" t="n">
        <f aca="false">IF(SQRT($B$9)*$B120+SQRT(1-$B$9)*T120&lt;_xlfn.NORM.S.INV($B$6),1,0)</f>
        <v>0</v>
      </c>
      <c r="AP120" s="31" t="n">
        <f aca="false">IF(SQRT($B$9)*$B120+SQRT(1-$B$9)*U120&lt;_xlfn.NORM.S.INV($B$6),1,0)</f>
        <v>0</v>
      </c>
      <c r="AQ120" s="31" t="n">
        <f aca="false">IF(SQRT($B$9)*$B120+SQRT(1-$B$9)*V120&lt;_xlfn.NORM.S.INV($B$6),1,0)</f>
        <v>1</v>
      </c>
      <c r="AR120" s="31" t="n">
        <f aca="false">IF(SQRT($B$9)*$B120+SQRT(1-$B$9)*W120&lt;_xlfn.NORM.S.INV($B$6),1,0)</f>
        <v>0</v>
      </c>
      <c r="AS120" s="31" t="n">
        <f aca="false">IF(SQRT($B$9)*$B120+SQRT(1-$B$9)*X120&lt;_xlfn.NORM.S.INV($B$6),1,0)</f>
        <v>0</v>
      </c>
      <c r="AT120" s="31" t="n">
        <f aca="false">IF(SQRT($B$9)*$B120+SQRT(1-$B$9)*Y120&lt;_xlfn.NORM.S.INV($B$6),1,0)</f>
        <v>0</v>
      </c>
      <c r="AU120" s="31" t="n">
        <f aca="false">IF(SQRT($B$9)*$B120+SQRT(1-$B$9)*Z120&lt;_xlfn.NORM.S.INV($B$6),1,0)</f>
        <v>0</v>
      </c>
      <c r="AV120" s="31" t="n">
        <f aca="false">IF(SQRT($B$9)*$B120+SQRT(1-$B$9)*AA120&lt;_xlfn.NORM.S.INV($B$6),1,0)</f>
        <v>0</v>
      </c>
      <c r="AW120" s="31" t="n">
        <f aca="false">IF(SQRT($C$9)*$B120+SQRT(1-$C$9)*AB120&lt;_xlfn.NORM.S.INV($C$6),1,0)</f>
        <v>1</v>
      </c>
      <c r="AX120" s="31" t="n">
        <f aca="false">IF(SQRT($C$9)*$B120+SQRT(1-$C$9)*AC120&lt;_xlfn.NORM.S.INV($C$6),1,0)</f>
        <v>0</v>
      </c>
      <c r="AY120" s="31" t="n">
        <f aca="false">IF(SQRT($C$9)*$B120+SQRT(1-$C$9)*AD120&lt;_xlfn.NORM.S.INV($C$6),1,0)</f>
        <v>1</v>
      </c>
      <c r="AZ120" s="31" t="n">
        <f aca="false">IF(SQRT($C$9)*$B120+SQRT(1-$C$9)*AE120&lt;_xlfn.NORM.S.INV($C$6),1,0)</f>
        <v>0</v>
      </c>
      <c r="BA120" s="31" t="n">
        <f aca="false">IF(SQRT($C$9)*$B120+SQRT(1-$C$9)*AF120&lt;_xlfn.NORM.S.INV($C$6),1,0)</f>
        <v>0</v>
      </c>
      <c r="BB120" s="31" t="n">
        <f aca="false">IF(SQRT($C$9)*$B120+SQRT(1-$C$9)*AG120&lt;_xlfn.NORM.S.INV($C$6),1,0)</f>
        <v>0</v>
      </c>
      <c r="BC120" s="31" t="n">
        <f aca="false">IF(SQRT($C$9)*$B120+SQRT(1-$C$9)*AH120&lt;_xlfn.NORM.S.INV($C$6),1,0)</f>
        <v>0</v>
      </c>
      <c r="BD120" s="31" t="n">
        <f aca="false">IF(SQRT($C$9)*$B120+SQRT(1-$C$9)*AI120&lt;_xlfn.NORM.S.INV($C$6),1,0)</f>
        <v>0</v>
      </c>
      <c r="BE120" s="31" t="n">
        <f aca="false">IF(SQRT($C$9)*$B120+SQRT(1-$C$9)*AJ120&lt;_xlfn.NORM.S.INV($C$6),1,0)</f>
        <v>0</v>
      </c>
      <c r="BF120" s="31" t="n">
        <f aca="false">IF(SQRT($C$9)*$B120+SQRT(1-$C$9)*AK120&lt;_xlfn.NORM.S.INV($C$6),1,0)</f>
        <v>0</v>
      </c>
      <c r="BG120" s="21"/>
      <c r="BH120" s="21"/>
      <c r="BI120" s="31" t="n">
        <f aca="false">$B$11*(($A$1061)*$C120/$B$12*$B$7+(1-$A$1061)*$D120/$B$12*$C$7)</f>
        <v>1200</v>
      </c>
      <c r="BJ120" s="31" t="n">
        <f aca="false">$B$11*(($A$1062)*$C120/$B$12*$B$7+(1-$A$1062)*$D120/$B$12*$C$7)</f>
        <v>1160</v>
      </c>
      <c r="BK120" s="31" t="n">
        <f aca="false">$B$11*(($A$1063)*$C120/$B$12*$B$7+(1-$A$1063)*$D120/$B$12*$C$7)</f>
        <v>1120</v>
      </c>
      <c r="BL120" s="31" t="n">
        <f aca="false">$B$11*(($A$1064)*$C120/$B$12*$B$7+(1-$A$1064)*$D120/$B$12*$C$7)</f>
        <v>1080</v>
      </c>
      <c r="BM120" s="31" t="n">
        <f aca="false">$B$11*(($A$1065)*$C120/$B$12*$B$7+(1-$A$1065)*$D120/$B$12*$C$7)</f>
        <v>1040</v>
      </c>
      <c r="BN120" s="31" t="n">
        <f aca="false">$B$11*(($A$1066)*$C120/$B$12*$B$7+(1-$A$1066)*$D120/$B$12*$C$7)</f>
        <v>1000</v>
      </c>
      <c r="BO120" s="31" t="n">
        <f aca="false">$B$11*(($A$1067)*$C120/$B$12*$B$7+(1-$A$1067)*$D120/$B$12*$C$7)</f>
        <v>960</v>
      </c>
      <c r="BP120" s="31" t="n">
        <f aca="false">$B$11*(($A$1068)*$C120/$B$12*$B$7+(1-$A$1068)*$D120/$B$12*$C$7)</f>
        <v>920</v>
      </c>
      <c r="BQ120" s="31" t="n">
        <f aca="false">$B$11*(($A$1069)*$C120/$B$12*$B$7+(1-$A$1069)*$D120/$B$12*$C$7)</f>
        <v>880</v>
      </c>
      <c r="BR120" s="31" t="n">
        <f aca="false">$B$11*(($A$1070)*$C120/$B$12*$B$7+(1-$A$1070)*$D120/$B$12*$C$7)</f>
        <v>840</v>
      </c>
      <c r="BS120" s="31" t="n">
        <f aca="false">$B$11*(($A$1071)*$C120/$B$12*$B$7+(1-$A$1071)*$D120/$B$12*$C$7)</f>
        <v>800</v>
      </c>
      <c r="BT120" s="31" t="n">
        <f aca="false">$B$11*(($A$1072)*$C120/$B$12*$B$7+(1-$A$1072)*$D120/$B$12*$C$7)</f>
        <v>760</v>
      </c>
      <c r="BU120" s="31" t="n">
        <f aca="false">$B$11*(($A$1073)*$C120/$B$12*$B$7+(1-$A$1073)*$D120/$B$12*$C$7)</f>
        <v>720</v>
      </c>
      <c r="BV120" s="31" t="n">
        <f aca="false">$B$11*(($A$1074)*$C120/$B$12*$B$7+(1-$A$1074)*$D120/$B$12*$C$7)</f>
        <v>680</v>
      </c>
      <c r="BW120" s="31" t="n">
        <f aca="false">$B$11*(($A$1075)*$C120/$B$12*$B$7+(1-$A$1075)*$D120/$B$12*$C$7)</f>
        <v>640</v>
      </c>
      <c r="BX120" s="31" t="n">
        <f aca="false">$B$11*(($A$1076)*$C120/$B$12*$B$7+(1-$A$1076)*$D120/$B$12*$C$7)</f>
        <v>600</v>
      </c>
      <c r="BY120" s="31" t="n">
        <f aca="false">$B$11*(($A$1077)*$C120/$B$12*$B$7+(1-$A$1077)*$D120/$B$12*$C$7)</f>
        <v>560</v>
      </c>
      <c r="BZ120" s="31" t="n">
        <f aca="false">$B$11*(($A$1078)*$C120/$B$12*$B$7+(1-$A$1078)*$D120/$B$12*$C$7)</f>
        <v>520</v>
      </c>
      <c r="CA120" s="31" t="n">
        <f aca="false">$B$11*(($A$1079)*$C120/$B$12*$B$7+(1-$A$1079)*$D120/$B$12*$C$7)</f>
        <v>480</v>
      </c>
      <c r="CB120" s="31" t="n">
        <f aca="false">$B$11*(($A$1080)*$C120/$B$12*$B$7+(1-$A$1080)*$D120/$B$12*$C$7)</f>
        <v>440</v>
      </c>
      <c r="CC120" s="31" t="n">
        <f aca="false">$B$11*(($A$1081)*$C120/$B$12*$B$7+(1-$A$1081)*$D120/$B$12*$C$7)</f>
        <v>400</v>
      </c>
    </row>
    <row r="121" customFormat="false" ht="15" hidden="false" customHeight="false" outlineLevel="0" collapsed="false">
      <c r="A121" s="21" t="n">
        <v>97</v>
      </c>
      <c r="B121" s="27" t="n">
        <v>-0.249436490848351</v>
      </c>
      <c r="C121" s="9" t="n">
        <f aca="false">SUM(AM121:AV121)</f>
        <v>0</v>
      </c>
      <c r="D121" s="9" t="n">
        <f aca="false">SUM(AW121:BF121)</f>
        <v>0</v>
      </c>
      <c r="E121" s="24" t="n">
        <f aca="false">(1-C121/$B$12)*$B$8-C121/$B$12*$B$7</f>
        <v>0.05</v>
      </c>
      <c r="F121" s="24" t="n">
        <f aca="false">(1-D121/$B$12)*$C$8-D121/$B$12*$C$7</f>
        <v>0.09</v>
      </c>
      <c r="G121" s="47" t="n">
        <f aca="false">$B$11*($B$10*C121/$B$12*$B$7+(1-$B$10)*D121/$B$12*$C$7)</f>
        <v>0</v>
      </c>
      <c r="H121" s="24" t="n">
        <f aca="false">$B$10*E121+(1-$B$10)*F121</f>
        <v>0.07</v>
      </c>
      <c r="I121" s="21"/>
      <c r="J121" s="21"/>
      <c r="K121" s="21"/>
      <c r="L121" s="21"/>
      <c r="M121" s="21"/>
      <c r="N121" s="21"/>
      <c r="O121" s="21"/>
      <c r="P121" s="21"/>
      <c r="Q121" s="21"/>
      <c r="R121" s="27" t="n">
        <v>-1.7513214152488</v>
      </c>
      <c r="S121" s="27" t="n">
        <v>0.491536904950651</v>
      </c>
      <c r="T121" s="27" t="n">
        <v>1.44740700947583</v>
      </c>
      <c r="U121" s="27" t="n">
        <v>0.103127672007152</v>
      </c>
      <c r="V121" s="27" t="n">
        <v>-1.67668301650864</v>
      </c>
      <c r="W121" s="27" t="n">
        <v>-1.93989744292897</v>
      </c>
      <c r="X121" s="27" t="n">
        <v>-1.56769756151481</v>
      </c>
      <c r="Y121" s="27" t="n">
        <v>2.16924869008571</v>
      </c>
      <c r="Z121" s="27" t="n">
        <v>-0.761406293483712</v>
      </c>
      <c r="AA121" s="27" t="n">
        <v>-0.419980737905818</v>
      </c>
      <c r="AB121" s="27" t="n">
        <v>1.03708167067415</v>
      </c>
      <c r="AC121" s="27" t="n">
        <v>1.55087115737969</v>
      </c>
      <c r="AD121" s="27" t="n">
        <v>0.644058263539874</v>
      </c>
      <c r="AE121" s="27" t="n">
        <v>0.59677515591809</v>
      </c>
      <c r="AF121" s="27" t="n">
        <v>0.44102846306946</v>
      </c>
      <c r="AG121" s="27" t="n">
        <v>-1.25970108625824</v>
      </c>
      <c r="AH121" s="27" t="n">
        <v>-1.5519805907934</v>
      </c>
      <c r="AI121" s="27" t="n">
        <v>1.20591779615325</v>
      </c>
      <c r="AJ121" s="27" t="n">
        <v>0.368774954960643</v>
      </c>
      <c r="AK121" s="27" t="n">
        <v>0.62590547876622</v>
      </c>
      <c r="AL121" s="21"/>
      <c r="AM121" s="31" t="n">
        <f aca="false">IF(SQRT($B$9)*$B121+SQRT(1-$B$9)*R121&lt;_xlfn.NORM.S.INV($B$6),1,0)</f>
        <v>0</v>
      </c>
      <c r="AN121" s="31" t="n">
        <f aca="false">IF(SQRT($B$9)*$B121+SQRT(1-$B$9)*S121&lt;_xlfn.NORM.S.INV($B$6),1,0)</f>
        <v>0</v>
      </c>
      <c r="AO121" s="31" t="n">
        <f aca="false">IF(SQRT($B$9)*$B121+SQRT(1-$B$9)*T121&lt;_xlfn.NORM.S.INV($B$6),1,0)</f>
        <v>0</v>
      </c>
      <c r="AP121" s="31" t="n">
        <f aca="false">IF(SQRT($B$9)*$B121+SQRT(1-$B$9)*U121&lt;_xlfn.NORM.S.INV($B$6),1,0)</f>
        <v>0</v>
      </c>
      <c r="AQ121" s="31" t="n">
        <f aca="false">IF(SQRT($B$9)*$B121+SQRT(1-$B$9)*V121&lt;_xlfn.NORM.S.INV($B$6),1,0)</f>
        <v>0</v>
      </c>
      <c r="AR121" s="31" t="n">
        <f aca="false">IF(SQRT($B$9)*$B121+SQRT(1-$B$9)*W121&lt;_xlfn.NORM.S.INV($B$6),1,0)</f>
        <v>0</v>
      </c>
      <c r="AS121" s="31" t="n">
        <f aca="false">IF(SQRT($B$9)*$B121+SQRT(1-$B$9)*X121&lt;_xlfn.NORM.S.INV($B$6),1,0)</f>
        <v>0</v>
      </c>
      <c r="AT121" s="31" t="n">
        <f aca="false">IF(SQRT($B$9)*$B121+SQRT(1-$B$9)*Y121&lt;_xlfn.NORM.S.INV($B$6),1,0)</f>
        <v>0</v>
      </c>
      <c r="AU121" s="31" t="n">
        <f aca="false">IF(SQRT($B$9)*$B121+SQRT(1-$B$9)*Z121&lt;_xlfn.NORM.S.INV($B$6),1,0)</f>
        <v>0</v>
      </c>
      <c r="AV121" s="31" t="n">
        <f aca="false">IF(SQRT($B$9)*$B121+SQRT(1-$B$9)*AA121&lt;_xlfn.NORM.S.INV($B$6),1,0)</f>
        <v>0</v>
      </c>
      <c r="AW121" s="31" t="n">
        <f aca="false">IF(SQRT($C$9)*$B121+SQRT(1-$C$9)*AB121&lt;_xlfn.NORM.S.INV($C$6),1,0)</f>
        <v>0</v>
      </c>
      <c r="AX121" s="31" t="n">
        <f aca="false">IF(SQRT($C$9)*$B121+SQRT(1-$C$9)*AC121&lt;_xlfn.NORM.S.INV($C$6),1,0)</f>
        <v>0</v>
      </c>
      <c r="AY121" s="31" t="n">
        <f aca="false">IF(SQRT($C$9)*$B121+SQRT(1-$C$9)*AD121&lt;_xlfn.NORM.S.INV($C$6),1,0)</f>
        <v>0</v>
      </c>
      <c r="AZ121" s="31" t="n">
        <f aca="false">IF(SQRT($C$9)*$B121+SQRT(1-$C$9)*AE121&lt;_xlfn.NORM.S.INV($C$6),1,0)</f>
        <v>0</v>
      </c>
      <c r="BA121" s="31" t="n">
        <f aca="false">IF(SQRT($C$9)*$B121+SQRT(1-$C$9)*AF121&lt;_xlfn.NORM.S.INV($C$6),1,0)</f>
        <v>0</v>
      </c>
      <c r="BB121" s="31" t="n">
        <f aca="false">IF(SQRT($C$9)*$B121+SQRT(1-$C$9)*AG121&lt;_xlfn.NORM.S.INV($C$6),1,0)</f>
        <v>0</v>
      </c>
      <c r="BC121" s="31" t="n">
        <f aca="false">IF(SQRT($C$9)*$B121+SQRT(1-$C$9)*AH121&lt;_xlfn.NORM.S.INV($C$6),1,0)</f>
        <v>0</v>
      </c>
      <c r="BD121" s="31" t="n">
        <f aca="false">IF(SQRT($C$9)*$B121+SQRT(1-$C$9)*AI121&lt;_xlfn.NORM.S.INV($C$6),1,0)</f>
        <v>0</v>
      </c>
      <c r="BE121" s="31" t="n">
        <f aca="false">IF(SQRT($C$9)*$B121+SQRT(1-$C$9)*AJ121&lt;_xlfn.NORM.S.INV($C$6),1,0)</f>
        <v>0</v>
      </c>
      <c r="BF121" s="31" t="n">
        <f aca="false">IF(SQRT($C$9)*$B121+SQRT(1-$C$9)*AK121&lt;_xlfn.NORM.S.INV($C$6),1,0)</f>
        <v>0</v>
      </c>
      <c r="BG121" s="21"/>
      <c r="BH121" s="21"/>
      <c r="BI121" s="31" t="n">
        <f aca="false">$B$11*(($A$1061)*$C121/$B$12*$B$7+(1-$A$1061)*$D121/$B$12*$C$7)</f>
        <v>0</v>
      </c>
      <c r="BJ121" s="31" t="n">
        <f aca="false">$B$11*(($A$1062)*$C121/$B$12*$B$7+(1-$A$1062)*$D121/$B$12*$C$7)</f>
        <v>0</v>
      </c>
      <c r="BK121" s="31" t="n">
        <f aca="false">$B$11*(($A$1063)*$C121/$B$12*$B$7+(1-$A$1063)*$D121/$B$12*$C$7)</f>
        <v>0</v>
      </c>
      <c r="BL121" s="31" t="n">
        <f aca="false">$B$11*(($A$1064)*$C121/$B$12*$B$7+(1-$A$1064)*$D121/$B$12*$C$7)</f>
        <v>0</v>
      </c>
      <c r="BM121" s="31" t="n">
        <f aca="false">$B$11*(($A$1065)*$C121/$B$12*$B$7+(1-$A$1065)*$D121/$B$12*$C$7)</f>
        <v>0</v>
      </c>
      <c r="BN121" s="31" t="n">
        <f aca="false">$B$11*(($A$1066)*$C121/$B$12*$B$7+(1-$A$1066)*$D121/$B$12*$C$7)</f>
        <v>0</v>
      </c>
      <c r="BO121" s="31" t="n">
        <f aca="false">$B$11*(($A$1067)*$C121/$B$12*$B$7+(1-$A$1067)*$D121/$B$12*$C$7)</f>
        <v>0</v>
      </c>
      <c r="BP121" s="31" t="n">
        <f aca="false">$B$11*(($A$1068)*$C121/$B$12*$B$7+(1-$A$1068)*$D121/$B$12*$C$7)</f>
        <v>0</v>
      </c>
      <c r="BQ121" s="31" t="n">
        <f aca="false">$B$11*(($A$1069)*$C121/$B$12*$B$7+(1-$A$1069)*$D121/$B$12*$C$7)</f>
        <v>0</v>
      </c>
      <c r="BR121" s="31" t="n">
        <f aca="false">$B$11*(($A$1070)*$C121/$B$12*$B$7+(1-$A$1070)*$D121/$B$12*$C$7)</f>
        <v>0</v>
      </c>
      <c r="BS121" s="31" t="n">
        <f aca="false">$B$11*(($A$1071)*$C121/$B$12*$B$7+(1-$A$1071)*$D121/$B$12*$C$7)</f>
        <v>0</v>
      </c>
      <c r="BT121" s="31" t="n">
        <f aca="false">$B$11*(($A$1072)*$C121/$B$12*$B$7+(1-$A$1072)*$D121/$B$12*$C$7)</f>
        <v>0</v>
      </c>
      <c r="BU121" s="31" t="n">
        <f aca="false">$B$11*(($A$1073)*$C121/$B$12*$B$7+(1-$A$1073)*$D121/$B$12*$C$7)</f>
        <v>0</v>
      </c>
      <c r="BV121" s="31" t="n">
        <f aca="false">$B$11*(($A$1074)*$C121/$B$12*$B$7+(1-$A$1074)*$D121/$B$12*$C$7)</f>
        <v>0</v>
      </c>
      <c r="BW121" s="31" t="n">
        <f aca="false">$B$11*(($A$1075)*$C121/$B$12*$B$7+(1-$A$1075)*$D121/$B$12*$C$7)</f>
        <v>0</v>
      </c>
      <c r="BX121" s="31" t="n">
        <f aca="false">$B$11*(($A$1076)*$C121/$B$12*$B$7+(1-$A$1076)*$D121/$B$12*$C$7)</f>
        <v>0</v>
      </c>
      <c r="BY121" s="31" t="n">
        <f aca="false">$B$11*(($A$1077)*$C121/$B$12*$B$7+(1-$A$1077)*$D121/$B$12*$C$7)</f>
        <v>0</v>
      </c>
      <c r="BZ121" s="31" t="n">
        <f aca="false">$B$11*(($A$1078)*$C121/$B$12*$B$7+(1-$A$1078)*$D121/$B$12*$C$7)</f>
        <v>0</v>
      </c>
      <c r="CA121" s="31" t="n">
        <f aca="false">$B$11*(($A$1079)*$C121/$B$12*$B$7+(1-$A$1079)*$D121/$B$12*$C$7)</f>
        <v>0</v>
      </c>
      <c r="CB121" s="31" t="n">
        <f aca="false">$B$11*(($A$1080)*$C121/$B$12*$B$7+(1-$A$1080)*$D121/$B$12*$C$7)</f>
        <v>0</v>
      </c>
      <c r="CC121" s="31" t="n">
        <f aca="false">$B$11*(($A$1081)*$C121/$B$12*$B$7+(1-$A$1081)*$D121/$B$12*$C$7)</f>
        <v>0</v>
      </c>
    </row>
    <row r="122" customFormat="false" ht="15" hidden="false" customHeight="false" outlineLevel="0" collapsed="false">
      <c r="A122" s="21" t="n">
        <v>98</v>
      </c>
      <c r="B122" s="27" t="n">
        <v>1.4739372867844</v>
      </c>
      <c r="C122" s="9" t="n">
        <f aca="false">SUM(AM122:AV122)</f>
        <v>0</v>
      </c>
      <c r="D122" s="9" t="n">
        <f aca="false">SUM(AW122:BF122)</f>
        <v>0</v>
      </c>
      <c r="E122" s="24" t="n">
        <f aca="false">(1-C122/$B$12)*$B$8-C122/$B$12*$B$7</f>
        <v>0.05</v>
      </c>
      <c r="F122" s="24" t="n">
        <f aca="false">(1-D122/$B$12)*$C$8-D122/$B$12*$C$7</f>
        <v>0.09</v>
      </c>
      <c r="G122" s="47" t="n">
        <f aca="false">$B$11*($B$10*C122/$B$12*$B$7+(1-$B$10)*D122/$B$12*$C$7)</f>
        <v>0</v>
      </c>
      <c r="H122" s="24" t="n">
        <f aca="false">$B$10*E122+(1-$B$10)*F122</f>
        <v>0.07</v>
      </c>
      <c r="I122" s="21"/>
      <c r="J122" s="21"/>
      <c r="K122" s="21"/>
      <c r="L122" s="21"/>
      <c r="M122" s="21"/>
      <c r="N122" s="21"/>
      <c r="O122" s="21"/>
      <c r="P122" s="21"/>
      <c r="Q122" s="21"/>
      <c r="R122" s="27" t="n">
        <v>-0.869968298166776</v>
      </c>
      <c r="S122" s="27" t="n">
        <v>1.16055760724038</v>
      </c>
      <c r="T122" s="27" t="n">
        <v>-0.406015786254407</v>
      </c>
      <c r="U122" s="27" t="n">
        <v>1.53069041769002</v>
      </c>
      <c r="V122" s="27" t="n">
        <v>-1.14798376689098</v>
      </c>
      <c r="W122" s="27" t="n">
        <v>-0.943290475201583</v>
      </c>
      <c r="X122" s="27" t="n">
        <v>0.375669037850566</v>
      </c>
      <c r="Y122" s="27" t="n">
        <v>0.560741338991258</v>
      </c>
      <c r="Z122" s="27" t="n">
        <v>-1.50960001054169</v>
      </c>
      <c r="AA122" s="27" t="n">
        <v>0.925224301983943</v>
      </c>
      <c r="AB122" s="27" t="n">
        <v>0.362766958109512</v>
      </c>
      <c r="AC122" s="27" t="n">
        <v>-1.50881964502409</v>
      </c>
      <c r="AD122" s="27" t="n">
        <v>-0.335063194200877</v>
      </c>
      <c r="AE122" s="27" t="n">
        <v>0.583339178680808</v>
      </c>
      <c r="AF122" s="27" t="n">
        <v>-0.284537593999135</v>
      </c>
      <c r="AG122" s="27" t="n">
        <v>-1.77001408218328</v>
      </c>
      <c r="AH122" s="27" t="n">
        <v>0.0622801400213821</v>
      </c>
      <c r="AI122" s="27" t="n">
        <v>2.40485912630791</v>
      </c>
      <c r="AJ122" s="27" t="n">
        <v>0.85564355217118</v>
      </c>
      <c r="AK122" s="27" t="n">
        <v>-0.0982588849757054</v>
      </c>
      <c r="AL122" s="21"/>
      <c r="AM122" s="31" t="n">
        <f aca="false">IF(SQRT($B$9)*$B122+SQRT(1-$B$9)*R122&lt;_xlfn.NORM.S.INV($B$6),1,0)</f>
        <v>0</v>
      </c>
      <c r="AN122" s="31" t="n">
        <f aca="false">IF(SQRT($B$9)*$B122+SQRT(1-$B$9)*S122&lt;_xlfn.NORM.S.INV($B$6),1,0)</f>
        <v>0</v>
      </c>
      <c r="AO122" s="31" t="n">
        <f aca="false">IF(SQRT($B$9)*$B122+SQRT(1-$B$9)*T122&lt;_xlfn.NORM.S.INV($B$6),1,0)</f>
        <v>0</v>
      </c>
      <c r="AP122" s="31" t="n">
        <f aca="false">IF(SQRT($B$9)*$B122+SQRT(1-$B$9)*U122&lt;_xlfn.NORM.S.INV($B$6),1,0)</f>
        <v>0</v>
      </c>
      <c r="AQ122" s="31" t="n">
        <f aca="false">IF(SQRT($B$9)*$B122+SQRT(1-$B$9)*V122&lt;_xlfn.NORM.S.INV($B$6),1,0)</f>
        <v>0</v>
      </c>
      <c r="AR122" s="31" t="n">
        <f aca="false">IF(SQRT($B$9)*$B122+SQRT(1-$B$9)*W122&lt;_xlfn.NORM.S.INV($B$6),1,0)</f>
        <v>0</v>
      </c>
      <c r="AS122" s="31" t="n">
        <f aca="false">IF(SQRT($B$9)*$B122+SQRT(1-$B$9)*X122&lt;_xlfn.NORM.S.INV($B$6),1,0)</f>
        <v>0</v>
      </c>
      <c r="AT122" s="31" t="n">
        <f aca="false">IF(SQRT($B$9)*$B122+SQRT(1-$B$9)*Y122&lt;_xlfn.NORM.S.INV($B$6),1,0)</f>
        <v>0</v>
      </c>
      <c r="AU122" s="31" t="n">
        <f aca="false">IF(SQRT($B$9)*$B122+SQRT(1-$B$9)*Z122&lt;_xlfn.NORM.S.INV($B$6),1,0)</f>
        <v>0</v>
      </c>
      <c r="AV122" s="31" t="n">
        <f aca="false">IF(SQRT($B$9)*$B122+SQRT(1-$B$9)*AA122&lt;_xlfn.NORM.S.INV($B$6),1,0)</f>
        <v>0</v>
      </c>
      <c r="AW122" s="31" t="n">
        <f aca="false">IF(SQRT($C$9)*$B122+SQRT(1-$C$9)*AB122&lt;_xlfn.NORM.S.INV($C$6),1,0)</f>
        <v>0</v>
      </c>
      <c r="AX122" s="31" t="n">
        <f aca="false">IF(SQRT($C$9)*$B122+SQRT(1-$C$9)*AC122&lt;_xlfn.NORM.S.INV($C$6),1,0)</f>
        <v>0</v>
      </c>
      <c r="AY122" s="31" t="n">
        <f aca="false">IF(SQRT($C$9)*$B122+SQRT(1-$C$9)*AD122&lt;_xlfn.NORM.S.INV($C$6),1,0)</f>
        <v>0</v>
      </c>
      <c r="AZ122" s="31" t="n">
        <f aca="false">IF(SQRT($C$9)*$B122+SQRT(1-$C$9)*AE122&lt;_xlfn.NORM.S.INV($C$6),1,0)</f>
        <v>0</v>
      </c>
      <c r="BA122" s="31" t="n">
        <f aca="false">IF(SQRT($C$9)*$B122+SQRT(1-$C$9)*AF122&lt;_xlfn.NORM.S.INV($C$6),1,0)</f>
        <v>0</v>
      </c>
      <c r="BB122" s="31" t="n">
        <f aca="false">IF(SQRT($C$9)*$B122+SQRT(1-$C$9)*AG122&lt;_xlfn.NORM.S.INV($C$6),1,0)</f>
        <v>0</v>
      </c>
      <c r="BC122" s="31" t="n">
        <f aca="false">IF(SQRT($C$9)*$B122+SQRT(1-$C$9)*AH122&lt;_xlfn.NORM.S.INV($C$6),1,0)</f>
        <v>0</v>
      </c>
      <c r="BD122" s="31" t="n">
        <f aca="false">IF(SQRT($C$9)*$B122+SQRT(1-$C$9)*AI122&lt;_xlfn.NORM.S.INV($C$6),1,0)</f>
        <v>0</v>
      </c>
      <c r="BE122" s="31" t="n">
        <f aca="false">IF(SQRT($C$9)*$B122+SQRT(1-$C$9)*AJ122&lt;_xlfn.NORM.S.INV($C$6),1,0)</f>
        <v>0</v>
      </c>
      <c r="BF122" s="31" t="n">
        <f aca="false">IF(SQRT($C$9)*$B122+SQRT(1-$C$9)*AK122&lt;_xlfn.NORM.S.INV($C$6),1,0)</f>
        <v>0</v>
      </c>
      <c r="BG122" s="21"/>
      <c r="BH122" s="21"/>
      <c r="BI122" s="31" t="n">
        <f aca="false">$B$11*(($A$1061)*$C122/$B$12*$B$7+(1-$A$1061)*$D122/$B$12*$C$7)</f>
        <v>0</v>
      </c>
      <c r="BJ122" s="31" t="n">
        <f aca="false">$B$11*(($A$1062)*$C122/$B$12*$B$7+(1-$A$1062)*$D122/$B$12*$C$7)</f>
        <v>0</v>
      </c>
      <c r="BK122" s="31" t="n">
        <f aca="false">$B$11*(($A$1063)*$C122/$B$12*$B$7+(1-$A$1063)*$D122/$B$12*$C$7)</f>
        <v>0</v>
      </c>
      <c r="BL122" s="31" t="n">
        <f aca="false">$B$11*(($A$1064)*$C122/$B$12*$B$7+(1-$A$1064)*$D122/$B$12*$C$7)</f>
        <v>0</v>
      </c>
      <c r="BM122" s="31" t="n">
        <f aca="false">$B$11*(($A$1065)*$C122/$B$12*$B$7+(1-$A$1065)*$D122/$B$12*$C$7)</f>
        <v>0</v>
      </c>
      <c r="BN122" s="31" t="n">
        <f aca="false">$B$11*(($A$1066)*$C122/$B$12*$B$7+(1-$A$1066)*$D122/$B$12*$C$7)</f>
        <v>0</v>
      </c>
      <c r="BO122" s="31" t="n">
        <f aca="false">$B$11*(($A$1067)*$C122/$B$12*$B$7+(1-$A$1067)*$D122/$B$12*$C$7)</f>
        <v>0</v>
      </c>
      <c r="BP122" s="31" t="n">
        <f aca="false">$B$11*(($A$1068)*$C122/$B$12*$B$7+(1-$A$1068)*$D122/$B$12*$C$7)</f>
        <v>0</v>
      </c>
      <c r="BQ122" s="31" t="n">
        <f aca="false">$B$11*(($A$1069)*$C122/$B$12*$B$7+(1-$A$1069)*$D122/$B$12*$C$7)</f>
        <v>0</v>
      </c>
      <c r="BR122" s="31" t="n">
        <f aca="false">$B$11*(($A$1070)*$C122/$B$12*$B$7+(1-$A$1070)*$D122/$B$12*$C$7)</f>
        <v>0</v>
      </c>
      <c r="BS122" s="31" t="n">
        <f aca="false">$B$11*(($A$1071)*$C122/$B$12*$B$7+(1-$A$1071)*$D122/$B$12*$C$7)</f>
        <v>0</v>
      </c>
      <c r="BT122" s="31" t="n">
        <f aca="false">$B$11*(($A$1072)*$C122/$B$12*$B$7+(1-$A$1072)*$D122/$B$12*$C$7)</f>
        <v>0</v>
      </c>
      <c r="BU122" s="31" t="n">
        <f aca="false">$B$11*(($A$1073)*$C122/$B$12*$B$7+(1-$A$1073)*$D122/$B$12*$C$7)</f>
        <v>0</v>
      </c>
      <c r="BV122" s="31" t="n">
        <f aca="false">$B$11*(($A$1074)*$C122/$B$12*$B$7+(1-$A$1074)*$D122/$B$12*$C$7)</f>
        <v>0</v>
      </c>
      <c r="BW122" s="31" t="n">
        <f aca="false">$B$11*(($A$1075)*$C122/$B$12*$B$7+(1-$A$1075)*$D122/$B$12*$C$7)</f>
        <v>0</v>
      </c>
      <c r="BX122" s="31" t="n">
        <f aca="false">$B$11*(($A$1076)*$C122/$B$12*$B$7+(1-$A$1076)*$D122/$B$12*$C$7)</f>
        <v>0</v>
      </c>
      <c r="BY122" s="31" t="n">
        <f aca="false">$B$11*(($A$1077)*$C122/$B$12*$B$7+(1-$A$1077)*$D122/$B$12*$C$7)</f>
        <v>0</v>
      </c>
      <c r="BZ122" s="31" t="n">
        <f aca="false">$B$11*(($A$1078)*$C122/$B$12*$B$7+(1-$A$1078)*$D122/$B$12*$C$7)</f>
        <v>0</v>
      </c>
      <c r="CA122" s="31" t="n">
        <f aca="false">$B$11*(($A$1079)*$C122/$B$12*$B$7+(1-$A$1079)*$D122/$B$12*$C$7)</f>
        <v>0</v>
      </c>
      <c r="CB122" s="31" t="n">
        <f aca="false">$B$11*(($A$1080)*$C122/$B$12*$B$7+(1-$A$1080)*$D122/$B$12*$C$7)</f>
        <v>0</v>
      </c>
      <c r="CC122" s="31" t="n">
        <f aca="false">$B$11*(($A$1081)*$C122/$B$12*$B$7+(1-$A$1081)*$D122/$B$12*$C$7)</f>
        <v>0</v>
      </c>
    </row>
    <row r="123" customFormat="false" ht="15" hidden="false" customHeight="false" outlineLevel="0" collapsed="false">
      <c r="A123" s="21" t="n">
        <v>99</v>
      </c>
      <c r="B123" s="27" t="n">
        <v>-0.822191458605186</v>
      </c>
      <c r="C123" s="9" t="n">
        <f aca="false">SUM(AM123:AV123)</f>
        <v>0</v>
      </c>
      <c r="D123" s="9" t="n">
        <f aca="false">SUM(AW123:BF123)</f>
        <v>1</v>
      </c>
      <c r="E123" s="24" t="n">
        <f aca="false">(1-C123/$B$12)*$B$8-C123/$B$12*$B$7</f>
        <v>0.05</v>
      </c>
      <c r="F123" s="24" t="n">
        <f aca="false">(1-D123/$B$12)*$C$8-D123/$B$12*$C$7</f>
        <v>0.021</v>
      </c>
      <c r="G123" s="47" t="n">
        <f aca="false">$B$11*($B$10*C123/$B$12*$B$7+(1-$B$10)*D123/$B$12*$C$7)</f>
        <v>300</v>
      </c>
      <c r="H123" s="24" t="n">
        <f aca="false">$B$10*E123+(1-$B$10)*F123</f>
        <v>0.0355</v>
      </c>
      <c r="I123" s="21"/>
      <c r="J123" s="21"/>
      <c r="K123" s="21"/>
      <c r="L123" s="21"/>
      <c r="M123" s="21"/>
      <c r="N123" s="21"/>
      <c r="O123" s="21"/>
      <c r="P123" s="21"/>
      <c r="Q123" s="21"/>
      <c r="R123" s="27" t="n">
        <v>0.669695377092669</v>
      </c>
      <c r="S123" s="27" t="n">
        <v>0.316535322920152</v>
      </c>
      <c r="T123" s="27" t="n">
        <v>-0.691634421167788</v>
      </c>
      <c r="U123" s="27" t="n">
        <v>-2.06606068738633</v>
      </c>
      <c r="V123" s="27" t="n">
        <v>2.83565238921153</v>
      </c>
      <c r="W123" s="27" t="n">
        <v>-1.49477227430961</v>
      </c>
      <c r="X123" s="27" t="n">
        <v>-0.917253936218054</v>
      </c>
      <c r="Y123" s="27" t="n">
        <v>-1.82767842527029</v>
      </c>
      <c r="Z123" s="27" t="n">
        <v>-0.100815383696317</v>
      </c>
      <c r="AA123" s="27" t="n">
        <v>0.679354424234726</v>
      </c>
      <c r="AB123" s="27" t="n">
        <v>-0.236793287361851</v>
      </c>
      <c r="AC123" s="27" t="n">
        <v>-1.00795486320354</v>
      </c>
      <c r="AD123" s="27" t="n">
        <v>0.966831143543557</v>
      </c>
      <c r="AE123" s="27" t="n">
        <v>-0.70617108883508</v>
      </c>
      <c r="AF123" s="27" t="n">
        <v>0.349074069847415</v>
      </c>
      <c r="AG123" s="27" t="n">
        <v>-1.5779022950918</v>
      </c>
      <c r="AH123" s="27" t="n">
        <v>-0.580655563175457</v>
      </c>
      <c r="AI123" s="27" t="n">
        <v>0.140366970156575</v>
      </c>
      <c r="AJ123" s="27" t="n">
        <v>1.44019908092082</v>
      </c>
      <c r="AK123" s="27" t="n">
        <v>0.166743249416396</v>
      </c>
      <c r="AL123" s="21"/>
      <c r="AM123" s="31" t="n">
        <f aca="false">IF(SQRT($B$9)*$B123+SQRT(1-$B$9)*R123&lt;_xlfn.NORM.S.INV($B$6),1,0)</f>
        <v>0</v>
      </c>
      <c r="AN123" s="31" t="n">
        <f aca="false">IF(SQRT($B$9)*$B123+SQRT(1-$B$9)*S123&lt;_xlfn.NORM.S.INV($B$6),1,0)</f>
        <v>0</v>
      </c>
      <c r="AO123" s="31" t="n">
        <f aca="false">IF(SQRT($B$9)*$B123+SQRT(1-$B$9)*T123&lt;_xlfn.NORM.S.INV($B$6),1,0)</f>
        <v>0</v>
      </c>
      <c r="AP123" s="31" t="n">
        <f aca="false">IF(SQRT($B$9)*$B123+SQRT(1-$B$9)*U123&lt;_xlfn.NORM.S.INV($B$6),1,0)</f>
        <v>0</v>
      </c>
      <c r="AQ123" s="31" t="n">
        <f aca="false">IF(SQRT($B$9)*$B123+SQRT(1-$B$9)*V123&lt;_xlfn.NORM.S.INV($B$6),1,0)</f>
        <v>0</v>
      </c>
      <c r="AR123" s="31" t="n">
        <f aca="false">IF(SQRT($B$9)*$B123+SQRT(1-$B$9)*W123&lt;_xlfn.NORM.S.INV($B$6),1,0)</f>
        <v>0</v>
      </c>
      <c r="AS123" s="31" t="n">
        <f aca="false">IF(SQRT($B$9)*$B123+SQRT(1-$B$9)*X123&lt;_xlfn.NORM.S.INV($B$6),1,0)</f>
        <v>0</v>
      </c>
      <c r="AT123" s="31" t="n">
        <f aca="false">IF(SQRT($B$9)*$B123+SQRT(1-$B$9)*Y123&lt;_xlfn.NORM.S.INV($B$6),1,0)</f>
        <v>0</v>
      </c>
      <c r="AU123" s="31" t="n">
        <f aca="false">IF(SQRT($B$9)*$B123+SQRT(1-$B$9)*Z123&lt;_xlfn.NORM.S.INV($B$6),1,0)</f>
        <v>0</v>
      </c>
      <c r="AV123" s="31" t="n">
        <f aca="false">IF(SQRT($B$9)*$B123+SQRT(1-$B$9)*AA123&lt;_xlfn.NORM.S.INV($B$6),1,0)</f>
        <v>0</v>
      </c>
      <c r="AW123" s="31" t="n">
        <f aca="false">IF(SQRT($C$9)*$B123+SQRT(1-$C$9)*AB123&lt;_xlfn.NORM.S.INV($C$6),1,0)</f>
        <v>0</v>
      </c>
      <c r="AX123" s="31" t="n">
        <f aca="false">IF(SQRT($C$9)*$B123+SQRT(1-$C$9)*AC123&lt;_xlfn.NORM.S.INV($C$6),1,0)</f>
        <v>0</v>
      </c>
      <c r="AY123" s="31" t="n">
        <f aca="false">IF(SQRT($C$9)*$B123+SQRT(1-$C$9)*AD123&lt;_xlfn.NORM.S.INV($C$6),1,0)</f>
        <v>0</v>
      </c>
      <c r="AZ123" s="31" t="n">
        <f aca="false">IF(SQRT($C$9)*$B123+SQRT(1-$C$9)*AE123&lt;_xlfn.NORM.S.INV($C$6),1,0)</f>
        <v>0</v>
      </c>
      <c r="BA123" s="31" t="n">
        <f aca="false">IF(SQRT($C$9)*$B123+SQRT(1-$C$9)*AF123&lt;_xlfn.NORM.S.INV($C$6),1,0)</f>
        <v>0</v>
      </c>
      <c r="BB123" s="31" t="n">
        <f aca="false">IF(SQRT($C$9)*$B123+SQRT(1-$C$9)*AG123&lt;_xlfn.NORM.S.INV($C$6),1,0)</f>
        <v>1</v>
      </c>
      <c r="BC123" s="31" t="n">
        <f aca="false">IF(SQRT($C$9)*$B123+SQRT(1-$C$9)*AH123&lt;_xlfn.NORM.S.INV($C$6),1,0)</f>
        <v>0</v>
      </c>
      <c r="BD123" s="31" t="n">
        <f aca="false">IF(SQRT($C$9)*$B123+SQRT(1-$C$9)*AI123&lt;_xlfn.NORM.S.INV($C$6),1,0)</f>
        <v>0</v>
      </c>
      <c r="BE123" s="31" t="n">
        <f aca="false">IF(SQRT($C$9)*$B123+SQRT(1-$C$9)*AJ123&lt;_xlfn.NORM.S.INV($C$6),1,0)</f>
        <v>0</v>
      </c>
      <c r="BF123" s="31" t="n">
        <f aca="false">IF(SQRT($C$9)*$B123+SQRT(1-$C$9)*AK123&lt;_xlfn.NORM.S.INV($C$6),1,0)</f>
        <v>0</v>
      </c>
      <c r="BG123" s="21"/>
      <c r="BH123" s="21"/>
      <c r="BI123" s="31" t="n">
        <f aca="false">$B$11*(($A$1061)*$C123/$B$12*$B$7+(1-$A$1061)*$D123/$B$12*$C$7)</f>
        <v>600</v>
      </c>
      <c r="BJ123" s="31" t="n">
        <f aca="false">$B$11*(($A$1062)*$C123/$B$12*$B$7+(1-$A$1062)*$D123/$B$12*$C$7)</f>
        <v>570</v>
      </c>
      <c r="BK123" s="31" t="n">
        <f aca="false">$B$11*(($A$1063)*$C123/$B$12*$B$7+(1-$A$1063)*$D123/$B$12*$C$7)</f>
        <v>540</v>
      </c>
      <c r="BL123" s="31" t="n">
        <f aca="false">$B$11*(($A$1064)*$C123/$B$12*$B$7+(1-$A$1064)*$D123/$B$12*$C$7)</f>
        <v>510</v>
      </c>
      <c r="BM123" s="31" t="n">
        <f aca="false">$B$11*(($A$1065)*$C123/$B$12*$B$7+(1-$A$1065)*$D123/$B$12*$C$7)</f>
        <v>480</v>
      </c>
      <c r="BN123" s="31" t="n">
        <f aca="false">$B$11*(($A$1066)*$C123/$B$12*$B$7+(1-$A$1066)*$D123/$B$12*$C$7)</f>
        <v>450</v>
      </c>
      <c r="BO123" s="31" t="n">
        <f aca="false">$B$11*(($A$1067)*$C123/$B$12*$B$7+(1-$A$1067)*$D123/$B$12*$C$7)</f>
        <v>420</v>
      </c>
      <c r="BP123" s="31" t="n">
        <f aca="false">$B$11*(($A$1068)*$C123/$B$12*$B$7+(1-$A$1068)*$D123/$B$12*$C$7)</f>
        <v>390</v>
      </c>
      <c r="BQ123" s="31" t="n">
        <f aca="false">$B$11*(($A$1069)*$C123/$B$12*$B$7+(1-$A$1069)*$D123/$B$12*$C$7)</f>
        <v>360</v>
      </c>
      <c r="BR123" s="31" t="n">
        <f aca="false">$B$11*(($A$1070)*$C123/$B$12*$B$7+(1-$A$1070)*$D123/$B$12*$C$7)</f>
        <v>330</v>
      </c>
      <c r="BS123" s="31" t="n">
        <f aca="false">$B$11*(($A$1071)*$C123/$B$12*$B$7+(1-$A$1071)*$D123/$B$12*$C$7)</f>
        <v>300</v>
      </c>
      <c r="BT123" s="31" t="n">
        <f aca="false">$B$11*(($A$1072)*$C123/$B$12*$B$7+(1-$A$1072)*$D123/$B$12*$C$7)</f>
        <v>270</v>
      </c>
      <c r="BU123" s="31" t="n">
        <f aca="false">$B$11*(($A$1073)*$C123/$B$12*$B$7+(1-$A$1073)*$D123/$B$12*$C$7)</f>
        <v>240</v>
      </c>
      <c r="BV123" s="31" t="n">
        <f aca="false">$B$11*(($A$1074)*$C123/$B$12*$B$7+(1-$A$1074)*$D123/$B$12*$C$7)</f>
        <v>210</v>
      </c>
      <c r="BW123" s="31" t="n">
        <f aca="false">$B$11*(($A$1075)*$C123/$B$12*$B$7+(1-$A$1075)*$D123/$B$12*$C$7)</f>
        <v>180</v>
      </c>
      <c r="BX123" s="31" t="n">
        <f aca="false">$B$11*(($A$1076)*$C123/$B$12*$B$7+(1-$A$1076)*$D123/$B$12*$C$7)</f>
        <v>150</v>
      </c>
      <c r="BY123" s="31" t="n">
        <f aca="false">$B$11*(($A$1077)*$C123/$B$12*$B$7+(1-$A$1077)*$D123/$B$12*$C$7)</f>
        <v>120</v>
      </c>
      <c r="BZ123" s="31" t="n">
        <f aca="false">$B$11*(($A$1078)*$C123/$B$12*$B$7+(1-$A$1078)*$D123/$B$12*$C$7)</f>
        <v>90</v>
      </c>
      <c r="CA123" s="31" t="n">
        <f aca="false">$B$11*(($A$1079)*$C123/$B$12*$B$7+(1-$A$1079)*$D123/$B$12*$C$7)</f>
        <v>60</v>
      </c>
      <c r="CB123" s="31" t="n">
        <f aca="false">$B$11*(($A$1080)*$C123/$B$12*$B$7+(1-$A$1080)*$D123/$B$12*$C$7)</f>
        <v>30</v>
      </c>
      <c r="CC123" s="31" t="n">
        <f aca="false">$B$11*(($A$1081)*$C123/$B$12*$B$7+(1-$A$1081)*$D123/$B$12*$C$7)</f>
        <v>0</v>
      </c>
    </row>
    <row r="124" customFormat="false" ht="15" hidden="false" customHeight="false" outlineLevel="0" collapsed="false">
      <c r="A124" s="21" t="n">
        <v>100</v>
      </c>
      <c r="B124" s="27" t="n">
        <v>-0.463566047809953</v>
      </c>
      <c r="C124" s="9" t="n">
        <f aca="false">SUM(AM124:AV124)</f>
        <v>0</v>
      </c>
      <c r="D124" s="9" t="n">
        <f aca="false">SUM(AW124:BF124)</f>
        <v>0</v>
      </c>
      <c r="E124" s="24" t="n">
        <f aca="false">(1-C124/$B$12)*$B$8-C124/$B$12*$B$7</f>
        <v>0.05</v>
      </c>
      <c r="F124" s="24" t="n">
        <f aca="false">(1-D124/$B$12)*$C$8-D124/$B$12*$C$7</f>
        <v>0.09</v>
      </c>
      <c r="G124" s="47" t="n">
        <f aca="false">$B$11*($B$10*C124/$B$12*$B$7+(1-$B$10)*D124/$B$12*$C$7)</f>
        <v>0</v>
      </c>
      <c r="H124" s="24" t="n">
        <f aca="false">$B$10*E124+(1-$B$10)*F124</f>
        <v>0.07</v>
      </c>
      <c r="I124" s="21"/>
      <c r="J124" s="21"/>
      <c r="K124" s="21"/>
      <c r="L124" s="21"/>
      <c r="M124" s="21"/>
      <c r="N124" s="21"/>
      <c r="O124" s="21"/>
      <c r="P124" s="21"/>
      <c r="Q124" s="21"/>
      <c r="R124" s="27" t="n">
        <v>0.48055434940802</v>
      </c>
      <c r="S124" s="27" t="n">
        <v>0.834224964609078</v>
      </c>
      <c r="T124" s="27" t="n">
        <v>0.0834835175793531</v>
      </c>
      <c r="U124" s="27" t="n">
        <v>0.208281465976352</v>
      </c>
      <c r="V124" s="27" t="n">
        <v>-0.305070080404277</v>
      </c>
      <c r="W124" s="27" t="n">
        <v>-1.13469386573684</v>
      </c>
      <c r="X124" s="27" t="n">
        <v>0.577294851057346</v>
      </c>
      <c r="Y124" s="27" t="n">
        <v>1.0767562621957</v>
      </c>
      <c r="Z124" s="27" t="n">
        <v>-0.163117527697491</v>
      </c>
      <c r="AA124" s="27" t="n">
        <v>0.100167414246475</v>
      </c>
      <c r="AB124" s="27" t="n">
        <v>-0.723610874238977</v>
      </c>
      <c r="AC124" s="27" t="n">
        <v>0.834339232496555</v>
      </c>
      <c r="AD124" s="27" t="n">
        <v>-0.501476042710005</v>
      </c>
      <c r="AE124" s="27" t="n">
        <v>1.08762699348311</v>
      </c>
      <c r="AF124" s="27" t="n">
        <v>-0.0707210656418044</v>
      </c>
      <c r="AG124" s="27" t="n">
        <v>-0.892993291782269</v>
      </c>
      <c r="AH124" s="27" t="n">
        <v>1.70131661760008</v>
      </c>
      <c r="AI124" s="27" t="n">
        <v>-0.583399541479512</v>
      </c>
      <c r="AJ124" s="27" t="n">
        <v>1.54705236587993</v>
      </c>
      <c r="AK124" s="27" t="n">
        <v>-0.527336941381956</v>
      </c>
      <c r="AL124" s="21"/>
      <c r="AM124" s="31" t="n">
        <f aca="false">IF(SQRT($B$9)*$B124+SQRT(1-$B$9)*R124&lt;_xlfn.NORM.S.INV($B$6),1,0)</f>
        <v>0</v>
      </c>
      <c r="AN124" s="31" t="n">
        <f aca="false">IF(SQRT($B$9)*$B124+SQRT(1-$B$9)*S124&lt;_xlfn.NORM.S.INV($B$6),1,0)</f>
        <v>0</v>
      </c>
      <c r="AO124" s="31" t="n">
        <f aca="false">IF(SQRT($B$9)*$B124+SQRT(1-$B$9)*T124&lt;_xlfn.NORM.S.INV($B$6),1,0)</f>
        <v>0</v>
      </c>
      <c r="AP124" s="31" t="n">
        <f aca="false">IF(SQRT($B$9)*$B124+SQRT(1-$B$9)*U124&lt;_xlfn.NORM.S.INV($B$6),1,0)</f>
        <v>0</v>
      </c>
      <c r="AQ124" s="31" t="n">
        <f aca="false">IF(SQRT($B$9)*$B124+SQRT(1-$B$9)*V124&lt;_xlfn.NORM.S.INV($B$6),1,0)</f>
        <v>0</v>
      </c>
      <c r="AR124" s="31" t="n">
        <f aca="false">IF(SQRT($B$9)*$B124+SQRT(1-$B$9)*W124&lt;_xlfn.NORM.S.INV($B$6),1,0)</f>
        <v>0</v>
      </c>
      <c r="AS124" s="31" t="n">
        <f aca="false">IF(SQRT($B$9)*$B124+SQRT(1-$B$9)*X124&lt;_xlfn.NORM.S.INV($B$6),1,0)</f>
        <v>0</v>
      </c>
      <c r="AT124" s="31" t="n">
        <f aca="false">IF(SQRT($B$9)*$B124+SQRT(1-$B$9)*Y124&lt;_xlfn.NORM.S.INV($B$6),1,0)</f>
        <v>0</v>
      </c>
      <c r="AU124" s="31" t="n">
        <f aca="false">IF(SQRT($B$9)*$B124+SQRT(1-$B$9)*Z124&lt;_xlfn.NORM.S.INV($B$6),1,0)</f>
        <v>0</v>
      </c>
      <c r="AV124" s="31" t="n">
        <f aca="false">IF(SQRT($B$9)*$B124+SQRT(1-$B$9)*AA124&lt;_xlfn.NORM.S.INV($B$6),1,0)</f>
        <v>0</v>
      </c>
      <c r="AW124" s="31" t="n">
        <f aca="false">IF(SQRT($C$9)*$B124+SQRT(1-$C$9)*AB124&lt;_xlfn.NORM.S.INV($C$6),1,0)</f>
        <v>0</v>
      </c>
      <c r="AX124" s="31" t="n">
        <f aca="false">IF(SQRT($C$9)*$B124+SQRT(1-$C$9)*AC124&lt;_xlfn.NORM.S.INV($C$6),1,0)</f>
        <v>0</v>
      </c>
      <c r="AY124" s="31" t="n">
        <f aca="false">IF(SQRT($C$9)*$B124+SQRT(1-$C$9)*AD124&lt;_xlfn.NORM.S.INV($C$6),1,0)</f>
        <v>0</v>
      </c>
      <c r="AZ124" s="31" t="n">
        <f aca="false">IF(SQRT($C$9)*$B124+SQRT(1-$C$9)*AE124&lt;_xlfn.NORM.S.INV($C$6),1,0)</f>
        <v>0</v>
      </c>
      <c r="BA124" s="31" t="n">
        <f aca="false">IF(SQRT($C$9)*$B124+SQRT(1-$C$9)*AF124&lt;_xlfn.NORM.S.INV($C$6),1,0)</f>
        <v>0</v>
      </c>
      <c r="BB124" s="31" t="n">
        <f aca="false">IF(SQRT($C$9)*$B124+SQRT(1-$C$9)*AG124&lt;_xlfn.NORM.S.INV($C$6),1,0)</f>
        <v>0</v>
      </c>
      <c r="BC124" s="31" t="n">
        <f aca="false">IF(SQRT($C$9)*$B124+SQRT(1-$C$9)*AH124&lt;_xlfn.NORM.S.INV($C$6),1,0)</f>
        <v>0</v>
      </c>
      <c r="BD124" s="31" t="n">
        <f aca="false">IF(SQRT($C$9)*$B124+SQRT(1-$C$9)*AI124&lt;_xlfn.NORM.S.INV($C$6),1,0)</f>
        <v>0</v>
      </c>
      <c r="BE124" s="31" t="n">
        <f aca="false">IF(SQRT($C$9)*$B124+SQRT(1-$C$9)*AJ124&lt;_xlfn.NORM.S.INV($C$6),1,0)</f>
        <v>0</v>
      </c>
      <c r="BF124" s="31" t="n">
        <f aca="false">IF(SQRT($C$9)*$B124+SQRT(1-$C$9)*AK124&lt;_xlfn.NORM.S.INV($C$6),1,0)</f>
        <v>0</v>
      </c>
      <c r="BG124" s="21"/>
      <c r="BH124" s="21"/>
      <c r="BI124" s="31" t="n">
        <f aca="false">$B$11*(($A$1061)*$C124/$B$12*$B$7+(1-$A$1061)*$D124/$B$12*$C$7)</f>
        <v>0</v>
      </c>
      <c r="BJ124" s="31" t="n">
        <f aca="false">$B$11*(($A$1062)*$C124/$B$12*$B$7+(1-$A$1062)*$D124/$B$12*$C$7)</f>
        <v>0</v>
      </c>
      <c r="BK124" s="31" t="n">
        <f aca="false">$B$11*(($A$1063)*$C124/$B$12*$B$7+(1-$A$1063)*$D124/$B$12*$C$7)</f>
        <v>0</v>
      </c>
      <c r="BL124" s="31" t="n">
        <f aca="false">$B$11*(($A$1064)*$C124/$B$12*$B$7+(1-$A$1064)*$D124/$B$12*$C$7)</f>
        <v>0</v>
      </c>
      <c r="BM124" s="31" t="n">
        <f aca="false">$B$11*(($A$1065)*$C124/$B$12*$B$7+(1-$A$1065)*$D124/$B$12*$C$7)</f>
        <v>0</v>
      </c>
      <c r="BN124" s="31" t="n">
        <f aca="false">$B$11*(($A$1066)*$C124/$B$12*$B$7+(1-$A$1066)*$D124/$B$12*$C$7)</f>
        <v>0</v>
      </c>
      <c r="BO124" s="31" t="n">
        <f aca="false">$B$11*(($A$1067)*$C124/$B$12*$B$7+(1-$A$1067)*$D124/$B$12*$C$7)</f>
        <v>0</v>
      </c>
      <c r="BP124" s="31" t="n">
        <f aca="false">$B$11*(($A$1068)*$C124/$B$12*$B$7+(1-$A$1068)*$D124/$B$12*$C$7)</f>
        <v>0</v>
      </c>
      <c r="BQ124" s="31" t="n">
        <f aca="false">$B$11*(($A$1069)*$C124/$B$12*$B$7+(1-$A$1069)*$D124/$B$12*$C$7)</f>
        <v>0</v>
      </c>
      <c r="BR124" s="31" t="n">
        <f aca="false">$B$11*(($A$1070)*$C124/$B$12*$B$7+(1-$A$1070)*$D124/$B$12*$C$7)</f>
        <v>0</v>
      </c>
      <c r="BS124" s="31" t="n">
        <f aca="false">$B$11*(($A$1071)*$C124/$B$12*$B$7+(1-$A$1071)*$D124/$B$12*$C$7)</f>
        <v>0</v>
      </c>
      <c r="BT124" s="31" t="n">
        <f aca="false">$B$11*(($A$1072)*$C124/$B$12*$B$7+(1-$A$1072)*$D124/$B$12*$C$7)</f>
        <v>0</v>
      </c>
      <c r="BU124" s="31" t="n">
        <f aca="false">$B$11*(($A$1073)*$C124/$B$12*$B$7+(1-$A$1073)*$D124/$B$12*$C$7)</f>
        <v>0</v>
      </c>
      <c r="BV124" s="31" t="n">
        <f aca="false">$B$11*(($A$1074)*$C124/$B$12*$B$7+(1-$A$1074)*$D124/$B$12*$C$7)</f>
        <v>0</v>
      </c>
      <c r="BW124" s="31" t="n">
        <f aca="false">$B$11*(($A$1075)*$C124/$B$12*$B$7+(1-$A$1075)*$D124/$B$12*$C$7)</f>
        <v>0</v>
      </c>
      <c r="BX124" s="31" t="n">
        <f aca="false">$B$11*(($A$1076)*$C124/$B$12*$B$7+(1-$A$1076)*$D124/$B$12*$C$7)</f>
        <v>0</v>
      </c>
      <c r="BY124" s="31" t="n">
        <f aca="false">$B$11*(($A$1077)*$C124/$B$12*$B$7+(1-$A$1077)*$D124/$B$12*$C$7)</f>
        <v>0</v>
      </c>
      <c r="BZ124" s="31" t="n">
        <f aca="false">$B$11*(($A$1078)*$C124/$B$12*$B$7+(1-$A$1078)*$D124/$B$12*$C$7)</f>
        <v>0</v>
      </c>
      <c r="CA124" s="31" t="n">
        <f aca="false">$B$11*(($A$1079)*$C124/$B$12*$B$7+(1-$A$1079)*$D124/$B$12*$C$7)</f>
        <v>0</v>
      </c>
      <c r="CB124" s="31" t="n">
        <f aca="false">$B$11*(($A$1080)*$C124/$B$12*$B$7+(1-$A$1080)*$D124/$B$12*$C$7)</f>
        <v>0</v>
      </c>
      <c r="CC124" s="31" t="n">
        <f aca="false">$B$11*(($A$1081)*$C124/$B$12*$B$7+(1-$A$1081)*$D124/$B$12*$C$7)</f>
        <v>0</v>
      </c>
    </row>
    <row r="125" customFormat="false" ht="15" hidden="false" customHeight="false" outlineLevel="0" collapsed="false">
      <c r="A125" s="21" t="n">
        <v>101</v>
      </c>
      <c r="B125" s="27" t="n">
        <v>-0.617488043978074</v>
      </c>
      <c r="C125" s="9" t="n">
        <f aca="false">SUM(AM125:AV125)</f>
        <v>0</v>
      </c>
      <c r="D125" s="9" t="n">
        <f aca="false">SUM(AW125:BF125)</f>
        <v>0</v>
      </c>
      <c r="E125" s="24" t="n">
        <f aca="false">(1-C125/$B$12)*$B$8-C125/$B$12*$B$7</f>
        <v>0.05</v>
      </c>
      <c r="F125" s="24" t="n">
        <f aca="false">(1-D125/$B$12)*$C$8-D125/$B$12*$C$7</f>
        <v>0.09</v>
      </c>
      <c r="G125" s="47" t="n">
        <f aca="false">$B$11*($B$10*C125/$B$12*$B$7+(1-$B$10)*D125/$B$12*$C$7)</f>
        <v>0</v>
      </c>
      <c r="H125" s="24" t="n">
        <f aca="false">$B$10*E125+(1-$B$10)*F125</f>
        <v>0.07</v>
      </c>
      <c r="I125" s="21"/>
      <c r="J125" s="21"/>
      <c r="K125" s="21"/>
      <c r="L125" s="21"/>
      <c r="M125" s="21"/>
      <c r="N125" s="21"/>
      <c r="O125" s="21"/>
      <c r="P125" s="21"/>
      <c r="Q125" s="21"/>
      <c r="R125" s="27" t="n">
        <v>1.33649631808818</v>
      </c>
      <c r="S125" s="27" t="n">
        <v>0.282149108743414</v>
      </c>
      <c r="T125" s="27" t="n">
        <v>-0.502355388612027</v>
      </c>
      <c r="U125" s="27" t="n">
        <v>0.580772474646412</v>
      </c>
      <c r="V125" s="27" t="n">
        <v>0.601541592813514</v>
      </c>
      <c r="W125" s="27" t="n">
        <v>1.90747698524665</v>
      </c>
      <c r="X125" s="27" t="n">
        <v>-1.0355399692335</v>
      </c>
      <c r="Y125" s="27" t="n">
        <v>-0.568061218132698</v>
      </c>
      <c r="Z125" s="27" t="n">
        <v>-0.387657355626788</v>
      </c>
      <c r="AA125" s="27" t="n">
        <v>-0.0474567001388904</v>
      </c>
      <c r="AB125" s="27" t="n">
        <v>-0.484356726093072</v>
      </c>
      <c r="AC125" s="27" t="n">
        <v>0.232366619764697</v>
      </c>
      <c r="AD125" s="27" t="n">
        <v>-0.0549320895398745</v>
      </c>
      <c r="AE125" s="27" t="n">
        <v>-0.0632300881052173</v>
      </c>
      <c r="AF125" s="27" t="n">
        <v>-0.812300789755224</v>
      </c>
      <c r="AG125" s="27" t="n">
        <v>0.551722724843882</v>
      </c>
      <c r="AH125" s="27" t="n">
        <v>0.205315594336459</v>
      </c>
      <c r="AI125" s="27" t="n">
        <v>1.59329425175839</v>
      </c>
      <c r="AJ125" s="27" t="n">
        <v>-1.48365502938825</v>
      </c>
      <c r="AK125" s="27" t="n">
        <v>0.701260265125491</v>
      </c>
      <c r="AL125" s="21"/>
      <c r="AM125" s="31" t="n">
        <f aca="false">IF(SQRT($B$9)*$B125+SQRT(1-$B$9)*R125&lt;_xlfn.NORM.S.INV($B$6),1,0)</f>
        <v>0</v>
      </c>
      <c r="AN125" s="31" t="n">
        <f aca="false">IF(SQRT($B$9)*$B125+SQRT(1-$B$9)*S125&lt;_xlfn.NORM.S.INV($B$6),1,0)</f>
        <v>0</v>
      </c>
      <c r="AO125" s="31" t="n">
        <f aca="false">IF(SQRT($B$9)*$B125+SQRT(1-$B$9)*T125&lt;_xlfn.NORM.S.INV($B$6),1,0)</f>
        <v>0</v>
      </c>
      <c r="AP125" s="31" t="n">
        <f aca="false">IF(SQRT($B$9)*$B125+SQRT(1-$B$9)*U125&lt;_xlfn.NORM.S.INV($B$6),1,0)</f>
        <v>0</v>
      </c>
      <c r="AQ125" s="31" t="n">
        <f aca="false">IF(SQRT($B$9)*$B125+SQRT(1-$B$9)*V125&lt;_xlfn.NORM.S.INV($B$6),1,0)</f>
        <v>0</v>
      </c>
      <c r="AR125" s="31" t="n">
        <f aca="false">IF(SQRT($B$9)*$B125+SQRT(1-$B$9)*W125&lt;_xlfn.NORM.S.INV($B$6),1,0)</f>
        <v>0</v>
      </c>
      <c r="AS125" s="31" t="n">
        <f aca="false">IF(SQRT($B$9)*$B125+SQRT(1-$B$9)*X125&lt;_xlfn.NORM.S.INV($B$6),1,0)</f>
        <v>0</v>
      </c>
      <c r="AT125" s="31" t="n">
        <f aca="false">IF(SQRT($B$9)*$B125+SQRT(1-$B$9)*Y125&lt;_xlfn.NORM.S.INV($B$6),1,0)</f>
        <v>0</v>
      </c>
      <c r="AU125" s="31" t="n">
        <f aca="false">IF(SQRT($B$9)*$B125+SQRT(1-$B$9)*Z125&lt;_xlfn.NORM.S.INV($B$6),1,0)</f>
        <v>0</v>
      </c>
      <c r="AV125" s="31" t="n">
        <f aca="false">IF(SQRT($B$9)*$B125+SQRT(1-$B$9)*AA125&lt;_xlfn.NORM.S.INV($B$6),1,0)</f>
        <v>0</v>
      </c>
      <c r="AW125" s="31" t="n">
        <f aca="false">IF(SQRT($C$9)*$B125+SQRT(1-$C$9)*AB125&lt;_xlfn.NORM.S.INV($C$6),1,0)</f>
        <v>0</v>
      </c>
      <c r="AX125" s="31" t="n">
        <f aca="false">IF(SQRT($C$9)*$B125+SQRT(1-$C$9)*AC125&lt;_xlfn.NORM.S.INV($C$6),1,0)</f>
        <v>0</v>
      </c>
      <c r="AY125" s="31" t="n">
        <f aca="false">IF(SQRT($C$9)*$B125+SQRT(1-$C$9)*AD125&lt;_xlfn.NORM.S.INV($C$6),1,0)</f>
        <v>0</v>
      </c>
      <c r="AZ125" s="31" t="n">
        <f aca="false">IF(SQRT($C$9)*$B125+SQRT(1-$C$9)*AE125&lt;_xlfn.NORM.S.INV($C$6),1,0)</f>
        <v>0</v>
      </c>
      <c r="BA125" s="31" t="n">
        <f aca="false">IF(SQRT($C$9)*$B125+SQRT(1-$C$9)*AF125&lt;_xlfn.NORM.S.INV($C$6),1,0)</f>
        <v>0</v>
      </c>
      <c r="BB125" s="31" t="n">
        <f aca="false">IF(SQRT($C$9)*$B125+SQRT(1-$C$9)*AG125&lt;_xlfn.NORM.S.INV($C$6),1,0)</f>
        <v>0</v>
      </c>
      <c r="BC125" s="31" t="n">
        <f aca="false">IF(SQRT($C$9)*$B125+SQRT(1-$C$9)*AH125&lt;_xlfn.NORM.S.INV($C$6),1,0)</f>
        <v>0</v>
      </c>
      <c r="BD125" s="31" t="n">
        <f aca="false">IF(SQRT($C$9)*$B125+SQRT(1-$C$9)*AI125&lt;_xlfn.NORM.S.INV($C$6),1,0)</f>
        <v>0</v>
      </c>
      <c r="BE125" s="31" t="n">
        <f aca="false">IF(SQRT($C$9)*$B125+SQRT(1-$C$9)*AJ125&lt;_xlfn.NORM.S.INV($C$6),1,0)</f>
        <v>0</v>
      </c>
      <c r="BF125" s="31" t="n">
        <f aca="false">IF(SQRT($C$9)*$B125+SQRT(1-$C$9)*AK125&lt;_xlfn.NORM.S.INV($C$6),1,0)</f>
        <v>0</v>
      </c>
      <c r="BG125" s="21"/>
      <c r="BH125" s="21"/>
      <c r="BI125" s="31" t="n">
        <f aca="false">$B$11*(($A$1061)*$C125/$B$12*$B$7+(1-$A$1061)*$D125/$B$12*$C$7)</f>
        <v>0</v>
      </c>
      <c r="BJ125" s="31" t="n">
        <f aca="false">$B$11*(($A$1062)*$C125/$B$12*$B$7+(1-$A$1062)*$D125/$B$12*$C$7)</f>
        <v>0</v>
      </c>
      <c r="BK125" s="31" t="n">
        <f aca="false">$B$11*(($A$1063)*$C125/$B$12*$B$7+(1-$A$1063)*$D125/$B$12*$C$7)</f>
        <v>0</v>
      </c>
      <c r="BL125" s="31" t="n">
        <f aca="false">$B$11*(($A$1064)*$C125/$B$12*$B$7+(1-$A$1064)*$D125/$B$12*$C$7)</f>
        <v>0</v>
      </c>
      <c r="BM125" s="31" t="n">
        <f aca="false">$B$11*(($A$1065)*$C125/$B$12*$B$7+(1-$A$1065)*$D125/$B$12*$C$7)</f>
        <v>0</v>
      </c>
      <c r="BN125" s="31" t="n">
        <f aca="false">$B$11*(($A$1066)*$C125/$B$12*$B$7+(1-$A$1066)*$D125/$B$12*$C$7)</f>
        <v>0</v>
      </c>
      <c r="BO125" s="31" t="n">
        <f aca="false">$B$11*(($A$1067)*$C125/$B$12*$B$7+(1-$A$1067)*$D125/$B$12*$C$7)</f>
        <v>0</v>
      </c>
      <c r="BP125" s="31" t="n">
        <f aca="false">$B$11*(($A$1068)*$C125/$B$12*$B$7+(1-$A$1068)*$D125/$B$12*$C$7)</f>
        <v>0</v>
      </c>
      <c r="BQ125" s="31" t="n">
        <f aca="false">$B$11*(($A$1069)*$C125/$B$12*$B$7+(1-$A$1069)*$D125/$B$12*$C$7)</f>
        <v>0</v>
      </c>
      <c r="BR125" s="31" t="n">
        <f aca="false">$B$11*(($A$1070)*$C125/$B$12*$B$7+(1-$A$1070)*$D125/$B$12*$C$7)</f>
        <v>0</v>
      </c>
      <c r="BS125" s="31" t="n">
        <f aca="false">$B$11*(($A$1071)*$C125/$B$12*$B$7+(1-$A$1071)*$D125/$B$12*$C$7)</f>
        <v>0</v>
      </c>
      <c r="BT125" s="31" t="n">
        <f aca="false">$B$11*(($A$1072)*$C125/$B$12*$B$7+(1-$A$1072)*$D125/$B$12*$C$7)</f>
        <v>0</v>
      </c>
      <c r="BU125" s="31" t="n">
        <f aca="false">$B$11*(($A$1073)*$C125/$B$12*$B$7+(1-$A$1073)*$D125/$B$12*$C$7)</f>
        <v>0</v>
      </c>
      <c r="BV125" s="31" t="n">
        <f aca="false">$B$11*(($A$1074)*$C125/$B$12*$B$7+(1-$A$1074)*$D125/$B$12*$C$7)</f>
        <v>0</v>
      </c>
      <c r="BW125" s="31" t="n">
        <f aca="false">$B$11*(($A$1075)*$C125/$B$12*$B$7+(1-$A$1075)*$D125/$B$12*$C$7)</f>
        <v>0</v>
      </c>
      <c r="BX125" s="31" t="n">
        <f aca="false">$B$11*(($A$1076)*$C125/$B$12*$B$7+(1-$A$1076)*$D125/$B$12*$C$7)</f>
        <v>0</v>
      </c>
      <c r="BY125" s="31" t="n">
        <f aca="false">$B$11*(($A$1077)*$C125/$B$12*$B$7+(1-$A$1077)*$D125/$B$12*$C$7)</f>
        <v>0</v>
      </c>
      <c r="BZ125" s="31" t="n">
        <f aca="false">$B$11*(($A$1078)*$C125/$B$12*$B$7+(1-$A$1078)*$D125/$B$12*$C$7)</f>
        <v>0</v>
      </c>
      <c r="CA125" s="31" t="n">
        <f aca="false">$B$11*(($A$1079)*$C125/$B$12*$B$7+(1-$A$1079)*$D125/$B$12*$C$7)</f>
        <v>0</v>
      </c>
      <c r="CB125" s="31" t="n">
        <f aca="false">$B$11*(($A$1080)*$C125/$B$12*$B$7+(1-$A$1080)*$D125/$B$12*$C$7)</f>
        <v>0</v>
      </c>
      <c r="CC125" s="31" t="n">
        <f aca="false">$B$11*(($A$1081)*$C125/$B$12*$B$7+(1-$A$1081)*$D125/$B$12*$C$7)</f>
        <v>0</v>
      </c>
    </row>
    <row r="126" customFormat="false" ht="15" hidden="false" customHeight="false" outlineLevel="0" collapsed="false">
      <c r="A126" s="21" t="n">
        <v>102</v>
      </c>
      <c r="B126" s="27" t="n">
        <v>0.0572370864270336</v>
      </c>
      <c r="C126" s="9" t="n">
        <f aca="false">SUM(AM126:AV126)</f>
        <v>1</v>
      </c>
      <c r="D126" s="9" t="n">
        <f aca="false">SUM(AW126:BF126)</f>
        <v>0</v>
      </c>
      <c r="E126" s="24" t="n">
        <f aca="false">(1-C126/$B$12)*$B$8-C126/$B$12*$B$7</f>
        <v>0.005</v>
      </c>
      <c r="F126" s="24" t="n">
        <f aca="false">(1-D126/$B$12)*$C$8-D126/$B$12*$C$7</f>
        <v>0.09</v>
      </c>
      <c r="G126" s="47" t="n">
        <f aca="false">$B$11*($B$10*C126/$B$12*$B$7+(1-$B$10)*D126/$B$12*$C$7)</f>
        <v>200</v>
      </c>
      <c r="H126" s="24" t="n">
        <f aca="false">$B$10*E126+(1-$B$10)*F126</f>
        <v>0.0475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7" t="n">
        <v>-1.07137409574619</v>
      </c>
      <c r="S126" s="27" t="n">
        <v>-1.82108212457537</v>
      </c>
      <c r="T126" s="27" t="n">
        <v>0.74958397871695</v>
      </c>
      <c r="U126" s="27" t="n">
        <v>0.670743178045292</v>
      </c>
      <c r="V126" s="27" t="n">
        <v>-0.224883576230187</v>
      </c>
      <c r="W126" s="27" t="n">
        <v>0.374455895124024</v>
      </c>
      <c r="X126" s="27" t="n">
        <v>-3.37981120325003</v>
      </c>
      <c r="Y126" s="27" t="n">
        <v>-1.58907489240698</v>
      </c>
      <c r="Z126" s="27" t="n">
        <v>-1.31373356167022</v>
      </c>
      <c r="AA126" s="27" t="n">
        <v>-0.759119071541779</v>
      </c>
      <c r="AB126" s="27" t="n">
        <v>0.216086354414543</v>
      </c>
      <c r="AC126" s="27" t="n">
        <v>-0.735678297291321</v>
      </c>
      <c r="AD126" s="27" t="n">
        <v>-1.18248132168154</v>
      </c>
      <c r="AE126" s="27" t="n">
        <v>1.10504248936734</v>
      </c>
      <c r="AF126" s="27" t="n">
        <v>1.31098407008256</v>
      </c>
      <c r="AG126" s="27" t="n">
        <v>-1.69786804506413</v>
      </c>
      <c r="AH126" s="27" t="n">
        <v>-0.0641217691806009</v>
      </c>
      <c r="AI126" s="27" t="n">
        <v>2.04520591634561</v>
      </c>
      <c r="AJ126" s="27" t="n">
        <v>0.40220294509645</v>
      </c>
      <c r="AK126" s="27" t="n">
        <v>-1.18725194287507</v>
      </c>
      <c r="AL126" s="21"/>
      <c r="AM126" s="31" t="n">
        <f aca="false">IF(SQRT($B$9)*$B126+SQRT(1-$B$9)*R126&lt;_xlfn.NORM.S.INV($B$6),1,0)</f>
        <v>0</v>
      </c>
      <c r="AN126" s="31" t="n">
        <f aca="false">IF(SQRT($B$9)*$B126+SQRT(1-$B$9)*S126&lt;_xlfn.NORM.S.INV($B$6),1,0)</f>
        <v>0</v>
      </c>
      <c r="AO126" s="31" t="n">
        <f aca="false">IF(SQRT($B$9)*$B126+SQRT(1-$B$9)*T126&lt;_xlfn.NORM.S.INV($B$6),1,0)</f>
        <v>0</v>
      </c>
      <c r="AP126" s="31" t="n">
        <f aca="false">IF(SQRT($B$9)*$B126+SQRT(1-$B$9)*U126&lt;_xlfn.NORM.S.INV($B$6),1,0)</f>
        <v>0</v>
      </c>
      <c r="AQ126" s="31" t="n">
        <f aca="false">IF(SQRT($B$9)*$B126+SQRT(1-$B$9)*V126&lt;_xlfn.NORM.S.INV($B$6),1,0)</f>
        <v>0</v>
      </c>
      <c r="AR126" s="31" t="n">
        <f aca="false">IF(SQRT($B$9)*$B126+SQRT(1-$B$9)*W126&lt;_xlfn.NORM.S.INV($B$6),1,0)</f>
        <v>0</v>
      </c>
      <c r="AS126" s="31" t="n">
        <f aca="false">IF(SQRT($B$9)*$B126+SQRT(1-$B$9)*X126&lt;_xlfn.NORM.S.INV($B$6),1,0)</f>
        <v>1</v>
      </c>
      <c r="AT126" s="31" t="n">
        <f aca="false">IF(SQRT($B$9)*$B126+SQRT(1-$B$9)*Y126&lt;_xlfn.NORM.S.INV($B$6),1,0)</f>
        <v>0</v>
      </c>
      <c r="AU126" s="31" t="n">
        <f aca="false">IF(SQRT($B$9)*$B126+SQRT(1-$B$9)*Z126&lt;_xlfn.NORM.S.INV($B$6),1,0)</f>
        <v>0</v>
      </c>
      <c r="AV126" s="31" t="n">
        <f aca="false">IF(SQRT($B$9)*$B126+SQRT(1-$B$9)*AA126&lt;_xlfn.NORM.S.INV($B$6),1,0)</f>
        <v>0</v>
      </c>
      <c r="AW126" s="31" t="n">
        <f aca="false">IF(SQRT($C$9)*$B126+SQRT(1-$C$9)*AB126&lt;_xlfn.NORM.S.INV($C$6),1,0)</f>
        <v>0</v>
      </c>
      <c r="AX126" s="31" t="n">
        <f aca="false">IF(SQRT($C$9)*$B126+SQRT(1-$C$9)*AC126&lt;_xlfn.NORM.S.INV($C$6),1,0)</f>
        <v>0</v>
      </c>
      <c r="AY126" s="31" t="n">
        <f aca="false">IF(SQRT($C$9)*$B126+SQRT(1-$C$9)*AD126&lt;_xlfn.NORM.S.INV($C$6),1,0)</f>
        <v>0</v>
      </c>
      <c r="AZ126" s="31" t="n">
        <f aca="false">IF(SQRT($C$9)*$B126+SQRT(1-$C$9)*AE126&lt;_xlfn.NORM.S.INV($C$6),1,0)</f>
        <v>0</v>
      </c>
      <c r="BA126" s="31" t="n">
        <f aca="false">IF(SQRT($C$9)*$B126+SQRT(1-$C$9)*AF126&lt;_xlfn.NORM.S.INV($C$6),1,0)</f>
        <v>0</v>
      </c>
      <c r="BB126" s="31" t="n">
        <f aca="false">IF(SQRT($C$9)*$B126+SQRT(1-$C$9)*AG126&lt;_xlfn.NORM.S.INV($C$6),1,0)</f>
        <v>0</v>
      </c>
      <c r="BC126" s="31" t="n">
        <f aca="false">IF(SQRT($C$9)*$B126+SQRT(1-$C$9)*AH126&lt;_xlfn.NORM.S.INV($C$6),1,0)</f>
        <v>0</v>
      </c>
      <c r="BD126" s="31" t="n">
        <f aca="false">IF(SQRT($C$9)*$B126+SQRT(1-$C$9)*AI126&lt;_xlfn.NORM.S.INV($C$6),1,0)</f>
        <v>0</v>
      </c>
      <c r="BE126" s="31" t="n">
        <f aca="false">IF(SQRT($C$9)*$B126+SQRT(1-$C$9)*AJ126&lt;_xlfn.NORM.S.INV($C$6),1,0)</f>
        <v>0</v>
      </c>
      <c r="BF126" s="31" t="n">
        <f aca="false">IF(SQRT($C$9)*$B126+SQRT(1-$C$9)*AK126&lt;_xlfn.NORM.S.INV($C$6),1,0)</f>
        <v>0</v>
      </c>
      <c r="BG126" s="21"/>
      <c r="BH126" s="21"/>
      <c r="BI126" s="31" t="n">
        <f aca="false">$B$11*(($A$1061)*$C126/$B$12*$B$7+(1-$A$1061)*$D126/$B$12*$C$7)</f>
        <v>0</v>
      </c>
      <c r="BJ126" s="31" t="n">
        <f aca="false">$B$11*(($A$1062)*$C126/$B$12*$B$7+(1-$A$1062)*$D126/$B$12*$C$7)</f>
        <v>20</v>
      </c>
      <c r="BK126" s="31" t="n">
        <f aca="false">$B$11*(($A$1063)*$C126/$B$12*$B$7+(1-$A$1063)*$D126/$B$12*$C$7)</f>
        <v>40</v>
      </c>
      <c r="BL126" s="31" t="n">
        <f aca="false">$B$11*(($A$1064)*$C126/$B$12*$B$7+(1-$A$1064)*$D126/$B$12*$C$7)</f>
        <v>60</v>
      </c>
      <c r="BM126" s="31" t="n">
        <f aca="false">$B$11*(($A$1065)*$C126/$B$12*$B$7+(1-$A$1065)*$D126/$B$12*$C$7)</f>
        <v>80</v>
      </c>
      <c r="BN126" s="31" t="n">
        <f aca="false">$B$11*(($A$1066)*$C126/$B$12*$B$7+(1-$A$1066)*$D126/$B$12*$C$7)</f>
        <v>100</v>
      </c>
      <c r="BO126" s="31" t="n">
        <f aca="false">$B$11*(($A$1067)*$C126/$B$12*$B$7+(1-$A$1067)*$D126/$B$12*$C$7)</f>
        <v>120</v>
      </c>
      <c r="BP126" s="31" t="n">
        <f aca="false">$B$11*(($A$1068)*$C126/$B$12*$B$7+(1-$A$1068)*$D126/$B$12*$C$7)</f>
        <v>140</v>
      </c>
      <c r="BQ126" s="31" t="n">
        <f aca="false">$B$11*(($A$1069)*$C126/$B$12*$B$7+(1-$A$1069)*$D126/$B$12*$C$7)</f>
        <v>160</v>
      </c>
      <c r="BR126" s="31" t="n">
        <f aca="false">$B$11*(($A$1070)*$C126/$B$12*$B$7+(1-$A$1070)*$D126/$B$12*$C$7)</f>
        <v>180</v>
      </c>
      <c r="BS126" s="31" t="n">
        <f aca="false">$B$11*(($A$1071)*$C126/$B$12*$B$7+(1-$A$1071)*$D126/$B$12*$C$7)</f>
        <v>200</v>
      </c>
      <c r="BT126" s="31" t="n">
        <f aca="false">$B$11*(($A$1072)*$C126/$B$12*$B$7+(1-$A$1072)*$D126/$B$12*$C$7)</f>
        <v>220</v>
      </c>
      <c r="BU126" s="31" t="n">
        <f aca="false">$B$11*(($A$1073)*$C126/$B$12*$B$7+(1-$A$1073)*$D126/$B$12*$C$7)</f>
        <v>240</v>
      </c>
      <c r="BV126" s="31" t="n">
        <f aca="false">$B$11*(($A$1074)*$C126/$B$12*$B$7+(1-$A$1074)*$D126/$B$12*$C$7)</f>
        <v>260</v>
      </c>
      <c r="BW126" s="31" t="n">
        <f aca="false">$B$11*(($A$1075)*$C126/$B$12*$B$7+(1-$A$1075)*$D126/$B$12*$C$7)</f>
        <v>280</v>
      </c>
      <c r="BX126" s="31" t="n">
        <f aca="false">$B$11*(($A$1076)*$C126/$B$12*$B$7+(1-$A$1076)*$D126/$B$12*$C$7)</f>
        <v>300</v>
      </c>
      <c r="BY126" s="31" t="n">
        <f aca="false">$B$11*(($A$1077)*$C126/$B$12*$B$7+(1-$A$1077)*$D126/$B$12*$C$7)</f>
        <v>320</v>
      </c>
      <c r="BZ126" s="31" t="n">
        <f aca="false">$B$11*(($A$1078)*$C126/$B$12*$B$7+(1-$A$1078)*$D126/$B$12*$C$7)</f>
        <v>340</v>
      </c>
      <c r="CA126" s="31" t="n">
        <f aca="false">$B$11*(($A$1079)*$C126/$B$12*$B$7+(1-$A$1079)*$D126/$B$12*$C$7)</f>
        <v>360</v>
      </c>
      <c r="CB126" s="31" t="n">
        <f aca="false">$B$11*(($A$1080)*$C126/$B$12*$B$7+(1-$A$1080)*$D126/$B$12*$C$7)</f>
        <v>380</v>
      </c>
      <c r="CC126" s="31" t="n">
        <f aca="false">$B$11*(($A$1081)*$C126/$B$12*$B$7+(1-$A$1081)*$D126/$B$12*$C$7)</f>
        <v>400</v>
      </c>
    </row>
    <row r="127" customFormat="false" ht="15" hidden="false" customHeight="false" outlineLevel="0" collapsed="false">
      <c r="A127" s="21" t="n">
        <v>103</v>
      </c>
      <c r="B127" s="27" t="n">
        <v>-0.651607107620264</v>
      </c>
      <c r="C127" s="9" t="n">
        <f aca="false">SUM(AM127:AV127)</f>
        <v>0</v>
      </c>
      <c r="D127" s="9" t="n">
        <f aca="false">SUM(AW127:BF127)</f>
        <v>1</v>
      </c>
      <c r="E127" s="24" t="n">
        <f aca="false">(1-C127/$B$12)*$B$8-C127/$B$12*$B$7</f>
        <v>0.05</v>
      </c>
      <c r="F127" s="24" t="n">
        <f aca="false">(1-D127/$B$12)*$C$8-D127/$B$12*$C$7</f>
        <v>0.021</v>
      </c>
      <c r="G127" s="47" t="n">
        <f aca="false">$B$11*($B$10*C127/$B$12*$B$7+(1-$B$10)*D127/$B$12*$C$7)</f>
        <v>300</v>
      </c>
      <c r="H127" s="24" t="n">
        <f aca="false">$B$10*E127+(1-$B$10)*F127</f>
        <v>0.0355</v>
      </c>
      <c r="I127" s="21"/>
      <c r="J127" s="21"/>
      <c r="K127" s="21"/>
      <c r="L127" s="21"/>
      <c r="M127" s="21"/>
      <c r="N127" s="21"/>
      <c r="O127" s="21"/>
      <c r="P127" s="21"/>
      <c r="Q127" s="21"/>
      <c r="R127" s="27" t="n">
        <v>0.381998955634492</v>
      </c>
      <c r="S127" s="27" t="n">
        <v>-0.34823205590789</v>
      </c>
      <c r="T127" s="27" t="n">
        <v>-1.49275706981566</v>
      </c>
      <c r="U127" s="27" t="n">
        <v>1.52023417842999</v>
      </c>
      <c r="V127" s="27" t="n">
        <v>0.9282026028749</v>
      </c>
      <c r="W127" s="27" t="n">
        <v>0.926156998527785</v>
      </c>
      <c r="X127" s="27" t="n">
        <v>-0.836029306797325</v>
      </c>
      <c r="Y127" s="27" t="n">
        <v>-0.319463739315732</v>
      </c>
      <c r="Z127" s="27" t="n">
        <v>-0.946162914335981</v>
      </c>
      <c r="AA127" s="27" t="n">
        <v>-1.69338721759396</v>
      </c>
      <c r="AB127" s="27" t="n">
        <v>-0.965067764926939</v>
      </c>
      <c r="AC127" s="27" t="n">
        <v>-0.655560147005699</v>
      </c>
      <c r="AD127" s="27" t="n">
        <v>-0.0466620759458791</v>
      </c>
      <c r="AE127" s="27" t="n">
        <v>0.446663953819584</v>
      </c>
      <c r="AF127" s="27" t="n">
        <v>-0.683157576493452</v>
      </c>
      <c r="AG127" s="27" t="n">
        <v>-0.923908402556463</v>
      </c>
      <c r="AH127" s="27" t="n">
        <v>-1.05649822046149</v>
      </c>
      <c r="AI127" s="27" t="n">
        <v>1.66218538485352</v>
      </c>
      <c r="AJ127" s="27" t="n">
        <v>-0.758682838956161</v>
      </c>
      <c r="AK127" s="27" t="n">
        <v>-1.77336039842799</v>
      </c>
      <c r="AL127" s="21"/>
      <c r="AM127" s="31" t="n">
        <f aca="false">IF(SQRT($B$9)*$B127+SQRT(1-$B$9)*R127&lt;_xlfn.NORM.S.INV($B$6),1,0)</f>
        <v>0</v>
      </c>
      <c r="AN127" s="31" t="n">
        <f aca="false">IF(SQRT($B$9)*$B127+SQRT(1-$B$9)*S127&lt;_xlfn.NORM.S.INV($B$6),1,0)</f>
        <v>0</v>
      </c>
      <c r="AO127" s="31" t="n">
        <f aca="false">IF(SQRT($B$9)*$B127+SQRT(1-$B$9)*T127&lt;_xlfn.NORM.S.INV($B$6),1,0)</f>
        <v>0</v>
      </c>
      <c r="AP127" s="31" t="n">
        <f aca="false">IF(SQRT($B$9)*$B127+SQRT(1-$B$9)*U127&lt;_xlfn.NORM.S.INV($B$6),1,0)</f>
        <v>0</v>
      </c>
      <c r="AQ127" s="31" t="n">
        <f aca="false">IF(SQRT($B$9)*$B127+SQRT(1-$B$9)*V127&lt;_xlfn.NORM.S.INV($B$6),1,0)</f>
        <v>0</v>
      </c>
      <c r="AR127" s="31" t="n">
        <f aca="false">IF(SQRT($B$9)*$B127+SQRT(1-$B$9)*W127&lt;_xlfn.NORM.S.INV($B$6),1,0)</f>
        <v>0</v>
      </c>
      <c r="AS127" s="31" t="n">
        <f aca="false">IF(SQRT($B$9)*$B127+SQRT(1-$B$9)*X127&lt;_xlfn.NORM.S.INV($B$6),1,0)</f>
        <v>0</v>
      </c>
      <c r="AT127" s="31" t="n">
        <f aca="false">IF(SQRT($B$9)*$B127+SQRT(1-$B$9)*Y127&lt;_xlfn.NORM.S.INV($B$6),1,0)</f>
        <v>0</v>
      </c>
      <c r="AU127" s="31" t="n">
        <f aca="false">IF(SQRT($B$9)*$B127+SQRT(1-$B$9)*Z127&lt;_xlfn.NORM.S.INV($B$6),1,0)</f>
        <v>0</v>
      </c>
      <c r="AV127" s="31" t="n">
        <f aca="false">IF(SQRT($B$9)*$B127+SQRT(1-$B$9)*AA127&lt;_xlfn.NORM.S.INV($B$6),1,0)</f>
        <v>0</v>
      </c>
      <c r="AW127" s="31" t="n">
        <f aca="false">IF(SQRT($C$9)*$B127+SQRT(1-$C$9)*AB127&lt;_xlfn.NORM.S.INV($C$6),1,0)</f>
        <v>0</v>
      </c>
      <c r="AX127" s="31" t="n">
        <f aca="false">IF(SQRT($C$9)*$B127+SQRT(1-$C$9)*AC127&lt;_xlfn.NORM.S.INV($C$6),1,0)</f>
        <v>0</v>
      </c>
      <c r="AY127" s="31" t="n">
        <f aca="false">IF(SQRT($C$9)*$B127+SQRT(1-$C$9)*AD127&lt;_xlfn.NORM.S.INV($C$6),1,0)</f>
        <v>0</v>
      </c>
      <c r="AZ127" s="31" t="n">
        <f aca="false">IF(SQRT($C$9)*$B127+SQRT(1-$C$9)*AE127&lt;_xlfn.NORM.S.INV($C$6),1,0)</f>
        <v>0</v>
      </c>
      <c r="BA127" s="31" t="n">
        <f aca="false">IF(SQRT($C$9)*$B127+SQRT(1-$C$9)*AF127&lt;_xlfn.NORM.S.INV($C$6),1,0)</f>
        <v>0</v>
      </c>
      <c r="BB127" s="31" t="n">
        <f aca="false">IF(SQRT($C$9)*$B127+SQRT(1-$C$9)*AG127&lt;_xlfn.NORM.S.INV($C$6),1,0)</f>
        <v>0</v>
      </c>
      <c r="BC127" s="31" t="n">
        <f aca="false">IF(SQRT($C$9)*$B127+SQRT(1-$C$9)*AH127&lt;_xlfn.NORM.S.INV($C$6),1,0)</f>
        <v>0</v>
      </c>
      <c r="BD127" s="31" t="n">
        <f aca="false">IF(SQRT($C$9)*$B127+SQRT(1-$C$9)*AI127&lt;_xlfn.NORM.S.INV($C$6),1,0)</f>
        <v>0</v>
      </c>
      <c r="BE127" s="31" t="n">
        <f aca="false">IF(SQRT($C$9)*$B127+SQRT(1-$C$9)*AJ127&lt;_xlfn.NORM.S.INV($C$6),1,0)</f>
        <v>0</v>
      </c>
      <c r="BF127" s="31" t="n">
        <f aca="false">IF(SQRT($C$9)*$B127+SQRT(1-$C$9)*AK127&lt;_xlfn.NORM.S.INV($C$6),1,0)</f>
        <v>1</v>
      </c>
      <c r="BG127" s="21"/>
      <c r="BH127" s="21"/>
      <c r="BI127" s="31" t="n">
        <f aca="false">$B$11*(($A$1061)*$C127/$B$12*$B$7+(1-$A$1061)*$D127/$B$12*$C$7)</f>
        <v>600</v>
      </c>
      <c r="BJ127" s="31" t="n">
        <f aca="false">$B$11*(($A$1062)*$C127/$B$12*$B$7+(1-$A$1062)*$D127/$B$12*$C$7)</f>
        <v>570</v>
      </c>
      <c r="BK127" s="31" t="n">
        <f aca="false">$B$11*(($A$1063)*$C127/$B$12*$B$7+(1-$A$1063)*$D127/$B$12*$C$7)</f>
        <v>540</v>
      </c>
      <c r="BL127" s="31" t="n">
        <f aca="false">$B$11*(($A$1064)*$C127/$B$12*$B$7+(1-$A$1064)*$D127/$B$12*$C$7)</f>
        <v>510</v>
      </c>
      <c r="BM127" s="31" t="n">
        <f aca="false">$B$11*(($A$1065)*$C127/$B$12*$B$7+(1-$A$1065)*$D127/$B$12*$C$7)</f>
        <v>480</v>
      </c>
      <c r="BN127" s="31" t="n">
        <f aca="false">$B$11*(($A$1066)*$C127/$B$12*$B$7+(1-$A$1066)*$D127/$B$12*$C$7)</f>
        <v>450</v>
      </c>
      <c r="BO127" s="31" t="n">
        <f aca="false">$B$11*(($A$1067)*$C127/$B$12*$B$7+(1-$A$1067)*$D127/$B$12*$C$7)</f>
        <v>420</v>
      </c>
      <c r="BP127" s="31" t="n">
        <f aca="false">$B$11*(($A$1068)*$C127/$B$12*$B$7+(1-$A$1068)*$D127/$B$12*$C$7)</f>
        <v>390</v>
      </c>
      <c r="BQ127" s="31" t="n">
        <f aca="false">$B$11*(($A$1069)*$C127/$B$12*$B$7+(1-$A$1069)*$D127/$B$12*$C$7)</f>
        <v>360</v>
      </c>
      <c r="BR127" s="31" t="n">
        <f aca="false">$B$11*(($A$1070)*$C127/$B$12*$B$7+(1-$A$1070)*$D127/$B$12*$C$7)</f>
        <v>330</v>
      </c>
      <c r="BS127" s="31" t="n">
        <f aca="false">$B$11*(($A$1071)*$C127/$B$12*$B$7+(1-$A$1071)*$D127/$B$12*$C$7)</f>
        <v>300</v>
      </c>
      <c r="BT127" s="31" t="n">
        <f aca="false">$B$11*(($A$1072)*$C127/$B$12*$B$7+(1-$A$1072)*$D127/$B$12*$C$7)</f>
        <v>270</v>
      </c>
      <c r="BU127" s="31" t="n">
        <f aca="false">$B$11*(($A$1073)*$C127/$B$12*$B$7+(1-$A$1073)*$D127/$B$12*$C$7)</f>
        <v>240</v>
      </c>
      <c r="BV127" s="31" t="n">
        <f aca="false">$B$11*(($A$1074)*$C127/$B$12*$B$7+(1-$A$1074)*$D127/$B$12*$C$7)</f>
        <v>210</v>
      </c>
      <c r="BW127" s="31" t="n">
        <f aca="false">$B$11*(($A$1075)*$C127/$B$12*$B$7+(1-$A$1075)*$D127/$B$12*$C$7)</f>
        <v>180</v>
      </c>
      <c r="BX127" s="31" t="n">
        <f aca="false">$B$11*(($A$1076)*$C127/$B$12*$B$7+(1-$A$1076)*$D127/$B$12*$C$7)</f>
        <v>150</v>
      </c>
      <c r="BY127" s="31" t="n">
        <f aca="false">$B$11*(($A$1077)*$C127/$B$12*$B$7+(1-$A$1077)*$D127/$B$12*$C$7)</f>
        <v>120</v>
      </c>
      <c r="BZ127" s="31" t="n">
        <f aca="false">$B$11*(($A$1078)*$C127/$B$12*$B$7+(1-$A$1078)*$D127/$B$12*$C$7)</f>
        <v>90</v>
      </c>
      <c r="CA127" s="31" t="n">
        <f aca="false">$B$11*(($A$1079)*$C127/$B$12*$B$7+(1-$A$1079)*$D127/$B$12*$C$7)</f>
        <v>60</v>
      </c>
      <c r="CB127" s="31" t="n">
        <f aca="false">$B$11*(($A$1080)*$C127/$B$12*$B$7+(1-$A$1080)*$D127/$B$12*$C$7)</f>
        <v>30</v>
      </c>
      <c r="CC127" s="31" t="n">
        <f aca="false">$B$11*(($A$1081)*$C127/$B$12*$B$7+(1-$A$1081)*$D127/$B$12*$C$7)</f>
        <v>0</v>
      </c>
    </row>
    <row r="128" customFormat="false" ht="15" hidden="false" customHeight="false" outlineLevel="0" collapsed="false">
      <c r="A128" s="21" t="n">
        <v>104</v>
      </c>
      <c r="B128" s="27" t="n">
        <v>-1.45491707447616</v>
      </c>
      <c r="C128" s="9" t="n">
        <f aca="false">SUM(AM128:AV128)</f>
        <v>1</v>
      </c>
      <c r="D128" s="9" t="n">
        <f aca="false">SUM(AW128:BF128)</f>
        <v>0</v>
      </c>
      <c r="E128" s="24" t="n">
        <f aca="false">(1-C128/$B$12)*$B$8-C128/$B$12*$B$7</f>
        <v>0.005</v>
      </c>
      <c r="F128" s="24" t="n">
        <f aca="false">(1-D128/$B$12)*$C$8-D128/$B$12*$C$7</f>
        <v>0.09</v>
      </c>
      <c r="G128" s="47" t="n">
        <f aca="false">$B$11*($B$10*C128/$B$12*$B$7+(1-$B$10)*D128/$B$12*$C$7)</f>
        <v>200</v>
      </c>
      <c r="H128" s="24" t="n">
        <f aca="false">$B$10*E128+(1-$B$10)*F128</f>
        <v>0.0475</v>
      </c>
      <c r="I128" s="21"/>
      <c r="J128" s="21"/>
      <c r="K128" s="21"/>
      <c r="L128" s="21"/>
      <c r="M128" s="21"/>
      <c r="N128" s="21"/>
      <c r="O128" s="21"/>
      <c r="P128" s="21"/>
      <c r="Q128" s="21"/>
      <c r="R128" s="27" t="n">
        <v>0.134413163735539</v>
      </c>
      <c r="S128" s="27" t="n">
        <v>-0.81601289173868</v>
      </c>
      <c r="T128" s="27" t="n">
        <v>-0.777236433567392</v>
      </c>
      <c r="U128" s="27" t="n">
        <v>-0.850197095972858</v>
      </c>
      <c r="V128" s="27" t="n">
        <v>0.428839379814104</v>
      </c>
      <c r="W128" s="27" t="n">
        <v>0.89722482590405</v>
      </c>
      <c r="X128" s="27" t="n">
        <v>2.26497283207148</v>
      </c>
      <c r="Y128" s="27" t="n">
        <v>-1.87833644128847</v>
      </c>
      <c r="Z128" s="27" t="n">
        <v>-0.369359606658768</v>
      </c>
      <c r="AA128" s="27" t="n">
        <v>1.01755563769487</v>
      </c>
      <c r="AB128" s="27" t="n">
        <v>0.605475598311246</v>
      </c>
      <c r="AC128" s="27" t="n">
        <v>0.785665437405134</v>
      </c>
      <c r="AD128" s="27" t="n">
        <v>-0.62773518196552</v>
      </c>
      <c r="AE128" s="27" t="n">
        <v>1.24915330814437</v>
      </c>
      <c r="AF128" s="27" t="n">
        <v>-0.942764715601933</v>
      </c>
      <c r="AG128" s="27" t="n">
        <v>0.409256664602176</v>
      </c>
      <c r="AH128" s="27" t="n">
        <v>1.1466400902854</v>
      </c>
      <c r="AI128" s="27" t="n">
        <v>0.640796619784808</v>
      </c>
      <c r="AJ128" s="27" t="n">
        <v>0.96495162322831</v>
      </c>
      <c r="AK128" s="27" t="n">
        <v>1.02932258305749</v>
      </c>
      <c r="AL128" s="21"/>
      <c r="AM128" s="31" t="n">
        <f aca="false">IF(SQRT($B$9)*$B128+SQRT(1-$B$9)*R128&lt;_xlfn.NORM.S.INV($B$6),1,0)</f>
        <v>0</v>
      </c>
      <c r="AN128" s="31" t="n">
        <f aca="false">IF(SQRT($B$9)*$B128+SQRT(1-$B$9)*S128&lt;_xlfn.NORM.S.INV($B$6),1,0)</f>
        <v>0</v>
      </c>
      <c r="AO128" s="31" t="n">
        <f aca="false">IF(SQRT($B$9)*$B128+SQRT(1-$B$9)*T128&lt;_xlfn.NORM.S.INV($B$6),1,0)</f>
        <v>0</v>
      </c>
      <c r="AP128" s="31" t="n">
        <f aca="false">IF(SQRT($B$9)*$B128+SQRT(1-$B$9)*U128&lt;_xlfn.NORM.S.INV($B$6),1,0)</f>
        <v>0</v>
      </c>
      <c r="AQ128" s="31" t="n">
        <f aca="false">IF(SQRT($B$9)*$B128+SQRT(1-$B$9)*V128&lt;_xlfn.NORM.S.INV($B$6),1,0)</f>
        <v>0</v>
      </c>
      <c r="AR128" s="31" t="n">
        <f aca="false">IF(SQRT($B$9)*$B128+SQRT(1-$B$9)*W128&lt;_xlfn.NORM.S.INV($B$6),1,0)</f>
        <v>0</v>
      </c>
      <c r="AS128" s="31" t="n">
        <f aca="false">IF(SQRT($B$9)*$B128+SQRT(1-$B$9)*X128&lt;_xlfn.NORM.S.INV($B$6),1,0)</f>
        <v>0</v>
      </c>
      <c r="AT128" s="31" t="n">
        <f aca="false">IF(SQRT($B$9)*$B128+SQRT(1-$B$9)*Y128&lt;_xlfn.NORM.S.INV($B$6),1,0)</f>
        <v>1</v>
      </c>
      <c r="AU128" s="31" t="n">
        <f aca="false">IF(SQRT($B$9)*$B128+SQRT(1-$B$9)*Z128&lt;_xlfn.NORM.S.INV($B$6),1,0)</f>
        <v>0</v>
      </c>
      <c r="AV128" s="31" t="n">
        <f aca="false">IF(SQRT($B$9)*$B128+SQRT(1-$B$9)*AA128&lt;_xlfn.NORM.S.INV($B$6),1,0)</f>
        <v>0</v>
      </c>
      <c r="AW128" s="31" t="n">
        <f aca="false">IF(SQRT($C$9)*$B128+SQRT(1-$C$9)*AB128&lt;_xlfn.NORM.S.INV($C$6),1,0)</f>
        <v>0</v>
      </c>
      <c r="AX128" s="31" t="n">
        <f aca="false">IF(SQRT($C$9)*$B128+SQRT(1-$C$9)*AC128&lt;_xlfn.NORM.S.INV($C$6),1,0)</f>
        <v>0</v>
      </c>
      <c r="AY128" s="31" t="n">
        <f aca="false">IF(SQRT($C$9)*$B128+SQRT(1-$C$9)*AD128&lt;_xlfn.NORM.S.INV($C$6),1,0)</f>
        <v>0</v>
      </c>
      <c r="AZ128" s="31" t="n">
        <f aca="false">IF(SQRT($C$9)*$B128+SQRT(1-$C$9)*AE128&lt;_xlfn.NORM.S.INV($C$6),1,0)</f>
        <v>0</v>
      </c>
      <c r="BA128" s="31" t="n">
        <f aca="false">IF(SQRT($C$9)*$B128+SQRT(1-$C$9)*AF128&lt;_xlfn.NORM.S.INV($C$6),1,0)</f>
        <v>0</v>
      </c>
      <c r="BB128" s="31" t="n">
        <f aca="false">IF(SQRT($C$9)*$B128+SQRT(1-$C$9)*AG128&lt;_xlfn.NORM.S.INV($C$6),1,0)</f>
        <v>0</v>
      </c>
      <c r="BC128" s="31" t="n">
        <f aca="false">IF(SQRT($C$9)*$B128+SQRT(1-$C$9)*AH128&lt;_xlfn.NORM.S.INV($C$6),1,0)</f>
        <v>0</v>
      </c>
      <c r="BD128" s="31" t="n">
        <f aca="false">IF(SQRT($C$9)*$B128+SQRT(1-$C$9)*AI128&lt;_xlfn.NORM.S.INV($C$6),1,0)</f>
        <v>0</v>
      </c>
      <c r="BE128" s="31" t="n">
        <f aca="false">IF(SQRT($C$9)*$B128+SQRT(1-$C$9)*AJ128&lt;_xlfn.NORM.S.INV($C$6),1,0)</f>
        <v>0</v>
      </c>
      <c r="BF128" s="31" t="n">
        <f aca="false">IF(SQRT($C$9)*$B128+SQRT(1-$C$9)*AK128&lt;_xlfn.NORM.S.INV($C$6),1,0)</f>
        <v>0</v>
      </c>
      <c r="BG128" s="21"/>
      <c r="BH128" s="21"/>
      <c r="BI128" s="31" t="n">
        <f aca="false">$B$11*(($A$1061)*$C128/$B$12*$B$7+(1-$A$1061)*$D128/$B$12*$C$7)</f>
        <v>0</v>
      </c>
      <c r="BJ128" s="31" t="n">
        <f aca="false">$B$11*(($A$1062)*$C128/$B$12*$B$7+(1-$A$1062)*$D128/$B$12*$C$7)</f>
        <v>20</v>
      </c>
      <c r="BK128" s="31" t="n">
        <f aca="false">$B$11*(($A$1063)*$C128/$B$12*$B$7+(1-$A$1063)*$D128/$B$12*$C$7)</f>
        <v>40</v>
      </c>
      <c r="BL128" s="31" t="n">
        <f aca="false">$B$11*(($A$1064)*$C128/$B$12*$B$7+(1-$A$1064)*$D128/$B$12*$C$7)</f>
        <v>60</v>
      </c>
      <c r="BM128" s="31" t="n">
        <f aca="false">$B$11*(($A$1065)*$C128/$B$12*$B$7+(1-$A$1065)*$D128/$B$12*$C$7)</f>
        <v>80</v>
      </c>
      <c r="BN128" s="31" t="n">
        <f aca="false">$B$11*(($A$1066)*$C128/$B$12*$B$7+(1-$A$1066)*$D128/$B$12*$C$7)</f>
        <v>100</v>
      </c>
      <c r="BO128" s="31" t="n">
        <f aca="false">$B$11*(($A$1067)*$C128/$B$12*$B$7+(1-$A$1067)*$D128/$B$12*$C$7)</f>
        <v>120</v>
      </c>
      <c r="BP128" s="31" t="n">
        <f aca="false">$B$11*(($A$1068)*$C128/$B$12*$B$7+(1-$A$1068)*$D128/$B$12*$C$7)</f>
        <v>140</v>
      </c>
      <c r="BQ128" s="31" t="n">
        <f aca="false">$B$11*(($A$1069)*$C128/$B$12*$B$7+(1-$A$1069)*$D128/$B$12*$C$7)</f>
        <v>160</v>
      </c>
      <c r="BR128" s="31" t="n">
        <f aca="false">$B$11*(($A$1070)*$C128/$B$12*$B$7+(1-$A$1070)*$D128/$B$12*$C$7)</f>
        <v>180</v>
      </c>
      <c r="BS128" s="31" t="n">
        <f aca="false">$B$11*(($A$1071)*$C128/$B$12*$B$7+(1-$A$1071)*$D128/$B$12*$C$7)</f>
        <v>200</v>
      </c>
      <c r="BT128" s="31" t="n">
        <f aca="false">$B$11*(($A$1072)*$C128/$B$12*$B$7+(1-$A$1072)*$D128/$B$12*$C$7)</f>
        <v>220</v>
      </c>
      <c r="BU128" s="31" t="n">
        <f aca="false">$B$11*(($A$1073)*$C128/$B$12*$B$7+(1-$A$1073)*$D128/$B$12*$C$7)</f>
        <v>240</v>
      </c>
      <c r="BV128" s="31" t="n">
        <f aca="false">$B$11*(($A$1074)*$C128/$B$12*$B$7+(1-$A$1074)*$D128/$B$12*$C$7)</f>
        <v>260</v>
      </c>
      <c r="BW128" s="31" t="n">
        <f aca="false">$B$11*(($A$1075)*$C128/$B$12*$B$7+(1-$A$1075)*$D128/$B$12*$C$7)</f>
        <v>280</v>
      </c>
      <c r="BX128" s="31" t="n">
        <f aca="false">$B$11*(($A$1076)*$C128/$B$12*$B$7+(1-$A$1076)*$D128/$B$12*$C$7)</f>
        <v>300</v>
      </c>
      <c r="BY128" s="31" t="n">
        <f aca="false">$B$11*(($A$1077)*$C128/$B$12*$B$7+(1-$A$1077)*$D128/$B$12*$C$7)</f>
        <v>320</v>
      </c>
      <c r="BZ128" s="31" t="n">
        <f aca="false">$B$11*(($A$1078)*$C128/$B$12*$B$7+(1-$A$1078)*$D128/$B$12*$C$7)</f>
        <v>340</v>
      </c>
      <c r="CA128" s="31" t="n">
        <f aca="false">$B$11*(($A$1079)*$C128/$B$12*$B$7+(1-$A$1079)*$D128/$B$12*$C$7)</f>
        <v>360</v>
      </c>
      <c r="CB128" s="31" t="n">
        <f aca="false">$B$11*(($A$1080)*$C128/$B$12*$B$7+(1-$A$1080)*$D128/$B$12*$C$7)</f>
        <v>380</v>
      </c>
      <c r="CC128" s="31" t="n">
        <f aca="false">$B$11*(($A$1081)*$C128/$B$12*$B$7+(1-$A$1081)*$D128/$B$12*$C$7)</f>
        <v>400</v>
      </c>
    </row>
    <row r="129" customFormat="false" ht="15" hidden="false" customHeight="false" outlineLevel="0" collapsed="false">
      <c r="A129" s="21" t="n">
        <v>105</v>
      </c>
      <c r="B129" s="27" t="n">
        <v>0.0494947603180029</v>
      </c>
      <c r="C129" s="9" t="n">
        <f aca="false">SUM(AM129:AV129)</f>
        <v>0</v>
      </c>
      <c r="D129" s="9" t="n">
        <f aca="false">SUM(AW129:BF129)</f>
        <v>0</v>
      </c>
      <c r="E129" s="24" t="n">
        <f aca="false">(1-C129/$B$12)*$B$8-C129/$B$12*$B$7</f>
        <v>0.05</v>
      </c>
      <c r="F129" s="24" t="n">
        <f aca="false">(1-D129/$B$12)*$C$8-D129/$B$12*$C$7</f>
        <v>0.09</v>
      </c>
      <c r="G129" s="47" t="n">
        <f aca="false">$B$11*($B$10*C129/$B$12*$B$7+(1-$B$10)*D129/$B$12*$C$7)</f>
        <v>0</v>
      </c>
      <c r="H129" s="24" t="n">
        <f aca="false">$B$10*E129+(1-$B$10)*F129</f>
        <v>0.07</v>
      </c>
      <c r="I129" s="21"/>
      <c r="J129" s="21"/>
      <c r="K129" s="21"/>
      <c r="L129" s="21"/>
      <c r="M129" s="21"/>
      <c r="N129" s="21"/>
      <c r="O129" s="21"/>
      <c r="P129" s="21"/>
      <c r="Q129" s="21"/>
      <c r="R129" s="27" t="n">
        <v>-0.82850140340455</v>
      </c>
      <c r="S129" s="27" t="n">
        <v>1.06734414845778</v>
      </c>
      <c r="T129" s="27" t="n">
        <v>0.551716646777048</v>
      </c>
      <c r="U129" s="27" t="n">
        <v>1.01253572570888</v>
      </c>
      <c r="V129" s="27" t="n">
        <v>0.13842700102864</v>
      </c>
      <c r="W129" s="27" t="n">
        <v>0.547210347068329</v>
      </c>
      <c r="X129" s="27" t="n">
        <v>-0.58016570531664</v>
      </c>
      <c r="Y129" s="27" t="n">
        <v>0.2051995586145</v>
      </c>
      <c r="Z129" s="27" t="n">
        <v>-0.0220038966723055</v>
      </c>
      <c r="AA129" s="27" t="n">
        <v>2.78764220076143</v>
      </c>
      <c r="AB129" s="27" t="n">
        <v>1.27369190460259</v>
      </c>
      <c r="AC129" s="27" t="n">
        <v>-0.200848380329455</v>
      </c>
      <c r="AD129" s="27" t="n">
        <v>0.10266436932413</v>
      </c>
      <c r="AE129" s="27" t="n">
        <v>0.655248815663314</v>
      </c>
      <c r="AF129" s="27" t="n">
        <v>0.283890140642092</v>
      </c>
      <c r="AG129" s="27" t="n">
        <v>-0.602591973788333</v>
      </c>
      <c r="AH129" s="27" t="n">
        <v>1.20499040549786</v>
      </c>
      <c r="AI129" s="27" t="n">
        <v>0.153634297461143</v>
      </c>
      <c r="AJ129" s="27" t="n">
        <v>-0.284398478423955</v>
      </c>
      <c r="AK129" s="27" t="n">
        <v>0.667212573406761</v>
      </c>
      <c r="AL129" s="21"/>
      <c r="AM129" s="31" t="n">
        <f aca="false">IF(SQRT($B$9)*$B129+SQRT(1-$B$9)*R129&lt;_xlfn.NORM.S.INV($B$6),1,0)</f>
        <v>0</v>
      </c>
      <c r="AN129" s="31" t="n">
        <f aca="false">IF(SQRT($B$9)*$B129+SQRT(1-$B$9)*S129&lt;_xlfn.NORM.S.INV($B$6),1,0)</f>
        <v>0</v>
      </c>
      <c r="AO129" s="31" t="n">
        <f aca="false">IF(SQRT($B$9)*$B129+SQRT(1-$B$9)*T129&lt;_xlfn.NORM.S.INV($B$6),1,0)</f>
        <v>0</v>
      </c>
      <c r="AP129" s="31" t="n">
        <f aca="false">IF(SQRT($B$9)*$B129+SQRT(1-$B$9)*U129&lt;_xlfn.NORM.S.INV($B$6),1,0)</f>
        <v>0</v>
      </c>
      <c r="AQ129" s="31" t="n">
        <f aca="false">IF(SQRT($B$9)*$B129+SQRT(1-$B$9)*V129&lt;_xlfn.NORM.S.INV($B$6),1,0)</f>
        <v>0</v>
      </c>
      <c r="AR129" s="31" t="n">
        <f aca="false">IF(SQRT($B$9)*$B129+SQRT(1-$B$9)*W129&lt;_xlfn.NORM.S.INV($B$6),1,0)</f>
        <v>0</v>
      </c>
      <c r="AS129" s="31" t="n">
        <f aca="false">IF(SQRT($B$9)*$B129+SQRT(1-$B$9)*X129&lt;_xlfn.NORM.S.INV($B$6),1,0)</f>
        <v>0</v>
      </c>
      <c r="AT129" s="31" t="n">
        <f aca="false">IF(SQRT($B$9)*$B129+SQRT(1-$B$9)*Y129&lt;_xlfn.NORM.S.INV($B$6),1,0)</f>
        <v>0</v>
      </c>
      <c r="AU129" s="31" t="n">
        <f aca="false">IF(SQRT($B$9)*$B129+SQRT(1-$B$9)*Z129&lt;_xlfn.NORM.S.INV($B$6),1,0)</f>
        <v>0</v>
      </c>
      <c r="AV129" s="31" t="n">
        <f aca="false">IF(SQRT($B$9)*$B129+SQRT(1-$B$9)*AA129&lt;_xlfn.NORM.S.INV($B$6),1,0)</f>
        <v>0</v>
      </c>
      <c r="AW129" s="31" t="n">
        <f aca="false">IF(SQRT($C$9)*$B129+SQRT(1-$C$9)*AB129&lt;_xlfn.NORM.S.INV($C$6),1,0)</f>
        <v>0</v>
      </c>
      <c r="AX129" s="31" t="n">
        <f aca="false">IF(SQRT($C$9)*$B129+SQRT(1-$C$9)*AC129&lt;_xlfn.NORM.S.INV($C$6),1,0)</f>
        <v>0</v>
      </c>
      <c r="AY129" s="31" t="n">
        <f aca="false">IF(SQRT($C$9)*$B129+SQRT(1-$C$9)*AD129&lt;_xlfn.NORM.S.INV($C$6),1,0)</f>
        <v>0</v>
      </c>
      <c r="AZ129" s="31" t="n">
        <f aca="false">IF(SQRT($C$9)*$B129+SQRT(1-$C$9)*AE129&lt;_xlfn.NORM.S.INV($C$6),1,0)</f>
        <v>0</v>
      </c>
      <c r="BA129" s="31" t="n">
        <f aca="false">IF(SQRT($C$9)*$B129+SQRT(1-$C$9)*AF129&lt;_xlfn.NORM.S.INV($C$6),1,0)</f>
        <v>0</v>
      </c>
      <c r="BB129" s="31" t="n">
        <f aca="false">IF(SQRT($C$9)*$B129+SQRT(1-$C$9)*AG129&lt;_xlfn.NORM.S.INV($C$6),1,0)</f>
        <v>0</v>
      </c>
      <c r="BC129" s="31" t="n">
        <f aca="false">IF(SQRT($C$9)*$B129+SQRT(1-$C$9)*AH129&lt;_xlfn.NORM.S.INV($C$6),1,0)</f>
        <v>0</v>
      </c>
      <c r="BD129" s="31" t="n">
        <f aca="false">IF(SQRT($C$9)*$B129+SQRT(1-$C$9)*AI129&lt;_xlfn.NORM.S.INV($C$6),1,0)</f>
        <v>0</v>
      </c>
      <c r="BE129" s="31" t="n">
        <f aca="false">IF(SQRT($C$9)*$B129+SQRT(1-$C$9)*AJ129&lt;_xlfn.NORM.S.INV($C$6),1,0)</f>
        <v>0</v>
      </c>
      <c r="BF129" s="31" t="n">
        <f aca="false">IF(SQRT($C$9)*$B129+SQRT(1-$C$9)*AK129&lt;_xlfn.NORM.S.INV($C$6),1,0)</f>
        <v>0</v>
      </c>
      <c r="BG129" s="21"/>
      <c r="BH129" s="21"/>
      <c r="BI129" s="31" t="n">
        <f aca="false">$B$11*(($A$1061)*$C129/$B$12*$B$7+(1-$A$1061)*$D129/$B$12*$C$7)</f>
        <v>0</v>
      </c>
      <c r="BJ129" s="31" t="n">
        <f aca="false">$B$11*(($A$1062)*$C129/$B$12*$B$7+(1-$A$1062)*$D129/$B$12*$C$7)</f>
        <v>0</v>
      </c>
      <c r="BK129" s="31" t="n">
        <f aca="false">$B$11*(($A$1063)*$C129/$B$12*$B$7+(1-$A$1063)*$D129/$B$12*$C$7)</f>
        <v>0</v>
      </c>
      <c r="BL129" s="31" t="n">
        <f aca="false">$B$11*(($A$1064)*$C129/$B$12*$B$7+(1-$A$1064)*$D129/$B$12*$C$7)</f>
        <v>0</v>
      </c>
      <c r="BM129" s="31" t="n">
        <f aca="false">$B$11*(($A$1065)*$C129/$B$12*$B$7+(1-$A$1065)*$D129/$B$12*$C$7)</f>
        <v>0</v>
      </c>
      <c r="BN129" s="31" t="n">
        <f aca="false">$B$11*(($A$1066)*$C129/$B$12*$B$7+(1-$A$1066)*$D129/$B$12*$C$7)</f>
        <v>0</v>
      </c>
      <c r="BO129" s="31" t="n">
        <f aca="false">$B$11*(($A$1067)*$C129/$B$12*$B$7+(1-$A$1067)*$D129/$B$12*$C$7)</f>
        <v>0</v>
      </c>
      <c r="BP129" s="31" t="n">
        <f aca="false">$B$11*(($A$1068)*$C129/$B$12*$B$7+(1-$A$1068)*$D129/$B$12*$C$7)</f>
        <v>0</v>
      </c>
      <c r="BQ129" s="31" t="n">
        <f aca="false">$B$11*(($A$1069)*$C129/$B$12*$B$7+(1-$A$1069)*$D129/$B$12*$C$7)</f>
        <v>0</v>
      </c>
      <c r="BR129" s="31" t="n">
        <f aca="false">$B$11*(($A$1070)*$C129/$B$12*$B$7+(1-$A$1070)*$D129/$B$12*$C$7)</f>
        <v>0</v>
      </c>
      <c r="BS129" s="31" t="n">
        <f aca="false">$B$11*(($A$1071)*$C129/$B$12*$B$7+(1-$A$1071)*$D129/$B$12*$C$7)</f>
        <v>0</v>
      </c>
      <c r="BT129" s="31" t="n">
        <f aca="false">$B$11*(($A$1072)*$C129/$B$12*$B$7+(1-$A$1072)*$D129/$B$12*$C$7)</f>
        <v>0</v>
      </c>
      <c r="BU129" s="31" t="n">
        <f aca="false">$B$11*(($A$1073)*$C129/$B$12*$B$7+(1-$A$1073)*$D129/$B$12*$C$7)</f>
        <v>0</v>
      </c>
      <c r="BV129" s="31" t="n">
        <f aca="false">$B$11*(($A$1074)*$C129/$B$12*$B$7+(1-$A$1074)*$D129/$B$12*$C$7)</f>
        <v>0</v>
      </c>
      <c r="BW129" s="31" t="n">
        <f aca="false">$B$11*(($A$1075)*$C129/$B$12*$B$7+(1-$A$1075)*$D129/$B$12*$C$7)</f>
        <v>0</v>
      </c>
      <c r="BX129" s="31" t="n">
        <f aca="false">$B$11*(($A$1076)*$C129/$B$12*$B$7+(1-$A$1076)*$D129/$B$12*$C$7)</f>
        <v>0</v>
      </c>
      <c r="BY129" s="31" t="n">
        <f aca="false">$B$11*(($A$1077)*$C129/$B$12*$B$7+(1-$A$1077)*$D129/$B$12*$C$7)</f>
        <v>0</v>
      </c>
      <c r="BZ129" s="31" t="n">
        <f aca="false">$B$11*(($A$1078)*$C129/$B$12*$B$7+(1-$A$1078)*$D129/$B$12*$C$7)</f>
        <v>0</v>
      </c>
      <c r="CA129" s="31" t="n">
        <f aca="false">$B$11*(($A$1079)*$C129/$B$12*$B$7+(1-$A$1079)*$D129/$B$12*$C$7)</f>
        <v>0</v>
      </c>
      <c r="CB129" s="31" t="n">
        <f aca="false">$B$11*(($A$1080)*$C129/$B$12*$B$7+(1-$A$1080)*$D129/$B$12*$C$7)</f>
        <v>0</v>
      </c>
      <c r="CC129" s="31" t="n">
        <f aca="false">$B$11*(($A$1081)*$C129/$B$12*$B$7+(1-$A$1081)*$D129/$B$12*$C$7)</f>
        <v>0</v>
      </c>
    </row>
    <row r="130" customFormat="false" ht="15" hidden="false" customHeight="false" outlineLevel="0" collapsed="false">
      <c r="A130" s="21" t="n">
        <v>106</v>
      </c>
      <c r="B130" s="27" t="n">
        <v>0.703219311991493</v>
      </c>
      <c r="C130" s="9" t="n">
        <f aca="false">SUM(AM130:AV130)</f>
        <v>0</v>
      </c>
      <c r="D130" s="9" t="n">
        <f aca="false">SUM(AW130:BF130)</f>
        <v>0</v>
      </c>
      <c r="E130" s="24" t="n">
        <f aca="false">(1-C130/$B$12)*$B$8-C130/$B$12*$B$7</f>
        <v>0.05</v>
      </c>
      <c r="F130" s="24" t="n">
        <f aca="false">(1-D130/$B$12)*$C$8-D130/$B$12*$C$7</f>
        <v>0.09</v>
      </c>
      <c r="G130" s="47" t="n">
        <f aca="false">$B$11*($B$10*C130/$B$12*$B$7+(1-$B$10)*D130/$B$12*$C$7)</f>
        <v>0</v>
      </c>
      <c r="H130" s="24" t="n">
        <f aca="false">$B$10*E130+(1-$B$10)*F130</f>
        <v>0.07</v>
      </c>
      <c r="I130" s="21"/>
      <c r="J130" s="21"/>
      <c r="K130" s="21"/>
      <c r="L130" s="21"/>
      <c r="M130" s="21"/>
      <c r="N130" s="21"/>
      <c r="O130" s="21"/>
      <c r="P130" s="21"/>
      <c r="Q130" s="21"/>
      <c r="R130" s="27" t="n">
        <v>-1.101873288395</v>
      </c>
      <c r="S130" s="27" t="n">
        <v>0.0572008865059032</v>
      </c>
      <c r="T130" s="27" t="n">
        <v>-1.8712483523051</v>
      </c>
      <c r="U130" s="27" t="n">
        <v>-0.268162278239312</v>
      </c>
      <c r="V130" s="27" t="n">
        <v>-0.490264921616277</v>
      </c>
      <c r="W130" s="27" t="n">
        <v>0.270668394228866</v>
      </c>
      <c r="X130" s="27" t="n">
        <v>1.76196754295246</v>
      </c>
      <c r="Y130" s="27" t="n">
        <v>-2.11895493466623</v>
      </c>
      <c r="Z130" s="27" t="n">
        <v>0.268615273344011</v>
      </c>
      <c r="AA130" s="27" t="n">
        <v>-1.61013469032331</v>
      </c>
      <c r="AB130" s="27" t="n">
        <v>1.26858957516585</v>
      </c>
      <c r="AC130" s="27" t="n">
        <v>-0.286830851323581</v>
      </c>
      <c r="AD130" s="27" t="n">
        <v>-1.44478324657579</v>
      </c>
      <c r="AE130" s="27" t="n">
        <v>1.66488611697593</v>
      </c>
      <c r="AF130" s="27" t="n">
        <v>0.195263733326172</v>
      </c>
      <c r="AG130" s="27" t="n">
        <v>0.64950669301021</v>
      </c>
      <c r="AH130" s="27" t="n">
        <v>-0.00190184357157741</v>
      </c>
      <c r="AI130" s="27" t="n">
        <v>0.0341289580391933</v>
      </c>
      <c r="AJ130" s="27" t="n">
        <v>1.23721121704428</v>
      </c>
      <c r="AK130" s="27" t="n">
        <v>-0.319751833300697</v>
      </c>
      <c r="AL130" s="21"/>
      <c r="AM130" s="31" t="n">
        <f aca="false">IF(SQRT($B$9)*$B130+SQRT(1-$B$9)*R130&lt;_xlfn.NORM.S.INV($B$6),1,0)</f>
        <v>0</v>
      </c>
      <c r="AN130" s="31" t="n">
        <f aca="false">IF(SQRT($B$9)*$B130+SQRT(1-$B$9)*S130&lt;_xlfn.NORM.S.INV($B$6),1,0)</f>
        <v>0</v>
      </c>
      <c r="AO130" s="31" t="n">
        <f aca="false">IF(SQRT($B$9)*$B130+SQRT(1-$B$9)*T130&lt;_xlfn.NORM.S.INV($B$6),1,0)</f>
        <v>0</v>
      </c>
      <c r="AP130" s="31" t="n">
        <f aca="false">IF(SQRT($B$9)*$B130+SQRT(1-$B$9)*U130&lt;_xlfn.NORM.S.INV($B$6),1,0)</f>
        <v>0</v>
      </c>
      <c r="AQ130" s="31" t="n">
        <f aca="false">IF(SQRT($B$9)*$B130+SQRT(1-$B$9)*V130&lt;_xlfn.NORM.S.INV($B$6),1,0)</f>
        <v>0</v>
      </c>
      <c r="AR130" s="31" t="n">
        <f aca="false">IF(SQRT($B$9)*$B130+SQRT(1-$B$9)*W130&lt;_xlfn.NORM.S.INV($B$6),1,0)</f>
        <v>0</v>
      </c>
      <c r="AS130" s="31" t="n">
        <f aca="false">IF(SQRT($B$9)*$B130+SQRT(1-$B$9)*X130&lt;_xlfn.NORM.S.INV($B$6),1,0)</f>
        <v>0</v>
      </c>
      <c r="AT130" s="31" t="n">
        <f aca="false">IF(SQRT($B$9)*$B130+SQRT(1-$B$9)*Y130&lt;_xlfn.NORM.S.INV($B$6),1,0)</f>
        <v>0</v>
      </c>
      <c r="AU130" s="31" t="n">
        <f aca="false">IF(SQRT($B$9)*$B130+SQRT(1-$B$9)*Z130&lt;_xlfn.NORM.S.INV($B$6),1,0)</f>
        <v>0</v>
      </c>
      <c r="AV130" s="31" t="n">
        <f aca="false">IF(SQRT($B$9)*$B130+SQRT(1-$B$9)*AA130&lt;_xlfn.NORM.S.INV($B$6),1,0)</f>
        <v>0</v>
      </c>
      <c r="AW130" s="31" t="n">
        <f aca="false">IF(SQRT($C$9)*$B130+SQRT(1-$C$9)*AB130&lt;_xlfn.NORM.S.INV($C$6),1,0)</f>
        <v>0</v>
      </c>
      <c r="AX130" s="31" t="n">
        <f aca="false">IF(SQRT($C$9)*$B130+SQRT(1-$C$9)*AC130&lt;_xlfn.NORM.S.INV($C$6),1,0)</f>
        <v>0</v>
      </c>
      <c r="AY130" s="31" t="n">
        <f aca="false">IF(SQRT($C$9)*$B130+SQRT(1-$C$9)*AD130&lt;_xlfn.NORM.S.INV($C$6),1,0)</f>
        <v>0</v>
      </c>
      <c r="AZ130" s="31" t="n">
        <f aca="false">IF(SQRT($C$9)*$B130+SQRT(1-$C$9)*AE130&lt;_xlfn.NORM.S.INV($C$6),1,0)</f>
        <v>0</v>
      </c>
      <c r="BA130" s="31" t="n">
        <f aca="false">IF(SQRT($C$9)*$B130+SQRT(1-$C$9)*AF130&lt;_xlfn.NORM.S.INV($C$6),1,0)</f>
        <v>0</v>
      </c>
      <c r="BB130" s="31" t="n">
        <f aca="false">IF(SQRT($C$9)*$B130+SQRT(1-$C$9)*AG130&lt;_xlfn.NORM.S.INV($C$6),1,0)</f>
        <v>0</v>
      </c>
      <c r="BC130" s="31" t="n">
        <f aca="false">IF(SQRT($C$9)*$B130+SQRT(1-$C$9)*AH130&lt;_xlfn.NORM.S.INV($C$6),1,0)</f>
        <v>0</v>
      </c>
      <c r="BD130" s="31" t="n">
        <f aca="false">IF(SQRT($C$9)*$B130+SQRT(1-$C$9)*AI130&lt;_xlfn.NORM.S.INV($C$6),1,0)</f>
        <v>0</v>
      </c>
      <c r="BE130" s="31" t="n">
        <f aca="false">IF(SQRT($C$9)*$B130+SQRT(1-$C$9)*AJ130&lt;_xlfn.NORM.S.INV($C$6),1,0)</f>
        <v>0</v>
      </c>
      <c r="BF130" s="31" t="n">
        <f aca="false">IF(SQRT($C$9)*$B130+SQRT(1-$C$9)*AK130&lt;_xlfn.NORM.S.INV($C$6),1,0)</f>
        <v>0</v>
      </c>
      <c r="BG130" s="21"/>
      <c r="BH130" s="21"/>
      <c r="BI130" s="31" t="n">
        <f aca="false">$B$11*(($A$1061)*$C130/$B$12*$B$7+(1-$A$1061)*$D130/$B$12*$C$7)</f>
        <v>0</v>
      </c>
      <c r="BJ130" s="31" t="n">
        <f aca="false">$B$11*(($A$1062)*$C130/$B$12*$B$7+(1-$A$1062)*$D130/$B$12*$C$7)</f>
        <v>0</v>
      </c>
      <c r="BK130" s="31" t="n">
        <f aca="false">$B$11*(($A$1063)*$C130/$B$12*$B$7+(1-$A$1063)*$D130/$B$12*$C$7)</f>
        <v>0</v>
      </c>
      <c r="BL130" s="31" t="n">
        <f aca="false">$B$11*(($A$1064)*$C130/$B$12*$B$7+(1-$A$1064)*$D130/$B$12*$C$7)</f>
        <v>0</v>
      </c>
      <c r="BM130" s="31" t="n">
        <f aca="false">$B$11*(($A$1065)*$C130/$B$12*$B$7+(1-$A$1065)*$D130/$B$12*$C$7)</f>
        <v>0</v>
      </c>
      <c r="BN130" s="31" t="n">
        <f aca="false">$B$11*(($A$1066)*$C130/$B$12*$B$7+(1-$A$1066)*$D130/$B$12*$C$7)</f>
        <v>0</v>
      </c>
      <c r="BO130" s="31" t="n">
        <f aca="false">$B$11*(($A$1067)*$C130/$B$12*$B$7+(1-$A$1067)*$D130/$B$12*$C$7)</f>
        <v>0</v>
      </c>
      <c r="BP130" s="31" t="n">
        <f aca="false">$B$11*(($A$1068)*$C130/$B$12*$B$7+(1-$A$1068)*$D130/$B$12*$C$7)</f>
        <v>0</v>
      </c>
      <c r="BQ130" s="31" t="n">
        <f aca="false">$B$11*(($A$1069)*$C130/$B$12*$B$7+(1-$A$1069)*$D130/$B$12*$C$7)</f>
        <v>0</v>
      </c>
      <c r="BR130" s="31" t="n">
        <f aca="false">$B$11*(($A$1070)*$C130/$B$12*$B$7+(1-$A$1070)*$D130/$B$12*$C$7)</f>
        <v>0</v>
      </c>
      <c r="BS130" s="31" t="n">
        <f aca="false">$B$11*(($A$1071)*$C130/$B$12*$B$7+(1-$A$1071)*$D130/$B$12*$C$7)</f>
        <v>0</v>
      </c>
      <c r="BT130" s="31" t="n">
        <f aca="false">$B$11*(($A$1072)*$C130/$B$12*$B$7+(1-$A$1072)*$D130/$B$12*$C$7)</f>
        <v>0</v>
      </c>
      <c r="BU130" s="31" t="n">
        <f aca="false">$B$11*(($A$1073)*$C130/$B$12*$B$7+(1-$A$1073)*$D130/$B$12*$C$7)</f>
        <v>0</v>
      </c>
      <c r="BV130" s="31" t="n">
        <f aca="false">$B$11*(($A$1074)*$C130/$B$12*$B$7+(1-$A$1074)*$D130/$B$12*$C$7)</f>
        <v>0</v>
      </c>
      <c r="BW130" s="31" t="n">
        <f aca="false">$B$11*(($A$1075)*$C130/$B$12*$B$7+(1-$A$1075)*$D130/$B$12*$C$7)</f>
        <v>0</v>
      </c>
      <c r="BX130" s="31" t="n">
        <f aca="false">$B$11*(($A$1076)*$C130/$B$12*$B$7+(1-$A$1076)*$D130/$B$12*$C$7)</f>
        <v>0</v>
      </c>
      <c r="BY130" s="31" t="n">
        <f aca="false">$B$11*(($A$1077)*$C130/$B$12*$B$7+(1-$A$1077)*$D130/$B$12*$C$7)</f>
        <v>0</v>
      </c>
      <c r="BZ130" s="31" t="n">
        <f aca="false">$B$11*(($A$1078)*$C130/$B$12*$B$7+(1-$A$1078)*$D130/$B$12*$C$7)</f>
        <v>0</v>
      </c>
      <c r="CA130" s="31" t="n">
        <f aca="false">$B$11*(($A$1079)*$C130/$B$12*$B$7+(1-$A$1079)*$D130/$B$12*$C$7)</f>
        <v>0</v>
      </c>
      <c r="CB130" s="31" t="n">
        <f aca="false">$B$11*(($A$1080)*$C130/$B$12*$B$7+(1-$A$1080)*$D130/$B$12*$C$7)</f>
        <v>0</v>
      </c>
      <c r="CC130" s="31" t="n">
        <f aca="false">$B$11*(($A$1081)*$C130/$B$12*$B$7+(1-$A$1081)*$D130/$B$12*$C$7)</f>
        <v>0</v>
      </c>
    </row>
    <row r="131" customFormat="false" ht="15" hidden="false" customHeight="false" outlineLevel="0" collapsed="false">
      <c r="A131" s="21" t="n">
        <v>107</v>
      </c>
      <c r="B131" s="27" t="n">
        <v>-0.160980220593253</v>
      </c>
      <c r="C131" s="9" t="n">
        <f aca="false">SUM(AM131:AV131)</f>
        <v>0</v>
      </c>
      <c r="D131" s="9" t="n">
        <f aca="false">SUM(AW131:BF131)</f>
        <v>1</v>
      </c>
      <c r="E131" s="24" t="n">
        <f aca="false">(1-C131/$B$12)*$B$8-C131/$B$12*$B$7</f>
        <v>0.05</v>
      </c>
      <c r="F131" s="24" t="n">
        <f aca="false">(1-D131/$B$12)*$C$8-D131/$B$12*$C$7</f>
        <v>0.021</v>
      </c>
      <c r="G131" s="47" t="n">
        <f aca="false">$B$11*($B$10*C131/$B$12*$B$7+(1-$B$10)*D131/$B$12*$C$7)</f>
        <v>300</v>
      </c>
      <c r="H131" s="24" t="n">
        <f aca="false">$B$10*E131+(1-$B$10)*F131</f>
        <v>0.0355</v>
      </c>
      <c r="I131" s="21"/>
      <c r="J131" s="21"/>
      <c r="K131" s="21"/>
      <c r="L131" s="21"/>
      <c r="M131" s="21"/>
      <c r="N131" s="21"/>
      <c r="O131" s="21"/>
      <c r="P131" s="21"/>
      <c r="Q131" s="21"/>
      <c r="R131" s="27" t="n">
        <v>0.0707906122206399</v>
      </c>
      <c r="S131" s="27" t="n">
        <v>-0.244845867354103</v>
      </c>
      <c r="T131" s="27" t="n">
        <v>-1.26905122227854</v>
      </c>
      <c r="U131" s="27" t="n">
        <v>1.11822377809908</v>
      </c>
      <c r="V131" s="27" t="n">
        <v>2.09525959275666</v>
      </c>
      <c r="W131" s="27" t="n">
        <v>1.23222920036624</v>
      </c>
      <c r="X131" s="27" t="n">
        <v>0.0693152855716119</v>
      </c>
      <c r="Y131" s="27" t="n">
        <v>1.16267935758767</v>
      </c>
      <c r="Z131" s="27" t="n">
        <v>-0.388292394060873</v>
      </c>
      <c r="AA131" s="27" t="n">
        <v>-0.220584249257928</v>
      </c>
      <c r="AB131" s="27" t="n">
        <v>0.975049808675823</v>
      </c>
      <c r="AC131" s="27" t="n">
        <v>-0.211713705736201</v>
      </c>
      <c r="AD131" s="27" t="n">
        <v>1.55307422141136</v>
      </c>
      <c r="AE131" s="27" t="n">
        <v>0.313622658877497</v>
      </c>
      <c r="AF131" s="27" t="n">
        <v>-1.24329225230682</v>
      </c>
      <c r="AG131" s="27" t="n">
        <v>-0.626056929986464</v>
      </c>
      <c r="AH131" s="27" t="n">
        <v>-0.347534769072176</v>
      </c>
      <c r="AI131" s="27" t="n">
        <v>-0.909503596982558</v>
      </c>
      <c r="AJ131" s="27" t="n">
        <v>0.854691879852882</v>
      </c>
      <c r="AK131" s="27" t="n">
        <v>-1.90430095585388</v>
      </c>
      <c r="AL131" s="21"/>
      <c r="AM131" s="31" t="n">
        <f aca="false">IF(SQRT($B$9)*$B131+SQRT(1-$B$9)*R131&lt;_xlfn.NORM.S.INV($B$6),1,0)</f>
        <v>0</v>
      </c>
      <c r="AN131" s="31" t="n">
        <f aca="false">IF(SQRT($B$9)*$B131+SQRT(1-$B$9)*S131&lt;_xlfn.NORM.S.INV($B$6),1,0)</f>
        <v>0</v>
      </c>
      <c r="AO131" s="31" t="n">
        <f aca="false">IF(SQRT($B$9)*$B131+SQRT(1-$B$9)*T131&lt;_xlfn.NORM.S.INV($B$6),1,0)</f>
        <v>0</v>
      </c>
      <c r="AP131" s="31" t="n">
        <f aca="false">IF(SQRT($B$9)*$B131+SQRT(1-$B$9)*U131&lt;_xlfn.NORM.S.INV($B$6),1,0)</f>
        <v>0</v>
      </c>
      <c r="AQ131" s="31" t="n">
        <f aca="false">IF(SQRT($B$9)*$B131+SQRT(1-$B$9)*V131&lt;_xlfn.NORM.S.INV($B$6),1,0)</f>
        <v>0</v>
      </c>
      <c r="AR131" s="31" t="n">
        <f aca="false">IF(SQRT($B$9)*$B131+SQRT(1-$B$9)*W131&lt;_xlfn.NORM.S.INV($B$6),1,0)</f>
        <v>0</v>
      </c>
      <c r="AS131" s="31" t="n">
        <f aca="false">IF(SQRT($B$9)*$B131+SQRT(1-$B$9)*X131&lt;_xlfn.NORM.S.INV($B$6),1,0)</f>
        <v>0</v>
      </c>
      <c r="AT131" s="31" t="n">
        <f aca="false">IF(SQRT($B$9)*$B131+SQRT(1-$B$9)*Y131&lt;_xlfn.NORM.S.INV($B$6),1,0)</f>
        <v>0</v>
      </c>
      <c r="AU131" s="31" t="n">
        <f aca="false">IF(SQRT($B$9)*$B131+SQRT(1-$B$9)*Z131&lt;_xlfn.NORM.S.INV($B$6),1,0)</f>
        <v>0</v>
      </c>
      <c r="AV131" s="31" t="n">
        <f aca="false">IF(SQRT($B$9)*$B131+SQRT(1-$B$9)*AA131&lt;_xlfn.NORM.S.INV($B$6),1,0)</f>
        <v>0</v>
      </c>
      <c r="AW131" s="31" t="n">
        <f aca="false">IF(SQRT($C$9)*$B131+SQRT(1-$C$9)*AB131&lt;_xlfn.NORM.S.INV($C$6),1,0)</f>
        <v>0</v>
      </c>
      <c r="AX131" s="31" t="n">
        <f aca="false">IF(SQRT($C$9)*$B131+SQRT(1-$C$9)*AC131&lt;_xlfn.NORM.S.INV($C$6),1,0)</f>
        <v>0</v>
      </c>
      <c r="AY131" s="31" t="n">
        <f aca="false">IF(SQRT($C$9)*$B131+SQRT(1-$C$9)*AD131&lt;_xlfn.NORM.S.INV($C$6),1,0)</f>
        <v>0</v>
      </c>
      <c r="AZ131" s="31" t="n">
        <f aca="false">IF(SQRT($C$9)*$B131+SQRT(1-$C$9)*AE131&lt;_xlfn.NORM.S.INV($C$6),1,0)</f>
        <v>0</v>
      </c>
      <c r="BA131" s="31" t="n">
        <f aca="false">IF(SQRT($C$9)*$B131+SQRT(1-$C$9)*AF131&lt;_xlfn.NORM.S.INV($C$6),1,0)</f>
        <v>0</v>
      </c>
      <c r="BB131" s="31" t="n">
        <f aca="false">IF(SQRT($C$9)*$B131+SQRT(1-$C$9)*AG131&lt;_xlfn.NORM.S.INV($C$6),1,0)</f>
        <v>0</v>
      </c>
      <c r="BC131" s="31" t="n">
        <f aca="false">IF(SQRT($C$9)*$B131+SQRT(1-$C$9)*AH131&lt;_xlfn.NORM.S.INV($C$6),1,0)</f>
        <v>0</v>
      </c>
      <c r="BD131" s="31" t="n">
        <f aca="false">IF(SQRT($C$9)*$B131+SQRT(1-$C$9)*AI131&lt;_xlfn.NORM.S.INV($C$6),1,0)</f>
        <v>0</v>
      </c>
      <c r="BE131" s="31" t="n">
        <f aca="false">IF(SQRT($C$9)*$B131+SQRT(1-$C$9)*AJ131&lt;_xlfn.NORM.S.INV($C$6),1,0)</f>
        <v>0</v>
      </c>
      <c r="BF131" s="31" t="n">
        <f aca="false">IF(SQRT($C$9)*$B131+SQRT(1-$C$9)*AK131&lt;_xlfn.NORM.S.INV($C$6),1,0)</f>
        <v>1</v>
      </c>
      <c r="BG131" s="21"/>
      <c r="BH131" s="21"/>
      <c r="BI131" s="31" t="n">
        <f aca="false">$B$11*(($A$1061)*$C131/$B$12*$B$7+(1-$A$1061)*$D131/$B$12*$C$7)</f>
        <v>600</v>
      </c>
      <c r="BJ131" s="31" t="n">
        <f aca="false">$B$11*(($A$1062)*$C131/$B$12*$B$7+(1-$A$1062)*$D131/$B$12*$C$7)</f>
        <v>570</v>
      </c>
      <c r="BK131" s="31" t="n">
        <f aca="false">$B$11*(($A$1063)*$C131/$B$12*$B$7+(1-$A$1063)*$D131/$B$12*$C$7)</f>
        <v>540</v>
      </c>
      <c r="BL131" s="31" t="n">
        <f aca="false">$B$11*(($A$1064)*$C131/$B$12*$B$7+(1-$A$1064)*$D131/$B$12*$C$7)</f>
        <v>510</v>
      </c>
      <c r="BM131" s="31" t="n">
        <f aca="false">$B$11*(($A$1065)*$C131/$B$12*$B$7+(1-$A$1065)*$D131/$B$12*$C$7)</f>
        <v>480</v>
      </c>
      <c r="BN131" s="31" t="n">
        <f aca="false">$B$11*(($A$1066)*$C131/$B$12*$B$7+(1-$A$1066)*$D131/$B$12*$C$7)</f>
        <v>450</v>
      </c>
      <c r="BO131" s="31" t="n">
        <f aca="false">$B$11*(($A$1067)*$C131/$B$12*$B$7+(1-$A$1067)*$D131/$B$12*$C$7)</f>
        <v>420</v>
      </c>
      <c r="BP131" s="31" t="n">
        <f aca="false">$B$11*(($A$1068)*$C131/$B$12*$B$7+(1-$A$1068)*$D131/$B$12*$C$7)</f>
        <v>390</v>
      </c>
      <c r="BQ131" s="31" t="n">
        <f aca="false">$B$11*(($A$1069)*$C131/$B$12*$B$7+(1-$A$1069)*$D131/$B$12*$C$7)</f>
        <v>360</v>
      </c>
      <c r="BR131" s="31" t="n">
        <f aca="false">$B$11*(($A$1070)*$C131/$B$12*$B$7+(1-$A$1070)*$D131/$B$12*$C$7)</f>
        <v>330</v>
      </c>
      <c r="BS131" s="31" t="n">
        <f aca="false">$B$11*(($A$1071)*$C131/$B$12*$B$7+(1-$A$1071)*$D131/$B$12*$C$7)</f>
        <v>300</v>
      </c>
      <c r="BT131" s="31" t="n">
        <f aca="false">$B$11*(($A$1072)*$C131/$B$12*$B$7+(1-$A$1072)*$D131/$B$12*$C$7)</f>
        <v>270</v>
      </c>
      <c r="BU131" s="31" t="n">
        <f aca="false">$B$11*(($A$1073)*$C131/$B$12*$B$7+(1-$A$1073)*$D131/$B$12*$C$7)</f>
        <v>240</v>
      </c>
      <c r="BV131" s="31" t="n">
        <f aca="false">$B$11*(($A$1074)*$C131/$B$12*$B$7+(1-$A$1074)*$D131/$B$12*$C$7)</f>
        <v>210</v>
      </c>
      <c r="BW131" s="31" t="n">
        <f aca="false">$B$11*(($A$1075)*$C131/$B$12*$B$7+(1-$A$1075)*$D131/$B$12*$C$7)</f>
        <v>180</v>
      </c>
      <c r="BX131" s="31" t="n">
        <f aca="false">$B$11*(($A$1076)*$C131/$B$12*$B$7+(1-$A$1076)*$D131/$B$12*$C$7)</f>
        <v>150</v>
      </c>
      <c r="BY131" s="31" t="n">
        <f aca="false">$B$11*(($A$1077)*$C131/$B$12*$B$7+(1-$A$1077)*$D131/$B$12*$C$7)</f>
        <v>120</v>
      </c>
      <c r="BZ131" s="31" t="n">
        <f aca="false">$B$11*(($A$1078)*$C131/$B$12*$B$7+(1-$A$1078)*$D131/$B$12*$C$7)</f>
        <v>90</v>
      </c>
      <c r="CA131" s="31" t="n">
        <f aca="false">$B$11*(($A$1079)*$C131/$B$12*$B$7+(1-$A$1079)*$D131/$B$12*$C$7)</f>
        <v>60</v>
      </c>
      <c r="CB131" s="31" t="n">
        <f aca="false">$B$11*(($A$1080)*$C131/$B$12*$B$7+(1-$A$1080)*$D131/$B$12*$C$7)</f>
        <v>30</v>
      </c>
      <c r="CC131" s="31" t="n">
        <f aca="false">$B$11*(($A$1081)*$C131/$B$12*$B$7+(1-$A$1081)*$D131/$B$12*$C$7)</f>
        <v>0</v>
      </c>
    </row>
    <row r="132" customFormat="false" ht="15" hidden="false" customHeight="false" outlineLevel="0" collapsed="false">
      <c r="A132" s="21" t="n">
        <v>108</v>
      </c>
      <c r="B132" s="27" t="n">
        <v>-1.02886139593956</v>
      </c>
      <c r="C132" s="9" t="n">
        <f aca="false">SUM(AM132:AV132)</f>
        <v>0</v>
      </c>
      <c r="D132" s="9" t="n">
        <f aca="false">SUM(AW132:BF132)</f>
        <v>0</v>
      </c>
      <c r="E132" s="24" t="n">
        <f aca="false">(1-C132/$B$12)*$B$8-C132/$B$12*$B$7</f>
        <v>0.05</v>
      </c>
      <c r="F132" s="24" t="n">
        <f aca="false">(1-D132/$B$12)*$C$8-D132/$B$12*$C$7</f>
        <v>0.09</v>
      </c>
      <c r="G132" s="47" t="n">
        <f aca="false">$B$11*($B$10*C132/$B$12*$B$7+(1-$B$10)*D132/$B$12*$C$7)</f>
        <v>0</v>
      </c>
      <c r="H132" s="24" t="n">
        <f aca="false">$B$10*E132+(1-$B$10)*F132</f>
        <v>0.07</v>
      </c>
      <c r="I132" s="21"/>
      <c r="J132" s="21"/>
      <c r="K132" s="21"/>
      <c r="L132" s="21"/>
      <c r="M132" s="21"/>
      <c r="N132" s="21"/>
      <c r="O132" s="21"/>
      <c r="P132" s="21"/>
      <c r="Q132" s="21"/>
      <c r="R132" s="27" t="n">
        <v>0.110306771975454</v>
      </c>
      <c r="S132" s="27" t="n">
        <v>-1.16792759226227</v>
      </c>
      <c r="T132" s="27" t="n">
        <v>0.752198316087817</v>
      </c>
      <c r="U132" s="27" t="n">
        <v>-0.709403660609258</v>
      </c>
      <c r="V132" s="27" t="n">
        <v>0.212399573023329</v>
      </c>
      <c r="W132" s="27" t="n">
        <v>-0.138989936099672</v>
      </c>
      <c r="X132" s="27" t="n">
        <v>0.726559677833231</v>
      </c>
      <c r="Y132" s="27" t="n">
        <v>-1.16312559917557</v>
      </c>
      <c r="Z132" s="27" t="n">
        <v>0.0639228751750611</v>
      </c>
      <c r="AA132" s="27" t="n">
        <v>1.71878796067069</v>
      </c>
      <c r="AB132" s="27" t="n">
        <v>0.129561804499046</v>
      </c>
      <c r="AC132" s="27" t="n">
        <v>1.60160512887518</v>
      </c>
      <c r="AD132" s="27" t="n">
        <v>0.517724528139012</v>
      </c>
      <c r="AE132" s="27" t="n">
        <v>-0.785555776462464</v>
      </c>
      <c r="AF132" s="27" t="n">
        <v>0.100028132720933</v>
      </c>
      <c r="AG132" s="27" t="n">
        <v>-0.182883866138109</v>
      </c>
      <c r="AH132" s="27" t="n">
        <v>-0.731899887336809</v>
      </c>
      <c r="AI132" s="27" t="n">
        <v>0.320286123616796</v>
      </c>
      <c r="AJ132" s="27" t="n">
        <v>-0.35788884538616</v>
      </c>
      <c r="AK132" s="27" t="n">
        <v>-0.679749983658627</v>
      </c>
      <c r="AL132" s="21"/>
      <c r="AM132" s="31" t="n">
        <f aca="false">IF(SQRT($B$9)*$B132+SQRT(1-$B$9)*R132&lt;_xlfn.NORM.S.INV($B$6),1,0)</f>
        <v>0</v>
      </c>
      <c r="AN132" s="31" t="n">
        <f aca="false">IF(SQRT($B$9)*$B132+SQRT(1-$B$9)*S132&lt;_xlfn.NORM.S.INV($B$6),1,0)</f>
        <v>0</v>
      </c>
      <c r="AO132" s="31" t="n">
        <f aca="false">IF(SQRT($B$9)*$B132+SQRT(1-$B$9)*T132&lt;_xlfn.NORM.S.INV($B$6),1,0)</f>
        <v>0</v>
      </c>
      <c r="AP132" s="31" t="n">
        <f aca="false">IF(SQRT($B$9)*$B132+SQRT(1-$B$9)*U132&lt;_xlfn.NORM.S.INV($B$6),1,0)</f>
        <v>0</v>
      </c>
      <c r="AQ132" s="31" t="n">
        <f aca="false">IF(SQRT($B$9)*$B132+SQRT(1-$B$9)*V132&lt;_xlfn.NORM.S.INV($B$6),1,0)</f>
        <v>0</v>
      </c>
      <c r="AR132" s="31" t="n">
        <f aca="false">IF(SQRT($B$9)*$B132+SQRT(1-$B$9)*W132&lt;_xlfn.NORM.S.INV($B$6),1,0)</f>
        <v>0</v>
      </c>
      <c r="AS132" s="31" t="n">
        <f aca="false">IF(SQRT($B$9)*$B132+SQRT(1-$B$9)*X132&lt;_xlfn.NORM.S.INV($B$6),1,0)</f>
        <v>0</v>
      </c>
      <c r="AT132" s="31" t="n">
        <f aca="false">IF(SQRT($B$9)*$B132+SQRT(1-$B$9)*Y132&lt;_xlfn.NORM.S.INV($B$6),1,0)</f>
        <v>0</v>
      </c>
      <c r="AU132" s="31" t="n">
        <f aca="false">IF(SQRT($B$9)*$B132+SQRT(1-$B$9)*Z132&lt;_xlfn.NORM.S.INV($B$6),1,0)</f>
        <v>0</v>
      </c>
      <c r="AV132" s="31" t="n">
        <f aca="false">IF(SQRT($B$9)*$B132+SQRT(1-$B$9)*AA132&lt;_xlfn.NORM.S.INV($B$6),1,0)</f>
        <v>0</v>
      </c>
      <c r="AW132" s="31" t="n">
        <f aca="false">IF(SQRT($C$9)*$B132+SQRT(1-$C$9)*AB132&lt;_xlfn.NORM.S.INV($C$6),1,0)</f>
        <v>0</v>
      </c>
      <c r="AX132" s="31" t="n">
        <f aca="false">IF(SQRT($C$9)*$B132+SQRT(1-$C$9)*AC132&lt;_xlfn.NORM.S.INV($C$6),1,0)</f>
        <v>0</v>
      </c>
      <c r="AY132" s="31" t="n">
        <f aca="false">IF(SQRT($C$9)*$B132+SQRT(1-$C$9)*AD132&lt;_xlfn.NORM.S.INV($C$6),1,0)</f>
        <v>0</v>
      </c>
      <c r="AZ132" s="31" t="n">
        <f aca="false">IF(SQRT($C$9)*$B132+SQRT(1-$C$9)*AE132&lt;_xlfn.NORM.S.INV($C$6),1,0)</f>
        <v>0</v>
      </c>
      <c r="BA132" s="31" t="n">
        <f aca="false">IF(SQRT($C$9)*$B132+SQRT(1-$C$9)*AF132&lt;_xlfn.NORM.S.INV($C$6),1,0)</f>
        <v>0</v>
      </c>
      <c r="BB132" s="31" t="n">
        <f aca="false">IF(SQRT($C$9)*$B132+SQRT(1-$C$9)*AG132&lt;_xlfn.NORM.S.INV($C$6),1,0)</f>
        <v>0</v>
      </c>
      <c r="BC132" s="31" t="n">
        <f aca="false">IF(SQRT($C$9)*$B132+SQRT(1-$C$9)*AH132&lt;_xlfn.NORM.S.INV($C$6),1,0)</f>
        <v>0</v>
      </c>
      <c r="BD132" s="31" t="n">
        <f aca="false">IF(SQRT($C$9)*$B132+SQRT(1-$C$9)*AI132&lt;_xlfn.NORM.S.INV($C$6),1,0)</f>
        <v>0</v>
      </c>
      <c r="BE132" s="31" t="n">
        <f aca="false">IF(SQRT($C$9)*$B132+SQRT(1-$C$9)*AJ132&lt;_xlfn.NORM.S.INV($C$6),1,0)</f>
        <v>0</v>
      </c>
      <c r="BF132" s="31" t="n">
        <f aca="false">IF(SQRT($C$9)*$B132+SQRT(1-$C$9)*AK132&lt;_xlfn.NORM.S.INV($C$6),1,0)</f>
        <v>0</v>
      </c>
      <c r="BG132" s="21"/>
      <c r="BH132" s="21"/>
      <c r="BI132" s="31" t="n">
        <f aca="false">$B$11*(($A$1061)*$C132/$B$12*$B$7+(1-$A$1061)*$D132/$B$12*$C$7)</f>
        <v>0</v>
      </c>
      <c r="BJ132" s="31" t="n">
        <f aca="false">$B$11*(($A$1062)*$C132/$B$12*$B$7+(1-$A$1062)*$D132/$B$12*$C$7)</f>
        <v>0</v>
      </c>
      <c r="BK132" s="31" t="n">
        <f aca="false">$B$11*(($A$1063)*$C132/$B$12*$B$7+(1-$A$1063)*$D132/$B$12*$C$7)</f>
        <v>0</v>
      </c>
      <c r="BL132" s="31" t="n">
        <f aca="false">$B$11*(($A$1064)*$C132/$B$12*$B$7+(1-$A$1064)*$D132/$B$12*$C$7)</f>
        <v>0</v>
      </c>
      <c r="BM132" s="31" t="n">
        <f aca="false">$B$11*(($A$1065)*$C132/$B$12*$B$7+(1-$A$1065)*$D132/$B$12*$C$7)</f>
        <v>0</v>
      </c>
      <c r="BN132" s="31" t="n">
        <f aca="false">$B$11*(($A$1066)*$C132/$B$12*$B$7+(1-$A$1066)*$D132/$B$12*$C$7)</f>
        <v>0</v>
      </c>
      <c r="BO132" s="31" t="n">
        <f aca="false">$B$11*(($A$1067)*$C132/$B$12*$B$7+(1-$A$1067)*$D132/$B$12*$C$7)</f>
        <v>0</v>
      </c>
      <c r="BP132" s="31" t="n">
        <f aca="false">$B$11*(($A$1068)*$C132/$B$12*$B$7+(1-$A$1068)*$D132/$B$12*$C$7)</f>
        <v>0</v>
      </c>
      <c r="BQ132" s="31" t="n">
        <f aca="false">$B$11*(($A$1069)*$C132/$B$12*$B$7+(1-$A$1069)*$D132/$B$12*$C$7)</f>
        <v>0</v>
      </c>
      <c r="BR132" s="31" t="n">
        <f aca="false">$B$11*(($A$1070)*$C132/$B$12*$B$7+(1-$A$1070)*$D132/$B$12*$C$7)</f>
        <v>0</v>
      </c>
      <c r="BS132" s="31" t="n">
        <f aca="false">$B$11*(($A$1071)*$C132/$B$12*$B$7+(1-$A$1071)*$D132/$B$12*$C$7)</f>
        <v>0</v>
      </c>
      <c r="BT132" s="31" t="n">
        <f aca="false">$B$11*(($A$1072)*$C132/$B$12*$B$7+(1-$A$1072)*$D132/$B$12*$C$7)</f>
        <v>0</v>
      </c>
      <c r="BU132" s="31" t="n">
        <f aca="false">$B$11*(($A$1073)*$C132/$B$12*$B$7+(1-$A$1073)*$D132/$B$12*$C$7)</f>
        <v>0</v>
      </c>
      <c r="BV132" s="31" t="n">
        <f aca="false">$B$11*(($A$1074)*$C132/$B$12*$B$7+(1-$A$1074)*$D132/$B$12*$C$7)</f>
        <v>0</v>
      </c>
      <c r="BW132" s="31" t="n">
        <f aca="false">$B$11*(($A$1075)*$C132/$B$12*$B$7+(1-$A$1075)*$D132/$B$12*$C$7)</f>
        <v>0</v>
      </c>
      <c r="BX132" s="31" t="n">
        <f aca="false">$B$11*(($A$1076)*$C132/$B$12*$B$7+(1-$A$1076)*$D132/$B$12*$C$7)</f>
        <v>0</v>
      </c>
      <c r="BY132" s="31" t="n">
        <f aca="false">$B$11*(($A$1077)*$C132/$B$12*$B$7+(1-$A$1077)*$D132/$B$12*$C$7)</f>
        <v>0</v>
      </c>
      <c r="BZ132" s="31" t="n">
        <f aca="false">$B$11*(($A$1078)*$C132/$B$12*$B$7+(1-$A$1078)*$D132/$B$12*$C$7)</f>
        <v>0</v>
      </c>
      <c r="CA132" s="31" t="n">
        <f aca="false">$B$11*(($A$1079)*$C132/$B$12*$B$7+(1-$A$1079)*$D132/$B$12*$C$7)</f>
        <v>0</v>
      </c>
      <c r="CB132" s="31" t="n">
        <f aca="false">$B$11*(($A$1080)*$C132/$B$12*$B$7+(1-$A$1080)*$D132/$B$12*$C$7)</f>
        <v>0</v>
      </c>
      <c r="CC132" s="31" t="n">
        <f aca="false">$B$11*(($A$1081)*$C132/$B$12*$B$7+(1-$A$1081)*$D132/$B$12*$C$7)</f>
        <v>0</v>
      </c>
    </row>
    <row r="133" customFormat="false" ht="15" hidden="false" customHeight="false" outlineLevel="0" collapsed="false">
      <c r="A133" s="21" t="n">
        <v>109</v>
      </c>
      <c r="B133" s="27" t="n">
        <v>1.26277622338836</v>
      </c>
      <c r="C133" s="9" t="n">
        <f aca="false">SUM(AM133:AV133)</f>
        <v>0</v>
      </c>
      <c r="D133" s="9" t="n">
        <f aca="false">SUM(AW133:BF133)</f>
        <v>1</v>
      </c>
      <c r="E133" s="24" t="n">
        <f aca="false">(1-C133/$B$12)*$B$8-C133/$B$12*$B$7</f>
        <v>0.05</v>
      </c>
      <c r="F133" s="24" t="n">
        <f aca="false">(1-D133/$B$12)*$C$8-D133/$B$12*$C$7</f>
        <v>0.021</v>
      </c>
      <c r="G133" s="47" t="n">
        <f aca="false">$B$11*($B$10*C133/$B$12*$B$7+(1-$B$10)*D133/$B$12*$C$7)</f>
        <v>300</v>
      </c>
      <c r="H133" s="24" t="n">
        <f aca="false">$B$10*E133+(1-$B$10)*F133</f>
        <v>0.0355</v>
      </c>
      <c r="I133" s="21"/>
      <c r="J133" s="21"/>
      <c r="K133" s="21"/>
      <c r="L133" s="21"/>
      <c r="M133" s="21"/>
      <c r="N133" s="21"/>
      <c r="O133" s="21"/>
      <c r="P133" s="21"/>
      <c r="Q133" s="21"/>
      <c r="R133" s="27" t="n">
        <v>1.4321357048433</v>
      </c>
      <c r="S133" s="27" t="n">
        <v>-0.563050997764792</v>
      </c>
      <c r="T133" s="27" t="n">
        <v>-0.113656536682626</v>
      </c>
      <c r="U133" s="27" t="n">
        <v>0.764427798790997</v>
      </c>
      <c r="V133" s="27" t="n">
        <v>1.13451820728513</v>
      </c>
      <c r="W133" s="27" t="n">
        <v>0.843905427465949</v>
      </c>
      <c r="X133" s="27" t="n">
        <v>-0.700384472843644</v>
      </c>
      <c r="Y133" s="27" t="n">
        <v>1.10866482352746</v>
      </c>
      <c r="Z133" s="27" t="n">
        <v>1.39261971708843</v>
      </c>
      <c r="AA133" s="27" t="n">
        <v>0.833858070498037</v>
      </c>
      <c r="AB133" s="27" t="n">
        <v>0.96679999112024</v>
      </c>
      <c r="AC133" s="27" t="n">
        <v>-1.37075206839815</v>
      </c>
      <c r="AD133" s="27" t="n">
        <v>1.37009954839356</v>
      </c>
      <c r="AE133" s="27" t="n">
        <v>-2.49823861035111</v>
      </c>
      <c r="AF133" s="27" t="n">
        <v>-0.263727703485838</v>
      </c>
      <c r="AG133" s="27" t="n">
        <v>-0.519255976024843</v>
      </c>
      <c r="AH133" s="27" t="n">
        <v>-1.58709116864574</v>
      </c>
      <c r="AI133" s="27" t="n">
        <v>-1.65270083769808</v>
      </c>
      <c r="AJ133" s="27" t="n">
        <v>-0.850713545709452</v>
      </c>
      <c r="AK133" s="27" t="n">
        <v>-0.579885641834637</v>
      </c>
      <c r="AL133" s="21"/>
      <c r="AM133" s="31" t="n">
        <f aca="false">IF(SQRT($B$9)*$B133+SQRT(1-$B$9)*R133&lt;_xlfn.NORM.S.INV($B$6),1,0)</f>
        <v>0</v>
      </c>
      <c r="AN133" s="31" t="n">
        <f aca="false">IF(SQRT($B$9)*$B133+SQRT(1-$B$9)*S133&lt;_xlfn.NORM.S.INV($B$6),1,0)</f>
        <v>0</v>
      </c>
      <c r="AO133" s="31" t="n">
        <f aca="false">IF(SQRT($B$9)*$B133+SQRT(1-$B$9)*T133&lt;_xlfn.NORM.S.INV($B$6),1,0)</f>
        <v>0</v>
      </c>
      <c r="AP133" s="31" t="n">
        <f aca="false">IF(SQRT($B$9)*$B133+SQRT(1-$B$9)*U133&lt;_xlfn.NORM.S.INV($B$6),1,0)</f>
        <v>0</v>
      </c>
      <c r="AQ133" s="31" t="n">
        <f aca="false">IF(SQRT($B$9)*$B133+SQRT(1-$B$9)*V133&lt;_xlfn.NORM.S.INV($B$6),1,0)</f>
        <v>0</v>
      </c>
      <c r="AR133" s="31" t="n">
        <f aca="false">IF(SQRT($B$9)*$B133+SQRT(1-$B$9)*W133&lt;_xlfn.NORM.S.INV($B$6),1,0)</f>
        <v>0</v>
      </c>
      <c r="AS133" s="31" t="n">
        <f aca="false">IF(SQRT($B$9)*$B133+SQRT(1-$B$9)*X133&lt;_xlfn.NORM.S.INV($B$6),1,0)</f>
        <v>0</v>
      </c>
      <c r="AT133" s="31" t="n">
        <f aca="false">IF(SQRT($B$9)*$B133+SQRT(1-$B$9)*Y133&lt;_xlfn.NORM.S.INV($B$6),1,0)</f>
        <v>0</v>
      </c>
      <c r="AU133" s="31" t="n">
        <f aca="false">IF(SQRT($B$9)*$B133+SQRT(1-$B$9)*Z133&lt;_xlfn.NORM.S.INV($B$6),1,0)</f>
        <v>0</v>
      </c>
      <c r="AV133" s="31" t="n">
        <f aca="false">IF(SQRT($B$9)*$B133+SQRT(1-$B$9)*AA133&lt;_xlfn.NORM.S.INV($B$6),1,0)</f>
        <v>0</v>
      </c>
      <c r="AW133" s="31" t="n">
        <f aca="false">IF(SQRT($C$9)*$B133+SQRT(1-$C$9)*AB133&lt;_xlfn.NORM.S.INV($C$6),1,0)</f>
        <v>0</v>
      </c>
      <c r="AX133" s="31" t="n">
        <f aca="false">IF(SQRT($C$9)*$B133+SQRT(1-$C$9)*AC133&lt;_xlfn.NORM.S.INV($C$6),1,0)</f>
        <v>0</v>
      </c>
      <c r="AY133" s="31" t="n">
        <f aca="false">IF(SQRT($C$9)*$B133+SQRT(1-$C$9)*AD133&lt;_xlfn.NORM.S.INV($C$6),1,0)</f>
        <v>0</v>
      </c>
      <c r="AZ133" s="31" t="n">
        <f aca="false">IF(SQRT($C$9)*$B133+SQRT(1-$C$9)*AE133&lt;_xlfn.NORM.S.INV($C$6),1,0)</f>
        <v>1</v>
      </c>
      <c r="BA133" s="31" t="n">
        <f aca="false">IF(SQRT($C$9)*$B133+SQRT(1-$C$9)*AF133&lt;_xlfn.NORM.S.INV($C$6),1,0)</f>
        <v>0</v>
      </c>
      <c r="BB133" s="31" t="n">
        <f aca="false">IF(SQRT($C$9)*$B133+SQRT(1-$C$9)*AG133&lt;_xlfn.NORM.S.INV($C$6),1,0)</f>
        <v>0</v>
      </c>
      <c r="BC133" s="31" t="n">
        <f aca="false">IF(SQRT($C$9)*$B133+SQRT(1-$C$9)*AH133&lt;_xlfn.NORM.S.INV($C$6),1,0)</f>
        <v>0</v>
      </c>
      <c r="BD133" s="31" t="n">
        <f aca="false">IF(SQRT($C$9)*$B133+SQRT(1-$C$9)*AI133&lt;_xlfn.NORM.S.INV($C$6),1,0)</f>
        <v>0</v>
      </c>
      <c r="BE133" s="31" t="n">
        <f aca="false">IF(SQRT($C$9)*$B133+SQRT(1-$C$9)*AJ133&lt;_xlfn.NORM.S.INV($C$6),1,0)</f>
        <v>0</v>
      </c>
      <c r="BF133" s="31" t="n">
        <f aca="false">IF(SQRT($C$9)*$B133+SQRT(1-$C$9)*AK133&lt;_xlfn.NORM.S.INV($C$6),1,0)</f>
        <v>0</v>
      </c>
      <c r="BG133" s="21"/>
      <c r="BH133" s="21"/>
      <c r="BI133" s="31" t="n">
        <f aca="false">$B$11*(($A$1061)*$C133/$B$12*$B$7+(1-$A$1061)*$D133/$B$12*$C$7)</f>
        <v>600</v>
      </c>
      <c r="BJ133" s="31" t="n">
        <f aca="false">$B$11*(($A$1062)*$C133/$B$12*$B$7+(1-$A$1062)*$D133/$B$12*$C$7)</f>
        <v>570</v>
      </c>
      <c r="BK133" s="31" t="n">
        <f aca="false">$B$11*(($A$1063)*$C133/$B$12*$B$7+(1-$A$1063)*$D133/$B$12*$C$7)</f>
        <v>540</v>
      </c>
      <c r="BL133" s="31" t="n">
        <f aca="false">$B$11*(($A$1064)*$C133/$B$12*$B$7+(1-$A$1064)*$D133/$B$12*$C$7)</f>
        <v>510</v>
      </c>
      <c r="BM133" s="31" t="n">
        <f aca="false">$B$11*(($A$1065)*$C133/$B$12*$B$7+(1-$A$1065)*$D133/$B$12*$C$7)</f>
        <v>480</v>
      </c>
      <c r="BN133" s="31" t="n">
        <f aca="false">$B$11*(($A$1066)*$C133/$B$12*$B$7+(1-$A$1066)*$D133/$B$12*$C$7)</f>
        <v>450</v>
      </c>
      <c r="BO133" s="31" t="n">
        <f aca="false">$B$11*(($A$1067)*$C133/$B$12*$B$7+(1-$A$1067)*$D133/$B$12*$C$7)</f>
        <v>420</v>
      </c>
      <c r="BP133" s="31" t="n">
        <f aca="false">$B$11*(($A$1068)*$C133/$B$12*$B$7+(1-$A$1068)*$D133/$B$12*$C$7)</f>
        <v>390</v>
      </c>
      <c r="BQ133" s="31" t="n">
        <f aca="false">$B$11*(($A$1069)*$C133/$B$12*$B$7+(1-$A$1069)*$D133/$B$12*$C$7)</f>
        <v>360</v>
      </c>
      <c r="BR133" s="31" t="n">
        <f aca="false">$B$11*(($A$1070)*$C133/$B$12*$B$7+(1-$A$1070)*$D133/$B$12*$C$7)</f>
        <v>330</v>
      </c>
      <c r="BS133" s="31" t="n">
        <f aca="false">$B$11*(($A$1071)*$C133/$B$12*$B$7+(1-$A$1071)*$D133/$B$12*$C$7)</f>
        <v>300</v>
      </c>
      <c r="BT133" s="31" t="n">
        <f aca="false">$B$11*(($A$1072)*$C133/$B$12*$B$7+(1-$A$1072)*$D133/$B$12*$C$7)</f>
        <v>270</v>
      </c>
      <c r="BU133" s="31" t="n">
        <f aca="false">$B$11*(($A$1073)*$C133/$B$12*$B$7+(1-$A$1073)*$D133/$B$12*$C$7)</f>
        <v>240</v>
      </c>
      <c r="BV133" s="31" t="n">
        <f aca="false">$B$11*(($A$1074)*$C133/$B$12*$B$7+(1-$A$1074)*$D133/$B$12*$C$7)</f>
        <v>210</v>
      </c>
      <c r="BW133" s="31" t="n">
        <f aca="false">$B$11*(($A$1075)*$C133/$B$12*$B$7+(1-$A$1075)*$D133/$B$12*$C$7)</f>
        <v>180</v>
      </c>
      <c r="BX133" s="31" t="n">
        <f aca="false">$B$11*(($A$1076)*$C133/$B$12*$B$7+(1-$A$1076)*$D133/$B$12*$C$7)</f>
        <v>150</v>
      </c>
      <c r="BY133" s="31" t="n">
        <f aca="false">$B$11*(($A$1077)*$C133/$B$12*$B$7+(1-$A$1077)*$D133/$B$12*$C$7)</f>
        <v>120</v>
      </c>
      <c r="BZ133" s="31" t="n">
        <f aca="false">$B$11*(($A$1078)*$C133/$B$12*$B$7+(1-$A$1078)*$D133/$B$12*$C$7)</f>
        <v>90</v>
      </c>
      <c r="CA133" s="31" t="n">
        <f aca="false">$B$11*(($A$1079)*$C133/$B$12*$B$7+(1-$A$1079)*$D133/$B$12*$C$7)</f>
        <v>60</v>
      </c>
      <c r="CB133" s="31" t="n">
        <f aca="false">$B$11*(($A$1080)*$C133/$B$12*$B$7+(1-$A$1080)*$D133/$B$12*$C$7)</f>
        <v>30</v>
      </c>
      <c r="CC133" s="31" t="n">
        <f aca="false">$B$11*(($A$1081)*$C133/$B$12*$B$7+(1-$A$1081)*$D133/$B$12*$C$7)</f>
        <v>0</v>
      </c>
    </row>
    <row r="134" customFormat="false" ht="15" hidden="false" customHeight="false" outlineLevel="0" collapsed="false">
      <c r="A134" s="21" t="n">
        <v>110</v>
      </c>
      <c r="B134" s="27" t="n">
        <v>0.021687181736274</v>
      </c>
      <c r="C134" s="9" t="n">
        <f aca="false">SUM(AM134:AV134)</f>
        <v>0</v>
      </c>
      <c r="D134" s="9" t="n">
        <f aca="false">SUM(AW134:BF134)</f>
        <v>0</v>
      </c>
      <c r="E134" s="24" t="n">
        <f aca="false">(1-C134/$B$12)*$B$8-C134/$B$12*$B$7</f>
        <v>0.05</v>
      </c>
      <c r="F134" s="24" t="n">
        <f aca="false">(1-D134/$B$12)*$C$8-D134/$B$12*$C$7</f>
        <v>0.09</v>
      </c>
      <c r="G134" s="47" t="n">
        <f aca="false">$B$11*($B$10*C134/$B$12*$B$7+(1-$B$10)*D134/$B$12*$C$7)</f>
        <v>0</v>
      </c>
      <c r="H134" s="24" t="n">
        <f aca="false">$B$10*E134+(1-$B$10)*F134</f>
        <v>0.07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7" t="n">
        <v>-1.11896013314178</v>
      </c>
      <c r="S134" s="27" t="n">
        <v>0.13068029866975</v>
      </c>
      <c r="T134" s="27" t="n">
        <v>-1.22619087252683</v>
      </c>
      <c r="U134" s="27" t="n">
        <v>1.71308539152232</v>
      </c>
      <c r="V134" s="27" t="n">
        <v>-1.93244789384018</v>
      </c>
      <c r="W134" s="27" t="n">
        <v>-0.880384648101804</v>
      </c>
      <c r="X134" s="27" t="n">
        <v>-0.125802363596988</v>
      </c>
      <c r="Y134" s="27" t="n">
        <v>0.606813908436916</v>
      </c>
      <c r="Z134" s="27" t="n">
        <v>-0.292691577007932</v>
      </c>
      <c r="AA134" s="27" t="n">
        <v>0.771797026492437</v>
      </c>
      <c r="AB134" s="27" t="n">
        <v>0.575713120542922</v>
      </c>
      <c r="AC134" s="27" t="n">
        <v>0.743952569121963</v>
      </c>
      <c r="AD134" s="27" t="n">
        <v>0.473500133489077</v>
      </c>
      <c r="AE134" s="27" t="n">
        <v>1.24887751938096</v>
      </c>
      <c r="AF134" s="27" t="n">
        <v>1.11995863513534</v>
      </c>
      <c r="AG134" s="27" t="n">
        <v>0.462424601445993</v>
      </c>
      <c r="AH134" s="27" t="n">
        <v>0.0908489568254061</v>
      </c>
      <c r="AI134" s="27" t="n">
        <v>1.87395667381092</v>
      </c>
      <c r="AJ134" s="27" t="n">
        <v>1.05877088739241</v>
      </c>
      <c r="AK134" s="27" t="n">
        <v>1.12202344041476</v>
      </c>
      <c r="AL134" s="21"/>
      <c r="AM134" s="31" t="n">
        <f aca="false">IF(SQRT($B$9)*$B134+SQRT(1-$B$9)*R134&lt;_xlfn.NORM.S.INV($B$6),1,0)</f>
        <v>0</v>
      </c>
      <c r="AN134" s="31" t="n">
        <f aca="false">IF(SQRT($B$9)*$B134+SQRT(1-$B$9)*S134&lt;_xlfn.NORM.S.INV($B$6),1,0)</f>
        <v>0</v>
      </c>
      <c r="AO134" s="31" t="n">
        <f aca="false">IF(SQRT($B$9)*$B134+SQRT(1-$B$9)*T134&lt;_xlfn.NORM.S.INV($B$6),1,0)</f>
        <v>0</v>
      </c>
      <c r="AP134" s="31" t="n">
        <f aca="false">IF(SQRT($B$9)*$B134+SQRT(1-$B$9)*U134&lt;_xlfn.NORM.S.INV($B$6),1,0)</f>
        <v>0</v>
      </c>
      <c r="AQ134" s="31" t="n">
        <f aca="false">IF(SQRT($B$9)*$B134+SQRT(1-$B$9)*V134&lt;_xlfn.NORM.S.INV($B$6),1,0)</f>
        <v>0</v>
      </c>
      <c r="AR134" s="31" t="n">
        <f aca="false">IF(SQRT($B$9)*$B134+SQRT(1-$B$9)*W134&lt;_xlfn.NORM.S.INV($B$6),1,0)</f>
        <v>0</v>
      </c>
      <c r="AS134" s="31" t="n">
        <f aca="false">IF(SQRT($B$9)*$B134+SQRT(1-$B$9)*X134&lt;_xlfn.NORM.S.INV($B$6),1,0)</f>
        <v>0</v>
      </c>
      <c r="AT134" s="31" t="n">
        <f aca="false">IF(SQRT($B$9)*$B134+SQRT(1-$B$9)*Y134&lt;_xlfn.NORM.S.INV($B$6),1,0)</f>
        <v>0</v>
      </c>
      <c r="AU134" s="31" t="n">
        <f aca="false">IF(SQRT($B$9)*$B134+SQRT(1-$B$9)*Z134&lt;_xlfn.NORM.S.INV($B$6),1,0)</f>
        <v>0</v>
      </c>
      <c r="AV134" s="31" t="n">
        <f aca="false">IF(SQRT($B$9)*$B134+SQRT(1-$B$9)*AA134&lt;_xlfn.NORM.S.INV($B$6),1,0)</f>
        <v>0</v>
      </c>
      <c r="AW134" s="31" t="n">
        <f aca="false">IF(SQRT($C$9)*$B134+SQRT(1-$C$9)*AB134&lt;_xlfn.NORM.S.INV($C$6),1,0)</f>
        <v>0</v>
      </c>
      <c r="AX134" s="31" t="n">
        <f aca="false">IF(SQRT($C$9)*$B134+SQRT(1-$C$9)*AC134&lt;_xlfn.NORM.S.INV($C$6),1,0)</f>
        <v>0</v>
      </c>
      <c r="AY134" s="31" t="n">
        <f aca="false">IF(SQRT($C$9)*$B134+SQRT(1-$C$9)*AD134&lt;_xlfn.NORM.S.INV($C$6),1,0)</f>
        <v>0</v>
      </c>
      <c r="AZ134" s="31" t="n">
        <f aca="false">IF(SQRT($C$9)*$B134+SQRT(1-$C$9)*AE134&lt;_xlfn.NORM.S.INV($C$6),1,0)</f>
        <v>0</v>
      </c>
      <c r="BA134" s="31" t="n">
        <f aca="false">IF(SQRT($C$9)*$B134+SQRT(1-$C$9)*AF134&lt;_xlfn.NORM.S.INV($C$6),1,0)</f>
        <v>0</v>
      </c>
      <c r="BB134" s="31" t="n">
        <f aca="false">IF(SQRT($C$9)*$B134+SQRT(1-$C$9)*AG134&lt;_xlfn.NORM.S.INV($C$6),1,0)</f>
        <v>0</v>
      </c>
      <c r="BC134" s="31" t="n">
        <f aca="false">IF(SQRT($C$9)*$B134+SQRT(1-$C$9)*AH134&lt;_xlfn.NORM.S.INV($C$6),1,0)</f>
        <v>0</v>
      </c>
      <c r="BD134" s="31" t="n">
        <f aca="false">IF(SQRT($C$9)*$B134+SQRT(1-$C$9)*AI134&lt;_xlfn.NORM.S.INV($C$6),1,0)</f>
        <v>0</v>
      </c>
      <c r="BE134" s="31" t="n">
        <f aca="false">IF(SQRT($C$9)*$B134+SQRT(1-$C$9)*AJ134&lt;_xlfn.NORM.S.INV($C$6),1,0)</f>
        <v>0</v>
      </c>
      <c r="BF134" s="31" t="n">
        <f aca="false">IF(SQRT($C$9)*$B134+SQRT(1-$C$9)*AK134&lt;_xlfn.NORM.S.INV($C$6),1,0)</f>
        <v>0</v>
      </c>
      <c r="BG134" s="21"/>
      <c r="BH134" s="21"/>
      <c r="BI134" s="31" t="n">
        <f aca="false">$B$11*(($A$1061)*$C134/$B$12*$B$7+(1-$A$1061)*$D134/$B$12*$C$7)</f>
        <v>0</v>
      </c>
      <c r="BJ134" s="31" t="n">
        <f aca="false">$B$11*(($A$1062)*$C134/$B$12*$B$7+(1-$A$1062)*$D134/$B$12*$C$7)</f>
        <v>0</v>
      </c>
      <c r="BK134" s="31" t="n">
        <f aca="false">$B$11*(($A$1063)*$C134/$B$12*$B$7+(1-$A$1063)*$D134/$B$12*$C$7)</f>
        <v>0</v>
      </c>
      <c r="BL134" s="31" t="n">
        <f aca="false">$B$11*(($A$1064)*$C134/$B$12*$B$7+(1-$A$1064)*$D134/$B$12*$C$7)</f>
        <v>0</v>
      </c>
      <c r="BM134" s="31" t="n">
        <f aca="false">$B$11*(($A$1065)*$C134/$B$12*$B$7+(1-$A$1065)*$D134/$B$12*$C$7)</f>
        <v>0</v>
      </c>
      <c r="BN134" s="31" t="n">
        <f aca="false">$B$11*(($A$1066)*$C134/$B$12*$B$7+(1-$A$1066)*$D134/$B$12*$C$7)</f>
        <v>0</v>
      </c>
      <c r="BO134" s="31" t="n">
        <f aca="false">$B$11*(($A$1067)*$C134/$B$12*$B$7+(1-$A$1067)*$D134/$B$12*$C$7)</f>
        <v>0</v>
      </c>
      <c r="BP134" s="31" t="n">
        <f aca="false">$B$11*(($A$1068)*$C134/$B$12*$B$7+(1-$A$1068)*$D134/$B$12*$C$7)</f>
        <v>0</v>
      </c>
      <c r="BQ134" s="31" t="n">
        <f aca="false">$B$11*(($A$1069)*$C134/$B$12*$B$7+(1-$A$1069)*$D134/$B$12*$C$7)</f>
        <v>0</v>
      </c>
      <c r="BR134" s="31" t="n">
        <f aca="false">$B$11*(($A$1070)*$C134/$B$12*$B$7+(1-$A$1070)*$D134/$B$12*$C$7)</f>
        <v>0</v>
      </c>
      <c r="BS134" s="31" t="n">
        <f aca="false">$B$11*(($A$1071)*$C134/$B$12*$B$7+(1-$A$1071)*$D134/$B$12*$C$7)</f>
        <v>0</v>
      </c>
      <c r="BT134" s="31" t="n">
        <f aca="false">$B$11*(($A$1072)*$C134/$B$12*$B$7+(1-$A$1072)*$D134/$B$12*$C$7)</f>
        <v>0</v>
      </c>
      <c r="BU134" s="31" t="n">
        <f aca="false">$B$11*(($A$1073)*$C134/$B$12*$B$7+(1-$A$1073)*$D134/$B$12*$C$7)</f>
        <v>0</v>
      </c>
      <c r="BV134" s="31" t="n">
        <f aca="false">$B$11*(($A$1074)*$C134/$B$12*$B$7+(1-$A$1074)*$D134/$B$12*$C$7)</f>
        <v>0</v>
      </c>
      <c r="BW134" s="31" t="n">
        <f aca="false">$B$11*(($A$1075)*$C134/$B$12*$B$7+(1-$A$1075)*$D134/$B$12*$C$7)</f>
        <v>0</v>
      </c>
      <c r="BX134" s="31" t="n">
        <f aca="false">$B$11*(($A$1076)*$C134/$B$12*$B$7+(1-$A$1076)*$D134/$B$12*$C$7)</f>
        <v>0</v>
      </c>
      <c r="BY134" s="31" t="n">
        <f aca="false">$B$11*(($A$1077)*$C134/$B$12*$B$7+(1-$A$1077)*$D134/$B$12*$C$7)</f>
        <v>0</v>
      </c>
      <c r="BZ134" s="31" t="n">
        <f aca="false">$B$11*(($A$1078)*$C134/$B$12*$B$7+(1-$A$1078)*$D134/$B$12*$C$7)</f>
        <v>0</v>
      </c>
      <c r="CA134" s="31" t="n">
        <f aca="false">$B$11*(($A$1079)*$C134/$B$12*$B$7+(1-$A$1079)*$D134/$B$12*$C$7)</f>
        <v>0</v>
      </c>
      <c r="CB134" s="31" t="n">
        <f aca="false">$B$11*(($A$1080)*$C134/$B$12*$B$7+(1-$A$1080)*$D134/$B$12*$C$7)</f>
        <v>0</v>
      </c>
      <c r="CC134" s="31" t="n">
        <f aca="false">$B$11*(($A$1081)*$C134/$B$12*$B$7+(1-$A$1081)*$D134/$B$12*$C$7)</f>
        <v>0</v>
      </c>
    </row>
    <row r="135" customFormat="false" ht="15" hidden="false" customHeight="false" outlineLevel="0" collapsed="false">
      <c r="A135" s="21" t="n">
        <v>111</v>
      </c>
      <c r="B135" s="27" t="n">
        <v>-0.539078757287431</v>
      </c>
      <c r="C135" s="9" t="n">
        <f aca="false">SUM(AM135:AV135)</f>
        <v>0</v>
      </c>
      <c r="D135" s="9" t="n">
        <f aca="false">SUM(AW135:BF135)</f>
        <v>1</v>
      </c>
      <c r="E135" s="24" t="n">
        <f aca="false">(1-C135/$B$12)*$B$8-C135/$B$12*$B$7</f>
        <v>0.05</v>
      </c>
      <c r="F135" s="24" t="n">
        <f aca="false">(1-D135/$B$12)*$C$8-D135/$B$12*$C$7</f>
        <v>0.021</v>
      </c>
      <c r="G135" s="47" t="n">
        <f aca="false">$B$11*($B$10*C135/$B$12*$B$7+(1-$B$10)*D135/$B$12*$C$7)</f>
        <v>300</v>
      </c>
      <c r="H135" s="24" t="n">
        <f aca="false">$B$10*E135+(1-$B$10)*F135</f>
        <v>0.0355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7" t="n">
        <v>-0.675326320623325</v>
      </c>
      <c r="S135" s="27" t="n">
        <v>0.189391793691161</v>
      </c>
      <c r="T135" s="27" t="n">
        <v>1.38499935752041</v>
      </c>
      <c r="U135" s="27" t="n">
        <v>0.82127154349979</v>
      </c>
      <c r="V135" s="27" t="n">
        <v>0.583322761234709</v>
      </c>
      <c r="W135" s="27" t="n">
        <v>0.278729853083193</v>
      </c>
      <c r="X135" s="27" t="n">
        <v>-0.918175201194546</v>
      </c>
      <c r="Y135" s="27" t="n">
        <v>0.825251406377584</v>
      </c>
      <c r="Z135" s="27" t="n">
        <v>-0.500205765314997</v>
      </c>
      <c r="AA135" s="27" t="n">
        <v>0.612816390800795</v>
      </c>
      <c r="AB135" s="27" t="n">
        <v>-1.68835821939145</v>
      </c>
      <c r="AC135" s="27" t="n">
        <v>-1.18008122473076</v>
      </c>
      <c r="AD135" s="27" t="n">
        <v>-0.0724009833056945</v>
      </c>
      <c r="AE135" s="27" t="n">
        <v>-0.774736410674033</v>
      </c>
      <c r="AF135" s="27" t="n">
        <v>0.945753384103017</v>
      </c>
      <c r="AG135" s="27" t="n">
        <v>-0.176452404050111</v>
      </c>
      <c r="AH135" s="27" t="n">
        <v>-0.248281183915368</v>
      </c>
      <c r="AI135" s="27" t="n">
        <v>0.0303309055677158</v>
      </c>
      <c r="AJ135" s="27" t="n">
        <v>0.6659389026574</v>
      </c>
      <c r="AK135" s="27" t="n">
        <v>-0.440104718414063</v>
      </c>
      <c r="AL135" s="21"/>
      <c r="AM135" s="31" t="n">
        <f aca="false">IF(SQRT($B$9)*$B135+SQRT(1-$B$9)*R135&lt;_xlfn.NORM.S.INV($B$6),1,0)</f>
        <v>0</v>
      </c>
      <c r="AN135" s="31" t="n">
        <f aca="false">IF(SQRT($B$9)*$B135+SQRT(1-$B$9)*S135&lt;_xlfn.NORM.S.INV($B$6),1,0)</f>
        <v>0</v>
      </c>
      <c r="AO135" s="31" t="n">
        <f aca="false">IF(SQRT($B$9)*$B135+SQRT(1-$B$9)*T135&lt;_xlfn.NORM.S.INV($B$6),1,0)</f>
        <v>0</v>
      </c>
      <c r="AP135" s="31" t="n">
        <f aca="false">IF(SQRT($B$9)*$B135+SQRT(1-$B$9)*U135&lt;_xlfn.NORM.S.INV($B$6),1,0)</f>
        <v>0</v>
      </c>
      <c r="AQ135" s="31" t="n">
        <f aca="false">IF(SQRT($B$9)*$B135+SQRT(1-$B$9)*V135&lt;_xlfn.NORM.S.INV($B$6),1,0)</f>
        <v>0</v>
      </c>
      <c r="AR135" s="31" t="n">
        <f aca="false">IF(SQRT($B$9)*$B135+SQRT(1-$B$9)*W135&lt;_xlfn.NORM.S.INV($B$6),1,0)</f>
        <v>0</v>
      </c>
      <c r="AS135" s="31" t="n">
        <f aca="false">IF(SQRT($B$9)*$B135+SQRT(1-$B$9)*X135&lt;_xlfn.NORM.S.INV($B$6),1,0)</f>
        <v>0</v>
      </c>
      <c r="AT135" s="31" t="n">
        <f aca="false">IF(SQRT($B$9)*$B135+SQRT(1-$B$9)*Y135&lt;_xlfn.NORM.S.INV($B$6),1,0)</f>
        <v>0</v>
      </c>
      <c r="AU135" s="31" t="n">
        <f aca="false">IF(SQRT($B$9)*$B135+SQRT(1-$B$9)*Z135&lt;_xlfn.NORM.S.INV($B$6),1,0)</f>
        <v>0</v>
      </c>
      <c r="AV135" s="31" t="n">
        <f aca="false">IF(SQRT($B$9)*$B135+SQRT(1-$B$9)*AA135&lt;_xlfn.NORM.S.INV($B$6),1,0)</f>
        <v>0</v>
      </c>
      <c r="AW135" s="31" t="n">
        <f aca="false">IF(SQRT($C$9)*$B135+SQRT(1-$C$9)*AB135&lt;_xlfn.NORM.S.INV($C$6),1,0)</f>
        <v>1</v>
      </c>
      <c r="AX135" s="31" t="n">
        <f aca="false">IF(SQRT($C$9)*$B135+SQRT(1-$C$9)*AC135&lt;_xlfn.NORM.S.INV($C$6),1,0)</f>
        <v>0</v>
      </c>
      <c r="AY135" s="31" t="n">
        <f aca="false">IF(SQRT($C$9)*$B135+SQRT(1-$C$9)*AD135&lt;_xlfn.NORM.S.INV($C$6),1,0)</f>
        <v>0</v>
      </c>
      <c r="AZ135" s="31" t="n">
        <f aca="false">IF(SQRT($C$9)*$B135+SQRT(1-$C$9)*AE135&lt;_xlfn.NORM.S.INV($C$6),1,0)</f>
        <v>0</v>
      </c>
      <c r="BA135" s="31" t="n">
        <f aca="false">IF(SQRT($C$9)*$B135+SQRT(1-$C$9)*AF135&lt;_xlfn.NORM.S.INV($C$6),1,0)</f>
        <v>0</v>
      </c>
      <c r="BB135" s="31" t="n">
        <f aca="false">IF(SQRT($C$9)*$B135+SQRT(1-$C$9)*AG135&lt;_xlfn.NORM.S.INV($C$6),1,0)</f>
        <v>0</v>
      </c>
      <c r="BC135" s="31" t="n">
        <f aca="false">IF(SQRT($C$9)*$B135+SQRT(1-$C$9)*AH135&lt;_xlfn.NORM.S.INV($C$6),1,0)</f>
        <v>0</v>
      </c>
      <c r="BD135" s="31" t="n">
        <f aca="false">IF(SQRT($C$9)*$B135+SQRT(1-$C$9)*AI135&lt;_xlfn.NORM.S.INV($C$6),1,0)</f>
        <v>0</v>
      </c>
      <c r="BE135" s="31" t="n">
        <f aca="false">IF(SQRT($C$9)*$B135+SQRT(1-$C$9)*AJ135&lt;_xlfn.NORM.S.INV($C$6),1,0)</f>
        <v>0</v>
      </c>
      <c r="BF135" s="31" t="n">
        <f aca="false">IF(SQRT($C$9)*$B135+SQRT(1-$C$9)*AK135&lt;_xlfn.NORM.S.INV($C$6),1,0)</f>
        <v>0</v>
      </c>
      <c r="BG135" s="21"/>
      <c r="BH135" s="21"/>
      <c r="BI135" s="31" t="n">
        <f aca="false">$B$11*(($A$1061)*$C135/$B$12*$B$7+(1-$A$1061)*$D135/$B$12*$C$7)</f>
        <v>600</v>
      </c>
      <c r="BJ135" s="31" t="n">
        <f aca="false">$B$11*(($A$1062)*$C135/$B$12*$B$7+(1-$A$1062)*$D135/$B$12*$C$7)</f>
        <v>570</v>
      </c>
      <c r="BK135" s="31" t="n">
        <f aca="false">$B$11*(($A$1063)*$C135/$B$12*$B$7+(1-$A$1063)*$D135/$B$12*$C$7)</f>
        <v>540</v>
      </c>
      <c r="BL135" s="31" t="n">
        <f aca="false">$B$11*(($A$1064)*$C135/$B$12*$B$7+(1-$A$1064)*$D135/$B$12*$C$7)</f>
        <v>510</v>
      </c>
      <c r="BM135" s="31" t="n">
        <f aca="false">$B$11*(($A$1065)*$C135/$B$12*$B$7+(1-$A$1065)*$D135/$B$12*$C$7)</f>
        <v>480</v>
      </c>
      <c r="BN135" s="31" t="n">
        <f aca="false">$B$11*(($A$1066)*$C135/$B$12*$B$7+(1-$A$1066)*$D135/$B$12*$C$7)</f>
        <v>450</v>
      </c>
      <c r="BO135" s="31" t="n">
        <f aca="false">$B$11*(($A$1067)*$C135/$B$12*$B$7+(1-$A$1067)*$D135/$B$12*$C$7)</f>
        <v>420</v>
      </c>
      <c r="BP135" s="31" t="n">
        <f aca="false">$B$11*(($A$1068)*$C135/$B$12*$B$7+(1-$A$1068)*$D135/$B$12*$C$7)</f>
        <v>390</v>
      </c>
      <c r="BQ135" s="31" t="n">
        <f aca="false">$B$11*(($A$1069)*$C135/$B$12*$B$7+(1-$A$1069)*$D135/$B$12*$C$7)</f>
        <v>360</v>
      </c>
      <c r="BR135" s="31" t="n">
        <f aca="false">$B$11*(($A$1070)*$C135/$B$12*$B$7+(1-$A$1070)*$D135/$B$12*$C$7)</f>
        <v>330</v>
      </c>
      <c r="BS135" s="31" t="n">
        <f aca="false">$B$11*(($A$1071)*$C135/$B$12*$B$7+(1-$A$1071)*$D135/$B$12*$C$7)</f>
        <v>300</v>
      </c>
      <c r="BT135" s="31" t="n">
        <f aca="false">$B$11*(($A$1072)*$C135/$B$12*$B$7+(1-$A$1072)*$D135/$B$12*$C$7)</f>
        <v>270</v>
      </c>
      <c r="BU135" s="31" t="n">
        <f aca="false">$B$11*(($A$1073)*$C135/$B$12*$B$7+(1-$A$1073)*$D135/$B$12*$C$7)</f>
        <v>240</v>
      </c>
      <c r="BV135" s="31" t="n">
        <f aca="false">$B$11*(($A$1074)*$C135/$B$12*$B$7+(1-$A$1074)*$D135/$B$12*$C$7)</f>
        <v>210</v>
      </c>
      <c r="BW135" s="31" t="n">
        <f aca="false">$B$11*(($A$1075)*$C135/$B$12*$B$7+(1-$A$1075)*$D135/$B$12*$C$7)</f>
        <v>180</v>
      </c>
      <c r="BX135" s="31" t="n">
        <f aca="false">$B$11*(($A$1076)*$C135/$B$12*$B$7+(1-$A$1076)*$D135/$B$12*$C$7)</f>
        <v>150</v>
      </c>
      <c r="BY135" s="31" t="n">
        <f aca="false">$B$11*(($A$1077)*$C135/$B$12*$B$7+(1-$A$1077)*$D135/$B$12*$C$7)</f>
        <v>120</v>
      </c>
      <c r="BZ135" s="31" t="n">
        <f aca="false">$B$11*(($A$1078)*$C135/$B$12*$B$7+(1-$A$1078)*$D135/$B$12*$C$7)</f>
        <v>90</v>
      </c>
      <c r="CA135" s="31" t="n">
        <f aca="false">$B$11*(($A$1079)*$C135/$B$12*$B$7+(1-$A$1079)*$D135/$B$12*$C$7)</f>
        <v>60</v>
      </c>
      <c r="CB135" s="31" t="n">
        <f aca="false">$B$11*(($A$1080)*$C135/$B$12*$B$7+(1-$A$1080)*$D135/$B$12*$C$7)</f>
        <v>30</v>
      </c>
      <c r="CC135" s="31" t="n">
        <f aca="false">$B$11*(($A$1081)*$C135/$B$12*$B$7+(1-$A$1081)*$D135/$B$12*$C$7)</f>
        <v>0</v>
      </c>
    </row>
    <row r="136" customFormat="false" ht="15" hidden="false" customHeight="false" outlineLevel="0" collapsed="false">
      <c r="A136" s="21" t="n">
        <v>112</v>
      </c>
      <c r="B136" s="27" t="n">
        <v>1.16568491002131</v>
      </c>
      <c r="C136" s="9" t="n">
        <f aca="false">SUM(AM136:AV136)</f>
        <v>0</v>
      </c>
      <c r="D136" s="9" t="n">
        <f aca="false">SUM(AW136:BF136)</f>
        <v>0</v>
      </c>
      <c r="E136" s="24" t="n">
        <f aca="false">(1-C136/$B$12)*$B$8-C136/$B$12*$B$7</f>
        <v>0.05</v>
      </c>
      <c r="F136" s="24" t="n">
        <f aca="false">(1-D136/$B$12)*$C$8-D136/$B$12*$C$7</f>
        <v>0.09</v>
      </c>
      <c r="G136" s="47" t="n">
        <f aca="false">$B$11*($B$10*C136/$B$12*$B$7+(1-$B$10)*D136/$B$12*$C$7)</f>
        <v>0</v>
      </c>
      <c r="H136" s="24" t="n">
        <f aca="false">$B$10*E136+(1-$B$10)*F136</f>
        <v>0.07</v>
      </c>
      <c r="I136" s="21"/>
      <c r="J136" s="21"/>
      <c r="K136" s="21"/>
      <c r="L136" s="21"/>
      <c r="M136" s="21"/>
      <c r="N136" s="21"/>
      <c r="O136" s="21"/>
      <c r="P136" s="21"/>
      <c r="Q136" s="21"/>
      <c r="R136" s="27" t="n">
        <v>0.990695722127349</v>
      </c>
      <c r="S136" s="27" t="n">
        <v>0.586155372296258</v>
      </c>
      <c r="T136" s="27" t="n">
        <v>-0.234000073245754</v>
      </c>
      <c r="U136" s="27" t="n">
        <v>2.30322639023241</v>
      </c>
      <c r="V136" s="27" t="n">
        <v>-1.10050814333993</v>
      </c>
      <c r="W136" s="27" t="n">
        <v>1.39612814938427</v>
      </c>
      <c r="X136" s="27" t="n">
        <v>-0.544292750963759</v>
      </c>
      <c r="Y136" s="27" t="n">
        <v>1.34108072793856</v>
      </c>
      <c r="Z136" s="27" t="n">
        <v>0.170676127524892</v>
      </c>
      <c r="AA136" s="27" t="n">
        <v>-0.0404210454600842</v>
      </c>
      <c r="AB136" s="27" t="n">
        <v>0.560994245333552</v>
      </c>
      <c r="AC136" s="27" t="n">
        <v>1.23997393979088</v>
      </c>
      <c r="AD136" s="27" t="n">
        <v>0.553707962131258</v>
      </c>
      <c r="AE136" s="27" t="n">
        <v>-0.0258625951011906</v>
      </c>
      <c r="AF136" s="27" t="n">
        <v>-1.54357115806716</v>
      </c>
      <c r="AG136" s="27" t="n">
        <v>0.803105953410963</v>
      </c>
      <c r="AH136" s="27" t="n">
        <v>0.973804622146161</v>
      </c>
      <c r="AI136" s="27" t="n">
        <v>-0.0652057243760968</v>
      </c>
      <c r="AJ136" s="27" t="n">
        <v>-0.654479410517736</v>
      </c>
      <c r="AK136" s="27" t="n">
        <v>0.341987400230961</v>
      </c>
      <c r="AL136" s="21"/>
      <c r="AM136" s="31" t="n">
        <f aca="false">IF(SQRT($B$9)*$B136+SQRT(1-$B$9)*R136&lt;_xlfn.NORM.S.INV($B$6),1,0)</f>
        <v>0</v>
      </c>
      <c r="AN136" s="31" t="n">
        <f aca="false">IF(SQRT($B$9)*$B136+SQRT(1-$B$9)*S136&lt;_xlfn.NORM.S.INV($B$6),1,0)</f>
        <v>0</v>
      </c>
      <c r="AO136" s="31" t="n">
        <f aca="false">IF(SQRT($B$9)*$B136+SQRT(1-$B$9)*T136&lt;_xlfn.NORM.S.INV($B$6),1,0)</f>
        <v>0</v>
      </c>
      <c r="AP136" s="31" t="n">
        <f aca="false">IF(SQRT($B$9)*$B136+SQRT(1-$B$9)*U136&lt;_xlfn.NORM.S.INV($B$6),1,0)</f>
        <v>0</v>
      </c>
      <c r="AQ136" s="31" t="n">
        <f aca="false">IF(SQRT($B$9)*$B136+SQRT(1-$B$9)*V136&lt;_xlfn.NORM.S.INV($B$6),1,0)</f>
        <v>0</v>
      </c>
      <c r="AR136" s="31" t="n">
        <f aca="false">IF(SQRT($B$9)*$B136+SQRT(1-$B$9)*W136&lt;_xlfn.NORM.S.INV($B$6),1,0)</f>
        <v>0</v>
      </c>
      <c r="AS136" s="31" t="n">
        <f aca="false">IF(SQRT($B$9)*$B136+SQRT(1-$B$9)*X136&lt;_xlfn.NORM.S.INV($B$6),1,0)</f>
        <v>0</v>
      </c>
      <c r="AT136" s="31" t="n">
        <f aca="false">IF(SQRT($B$9)*$B136+SQRT(1-$B$9)*Y136&lt;_xlfn.NORM.S.INV($B$6),1,0)</f>
        <v>0</v>
      </c>
      <c r="AU136" s="31" t="n">
        <f aca="false">IF(SQRT($B$9)*$B136+SQRT(1-$B$9)*Z136&lt;_xlfn.NORM.S.INV($B$6),1,0)</f>
        <v>0</v>
      </c>
      <c r="AV136" s="31" t="n">
        <f aca="false">IF(SQRT($B$9)*$B136+SQRT(1-$B$9)*AA136&lt;_xlfn.NORM.S.INV($B$6),1,0)</f>
        <v>0</v>
      </c>
      <c r="AW136" s="31" t="n">
        <f aca="false">IF(SQRT($C$9)*$B136+SQRT(1-$C$9)*AB136&lt;_xlfn.NORM.S.INV($C$6),1,0)</f>
        <v>0</v>
      </c>
      <c r="AX136" s="31" t="n">
        <f aca="false">IF(SQRT($C$9)*$B136+SQRT(1-$C$9)*AC136&lt;_xlfn.NORM.S.INV($C$6),1,0)</f>
        <v>0</v>
      </c>
      <c r="AY136" s="31" t="n">
        <f aca="false">IF(SQRT($C$9)*$B136+SQRT(1-$C$9)*AD136&lt;_xlfn.NORM.S.INV($C$6),1,0)</f>
        <v>0</v>
      </c>
      <c r="AZ136" s="31" t="n">
        <f aca="false">IF(SQRT($C$9)*$B136+SQRT(1-$C$9)*AE136&lt;_xlfn.NORM.S.INV($C$6),1,0)</f>
        <v>0</v>
      </c>
      <c r="BA136" s="31" t="n">
        <f aca="false">IF(SQRT($C$9)*$B136+SQRT(1-$C$9)*AF136&lt;_xlfn.NORM.S.INV($C$6),1,0)</f>
        <v>0</v>
      </c>
      <c r="BB136" s="31" t="n">
        <f aca="false">IF(SQRT($C$9)*$B136+SQRT(1-$C$9)*AG136&lt;_xlfn.NORM.S.INV($C$6),1,0)</f>
        <v>0</v>
      </c>
      <c r="BC136" s="31" t="n">
        <f aca="false">IF(SQRT($C$9)*$B136+SQRT(1-$C$9)*AH136&lt;_xlfn.NORM.S.INV($C$6),1,0)</f>
        <v>0</v>
      </c>
      <c r="BD136" s="31" t="n">
        <f aca="false">IF(SQRT($C$9)*$B136+SQRT(1-$C$9)*AI136&lt;_xlfn.NORM.S.INV($C$6),1,0)</f>
        <v>0</v>
      </c>
      <c r="BE136" s="31" t="n">
        <f aca="false">IF(SQRT($C$9)*$B136+SQRT(1-$C$9)*AJ136&lt;_xlfn.NORM.S.INV($C$6),1,0)</f>
        <v>0</v>
      </c>
      <c r="BF136" s="31" t="n">
        <f aca="false">IF(SQRT($C$9)*$B136+SQRT(1-$C$9)*AK136&lt;_xlfn.NORM.S.INV($C$6),1,0)</f>
        <v>0</v>
      </c>
      <c r="BG136" s="21"/>
      <c r="BH136" s="21"/>
      <c r="BI136" s="31" t="n">
        <f aca="false">$B$11*(($A$1061)*$C136/$B$12*$B$7+(1-$A$1061)*$D136/$B$12*$C$7)</f>
        <v>0</v>
      </c>
      <c r="BJ136" s="31" t="n">
        <f aca="false">$B$11*(($A$1062)*$C136/$B$12*$B$7+(1-$A$1062)*$D136/$B$12*$C$7)</f>
        <v>0</v>
      </c>
      <c r="BK136" s="31" t="n">
        <f aca="false">$B$11*(($A$1063)*$C136/$B$12*$B$7+(1-$A$1063)*$D136/$B$12*$C$7)</f>
        <v>0</v>
      </c>
      <c r="BL136" s="31" t="n">
        <f aca="false">$B$11*(($A$1064)*$C136/$B$12*$B$7+(1-$A$1064)*$D136/$B$12*$C$7)</f>
        <v>0</v>
      </c>
      <c r="BM136" s="31" t="n">
        <f aca="false">$B$11*(($A$1065)*$C136/$B$12*$B$7+(1-$A$1065)*$D136/$B$12*$C$7)</f>
        <v>0</v>
      </c>
      <c r="BN136" s="31" t="n">
        <f aca="false">$B$11*(($A$1066)*$C136/$B$12*$B$7+(1-$A$1066)*$D136/$B$12*$C$7)</f>
        <v>0</v>
      </c>
      <c r="BO136" s="31" t="n">
        <f aca="false">$B$11*(($A$1067)*$C136/$B$12*$B$7+(1-$A$1067)*$D136/$B$12*$C$7)</f>
        <v>0</v>
      </c>
      <c r="BP136" s="31" t="n">
        <f aca="false">$B$11*(($A$1068)*$C136/$B$12*$B$7+(1-$A$1068)*$D136/$B$12*$C$7)</f>
        <v>0</v>
      </c>
      <c r="BQ136" s="31" t="n">
        <f aca="false">$B$11*(($A$1069)*$C136/$B$12*$B$7+(1-$A$1069)*$D136/$B$12*$C$7)</f>
        <v>0</v>
      </c>
      <c r="BR136" s="31" t="n">
        <f aca="false">$B$11*(($A$1070)*$C136/$B$12*$B$7+(1-$A$1070)*$D136/$B$12*$C$7)</f>
        <v>0</v>
      </c>
      <c r="BS136" s="31" t="n">
        <f aca="false">$B$11*(($A$1071)*$C136/$B$12*$B$7+(1-$A$1071)*$D136/$B$12*$C$7)</f>
        <v>0</v>
      </c>
      <c r="BT136" s="31" t="n">
        <f aca="false">$B$11*(($A$1072)*$C136/$B$12*$B$7+(1-$A$1072)*$D136/$B$12*$C$7)</f>
        <v>0</v>
      </c>
      <c r="BU136" s="31" t="n">
        <f aca="false">$B$11*(($A$1073)*$C136/$B$12*$B$7+(1-$A$1073)*$D136/$B$12*$C$7)</f>
        <v>0</v>
      </c>
      <c r="BV136" s="31" t="n">
        <f aca="false">$B$11*(($A$1074)*$C136/$B$12*$B$7+(1-$A$1074)*$D136/$B$12*$C$7)</f>
        <v>0</v>
      </c>
      <c r="BW136" s="31" t="n">
        <f aca="false">$B$11*(($A$1075)*$C136/$B$12*$B$7+(1-$A$1075)*$D136/$B$12*$C$7)</f>
        <v>0</v>
      </c>
      <c r="BX136" s="31" t="n">
        <f aca="false">$B$11*(($A$1076)*$C136/$B$12*$B$7+(1-$A$1076)*$D136/$B$12*$C$7)</f>
        <v>0</v>
      </c>
      <c r="BY136" s="31" t="n">
        <f aca="false">$B$11*(($A$1077)*$C136/$B$12*$B$7+(1-$A$1077)*$D136/$B$12*$C$7)</f>
        <v>0</v>
      </c>
      <c r="BZ136" s="31" t="n">
        <f aca="false">$B$11*(($A$1078)*$C136/$B$12*$B$7+(1-$A$1078)*$D136/$B$12*$C$7)</f>
        <v>0</v>
      </c>
      <c r="CA136" s="31" t="n">
        <f aca="false">$B$11*(($A$1079)*$C136/$B$12*$B$7+(1-$A$1079)*$D136/$B$12*$C$7)</f>
        <v>0</v>
      </c>
      <c r="CB136" s="31" t="n">
        <f aca="false">$B$11*(($A$1080)*$C136/$B$12*$B$7+(1-$A$1080)*$D136/$B$12*$C$7)</f>
        <v>0</v>
      </c>
      <c r="CC136" s="31" t="n">
        <f aca="false">$B$11*(($A$1081)*$C136/$B$12*$B$7+(1-$A$1081)*$D136/$B$12*$C$7)</f>
        <v>0</v>
      </c>
    </row>
    <row r="137" customFormat="false" ht="15" hidden="false" customHeight="false" outlineLevel="0" collapsed="false">
      <c r="A137" s="21" t="n">
        <v>113</v>
      </c>
      <c r="B137" s="27" t="n">
        <v>1.25119218401425</v>
      </c>
      <c r="C137" s="9" t="n">
        <f aca="false">SUM(AM137:AV137)</f>
        <v>0</v>
      </c>
      <c r="D137" s="9" t="n">
        <f aca="false">SUM(AW137:BF137)</f>
        <v>0</v>
      </c>
      <c r="E137" s="24" t="n">
        <f aca="false">(1-C137/$B$12)*$B$8-C137/$B$12*$B$7</f>
        <v>0.05</v>
      </c>
      <c r="F137" s="24" t="n">
        <f aca="false">(1-D137/$B$12)*$C$8-D137/$B$12*$C$7</f>
        <v>0.09</v>
      </c>
      <c r="G137" s="47" t="n">
        <f aca="false">$B$11*($B$10*C137/$B$12*$B$7+(1-$B$10)*D137/$B$12*$C$7)</f>
        <v>0</v>
      </c>
      <c r="H137" s="24" t="n">
        <f aca="false">$B$10*E137+(1-$B$10)*F137</f>
        <v>0.07</v>
      </c>
      <c r="I137" s="21"/>
      <c r="J137" s="21"/>
      <c r="K137" s="21"/>
      <c r="L137" s="21"/>
      <c r="M137" s="21"/>
      <c r="N137" s="21"/>
      <c r="O137" s="21"/>
      <c r="P137" s="21"/>
      <c r="Q137" s="21"/>
      <c r="R137" s="27" t="n">
        <v>0.274613198507204</v>
      </c>
      <c r="S137" s="27" t="n">
        <v>-1.06162954018662</v>
      </c>
      <c r="T137" s="27" t="n">
        <v>1.00948005623145</v>
      </c>
      <c r="U137" s="27" t="n">
        <v>-0.0309783161217744</v>
      </c>
      <c r="V137" s="27" t="n">
        <v>0.148815350783826</v>
      </c>
      <c r="W137" s="27" t="n">
        <v>1.70102892080742</v>
      </c>
      <c r="X137" s="27" t="n">
        <v>-0.800512735371584</v>
      </c>
      <c r="Y137" s="27" t="n">
        <v>2.27341868403816</v>
      </c>
      <c r="Z137" s="27" t="n">
        <v>1.28812831839343</v>
      </c>
      <c r="AA137" s="27" t="n">
        <v>0.0378247020833929</v>
      </c>
      <c r="AB137" s="27" t="n">
        <v>-2.36097676926061</v>
      </c>
      <c r="AC137" s="27" t="n">
        <v>-1.55313385441551</v>
      </c>
      <c r="AD137" s="27" t="n">
        <v>-0.0139516420241074</v>
      </c>
      <c r="AE137" s="27" t="n">
        <v>-0.0663821217742372</v>
      </c>
      <c r="AF137" s="27" t="n">
        <v>0.170023152569143</v>
      </c>
      <c r="AG137" s="27" t="n">
        <v>-0.630529763430426</v>
      </c>
      <c r="AH137" s="27" t="n">
        <v>-0.367569168986188</v>
      </c>
      <c r="AI137" s="27" t="n">
        <v>-0.580420061961059</v>
      </c>
      <c r="AJ137" s="27" t="n">
        <v>-0.385464578757662</v>
      </c>
      <c r="AK137" s="27" t="n">
        <v>-0.10321259571694</v>
      </c>
      <c r="AL137" s="21"/>
      <c r="AM137" s="31" t="n">
        <f aca="false">IF(SQRT($B$9)*$B137+SQRT(1-$B$9)*R137&lt;_xlfn.NORM.S.INV($B$6),1,0)</f>
        <v>0</v>
      </c>
      <c r="AN137" s="31" t="n">
        <f aca="false">IF(SQRT($B$9)*$B137+SQRT(1-$B$9)*S137&lt;_xlfn.NORM.S.INV($B$6),1,0)</f>
        <v>0</v>
      </c>
      <c r="AO137" s="31" t="n">
        <f aca="false">IF(SQRT($B$9)*$B137+SQRT(1-$B$9)*T137&lt;_xlfn.NORM.S.INV($B$6),1,0)</f>
        <v>0</v>
      </c>
      <c r="AP137" s="31" t="n">
        <f aca="false">IF(SQRT($B$9)*$B137+SQRT(1-$B$9)*U137&lt;_xlfn.NORM.S.INV($B$6),1,0)</f>
        <v>0</v>
      </c>
      <c r="AQ137" s="31" t="n">
        <f aca="false">IF(SQRT($B$9)*$B137+SQRT(1-$B$9)*V137&lt;_xlfn.NORM.S.INV($B$6),1,0)</f>
        <v>0</v>
      </c>
      <c r="AR137" s="31" t="n">
        <f aca="false">IF(SQRT($B$9)*$B137+SQRT(1-$B$9)*W137&lt;_xlfn.NORM.S.INV($B$6),1,0)</f>
        <v>0</v>
      </c>
      <c r="AS137" s="31" t="n">
        <f aca="false">IF(SQRT($B$9)*$B137+SQRT(1-$B$9)*X137&lt;_xlfn.NORM.S.INV($B$6),1,0)</f>
        <v>0</v>
      </c>
      <c r="AT137" s="31" t="n">
        <f aca="false">IF(SQRT($B$9)*$B137+SQRT(1-$B$9)*Y137&lt;_xlfn.NORM.S.INV($B$6),1,0)</f>
        <v>0</v>
      </c>
      <c r="AU137" s="31" t="n">
        <f aca="false">IF(SQRT($B$9)*$B137+SQRT(1-$B$9)*Z137&lt;_xlfn.NORM.S.INV($B$6),1,0)</f>
        <v>0</v>
      </c>
      <c r="AV137" s="31" t="n">
        <f aca="false">IF(SQRT($B$9)*$B137+SQRT(1-$B$9)*AA137&lt;_xlfn.NORM.S.INV($B$6),1,0)</f>
        <v>0</v>
      </c>
      <c r="AW137" s="31" t="n">
        <f aca="false">IF(SQRT($C$9)*$B137+SQRT(1-$C$9)*AB137&lt;_xlfn.NORM.S.INV($C$6),1,0)</f>
        <v>0</v>
      </c>
      <c r="AX137" s="31" t="n">
        <f aca="false">IF(SQRT($C$9)*$B137+SQRT(1-$C$9)*AC137&lt;_xlfn.NORM.S.INV($C$6),1,0)</f>
        <v>0</v>
      </c>
      <c r="AY137" s="31" t="n">
        <f aca="false">IF(SQRT($C$9)*$B137+SQRT(1-$C$9)*AD137&lt;_xlfn.NORM.S.INV($C$6),1,0)</f>
        <v>0</v>
      </c>
      <c r="AZ137" s="31" t="n">
        <f aca="false">IF(SQRT($C$9)*$B137+SQRT(1-$C$9)*AE137&lt;_xlfn.NORM.S.INV($C$6),1,0)</f>
        <v>0</v>
      </c>
      <c r="BA137" s="31" t="n">
        <f aca="false">IF(SQRT($C$9)*$B137+SQRT(1-$C$9)*AF137&lt;_xlfn.NORM.S.INV($C$6),1,0)</f>
        <v>0</v>
      </c>
      <c r="BB137" s="31" t="n">
        <f aca="false">IF(SQRT($C$9)*$B137+SQRT(1-$C$9)*AG137&lt;_xlfn.NORM.S.INV($C$6),1,0)</f>
        <v>0</v>
      </c>
      <c r="BC137" s="31" t="n">
        <f aca="false">IF(SQRT($C$9)*$B137+SQRT(1-$C$9)*AH137&lt;_xlfn.NORM.S.INV($C$6),1,0)</f>
        <v>0</v>
      </c>
      <c r="BD137" s="31" t="n">
        <f aca="false">IF(SQRT($C$9)*$B137+SQRT(1-$C$9)*AI137&lt;_xlfn.NORM.S.INV($C$6),1,0)</f>
        <v>0</v>
      </c>
      <c r="BE137" s="31" t="n">
        <f aca="false">IF(SQRT($C$9)*$B137+SQRT(1-$C$9)*AJ137&lt;_xlfn.NORM.S.INV($C$6),1,0)</f>
        <v>0</v>
      </c>
      <c r="BF137" s="31" t="n">
        <f aca="false">IF(SQRT($C$9)*$B137+SQRT(1-$C$9)*AK137&lt;_xlfn.NORM.S.INV($C$6),1,0)</f>
        <v>0</v>
      </c>
      <c r="BG137" s="21"/>
      <c r="BH137" s="21"/>
      <c r="BI137" s="31" t="n">
        <f aca="false">$B$11*(($A$1061)*$C137/$B$12*$B$7+(1-$A$1061)*$D137/$B$12*$C$7)</f>
        <v>0</v>
      </c>
      <c r="BJ137" s="31" t="n">
        <f aca="false">$B$11*(($A$1062)*$C137/$B$12*$B$7+(1-$A$1062)*$D137/$B$12*$C$7)</f>
        <v>0</v>
      </c>
      <c r="BK137" s="31" t="n">
        <f aca="false">$B$11*(($A$1063)*$C137/$B$12*$B$7+(1-$A$1063)*$D137/$B$12*$C$7)</f>
        <v>0</v>
      </c>
      <c r="BL137" s="31" t="n">
        <f aca="false">$B$11*(($A$1064)*$C137/$B$12*$B$7+(1-$A$1064)*$D137/$B$12*$C$7)</f>
        <v>0</v>
      </c>
      <c r="BM137" s="31" t="n">
        <f aca="false">$B$11*(($A$1065)*$C137/$B$12*$B$7+(1-$A$1065)*$D137/$B$12*$C$7)</f>
        <v>0</v>
      </c>
      <c r="BN137" s="31" t="n">
        <f aca="false">$B$11*(($A$1066)*$C137/$B$12*$B$7+(1-$A$1066)*$D137/$B$12*$C$7)</f>
        <v>0</v>
      </c>
      <c r="BO137" s="31" t="n">
        <f aca="false">$B$11*(($A$1067)*$C137/$B$12*$B$7+(1-$A$1067)*$D137/$B$12*$C$7)</f>
        <v>0</v>
      </c>
      <c r="BP137" s="31" t="n">
        <f aca="false">$B$11*(($A$1068)*$C137/$B$12*$B$7+(1-$A$1068)*$D137/$B$12*$C$7)</f>
        <v>0</v>
      </c>
      <c r="BQ137" s="31" t="n">
        <f aca="false">$B$11*(($A$1069)*$C137/$B$12*$B$7+(1-$A$1069)*$D137/$B$12*$C$7)</f>
        <v>0</v>
      </c>
      <c r="BR137" s="31" t="n">
        <f aca="false">$B$11*(($A$1070)*$C137/$B$12*$B$7+(1-$A$1070)*$D137/$B$12*$C$7)</f>
        <v>0</v>
      </c>
      <c r="BS137" s="31" t="n">
        <f aca="false">$B$11*(($A$1071)*$C137/$B$12*$B$7+(1-$A$1071)*$D137/$B$12*$C$7)</f>
        <v>0</v>
      </c>
      <c r="BT137" s="31" t="n">
        <f aca="false">$B$11*(($A$1072)*$C137/$B$12*$B$7+(1-$A$1072)*$D137/$B$12*$C$7)</f>
        <v>0</v>
      </c>
      <c r="BU137" s="31" t="n">
        <f aca="false">$B$11*(($A$1073)*$C137/$B$12*$B$7+(1-$A$1073)*$D137/$B$12*$C$7)</f>
        <v>0</v>
      </c>
      <c r="BV137" s="31" t="n">
        <f aca="false">$B$11*(($A$1074)*$C137/$B$12*$B$7+(1-$A$1074)*$D137/$B$12*$C$7)</f>
        <v>0</v>
      </c>
      <c r="BW137" s="31" t="n">
        <f aca="false">$B$11*(($A$1075)*$C137/$B$12*$B$7+(1-$A$1075)*$D137/$B$12*$C$7)</f>
        <v>0</v>
      </c>
      <c r="BX137" s="31" t="n">
        <f aca="false">$B$11*(($A$1076)*$C137/$B$12*$B$7+(1-$A$1076)*$D137/$B$12*$C$7)</f>
        <v>0</v>
      </c>
      <c r="BY137" s="31" t="n">
        <f aca="false">$B$11*(($A$1077)*$C137/$B$12*$B$7+(1-$A$1077)*$D137/$B$12*$C$7)</f>
        <v>0</v>
      </c>
      <c r="BZ137" s="31" t="n">
        <f aca="false">$B$11*(($A$1078)*$C137/$B$12*$B$7+(1-$A$1078)*$D137/$B$12*$C$7)</f>
        <v>0</v>
      </c>
      <c r="CA137" s="31" t="n">
        <f aca="false">$B$11*(($A$1079)*$C137/$B$12*$B$7+(1-$A$1079)*$D137/$B$12*$C$7)</f>
        <v>0</v>
      </c>
      <c r="CB137" s="31" t="n">
        <f aca="false">$B$11*(($A$1080)*$C137/$B$12*$B$7+(1-$A$1080)*$D137/$B$12*$C$7)</f>
        <v>0</v>
      </c>
      <c r="CC137" s="31" t="n">
        <f aca="false">$B$11*(($A$1081)*$C137/$B$12*$B$7+(1-$A$1081)*$D137/$B$12*$C$7)</f>
        <v>0</v>
      </c>
    </row>
    <row r="138" customFormat="false" ht="15" hidden="false" customHeight="false" outlineLevel="0" collapsed="false">
      <c r="A138" s="21" t="n">
        <v>114</v>
      </c>
      <c r="B138" s="27" t="n">
        <v>0.344150314677236</v>
      </c>
      <c r="C138" s="9" t="n">
        <f aca="false">SUM(AM138:AV138)</f>
        <v>0</v>
      </c>
      <c r="D138" s="9" t="n">
        <f aca="false">SUM(AW138:BF138)</f>
        <v>1</v>
      </c>
      <c r="E138" s="24" t="n">
        <f aca="false">(1-C138/$B$12)*$B$8-C138/$B$12*$B$7</f>
        <v>0.05</v>
      </c>
      <c r="F138" s="24" t="n">
        <f aca="false">(1-D138/$B$12)*$C$8-D138/$B$12*$C$7</f>
        <v>0.021</v>
      </c>
      <c r="G138" s="47" t="n">
        <f aca="false">$B$11*($B$10*C138/$B$12*$B$7+(1-$B$10)*D138/$B$12*$C$7)</f>
        <v>300</v>
      </c>
      <c r="H138" s="24" t="n">
        <f aca="false">$B$10*E138+(1-$B$10)*F138</f>
        <v>0.0355</v>
      </c>
      <c r="I138" s="21"/>
      <c r="J138" s="21"/>
      <c r="K138" s="21"/>
      <c r="L138" s="21"/>
      <c r="M138" s="21"/>
      <c r="N138" s="21"/>
      <c r="O138" s="21"/>
      <c r="P138" s="21"/>
      <c r="Q138" s="21"/>
      <c r="R138" s="27" t="n">
        <v>-2.12689480259177</v>
      </c>
      <c r="S138" s="27" t="n">
        <v>-0.562484360759875</v>
      </c>
      <c r="T138" s="27" t="n">
        <v>0.97358681925356</v>
      </c>
      <c r="U138" s="27" t="n">
        <v>-0.680954348592012</v>
      </c>
      <c r="V138" s="27" t="n">
        <v>1.17614083946548</v>
      </c>
      <c r="W138" s="27" t="n">
        <v>-0.54544962751093</v>
      </c>
      <c r="X138" s="27" t="n">
        <v>-0.793333254837825</v>
      </c>
      <c r="Y138" s="27" t="n">
        <v>-0.350972973594099</v>
      </c>
      <c r="Z138" s="27" t="n">
        <v>-0.292327192368142</v>
      </c>
      <c r="AA138" s="27" t="n">
        <v>0.64810294465768</v>
      </c>
      <c r="AB138" s="27" t="n">
        <v>2.30790484922359</v>
      </c>
      <c r="AC138" s="27" t="n">
        <v>0.121757921902843</v>
      </c>
      <c r="AD138" s="27" t="n">
        <v>-2.30813786332506</v>
      </c>
      <c r="AE138" s="27" t="n">
        <v>-1.92498949691117</v>
      </c>
      <c r="AF138" s="27" t="n">
        <v>0.311015359190026</v>
      </c>
      <c r="AG138" s="27" t="n">
        <v>-1.55880449011666</v>
      </c>
      <c r="AH138" s="27" t="n">
        <v>1.10541498106332</v>
      </c>
      <c r="AI138" s="27" t="n">
        <v>0.0405897168869499</v>
      </c>
      <c r="AJ138" s="27" t="n">
        <v>0.32468028471606</v>
      </c>
      <c r="AK138" s="27" t="n">
        <v>-0.0241448933554975</v>
      </c>
      <c r="AL138" s="21"/>
      <c r="AM138" s="31" t="n">
        <f aca="false">IF(SQRT($B$9)*$B138+SQRT(1-$B$9)*R138&lt;_xlfn.NORM.S.INV($B$6),1,0)</f>
        <v>0</v>
      </c>
      <c r="AN138" s="31" t="n">
        <f aca="false">IF(SQRT($B$9)*$B138+SQRT(1-$B$9)*S138&lt;_xlfn.NORM.S.INV($B$6),1,0)</f>
        <v>0</v>
      </c>
      <c r="AO138" s="31" t="n">
        <f aca="false">IF(SQRT($B$9)*$B138+SQRT(1-$B$9)*T138&lt;_xlfn.NORM.S.INV($B$6),1,0)</f>
        <v>0</v>
      </c>
      <c r="AP138" s="31" t="n">
        <f aca="false">IF(SQRT($B$9)*$B138+SQRT(1-$B$9)*U138&lt;_xlfn.NORM.S.INV($B$6),1,0)</f>
        <v>0</v>
      </c>
      <c r="AQ138" s="31" t="n">
        <f aca="false">IF(SQRT($B$9)*$B138+SQRT(1-$B$9)*V138&lt;_xlfn.NORM.S.INV($B$6),1,0)</f>
        <v>0</v>
      </c>
      <c r="AR138" s="31" t="n">
        <f aca="false">IF(SQRT($B$9)*$B138+SQRT(1-$B$9)*W138&lt;_xlfn.NORM.S.INV($B$6),1,0)</f>
        <v>0</v>
      </c>
      <c r="AS138" s="31" t="n">
        <f aca="false">IF(SQRT($B$9)*$B138+SQRT(1-$B$9)*X138&lt;_xlfn.NORM.S.INV($B$6),1,0)</f>
        <v>0</v>
      </c>
      <c r="AT138" s="31" t="n">
        <f aca="false">IF(SQRT($B$9)*$B138+SQRT(1-$B$9)*Y138&lt;_xlfn.NORM.S.INV($B$6),1,0)</f>
        <v>0</v>
      </c>
      <c r="AU138" s="31" t="n">
        <f aca="false">IF(SQRT($B$9)*$B138+SQRT(1-$B$9)*Z138&lt;_xlfn.NORM.S.INV($B$6),1,0)</f>
        <v>0</v>
      </c>
      <c r="AV138" s="31" t="n">
        <f aca="false">IF(SQRT($B$9)*$B138+SQRT(1-$B$9)*AA138&lt;_xlfn.NORM.S.INV($B$6),1,0)</f>
        <v>0</v>
      </c>
      <c r="AW138" s="31" t="n">
        <f aca="false">IF(SQRT($C$9)*$B138+SQRT(1-$C$9)*AB138&lt;_xlfn.NORM.S.INV($C$6),1,0)</f>
        <v>0</v>
      </c>
      <c r="AX138" s="31" t="n">
        <f aca="false">IF(SQRT($C$9)*$B138+SQRT(1-$C$9)*AC138&lt;_xlfn.NORM.S.INV($C$6),1,0)</f>
        <v>0</v>
      </c>
      <c r="AY138" s="31" t="n">
        <f aca="false">IF(SQRT($C$9)*$B138+SQRT(1-$C$9)*AD138&lt;_xlfn.NORM.S.INV($C$6),1,0)</f>
        <v>1</v>
      </c>
      <c r="AZ138" s="31" t="n">
        <f aca="false">IF(SQRT($C$9)*$B138+SQRT(1-$C$9)*AE138&lt;_xlfn.NORM.S.INV($C$6),1,0)</f>
        <v>0</v>
      </c>
      <c r="BA138" s="31" t="n">
        <f aca="false">IF(SQRT($C$9)*$B138+SQRT(1-$C$9)*AF138&lt;_xlfn.NORM.S.INV($C$6),1,0)</f>
        <v>0</v>
      </c>
      <c r="BB138" s="31" t="n">
        <f aca="false">IF(SQRT($C$9)*$B138+SQRT(1-$C$9)*AG138&lt;_xlfn.NORM.S.INV($C$6),1,0)</f>
        <v>0</v>
      </c>
      <c r="BC138" s="31" t="n">
        <f aca="false">IF(SQRT($C$9)*$B138+SQRT(1-$C$9)*AH138&lt;_xlfn.NORM.S.INV($C$6),1,0)</f>
        <v>0</v>
      </c>
      <c r="BD138" s="31" t="n">
        <f aca="false">IF(SQRT($C$9)*$B138+SQRT(1-$C$9)*AI138&lt;_xlfn.NORM.S.INV($C$6),1,0)</f>
        <v>0</v>
      </c>
      <c r="BE138" s="31" t="n">
        <f aca="false">IF(SQRT($C$9)*$B138+SQRT(1-$C$9)*AJ138&lt;_xlfn.NORM.S.INV($C$6),1,0)</f>
        <v>0</v>
      </c>
      <c r="BF138" s="31" t="n">
        <f aca="false">IF(SQRT($C$9)*$B138+SQRT(1-$C$9)*AK138&lt;_xlfn.NORM.S.INV($C$6),1,0)</f>
        <v>0</v>
      </c>
      <c r="BG138" s="21"/>
      <c r="BH138" s="21"/>
      <c r="BI138" s="31" t="n">
        <f aca="false">$B$11*(($A$1061)*$C138/$B$12*$B$7+(1-$A$1061)*$D138/$B$12*$C$7)</f>
        <v>600</v>
      </c>
      <c r="BJ138" s="31" t="n">
        <f aca="false">$B$11*(($A$1062)*$C138/$B$12*$B$7+(1-$A$1062)*$D138/$B$12*$C$7)</f>
        <v>570</v>
      </c>
      <c r="BK138" s="31" t="n">
        <f aca="false">$B$11*(($A$1063)*$C138/$B$12*$B$7+(1-$A$1063)*$D138/$B$12*$C$7)</f>
        <v>540</v>
      </c>
      <c r="BL138" s="31" t="n">
        <f aca="false">$B$11*(($A$1064)*$C138/$B$12*$B$7+(1-$A$1064)*$D138/$B$12*$C$7)</f>
        <v>510</v>
      </c>
      <c r="BM138" s="31" t="n">
        <f aca="false">$B$11*(($A$1065)*$C138/$B$12*$B$7+(1-$A$1065)*$D138/$B$12*$C$7)</f>
        <v>480</v>
      </c>
      <c r="BN138" s="31" t="n">
        <f aca="false">$B$11*(($A$1066)*$C138/$B$12*$B$7+(1-$A$1066)*$D138/$B$12*$C$7)</f>
        <v>450</v>
      </c>
      <c r="BO138" s="31" t="n">
        <f aca="false">$B$11*(($A$1067)*$C138/$B$12*$B$7+(1-$A$1067)*$D138/$B$12*$C$7)</f>
        <v>420</v>
      </c>
      <c r="BP138" s="31" t="n">
        <f aca="false">$B$11*(($A$1068)*$C138/$B$12*$B$7+(1-$A$1068)*$D138/$B$12*$C$7)</f>
        <v>390</v>
      </c>
      <c r="BQ138" s="31" t="n">
        <f aca="false">$B$11*(($A$1069)*$C138/$B$12*$B$7+(1-$A$1069)*$D138/$B$12*$C$7)</f>
        <v>360</v>
      </c>
      <c r="BR138" s="31" t="n">
        <f aca="false">$B$11*(($A$1070)*$C138/$B$12*$B$7+(1-$A$1070)*$D138/$B$12*$C$7)</f>
        <v>330</v>
      </c>
      <c r="BS138" s="31" t="n">
        <f aca="false">$B$11*(($A$1071)*$C138/$B$12*$B$7+(1-$A$1071)*$D138/$B$12*$C$7)</f>
        <v>300</v>
      </c>
      <c r="BT138" s="31" t="n">
        <f aca="false">$B$11*(($A$1072)*$C138/$B$12*$B$7+(1-$A$1072)*$D138/$B$12*$C$7)</f>
        <v>270</v>
      </c>
      <c r="BU138" s="31" t="n">
        <f aca="false">$B$11*(($A$1073)*$C138/$B$12*$B$7+(1-$A$1073)*$D138/$B$12*$C$7)</f>
        <v>240</v>
      </c>
      <c r="BV138" s="31" t="n">
        <f aca="false">$B$11*(($A$1074)*$C138/$B$12*$B$7+(1-$A$1074)*$D138/$B$12*$C$7)</f>
        <v>210</v>
      </c>
      <c r="BW138" s="31" t="n">
        <f aca="false">$B$11*(($A$1075)*$C138/$B$12*$B$7+(1-$A$1075)*$D138/$B$12*$C$7)</f>
        <v>180</v>
      </c>
      <c r="BX138" s="31" t="n">
        <f aca="false">$B$11*(($A$1076)*$C138/$B$12*$B$7+(1-$A$1076)*$D138/$B$12*$C$7)</f>
        <v>150</v>
      </c>
      <c r="BY138" s="31" t="n">
        <f aca="false">$B$11*(($A$1077)*$C138/$B$12*$B$7+(1-$A$1077)*$D138/$B$12*$C$7)</f>
        <v>120</v>
      </c>
      <c r="BZ138" s="31" t="n">
        <f aca="false">$B$11*(($A$1078)*$C138/$B$12*$B$7+(1-$A$1078)*$D138/$B$12*$C$7)</f>
        <v>90</v>
      </c>
      <c r="CA138" s="31" t="n">
        <f aca="false">$B$11*(($A$1079)*$C138/$B$12*$B$7+(1-$A$1079)*$D138/$B$12*$C$7)</f>
        <v>60</v>
      </c>
      <c r="CB138" s="31" t="n">
        <f aca="false">$B$11*(($A$1080)*$C138/$B$12*$B$7+(1-$A$1080)*$D138/$B$12*$C$7)</f>
        <v>30</v>
      </c>
      <c r="CC138" s="31" t="n">
        <f aca="false">$B$11*(($A$1081)*$C138/$B$12*$B$7+(1-$A$1081)*$D138/$B$12*$C$7)</f>
        <v>0</v>
      </c>
    </row>
    <row r="139" customFormat="false" ht="15" hidden="false" customHeight="false" outlineLevel="0" collapsed="false">
      <c r="A139" s="21" t="n">
        <v>115</v>
      </c>
      <c r="B139" s="27" t="n">
        <v>-1.05975092272805</v>
      </c>
      <c r="C139" s="9" t="n">
        <f aca="false">SUM(AM139:AV139)</f>
        <v>0</v>
      </c>
      <c r="D139" s="9" t="n">
        <f aca="false">SUM(AW139:BF139)</f>
        <v>0</v>
      </c>
      <c r="E139" s="24" t="n">
        <f aca="false">(1-C139/$B$12)*$B$8-C139/$B$12*$B$7</f>
        <v>0.05</v>
      </c>
      <c r="F139" s="24" t="n">
        <f aca="false">(1-D139/$B$12)*$C$8-D139/$B$12*$C$7</f>
        <v>0.09</v>
      </c>
      <c r="G139" s="47" t="n">
        <f aca="false">$B$11*($B$10*C139/$B$12*$B$7+(1-$B$10)*D139/$B$12*$C$7)</f>
        <v>0</v>
      </c>
      <c r="H139" s="24" t="n">
        <f aca="false">$B$10*E139+(1-$B$10)*F139</f>
        <v>0.07</v>
      </c>
      <c r="I139" s="21"/>
      <c r="J139" s="21"/>
      <c r="K139" s="21"/>
      <c r="L139" s="21"/>
      <c r="M139" s="21"/>
      <c r="N139" s="21"/>
      <c r="O139" s="21"/>
      <c r="P139" s="21"/>
      <c r="Q139" s="21"/>
      <c r="R139" s="27" t="n">
        <v>-0.445620084294873</v>
      </c>
      <c r="S139" s="27" t="n">
        <v>0.220711942474264</v>
      </c>
      <c r="T139" s="27" t="n">
        <v>0.512982890676927</v>
      </c>
      <c r="U139" s="27" t="n">
        <v>-0.759962426771267</v>
      </c>
      <c r="V139" s="27" t="n">
        <v>0.856565474175747</v>
      </c>
      <c r="W139" s="27" t="n">
        <v>-1.02520850220138</v>
      </c>
      <c r="X139" s="27" t="n">
        <v>-0.645231524609329</v>
      </c>
      <c r="Y139" s="27" t="n">
        <v>1.53869340144321</v>
      </c>
      <c r="Z139" s="27" t="n">
        <v>0.837439807496024</v>
      </c>
      <c r="AA139" s="27" t="n">
        <v>0.947367082325229</v>
      </c>
      <c r="AB139" s="27" t="n">
        <v>0.122138938519035</v>
      </c>
      <c r="AC139" s="27" t="n">
        <v>0.265935614188059</v>
      </c>
      <c r="AD139" s="27" t="n">
        <v>-0.930162428757691</v>
      </c>
      <c r="AE139" s="27" t="n">
        <v>0.86291840116995</v>
      </c>
      <c r="AF139" s="27" t="n">
        <v>-0.551674377022595</v>
      </c>
      <c r="AG139" s="27" t="n">
        <v>0.103999266813672</v>
      </c>
      <c r="AH139" s="27" t="n">
        <v>0.608494508363584</v>
      </c>
      <c r="AI139" s="27" t="n">
        <v>1.81144240203006</v>
      </c>
      <c r="AJ139" s="27" t="n">
        <v>1.52852212108743</v>
      </c>
      <c r="AK139" s="27" t="n">
        <v>0.0660946192404815</v>
      </c>
      <c r="AL139" s="21"/>
      <c r="AM139" s="31" t="n">
        <f aca="false">IF(SQRT($B$9)*$B139+SQRT(1-$B$9)*R139&lt;_xlfn.NORM.S.INV($B$6),1,0)</f>
        <v>0</v>
      </c>
      <c r="AN139" s="31" t="n">
        <f aca="false">IF(SQRT($B$9)*$B139+SQRT(1-$B$9)*S139&lt;_xlfn.NORM.S.INV($B$6),1,0)</f>
        <v>0</v>
      </c>
      <c r="AO139" s="31" t="n">
        <f aca="false">IF(SQRT($B$9)*$B139+SQRT(1-$B$9)*T139&lt;_xlfn.NORM.S.INV($B$6),1,0)</f>
        <v>0</v>
      </c>
      <c r="AP139" s="31" t="n">
        <f aca="false">IF(SQRT($B$9)*$B139+SQRT(1-$B$9)*U139&lt;_xlfn.NORM.S.INV($B$6),1,0)</f>
        <v>0</v>
      </c>
      <c r="AQ139" s="31" t="n">
        <f aca="false">IF(SQRT($B$9)*$B139+SQRT(1-$B$9)*V139&lt;_xlfn.NORM.S.INV($B$6),1,0)</f>
        <v>0</v>
      </c>
      <c r="AR139" s="31" t="n">
        <f aca="false">IF(SQRT($B$9)*$B139+SQRT(1-$B$9)*W139&lt;_xlfn.NORM.S.INV($B$6),1,0)</f>
        <v>0</v>
      </c>
      <c r="AS139" s="31" t="n">
        <f aca="false">IF(SQRT($B$9)*$B139+SQRT(1-$B$9)*X139&lt;_xlfn.NORM.S.INV($B$6),1,0)</f>
        <v>0</v>
      </c>
      <c r="AT139" s="31" t="n">
        <f aca="false">IF(SQRT($B$9)*$B139+SQRT(1-$B$9)*Y139&lt;_xlfn.NORM.S.INV($B$6),1,0)</f>
        <v>0</v>
      </c>
      <c r="AU139" s="31" t="n">
        <f aca="false">IF(SQRT($B$9)*$B139+SQRT(1-$B$9)*Z139&lt;_xlfn.NORM.S.INV($B$6),1,0)</f>
        <v>0</v>
      </c>
      <c r="AV139" s="31" t="n">
        <f aca="false">IF(SQRT($B$9)*$B139+SQRT(1-$B$9)*AA139&lt;_xlfn.NORM.S.INV($B$6),1,0)</f>
        <v>0</v>
      </c>
      <c r="AW139" s="31" t="n">
        <f aca="false">IF(SQRT($C$9)*$B139+SQRT(1-$C$9)*AB139&lt;_xlfn.NORM.S.INV($C$6),1,0)</f>
        <v>0</v>
      </c>
      <c r="AX139" s="31" t="n">
        <f aca="false">IF(SQRT($C$9)*$B139+SQRT(1-$C$9)*AC139&lt;_xlfn.NORM.S.INV($C$6),1,0)</f>
        <v>0</v>
      </c>
      <c r="AY139" s="31" t="n">
        <f aca="false">IF(SQRT($C$9)*$B139+SQRT(1-$C$9)*AD139&lt;_xlfn.NORM.S.INV($C$6),1,0)</f>
        <v>0</v>
      </c>
      <c r="AZ139" s="31" t="n">
        <f aca="false">IF(SQRT($C$9)*$B139+SQRT(1-$C$9)*AE139&lt;_xlfn.NORM.S.INV($C$6),1,0)</f>
        <v>0</v>
      </c>
      <c r="BA139" s="31" t="n">
        <f aca="false">IF(SQRT($C$9)*$B139+SQRT(1-$C$9)*AF139&lt;_xlfn.NORM.S.INV($C$6),1,0)</f>
        <v>0</v>
      </c>
      <c r="BB139" s="31" t="n">
        <f aca="false">IF(SQRT($C$9)*$B139+SQRT(1-$C$9)*AG139&lt;_xlfn.NORM.S.INV($C$6),1,0)</f>
        <v>0</v>
      </c>
      <c r="BC139" s="31" t="n">
        <f aca="false">IF(SQRT($C$9)*$B139+SQRT(1-$C$9)*AH139&lt;_xlfn.NORM.S.INV($C$6),1,0)</f>
        <v>0</v>
      </c>
      <c r="BD139" s="31" t="n">
        <f aca="false">IF(SQRT($C$9)*$B139+SQRT(1-$C$9)*AI139&lt;_xlfn.NORM.S.INV($C$6),1,0)</f>
        <v>0</v>
      </c>
      <c r="BE139" s="31" t="n">
        <f aca="false">IF(SQRT($C$9)*$B139+SQRT(1-$C$9)*AJ139&lt;_xlfn.NORM.S.INV($C$6),1,0)</f>
        <v>0</v>
      </c>
      <c r="BF139" s="31" t="n">
        <f aca="false">IF(SQRT($C$9)*$B139+SQRT(1-$C$9)*AK139&lt;_xlfn.NORM.S.INV($C$6),1,0)</f>
        <v>0</v>
      </c>
      <c r="BG139" s="21"/>
      <c r="BH139" s="21"/>
      <c r="BI139" s="31" t="n">
        <f aca="false">$B$11*(($A$1061)*$C139/$B$12*$B$7+(1-$A$1061)*$D139/$B$12*$C$7)</f>
        <v>0</v>
      </c>
      <c r="BJ139" s="31" t="n">
        <f aca="false">$B$11*(($A$1062)*$C139/$B$12*$B$7+(1-$A$1062)*$D139/$B$12*$C$7)</f>
        <v>0</v>
      </c>
      <c r="BK139" s="31" t="n">
        <f aca="false">$B$11*(($A$1063)*$C139/$B$12*$B$7+(1-$A$1063)*$D139/$B$12*$C$7)</f>
        <v>0</v>
      </c>
      <c r="BL139" s="31" t="n">
        <f aca="false">$B$11*(($A$1064)*$C139/$B$12*$B$7+(1-$A$1064)*$D139/$B$12*$C$7)</f>
        <v>0</v>
      </c>
      <c r="BM139" s="31" t="n">
        <f aca="false">$B$11*(($A$1065)*$C139/$B$12*$B$7+(1-$A$1065)*$D139/$B$12*$C$7)</f>
        <v>0</v>
      </c>
      <c r="BN139" s="31" t="n">
        <f aca="false">$B$11*(($A$1066)*$C139/$B$12*$B$7+(1-$A$1066)*$D139/$B$12*$C$7)</f>
        <v>0</v>
      </c>
      <c r="BO139" s="31" t="n">
        <f aca="false">$B$11*(($A$1067)*$C139/$B$12*$B$7+(1-$A$1067)*$D139/$B$12*$C$7)</f>
        <v>0</v>
      </c>
      <c r="BP139" s="31" t="n">
        <f aca="false">$B$11*(($A$1068)*$C139/$B$12*$B$7+(1-$A$1068)*$D139/$B$12*$C$7)</f>
        <v>0</v>
      </c>
      <c r="BQ139" s="31" t="n">
        <f aca="false">$B$11*(($A$1069)*$C139/$B$12*$B$7+(1-$A$1069)*$D139/$B$12*$C$7)</f>
        <v>0</v>
      </c>
      <c r="BR139" s="31" t="n">
        <f aca="false">$B$11*(($A$1070)*$C139/$B$12*$B$7+(1-$A$1070)*$D139/$B$12*$C$7)</f>
        <v>0</v>
      </c>
      <c r="BS139" s="31" t="n">
        <f aca="false">$B$11*(($A$1071)*$C139/$B$12*$B$7+(1-$A$1071)*$D139/$B$12*$C$7)</f>
        <v>0</v>
      </c>
      <c r="BT139" s="31" t="n">
        <f aca="false">$B$11*(($A$1072)*$C139/$B$12*$B$7+(1-$A$1072)*$D139/$B$12*$C$7)</f>
        <v>0</v>
      </c>
      <c r="BU139" s="31" t="n">
        <f aca="false">$B$11*(($A$1073)*$C139/$B$12*$B$7+(1-$A$1073)*$D139/$B$12*$C$7)</f>
        <v>0</v>
      </c>
      <c r="BV139" s="31" t="n">
        <f aca="false">$B$11*(($A$1074)*$C139/$B$12*$B$7+(1-$A$1074)*$D139/$B$12*$C$7)</f>
        <v>0</v>
      </c>
      <c r="BW139" s="31" t="n">
        <f aca="false">$B$11*(($A$1075)*$C139/$B$12*$B$7+(1-$A$1075)*$D139/$B$12*$C$7)</f>
        <v>0</v>
      </c>
      <c r="BX139" s="31" t="n">
        <f aca="false">$B$11*(($A$1076)*$C139/$B$12*$B$7+(1-$A$1076)*$D139/$B$12*$C$7)</f>
        <v>0</v>
      </c>
      <c r="BY139" s="31" t="n">
        <f aca="false">$B$11*(($A$1077)*$C139/$B$12*$B$7+(1-$A$1077)*$D139/$B$12*$C$7)</f>
        <v>0</v>
      </c>
      <c r="BZ139" s="31" t="n">
        <f aca="false">$B$11*(($A$1078)*$C139/$B$12*$B$7+(1-$A$1078)*$D139/$B$12*$C$7)</f>
        <v>0</v>
      </c>
      <c r="CA139" s="31" t="n">
        <f aca="false">$B$11*(($A$1079)*$C139/$B$12*$B$7+(1-$A$1079)*$D139/$B$12*$C$7)</f>
        <v>0</v>
      </c>
      <c r="CB139" s="31" t="n">
        <f aca="false">$B$11*(($A$1080)*$C139/$B$12*$B$7+(1-$A$1080)*$D139/$B$12*$C$7)</f>
        <v>0</v>
      </c>
      <c r="CC139" s="31" t="n">
        <f aca="false">$B$11*(($A$1081)*$C139/$B$12*$B$7+(1-$A$1081)*$D139/$B$12*$C$7)</f>
        <v>0</v>
      </c>
    </row>
    <row r="140" customFormat="false" ht="15" hidden="false" customHeight="false" outlineLevel="0" collapsed="false">
      <c r="A140" s="21" t="n">
        <v>116</v>
      </c>
      <c r="B140" s="27" t="n">
        <v>0.347035011290073</v>
      </c>
      <c r="C140" s="9" t="n">
        <f aca="false">SUM(AM140:AV140)</f>
        <v>0</v>
      </c>
      <c r="D140" s="9" t="n">
        <f aca="false">SUM(AW140:BF140)</f>
        <v>0</v>
      </c>
      <c r="E140" s="24" t="n">
        <f aca="false">(1-C140/$B$12)*$B$8-C140/$B$12*$B$7</f>
        <v>0.05</v>
      </c>
      <c r="F140" s="24" t="n">
        <f aca="false">(1-D140/$B$12)*$C$8-D140/$B$12*$C$7</f>
        <v>0.09</v>
      </c>
      <c r="G140" s="47" t="n">
        <f aca="false">$B$11*($B$10*C140/$B$12*$B$7+(1-$B$10)*D140/$B$12*$C$7)</f>
        <v>0</v>
      </c>
      <c r="H140" s="24" t="n">
        <f aca="false">$B$10*E140+(1-$B$10)*F140</f>
        <v>0.07</v>
      </c>
      <c r="I140" s="21"/>
      <c r="J140" s="21"/>
      <c r="K140" s="21"/>
      <c r="L140" s="21"/>
      <c r="M140" s="21"/>
      <c r="N140" s="21"/>
      <c r="O140" s="21"/>
      <c r="P140" s="21"/>
      <c r="Q140" s="21"/>
      <c r="R140" s="27" t="n">
        <v>0.641520679335915</v>
      </c>
      <c r="S140" s="27" t="n">
        <v>-1.03059191801907</v>
      </c>
      <c r="T140" s="27" t="n">
        <v>0.382684282906782</v>
      </c>
      <c r="U140" s="27" t="n">
        <v>0.662010596706632</v>
      </c>
      <c r="V140" s="27" t="n">
        <v>-0.712326408706795</v>
      </c>
      <c r="W140" s="27" t="n">
        <v>0.758457666019207</v>
      </c>
      <c r="X140" s="27" t="n">
        <v>-0.15026218589099</v>
      </c>
      <c r="Y140" s="27" t="n">
        <v>-1.323461944586</v>
      </c>
      <c r="Z140" s="27" t="n">
        <v>-0.445108881690568</v>
      </c>
      <c r="AA140" s="27" t="n">
        <v>-0.652937288945272</v>
      </c>
      <c r="AB140" s="27" t="n">
        <v>-0.0622861975469971</v>
      </c>
      <c r="AC140" s="27" t="n">
        <v>1.60174901895965</v>
      </c>
      <c r="AD140" s="27" t="n">
        <v>0.324736719121557</v>
      </c>
      <c r="AE140" s="27" t="n">
        <v>-0.934997526446543</v>
      </c>
      <c r="AF140" s="27" t="n">
        <v>0.325350935145025</v>
      </c>
      <c r="AG140" s="27" t="n">
        <v>0.155979345371784</v>
      </c>
      <c r="AH140" s="27" t="n">
        <v>0.747529839644206</v>
      </c>
      <c r="AI140" s="27" t="n">
        <v>0.204081422003643</v>
      </c>
      <c r="AJ140" s="27" t="n">
        <v>-0.0483098651602199</v>
      </c>
      <c r="AK140" s="27" t="n">
        <v>0.696866778804153</v>
      </c>
      <c r="AL140" s="21"/>
      <c r="AM140" s="31" t="n">
        <f aca="false">IF(SQRT($B$9)*$B140+SQRT(1-$B$9)*R140&lt;_xlfn.NORM.S.INV($B$6),1,0)</f>
        <v>0</v>
      </c>
      <c r="AN140" s="31" t="n">
        <f aca="false">IF(SQRT($B$9)*$B140+SQRT(1-$B$9)*S140&lt;_xlfn.NORM.S.INV($B$6),1,0)</f>
        <v>0</v>
      </c>
      <c r="AO140" s="31" t="n">
        <f aca="false">IF(SQRT($B$9)*$B140+SQRT(1-$B$9)*T140&lt;_xlfn.NORM.S.INV($B$6),1,0)</f>
        <v>0</v>
      </c>
      <c r="AP140" s="31" t="n">
        <f aca="false">IF(SQRT($B$9)*$B140+SQRT(1-$B$9)*U140&lt;_xlfn.NORM.S.INV($B$6),1,0)</f>
        <v>0</v>
      </c>
      <c r="AQ140" s="31" t="n">
        <f aca="false">IF(SQRT($B$9)*$B140+SQRT(1-$B$9)*V140&lt;_xlfn.NORM.S.INV($B$6),1,0)</f>
        <v>0</v>
      </c>
      <c r="AR140" s="31" t="n">
        <f aca="false">IF(SQRT($B$9)*$B140+SQRT(1-$B$9)*W140&lt;_xlfn.NORM.S.INV($B$6),1,0)</f>
        <v>0</v>
      </c>
      <c r="AS140" s="31" t="n">
        <f aca="false">IF(SQRT($B$9)*$B140+SQRT(1-$B$9)*X140&lt;_xlfn.NORM.S.INV($B$6),1,0)</f>
        <v>0</v>
      </c>
      <c r="AT140" s="31" t="n">
        <f aca="false">IF(SQRT($B$9)*$B140+SQRT(1-$B$9)*Y140&lt;_xlfn.NORM.S.INV($B$6),1,0)</f>
        <v>0</v>
      </c>
      <c r="AU140" s="31" t="n">
        <f aca="false">IF(SQRT($B$9)*$B140+SQRT(1-$B$9)*Z140&lt;_xlfn.NORM.S.INV($B$6),1,0)</f>
        <v>0</v>
      </c>
      <c r="AV140" s="31" t="n">
        <f aca="false">IF(SQRT($B$9)*$B140+SQRT(1-$B$9)*AA140&lt;_xlfn.NORM.S.INV($B$6),1,0)</f>
        <v>0</v>
      </c>
      <c r="AW140" s="31" t="n">
        <f aca="false">IF(SQRT($C$9)*$B140+SQRT(1-$C$9)*AB140&lt;_xlfn.NORM.S.INV($C$6),1,0)</f>
        <v>0</v>
      </c>
      <c r="AX140" s="31" t="n">
        <f aca="false">IF(SQRT($C$9)*$B140+SQRT(1-$C$9)*AC140&lt;_xlfn.NORM.S.INV($C$6),1,0)</f>
        <v>0</v>
      </c>
      <c r="AY140" s="31" t="n">
        <f aca="false">IF(SQRT($C$9)*$B140+SQRT(1-$C$9)*AD140&lt;_xlfn.NORM.S.INV($C$6),1,0)</f>
        <v>0</v>
      </c>
      <c r="AZ140" s="31" t="n">
        <f aca="false">IF(SQRT($C$9)*$B140+SQRT(1-$C$9)*AE140&lt;_xlfn.NORM.S.INV($C$6),1,0)</f>
        <v>0</v>
      </c>
      <c r="BA140" s="31" t="n">
        <f aca="false">IF(SQRT($C$9)*$B140+SQRT(1-$C$9)*AF140&lt;_xlfn.NORM.S.INV($C$6),1,0)</f>
        <v>0</v>
      </c>
      <c r="BB140" s="31" t="n">
        <f aca="false">IF(SQRT($C$9)*$B140+SQRT(1-$C$9)*AG140&lt;_xlfn.NORM.S.INV($C$6),1,0)</f>
        <v>0</v>
      </c>
      <c r="BC140" s="31" t="n">
        <f aca="false">IF(SQRT($C$9)*$B140+SQRT(1-$C$9)*AH140&lt;_xlfn.NORM.S.INV($C$6),1,0)</f>
        <v>0</v>
      </c>
      <c r="BD140" s="31" t="n">
        <f aca="false">IF(SQRT($C$9)*$B140+SQRT(1-$C$9)*AI140&lt;_xlfn.NORM.S.INV($C$6),1,0)</f>
        <v>0</v>
      </c>
      <c r="BE140" s="31" t="n">
        <f aca="false">IF(SQRT($C$9)*$B140+SQRT(1-$C$9)*AJ140&lt;_xlfn.NORM.S.INV($C$6),1,0)</f>
        <v>0</v>
      </c>
      <c r="BF140" s="31" t="n">
        <f aca="false">IF(SQRT($C$9)*$B140+SQRT(1-$C$9)*AK140&lt;_xlfn.NORM.S.INV($C$6),1,0)</f>
        <v>0</v>
      </c>
      <c r="BG140" s="21"/>
      <c r="BH140" s="21"/>
      <c r="BI140" s="31" t="n">
        <f aca="false">$B$11*(($A$1061)*$C140/$B$12*$B$7+(1-$A$1061)*$D140/$B$12*$C$7)</f>
        <v>0</v>
      </c>
      <c r="BJ140" s="31" t="n">
        <f aca="false">$B$11*(($A$1062)*$C140/$B$12*$B$7+(1-$A$1062)*$D140/$B$12*$C$7)</f>
        <v>0</v>
      </c>
      <c r="BK140" s="31" t="n">
        <f aca="false">$B$11*(($A$1063)*$C140/$B$12*$B$7+(1-$A$1063)*$D140/$B$12*$C$7)</f>
        <v>0</v>
      </c>
      <c r="BL140" s="31" t="n">
        <f aca="false">$B$11*(($A$1064)*$C140/$B$12*$B$7+(1-$A$1064)*$D140/$B$12*$C$7)</f>
        <v>0</v>
      </c>
      <c r="BM140" s="31" t="n">
        <f aca="false">$B$11*(($A$1065)*$C140/$B$12*$B$7+(1-$A$1065)*$D140/$B$12*$C$7)</f>
        <v>0</v>
      </c>
      <c r="BN140" s="31" t="n">
        <f aca="false">$B$11*(($A$1066)*$C140/$B$12*$B$7+(1-$A$1066)*$D140/$B$12*$C$7)</f>
        <v>0</v>
      </c>
      <c r="BO140" s="31" t="n">
        <f aca="false">$B$11*(($A$1067)*$C140/$B$12*$B$7+(1-$A$1067)*$D140/$B$12*$C$7)</f>
        <v>0</v>
      </c>
      <c r="BP140" s="31" t="n">
        <f aca="false">$B$11*(($A$1068)*$C140/$B$12*$B$7+(1-$A$1068)*$D140/$B$12*$C$7)</f>
        <v>0</v>
      </c>
      <c r="BQ140" s="31" t="n">
        <f aca="false">$B$11*(($A$1069)*$C140/$B$12*$B$7+(1-$A$1069)*$D140/$B$12*$C$7)</f>
        <v>0</v>
      </c>
      <c r="BR140" s="31" t="n">
        <f aca="false">$B$11*(($A$1070)*$C140/$B$12*$B$7+(1-$A$1070)*$D140/$B$12*$C$7)</f>
        <v>0</v>
      </c>
      <c r="BS140" s="31" t="n">
        <f aca="false">$B$11*(($A$1071)*$C140/$B$12*$B$7+(1-$A$1071)*$D140/$B$12*$C$7)</f>
        <v>0</v>
      </c>
      <c r="BT140" s="31" t="n">
        <f aca="false">$B$11*(($A$1072)*$C140/$B$12*$B$7+(1-$A$1072)*$D140/$B$12*$C$7)</f>
        <v>0</v>
      </c>
      <c r="BU140" s="31" t="n">
        <f aca="false">$B$11*(($A$1073)*$C140/$B$12*$B$7+(1-$A$1073)*$D140/$B$12*$C$7)</f>
        <v>0</v>
      </c>
      <c r="BV140" s="31" t="n">
        <f aca="false">$B$11*(($A$1074)*$C140/$B$12*$B$7+(1-$A$1074)*$D140/$B$12*$C$7)</f>
        <v>0</v>
      </c>
      <c r="BW140" s="31" t="n">
        <f aca="false">$B$11*(($A$1075)*$C140/$B$12*$B$7+(1-$A$1075)*$D140/$B$12*$C$7)</f>
        <v>0</v>
      </c>
      <c r="BX140" s="31" t="n">
        <f aca="false">$B$11*(($A$1076)*$C140/$B$12*$B$7+(1-$A$1076)*$D140/$B$12*$C$7)</f>
        <v>0</v>
      </c>
      <c r="BY140" s="31" t="n">
        <f aca="false">$B$11*(($A$1077)*$C140/$B$12*$B$7+(1-$A$1077)*$D140/$B$12*$C$7)</f>
        <v>0</v>
      </c>
      <c r="BZ140" s="31" t="n">
        <f aca="false">$B$11*(($A$1078)*$C140/$B$12*$B$7+(1-$A$1078)*$D140/$B$12*$C$7)</f>
        <v>0</v>
      </c>
      <c r="CA140" s="31" t="n">
        <f aca="false">$B$11*(($A$1079)*$C140/$B$12*$B$7+(1-$A$1079)*$D140/$B$12*$C$7)</f>
        <v>0</v>
      </c>
      <c r="CB140" s="31" t="n">
        <f aca="false">$B$11*(($A$1080)*$C140/$B$12*$B$7+(1-$A$1080)*$D140/$B$12*$C$7)</f>
        <v>0</v>
      </c>
      <c r="CC140" s="31" t="n">
        <f aca="false">$B$11*(($A$1081)*$C140/$B$12*$B$7+(1-$A$1081)*$D140/$B$12*$C$7)</f>
        <v>0</v>
      </c>
    </row>
    <row r="141" customFormat="false" ht="15" hidden="false" customHeight="false" outlineLevel="0" collapsed="false">
      <c r="A141" s="21" t="n">
        <v>117</v>
      </c>
      <c r="B141" s="27" t="n">
        <v>1.4092833828923</v>
      </c>
      <c r="C141" s="9" t="n">
        <f aca="false">SUM(AM141:AV141)</f>
        <v>0</v>
      </c>
      <c r="D141" s="9" t="n">
        <f aca="false">SUM(AW141:BF141)</f>
        <v>0</v>
      </c>
      <c r="E141" s="24" t="n">
        <f aca="false">(1-C141/$B$12)*$B$8-C141/$B$12*$B$7</f>
        <v>0.05</v>
      </c>
      <c r="F141" s="24" t="n">
        <f aca="false">(1-D141/$B$12)*$C$8-D141/$B$12*$C$7</f>
        <v>0.09</v>
      </c>
      <c r="G141" s="47" t="n">
        <f aca="false">$B$11*($B$10*C141/$B$12*$B$7+(1-$B$10)*D141/$B$12*$C$7)</f>
        <v>0</v>
      </c>
      <c r="H141" s="24" t="n">
        <f aca="false">$B$10*E141+(1-$B$10)*F141</f>
        <v>0.07</v>
      </c>
      <c r="I141" s="21"/>
      <c r="J141" s="21"/>
      <c r="K141" s="21"/>
      <c r="L141" s="21"/>
      <c r="M141" s="21"/>
      <c r="N141" s="21"/>
      <c r="O141" s="21"/>
      <c r="P141" s="21"/>
      <c r="Q141" s="21"/>
      <c r="R141" s="27" t="n">
        <v>0.688492229063012</v>
      </c>
      <c r="S141" s="27" t="n">
        <v>0.0609052833066032</v>
      </c>
      <c r="T141" s="27" t="n">
        <v>-0.0731609072690258</v>
      </c>
      <c r="U141" s="27" t="n">
        <v>-0.029551494806196</v>
      </c>
      <c r="V141" s="27" t="n">
        <v>-0.957051524149355</v>
      </c>
      <c r="W141" s="27" t="n">
        <v>0.401871284874837</v>
      </c>
      <c r="X141" s="27" t="n">
        <v>1.15445314133876</v>
      </c>
      <c r="Y141" s="27" t="n">
        <v>-0.185895615459571</v>
      </c>
      <c r="Z141" s="27" t="n">
        <v>0.406340977633545</v>
      </c>
      <c r="AA141" s="27" t="n">
        <v>-0.923515675809011</v>
      </c>
      <c r="AB141" s="27" t="n">
        <v>-0.624948319871016</v>
      </c>
      <c r="AC141" s="27" t="n">
        <v>0.0157046574639899</v>
      </c>
      <c r="AD141" s="27" t="n">
        <v>-0.629038449794973</v>
      </c>
      <c r="AE141" s="27" t="n">
        <v>-1.96539720123816</v>
      </c>
      <c r="AF141" s="27" t="n">
        <v>1.19038455221132</v>
      </c>
      <c r="AG141" s="27" t="n">
        <v>0.726668752510951</v>
      </c>
      <c r="AH141" s="27" t="n">
        <v>0.168024895777091</v>
      </c>
      <c r="AI141" s="27" t="n">
        <v>1.28436760543767</v>
      </c>
      <c r="AJ141" s="27" t="n">
        <v>1.31482907788245</v>
      </c>
      <c r="AK141" s="27" t="n">
        <v>0.456782019268835</v>
      </c>
      <c r="AL141" s="21"/>
      <c r="AM141" s="31" t="n">
        <f aca="false">IF(SQRT($B$9)*$B141+SQRT(1-$B$9)*R141&lt;_xlfn.NORM.S.INV($B$6),1,0)</f>
        <v>0</v>
      </c>
      <c r="AN141" s="31" t="n">
        <f aca="false">IF(SQRT($B$9)*$B141+SQRT(1-$B$9)*S141&lt;_xlfn.NORM.S.INV($B$6),1,0)</f>
        <v>0</v>
      </c>
      <c r="AO141" s="31" t="n">
        <f aca="false">IF(SQRT($B$9)*$B141+SQRT(1-$B$9)*T141&lt;_xlfn.NORM.S.INV($B$6),1,0)</f>
        <v>0</v>
      </c>
      <c r="AP141" s="31" t="n">
        <f aca="false">IF(SQRT($B$9)*$B141+SQRT(1-$B$9)*U141&lt;_xlfn.NORM.S.INV($B$6),1,0)</f>
        <v>0</v>
      </c>
      <c r="AQ141" s="31" t="n">
        <f aca="false">IF(SQRT($B$9)*$B141+SQRT(1-$B$9)*V141&lt;_xlfn.NORM.S.INV($B$6),1,0)</f>
        <v>0</v>
      </c>
      <c r="AR141" s="31" t="n">
        <f aca="false">IF(SQRT($B$9)*$B141+SQRT(1-$B$9)*W141&lt;_xlfn.NORM.S.INV($B$6),1,0)</f>
        <v>0</v>
      </c>
      <c r="AS141" s="31" t="n">
        <f aca="false">IF(SQRT($B$9)*$B141+SQRT(1-$B$9)*X141&lt;_xlfn.NORM.S.INV($B$6),1,0)</f>
        <v>0</v>
      </c>
      <c r="AT141" s="31" t="n">
        <f aca="false">IF(SQRT($B$9)*$B141+SQRT(1-$B$9)*Y141&lt;_xlfn.NORM.S.INV($B$6),1,0)</f>
        <v>0</v>
      </c>
      <c r="AU141" s="31" t="n">
        <f aca="false">IF(SQRT($B$9)*$B141+SQRT(1-$B$9)*Z141&lt;_xlfn.NORM.S.INV($B$6),1,0)</f>
        <v>0</v>
      </c>
      <c r="AV141" s="31" t="n">
        <f aca="false">IF(SQRT($B$9)*$B141+SQRT(1-$B$9)*AA141&lt;_xlfn.NORM.S.INV($B$6),1,0)</f>
        <v>0</v>
      </c>
      <c r="AW141" s="31" t="n">
        <f aca="false">IF(SQRT($C$9)*$B141+SQRT(1-$C$9)*AB141&lt;_xlfn.NORM.S.INV($C$6),1,0)</f>
        <v>0</v>
      </c>
      <c r="AX141" s="31" t="n">
        <f aca="false">IF(SQRT($C$9)*$B141+SQRT(1-$C$9)*AC141&lt;_xlfn.NORM.S.INV($C$6),1,0)</f>
        <v>0</v>
      </c>
      <c r="AY141" s="31" t="n">
        <f aca="false">IF(SQRT($C$9)*$B141+SQRT(1-$C$9)*AD141&lt;_xlfn.NORM.S.INV($C$6),1,0)</f>
        <v>0</v>
      </c>
      <c r="AZ141" s="31" t="n">
        <f aca="false">IF(SQRT($C$9)*$B141+SQRT(1-$C$9)*AE141&lt;_xlfn.NORM.S.INV($C$6),1,0)</f>
        <v>0</v>
      </c>
      <c r="BA141" s="31" t="n">
        <f aca="false">IF(SQRT($C$9)*$B141+SQRT(1-$C$9)*AF141&lt;_xlfn.NORM.S.INV($C$6),1,0)</f>
        <v>0</v>
      </c>
      <c r="BB141" s="31" t="n">
        <f aca="false">IF(SQRT($C$9)*$B141+SQRT(1-$C$9)*AG141&lt;_xlfn.NORM.S.INV($C$6),1,0)</f>
        <v>0</v>
      </c>
      <c r="BC141" s="31" t="n">
        <f aca="false">IF(SQRT($C$9)*$B141+SQRT(1-$C$9)*AH141&lt;_xlfn.NORM.S.INV($C$6),1,0)</f>
        <v>0</v>
      </c>
      <c r="BD141" s="31" t="n">
        <f aca="false">IF(SQRT($C$9)*$B141+SQRT(1-$C$9)*AI141&lt;_xlfn.NORM.S.INV($C$6),1,0)</f>
        <v>0</v>
      </c>
      <c r="BE141" s="31" t="n">
        <f aca="false">IF(SQRT($C$9)*$B141+SQRT(1-$C$9)*AJ141&lt;_xlfn.NORM.S.INV($C$6),1,0)</f>
        <v>0</v>
      </c>
      <c r="BF141" s="31" t="n">
        <f aca="false">IF(SQRT($C$9)*$B141+SQRT(1-$C$9)*AK141&lt;_xlfn.NORM.S.INV($C$6),1,0)</f>
        <v>0</v>
      </c>
      <c r="BG141" s="21"/>
      <c r="BH141" s="21"/>
      <c r="BI141" s="31" t="n">
        <f aca="false">$B$11*(($A$1061)*$C141/$B$12*$B$7+(1-$A$1061)*$D141/$B$12*$C$7)</f>
        <v>0</v>
      </c>
      <c r="BJ141" s="31" t="n">
        <f aca="false">$B$11*(($A$1062)*$C141/$B$12*$B$7+(1-$A$1062)*$D141/$B$12*$C$7)</f>
        <v>0</v>
      </c>
      <c r="BK141" s="31" t="n">
        <f aca="false">$B$11*(($A$1063)*$C141/$B$12*$B$7+(1-$A$1063)*$D141/$B$12*$C$7)</f>
        <v>0</v>
      </c>
      <c r="BL141" s="31" t="n">
        <f aca="false">$B$11*(($A$1064)*$C141/$B$12*$B$7+(1-$A$1064)*$D141/$B$12*$C$7)</f>
        <v>0</v>
      </c>
      <c r="BM141" s="31" t="n">
        <f aca="false">$B$11*(($A$1065)*$C141/$B$12*$B$7+(1-$A$1065)*$D141/$B$12*$C$7)</f>
        <v>0</v>
      </c>
      <c r="BN141" s="31" t="n">
        <f aca="false">$B$11*(($A$1066)*$C141/$B$12*$B$7+(1-$A$1066)*$D141/$B$12*$C$7)</f>
        <v>0</v>
      </c>
      <c r="BO141" s="31" t="n">
        <f aca="false">$B$11*(($A$1067)*$C141/$B$12*$B$7+(1-$A$1067)*$D141/$B$12*$C$7)</f>
        <v>0</v>
      </c>
      <c r="BP141" s="31" t="n">
        <f aca="false">$B$11*(($A$1068)*$C141/$B$12*$B$7+(1-$A$1068)*$D141/$B$12*$C$7)</f>
        <v>0</v>
      </c>
      <c r="BQ141" s="31" t="n">
        <f aca="false">$B$11*(($A$1069)*$C141/$B$12*$B$7+(1-$A$1069)*$D141/$B$12*$C$7)</f>
        <v>0</v>
      </c>
      <c r="BR141" s="31" t="n">
        <f aca="false">$B$11*(($A$1070)*$C141/$B$12*$B$7+(1-$A$1070)*$D141/$B$12*$C$7)</f>
        <v>0</v>
      </c>
      <c r="BS141" s="31" t="n">
        <f aca="false">$B$11*(($A$1071)*$C141/$B$12*$B$7+(1-$A$1071)*$D141/$B$12*$C$7)</f>
        <v>0</v>
      </c>
      <c r="BT141" s="31" t="n">
        <f aca="false">$B$11*(($A$1072)*$C141/$B$12*$B$7+(1-$A$1072)*$D141/$B$12*$C$7)</f>
        <v>0</v>
      </c>
      <c r="BU141" s="31" t="n">
        <f aca="false">$B$11*(($A$1073)*$C141/$B$12*$B$7+(1-$A$1073)*$D141/$B$12*$C$7)</f>
        <v>0</v>
      </c>
      <c r="BV141" s="31" t="n">
        <f aca="false">$B$11*(($A$1074)*$C141/$B$12*$B$7+(1-$A$1074)*$D141/$B$12*$C$7)</f>
        <v>0</v>
      </c>
      <c r="BW141" s="31" t="n">
        <f aca="false">$B$11*(($A$1075)*$C141/$B$12*$B$7+(1-$A$1075)*$D141/$B$12*$C$7)</f>
        <v>0</v>
      </c>
      <c r="BX141" s="31" t="n">
        <f aca="false">$B$11*(($A$1076)*$C141/$B$12*$B$7+(1-$A$1076)*$D141/$B$12*$C$7)</f>
        <v>0</v>
      </c>
      <c r="BY141" s="31" t="n">
        <f aca="false">$B$11*(($A$1077)*$C141/$B$12*$B$7+(1-$A$1077)*$D141/$B$12*$C$7)</f>
        <v>0</v>
      </c>
      <c r="BZ141" s="31" t="n">
        <f aca="false">$B$11*(($A$1078)*$C141/$B$12*$B$7+(1-$A$1078)*$D141/$B$12*$C$7)</f>
        <v>0</v>
      </c>
      <c r="CA141" s="31" t="n">
        <f aca="false">$B$11*(($A$1079)*$C141/$B$12*$B$7+(1-$A$1079)*$D141/$B$12*$C$7)</f>
        <v>0</v>
      </c>
      <c r="CB141" s="31" t="n">
        <f aca="false">$B$11*(($A$1080)*$C141/$B$12*$B$7+(1-$A$1080)*$D141/$B$12*$C$7)</f>
        <v>0</v>
      </c>
      <c r="CC141" s="31" t="n">
        <f aca="false">$B$11*(($A$1081)*$C141/$B$12*$B$7+(1-$A$1081)*$D141/$B$12*$C$7)</f>
        <v>0</v>
      </c>
    </row>
    <row r="142" customFormat="false" ht="15" hidden="false" customHeight="false" outlineLevel="0" collapsed="false">
      <c r="A142" s="21" t="n">
        <v>118</v>
      </c>
      <c r="B142" s="27" t="n">
        <v>0.0165938313771219</v>
      </c>
      <c r="C142" s="9" t="n">
        <f aca="false">SUM(AM142:AV142)</f>
        <v>0</v>
      </c>
      <c r="D142" s="9" t="n">
        <f aca="false">SUM(AW142:BF142)</f>
        <v>0</v>
      </c>
      <c r="E142" s="24" t="n">
        <f aca="false">(1-C142/$B$12)*$B$8-C142/$B$12*$B$7</f>
        <v>0.05</v>
      </c>
      <c r="F142" s="24" t="n">
        <f aca="false">(1-D142/$B$12)*$C$8-D142/$B$12*$C$7</f>
        <v>0.09</v>
      </c>
      <c r="G142" s="47" t="n">
        <f aca="false">$B$11*($B$10*C142/$B$12*$B$7+(1-$B$10)*D142/$B$12*$C$7)</f>
        <v>0</v>
      </c>
      <c r="H142" s="24" t="n">
        <f aca="false">$B$10*E142+(1-$B$10)*F142</f>
        <v>0.07</v>
      </c>
      <c r="I142" s="21"/>
      <c r="J142" s="21"/>
      <c r="K142" s="21"/>
      <c r="L142" s="21"/>
      <c r="M142" s="21"/>
      <c r="N142" s="21"/>
      <c r="O142" s="21"/>
      <c r="P142" s="21"/>
      <c r="Q142" s="21"/>
      <c r="R142" s="27" t="n">
        <v>-0.197592174859464</v>
      </c>
      <c r="S142" s="27" t="n">
        <v>0.148624382981837</v>
      </c>
      <c r="T142" s="27" t="n">
        <v>1.58390676436836</v>
      </c>
      <c r="U142" s="27" t="n">
        <v>-0.566954392570139</v>
      </c>
      <c r="V142" s="27" t="n">
        <v>1.25008175805609</v>
      </c>
      <c r="W142" s="27" t="n">
        <v>0.587075562579818</v>
      </c>
      <c r="X142" s="27" t="n">
        <v>0.409111560855787</v>
      </c>
      <c r="Y142" s="27" t="n">
        <v>0.888267050542888</v>
      </c>
      <c r="Z142" s="27" t="n">
        <v>-0.949527082404539</v>
      </c>
      <c r="AA142" s="27" t="n">
        <v>1.73014398161233</v>
      </c>
      <c r="AB142" s="27" t="n">
        <v>0.827102574076375</v>
      </c>
      <c r="AC142" s="27" t="n">
        <v>0.0150829972967236</v>
      </c>
      <c r="AD142" s="27" t="n">
        <v>-0.885376213280753</v>
      </c>
      <c r="AE142" s="27" t="n">
        <v>-0.0577281875640919</v>
      </c>
      <c r="AF142" s="27" t="n">
        <v>-0.541830762703569</v>
      </c>
      <c r="AG142" s="27" t="n">
        <v>0.452475017422299</v>
      </c>
      <c r="AH142" s="27" t="n">
        <v>-0.87978028374509</v>
      </c>
      <c r="AI142" s="27" t="n">
        <v>-0.517135737109283</v>
      </c>
      <c r="AJ142" s="27" t="n">
        <v>0.937419120768207</v>
      </c>
      <c r="AK142" s="27" t="n">
        <v>0.533953671816288</v>
      </c>
      <c r="AL142" s="21"/>
      <c r="AM142" s="31" t="n">
        <f aca="false">IF(SQRT($B$9)*$B142+SQRT(1-$B$9)*R142&lt;_xlfn.NORM.S.INV($B$6),1,0)</f>
        <v>0</v>
      </c>
      <c r="AN142" s="31" t="n">
        <f aca="false">IF(SQRT($B$9)*$B142+SQRT(1-$B$9)*S142&lt;_xlfn.NORM.S.INV($B$6),1,0)</f>
        <v>0</v>
      </c>
      <c r="AO142" s="31" t="n">
        <f aca="false">IF(SQRT($B$9)*$B142+SQRT(1-$B$9)*T142&lt;_xlfn.NORM.S.INV($B$6),1,0)</f>
        <v>0</v>
      </c>
      <c r="AP142" s="31" t="n">
        <f aca="false">IF(SQRT($B$9)*$B142+SQRT(1-$B$9)*U142&lt;_xlfn.NORM.S.INV($B$6),1,0)</f>
        <v>0</v>
      </c>
      <c r="AQ142" s="31" t="n">
        <f aca="false">IF(SQRT($B$9)*$B142+SQRT(1-$B$9)*V142&lt;_xlfn.NORM.S.INV($B$6),1,0)</f>
        <v>0</v>
      </c>
      <c r="AR142" s="31" t="n">
        <f aca="false">IF(SQRT($B$9)*$B142+SQRT(1-$B$9)*W142&lt;_xlfn.NORM.S.INV($B$6),1,0)</f>
        <v>0</v>
      </c>
      <c r="AS142" s="31" t="n">
        <f aca="false">IF(SQRT($B$9)*$B142+SQRT(1-$B$9)*X142&lt;_xlfn.NORM.S.INV($B$6),1,0)</f>
        <v>0</v>
      </c>
      <c r="AT142" s="31" t="n">
        <f aca="false">IF(SQRT($B$9)*$B142+SQRT(1-$B$9)*Y142&lt;_xlfn.NORM.S.INV($B$6),1,0)</f>
        <v>0</v>
      </c>
      <c r="AU142" s="31" t="n">
        <f aca="false">IF(SQRT($B$9)*$B142+SQRT(1-$B$9)*Z142&lt;_xlfn.NORM.S.INV($B$6),1,0)</f>
        <v>0</v>
      </c>
      <c r="AV142" s="31" t="n">
        <f aca="false">IF(SQRT($B$9)*$B142+SQRT(1-$B$9)*AA142&lt;_xlfn.NORM.S.INV($B$6),1,0)</f>
        <v>0</v>
      </c>
      <c r="AW142" s="31" t="n">
        <f aca="false">IF(SQRT($C$9)*$B142+SQRT(1-$C$9)*AB142&lt;_xlfn.NORM.S.INV($C$6),1,0)</f>
        <v>0</v>
      </c>
      <c r="AX142" s="31" t="n">
        <f aca="false">IF(SQRT($C$9)*$B142+SQRT(1-$C$9)*AC142&lt;_xlfn.NORM.S.INV($C$6),1,0)</f>
        <v>0</v>
      </c>
      <c r="AY142" s="31" t="n">
        <f aca="false">IF(SQRT($C$9)*$B142+SQRT(1-$C$9)*AD142&lt;_xlfn.NORM.S.INV($C$6),1,0)</f>
        <v>0</v>
      </c>
      <c r="AZ142" s="31" t="n">
        <f aca="false">IF(SQRT($C$9)*$B142+SQRT(1-$C$9)*AE142&lt;_xlfn.NORM.S.INV($C$6),1,0)</f>
        <v>0</v>
      </c>
      <c r="BA142" s="31" t="n">
        <f aca="false">IF(SQRT($C$9)*$B142+SQRT(1-$C$9)*AF142&lt;_xlfn.NORM.S.INV($C$6),1,0)</f>
        <v>0</v>
      </c>
      <c r="BB142" s="31" t="n">
        <f aca="false">IF(SQRT($C$9)*$B142+SQRT(1-$C$9)*AG142&lt;_xlfn.NORM.S.INV($C$6),1,0)</f>
        <v>0</v>
      </c>
      <c r="BC142" s="31" t="n">
        <f aca="false">IF(SQRT($C$9)*$B142+SQRT(1-$C$9)*AH142&lt;_xlfn.NORM.S.INV($C$6),1,0)</f>
        <v>0</v>
      </c>
      <c r="BD142" s="31" t="n">
        <f aca="false">IF(SQRT($C$9)*$B142+SQRT(1-$C$9)*AI142&lt;_xlfn.NORM.S.INV($C$6),1,0)</f>
        <v>0</v>
      </c>
      <c r="BE142" s="31" t="n">
        <f aca="false">IF(SQRT($C$9)*$B142+SQRT(1-$C$9)*AJ142&lt;_xlfn.NORM.S.INV($C$6),1,0)</f>
        <v>0</v>
      </c>
      <c r="BF142" s="31" t="n">
        <f aca="false">IF(SQRT($C$9)*$B142+SQRT(1-$C$9)*AK142&lt;_xlfn.NORM.S.INV($C$6),1,0)</f>
        <v>0</v>
      </c>
      <c r="BG142" s="21"/>
      <c r="BH142" s="21"/>
      <c r="BI142" s="31" t="n">
        <f aca="false">$B$11*(($A$1061)*$C142/$B$12*$B$7+(1-$A$1061)*$D142/$B$12*$C$7)</f>
        <v>0</v>
      </c>
      <c r="BJ142" s="31" t="n">
        <f aca="false">$B$11*(($A$1062)*$C142/$B$12*$B$7+(1-$A$1062)*$D142/$B$12*$C$7)</f>
        <v>0</v>
      </c>
      <c r="BK142" s="31" t="n">
        <f aca="false">$B$11*(($A$1063)*$C142/$B$12*$B$7+(1-$A$1063)*$D142/$B$12*$C$7)</f>
        <v>0</v>
      </c>
      <c r="BL142" s="31" t="n">
        <f aca="false">$B$11*(($A$1064)*$C142/$B$12*$B$7+(1-$A$1064)*$D142/$B$12*$C$7)</f>
        <v>0</v>
      </c>
      <c r="BM142" s="31" t="n">
        <f aca="false">$B$11*(($A$1065)*$C142/$B$12*$B$7+(1-$A$1065)*$D142/$B$12*$C$7)</f>
        <v>0</v>
      </c>
      <c r="BN142" s="31" t="n">
        <f aca="false">$B$11*(($A$1066)*$C142/$B$12*$B$7+(1-$A$1066)*$D142/$B$12*$C$7)</f>
        <v>0</v>
      </c>
      <c r="BO142" s="31" t="n">
        <f aca="false">$B$11*(($A$1067)*$C142/$B$12*$B$7+(1-$A$1067)*$D142/$B$12*$C$7)</f>
        <v>0</v>
      </c>
      <c r="BP142" s="31" t="n">
        <f aca="false">$B$11*(($A$1068)*$C142/$B$12*$B$7+(1-$A$1068)*$D142/$B$12*$C$7)</f>
        <v>0</v>
      </c>
      <c r="BQ142" s="31" t="n">
        <f aca="false">$B$11*(($A$1069)*$C142/$B$12*$B$7+(1-$A$1069)*$D142/$B$12*$C$7)</f>
        <v>0</v>
      </c>
      <c r="BR142" s="31" t="n">
        <f aca="false">$B$11*(($A$1070)*$C142/$B$12*$B$7+(1-$A$1070)*$D142/$B$12*$C$7)</f>
        <v>0</v>
      </c>
      <c r="BS142" s="31" t="n">
        <f aca="false">$B$11*(($A$1071)*$C142/$B$12*$B$7+(1-$A$1071)*$D142/$B$12*$C$7)</f>
        <v>0</v>
      </c>
      <c r="BT142" s="31" t="n">
        <f aca="false">$B$11*(($A$1072)*$C142/$B$12*$B$7+(1-$A$1072)*$D142/$B$12*$C$7)</f>
        <v>0</v>
      </c>
      <c r="BU142" s="31" t="n">
        <f aca="false">$B$11*(($A$1073)*$C142/$B$12*$B$7+(1-$A$1073)*$D142/$B$12*$C$7)</f>
        <v>0</v>
      </c>
      <c r="BV142" s="31" t="n">
        <f aca="false">$B$11*(($A$1074)*$C142/$B$12*$B$7+(1-$A$1074)*$D142/$B$12*$C$7)</f>
        <v>0</v>
      </c>
      <c r="BW142" s="31" t="n">
        <f aca="false">$B$11*(($A$1075)*$C142/$B$12*$B$7+(1-$A$1075)*$D142/$B$12*$C$7)</f>
        <v>0</v>
      </c>
      <c r="BX142" s="31" t="n">
        <f aca="false">$B$11*(($A$1076)*$C142/$B$12*$B$7+(1-$A$1076)*$D142/$B$12*$C$7)</f>
        <v>0</v>
      </c>
      <c r="BY142" s="31" t="n">
        <f aca="false">$B$11*(($A$1077)*$C142/$B$12*$B$7+(1-$A$1077)*$D142/$B$12*$C$7)</f>
        <v>0</v>
      </c>
      <c r="BZ142" s="31" t="n">
        <f aca="false">$B$11*(($A$1078)*$C142/$B$12*$B$7+(1-$A$1078)*$D142/$B$12*$C$7)</f>
        <v>0</v>
      </c>
      <c r="CA142" s="31" t="n">
        <f aca="false">$B$11*(($A$1079)*$C142/$B$12*$B$7+(1-$A$1079)*$D142/$B$12*$C$7)</f>
        <v>0</v>
      </c>
      <c r="CB142" s="31" t="n">
        <f aca="false">$B$11*(($A$1080)*$C142/$B$12*$B$7+(1-$A$1080)*$D142/$B$12*$C$7)</f>
        <v>0</v>
      </c>
      <c r="CC142" s="31" t="n">
        <f aca="false">$B$11*(($A$1081)*$C142/$B$12*$B$7+(1-$A$1081)*$D142/$B$12*$C$7)</f>
        <v>0</v>
      </c>
    </row>
    <row r="143" customFormat="false" ht="15" hidden="false" customHeight="false" outlineLevel="0" collapsed="false">
      <c r="A143" s="21" t="n">
        <v>119</v>
      </c>
      <c r="B143" s="27" t="n">
        <v>-0.0720402475165364</v>
      </c>
      <c r="C143" s="9" t="n">
        <f aca="false">SUM(AM143:AV143)</f>
        <v>0</v>
      </c>
      <c r="D143" s="9" t="n">
        <f aca="false">SUM(AW143:BF143)</f>
        <v>0</v>
      </c>
      <c r="E143" s="24" t="n">
        <f aca="false">(1-C143/$B$12)*$B$8-C143/$B$12*$B$7</f>
        <v>0.05</v>
      </c>
      <c r="F143" s="24" t="n">
        <f aca="false">(1-D143/$B$12)*$C$8-D143/$B$12*$C$7</f>
        <v>0.09</v>
      </c>
      <c r="G143" s="47" t="n">
        <f aca="false">$B$11*($B$10*C143/$B$12*$B$7+(1-$B$10)*D143/$B$12*$C$7)</f>
        <v>0</v>
      </c>
      <c r="H143" s="24" t="n">
        <f aca="false">$B$10*E143+(1-$B$10)*F143</f>
        <v>0.07</v>
      </c>
      <c r="I143" s="21"/>
      <c r="J143" s="21"/>
      <c r="K143" s="21"/>
      <c r="L143" s="21"/>
      <c r="M143" s="21"/>
      <c r="N143" s="21"/>
      <c r="O143" s="21"/>
      <c r="P143" s="21"/>
      <c r="Q143" s="21"/>
      <c r="R143" s="27" t="n">
        <v>0.309412522506646</v>
      </c>
      <c r="S143" s="27" t="n">
        <v>0.956607404026747</v>
      </c>
      <c r="T143" s="27" t="n">
        <v>-0.349067633480907</v>
      </c>
      <c r="U143" s="27" t="n">
        <v>-0.0159400394436155</v>
      </c>
      <c r="V143" s="27" t="n">
        <v>0.00366915787423312</v>
      </c>
      <c r="W143" s="27" t="n">
        <v>0.62190755442667</v>
      </c>
      <c r="X143" s="27" t="n">
        <v>1.80997290810404</v>
      </c>
      <c r="Y143" s="27" t="n">
        <v>1.74106683214115</v>
      </c>
      <c r="Z143" s="27" t="n">
        <v>0.0478666910498976</v>
      </c>
      <c r="AA143" s="27" t="n">
        <v>-0.0474598329897106</v>
      </c>
      <c r="AB143" s="27" t="n">
        <v>0.035440144844751</v>
      </c>
      <c r="AC143" s="27" t="n">
        <v>-1.02299377439755</v>
      </c>
      <c r="AD143" s="27" t="n">
        <v>0.170219416171277</v>
      </c>
      <c r="AE143" s="27" t="n">
        <v>1.69086872707115</v>
      </c>
      <c r="AF143" s="27" t="n">
        <v>0.588469697003956</v>
      </c>
      <c r="AG143" s="27" t="n">
        <v>-0.0455984952154384</v>
      </c>
      <c r="AH143" s="27" t="n">
        <v>1.15501544760381</v>
      </c>
      <c r="AI143" s="27" t="n">
        <v>0.535918991375711</v>
      </c>
      <c r="AJ143" s="27" t="n">
        <v>1.22310874025481</v>
      </c>
      <c r="AK143" s="27" t="n">
        <v>-0.521450794763529</v>
      </c>
      <c r="AL143" s="21"/>
      <c r="AM143" s="31" t="n">
        <f aca="false">IF(SQRT($B$9)*$B143+SQRT(1-$B$9)*R143&lt;_xlfn.NORM.S.INV($B$6),1,0)</f>
        <v>0</v>
      </c>
      <c r="AN143" s="31" t="n">
        <f aca="false">IF(SQRT($B$9)*$B143+SQRT(1-$B$9)*S143&lt;_xlfn.NORM.S.INV($B$6),1,0)</f>
        <v>0</v>
      </c>
      <c r="AO143" s="31" t="n">
        <f aca="false">IF(SQRT($B$9)*$B143+SQRT(1-$B$9)*T143&lt;_xlfn.NORM.S.INV($B$6),1,0)</f>
        <v>0</v>
      </c>
      <c r="AP143" s="31" t="n">
        <f aca="false">IF(SQRT($B$9)*$B143+SQRT(1-$B$9)*U143&lt;_xlfn.NORM.S.INV($B$6),1,0)</f>
        <v>0</v>
      </c>
      <c r="AQ143" s="31" t="n">
        <f aca="false">IF(SQRT($B$9)*$B143+SQRT(1-$B$9)*V143&lt;_xlfn.NORM.S.INV($B$6),1,0)</f>
        <v>0</v>
      </c>
      <c r="AR143" s="31" t="n">
        <f aca="false">IF(SQRT($B$9)*$B143+SQRT(1-$B$9)*W143&lt;_xlfn.NORM.S.INV($B$6),1,0)</f>
        <v>0</v>
      </c>
      <c r="AS143" s="31" t="n">
        <f aca="false">IF(SQRT($B$9)*$B143+SQRT(1-$B$9)*X143&lt;_xlfn.NORM.S.INV($B$6),1,0)</f>
        <v>0</v>
      </c>
      <c r="AT143" s="31" t="n">
        <f aca="false">IF(SQRT($B$9)*$B143+SQRT(1-$B$9)*Y143&lt;_xlfn.NORM.S.INV($B$6),1,0)</f>
        <v>0</v>
      </c>
      <c r="AU143" s="31" t="n">
        <f aca="false">IF(SQRT($B$9)*$B143+SQRT(1-$B$9)*Z143&lt;_xlfn.NORM.S.INV($B$6),1,0)</f>
        <v>0</v>
      </c>
      <c r="AV143" s="31" t="n">
        <f aca="false">IF(SQRT($B$9)*$B143+SQRT(1-$B$9)*AA143&lt;_xlfn.NORM.S.INV($B$6),1,0)</f>
        <v>0</v>
      </c>
      <c r="AW143" s="31" t="n">
        <f aca="false">IF(SQRT($C$9)*$B143+SQRT(1-$C$9)*AB143&lt;_xlfn.NORM.S.INV($C$6),1,0)</f>
        <v>0</v>
      </c>
      <c r="AX143" s="31" t="n">
        <f aca="false">IF(SQRT($C$9)*$B143+SQRT(1-$C$9)*AC143&lt;_xlfn.NORM.S.INV($C$6),1,0)</f>
        <v>0</v>
      </c>
      <c r="AY143" s="31" t="n">
        <f aca="false">IF(SQRT($C$9)*$B143+SQRT(1-$C$9)*AD143&lt;_xlfn.NORM.S.INV($C$6),1,0)</f>
        <v>0</v>
      </c>
      <c r="AZ143" s="31" t="n">
        <f aca="false">IF(SQRT($C$9)*$B143+SQRT(1-$C$9)*AE143&lt;_xlfn.NORM.S.INV($C$6),1,0)</f>
        <v>0</v>
      </c>
      <c r="BA143" s="31" t="n">
        <f aca="false">IF(SQRT($C$9)*$B143+SQRT(1-$C$9)*AF143&lt;_xlfn.NORM.S.INV($C$6),1,0)</f>
        <v>0</v>
      </c>
      <c r="BB143" s="31" t="n">
        <f aca="false">IF(SQRT($C$9)*$B143+SQRT(1-$C$9)*AG143&lt;_xlfn.NORM.S.INV($C$6),1,0)</f>
        <v>0</v>
      </c>
      <c r="BC143" s="31" t="n">
        <f aca="false">IF(SQRT($C$9)*$B143+SQRT(1-$C$9)*AH143&lt;_xlfn.NORM.S.INV($C$6),1,0)</f>
        <v>0</v>
      </c>
      <c r="BD143" s="31" t="n">
        <f aca="false">IF(SQRT($C$9)*$B143+SQRT(1-$C$9)*AI143&lt;_xlfn.NORM.S.INV($C$6),1,0)</f>
        <v>0</v>
      </c>
      <c r="BE143" s="31" t="n">
        <f aca="false">IF(SQRT($C$9)*$B143+SQRT(1-$C$9)*AJ143&lt;_xlfn.NORM.S.INV($C$6),1,0)</f>
        <v>0</v>
      </c>
      <c r="BF143" s="31" t="n">
        <f aca="false">IF(SQRT($C$9)*$B143+SQRT(1-$C$9)*AK143&lt;_xlfn.NORM.S.INV($C$6),1,0)</f>
        <v>0</v>
      </c>
      <c r="BG143" s="21"/>
      <c r="BH143" s="21"/>
      <c r="BI143" s="31" t="n">
        <f aca="false">$B$11*(($A$1061)*$C143/$B$12*$B$7+(1-$A$1061)*$D143/$B$12*$C$7)</f>
        <v>0</v>
      </c>
      <c r="BJ143" s="31" t="n">
        <f aca="false">$B$11*(($A$1062)*$C143/$B$12*$B$7+(1-$A$1062)*$D143/$B$12*$C$7)</f>
        <v>0</v>
      </c>
      <c r="BK143" s="31" t="n">
        <f aca="false">$B$11*(($A$1063)*$C143/$B$12*$B$7+(1-$A$1063)*$D143/$B$12*$C$7)</f>
        <v>0</v>
      </c>
      <c r="BL143" s="31" t="n">
        <f aca="false">$B$11*(($A$1064)*$C143/$B$12*$B$7+(1-$A$1064)*$D143/$B$12*$C$7)</f>
        <v>0</v>
      </c>
      <c r="BM143" s="31" t="n">
        <f aca="false">$B$11*(($A$1065)*$C143/$B$12*$B$7+(1-$A$1065)*$D143/$B$12*$C$7)</f>
        <v>0</v>
      </c>
      <c r="BN143" s="31" t="n">
        <f aca="false">$B$11*(($A$1066)*$C143/$B$12*$B$7+(1-$A$1066)*$D143/$B$12*$C$7)</f>
        <v>0</v>
      </c>
      <c r="BO143" s="31" t="n">
        <f aca="false">$B$11*(($A$1067)*$C143/$B$12*$B$7+(1-$A$1067)*$D143/$B$12*$C$7)</f>
        <v>0</v>
      </c>
      <c r="BP143" s="31" t="n">
        <f aca="false">$B$11*(($A$1068)*$C143/$B$12*$B$7+(1-$A$1068)*$D143/$B$12*$C$7)</f>
        <v>0</v>
      </c>
      <c r="BQ143" s="31" t="n">
        <f aca="false">$B$11*(($A$1069)*$C143/$B$12*$B$7+(1-$A$1069)*$D143/$B$12*$C$7)</f>
        <v>0</v>
      </c>
      <c r="BR143" s="31" t="n">
        <f aca="false">$B$11*(($A$1070)*$C143/$B$12*$B$7+(1-$A$1070)*$D143/$B$12*$C$7)</f>
        <v>0</v>
      </c>
      <c r="BS143" s="31" t="n">
        <f aca="false">$B$11*(($A$1071)*$C143/$B$12*$B$7+(1-$A$1071)*$D143/$B$12*$C$7)</f>
        <v>0</v>
      </c>
      <c r="BT143" s="31" t="n">
        <f aca="false">$B$11*(($A$1072)*$C143/$B$12*$B$7+(1-$A$1072)*$D143/$B$12*$C$7)</f>
        <v>0</v>
      </c>
      <c r="BU143" s="31" t="n">
        <f aca="false">$B$11*(($A$1073)*$C143/$B$12*$B$7+(1-$A$1073)*$D143/$B$12*$C$7)</f>
        <v>0</v>
      </c>
      <c r="BV143" s="31" t="n">
        <f aca="false">$B$11*(($A$1074)*$C143/$B$12*$B$7+(1-$A$1074)*$D143/$B$12*$C$7)</f>
        <v>0</v>
      </c>
      <c r="BW143" s="31" t="n">
        <f aca="false">$B$11*(($A$1075)*$C143/$B$12*$B$7+(1-$A$1075)*$D143/$B$12*$C$7)</f>
        <v>0</v>
      </c>
      <c r="BX143" s="31" t="n">
        <f aca="false">$B$11*(($A$1076)*$C143/$B$12*$B$7+(1-$A$1076)*$D143/$B$12*$C$7)</f>
        <v>0</v>
      </c>
      <c r="BY143" s="31" t="n">
        <f aca="false">$B$11*(($A$1077)*$C143/$B$12*$B$7+(1-$A$1077)*$D143/$B$12*$C$7)</f>
        <v>0</v>
      </c>
      <c r="BZ143" s="31" t="n">
        <f aca="false">$B$11*(($A$1078)*$C143/$B$12*$B$7+(1-$A$1078)*$D143/$B$12*$C$7)</f>
        <v>0</v>
      </c>
      <c r="CA143" s="31" t="n">
        <f aca="false">$B$11*(($A$1079)*$C143/$B$12*$B$7+(1-$A$1079)*$D143/$B$12*$C$7)</f>
        <v>0</v>
      </c>
      <c r="CB143" s="31" t="n">
        <f aca="false">$B$11*(($A$1080)*$C143/$B$12*$B$7+(1-$A$1080)*$D143/$B$12*$C$7)</f>
        <v>0</v>
      </c>
      <c r="CC143" s="31" t="n">
        <f aca="false">$B$11*(($A$1081)*$C143/$B$12*$B$7+(1-$A$1081)*$D143/$B$12*$C$7)</f>
        <v>0</v>
      </c>
    </row>
    <row r="144" customFormat="false" ht="15" hidden="false" customHeight="false" outlineLevel="0" collapsed="false">
      <c r="A144" s="21" t="n">
        <v>120</v>
      </c>
      <c r="B144" s="27" t="n">
        <v>0.285230281161494</v>
      </c>
      <c r="C144" s="9" t="n">
        <f aca="false">SUM(AM144:AV144)</f>
        <v>0</v>
      </c>
      <c r="D144" s="9" t="n">
        <f aca="false">SUM(AW144:BF144)</f>
        <v>0</v>
      </c>
      <c r="E144" s="24" t="n">
        <f aca="false">(1-C144/$B$12)*$B$8-C144/$B$12*$B$7</f>
        <v>0.05</v>
      </c>
      <c r="F144" s="24" t="n">
        <f aca="false">(1-D144/$B$12)*$C$8-D144/$B$12*$C$7</f>
        <v>0.09</v>
      </c>
      <c r="G144" s="47" t="n">
        <f aca="false">$B$11*($B$10*C144/$B$12*$B$7+(1-$B$10)*D144/$B$12*$C$7)</f>
        <v>0</v>
      </c>
      <c r="H144" s="24" t="n">
        <f aca="false">$B$10*E144+(1-$B$10)*F144</f>
        <v>0.07</v>
      </c>
      <c r="I144" s="21"/>
      <c r="J144" s="21"/>
      <c r="K144" s="21"/>
      <c r="L144" s="21"/>
      <c r="M144" s="21"/>
      <c r="N144" s="21"/>
      <c r="O144" s="21"/>
      <c r="P144" s="21"/>
      <c r="Q144" s="21"/>
      <c r="R144" s="27" t="n">
        <v>-0.112412080336775</v>
      </c>
      <c r="S144" s="27" t="n">
        <v>0.200336626346379</v>
      </c>
      <c r="T144" s="27" t="n">
        <v>1.52680426802388</v>
      </c>
      <c r="U144" s="27" t="n">
        <v>0.450375699262628</v>
      </c>
      <c r="V144" s="27" t="n">
        <v>1.95230481089018</v>
      </c>
      <c r="W144" s="27" t="n">
        <v>0.25446936290358</v>
      </c>
      <c r="X144" s="27" t="n">
        <v>0.931556843379063</v>
      </c>
      <c r="Y144" s="27" t="n">
        <v>-0.494721418327958</v>
      </c>
      <c r="Z144" s="27" t="n">
        <v>-0.302669125967634</v>
      </c>
      <c r="AA144" s="27" t="n">
        <v>0.718623468343661</v>
      </c>
      <c r="AB144" s="27" t="n">
        <v>-1.01554831209778</v>
      </c>
      <c r="AC144" s="27" t="n">
        <v>-0.720094697001698</v>
      </c>
      <c r="AD144" s="27" t="n">
        <v>1.04605754296341</v>
      </c>
      <c r="AE144" s="27" t="n">
        <v>1.05763448541357</v>
      </c>
      <c r="AF144" s="27" t="n">
        <v>-0.594379241623283</v>
      </c>
      <c r="AG144" s="27" t="n">
        <v>0.858534510189672</v>
      </c>
      <c r="AH144" s="27" t="n">
        <v>0.989063625031603</v>
      </c>
      <c r="AI144" s="27" t="n">
        <v>2.34702341460923</v>
      </c>
      <c r="AJ144" s="27" t="n">
        <v>1.26923668171086</v>
      </c>
      <c r="AK144" s="27" t="n">
        <v>-1.3023892389556</v>
      </c>
      <c r="AL144" s="21"/>
      <c r="AM144" s="31" t="n">
        <f aca="false">IF(SQRT($B$9)*$B144+SQRT(1-$B$9)*R144&lt;_xlfn.NORM.S.INV($B$6),1,0)</f>
        <v>0</v>
      </c>
      <c r="AN144" s="31" t="n">
        <f aca="false">IF(SQRT($B$9)*$B144+SQRT(1-$B$9)*S144&lt;_xlfn.NORM.S.INV($B$6),1,0)</f>
        <v>0</v>
      </c>
      <c r="AO144" s="31" t="n">
        <f aca="false">IF(SQRT($B$9)*$B144+SQRT(1-$B$9)*T144&lt;_xlfn.NORM.S.INV($B$6),1,0)</f>
        <v>0</v>
      </c>
      <c r="AP144" s="31" t="n">
        <f aca="false">IF(SQRT($B$9)*$B144+SQRT(1-$B$9)*U144&lt;_xlfn.NORM.S.INV($B$6),1,0)</f>
        <v>0</v>
      </c>
      <c r="AQ144" s="31" t="n">
        <f aca="false">IF(SQRT($B$9)*$B144+SQRT(1-$B$9)*V144&lt;_xlfn.NORM.S.INV($B$6),1,0)</f>
        <v>0</v>
      </c>
      <c r="AR144" s="31" t="n">
        <f aca="false">IF(SQRT($B$9)*$B144+SQRT(1-$B$9)*W144&lt;_xlfn.NORM.S.INV($B$6),1,0)</f>
        <v>0</v>
      </c>
      <c r="AS144" s="31" t="n">
        <f aca="false">IF(SQRT($B$9)*$B144+SQRT(1-$B$9)*X144&lt;_xlfn.NORM.S.INV($B$6),1,0)</f>
        <v>0</v>
      </c>
      <c r="AT144" s="31" t="n">
        <f aca="false">IF(SQRT($B$9)*$B144+SQRT(1-$B$9)*Y144&lt;_xlfn.NORM.S.INV($B$6),1,0)</f>
        <v>0</v>
      </c>
      <c r="AU144" s="31" t="n">
        <f aca="false">IF(SQRT($B$9)*$B144+SQRT(1-$B$9)*Z144&lt;_xlfn.NORM.S.INV($B$6),1,0)</f>
        <v>0</v>
      </c>
      <c r="AV144" s="31" t="n">
        <f aca="false">IF(SQRT($B$9)*$B144+SQRT(1-$B$9)*AA144&lt;_xlfn.NORM.S.INV($B$6),1,0)</f>
        <v>0</v>
      </c>
      <c r="AW144" s="31" t="n">
        <f aca="false">IF(SQRT($C$9)*$B144+SQRT(1-$C$9)*AB144&lt;_xlfn.NORM.S.INV($C$6),1,0)</f>
        <v>0</v>
      </c>
      <c r="AX144" s="31" t="n">
        <f aca="false">IF(SQRT($C$9)*$B144+SQRT(1-$C$9)*AC144&lt;_xlfn.NORM.S.INV($C$6),1,0)</f>
        <v>0</v>
      </c>
      <c r="AY144" s="31" t="n">
        <f aca="false">IF(SQRT($C$9)*$B144+SQRT(1-$C$9)*AD144&lt;_xlfn.NORM.S.INV($C$6),1,0)</f>
        <v>0</v>
      </c>
      <c r="AZ144" s="31" t="n">
        <f aca="false">IF(SQRT($C$9)*$B144+SQRT(1-$C$9)*AE144&lt;_xlfn.NORM.S.INV($C$6),1,0)</f>
        <v>0</v>
      </c>
      <c r="BA144" s="31" t="n">
        <f aca="false">IF(SQRT($C$9)*$B144+SQRT(1-$C$9)*AF144&lt;_xlfn.NORM.S.INV($C$6),1,0)</f>
        <v>0</v>
      </c>
      <c r="BB144" s="31" t="n">
        <f aca="false">IF(SQRT($C$9)*$B144+SQRT(1-$C$9)*AG144&lt;_xlfn.NORM.S.INV($C$6),1,0)</f>
        <v>0</v>
      </c>
      <c r="BC144" s="31" t="n">
        <f aca="false">IF(SQRT($C$9)*$B144+SQRT(1-$C$9)*AH144&lt;_xlfn.NORM.S.INV($C$6),1,0)</f>
        <v>0</v>
      </c>
      <c r="BD144" s="31" t="n">
        <f aca="false">IF(SQRT($C$9)*$B144+SQRT(1-$C$9)*AI144&lt;_xlfn.NORM.S.INV($C$6),1,0)</f>
        <v>0</v>
      </c>
      <c r="BE144" s="31" t="n">
        <f aca="false">IF(SQRT($C$9)*$B144+SQRT(1-$C$9)*AJ144&lt;_xlfn.NORM.S.INV($C$6),1,0)</f>
        <v>0</v>
      </c>
      <c r="BF144" s="31" t="n">
        <f aca="false">IF(SQRT($C$9)*$B144+SQRT(1-$C$9)*AK144&lt;_xlfn.NORM.S.INV($C$6),1,0)</f>
        <v>0</v>
      </c>
      <c r="BG144" s="21"/>
      <c r="BH144" s="21"/>
      <c r="BI144" s="31" t="n">
        <f aca="false">$B$11*(($A$1061)*$C144/$B$12*$B$7+(1-$A$1061)*$D144/$B$12*$C$7)</f>
        <v>0</v>
      </c>
      <c r="BJ144" s="31" t="n">
        <f aca="false">$B$11*(($A$1062)*$C144/$B$12*$B$7+(1-$A$1062)*$D144/$B$12*$C$7)</f>
        <v>0</v>
      </c>
      <c r="BK144" s="31" t="n">
        <f aca="false">$B$11*(($A$1063)*$C144/$B$12*$B$7+(1-$A$1063)*$D144/$B$12*$C$7)</f>
        <v>0</v>
      </c>
      <c r="BL144" s="31" t="n">
        <f aca="false">$B$11*(($A$1064)*$C144/$B$12*$B$7+(1-$A$1064)*$D144/$B$12*$C$7)</f>
        <v>0</v>
      </c>
      <c r="BM144" s="31" t="n">
        <f aca="false">$B$11*(($A$1065)*$C144/$B$12*$B$7+(1-$A$1065)*$D144/$B$12*$C$7)</f>
        <v>0</v>
      </c>
      <c r="BN144" s="31" t="n">
        <f aca="false">$B$11*(($A$1066)*$C144/$B$12*$B$7+(1-$A$1066)*$D144/$B$12*$C$7)</f>
        <v>0</v>
      </c>
      <c r="BO144" s="31" t="n">
        <f aca="false">$B$11*(($A$1067)*$C144/$B$12*$B$7+(1-$A$1067)*$D144/$B$12*$C$7)</f>
        <v>0</v>
      </c>
      <c r="BP144" s="31" t="n">
        <f aca="false">$B$11*(($A$1068)*$C144/$B$12*$B$7+(1-$A$1068)*$D144/$B$12*$C$7)</f>
        <v>0</v>
      </c>
      <c r="BQ144" s="31" t="n">
        <f aca="false">$B$11*(($A$1069)*$C144/$B$12*$B$7+(1-$A$1069)*$D144/$B$12*$C$7)</f>
        <v>0</v>
      </c>
      <c r="BR144" s="31" t="n">
        <f aca="false">$B$11*(($A$1070)*$C144/$B$12*$B$7+(1-$A$1070)*$D144/$B$12*$C$7)</f>
        <v>0</v>
      </c>
      <c r="BS144" s="31" t="n">
        <f aca="false">$B$11*(($A$1071)*$C144/$B$12*$B$7+(1-$A$1071)*$D144/$B$12*$C$7)</f>
        <v>0</v>
      </c>
      <c r="BT144" s="31" t="n">
        <f aca="false">$B$11*(($A$1072)*$C144/$B$12*$B$7+(1-$A$1072)*$D144/$B$12*$C$7)</f>
        <v>0</v>
      </c>
      <c r="BU144" s="31" t="n">
        <f aca="false">$B$11*(($A$1073)*$C144/$B$12*$B$7+(1-$A$1073)*$D144/$B$12*$C$7)</f>
        <v>0</v>
      </c>
      <c r="BV144" s="31" t="n">
        <f aca="false">$B$11*(($A$1074)*$C144/$B$12*$B$7+(1-$A$1074)*$D144/$B$12*$C$7)</f>
        <v>0</v>
      </c>
      <c r="BW144" s="31" t="n">
        <f aca="false">$B$11*(($A$1075)*$C144/$B$12*$B$7+(1-$A$1075)*$D144/$B$12*$C$7)</f>
        <v>0</v>
      </c>
      <c r="BX144" s="31" t="n">
        <f aca="false">$B$11*(($A$1076)*$C144/$B$12*$B$7+(1-$A$1076)*$D144/$B$12*$C$7)</f>
        <v>0</v>
      </c>
      <c r="BY144" s="31" t="n">
        <f aca="false">$B$11*(($A$1077)*$C144/$B$12*$B$7+(1-$A$1077)*$D144/$B$12*$C$7)</f>
        <v>0</v>
      </c>
      <c r="BZ144" s="31" t="n">
        <f aca="false">$B$11*(($A$1078)*$C144/$B$12*$B$7+(1-$A$1078)*$D144/$B$12*$C$7)</f>
        <v>0</v>
      </c>
      <c r="CA144" s="31" t="n">
        <f aca="false">$B$11*(($A$1079)*$C144/$B$12*$B$7+(1-$A$1079)*$D144/$B$12*$C$7)</f>
        <v>0</v>
      </c>
      <c r="CB144" s="31" t="n">
        <f aca="false">$B$11*(($A$1080)*$C144/$B$12*$B$7+(1-$A$1080)*$D144/$B$12*$C$7)</f>
        <v>0</v>
      </c>
      <c r="CC144" s="31" t="n">
        <f aca="false">$B$11*(($A$1081)*$C144/$B$12*$B$7+(1-$A$1081)*$D144/$B$12*$C$7)</f>
        <v>0</v>
      </c>
    </row>
    <row r="145" customFormat="false" ht="15" hidden="false" customHeight="false" outlineLevel="0" collapsed="false">
      <c r="A145" s="21" t="n">
        <v>121</v>
      </c>
      <c r="B145" s="27" t="n">
        <v>1.64462523404082</v>
      </c>
      <c r="C145" s="9" t="n">
        <f aca="false">SUM(AM145:AV145)</f>
        <v>0</v>
      </c>
      <c r="D145" s="9" t="n">
        <f aca="false">SUM(AW145:BF145)</f>
        <v>0</v>
      </c>
      <c r="E145" s="24" t="n">
        <f aca="false">(1-C145/$B$12)*$B$8-C145/$B$12*$B$7</f>
        <v>0.05</v>
      </c>
      <c r="F145" s="24" t="n">
        <f aca="false">(1-D145/$B$12)*$C$8-D145/$B$12*$C$7</f>
        <v>0.09</v>
      </c>
      <c r="G145" s="47" t="n">
        <f aca="false">$B$11*($B$10*C145/$B$12*$B$7+(1-$B$10)*D145/$B$12*$C$7)</f>
        <v>0</v>
      </c>
      <c r="H145" s="24" t="n">
        <f aca="false">$B$10*E145+(1-$B$10)*F145</f>
        <v>0.07</v>
      </c>
      <c r="I145" s="21"/>
      <c r="J145" s="21"/>
      <c r="K145" s="21"/>
      <c r="L145" s="21"/>
      <c r="M145" s="21"/>
      <c r="N145" s="21"/>
      <c r="O145" s="21"/>
      <c r="P145" s="21"/>
      <c r="Q145" s="21"/>
      <c r="R145" s="27" t="n">
        <v>0.286338126589238</v>
      </c>
      <c r="S145" s="27" t="n">
        <v>-0.815857979140641</v>
      </c>
      <c r="T145" s="27" t="n">
        <v>-2.62417928282116</v>
      </c>
      <c r="U145" s="27" t="n">
        <v>-1.70627243281165</v>
      </c>
      <c r="V145" s="27" t="n">
        <v>-1.55371368663649</v>
      </c>
      <c r="W145" s="27" t="n">
        <v>-1.40441286622188</v>
      </c>
      <c r="X145" s="27" t="n">
        <v>-2.29479942873748</v>
      </c>
      <c r="Y145" s="27" t="n">
        <v>-1.21878366794012</v>
      </c>
      <c r="Z145" s="27" t="n">
        <v>-1.62656521810456</v>
      </c>
      <c r="AA145" s="27" t="n">
        <v>-1.20436029763373</v>
      </c>
      <c r="AB145" s="27" t="n">
        <v>-0.129364126689959</v>
      </c>
      <c r="AC145" s="27" t="n">
        <v>-2.53062734421284</v>
      </c>
      <c r="AD145" s="27" t="n">
        <v>-2.64399589223011</v>
      </c>
      <c r="AE145" s="27" t="n">
        <v>-1.61556642025597</v>
      </c>
      <c r="AF145" s="27" t="n">
        <v>-1.54682519350026</v>
      </c>
      <c r="AG145" s="27" t="n">
        <v>-0.365980675221133</v>
      </c>
      <c r="AH145" s="27" t="n">
        <v>1.03733255890058</v>
      </c>
      <c r="AI145" s="27" t="n">
        <v>-0.136543994319976</v>
      </c>
      <c r="AJ145" s="27" t="n">
        <v>1.20553059795746</v>
      </c>
      <c r="AK145" s="27" t="n">
        <v>1.22440415417809</v>
      </c>
      <c r="AL145" s="21"/>
      <c r="AM145" s="31" t="n">
        <f aca="false">IF(SQRT($B$9)*$B145+SQRT(1-$B$9)*R145&lt;_xlfn.NORM.S.INV($B$6),1,0)</f>
        <v>0</v>
      </c>
      <c r="AN145" s="31" t="n">
        <f aca="false">IF(SQRT($B$9)*$B145+SQRT(1-$B$9)*S145&lt;_xlfn.NORM.S.INV($B$6),1,0)</f>
        <v>0</v>
      </c>
      <c r="AO145" s="31" t="n">
        <f aca="false">IF(SQRT($B$9)*$B145+SQRT(1-$B$9)*T145&lt;_xlfn.NORM.S.INV($B$6),1,0)</f>
        <v>0</v>
      </c>
      <c r="AP145" s="31" t="n">
        <f aca="false">IF(SQRT($B$9)*$B145+SQRT(1-$B$9)*U145&lt;_xlfn.NORM.S.INV($B$6),1,0)</f>
        <v>0</v>
      </c>
      <c r="AQ145" s="31" t="n">
        <f aca="false">IF(SQRT($B$9)*$B145+SQRT(1-$B$9)*V145&lt;_xlfn.NORM.S.INV($B$6),1,0)</f>
        <v>0</v>
      </c>
      <c r="AR145" s="31" t="n">
        <f aca="false">IF(SQRT($B$9)*$B145+SQRT(1-$B$9)*W145&lt;_xlfn.NORM.S.INV($B$6),1,0)</f>
        <v>0</v>
      </c>
      <c r="AS145" s="31" t="n">
        <f aca="false">IF(SQRT($B$9)*$B145+SQRT(1-$B$9)*X145&lt;_xlfn.NORM.S.INV($B$6),1,0)</f>
        <v>0</v>
      </c>
      <c r="AT145" s="31" t="n">
        <f aca="false">IF(SQRT($B$9)*$B145+SQRT(1-$B$9)*Y145&lt;_xlfn.NORM.S.INV($B$6),1,0)</f>
        <v>0</v>
      </c>
      <c r="AU145" s="31" t="n">
        <f aca="false">IF(SQRT($B$9)*$B145+SQRT(1-$B$9)*Z145&lt;_xlfn.NORM.S.INV($B$6),1,0)</f>
        <v>0</v>
      </c>
      <c r="AV145" s="31" t="n">
        <f aca="false">IF(SQRT($B$9)*$B145+SQRT(1-$B$9)*AA145&lt;_xlfn.NORM.S.INV($B$6),1,0)</f>
        <v>0</v>
      </c>
      <c r="AW145" s="31" t="n">
        <f aca="false">IF(SQRT($C$9)*$B145+SQRT(1-$C$9)*AB145&lt;_xlfn.NORM.S.INV($C$6),1,0)</f>
        <v>0</v>
      </c>
      <c r="AX145" s="31" t="n">
        <f aca="false">IF(SQRT($C$9)*$B145+SQRT(1-$C$9)*AC145&lt;_xlfn.NORM.S.INV($C$6),1,0)</f>
        <v>0</v>
      </c>
      <c r="AY145" s="31" t="n">
        <f aca="false">IF(SQRT($C$9)*$B145+SQRT(1-$C$9)*AD145&lt;_xlfn.NORM.S.INV($C$6),1,0)</f>
        <v>0</v>
      </c>
      <c r="AZ145" s="31" t="n">
        <f aca="false">IF(SQRT($C$9)*$B145+SQRT(1-$C$9)*AE145&lt;_xlfn.NORM.S.INV($C$6),1,0)</f>
        <v>0</v>
      </c>
      <c r="BA145" s="31" t="n">
        <f aca="false">IF(SQRT($C$9)*$B145+SQRT(1-$C$9)*AF145&lt;_xlfn.NORM.S.INV($C$6),1,0)</f>
        <v>0</v>
      </c>
      <c r="BB145" s="31" t="n">
        <f aca="false">IF(SQRT($C$9)*$B145+SQRT(1-$C$9)*AG145&lt;_xlfn.NORM.S.INV($C$6),1,0)</f>
        <v>0</v>
      </c>
      <c r="BC145" s="31" t="n">
        <f aca="false">IF(SQRT($C$9)*$B145+SQRT(1-$C$9)*AH145&lt;_xlfn.NORM.S.INV($C$6),1,0)</f>
        <v>0</v>
      </c>
      <c r="BD145" s="31" t="n">
        <f aca="false">IF(SQRT($C$9)*$B145+SQRT(1-$C$9)*AI145&lt;_xlfn.NORM.S.INV($C$6),1,0)</f>
        <v>0</v>
      </c>
      <c r="BE145" s="31" t="n">
        <f aca="false">IF(SQRT($C$9)*$B145+SQRT(1-$C$9)*AJ145&lt;_xlfn.NORM.S.INV($C$6),1,0)</f>
        <v>0</v>
      </c>
      <c r="BF145" s="31" t="n">
        <f aca="false">IF(SQRT($C$9)*$B145+SQRT(1-$C$9)*AK145&lt;_xlfn.NORM.S.INV($C$6),1,0)</f>
        <v>0</v>
      </c>
      <c r="BG145" s="21"/>
      <c r="BH145" s="21"/>
      <c r="BI145" s="31" t="n">
        <f aca="false">$B$11*(($A$1061)*$C145/$B$12*$B$7+(1-$A$1061)*$D145/$B$12*$C$7)</f>
        <v>0</v>
      </c>
      <c r="BJ145" s="31" t="n">
        <f aca="false">$B$11*(($A$1062)*$C145/$B$12*$B$7+(1-$A$1062)*$D145/$B$12*$C$7)</f>
        <v>0</v>
      </c>
      <c r="BK145" s="31" t="n">
        <f aca="false">$B$11*(($A$1063)*$C145/$B$12*$B$7+(1-$A$1063)*$D145/$B$12*$C$7)</f>
        <v>0</v>
      </c>
      <c r="BL145" s="31" t="n">
        <f aca="false">$B$11*(($A$1064)*$C145/$B$12*$B$7+(1-$A$1064)*$D145/$B$12*$C$7)</f>
        <v>0</v>
      </c>
      <c r="BM145" s="31" t="n">
        <f aca="false">$B$11*(($A$1065)*$C145/$B$12*$B$7+(1-$A$1065)*$D145/$B$12*$C$7)</f>
        <v>0</v>
      </c>
      <c r="BN145" s="31" t="n">
        <f aca="false">$B$11*(($A$1066)*$C145/$B$12*$B$7+(1-$A$1066)*$D145/$B$12*$C$7)</f>
        <v>0</v>
      </c>
      <c r="BO145" s="31" t="n">
        <f aca="false">$B$11*(($A$1067)*$C145/$B$12*$B$7+(1-$A$1067)*$D145/$B$12*$C$7)</f>
        <v>0</v>
      </c>
      <c r="BP145" s="31" t="n">
        <f aca="false">$B$11*(($A$1068)*$C145/$B$12*$B$7+(1-$A$1068)*$D145/$B$12*$C$7)</f>
        <v>0</v>
      </c>
      <c r="BQ145" s="31" t="n">
        <f aca="false">$B$11*(($A$1069)*$C145/$B$12*$B$7+(1-$A$1069)*$D145/$B$12*$C$7)</f>
        <v>0</v>
      </c>
      <c r="BR145" s="31" t="n">
        <f aca="false">$B$11*(($A$1070)*$C145/$B$12*$B$7+(1-$A$1070)*$D145/$B$12*$C$7)</f>
        <v>0</v>
      </c>
      <c r="BS145" s="31" t="n">
        <f aca="false">$B$11*(($A$1071)*$C145/$B$12*$B$7+(1-$A$1071)*$D145/$B$12*$C$7)</f>
        <v>0</v>
      </c>
      <c r="BT145" s="31" t="n">
        <f aca="false">$B$11*(($A$1072)*$C145/$B$12*$B$7+(1-$A$1072)*$D145/$B$12*$C$7)</f>
        <v>0</v>
      </c>
      <c r="BU145" s="31" t="n">
        <f aca="false">$B$11*(($A$1073)*$C145/$B$12*$B$7+(1-$A$1073)*$D145/$B$12*$C$7)</f>
        <v>0</v>
      </c>
      <c r="BV145" s="31" t="n">
        <f aca="false">$B$11*(($A$1074)*$C145/$B$12*$B$7+(1-$A$1074)*$D145/$B$12*$C$7)</f>
        <v>0</v>
      </c>
      <c r="BW145" s="31" t="n">
        <f aca="false">$B$11*(($A$1075)*$C145/$B$12*$B$7+(1-$A$1075)*$D145/$B$12*$C$7)</f>
        <v>0</v>
      </c>
      <c r="BX145" s="31" t="n">
        <f aca="false">$B$11*(($A$1076)*$C145/$B$12*$B$7+(1-$A$1076)*$D145/$B$12*$C$7)</f>
        <v>0</v>
      </c>
      <c r="BY145" s="31" t="n">
        <f aca="false">$B$11*(($A$1077)*$C145/$B$12*$B$7+(1-$A$1077)*$D145/$B$12*$C$7)</f>
        <v>0</v>
      </c>
      <c r="BZ145" s="31" t="n">
        <f aca="false">$B$11*(($A$1078)*$C145/$B$12*$B$7+(1-$A$1078)*$D145/$B$12*$C$7)</f>
        <v>0</v>
      </c>
      <c r="CA145" s="31" t="n">
        <f aca="false">$B$11*(($A$1079)*$C145/$B$12*$B$7+(1-$A$1079)*$D145/$B$12*$C$7)</f>
        <v>0</v>
      </c>
      <c r="CB145" s="31" t="n">
        <f aca="false">$B$11*(($A$1080)*$C145/$B$12*$B$7+(1-$A$1080)*$D145/$B$12*$C$7)</f>
        <v>0</v>
      </c>
      <c r="CC145" s="31" t="n">
        <f aca="false">$B$11*(($A$1081)*$C145/$B$12*$B$7+(1-$A$1081)*$D145/$B$12*$C$7)</f>
        <v>0</v>
      </c>
    </row>
    <row r="146" customFormat="false" ht="15" hidden="false" customHeight="false" outlineLevel="0" collapsed="false">
      <c r="A146" s="21" t="n">
        <v>122</v>
      </c>
      <c r="B146" s="27" t="n">
        <v>-0.828836696839349</v>
      </c>
      <c r="C146" s="9" t="n">
        <f aca="false">SUM(AM146:AV146)</f>
        <v>0</v>
      </c>
      <c r="D146" s="9" t="n">
        <f aca="false">SUM(AW146:BF146)</f>
        <v>3</v>
      </c>
      <c r="E146" s="24" t="n">
        <f aca="false">(1-C146/$B$12)*$B$8-C146/$B$12*$B$7</f>
        <v>0.05</v>
      </c>
      <c r="F146" s="24" t="n">
        <f aca="false">(1-D146/$B$12)*$C$8-D146/$B$12*$C$7</f>
        <v>-0.117</v>
      </c>
      <c r="G146" s="47" t="n">
        <f aca="false">$B$11*($B$10*C146/$B$12*$B$7+(1-$B$10)*D146/$B$12*$C$7)</f>
        <v>900</v>
      </c>
      <c r="H146" s="24" t="n">
        <f aca="false">$B$10*E146+(1-$B$10)*F146</f>
        <v>-0.0335</v>
      </c>
      <c r="I146" s="21"/>
      <c r="J146" s="21"/>
      <c r="K146" s="21"/>
      <c r="L146" s="21"/>
      <c r="M146" s="21"/>
      <c r="N146" s="21"/>
      <c r="O146" s="21"/>
      <c r="P146" s="21"/>
      <c r="Q146" s="21"/>
      <c r="R146" s="27" t="n">
        <v>0.662591595650122</v>
      </c>
      <c r="S146" s="27" t="n">
        <v>1.15943300068563</v>
      </c>
      <c r="T146" s="27" t="n">
        <v>-0.81783087642691</v>
      </c>
      <c r="U146" s="27" t="n">
        <v>0.0445467738942612</v>
      </c>
      <c r="V146" s="27" t="n">
        <v>0.765995426925465</v>
      </c>
      <c r="W146" s="27" t="n">
        <v>-0.164950945344152</v>
      </c>
      <c r="X146" s="27" t="n">
        <v>-0.252173952010543</v>
      </c>
      <c r="Y146" s="27" t="n">
        <v>0.351926580948204</v>
      </c>
      <c r="Z146" s="27" t="n">
        <v>-0.746828771557973</v>
      </c>
      <c r="AA146" s="27" t="n">
        <v>-0.0482980692205009</v>
      </c>
      <c r="AB146" s="27" t="n">
        <v>-1.72509656372138</v>
      </c>
      <c r="AC146" s="27" t="n">
        <v>-1.2850364562076</v>
      </c>
      <c r="AD146" s="27" t="n">
        <v>-1.57857180440926</v>
      </c>
      <c r="AE146" s="27" t="n">
        <v>-1.73369346676103</v>
      </c>
      <c r="AF146" s="27" t="n">
        <v>0.577276711441332</v>
      </c>
      <c r="AG146" s="27" t="n">
        <v>-1.41026119991523</v>
      </c>
      <c r="AH146" s="27" t="n">
        <v>0.403695052229604</v>
      </c>
      <c r="AI146" s="27" t="n">
        <v>-0.465591285059543</v>
      </c>
      <c r="AJ146" s="27" t="n">
        <v>0.0465949819610942</v>
      </c>
      <c r="AK146" s="27" t="n">
        <v>-0.239755894437166</v>
      </c>
      <c r="AL146" s="21"/>
      <c r="AM146" s="31" t="n">
        <f aca="false">IF(SQRT($B$9)*$B146+SQRT(1-$B$9)*R146&lt;_xlfn.NORM.S.INV($B$6),1,0)</f>
        <v>0</v>
      </c>
      <c r="AN146" s="31" t="n">
        <f aca="false">IF(SQRT($B$9)*$B146+SQRT(1-$B$9)*S146&lt;_xlfn.NORM.S.INV($B$6),1,0)</f>
        <v>0</v>
      </c>
      <c r="AO146" s="31" t="n">
        <f aca="false">IF(SQRT($B$9)*$B146+SQRT(1-$B$9)*T146&lt;_xlfn.NORM.S.INV($B$6),1,0)</f>
        <v>0</v>
      </c>
      <c r="AP146" s="31" t="n">
        <f aca="false">IF(SQRT($B$9)*$B146+SQRT(1-$B$9)*U146&lt;_xlfn.NORM.S.INV($B$6),1,0)</f>
        <v>0</v>
      </c>
      <c r="AQ146" s="31" t="n">
        <f aca="false">IF(SQRT($B$9)*$B146+SQRT(1-$B$9)*V146&lt;_xlfn.NORM.S.INV($B$6),1,0)</f>
        <v>0</v>
      </c>
      <c r="AR146" s="31" t="n">
        <f aca="false">IF(SQRT($B$9)*$B146+SQRT(1-$B$9)*W146&lt;_xlfn.NORM.S.INV($B$6),1,0)</f>
        <v>0</v>
      </c>
      <c r="AS146" s="31" t="n">
        <f aca="false">IF(SQRT($B$9)*$B146+SQRT(1-$B$9)*X146&lt;_xlfn.NORM.S.INV($B$6),1,0)</f>
        <v>0</v>
      </c>
      <c r="AT146" s="31" t="n">
        <f aca="false">IF(SQRT($B$9)*$B146+SQRT(1-$B$9)*Y146&lt;_xlfn.NORM.S.INV($B$6),1,0)</f>
        <v>0</v>
      </c>
      <c r="AU146" s="31" t="n">
        <f aca="false">IF(SQRT($B$9)*$B146+SQRT(1-$B$9)*Z146&lt;_xlfn.NORM.S.INV($B$6),1,0)</f>
        <v>0</v>
      </c>
      <c r="AV146" s="31" t="n">
        <f aca="false">IF(SQRT($B$9)*$B146+SQRT(1-$B$9)*AA146&lt;_xlfn.NORM.S.INV($B$6),1,0)</f>
        <v>0</v>
      </c>
      <c r="AW146" s="31" t="n">
        <f aca="false">IF(SQRT($C$9)*$B146+SQRT(1-$C$9)*AB146&lt;_xlfn.NORM.S.INV($C$6),1,0)</f>
        <v>1</v>
      </c>
      <c r="AX146" s="31" t="n">
        <f aca="false">IF(SQRT($C$9)*$B146+SQRT(1-$C$9)*AC146&lt;_xlfn.NORM.S.INV($C$6),1,0)</f>
        <v>0</v>
      </c>
      <c r="AY146" s="31" t="n">
        <f aca="false">IF(SQRT($C$9)*$B146+SQRT(1-$C$9)*AD146&lt;_xlfn.NORM.S.INV($C$6),1,0)</f>
        <v>1</v>
      </c>
      <c r="AZ146" s="31" t="n">
        <f aca="false">IF(SQRT($C$9)*$B146+SQRT(1-$C$9)*AE146&lt;_xlfn.NORM.S.INV($C$6),1,0)</f>
        <v>1</v>
      </c>
      <c r="BA146" s="31" t="n">
        <f aca="false">IF(SQRT($C$9)*$B146+SQRT(1-$C$9)*AF146&lt;_xlfn.NORM.S.INV($C$6),1,0)</f>
        <v>0</v>
      </c>
      <c r="BB146" s="31" t="n">
        <f aca="false">IF(SQRT($C$9)*$B146+SQRT(1-$C$9)*AG146&lt;_xlfn.NORM.S.INV($C$6),1,0)</f>
        <v>0</v>
      </c>
      <c r="BC146" s="31" t="n">
        <f aca="false">IF(SQRT($C$9)*$B146+SQRT(1-$C$9)*AH146&lt;_xlfn.NORM.S.INV($C$6),1,0)</f>
        <v>0</v>
      </c>
      <c r="BD146" s="31" t="n">
        <f aca="false">IF(SQRT($C$9)*$B146+SQRT(1-$C$9)*AI146&lt;_xlfn.NORM.S.INV($C$6),1,0)</f>
        <v>0</v>
      </c>
      <c r="BE146" s="31" t="n">
        <f aca="false">IF(SQRT($C$9)*$B146+SQRT(1-$C$9)*AJ146&lt;_xlfn.NORM.S.INV($C$6),1,0)</f>
        <v>0</v>
      </c>
      <c r="BF146" s="31" t="n">
        <f aca="false">IF(SQRT($C$9)*$B146+SQRT(1-$C$9)*AK146&lt;_xlfn.NORM.S.INV($C$6),1,0)</f>
        <v>0</v>
      </c>
      <c r="BG146" s="21"/>
      <c r="BH146" s="21"/>
      <c r="BI146" s="31" t="n">
        <f aca="false">$B$11*(($A$1061)*$C146/$B$12*$B$7+(1-$A$1061)*$D146/$B$12*$C$7)</f>
        <v>1800</v>
      </c>
      <c r="BJ146" s="31" t="n">
        <f aca="false">$B$11*(($A$1062)*$C146/$B$12*$B$7+(1-$A$1062)*$D146/$B$12*$C$7)</f>
        <v>1710</v>
      </c>
      <c r="BK146" s="31" t="n">
        <f aca="false">$B$11*(($A$1063)*$C146/$B$12*$B$7+(1-$A$1063)*$D146/$B$12*$C$7)</f>
        <v>1620</v>
      </c>
      <c r="BL146" s="31" t="n">
        <f aca="false">$B$11*(($A$1064)*$C146/$B$12*$B$7+(1-$A$1064)*$D146/$B$12*$C$7)</f>
        <v>1530</v>
      </c>
      <c r="BM146" s="31" t="n">
        <f aca="false">$B$11*(($A$1065)*$C146/$B$12*$B$7+(1-$A$1065)*$D146/$B$12*$C$7)</f>
        <v>1440</v>
      </c>
      <c r="BN146" s="31" t="n">
        <f aca="false">$B$11*(($A$1066)*$C146/$B$12*$B$7+(1-$A$1066)*$D146/$B$12*$C$7)</f>
        <v>1350</v>
      </c>
      <c r="BO146" s="31" t="n">
        <f aca="false">$B$11*(($A$1067)*$C146/$B$12*$B$7+(1-$A$1067)*$D146/$B$12*$C$7)</f>
        <v>1260</v>
      </c>
      <c r="BP146" s="31" t="n">
        <f aca="false">$B$11*(($A$1068)*$C146/$B$12*$B$7+(1-$A$1068)*$D146/$B$12*$C$7)</f>
        <v>1170</v>
      </c>
      <c r="BQ146" s="31" t="n">
        <f aca="false">$B$11*(($A$1069)*$C146/$B$12*$B$7+(1-$A$1069)*$D146/$B$12*$C$7)</f>
        <v>1080</v>
      </c>
      <c r="BR146" s="31" t="n">
        <f aca="false">$B$11*(($A$1070)*$C146/$B$12*$B$7+(1-$A$1070)*$D146/$B$12*$C$7)</f>
        <v>990</v>
      </c>
      <c r="BS146" s="31" t="n">
        <f aca="false">$B$11*(($A$1071)*$C146/$B$12*$B$7+(1-$A$1071)*$D146/$B$12*$C$7)</f>
        <v>900</v>
      </c>
      <c r="BT146" s="31" t="n">
        <f aca="false">$B$11*(($A$1072)*$C146/$B$12*$B$7+(1-$A$1072)*$D146/$B$12*$C$7)</f>
        <v>810</v>
      </c>
      <c r="BU146" s="31" t="n">
        <f aca="false">$B$11*(($A$1073)*$C146/$B$12*$B$7+(1-$A$1073)*$D146/$B$12*$C$7)</f>
        <v>720</v>
      </c>
      <c r="BV146" s="31" t="n">
        <f aca="false">$B$11*(($A$1074)*$C146/$B$12*$B$7+(1-$A$1074)*$D146/$B$12*$C$7)</f>
        <v>630</v>
      </c>
      <c r="BW146" s="31" t="n">
        <f aca="false">$B$11*(($A$1075)*$C146/$B$12*$B$7+(1-$A$1075)*$D146/$B$12*$C$7)</f>
        <v>540</v>
      </c>
      <c r="BX146" s="31" t="n">
        <f aca="false">$B$11*(($A$1076)*$C146/$B$12*$B$7+(1-$A$1076)*$D146/$B$12*$C$7)</f>
        <v>450</v>
      </c>
      <c r="BY146" s="31" t="n">
        <f aca="false">$B$11*(($A$1077)*$C146/$B$12*$B$7+(1-$A$1077)*$D146/$B$12*$C$7)</f>
        <v>360</v>
      </c>
      <c r="BZ146" s="31" t="n">
        <f aca="false">$B$11*(($A$1078)*$C146/$B$12*$B$7+(1-$A$1078)*$D146/$B$12*$C$7)</f>
        <v>270</v>
      </c>
      <c r="CA146" s="31" t="n">
        <f aca="false">$B$11*(($A$1079)*$C146/$B$12*$B$7+(1-$A$1079)*$D146/$B$12*$C$7)</f>
        <v>180</v>
      </c>
      <c r="CB146" s="31" t="n">
        <f aca="false">$B$11*(($A$1080)*$C146/$B$12*$B$7+(1-$A$1080)*$D146/$B$12*$C$7)</f>
        <v>90.0000000000001</v>
      </c>
      <c r="CC146" s="31" t="n">
        <f aca="false">$B$11*(($A$1081)*$C146/$B$12*$B$7+(1-$A$1081)*$D146/$B$12*$C$7)</f>
        <v>0</v>
      </c>
    </row>
    <row r="147" customFormat="false" ht="15" hidden="false" customHeight="false" outlineLevel="0" collapsed="false">
      <c r="A147" s="21" t="n">
        <v>123</v>
      </c>
      <c r="B147" s="27" t="n">
        <v>-0.272494856847964</v>
      </c>
      <c r="C147" s="9" t="n">
        <f aca="false">SUM(AM147:AV147)</f>
        <v>0</v>
      </c>
      <c r="D147" s="9" t="n">
        <f aca="false">SUM(AW147:BF147)</f>
        <v>0</v>
      </c>
      <c r="E147" s="24" t="n">
        <f aca="false">(1-C147/$B$12)*$B$8-C147/$B$12*$B$7</f>
        <v>0.05</v>
      </c>
      <c r="F147" s="24" t="n">
        <f aca="false">(1-D147/$B$12)*$C$8-D147/$B$12*$C$7</f>
        <v>0.09</v>
      </c>
      <c r="G147" s="47" t="n">
        <f aca="false">$B$11*($B$10*C147/$B$12*$B$7+(1-$B$10)*D147/$B$12*$C$7)</f>
        <v>0</v>
      </c>
      <c r="H147" s="24" t="n">
        <f aca="false">$B$10*E147+(1-$B$10)*F147</f>
        <v>0.07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7" t="n">
        <v>-0.462083424983026</v>
      </c>
      <c r="S147" s="27" t="n">
        <v>-1.46306732616482</v>
      </c>
      <c r="T147" s="27" t="n">
        <v>1.2044712528979</v>
      </c>
      <c r="U147" s="27" t="n">
        <v>-0.839901652408414</v>
      </c>
      <c r="V147" s="27" t="n">
        <v>1.06303358777617</v>
      </c>
      <c r="W147" s="27" t="n">
        <v>0.0803845962991378</v>
      </c>
      <c r="X147" s="27" t="n">
        <v>-0.701268988648518</v>
      </c>
      <c r="Y147" s="27" t="n">
        <v>-0.586413984539782</v>
      </c>
      <c r="Z147" s="27" t="n">
        <v>0.79419383085391</v>
      </c>
      <c r="AA147" s="27" t="n">
        <v>-0.649980557339794</v>
      </c>
      <c r="AB147" s="27" t="n">
        <v>0.494363390171952</v>
      </c>
      <c r="AC147" s="27" t="n">
        <v>-1.15589181941735</v>
      </c>
      <c r="AD147" s="27" t="n">
        <v>0.109054884493322</v>
      </c>
      <c r="AE147" s="27" t="n">
        <v>1.02625427415355</v>
      </c>
      <c r="AF147" s="27" t="n">
        <v>0.932470114547549</v>
      </c>
      <c r="AG147" s="27" t="n">
        <v>0.53142881137234</v>
      </c>
      <c r="AH147" s="27" t="n">
        <v>1.4037479220196</v>
      </c>
      <c r="AI147" s="27" t="n">
        <v>0.462055710634526</v>
      </c>
      <c r="AJ147" s="27" t="n">
        <v>-0.437758380732763</v>
      </c>
      <c r="AK147" s="27" t="n">
        <v>-1.36183326332003</v>
      </c>
      <c r="AL147" s="21"/>
      <c r="AM147" s="31" t="n">
        <f aca="false">IF(SQRT($B$9)*$B147+SQRT(1-$B$9)*R147&lt;_xlfn.NORM.S.INV($B$6),1,0)</f>
        <v>0</v>
      </c>
      <c r="AN147" s="31" t="n">
        <f aca="false">IF(SQRT($B$9)*$B147+SQRT(1-$B$9)*S147&lt;_xlfn.NORM.S.INV($B$6),1,0)</f>
        <v>0</v>
      </c>
      <c r="AO147" s="31" t="n">
        <f aca="false">IF(SQRT($B$9)*$B147+SQRT(1-$B$9)*T147&lt;_xlfn.NORM.S.INV($B$6),1,0)</f>
        <v>0</v>
      </c>
      <c r="AP147" s="31" t="n">
        <f aca="false">IF(SQRT($B$9)*$B147+SQRT(1-$B$9)*U147&lt;_xlfn.NORM.S.INV($B$6),1,0)</f>
        <v>0</v>
      </c>
      <c r="AQ147" s="31" t="n">
        <f aca="false">IF(SQRT($B$9)*$B147+SQRT(1-$B$9)*V147&lt;_xlfn.NORM.S.INV($B$6),1,0)</f>
        <v>0</v>
      </c>
      <c r="AR147" s="31" t="n">
        <f aca="false">IF(SQRT($B$9)*$B147+SQRT(1-$B$9)*W147&lt;_xlfn.NORM.S.INV($B$6),1,0)</f>
        <v>0</v>
      </c>
      <c r="AS147" s="31" t="n">
        <f aca="false">IF(SQRT($B$9)*$B147+SQRT(1-$B$9)*X147&lt;_xlfn.NORM.S.INV($B$6),1,0)</f>
        <v>0</v>
      </c>
      <c r="AT147" s="31" t="n">
        <f aca="false">IF(SQRT($B$9)*$B147+SQRT(1-$B$9)*Y147&lt;_xlfn.NORM.S.INV($B$6),1,0)</f>
        <v>0</v>
      </c>
      <c r="AU147" s="31" t="n">
        <f aca="false">IF(SQRT($B$9)*$B147+SQRT(1-$B$9)*Z147&lt;_xlfn.NORM.S.INV($B$6),1,0)</f>
        <v>0</v>
      </c>
      <c r="AV147" s="31" t="n">
        <f aca="false">IF(SQRT($B$9)*$B147+SQRT(1-$B$9)*AA147&lt;_xlfn.NORM.S.INV($B$6),1,0)</f>
        <v>0</v>
      </c>
      <c r="AW147" s="31" t="n">
        <f aca="false">IF(SQRT($C$9)*$B147+SQRT(1-$C$9)*AB147&lt;_xlfn.NORM.S.INV($C$6),1,0)</f>
        <v>0</v>
      </c>
      <c r="AX147" s="31" t="n">
        <f aca="false">IF(SQRT($C$9)*$B147+SQRT(1-$C$9)*AC147&lt;_xlfn.NORM.S.INV($C$6),1,0)</f>
        <v>0</v>
      </c>
      <c r="AY147" s="31" t="n">
        <f aca="false">IF(SQRT($C$9)*$B147+SQRT(1-$C$9)*AD147&lt;_xlfn.NORM.S.INV($C$6),1,0)</f>
        <v>0</v>
      </c>
      <c r="AZ147" s="31" t="n">
        <f aca="false">IF(SQRT($C$9)*$B147+SQRT(1-$C$9)*AE147&lt;_xlfn.NORM.S.INV($C$6),1,0)</f>
        <v>0</v>
      </c>
      <c r="BA147" s="31" t="n">
        <f aca="false">IF(SQRT($C$9)*$B147+SQRT(1-$C$9)*AF147&lt;_xlfn.NORM.S.INV($C$6),1,0)</f>
        <v>0</v>
      </c>
      <c r="BB147" s="31" t="n">
        <f aca="false">IF(SQRT($C$9)*$B147+SQRT(1-$C$9)*AG147&lt;_xlfn.NORM.S.INV($C$6),1,0)</f>
        <v>0</v>
      </c>
      <c r="BC147" s="31" t="n">
        <f aca="false">IF(SQRT($C$9)*$B147+SQRT(1-$C$9)*AH147&lt;_xlfn.NORM.S.INV($C$6),1,0)</f>
        <v>0</v>
      </c>
      <c r="BD147" s="31" t="n">
        <f aca="false">IF(SQRT($C$9)*$B147+SQRT(1-$C$9)*AI147&lt;_xlfn.NORM.S.INV($C$6),1,0)</f>
        <v>0</v>
      </c>
      <c r="BE147" s="31" t="n">
        <f aca="false">IF(SQRT($C$9)*$B147+SQRT(1-$C$9)*AJ147&lt;_xlfn.NORM.S.INV($C$6),1,0)</f>
        <v>0</v>
      </c>
      <c r="BF147" s="31" t="n">
        <f aca="false">IF(SQRT($C$9)*$B147+SQRT(1-$C$9)*AK147&lt;_xlfn.NORM.S.INV($C$6),1,0)</f>
        <v>0</v>
      </c>
      <c r="BG147" s="21"/>
      <c r="BH147" s="21"/>
      <c r="BI147" s="31" t="n">
        <f aca="false">$B$11*(($A$1061)*$C147/$B$12*$B$7+(1-$A$1061)*$D147/$B$12*$C$7)</f>
        <v>0</v>
      </c>
      <c r="BJ147" s="31" t="n">
        <f aca="false">$B$11*(($A$1062)*$C147/$B$12*$B$7+(1-$A$1062)*$D147/$B$12*$C$7)</f>
        <v>0</v>
      </c>
      <c r="BK147" s="31" t="n">
        <f aca="false">$B$11*(($A$1063)*$C147/$B$12*$B$7+(1-$A$1063)*$D147/$B$12*$C$7)</f>
        <v>0</v>
      </c>
      <c r="BL147" s="31" t="n">
        <f aca="false">$B$11*(($A$1064)*$C147/$B$12*$B$7+(1-$A$1064)*$D147/$B$12*$C$7)</f>
        <v>0</v>
      </c>
      <c r="BM147" s="31" t="n">
        <f aca="false">$B$11*(($A$1065)*$C147/$B$12*$B$7+(1-$A$1065)*$D147/$B$12*$C$7)</f>
        <v>0</v>
      </c>
      <c r="BN147" s="31" t="n">
        <f aca="false">$B$11*(($A$1066)*$C147/$B$12*$B$7+(1-$A$1066)*$D147/$B$12*$C$7)</f>
        <v>0</v>
      </c>
      <c r="BO147" s="31" t="n">
        <f aca="false">$B$11*(($A$1067)*$C147/$B$12*$B$7+(1-$A$1067)*$D147/$B$12*$C$7)</f>
        <v>0</v>
      </c>
      <c r="BP147" s="31" t="n">
        <f aca="false">$B$11*(($A$1068)*$C147/$B$12*$B$7+(1-$A$1068)*$D147/$B$12*$C$7)</f>
        <v>0</v>
      </c>
      <c r="BQ147" s="31" t="n">
        <f aca="false">$B$11*(($A$1069)*$C147/$B$12*$B$7+(1-$A$1069)*$D147/$B$12*$C$7)</f>
        <v>0</v>
      </c>
      <c r="BR147" s="31" t="n">
        <f aca="false">$B$11*(($A$1070)*$C147/$B$12*$B$7+(1-$A$1070)*$D147/$B$12*$C$7)</f>
        <v>0</v>
      </c>
      <c r="BS147" s="31" t="n">
        <f aca="false">$B$11*(($A$1071)*$C147/$B$12*$B$7+(1-$A$1071)*$D147/$B$12*$C$7)</f>
        <v>0</v>
      </c>
      <c r="BT147" s="31" t="n">
        <f aca="false">$B$11*(($A$1072)*$C147/$B$12*$B$7+(1-$A$1072)*$D147/$B$12*$C$7)</f>
        <v>0</v>
      </c>
      <c r="BU147" s="31" t="n">
        <f aca="false">$B$11*(($A$1073)*$C147/$B$12*$B$7+(1-$A$1073)*$D147/$B$12*$C$7)</f>
        <v>0</v>
      </c>
      <c r="BV147" s="31" t="n">
        <f aca="false">$B$11*(($A$1074)*$C147/$B$12*$B$7+(1-$A$1074)*$D147/$B$12*$C$7)</f>
        <v>0</v>
      </c>
      <c r="BW147" s="31" t="n">
        <f aca="false">$B$11*(($A$1075)*$C147/$B$12*$B$7+(1-$A$1075)*$D147/$B$12*$C$7)</f>
        <v>0</v>
      </c>
      <c r="BX147" s="31" t="n">
        <f aca="false">$B$11*(($A$1076)*$C147/$B$12*$B$7+(1-$A$1076)*$D147/$B$12*$C$7)</f>
        <v>0</v>
      </c>
      <c r="BY147" s="31" t="n">
        <f aca="false">$B$11*(($A$1077)*$C147/$B$12*$B$7+(1-$A$1077)*$D147/$B$12*$C$7)</f>
        <v>0</v>
      </c>
      <c r="BZ147" s="31" t="n">
        <f aca="false">$B$11*(($A$1078)*$C147/$B$12*$B$7+(1-$A$1078)*$D147/$B$12*$C$7)</f>
        <v>0</v>
      </c>
      <c r="CA147" s="31" t="n">
        <f aca="false">$B$11*(($A$1079)*$C147/$B$12*$B$7+(1-$A$1079)*$D147/$B$12*$C$7)</f>
        <v>0</v>
      </c>
      <c r="CB147" s="31" t="n">
        <f aca="false">$B$11*(($A$1080)*$C147/$B$12*$B$7+(1-$A$1080)*$D147/$B$12*$C$7)</f>
        <v>0</v>
      </c>
      <c r="CC147" s="31" t="n">
        <f aca="false">$B$11*(($A$1081)*$C147/$B$12*$B$7+(1-$A$1081)*$D147/$B$12*$C$7)</f>
        <v>0</v>
      </c>
    </row>
    <row r="148" customFormat="false" ht="15" hidden="false" customHeight="false" outlineLevel="0" collapsed="false">
      <c r="A148" s="21" t="n">
        <v>124</v>
      </c>
      <c r="B148" s="27" t="n">
        <v>0.823339765947728</v>
      </c>
      <c r="C148" s="9" t="n">
        <f aca="false">SUM(AM148:AV148)</f>
        <v>0</v>
      </c>
      <c r="D148" s="9" t="n">
        <f aca="false">SUM(AW148:BF148)</f>
        <v>2</v>
      </c>
      <c r="E148" s="24" t="n">
        <f aca="false">(1-C148/$B$12)*$B$8-C148/$B$12*$B$7</f>
        <v>0.05</v>
      </c>
      <c r="F148" s="24" t="n">
        <f aca="false">(1-D148/$B$12)*$C$8-D148/$B$12*$C$7</f>
        <v>-0.048</v>
      </c>
      <c r="G148" s="47" t="n">
        <f aca="false">$B$11*($B$10*C148/$B$12*$B$7+(1-$B$10)*D148/$B$12*$C$7)</f>
        <v>600</v>
      </c>
      <c r="H148" s="24" t="n">
        <f aca="false">$B$10*E148+(1-$B$10)*F148</f>
        <v>0.001</v>
      </c>
      <c r="I148" s="21"/>
      <c r="J148" s="21"/>
      <c r="K148" s="21"/>
      <c r="L148" s="21"/>
      <c r="M148" s="21"/>
      <c r="N148" s="21"/>
      <c r="O148" s="21"/>
      <c r="P148" s="21"/>
      <c r="Q148" s="21"/>
      <c r="R148" s="27" t="n">
        <v>-0.146195270989173</v>
      </c>
      <c r="S148" s="27" t="n">
        <v>1.07091894176135</v>
      </c>
      <c r="T148" s="27" t="n">
        <v>0.106429814199274</v>
      </c>
      <c r="U148" s="27" t="n">
        <v>1.31367515149948</v>
      </c>
      <c r="V148" s="27" t="n">
        <v>0.0634576094446723</v>
      </c>
      <c r="W148" s="27" t="n">
        <v>0.376990449920026</v>
      </c>
      <c r="X148" s="27" t="n">
        <v>-0.545919125282728</v>
      </c>
      <c r="Y148" s="27" t="n">
        <v>-0.351787129709551</v>
      </c>
      <c r="Z148" s="27" t="n">
        <v>-0.306914852847116</v>
      </c>
      <c r="AA148" s="27" t="n">
        <v>0.760818939224992</v>
      </c>
      <c r="AB148" s="27" t="n">
        <v>0.301498574953032</v>
      </c>
      <c r="AC148" s="27" t="n">
        <v>-0.568565136429481</v>
      </c>
      <c r="AD148" s="27" t="n">
        <v>-2.52329692407188</v>
      </c>
      <c r="AE148" s="27" t="n">
        <v>0.151173104677576</v>
      </c>
      <c r="AF148" s="27" t="n">
        <v>1.82227735872653</v>
      </c>
      <c r="AG148" s="27" t="n">
        <v>-0.476762980855704</v>
      </c>
      <c r="AH148" s="27" t="n">
        <v>0.363116134775664</v>
      </c>
      <c r="AI148" s="27" t="n">
        <v>-2.87582319556726</v>
      </c>
      <c r="AJ148" s="27" t="n">
        <v>1.63034948527427</v>
      </c>
      <c r="AK148" s="27" t="n">
        <v>0.174172953792664</v>
      </c>
      <c r="AL148" s="21"/>
      <c r="AM148" s="31" t="n">
        <f aca="false">IF(SQRT($B$9)*$B148+SQRT(1-$B$9)*R148&lt;_xlfn.NORM.S.INV($B$6),1,0)</f>
        <v>0</v>
      </c>
      <c r="AN148" s="31" t="n">
        <f aca="false">IF(SQRT($B$9)*$B148+SQRT(1-$B$9)*S148&lt;_xlfn.NORM.S.INV($B$6),1,0)</f>
        <v>0</v>
      </c>
      <c r="AO148" s="31" t="n">
        <f aca="false">IF(SQRT($B$9)*$B148+SQRT(1-$B$9)*T148&lt;_xlfn.NORM.S.INV($B$6),1,0)</f>
        <v>0</v>
      </c>
      <c r="AP148" s="31" t="n">
        <f aca="false">IF(SQRT($B$9)*$B148+SQRT(1-$B$9)*U148&lt;_xlfn.NORM.S.INV($B$6),1,0)</f>
        <v>0</v>
      </c>
      <c r="AQ148" s="31" t="n">
        <f aca="false">IF(SQRT($B$9)*$B148+SQRT(1-$B$9)*V148&lt;_xlfn.NORM.S.INV($B$6),1,0)</f>
        <v>0</v>
      </c>
      <c r="AR148" s="31" t="n">
        <f aca="false">IF(SQRT($B$9)*$B148+SQRT(1-$B$9)*W148&lt;_xlfn.NORM.S.INV($B$6),1,0)</f>
        <v>0</v>
      </c>
      <c r="AS148" s="31" t="n">
        <f aca="false">IF(SQRT($B$9)*$B148+SQRT(1-$B$9)*X148&lt;_xlfn.NORM.S.INV($B$6),1,0)</f>
        <v>0</v>
      </c>
      <c r="AT148" s="31" t="n">
        <f aca="false">IF(SQRT($B$9)*$B148+SQRT(1-$B$9)*Y148&lt;_xlfn.NORM.S.INV($B$6),1,0)</f>
        <v>0</v>
      </c>
      <c r="AU148" s="31" t="n">
        <f aca="false">IF(SQRT($B$9)*$B148+SQRT(1-$B$9)*Z148&lt;_xlfn.NORM.S.INV($B$6),1,0)</f>
        <v>0</v>
      </c>
      <c r="AV148" s="31" t="n">
        <f aca="false">IF(SQRT($B$9)*$B148+SQRT(1-$B$9)*AA148&lt;_xlfn.NORM.S.INV($B$6),1,0)</f>
        <v>0</v>
      </c>
      <c r="AW148" s="31" t="n">
        <f aca="false">IF(SQRT($C$9)*$B148+SQRT(1-$C$9)*AB148&lt;_xlfn.NORM.S.INV($C$6),1,0)</f>
        <v>0</v>
      </c>
      <c r="AX148" s="31" t="n">
        <f aca="false">IF(SQRT($C$9)*$B148+SQRT(1-$C$9)*AC148&lt;_xlfn.NORM.S.INV($C$6),1,0)</f>
        <v>0</v>
      </c>
      <c r="AY148" s="31" t="n">
        <f aca="false">IF(SQRT($C$9)*$B148+SQRT(1-$C$9)*AD148&lt;_xlfn.NORM.S.INV($C$6),1,0)</f>
        <v>1</v>
      </c>
      <c r="AZ148" s="31" t="n">
        <f aca="false">IF(SQRT($C$9)*$B148+SQRT(1-$C$9)*AE148&lt;_xlfn.NORM.S.INV($C$6),1,0)</f>
        <v>0</v>
      </c>
      <c r="BA148" s="31" t="n">
        <f aca="false">IF(SQRT($C$9)*$B148+SQRT(1-$C$9)*AF148&lt;_xlfn.NORM.S.INV($C$6),1,0)</f>
        <v>0</v>
      </c>
      <c r="BB148" s="31" t="n">
        <f aca="false">IF(SQRT($C$9)*$B148+SQRT(1-$C$9)*AG148&lt;_xlfn.NORM.S.INV($C$6),1,0)</f>
        <v>0</v>
      </c>
      <c r="BC148" s="31" t="n">
        <f aca="false">IF(SQRT($C$9)*$B148+SQRT(1-$C$9)*AH148&lt;_xlfn.NORM.S.INV($C$6),1,0)</f>
        <v>0</v>
      </c>
      <c r="BD148" s="31" t="n">
        <f aca="false">IF(SQRT($C$9)*$B148+SQRT(1-$C$9)*AI148&lt;_xlfn.NORM.S.INV($C$6),1,0)</f>
        <v>1</v>
      </c>
      <c r="BE148" s="31" t="n">
        <f aca="false">IF(SQRT($C$9)*$B148+SQRT(1-$C$9)*AJ148&lt;_xlfn.NORM.S.INV($C$6),1,0)</f>
        <v>0</v>
      </c>
      <c r="BF148" s="31" t="n">
        <f aca="false">IF(SQRT($C$9)*$B148+SQRT(1-$C$9)*AK148&lt;_xlfn.NORM.S.INV($C$6),1,0)</f>
        <v>0</v>
      </c>
      <c r="BG148" s="21"/>
      <c r="BH148" s="21"/>
      <c r="BI148" s="31" t="n">
        <f aca="false">$B$11*(($A$1061)*$C148/$B$12*$B$7+(1-$A$1061)*$D148/$B$12*$C$7)</f>
        <v>1200</v>
      </c>
      <c r="BJ148" s="31" t="n">
        <f aca="false">$B$11*(($A$1062)*$C148/$B$12*$B$7+(1-$A$1062)*$D148/$B$12*$C$7)</f>
        <v>1140</v>
      </c>
      <c r="BK148" s="31" t="n">
        <f aca="false">$B$11*(($A$1063)*$C148/$B$12*$B$7+(1-$A$1063)*$D148/$B$12*$C$7)</f>
        <v>1080</v>
      </c>
      <c r="BL148" s="31" t="n">
        <f aca="false">$B$11*(($A$1064)*$C148/$B$12*$B$7+(1-$A$1064)*$D148/$B$12*$C$7)</f>
        <v>1020</v>
      </c>
      <c r="BM148" s="31" t="n">
        <f aca="false">$B$11*(($A$1065)*$C148/$B$12*$B$7+(1-$A$1065)*$D148/$B$12*$C$7)</f>
        <v>960</v>
      </c>
      <c r="BN148" s="31" t="n">
        <f aca="false">$B$11*(($A$1066)*$C148/$B$12*$B$7+(1-$A$1066)*$D148/$B$12*$C$7)</f>
        <v>900</v>
      </c>
      <c r="BO148" s="31" t="n">
        <f aca="false">$B$11*(($A$1067)*$C148/$B$12*$B$7+(1-$A$1067)*$D148/$B$12*$C$7)</f>
        <v>840</v>
      </c>
      <c r="BP148" s="31" t="n">
        <f aca="false">$B$11*(($A$1068)*$C148/$B$12*$B$7+(1-$A$1068)*$D148/$B$12*$C$7)</f>
        <v>780</v>
      </c>
      <c r="BQ148" s="31" t="n">
        <f aca="false">$B$11*(($A$1069)*$C148/$B$12*$B$7+(1-$A$1069)*$D148/$B$12*$C$7)</f>
        <v>720</v>
      </c>
      <c r="BR148" s="31" t="n">
        <f aca="false">$B$11*(($A$1070)*$C148/$B$12*$B$7+(1-$A$1070)*$D148/$B$12*$C$7)</f>
        <v>660</v>
      </c>
      <c r="BS148" s="31" t="n">
        <f aca="false">$B$11*(($A$1071)*$C148/$B$12*$B$7+(1-$A$1071)*$D148/$B$12*$C$7)</f>
        <v>600</v>
      </c>
      <c r="BT148" s="31" t="n">
        <f aca="false">$B$11*(($A$1072)*$C148/$B$12*$B$7+(1-$A$1072)*$D148/$B$12*$C$7)</f>
        <v>540</v>
      </c>
      <c r="BU148" s="31" t="n">
        <f aca="false">$B$11*(($A$1073)*$C148/$B$12*$B$7+(1-$A$1073)*$D148/$B$12*$C$7)</f>
        <v>480</v>
      </c>
      <c r="BV148" s="31" t="n">
        <f aca="false">$B$11*(($A$1074)*$C148/$B$12*$B$7+(1-$A$1074)*$D148/$B$12*$C$7)</f>
        <v>420</v>
      </c>
      <c r="BW148" s="31" t="n">
        <f aca="false">$B$11*(($A$1075)*$C148/$B$12*$B$7+(1-$A$1075)*$D148/$B$12*$C$7)</f>
        <v>360</v>
      </c>
      <c r="BX148" s="31" t="n">
        <f aca="false">$B$11*(($A$1076)*$C148/$B$12*$B$7+(1-$A$1076)*$D148/$B$12*$C$7)</f>
        <v>300</v>
      </c>
      <c r="BY148" s="31" t="n">
        <f aca="false">$B$11*(($A$1077)*$C148/$B$12*$B$7+(1-$A$1077)*$D148/$B$12*$C$7)</f>
        <v>240</v>
      </c>
      <c r="BZ148" s="31" t="n">
        <f aca="false">$B$11*(($A$1078)*$C148/$B$12*$B$7+(1-$A$1078)*$D148/$B$12*$C$7)</f>
        <v>180</v>
      </c>
      <c r="CA148" s="31" t="n">
        <f aca="false">$B$11*(($A$1079)*$C148/$B$12*$B$7+(1-$A$1079)*$D148/$B$12*$C$7)</f>
        <v>120</v>
      </c>
      <c r="CB148" s="31" t="n">
        <f aca="false">$B$11*(($A$1080)*$C148/$B$12*$B$7+(1-$A$1080)*$D148/$B$12*$C$7)</f>
        <v>60.0000000000001</v>
      </c>
      <c r="CC148" s="31" t="n">
        <f aca="false">$B$11*(($A$1081)*$C148/$B$12*$B$7+(1-$A$1081)*$D148/$B$12*$C$7)</f>
        <v>0</v>
      </c>
    </row>
    <row r="149" customFormat="false" ht="15" hidden="false" customHeight="false" outlineLevel="0" collapsed="false">
      <c r="A149" s="21" t="n">
        <v>125</v>
      </c>
      <c r="B149" s="27" t="n">
        <v>-1.86070061541464</v>
      </c>
      <c r="C149" s="9" t="n">
        <f aca="false">SUM(AM149:AV149)</f>
        <v>1</v>
      </c>
      <c r="D149" s="9" t="n">
        <f aca="false">SUM(AW149:BF149)</f>
        <v>0</v>
      </c>
      <c r="E149" s="24" t="n">
        <f aca="false">(1-C149/$B$12)*$B$8-C149/$B$12*$B$7</f>
        <v>0.005</v>
      </c>
      <c r="F149" s="24" t="n">
        <f aca="false">(1-D149/$B$12)*$C$8-D149/$B$12*$C$7</f>
        <v>0.09</v>
      </c>
      <c r="G149" s="47" t="n">
        <f aca="false">$B$11*($B$10*C149/$B$12*$B$7+(1-$B$10)*D149/$B$12*$C$7)</f>
        <v>200</v>
      </c>
      <c r="H149" s="24" t="n">
        <f aca="false">$B$10*E149+(1-$B$10)*F149</f>
        <v>0.0475</v>
      </c>
      <c r="I149" s="21"/>
      <c r="J149" s="21"/>
      <c r="K149" s="21"/>
      <c r="L149" s="21"/>
      <c r="M149" s="21"/>
      <c r="N149" s="21"/>
      <c r="O149" s="21"/>
      <c r="P149" s="21"/>
      <c r="Q149" s="21"/>
      <c r="R149" s="27" t="n">
        <v>1.80682603035552</v>
      </c>
      <c r="S149" s="27" t="n">
        <v>-0.773613029022969</v>
      </c>
      <c r="T149" s="27" t="n">
        <v>0.0531553624428027</v>
      </c>
      <c r="U149" s="27" t="n">
        <v>0.629635763512046</v>
      </c>
      <c r="V149" s="27" t="n">
        <v>-0.432919595903093</v>
      </c>
      <c r="W149" s="27" t="n">
        <v>-1.72281683314046</v>
      </c>
      <c r="X149" s="27" t="n">
        <v>-0.303245962948448</v>
      </c>
      <c r="Y149" s="27" t="n">
        <v>-0.118578373401846</v>
      </c>
      <c r="Z149" s="27" t="n">
        <v>0.372352652333571</v>
      </c>
      <c r="AA149" s="27" t="n">
        <v>0.895210848978388</v>
      </c>
      <c r="AB149" s="27" t="n">
        <v>-0.39024361512552</v>
      </c>
      <c r="AC149" s="27" t="n">
        <v>1.21892721999394</v>
      </c>
      <c r="AD149" s="27" t="n">
        <v>-0.877632562119509</v>
      </c>
      <c r="AE149" s="27" t="n">
        <v>0.520224934283344</v>
      </c>
      <c r="AF149" s="27" t="n">
        <v>-0.0898224252690911</v>
      </c>
      <c r="AG149" s="27" t="n">
        <v>-0.799721910297629</v>
      </c>
      <c r="AH149" s="27" t="n">
        <v>1.33612299599907</v>
      </c>
      <c r="AI149" s="27" t="n">
        <v>0.636996084763838</v>
      </c>
      <c r="AJ149" s="27" t="n">
        <v>1.21752982875749</v>
      </c>
      <c r="AK149" s="27" t="n">
        <v>-0.693716350150694</v>
      </c>
      <c r="AL149" s="21"/>
      <c r="AM149" s="31" t="n">
        <f aca="false">IF(SQRT($B$9)*$B149+SQRT(1-$B$9)*R149&lt;_xlfn.NORM.S.INV($B$6),1,0)</f>
        <v>0</v>
      </c>
      <c r="AN149" s="31" t="n">
        <f aca="false">IF(SQRT($B$9)*$B149+SQRT(1-$B$9)*S149&lt;_xlfn.NORM.S.INV($B$6),1,0)</f>
        <v>0</v>
      </c>
      <c r="AO149" s="31" t="n">
        <f aca="false">IF(SQRT($B$9)*$B149+SQRT(1-$B$9)*T149&lt;_xlfn.NORM.S.INV($B$6),1,0)</f>
        <v>0</v>
      </c>
      <c r="AP149" s="31" t="n">
        <f aca="false">IF(SQRT($B$9)*$B149+SQRT(1-$B$9)*U149&lt;_xlfn.NORM.S.INV($B$6),1,0)</f>
        <v>0</v>
      </c>
      <c r="AQ149" s="31" t="n">
        <f aca="false">IF(SQRT($B$9)*$B149+SQRT(1-$B$9)*V149&lt;_xlfn.NORM.S.INV($B$6),1,0)</f>
        <v>0</v>
      </c>
      <c r="AR149" s="31" t="n">
        <f aca="false">IF(SQRT($B$9)*$B149+SQRT(1-$B$9)*W149&lt;_xlfn.NORM.S.INV($B$6),1,0)</f>
        <v>1</v>
      </c>
      <c r="AS149" s="31" t="n">
        <f aca="false">IF(SQRT($B$9)*$B149+SQRT(1-$B$9)*X149&lt;_xlfn.NORM.S.INV($B$6),1,0)</f>
        <v>0</v>
      </c>
      <c r="AT149" s="31" t="n">
        <f aca="false">IF(SQRT($B$9)*$B149+SQRT(1-$B$9)*Y149&lt;_xlfn.NORM.S.INV($B$6),1,0)</f>
        <v>0</v>
      </c>
      <c r="AU149" s="31" t="n">
        <f aca="false">IF(SQRT($B$9)*$B149+SQRT(1-$B$9)*Z149&lt;_xlfn.NORM.S.INV($B$6),1,0)</f>
        <v>0</v>
      </c>
      <c r="AV149" s="31" t="n">
        <f aca="false">IF(SQRT($B$9)*$B149+SQRT(1-$B$9)*AA149&lt;_xlfn.NORM.S.INV($B$6),1,0)</f>
        <v>0</v>
      </c>
      <c r="AW149" s="31" t="n">
        <f aca="false">IF(SQRT($C$9)*$B149+SQRT(1-$C$9)*AB149&lt;_xlfn.NORM.S.INV($C$6),1,0)</f>
        <v>0</v>
      </c>
      <c r="AX149" s="31" t="n">
        <f aca="false">IF(SQRT($C$9)*$B149+SQRT(1-$C$9)*AC149&lt;_xlfn.NORM.S.INV($C$6),1,0)</f>
        <v>0</v>
      </c>
      <c r="AY149" s="31" t="n">
        <f aca="false">IF(SQRT($C$9)*$B149+SQRT(1-$C$9)*AD149&lt;_xlfn.NORM.S.INV($C$6),1,0)</f>
        <v>0</v>
      </c>
      <c r="AZ149" s="31" t="n">
        <f aca="false">IF(SQRT($C$9)*$B149+SQRT(1-$C$9)*AE149&lt;_xlfn.NORM.S.INV($C$6),1,0)</f>
        <v>0</v>
      </c>
      <c r="BA149" s="31" t="n">
        <f aca="false">IF(SQRT($C$9)*$B149+SQRT(1-$C$9)*AF149&lt;_xlfn.NORM.S.INV($C$6),1,0)</f>
        <v>0</v>
      </c>
      <c r="BB149" s="31" t="n">
        <f aca="false">IF(SQRT($C$9)*$B149+SQRT(1-$C$9)*AG149&lt;_xlfn.NORM.S.INV($C$6),1,0)</f>
        <v>0</v>
      </c>
      <c r="BC149" s="31" t="n">
        <f aca="false">IF(SQRT($C$9)*$B149+SQRT(1-$C$9)*AH149&lt;_xlfn.NORM.S.INV($C$6),1,0)</f>
        <v>0</v>
      </c>
      <c r="BD149" s="31" t="n">
        <f aca="false">IF(SQRT($C$9)*$B149+SQRT(1-$C$9)*AI149&lt;_xlfn.NORM.S.INV($C$6),1,0)</f>
        <v>0</v>
      </c>
      <c r="BE149" s="31" t="n">
        <f aca="false">IF(SQRT($C$9)*$B149+SQRT(1-$C$9)*AJ149&lt;_xlfn.NORM.S.INV($C$6),1,0)</f>
        <v>0</v>
      </c>
      <c r="BF149" s="31" t="n">
        <f aca="false">IF(SQRT($C$9)*$B149+SQRT(1-$C$9)*AK149&lt;_xlfn.NORM.S.INV($C$6),1,0)</f>
        <v>0</v>
      </c>
      <c r="BG149" s="21"/>
      <c r="BH149" s="21"/>
      <c r="BI149" s="31" t="n">
        <f aca="false">$B$11*(($A$1061)*$C149/$B$12*$B$7+(1-$A$1061)*$D149/$B$12*$C$7)</f>
        <v>0</v>
      </c>
      <c r="BJ149" s="31" t="n">
        <f aca="false">$B$11*(($A$1062)*$C149/$B$12*$B$7+(1-$A$1062)*$D149/$B$12*$C$7)</f>
        <v>20</v>
      </c>
      <c r="BK149" s="31" t="n">
        <f aca="false">$B$11*(($A$1063)*$C149/$B$12*$B$7+(1-$A$1063)*$D149/$B$12*$C$7)</f>
        <v>40</v>
      </c>
      <c r="BL149" s="31" t="n">
        <f aca="false">$B$11*(($A$1064)*$C149/$B$12*$B$7+(1-$A$1064)*$D149/$B$12*$C$7)</f>
        <v>60</v>
      </c>
      <c r="BM149" s="31" t="n">
        <f aca="false">$B$11*(($A$1065)*$C149/$B$12*$B$7+(1-$A$1065)*$D149/$B$12*$C$7)</f>
        <v>80</v>
      </c>
      <c r="BN149" s="31" t="n">
        <f aca="false">$B$11*(($A$1066)*$C149/$B$12*$B$7+(1-$A$1066)*$D149/$B$12*$C$7)</f>
        <v>100</v>
      </c>
      <c r="BO149" s="31" t="n">
        <f aca="false">$B$11*(($A$1067)*$C149/$B$12*$B$7+(1-$A$1067)*$D149/$B$12*$C$7)</f>
        <v>120</v>
      </c>
      <c r="BP149" s="31" t="n">
        <f aca="false">$B$11*(($A$1068)*$C149/$B$12*$B$7+(1-$A$1068)*$D149/$B$12*$C$7)</f>
        <v>140</v>
      </c>
      <c r="BQ149" s="31" t="n">
        <f aca="false">$B$11*(($A$1069)*$C149/$B$12*$B$7+(1-$A$1069)*$D149/$B$12*$C$7)</f>
        <v>160</v>
      </c>
      <c r="BR149" s="31" t="n">
        <f aca="false">$B$11*(($A$1070)*$C149/$B$12*$B$7+(1-$A$1070)*$D149/$B$12*$C$7)</f>
        <v>180</v>
      </c>
      <c r="BS149" s="31" t="n">
        <f aca="false">$B$11*(($A$1071)*$C149/$B$12*$B$7+(1-$A$1071)*$D149/$B$12*$C$7)</f>
        <v>200</v>
      </c>
      <c r="BT149" s="31" t="n">
        <f aca="false">$B$11*(($A$1072)*$C149/$B$12*$B$7+(1-$A$1072)*$D149/$B$12*$C$7)</f>
        <v>220</v>
      </c>
      <c r="BU149" s="31" t="n">
        <f aca="false">$B$11*(($A$1073)*$C149/$B$12*$B$7+(1-$A$1073)*$D149/$B$12*$C$7)</f>
        <v>240</v>
      </c>
      <c r="BV149" s="31" t="n">
        <f aca="false">$B$11*(($A$1074)*$C149/$B$12*$B$7+(1-$A$1074)*$D149/$B$12*$C$7)</f>
        <v>260</v>
      </c>
      <c r="BW149" s="31" t="n">
        <f aca="false">$B$11*(($A$1075)*$C149/$B$12*$B$7+(1-$A$1075)*$D149/$B$12*$C$7)</f>
        <v>280</v>
      </c>
      <c r="BX149" s="31" t="n">
        <f aca="false">$B$11*(($A$1076)*$C149/$B$12*$B$7+(1-$A$1076)*$D149/$B$12*$C$7)</f>
        <v>300</v>
      </c>
      <c r="BY149" s="31" t="n">
        <f aca="false">$B$11*(($A$1077)*$C149/$B$12*$B$7+(1-$A$1077)*$D149/$B$12*$C$7)</f>
        <v>320</v>
      </c>
      <c r="BZ149" s="31" t="n">
        <f aca="false">$B$11*(($A$1078)*$C149/$B$12*$B$7+(1-$A$1078)*$D149/$B$12*$C$7)</f>
        <v>340</v>
      </c>
      <c r="CA149" s="31" t="n">
        <f aca="false">$B$11*(($A$1079)*$C149/$B$12*$B$7+(1-$A$1079)*$D149/$B$12*$C$7)</f>
        <v>360</v>
      </c>
      <c r="CB149" s="31" t="n">
        <f aca="false">$B$11*(($A$1080)*$C149/$B$12*$B$7+(1-$A$1080)*$D149/$B$12*$C$7)</f>
        <v>380</v>
      </c>
      <c r="CC149" s="31" t="n">
        <f aca="false">$B$11*(($A$1081)*$C149/$B$12*$B$7+(1-$A$1081)*$D149/$B$12*$C$7)</f>
        <v>400</v>
      </c>
    </row>
    <row r="150" customFormat="false" ht="15" hidden="false" customHeight="false" outlineLevel="0" collapsed="false">
      <c r="A150" s="21" t="n">
        <v>126</v>
      </c>
      <c r="B150" s="27" t="n">
        <v>-1.70938471465779</v>
      </c>
      <c r="C150" s="9" t="n">
        <f aca="false">SUM(AM150:AV150)</f>
        <v>0</v>
      </c>
      <c r="D150" s="9" t="n">
        <f aca="false">SUM(AW150:BF150)</f>
        <v>0</v>
      </c>
      <c r="E150" s="24" t="n">
        <f aca="false">(1-C150/$B$12)*$B$8-C150/$B$12*$B$7</f>
        <v>0.05</v>
      </c>
      <c r="F150" s="24" t="n">
        <f aca="false">(1-D150/$B$12)*$C$8-D150/$B$12*$C$7</f>
        <v>0.09</v>
      </c>
      <c r="G150" s="47" t="n">
        <f aca="false">$B$11*($B$10*C150/$B$12*$B$7+(1-$B$10)*D150/$B$12*$C$7)</f>
        <v>0</v>
      </c>
      <c r="H150" s="24" t="n">
        <f aca="false">$B$10*E150+(1-$B$10)*F150</f>
        <v>0.07</v>
      </c>
      <c r="I150" s="21"/>
      <c r="J150" s="21"/>
      <c r="K150" s="21"/>
      <c r="L150" s="21"/>
      <c r="M150" s="21"/>
      <c r="N150" s="21"/>
      <c r="O150" s="21"/>
      <c r="P150" s="21"/>
      <c r="Q150" s="21"/>
      <c r="R150" s="27" t="n">
        <v>-0.126412224668732</v>
      </c>
      <c r="S150" s="27" t="n">
        <v>1.76749006678307</v>
      </c>
      <c r="T150" s="27" t="n">
        <v>0.0676375015341326</v>
      </c>
      <c r="U150" s="27" t="n">
        <v>0.870677826291987</v>
      </c>
      <c r="V150" s="27" t="n">
        <v>-0.954588852672527</v>
      </c>
      <c r="W150" s="27" t="n">
        <v>1.21011899470339</v>
      </c>
      <c r="X150" s="27" t="n">
        <v>2.16058296139666</v>
      </c>
      <c r="Y150" s="27" t="n">
        <v>-0.923658622936873</v>
      </c>
      <c r="Z150" s="27" t="n">
        <v>-0.553899132714823</v>
      </c>
      <c r="AA150" s="27" t="n">
        <v>-1.38619909090028</v>
      </c>
      <c r="AB150" s="27" t="n">
        <v>0.610152138634588</v>
      </c>
      <c r="AC150" s="27" t="n">
        <v>2.28084936948031</v>
      </c>
      <c r="AD150" s="27" t="n">
        <v>-0.11336064645548</v>
      </c>
      <c r="AE150" s="27" t="n">
        <v>0.618431609604533</v>
      </c>
      <c r="AF150" s="27" t="n">
        <v>0.417048311908216</v>
      </c>
      <c r="AG150" s="27" t="n">
        <v>-0.0175922766748268</v>
      </c>
      <c r="AH150" s="27" t="n">
        <v>0.554160387272319</v>
      </c>
      <c r="AI150" s="27" t="n">
        <v>0.840667625105193</v>
      </c>
      <c r="AJ150" s="27" t="n">
        <v>1.132493152431</v>
      </c>
      <c r="AK150" s="27" t="n">
        <v>-0.45657490683217</v>
      </c>
      <c r="AL150" s="21"/>
      <c r="AM150" s="31" t="n">
        <f aca="false">IF(SQRT($B$9)*$B150+SQRT(1-$B$9)*R150&lt;_xlfn.NORM.S.INV($B$6),1,0)</f>
        <v>0</v>
      </c>
      <c r="AN150" s="31" t="n">
        <f aca="false">IF(SQRT($B$9)*$B150+SQRT(1-$B$9)*S150&lt;_xlfn.NORM.S.INV($B$6),1,0)</f>
        <v>0</v>
      </c>
      <c r="AO150" s="31" t="n">
        <f aca="false">IF(SQRT($B$9)*$B150+SQRT(1-$B$9)*T150&lt;_xlfn.NORM.S.INV($B$6),1,0)</f>
        <v>0</v>
      </c>
      <c r="AP150" s="31" t="n">
        <f aca="false">IF(SQRT($B$9)*$B150+SQRT(1-$B$9)*U150&lt;_xlfn.NORM.S.INV($B$6),1,0)</f>
        <v>0</v>
      </c>
      <c r="AQ150" s="31" t="n">
        <f aca="false">IF(SQRT($B$9)*$B150+SQRT(1-$B$9)*V150&lt;_xlfn.NORM.S.INV($B$6),1,0)</f>
        <v>0</v>
      </c>
      <c r="AR150" s="31" t="n">
        <f aca="false">IF(SQRT($B$9)*$B150+SQRT(1-$B$9)*W150&lt;_xlfn.NORM.S.INV($B$6),1,0)</f>
        <v>0</v>
      </c>
      <c r="AS150" s="31" t="n">
        <f aca="false">IF(SQRT($B$9)*$B150+SQRT(1-$B$9)*X150&lt;_xlfn.NORM.S.INV($B$6),1,0)</f>
        <v>0</v>
      </c>
      <c r="AT150" s="31" t="n">
        <f aca="false">IF(SQRT($B$9)*$B150+SQRT(1-$B$9)*Y150&lt;_xlfn.NORM.S.INV($B$6),1,0)</f>
        <v>0</v>
      </c>
      <c r="AU150" s="31" t="n">
        <f aca="false">IF(SQRT($B$9)*$B150+SQRT(1-$B$9)*Z150&lt;_xlfn.NORM.S.INV($B$6),1,0)</f>
        <v>0</v>
      </c>
      <c r="AV150" s="31" t="n">
        <f aca="false">IF(SQRT($B$9)*$B150+SQRT(1-$B$9)*AA150&lt;_xlfn.NORM.S.INV($B$6),1,0)</f>
        <v>0</v>
      </c>
      <c r="AW150" s="31" t="n">
        <f aca="false">IF(SQRT($C$9)*$B150+SQRT(1-$C$9)*AB150&lt;_xlfn.NORM.S.INV($C$6),1,0)</f>
        <v>0</v>
      </c>
      <c r="AX150" s="31" t="n">
        <f aca="false">IF(SQRT($C$9)*$B150+SQRT(1-$C$9)*AC150&lt;_xlfn.NORM.S.INV($C$6),1,0)</f>
        <v>0</v>
      </c>
      <c r="AY150" s="31" t="n">
        <f aca="false">IF(SQRT($C$9)*$B150+SQRT(1-$C$9)*AD150&lt;_xlfn.NORM.S.INV($C$6),1,0)</f>
        <v>0</v>
      </c>
      <c r="AZ150" s="31" t="n">
        <f aca="false">IF(SQRT($C$9)*$B150+SQRT(1-$C$9)*AE150&lt;_xlfn.NORM.S.INV($C$6),1,0)</f>
        <v>0</v>
      </c>
      <c r="BA150" s="31" t="n">
        <f aca="false">IF(SQRT($C$9)*$B150+SQRT(1-$C$9)*AF150&lt;_xlfn.NORM.S.INV($C$6),1,0)</f>
        <v>0</v>
      </c>
      <c r="BB150" s="31" t="n">
        <f aca="false">IF(SQRT($C$9)*$B150+SQRT(1-$C$9)*AG150&lt;_xlfn.NORM.S.INV($C$6),1,0)</f>
        <v>0</v>
      </c>
      <c r="BC150" s="31" t="n">
        <f aca="false">IF(SQRT($C$9)*$B150+SQRT(1-$C$9)*AH150&lt;_xlfn.NORM.S.INV($C$6),1,0)</f>
        <v>0</v>
      </c>
      <c r="BD150" s="31" t="n">
        <f aca="false">IF(SQRT($C$9)*$B150+SQRT(1-$C$9)*AI150&lt;_xlfn.NORM.S.INV($C$6),1,0)</f>
        <v>0</v>
      </c>
      <c r="BE150" s="31" t="n">
        <f aca="false">IF(SQRT($C$9)*$B150+SQRT(1-$C$9)*AJ150&lt;_xlfn.NORM.S.INV($C$6),1,0)</f>
        <v>0</v>
      </c>
      <c r="BF150" s="31" t="n">
        <f aca="false">IF(SQRT($C$9)*$B150+SQRT(1-$C$9)*AK150&lt;_xlfn.NORM.S.INV($C$6),1,0)</f>
        <v>0</v>
      </c>
      <c r="BG150" s="21"/>
      <c r="BH150" s="21"/>
      <c r="BI150" s="31" t="n">
        <f aca="false">$B$11*(($A$1061)*$C150/$B$12*$B$7+(1-$A$1061)*$D150/$B$12*$C$7)</f>
        <v>0</v>
      </c>
      <c r="BJ150" s="31" t="n">
        <f aca="false">$B$11*(($A$1062)*$C150/$B$12*$B$7+(1-$A$1062)*$D150/$B$12*$C$7)</f>
        <v>0</v>
      </c>
      <c r="BK150" s="31" t="n">
        <f aca="false">$B$11*(($A$1063)*$C150/$B$12*$B$7+(1-$A$1063)*$D150/$B$12*$C$7)</f>
        <v>0</v>
      </c>
      <c r="BL150" s="31" t="n">
        <f aca="false">$B$11*(($A$1064)*$C150/$B$12*$B$7+(1-$A$1064)*$D150/$B$12*$C$7)</f>
        <v>0</v>
      </c>
      <c r="BM150" s="31" t="n">
        <f aca="false">$B$11*(($A$1065)*$C150/$B$12*$B$7+(1-$A$1065)*$D150/$B$12*$C$7)</f>
        <v>0</v>
      </c>
      <c r="BN150" s="31" t="n">
        <f aca="false">$B$11*(($A$1066)*$C150/$B$12*$B$7+(1-$A$1066)*$D150/$B$12*$C$7)</f>
        <v>0</v>
      </c>
      <c r="BO150" s="31" t="n">
        <f aca="false">$B$11*(($A$1067)*$C150/$B$12*$B$7+(1-$A$1067)*$D150/$B$12*$C$7)</f>
        <v>0</v>
      </c>
      <c r="BP150" s="31" t="n">
        <f aca="false">$B$11*(($A$1068)*$C150/$B$12*$B$7+(1-$A$1068)*$D150/$B$12*$C$7)</f>
        <v>0</v>
      </c>
      <c r="BQ150" s="31" t="n">
        <f aca="false">$B$11*(($A$1069)*$C150/$B$12*$B$7+(1-$A$1069)*$D150/$B$12*$C$7)</f>
        <v>0</v>
      </c>
      <c r="BR150" s="31" t="n">
        <f aca="false">$B$11*(($A$1070)*$C150/$B$12*$B$7+(1-$A$1070)*$D150/$B$12*$C$7)</f>
        <v>0</v>
      </c>
      <c r="BS150" s="31" t="n">
        <f aca="false">$B$11*(($A$1071)*$C150/$B$12*$B$7+(1-$A$1071)*$D150/$B$12*$C$7)</f>
        <v>0</v>
      </c>
      <c r="BT150" s="31" t="n">
        <f aca="false">$B$11*(($A$1072)*$C150/$B$12*$B$7+(1-$A$1072)*$D150/$B$12*$C$7)</f>
        <v>0</v>
      </c>
      <c r="BU150" s="31" t="n">
        <f aca="false">$B$11*(($A$1073)*$C150/$B$12*$B$7+(1-$A$1073)*$D150/$B$12*$C$7)</f>
        <v>0</v>
      </c>
      <c r="BV150" s="31" t="n">
        <f aca="false">$B$11*(($A$1074)*$C150/$B$12*$B$7+(1-$A$1074)*$D150/$B$12*$C$7)</f>
        <v>0</v>
      </c>
      <c r="BW150" s="31" t="n">
        <f aca="false">$B$11*(($A$1075)*$C150/$B$12*$B$7+(1-$A$1075)*$D150/$B$12*$C$7)</f>
        <v>0</v>
      </c>
      <c r="BX150" s="31" t="n">
        <f aca="false">$B$11*(($A$1076)*$C150/$B$12*$B$7+(1-$A$1076)*$D150/$B$12*$C$7)</f>
        <v>0</v>
      </c>
      <c r="BY150" s="31" t="n">
        <f aca="false">$B$11*(($A$1077)*$C150/$B$12*$B$7+(1-$A$1077)*$D150/$B$12*$C$7)</f>
        <v>0</v>
      </c>
      <c r="BZ150" s="31" t="n">
        <f aca="false">$B$11*(($A$1078)*$C150/$B$12*$B$7+(1-$A$1078)*$D150/$B$12*$C$7)</f>
        <v>0</v>
      </c>
      <c r="CA150" s="31" t="n">
        <f aca="false">$B$11*(($A$1079)*$C150/$B$12*$B$7+(1-$A$1079)*$D150/$B$12*$C$7)</f>
        <v>0</v>
      </c>
      <c r="CB150" s="31" t="n">
        <f aca="false">$B$11*(($A$1080)*$C150/$B$12*$B$7+(1-$A$1080)*$D150/$B$12*$C$7)</f>
        <v>0</v>
      </c>
      <c r="CC150" s="31" t="n">
        <f aca="false">$B$11*(($A$1081)*$C150/$B$12*$B$7+(1-$A$1081)*$D150/$B$12*$C$7)</f>
        <v>0</v>
      </c>
    </row>
    <row r="151" customFormat="false" ht="15" hidden="false" customHeight="false" outlineLevel="0" collapsed="false">
      <c r="A151" s="21" t="n">
        <v>127</v>
      </c>
      <c r="B151" s="27" t="n">
        <v>0.171991999390689</v>
      </c>
      <c r="C151" s="9" t="n">
        <f aca="false">SUM(AM151:AV151)</f>
        <v>0</v>
      </c>
      <c r="D151" s="9" t="n">
        <f aca="false">SUM(AW151:BF151)</f>
        <v>1</v>
      </c>
      <c r="E151" s="24" t="n">
        <f aca="false">(1-C151/$B$12)*$B$8-C151/$B$12*$B$7</f>
        <v>0.05</v>
      </c>
      <c r="F151" s="24" t="n">
        <f aca="false">(1-D151/$B$12)*$C$8-D151/$B$12*$C$7</f>
        <v>0.021</v>
      </c>
      <c r="G151" s="47" t="n">
        <f aca="false">$B$11*($B$10*C151/$B$12*$B$7+(1-$B$10)*D151/$B$12*$C$7)</f>
        <v>300</v>
      </c>
      <c r="H151" s="24" t="n">
        <f aca="false">$B$10*E151+(1-$B$10)*F151</f>
        <v>0.0355</v>
      </c>
      <c r="I151" s="21"/>
      <c r="J151" s="21"/>
      <c r="K151" s="21"/>
      <c r="L151" s="21"/>
      <c r="M151" s="21"/>
      <c r="N151" s="21"/>
      <c r="O151" s="21"/>
      <c r="P151" s="21"/>
      <c r="Q151" s="21"/>
      <c r="R151" s="27" t="n">
        <v>0.714203036671033</v>
      </c>
      <c r="S151" s="27" t="n">
        <v>-1.84727675744037</v>
      </c>
      <c r="T151" s="27" t="n">
        <v>-0.800113104256468</v>
      </c>
      <c r="U151" s="27" t="n">
        <v>0.267836739217713</v>
      </c>
      <c r="V151" s="27" t="n">
        <v>-0.787710771400327</v>
      </c>
      <c r="W151" s="27" t="n">
        <v>0.8833368819942</v>
      </c>
      <c r="X151" s="27" t="n">
        <v>-1.28620794198894</v>
      </c>
      <c r="Y151" s="27" t="n">
        <v>1.1676248020476</v>
      </c>
      <c r="Z151" s="27" t="n">
        <v>-0.460792664767286</v>
      </c>
      <c r="AA151" s="27" t="n">
        <v>-0.239549452923871</v>
      </c>
      <c r="AB151" s="27" t="n">
        <v>0.75921099889561</v>
      </c>
      <c r="AC151" s="27" t="n">
        <v>-0.0611325114019954</v>
      </c>
      <c r="AD151" s="27" t="n">
        <v>-2.27993071083655</v>
      </c>
      <c r="AE151" s="27" t="n">
        <v>0.00451842219788944</v>
      </c>
      <c r="AF151" s="27" t="n">
        <v>-0.994121472208303</v>
      </c>
      <c r="AG151" s="27" t="n">
        <v>-0.714452335751892</v>
      </c>
      <c r="AH151" s="27" t="n">
        <v>-0.161926344515478</v>
      </c>
      <c r="AI151" s="27" t="n">
        <v>1.08237412255889</v>
      </c>
      <c r="AJ151" s="27" t="n">
        <v>0.437320999415778</v>
      </c>
      <c r="AK151" s="27" t="n">
        <v>-1.5243206117845</v>
      </c>
      <c r="AL151" s="21"/>
      <c r="AM151" s="31" t="n">
        <f aca="false">IF(SQRT($B$9)*$B151+SQRT(1-$B$9)*R151&lt;_xlfn.NORM.S.INV($B$6),1,0)</f>
        <v>0</v>
      </c>
      <c r="AN151" s="31" t="n">
        <f aca="false">IF(SQRT($B$9)*$B151+SQRT(1-$B$9)*S151&lt;_xlfn.NORM.S.INV($B$6),1,0)</f>
        <v>0</v>
      </c>
      <c r="AO151" s="31" t="n">
        <f aca="false">IF(SQRT($B$9)*$B151+SQRT(1-$B$9)*T151&lt;_xlfn.NORM.S.INV($B$6),1,0)</f>
        <v>0</v>
      </c>
      <c r="AP151" s="31" t="n">
        <f aca="false">IF(SQRT($B$9)*$B151+SQRT(1-$B$9)*U151&lt;_xlfn.NORM.S.INV($B$6),1,0)</f>
        <v>0</v>
      </c>
      <c r="AQ151" s="31" t="n">
        <f aca="false">IF(SQRT($B$9)*$B151+SQRT(1-$B$9)*V151&lt;_xlfn.NORM.S.INV($B$6),1,0)</f>
        <v>0</v>
      </c>
      <c r="AR151" s="31" t="n">
        <f aca="false">IF(SQRT($B$9)*$B151+SQRT(1-$B$9)*W151&lt;_xlfn.NORM.S.INV($B$6),1,0)</f>
        <v>0</v>
      </c>
      <c r="AS151" s="31" t="n">
        <f aca="false">IF(SQRT($B$9)*$B151+SQRT(1-$B$9)*X151&lt;_xlfn.NORM.S.INV($B$6),1,0)</f>
        <v>0</v>
      </c>
      <c r="AT151" s="31" t="n">
        <f aca="false">IF(SQRT($B$9)*$B151+SQRT(1-$B$9)*Y151&lt;_xlfn.NORM.S.INV($B$6),1,0)</f>
        <v>0</v>
      </c>
      <c r="AU151" s="31" t="n">
        <f aca="false">IF(SQRT($B$9)*$B151+SQRT(1-$B$9)*Z151&lt;_xlfn.NORM.S.INV($B$6),1,0)</f>
        <v>0</v>
      </c>
      <c r="AV151" s="31" t="n">
        <f aca="false">IF(SQRT($B$9)*$B151+SQRT(1-$B$9)*AA151&lt;_xlfn.NORM.S.INV($B$6),1,0)</f>
        <v>0</v>
      </c>
      <c r="AW151" s="31" t="n">
        <f aca="false">IF(SQRT($C$9)*$B151+SQRT(1-$C$9)*AB151&lt;_xlfn.NORM.S.INV($C$6),1,0)</f>
        <v>0</v>
      </c>
      <c r="AX151" s="31" t="n">
        <f aca="false">IF(SQRT($C$9)*$B151+SQRT(1-$C$9)*AC151&lt;_xlfn.NORM.S.INV($C$6),1,0)</f>
        <v>0</v>
      </c>
      <c r="AY151" s="31" t="n">
        <f aca="false">IF(SQRT($C$9)*$B151+SQRT(1-$C$9)*AD151&lt;_xlfn.NORM.S.INV($C$6),1,0)</f>
        <v>1</v>
      </c>
      <c r="AZ151" s="31" t="n">
        <f aca="false">IF(SQRT($C$9)*$B151+SQRT(1-$C$9)*AE151&lt;_xlfn.NORM.S.INV($C$6),1,0)</f>
        <v>0</v>
      </c>
      <c r="BA151" s="31" t="n">
        <f aca="false">IF(SQRT($C$9)*$B151+SQRT(1-$C$9)*AF151&lt;_xlfn.NORM.S.INV($C$6),1,0)</f>
        <v>0</v>
      </c>
      <c r="BB151" s="31" t="n">
        <f aca="false">IF(SQRT($C$9)*$B151+SQRT(1-$C$9)*AG151&lt;_xlfn.NORM.S.INV($C$6),1,0)</f>
        <v>0</v>
      </c>
      <c r="BC151" s="31" t="n">
        <f aca="false">IF(SQRT($C$9)*$B151+SQRT(1-$C$9)*AH151&lt;_xlfn.NORM.S.INV($C$6),1,0)</f>
        <v>0</v>
      </c>
      <c r="BD151" s="31" t="n">
        <f aca="false">IF(SQRT($C$9)*$B151+SQRT(1-$C$9)*AI151&lt;_xlfn.NORM.S.INV($C$6),1,0)</f>
        <v>0</v>
      </c>
      <c r="BE151" s="31" t="n">
        <f aca="false">IF(SQRT($C$9)*$B151+SQRT(1-$C$9)*AJ151&lt;_xlfn.NORM.S.INV($C$6),1,0)</f>
        <v>0</v>
      </c>
      <c r="BF151" s="31" t="n">
        <f aca="false">IF(SQRT($C$9)*$B151+SQRT(1-$C$9)*AK151&lt;_xlfn.NORM.S.INV($C$6),1,0)</f>
        <v>0</v>
      </c>
      <c r="BG151" s="21"/>
      <c r="BH151" s="21"/>
      <c r="BI151" s="31" t="n">
        <f aca="false">$B$11*(($A$1061)*$C151/$B$12*$B$7+(1-$A$1061)*$D151/$B$12*$C$7)</f>
        <v>600</v>
      </c>
      <c r="BJ151" s="31" t="n">
        <f aca="false">$B$11*(($A$1062)*$C151/$B$12*$B$7+(1-$A$1062)*$D151/$B$12*$C$7)</f>
        <v>570</v>
      </c>
      <c r="BK151" s="31" t="n">
        <f aca="false">$B$11*(($A$1063)*$C151/$B$12*$B$7+(1-$A$1063)*$D151/$B$12*$C$7)</f>
        <v>540</v>
      </c>
      <c r="BL151" s="31" t="n">
        <f aca="false">$B$11*(($A$1064)*$C151/$B$12*$B$7+(1-$A$1064)*$D151/$B$12*$C$7)</f>
        <v>510</v>
      </c>
      <c r="BM151" s="31" t="n">
        <f aca="false">$B$11*(($A$1065)*$C151/$B$12*$B$7+(1-$A$1065)*$D151/$B$12*$C$7)</f>
        <v>480</v>
      </c>
      <c r="BN151" s="31" t="n">
        <f aca="false">$B$11*(($A$1066)*$C151/$B$12*$B$7+(1-$A$1066)*$D151/$B$12*$C$7)</f>
        <v>450</v>
      </c>
      <c r="BO151" s="31" t="n">
        <f aca="false">$B$11*(($A$1067)*$C151/$B$12*$B$7+(1-$A$1067)*$D151/$B$12*$C$7)</f>
        <v>420</v>
      </c>
      <c r="BP151" s="31" t="n">
        <f aca="false">$B$11*(($A$1068)*$C151/$B$12*$B$7+(1-$A$1068)*$D151/$B$12*$C$7)</f>
        <v>390</v>
      </c>
      <c r="BQ151" s="31" t="n">
        <f aca="false">$B$11*(($A$1069)*$C151/$B$12*$B$7+(1-$A$1069)*$D151/$B$12*$C$7)</f>
        <v>360</v>
      </c>
      <c r="BR151" s="31" t="n">
        <f aca="false">$B$11*(($A$1070)*$C151/$B$12*$B$7+(1-$A$1070)*$D151/$B$12*$C$7)</f>
        <v>330</v>
      </c>
      <c r="BS151" s="31" t="n">
        <f aca="false">$B$11*(($A$1071)*$C151/$B$12*$B$7+(1-$A$1071)*$D151/$B$12*$C$7)</f>
        <v>300</v>
      </c>
      <c r="BT151" s="31" t="n">
        <f aca="false">$B$11*(($A$1072)*$C151/$B$12*$B$7+(1-$A$1072)*$D151/$B$12*$C$7)</f>
        <v>270</v>
      </c>
      <c r="BU151" s="31" t="n">
        <f aca="false">$B$11*(($A$1073)*$C151/$B$12*$B$7+(1-$A$1073)*$D151/$B$12*$C$7)</f>
        <v>240</v>
      </c>
      <c r="BV151" s="31" t="n">
        <f aca="false">$B$11*(($A$1074)*$C151/$B$12*$B$7+(1-$A$1074)*$D151/$B$12*$C$7)</f>
        <v>210</v>
      </c>
      <c r="BW151" s="31" t="n">
        <f aca="false">$B$11*(($A$1075)*$C151/$B$12*$B$7+(1-$A$1075)*$D151/$B$12*$C$7)</f>
        <v>180</v>
      </c>
      <c r="BX151" s="31" t="n">
        <f aca="false">$B$11*(($A$1076)*$C151/$B$12*$B$7+(1-$A$1076)*$D151/$B$12*$C$7)</f>
        <v>150</v>
      </c>
      <c r="BY151" s="31" t="n">
        <f aca="false">$B$11*(($A$1077)*$C151/$B$12*$B$7+(1-$A$1077)*$D151/$B$12*$C$7)</f>
        <v>120</v>
      </c>
      <c r="BZ151" s="31" t="n">
        <f aca="false">$B$11*(($A$1078)*$C151/$B$12*$B$7+(1-$A$1078)*$D151/$B$12*$C$7)</f>
        <v>90</v>
      </c>
      <c r="CA151" s="31" t="n">
        <f aca="false">$B$11*(($A$1079)*$C151/$B$12*$B$7+(1-$A$1079)*$D151/$B$12*$C$7)</f>
        <v>60</v>
      </c>
      <c r="CB151" s="31" t="n">
        <f aca="false">$B$11*(($A$1080)*$C151/$B$12*$B$7+(1-$A$1080)*$D151/$B$12*$C$7)</f>
        <v>30</v>
      </c>
      <c r="CC151" s="31" t="n">
        <f aca="false">$B$11*(($A$1081)*$C151/$B$12*$B$7+(1-$A$1081)*$D151/$B$12*$C$7)</f>
        <v>0</v>
      </c>
    </row>
    <row r="152" customFormat="false" ht="15" hidden="false" customHeight="false" outlineLevel="0" collapsed="false">
      <c r="A152" s="21" t="n">
        <v>128</v>
      </c>
      <c r="B152" s="27" t="n">
        <v>-2.13994453090191</v>
      </c>
      <c r="C152" s="9" t="n">
        <f aca="false">SUM(AM152:AV152)</f>
        <v>1</v>
      </c>
      <c r="D152" s="9" t="n">
        <f aca="false">SUM(AW152:BF152)</f>
        <v>4</v>
      </c>
      <c r="E152" s="24" t="n">
        <f aca="false">(1-C152/$B$12)*$B$8-C152/$B$12*$B$7</f>
        <v>0.005</v>
      </c>
      <c r="F152" s="24" t="n">
        <f aca="false">(1-D152/$B$12)*$C$8-D152/$B$12*$C$7</f>
        <v>-0.186</v>
      </c>
      <c r="G152" s="47" t="n">
        <f aca="false">$B$11*($B$10*C152/$B$12*$B$7+(1-$B$10)*D152/$B$12*$C$7)</f>
        <v>1400</v>
      </c>
      <c r="H152" s="24" t="n">
        <f aca="false">$B$10*E152+(1-$B$10)*F152</f>
        <v>-0.0905</v>
      </c>
      <c r="I152" s="21"/>
      <c r="J152" s="21"/>
      <c r="K152" s="21"/>
      <c r="L152" s="21"/>
      <c r="M152" s="21"/>
      <c r="N152" s="21"/>
      <c r="O152" s="21"/>
      <c r="P152" s="21"/>
      <c r="Q152" s="21"/>
      <c r="R152" s="27" t="n">
        <v>-0.161047784302625</v>
      </c>
      <c r="S152" s="27" t="n">
        <v>1.45250440233647</v>
      </c>
      <c r="T152" s="27" t="n">
        <v>-0.109019674343924</v>
      </c>
      <c r="U152" s="27" t="n">
        <v>-0.0642041465706018</v>
      </c>
      <c r="V152" s="27" t="n">
        <v>-2.23759437943704</v>
      </c>
      <c r="W152" s="27" t="n">
        <v>0.56417528853009</v>
      </c>
      <c r="X152" s="27" t="n">
        <v>0.111630180483698</v>
      </c>
      <c r="Y152" s="27" t="n">
        <v>-0.168712319369091</v>
      </c>
      <c r="Z152" s="27" t="n">
        <v>0.265601355041985</v>
      </c>
      <c r="AA152" s="27" t="n">
        <v>1.22842260847897</v>
      </c>
      <c r="AB152" s="27" t="n">
        <v>1.91964351877494</v>
      </c>
      <c r="AC152" s="27" t="n">
        <v>0.117135212115377</v>
      </c>
      <c r="AD152" s="27" t="n">
        <v>0.989588608098241</v>
      </c>
      <c r="AE152" s="27" t="n">
        <v>0.0633487925162445</v>
      </c>
      <c r="AF152" s="27" t="n">
        <v>-0.806603850596041</v>
      </c>
      <c r="AG152" s="27" t="n">
        <v>-0.964211921090673</v>
      </c>
      <c r="AH152" s="27" t="n">
        <v>-0.792245228138521</v>
      </c>
      <c r="AI152" s="27" t="n">
        <v>-1.7906534194545</v>
      </c>
      <c r="AJ152" s="27" t="n">
        <v>1.11840729311744</v>
      </c>
      <c r="AK152" s="27" t="n">
        <v>3.37132183564066</v>
      </c>
      <c r="AL152" s="21"/>
      <c r="AM152" s="31" t="n">
        <f aca="false">IF(SQRT($B$9)*$B152+SQRT(1-$B$9)*R152&lt;_xlfn.NORM.S.INV($B$6),1,0)</f>
        <v>0</v>
      </c>
      <c r="AN152" s="31" t="n">
        <f aca="false">IF(SQRT($B$9)*$B152+SQRT(1-$B$9)*S152&lt;_xlfn.NORM.S.INV($B$6),1,0)</f>
        <v>0</v>
      </c>
      <c r="AO152" s="31" t="n">
        <f aca="false">IF(SQRT($B$9)*$B152+SQRT(1-$B$9)*T152&lt;_xlfn.NORM.S.INV($B$6),1,0)</f>
        <v>0</v>
      </c>
      <c r="AP152" s="31" t="n">
        <f aca="false">IF(SQRT($B$9)*$B152+SQRT(1-$B$9)*U152&lt;_xlfn.NORM.S.INV($B$6),1,0)</f>
        <v>0</v>
      </c>
      <c r="AQ152" s="31" t="n">
        <f aca="false">IF(SQRT($B$9)*$B152+SQRT(1-$B$9)*V152&lt;_xlfn.NORM.S.INV($B$6),1,0)</f>
        <v>1</v>
      </c>
      <c r="AR152" s="31" t="n">
        <f aca="false">IF(SQRT($B$9)*$B152+SQRT(1-$B$9)*W152&lt;_xlfn.NORM.S.INV($B$6),1,0)</f>
        <v>0</v>
      </c>
      <c r="AS152" s="31" t="n">
        <f aca="false">IF(SQRT($B$9)*$B152+SQRT(1-$B$9)*X152&lt;_xlfn.NORM.S.INV($B$6),1,0)</f>
        <v>0</v>
      </c>
      <c r="AT152" s="31" t="n">
        <f aca="false">IF(SQRT($B$9)*$B152+SQRT(1-$B$9)*Y152&lt;_xlfn.NORM.S.INV($B$6),1,0)</f>
        <v>0</v>
      </c>
      <c r="AU152" s="31" t="n">
        <f aca="false">IF(SQRT($B$9)*$B152+SQRT(1-$B$9)*Z152&lt;_xlfn.NORM.S.INV($B$6),1,0)</f>
        <v>0</v>
      </c>
      <c r="AV152" s="31" t="n">
        <f aca="false">IF(SQRT($B$9)*$B152+SQRT(1-$B$9)*AA152&lt;_xlfn.NORM.S.INV($B$6),1,0)</f>
        <v>0</v>
      </c>
      <c r="AW152" s="31" t="n">
        <f aca="false">IF(SQRT($C$9)*$B152+SQRT(1-$C$9)*AB152&lt;_xlfn.NORM.S.INV($C$6),1,0)</f>
        <v>0</v>
      </c>
      <c r="AX152" s="31" t="n">
        <f aca="false">IF(SQRT($C$9)*$B152+SQRT(1-$C$9)*AC152&lt;_xlfn.NORM.S.INV($C$6),1,0)</f>
        <v>0</v>
      </c>
      <c r="AY152" s="31" t="n">
        <f aca="false">IF(SQRT($C$9)*$B152+SQRT(1-$C$9)*AD152&lt;_xlfn.NORM.S.INV($C$6),1,0)</f>
        <v>0</v>
      </c>
      <c r="AZ152" s="31" t="n">
        <f aca="false">IF(SQRT($C$9)*$B152+SQRT(1-$C$9)*AE152&lt;_xlfn.NORM.S.INV($C$6),1,0)</f>
        <v>0</v>
      </c>
      <c r="BA152" s="31" t="n">
        <f aca="false">IF(SQRT($C$9)*$B152+SQRT(1-$C$9)*AF152&lt;_xlfn.NORM.S.INV($C$6),1,0)</f>
        <v>1</v>
      </c>
      <c r="BB152" s="31" t="n">
        <f aca="false">IF(SQRT($C$9)*$B152+SQRT(1-$C$9)*AG152&lt;_xlfn.NORM.S.INV($C$6),1,0)</f>
        <v>1</v>
      </c>
      <c r="BC152" s="31" t="n">
        <f aca="false">IF(SQRT($C$9)*$B152+SQRT(1-$C$9)*AH152&lt;_xlfn.NORM.S.INV($C$6),1,0)</f>
        <v>1</v>
      </c>
      <c r="BD152" s="31" t="n">
        <f aca="false">IF(SQRT($C$9)*$B152+SQRT(1-$C$9)*AI152&lt;_xlfn.NORM.S.INV($C$6),1,0)</f>
        <v>1</v>
      </c>
      <c r="BE152" s="31" t="n">
        <f aca="false">IF(SQRT($C$9)*$B152+SQRT(1-$C$9)*AJ152&lt;_xlfn.NORM.S.INV($C$6),1,0)</f>
        <v>0</v>
      </c>
      <c r="BF152" s="31" t="n">
        <f aca="false">IF(SQRT($C$9)*$B152+SQRT(1-$C$9)*AK152&lt;_xlfn.NORM.S.INV($C$6),1,0)</f>
        <v>0</v>
      </c>
      <c r="BG152" s="21"/>
      <c r="BH152" s="21"/>
      <c r="BI152" s="31" t="n">
        <f aca="false">$B$11*(($A$1061)*$C152/$B$12*$B$7+(1-$A$1061)*$D152/$B$12*$C$7)</f>
        <v>2400</v>
      </c>
      <c r="BJ152" s="31" t="n">
        <f aca="false">$B$11*(($A$1062)*$C152/$B$12*$B$7+(1-$A$1062)*$D152/$B$12*$C$7)</f>
        <v>2300</v>
      </c>
      <c r="BK152" s="31" t="n">
        <f aca="false">$B$11*(($A$1063)*$C152/$B$12*$B$7+(1-$A$1063)*$D152/$B$12*$C$7)</f>
        <v>2200</v>
      </c>
      <c r="BL152" s="31" t="n">
        <f aca="false">$B$11*(($A$1064)*$C152/$B$12*$B$7+(1-$A$1064)*$D152/$B$12*$C$7)</f>
        <v>2100</v>
      </c>
      <c r="BM152" s="31" t="n">
        <f aca="false">$B$11*(($A$1065)*$C152/$B$12*$B$7+(1-$A$1065)*$D152/$B$12*$C$7)</f>
        <v>2000</v>
      </c>
      <c r="BN152" s="31" t="n">
        <f aca="false">$B$11*(($A$1066)*$C152/$B$12*$B$7+(1-$A$1066)*$D152/$B$12*$C$7)</f>
        <v>1900</v>
      </c>
      <c r="BO152" s="31" t="n">
        <f aca="false">$B$11*(($A$1067)*$C152/$B$12*$B$7+(1-$A$1067)*$D152/$B$12*$C$7)</f>
        <v>1800</v>
      </c>
      <c r="BP152" s="31" t="n">
        <f aca="false">$B$11*(($A$1068)*$C152/$B$12*$B$7+(1-$A$1068)*$D152/$B$12*$C$7)</f>
        <v>1700</v>
      </c>
      <c r="BQ152" s="31" t="n">
        <f aca="false">$B$11*(($A$1069)*$C152/$B$12*$B$7+(1-$A$1069)*$D152/$B$12*$C$7)</f>
        <v>1600</v>
      </c>
      <c r="BR152" s="31" t="n">
        <f aca="false">$B$11*(($A$1070)*$C152/$B$12*$B$7+(1-$A$1070)*$D152/$B$12*$C$7)</f>
        <v>1500</v>
      </c>
      <c r="BS152" s="31" t="n">
        <f aca="false">$B$11*(($A$1071)*$C152/$B$12*$B$7+(1-$A$1071)*$D152/$B$12*$C$7)</f>
        <v>1400</v>
      </c>
      <c r="BT152" s="31" t="n">
        <f aca="false">$B$11*(($A$1072)*$C152/$B$12*$B$7+(1-$A$1072)*$D152/$B$12*$C$7)</f>
        <v>1300</v>
      </c>
      <c r="BU152" s="31" t="n">
        <f aca="false">$B$11*(($A$1073)*$C152/$B$12*$B$7+(1-$A$1073)*$D152/$B$12*$C$7)</f>
        <v>1200</v>
      </c>
      <c r="BV152" s="31" t="n">
        <f aca="false">$B$11*(($A$1074)*$C152/$B$12*$B$7+(1-$A$1074)*$D152/$B$12*$C$7)</f>
        <v>1100</v>
      </c>
      <c r="BW152" s="31" t="n">
        <f aca="false">$B$11*(($A$1075)*$C152/$B$12*$B$7+(1-$A$1075)*$D152/$B$12*$C$7)</f>
        <v>1000</v>
      </c>
      <c r="BX152" s="31" t="n">
        <f aca="false">$B$11*(($A$1076)*$C152/$B$12*$B$7+(1-$A$1076)*$D152/$B$12*$C$7)</f>
        <v>900</v>
      </c>
      <c r="BY152" s="31" t="n">
        <f aca="false">$B$11*(($A$1077)*$C152/$B$12*$B$7+(1-$A$1077)*$D152/$B$12*$C$7)</f>
        <v>800</v>
      </c>
      <c r="BZ152" s="31" t="n">
        <f aca="false">$B$11*(($A$1078)*$C152/$B$12*$B$7+(1-$A$1078)*$D152/$B$12*$C$7)</f>
        <v>700</v>
      </c>
      <c r="CA152" s="31" t="n">
        <f aca="false">$B$11*(($A$1079)*$C152/$B$12*$B$7+(1-$A$1079)*$D152/$B$12*$C$7)</f>
        <v>600</v>
      </c>
      <c r="CB152" s="31" t="n">
        <f aca="false">$B$11*(($A$1080)*$C152/$B$12*$B$7+(1-$A$1080)*$D152/$B$12*$C$7)</f>
        <v>500</v>
      </c>
      <c r="CC152" s="31" t="n">
        <f aca="false">$B$11*(($A$1081)*$C152/$B$12*$B$7+(1-$A$1081)*$D152/$B$12*$C$7)</f>
        <v>400</v>
      </c>
    </row>
    <row r="153" customFormat="false" ht="15" hidden="false" customHeight="false" outlineLevel="0" collapsed="false">
      <c r="A153" s="21" t="n">
        <v>129</v>
      </c>
      <c r="B153" s="27" t="n">
        <v>-0.0275428752634679</v>
      </c>
      <c r="C153" s="9" t="n">
        <f aca="false">SUM(AM153:AV153)</f>
        <v>1</v>
      </c>
      <c r="D153" s="9" t="n">
        <f aca="false">SUM(AW153:BF153)</f>
        <v>0</v>
      </c>
      <c r="E153" s="24" t="n">
        <f aca="false">(1-C153/$B$12)*$B$8-C153/$B$12*$B$7</f>
        <v>0.005</v>
      </c>
      <c r="F153" s="24" t="n">
        <f aca="false">(1-D153/$B$12)*$C$8-D153/$B$12*$C$7</f>
        <v>0.09</v>
      </c>
      <c r="G153" s="47" t="n">
        <f aca="false">$B$11*($B$10*C153/$B$12*$B$7+(1-$B$10)*D153/$B$12*$C$7)</f>
        <v>200</v>
      </c>
      <c r="H153" s="24" t="n">
        <f aca="false">$B$10*E153+(1-$B$10)*F153</f>
        <v>0.0475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7" t="n">
        <v>0.453245922494979</v>
      </c>
      <c r="S153" s="27" t="n">
        <v>0.836639877583383</v>
      </c>
      <c r="T153" s="27" t="n">
        <v>0.0579516782701391</v>
      </c>
      <c r="U153" s="27" t="n">
        <v>-3.01430789635248</v>
      </c>
      <c r="V153" s="27" t="n">
        <v>-0.115365957341106</v>
      </c>
      <c r="W153" s="27" t="n">
        <v>0.8702887772233</v>
      </c>
      <c r="X153" s="27" t="n">
        <v>0.873142354232072</v>
      </c>
      <c r="Y153" s="27" t="n">
        <v>-0.145268639456004</v>
      </c>
      <c r="Z153" s="27" t="n">
        <v>0.21111603465941</v>
      </c>
      <c r="AA153" s="27" t="n">
        <v>-0.917060283678364</v>
      </c>
      <c r="AB153" s="27" t="n">
        <v>1.21128333299323</v>
      </c>
      <c r="AC153" s="27" t="n">
        <v>-0.270365350358721</v>
      </c>
      <c r="AD153" s="27" t="n">
        <v>-1.05501012700011</v>
      </c>
      <c r="AE153" s="27" t="n">
        <v>1.2679397577648</v>
      </c>
      <c r="AF153" s="27" t="n">
        <v>-0.307071826228769</v>
      </c>
      <c r="AG153" s="27" t="n">
        <v>-0.877319081830567</v>
      </c>
      <c r="AH153" s="27" t="n">
        <v>0.27736988651687</v>
      </c>
      <c r="AI153" s="27" t="n">
        <v>0.612970614107211</v>
      </c>
      <c r="AJ153" s="27" t="n">
        <v>-0.0383875810331283</v>
      </c>
      <c r="AK153" s="27" t="n">
        <v>1.07026128078455</v>
      </c>
      <c r="AL153" s="21"/>
      <c r="AM153" s="31" t="n">
        <f aca="false">IF(SQRT($B$9)*$B153+SQRT(1-$B$9)*R153&lt;_xlfn.NORM.S.INV($B$6),1,0)</f>
        <v>0</v>
      </c>
      <c r="AN153" s="31" t="n">
        <f aca="false">IF(SQRT($B$9)*$B153+SQRT(1-$B$9)*S153&lt;_xlfn.NORM.S.INV($B$6),1,0)</f>
        <v>0</v>
      </c>
      <c r="AO153" s="31" t="n">
        <f aca="false">IF(SQRT($B$9)*$B153+SQRT(1-$B$9)*T153&lt;_xlfn.NORM.S.INV($B$6),1,0)</f>
        <v>0</v>
      </c>
      <c r="AP153" s="31" t="n">
        <f aca="false">IF(SQRT($B$9)*$B153+SQRT(1-$B$9)*U153&lt;_xlfn.NORM.S.INV($B$6),1,0)</f>
        <v>1</v>
      </c>
      <c r="AQ153" s="31" t="n">
        <f aca="false">IF(SQRT($B$9)*$B153+SQRT(1-$B$9)*V153&lt;_xlfn.NORM.S.INV($B$6),1,0)</f>
        <v>0</v>
      </c>
      <c r="AR153" s="31" t="n">
        <f aca="false">IF(SQRT($B$9)*$B153+SQRT(1-$B$9)*W153&lt;_xlfn.NORM.S.INV($B$6),1,0)</f>
        <v>0</v>
      </c>
      <c r="AS153" s="31" t="n">
        <f aca="false">IF(SQRT($B$9)*$B153+SQRT(1-$B$9)*X153&lt;_xlfn.NORM.S.INV($B$6),1,0)</f>
        <v>0</v>
      </c>
      <c r="AT153" s="31" t="n">
        <f aca="false">IF(SQRT($B$9)*$B153+SQRT(1-$B$9)*Y153&lt;_xlfn.NORM.S.INV($B$6),1,0)</f>
        <v>0</v>
      </c>
      <c r="AU153" s="31" t="n">
        <f aca="false">IF(SQRT($B$9)*$B153+SQRT(1-$B$9)*Z153&lt;_xlfn.NORM.S.INV($B$6),1,0)</f>
        <v>0</v>
      </c>
      <c r="AV153" s="31" t="n">
        <f aca="false">IF(SQRT($B$9)*$B153+SQRT(1-$B$9)*AA153&lt;_xlfn.NORM.S.INV($B$6),1,0)</f>
        <v>0</v>
      </c>
      <c r="AW153" s="31" t="n">
        <f aca="false">IF(SQRT($C$9)*$B153+SQRT(1-$C$9)*AB153&lt;_xlfn.NORM.S.INV($C$6),1,0)</f>
        <v>0</v>
      </c>
      <c r="AX153" s="31" t="n">
        <f aca="false">IF(SQRT($C$9)*$B153+SQRT(1-$C$9)*AC153&lt;_xlfn.NORM.S.INV($C$6),1,0)</f>
        <v>0</v>
      </c>
      <c r="AY153" s="31" t="n">
        <f aca="false">IF(SQRT($C$9)*$B153+SQRT(1-$C$9)*AD153&lt;_xlfn.NORM.S.INV($C$6),1,0)</f>
        <v>0</v>
      </c>
      <c r="AZ153" s="31" t="n">
        <f aca="false">IF(SQRT($C$9)*$B153+SQRT(1-$C$9)*AE153&lt;_xlfn.NORM.S.INV($C$6),1,0)</f>
        <v>0</v>
      </c>
      <c r="BA153" s="31" t="n">
        <f aca="false">IF(SQRT($C$9)*$B153+SQRT(1-$C$9)*AF153&lt;_xlfn.NORM.S.INV($C$6),1,0)</f>
        <v>0</v>
      </c>
      <c r="BB153" s="31" t="n">
        <f aca="false">IF(SQRT($C$9)*$B153+SQRT(1-$C$9)*AG153&lt;_xlfn.NORM.S.INV($C$6),1,0)</f>
        <v>0</v>
      </c>
      <c r="BC153" s="31" t="n">
        <f aca="false">IF(SQRT($C$9)*$B153+SQRT(1-$C$9)*AH153&lt;_xlfn.NORM.S.INV($C$6),1,0)</f>
        <v>0</v>
      </c>
      <c r="BD153" s="31" t="n">
        <f aca="false">IF(SQRT($C$9)*$B153+SQRT(1-$C$9)*AI153&lt;_xlfn.NORM.S.INV($C$6),1,0)</f>
        <v>0</v>
      </c>
      <c r="BE153" s="31" t="n">
        <f aca="false">IF(SQRT($C$9)*$B153+SQRT(1-$C$9)*AJ153&lt;_xlfn.NORM.S.INV($C$6),1,0)</f>
        <v>0</v>
      </c>
      <c r="BF153" s="31" t="n">
        <f aca="false">IF(SQRT($C$9)*$B153+SQRT(1-$C$9)*AK153&lt;_xlfn.NORM.S.INV($C$6),1,0)</f>
        <v>0</v>
      </c>
      <c r="BG153" s="21"/>
      <c r="BH153" s="21"/>
      <c r="BI153" s="31" t="n">
        <f aca="false">$B$11*(($A$1061)*$C153/$B$12*$B$7+(1-$A$1061)*$D153/$B$12*$C$7)</f>
        <v>0</v>
      </c>
      <c r="BJ153" s="31" t="n">
        <f aca="false">$B$11*(($A$1062)*$C153/$B$12*$B$7+(1-$A$1062)*$D153/$B$12*$C$7)</f>
        <v>20</v>
      </c>
      <c r="BK153" s="31" t="n">
        <f aca="false">$B$11*(($A$1063)*$C153/$B$12*$B$7+(1-$A$1063)*$D153/$B$12*$C$7)</f>
        <v>40</v>
      </c>
      <c r="BL153" s="31" t="n">
        <f aca="false">$B$11*(($A$1064)*$C153/$B$12*$B$7+(1-$A$1064)*$D153/$B$12*$C$7)</f>
        <v>60</v>
      </c>
      <c r="BM153" s="31" t="n">
        <f aca="false">$B$11*(($A$1065)*$C153/$B$12*$B$7+(1-$A$1065)*$D153/$B$12*$C$7)</f>
        <v>80</v>
      </c>
      <c r="BN153" s="31" t="n">
        <f aca="false">$B$11*(($A$1066)*$C153/$B$12*$B$7+(1-$A$1066)*$D153/$B$12*$C$7)</f>
        <v>100</v>
      </c>
      <c r="BO153" s="31" t="n">
        <f aca="false">$B$11*(($A$1067)*$C153/$B$12*$B$7+(1-$A$1067)*$D153/$B$12*$C$7)</f>
        <v>120</v>
      </c>
      <c r="BP153" s="31" t="n">
        <f aca="false">$B$11*(($A$1068)*$C153/$B$12*$B$7+(1-$A$1068)*$D153/$B$12*$C$7)</f>
        <v>140</v>
      </c>
      <c r="BQ153" s="31" t="n">
        <f aca="false">$B$11*(($A$1069)*$C153/$B$12*$B$7+(1-$A$1069)*$D153/$B$12*$C$7)</f>
        <v>160</v>
      </c>
      <c r="BR153" s="31" t="n">
        <f aca="false">$B$11*(($A$1070)*$C153/$B$12*$B$7+(1-$A$1070)*$D153/$B$12*$C$7)</f>
        <v>180</v>
      </c>
      <c r="BS153" s="31" t="n">
        <f aca="false">$B$11*(($A$1071)*$C153/$B$12*$B$7+(1-$A$1071)*$D153/$B$12*$C$7)</f>
        <v>200</v>
      </c>
      <c r="BT153" s="31" t="n">
        <f aca="false">$B$11*(($A$1072)*$C153/$B$12*$B$7+(1-$A$1072)*$D153/$B$12*$C$7)</f>
        <v>220</v>
      </c>
      <c r="BU153" s="31" t="n">
        <f aca="false">$B$11*(($A$1073)*$C153/$B$12*$B$7+(1-$A$1073)*$D153/$B$12*$C$7)</f>
        <v>240</v>
      </c>
      <c r="BV153" s="31" t="n">
        <f aca="false">$B$11*(($A$1074)*$C153/$B$12*$B$7+(1-$A$1074)*$D153/$B$12*$C$7)</f>
        <v>260</v>
      </c>
      <c r="BW153" s="31" t="n">
        <f aca="false">$B$11*(($A$1075)*$C153/$B$12*$B$7+(1-$A$1075)*$D153/$B$12*$C$7)</f>
        <v>280</v>
      </c>
      <c r="BX153" s="31" t="n">
        <f aca="false">$B$11*(($A$1076)*$C153/$B$12*$B$7+(1-$A$1076)*$D153/$B$12*$C$7)</f>
        <v>300</v>
      </c>
      <c r="BY153" s="31" t="n">
        <f aca="false">$B$11*(($A$1077)*$C153/$B$12*$B$7+(1-$A$1077)*$D153/$B$12*$C$7)</f>
        <v>320</v>
      </c>
      <c r="BZ153" s="31" t="n">
        <f aca="false">$B$11*(($A$1078)*$C153/$B$12*$B$7+(1-$A$1078)*$D153/$B$12*$C$7)</f>
        <v>340</v>
      </c>
      <c r="CA153" s="31" t="n">
        <f aca="false">$B$11*(($A$1079)*$C153/$B$12*$B$7+(1-$A$1079)*$D153/$B$12*$C$7)</f>
        <v>360</v>
      </c>
      <c r="CB153" s="31" t="n">
        <f aca="false">$B$11*(($A$1080)*$C153/$B$12*$B$7+(1-$A$1080)*$D153/$B$12*$C$7)</f>
        <v>380</v>
      </c>
      <c r="CC153" s="31" t="n">
        <f aca="false">$B$11*(($A$1081)*$C153/$B$12*$B$7+(1-$A$1081)*$D153/$B$12*$C$7)</f>
        <v>400</v>
      </c>
    </row>
    <row r="154" customFormat="false" ht="15" hidden="false" customHeight="false" outlineLevel="0" collapsed="false">
      <c r="A154" s="21" t="n">
        <v>130</v>
      </c>
      <c r="B154" s="27" t="n">
        <v>-0.657167905196352</v>
      </c>
      <c r="C154" s="9" t="n">
        <f aca="false">SUM(AM154:AV154)</f>
        <v>0</v>
      </c>
      <c r="D154" s="9" t="n">
        <f aca="false">SUM(AW154:BF154)</f>
        <v>1</v>
      </c>
      <c r="E154" s="24" t="n">
        <f aca="false">(1-C154/$B$12)*$B$8-C154/$B$12*$B$7</f>
        <v>0.05</v>
      </c>
      <c r="F154" s="24" t="n">
        <f aca="false">(1-D154/$B$12)*$C$8-D154/$B$12*$C$7</f>
        <v>0.021</v>
      </c>
      <c r="G154" s="47" t="n">
        <f aca="false">$B$11*($B$10*C154/$B$12*$B$7+(1-$B$10)*D154/$B$12*$C$7)</f>
        <v>300</v>
      </c>
      <c r="H154" s="24" t="n">
        <f aca="false">$B$10*E154+(1-$B$10)*F154</f>
        <v>0.0355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7" t="n">
        <v>1.49015360227584</v>
      </c>
      <c r="S154" s="27" t="n">
        <v>-0.8972410456249</v>
      </c>
      <c r="T154" s="27" t="n">
        <v>0.508629999902669</v>
      </c>
      <c r="U154" s="27" t="n">
        <v>-0.0631432928374335</v>
      </c>
      <c r="V154" s="27" t="n">
        <v>-1.05199995206767</v>
      </c>
      <c r="W154" s="27" t="n">
        <v>0.422762985296537</v>
      </c>
      <c r="X154" s="27" t="n">
        <v>1.96201384901587</v>
      </c>
      <c r="Y154" s="27" t="n">
        <v>-0.735538080639099</v>
      </c>
      <c r="Z154" s="27" t="n">
        <v>-0.653654171025249</v>
      </c>
      <c r="AA154" s="27" t="n">
        <v>-0.329400675336455</v>
      </c>
      <c r="AB154" s="27" t="n">
        <v>-0.468392007713047</v>
      </c>
      <c r="AC154" s="27" t="n">
        <v>-1.04939371697721</v>
      </c>
      <c r="AD154" s="27" t="n">
        <v>0.852041478564504</v>
      </c>
      <c r="AE154" s="27" t="n">
        <v>-0.193746562265343</v>
      </c>
      <c r="AF154" s="27" t="n">
        <v>-0.115944431329592</v>
      </c>
      <c r="AG154" s="27" t="n">
        <v>1.49638192767128</v>
      </c>
      <c r="AH154" s="27" t="n">
        <v>-1.95707031715216</v>
      </c>
      <c r="AI154" s="27" t="n">
        <v>-0.0684993565209222</v>
      </c>
      <c r="AJ154" s="27" t="n">
        <v>-1.00713682579565</v>
      </c>
      <c r="AK154" s="27" t="n">
        <v>-0.631830762188553</v>
      </c>
      <c r="AL154" s="21"/>
      <c r="AM154" s="31" t="n">
        <f aca="false">IF(SQRT($B$9)*$B154+SQRT(1-$B$9)*R154&lt;_xlfn.NORM.S.INV($B$6),1,0)</f>
        <v>0</v>
      </c>
      <c r="AN154" s="31" t="n">
        <f aca="false">IF(SQRT($B$9)*$B154+SQRT(1-$B$9)*S154&lt;_xlfn.NORM.S.INV($B$6),1,0)</f>
        <v>0</v>
      </c>
      <c r="AO154" s="31" t="n">
        <f aca="false">IF(SQRT($B$9)*$B154+SQRT(1-$B$9)*T154&lt;_xlfn.NORM.S.INV($B$6),1,0)</f>
        <v>0</v>
      </c>
      <c r="AP154" s="31" t="n">
        <f aca="false">IF(SQRT($B$9)*$B154+SQRT(1-$B$9)*U154&lt;_xlfn.NORM.S.INV($B$6),1,0)</f>
        <v>0</v>
      </c>
      <c r="AQ154" s="31" t="n">
        <f aca="false">IF(SQRT($B$9)*$B154+SQRT(1-$B$9)*V154&lt;_xlfn.NORM.S.INV($B$6),1,0)</f>
        <v>0</v>
      </c>
      <c r="AR154" s="31" t="n">
        <f aca="false">IF(SQRT($B$9)*$B154+SQRT(1-$B$9)*W154&lt;_xlfn.NORM.S.INV($B$6),1,0)</f>
        <v>0</v>
      </c>
      <c r="AS154" s="31" t="n">
        <f aca="false">IF(SQRT($B$9)*$B154+SQRT(1-$B$9)*X154&lt;_xlfn.NORM.S.INV($B$6),1,0)</f>
        <v>0</v>
      </c>
      <c r="AT154" s="31" t="n">
        <f aca="false">IF(SQRT($B$9)*$B154+SQRT(1-$B$9)*Y154&lt;_xlfn.NORM.S.INV($B$6),1,0)</f>
        <v>0</v>
      </c>
      <c r="AU154" s="31" t="n">
        <f aca="false">IF(SQRT($B$9)*$B154+SQRT(1-$B$9)*Z154&lt;_xlfn.NORM.S.INV($B$6),1,0)</f>
        <v>0</v>
      </c>
      <c r="AV154" s="31" t="n">
        <f aca="false">IF(SQRT($B$9)*$B154+SQRT(1-$B$9)*AA154&lt;_xlfn.NORM.S.INV($B$6),1,0)</f>
        <v>0</v>
      </c>
      <c r="AW154" s="31" t="n">
        <f aca="false">IF(SQRT($C$9)*$B154+SQRT(1-$C$9)*AB154&lt;_xlfn.NORM.S.INV($C$6),1,0)</f>
        <v>0</v>
      </c>
      <c r="AX154" s="31" t="n">
        <f aca="false">IF(SQRT($C$9)*$B154+SQRT(1-$C$9)*AC154&lt;_xlfn.NORM.S.INV($C$6),1,0)</f>
        <v>0</v>
      </c>
      <c r="AY154" s="31" t="n">
        <f aca="false">IF(SQRT($C$9)*$B154+SQRT(1-$C$9)*AD154&lt;_xlfn.NORM.S.INV($C$6),1,0)</f>
        <v>0</v>
      </c>
      <c r="AZ154" s="31" t="n">
        <f aca="false">IF(SQRT($C$9)*$B154+SQRT(1-$C$9)*AE154&lt;_xlfn.NORM.S.INV($C$6),1,0)</f>
        <v>0</v>
      </c>
      <c r="BA154" s="31" t="n">
        <f aca="false">IF(SQRT($C$9)*$B154+SQRT(1-$C$9)*AF154&lt;_xlfn.NORM.S.INV($C$6),1,0)</f>
        <v>0</v>
      </c>
      <c r="BB154" s="31" t="n">
        <f aca="false">IF(SQRT($C$9)*$B154+SQRT(1-$C$9)*AG154&lt;_xlfn.NORM.S.INV($C$6),1,0)</f>
        <v>0</v>
      </c>
      <c r="BC154" s="31" t="n">
        <f aca="false">IF(SQRT($C$9)*$B154+SQRT(1-$C$9)*AH154&lt;_xlfn.NORM.S.INV($C$6),1,0)</f>
        <v>1</v>
      </c>
      <c r="BD154" s="31" t="n">
        <f aca="false">IF(SQRT($C$9)*$B154+SQRT(1-$C$9)*AI154&lt;_xlfn.NORM.S.INV($C$6),1,0)</f>
        <v>0</v>
      </c>
      <c r="BE154" s="31" t="n">
        <f aca="false">IF(SQRT($C$9)*$B154+SQRT(1-$C$9)*AJ154&lt;_xlfn.NORM.S.INV($C$6),1,0)</f>
        <v>0</v>
      </c>
      <c r="BF154" s="31" t="n">
        <f aca="false">IF(SQRT($C$9)*$B154+SQRT(1-$C$9)*AK154&lt;_xlfn.NORM.S.INV($C$6),1,0)</f>
        <v>0</v>
      </c>
      <c r="BG154" s="21"/>
      <c r="BH154" s="21"/>
      <c r="BI154" s="31" t="n">
        <f aca="false">$B$11*(($A$1061)*$C154/$B$12*$B$7+(1-$A$1061)*$D154/$B$12*$C$7)</f>
        <v>600</v>
      </c>
      <c r="BJ154" s="31" t="n">
        <f aca="false">$B$11*(($A$1062)*$C154/$B$12*$B$7+(1-$A$1062)*$D154/$B$12*$C$7)</f>
        <v>570</v>
      </c>
      <c r="BK154" s="31" t="n">
        <f aca="false">$B$11*(($A$1063)*$C154/$B$12*$B$7+(1-$A$1063)*$D154/$B$12*$C$7)</f>
        <v>540</v>
      </c>
      <c r="BL154" s="31" t="n">
        <f aca="false">$B$11*(($A$1064)*$C154/$B$12*$B$7+(1-$A$1064)*$D154/$B$12*$C$7)</f>
        <v>510</v>
      </c>
      <c r="BM154" s="31" t="n">
        <f aca="false">$B$11*(($A$1065)*$C154/$B$12*$B$7+(1-$A$1065)*$D154/$B$12*$C$7)</f>
        <v>480</v>
      </c>
      <c r="BN154" s="31" t="n">
        <f aca="false">$B$11*(($A$1066)*$C154/$B$12*$B$7+(1-$A$1066)*$D154/$B$12*$C$7)</f>
        <v>450</v>
      </c>
      <c r="BO154" s="31" t="n">
        <f aca="false">$B$11*(($A$1067)*$C154/$B$12*$B$7+(1-$A$1067)*$D154/$B$12*$C$7)</f>
        <v>420</v>
      </c>
      <c r="BP154" s="31" t="n">
        <f aca="false">$B$11*(($A$1068)*$C154/$B$12*$B$7+(1-$A$1068)*$D154/$B$12*$C$7)</f>
        <v>390</v>
      </c>
      <c r="BQ154" s="31" t="n">
        <f aca="false">$B$11*(($A$1069)*$C154/$B$12*$B$7+(1-$A$1069)*$D154/$B$12*$C$7)</f>
        <v>360</v>
      </c>
      <c r="BR154" s="31" t="n">
        <f aca="false">$B$11*(($A$1070)*$C154/$B$12*$B$7+(1-$A$1070)*$D154/$B$12*$C$7)</f>
        <v>330</v>
      </c>
      <c r="BS154" s="31" t="n">
        <f aca="false">$B$11*(($A$1071)*$C154/$B$12*$B$7+(1-$A$1071)*$D154/$B$12*$C$7)</f>
        <v>300</v>
      </c>
      <c r="BT154" s="31" t="n">
        <f aca="false">$B$11*(($A$1072)*$C154/$B$12*$B$7+(1-$A$1072)*$D154/$B$12*$C$7)</f>
        <v>270</v>
      </c>
      <c r="BU154" s="31" t="n">
        <f aca="false">$B$11*(($A$1073)*$C154/$B$12*$B$7+(1-$A$1073)*$D154/$B$12*$C$7)</f>
        <v>240</v>
      </c>
      <c r="BV154" s="31" t="n">
        <f aca="false">$B$11*(($A$1074)*$C154/$B$12*$B$7+(1-$A$1074)*$D154/$B$12*$C$7)</f>
        <v>210</v>
      </c>
      <c r="BW154" s="31" t="n">
        <f aca="false">$B$11*(($A$1075)*$C154/$B$12*$B$7+(1-$A$1075)*$D154/$B$12*$C$7)</f>
        <v>180</v>
      </c>
      <c r="BX154" s="31" t="n">
        <f aca="false">$B$11*(($A$1076)*$C154/$B$12*$B$7+(1-$A$1076)*$D154/$B$12*$C$7)</f>
        <v>150</v>
      </c>
      <c r="BY154" s="31" t="n">
        <f aca="false">$B$11*(($A$1077)*$C154/$B$12*$B$7+(1-$A$1077)*$D154/$B$12*$C$7)</f>
        <v>120</v>
      </c>
      <c r="BZ154" s="31" t="n">
        <f aca="false">$B$11*(($A$1078)*$C154/$B$12*$B$7+(1-$A$1078)*$D154/$B$12*$C$7)</f>
        <v>90</v>
      </c>
      <c r="CA154" s="31" t="n">
        <f aca="false">$B$11*(($A$1079)*$C154/$B$12*$B$7+(1-$A$1079)*$D154/$B$12*$C$7)</f>
        <v>60</v>
      </c>
      <c r="CB154" s="31" t="n">
        <f aca="false">$B$11*(($A$1080)*$C154/$B$12*$B$7+(1-$A$1080)*$D154/$B$12*$C$7)</f>
        <v>30</v>
      </c>
      <c r="CC154" s="31" t="n">
        <f aca="false">$B$11*(($A$1081)*$C154/$B$12*$B$7+(1-$A$1081)*$D154/$B$12*$C$7)</f>
        <v>0</v>
      </c>
    </row>
    <row r="155" customFormat="false" ht="15" hidden="false" customHeight="false" outlineLevel="0" collapsed="false">
      <c r="A155" s="21" t="n">
        <v>131</v>
      </c>
      <c r="B155" s="27" t="n">
        <v>-0.681592570359052</v>
      </c>
      <c r="C155" s="9" t="n">
        <f aca="false">SUM(AM155:AV155)</f>
        <v>0</v>
      </c>
      <c r="D155" s="9" t="n">
        <f aca="false">SUM(AW155:BF155)</f>
        <v>1</v>
      </c>
      <c r="E155" s="24" t="n">
        <f aca="false">(1-C155/$B$12)*$B$8-C155/$B$12*$B$7</f>
        <v>0.05</v>
      </c>
      <c r="F155" s="24" t="n">
        <f aca="false">(1-D155/$B$12)*$C$8-D155/$B$12*$C$7</f>
        <v>0.021</v>
      </c>
      <c r="G155" s="47" t="n">
        <f aca="false">$B$11*($B$10*C155/$B$12*$B$7+(1-$B$10)*D155/$B$12*$C$7)</f>
        <v>300</v>
      </c>
      <c r="H155" s="24" t="n">
        <f aca="false">$B$10*E155+(1-$B$10)*F155</f>
        <v>0.0355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7" t="n">
        <v>0.723947085770897</v>
      </c>
      <c r="S155" s="27" t="n">
        <v>-0.420048129007754</v>
      </c>
      <c r="T155" s="27" t="n">
        <v>-0.836926528898858</v>
      </c>
      <c r="U155" s="27" t="n">
        <v>-0.377195917383285</v>
      </c>
      <c r="V155" s="27" t="n">
        <v>-0.654202815529218</v>
      </c>
      <c r="W155" s="27" t="n">
        <v>0.709204760237041</v>
      </c>
      <c r="X155" s="27" t="n">
        <v>1.73874000299288</v>
      </c>
      <c r="Y155" s="27" t="n">
        <v>0.709840419540778</v>
      </c>
      <c r="Z155" s="27" t="n">
        <v>0.804879145392085</v>
      </c>
      <c r="AA155" s="27" t="n">
        <v>0.643511738540106</v>
      </c>
      <c r="AB155" s="27" t="n">
        <v>1.61111209321794</v>
      </c>
      <c r="AC155" s="27" t="n">
        <v>0.182177495790509</v>
      </c>
      <c r="AD155" s="27" t="n">
        <v>-0.913343765196943</v>
      </c>
      <c r="AE155" s="27" t="n">
        <v>-2.71682618655007</v>
      </c>
      <c r="AF155" s="27" t="n">
        <v>0.242471761362205</v>
      </c>
      <c r="AG155" s="27" t="n">
        <v>0.0570617441951994</v>
      </c>
      <c r="AH155" s="27" t="n">
        <v>-0.276193653637152</v>
      </c>
      <c r="AI155" s="27" t="n">
        <v>0.40485915318168</v>
      </c>
      <c r="AJ155" s="27" t="n">
        <v>0.0135012273244841</v>
      </c>
      <c r="AK155" s="27" t="n">
        <v>-0.486350158578819</v>
      </c>
      <c r="AL155" s="21"/>
      <c r="AM155" s="31" t="n">
        <f aca="false">IF(SQRT($B$9)*$B155+SQRT(1-$B$9)*R155&lt;_xlfn.NORM.S.INV($B$6),1,0)</f>
        <v>0</v>
      </c>
      <c r="AN155" s="31" t="n">
        <f aca="false">IF(SQRT($B$9)*$B155+SQRT(1-$B$9)*S155&lt;_xlfn.NORM.S.INV($B$6),1,0)</f>
        <v>0</v>
      </c>
      <c r="AO155" s="31" t="n">
        <f aca="false">IF(SQRT($B$9)*$B155+SQRT(1-$B$9)*T155&lt;_xlfn.NORM.S.INV($B$6),1,0)</f>
        <v>0</v>
      </c>
      <c r="AP155" s="31" t="n">
        <f aca="false">IF(SQRT($B$9)*$B155+SQRT(1-$B$9)*U155&lt;_xlfn.NORM.S.INV($B$6),1,0)</f>
        <v>0</v>
      </c>
      <c r="AQ155" s="31" t="n">
        <f aca="false">IF(SQRT($B$9)*$B155+SQRT(1-$B$9)*V155&lt;_xlfn.NORM.S.INV($B$6),1,0)</f>
        <v>0</v>
      </c>
      <c r="AR155" s="31" t="n">
        <f aca="false">IF(SQRT($B$9)*$B155+SQRT(1-$B$9)*W155&lt;_xlfn.NORM.S.INV($B$6),1,0)</f>
        <v>0</v>
      </c>
      <c r="AS155" s="31" t="n">
        <f aca="false">IF(SQRT($B$9)*$B155+SQRT(1-$B$9)*X155&lt;_xlfn.NORM.S.INV($B$6),1,0)</f>
        <v>0</v>
      </c>
      <c r="AT155" s="31" t="n">
        <f aca="false">IF(SQRT($B$9)*$B155+SQRT(1-$B$9)*Y155&lt;_xlfn.NORM.S.INV($B$6),1,0)</f>
        <v>0</v>
      </c>
      <c r="AU155" s="31" t="n">
        <f aca="false">IF(SQRT($B$9)*$B155+SQRT(1-$B$9)*Z155&lt;_xlfn.NORM.S.INV($B$6),1,0)</f>
        <v>0</v>
      </c>
      <c r="AV155" s="31" t="n">
        <f aca="false">IF(SQRT($B$9)*$B155+SQRT(1-$B$9)*AA155&lt;_xlfn.NORM.S.INV($B$6),1,0)</f>
        <v>0</v>
      </c>
      <c r="AW155" s="31" t="n">
        <f aca="false">IF(SQRT($C$9)*$B155+SQRT(1-$C$9)*AB155&lt;_xlfn.NORM.S.INV($C$6),1,0)</f>
        <v>0</v>
      </c>
      <c r="AX155" s="31" t="n">
        <f aca="false">IF(SQRT($C$9)*$B155+SQRT(1-$C$9)*AC155&lt;_xlfn.NORM.S.INV($C$6),1,0)</f>
        <v>0</v>
      </c>
      <c r="AY155" s="31" t="n">
        <f aca="false">IF(SQRT($C$9)*$B155+SQRT(1-$C$9)*AD155&lt;_xlfn.NORM.S.INV($C$6),1,0)</f>
        <v>0</v>
      </c>
      <c r="AZ155" s="31" t="n">
        <f aca="false">IF(SQRT($C$9)*$B155+SQRT(1-$C$9)*AE155&lt;_xlfn.NORM.S.INV($C$6),1,0)</f>
        <v>1</v>
      </c>
      <c r="BA155" s="31" t="n">
        <f aca="false">IF(SQRT($C$9)*$B155+SQRT(1-$C$9)*AF155&lt;_xlfn.NORM.S.INV($C$6),1,0)</f>
        <v>0</v>
      </c>
      <c r="BB155" s="31" t="n">
        <f aca="false">IF(SQRT($C$9)*$B155+SQRT(1-$C$9)*AG155&lt;_xlfn.NORM.S.INV($C$6),1,0)</f>
        <v>0</v>
      </c>
      <c r="BC155" s="31" t="n">
        <f aca="false">IF(SQRT($C$9)*$B155+SQRT(1-$C$9)*AH155&lt;_xlfn.NORM.S.INV($C$6),1,0)</f>
        <v>0</v>
      </c>
      <c r="BD155" s="31" t="n">
        <f aca="false">IF(SQRT($C$9)*$B155+SQRT(1-$C$9)*AI155&lt;_xlfn.NORM.S.INV($C$6),1,0)</f>
        <v>0</v>
      </c>
      <c r="BE155" s="31" t="n">
        <f aca="false">IF(SQRT($C$9)*$B155+SQRT(1-$C$9)*AJ155&lt;_xlfn.NORM.S.INV($C$6),1,0)</f>
        <v>0</v>
      </c>
      <c r="BF155" s="31" t="n">
        <f aca="false">IF(SQRT($C$9)*$B155+SQRT(1-$C$9)*AK155&lt;_xlfn.NORM.S.INV($C$6),1,0)</f>
        <v>0</v>
      </c>
      <c r="BG155" s="21"/>
      <c r="BH155" s="21"/>
      <c r="BI155" s="31" t="n">
        <f aca="false">$B$11*(($A$1061)*$C155/$B$12*$B$7+(1-$A$1061)*$D155/$B$12*$C$7)</f>
        <v>600</v>
      </c>
      <c r="BJ155" s="31" t="n">
        <f aca="false">$B$11*(($A$1062)*$C155/$B$12*$B$7+(1-$A$1062)*$D155/$B$12*$C$7)</f>
        <v>570</v>
      </c>
      <c r="BK155" s="31" t="n">
        <f aca="false">$B$11*(($A$1063)*$C155/$B$12*$B$7+(1-$A$1063)*$D155/$B$12*$C$7)</f>
        <v>540</v>
      </c>
      <c r="BL155" s="31" t="n">
        <f aca="false">$B$11*(($A$1064)*$C155/$B$12*$B$7+(1-$A$1064)*$D155/$B$12*$C$7)</f>
        <v>510</v>
      </c>
      <c r="BM155" s="31" t="n">
        <f aca="false">$B$11*(($A$1065)*$C155/$B$12*$B$7+(1-$A$1065)*$D155/$B$12*$C$7)</f>
        <v>480</v>
      </c>
      <c r="BN155" s="31" t="n">
        <f aca="false">$B$11*(($A$1066)*$C155/$B$12*$B$7+(1-$A$1066)*$D155/$B$12*$C$7)</f>
        <v>450</v>
      </c>
      <c r="BO155" s="31" t="n">
        <f aca="false">$B$11*(($A$1067)*$C155/$B$12*$B$7+(1-$A$1067)*$D155/$B$12*$C$7)</f>
        <v>420</v>
      </c>
      <c r="BP155" s="31" t="n">
        <f aca="false">$B$11*(($A$1068)*$C155/$B$12*$B$7+(1-$A$1068)*$D155/$B$12*$C$7)</f>
        <v>390</v>
      </c>
      <c r="BQ155" s="31" t="n">
        <f aca="false">$B$11*(($A$1069)*$C155/$B$12*$B$7+(1-$A$1069)*$D155/$B$12*$C$7)</f>
        <v>360</v>
      </c>
      <c r="BR155" s="31" t="n">
        <f aca="false">$B$11*(($A$1070)*$C155/$B$12*$B$7+(1-$A$1070)*$D155/$B$12*$C$7)</f>
        <v>330</v>
      </c>
      <c r="BS155" s="31" t="n">
        <f aca="false">$B$11*(($A$1071)*$C155/$B$12*$B$7+(1-$A$1071)*$D155/$B$12*$C$7)</f>
        <v>300</v>
      </c>
      <c r="BT155" s="31" t="n">
        <f aca="false">$B$11*(($A$1072)*$C155/$B$12*$B$7+(1-$A$1072)*$D155/$B$12*$C$7)</f>
        <v>270</v>
      </c>
      <c r="BU155" s="31" t="n">
        <f aca="false">$B$11*(($A$1073)*$C155/$B$12*$B$7+(1-$A$1073)*$D155/$B$12*$C$7)</f>
        <v>240</v>
      </c>
      <c r="BV155" s="31" t="n">
        <f aca="false">$B$11*(($A$1074)*$C155/$B$12*$B$7+(1-$A$1074)*$D155/$B$12*$C$7)</f>
        <v>210</v>
      </c>
      <c r="BW155" s="31" t="n">
        <f aca="false">$B$11*(($A$1075)*$C155/$B$12*$B$7+(1-$A$1075)*$D155/$B$12*$C$7)</f>
        <v>180</v>
      </c>
      <c r="BX155" s="31" t="n">
        <f aca="false">$B$11*(($A$1076)*$C155/$B$12*$B$7+(1-$A$1076)*$D155/$B$12*$C$7)</f>
        <v>150</v>
      </c>
      <c r="BY155" s="31" t="n">
        <f aca="false">$B$11*(($A$1077)*$C155/$B$12*$B$7+(1-$A$1077)*$D155/$B$12*$C$7)</f>
        <v>120</v>
      </c>
      <c r="BZ155" s="31" t="n">
        <f aca="false">$B$11*(($A$1078)*$C155/$B$12*$B$7+(1-$A$1078)*$D155/$B$12*$C$7)</f>
        <v>90</v>
      </c>
      <c r="CA155" s="31" t="n">
        <f aca="false">$B$11*(($A$1079)*$C155/$B$12*$B$7+(1-$A$1079)*$D155/$B$12*$C$7)</f>
        <v>60</v>
      </c>
      <c r="CB155" s="31" t="n">
        <f aca="false">$B$11*(($A$1080)*$C155/$B$12*$B$7+(1-$A$1080)*$D155/$B$12*$C$7)</f>
        <v>30</v>
      </c>
      <c r="CC155" s="31" t="n">
        <f aca="false">$B$11*(($A$1081)*$C155/$B$12*$B$7+(1-$A$1081)*$D155/$B$12*$C$7)</f>
        <v>0</v>
      </c>
    </row>
    <row r="156" customFormat="false" ht="15" hidden="false" customHeight="false" outlineLevel="0" collapsed="false">
      <c r="A156" s="21" t="n">
        <v>132</v>
      </c>
      <c r="B156" s="27" t="n">
        <v>-1.36665650440502</v>
      </c>
      <c r="C156" s="9" t="n">
        <f aca="false">SUM(AM156:AV156)</f>
        <v>0</v>
      </c>
      <c r="D156" s="9" t="n">
        <f aca="false">SUM(AW156:BF156)</f>
        <v>2</v>
      </c>
      <c r="E156" s="24" t="n">
        <f aca="false">(1-C156/$B$12)*$B$8-C156/$B$12*$B$7</f>
        <v>0.05</v>
      </c>
      <c r="F156" s="24" t="n">
        <f aca="false">(1-D156/$B$12)*$C$8-D156/$B$12*$C$7</f>
        <v>-0.048</v>
      </c>
      <c r="G156" s="47" t="n">
        <f aca="false">$B$11*($B$10*C156/$B$12*$B$7+(1-$B$10)*D156/$B$12*$C$7)</f>
        <v>600</v>
      </c>
      <c r="H156" s="24" t="n">
        <f aca="false">$B$10*E156+(1-$B$10)*F156</f>
        <v>0.001</v>
      </c>
      <c r="I156" s="21"/>
      <c r="J156" s="21"/>
      <c r="K156" s="21"/>
      <c r="L156" s="21"/>
      <c r="M156" s="21"/>
      <c r="N156" s="21"/>
      <c r="O156" s="21"/>
      <c r="P156" s="21"/>
      <c r="Q156" s="21"/>
      <c r="R156" s="27" t="n">
        <v>1.03245636925852</v>
      </c>
      <c r="S156" s="27" t="n">
        <v>-0.0466752247594417</v>
      </c>
      <c r="T156" s="27" t="n">
        <v>1.12256647029252</v>
      </c>
      <c r="U156" s="27" t="n">
        <v>-0.798222992224514</v>
      </c>
      <c r="V156" s="27" t="n">
        <v>0.769346164523481</v>
      </c>
      <c r="W156" s="27" t="n">
        <v>-0.0340238202841436</v>
      </c>
      <c r="X156" s="27" t="n">
        <v>0.0106625407875477</v>
      </c>
      <c r="Y156" s="27" t="n">
        <v>0.377087651036152</v>
      </c>
      <c r="Z156" s="27" t="n">
        <v>0.814744811264511</v>
      </c>
      <c r="AA156" s="27" t="n">
        <v>0.709675666263975</v>
      </c>
      <c r="AB156" s="27" t="n">
        <v>-0.237258189418564</v>
      </c>
      <c r="AC156" s="27" t="n">
        <v>-1.36293332464612</v>
      </c>
      <c r="AD156" s="27" t="n">
        <v>-0.118784544708607</v>
      </c>
      <c r="AE156" s="27" t="n">
        <v>0.486254043304998</v>
      </c>
      <c r="AF156" s="27" t="n">
        <v>-1.53915916069189</v>
      </c>
      <c r="AG156" s="27" t="n">
        <v>0.662985083199316</v>
      </c>
      <c r="AH156" s="27" t="n">
        <v>1.02369089936869</v>
      </c>
      <c r="AI156" s="27" t="n">
        <v>0.881138512229044</v>
      </c>
      <c r="AJ156" s="27" t="n">
        <v>-0.852851595148869</v>
      </c>
      <c r="AK156" s="27" t="n">
        <v>-0.712518213421045</v>
      </c>
      <c r="AL156" s="21"/>
      <c r="AM156" s="31" t="n">
        <f aca="false">IF(SQRT($B$9)*$B156+SQRT(1-$B$9)*R156&lt;_xlfn.NORM.S.INV($B$6),1,0)</f>
        <v>0</v>
      </c>
      <c r="AN156" s="31" t="n">
        <f aca="false">IF(SQRT($B$9)*$B156+SQRT(1-$B$9)*S156&lt;_xlfn.NORM.S.INV($B$6),1,0)</f>
        <v>0</v>
      </c>
      <c r="AO156" s="31" t="n">
        <f aca="false">IF(SQRT($B$9)*$B156+SQRT(1-$B$9)*T156&lt;_xlfn.NORM.S.INV($B$6),1,0)</f>
        <v>0</v>
      </c>
      <c r="AP156" s="31" t="n">
        <f aca="false">IF(SQRT($B$9)*$B156+SQRT(1-$B$9)*U156&lt;_xlfn.NORM.S.INV($B$6),1,0)</f>
        <v>0</v>
      </c>
      <c r="AQ156" s="31" t="n">
        <f aca="false">IF(SQRT($B$9)*$B156+SQRT(1-$B$9)*V156&lt;_xlfn.NORM.S.INV($B$6),1,0)</f>
        <v>0</v>
      </c>
      <c r="AR156" s="31" t="n">
        <f aca="false">IF(SQRT($B$9)*$B156+SQRT(1-$B$9)*W156&lt;_xlfn.NORM.S.INV($B$6),1,0)</f>
        <v>0</v>
      </c>
      <c r="AS156" s="31" t="n">
        <f aca="false">IF(SQRT($B$9)*$B156+SQRT(1-$B$9)*X156&lt;_xlfn.NORM.S.INV($B$6),1,0)</f>
        <v>0</v>
      </c>
      <c r="AT156" s="31" t="n">
        <f aca="false">IF(SQRT($B$9)*$B156+SQRT(1-$B$9)*Y156&lt;_xlfn.NORM.S.INV($B$6),1,0)</f>
        <v>0</v>
      </c>
      <c r="AU156" s="31" t="n">
        <f aca="false">IF(SQRT($B$9)*$B156+SQRT(1-$B$9)*Z156&lt;_xlfn.NORM.S.INV($B$6),1,0)</f>
        <v>0</v>
      </c>
      <c r="AV156" s="31" t="n">
        <f aca="false">IF(SQRT($B$9)*$B156+SQRT(1-$B$9)*AA156&lt;_xlfn.NORM.S.INV($B$6),1,0)</f>
        <v>0</v>
      </c>
      <c r="AW156" s="31" t="n">
        <f aca="false">IF(SQRT($C$9)*$B156+SQRT(1-$C$9)*AB156&lt;_xlfn.NORM.S.INV($C$6),1,0)</f>
        <v>0</v>
      </c>
      <c r="AX156" s="31" t="n">
        <f aca="false">IF(SQRT($C$9)*$B156+SQRT(1-$C$9)*AC156&lt;_xlfn.NORM.S.INV($C$6),1,0)</f>
        <v>1</v>
      </c>
      <c r="AY156" s="31" t="n">
        <f aca="false">IF(SQRT($C$9)*$B156+SQRT(1-$C$9)*AD156&lt;_xlfn.NORM.S.INV($C$6),1,0)</f>
        <v>0</v>
      </c>
      <c r="AZ156" s="31" t="n">
        <f aca="false">IF(SQRT($C$9)*$B156+SQRT(1-$C$9)*AE156&lt;_xlfn.NORM.S.INV($C$6),1,0)</f>
        <v>0</v>
      </c>
      <c r="BA156" s="31" t="n">
        <f aca="false">IF(SQRT($C$9)*$B156+SQRT(1-$C$9)*AF156&lt;_xlfn.NORM.S.INV($C$6),1,0)</f>
        <v>1</v>
      </c>
      <c r="BB156" s="31" t="n">
        <f aca="false">IF(SQRT($C$9)*$B156+SQRT(1-$C$9)*AG156&lt;_xlfn.NORM.S.INV($C$6),1,0)</f>
        <v>0</v>
      </c>
      <c r="BC156" s="31" t="n">
        <f aca="false">IF(SQRT($C$9)*$B156+SQRT(1-$C$9)*AH156&lt;_xlfn.NORM.S.INV($C$6),1,0)</f>
        <v>0</v>
      </c>
      <c r="BD156" s="31" t="n">
        <f aca="false">IF(SQRT($C$9)*$B156+SQRT(1-$C$9)*AI156&lt;_xlfn.NORM.S.INV($C$6),1,0)</f>
        <v>0</v>
      </c>
      <c r="BE156" s="31" t="n">
        <f aca="false">IF(SQRT($C$9)*$B156+SQRT(1-$C$9)*AJ156&lt;_xlfn.NORM.S.INV($C$6),1,0)</f>
        <v>0</v>
      </c>
      <c r="BF156" s="31" t="n">
        <f aca="false">IF(SQRT($C$9)*$B156+SQRT(1-$C$9)*AK156&lt;_xlfn.NORM.S.INV($C$6),1,0)</f>
        <v>0</v>
      </c>
      <c r="BG156" s="21"/>
      <c r="BH156" s="21"/>
      <c r="BI156" s="31" t="n">
        <f aca="false">$B$11*(($A$1061)*$C156/$B$12*$B$7+(1-$A$1061)*$D156/$B$12*$C$7)</f>
        <v>1200</v>
      </c>
      <c r="BJ156" s="31" t="n">
        <f aca="false">$B$11*(($A$1062)*$C156/$B$12*$B$7+(1-$A$1062)*$D156/$B$12*$C$7)</f>
        <v>1140</v>
      </c>
      <c r="BK156" s="31" t="n">
        <f aca="false">$B$11*(($A$1063)*$C156/$B$12*$B$7+(1-$A$1063)*$D156/$B$12*$C$7)</f>
        <v>1080</v>
      </c>
      <c r="BL156" s="31" t="n">
        <f aca="false">$B$11*(($A$1064)*$C156/$B$12*$B$7+(1-$A$1064)*$D156/$B$12*$C$7)</f>
        <v>1020</v>
      </c>
      <c r="BM156" s="31" t="n">
        <f aca="false">$B$11*(($A$1065)*$C156/$B$12*$B$7+(1-$A$1065)*$D156/$B$12*$C$7)</f>
        <v>960</v>
      </c>
      <c r="BN156" s="31" t="n">
        <f aca="false">$B$11*(($A$1066)*$C156/$B$12*$B$7+(1-$A$1066)*$D156/$B$12*$C$7)</f>
        <v>900</v>
      </c>
      <c r="BO156" s="31" t="n">
        <f aca="false">$B$11*(($A$1067)*$C156/$B$12*$B$7+(1-$A$1067)*$D156/$B$12*$C$7)</f>
        <v>840</v>
      </c>
      <c r="BP156" s="31" t="n">
        <f aca="false">$B$11*(($A$1068)*$C156/$B$12*$B$7+(1-$A$1068)*$D156/$B$12*$C$7)</f>
        <v>780</v>
      </c>
      <c r="BQ156" s="31" t="n">
        <f aca="false">$B$11*(($A$1069)*$C156/$B$12*$B$7+(1-$A$1069)*$D156/$B$12*$C$7)</f>
        <v>720</v>
      </c>
      <c r="BR156" s="31" t="n">
        <f aca="false">$B$11*(($A$1070)*$C156/$B$12*$B$7+(1-$A$1070)*$D156/$B$12*$C$7)</f>
        <v>660</v>
      </c>
      <c r="BS156" s="31" t="n">
        <f aca="false">$B$11*(($A$1071)*$C156/$B$12*$B$7+(1-$A$1071)*$D156/$B$12*$C$7)</f>
        <v>600</v>
      </c>
      <c r="BT156" s="31" t="n">
        <f aca="false">$B$11*(($A$1072)*$C156/$B$12*$B$7+(1-$A$1072)*$D156/$B$12*$C$7)</f>
        <v>540</v>
      </c>
      <c r="BU156" s="31" t="n">
        <f aca="false">$B$11*(($A$1073)*$C156/$B$12*$B$7+(1-$A$1073)*$D156/$B$12*$C$7)</f>
        <v>480</v>
      </c>
      <c r="BV156" s="31" t="n">
        <f aca="false">$B$11*(($A$1074)*$C156/$B$12*$B$7+(1-$A$1074)*$D156/$B$12*$C$7)</f>
        <v>420</v>
      </c>
      <c r="BW156" s="31" t="n">
        <f aca="false">$B$11*(($A$1075)*$C156/$B$12*$B$7+(1-$A$1075)*$D156/$B$12*$C$7)</f>
        <v>360</v>
      </c>
      <c r="BX156" s="31" t="n">
        <f aca="false">$B$11*(($A$1076)*$C156/$B$12*$B$7+(1-$A$1076)*$D156/$B$12*$C$7)</f>
        <v>300</v>
      </c>
      <c r="BY156" s="31" t="n">
        <f aca="false">$B$11*(($A$1077)*$C156/$B$12*$B$7+(1-$A$1077)*$D156/$B$12*$C$7)</f>
        <v>240</v>
      </c>
      <c r="BZ156" s="31" t="n">
        <f aca="false">$B$11*(($A$1078)*$C156/$B$12*$B$7+(1-$A$1078)*$D156/$B$12*$C$7)</f>
        <v>180</v>
      </c>
      <c r="CA156" s="31" t="n">
        <f aca="false">$B$11*(($A$1079)*$C156/$B$12*$B$7+(1-$A$1079)*$D156/$B$12*$C$7)</f>
        <v>120</v>
      </c>
      <c r="CB156" s="31" t="n">
        <f aca="false">$B$11*(($A$1080)*$C156/$B$12*$B$7+(1-$A$1080)*$D156/$B$12*$C$7)</f>
        <v>60.0000000000001</v>
      </c>
      <c r="CC156" s="31" t="n">
        <f aca="false">$B$11*(($A$1081)*$C156/$B$12*$B$7+(1-$A$1081)*$D156/$B$12*$C$7)</f>
        <v>0</v>
      </c>
    </row>
    <row r="157" customFormat="false" ht="15" hidden="false" customHeight="false" outlineLevel="0" collapsed="false">
      <c r="A157" s="21" t="n">
        <v>133</v>
      </c>
      <c r="B157" s="27" t="n">
        <v>0.451317267032847</v>
      </c>
      <c r="C157" s="9" t="n">
        <f aca="false">SUM(AM157:AV157)</f>
        <v>0</v>
      </c>
      <c r="D157" s="9" t="n">
        <f aca="false">SUM(AW157:BF157)</f>
        <v>0</v>
      </c>
      <c r="E157" s="24" t="n">
        <f aca="false">(1-C157/$B$12)*$B$8-C157/$B$12*$B$7</f>
        <v>0.05</v>
      </c>
      <c r="F157" s="24" t="n">
        <f aca="false">(1-D157/$B$12)*$C$8-D157/$B$12*$C$7</f>
        <v>0.09</v>
      </c>
      <c r="G157" s="47" t="n">
        <f aca="false">$B$11*($B$10*C157/$B$12*$B$7+(1-$B$10)*D157/$B$12*$C$7)</f>
        <v>0</v>
      </c>
      <c r="H157" s="24" t="n">
        <f aca="false">$B$10*E157+(1-$B$10)*F157</f>
        <v>0.07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7" t="n">
        <v>1.63262824359277</v>
      </c>
      <c r="S157" s="27" t="n">
        <v>1.10787466883598</v>
      </c>
      <c r="T157" s="27" t="n">
        <v>0.337093045306049</v>
      </c>
      <c r="U157" s="27" t="n">
        <v>-0.366421715690098</v>
      </c>
      <c r="V157" s="27" t="n">
        <v>-0.303105562592235</v>
      </c>
      <c r="W157" s="27" t="n">
        <v>1.35980711357027</v>
      </c>
      <c r="X157" s="27" t="n">
        <v>1.02297065274652</v>
      </c>
      <c r="Y157" s="27" t="n">
        <v>-0.260317360812305</v>
      </c>
      <c r="Z157" s="27" t="n">
        <v>1.61023263926326</v>
      </c>
      <c r="AA157" s="27" t="n">
        <v>-0.408720642979279</v>
      </c>
      <c r="AB157" s="27" t="n">
        <v>-0.183033524596029</v>
      </c>
      <c r="AC157" s="27" t="n">
        <v>-0.855187871157709</v>
      </c>
      <c r="AD157" s="27" t="n">
        <v>-0.136891810424298</v>
      </c>
      <c r="AE157" s="27" t="n">
        <v>0.725018748535885</v>
      </c>
      <c r="AF157" s="27" t="n">
        <v>-0.857479919110183</v>
      </c>
      <c r="AG157" s="27" t="n">
        <v>-1.20690679062049</v>
      </c>
      <c r="AH157" s="27" t="n">
        <v>0.0425897536962032</v>
      </c>
      <c r="AI157" s="27" t="n">
        <v>0.314429560487737</v>
      </c>
      <c r="AJ157" s="27" t="n">
        <v>0.850658861167284</v>
      </c>
      <c r="AK157" s="27" t="n">
        <v>0.538182329485951</v>
      </c>
      <c r="AL157" s="21"/>
      <c r="AM157" s="31" t="n">
        <f aca="false">IF(SQRT($B$9)*$B157+SQRT(1-$B$9)*R157&lt;_xlfn.NORM.S.INV($B$6),1,0)</f>
        <v>0</v>
      </c>
      <c r="AN157" s="31" t="n">
        <f aca="false">IF(SQRT($B$9)*$B157+SQRT(1-$B$9)*S157&lt;_xlfn.NORM.S.INV($B$6),1,0)</f>
        <v>0</v>
      </c>
      <c r="AO157" s="31" t="n">
        <f aca="false">IF(SQRT($B$9)*$B157+SQRT(1-$B$9)*T157&lt;_xlfn.NORM.S.INV($B$6),1,0)</f>
        <v>0</v>
      </c>
      <c r="AP157" s="31" t="n">
        <f aca="false">IF(SQRT($B$9)*$B157+SQRT(1-$B$9)*U157&lt;_xlfn.NORM.S.INV($B$6),1,0)</f>
        <v>0</v>
      </c>
      <c r="AQ157" s="31" t="n">
        <f aca="false">IF(SQRT($B$9)*$B157+SQRT(1-$B$9)*V157&lt;_xlfn.NORM.S.INV($B$6),1,0)</f>
        <v>0</v>
      </c>
      <c r="AR157" s="31" t="n">
        <f aca="false">IF(SQRT($B$9)*$B157+SQRT(1-$B$9)*W157&lt;_xlfn.NORM.S.INV($B$6),1,0)</f>
        <v>0</v>
      </c>
      <c r="AS157" s="31" t="n">
        <f aca="false">IF(SQRT($B$9)*$B157+SQRT(1-$B$9)*X157&lt;_xlfn.NORM.S.INV($B$6),1,0)</f>
        <v>0</v>
      </c>
      <c r="AT157" s="31" t="n">
        <f aca="false">IF(SQRT($B$9)*$B157+SQRT(1-$B$9)*Y157&lt;_xlfn.NORM.S.INV($B$6),1,0)</f>
        <v>0</v>
      </c>
      <c r="AU157" s="31" t="n">
        <f aca="false">IF(SQRT($B$9)*$B157+SQRT(1-$B$9)*Z157&lt;_xlfn.NORM.S.INV($B$6),1,0)</f>
        <v>0</v>
      </c>
      <c r="AV157" s="31" t="n">
        <f aca="false">IF(SQRT($B$9)*$B157+SQRT(1-$B$9)*AA157&lt;_xlfn.NORM.S.INV($B$6),1,0)</f>
        <v>0</v>
      </c>
      <c r="AW157" s="31" t="n">
        <f aca="false">IF(SQRT($C$9)*$B157+SQRT(1-$C$9)*AB157&lt;_xlfn.NORM.S.INV($C$6),1,0)</f>
        <v>0</v>
      </c>
      <c r="AX157" s="31" t="n">
        <f aca="false">IF(SQRT($C$9)*$B157+SQRT(1-$C$9)*AC157&lt;_xlfn.NORM.S.INV($C$6),1,0)</f>
        <v>0</v>
      </c>
      <c r="AY157" s="31" t="n">
        <f aca="false">IF(SQRT($C$9)*$B157+SQRT(1-$C$9)*AD157&lt;_xlfn.NORM.S.INV($C$6),1,0)</f>
        <v>0</v>
      </c>
      <c r="AZ157" s="31" t="n">
        <f aca="false">IF(SQRT($C$9)*$B157+SQRT(1-$C$9)*AE157&lt;_xlfn.NORM.S.INV($C$6),1,0)</f>
        <v>0</v>
      </c>
      <c r="BA157" s="31" t="n">
        <f aca="false">IF(SQRT($C$9)*$B157+SQRT(1-$C$9)*AF157&lt;_xlfn.NORM.S.INV($C$6),1,0)</f>
        <v>0</v>
      </c>
      <c r="BB157" s="31" t="n">
        <f aca="false">IF(SQRT($C$9)*$B157+SQRT(1-$C$9)*AG157&lt;_xlfn.NORM.S.INV($C$6),1,0)</f>
        <v>0</v>
      </c>
      <c r="BC157" s="31" t="n">
        <f aca="false">IF(SQRT($C$9)*$B157+SQRT(1-$C$9)*AH157&lt;_xlfn.NORM.S.INV($C$6),1,0)</f>
        <v>0</v>
      </c>
      <c r="BD157" s="31" t="n">
        <f aca="false">IF(SQRT($C$9)*$B157+SQRT(1-$C$9)*AI157&lt;_xlfn.NORM.S.INV($C$6),1,0)</f>
        <v>0</v>
      </c>
      <c r="BE157" s="31" t="n">
        <f aca="false">IF(SQRT($C$9)*$B157+SQRT(1-$C$9)*AJ157&lt;_xlfn.NORM.S.INV($C$6),1,0)</f>
        <v>0</v>
      </c>
      <c r="BF157" s="31" t="n">
        <f aca="false">IF(SQRT($C$9)*$B157+SQRT(1-$C$9)*AK157&lt;_xlfn.NORM.S.INV($C$6),1,0)</f>
        <v>0</v>
      </c>
      <c r="BG157" s="21"/>
      <c r="BH157" s="21"/>
      <c r="BI157" s="31" t="n">
        <f aca="false">$B$11*(($A$1061)*$C157/$B$12*$B$7+(1-$A$1061)*$D157/$B$12*$C$7)</f>
        <v>0</v>
      </c>
      <c r="BJ157" s="31" t="n">
        <f aca="false">$B$11*(($A$1062)*$C157/$B$12*$B$7+(1-$A$1062)*$D157/$B$12*$C$7)</f>
        <v>0</v>
      </c>
      <c r="BK157" s="31" t="n">
        <f aca="false">$B$11*(($A$1063)*$C157/$B$12*$B$7+(1-$A$1063)*$D157/$B$12*$C$7)</f>
        <v>0</v>
      </c>
      <c r="BL157" s="31" t="n">
        <f aca="false">$B$11*(($A$1064)*$C157/$B$12*$B$7+(1-$A$1064)*$D157/$B$12*$C$7)</f>
        <v>0</v>
      </c>
      <c r="BM157" s="31" t="n">
        <f aca="false">$B$11*(($A$1065)*$C157/$B$12*$B$7+(1-$A$1065)*$D157/$B$12*$C$7)</f>
        <v>0</v>
      </c>
      <c r="BN157" s="31" t="n">
        <f aca="false">$B$11*(($A$1066)*$C157/$B$12*$B$7+(1-$A$1066)*$D157/$B$12*$C$7)</f>
        <v>0</v>
      </c>
      <c r="BO157" s="31" t="n">
        <f aca="false">$B$11*(($A$1067)*$C157/$B$12*$B$7+(1-$A$1067)*$D157/$B$12*$C$7)</f>
        <v>0</v>
      </c>
      <c r="BP157" s="31" t="n">
        <f aca="false">$B$11*(($A$1068)*$C157/$B$12*$B$7+(1-$A$1068)*$D157/$B$12*$C$7)</f>
        <v>0</v>
      </c>
      <c r="BQ157" s="31" t="n">
        <f aca="false">$B$11*(($A$1069)*$C157/$B$12*$B$7+(1-$A$1069)*$D157/$B$12*$C$7)</f>
        <v>0</v>
      </c>
      <c r="BR157" s="31" t="n">
        <f aca="false">$B$11*(($A$1070)*$C157/$B$12*$B$7+(1-$A$1070)*$D157/$B$12*$C$7)</f>
        <v>0</v>
      </c>
      <c r="BS157" s="31" t="n">
        <f aca="false">$B$11*(($A$1071)*$C157/$B$12*$B$7+(1-$A$1071)*$D157/$B$12*$C$7)</f>
        <v>0</v>
      </c>
      <c r="BT157" s="31" t="n">
        <f aca="false">$B$11*(($A$1072)*$C157/$B$12*$B$7+(1-$A$1072)*$D157/$B$12*$C$7)</f>
        <v>0</v>
      </c>
      <c r="BU157" s="31" t="n">
        <f aca="false">$B$11*(($A$1073)*$C157/$B$12*$B$7+(1-$A$1073)*$D157/$B$12*$C$7)</f>
        <v>0</v>
      </c>
      <c r="BV157" s="31" t="n">
        <f aca="false">$B$11*(($A$1074)*$C157/$B$12*$B$7+(1-$A$1074)*$D157/$B$12*$C$7)</f>
        <v>0</v>
      </c>
      <c r="BW157" s="31" t="n">
        <f aca="false">$B$11*(($A$1075)*$C157/$B$12*$B$7+(1-$A$1075)*$D157/$B$12*$C$7)</f>
        <v>0</v>
      </c>
      <c r="BX157" s="31" t="n">
        <f aca="false">$B$11*(($A$1076)*$C157/$B$12*$B$7+(1-$A$1076)*$D157/$B$12*$C$7)</f>
        <v>0</v>
      </c>
      <c r="BY157" s="31" t="n">
        <f aca="false">$B$11*(($A$1077)*$C157/$B$12*$B$7+(1-$A$1077)*$D157/$B$12*$C$7)</f>
        <v>0</v>
      </c>
      <c r="BZ157" s="31" t="n">
        <f aca="false">$B$11*(($A$1078)*$C157/$B$12*$B$7+(1-$A$1078)*$D157/$B$12*$C$7)</f>
        <v>0</v>
      </c>
      <c r="CA157" s="31" t="n">
        <f aca="false">$B$11*(($A$1079)*$C157/$B$12*$B$7+(1-$A$1079)*$D157/$B$12*$C$7)</f>
        <v>0</v>
      </c>
      <c r="CB157" s="31" t="n">
        <f aca="false">$B$11*(($A$1080)*$C157/$B$12*$B$7+(1-$A$1080)*$D157/$B$12*$C$7)</f>
        <v>0</v>
      </c>
      <c r="CC157" s="31" t="n">
        <f aca="false">$B$11*(($A$1081)*$C157/$B$12*$B$7+(1-$A$1081)*$D157/$B$12*$C$7)</f>
        <v>0</v>
      </c>
    </row>
    <row r="158" customFormat="false" ht="15" hidden="false" customHeight="false" outlineLevel="0" collapsed="false">
      <c r="A158" s="21" t="n">
        <v>134</v>
      </c>
      <c r="B158" s="27" t="n">
        <v>1.19681643939481</v>
      </c>
      <c r="C158" s="9" t="n">
        <f aca="false">SUM(AM158:AV158)</f>
        <v>0</v>
      </c>
      <c r="D158" s="9" t="n">
        <f aca="false">SUM(AW158:BF158)</f>
        <v>0</v>
      </c>
      <c r="E158" s="24" t="n">
        <f aca="false">(1-C158/$B$12)*$B$8-C158/$B$12*$B$7</f>
        <v>0.05</v>
      </c>
      <c r="F158" s="24" t="n">
        <f aca="false">(1-D158/$B$12)*$C$8-D158/$B$12*$C$7</f>
        <v>0.09</v>
      </c>
      <c r="G158" s="47" t="n">
        <f aca="false">$B$11*($B$10*C158/$B$12*$B$7+(1-$B$10)*D158/$B$12*$C$7)</f>
        <v>0</v>
      </c>
      <c r="H158" s="24" t="n">
        <f aca="false">$B$10*E158+(1-$B$10)*F158</f>
        <v>0.07</v>
      </c>
      <c r="I158" s="21"/>
      <c r="J158" s="21"/>
      <c r="K158" s="21"/>
      <c r="L158" s="21"/>
      <c r="M158" s="21"/>
      <c r="N158" s="21"/>
      <c r="O158" s="21"/>
      <c r="P158" s="21"/>
      <c r="Q158" s="21"/>
      <c r="R158" s="27" t="n">
        <v>-0.394077847740541</v>
      </c>
      <c r="S158" s="27" t="n">
        <v>-1.39833041941737</v>
      </c>
      <c r="T158" s="27" t="n">
        <v>1.56107747585302</v>
      </c>
      <c r="U158" s="27" t="n">
        <v>1.41167222278825</v>
      </c>
      <c r="V158" s="27" t="n">
        <v>0.419164675856656</v>
      </c>
      <c r="W158" s="27" t="n">
        <v>0.150227659235109</v>
      </c>
      <c r="X158" s="27" t="n">
        <v>1.05675338505023</v>
      </c>
      <c r="Y158" s="27" t="n">
        <v>-0.451627414236236</v>
      </c>
      <c r="Z158" s="27" t="n">
        <v>-0.0412469131588252</v>
      </c>
      <c r="AA158" s="27" t="n">
        <v>-0.647018159808606</v>
      </c>
      <c r="AB158" s="27" t="n">
        <v>-0.195834925882748</v>
      </c>
      <c r="AC158" s="27" t="n">
        <v>-0.665428836367781</v>
      </c>
      <c r="AD158" s="27" t="n">
        <v>-1.43047930781725</v>
      </c>
      <c r="AE158" s="27" t="n">
        <v>-0.86664491253003</v>
      </c>
      <c r="AF158" s="27" t="n">
        <v>-1.24447311883474</v>
      </c>
      <c r="AG158" s="27" t="n">
        <v>-0.645027447467109</v>
      </c>
      <c r="AH158" s="27" t="n">
        <v>-1.48907779667048</v>
      </c>
      <c r="AI158" s="27" t="n">
        <v>0.772769161373421</v>
      </c>
      <c r="AJ158" s="27" t="n">
        <v>-0.909347880677388</v>
      </c>
      <c r="AK158" s="27" t="n">
        <v>0.499715571886527</v>
      </c>
      <c r="AL158" s="21"/>
      <c r="AM158" s="31" t="n">
        <f aca="false">IF(SQRT($B$9)*$B158+SQRT(1-$B$9)*R158&lt;_xlfn.NORM.S.INV($B$6),1,0)</f>
        <v>0</v>
      </c>
      <c r="AN158" s="31" t="n">
        <f aca="false">IF(SQRT($B$9)*$B158+SQRT(1-$B$9)*S158&lt;_xlfn.NORM.S.INV($B$6),1,0)</f>
        <v>0</v>
      </c>
      <c r="AO158" s="31" t="n">
        <f aca="false">IF(SQRT($B$9)*$B158+SQRT(1-$B$9)*T158&lt;_xlfn.NORM.S.INV($B$6),1,0)</f>
        <v>0</v>
      </c>
      <c r="AP158" s="31" t="n">
        <f aca="false">IF(SQRT($B$9)*$B158+SQRT(1-$B$9)*U158&lt;_xlfn.NORM.S.INV($B$6),1,0)</f>
        <v>0</v>
      </c>
      <c r="AQ158" s="31" t="n">
        <f aca="false">IF(SQRT($B$9)*$B158+SQRT(1-$B$9)*V158&lt;_xlfn.NORM.S.INV($B$6),1,0)</f>
        <v>0</v>
      </c>
      <c r="AR158" s="31" t="n">
        <f aca="false">IF(SQRT($B$9)*$B158+SQRT(1-$B$9)*W158&lt;_xlfn.NORM.S.INV($B$6),1,0)</f>
        <v>0</v>
      </c>
      <c r="AS158" s="31" t="n">
        <f aca="false">IF(SQRT($B$9)*$B158+SQRT(1-$B$9)*X158&lt;_xlfn.NORM.S.INV($B$6),1,0)</f>
        <v>0</v>
      </c>
      <c r="AT158" s="31" t="n">
        <f aca="false">IF(SQRT($B$9)*$B158+SQRT(1-$B$9)*Y158&lt;_xlfn.NORM.S.INV($B$6),1,0)</f>
        <v>0</v>
      </c>
      <c r="AU158" s="31" t="n">
        <f aca="false">IF(SQRT($B$9)*$B158+SQRT(1-$B$9)*Z158&lt;_xlfn.NORM.S.INV($B$6),1,0)</f>
        <v>0</v>
      </c>
      <c r="AV158" s="31" t="n">
        <f aca="false">IF(SQRT($B$9)*$B158+SQRT(1-$B$9)*AA158&lt;_xlfn.NORM.S.INV($B$6),1,0)</f>
        <v>0</v>
      </c>
      <c r="AW158" s="31" t="n">
        <f aca="false">IF(SQRT($C$9)*$B158+SQRT(1-$C$9)*AB158&lt;_xlfn.NORM.S.INV($C$6),1,0)</f>
        <v>0</v>
      </c>
      <c r="AX158" s="31" t="n">
        <f aca="false">IF(SQRT($C$9)*$B158+SQRT(1-$C$9)*AC158&lt;_xlfn.NORM.S.INV($C$6),1,0)</f>
        <v>0</v>
      </c>
      <c r="AY158" s="31" t="n">
        <f aca="false">IF(SQRT($C$9)*$B158+SQRT(1-$C$9)*AD158&lt;_xlfn.NORM.S.INV($C$6),1,0)</f>
        <v>0</v>
      </c>
      <c r="AZ158" s="31" t="n">
        <f aca="false">IF(SQRT($C$9)*$B158+SQRT(1-$C$9)*AE158&lt;_xlfn.NORM.S.INV($C$6),1,0)</f>
        <v>0</v>
      </c>
      <c r="BA158" s="31" t="n">
        <f aca="false">IF(SQRT($C$9)*$B158+SQRT(1-$C$9)*AF158&lt;_xlfn.NORM.S.INV($C$6),1,0)</f>
        <v>0</v>
      </c>
      <c r="BB158" s="31" t="n">
        <f aca="false">IF(SQRT($C$9)*$B158+SQRT(1-$C$9)*AG158&lt;_xlfn.NORM.S.INV($C$6),1,0)</f>
        <v>0</v>
      </c>
      <c r="BC158" s="31" t="n">
        <f aca="false">IF(SQRT($C$9)*$B158+SQRT(1-$C$9)*AH158&lt;_xlfn.NORM.S.INV($C$6),1,0)</f>
        <v>0</v>
      </c>
      <c r="BD158" s="31" t="n">
        <f aca="false">IF(SQRT($C$9)*$B158+SQRT(1-$C$9)*AI158&lt;_xlfn.NORM.S.INV($C$6),1,0)</f>
        <v>0</v>
      </c>
      <c r="BE158" s="31" t="n">
        <f aca="false">IF(SQRT($C$9)*$B158+SQRT(1-$C$9)*AJ158&lt;_xlfn.NORM.S.INV($C$6),1,0)</f>
        <v>0</v>
      </c>
      <c r="BF158" s="31" t="n">
        <f aca="false">IF(SQRT($C$9)*$B158+SQRT(1-$C$9)*AK158&lt;_xlfn.NORM.S.INV($C$6),1,0)</f>
        <v>0</v>
      </c>
      <c r="BG158" s="21"/>
      <c r="BH158" s="21"/>
      <c r="BI158" s="31" t="n">
        <f aca="false">$B$11*(($A$1061)*$C158/$B$12*$B$7+(1-$A$1061)*$D158/$B$12*$C$7)</f>
        <v>0</v>
      </c>
      <c r="BJ158" s="31" t="n">
        <f aca="false">$B$11*(($A$1062)*$C158/$B$12*$B$7+(1-$A$1062)*$D158/$B$12*$C$7)</f>
        <v>0</v>
      </c>
      <c r="BK158" s="31" t="n">
        <f aca="false">$B$11*(($A$1063)*$C158/$B$12*$B$7+(1-$A$1063)*$D158/$B$12*$C$7)</f>
        <v>0</v>
      </c>
      <c r="BL158" s="31" t="n">
        <f aca="false">$B$11*(($A$1064)*$C158/$B$12*$B$7+(1-$A$1064)*$D158/$B$12*$C$7)</f>
        <v>0</v>
      </c>
      <c r="BM158" s="31" t="n">
        <f aca="false">$B$11*(($A$1065)*$C158/$B$12*$B$7+(1-$A$1065)*$D158/$B$12*$C$7)</f>
        <v>0</v>
      </c>
      <c r="BN158" s="31" t="n">
        <f aca="false">$B$11*(($A$1066)*$C158/$B$12*$B$7+(1-$A$1066)*$D158/$B$12*$C$7)</f>
        <v>0</v>
      </c>
      <c r="BO158" s="31" t="n">
        <f aca="false">$B$11*(($A$1067)*$C158/$B$12*$B$7+(1-$A$1067)*$D158/$B$12*$C$7)</f>
        <v>0</v>
      </c>
      <c r="BP158" s="31" t="n">
        <f aca="false">$B$11*(($A$1068)*$C158/$B$12*$B$7+(1-$A$1068)*$D158/$B$12*$C$7)</f>
        <v>0</v>
      </c>
      <c r="BQ158" s="31" t="n">
        <f aca="false">$B$11*(($A$1069)*$C158/$B$12*$B$7+(1-$A$1069)*$D158/$B$12*$C$7)</f>
        <v>0</v>
      </c>
      <c r="BR158" s="31" t="n">
        <f aca="false">$B$11*(($A$1070)*$C158/$B$12*$B$7+(1-$A$1070)*$D158/$B$12*$C$7)</f>
        <v>0</v>
      </c>
      <c r="BS158" s="31" t="n">
        <f aca="false">$B$11*(($A$1071)*$C158/$B$12*$B$7+(1-$A$1071)*$D158/$B$12*$C$7)</f>
        <v>0</v>
      </c>
      <c r="BT158" s="31" t="n">
        <f aca="false">$B$11*(($A$1072)*$C158/$B$12*$B$7+(1-$A$1072)*$D158/$B$12*$C$7)</f>
        <v>0</v>
      </c>
      <c r="BU158" s="31" t="n">
        <f aca="false">$B$11*(($A$1073)*$C158/$B$12*$B$7+(1-$A$1073)*$D158/$B$12*$C$7)</f>
        <v>0</v>
      </c>
      <c r="BV158" s="31" t="n">
        <f aca="false">$B$11*(($A$1074)*$C158/$B$12*$B$7+(1-$A$1074)*$D158/$B$12*$C$7)</f>
        <v>0</v>
      </c>
      <c r="BW158" s="31" t="n">
        <f aca="false">$B$11*(($A$1075)*$C158/$B$12*$B$7+(1-$A$1075)*$D158/$B$12*$C$7)</f>
        <v>0</v>
      </c>
      <c r="BX158" s="31" t="n">
        <f aca="false">$B$11*(($A$1076)*$C158/$B$12*$B$7+(1-$A$1076)*$D158/$B$12*$C$7)</f>
        <v>0</v>
      </c>
      <c r="BY158" s="31" t="n">
        <f aca="false">$B$11*(($A$1077)*$C158/$B$12*$B$7+(1-$A$1077)*$D158/$B$12*$C$7)</f>
        <v>0</v>
      </c>
      <c r="BZ158" s="31" t="n">
        <f aca="false">$B$11*(($A$1078)*$C158/$B$12*$B$7+(1-$A$1078)*$D158/$B$12*$C$7)</f>
        <v>0</v>
      </c>
      <c r="CA158" s="31" t="n">
        <f aca="false">$B$11*(($A$1079)*$C158/$B$12*$B$7+(1-$A$1079)*$D158/$B$12*$C$7)</f>
        <v>0</v>
      </c>
      <c r="CB158" s="31" t="n">
        <f aca="false">$B$11*(($A$1080)*$C158/$B$12*$B$7+(1-$A$1080)*$D158/$B$12*$C$7)</f>
        <v>0</v>
      </c>
      <c r="CC158" s="31" t="n">
        <f aca="false">$B$11*(($A$1081)*$C158/$B$12*$B$7+(1-$A$1081)*$D158/$B$12*$C$7)</f>
        <v>0</v>
      </c>
    </row>
    <row r="159" customFormat="false" ht="15" hidden="false" customHeight="false" outlineLevel="0" collapsed="false">
      <c r="A159" s="21" t="n">
        <v>135</v>
      </c>
      <c r="B159" s="27" t="n">
        <v>1.05924937515231</v>
      </c>
      <c r="C159" s="9" t="n">
        <f aca="false">SUM(AM159:AV159)</f>
        <v>0</v>
      </c>
      <c r="D159" s="9" t="n">
        <f aca="false">SUM(AW159:BF159)</f>
        <v>0</v>
      </c>
      <c r="E159" s="24" t="n">
        <f aca="false">(1-C159/$B$12)*$B$8-C159/$B$12*$B$7</f>
        <v>0.05</v>
      </c>
      <c r="F159" s="24" t="n">
        <f aca="false">(1-D159/$B$12)*$C$8-D159/$B$12*$C$7</f>
        <v>0.09</v>
      </c>
      <c r="G159" s="47" t="n">
        <f aca="false">$B$11*($B$10*C159/$B$12*$B$7+(1-$B$10)*D159/$B$12*$C$7)</f>
        <v>0</v>
      </c>
      <c r="H159" s="24" t="n">
        <f aca="false">$B$10*E159+(1-$B$10)*F159</f>
        <v>0.07</v>
      </c>
      <c r="I159" s="21"/>
      <c r="J159" s="21"/>
      <c r="K159" s="21"/>
      <c r="L159" s="21"/>
      <c r="M159" s="21"/>
      <c r="N159" s="21"/>
      <c r="O159" s="21"/>
      <c r="P159" s="21"/>
      <c r="Q159" s="21"/>
      <c r="R159" s="27" t="n">
        <v>-0.993914874181352</v>
      </c>
      <c r="S159" s="27" t="n">
        <v>-0.473108974811713</v>
      </c>
      <c r="T159" s="27" t="n">
        <v>0.0501508686929013</v>
      </c>
      <c r="U159" s="27" t="n">
        <v>-0.918976643975908</v>
      </c>
      <c r="V159" s="27" t="n">
        <v>-1.06733950771362</v>
      </c>
      <c r="W159" s="27" t="n">
        <v>-0.250793462198252</v>
      </c>
      <c r="X159" s="27" t="n">
        <v>0.0251636044850646</v>
      </c>
      <c r="Y159" s="27" t="n">
        <v>-0.415308619428832</v>
      </c>
      <c r="Z159" s="27" t="n">
        <v>0.153391277765777</v>
      </c>
      <c r="AA159" s="27" t="n">
        <v>-1.30102048448108</v>
      </c>
      <c r="AB159" s="27" t="n">
        <v>-0.987808841833364</v>
      </c>
      <c r="AC159" s="27" t="n">
        <v>1.35121084610369</v>
      </c>
      <c r="AD159" s="27" t="n">
        <v>0.593032377177431</v>
      </c>
      <c r="AE159" s="27" t="n">
        <v>0.227949793449238</v>
      </c>
      <c r="AF159" s="27" t="n">
        <v>-0.294362931666229</v>
      </c>
      <c r="AG159" s="27" t="n">
        <v>1.27377201007249</v>
      </c>
      <c r="AH159" s="27" t="n">
        <v>0.227769698176925</v>
      </c>
      <c r="AI159" s="27" t="n">
        <v>-1.32208763044507</v>
      </c>
      <c r="AJ159" s="27" t="n">
        <v>0.195241221031064</v>
      </c>
      <c r="AK159" s="27" t="n">
        <v>-0.366395996397637</v>
      </c>
      <c r="AL159" s="21"/>
      <c r="AM159" s="31" t="n">
        <f aca="false">IF(SQRT($B$9)*$B159+SQRT(1-$B$9)*R159&lt;_xlfn.NORM.S.INV($B$6),1,0)</f>
        <v>0</v>
      </c>
      <c r="AN159" s="31" t="n">
        <f aca="false">IF(SQRT($B$9)*$B159+SQRT(1-$B$9)*S159&lt;_xlfn.NORM.S.INV($B$6),1,0)</f>
        <v>0</v>
      </c>
      <c r="AO159" s="31" t="n">
        <f aca="false">IF(SQRT($B$9)*$B159+SQRT(1-$B$9)*T159&lt;_xlfn.NORM.S.INV($B$6),1,0)</f>
        <v>0</v>
      </c>
      <c r="AP159" s="31" t="n">
        <f aca="false">IF(SQRT($B$9)*$B159+SQRT(1-$B$9)*U159&lt;_xlfn.NORM.S.INV($B$6),1,0)</f>
        <v>0</v>
      </c>
      <c r="AQ159" s="31" t="n">
        <f aca="false">IF(SQRT($B$9)*$B159+SQRT(1-$B$9)*V159&lt;_xlfn.NORM.S.INV($B$6),1,0)</f>
        <v>0</v>
      </c>
      <c r="AR159" s="31" t="n">
        <f aca="false">IF(SQRT($B$9)*$B159+SQRT(1-$B$9)*W159&lt;_xlfn.NORM.S.INV($B$6),1,0)</f>
        <v>0</v>
      </c>
      <c r="AS159" s="31" t="n">
        <f aca="false">IF(SQRT($B$9)*$B159+SQRT(1-$B$9)*X159&lt;_xlfn.NORM.S.INV($B$6),1,0)</f>
        <v>0</v>
      </c>
      <c r="AT159" s="31" t="n">
        <f aca="false">IF(SQRT($B$9)*$B159+SQRT(1-$B$9)*Y159&lt;_xlfn.NORM.S.INV($B$6),1,0)</f>
        <v>0</v>
      </c>
      <c r="AU159" s="31" t="n">
        <f aca="false">IF(SQRT($B$9)*$B159+SQRT(1-$B$9)*Z159&lt;_xlfn.NORM.S.INV($B$6),1,0)</f>
        <v>0</v>
      </c>
      <c r="AV159" s="31" t="n">
        <f aca="false">IF(SQRT($B$9)*$B159+SQRT(1-$B$9)*AA159&lt;_xlfn.NORM.S.INV($B$6),1,0)</f>
        <v>0</v>
      </c>
      <c r="AW159" s="31" t="n">
        <f aca="false">IF(SQRT($C$9)*$B159+SQRT(1-$C$9)*AB159&lt;_xlfn.NORM.S.INV($C$6),1,0)</f>
        <v>0</v>
      </c>
      <c r="AX159" s="31" t="n">
        <f aca="false">IF(SQRT($C$9)*$B159+SQRT(1-$C$9)*AC159&lt;_xlfn.NORM.S.INV($C$6),1,0)</f>
        <v>0</v>
      </c>
      <c r="AY159" s="31" t="n">
        <f aca="false">IF(SQRT($C$9)*$B159+SQRT(1-$C$9)*AD159&lt;_xlfn.NORM.S.INV($C$6),1,0)</f>
        <v>0</v>
      </c>
      <c r="AZ159" s="31" t="n">
        <f aca="false">IF(SQRT($C$9)*$B159+SQRT(1-$C$9)*AE159&lt;_xlfn.NORM.S.INV($C$6),1,0)</f>
        <v>0</v>
      </c>
      <c r="BA159" s="31" t="n">
        <f aca="false">IF(SQRT($C$9)*$B159+SQRT(1-$C$9)*AF159&lt;_xlfn.NORM.S.INV($C$6),1,0)</f>
        <v>0</v>
      </c>
      <c r="BB159" s="31" t="n">
        <f aca="false">IF(SQRT($C$9)*$B159+SQRT(1-$C$9)*AG159&lt;_xlfn.NORM.S.INV($C$6),1,0)</f>
        <v>0</v>
      </c>
      <c r="BC159" s="31" t="n">
        <f aca="false">IF(SQRT($C$9)*$B159+SQRT(1-$C$9)*AH159&lt;_xlfn.NORM.S.INV($C$6),1,0)</f>
        <v>0</v>
      </c>
      <c r="BD159" s="31" t="n">
        <f aca="false">IF(SQRT($C$9)*$B159+SQRT(1-$C$9)*AI159&lt;_xlfn.NORM.S.INV($C$6),1,0)</f>
        <v>0</v>
      </c>
      <c r="BE159" s="31" t="n">
        <f aca="false">IF(SQRT($C$9)*$B159+SQRT(1-$C$9)*AJ159&lt;_xlfn.NORM.S.INV($C$6),1,0)</f>
        <v>0</v>
      </c>
      <c r="BF159" s="31" t="n">
        <f aca="false">IF(SQRT($C$9)*$B159+SQRT(1-$C$9)*AK159&lt;_xlfn.NORM.S.INV($C$6),1,0)</f>
        <v>0</v>
      </c>
      <c r="BG159" s="21"/>
      <c r="BH159" s="21"/>
      <c r="BI159" s="31" t="n">
        <f aca="false">$B$11*(($A$1061)*$C159/$B$12*$B$7+(1-$A$1061)*$D159/$B$12*$C$7)</f>
        <v>0</v>
      </c>
      <c r="BJ159" s="31" t="n">
        <f aca="false">$B$11*(($A$1062)*$C159/$B$12*$B$7+(1-$A$1062)*$D159/$B$12*$C$7)</f>
        <v>0</v>
      </c>
      <c r="BK159" s="31" t="n">
        <f aca="false">$B$11*(($A$1063)*$C159/$B$12*$B$7+(1-$A$1063)*$D159/$B$12*$C$7)</f>
        <v>0</v>
      </c>
      <c r="BL159" s="31" t="n">
        <f aca="false">$B$11*(($A$1064)*$C159/$B$12*$B$7+(1-$A$1064)*$D159/$B$12*$C$7)</f>
        <v>0</v>
      </c>
      <c r="BM159" s="31" t="n">
        <f aca="false">$B$11*(($A$1065)*$C159/$B$12*$B$7+(1-$A$1065)*$D159/$B$12*$C$7)</f>
        <v>0</v>
      </c>
      <c r="BN159" s="31" t="n">
        <f aca="false">$B$11*(($A$1066)*$C159/$B$12*$B$7+(1-$A$1066)*$D159/$B$12*$C$7)</f>
        <v>0</v>
      </c>
      <c r="BO159" s="31" t="n">
        <f aca="false">$B$11*(($A$1067)*$C159/$B$12*$B$7+(1-$A$1067)*$D159/$B$12*$C$7)</f>
        <v>0</v>
      </c>
      <c r="BP159" s="31" t="n">
        <f aca="false">$B$11*(($A$1068)*$C159/$B$12*$B$7+(1-$A$1068)*$D159/$B$12*$C$7)</f>
        <v>0</v>
      </c>
      <c r="BQ159" s="31" t="n">
        <f aca="false">$B$11*(($A$1069)*$C159/$B$12*$B$7+(1-$A$1069)*$D159/$B$12*$C$7)</f>
        <v>0</v>
      </c>
      <c r="BR159" s="31" t="n">
        <f aca="false">$B$11*(($A$1070)*$C159/$B$12*$B$7+(1-$A$1070)*$D159/$B$12*$C$7)</f>
        <v>0</v>
      </c>
      <c r="BS159" s="31" t="n">
        <f aca="false">$B$11*(($A$1071)*$C159/$B$12*$B$7+(1-$A$1071)*$D159/$B$12*$C$7)</f>
        <v>0</v>
      </c>
      <c r="BT159" s="31" t="n">
        <f aca="false">$B$11*(($A$1072)*$C159/$B$12*$B$7+(1-$A$1072)*$D159/$B$12*$C$7)</f>
        <v>0</v>
      </c>
      <c r="BU159" s="31" t="n">
        <f aca="false">$B$11*(($A$1073)*$C159/$B$12*$B$7+(1-$A$1073)*$D159/$B$12*$C$7)</f>
        <v>0</v>
      </c>
      <c r="BV159" s="31" t="n">
        <f aca="false">$B$11*(($A$1074)*$C159/$B$12*$B$7+(1-$A$1074)*$D159/$B$12*$C$7)</f>
        <v>0</v>
      </c>
      <c r="BW159" s="31" t="n">
        <f aca="false">$B$11*(($A$1075)*$C159/$B$12*$B$7+(1-$A$1075)*$D159/$B$12*$C$7)</f>
        <v>0</v>
      </c>
      <c r="BX159" s="31" t="n">
        <f aca="false">$B$11*(($A$1076)*$C159/$B$12*$B$7+(1-$A$1076)*$D159/$B$12*$C$7)</f>
        <v>0</v>
      </c>
      <c r="BY159" s="31" t="n">
        <f aca="false">$B$11*(($A$1077)*$C159/$B$12*$B$7+(1-$A$1077)*$D159/$B$12*$C$7)</f>
        <v>0</v>
      </c>
      <c r="BZ159" s="31" t="n">
        <f aca="false">$B$11*(($A$1078)*$C159/$B$12*$B$7+(1-$A$1078)*$D159/$B$12*$C$7)</f>
        <v>0</v>
      </c>
      <c r="CA159" s="31" t="n">
        <f aca="false">$B$11*(($A$1079)*$C159/$B$12*$B$7+(1-$A$1079)*$D159/$B$12*$C$7)</f>
        <v>0</v>
      </c>
      <c r="CB159" s="31" t="n">
        <f aca="false">$B$11*(($A$1080)*$C159/$B$12*$B$7+(1-$A$1080)*$D159/$B$12*$C$7)</f>
        <v>0</v>
      </c>
      <c r="CC159" s="31" t="n">
        <f aca="false">$B$11*(($A$1081)*$C159/$B$12*$B$7+(1-$A$1081)*$D159/$B$12*$C$7)</f>
        <v>0</v>
      </c>
    </row>
    <row r="160" customFormat="false" ht="15" hidden="false" customHeight="false" outlineLevel="0" collapsed="false">
      <c r="A160" s="21" t="n">
        <v>136</v>
      </c>
      <c r="B160" s="27" t="n">
        <v>1.32674124182705</v>
      </c>
      <c r="C160" s="9" t="n">
        <f aca="false">SUM(AM160:AV160)</f>
        <v>0</v>
      </c>
      <c r="D160" s="9" t="n">
        <f aca="false">SUM(AW160:BF160)</f>
        <v>0</v>
      </c>
      <c r="E160" s="24" t="n">
        <f aca="false">(1-C160/$B$12)*$B$8-C160/$B$12*$B$7</f>
        <v>0.05</v>
      </c>
      <c r="F160" s="24" t="n">
        <f aca="false">(1-D160/$B$12)*$C$8-D160/$B$12*$C$7</f>
        <v>0.09</v>
      </c>
      <c r="G160" s="47" t="n">
        <f aca="false">$B$11*($B$10*C160/$B$12*$B$7+(1-$B$10)*D160/$B$12*$C$7)</f>
        <v>0</v>
      </c>
      <c r="H160" s="24" t="n">
        <f aca="false">$B$10*E160+(1-$B$10)*F160</f>
        <v>0.07</v>
      </c>
      <c r="I160" s="21"/>
      <c r="J160" s="21"/>
      <c r="K160" s="21"/>
      <c r="L160" s="21"/>
      <c r="M160" s="21"/>
      <c r="N160" s="21"/>
      <c r="O160" s="21"/>
      <c r="P160" s="21"/>
      <c r="Q160" s="21"/>
      <c r="R160" s="27" t="n">
        <v>-0.680525623115753</v>
      </c>
      <c r="S160" s="27" t="n">
        <v>-1.4453084570961</v>
      </c>
      <c r="T160" s="27" t="n">
        <v>-0.402128718457342</v>
      </c>
      <c r="U160" s="27" t="n">
        <v>-1.03504063939395</v>
      </c>
      <c r="V160" s="27" t="n">
        <v>0.905871001743707</v>
      </c>
      <c r="W160" s="27" t="n">
        <v>0.00870193015907518</v>
      </c>
      <c r="X160" s="27" t="n">
        <v>0.0366300844193901</v>
      </c>
      <c r="Y160" s="27" t="n">
        <v>-0.635941648523168</v>
      </c>
      <c r="Z160" s="27" t="n">
        <v>1.11399260997588</v>
      </c>
      <c r="AA160" s="27" t="n">
        <v>0.164359323221792</v>
      </c>
      <c r="AB160" s="27" t="n">
        <v>-0.564136765239536</v>
      </c>
      <c r="AC160" s="27" t="n">
        <v>0.027860400401255</v>
      </c>
      <c r="AD160" s="27" t="n">
        <v>1.65052441786773</v>
      </c>
      <c r="AE160" s="27" t="n">
        <v>-0.621880436819571</v>
      </c>
      <c r="AF160" s="27" t="n">
        <v>3.2882849588617</v>
      </c>
      <c r="AG160" s="27" t="n">
        <v>0.617269166870396</v>
      </c>
      <c r="AH160" s="27" t="n">
        <v>0.633436774210995</v>
      </c>
      <c r="AI160" s="27" t="n">
        <v>0.284141234909693</v>
      </c>
      <c r="AJ160" s="27" t="n">
        <v>-0.193693622226344</v>
      </c>
      <c r="AK160" s="27" t="n">
        <v>-1.78817074705772</v>
      </c>
      <c r="AL160" s="21"/>
      <c r="AM160" s="31" t="n">
        <f aca="false">IF(SQRT($B$9)*$B160+SQRT(1-$B$9)*R160&lt;_xlfn.NORM.S.INV($B$6),1,0)</f>
        <v>0</v>
      </c>
      <c r="AN160" s="31" t="n">
        <f aca="false">IF(SQRT($B$9)*$B160+SQRT(1-$B$9)*S160&lt;_xlfn.NORM.S.INV($B$6),1,0)</f>
        <v>0</v>
      </c>
      <c r="AO160" s="31" t="n">
        <f aca="false">IF(SQRT($B$9)*$B160+SQRT(1-$B$9)*T160&lt;_xlfn.NORM.S.INV($B$6),1,0)</f>
        <v>0</v>
      </c>
      <c r="AP160" s="31" t="n">
        <f aca="false">IF(SQRT($B$9)*$B160+SQRT(1-$B$9)*U160&lt;_xlfn.NORM.S.INV($B$6),1,0)</f>
        <v>0</v>
      </c>
      <c r="AQ160" s="31" t="n">
        <f aca="false">IF(SQRT($B$9)*$B160+SQRT(1-$B$9)*V160&lt;_xlfn.NORM.S.INV($B$6),1,0)</f>
        <v>0</v>
      </c>
      <c r="AR160" s="31" t="n">
        <f aca="false">IF(SQRT($B$9)*$B160+SQRT(1-$B$9)*W160&lt;_xlfn.NORM.S.INV($B$6),1,0)</f>
        <v>0</v>
      </c>
      <c r="AS160" s="31" t="n">
        <f aca="false">IF(SQRT($B$9)*$B160+SQRT(1-$B$9)*X160&lt;_xlfn.NORM.S.INV($B$6),1,0)</f>
        <v>0</v>
      </c>
      <c r="AT160" s="31" t="n">
        <f aca="false">IF(SQRT($B$9)*$B160+SQRT(1-$B$9)*Y160&lt;_xlfn.NORM.S.INV($B$6),1,0)</f>
        <v>0</v>
      </c>
      <c r="AU160" s="31" t="n">
        <f aca="false">IF(SQRT($B$9)*$B160+SQRT(1-$B$9)*Z160&lt;_xlfn.NORM.S.INV($B$6),1,0)</f>
        <v>0</v>
      </c>
      <c r="AV160" s="31" t="n">
        <f aca="false">IF(SQRT($B$9)*$B160+SQRT(1-$B$9)*AA160&lt;_xlfn.NORM.S.INV($B$6),1,0)</f>
        <v>0</v>
      </c>
      <c r="AW160" s="31" t="n">
        <f aca="false">IF(SQRT($C$9)*$B160+SQRT(1-$C$9)*AB160&lt;_xlfn.NORM.S.INV($C$6),1,0)</f>
        <v>0</v>
      </c>
      <c r="AX160" s="31" t="n">
        <f aca="false">IF(SQRT($C$9)*$B160+SQRT(1-$C$9)*AC160&lt;_xlfn.NORM.S.INV($C$6),1,0)</f>
        <v>0</v>
      </c>
      <c r="AY160" s="31" t="n">
        <f aca="false">IF(SQRT($C$9)*$B160+SQRT(1-$C$9)*AD160&lt;_xlfn.NORM.S.INV($C$6),1,0)</f>
        <v>0</v>
      </c>
      <c r="AZ160" s="31" t="n">
        <f aca="false">IF(SQRT($C$9)*$B160+SQRT(1-$C$9)*AE160&lt;_xlfn.NORM.S.INV($C$6),1,0)</f>
        <v>0</v>
      </c>
      <c r="BA160" s="31" t="n">
        <f aca="false">IF(SQRT($C$9)*$B160+SQRT(1-$C$9)*AF160&lt;_xlfn.NORM.S.INV($C$6),1,0)</f>
        <v>0</v>
      </c>
      <c r="BB160" s="31" t="n">
        <f aca="false">IF(SQRT($C$9)*$B160+SQRT(1-$C$9)*AG160&lt;_xlfn.NORM.S.INV($C$6),1,0)</f>
        <v>0</v>
      </c>
      <c r="BC160" s="31" t="n">
        <f aca="false">IF(SQRT($C$9)*$B160+SQRT(1-$C$9)*AH160&lt;_xlfn.NORM.S.INV($C$6),1,0)</f>
        <v>0</v>
      </c>
      <c r="BD160" s="31" t="n">
        <f aca="false">IF(SQRT($C$9)*$B160+SQRT(1-$C$9)*AI160&lt;_xlfn.NORM.S.INV($C$6),1,0)</f>
        <v>0</v>
      </c>
      <c r="BE160" s="31" t="n">
        <f aca="false">IF(SQRT($C$9)*$B160+SQRT(1-$C$9)*AJ160&lt;_xlfn.NORM.S.INV($C$6),1,0)</f>
        <v>0</v>
      </c>
      <c r="BF160" s="31" t="n">
        <f aca="false">IF(SQRT($C$9)*$B160+SQRT(1-$C$9)*AK160&lt;_xlfn.NORM.S.INV($C$6),1,0)</f>
        <v>0</v>
      </c>
      <c r="BG160" s="21"/>
      <c r="BH160" s="21"/>
      <c r="BI160" s="31" t="n">
        <f aca="false">$B$11*(($A$1061)*$C160/$B$12*$B$7+(1-$A$1061)*$D160/$B$12*$C$7)</f>
        <v>0</v>
      </c>
      <c r="BJ160" s="31" t="n">
        <f aca="false">$B$11*(($A$1062)*$C160/$B$12*$B$7+(1-$A$1062)*$D160/$B$12*$C$7)</f>
        <v>0</v>
      </c>
      <c r="BK160" s="31" t="n">
        <f aca="false">$B$11*(($A$1063)*$C160/$B$12*$B$7+(1-$A$1063)*$D160/$B$12*$C$7)</f>
        <v>0</v>
      </c>
      <c r="BL160" s="31" t="n">
        <f aca="false">$B$11*(($A$1064)*$C160/$B$12*$B$7+(1-$A$1064)*$D160/$B$12*$C$7)</f>
        <v>0</v>
      </c>
      <c r="BM160" s="31" t="n">
        <f aca="false">$B$11*(($A$1065)*$C160/$B$12*$B$7+(1-$A$1065)*$D160/$B$12*$C$7)</f>
        <v>0</v>
      </c>
      <c r="BN160" s="31" t="n">
        <f aca="false">$B$11*(($A$1066)*$C160/$B$12*$B$7+(1-$A$1066)*$D160/$B$12*$C$7)</f>
        <v>0</v>
      </c>
      <c r="BO160" s="31" t="n">
        <f aca="false">$B$11*(($A$1067)*$C160/$B$12*$B$7+(1-$A$1067)*$D160/$B$12*$C$7)</f>
        <v>0</v>
      </c>
      <c r="BP160" s="31" t="n">
        <f aca="false">$B$11*(($A$1068)*$C160/$B$12*$B$7+(1-$A$1068)*$D160/$B$12*$C$7)</f>
        <v>0</v>
      </c>
      <c r="BQ160" s="31" t="n">
        <f aca="false">$B$11*(($A$1069)*$C160/$B$12*$B$7+(1-$A$1069)*$D160/$B$12*$C$7)</f>
        <v>0</v>
      </c>
      <c r="BR160" s="31" t="n">
        <f aca="false">$B$11*(($A$1070)*$C160/$B$12*$B$7+(1-$A$1070)*$D160/$B$12*$C$7)</f>
        <v>0</v>
      </c>
      <c r="BS160" s="31" t="n">
        <f aca="false">$B$11*(($A$1071)*$C160/$B$12*$B$7+(1-$A$1071)*$D160/$B$12*$C$7)</f>
        <v>0</v>
      </c>
      <c r="BT160" s="31" t="n">
        <f aca="false">$B$11*(($A$1072)*$C160/$B$12*$B$7+(1-$A$1072)*$D160/$B$12*$C$7)</f>
        <v>0</v>
      </c>
      <c r="BU160" s="31" t="n">
        <f aca="false">$B$11*(($A$1073)*$C160/$B$12*$B$7+(1-$A$1073)*$D160/$B$12*$C$7)</f>
        <v>0</v>
      </c>
      <c r="BV160" s="31" t="n">
        <f aca="false">$B$11*(($A$1074)*$C160/$B$12*$B$7+(1-$A$1074)*$D160/$B$12*$C$7)</f>
        <v>0</v>
      </c>
      <c r="BW160" s="31" t="n">
        <f aca="false">$B$11*(($A$1075)*$C160/$B$12*$B$7+(1-$A$1075)*$D160/$B$12*$C$7)</f>
        <v>0</v>
      </c>
      <c r="BX160" s="31" t="n">
        <f aca="false">$B$11*(($A$1076)*$C160/$B$12*$B$7+(1-$A$1076)*$D160/$B$12*$C$7)</f>
        <v>0</v>
      </c>
      <c r="BY160" s="31" t="n">
        <f aca="false">$B$11*(($A$1077)*$C160/$B$12*$B$7+(1-$A$1077)*$D160/$B$12*$C$7)</f>
        <v>0</v>
      </c>
      <c r="BZ160" s="31" t="n">
        <f aca="false">$B$11*(($A$1078)*$C160/$B$12*$B$7+(1-$A$1078)*$D160/$B$12*$C$7)</f>
        <v>0</v>
      </c>
      <c r="CA160" s="31" t="n">
        <f aca="false">$B$11*(($A$1079)*$C160/$B$12*$B$7+(1-$A$1079)*$D160/$B$12*$C$7)</f>
        <v>0</v>
      </c>
      <c r="CB160" s="31" t="n">
        <f aca="false">$B$11*(($A$1080)*$C160/$B$12*$B$7+(1-$A$1080)*$D160/$B$12*$C$7)</f>
        <v>0</v>
      </c>
      <c r="CC160" s="31" t="n">
        <f aca="false">$B$11*(($A$1081)*$C160/$B$12*$B$7+(1-$A$1081)*$D160/$B$12*$C$7)</f>
        <v>0</v>
      </c>
    </row>
    <row r="161" customFormat="false" ht="15" hidden="false" customHeight="false" outlineLevel="0" collapsed="false">
      <c r="A161" s="21" t="n">
        <v>137</v>
      </c>
      <c r="B161" s="27" t="n">
        <v>-0.680817928295379</v>
      </c>
      <c r="C161" s="9" t="n">
        <f aca="false">SUM(AM161:AV161)</f>
        <v>0</v>
      </c>
      <c r="D161" s="9" t="n">
        <f aca="false">SUM(AW161:BF161)</f>
        <v>0</v>
      </c>
      <c r="E161" s="24" t="n">
        <f aca="false">(1-C161/$B$12)*$B$8-C161/$B$12*$B$7</f>
        <v>0.05</v>
      </c>
      <c r="F161" s="24" t="n">
        <f aca="false">(1-D161/$B$12)*$C$8-D161/$B$12*$C$7</f>
        <v>0.09</v>
      </c>
      <c r="G161" s="47" t="n">
        <f aca="false">$B$11*($B$10*C161/$B$12*$B$7+(1-$B$10)*D161/$B$12*$C$7)</f>
        <v>0</v>
      </c>
      <c r="H161" s="24" t="n">
        <f aca="false">$B$10*E161+(1-$B$10)*F161</f>
        <v>0.07</v>
      </c>
      <c r="I161" s="21"/>
      <c r="J161" s="21"/>
      <c r="K161" s="21"/>
      <c r="L161" s="21"/>
      <c r="M161" s="21"/>
      <c r="N161" s="21"/>
      <c r="O161" s="21"/>
      <c r="P161" s="21"/>
      <c r="Q161" s="21"/>
      <c r="R161" s="27" t="n">
        <v>-1.18962499352659</v>
      </c>
      <c r="S161" s="27" t="n">
        <v>0.626872030368192</v>
      </c>
      <c r="T161" s="27" t="n">
        <v>-0.461294518567006</v>
      </c>
      <c r="U161" s="27" t="n">
        <v>1.08007002132794</v>
      </c>
      <c r="V161" s="27" t="n">
        <v>-0.465954316249381</v>
      </c>
      <c r="W161" s="27" t="n">
        <v>1.83691219784421</v>
      </c>
      <c r="X161" s="27" t="n">
        <v>-0.515199883606589</v>
      </c>
      <c r="Y161" s="27" t="n">
        <v>-1.14495634892856</v>
      </c>
      <c r="Z161" s="27" t="n">
        <v>-0.367201104522665</v>
      </c>
      <c r="AA161" s="27" t="n">
        <v>1.44776138402643</v>
      </c>
      <c r="AB161" s="27" t="n">
        <v>-0.0776083115242375</v>
      </c>
      <c r="AC161" s="27" t="n">
        <v>-0.177238332138523</v>
      </c>
      <c r="AD161" s="27" t="n">
        <v>-0.973321085201677</v>
      </c>
      <c r="AE161" s="27" t="n">
        <v>0.462173167971302</v>
      </c>
      <c r="AF161" s="27" t="n">
        <v>0.656649037726798</v>
      </c>
      <c r="AG161" s="27" t="n">
        <v>-0.358666781213844</v>
      </c>
      <c r="AH161" s="27" t="n">
        <v>-0.336870374289442</v>
      </c>
      <c r="AI161" s="27" t="n">
        <v>0.0673762154137434</v>
      </c>
      <c r="AJ161" s="27" t="n">
        <v>-0.548472795935005</v>
      </c>
      <c r="AK161" s="27" t="n">
        <v>-0.0851330557828955</v>
      </c>
      <c r="AL161" s="21"/>
      <c r="AM161" s="31" t="n">
        <f aca="false">IF(SQRT($B$9)*$B161+SQRT(1-$B$9)*R161&lt;_xlfn.NORM.S.INV($B$6),1,0)</f>
        <v>0</v>
      </c>
      <c r="AN161" s="31" t="n">
        <f aca="false">IF(SQRT($B$9)*$B161+SQRT(1-$B$9)*S161&lt;_xlfn.NORM.S.INV($B$6),1,0)</f>
        <v>0</v>
      </c>
      <c r="AO161" s="31" t="n">
        <f aca="false">IF(SQRT($B$9)*$B161+SQRT(1-$B$9)*T161&lt;_xlfn.NORM.S.INV($B$6),1,0)</f>
        <v>0</v>
      </c>
      <c r="AP161" s="31" t="n">
        <f aca="false">IF(SQRT($B$9)*$B161+SQRT(1-$B$9)*U161&lt;_xlfn.NORM.S.INV($B$6),1,0)</f>
        <v>0</v>
      </c>
      <c r="AQ161" s="31" t="n">
        <f aca="false">IF(SQRT($B$9)*$B161+SQRT(1-$B$9)*V161&lt;_xlfn.NORM.S.INV($B$6),1,0)</f>
        <v>0</v>
      </c>
      <c r="AR161" s="31" t="n">
        <f aca="false">IF(SQRT($B$9)*$B161+SQRT(1-$B$9)*W161&lt;_xlfn.NORM.S.INV($B$6),1,0)</f>
        <v>0</v>
      </c>
      <c r="AS161" s="31" t="n">
        <f aca="false">IF(SQRT($B$9)*$B161+SQRT(1-$B$9)*X161&lt;_xlfn.NORM.S.INV($B$6),1,0)</f>
        <v>0</v>
      </c>
      <c r="AT161" s="31" t="n">
        <f aca="false">IF(SQRT($B$9)*$B161+SQRT(1-$B$9)*Y161&lt;_xlfn.NORM.S.INV($B$6),1,0)</f>
        <v>0</v>
      </c>
      <c r="AU161" s="31" t="n">
        <f aca="false">IF(SQRT($B$9)*$B161+SQRT(1-$B$9)*Z161&lt;_xlfn.NORM.S.INV($B$6),1,0)</f>
        <v>0</v>
      </c>
      <c r="AV161" s="31" t="n">
        <f aca="false">IF(SQRT($B$9)*$B161+SQRT(1-$B$9)*AA161&lt;_xlfn.NORM.S.INV($B$6),1,0)</f>
        <v>0</v>
      </c>
      <c r="AW161" s="31" t="n">
        <f aca="false">IF(SQRT($C$9)*$B161+SQRT(1-$C$9)*AB161&lt;_xlfn.NORM.S.INV($C$6),1,0)</f>
        <v>0</v>
      </c>
      <c r="AX161" s="31" t="n">
        <f aca="false">IF(SQRT($C$9)*$B161+SQRT(1-$C$9)*AC161&lt;_xlfn.NORM.S.INV($C$6),1,0)</f>
        <v>0</v>
      </c>
      <c r="AY161" s="31" t="n">
        <f aca="false">IF(SQRT($C$9)*$B161+SQRT(1-$C$9)*AD161&lt;_xlfn.NORM.S.INV($C$6),1,0)</f>
        <v>0</v>
      </c>
      <c r="AZ161" s="31" t="n">
        <f aca="false">IF(SQRT($C$9)*$B161+SQRT(1-$C$9)*AE161&lt;_xlfn.NORM.S.INV($C$6),1,0)</f>
        <v>0</v>
      </c>
      <c r="BA161" s="31" t="n">
        <f aca="false">IF(SQRT($C$9)*$B161+SQRT(1-$C$9)*AF161&lt;_xlfn.NORM.S.INV($C$6),1,0)</f>
        <v>0</v>
      </c>
      <c r="BB161" s="31" t="n">
        <f aca="false">IF(SQRT($C$9)*$B161+SQRT(1-$C$9)*AG161&lt;_xlfn.NORM.S.INV($C$6),1,0)</f>
        <v>0</v>
      </c>
      <c r="BC161" s="31" t="n">
        <f aca="false">IF(SQRT($C$9)*$B161+SQRT(1-$C$9)*AH161&lt;_xlfn.NORM.S.INV($C$6),1,0)</f>
        <v>0</v>
      </c>
      <c r="BD161" s="31" t="n">
        <f aca="false">IF(SQRT($C$9)*$B161+SQRT(1-$C$9)*AI161&lt;_xlfn.NORM.S.INV($C$6),1,0)</f>
        <v>0</v>
      </c>
      <c r="BE161" s="31" t="n">
        <f aca="false">IF(SQRT($C$9)*$B161+SQRT(1-$C$9)*AJ161&lt;_xlfn.NORM.S.INV($C$6),1,0)</f>
        <v>0</v>
      </c>
      <c r="BF161" s="31" t="n">
        <f aca="false">IF(SQRT($C$9)*$B161+SQRT(1-$C$9)*AK161&lt;_xlfn.NORM.S.INV($C$6),1,0)</f>
        <v>0</v>
      </c>
      <c r="BG161" s="21"/>
      <c r="BH161" s="21"/>
      <c r="BI161" s="31" t="n">
        <f aca="false">$B$11*(($A$1061)*$C161/$B$12*$B$7+(1-$A$1061)*$D161/$B$12*$C$7)</f>
        <v>0</v>
      </c>
      <c r="BJ161" s="31" t="n">
        <f aca="false">$B$11*(($A$1062)*$C161/$B$12*$B$7+(1-$A$1062)*$D161/$B$12*$C$7)</f>
        <v>0</v>
      </c>
      <c r="BK161" s="31" t="n">
        <f aca="false">$B$11*(($A$1063)*$C161/$B$12*$B$7+(1-$A$1063)*$D161/$B$12*$C$7)</f>
        <v>0</v>
      </c>
      <c r="BL161" s="31" t="n">
        <f aca="false">$B$11*(($A$1064)*$C161/$B$12*$B$7+(1-$A$1064)*$D161/$B$12*$C$7)</f>
        <v>0</v>
      </c>
      <c r="BM161" s="31" t="n">
        <f aca="false">$B$11*(($A$1065)*$C161/$B$12*$B$7+(1-$A$1065)*$D161/$B$12*$C$7)</f>
        <v>0</v>
      </c>
      <c r="BN161" s="31" t="n">
        <f aca="false">$B$11*(($A$1066)*$C161/$B$12*$B$7+(1-$A$1066)*$D161/$B$12*$C$7)</f>
        <v>0</v>
      </c>
      <c r="BO161" s="31" t="n">
        <f aca="false">$B$11*(($A$1067)*$C161/$B$12*$B$7+(1-$A$1067)*$D161/$B$12*$C$7)</f>
        <v>0</v>
      </c>
      <c r="BP161" s="31" t="n">
        <f aca="false">$B$11*(($A$1068)*$C161/$B$12*$B$7+(1-$A$1068)*$D161/$B$12*$C$7)</f>
        <v>0</v>
      </c>
      <c r="BQ161" s="31" t="n">
        <f aca="false">$B$11*(($A$1069)*$C161/$B$12*$B$7+(1-$A$1069)*$D161/$B$12*$C$7)</f>
        <v>0</v>
      </c>
      <c r="BR161" s="31" t="n">
        <f aca="false">$B$11*(($A$1070)*$C161/$B$12*$B$7+(1-$A$1070)*$D161/$B$12*$C$7)</f>
        <v>0</v>
      </c>
      <c r="BS161" s="31" t="n">
        <f aca="false">$B$11*(($A$1071)*$C161/$B$12*$B$7+(1-$A$1071)*$D161/$B$12*$C$7)</f>
        <v>0</v>
      </c>
      <c r="BT161" s="31" t="n">
        <f aca="false">$B$11*(($A$1072)*$C161/$B$12*$B$7+(1-$A$1072)*$D161/$B$12*$C$7)</f>
        <v>0</v>
      </c>
      <c r="BU161" s="31" t="n">
        <f aca="false">$B$11*(($A$1073)*$C161/$B$12*$B$7+(1-$A$1073)*$D161/$B$12*$C$7)</f>
        <v>0</v>
      </c>
      <c r="BV161" s="31" t="n">
        <f aca="false">$B$11*(($A$1074)*$C161/$B$12*$B$7+(1-$A$1074)*$D161/$B$12*$C$7)</f>
        <v>0</v>
      </c>
      <c r="BW161" s="31" t="n">
        <f aca="false">$B$11*(($A$1075)*$C161/$B$12*$B$7+(1-$A$1075)*$D161/$B$12*$C$7)</f>
        <v>0</v>
      </c>
      <c r="BX161" s="31" t="n">
        <f aca="false">$B$11*(($A$1076)*$C161/$B$12*$B$7+(1-$A$1076)*$D161/$B$12*$C$7)</f>
        <v>0</v>
      </c>
      <c r="BY161" s="31" t="n">
        <f aca="false">$B$11*(($A$1077)*$C161/$B$12*$B$7+(1-$A$1077)*$D161/$B$12*$C$7)</f>
        <v>0</v>
      </c>
      <c r="BZ161" s="31" t="n">
        <f aca="false">$B$11*(($A$1078)*$C161/$B$12*$B$7+(1-$A$1078)*$D161/$B$12*$C$7)</f>
        <v>0</v>
      </c>
      <c r="CA161" s="31" t="n">
        <f aca="false">$B$11*(($A$1079)*$C161/$B$12*$B$7+(1-$A$1079)*$D161/$B$12*$C$7)</f>
        <v>0</v>
      </c>
      <c r="CB161" s="31" t="n">
        <f aca="false">$B$11*(($A$1080)*$C161/$B$12*$B$7+(1-$A$1080)*$D161/$B$12*$C$7)</f>
        <v>0</v>
      </c>
      <c r="CC161" s="31" t="n">
        <f aca="false">$B$11*(($A$1081)*$C161/$B$12*$B$7+(1-$A$1081)*$D161/$B$12*$C$7)</f>
        <v>0</v>
      </c>
    </row>
    <row r="162" customFormat="false" ht="15" hidden="false" customHeight="false" outlineLevel="0" collapsed="false">
      <c r="A162" s="21" t="n">
        <v>138</v>
      </c>
      <c r="B162" s="27" t="n">
        <v>1.62749619312204</v>
      </c>
      <c r="C162" s="9" t="n">
        <f aca="false">SUM(AM162:AV162)</f>
        <v>0</v>
      </c>
      <c r="D162" s="9" t="n">
        <f aca="false">SUM(AW162:BF162)</f>
        <v>0</v>
      </c>
      <c r="E162" s="24" t="n">
        <f aca="false">(1-C162/$B$12)*$B$8-C162/$B$12*$B$7</f>
        <v>0.05</v>
      </c>
      <c r="F162" s="24" t="n">
        <f aca="false">(1-D162/$B$12)*$C$8-D162/$B$12*$C$7</f>
        <v>0.09</v>
      </c>
      <c r="G162" s="47" t="n">
        <f aca="false">$B$11*($B$10*C162/$B$12*$B$7+(1-$B$10)*D162/$B$12*$C$7)</f>
        <v>0</v>
      </c>
      <c r="H162" s="24" t="n">
        <f aca="false">$B$10*E162+(1-$B$10)*F162</f>
        <v>0.07</v>
      </c>
      <c r="I162" s="21"/>
      <c r="J162" s="21"/>
      <c r="K162" s="21"/>
      <c r="L162" s="21"/>
      <c r="M162" s="21"/>
      <c r="N162" s="21"/>
      <c r="O162" s="21"/>
      <c r="P162" s="21"/>
      <c r="Q162" s="21"/>
      <c r="R162" s="27" t="n">
        <v>-1.44915251829857</v>
      </c>
      <c r="S162" s="27" t="n">
        <v>0.266799379808161</v>
      </c>
      <c r="T162" s="27" t="n">
        <v>0.519311258953286</v>
      </c>
      <c r="U162" s="27" t="n">
        <v>1.64562005773633</v>
      </c>
      <c r="V162" s="27" t="n">
        <v>-0.402797268479374</v>
      </c>
      <c r="W162" s="27" t="n">
        <v>0.291469980947603</v>
      </c>
      <c r="X162" s="27" t="n">
        <v>0.147437150107072</v>
      </c>
      <c r="Y162" s="27" t="n">
        <v>-1.34575928002977</v>
      </c>
      <c r="Z162" s="27" t="n">
        <v>0.465807199665047</v>
      </c>
      <c r="AA162" s="27" t="n">
        <v>-0.838043881837309</v>
      </c>
      <c r="AB162" s="27" t="n">
        <v>-0.911187155743282</v>
      </c>
      <c r="AC162" s="27" t="n">
        <v>-1.68963317702051</v>
      </c>
      <c r="AD162" s="27" t="n">
        <v>0.924219198187609</v>
      </c>
      <c r="AE162" s="27" t="n">
        <v>-0.562382591837498</v>
      </c>
      <c r="AF162" s="27" t="n">
        <v>0.522466612534352</v>
      </c>
      <c r="AG162" s="27" t="n">
        <v>0.741605708369609</v>
      </c>
      <c r="AH162" s="27" t="n">
        <v>0.176330760003377</v>
      </c>
      <c r="AI162" s="27" t="n">
        <v>1.08193783960429</v>
      </c>
      <c r="AJ162" s="27" t="n">
        <v>-0.799757888381823</v>
      </c>
      <c r="AK162" s="27" t="n">
        <v>0.572654359411787</v>
      </c>
      <c r="AL162" s="21"/>
      <c r="AM162" s="31" t="n">
        <f aca="false">IF(SQRT($B$9)*$B162+SQRT(1-$B$9)*R162&lt;_xlfn.NORM.S.INV($B$6),1,0)</f>
        <v>0</v>
      </c>
      <c r="AN162" s="31" t="n">
        <f aca="false">IF(SQRT($B$9)*$B162+SQRT(1-$B$9)*S162&lt;_xlfn.NORM.S.INV($B$6),1,0)</f>
        <v>0</v>
      </c>
      <c r="AO162" s="31" t="n">
        <f aca="false">IF(SQRT($B$9)*$B162+SQRT(1-$B$9)*T162&lt;_xlfn.NORM.S.INV($B$6),1,0)</f>
        <v>0</v>
      </c>
      <c r="AP162" s="31" t="n">
        <f aca="false">IF(SQRT($B$9)*$B162+SQRT(1-$B$9)*U162&lt;_xlfn.NORM.S.INV($B$6),1,0)</f>
        <v>0</v>
      </c>
      <c r="AQ162" s="31" t="n">
        <f aca="false">IF(SQRT($B$9)*$B162+SQRT(1-$B$9)*V162&lt;_xlfn.NORM.S.INV($B$6),1,0)</f>
        <v>0</v>
      </c>
      <c r="AR162" s="31" t="n">
        <f aca="false">IF(SQRT($B$9)*$B162+SQRT(1-$B$9)*W162&lt;_xlfn.NORM.S.INV($B$6),1,0)</f>
        <v>0</v>
      </c>
      <c r="AS162" s="31" t="n">
        <f aca="false">IF(SQRT($B$9)*$B162+SQRT(1-$B$9)*X162&lt;_xlfn.NORM.S.INV($B$6),1,0)</f>
        <v>0</v>
      </c>
      <c r="AT162" s="31" t="n">
        <f aca="false">IF(SQRT($B$9)*$B162+SQRT(1-$B$9)*Y162&lt;_xlfn.NORM.S.INV($B$6),1,0)</f>
        <v>0</v>
      </c>
      <c r="AU162" s="31" t="n">
        <f aca="false">IF(SQRT($B$9)*$B162+SQRT(1-$B$9)*Z162&lt;_xlfn.NORM.S.INV($B$6),1,0)</f>
        <v>0</v>
      </c>
      <c r="AV162" s="31" t="n">
        <f aca="false">IF(SQRT($B$9)*$B162+SQRT(1-$B$9)*AA162&lt;_xlfn.NORM.S.INV($B$6),1,0)</f>
        <v>0</v>
      </c>
      <c r="AW162" s="31" t="n">
        <f aca="false">IF(SQRT($C$9)*$B162+SQRT(1-$C$9)*AB162&lt;_xlfn.NORM.S.INV($C$6),1,0)</f>
        <v>0</v>
      </c>
      <c r="AX162" s="31" t="n">
        <f aca="false">IF(SQRT($C$9)*$B162+SQRT(1-$C$9)*AC162&lt;_xlfn.NORM.S.INV($C$6),1,0)</f>
        <v>0</v>
      </c>
      <c r="AY162" s="31" t="n">
        <f aca="false">IF(SQRT($C$9)*$B162+SQRT(1-$C$9)*AD162&lt;_xlfn.NORM.S.INV($C$6),1,0)</f>
        <v>0</v>
      </c>
      <c r="AZ162" s="31" t="n">
        <f aca="false">IF(SQRT($C$9)*$B162+SQRT(1-$C$9)*AE162&lt;_xlfn.NORM.S.INV($C$6),1,0)</f>
        <v>0</v>
      </c>
      <c r="BA162" s="31" t="n">
        <f aca="false">IF(SQRT($C$9)*$B162+SQRT(1-$C$9)*AF162&lt;_xlfn.NORM.S.INV($C$6),1,0)</f>
        <v>0</v>
      </c>
      <c r="BB162" s="31" t="n">
        <f aca="false">IF(SQRT($C$9)*$B162+SQRT(1-$C$9)*AG162&lt;_xlfn.NORM.S.INV($C$6),1,0)</f>
        <v>0</v>
      </c>
      <c r="BC162" s="31" t="n">
        <f aca="false">IF(SQRT($C$9)*$B162+SQRT(1-$C$9)*AH162&lt;_xlfn.NORM.S.INV($C$6),1,0)</f>
        <v>0</v>
      </c>
      <c r="BD162" s="31" t="n">
        <f aca="false">IF(SQRT($C$9)*$B162+SQRT(1-$C$9)*AI162&lt;_xlfn.NORM.S.INV($C$6),1,0)</f>
        <v>0</v>
      </c>
      <c r="BE162" s="31" t="n">
        <f aca="false">IF(SQRT($C$9)*$B162+SQRT(1-$C$9)*AJ162&lt;_xlfn.NORM.S.INV($C$6),1,0)</f>
        <v>0</v>
      </c>
      <c r="BF162" s="31" t="n">
        <f aca="false">IF(SQRT($C$9)*$B162+SQRT(1-$C$9)*AK162&lt;_xlfn.NORM.S.INV($C$6),1,0)</f>
        <v>0</v>
      </c>
      <c r="BG162" s="21"/>
      <c r="BH162" s="21"/>
      <c r="BI162" s="31" t="n">
        <f aca="false">$B$11*(($A$1061)*$C162/$B$12*$B$7+(1-$A$1061)*$D162/$B$12*$C$7)</f>
        <v>0</v>
      </c>
      <c r="BJ162" s="31" t="n">
        <f aca="false">$B$11*(($A$1062)*$C162/$B$12*$B$7+(1-$A$1062)*$D162/$B$12*$C$7)</f>
        <v>0</v>
      </c>
      <c r="BK162" s="31" t="n">
        <f aca="false">$B$11*(($A$1063)*$C162/$B$12*$B$7+(1-$A$1063)*$D162/$B$12*$C$7)</f>
        <v>0</v>
      </c>
      <c r="BL162" s="31" t="n">
        <f aca="false">$B$11*(($A$1064)*$C162/$B$12*$B$7+(1-$A$1064)*$D162/$B$12*$C$7)</f>
        <v>0</v>
      </c>
      <c r="BM162" s="31" t="n">
        <f aca="false">$B$11*(($A$1065)*$C162/$B$12*$B$7+(1-$A$1065)*$D162/$B$12*$C$7)</f>
        <v>0</v>
      </c>
      <c r="BN162" s="31" t="n">
        <f aca="false">$B$11*(($A$1066)*$C162/$B$12*$B$7+(1-$A$1066)*$D162/$B$12*$C$7)</f>
        <v>0</v>
      </c>
      <c r="BO162" s="31" t="n">
        <f aca="false">$B$11*(($A$1067)*$C162/$B$12*$B$7+(1-$A$1067)*$D162/$B$12*$C$7)</f>
        <v>0</v>
      </c>
      <c r="BP162" s="31" t="n">
        <f aca="false">$B$11*(($A$1068)*$C162/$B$12*$B$7+(1-$A$1068)*$D162/$B$12*$C$7)</f>
        <v>0</v>
      </c>
      <c r="BQ162" s="31" t="n">
        <f aca="false">$B$11*(($A$1069)*$C162/$B$12*$B$7+(1-$A$1069)*$D162/$B$12*$C$7)</f>
        <v>0</v>
      </c>
      <c r="BR162" s="31" t="n">
        <f aca="false">$B$11*(($A$1070)*$C162/$B$12*$B$7+(1-$A$1070)*$D162/$B$12*$C$7)</f>
        <v>0</v>
      </c>
      <c r="BS162" s="31" t="n">
        <f aca="false">$B$11*(($A$1071)*$C162/$B$12*$B$7+(1-$A$1071)*$D162/$B$12*$C$7)</f>
        <v>0</v>
      </c>
      <c r="BT162" s="31" t="n">
        <f aca="false">$B$11*(($A$1072)*$C162/$B$12*$B$7+(1-$A$1072)*$D162/$B$12*$C$7)</f>
        <v>0</v>
      </c>
      <c r="BU162" s="31" t="n">
        <f aca="false">$B$11*(($A$1073)*$C162/$B$12*$B$7+(1-$A$1073)*$D162/$B$12*$C$7)</f>
        <v>0</v>
      </c>
      <c r="BV162" s="31" t="n">
        <f aca="false">$B$11*(($A$1074)*$C162/$B$12*$B$7+(1-$A$1074)*$D162/$B$12*$C$7)</f>
        <v>0</v>
      </c>
      <c r="BW162" s="31" t="n">
        <f aca="false">$B$11*(($A$1075)*$C162/$B$12*$B$7+(1-$A$1075)*$D162/$B$12*$C$7)</f>
        <v>0</v>
      </c>
      <c r="BX162" s="31" t="n">
        <f aca="false">$B$11*(($A$1076)*$C162/$B$12*$B$7+(1-$A$1076)*$D162/$B$12*$C$7)</f>
        <v>0</v>
      </c>
      <c r="BY162" s="31" t="n">
        <f aca="false">$B$11*(($A$1077)*$C162/$B$12*$B$7+(1-$A$1077)*$D162/$B$12*$C$7)</f>
        <v>0</v>
      </c>
      <c r="BZ162" s="31" t="n">
        <f aca="false">$B$11*(($A$1078)*$C162/$B$12*$B$7+(1-$A$1078)*$D162/$B$12*$C$7)</f>
        <v>0</v>
      </c>
      <c r="CA162" s="31" t="n">
        <f aca="false">$B$11*(($A$1079)*$C162/$B$12*$B$7+(1-$A$1079)*$D162/$B$12*$C$7)</f>
        <v>0</v>
      </c>
      <c r="CB162" s="31" t="n">
        <f aca="false">$B$11*(($A$1080)*$C162/$B$12*$B$7+(1-$A$1080)*$D162/$B$12*$C$7)</f>
        <v>0</v>
      </c>
      <c r="CC162" s="31" t="n">
        <f aca="false">$B$11*(($A$1081)*$C162/$B$12*$B$7+(1-$A$1081)*$D162/$B$12*$C$7)</f>
        <v>0</v>
      </c>
    </row>
    <row r="163" customFormat="false" ht="15" hidden="false" customHeight="false" outlineLevel="0" collapsed="false">
      <c r="A163" s="21" t="n">
        <v>139</v>
      </c>
      <c r="B163" s="27" t="n">
        <v>-1.56717657050285</v>
      </c>
      <c r="C163" s="9" t="n">
        <f aca="false">SUM(AM163:AV163)</f>
        <v>0</v>
      </c>
      <c r="D163" s="9" t="n">
        <f aca="false">SUM(AW163:BF163)</f>
        <v>2</v>
      </c>
      <c r="E163" s="24" t="n">
        <f aca="false">(1-C163/$B$12)*$B$8-C163/$B$12*$B$7</f>
        <v>0.05</v>
      </c>
      <c r="F163" s="24" t="n">
        <f aca="false">(1-D163/$B$12)*$C$8-D163/$B$12*$C$7</f>
        <v>-0.048</v>
      </c>
      <c r="G163" s="47" t="n">
        <f aca="false">$B$11*($B$10*C163/$B$12*$B$7+(1-$B$10)*D163/$B$12*$C$7)</f>
        <v>600</v>
      </c>
      <c r="H163" s="24" t="n">
        <f aca="false">$B$10*E163+(1-$B$10)*F163</f>
        <v>0.001</v>
      </c>
      <c r="I163" s="21"/>
      <c r="J163" s="21"/>
      <c r="K163" s="21"/>
      <c r="L163" s="21"/>
      <c r="M163" s="21"/>
      <c r="N163" s="21"/>
      <c r="O163" s="21"/>
      <c r="P163" s="21"/>
      <c r="Q163" s="21"/>
      <c r="R163" s="27" t="n">
        <v>-0.324455099484996</v>
      </c>
      <c r="S163" s="27" t="n">
        <v>1.01655175318049</v>
      </c>
      <c r="T163" s="27" t="n">
        <v>0.0383415147191416</v>
      </c>
      <c r="U163" s="27" t="n">
        <v>0.0198148932702273</v>
      </c>
      <c r="V163" s="27" t="n">
        <v>0.350550237106623</v>
      </c>
      <c r="W163" s="27" t="n">
        <v>-0.56919228087116</v>
      </c>
      <c r="X163" s="27" t="n">
        <v>0.393656313133554</v>
      </c>
      <c r="Y163" s="27" t="n">
        <v>0.601441051859959</v>
      </c>
      <c r="Z163" s="27" t="n">
        <v>0.167686981593458</v>
      </c>
      <c r="AA163" s="27" t="n">
        <v>0.895632039552704</v>
      </c>
      <c r="AB163" s="27" t="n">
        <v>-1.26121065813567</v>
      </c>
      <c r="AC163" s="27" t="n">
        <v>-0.690254038463605</v>
      </c>
      <c r="AD163" s="27" t="n">
        <v>2.06161420955276</v>
      </c>
      <c r="AE163" s="27" t="n">
        <v>0.429064134967511</v>
      </c>
      <c r="AF163" s="27" t="n">
        <v>0.223857396954176</v>
      </c>
      <c r="AG163" s="27" t="n">
        <v>-0.166597479285663</v>
      </c>
      <c r="AH163" s="27" t="n">
        <v>-0.394387344190245</v>
      </c>
      <c r="AI163" s="27" t="n">
        <v>-0.610663938551076</v>
      </c>
      <c r="AJ163" s="27" t="n">
        <v>0.398878274906802</v>
      </c>
      <c r="AK163" s="27" t="n">
        <v>-1.11187896976866</v>
      </c>
      <c r="AL163" s="21"/>
      <c r="AM163" s="31" t="n">
        <f aca="false">IF(SQRT($B$9)*$B163+SQRT(1-$B$9)*R163&lt;_xlfn.NORM.S.INV($B$6),1,0)</f>
        <v>0</v>
      </c>
      <c r="AN163" s="31" t="n">
        <f aca="false">IF(SQRT($B$9)*$B163+SQRT(1-$B$9)*S163&lt;_xlfn.NORM.S.INV($B$6),1,0)</f>
        <v>0</v>
      </c>
      <c r="AO163" s="31" t="n">
        <f aca="false">IF(SQRT($B$9)*$B163+SQRT(1-$B$9)*T163&lt;_xlfn.NORM.S.INV($B$6),1,0)</f>
        <v>0</v>
      </c>
      <c r="AP163" s="31" t="n">
        <f aca="false">IF(SQRT($B$9)*$B163+SQRT(1-$B$9)*U163&lt;_xlfn.NORM.S.INV($B$6),1,0)</f>
        <v>0</v>
      </c>
      <c r="AQ163" s="31" t="n">
        <f aca="false">IF(SQRT($B$9)*$B163+SQRT(1-$B$9)*V163&lt;_xlfn.NORM.S.INV($B$6),1,0)</f>
        <v>0</v>
      </c>
      <c r="AR163" s="31" t="n">
        <f aca="false">IF(SQRT($B$9)*$B163+SQRT(1-$B$9)*W163&lt;_xlfn.NORM.S.INV($B$6),1,0)</f>
        <v>0</v>
      </c>
      <c r="AS163" s="31" t="n">
        <f aca="false">IF(SQRT($B$9)*$B163+SQRT(1-$B$9)*X163&lt;_xlfn.NORM.S.INV($B$6),1,0)</f>
        <v>0</v>
      </c>
      <c r="AT163" s="31" t="n">
        <f aca="false">IF(SQRT($B$9)*$B163+SQRT(1-$B$9)*Y163&lt;_xlfn.NORM.S.INV($B$6),1,0)</f>
        <v>0</v>
      </c>
      <c r="AU163" s="31" t="n">
        <f aca="false">IF(SQRT($B$9)*$B163+SQRT(1-$B$9)*Z163&lt;_xlfn.NORM.S.INV($B$6),1,0)</f>
        <v>0</v>
      </c>
      <c r="AV163" s="31" t="n">
        <f aca="false">IF(SQRT($B$9)*$B163+SQRT(1-$B$9)*AA163&lt;_xlfn.NORM.S.INV($B$6),1,0)</f>
        <v>0</v>
      </c>
      <c r="AW163" s="31" t="n">
        <f aca="false">IF(SQRT($C$9)*$B163+SQRT(1-$C$9)*AB163&lt;_xlfn.NORM.S.INV($C$6),1,0)</f>
        <v>1</v>
      </c>
      <c r="AX163" s="31" t="n">
        <f aca="false">IF(SQRT($C$9)*$B163+SQRT(1-$C$9)*AC163&lt;_xlfn.NORM.S.INV($C$6),1,0)</f>
        <v>0</v>
      </c>
      <c r="AY163" s="31" t="n">
        <f aca="false">IF(SQRT($C$9)*$B163+SQRT(1-$C$9)*AD163&lt;_xlfn.NORM.S.INV($C$6),1,0)</f>
        <v>0</v>
      </c>
      <c r="AZ163" s="31" t="n">
        <f aca="false">IF(SQRT($C$9)*$B163+SQRT(1-$C$9)*AE163&lt;_xlfn.NORM.S.INV($C$6),1,0)</f>
        <v>0</v>
      </c>
      <c r="BA163" s="31" t="n">
        <f aca="false">IF(SQRT($C$9)*$B163+SQRT(1-$C$9)*AF163&lt;_xlfn.NORM.S.INV($C$6),1,0)</f>
        <v>0</v>
      </c>
      <c r="BB163" s="31" t="n">
        <f aca="false">IF(SQRT($C$9)*$B163+SQRT(1-$C$9)*AG163&lt;_xlfn.NORM.S.INV($C$6),1,0)</f>
        <v>0</v>
      </c>
      <c r="BC163" s="31" t="n">
        <f aca="false">IF(SQRT($C$9)*$B163+SQRT(1-$C$9)*AH163&lt;_xlfn.NORM.S.INV($C$6),1,0)</f>
        <v>0</v>
      </c>
      <c r="BD163" s="31" t="n">
        <f aca="false">IF(SQRT($C$9)*$B163+SQRT(1-$C$9)*AI163&lt;_xlfn.NORM.S.INV($C$6),1,0)</f>
        <v>0</v>
      </c>
      <c r="BE163" s="31" t="n">
        <f aca="false">IF(SQRT($C$9)*$B163+SQRT(1-$C$9)*AJ163&lt;_xlfn.NORM.S.INV($C$6),1,0)</f>
        <v>0</v>
      </c>
      <c r="BF163" s="31" t="n">
        <f aca="false">IF(SQRT($C$9)*$B163+SQRT(1-$C$9)*AK163&lt;_xlfn.NORM.S.INV($C$6),1,0)</f>
        <v>1</v>
      </c>
      <c r="BG163" s="21"/>
      <c r="BH163" s="21"/>
      <c r="BI163" s="31" t="n">
        <f aca="false">$B$11*(($A$1061)*$C163/$B$12*$B$7+(1-$A$1061)*$D163/$B$12*$C$7)</f>
        <v>1200</v>
      </c>
      <c r="BJ163" s="31" t="n">
        <f aca="false">$B$11*(($A$1062)*$C163/$B$12*$B$7+(1-$A$1062)*$D163/$B$12*$C$7)</f>
        <v>1140</v>
      </c>
      <c r="BK163" s="31" t="n">
        <f aca="false">$B$11*(($A$1063)*$C163/$B$12*$B$7+(1-$A$1063)*$D163/$B$12*$C$7)</f>
        <v>1080</v>
      </c>
      <c r="BL163" s="31" t="n">
        <f aca="false">$B$11*(($A$1064)*$C163/$B$12*$B$7+(1-$A$1064)*$D163/$B$12*$C$7)</f>
        <v>1020</v>
      </c>
      <c r="BM163" s="31" t="n">
        <f aca="false">$B$11*(($A$1065)*$C163/$B$12*$B$7+(1-$A$1065)*$D163/$B$12*$C$7)</f>
        <v>960</v>
      </c>
      <c r="BN163" s="31" t="n">
        <f aca="false">$B$11*(($A$1066)*$C163/$B$12*$B$7+(1-$A$1066)*$D163/$B$12*$C$7)</f>
        <v>900</v>
      </c>
      <c r="BO163" s="31" t="n">
        <f aca="false">$B$11*(($A$1067)*$C163/$B$12*$B$7+(1-$A$1067)*$D163/$B$12*$C$7)</f>
        <v>840</v>
      </c>
      <c r="BP163" s="31" t="n">
        <f aca="false">$B$11*(($A$1068)*$C163/$B$12*$B$7+(1-$A$1068)*$D163/$B$12*$C$7)</f>
        <v>780</v>
      </c>
      <c r="BQ163" s="31" t="n">
        <f aca="false">$B$11*(($A$1069)*$C163/$B$12*$B$7+(1-$A$1069)*$D163/$B$12*$C$7)</f>
        <v>720</v>
      </c>
      <c r="BR163" s="31" t="n">
        <f aca="false">$B$11*(($A$1070)*$C163/$B$12*$B$7+(1-$A$1070)*$D163/$B$12*$C$7)</f>
        <v>660</v>
      </c>
      <c r="BS163" s="31" t="n">
        <f aca="false">$B$11*(($A$1071)*$C163/$B$12*$B$7+(1-$A$1071)*$D163/$B$12*$C$7)</f>
        <v>600</v>
      </c>
      <c r="BT163" s="31" t="n">
        <f aca="false">$B$11*(($A$1072)*$C163/$B$12*$B$7+(1-$A$1072)*$D163/$B$12*$C$7)</f>
        <v>540</v>
      </c>
      <c r="BU163" s="31" t="n">
        <f aca="false">$B$11*(($A$1073)*$C163/$B$12*$B$7+(1-$A$1073)*$D163/$B$12*$C$7)</f>
        <v>480</v>
      </c>
      <c r="BV163" s="31" t="n">
        <f aca="false">$B$11*(($A$1074)*$C163/$B$12*$B$7+(1-$A$1074)*$D163/$B$12*$C$7)</f>
        <v>420</v>
      </c>
      <c r="BW163" s="31" t="n">
        <f aca="false">$B$11*(($A$1075)*$C163/$B$12*$B$7+(1-$A$1075)*$D163/$B$12*$C$7)</f>
        <v>360</v>
      </c>
      <c r="BX163" s="31" t="n">
        <f aca="false">$B$11*(($A$1076)*$C163/$B$12*$B$7+(1-$A$1076)*$D163/$B$12*$C$7)</f>
        <v>300</v>
      </c>
      <c r="BY163" s="31" t="n">
        <f aca="false">$B$11*(($A$1077)*$C163/$B$12*$B$7+(1-$A$1077)*$D163/$B$12*$C$7)</f>
        <v>240</v>
      </c>
      <c r="BZ163" s="31" t="n">
        <f aca="false">$B$11*(($A$1078)*$C163/$B$12*$B$7+(1-$A$1078)*$D163/$B$12*$C$7)</f>
        <v>180</v>
      </c>
      <c r="CA163" s="31" t="n">
        <f aca="false">$B$11*(($A$1079)*$C163/$B$12*$B$7+(1-$A$1079)*$D163/$B$12*$C$7)</f>
        <v>120</v>
      </c>
      <c r="CB163" s="31" t="n">
        <f aca="false">$B$11*(($A$1080)*$C163/$B$12*$B$7+(1-$A$1080)*$D163/$B$12*$C$7)</f>
        <v>60.0000000000001</v>
      </c>
      <c r="CC163" s="31" t="n">
        <f aca="false">$B$11*(($A$1081)*$C163/$B$12*$B$7+(1-$A$1081)*$D163/$B$12*$C$7)</f>
        <v>0</v>
      </c>
    </row>
    <row r="164" customFormat="false" ht="15" hidden="false" customHeight="false" outlineLevel="0" collapsed="false">
      <c r="A164" s="21" t="n">
        <v>140</v>
      </c>
      <c r="B164" s="27" t="n">
        <v>0.0689617629432538</v>
      </c>
      <c r="C164" s="9" t="n">
        <f aca="false">SUM(AM164:AV164)</f>
        <v>0</v>
      </c>
      <c r="D164" s="9" t="n">
        <f aca="false">SUM(AW164:BF164)</f>
        <v>1</v>
      </c>
      <c r="E164" s="24" t="n">
        <f aca="false">(1-C164/$B$12)*$B$8-C164/$B$12*$B$7</f>
        <v>0.05</v>
      </c>
      <c r="F164" s="24" t="n">
        <f aca="false">(1-D164/$B$12)*$C$8-D164/$B$12*$C$7</f>
        <v>0.021</v>
      </c>
      <c r="G164" s="47" t="n">
        <f aca="false">$B$11*($B$10*C164/$B$12*$B$7+(1-$B$10)*D164/$B$12*$C$7)</f>
        <v>300</v>
      </c>
      <c r="H164" s="24" t="n">
        <f aca="false">$B$10*E164+(1-$B$10)*F164</f>
        <v>0.0355</v>
      </c>
      <c r="I164" s="21"/>
      <c r="J164" s="21"/>
      <c r="K164" s="21"/>
      <c r="L164" s="21"/>
      <c r="M164" s="21"/>
      <c r="N164" s="21"/>
      <c r="O164" s="21"/>
      <c r="P164" s="21"/>
      <c r="Q164" s="21"/>
      <c r="R164" s="27" t="n">
        <v>1.27895351644184</v>
      </c>
      <c r="S164" s="27" t="n">
        <v>1.12756080929141</v>
      </c>
      <c r="T164" s="27" t="n">
        <v>0.115328854530579</v>
      </c>
      <c r="U164" s="27" t="n">
        <v>-0.919041997774695</v>
      </c>
      <c r="V164" s="27" t="n">
        <v>-0.861199585912487</v>
      </c>
      <c r="W164" s="27" t="n">
        <v>1.30919770308773</v>
      </c>
      <c r="X164" s="27" t="n">
        <v>0.830069704992609</v>
      </c>
      <c r="Y164" s="27" t="n">
        <v>0.536053919540091</v>
      </c>
      <c r="Z164" s="27" t="n">
        <v>-2.01101229689866</v>
      </c>
      <c r="AA164" s="27" t="n">
        <v>-1.66198800294638</v>
      </c>
      <c r="AB164" s="27" t="n">
        <v>0.190752024625844</v>
      </c>
      <c r="AC164" s="27" t="n">
        <v>0.690687694928279</v>
      </c>
      <c r="AD164" s="27" t="n">
        <v>-2.22580420194368</v>
      </c>
      <c r="AE164" s="27" t="n">
        <v>0.111145439799776</v>
      </c>
      <c r="AF164" s="27" t="n">
        <v>-0.0187464109863158</v>
      </c>
      <c r="AG164" s="27" t="n">
        <v>0.617478196869012</v>
      </c>
      <c r="AH164" s="27" t="n">
        <v>-0.538866475107576</v>
      </c>
      <c r="AI164" s="27" t="n">
        <v>-0.333340502169385</v>
      </c>
      <c r="AJ164" s="27" t="n">
        <v>-1.21772180534716</v>
      </c>
      <c r="AK164" s="27" t="n">
        <v>1.65842633153867</v>
      </c>
      <c r="AL164" s="21"/>
      <c r="AM164" s="31" t="n">
        <f aca="false">IF(SQRT($B$9)*$B164+SQRT(1-$B$9)*R164&lt;_xlfn.NORM.S.INV($B$6),1,0)</f>
        <v>0</v>
      </c>
      <c r="AN164" s="31" t="n">
        <f aca="false">IF(SQRT($B$9)*$B164+SQRT(1-$B$9)*S164&lt;_xlfn.NORM.S.INV($B$6),1,0)</f>
        <v>0</v>
      </c>
      <c r="AO164" s="31" t="n">
        <f aca="false">IF(SQRT($B$9)*$B164+SQRT(1-$B$9)*T164&lt;_xlfn.NORM.S.INV($B$6),1,0)</f>
        <v>0</v>
      </c>
      <c r="AP164" s="31" t="n">
        <f aca="false">IF(SQRT($B$9)*$B164+SQRT(1-$B$9)*U164&lt;_xlfn.NORM.S.INV($B$6),1,0)</f>
        <v>0</v>
      </c>
      <c r="AQ164" s="31" t="n">
        <f aca="false">IF(SQRT($B$9)*$B164+SQRT(1-$B$9)*V164&lt;_xlfn.NORM.S.INV($B$6),1,0)</f>
        <v>0</v>
      </c>
      <c r="AR164" s="31" t="n">
        <f aca="false">IF(SQRT($B$9)*$B164+SQRT(1-$B$9)*W164&lt;_xlfn.NORM.S.INV($B$6),1,0)</f>
        <v>0</v>
      </c>
      <c r="AS164" s="31" t="n">
        <f aca="false">IF(SQRT($B$9)*$B164+SQRT(1-$B$9)*X164&lt;_xlfn.NORM.S.INV($B$6),1,0)</f>
        <v>0</v>
      </c>
      <c r="AT164" s="31" t="n">
        <f aca="false">IF(SQRT($B$9)*$B164+SQRT(1-$B$9)*Y164&lt;_xlfn.NORM.S.INV($B$6),1,0)</f>
        <v>0</v>
      </c>
      <c r="AU164" s="31" t="n">
        <f aca="false">IF(SQRT($B$9)*$B164+SQRT(1-$B$9)*Z164&lt;_xlfn.NORM.S.INV($B$6),1,0)</f>
        <v>0</v>
      </c>
      <c r="AV164" s="31" t="n">
        <f aca="false">IF(SQRT($B$9)*$B164+SQRT(1-$B$9)*AA164&lt;_xlfn.NORM.S.INV($B$6),1,0)</f>
        <v>0</v>
      </c>
      <c r="AW164" s="31" t="n">
        <f aca="false">IF(SQRT($C$9)*$B164+SQRT(1-$C$9)*AB164&lt;_xlfn.NORM.S.INV($C$6),1,0)</f>
        <v>0</v>
      </c>
      <c r="AX164" s="31" t="n">
        <f aca="false">IF(SQRT($C$9)*$B164+SQRT(1-$C$9)*AC164&lt;_xlfn.NORM.S.INV($C$6),1,0)</f>
        <v>0</v>
      </c>
      <c r="AY164" s="31" t="n">
        <f aca="false">IF(SQRT($C$9)*$B164+SQRT(1-$C$9)*AD164&lt;_xlfn.NORM.S.INV($C$6),1,0)</f>
        <v>1</v>
      </c>
      <c r="AZ164" s="31" t="n">
        <f aca="false">IF(SQRT($C$9)*$B164+SQRT(1-$C$9)*AE164&lt;_xlfn.NORM.S.INV($C$6),1,0)</f>
        <v>0</v>
      </c>
      <c r="BA164" s="31" t="n">
        <f aca="false">IF(SQRT($C$9)*$B164+SQRT(1-$C$9)*AF164&lt;_xlfn.NORM.S.INV($C$6),1,0)</f>
        <v>0</v>
      </c>
      <c r="BB164" s="31" t="n">
        <f aca="false">IF(SQRT($C$9)*$B164+SQRT(1-$C$9)*AG164&lt;_xlfn.NORM.S.INV($C$6),1,0)</f>
        <v>0</v>
      </c>
      <c r="BC164" s="31" t="n">
        <f aca="false">IF(SQRT($C$9)*$B164+SQRT(1-$C$9)*AH164&lt;_xlfn.NORM.S.INV($C$6),1,0)</f>
        <v>0</v>
      </c>
      <c r="BD164" s="31" t="n">
        <f aca="false">IF(SQRT($C$9)*$B164+SQRT(1-$C$9)*AI164&lt;_xlfn.NORM.S.INV($C$6),1,0)</f>
        <v>0</v>
      </c>
      <c r="BE164" s="31" t="n">
        <f aca="false">IF(SQRT($C$9)*$B164+SQRT(1-$C$9)*AJ164&lt;_xlfn.NORM.S.INV($C$6),1,0)</f>
        <v>0</v>
      </c>
      <c r="BF164" s="31" t="n">
        <f aca="false">IF(SQRT($C$9)*$B164+SQRT(1-$C$9)*AK164&lt;_xlfn.NORM.S.INV($C$6),1,0)</f>
        <v>0</v>
      </c>
      <c r="BG164" s="21"/>
      <c r="BH164" s="21"/>
      <c r="BI164" s="31" t="n">
        <f aca="false">$B$11*(($A$1061)*$C164/$B$12*$B$7+(1-$A$1061)*$D164/$B$12*$C$7)</f>
        <v>600</v>
      </c>
      <c r="BJ164" s="31" t="n">
        <f aca="false">$B$11*(($A$1062)*$C164/$B$12*$B$7+(1-$A$1062)*$D164/$B$12*$C$7)</f>
        <v>570</v>
      </c>
      <c r="BK164" s="31" t="n">
        <f aca="false">$B$11*(($A$1063)*$C164/$B$12*$B$7+(1-$A$1063)*$D164/$B$12*$C$7)</f>
        <v>540</v>
      </c>
      <c r="BL164" s="31" t="n">
        <f aca="false">$B$11*(($A$1064)*$C164/$B$12*$B$7+(1-$A$1064)*$D164/$B$12*$C$7)</f>
        <v>510</v>
      </c>
      <c r="BM164" s="31" t="n">
        <f aca="false">$B$11*(($A$1065)*$C164/$B$12*$B$7+(1-$A$1065)*$D164/$B$12*$C$7)</f>
        <v>480</v>
      </c>
      <c r="BN164" s="31" t="n">
        <f aca="false">$B$11*(($A$1066)*$C164/$B$12*$B$7+(1-$A$1066)*$D164/$B$12*$C$7)</f>
        <v>450</v>
      </c>
      <c r="BO164" s="31" t="n">
        <f aca="false">$B$11*(($A$1067)*$C164/$B$12*$B$7+(1-$A$1067)*$D164/$B$12*$C$7)</f>
        <v>420</v>
      </c>
      <c r="BP164" s="31" t="n">
        <f aca="false">$B$11*(($A$1068)*$C164/$B$12*$B$7+(1-$A$1068)*$D164/$B$12*$C$7)</f>
        <v>390</v>
      </c>
      <c r="BQ164" s="31" t="n">
        <f aca="false">$B$11*(($A$1069)*$C164/$B$12*$B$7+(1-$A$1069)*$D164/$B$12*$C$7)</f>
        <v>360</v>
      </c>
      <c r="BR164" s="31" t="n">
        <f aca="false">$B$11*(($A$1070)*$C164/$B$12*$B$7+(1-$A$1070)*$D164/$B$12*$C$7)</f>
        <v>330</v>
      </c>
      <c r="BS164" s="31" t="n">
        <f aca="false">$B$11*(($A$1071)*$C164/$B$12*$B$7+(1-$A$1071)*$D164/$B$12*$C$7)</f>
        <v>300</v>
      </c>
      <c r="BT164" s="31" t="n">
        <f aca="false">$B$11*(($A$1072)*$C164/$B$12*$B$7+(1-$A$1072)*$D164/$B$12*$C$7)</f>
        <v>270</v>
      </c>
      <c r="BU164" s="31" t="n">
        <f aca="false">$B$11*(($A$1073)*$C164/$B$12*$B$7+(1-$A$1073)*$D164/$B$12*$C$7)</f>
        <v>240</v>
      </c>
      <c r="BV164" s="31" t="n">
        <f aca="false">$B$11*(($A$1074)*$C164/$B$12*$B$7+(1-$A$1074)*$D164/$B$12*$C$7)</f>
        <v>210</v>
      </c>
      <c r="BW164" s="31" t="n">
        <f aca="false">$B$11*(($A$1075)*$C164/$B$12*$B$7+(1-$A$1075)*$D164/$B$12*$C$7)</f>
        <v>180</v>
      </c>
      <c r="BX164" s="31" t="n">
        <f aca="false">$B$11*(($A$1076)*$C164/$B$12*$B$7+(1-$A$1076)*$D164/$B$12*$C$7)</f>
        <v>150</v>
      </c>
      <c r="BY164" s="31" t="n">
        <f aca="false">$B$11*(($A$1077)*$C164/$B$12*$B$7+(1-$A$1077)*$D164/$B$12*$C$7)</f>
        <v>120</v>
      </c>
      <c r="BZ164" s="31" t="n">
        <f aca="false">$B$11*(($A$1078)*$C164/$B$12*$B$7+(1-$A$1078)*$D164/$B$12*$C$7)</f>
        <v>90</v>
      </c>
      <c r="CA164" s="31" t="n">
        <f aca="false">$B$11*(($A$1079)*$C164/$B$12*$B$7+(1-$A$1079)*$D164/$B$12*$C$7)</f>
        <v>60</v>
      </c>
      <c r="CB164" s="31" t="n">
        <f aca="false">$B$11*(($A$1080)*$C164/$B$12*$B$7+(1-$A$1080)*$D164/$B$12*$C$7)</f>
        <v>30</v>
      </c>
      <c r="CC164" s="31" t="n">
        <f aca="false">$B$11*(($A$1081)*$C164/$B$12*$B$7+(1-$A$1081)*$D164/$B$12*$C$7)</f>
        <v>0</v>
      </c>
    </row>
    <row r="165" customFormat="false" ht="15" hidden="false" customHeight="false" outlineLevel="0" collapsed="false">
      <c r="A165" s="21" t="n">
        <v>141</v>
      </c>
      <c r="B165" s="27" t="n">
        <v>-1.17534731853676</v>
      </c>
      <c r="C165" s="9" t="n">
        <f aca="false">SUM(AM165:AV165)</f>
        <v>1</v>
      </c>
      <c r="D165" s="9" t="n">
        <f aca="false">SUM(AW165:BF165)</f>
        <v>1</v>
      </c>
      <c r="E165" s="24" t="n">
        <f aca="false">(1-C165/$B$12)*$B$8-C165/$B$12*$B$7</f>
        <v>0.005</v>
      </c>
      <c r="F165" s="24" t="n">
        <f aca="false">(1-D165/$B$12)*$C$8-D165/$B$12*$C$7</f>
        <v>0.021</v>
      </c>
      <c r="G165" s="47" t="n">
        <f aca="false">$B$11*($B$10*C165/$B$12*$B$7+(1-$B$10)*D165/$B$12*$C$7)</f>
        <v>500</v>
      </c>
      <c r="H165" s="24" t="n">
        <f aca="false">$B$10*E165+(1-$B$10)*F165</f>
        <v>0.013</v>
      </c>
      <c r="I165" s="21"/>
      <c r="J165" s="21"/>
      <c r="K165" s="21"/>
      <c r="L165" s="21"/>
      <c r="M165" s="21"/>
      <c r="N165" s="21"/>
      <c r="O165" s="21"/>
      <c r="P165" s="21"/>
      <c r="Q165" s="21"/>
      <c r="R165" s="27" t="n">
        <v>-0.0412402996548152</v>
      </c>
      <c r="S165" s="27" t="n">
        <v>-0.917338262078577</v>
      </c>
      <c r="T165" s="27" t="n">
        <v>-2.15388214453919</v>
      </c>
      <c r="U165" s="27" t="n">
        <v>0.116004172946366</v>
      </c>
      <c r="V165" s="27" t="n">
        <v>-0.184402882836061</v>
      </c>
      <c r="W165" s="27" t="n">
        <v>-1.24066913060114</v>
      </c>
      <c r="X165" s="27" t="n">
        <v>0.445980057308905</v>
      </c>
      <c r="Y165" s="27" t="n">
        <v>-0.759201403003453</v>
      </c>
      <c r="Z165" s="27" t="n">
        <v>-0.949491730554521</v>
      </c>
      <c r="AA165" s="27" t="n">
        <v>-1.19809924885931</v>
      </c>
      <c r="AB165" s="27" t="n">
        <v>-0.6475266097729</v>
      </c>
      <c r="AC165" s="27" t="n">
        <v>-0.458707918400361</v>
      </c>
      <c r="AD165" s="27" t="n">
        <v>0.703484610302581</v>
      </c>
      <c r="AE165" s="27" t="n">
        <v>0.605704947115908</v>
      </c>
      <c r="AF165" s="27" t="n">
        <v>2.13145353054675</v>
      </c>
      <c r="AG165" s="27" t="n">
        <v>-0.329125343617125</v>
      </c>
      <c r="AH165" s="27" t="n">
        <v>-0.469535548416435</v>
      </c>
      <c r="AI165" s="27" t="n">
        <v>1.84566781879742</v>
      </c>
      <c r="AJ165" s="27" t="n">
        <v>0.271573401071356</v>
      </c>
      <c r="AK165" s="27" t="n">
        <v>-1.37888612581403</v>
      </c>
      <c r="AL165" s="21"/>
      <c r="AM165" s="31" t="n">
        <f aca="false">IF(SQRT($B$9)*$B165+SQRT(1-$B$9)*R165&lt;_xlfn.NORM.S.INV($B$6),1,0)</f>
        <v>0</v>
      </c>
      <c r="AN165" s="31" t="n">
        <f aca="false">IF(SQRT($B$9)*$B165+SQRT(1-$B$9)*S165&lt;_xlfn.NORM.S.INV($B$6),1,0)</f>
        <v>0</v>
      </c>
      <c r="AO165" s="31" t="n">
        <f aca="false">IF(SQRT($B$9)*$B165+SQRT(1-$B$9)*T165&lt;_xlfn.NORM.S.INV($B$6),1,0)</f>
        <v>1</v>
      </c>
      <c r="AP165" s="31" t="n">
        <f aca="false">IF(SQRT($B$9)*$B165+SQRT(1-$B$9)*U165&lt;_xlfn.NORM.S.INV($B$6),1,0)</f>
        <v>0</v>
      </c>
      <c r="AQ165" s="31" t="n">
        <f aca="false">IF(SQRT($B$9)*$B165+SQRT(1-$B$9)*V165&lt;_xlfn.NORM.S.INV($B$6),1,0)</f>
        <v>0</v>
      </c>
      <c r="AR165" s="31" t="n">
        <f aca="false">IF(SQRT($B$9)*$B165+SQRT(1-$B$9)*W165&lt;_xlfn.NORM.S.INV($B$6),1,0)</f>
        <v>0</v>
      </c>
      <c r="AS165" s="31" t="n">
        <f aca="false">IF(SQRT($B$9)*$B165+SQRT(1-$B$9)*X165&lt;_xlfn.NORM.S.INV($B$6),1,0)</f>
        <v>0</v>
      </c>
      <c r="AT165" s="31" t="n">
        <f aca="false">IF(SQRT($B$9)*$B165+SQRT(1-$B$9)*Y165&lt;_xlfn.NORM.S.INV($B$6),1,0)</f>
        <v>0</v>
      </c>
      <c r="AU165" s="31" t="n">
        <f aca="false">IF(SQRT($B$9)*$B165+SQRT(1-$B$9)*Z165&lt;_xlfn.NORM.S.INV($B$6),1,0)</f>
        <v>0</v>
      </c>
      <c r="AV165" s="31" t="n">
        <f aca="false">IF(SQRT($B$9)*$B165+SQRT(1-$B$9)*AA165&lt;_xlfn.NORM.S.INV($B$6),1,0)</f>
        <v>0</v>
      </c>
      <c r="AW165" s="31" t="n">
        <f aca="false">IF(SQRT($C$9)*$B165+SQRT(1-$C$9)*AB165&lt;_xlfn.NORM.S.INV($C$6),1,0)</f>
        <v>0</v>
      </c>
      <c r="AX165" s="31" t="n">
        <f aca="false">IF(SQRT($C$9)*$B165+SQRT(1-$C$9)*AC165&lt;_xlfn.NORM.S.INV($C$6),1,0)</f>
        <v>0</v>
      </c>
      <c r="AY165" s="31" t="n">
        <f aca="false">IF(SQRT($C$9)*$B165+SQRT(1-$C$9)*AD165&lt;_xlfn.NORM.S.INV($C$6),1,0)</f>
        <v>0</v>
      </c>
      <c r="AZ165" s="31" t="n">
        <f aca="false">IF(SQRT($C$9)*$B165+SQRT(1-$C$9)*AE165&lt;_xlfn.NORM.S.INV($C$6),1,0)</f>
        <v>0</v>
      </c>
      <c r="BA165" s="31" t="n">
        <f aca="false">IF(SQRT($C$9)*$B165+SQRT(1-$C$9)*AF165&lt;_xlfn.NORM.S.INV($C$6),1,0)</f>
        <v>0</v>
      </c>
      <c r="BB165" s="31" t="n">
        <f aca="false">IF(SQRT($C$9)*$B165+SQRT(1-$C$9)*AG165&lt;_xlfn.NORM.S.INV($C$6),1,0)</f>
        <v>0</v>
      </c>
      <c r="BC165" s="31" t="n">
        <f aca="false">IF(SQRT($C$9)*$B165+SQRT(1-$C$9)*AH165&lt;_xlfn.NORM.S.INV($C$6),1,0)</f>
        <v>0</v>
      </c>
      <c r="BD165" s="31" t="n">
        <f aca="false">IF(SQRT($C$9)*$B165+SQRT(1-$C$9)*AI165&lt;_xlfn.NORM.S.INV($C$6),1,0)</f>
        <v>0</v>
      </c>
      <c r="BE165" s="31" t="n">
        <f aca="false">IF(SQRT($C$9)*$B165+SQRT(1-$C$9)*AJ165&lt;_xlfn.NORM.S.INV($C$6),1,0)</f>
        <v>0</v>
      </c>
      <c r="BF165" s="31" t="n">
        <f aca="false">IF(SQRT($C$9)*$B165+SQRT(1-$C$9)*AK165&lt;_xlfn.NORM.S.INV($C$6),1,0)</f>
        <v>1</v>
      </c>
      <c r="BG165" s="21"/>
      <c r="BH165" s="21"/>
      <c r="BI165" s="31" t="n">
        <f aca="false">$B$11*(($A$1061)*$C165/$B$12*$B$7+(1-$A$1061)*$D165/$B$12*$C$7)</f>
        <v>600</v>
      </c>
      <c r="BJ165" s="31" t="n">
        <f aca="false">$B$11*(($A$1062)*$C165/$B$12*$B$7+(1-$A$1062)*$D165/$B$12*$C$7)</f>
        <v>590</v>
      </c>
      <c r="BK165" s="31" t="n">
        <f aca="false">$B$11*(($A$1063)*$C165/$B$12*$B$7+(1-$A$1063)*$D165/$B$12*$C$7)</f>
        <v>580</v>
      </c>
      <c r="BL165" s="31" t="n">
        <f aca="false">$B$11*(($A$1064)*$C165/$B$12*$B$7+(1-$A$1064)*$D165/$B$12*$C$7)</f>
        <v>570</v>
      </c>
      <c r="BM165" s="31" t="n">
        <f aca="false">$B$11*(($A$1065)*$C165/$B$12*$B$7+(1-$A$1065)*$D165/$B$12*$C$7)</f>
        <v>560</v>
      </c>
      <c r="BN165" s="31" t="n">
        <f aca="false">$B$11*(($A$1066)*$C165/$B$12*$B$7+(1-$A$1066)*$D165/$B$12*$C$7)</f>
        <v>550</v>
      </c>
      <c r="BO165" s="31" t="n">
        <f aca="false">$B$11*(($A$1067)*$C165/$B$12*$B$7+(1-$A$1067)*$D165/$B$12*$C$7)</f>
        <v>540</v>
      </c>
      <c r="BP165" s="31" t="n">
        <f aca="false">$B$11*(($A$1068)*$C165/$B$12*$B$7+(1-$A$1068)*$D165/$B$12*$C$7)</f>
        <v>530</v>
      </c>
      <c r="BQ165" s="31" t="n">
        <f aca="false">$B$11*(($A$1069)*$C165/$B$12*$B$7+(1-$A$1069)*$D165/$B$12*$C$7)</f>
        <v>520</v>
      </c>
      <c r="BR165" s="31" t="n">
        <f aca="false">$B$11*(($A$1070)*$C165/$B$12*$B$7+(1-$A$1070)*$D165/$B$12*$C$7)</f>
        <v>510</v>
      </c>
      <c r="BS165" s="31" t="n">
        <f aca="false">$B$11*(($A$1071)*$C165/$B$12*$B$7+(1-$A$1071)*$D165/$B$12*$C$7)</f>
        <v>500</v>
      </c>
      <c r="BT165" s="31" t="n">
        <f aca="false">$B$11*(($A$1072)*$C165/$B$12*$B$7+(1-$A$1072)*$D165/$B$12*$C$7)</f>
        <v>490</v>
      </c>
      <c r="BU165" s="31" t="n">
        <f aca="false">$B$11*(($A$1073)*$C165/$B$12*$B$7+(1-$A$1073)*$D165/$B$12*$C$7)</f>
        <v>480</v>
      </c>
      <c r="BV165" s="31" t="n">
        <f aca="false">$B$11*(($A$1074)*$C165/$B$12*$B$7+(1-$A$1074)*$D165/$B$12*$C$7)</f>
        <v>470</v>
      </c>
      <c r="BW165" s="31" t="n">
        <f aca="false">$B$11*(($A$1075)*$C165/$B$12*$B$7+(1-$A$1075)*$D165/$B$12*$C$7)</f>
        <v>460</v>
      </c>
      <c r="BX165" s="31" t="n">
        <f aca="false">$B$11*(($A$1076)*$C165/$B$12*$B$7+(1-$A$1076)*$D165/$B$12*$C$7)</f>
        <v>450</v>
      </c>
      <c r="BY165" s="31" t="n">
        <f aca="false">$B$11*(($A$1077)*$C165/$B$12*$B$7+(1-$A$1077)*$D165/$B$12*$C$7)</f>
        <v>440</v>
      </c>
      <c r="BZ165" s="31" t="n">
        <f aca="false">$B$11*(($A$1078)*$C165/$B$12*$B$7+(1-$A$1078)*$D165/$B$12*$C$7)</f>
        <v>430</v>
      </c>
      <c r="CA165" s="31" t="n">
        <f aca="false">$B$11*(($A$1079)*$C165/$B$12*$B$7+(1-$A$1079)*$D165/$B$12*$C$7)</f>
        <v>420</v>
      </c>
      <c r="CB165" s="31" t="n">
        <f aca="false">$B$11*(($A$1080)*$C165/$B$12*$B$7+(1-$A$1080)*$D165/$B$12*$C$7)</f>
        <v>410</v>
      </c>
      <c r="CC165" s="31" t="n">
        <f aca="false">$B$11*(($A$1081)*$C165/$B$12*$B$7+(1-$A$1081)*$D165/$B$12*$C$7)</f>
        <v>400</v>
      </c>
    </row>
    <row r="166" customFormat="false" ht="15" hidden="false" customHeight="false" outlineLevel="0" collapsed="false">
      <c r="A166" s="21" t="n">
        <v>142</v>
      </c>
      <c r="B166" s="27" t="n">
        <v>0.0411512021593309</v>
      </c>
      <c r="C166" s="9" t="n">
        <f aca="false">SUM(AM166:AV166)</f>
        <v>0</v>
      </c>
      <c r="D166" s="9" t="n">
        <f aca="false">SUM(AW166:BF166)</f>
        <v>1</v>
      </c>
      <c r="E166" s="24" t="n">
        <f aca="false">(1-C166/$B$12)*$B$8-C166/$B$12*$B$7</f>
        <v>0.05</v>
      </c>
      <c r="F166" s="24" t="n">
        <f aca="false">(1-D166/$B$12)*$C$8-D166/$B$12*$C$7</f>
        <v>0.021</v>
      </c>
      <c r="G166" s="47" t="n">
        <f aca="false">$B$11*($B$10*C166/$B$12*$B$7+(1-$B$10)*D166/$B$12*$C$7)</f>
        <v>300</v>
      </c>
      <c r="H166" s="24" t="n">
        <f aca="false">$B$10*E166+(1-$B$10)*F166</f>
        <v>0.0355</v>
      </c>
      <c r="I166" s="21"/>
      <c r="J166" s="21"/>
      <c r="K166" s="21"/>
      <c r="L166" s="21"/>
      <c r="M166" s="21"/>
      <c r="N166" s="21"/>
      <c r="O166" s="21"/>
      <c r="P166" s="21"/>
      <c r="Q166" s="21"/>
      <c r="R166" s="27" t="n">
        <v>-0.550996225205597</v>
      </c>
      <c r="S166" s="27" t="n">
        <v>1.15892429138055</v>
      </c>
      <c r="T166" s="27" t="n">
        <v>0.333608626451583</v>
      </c>
      <c r="U166" s="27" t="n">
        <v>0.0278523427442786</v>
      </c>
      <c r="V166" s="27" t="n">
        <v>-0.732383026418994</v>
      </c>
      <c r="W166" s="27" t="n">
        <v>-2.40535091011139</v>
      </c>
      <c r="X166" s="27" t="n">
        <v>1.28530924264741</v>
      </c>
      <c r="Y166" s="27" t="n">
        <v>-1.66111280382808</v>
      </c>
      <c r="Z166" s="27" t="n">
        <v>-0.0197291924142042</v>
      </c>
      <c r="AA166" s="27" t="n">
        <v>1.40433482398038</v>
      </c>
      <c r="AB166" s="27" t="n">
        <v>0.0599255488902228</v>
      </c>
      <c r="AC166" s="27" t="n">
        <v>0.891093574785671</v>
      </c>
      <c r="AD166" s="27" t="n">
        <v>-2.02331186236233</v>
      </c>
      <c r="AE166" s="27" t="n">
        <v>-1.16814923939015</v>
      </c>
      <c r="AF166" s="27" t="n">
        <v>-1.26540322125377</v>
      </c>
      <c r="AG166" s="27" t="n">
        <v>-0.998705052173956</v>
      </c>
      <c r="AH166" s="27" t="n">
        <v>-1.03581501578598</v>
      </c>
      <c r="AI166" s="27" t="n">
        <v>-0.882947541739103</v>
      </c>
      <c r="AJ166" s="27" t="n">
        <v>1.51575197819095</v>
      </c>
      <c r="AK166" s="27" t="n">
        <v>1.19355746803112</v>
      </c>
      <c r="AL166" s="21"/>
      <c r="AM166" s="31" t="n">
        <f aca="false">IF(SQRT($B$9)*$B166+SQRT(1-$B$9)*R166&lt;_xlfn.NORM.S.INV($B$6),1,0)</f>
        <v>0</v>
      </c>
      <c r="AN166" s="31" t="n">
        <f aca="false">IF(SQRT($B$9)*$B166+SQRT(1-$B$9)*S166&lt;_xlfn.NORM.S.INV($B$6),1,0)</f>
        <v>0</v>
      </c>
      <c r="AO166" s="31" t="n">
        <f aca="false">IF(SQRT($B$9)*$B166+SQRT(1-$B$9)*T166&lt;_xlfn.NORM.S.INV($B$6),1,0)</f>
        <v>0</v>
      </c>
      <c r="AP166" s="31" t="n">
        <f aca="false">IF(SQRT($B$9)*$B166+SQRT(1-$B$9)*U166&lt;_xlfn.NORM.S.INV($B$6),1,0)</f>
        <v>0</v>
      </c>
      <c r="AQ166" s="31" t="n">
        <f aca="false">IF(SQRT($B$9)*$B166+SQRT(1-$B$9)*V166&lt;_xlfn.NORM.S.INV($B$6),1,0)</f>
        <v>0</v>
      </c>
      <c r="AR166" s="31" t="n">
        <f aca="false">IF(SQRT($B$9)*$B166+SQRT(1-$B$9)*W166&lt;_xlfn.NORM.S.INV($B$6),1,0)</f>
        <v>0</v>
      </c>
      <c r="AS166" s="31" t="n">
        <f aca="false">IF(SQRT($B$9)*$B166+SQRT(1-$B$9)*X166&lt;_xlfn.NORM.S.INV($B$6),1,0)</f>
        <v>0</v>
      </c>
      <c r="AT166" s="31" t="n">
        <f aca="false">IF(SQRT($B$9)*$B166+SQRT(1-$B$9)*Y166&lt;_xlfn.NORM.S.INV($B$6),1,0)</f>
        <v>0</v>
      </c>
      <c r="AU166" s="31" t="n">
        <f aca="false">IF(SQRT($B$9)*$B166+SQRT(1-$B$9)*Z166&lt;_xlfn.NORM.S.INV($B$6),1,0)</f>
        <v>0</v>
      </c>
      <c r="AV166" s="31" t="n">
        <f aca="false">IF(SQRT($B$9)*$B166+SQRT(1-$B$9)*AA166&lt;_xlfn.NORM.S.INV($B$6),1,0)</f>
        <v>0</v>
      </c>
      <c r="AW166" s="31" t="n">
        <f aca="false">IF(SQRT($C$9)*$B166+SQRT(1-$C$9)*AB166&lt;_xlfn.NORM.S.INV($C$6),1,0)</f>
        <v>0</v>
      </c>
      <c r="AX166" s="31" t="n">
        <f aca="false">IF(SQRT($C$9)*$B166+SQRT(1-$C$9)*AC166&lt;_xlfn.NORM.S.INV($C$6),1,0)</f>
        <v>0</v>
      </c>
      <c r="AY166" s="31" t="n">
        <f aca="false">IF(SQRT($C$9)*$B166+SQRT(1-$C$9)*AD166&lt;_xlfn.NORM.S.INV($C$6),1,0)</f>
        <v>1</v>
      </c>
      <c r="AZ166" s="31" t="n">
        <f aca="false">IF(SQRT($C$9)*$B166+SQRT(1-$C$9)*AE166&lt;_xlfn.NORM.S.INV($C$6),1,0)</f>
        <v>0</v>
      </c>
      <c r="BA166" s="31" t="n">
        <f aca="false">IF(SQRT($C$9)*$B166+SQRT(1-$C$9)*AF166&lt;_xlfn.NORM.S.INV($C$6),1,0)</f>
        <v>0</v>
      </c>
      <c r="BB166" s="31" t="n">
        <f aca="false">IF(SQRT($C$9)*$B166+SQRT(1-$C$9)*AG166&lt;_xlfn.NORM.S.INV($C$6),1,0)</f>
        <v>0</v>
      </c>
      <c r="BC166" s="31" t="n">
        <f aca="false">IF(SQRT($C$9)*$B166+SQRT(1-$C$9)*AH166&lt;_xlfn.NORM.S.INV($C$6),1,0)</f>
        <v>0</v>
      </c>
      <c r="BD166" s="31" t="n">
        <f aca="false">IF(SQRT($C$9)*$B166+SQRT(1-$C$9)*AI166&lt;_xlfn.NORM.S.INV($C$6),1,0)</f>
        <v>0</v>
      </c>
      <c r="BE166" s="31" t="n">
        <f aca="false">IF(SQRT($C$9)*$B166+SQRT(1-$C$9)*AJ166&lt;_xlfn.NORM.S.INV($C$6),1,0)</f>
        <v>0</v>
      </c>
      <c r="BF166" s="31" t="n">
        <f aca="false">IF(SQRT($C$9)*$B166+SQRT(1-$C$9)*AK166&lt;_xlfn.NORM.S.INV($C$6),1,0)</f>
        <v>0</v>
      </c>
      <c r="BG166" s="21"/>
      <c r="BH166" s="21"/>
      <c r="BI166" s="31" t="n">
        <f aca="false">$B$11*(($A$1061)*$C166/$B$12*$B$7+(1-$A$1061)*$D166/$B$12*$C$7)</f>
        <v>600</v>
      </c>
      <c r="BJ166" s="31" t="n">
        <f aca="false">$B$11*(($A$1062)*$C166/$B$12*$B$7+(1-$A$1062)*$D166/$B$12*$C$7)</f>
        <v>570</v>
      </c>
      <c r="BK166" s="31" t="n">
        <f aca="false">$B$11*(($A$1063)*$C166/$B$12*$B$7+(1-$A$1063)*$D166/$B$12*$C$7)</f>
        <v>540</v>
      </c>
      <c r="BL166" s="31" t="n">
        <f aca="false">$B$11*(($A$1064)*$C166/$B$12*$B$7+(1-$A$1064)*$D166/$B$12*$C$7)</f>
        <v>510</v>
      </c>
      <c r="BM166" s="31" t="n">
        <f aca="false">$B$11*(($A$1065)*$C166/$B$12*$B$7+(1-$A$1065)*$D166/$B$12*$C$7)</f>
        <v>480</v>
      </c>
      <c r="BN166" s="31" t="n">
        <f aca="false">$B$11*(($A$1066)*$C166/$B$12*$B$7+(1-$A$1066)*$D166/$B$12*$C$7)</f>
        <v>450</v>
      </c>
      <c r="BO166" s="31" t="n">
        <f aca="false">$B$11*(($A$1067)*$C166/$B$12*$B$7+(1-$A$1067)*$D166/$B$12*$C$7)</f>
        <v>420</v>
      </c>
      <c r="BP166" s="31" t="n">
        <f aca="false">$B$11*(($A$1068)*$C166/$B$12*$B$7+(1-$A$1068)*$D166/$B$12*$C$7)</f>
        <v>390</v>
      </c>
      <c r="BQ166" s="31" t="n">
        <f aca="false">$B$11*(($A$1069)*$C166/$B$12*$B$7+(1-$A$1069)*$D166/$B$12*$C$7)</f>
        <v>360</v>
      </c>
      <c r="BR166" s="31" t="n">
        <f aca="false">$B$11*(($A$1070)*$C166/$B$12*$B$7+(1-$A$1070)*$D166/$B$12*$C$7)</f>
        <v>330</v>
      </c>
      <c r="BS166" s="31" t="n">
        <f aca="false">$B$11*(($A$1071)*$C166/$B$12*$B$7+(1-$A$1071)*$D166/$B$12*$C$7)</f>
        <v>300</v>
      </c>
      <c r="BT166" s="31" t="n">
        <f aca="false">$B$11*(($A$1072)*$C166/$B$12*$B$7+(1-$A$1072)*$D166/$B$12*$C$7)</f>
        <v>270</v>
      </c>
      <c r="BU166" s="31" t="n">
        <f aca="false">$B$11*(($A$1073)*$C166/$B$12*$B$7+(1-$A$1073)*$D166/$B$12*$C$7)</f>
        <v>240</v>
      </c>
      <c r="BV166" s="31" t="n">
        <f aca="false">$B$11*(($A$1074)*$C166/$B$12*$B$7+(1-$A$1074)*$D166/$B$12*$C$7)</f>
        <v>210</v>
      </c>
      <c r="BW166" s="31" t="n">
        <f aca="false">$B$11*(($A$1075)*$C166/$B$12*$B$7+(1-$A$1075)*$D166/$B$12*$C$7)</f>
        <v>180</v>
      </c>
      <c r="BX166" s="31" t="n">
        <f aca="false">$B$11*(($A$1076)*$C166/$B$12*$B$7+(1-$A$1076)*$D166/$B$12*$C$7)</f>
        <v>150</v>
      </c>
      <c r="BY166" s="31" t="n">
        <f aca="false">$B$11*(($A$1077)*$C166/$B$12*$B$7+(1-$A$1077)*$D166/$B$12*$C$7)</f>
        <v>120</v>
      </c>
      <c r="BZ166" s="31" t="n">
        <f aca="false">$B$11*(($A$1078)*$C166/$B$12*$B$7+(1-$A$1078)*$D166/$B$12*$C$7)</f>
        <v>90</v>
      </c>
      <c r="CA166" s="31" t="n">
        <f aca="false">$B$11*(($A$1079)*$C166/$B$12*$B$7+(1-$A$1079)*$D166/$B$12*$C$7)</f>
        <v>60</v>
      </c>
      <c r="CB166" s="31" t="n">
        <f aca="false">$B$11*(($A$1080)*$C166/$B$12*$B$7+(1-$A$1080)*$D166/$B$12*$C$7)</f>
        <v>30</v>
      </c>
      <c r="CC166" s="31" t="n">
        <f aca="false">$B$11*(($A$1081)*$C166/$B$12*$B$7+(1-$A$1081)*$D166/$B$12*$C$7)</f>
        <v>0</v>
      </c>
    </row>
    <row r="167" customFormat="false" ht="15" hidden="false" customHeight="false" outlineLevel="0" collapsed="false">
      <c r="A167" s="21" t="n">
        <v>143</v>
      </c>
      <c r="B167" s="27" t="n">
        <v>-0.0837568838266533</v>
      </c>
      <c r="C167" s="9" t="n">
        <f aca="false">SUM(AM167:AV167)</f>
        <v>0</v>
      </c>
      <c r="D167" s="9" t="n">
        <f aca="false">SUM(AW167:BF167)</f>
        <v>2</v>
      </c>
      <c r="E167" s="24" t="n">
        <f aca="false">(1-C167/$B$12)*$B$8-C167/$B$12*$B$7</f>
        <v>0.05</v>
      </c>
      <c r="F167" s="24" t="n">
        <f aca="false">(1-D167/$B$12)*$C$8-D167/$B$12*$C$7</f>
        <v>-0.048</v>
      </c>
      <c r="G167" s="47" t="n">
        <f aca="false">$B$11*($B$10*C167/$B$12*$B$7+(1-$B$10)*D167/$B$12*$C$7)</f>
        <v>600</v>
      </c>
      <c r="H167" s="24" t="n">
        <f aca="false">$B$10*E167+(1-$B$10)*F167</f>
        <v>0.001</v>
      </c>
      <c r="I167" s="21"/>
      <c r="J167" s="21"/>
      <c r="K167" s="21"/>
      <c r="L167" s="21"/>
      <c r="M167" s="21"/>
      <c r="N167" s="21"/>
      <c r="O167" s="21"/>
      <c r="P167" s="21"/>
      <c r="Q167" s="21"/>
      <c r="R167" s="27" t="n">
        <v>-0.0670188612765133</v>
      </c>
      <c r="S167" s="27" t="n">
        <v>-0.692698278711097</v>
      </c>
      <c r="T167" s="27" t="n">
        <v>-0.402173484000907</v>
      </c>
      <c r="U167" s="27" t="n">
        <v>0.436678038868112</v>
      </c>
      <c r="V167" s="27" t="n">
        <v>-0.444320178934824</v>
      </c>
      <c r="W167" s="27" t="n">
        <v>0.520375942674646</v>
      </c>
      <c r="X167" s="27" t="n">
        <v>0.936048881596362</v>
      </c>
      <c r="Y167" s="27" t="n">
        <v>2.98330507230154</v>
      </c>
      <c r="Z167" s="27" t="n">
        <v>0.682797988190767</v>
      </c>
      <c r="AA167" s="27" t="n">
        <v>0.00779172180611481</v>
      </c>
      <c r="AB167" s="27" t="n">
        <v>-0.985452035533026</v>
      </c>
      <c r="AC167" s="27" t="n">
        <v>0.747859245021463</v>
      </c>
      <c r="AD167" s="27" t="n">
        <v>-2.00764336881351</v>
      </c>
      <c r="AE167" s="27" t="n">
        <v>0.696816889110601</v>
      </c>
      <c r="AF167" s="27" t="n">
        <v>-0.504138778522537</v>
      </c>
      <c r="AG167" s="27" t="n">
        <v>-0.371306332641093</v>
      </c>
      <c r="AH167" s="27" t="n">
        <v>-0.936701156387875</v>
      </c>
      <c r="AI167" s="27" t="n">
        <v>1.73858643849987</v>
      </c>
      <c r="AJ167" s="27" t="n">
        <v>-2.7530008825087</v>
      </c>
      <c r="AK167" s="27" t="n">
        <v>0.868184056364084</v>
      </c>
      <c r="AL167" s="21"/>
      <c r="AM167" s="31" t="n">
        <f aca="false">IF(SQRT($B$9)*$B167+SQRT(1-$B$9)*R167&lt;_xlfn.NORM.S.INV($B$6),1,0)</f>
        <v>0</v>
      </c>
      <c r="AN167" s="31" t="n">
        <f aca="false">IF(SQRT($B$9)*$B167+SQRT(1-$B$9)*S167&lt;_xlfn.NORM.S.INV($B$6),1,0)</f>
        <v>0</v>
      </c>
      <c r="AO167" s="31" t="n">
        <f aca="false">IF(SQRT($B$9)*$B167+SQRT(1-$B$9)*T167&lt;_xlfn.NORM.S.INV($B$6),1,0)</f>
        <v>0</v>
      </c>
      <c r="AP167" s="31" t="n">
        <f aca="false">IF(SQRT($B$9)*$B167+SQRT(1-$B$9)*U167&lt;_xlfn.NORM.S.INV($B$6),1,0)</f>
        <v>0</v>
      </c>
      <c r="AQ167" s="31" t="n">
        <f aca="false">IF(SQRT($B$9)*$B167+SQRT(1-$B$9)*V167&lt;_xlfn.NORM.S.INV($B$6),1,0)</f>
        <v>0</v>
      </c>
      <c r="AR167" s="31" t="n">
        <f aca="false">IF(SQRT($B$9)*$B167+SQRT(1-$B$9)*W167&lt;_xlfn.NORM.S.INV($B$6),1,0)</f>
        <v>0</v>
      </c>
      <c r="AS167" s="31" t="n">
        <f aca="false">IF(SQRT($B$9)*$B167+SQRT(1-$B$9)*X167&lt;_xlfn.NORM.S.INV($B$6),1,0)</f>
        <v>0</v>
      </c>
      <c r="AT167" s="31" t="n">
        <f aca="false">IF(SQRT($B$9)*$B167+SQRT(1-$B$9)*Y167&lt;_xlfn.NORM.S.INV($B$6),1,0)</f>
        <v>0</v>
      </c>
      <c r="AU167" s="31" t="n">
        <f aca="false">IF(SQRT($B$9)*$B167+SQRT(1-$B$9)*Z167&lt;_xlfn.NORM.S.INV($B$6),1,0)</f>
        <v>0</v>
      </c>
      <c r="AV167" s="31" t="n">
        <f aca="false">IF(SQRT($B$9)*$B167+SQRT(1-$B$9)*AA167&lt;_xlfn.NORM.S.INV($B$6),1,0)</f>
        <v>0</v>
      </c>
      <c r="AW167" s="31" t="n">
        <f aca="false">IF(SQRT($C$9)*$B167+SQRT(1-$C$9)*AB167&lt;_xlfn.NORM.S.INV($C$6),1,0)</f>
        <v>0</v>
      </c>
      <c r="AX167" s="31" t="n">
        <f aca="false">IF(SQRT($C$9)*$B167+SQRT(1-$C$9)*AC167&lt;_xlfn.NORM.S.INV($C$6),1,0)</f>
        <v>0</v>
      </c>
      <c r="AY167" s="31" t="n">
        <f aca="false">IF(SQRT($C$9)*$B167+SQRT(1-$C$9)*AD167&lt;_xlfn.NORM.S.INV($C$6),1,0)</f>
        <v>1</v>
      </c>
      <c r="AZ167" s="31" t="n">
        <f aca="false">IF(SQRT($C$9)*$B167+SQRT(1-$C$9)*AE167&lt;_xlfn.NORM.S.INV($C$6),1,0)</f>
        <v>0</v>
      </c>
      <c r="BA167" s="31" t="n">
        <f aca="false">IF(SQRT($C$9)*$B167+SQRT(1-$C$9)*AF167&lt;_xlfn.NORM.S.INV($C$6),1,0)</f>
        <v>0</v>
      </c>
      <c r="BB167" s="31" t="n">
        <f aca="false">IF(SQRT($C$9)*$B167+SQRT(1-$C$9)*AG167&lt;_xlfn.NORM.S.INV($C$6),1,0)</f>
        <v>0</v>
      </c>
      <c r="BC167" s="31" t="n">
        <f aca="false">IF(SQRT($C$9)*$B167+SQRT(1-$C$9)*AH167&lt;_xlfn.NORM.S.INV($C$6),1,0)</f>
        <v>0</v>
      </c>
      <c r="BD167" s="31" t="n">
        <f aca="false">IF(SQRT($C$9)*$B167+SQRT(1-$C$9)*AI167&lt;_xlfn.NORM.S.INV($C$6),1,0)</f>
        <v>0</v>
      </c>
      <c r="BE167" s="31" t="n">
        <f aca="false">IF(SQRT($C$9)*$B167+SQRT(1-$C$9)*AJ167&lt;_xlfn.NORM.S.INV($C$6),1,0)</f>
        <v>1</v>
      </c>
      <c r="BF167" s="31" t="n">
        <f aca="false">IF(SQRT($C$9)*$B167+SQRT(1-$C$9)*AK167&lt;_xlfn.NORM.S.INV($C$6),1,0)</f>
        <v>0</v>
      </c>
      <c r="BG167" s="21"/>
      <c r="BH167" s="21"/>
      <c r="BI167" s="31" t="n">
        <f aca="false">$B$11*(($A$1061)*$C167/$B$12*$B$7+(1-$A$1061)*$D167/$B$12*$C$7)</f>
        <v>1200</v>
      </c>
      <c r="BJ167" s="31" t="n">
        <f aca="false">$B$11*(($A$1062)*$C167/$B$12*$B$7+(1-$A$1062)*$D167/$B$12*$C$7)</f>
        <v>1140</v>
      </c>
      <c r="BK167" s="31" t="n">
        <f aca="false">$B$11*(($A$1063)*$C167/$B$12*$B$7+(1-$A$1063)*$D167/$B$12*$C$7)</f>
        <v>1080</v>
      </c>
      <c r="BL167" s="31" t="n">
        <f aca="false">$B$11*(($A$1064)*$C167/$B$12*$B$7+(1-$A$1064)*$D167/$B$12*$C$7)</f>
        <v>1020</v>
      </c>
      <c r="BM167" s="31" t="n">
        <f aca="false">$B$11*(($A$1065)*$C167/$B$12*$B$7+(1-$A$1065)*$D167/$B$12*$C$7)</f>
        <v>960</v>
      </c>
      <c r="BN167" s="31" t="n">
        <f aca="false">$B$11*(($A$1066)*$C167/$B$12*$B$7+(1-$A$1066)*$D167/$B$12*$C$7)</f>
        <v>900</v>
      </c>
      <c r="BO167" s="31" t="n">
        <f aca="false">$B$11*(($A$1067)*$C167/$B$12*$B$7+(1-$A$1067)*$D167/$B$12*$C$7)</f>
        <v>840</v>
      </c>
      <c r="BP167" s="31" t="n">
        <f aca="false">$B$11*(($A$1068)*$C167/$B$12*$B$7+(1-$A$1068)*$D167/$B$12*$C$7)</f>
        <v>780</v>
      </c>
      <c r="BQ167" s="31" t="n">
        <f aca="false">$B$11*(($A$1069)*$C167/$B$12*$B$7+(1-$A$1069)*$D167/$B$12*$C$7)</f>
        <v>720</v>
      </c>
      <c r="BR167" s="31" t="n">
        <f aca="false">$B$11*(($A$1070)*$C167/$B$12*$B$7+(1-$A$1070)*$D167/$B$12*$C$7)</f>
        <v>660</v>
      </c>
      <c r="BS167" s="31" t="n">
        <f aca="false">$B$11*(($A$1071)*$C167/$B$12*$B$7+(1-$A$1071)*$D167/$B$12*$C$7)</f>
        <v>600</v>
      </c>
      <c r="BT167" s="31" t="n">
        <f aca="false">$B$11*(($A$1072)*$C167/$B$12*$B$7+(1-$A$1072)*$D167/$B$12*$C$7)</f>
        <v>540</v>
      </c>
      <c r="BU167" s="31" t="n">
        <f aca="false">$B$11*(($A$1073)*$C167/$B$12*$B$7+(1-$A$1073)*$D167/$B$12*$C$7)</f>
        <v>480</v>
      </c>
      <c r="BV167" s="31" t="n">
        <f aca="false">$B$11*(($A$1074)*$C167/$B$12*$B$7+(1-$A$1074)*$D167/$B$12*$C$7)</f>
        <v>420</v>
      </c>
      <c r="BW167" s="31" t="n">
        <f aca="false">$B$11*(($A$1075)*$C167/$B$12*$B$7+(1-$A$1075)*$D167/$B$12*$C$7)</f>
        <v>360</v>
      </c>
      <c r="BX167" s="31" t="n">
        <f aca="false">$B$11*(($A$1076)*$C167/$B$12*$B$7+(1-$A$1076)*$D167/$B$12*$C$7)</f>
        <v>300</v>
      </c>
      <c r="BY167" s="31" t="n">
        <f aca="false">$B$11*(($A$1077)*$C167/$B$12*$B$7+(1-$A$1077)*$D167/$B$12*$C$7)</f>
        <v>240</v>
      </c>
      <c r="BZ167" s="31" t="n">
        <f aca="false">$B$11*(($A$1078)*$C167/$B$12*$B$7+(1-$A$1078)*$D167/$B$12*$C$7)</f>
        <v>180</v>
      </c>
      <c r="CA167" s="31" t="n">
        <f aca="false">$B$11*(($A$1079)*$C167/$B$12*$B$7+(1-$A$1079)*$D167/$B$12*$C$7)</f>
        <v>120</v>
      </c>
      <c r="CB167" s="31" t="n">
        <f aca="false">$B$11*(($A$1080)*$C167/$B$12*$B$7+(1-$A$1080)*$D167/$B$12*$C$7)</f>
        <v>60.0000000000001</v>
      </c>
      <c r="CC167" s="31" t="n">
        <f aca="false">$B$11*(($A$1081)*$C167/$B$12*$B$7+(1-$A$1081)*$D167/$B$12*$C$7)</f>
        <v>0</v>
      </c>
    </row>
    <row r="168" customFormat="false" ht="15" hidden="false" customHeight="false" outlineLevel="0" collapsed="false">
      <c r="A168" s="21" t="n">
        <v>144</v>
      </c>
      <c r="B168" s="27" t="n">
        <v>0.29948293976844</v>
      </c>
      <c r="C168" s="9" t="n">
        <f aca="false">SUM(AM168:AV168)</f>
        <v>0</v>
      </c>
      <c r="D168" s="9" t="n">
        <f aca="false">SUM(AW168:BF168)</f>
        <v>0</v>
      </c>
      <c r="E168" s="24" t="n">
        <f aca="false">(1-C168/$B$12)*$B$8-C168/$B$12*$B$7</f>
        <v>0.05</v>
      </c>
      <c r="F168" s="24" t="n">
        <f aca="false">(1-D168/$B$12)*$C$8-D168/$B$12*$C$7</f>
        <v>0.09</v>
      </c>
      <c r="G168" s="47" t="n">
        <f aca="false">$B$11*($B$10*C168/$B$12*$B$7+(1-$B$10)*D168/$B$12*$C$7)</f>
        <v>0</v>
      </c>
      <c r="H168" s="24" t="n">
        <f aca="false">$B$10*E168+(1-$B$10)*F168</f>
        <v>0.07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7" t="n">
        <v>-0.170219163963977</v>
      </c>
      <c r="S168" s="27" t="n">
        <v>0.838739654989351</v>
      </c>
      <c r="T168" s="27" t="n">
        <v>-0.0257925955594633</v>
      </c>
      <c r="U168" s="27" t="n">
        <v>0.675953252847434</v>
      </c>
      <c r="V168" s="27" t="n">
        <v>-0.185489786570649</v>
      </c>
      <c r="W168" s="27" t="n">
        <v>-0.852387432073417</v>
      </c>
      <c r="X168" s="27" t="n">
        <v>-1.6448327353951</v>
      </c>
      <c r="Y168" s="27" t="n">
        <v>-0.0280990937269691</v>
      </c>
      <c r="Z168" s="27" t="n">
        <v>0.901961326944559</v>
      </c>
      <c r="AA168" s="27" t="n">
        <v>0.987191876638935</v>
      </c>
      <c r="AB168" s="27" t="n">
        <v>0.239613325848095</v>
      </c>
      <c r="AC168" s="27" t="n">
        <v>0.0473081020933843</v>
      </c>
      <c r="AD168" s="27" t="n">
        <v>-1.5538554442196</v>
      </c>
      <c r="AE168" s="27" t="n">
        <v>-1.25089089509267</v>
      </c>
      <c r="AF168" s="27" t="n">
        <v>0.671287295339401</v>
      </c>
      <c r="AG168" s="27" t="n">
        <v>1.36672070292051</v>
      </c>
      <c r="AH168" s="27" t="n">
        <v>-1.41645706269794</v>
      </c>
      <c r="AI168" s="27" t="n">
        <v>0.548467407084051</v>
      </c>
      <c r="AJ168" s="27" t="n">
        <v>-0.427898996772855</v>
      </c>
      <c r="AK168" s="27" t="n">
        <v>1.46873793585592</v>
      </c>
      <c r="AL168" s="21"/>
      <c r="AM168" s="31" t="n">
        <f aca="false">IF(SQRT($B$9)*$B168+SQRT(1-$B$9)*R168&lt;_xlfn.NORM.S.INV($B$6),1,0)</f>
        <v>0</v>
      </c>
      <c r="AN168" s="31" t="n">
        <f aca="false">IF(SQRT($B$9)*$B168+SQRT(1-$B$9)*S168&lt;_xlfn.NORM.S.INV($B$6),1,0)</f>
        <v>0</v>
      </c>
      <c r="AO168" s="31" t="n">
        <f aca="false">IF(SQRT($B$9)*$B168+SQRT(1-$B$9)*T168&lt;_xlfn.NORM.S.INV($B$6),1,0)</f>
        <v>0</v>
      </c>
      <c r="AP168" s="31" t="n">
        <f aca="false">IF(SQRT($B$9)*$B168+SQRT(1-$B$9)*U168&lt;_xlfn.NORM.S.INV($B$6),1,0)</f>
        <v>0</v>
      </c>
      <c r="AQ168" s="31" t="n">
        <f aca="false">IF(SQRT($B$9)*$B168+SQRT(1-$B$9)*V168&lt;_xlfn.NORM.S.INV($B$6),1,0)</f>
        <v>0</v>
      </c>
      <c r="AR168" s="31" t="n">
        <f aca="false">IF(SQRT($B$9)*$B168+SQRT(1-$B$9)*W168&lt;_xlfn.NORM.S.INV($B$6),1,0)</f>
        <v>0</v>
      </c>
      <c r="AS168" s="31" t="n">
        <f aca="false">IF(SQRT($B$9)*$B168+SQRT(1-$B$9)*X168&lt;_xlfn.NORM.S.INV($B$6),1,0)</f>
        <v>0</v>
      </c>
      <c r="AT168" s="31" t="n">
        <f aca="false">IF(SQRT($B$9)*$B168+SQRT(1-$B$9)*Y168&lt;_xlfn.NORM.S.INV($B$6),1,0)</f>
        <v>0</v>
      </c>
      <c r="AU168" s="31" t="n">
        <f aca="false">IF(SQRT($B$9)*$B168+SQRT(1-$B$9)*Z168&lt;_xlfn.NORM.S.INV($B$6),1,0)</f>
        <v>0</v>
      </c>
      <c r="AV168" s="31" t="n">
        <f aca="false">IF(SQRT($B$9)*$B168+SQRT(1-$B$9)*AA168&lt;_xlfn.NORM.S.INV($B$6),1,0)</f>
        <v>0</v>
      </c>
      <c r="AW168" s="31" t="n">
        <f aca="false">IF(SQRT($C$9)*$B168+SQRT(1-$C$9)*AB168&lt;_xlfn.NORM.S.INV($C$6),1,0)</f>
        <v>0</v>
      </c>
      <c r="AX168" s="31" t="n">
        <f aca="false">IF(SQRT($C$9)*$B168+SQRT(1-$C$9)*AC168&lt;_xlfn.NORM.S.INV($C$6),1,0)</f>
        <v>0</v>
      </c>
      <c r="AY168" s="31" t="n">
        <f aca="false">IF(SQRT($C$9)*$B168+SQRT(1-$C$9)*AD168&lt;_xlfn.NORM.S.INV($C$6),1,0)</f>
        <v>0</v>
      </c>
      <c r="AZ168" s="31" t="n">
        <f aca="false">IF(SQRT($C$9)*$B168+SQRT(1-$C$9)*AE168&lt;_xlfn.NORM.S.INV($C$6),1,0)</f>
        <v>0</v>
      </c>
      <c r="BA168" s="31" t="n">
        <f aca="false">IF(SQRT($C$9)*$B168+SQRT(1-$C$9)*AF168&lt;_xlfn.NORM.S.INV($C$6),1,0)</f>
        <v>0</v>
      </c>
      <c r="BB168" s="31" t="n">
        <f aca="false">IF(SQRT($C$9)*$B168+SQRT(1-$C$9)*AG168&lt;_xlfn.NORM.S.INV($C$6),1,0)</f>
        <v>0</v>
      </c>
      <c r="BC168" s="31" t="n">
        <f aca="false">IF(SQRT($C$9)*$B168+SQRT(1-$C$9)*AH168&lt;_xlfn.NORM.S.INV($C$6),1,0)</f>
        <v>0</v>
      </c>
      <c r="BD168" s="31" t="n">
        <f aca="false">IF(SQRT($C$9)*$B168+SQRT(1-$C$9)*AI168&lt;_xlfn.NORM.S.INV($C$6),1,0)</f>
        <v>0</v>
      </c>
      <c r="BE168" s="31" t="n">
        <f aca="false">IF(SQRT($C$9)*$B168+SQRT(1-$C$9)*AJ168&lt;_xlfn.NORM.S.INV($C$6),1,0)</f>
        <v>0</v>
      </c>
      <c r="BF168" s="31" t="n">
        <f aca="false">IF(SQRT($C$9)*$B168+SQRT(1-$C$9)*AK168&lt;_xlfn.NORM.S.INV($C$6),1,0)</f>
        <v>0</v>
      </c>
      <c r="BG168" s="21"/>
      <c r="BH168" s="21"/>
      <c r="BI168" s="31" t="n">
        <f aca="false">$B$11*(($A$1061)*$C168/$B$12*$B$7+(1-$A$1061)*$D168/$B$12*$C$7)</f>
        <v>0</v>
      </c>
      <c r="BJ168" s="31" t="n">
        <f aca="false">$B$11*(($A$1062)*$C168/$B$12*$B$7+(1-$A$1062)*$D168/$B$12*$C$7)</f>
        <v>0</v>
      </c>
      <c r="BK168" s="31" t="n">
        <f aca="false">$B$11*(($A$1063)*$C168/$B$12*$B$7+(1-$A$1063)*$D168/$B$12*$C$7)</f>
        <v>0</v>
      </c>
      <c r="BL168" s="31" t="n">
        <f aca="false">$B$11*(($A$1064)*$C168/$B$12*$B$7+(1-$A$1064)*$D168/$B$12*$C$7)</f>
        <v>0</v>
      </c>
      <c r="BM168" s="31" t="n">
        <f aca="false">$B$11*(($A$1065)*$C168/$B$12*$B$7+(1-$A$1065)*$D168/$B$12*$C$7)</f>
        <v>0</v>
      </c>
      <c r="BN168" s="31" t="n">
        <f aca="false">$B$11*(($A$1066)*$C168/$B$12*$B$7+(1-$A$1066)*$D168/$B$12*$C$7)</f>
        <v>0</v>
      </c>
      <c r="BO168" s="31" t="n">
        <f aca="false">$B$11*(($A$1067)*$C168/$B$12*$B$7+(1-$A$1067)*$D168/$B$12*$C$7)</f>
        <v>0</v>
      </c>
      <c r="BP168" s="31" t="n">
        <f aca="false">$B$11*(($A$1068)*$C168/$B$12*$B$7+(1-$A$1068)*$D168/$B$12*$C$7)</f>
        <v>0</v>
      </c>
      <c r="BQ168" s="31" t="n">
        <f aca="false">$B$11*(($A$1069)*$C168/$B$12*$B$7+(1-$A$1069)*$D168/$B$12*$C$7)</f>
        <v>0</v>
      </c>
      <c r="BR168" s="31" t="n">
        <f aca="false">$B$11*(($A$1070)*$C168/$B$12*$B$7+(1-$A$1070)*$D168/$B$12*$C$7)</f>
        <v>0</v>
      </c>
      <c r="BS168" s="31" t="n">
        <f aca="false">$B$11*(($A$1071)*$C168/$B$12*$B$7+(1-$A$1071)*$D168/$B$12*$C$7)</f>
        <v>0</v>
      </c>
      <c r="BT168" s="31" t="n">
        <f aca="false">$B$11*(($A$1072)*$C168/$B$12*$B$7+(1-$A$1072)*$D168/$B$12*$C$7)</f>
        <v>0</v>
      </c>
      <c r="BU168" s="31" t="n">
        <f aca="false">$B$11*(($A$1073)*$C168/$B$12*$B$7+(1-$A$1073)*$D168/$B$12*$C$7)</f>
        <v>0</v>
      </c>
      <c r="BV168" s="31" t="n">
        <f aca="false">$B$11*(($A$1074)*$C168/$B$12*$B$7+(1-$A$1074)*$D168/$B$12*$C$7)</f>
        <v>0</v>
      </c>
      <c r="BW168" s="31" t="n">
        <f aca="false">$B$11*(($A$1075)*$C168/$B$12*$B$7+(1-$A$1075)*$D168/$B$12*$C$7)</f>
        <v>0</v>
      </c>
      <c r="BX168" s="31" t="n">
        <f aca="false">$B$11*(($A$1076)*$C168/$B$12*$B$7+(1-$A$1076)*$D168/$B$12*$C$7)</f>
        <v>0</v>
      </c>
      <c r="BY168" s="31" t="n">
        <f aca="false">$B$11*(($A$1077)*$C168/$B$12*$B$7+(1-$A$1077)*$D168/$B$12*$C$7)</f>
        <v>0</v>
      </c>
      <c r="BZ168" s="31" t="n">
        <f aca="false">$B$11*(($A$1078)*$C168/$B$12*$B$7+(1-$A$1078)*$D168/$B$12*$C$7)</f>
        <v>0</v>
      </c>
      <c r="CA168" s="31" t="n">
        <f aca="false">$B$11*(($A$1079)*$C168/$B$12*$B$7+(1-$A$1079)*$D168/$B$12*$C$7)</f>
        <v>0</v>
      </c>
      <c r="CB168" s="31" t="n">
        <f aca="false">$B$11*(($A$1080)*$C168/$B$12*$B$7+(1-$A$1080)*$D168/$B$12*$C$7)</f>
        <v>0</v>
      </c>
      <c r="CC168" s="31" t="n">
        <f aca="false">$B$11*(($A$1081)*$C168/$B$12*$B$7+(1-$A$1081)*$D168/$B$12*$C$7)</f>
        <v>0</v>
      </c>
    </row>
    <row r="169" customFormat="false" ht="15" hidden="false" customHeight="false" outlineLevel="0" collapsed="false">
      <c r="A169" s="21" t="n">
        <v>145</v>
      </c>
      <c r="B169" s="27" t="n">
        <v>1.57899511784795</v>
      </c>
      <c r="C169" s="9" t="n">
        <f aca="false">SUM(AM169:AV169)</f>
        <v>0</v>
      </c>
      <c r="D169" s="9" t="n">
        <f aca="false">SUM(AW169:BF169)</f>
        <v>0</v>
      </c>
      <c r="E169" s="24" t="n">
        <f aca="false">(1-C169/$B$12)*$B$8-C169/$B$12*$B$7</f>
        <v>0.05</v>
      </c>
      <c r="F169" s="24" t="n">
        <f aca="false">(1-D169/$B$12)*$C$8-D169/$B$12*$C$7</f>
        <v>0.09</v>
      </c>
      <c r="G169" s="47" t="n">
        <f aca="false">$B$11*($B$10*C169/$B$12*$B$7+(1-$B$10)*D169/$B$12*$C$7)</f>
        <v>0</v>
      </c>
      <c r="H169" s="24" t="n">
        <f aca="false">$B$10*E169+(1-$B$10)*F169</f>
        <v>0.07</v>
      </c>
      <c r="I169" s="21"/>
      <c r="J169" s="21"/>
      <c r="K169" s="21"/>
      <c r="L169" s="21"/>
      <c r="M169" s="21"/>
      <c r="N169" s="21"/>
      <c r="O169" s="21"/>
      <c r="P169" s="21"/>
      <c r="Q169" s="21"/>
      <c r="R169" s="27" t="n">
        <v>0.718538285337392</v>
      </c>
      <c r="S169" s="27" t="n">
        <v>0.77031054788126</v>
      </c>
      <c r="T169" s="27" t="n">
        <v>-0.884149458934548</v>
      </c>
      <c r="U169" s="27" t="n">
        <v>-0.954849592796685</v>
      </c>
      <c r="V169" s="27" t="n">
        <v>0.307757770302333</v>
      </c>
      <c r="W169" s="27" t="n">
        <v>-0.724870966271254</v>
      </c>
      <c r="X169" s="27" t="n">
        <v>1.09381671242849</v>
      </c>
      <c r="Y169" s="27" t="n">
        <v>-0.13502218204341</v>
      </c>
      <c r="Z169" s="27" t="n">
        <v>1.95491318989586</v>
      </c>
      <c r="AA169" s="27" t="n">
        <v>0.27547813063927</v>
      </c>
      <c r="AB169" s="27" t="n">
        <v>-0.879082269880337</v>
      </c>
      <c r="AC169" s="27" t="n">
        <v>1.31419543377013</v>
      </c>
      <c r="AD169" s="27" t="n">
        <v>-0.322868375564309</v>
      </c>
      <c r="AE169" s="27" t="n">
        <v>1.07013733299452</v>
      </c>
      <c r="AF169" s="27" t="n">
        <v>-1.1539659206814</v>
      </c>
      <c r="AG169" s="27" t="n">
        <v>-0.421615034250863</v>
      </c>
      <c r="AH169" s="27" t="n">
        <v>0.0908388820715379</v>
      </c>
      <c r="AI169" s="27" t="n">
        <v>-0.243510066971086</v>
      </c>
      <c r="AJ169" s="27" t="n">
        <v>0.747029253134907</v>
      </c>
      <c r="AK169" s="27" t="n">
        <v>-0.0545256014188753</v>
      </c>
      <c r="AL169" s="21"/>
      <c r="AM169" s="31" t="n">
        <f aca="false">IF(SQRT($B$9)*$B169+SQRT(1-$B$9)*R169&lt;_xlfn.NORM.S.INV($B$6),1,0)</f>
        <v>0</v>
      </c>
      <c r="AN169" s="31" t="n">
        <f aca="false">IF(SQRT($B$9)*$B169+SQRT(1-$B$9)*S169&lt;_xlfn.NORM.S.INV($B$6),1,0)</f>
        <v>0</v>
      </c>
      <c r="AO169" s="31" t="n">
        <f aca="false">IF(SQRT($B$9)*$B169+SQRT(1-$B$9)*T169&lt;_xlfn.NORM.S.INV($B$6),1,0)</f>
        <v>0</v>
      </c>
      <c r="AP169" s="31" t="n">
        <f aca="false">IF(SQRT($B$9)*$B169+SQRT(1-$B$9)*U169&lt;_xlfn.NORM.S.INV($B$6),1,0)</f>
        <v>0</v>
      </c>
      <c r="AQ169" s="31" t="n">
        <f aca="false">IF(SQRT($B$9)*$B169+SQRT(1-$B$9)*V169&lt;_xlfn.NORM.S.INV($B$6),1,0)</f>
        <v>0</v>
      </c>
      <c r="AR169" s="31" t="n">
        <f aca="false">IF(SQRT($B$9)*$B169+SQRT(1-$B$9)*W169&lt;_xlfn.NORM.S.INV($B$6),1,0)</f>
        <v>0</v>
      </c>
      <c r="AS169" s="31" t="n">
        <f aca="false">IF(SQRT($B$9)*$B169+SQRT(1-$B$9)*X169&lt;_xlfn.NORM.S.INV($B$6),1,0)</f>
        <v>0</v>
      </c>
      <c r="AT169" s="31" t="n">
        <f aca="false">IF(SQRT($B$9)*$B169+SQRT(1-$B$9)*Y169&lt;_xlfn.NORM.S.INV($B$6),1,0)</f>
        <v>0</v>
      </c>
      <c r="AU169" s="31" t="n">
        <f aca="false">IF(SQRT($B$9)*$B169+SQRT(1-$B$9)*Z169&lt;_xlfn.NORM.S.INV($B$6),1,0)</f>
        <v>0</v>
      </c>
      <c r="AV169" s="31" t="n">
        <f aca="false">IF(SQRT($B$9)*$B169+SQRT(1-$B$9)*AA169&lt;_xlfn.NORM.S.INV($B$6),1,0)</f>
        <v>0</v>
      </c>
      <c r="AW169" s="31" t="n">
        <f aca="false">IF(SQRT($C$9)*$B169+SQRT(1-$C$9)*AB169&lt;_xlfn.NORM.S.INV($C$6),1,0)</f>
        <v>0</v>
      </c>
      <c r="AX169" s="31" t="n">
        <f aca="false">IF(SQRT($C$9)*$B169+SQRT(1-$C$9)*AC169&lt;_xlfn.NORM.S.INV($C$6),1,0)</f>
        <v>0</v>
      </c>
      <c r="AY169" s="31" t="n">
        <f aca="false">IF(SQRT($C$9)*$B169+SQRT(1-$C$9)*AD169&lt;_xlfn.NORM.S.INV($C$6),1,0)</f>
        <v>0</v>
      </c>
      <c r="AZ169" s="31" t="n">
        <f aca="false">IF(SQRT($C$9)*$B169+SQRT(1-$C$9)*AE169&lt;_xlfn.NORM.S.INV($C$6),1,0)</f>
        <v>0</v>
      </c>
      <c r="BA169" s="31" t="n">
        <f aca="false">IF(SQRT($C$9)*$B169+SQRT(1-$C$9)*AF169&lt;_xlfn.NORM.S.INV($C$6),1,0)</f>
        <v>0</v>
      </c>
      <c r="BB169" s="31" t="n">
        <f aca="false">IF(SQRT($C$9)*$B169+SQRT(1-$C$9)*AG169&lt;_xlfn.NORM.S.INV($C$6),1,0)</f>
        <v>0</v>
      </c>
      <c r="BC169" s="31" t="n">
        <f aca="false">IF(SQRT($C$9)*$B169+SQRT(1-$C$9)*AH169&lt;_xlfn.NORM.S.INV($C$6),1,0)</f>
        <v>0</v>
      </c>
      <c r="BD169" s="31" t="n">
        <f aca="false">IF(SQRT($C$9)*$B169+SQRT(1-$C$9)*AI169&lt;_xlfn.NORM.S.INV($C$6),1,0)</f>
        <v>0</v>
      </c>
      <c r="BE169" s="31" t="n">
        <f aca="false">IF(SQRT($C$9)*$B169+SQRT(1-$C$9)*AJ169&lt;_xlfn.NORM.S.INV($C$6),1,0)</f>
        <v>0</v>
      </c>
      <c r="BF169" s="31" t="n">
        <f aca="false">IF(SQRT($C$9)*$B169+SQRT(1-$C$9)*AK169&lt;_xlfn.NORM.S.INV($C$6),1,0)</f>
        <v>0</v>
      </c>
      <c r="BG169" s="21"/>
      <c r="BH169" s="21"/>
      <c r="BI169" s="31" t="n">
        <f aca="false">$B$11*(($A$1061)*$C169/$B$12*$B$7+(1-$A$1061)*$D169/$B$12*$C$7)</f>
        <v>0</v>
      </c>
      <c r="BJ169" s="31" t="n">
        <f aca="false">$B$11*(($A$1062)*$C169/$B$12*$B$7+(1-$A$1062)*$D169/$B$12*$C$7)</f>
        <v>0</v>
      </c>
      <c r="BK169" s="31" t="n">
        <f aca="false">$B$11*(($A$1063)*$C169/$B$12*$B$7+(1-$A$1063)*$D169/$B$12*$C$7)</f>
        <v>0</v>
      </c>
      <c r="BL169" s="31" t="n">
        <f aca="false">$B$11*(($A$1064)*$C169/$B$12*$B$7+(1-$A$1064)*$D169/$B$12*$C$7)</f>
        <v>0</v>
      </c>
      <c r="BM169" s="31" t="n">
        <f aca="false">$B$11*(($A$1065)*$C169/$B$12*$B$7+(1-$A$1065)*$D169/$B$12*$C$7)</f>
        <v>0</v>
      </c>
      <c r="BN169" s="31" t="n">
        <f aca="false">$B$11*(($A$1066)*$C169/$B$12*$B$7+(1-$A$1066)*$D169/$B$12*$C$7)</f>
        <v>0</v>
      </c>
      <c r="BO169" s="31" t="n">
        <f aca="false">$B$11*(($A$1067)*$C169/$B$12*$B$7+(1-$A$1067)*$D169/$B$12*$C$7)</f>
        <v>0</v>
      </c>
      <c r="BP169" s="31" t="n">
        <f aca="false">$B$11*(($A$1068)*$C169/$B$12*$B$7+(1-$A$1068)*$D169/$B$12*$C$7)</f>
        <v>0</v>
      </c>
      <c r="BQ169" s="31" t="n">
        <f aca="false">$B$11*(($A$1069)*$C169/$B$12*$B$7+(1-$A$1069)*$D169/$B$12*$C$7)</f>
        <v>0</v>
      </c>
      <c r="BR169" s="31" t="n">
        <f aca="false">$B$11*(($A$1070)*$C169/$B$12*$B$7+(1-$A$1070)*$D169/$B$12*$C$7)</f>
        <v>0</v>
      </c>
      <c r="BS169" s="31" t="n">
        <f aca="false">$B$11*(($A$1071)*$C169/$B$12*$B$7+(1-$A$1071)*$D169/$B$12*$C$7)</f>
        <v>0</v>
      </c>
      <c r="BT169" s="31" t="n">
        <f aca="false">$B$11*(($A$1072)*$C169/$B$12*$B$7+(1-$A$1072)*$D169/$B$12*$C$7)</f>
        <v>0</v>
      </c>
      <c r="BU169" s="31" t="n">
        <f aca="false">$B$11*(($A$1073)*$C169/$B$12*$B$7+(1-$A$1073)*$D169/$B$12*$C$7)</f>
        <v>0</v>
      </c>
      <c r="BV169" s="31" t="n">
        <f aca="false">$B$11*(($A$1074)*$C169/$B$12*$B$7+(1-$A$1074)*$D169/$B$12*$C$7)</f>
        <v>0</v>
      </c>
      <c r="BW169" s="31" t="n">
        <f aca="false">$B$11*(($A$1075)*$C169/$B$12*$B$7+(1-$A$1075)*$D169/$B$12*$C$7)</f>
        <v>0</v>
      </c>
      <c r="BX169" s="31" t="n">
        <f aca="false">$B$11*(($A$1076)*$C169/$B$12*$B$7+(1-$A$1076)*$D169/$B$12*$C$7)</f>
        <v>0</v>
      </c>
      <c r="BY169" s="31" t="n">
        <f aca="false">$B$11*(($A$1077)*$C169/$B$12*$B$7+(1-$A$1077)*$D169/$B$12*$C$7)</f>
        <v>0</v>
      </c>
      <c r="BZ169" s="31" t="n">
        <f aca="false">$B$11*(($A$1078)*$C169/$B$12*$B$7+(1-$A$1078)*$D169/$B$12*$C$7)</f>
        <v>0</v>
      </c>
      <c r="CA169" s="31" t="n">
        <f aca="false">$B$11*(($A$1079)*$C169/$B$12*$B$7+(1-$A$1079)*$D169/$B$12*$C$7)</f>
        <v>0</v>
      </c>
      <c r="CB169" s="31" t="n">
        <f aca="false">$B$11*(($A$1080)*$C169/$B$12*$B$7+(1-$A$1080)*$D169/$B$12*$C$7)</f>
        <v>0</v>
      </c>
      <c r="CC169" s="31" t="n">
        <f aca="false">$B$11*(($A$1081)*$C169/$B$12*$B$7+(1-$A$1081)*$D169/$B$12*$C$7)</f>
        <v>0</v>
      </c>
    </row>
    <row r="170" customFormat="false" ht="15" hidden="false" customHeight="false" outlineLevel="0" collapsed="false">
      <c r="A170" s="21" t="n">
        <v>146</v>
      </c>
      <c r="B170" s="27" t="n">
        <v>0.768750610010089</v>
      </c>
      <c r="C170" s="9" t="n">
        <f aca="false">SUM(AM170:AV170)</f>
        <v>0</v>
      </c>
      <c r="D170" s="9" t="n">
        <f aca="false">SUM(AW170:BF170)</f>
        <v>0</v>
      </c>
      <c r="E170" s="24" t="n">
        <f aca="false">(1-C170/$B$12)*$B$8-C170/$B$12*$B$7</f>
        <v>0.05</v>
      </c>
      <c r="F170" s="24" t="n">
        <f aca="false">(1-D170/$B$12)*$C$8-D170/$B$12*$C$7</f>
        <v>0.09</v>
      </c>
      <c r="G170" s="47" t="n">
        <f aca="false">$B$11*($B$10*C170/$B$12*$B$7+(1-$B$10)*D170/$B$12*$C$7)</f>
        <v>0</v>
      </c>
      <c r="H170" s="24" t="n">
        <f aca="false">$B$10*E170+(1-$B$10)*F170</f>
        <v>0.07</v>
      </c>
      <c r="I170" s="21"/>
      <c r="J170" s="21"/>
      <c r="K170" s="21"/>
      <c r="L170" s="21"/>
      <c r="M170" s="21"/>
      <c r="N170" s="21"/>
      <c r="O170" s="21"/>
      <c r="P170" s="21"/>
      <c r="Q170" s="21"/>
      <c r="R170" s="27" t="n">
        <v>0.877519582613394</v>
      </c>
      <c r="S170" s="27" t="n">
        <v>1.39035793857511</v>
      </c>
      <c r="T170" s="27" t="n">
        <v>-0.634429859506355</v>
      </c>
      <c r="U170" s="27" t="n">
        <v>-0.638892620264047</v>
      </c>
      <c r="V170" s="27" t="n">
        <v>-0.989047253251511</v>
      </c>
      <c r="W170" s="27" t="n">
        <v>0.352325947107135</v>
      </c>
      <c r="X170" s="27" t="n">
        <v>0.477757030238991</v>
      </c>
      <c r="Y170" s="27" t="n">
        <v>0.962838959318754</v>
      </c>
      <c r="Z170" s="27" t="n">
        <v>0.599267758581808</v>
      </c>
      <c r="AA170" s="27" t="n">
        <v>-1.32508584700089</v>
      </c>
      <c r="AB170" s="27" t="n">
        <v>0.195164789636805</v>
      </c>
      <c r="AC170" s="27" t="n">
        <v>-0.461425319009931</v>
      </c>
      <c r="AD170" s="27" t="n">
        <v>-1.61076432410052</v>
      </c>
      <c r="AE170" s="27" t="n">
        <v>1.27453583350866</v>
      </c>
      <c r="AF170" s="27" t="n">
        <v>0.777071254133233</v>
      </c>
      <c r="AG170" s="27" t="n">
        <v>-0.154880984112676</v>
      </c>
      <c r="AH170" s="27" t="n">
        <v>-1.17779049050973</v>
      </c>
      <c r="AI170" s="27" t="n">
        <v>0.135305401080102</v>
      </c>
      <c r="AJ170" s="27" t="n">
        <v>0.587363586880216</v>
      </c>
      <c r="AK170" s="27" t="n">
        <v>1.64398186385437</v>
      </c>
      <c r="AL170" s="21"/>
      <c r="AM170" s="31" t="n">
        <f aca="false">IF(SQRT($B$9)*$B170+SQRT(1-$B$9)*R170&lt;_xlfn.NORM.S.INV($B$6),1,0)</f>
        <v>0</v>
      </c>
      <c r="AN170" s="31" t="n">
        <f aca="false">IF(SQRT($B$9)*$B170+SQRT(1-$B$9)*S170&lt;_xlfn.NORM.S.INV($B$6),1,0)</f>
        <v>0</v>
      </c>
      <c r="AO170" s="31" t="n">
        <f aca="false">IF(SQRT($B$9)*$B170+SQRT(1-$B$9)*T170&lt;_xlfn.NORM.S.INV($B$6),1,0)</f>
        <v>0</v>
      </c>
      <c r="AP170" s="31" t="n">
        <f aca="false">IF(SQRT($B$9)*$B170+SQRT(1-$B$9)*U170&lt;_xlfn.NORM.S.INV($B$6),1,0)</f>
        <v>0</v>
      </c>
      <c r="AQ170" s="31" t="n">
        <f aca="false">IF(SQRT($B$9)*$B170+SQRT(1-$B$9)*V170&lt;_xlfn.NORM.S.INV($B$6),1,0)</f>
        <v>0</v>
      </c>
      <c r="AR170" s="31" t="n">
        <f aca="false">IF(SQRT($B$9)*$B170+SQRT(1-$B$9)*W170&lt;_xlfn.NORM.S.INV($B$6),1,0)</f>
        <v>0</v>
      </c>
      <c r="AS170" s="31" t="n">
        <f aca="false">IF(SQRT($B$9)*$B170+SQRT(1-$B$9)*X170&lt;_xlfn.NORM.S.INV($B$6),1,0)</f>
        <v>0</v>
      </c>
      <c r="AT170" s="31" t="n">
        <f aca="false">IF(SQRT($B$9)*$B170+SQRT(1-$B$9)*Y170&lt;_xlfn.NORM.S.INV($B$6),1,0)</f>
        <v>0</v>
      </c>
      <c r="AU170" s="31" t="n">
        <f aca="false">IF(SQRT($B$9)*$B170+SQRT(1-$B$9)*Z170&lt;_xlfn.NORM.S.INV($B$6),1,0)</f>
        <v>0</v>
      </c>
      <c r="AV170" s="31" t="n">
        <f aca="false">IF(SQRT($B$9)*$B170+SQRT(1-$B$9)*AA170&lt;_xlfn.NORM.S.INV($B$6),1,0)</f>
        <v>0</v>
      </c>
      <c r="AW170" s="31" t="n">
        <f aca="false">IF(SQRT($C$9)*$B170+SQRT(1-$C$9)*AB170&lt;_xlfn.NORM.S.INV($C$6),1,0)</f>
        <v>0</v>
      </c>
      <c r="AX170" s="31" t="n">
        <f aca="false">IF(SQRT($C$9)*$B170+SQRT(1-$C$9)*AC170&lt;_xlfn.NORM.S.INV($C$6),1,0)</f>
        <v>0</v>
      </c>
      <c r="AY170" s="31" t="n">
        <f aca="false">IF(SQRT($C$9)*$B170+SQRT(1-$C$9)*AD170&lt;_xlfn.NORM.S.INV($C$6),1,0)</f>
        <v>0</v>
      </c>
      <c r="AZ170" s="31" t="n">
        <f aca="false">IF(SQRT($C$9)*$B170+SQRT(1-$C$9)*AE170&lt;_xlfn.NORM.S.INV($C$6),1,0)</f>
        <v>0</v>
      </c>
      <c r="BA170" s="31" t="n">
        <f aca="false">IF(SQRT($C$9)*$B170+SQRT(1-$C$9)*AF170&lt;_xlfn.NORM.S.INV($C$6),1,0)</f>
        <v>0</v>
      </c>
      <c r="BB170" s="31" t="n">
        <f aca="false">IF(SQRT($C$9)*$B170+SQRT(1-$C$9)*AG170&lt;_xlfn.NORM.S.INV($C$6),1,0)</f>
        <v>0</v>
      </c>
      <c r="BC170" s="31" t="n">
        <f aca="false">IF(SQRT($C$9)*$B170+SQRT(1-$C$9)*AH170&lt;_xlfn.NORM.S.INV($C$6),1,0)</f>
        <v>0</v>
      </c>
      <c r="BD170" s="31" t="n">
        <f aca="false">IF(SQRT($C$9)*$B170+SQRT(1-$C$9)*AI170&lt;_xlfn.NORM.S.INV($C$6),1,0)</f>
        <v>0</v>
      </c>
      <c r="BE170" s="31" t="n">
        <f aca="false">IF(SQRT($C$9)*$B170+SQRT(1-$C$9)*AJ170&lt;_xlfn.NORM.S.INV($C$6),1,0)</f>
        <v>0</v>
      </c>
      <c r="BF170" s="31" t="n">
        <f aca="false">IF(SQRT($C$9)*$B170+SQRT(1-$C$9)*AK170&lt;_xlfn.NORM.S.INV($C$6),1,0)</f>
        <v>0</v>
      </c>
      <c r="BG170" s="21"/>
      <c r="BH170" s="21"/>
      <c r="BI170" s="31" t="n">
        <f aca="false">$B$11*(($A$1061)*$C170/$B$12*$B$7+(1-$A$1061)*$D170/$B$12*$C$7)</f>
        <v>0</v>
      </c>
      <c r="BJ170" s="31" t="n">
        <f aca="false">$B$11*(($A$1062)*$C170/$B$12*$B$7+(1-$A$1062)*$D170/$B$12*$C$7)</f>
        <v>0</v>
      </c>
      <c r="BK170" s="31" t="n">
        <f aca="false">$B$11*(($A$1063)*$C170/$B$12*$B$7+(1-$A$1063)*$D170/$B$12*$C$7)</f>
        <v>0</v>
      </c>
      <c r="BL170" s="31" t="n">
        <f aca="false">$B$11*(($A$1064)*$C170/$B$12*$B$7+(1-$A$1064)*$D170/$B$12*$C$7)</f>
        <v>0</v>
      </c>
      <c r="BM170" s="31" t="n">
        <f aca="false">$B$11*(($A$1065)*$C170/$B$12*$B$7+(1-$A$1065)*$D170/$B$12*$C$7)</f>
        <v>0</v>
      </c>
      <c r="BN170" s="31" t="n">
        <f aca="false">$B$11*(($A$1066)*$C170/$B$12*$B$7+(1-$A$1066)*$D170/$B$12*$C$7)</f>
        <v>0</v>
      </c>
      <c r="BO170" s="31" t="n">
        <f aca="false">$B$11*(($A$1067)*$C170/$B$12*$B$7+(1-$A$1067)*$D170/$B$12*$C$7)</f>
        <v>0</v>
      </c>
      <c r="BP170" s="31" t="n">
        <f aca="false">$B$11*(($A$1068)*$C170/$B$12*$B$7+(1-$A$1068)*$D170/$B$12*$C$7)</f>
        <v>0</v>
      </c>
      <c r="BQ170" s="31" t="n">
        <f aca="false">$B$11*(($A$1069)*$C170/$B$12*$B$7+(1-$A$1069)*$D170/$B$12*$C$7)</f>
        <v>0</v>
      </c>
      <c r="BR170" s="31" t="n">
        <f aca="false">$B$11*(($A$1070)*$C170/$B$12*$B$7+(1-$A$1070)*$D170/$B$12*$C$7)</f>
        <v>0</v>
      </c>
      <c r="BS170" s="31" t="n">
        <f aca="false">$B$11*(($A$1071)*$C170/$B$12*$B$7+(1-$A$1071)*$D170/$B$12*$C$7)</f>
        <v>0</v>
      </c>
      <c r="BT170" s="31" t="n">
        <f aca="false">$B$11*(($A$1072)*$C170/$B$12*$B$7+(1-$A$1072)*$D170/$B$12*$C$7)</f>
        <v>0</v>
      </c>
      <c r="BU170" s="31" t="n">
        <f aca="false">$B$11*(($A$1073)*$C170/$B$12*$B$7+(1-$A$1073)*$D170/$B$12*$C$7)</f>
        <v>0</v>
      </c>
      <c r="BV170" s="31" t="n">
        <f aca="false">$B$11*(($A$1074)*$C170/$B$12*$B$7+(1-$A$1074)*$D170/$B$12*$C$7)</f>
        <v>0</v>
      </c>
      <c r="BW170" s="31" t="n">
        <f aca="false">$B$11*(($A$1075)*$C170/$B$12*$B$7+(1-$A$1075)*$D170/$B$12*$C$7)</f>
        <v>0</v>
      </c>
      <c r="BX170" s="31" t="n">
        <f aca="false">$B$11*(($A$1076)*$C170/$B$12*$B$7+(1-$A$1076)*$D170/$B$12*$C$7)</f>
        <v>0</v>
      </c>
      <c r="BY170" s="31" t="n">
        <f aca="false">$B$11*(($A$1077)*$C170/$B$12*$B$7+(1-$A$1077)*$D170/$B$12*$C$7)</f>
        <v>0</v>
      </c>
      <c r="BZ170" s="31" t="n">
        <f aca="false">$B$11*(($A$1078)*$C170/$B$12*$B$7+(1-$A$1078)*$D170/$B$12*$C$7)</f>
        <v>0</v>
      </c>
      <c r="CA170" s="31" t="n">
        <f aca="false">$B$11*(($A$1079)*$C170/$B$12*$B$7+(1-$A$1079)*$D170/$B$12*$C$7)</f>
        <v>0</v>
      </c>
      <c r="CB170" s="31" t="n">
        <f aca="false">$B$11*(($A$1080)*$C170/$B$12*$B$7+(1-$A$1080)*$D170/$B$12*$C$7)</f>
        <v>0</v>
      </c>
      <c r="CC170" s="31" t="n">
        <f aca="false">$B$11*(($A$1081)*$C170/$B$12*$B$7+(1-$A$1081)*$D170/$B$12*$C$7)</f>
        <v>0</v>
      </c>
    </row>
    <row r="171" customFormat="false" ht="15" hidden="false" customHeight="false" outlineLevel="0" collapsed="false">
      <c r="A171" s="21" t="n">
        <v>147</v>
      </c>
      <c r="B171" s="27" t="n">
        <v>-0.0220143554312494</v>
      </c>
      <c r="C171" s="9" t="n">
        <f aca="false">SUM(AM171:AV171)</f>
        <v>0</v>
      </c>
      <c r="D171" s="9" t="n">
        <f aca="false">SUM(AW171:BF171)</f>
        <v>0</v>
      </c>
      <c r="E171" s="24" t="n">
        <f aca="false">(1-C171/$B$12)*$B$8-C171/$B$12*$B$7</f>
        <v>0.05</v>
      </c>
      <c r="F171" s="24" t="n">
        <f aca="false">(1-D171/$B$12)*$C$8-D171/$B$12*$C$7</f>
        <v>0.09</v>
      </c>
      <c r="G171" s="47" t="n">
        <f aca="false">$B$11*($B$10*C171/$B$12*$B$7+(1-$B$10)*D171/$B$12*$C$7)</f>
        <v>0</v>
      </c>
      <c r="H171" s="24" t="n">
        <f aca="false">$B$10*E171+(1-$B$10)*F171</f>
        <v>0.07</v>
      </c>
      <c r="I171" s="21"/>
      <c r="J171" s="21"/>
      <c r="K171" s="21"/>
      <c r="L171" s="21"/>
      <c r="M171" s="21"/>
      <c r="N171" s="21"/>
      <c r="O171" s="21"/>
      <c r="P171" s="21"/>
      <c r="Q171" s="21"/>
      <c r="R171" s="27" t="n">
        <v>1.22388230937819</v>
      </c>
      <c r="S171" s="27" t="n">
        <v>0.793231515995248</v>
      </c>
      <c r="T171" s="27" t="n">
        <v>-2.56748197791734</v>
      </c>
      <c r="U171" s="27" t="n">
        <v>1.32410235776006</v>
      </c>
      <c r="V171" s="27" t="n">
        <v>0.590654120944403</v>
      </c>
      <c r="W171" s="27" t="n">
        <v>0.885932135130184</v>
      </c>
      <c r="X171" s="27" t="n">
        <v>-0.816533951050354</v>
      </c>
      <c r="Y171" s="27" t="n">
        <v>0.243678690493428</v>
      </c>
      <c r="Z171" s="27" t="n">
        <v>-0.263104510938649</v>
      </c>
      <c r="AA171" s="27" t="n">
        <v>0.61401283505394</v>
      </c>
      <c r="AB171" s="27" t="n">
        <v>0.589254136368161</v>
      </c>
      <c r="AC171" s="27" t="n">
        <v>-1.65598620152158</v>
      </c>
      <c r="AD171" s="27" t="n">
        <v>-0.948407692406903</v>
      </c>
      <c r="AE171" s="27" t="n">
        <v>-0.888671064554057</v>
      </c>
      <c r="AF171" s="27" t="n">
        <v>-0.967985848931096</v>
      </c>
      <c r="AG171" s="27" t="n">
        <v>0.152395733975988</v>
      </c>
      <c r="AH171" s="27" t="n">
        <v>-0.348928396655724</v>
      </c>
      <c r="AI171" s="27" t="n">
        <v>0.221201743175076</v>
      </c>
      <c r="AJ171" s="27" t="n">
        <v>-1.79678135877718</v>
      </c>
      <c r="AK171" s="27" t="n">
        <v>0.895895524869233</v>
      </c>
      <c r="AL171" s="21"/>
      <c r="AM171" s="31" t="n">
        <f aca="false">IF(SQRT($B$9)*$B171+SQRT(1-$B$9)*R171&lt;_xlfn.NORM.S.INV($B$6),1,0)</f>
        <v>0</v>
      </c>
      <c r="AN171" s="31" t="n">
        <f aca="false">IF(SQRT($B$9)*$B171+SQRT(1-$B$9)*S171&lt;_xlfn.NORM.S.INV($B$6),1,0)</f>
        <v>0</v>
      </c>
      <c r="AO171" s="31" t="n">
        <f aca="false">IF(SQRT($B$9)*$B171+SQRT(1-$B$9)*T171&lt;_xlfn.NORM.S.INV($B$6),1,0)</f>
        <v>0</v>
      </c>
      <c r="AP171" s="31" t="n">
        <f aca="false">IF(SQRT($B$9)*$B171+SQRT(1-$B$9)*U171&lt;_xlfn.NORM.S.INV($B$6),1,0)</f>
        <v>0</v>
      </c>
      <c r="AQ171" s="31" t="n">
        <f aca="false">IF(SQRT($B$9)*$B171+SQRT(1-$B$9)*V171&lt;_xlfn.NORM.S.INV($B$6),1,0)</f>
        <v>0</v>
      </c>
      <c r="AR171" s="31" t="n">
        <f aca="false">IF(SQRT($B$9)*$B171+SQRT(1-$B$9)*W171&lt;_xlfn.NORM.S.INV($B$6),1,0)</f>
        <v>0</v>
      </c>
      <c r="AS171" s="31" t="n">
        <f aca="false">IF(SQRT($B$9)*$B171+SQRT(1-$B$9)*X171&lt;_xlfn.NORM.S.INV($B$6),1,0)</f>
        <v>0</v>
      </c>
      <c r="AT171" s="31" t="n">
        <f aca="false">IF(SQRT($B$9)*$B171+SQRT(1-$B$9)*Y171&lt;_xlfn.NORM.S.INV($B$6),1,0)</f>
        <v>0</v>
      </c>
      <c r="AU171" s="31" t="n">
        <f aca="false">IF(SQRT($B$9)*$B171+SQRT(1-$B$9)*Z171&lt;_xlfn.NORM.S.INV($B$6),1,0)</f>
        <v>0</v>
      </c>
      <c r="AV171" s="31" t="n">
        <f aca="false">IF(SQRT($B$9)*$B171+SQRT(1-$B$9)*AA171&lt;_xlfn.NORM.S.INV($B$6),1,0)</f>
        <v>0</v>
      </c>
      <c r="AW171" s="31" t="n">
        <f aca="false">IF(SQRT($C$9)*$B171+SQRT(1-$C$9)*AB171&lt;_xlfn.NORM.S.INV($C$6),1,0)</f>
        <v>0</v>
      </c>
      <c r="AX171" s="31" t="n">
        <f aca="false">IF(SQRT($C$9)*$B171+SQRT(1-$C$9)*AC171&lt;_xlfn.NORM.S.INV($C$6),1,0)</f>
        <v>0</v>
      </c>
      <c r="AY171" s="31" t="n">
        <f aca="false">IF(SQRT($C$9)*$B171+SQRT(1-$C$9)*AD171&lt;_xlfn.NORM.S.INV($C$6),1,0)</f>
        <v>0</v>
      </c>
      <c r="AZ171" s="31" t="n">
        <f aca="false">IF(SQRT($C$9)*$B171+SQRT(1-$C$9)*AE171&lt;_xlfn.NORM.S.INV($C$6),1,0)</f>
        <v>0</v>
      </c>
      <c r="BA171" s="31" t="n">
        <f aca="false">IF(SQRT($C$9)*$B171+SQRT(1-$C$9)*AF171&lt;_xlfn.NORM.S.INV($C$6),1,0)</f>
        <v>0</v>
      </c>
      <c r="BB171" s="31" t="n">
        <f aca="false">IF(SQRT($C$9)*$B171+SQRT(1-$C$9)*AG171&lt;_xlfn.NORM.S.INV($C$6),1,0)</f>
        <v>0</v>
      </c>
      <c r="BC171" s="31" t="n">
        <f aca="false">IF(SQRT($C$9)*$B171+SQRT(1-$C$9)*AH171&lt;_xlfn.NORM.S.INV($C$6),1,0)</f>
        <v>0</v>
      </c>
      <c r="BD171" s="31" t="n">
        <f aca="false">IF(SQRT($C$9)*$B171+SQRT(1-$C$9)*AI171&lt;_xlfn.NORM.S.INV($C$6),1,0)</f>
        <v>0</v>
      </c>
      <c r="BE171" s="31" t="n">
        <f aca="false">IF(SQRT($C$9)*$B171+SQRT(1-$C$9)*AJ171&lt;_xlfn.NORM.S.INV($C$6),1,0)</f>
        <v>0</v>
      </c>
      <c r="BF171" s="31" t="n">
        <f aca="false">IF(SQRT($C$9)*$B171+SQRT(1-$C$9)*AK171&lt;_xlfn.NORM.S.INV($C$6),1,0)</f>
        <v>0</v>
      </c>
      <c r="BG171" s="21"/>
      <c r="BH171" s="21"/>
      <c r="BI171" s="31" t="n">
        <f aca="false">$B$11*(($A$1061)*$C171/$B$12*$B$7+(1-$A$1061)*$D171/$B$12*$C$7)</f>
        <v>0</v>
      </c>
      <c r="BJ171" s="31" t="n">
        <f aca="false">$B$11*(($A$1062)*$C171/$B$12*$B$7+(1-$A$1062)*$D171/$B$12*$C$7)</f>
        <v>0</v>
      </c>
      <c r="BK171" s="31" t="n">
        <f aca="false">$B$11*(($A$1063)*$C171/$B$12*$B$7+(1-$A$1063)*$D171/$B$12*$C$7)</f>
        <v>0</v>
      </c>
      <c r="BL171" s="31" t="n">
        <f aca="false">$B$11*(($A$1064)*$C171/$B$12*$B$7+(1-$A$1064)*$D171/$B$12*$C$7)</f>
        <v>0</v>
      </c>
      <c r="BM171" s="31" t="n">
        <f aca="false">$B$11*(($A$1065)*$C171/$B$12*$B$7+(1-$A$1065)*$D171/$B$12*$C$7)</f>
        <v>0</v>
      </c>
      <c r="BN171" s="31" t="n">
        <f aca="false">$B$11*(($A$1066)*$C171/$B$12*$B$7+(1-$A$1066)*$D171/$B$12*$C$7)</f>
        <v>0</v>
      </c>
      <c r="BO171" s="31" t="n">
        <f aca="false">$B$11*(($A$1067)*$C171/$B$12*$B$7+(1-$A$1067)*$D171/$B$12*$C$7)</f>
        <v>0</v>
      </c>
      <c r="BP171" s="31" t="n">
        <f aca="false">$B$11*(($A$1068)*$C171/$B$12*$B$7+(1-$A$1068)*$D171/$B$12*$C$7)</f>
        <v>0</v>
      </c>
      <c r="BQ171" s="31" t="n">
        <f aca="false">$B$11*(($A$1069)*$C171/$B$12*$B$7+(1-$A$1069)*$D171/$B$12*$C$7)</f>
        <v>0</v>
      </c>
      <c r="BR171" s="31" t="n">
        <f aca="false">$B$11*(($A$1070)*$C171/$B$12*$B$7+(1-$A$1070)*$D171/$B$12*$C$7)</f>
        <v>0</v>
      </c>
      <c r="BS171" s="31" t="n">
        <f aca="false">$B$11*(($A$1071)*$C171/$B$12*$B$7+(1-$A$1071)*$D171/$B$12*$C$7)</f>
        <v>0</v>
      </c>
      <c r="BT171" s="31" t="n">
        <f aca="false">$B$11*(($A$1072)*$C171/$B$12*$B$7+(1-$A$1072)*$D171/$B$12*$C$7)</f>
        <v>0</v>
      </c>
      <c r="BU171" s="31" t="n">
        <f aca="false">$B$11*(($A$1073)*$C171/$B$12*$B$7+(1-$A$1073)*$D171/$B$12*$C$7)</f>
        <v>0</v>
      </c>
      <c r="BV171" s="31" t="n">
        <f aca="false">$B$11*(($A$1074)*$C171/$B$12*$B$7+(1-$A$1074)*$D171/$B$12*$C$7)</f>
        <v>0</v>
      </c>
      <c r="BW171" s="31" t="n">
        <f aca="false">$B$11*(($A$1075)*$C171/$B$12*$B$7+(1-$A$1075)*$D171/$B$12*$C$7)</f>
        <v>0</v>
      </c>
      <c r="BX171" s="31" t="n">
        <f aca="false">$B$11*(($A$1076)*$C171/$B$12*$B$7+(1-$A$1076)*$D171/$B$12*$C$7)</f>
        <v>0</v>
      </c>
      <c r="BY171" s="31" t="n">
        <f aca="false">$B$11*(($A$1077)*$C171/$B$12*$B$7+(1-$A$1077)*$D171/$B$12*$C$7)</f>
        <v>0</v>
      </c>
      <c r="BZ171" s="31" t="n">
        <f aca="false">$B$11*(($A$1078)*$C171/$B$12*$B$7+(1-$A$1078)*$D171/$B$12*$C$7)</f>
        <v>0</v>
      </c>
      <c r="CA171" s="31" t="n">
        <f aca="false">$B$11*(($A$1079)*$C171/$B$12*$B$7+(1-$A$1079)*$D171/$B$12*$C$7)</f>
        <v>0</v>
      </c>
      <c r="CB171" s="31" t="n">
        <f aca="false">$B$11*(($A$1080)*$C171/$B$12*$B$7+(1-$A$1080)*$D171/$B$12*$C$7)</f>
        <v>0</v>
      </c>
      <c r="CC171" s="31" t="n">
        <f aca="false">$B$11*(($A$1081)*$C171/$B$12*$B$7+(1-$A$1081)*$D171/$B$12*$C$7)</f>
        <v>0</v>
      </c>
    </row>
    <row r="172" customFormat="false" ht="15" hidden="false" customHeight="false" outlineLevel="0" collapsed="false">
      <c r="A172" s="21" t="n">
        <v>148</v>
      </c>
      <c r="B172" s="27" t="n">
        <v>1.47656128247469</v>
      </c>
      <c r="C172" s="9" t="n">
        <f aca="false">SUM(AM172:AV172)</f>
        <v>0</v>
      </c>
      <c r="D172" s="9" t="n">
        <f aca="false">SUM(AW172:BF172)</f>
        <v>0</v>
      </c>
      <c r="E172" s="24" t="n">
        <f aca="false">(1-C172/$B$12)*$B$8-C172/$B$12*$B$7</f>
        <v>0.05</v>
      </c>
      <c r="F172" s="24" t="n">
        <f aca="false">(1-D172/$B$12)*$C$8-D172/$B$12*$C$7</f>
        <v>0.09</v>
      </c>
      <c r="G172" s="47" t="n">
        <f aca="false">$B$11*($B$10*C172/$B$12*$B$7+(1-$B$10)*D172/$B$12*$C$7)</f>
        <v>0</v>
      </c>
      <c r="H172" s="24" t="n">
        <f aca="false">$B$10*E172+(1-$B$10)*F172</f>
        <v>0.07</v>
      </c>
      <c r="I172" s="21"/>
      <c r="J172" s="21"/>
      <c r="K172" s="21"/>
      <c r="L172" s="21"/>
      <c r="M172" s="21"/>
      <c r="N172" s="21"/>
      <c r="O172" s="21"/>
      <c r="P172" s="21"/>
      <c r="Q172" s="21"/>
      <c r="R172" s="27" t="n">
        <v>-1.52218027493213</v>
      </c>
      <c r="S172" s="27" t="n">
        <v>0.398889258721133</v>
      </c>
      <c r="T172" s="27" t="n">
        <v>0.250460113055478</v>
      </c>
      <c r="U172" s="27" t="n">
        <v>-1.08636042922012</v>
      </c>
      <c r="V172" s="27" t="n">
        <v>0.011418349040507</v>
      </c>
      <c r="W172" s="27" t="n">
        <v>0.343270635324064</v>
      </c>
      <c r="X172" s="27" t="n">
        <v>0.801263027089016</v>
      </c>
      <c r="Y172" s="27" t="n">
        <v>-0.301914258237301</v>
      </c>
      <c r="Z172" s="27" t="n">
        <v>1.87238297807365</v>
      </c>
      <c r="AA172" s="27" t="n">
        <v>-1.00919423028377</v>
      </c>
      <c r="AB172" s="27" t="n">
        <v>0.0736079874120594</v>
      </c>
      <c r="AC172" s="27" t="n">
        <v>-0.612174361772288</v>
      </c>
      <c r="AD172" s="27" t="n">
        <v>-0.636347553794704</v>
      </c>
      <c r="AE172" s="27" t="n">
        <v>0.90751093692514</v>
      </c>
      <c r="AF172" s="27" t="n">
        <v>1.13617877559141</v>
      </c>
      <c r="AG172" s="27" t="n">
        <v>0.321433657664095</v>
      </c>
      <c r="AH172" s="27" t="n">
        <v>0.178322523342344</v>
      </c>
      <c r="AI172" s="27" t="n">
        <v>-0.147729363226414</v>
      </c>
      <c r="AJ172" s="27" t="n">
        <v>-0.797494967228855</v>
      </c>
      <c r="AK172" s="27" t="n">
        <v>0.628814160328757</v>
      </c>
      <c r="AL172" s="21"/>
      <c r="AM172" s="31" t="n">
        <f aca="false">IF(SQRT($B$9)*$B172+SQRT(1-$B$9)*R172&lt;_xlfn.NORM.S.INV($B$6),1,0)</f>
        <v>0</v>
      </c>
      <c r="AN172" s="31" t="n">
        <f aca="false">IF(SQRT($B$9)*$B172+SQRT(1-$B$9)*S172&lt;_xlfn.NORM.S.INV($B$6),1,0)</f>
        <v>0</v>
      </c>
      <c r="AO172" s="31" t="n">
        <f aca="false">IF(SQRT($B$9)*$B172+SQRT(1-$B$9)*T172&lt;_xlfn.NORM.S.INV($B$6),1,0)</f>
        <v>0</v>
      </c>
      <c r="AP172" s="31" t="n">
        <f aca="false">IF(SQRT($B$9)*$B172+SQRT(1-$B$9)*U172&lt;_xlfn.NORM.S.INV($B$6),1,0)</f>
        <v>0</v>
      </c>
      <c r="AQ172" s="31" t="n">
        <f aca="false">IF(SQRT($B$9)*$B172+SQRT(1-$B$9)*V172&lt;_xlfn.NORM.S.INV($B$6),1,0)</f>
        <v>0</v>
      </c>
      <c r="AR172" s="31" t="n">
        <f aca="false">IF(SQRT($B$9)*$B172+SQRT(1-$B$9)*W172&lt;_xlfn.NORM.S.INV($B$6),1,0)</f>
        <v>0</v>
      </c>
      <c r="AS172" s="31" t="n">
        <f aca="false">IF(SQRT($B$9)*$B172+SQRT(1-$B$9)*X172&lt;_xlfn.NORM.S.INV($B$6),1,0)</f>
        <v>0</v>
      </c>
      <c r="AT172" s="31" t="n">
        <f aca="false">IF(SQRT($B$9)*$B172+SQRT(1-$B$9)*Y172&lt;_xlfn.NORM.S.INV($B$6),1,0)</f>
        <v>0</v>
      </c>
      <c r="AU172" s="31" t="n">
        <f aca="false">IF(SQRT($B$9)*$B172+SQRT(1-$B$9)*Z172&lt;_xlfn.NORM.S.INV($B$6),1,0)</f>
        <v>0</v>
      </c>
      <c r="AV172" s="31" t="n">
        <f aca="false">IF(SQRT($B$9)*$B172+SQRT(1-$B$9)*AA172&lt;_xlfn.NORM.S.INV($B$6),1,0)</f>
        <v>0</v>
      </c>
      <c r="AW172" s="31" t="n">
        <f aca="false">IF(SQRT($C$9)*$B172+SQRT(1-$C$9)*AB172&lt;_xlfn.NORM.S.INV($C$6),1,0)</f>
        <v>0</v>
      </c>
      <c r="AX172" s="31" t="n">
        <f aca="false">IF(SQRT($C$9)*$B172+SQRT(1-$C$9)*AC172&lt;_xlfn.NORM.S.INV($C$6),1,0)</f>
        <v>0</v>
      </c>
      <c r="AY172" s="31" t="n">
        <f aca="false">IF(SQRT($C$9)*$B172+SQRT(1-$C$9)*AD172&lt;_xlfn.NORM.S.INV($C$6),1,0)</f>
        <v>0</v>
      </c>
      <c r="AZ172" s="31" t="n">
        <f aca="false">IF(SQRT($C$9)*$B172+SQRT(1-$C$9)*AE172&lt;_xlfn.NORM.S.INV($C$6),1,0)</f>
        <v>0</v>
      </c>
      <c r="BA172" s="31" t="n">
        <f aca="false">IF(SQRT($C$9)*$B172+SQRT(1-$C$9)*AF172&lt;_xlfn.NORM.S.INV($C$6),1,0)</f>
        <v>0</v>
      </c>
      <c r="BB172" s="31" t="n">
        <f aca="false">IF(SQRT($C$9)*$B172+SQRT(1-$C$9)*AG172&lt;_xlfn.NORM.S.INV($C$6),1,0)</f>
        <v>0</v>
      </c>
      <c r="BC172" s="31" t="n">
        <f aca="false">IF(SQRT($C$9)*$B172+SQRT(1-$C$9)*AH172&lt;_xlfn.NORM.S.INV($C$6),1,0)</f>
        <v>0</v>
      </c>
      <c r="BD172" s="31" t="n">
        <f aca="false">IF(SQRT($C$9)*$B172+SQRT(1-$C$9)*AI172&lt;_xlfn.NORM.S.INV($C$6),1,0)</f>
        <v>0</v>
      </c>
      <c r="BE172" s="31" t="n">
        <f aca="false">IF(SQRT($C$9)*$B172+SQRT(1-$C$9)*AJ172&lt;_xlfn.NORM.S.INV($C$6),1,0)</f>
        <v>0</v>
      </c>
      <c r="BF172" s="31" t="n">
        <f aca="false">IF(SQRT($C$9)*$B172+SQRT(1-$C$9)*AK172&lt;_xlfn.NORM.S.INV($C$6),1,0)</f>
        <v>0</v>
      </c>
      <c r="BG172" s="21"/>
      <c r="BH172" s="21"/>
      <c r="BI172" s="31" t="n">
        <f aca="false">$B$11*(($A$1061)*$C172/$B$12*$B$7+(1-$A$1061)*$D172/$B$12*$C$7)</f>
        <v>0</v>
      </c>
      <c r="BJ172" s="31" t="n">
        <f aca="false">$B$11*(($A$1062)*$C172/$B$12*$B$7+(1-$A$1062)*$D172/$B$12*$C$7)</f>
        <v>0</v>
      </c>
      <c r="BK172" s="31" t="n">
        <f aca="false">$B$11*(($A$1063)*$C172/$B$12*$B$7+(1-$A$1063)*$D172/$B$12*$C$7)</f>
        <v>0</v>
      </c>
      <c r="BL172" s="31" t="n">
        <f aca="false">$B$11*(($A$1064)*$C172/$B$12*$B$7+(1-$A$1064)*$D172/$B$12*$C$7)</f>
        <v>0</v>
      </c>
      <c r="BM172" s="31" t="n">
        <f aca="false">$B$11*(($A$1065)*$C172/$B$12*$B$7+(1-$A$1065)*$D172/$B$12*$C$7)</f>
        <v>0</v>
      </c>
      <c r="BN172" s="31" t="n">
        <f aca="false">$B$11*(($A$1066)*$C172/$B$12*$B$7+(1-$A$1066)*$D172/$B$12*$C$7)</f>
        <v>0</v>
      </c>
      <c r="BO172" s="31" t="n">
        <f aca="false">$B$11*(($A$1067)*$C172/$B$12*$B$7+(1-$A$1067)*$D172/$B$12*$C$7)</f>
        <v>0</v>
      </c>
      <c r="BP172" s="31" t="n">
        <f aca="false">$B$11*(($A$1068)*$C172/$B$12*$B$7+(1-$A$1068)*$D172/$B$12*$C$7)</f>
        <v>0</v>
      </c>
      <c r="BQ172" s="31" t="n">
        <f aca="false">$B$11*(($A$1069)*$C172/$B$12*$B$7+(1-$A$1069)*$D172/$B$12*$C$7)</f>
        <v>0</v>
      </c>
      <c r="BR172" s="31" t="n">
        <f aca="false">$B$11*(($A$1070)*$C172/$B$12*$B$7+(1-$A$1070)*$D172/$B$12*$C$7)</f>
        <v>0</v>
      </c>
      <c r="BS172" s="31" t="n">
        <f aca="false">$B$11*(($A$1071)*$C172/$B$12*$B$7+(1-$A$1071)*$D172/$B$12*$C$7)</f>
        <v>0</v>
      </c>
      <c r="BT172" s="31" t="n">
        <f aca="false">$B$11*(($A$1072)*$C172/$B$12*$B$7+(1-$A$1072)*$D172/$B$12*$C$7)</f>
        <v>0</v>
      </c>
      <c r="BU172" s="31" t="n">
        <f aca="false">$B$11*(($A$1073)*$C172/$B$12*$B$7+(1-$A$1073)*$D172/$B$12*$C$7)</f>
        <v>0</v>
      </c>
      <c r="BV172" s="31" t="n">
        <f aca="false">$B$11*(($A$1074)*$C172/$B$12*$B$7+(1-$A$1074)*$D172/$B$12*$C$7)</f>
        <v>0</v>
      </c>
      <c r="BW172" s="31" t="n">
        <f aca="false">$B$11*(($A$1075)*$C172/$B$12*$B$7+(1-$A$1075)*$D172/$B$12*$C$7)</f>
        <v>0</v>
      </c>
      <c r="BX172" s="31" t="n">
        <f aca="false">$B$11*(($A$1076)*$C172/$B$12*$B$7+(1-$A$1076)*$D172/$B$12*$C$7)</f>
        <v>0</v>
      </c>
      <c r="BY172" s="31" t="n">
        <f aca="false">$B$11*(($A$1077)*$C172/$B$12*$B$7+(1-$A$1077)*$D172/$B$12*$C$7)</f>
        <v>0</v>
      </c>
      <c r="BZ172" s="31" t="n">
        <f aca="false">$B$11*(($A$1078)*$C172/$B$12*$B$7+(1-$A$1078)*$D172/$B$12*$C$7)</f>
        <v>0</v>
      </c>
      <c r="CA172" s="31" t="n">
        <f aca="false">$B$11*(($A$1079)*$C172/$B$12*$B$7+(1-$A$1079)*$D172/$B$12*$C$7)</f>
        <v>0</v>
      </c>
      <c r="CB172" s="31" t="n">
        <f aca="false">$B$11*(($A$1080)*$C172/$B$12*$B$7+(1-$A$1080)*$D172/$B$12*$C$7)</f>
        <v>0</v>
      </c>
      <c r="CC172" s="31" t="n">
        <f aca="false">$B$11*(($A$1081)*$C172/$B$12*$B$7+(1-$A$1081)*$D172/$B$12*$C$7)</f>
        <v>0</v>
      </c>
    </row>
    <row r="173" customFormat="false" ht="15" hidden="false" customHeight="false" outlineLevel="0" collapsed="false">
      <c r="A173" s="21" t="n">
        <v>149</v>
      </c>
      <c r="B173" s="27" t="n">
        <v>-0.780214941508567</v>
      </c>
      <c r="C173" s="9" t="n">
        <f aca="false">SUM(AM173:AV173)</f>
        <v>0</v>
      </c>
      <c r="D173" s="9" t="n">
        <f aca="false">SUM(AW173:BF173)</f>
        <v>1</v>
      </c>
      <c r="E173" s="24" t="n">
        <f aca="false">(1-C173/$B$12)*$B$8-C173/$B$12*$B$7</f>
        <v>0.05</v>
      </c>
      <c r="F173" s="24" t="n">
        <f aca="false">(1-D173/$B$12)*$C$8-D173/$B$12*$C$7</f>
        <v>0.021</v>
      </c>
      <c r="G173" s="47" t="n">
        <f aca="false">$B$11*($B$10*C173/$B$12*$B$7+(1-$B$10)*D173/$B$12*$C$7)</f>
        <v>300</v>
      </c>
      <c r="H173" s="24" t="n">
        <f aca="false">$B$10*E173+(1-$B$10)*F173</f>
        <v>0.0355</v>
      </c>
      <c r="I173" s="21"/>
      <c r="J173" s="21"/>
      <c r="K173" s="21"/>
      <c r="L173" s="21"/>
      <c r="M173" s="21"/>
      <c r="N173" s="21"/>
      <c r="O173" s="21"/>
      <c r="P173" s="21"/>
      <c r="Q173" s="21"/>
      <c r="R173" s="27" t="n">
        <v>0.397904448773235</v>
      </c>
      <c r="S173" s="27" t="n">
        <v>1.30874181553529</v>
      </c>
      <c r="T173" s="27" t="n">
        <v>0.327527981840749</v>
      </c>
      <c r="U173" s="27" t="n">
        <v>-0.213053779047074</v>
      </c>
      <c r="V173" s="27" t="n">
        <v>-1.2347886833244</v>
      </c>
      <c r="W173" s="27" t="n">
        <v>0.215267147015275</v>
      </c>
      <c r="X173" s="27" t="n">
        <v>0.234259867351794</v>
      </c>
      <c r="Y173" s="27" t="n">
        <v>-1.37693993738437</v>
      </c>
      <c r="Z173" s="27" t="n">
        <v>-0.301023196844169</v>
      </c>
      <c r="AA173" s="27" t="n">
        <v>-0.0132855971057368</v>
      </c>
      <c r="AB173" s="27" t="n">
        <v>0.864309591556602</v>
      </c>
      <c r="AC173" s="27" t="n">
        <v>0.443807315103646</v>
      </c>
      <c r="AD173" s="27" t="n">
        <v>-0.0756865747605562</v>
      </c>
      <c r="AE173" s="27" t="n">
        <v>0.0884275287476765</v>
      </c>
      <c r="AF173" s="27" t="n">
        <v>1.25061111630248</v>
      </c>
      <c r="AG173" s="27" t="n">
        <v>-1.46694715785948</v>
      </c>
      <c r="AH173" s="27" t="n">
        <v>0.744620799879163</v>
      </c>
      <c r="AI173" s="27" t="n">
        <v>-1.22927770308712</v>
      </c>
      <c r="AJ173" s="27" t="n">
        <v>-0.300729311838447</v>
      </c>
      <c r="AK173" s="27" t="n">
        <v>-0.281216638268352</v>
      </c>
      <c r="AL173" s="21"/>
      <c r="AM173" s="31" t="n">
        <f aca="false">IF(SQRT($B$9)*$B173+SQRT(1-$B$9)*R173&lt;_xlfn.NORM.S.INV($B$6),1,0)</f>
        <v>0</v>
      </c>
      <c r="AN173" s="31" t="n">
        <f aca="false">IF(SQRT($B$9)*$B173+SQRT(1-$B$9)*S173&lt;_xlfn.NORM.S.INV($B$6),1,0)</f>
        <v>0</v>
      </c>
      <c r="AO173" s="31" t="n">
        <f aca="false">IF(SQRT($B$9)*$B173+SQRT(1-$B$9)*T173&lt;_xlfn.NORM.S.INV($B$6),1,0)</f>
        <v>0</v>
      </c>
      <c r="AP173" s="31" t="n">
        <f aca="false">IF(SQRT($B$9)*$B173+SQRT(1-$B$9)*U173&lt;_xlfn.NORM.S.INV($B$6),1,0)</f>
        <v>0</v>
      </c>
      <c r="AQ173" s="31" t="n">
        <f aca="false">IF(SQRT($B$9)*$B173+SQRT(1-$B$9)*V173&lt;_xlfn.NORM.S.INV($B$6),1,0)</f>
        <v>0</v>
      </c>
      <c r="AR173" s="31" t="n">
        <f aca="false">IF(SQRT($B$9)*$B173+SQRT(1-$B$9)*W173&lt;_xlfn.NORM.S.INV($B$6),1,0)</f>
        <v>0</v>
      </c>
      <c r="AS173" s="31" t="n">
        <f aca="false">IF(SQRT($B$9)*$B173+SQRT(1-$B$9)*X173&lt;_xlfn.NORM.S.INV($B$6),1,0)</f>
        <v>0</v>
      </c>
      <c r="AT173" s="31" t="n">
        <f aca="false">IF(SQRT($B$9)*$B173+SQRT(1-$B$9)*Y173&lt;_xlfn.NORM.S.INV($B$6),1,0)</f>
        <v>0</v>
      </c>
      <c r="AU173" s="31" t="n">
        <f aca="false">IF(SQRT($B$9)*$B173+SQRT(1-$B$9)*Z173&lt;_xlfn.NORM.S.INV($B$6),1,0)</f>
        <v>0</v>
      </c>
      <c r="AV173" s="31" t="n">
        <f aca="false">IF(SQRT($B$9)*$B173+SQRT(1-$B$9)*AA173&lt;_xlfn.NORM.S.INV($B$6),1,0)</f>
        <v>0</v>
      </c>
      <c r="AW173" s="31" t="n">
        <f aca="false">IF(SQRT($C$9)*$B173+SQRT(1-$C$9)*AB173&lt;_xlfn.NORM.S.INV($C$6),1,0)</f>
        <v>0</v>
      </c>
      <c r="AX173" s="31" t="n">
        <f aca="false">IF(SQRT($C$9)*$B173+SQRT(1-$C$9)*AC173&lt;_xlfn.NORM.S.INV($C$6),1,0)</f>
        <v>0</v>
      </c>
      <c r="AY173" s="31" t="n">
        <f aca="false">IF(SQRT($C$9)*$B173+SQRT(1-$C$9)*AD173&lt;_xlfn.NORM.S.INV($C$6),1,0)</f>
        <v>0</v>
      </c>
      <c r="AZ173" s="31" t="n">
        <f aca="false">IF(SQRT($C$9)*$B173+SQRT(1-$C$9)*AE173&lt;_xlfn.NORM.S.INV($C$6),1,0)</f>
        <v>0</v>
      </c>
      <c r="BA173" s="31" t="n">
        <f aca="false">IF(SQRT($C$9)*$B173+SQRT(1-$C$9)*AF173&lt;_xlfn.NORM.S.INV($C$6),1,0)</f>
        <v>0</v>
      </c>
      <c r="BB173" s="31" t="n">
        <f aca="false">IF(SQRT($C$9)*$B173+SQRT(1-$C$9)*AG173&lt;_xlfn.NORM.S.INV($C$6),1,0)</f>
        <v>1</v>
      </c>
      <c r="BC173" s="31" t="n">
        <f aca="false">IF(SQRT($C$9)*$B173+SQRT(1-$C$9)*AH173&lt;_xlfn.NORM.S.INV($C$6),1,0)</f>
        <v>0</v>
      </c>
      <c r="BD173" s="31" t="n">
        <f aca="false">IF(SQRT($C$9)*$B173+SQRT(1-$C$9)*AI173&lt;_xlfn.NORM.S.INV($C$6),1,0)</f>
        <v>0</v>
      </c>
      <c r="BE173" s="31" t="n">
        <f aca="false">IF(SQRT($C$9)*$B173+SQRT(1-$C$9)*AJ173&lt;_xlfn.NORM.S.INV($C$6),1,0)</f>
        <v>0</v>
      </c>
      <c r="BF173" s="31" t="n">
        <f aca="false">IF(SQRT($C$9)*$B173+SQRT(1-$C$9)*AK173&lt;_xlfn.NORM.S.INV($C$6),1,0)</f>
        <v>0</v>
      </c>
      <c r="BG173" s="21"/>
      <c r="BH173" s="21"/>
      <c r="BI173" s="31" t="n">
        <f aca="false">$B$11*(($A$1061)*$C173/$B$12*$B$7+(1-$A$1061)*$D173/$B$12*$C$7)</f>
        <v>600</v>
      </c>
      <c r="BJ173" s="31" t="n">
        <f aca="false">$B$11*(($A$1062)*$C173/$B$12*$B$7+(1-$A$1062)*$D173/$B$12*$C$7)</f>
        <v>570</v>
      </c>
      <c r="BK173" s="31" t="n">
        <f aca="false">$B$11*(($A$1063)*$C173/$B$12*$B$7+(1-$A$1063)*$D173/$B$12*$C$7)</f>
        <v>540</v>
      </c>
      <c r="BL173" s="31" t="n">
        <f aca="false">$B$11*(($A$1064)*$C173/$B$12*$B$7+(1-$A$1064)*$D173/$B$12*$C$7)</f>
        <v>510</v>
      </c>
      <c r="BM173" s="31" t="n">
        <f aca="false">$B$11*(($A$1065)*$C173/$B$12*$B$7+(1-$A$1065)*$D173/$B$12*$C$7)</f>
        <v>480</v>
      </c>
      <c r="BN173" s="31" t="n">
        <f aca="false">$B$11*(($A$1066)*$C173/$B$12*$B$7+(1-$A$1066)*$D173/$B$12*$C$7)</f>
        <v>450</v>
      </c>
      <c r="BO173" s="31" t="n">
        <f aca="false">$B$11*(($A$1067)*$C173/$B$12*$B$7+(1-$A$1067)*$D173/$B$12*$C$7)</f>
        <v>420</v>
      </c>
      <c r="BP173" s="31" t="n">
        <f aca="false">$B$11*(($A$1068)*$C173/$B$12*$B$7+(1-$A$1068)*$D173/$B$12*$C$7)</f>
        <v>390</v>
      </c>
      <c r="BQ173" s="31" t="n">
        <f aca="false">$B$11*(($A$1069)*$C173/$B$12*$B$7+(1-$A$1069)*$D173/$B$12*$C$7)</f>
        <v>360</v>
      </c>
      <c r="BR173" s="31" t="n">
        <f aca="false">$B$11*(($A$1070)*$C173/$B$12*$B$7+(1-$A$1070)*$D173/$B$12*$C$7)</f>
        <v>330</v>
      </c>
      <c r="BS173" s="31" t="n">
        <f aca="false">$B$11*(($A$1071)*$C173/$B$12*$B$7+(1-$A$1071)*$D173/$B$12*$C$7)</f>
        <v>300</v>
      </c>
      <c r="BT173" s="31" t="n">
        <f aca="false">$B$11*(($A$1072)*$C173/$B$12*$B$7+(1-$A$1072)*$D173/$B$12*$C$7)</f>
        <v>270</v>
      </c>
      <c r="BU173" s="31" t="n">
        <f aca="false">$B$11*(($A$1073)*$C173/$B$12*$B$7+(1-$A$1073)*$D173/$B$12*$C$7)</f>
        <v>240</v>
      </c>
      <c r="BV173" s="31" t="n">
        <f aca="false">$B$11*(($A$1074)*$C173/$B$12*$B$7+(1-$A$1074)*$D173/$B$12*$C$7)</f>
        <v>210</v>
      </c>
      <c r="BW173" s="31" t="n">
        <f aca="false">$B$11*(($A$1075)*$C173/$B$12*$B$7+(1-$A$1075)*$D173/$B$12*$C$7)</f>
        <v>180</v>
      </c>
      <c r="BX173" s="31" t="n">
        <f aca="false">$B$11*(($A$1076)*$C173/$B$12*$B$7+(1-$A$1076)*$D173/$B$12*$C$7)</f>
        <v>150</v>
      </c>
      <c r="BY173" s="31" t="n">
        <f aca="false">$B$11*(($A$1077)*$C173/$B$12*$B$7+(1-$A$1077)*$D173/$B$12*$C$7)</f>
        <v>120</v>
      </c>
      <c r="BZ173" s="31" t="n">
        <f aca="false">$B$11*(($A$1078)*$C173/$B$12*$B$7+(1-$A$1078)*$D173/$B$12*$C$7)</f>
        <v>90</v>
      </c>
      <c r="CA173" s="31" t="n">
        <f aca="false">$B$11*(($A$1079)*$C173/$B$12*$B$7+(1-$A$1079)*$D173/$B$12*$C$7)</f>
        <v>60</v>
      </c>
      <c r="CB173" s="31" t="n">
        <f aca="false">$B$11*(($A$1080)*$C173/$B$12*$B$7+(1-$A$1080)*$D173/$B$12*$C$7)</f>
        <v>30</v>
      </c>
      <c r="CC173" s="31" t="n">
        <f aca="false">$B$11*(($A$1081)*$C173/$B$12*$B$7+(1-$A$1081)*$D173/$B$12*$C$7)</f>
        <v>0</v>
      </c>
    </row>
    <row r="174" customFormat="false" ht="15" hidden="false" customHeight="false" outlineLevel="0" collapsed="false">
      <c r="A174" s="21" t="n">
        <v>150</v>
      </c>
      <c r="B174" s="27" t="n">
        <v>-0.629853018508493</v>
      </c>
      <c r="C174" s="9" t="n">
        <f aca="false">SUM(AM174:AV174)</f>
        <v>0</v>
      </c>
      <c r="D174" s="9" t="n">
        <f aca="false">SUM(AW174:BF174)</f>
        <v>2</v>
      </c>
      <c r="E174" s="24" t="n">
        <f aca="false">(1-C174/$B$12)*$B$8-C174/$B$12*$B$7</f>
        <v>0.05</v>
      </c>
      <c r="F174" s="24" t="n">
        <f aca="false">(1-D174/$B$12)*$C$8-D174/$B$12*$C$7</f>
        <v>-0.048</v>
      </c>
      <c r="G174" s="47" t="n">
        <f aca="false">$B$11*($B$10*C174/$B$12*$B$7+(1-$B$10)*D174/$B$12*$C$7)</f>
        <v>600</v>
      </c>
      <c r="H174" s="24" t="n">
        <f aca="false">$B$10*E174+(1-$B$10)*F174</f>
        <v>0.001</v>
      </c>
      <c r="I174" s="21"/>
      <c r="J174" s="21"/>
      <c r="K174" s="21"/>
      <c r="L174" s="21"/>
      <c r="M174" s="21"/>
      <c r="N174" s="21"/>
      <c r="O174" s="21"/>
      <c r="P174" s="21"/>
      <c r="Q174" s="21"/>
      <c r="R174" s="27" t="n">
        <v>0.294546732253213</v>
      </c>
      <c r="S174" s="27" t="n">
        <v>1.79178441011639</v>
      </c>
      <c r="T174" s="27" t="n">
        <v>0.0233494411174213</v>
      </c>
      <c r="U174" s="27" t="n">
        <v>-0.28773554874166</v>
      </c>
      <c r="V174" s="27" t="n">
        <v>2.0315798880656</v>
      </c>
      <c r="W174" s="27" t="n">
        <v>0.976807332281856</v>
      </c>
      <c r="X174" s="27" t="n">
        <v>-0.754574718599861</v>
      </c>
      <c r="Y174" s="27" t="n">
        <v>-1.22165537014683</v>
      </c>
      <c r="Z174" s="27" t="n">
        <v>0.706117094822586</v>
      </c>
      <c r="AA174" s="27" t="n">
        <v>0.158736288129471</v>
      </c>
      <c r="AB174" s="27" t="n">
        <v>-0.0693840796567946</v>
      </c>
      <c r="AC174" s="27" t="n">
        <v>0.631087088014386</v>
      </c>
      <c r="AD174" s="27" t="n">
        <v>-1.65965122756696</v>
      </c>
      <c r="AE174" s="27" t="n">
        <v>0.761499309491313</v>
      </c>
      <c r="AF174" s="27" t="n">
        <v>-1.11857690673962</v>
      </c>
      <c r="AG174" s="27" t="n">
        <v>0.286020078111907</v>
      </c>
      <c r="AH174" s="27" t="n">
        <v>-0.730694594526807</v>
      </c>
      <c r="AI174" s="27" t="n">
        <v>1.99602099313595</v>
      </c>
      <c r="AJ174" s="27" t="n">
        <v>1.46019250112241</v>
      </c>
      <c r="AK174" s="27" t="n">
        <v>-3.14713093185309</v>
      </c>
      <c r="AL174" s="21"/>
      <c r="AM174" s="31" t="n">
        <f aca="false">IF(SQRT($B$9)*$B174+SQRT(1-$B$9)*R174&lt;_xlfn.NORM.S.INV($B$6),1,0)</f>
        <v>0</v>
      </c>
      <c r="AN174" s="31" t="n">
        <f aca="false">IF(SQRT($B$9)*$B174+SQRT(1-$B$9)*S174&lt;_xlfn.NORM.S.INV($B$6),1,0)</f>
        <v>0</v>
      </c>
      <c r="AO174" s="31" t="n">
        <f aca="false">IF(SQRT($B$9)*$B174+SQRT(1-$B$9)*T174&lt;_xlfn.NORM.S.INV($B$6),1,0)</f>
        <v>0</v>
      </c>
      <c r="AP174" s="31" t="n">
        <f aca="false">IF(SQRT($B$9)*$B174+SQRT(1-$B$9)*U174&lt;_xlfn.NORM.S.INV($B$6),1,0)</f>
        <v>0</v>
      </c>
      <c r="AQ174" s="31" t="n">
        <f aca="false">IF(SQRT($B$9)*$B174+SQRT(1-$B$9)*V174&lt;_xlfn.NORM.S.INV($B$6),1,0)</f>
        <v>0</v>
      </c>
      <c r="AR174" s="31" t="n">
        <f aca="false">IF(SQRT($B$9)*$B174+SQRT(1-$B$9)*W174&lt;_xlfn.NORM.S.INV($B$6),1,0)</f>
        <v>0</v>
      </c>
      <c r="AS174" s="31" t="n">
        <f aca="false">IF(SQRT($B$9)*$B174+SQRT(1-$B$9)*X174&lt;_xlfn.NORM.S.INV($B$6),1,0)</f>
        <v>0</v>
      </c>
      <c r="AT174" s="31" t="n">
        <f aca="false">IF(SQRT($B$9)*$B174+SQRT(1-$B$9)*Y174&lt;_xlfn.NORM.S.INV($B$6),1,0)</f>
        <v>0</v>
      </c>
      <c r="AU174" s="31" t="n">
        <f aca="false">IF(SQRT($B$9)*$B174+SQRT(1-$B$9)*Z174&lt;_xlfn.NORM.S.INV($B$6),1,0)</f>
        <v>0</v>
      </c>
      <c r="AV174" s="31" t="n">
        <f aca="false">IF(SQRT($B$9)*$B174+SQRT(1-$B$9)*AA174&lt;_xlfn.NORM.S.INV($B$6),1,0)</f>
        <v>0</v>
      </c>
      <c r="AW174" s="31" t="n">
        <f aca="false">IF(SQRT($C$9)*$B174+SQRT(1-$C$9)*AB174&lt;_xlfn.NORM.S.INV($C$6),1,0)</f>
        <v>0</v>
      </c>
      <c r="AX174" s="31" t="n">
        <f aca="false">IF(SQRT($C$9)*$B174+SQRT(1-$C$9)*AC174&lt;_xlfn.NORM.S.INV($C$6),1,0)</f>
        <v>0</v>
      </c>
      <c r="AY174" s="31" t="n">
        <f aca="false">IF(SQRT($C$9)*$B174+SQRT(1-$C$9)*AD174&lt;_xlfn.NORM.S.INV($C$6),1,0)</f>
        <v>1</v>
      </c>
      <c r="AZ174" s="31" t="n">
        <f aca="false">IF(SQRT($C$9)*$B174+SQRT(1-$C$9)*AE174&lt;_xlfn.NORM.S.INV($C$6),1,0)</f>
        <v>0</v>
      </c>
      <c r="BA174" s="31" t="n">
        <f aca="false">IF(SQRT($C$9)*$B174+SQRT(1-$C$9)*AF174&lt;_xlfn.NORM.S.INV($C$6),1,0)</f>
        <v>0</v>
      </c>
      <c r="BB174" s="31" t="n">
        <f aca="false">IF(SQRT($C$9)*$B174+SQRT(1-$C$9)*AG174&lt;_xlfn.NORM.S.INV($C$6),1,0)</f>
        <v>0</v>
      </c>
      <c r="BC174" s="31" t="n">
        <f aca="false">IF(SQRT($C$9)*$B174+SQRT(1-$C$9)*AH174&lt;_xlfn.NORM.S.INV($C$6),1,0)</f>
        <v>0</v>
      </c>
      <c r="BD174" s="31" t="n">
        <f aca="false">IF(SQRT($C$9)*$B174+SQRT(1-$C$9)*AI174&lt;_xlfn.NORM.S.INV($C$6),1,0)</f>
        <v>0</v>
      </c>
      <c r="BE174" s="31" t="n">
        <f aca="false">IF(SQRT($C$9)*$B174+SQRT(1-$C$9)*AJ174&lt;_xlfn.NORM.S.INV($C$6),1,0)</f>
        <v>0</v>
      </c>
      <c r="BF174" s="31" t="n">
        <f aca="false">IF(SQRT($C$9)*$B174+SQRT(1-$C$9)*AK174&lt;_xlfn.NORM.S.INV($C$6),1,0)</f>
        <v>1</v>
      </c>
      <c r="BG174" s="21"/>
      <c r="BH174" s="21"/>
      <c r="BI174" s="31" t="n">
        <f aca="false">$B$11*(($A$1061)*$C174/$B$12*$B$7+(1-$A$1061)*$D174/$B$12*$C$7)</f>
        <v>1200</v>
      </c>
      <c r="BJ174" s="31" t="n">
        <f aca="false">$B$11*(($A$1062)*$C174/$B$12*$B$7+(1-$A$1062)*$D174/$B$12*$C$7)</f>
        <v>1140</v>
      </c>
      <c r="BK174" s="31" t="n">
        <f aca="false">$B$11*(($A$1063)*$C174/$B$12*$B$7+(1-$A$1063)*$D174/$B$12*$C$7)</f>
        <v>1080</v>
      </c>
      <c r="BL174" s="31" t="n">
        <f aca="false">$B$11*(($A$1064)*$C174/$B$12*$B$7+(1-$A$1064)*$D174/$B$12*$C$7)</f>
        <v>1020</v>
      </c>
      <c r="BM174" s="31" t="n">
        <f aca="false">$B$11*(($A$1065)*$C174/$B$12*$B$7+(1-$A$1065)*$D174/$B$12*$C$7)</f>
        <v>960</v>
      </c>
      <c r="BN174" s="31" t="n">
        <f aca="false">$B$11*(($A$1066)*$C174/$B$12*$B$7+(1-$A$1066)*$D174/$B$12*$C$7)</f>
        <v>900</v>
      </c>
      <c r="BO174" s="31" t="n">
        <f aca="false">$B$11*(($A$1067)*$C174/$B$12*$B$7+(1-$A$1067)*$D174/$B$12*$C$7)</f>
        <v>840</v>
      </c>
      <c r="BP174" s="31" t="n">
        <f aca="false">$B$11*(($A$1068)*$C174/$B$12*$B$7+(1-$A$1068)*$D174/$B$12*$C$7)</f>
        <v>780</v>
      </c>
      <c r="BQ174" s="31" t="n">
        <f aca="false">$B$11*(($A$1069)*$C174/$B$12*$B$7+(1-$A$1069)*$D174/$B$12*$C$7)</f>
        <v>720</v>
      </c>
      <c r="BR174" s="31" t="n">
        <f aca="false">$B$11*(($A$1070)*$C174/$B$12*$B$7+(1-$A$1070)*$D174/$B$12*$C$7)</f>
        <v>660</v>
      </c>
      <c r="BS174" s="31" t="n">
        <f aca="false">$B$11*(($A$1071)*$C174/$B$12*$B$7+(1-$A$1071)*$D174/$B$12*$C$7)</f>
        <v>600</v>
      </c>
      <c r="BT174" s="31" t="n">
        <f aca="false">$B$11*(($A$1072)*$C174/$B$12*$B$7+(1-$A$1072)*$D174/$B$12*$C$7)</f>
        <v>540</v>
      </c>
      <c r="BU174" s="31" t="n">
        <f aca="false">$B$11*(($A$1073)*$C174/$B$12*$B$7+(1-$A$1073)*$D174/$B$12*$C$7)</f>
        <v>480</v>
      </c>
      <c r="BV174" s="31" t="n">
        <f aca="false">$B$11*(($A$1074)*$C174/$B$12*$B$7+(1-$A$1074)*$D174/$B$12*$C$7)</f>
        <v>420</v>
      </c>
      <c r="BW174" s="31" t="n">
        <f aca="false">$B$11*(($A$1075)*$C174/$B$12*$B$7+(1-$A$1075)*$D174/$B$12*$C$7)</f>
        <v>360</v>
      </c>
      <c r="BX174" s="31" t="n">
        <f aca="false">$B$11*(($A$1076)*$C174/$B$12*$B$7+(1-$A$1076)*$D174/$B$12*$C$7)</f>
        <v>300</v>
      </c>
      <c r="BY174" s="31" t="n">
        <f aca="false">$B$11*(($A$1077)*$C174/$B$12*$B$7+(1-$A$1077)*$D174/$B$12*$C$7)</f>
        <v>240</v>
      </c>
      <c r="BZ174" s="31" t="n">
        <f aca="false">$B$11*(($A$1078)*$C174/$B$12*$B$7+(1-$A$1078)*$D174/$B$12*$C$7)</f>
        <v>180</v>
      </c>
      <c r="CA174" s="31" t="n">
        <f aca="false">$B$11*(($A$1079)*$C174/$B$12*$B$7+(1-$A$1079)*$D174/$B$12*$C$7)</f>
        <v>120</v>
      </c>
      <c r="CB174" s="31" t="n">
        <f aca="false">$B$11*(($A$1080)*$C174/$B$12*$B$7+(1-$A$1080)*$D174/$B$12*$C$7)</f>
        <v>60.0000000000001</v>
      </c>
      <c r="CC174" s="31" t="n">
        <f aca="false">$B$11*(($A$1081)*$C174/$B$12*$B$7+(1-$A$1081)*$D174/$B$12*$C$7)</f>
        <v>0</v>
      </c>
    </row>
    <row r="175" customFormat="false" ht="15" hidden="false" customHeight="false" outlineLevel="0" collapsed="false">
      <c r="A175" s="21" t="n">
        <v>151</v>
      </c>
      <c r="B175" s="27" t="n">
        <v>-0.973593164985405</v>
      </c>
      <c r="C175" s="9" t="n">
        <f aca="false">SUM(AM175:AV175)</f>
        <v>0</v>
      </c>
      <c r="D175" s="9" t="n">
        <f aca="false">SUM(AW175:BF175)</f>
        <v>1</v>
      </c>
      <c r="E175" s="24" t="n">
        <f aca="false">(1-C175/$B$12)*$B$8-C175/$B$12*$B$7</f>
        <v>0.05</v>
      </c>
      <c r="F175" s="24" t="n">
        <f aca="false">(1-D175/$B$12)*$C$8-D175/$B$12*$C$7</f>
        <v>0.021</v>
      </c>
      <c r="G175" s="47" t="n">
        <f aca="false">$B$11*($B$10*C175/$B$12*$B$7+(1-$B$10)*D175/$B$12*$C$7)</f>
        <v>300</v>
      </c>
      <c r="H175" s="24" t="n">
        <f aca="false">$B$10*E175+(1-$B$10)*F175</f>
        <v>0.0355</v>
      </c>
      <c r="I175" s="21"/>
      <c r="J175" s="21"/>
      <c r="K175" s="21"/>
      <c r="L175" s="21"/>
      <c r="M175" s="21"/>
      <c r="N175" s="21"/>
      <c r="O175" s="21"/>
      <c r="P175" s="21"/>
      <c r="Q175" s="21"/>
      <c r="R175" s="27" t="n">
        <v>-1.08530696826871</v>
      </c>
      <c r="S175" s="27" t="n">
        <v>-1.276545975982</v>
      </c>
      <c r="T175" s="27" t="n">
        <v>-0.0686598722933695</v>
      </c>
      <c r="U175" s="27" t="n">
        <v>-0.477999189842094</v>
      </c>
      <c r="V175" s="27" t="n">
        <v>-1.00507869238275</v>
      </c>
      <c r="W175" s="27" t="n">
        <v>-0.375356929470014</v>
      </c>
      <c r="X175" s="27" t="n">
        <v>-0.644465509396205</v>
      </c>
      <c r="Y175" s="27" t="n">
        <v>0.949619346684318</v>
      </c>
      <c r="Z175" s="27" t="n">
        <v>0.457941592215461</v>
      </c>
      <c r="AA175" s="27" t="n">
        <v>0.821379986452685</v>
      </c>
      <c r="AB175" s="27" t="n">
        <v>-0.753928169920459</v>
      </c>
      <c r="AC175" s="27" t="n">
        <v>1.38509011759381</v>
      </c>
      <c r="AD175" s="27" t="n">
        <v>-0.059272207655508</v>
      </c>
      <c r="AE175" s="27" t="n">
        <v>2.65804504519275</v>
      </c>
      <c r="AF175" s="27" t="n">
        <v>0.678372533275402</v>
      </c>
      <c r="AG175" s="27" t="n">
        <v>0.688119976394682</v>
      </c>
      <c r="AH175" s="27" t="n">
        <v>0.350011658129199</v>
      </c>
      <c r="AI175" s="27" t="n">
        <v>-0.038361802216517</v>
      </c>
      <c r="AJ175" s="27" t="n">
        <v>-1.47843936433019</v>
      </c>
      <c r="AK175" s="27" t="n">
        <v>-0.370194065931826</v>
      </c>
      <c r="AL175" s="21"/>
      <c r="AM175" s="31" t="n">
        <f aca="false">IF(SQRT($B$9)*$B175+SQRT(1-$B$9)*R175&lt;_xlfn.NORM.S.INV($B$6),1,0)</f>
        <v>0</v>
      </c>
      <c r="AN175" s="31" t="n">
        <f aca="false">IF(SQRT($B$9)*$B175+SQRT(1-$B$9)*S175&lt;_xlfn.NORM.S.INV($B$6),1,0)</f>
        <v>0</v>
      </c>
      <c r="AO175" s="31" t="n">
        <f aca="false">IF(SQRT($B$9)*$B175+SQRT(1-$B$9)*T175&lt;_xlfn.NORM.S.INV($B$6),1,0)</f>
        <v>0</v>
      </c>
      <c r="AP175" s="31" t="n">
        <f aca="false">IF(SQRT($B$9)*$B175+SQRT(1-$B$9)*U175&lt;_xlfn.NORM.S.INV($B$6),1,0)</f>
        <v>0</v>
      </c>
      <c r="AQ175" s="31" t="n">
        <f aca="false">IF(SQRT($B$9)*$B175+SQRT(1-$B$9)*V175&lt;_xlfn.NORM.S.INV($B$6),1,0)</f>
        <v>0</v>
      </c>
      <c r="AR175" s="31" t="n">
        <f aca="false">IF(SQRT($B$9)*$B175+SQRT(1-$B$9)*W175&lt;_xlfn.NORM.S.INV($B$6),1,0)</f>
        <v>0</v>
      </c>
      <c r="AS175" s="31" t="n">
        <f aca="false">IF(SQRT($B$9)*$B175+SQRT(1-$B$9)*X175&lt;_xlfn.NORM.S.INV($B$6),1,0)</f>
        <v>0</v>
      </c>
      <c r="AT175" s="31" t="n">
        <f aca="false">IF(SQRT($B$9)*$B175+SQRT(1-$B$9)*Y175&lt;_xlfn.NORM.S.INV($B$6),1,0)</f>
        <v>0</v>
      </c>
      <c r="AU175" s="31" t="n">
        <f aca="false">IF(SQRT($B$9)*$B175+SQRT(1-$B$9)*Z175&lt;_xlfn.NORM.S.INV($B$6),1,0)</f>
        <v>0</v>
      </c>
      <c r="AV175" s="31" t="n">
        <f aca="false">IF(SQRT($B$9)*$B175+SQRT(1-$B$9)*AA175&lt;_xlfn.NORM.S.INV($B$6),1,0)</f>
        <v>0</v>
      </c>
      <c r="AW175" s="31" t="n">
        <f aca="false">IF(SQRT($C$9)*$B175+SQRT(1-$C$9)*AB175&lt;_xlfn.NORM.S.INV($C$6),1,0)</f>
        <v>0</v>
      </c>
      <c r="AX175" s="31" t="n">
        <f aca="false">IF(SQRT($C$9)*$B175+SQRT(1-$C$9)*AC175&lt;_xlfn.NORM.S.INV($C$6),1,0)</f>
        <v>0</v>
      </c>
      <c r="AY175" s="31" t="n">
        <f aca="false">IF(SQRT($C$9)*$B175+SQRT(1-$C$9)*AD175&lt;_xlfn.NORM.S.INV($C$6),1,0)</f>
        <v>0</v>
      </c>
      <c r="AZ175" s="31" t="n">
        <f aca="false">IF(SQRT($C$9)*$B175+SQRT(1-$C$9)*AE175&lt;_xlfn.NORM.S.INV($C$6),1,0)</f>
        <v>0</v>
      </c>
      <c r="BA175" s="31" t="n">
        <f aca="false">IF(SQRT($C$9)*$B175+SQRT(1-$C$9)*AF175&lt;_xlfn.NORM.S.INV($C$6),1,0)</f>
        <v>0</v>
      </c>
      <c r="BB175" s="31" t="n">
        <f aca="false">IF(SQRT($C$9)*$B175+SQRT(1-$C$9)*AG175&lt;_xlfn.NORM.S.INV($C$6),1,0)</f>
        <v>0</v>
      </c>
      <c r="BC175" s="31" t="n">
        <f aca="false">IF(SQRT($C$9)*$B175+SQRT(1-$C$9)*AH175&lt;_xlfn.NORM.S.INV($C$6),1,0)</f>
        <v>0</v>
      </c>
      <c r="BD175" s="31" t="n">
        <f aca="false">IF(SQRT($C$9)*$B175+SQRT(1-$C$9)*AI175&lt;_xlfn.NORM.S.INV($C$6),1,0)</f>
        <v>0</v>
      </c>
      <c r="BE175" s="31" t="n">
        <f aca="false">IF(SQRT($C$9)*$B175+SQRT(1-$C$9)*AJ175&lt;_xlfn.NORM.S.INV($C$6),1,0)</f>
        <v>1</v>
      </c>
      <c r="BF175" s="31" t="n">
        <f aca="false">IF(SQRT($C$9)*$B175+SQRT(1-$C$9)*AK175&lt;_xlfn.NORM.S.INV($C$6),1,0)</f>
        <v>0</v>
      </c>
      <c r="BG175" s="21"/>
      <c r="BH175" s="21"/>
      <c r="BI175" s="31" t="n">
        <f aca="false">$B$11*(($A$1061)*$C175/$B$12*$B$7+(1-$A$1061)*$D175/$B$12*$C$7)</f>
        <v>600</v>
      </c>
      <c r="BJ175" s="31" t="n">
        <f aca="false">$B$11*(($A$1062)*$C175/$B$12*$B$7+(1-$A$1062)*$D175/$B$12*$C$7)</f>
        <v>570</v>
      </c>
      <c r="BK175" s="31" t="n">
        <f aca="false">$B$11*(($A$1063)*$C175/$B$12*$B$7+(1-$A$1063)*$D175/$B$12*$C$7)</f>
        <v>540</v>
      </c>
      <c r="BL175" s="31" t="n">
        <f aca="false">$B$11*(($A$1064)*$C175/$B$12*$B$7+(1-$A$1064)*$D175/$B$12*$C$7)</f>
        <v>510</v>
      </c>
      <c r="BM175" s="31" t="n">
        <f aca="false">$B$11*(($A$1065)*$C175/$B$12*$B$7+(1-$A$1065)*$D175/$B$12*$C$7)</f>
        <v>480</v>
      </c>
      <c r="BN175" s="31" t="n">
        <f aca="false">$B$11*(($A$1066)*$C175/$B$12*$B$7+(1-$A$1066)*$D175/$B$12*$C$7)</f>
        <v>450</v>
      </c>
      <c r="BO175" s="31" t="n">
        <f aca="false">$B$11*(($A$1067)*$C175/$B$12*$B$7+(1-$A$1067)*$D175/$B$12*$C$7)</f>
        <v>420</v>
      </c>
      <c r="BP175" s="31" t="n">
        <f aca="false">$B$11*(($A$1068)*$C175/$B$12*$B$7+(1-$A$1068)*$D175/$B$12*$C$7)</f>
        <v>390</v>
      </c>
      <c r="BQ175" s="31" t="n">
        <f aca="false">$B$11*(($A$1069)*$C175/$B$12*$B$7+(1-$A$1069)*$D175/$B$12*$C$7)</f>
        <v>360</v>
      </c>
      <c r="BR175" s="31" t="n">
        <f aca="false">$B$11*(($A$1070)*$C175/$B$12*$B$7+(1-$A$1070)*$D175/$B$12*$C$7)</f>
        <v>330</v>
      </c>
      <c r="BS175" s="31" t="n">
        <f aca="false">$B$11*(($A$1071)*$C175/$B$12*$B$7+(1-$A$1071)*$D175/$B$12*$C$7)</f>
        <v>300</v>
      </c>
      <c r="BT175" s="31" t="n">
        <f aca="false">$B$11*(($A$1072)*$C175/$B$12*$B$7+(1-$A$1072)*$D175/$B$12*$C$7)</f>
        <v>270</v>
      </c>
      <c r="BU175" s="31" t="n">
        <f aca="false">$B$11*(($A$1073)*$C175/$B$12*$B$7+(1-$A$1073)*$D175/$B$12*$C$7)</f>
        <v>240</v>
      </c>
      <c r="BV175" s="31" t="n">
        <f aca="false">$B$11*(($A$1074)*$C175/$B$12*$B$7+(1-$A$1074)*$D175/$B$12*$C$7)</f>
        <v>210</v>
      </c>
      <c r="BW175" s="31" t="n">
        <f aca="false">$B$11*(($A$1075)*$C175/$B$12*$B$7+(1-$A$1075)*$D175/$B$12*$C$7)</f>
        <v>180</v>
      </c>
      <c r="BX175" s="31" t="n">
        <f aca="false">$B$11*(($A$1076)*$C175/$B$12*$B$7+(1-$A$1076)*$D175/$B$12*$C$7)</f>
        <v>150</v>
      </c>
      <c r="BY175" s="31" t="n">
        <f aca="false">$B$11*(($A$1077)*$C175/$B$12*$B$7+(1-$A$1077)*$D175/$B$12*$C$7)</f>
        <v>120</v>
      </c>
      <c r="BZ175" s="31" t="n">
        <f aca="false">$B$11*(($A$1078)*$C175/$B$12*$B$7+(1-$A$1078)*$D175/$B$12*$C$7)</f>
        <v>90</v>
      </c>
      <c r="CA175" s="31" t="n">
        <f aca="false">$B$11*(($A$1079)*$C175/$B$12*$B$7+(1-$A$1079)*$D175/$B$12*$C$7)</f>
        <v>60</v>
      </c>
      <c r="CB175" s="31" t="n">
        <f aca="false">$B$11*(($A$1080)*$C175/$B$12*$B$7+(1-$A$1080)*$D175/$B$12*$C$7)</f>
        <v>30</v>
      </c>
      <c r="CC175" s="31" t="n">
        <f aca="false">$B$11*(($A$1081)*$C175/$B$12*$B$7+(1-$A$1081)*$D175/$B$12*$C$7)</f>
        <v>0</v>
      </c>
    </row>
    <row r="176" customFormat="false" ht="15" hidden="false" customHeight="false" outlineLevel="0" collapsed="false">
      <c r="A176" s="21" t="n">
        <v>152</v>
      </c>
      <c r="B176" s="27" t="n">
        <v>-1.2747342759387</v>
      </c>
      <c r="C176" s="9" t="n">
        <f aca="false">SUM(AM176:AV176)</f>
        <v>0</v>
      </c>
      <c r="D176" s="9" t="n">
        <f aca="false">SUM(AW176:BF176)</f>
        <v>2</v>
      </c>
      <c r="E176" s="24" t="n">
        <f aca="false">(1-C176/$B$12)*$B$8-C176/$B$12*$B$7</f>
        <v>0.05</v>
      </c>
      <c r="F176" s="24" t="n">
        <f aca="false">(1-D176/$B$12)*$C$8-D176/$B$12*$C$7</f>
        <v>-0.048</v>
      </c>
      <c r="G176" s="47" t="n">
        <f aca="false">$B$11*($B$10*C176/$B$12*$B$7+(1-$B$10)*D176/$B$12*$C$7)</f>
        <v>600</v>
      </c>
      <c r="H176" s="24" t="n">
        <f aca="false">$B$10*E176+(1-$B$10)*F176</f>
        <v>0.001</v>
      </c>
      <c r="I176" s="21"/>
      <c r="J176" s="21"/>
      <c r="K176" s="21"/>
      <c r="L176" s="21"/>
      <c r="M176" s="21"/>
      <c r="N176" s="21"/>
      <c r="O176" s="21"/>
      <c r="P176" s="21"/>
      <c r="Q176" s="21"/>
      <c r="R176" s="27" t="n">
        <v>0.292479984592731</v>
      </c>
      <c r="S176" s="27" t="n">
        <v>0.843302506619362</v>
      </c>
      <c r="T176" s="27" t="n">
        <v>0.409704392501487</v>
      </c>
      <c r="U176" s="27" t="n">
        <v>0.089088645736874</v>
      </c>
      <c r="V176" s="27" t="n">
        <v>0.904763364872566</v>
      </c>
      <c r="W176" s="27" t="n">
        <v>0.404139431951834</v>
      </c>
      <c r="X176" s="27" t="n">
        <v>-1.85021159778376</v>
      </c>
      <c r="Y176" s="27" t="n">
        <v>0.264971157964215</v>
      </c>
      <c r="Z176" s="27" t="n">
        <v>0.521087045422857</v>
      </c>
      <c r="AA176" s="27" t="n">
        <v>-0.503871854500804</v>
      </c>
      <c r="AB176" s="27" t="n">
        <v>1.96204026622767</v>
      </c>
      <c r="AC176" s="27" t="n">
        <v>-0.705666467159324</v>
      </c>
      <c r="AD176" s="27" t="n">
        <v>-0.212220235253843</v>
      </c>
      <c r="AE176" s="27" t="n">
        <v>0.165556609158722</v>
      </c>
      <c r="AF176" s="27" t="n">
        <v>2.3253140115745</v>
      </c>
      <c r="AG176" s="27" t="n">
        <v>-1.675354149946</v>
      </c>
      <c r="AH176" s="27" t="n">
        <v>0.520342555474818</v>
      </c>
      <c r="AI176" s="27" t="n">
        <v>-0.593366773337193</v>
      </c>
      <c r="AJ176" s="27" t="n">
        <v>-2.93366620441857</v>
      </c>
      <c r="AK176" s="27" t="n">
        <v>-0.721196857010536</v>
      </c>
      <c r="AL176" s="21"/>
      <c r="AM176" s="31" t="n">
        <f aca="false">IF(SQRT($B$9)*$B176+SQRT(1-$B$9)*R176&lt;_xlfn.NORM.S.INV($B$6),1,0)</f>
        <v>0</v>
      </c>
      <c r="AN176" s="31" t="n">
        <f aca="false">IF(SQRT($B$9)*$B176+SQRT(1-$B$9)*S176&lt;_xlfn.NORM.S.INV($B$6),1,0)</f>
        <v>0</v>
      </c>
      <c r="AO176" s="31" t="n">
        <f aca="false">IF(SQRT($B$9)*$B176+SQRT(1-$B$9)*T176&lt;_xlfn.NORM.S.INV($B$6),1,0)</f>
        <v>0</v>
      </c>
      <c r="AP176" s="31" t="n">
        <f aca="false">IF(SQRT($B$9)*$B176+SQRT(1-$B$9)*U176&lt;_xlfn.NORM.S.INV($B$6),1,0)</f>
        <v>0</v>
      </c>
      <c r="AQ176" s="31" t="n">
        <f aca="false">IF(SQRT($B$9)*$B176+SQRT(1-$B$9)*V176&lt;_xlfn.NORM.S.INV($B$6),1,0)</f>
        <v>0</v>
      </c>
      <c r="AR176" s="31" t="n">
        <f aca="false">IF(SQRT($B$9)*$B176+SQRT(1-$B$9)*W176&lt;_xlfn.NORM.S.INV($B$6),1,0)</f>
        <v>0</v>
      </c>
      <c r="AS176" s="31" t="n">
        <f aca="false">IF(SQRT($B$9)*$B176+SQRT(1-$B$9)*X176&lt;_xlfn.NORM.S.INV($B$6),1,0)</f>
        <v>0</v>
      </c>
      <c r="AT176" s="31" t="n">
        <f aca="false">IF(SQRT($B$9)*$B176+SQRT(1-$B$9)*Y176&lt;_xlfn.NORM.S.INV($B$6),1,0)</f>
        <v>0</v>
      </c>
      <c r="AU176" s="31" t="n">
        <f aca="false">IF(SQRT($B$9)*$B176+SQRT(1-$B$9)*Z176&lt;_xlfn.NORM.S.INV($B$6),1,0)</f>
        <v>0</v>
      </c>
      <c r="AV176" s="31" t="n">
        <f aca="false">IF(SQRT($B$9)*$B176+SQRT(1-$B$9)*AA176&lt;_xlfn.NORM.S.INV($B$6),1,0)</f>
        <v>0</v>
      </c>
      <c r="AW176" s="31" t="n">
        <f aca="false">IF(SQRT($C$9)*$B176+SQRT(1-$C$9)*AB176&lt;_xlfn.NORM.S.INV($C$6),1,0)</f>
        <v>0</v>
      </c>
      <c r="AX176" s="31" t="n">
        <f aca="false">IF(SQRT($C$9)*$B176+SQRT(1-$C$9)*AC176&lt;_xlfn.NORM.S.INV($C$6),1,0)</f>
        <v>0</v>
      </c>
      <c r="AY176" s="31" t="n">
        <f aca="false">IF(SQRT($C$9)*$B176+SQRT(1-$C$9)*AD176&lt;_xlfn.NORM.S.INV($C$6),1,0)</f>
        <v>0</v>
      </c>
      <c r="AZ176" s="31" t="n">
        <f aca="false">IF(SQRT($C$9)*$B176+SQRT(1-$C$9)*AE176&lt;_xlfn.NORM.S.INV($C$6),1,0)</f>
        <v>0</v>
      </c>
      <c r="BA176" s="31" t="n">
        <f aca="false">IF(SQRT($C$9)*$B176+SQRT(1-$C$9)*AF176&lt;_xlfn.NORM.S.INV($C$6),1,0)</f>
        <v>0</v>
      </c>
      <c r="BB176" s="31" t="n">
        <f aca="false">IF(SQRT($C$9)*$B176+SQRT(1-$C$9)*AG176&lt;_xlfn.NORM.S.INV($C$6),1,0)</f>
        <v>1</v>
      </c>
      <c r="BC176" s="31" t="n">
        <f aca="false">IF(SQRT($C$9)*$B176+SQRT(1-$C$9)*AH176&lt;_xlfn.NORM.S.INV($C$6),1,0)</f>
        <v>0</v>
      </c>
      <c r="BD176" s="31" t="n">
        <f aca="false">IF(SQRT($C$9)*$B176+SQRT(1-$C$9)*AI176&lt;_xlfn.NORM.S.INV($C$6),1,0)</f>
        <v>0</v>
      </c>
      <c r="BE176" s="31" t="n">
        <f aca="false">IF(SQRT($C$9)*$B176+SQRT(1-$C$9)*AJ176&lt;_xlfn.NORM.S.INV($C$6),1,0)</f>
        <v>1</v>
      </c>
      <c r="BF176" s="31" t="n">
        <f aca="false">IF(SQRT($C$9)*$B176+SQRT(1-$C$9)*AK176&lt;_xlfn.NORM.S.INV($C$6),1,0)</f>
        <v>0</v>
      </c>
      <c r="BG176" s="21"/>
      <c r="BH176" s="21"/>
      <c r="BI176" s="31" t="n">
        <f aca="false">$B$11*(($A$1061)*$C176/$B$12*$B$7+(1-$A$1061)*$D176/$B$12*$C$7)</f>
        <v>1200</v>
      </c>
      <c r="BJ176" s="31" t="n">
        <f aca="false">$B$11*(($A$1062)*$C176/$B$12*$B$7+(1-$A$1062)*$D176/$B$12*$C$7)</f>
        <v>1140</v>
      </c>
      <c r="BK176" s="31" t="n">
        <f aca="false">$B$11*(($A$1063)*$C176/$B$12*$B$7+(1-$A$1063)*$D176/$B$12*$C$7)</f>
        <v>1080</v>
      </c>
      <c r="BL176" s="31" t="n">
        <f aca="false">$B$11*(($A$1064)*$C176/$B$12*$B$7+(1-$A$1064)*$D176/$B$12*$C$7)</f>
        <v>1020</v>
      </c>
      <c r="BM176" s="31" t="n">
        <f aca="false">$B$11*(($A$1065)*$C176/$B$12*$B$7+(1-$A$1065)*$D176/$B$12*$C$7)</f>
        <v>960</v>
      </c>
      <c r="BN176" s="31" t="n">
        <f aca="false">$B$11*(($A$1066)*$C176/$B$12*$B$7+(1-$A$1066)*$D176/$B$12*$C$7)</f>
        <v>900</v>
      </c>
      <c r="BO176" s="31" t="n">
        <f aca="false">$B$11*(($A$1067)*$C176/$B$12*$B$7+(1-$A$1067)*$D176/$B$12*$C$7)</f>
        <v>840</v>
      </c>
      <c r="BP176" s="31" t="n">
        <f aca="false">$B$11*(($A$1068)*$C176/$B$12*$B$7+(1-$A$1068)*$D176/$B$12*$C$7)</f>
        <v>780</v>
      </c>
      <c r="BQ176" s="31" t="n">
        <f aca="false">$B$11*(($A$1069)*$C176/$B$12*$B$7+(1-$A$1069)*$D176/$B$12*$C$7)</f>
        <v>720</v>
      </c>
      <c r="BR176" s="31" t="n">
        <f aca="false">$B$11*(($A$1070)*$C176/$B$12*$B$7+(1-$A$1070)*$D176/$B$12*$C$7)</f>
        <v>660</v>
      </c>
      <c r="BS176" s="31" t="n">
        <f aca="false">$B$11*(($A$1071)*$C176/$B$12*$B$7+(1-$A$1071)*$D176/$B$12*$C$7)</f>
        <v>600</v>
      </c>
      <c r="BT176" s="31" t="n">
        <f aca="false">$B$11*(($A$1072)*$C176/$B$12*$B$7+(1-$A$1072)*$D176/$B$12*$C$7)</f>
        <v>540</v>
      </c>
      <c r="BU176" s="31" t="n">
        <f aca="false">$B$11*(($A$1073)*$C176/$B$12*$B$7+(1-$A$1073)*$D176/$B$12*$C$7)</f>
        <v>480</v>
      </c>
      <c r="BV176" s="31" t="n">
        <f aca="false">$B$11*(($A$1074)*$C176/$B$12*$B$7+(1-$A$1074)*$D176/$B$12*$C$7)</f>
        <v>420</v>
      </c>
      <c r="BW176" s="31" t="n">
        <f aca="false">$B$11*(($A$1075)*$C176/$B$12*$B$7+(1-$A$1075)*$D176/$B$12*$C$7)</f>
        <v>360</v>
      </c>
      <c r="BX176" s="31" t="n">
        <f aca="false">$B$11*(($A$1076)*$C176/$B$12*$B$7+(1-$A$1076)*$D176/$B$12*$C$7)</f>
        <v>300</v>
      </c>
      <c r="BY176" s="31" t="n">
        <f aca="false">$B$11*(($A$1077)*$C176/$B$12*$B$7+(1-$A$1077)*$D176/$B$12*$C$7)</f>
        <v>240</v>
      </c>
      <c r="BZ176" s="31" t="n">
        <f aca="false">$B$11*(($A$1078)*$C176/$B$12*$B$7+(1-$A$1078)*$D176/$B$12*$C$7)</f>
        <v>180</v>
      </c>
      <c r="CA176" s="31" t="n">
        <f aca="false">$B$11*(($A$1079)*$C176/$B$12*$B$7+(1-$A$1079)*$D176/$B$12*$C$7)</f>
        <v>120</v>
      </c>
      <c r="CB176" s="31" t="n">
        <f aca="false">$B$11*(($A$1080)*$C176/$B$12*$B$7+(1-$A$1080)*$D176/$B$12*$C$7)</f>
        <v>60.0000000000001</v>
      </c>
      <c r="CC176" s="31" t="n">
        <f aca="false">$B$11*(($A$1081)*$C176/$B$12*$B$7+(1-$A$1081)*$D176/$B$12*$C$7)</f>
        <v>0</v>
      </c>
    </row>
    <row r="177" customFormat="false" ht="15" hidden="false" customHeight="false" outlineLevel="0" collapsed="false">
      <c r="A177" s="21" t="n">
        <v>153</v>
      </c>
      <c r="B177" s="27" t="n">
        <v>-2.1992098014464</v>
      </c>
      <c r="C177" s="9" t="n">
        <f aca="false">SUM(AM177:AV177)</f>
        <v>1</v>
      </c>
      <c r="D177" s="9" t="n">
        <f aca="false">SUM(AW177:BF177)</f>
        <v>1</v>
      </c>
      <c r="E177" s="24" t="n">
        <f aca="false">(1-C177/$B$12)*$B$8-C177/$B$12*$B$7</f>
        <v>0.005</v>
      </c>
      <c r="F177" s="24" t="n">
        <f aca="false">(1-D177/$B$12)*$C$8-D177/$B$12*$C$7</f>
        <v>0.021</v>
      </c>
      <c r="G177" s="47" t="n">
        <f aca="false">$B$11*($B$10*C177/$B$12*$B$7+(1-$B$10)*D177/$B$12*$C$7)</f>
        <v>500</v>
      </c>
      <c r="H177" s="24" t="n">
        <f aca="false">$B$10*E177+(1-$B$10)*F177</f>
        <v>0.013</v>
      </c>
      <c r="I177" s="21"/>
      <c r="J177" s="21"/>
      <c r="K177" s="21"/>
      <c r="L177" s="21"/>
      <c r="M177" s="21"/>
      <c r="N177" s="21"/>
      <c r="O177" s="21"/>
      <c r="P177" s="21"/>
      <c r="Q177" s="21"/>
      <c r="R177" s="27" t="n">
        <v>-1.43058729242721</v>
      </c>
      <c r="S177" s="27" t="n">
        <v>-1.12679632467527</v>
      </c>
      <c r="T177" s="27" t="n">
        <v>1.92015535307075</v>
      </c>
      <c r="U177" s="27" t="n">
        <v>0.730518806013559</v>
      </c>
      <c r="V177" s="27" t="n">
        <v>-0.183280644160293</v>
      </c>
      <c r="W177" s="27" t="n">
        <v>-1.79532378323977</v>
      </c>
      <c r="X177" s="27" t="n">
        <v>-0.119616844488747</v>
      </c>
      <c r="Y177" s="27" t="n">
        <v>-0.0204001300407736</v>
      </c>
      <c r="Z177" s="27" t="n">
        <v>1.72252128613846</v>
      </c>
      <c r="AA177" s="27" t="n">
        <v>0.425243638801888</v>
      </c>
      <c r="AB177" s="27" t="n">
        <v>0.23389428303578</v>
      </c>
      <c r="AC177" s="27" t="n">
        <v>-0.37114249560221</v>
      </c>
      <c r="AD177" s="27" t="n">
        <v>-0.32276270370207</v>
      </c>
      <c r="AE177" s="27" t="n">
        <v>-0.857665633351923</v>
      </c>
      <c r="AF177" s="27" t="n">
        <v>0.45735617123573</v>
      </c>
      <c r="AG177" s="27" t="n">
        <v>0.566262849712121</v>
      </c>
      <c r="AH177" s="27" t="n">
        <v>-0.735385145783689</v>
      </c>
      <c r="AI177" s="27" t="n">
        <v>0.331070302010117</v>
      </c>
      <c r="AJ177" s="27" t="n">
        <v>0.38466964167535</v>
      </c>
      <c r="AK177" s="27" t="n">
        <v>0.628500359433206</v>
      </c>
      <c r="AL177" s="21"/>
      <c r="AM177" s="31" t="n">
        <f aca="false">IF(SQRT($B$9)*$B177+SQRT(1-$B$9)*R177&lt;_xlfn.NORM.S.INV($B$6),1,0)</f>
        <v>0</v>
      </c>
      <c r="AN177" s="31" t="n">
        <f aca="false">IF(SQRT($B$9)*$B177+SQRT(1-$B$9)*S177&lt;_xlfn.NORM.S.INV($B$6),1,0)</f>
        <v>0</v>
      </c>
      <c r="AO177" s="31" t="n">
        <f aca="false">IF(SQRT($B$9)*$B177+SQRT(1-$B$9)*T177&lt;_xlfn.NORM.S.INV($B$6),1,0)</f>
        <v>0</v>
      </c>
      <c r="AP177" s="31" t="n">
        <f aca="false">IF(SQRT($B$9)*$B177+SQRT(1-$B$9)*U177&lt;_xlfn.NORM.S.INV($B$6),1,0)</f>
        <v>0</v>
      </c>
      <c r="AQ177" s="31" t="n">
        <f aca="false">IF(SQRT($B$9)*$B177+SQRT(1-$B$9)*V177&lt;_xlfn.NORM.S.INV($B$6),1,0)</f>
        <v>0</v>
      </c>
      <c r="AR177" s="31" t="n">
        <f aca="false">IF(SQRT($B$9)*$B177+SQRT(1-$B$9)*W177&lt;_xlfn.NORM.S.INV($B$6),1,0)</f>
        <v>1</v>
      </c>
      <c r="AS177" s="31" t="n">
        <f aca="false">IF(SQRT($B$9)*$B177+SQRT(1-$B$9)*X177&lt;_xlfn.NORM.S.INV($B$6),1,0)</f>
        <v>0</v>
      </c>
      <c r="AT177" s="31" t="n">
        <f aca="false">IF(SQRT($B$9)*$B177+SQRT(1-$B$9)*Y177&lt;_xlfn.NORM.S.INV($B$6),1,0)</f>
        <v>0</v>
      </c>
      <c r="AU177" s="31" t="n">
        <f aca="false">IF(SQRT($B$9)*$B177+SQRT(1-$B$9)*Z177&lt;_xlfn.NORM.S.INV($B$6),1,0)</f>
        <v>0</v>
      </c>
      <c r="AV177" s="31" t="n">
        <f aca="false">IF(SQRT($B$9)*$B177+SQRT(1-$B$9)*AA177&lt;_xlfn.NORM.S.INV($B$6),1,0)</f>
        <v>0</v>
      </c>
      <c r="AW177" s="31" t="n">
        <f aca="false">IF(SQRT($C$9)*$B177+SQRT(1-$C$9)*AB177&lt;_xlfn.NORM.S.INV($C$6),1,0)</f>
        <v>0</v>
      </c>
      <c r="AX177" s="31" t="n">
        <f aca="false">IF(SQRT($C$9)*$B177+SQRT(1-$C$9)*AC177&lt;_xlfn.NORM.S.INV($C$6),1,0)</f>
        <v>0</v>
      </c>
      <c r="AY177" s="31" t="n">
        <f aca="false">IF(SQRT($C$9)*$B177+SQRT(1-$C$9)*AD177&lt;_xlfn.NORM.S.INV($C$6),1,0)</f>
        <v>0</v>
      </c>
      <c r="AZ177" s="31" t="n">
        <f aca="false">IF(SQRT($C$9)*$B177+SQRT(1-$C$9)*AE177&lt;_xlfn.NORM.S.INV($C$6),1,0)</f>
        <v>1</v>
      </c>
      <c r="BA177" s="31" t="n">
        <f aca="false">IF(SQRT($C$9)*$B177+SQRT(1-$C$9)*AF177&lt;_xlfn.NORM.S.INV($C$6),1,0)</f>
        <v>0</v>
      </c>
      <c r="BB177" s="31" t="n">
        <f aca="false">IF(SQRT($C$9)*$B177+SQRT(1-$C$9)*AG177&lt;_xlfn.NORM.S.INV($C$6),1,0)</f>
        <v>0</v>
      </c>
      <c r="BC177" s="31" t="n">
        <f aca="false">IF(SQRT($C$9)*$B177+SQRT(1-$C$9)*AH177&lt;_xlfn.NORM.S.INV($C$6),1,0)</f>
        <v>0</v>
      </c>
      <c r="BD177" s="31" t="n">
        <f aca="false">IF(SQRT($C$9)*$B177+SQRT(1-$C$9)*AI177&lt;_xlfn.NORM.S.INV($C$6),1,0)</f>
        <v>0</v>
      </c>
      <c r="BE177" s="31" t="n">
        <f aca="false">IF(SQRT($C$9)*$B177+SQRT(1-$C$9)*AJ177&lt;_xlfn.NORM.S.INV($C$6),1,0)</f>
        <v>0</v>
      </c>
      <c r="BF177" s="31" t="n">
        <f aca="false">IF(SQRT($C$9)*$B177+SQRT(1-$C$9)*AK177&lt;_xlfn.NORM.S.INV($C$6),1,0)</f>
        <v>0</v>
      </c>
      <c r="BG177" s="21"/>
      <c r="BH177" s="21"/>
      <c r="BI177" s="31" t="n">
        <f aca="false">$B$11*(($A$1061)*$C177/$B$12*$B$7+(1-$A$1061)*$D177/$B$12*$C$7)</f>
        <v>600</v>
      </c>
      <c r="BJ177" s="31" t="n">
        <f aca="false">$B$11*(($A$1062)*$C177/$B$12*$B$7+(1-$A$1062)*$D177/$B$12*$C$7)</f>
        <v>590</v>
      </c>
      <c r="BK177" s="31" t="n">
        <f aca="false">$B$11*(($A$1063)*$C177/$B$12*$B$7+(1-$A$1063)*$D177/$B$12*$C$7)</f>
        <v>580</v>
      </c>
      <c r="BL177" s="31" t="n">
        <f aca="false">$B$11*(($A$1064)*$C177/$B$12*$B$7+(1-$A$1064)*$D177/$B$12*$C$7)</f>
        <v>570</v>
      </c>
      <c r="BM177" s="31" t="n">
        <f aca="false">$B$11*(($A$1065)*$C177/$B$12*$B$7+(1-$A$1065)*$D177/$B$12*$C$7)</f>
        <v>560</v>
      </c>
      <c r="BN177" s="31" t="n">
        <f aca="false">$B$11*(($A$1066)*$C177/$B$12*$B$7+(1-$A$1066)*$D177/$B$12*$C$7)</f>
        <v>550</v>
      </c>
      <c r="BO177" s="31" t="n">
        <f aca="false">$B$11*(($A$1067)*$C177/$B$12*$B$7+(1-$A$1067)*$D177/$B$12*$C$7)</f>
        <v>540</v>
      </c>
      <c r="BP177" s="31" t="n">
        <f aca="false">$B$11*(($A$1068)*$C177/$B$12*$B$7+(1-$A$1068)*$D177/$B$12*$C$7)</f>
        <v>530</v>
      </c>
      <c r="BQ177" s="31" t="n">
        <f aca="false">$B$11*(($A$1069)*$C177/$B$12*$B$7+(1-$A$1069)*$D177/$B$12*$C$7)</f>
        <v>520</v>
      </c>
      <c r="BR177" s="31" t="n">
        <f aca="false">$B$11*(($A$1070)*$C177/$B$12*$B$7+(1-$A$1070)*$D177/$B$12*$C$7)</f>
        <v>510</v>
      </c>
      <c r="BS177" s="31" t="n">
        <f aca="false">$B$11*(($A$1071)*$C177/$B$12*$B$7+(1-$A$1071)*$D177/$B$12*$C$7)</f>
        <v>500</v>
      </c>
      <c r="BT177" s="31" t="n">
        <f aca="false">$B$11*(($A$1072)*$C177/$B$12*$B$7+(1-$A$1072)*$D177/$B$12*$C$7)</f>
        <v>490</v>
      </c>
      <c r="BU177" s="31" t="n">
        <f aca="false">$B$11*(($A$1073)*$C177/$B$12*$B$7+(1-$A$1073)*$D177/$B$12*$C$7)</f>
        <v>480</v>
      </c>
      <c r="BV177" s="31" t="n">
        <f aca="false">$B$11*(($A$1074)*$C177/$B$12*$B$7+(1-$A$1074)*$D177/$B$12*$C$7)</f>
        <v>470</v>
      </c>
      <c r="BW177" s="31" t="n">
        <f aca="false">$B$11*(($A$1075)*$C177/$B$12*$B$7+(1-$A$1075)*$D177/$B$12*$C$7)</f>
        <v>460</v>
      </c>
      <c r="BX177" s="31" t="n">
        <f aca="false">$B$11*(($A$1076)*$C177/$B$12*$B$7+(1-$A$1076)*$D177/$B$12*$C$7)</f>
        <v>450</v>
      </c>
      <c r="BY177" s="31" t="n">
        <f aca="false">$B$11*(($A$1077)*$C177/$B$12*$B$7+(1-$A$1077)*$D177/$B$12*$C$7)</f>
        <v>440</v>
      </c>
      <c r="BZ177" s="31" t="n">
        <f aca="false">$B$11*(($A$1078)*$C177/$B$12*$B$7+(1-$A$1078)*$D177/$B$12*$C$7)</f>
        <v>430</v>
      </c>
      <c r="CA177" s="31" t="n">
        <f aca="false">$B$11*(($A$1079)*$C177/$B$12*$B$7+(1-$A$1079)*$D177/$B$12*$C$7)</f>
        <v>420</v>
      </c>
      <c r="CB177" s="31" t="n">
        <f aca="false">$B$11*(($A$1080)*$C177/$B$12*$B$7+(1-$A$1080)*$D177/$B$12*$C$7)</f>
        <v>410</v>
      </c>
      <c r="CC177" s="31" t="n">
        <f aca="false">$B$11*(($A$1081)*$C177/$B$12*$B$7+(1-$A$1081)*$D177/$B$12*$C$7)</f>
        <v>400</v>
      </c>
    </row>
    <row r="178" customFormat="false" ht="15" hidden="false" customHeight="false" outlineLevel="0" collapsed="false">
      <c r="A178" s="21" t="n">
        <v>154</v>
      </c>
      <c r="B178" s="27" t="n">
        <v>-1.05304843876874</v>
      </c>
      <c r="C178" s="9" t="n">
        <f aca="false">SUM(AM178:AV178)</f>
        <v>1</v>
      </c>
      <c r="D178" s="9" t="n">
        <f aca="false">SUM(AW178:BF178)</f>
        <v>0</v>
      </c>
      <c r="E178" s="24" t="n">
        <f aca="false">(1-C178/$B$12)*$B$8-C178/$B$12*$B$7</f>
        <v>0.005</v>
      </c>
      <c r="F178" s="24" t="n">
        <f aca="false">(1-D178/$B$12)*$C$8-D178/$B$12*$C$7</f>
        <v>0.09</v>
      </c>
      <c r="G178" s="47" t="n">
        <f aca="false">$B$11*($B$10*C178/$B$12*$B$7+(1-$B$10)*D178/$B$12*$C$7)</f>
        <v>200</v>
      </c>
      <c r="H178" s="24" t="n">
        <f aca="false">$B$10*E178+(1-$B$10)*F178</f>
        <v>0.0475</v>
      </c>
      <c r="I178" s="21"/>
      <c r="J178" s="21"/>
      <c r="K178" s="21"/>
      <c r="L178" s="21"/>
      <c r="M178" s="21"/>
      <c r="N178" s="21"/>
      <c r="O178" s="21"/>
      <c r="P178" s="21"/>
      <c r="Q178" s="21"/>
      <c r="R178" s="27" t="n">
        <v>-1.1308168080828</v>
      </c>
      <c r="S178" s="27" t="n">
        <v>0.470151601585398</v>
      </c>
      <c r="T178" s="27" t="n">
        <v>-0.258580543191095</v>
      </c>
      <c r="U178" s="27" t="n">
        <v>1.45952051344032</v>
      </c>
      <c r="V178" s="27" t="n">
        <v>-0.762564978957069</v>
      </c>
      <c r="W178" s="27" t="n">
        <v>0.32475467292996</v>
      </c>
      <c r="X178" s="27" t="n">
        <v>-2.12408761833499</v>
      </c>
      <c r="Y178" s="27" t="n">
        <v>0.575930878106759</v>
      </c>
      <c r="Z178" s="27" t="n">
        <v>-0.225633392514216</v>
      </c>
      <c r="AA178" s="27" t="n">
        <v>-0.4782485433927</v>
      </c>
      <c r="AB178" s="27" t="n">
        <v>-0.272326942668275</v>
      </c>
      <c r="AC178" s="27" t="n">
        <v>-0.436212720005162</v>
      </c>
      <c r="AD178" s="27" t="n">
        <v>1.02487083101248</v>
      </c>
      <c r="AE178" s="27" t="n">
        <v>0.845815752240933</v>
      </c>
      <c r="AF178" s="27" t="n">
        <v>-1.30038963136044</v>
      </c>
      <c r="AG178" s="27" t="n">
        <v>0.319759309252977</v>
      </c>
      <c r="AH178" s="27" t="n">
        <v>-0.518701576103798</v>
      </c>
      <c r="AI178" s="27" t="n">
        <v>-0.34525891182194</v>
      </c>
      <c r="AJ178" s="27" t="n">
        <v>0.152313436108229</v>
      </c>
      <c r="AK178" s="27" t="n">
        <v>-0.911788669195389</v>
      </c>
      <c r="AL178" s="21"/>
      <c r="AM178" s="31" t="n">
        <f aca="false">IF(SQRT($B$9)*$B178+SQRT(1-$B$9)*R178&lt;_xlfn.NORM.S.INV($B$6),1,0)</f>
        <v>0</v>
      </c>
      <c r="AN178" s="31" t="n">
        <f aca="false">IF(SQRT($B$9)*$B178+SQRT(1-$B$9)*S178&lt;_xlfn.NORM.S.INV($B$6),1,0)</f>
        <v>0</v>
      </c>
      <c r="AO178" s="31" t="n">
        <f aca="false">IF(SQRT($B$9)*$B178+SQRT(1-$B$9)*T178&lt;_xlfn.NORM.S.INV($B$6),1,0)</f>
        <v>0</v>
      </c>
      <c r="AP178" s="31" t="n">
        <f aca="false">IF(SQRT($B$9)*$B178+SQRT(1-$B$9)*U178&lt;_xlfn.NORM.S.INV($B$6),1,0)</f>
        <v>0</v>
      </c>
      <c r="AQ178" s="31" t="n">
        <f aca="false">IF(SQRT($B$9)*$B178+SQRT(1-$B$9)*V178&lt;_xlfn.NORM.S.INV($B$6),1,0)</f>
        <v>0</v>
      </c>
      <c r="AR178" s="31" t="n">
        <f aca="false">IF(SQRT($B$9)*$B178+SQRT(1-$B$9)*W178&lt;_xlfn.NORM.S.INV($B$6),1,0)</f>
        <v>0</v>
      </c>
      <c r="AS178" s="31" t="n">
        <f aca="false">IF(SQRT($B$9)*$B178+SQRT(1-$B$9)*X178&lt;_xlfn.NORM.S.INV($B$6),1,0)</f>
        <v>1</v>
      </c>
      <c r="AT178" s="31" t="n">
        <f aca="false">IF(SQRT($B$9)*$B178+SQRT(1-$B$9)*Y178&lt;_xlfn.NORM.S.INV($B$6),1,0)</f>
        <v>0</v>
      </c>
      <c r="AU178" s="31" t="n">
        <f aca="false">IF(SQRT($B$9)*$B178+SQRT(1-$B$9)*Z178&lt;_xlfn.NORM.S.INV($B$6),1,0)</f>
        <v>0</v>
      </c>
      <c r="AV178" s="31" t="n">
        <f aca="false">IF(SQRT($B$9)*$B178+SQRT(1-$B$9)*AA178&lt;_xlfn.NORM.S.INV($B$6),1,0)</f>
        <v>0</v>
      </c>
      <c r="AW178" s="31" t="n">
        <f aca="false">IF(SQRT($C$9)*$B178+SQRT(1-$C$9)*AB178&lt;_xlfn.NORM.S.INV($C$6),1,0)</f>
        <v>0</v>
      </c>
      <c r="AX178" s="31" t="n">
        <f aca="false">IF(SQRT($C$9)*$B178+SQRT(1-$C$9)*AC178&lt;_xlfn.NORM.S.INV($C$6),1,0)</f>
        <v>0</v>
      </c>
      <c r="AY178" s="31" t="n">
        <f aca="false">IF(SQRT($C$9)*$B178+SQRT(1-$C$9)*AD178&lt;_xlfn.NORM.S.INV($C$6),1,0)</f>
        <v>0</v>
      </c>
      <c r="AZ178" s="31" t="n">
        <f aca="false">IF(SQRT($C$9)*$B178+SQRT(1-$C$9)*AE178&lt;_xlfn.NORM.S.INV($C$6),1,0)</f>
        <v>0</v>
      </c>
      <c r="BA178" s="31" t="n">
        <f aca="false">IF(SQRT($C$9)*$B178+SQRT(1-$C$9)*AF178&lt;_xlfn.NORM.S.INV($C$6),1,0)</f>
        <v>0</v>
      </c>
      <c r="BB178" s="31" t="n">
        <f aca="false">IF(SQRT($C$9)*$B178+SQRT(1-$C$9)*AG178&lt;_xlfn.NORM.S.INV($C$6),1,0)</f>
        <v>0</v>
      </c>
      <c r="BC178" s="31" t="n">
        <f aca="false">IF(SQRT($C$9)*$B178+SQRT(1-$C$9)*AH178&lt;_xlfn.NORM.S.INV($C$6),1,0)</f>
        <v>0</v>
      </c>
      <c r="BD178" s="31" t="n">
        <f aca="false">IF(SQRT($C$9)*$B178+SQRT(1-$C$9)*AI178&lt;_xlfn.NORM.S.INV($C$6),1,0)</f>
        <v>0</v>
      </c>
      <c r="BE178" s="31" t="n">
        <f aca="false">IF(SQRT($C$9)*$B178+SQRT(1-$C$9)*AJ178&lt;_xlfn.NORM.S.INV($C$6),1,0)</f>
        <v>0</v>
      </c>
      <c r="BF178" s="31" t="n">
        <f aca="false">IF(SQRT($C$9)*$B178+SQRT(1-$C$9)*AK178&lt;_xlfn.NORM.S.INV($C$6),1,0)</f>
        <v>0</v>
      </c>
      <c r="BG178" s="21"/>
      <c r="BH178" s="21"/>
      <c r="BI178" s="31" t="n">
        <f aca="false">$B$11*(($A$1061)*$C178/$B$12*$B$7+(1-$A$1061)*$D178/$B$12*$C$7)</f>
        <v>0</v>
      </c>
      <c r="BJ178" s="31" t="n">
        <f aca="false">$B$11*(($A$1062)*$C178/$B$12*$B$7+(1-$A$1062)*$D178/$B$12*$C$7)</f>
        <v>20</v>
      </c>
      <c r="BK178" s="31" t="n">
        <f aca="false">$B$11*(($A$1063)*$C178/$B$12*$B$7+(1-$A$1063)*$D178/$B$12*$C$7)</f>
        <v>40</v>
      </c>
      <c r="BL178" s="31" t="n">
        <f aca="false">$B$11*(($A$1064)*$C178/$B$12*$B$7+(1-$A$1064)*$D178/$B$12*$C$7)</f>
        <v>60</v>
      </c>
      <c r="BM178" s="31" t="n">
        <f aca="false">$B$11*(($A$1065)*$C178/$B$12*$B$7+(1-$A$1065)*$D178/$B$12*$C$7)</f>
        <v>80</v>
      </c>
      <c r="BN178" s="31" t="n">
        <f aca="false">$B$11*(($A$1066)*$C178/$B$12*$B$7+(1-$A$1066)*$D178/$B$12*$C$7)</f>
        <v>100</v>
      </c>
      <c r="BO178" s="31" t="n">
        <f aca="false">$B$11*(($A$1067)*$C178/$B$12*$B$7+(1-$A$1067)*$D178/$B$12*$C$7)</f>
        <v>120</v>
      </c>
      <c r="BP178" s="31" t="n">
        <f aca="false">$B$11*(($A$1068)*$C178/$B$12*$B$7+(1-$A$1068)*$D178/$B$12*$C$7)</f>
        <v>140</v>
      </c>
      <c r="BQ178" s="31" t="n">
        <f aca="false">$B$11*(($A$1069)*$C178/$B$12*$B$7+(1-$A$1069)*$D178/$B$12*$C$7)</f>
        <v>160</v>
      </c>
      <c r="BR178" s="31" t="n">
        <f aca="false">$B$11*(($A$1070)*$C178/$B$12*$B$7+(1-$A$1070)*$D178/$B$12*$C$7)</f>
        <v>180</v>
      </c>
      <c r="BS178" s="31" t="n">
        <f aca="false">$B$11*(($A$1071)*$C178/$B$12*$B$7+(1-$A$1071)*$D178/$B$12*$C$7)</f>
        <v>200</v>
      </c>
      <c r="BT178" s="31" t="n">
        <f aca="false">$B$11*(($A$1072)*$C178/$B$12*$B$7+(1-$A$1072)*$D178/$B$12*$C$7)</f>
        <v>220</v>
      </c>
      <c r="BU178" s="31" t="n">
        <f aca="false">$B$11*(($A$1073)*$C178/$B$12*$B$7+(1-$A$1073)*$D178/$B$12*$C$7)</f>
        <v>240</v>
      </c>
      <c r="BV178" s="31" t="n">
        <f aca="false">$B$11*(($A$1074)*$C178/$B$12*$B$7+(1-$A$1074)*$D178/$B$12*$C$7)</f>
        <v>260</v>
      </c>
      <c r="BW178" s="31" t="n">
        <f aca="false">$B$11*(($A$1075)*$C178/$B$12*$B$7+(1-$A$1075)*$D178/$B$12*$C$7)</f>
        <v>280</v>
      </c>
      <c r="BX178" s="31" t="n">
        <f aca="false">$B$11*(($A$1076)*$C178/$B$12*$B$7+(1-$A$1076)*$D178/$B$12*$C$7)</f>
        <v>300</v>
      </c>
      <c r="BY178" s="31" t="n">
        <f aca="false">$B$11*(($A$1077)*$C178/$B$12*$B$7+(1-$A$1077)*$D178/$B$12*$C$7)</f>
        <v>320</v>
      </c>
      <c r="BZ178" s="31" t="n">
        <f aca="false">$B$11*(($A$1078)*$C178/$B$12*$B$7+(1-$A$1078)*$D178/$B$12*$C$7)</f>
        <v>340</v>
      </c>
      <c r="CA178" s="31" t="n">
        <f aca="false">$B$11*(($A$1079)*$C178/$B$12*$B$7+(1-$A$1079)*$D178/$B$12*$C$7)</f>
        <v>360</v>
      </c>
      <c r="CB178" s="31" t="n">
        <f aca="false">$B$11*(($A$1080)*$C178/$B$12*$B$7+(1-$A$1080)*$D178/$B$12*$C$7)</f>
        <v>380</v>
      </c>
      <c r="CC178" s="31" t="n">
        <f aca="false">$B$11*(($A$1081)*$C178/$B$12*$B$7+(1-$A$1081)*$D178/$B$12*$C$7)</f>
        <v>400</v>
      </c>
    </row>
    <row r="179" customFormat="false" ht="15" hidden="false" customHeight="false" outlineLevel="0" collapsed="false">
      <c r="A179" s="21" t="n">
        <v>155</v>
      </c>
      <c r="B179" s="27" t="n">
        <v>-0.658722323254597</v>
      </c>
      <c r="C179" s="9" t="n">
        <f aca="false">SUM(AM179:AV179)</f>
        <v>0</v>
      </c>
      <c r="D179" s="9" t="n">
        <f aca="false">SUM(AW179:BF179)</f>
        <v>1</v>
      </c>
      <c r="E179" s="24" t="n">
        <f aca="false">(1-C179/$B$12)*$B$8-C179/$B$12*$B$7</f>
        <v>0.05</v>
      </c>
      <c r="F179" s="24" t="n">
        <f aca="false">(1-D179/$B$12)*$C$8-D179/$B$12*$C$7</f>
        <v>0.021</v>
      </c>
      <c r="G179" s="47" t="n">
        <f aca="false">$B$11*($B$10*C179/$B$12*$B$7+(1-$B$10)*D179/$B$12*$C$7)</f>
        <v>300</v>
      </c>
      <c r="H179" s="24" t="n">
        <f aca="false">$B$10*E179+(1-$B$10)*F179</f>
        <v>0.0355</v>
      </c>
      <c r="I179" s="21"/>
      <c r="J179" s="21"/>
      <c r="K179" s="21"/>
      <c r="L179" s="21"/>
      <c r="M179" s="21"/>
      <c r="N179" s="21"/>
      <c r="O179" s="21"/>
      <c r="P179" s="21"/>
      <c r="Q179" s="21"/>
      <c r="R179" s="27" t="n">
        <v>-0.224600915339451</v>
      </c>
      <c r="S179" s="27" t="n">
        <v>-1.83304760015608</v>
      </c>
      <c r="T179" s="27" t="n">
        <v>2.54068571965508</v>
      </c>
      <c r="U179" s="27" t="n">
        <v>0.486251542462811</v>
      </c>
      <c r="V179" s="27" t="n">
        <v>-0.891399170522309</v>
      </c>
      <c r="W179" s="27" t="n">
        <v>-0.220734778253907</v>
      </c>
      <c r="X179" s="27" t="n">
        <v>-0.512099059842423</v>
      </c>
      <c r="Y179" s="27" t="n">
        <v>0.778523563717432</v>
      </c>
      <c r="Z179" s="27" t="n">
        <v>-0.492140971625549</v>
      </c>
      <c r="AA179" s="27" t="n">
        <v>-1.13711811760684</v>
      </c>
      <c r="AB179" s="27" t="n">
        <v>-0.487160597806812</v>
      </c>
      <c r="AC179" s="27" t="n">
        <v>1.29700060067722</v>
      </c>
      <c r="AD179" s="27" t="n">
        <v>0.3301131625587</v>
      </c>
      <c r="AE179" s="27" t="n">
        <v>0.597390081423706</v>
      </c>
      <c r="AF179" s="27" t="n">
        <v>-0.677332852948021</v>
      </c>
      <c r="AG179" s="27" t="n">
        <v>-1.72748818423235</v>
      </c>
      <c r="AH179" s="27" t="n">
        <v>-0.00792973501734012</v>
      </c>
      <c r="AI179" s="27" t="n">
        <v>0.206984071359306</v>
      </c>
      <c r="AJ179" s="27" t="n">
        <v>-1.07935111000741</v>
      </c>
      <c r="AK179" s="27" t="n">
        <v>0.603326004210243</v>
      </c>
      <c r="AL179" s="21"/>
      <c r="AM179" s="31" t="n">
        <f aca="false">IF(SQRT($B$9)*$B179+SQRT(1-$B$9)*R179&lt;_xlfn.NORM.S.INV($B$6),1,0)</f>
        <v>0</v>
      </c>
      <c r="AN179" s="31" t="n">
        <f aca="false">IF(SQRT($B$9)*$B179+SQRT(1-$B$9)*S179&lt;_xlfn.NORM.S.INV($B$6),1,0)</f>
        <v>0</v>
      </c>
      <c r="AO179" s="31" t="n">
        <f aca="false">IF(SQRT($B$9)*$B179+SQRT(1-$B$9)*T179&lt;_xlfn.NORM.S.INV($B$6),1,0)</f>
        <v>0</v>
      </c>
      <c r="AP179" s="31" t="n">
        <f aca="false">IF(SQRT($B$9)*$B179+SQRT(1-$B$9)*U179&lt;_xlfn.NORM.S.INV($B$6),1,0)</f>
        <v>0</v>
      </c>
      <c r="AQ179" s="31" t="n">
        <f aca="false">IF(SQRT($B$9)*$B179+SQRT(1-$B$9)*V179&lt;_xlfn.NORM.S.INV($B$6),1,0)</f>
        <v>0</v>
      </c>
      <c r="AR179" s="31" t="n">
        <f aca="false">IF(SQRT($B$9)*$B179+SQRT(1-$B$9)*W179&lt;_xlfn.NORM.S.INV($B$6),1,0)</f>
        <v>0</v>
      </c>
      <c r="AS179" s="31" t="n">
        <f aca="false">IF(SQRT($B$9)*$B179+SQRT(1-$B$9)*X179&lt;_xlfn.NORM.S.INV($B$6),1,0)</f>
        <v>0</v>
      </c>
      <c r="AT179" s="31" t="n">
        <f aca="false">IF(SQRT($B$9)*$B179+SQRT(1-$B$9)*Y179&lt;_xlfn.NORM.S.INV($B$6),1,0)</f>
        <v>0</v>
      </c>
      <c r="AU179" s="31" t="n">
        <f aca="false">IF(SQRT($B$9)*$B179+SQRT(1-$B$9)*Z179&lt;_xlfn.NORM.S.INV($B$6),1,0)</f>
        <v>0</v>
      </c>
      <c r="AV179" s="31" t="n">
        <f aca="false">IF(SQRT($B$9)*$B179+SQRT(1-$B$9)*AA179&lt;_xlfn.NORM.S.INV($B$6),1,0)</f>
        <v>0</v>
      </c>
      <c r="AW179" s="31" t="n">
        <f aca="false">IF(SQRT($C$9)*$B179+SQRT(1-$C$9)*AB179&lt;_xlfn.NORM.S.INV($C$6),1,0)</f>
        <v>0</v>
      </c>
      <c r="AX179" s="31" t="n">
        <f aca="false">IF(SQRT($C$9)*$B179+SQRT(1-$C$9)*AC179&lt;_xlfn.NORM.S.INV($C$6),1,0)</f>
        <v>0</v>
      </c>
      <c r="AY179" s="31" t="n">
        <f aca="false">IF(SQRT($C$9)*$B179+SQRT(1-$C$9)*AD179&lt;_xlfn.NORM.S.INV($C$6),1,0)</f>
        <v>0</v>
      </c>
      <c r="AZ179" s="31" t="n">
        <f aca="false">IF(SQRT($C$9)*$B179+SQRT(1-$C$9)*AE179&lt;_xlfn.NORM.S.INV($C$6),1,0)</f>
        <v>0</v>
      </c>
      <c r="BA179" s="31" t="n">
        <f aca="false">IF(SQRT($C$9)*$B179+SQRT(1-$C$9)*AF179&lt;_xlfn.NORM.S.INV($C$6),1,0)</f>
        <v>0</v>
      </c>
      <c r="BB179" s="31" t="n">
        <f aca="false">IF(SQRT($C$9)*$B179+SQRT(1-$C$9)*AG179&lt;_xlfn.NORM.S.INV($C$6),1,0)</f>
        <v>1</v>
      </c>
      <c r="BC179" s="31" t="n">
        <f aca="false">IF(SQRT($C$9)*$B179+SQRT(1-$C$9)*AH179&lt;_xlfn.NORM.S.INV($C$6),1,0)</f>
        <v>0</v>
      </c>
      <c r="BD179" s="31" t="n">
        <f aca="false">IF(SQRT($C$9)*$B179+SQRT(1-$C$9)*AI179&lt;_xlfn.NORM.S.INV($C$6),1,0)</f>
        <v>0</v>
      </c>
      <c r="BE179" s="31" t="n">
        <f aca="false">IF(SQRT($C$9)*$B179+SQRT(1-$C$9)*AJ179&lt;_xlfn.NORM.S.INV($C$6),1,0)</f>
        <v>0</v>
      </c>
      <c r="BF179" s="31" t="n">
        <f aca="false">IF(SQRT($C$9)*$B179+SQRT(1-$C$9)*AK179&lt;_xlfn.NORM.S.INV($C$6),1,0)</f>
        <v>0</v>
      </c>
      <c r="BG179" s="21"/>
      <c r="BH179" s="21"/>
      <c r="BI179" s="31" t="n">
        <f aca="false">$B$11*(($A$1061)*$C179/$B$12*$B$7+(1-$A$1061)*$D179/$B$12*$C$7)</f>
        <v>600</v>
      </c>
      <c r="BJ179" s="31" t="n">
        <f aca="false">$B$11*(($A$1062)*$C179/$B$12*$B$7+(1-$A$1062)*$D179/$B$12*$C$7)</f>
        <v>570</v>
      </c>
      <c r="BK179" s="31" t="n">
        <f aca="false">$B$11*(($A$1063)*$C179/$B$12*$B$7+(1-$A$1063)*$D179/$B$12*$C$7)</f>
        <v>540</v>
      </c>
      <c r="BL179" s="31" t="n">
        <f aca="false">$B$11*(($A$1064)*$C179/$B$12*$B$7+(1-$A$1064)*$D179/$B$12*$C$7)</f>
        <v>510</v>
      </c>
      <c r="BM179" s="31" t="n">
        <f aca="false">$B$11*(($A$1065)*$C179/$B$12*$B$7+(1-$A$1065)*$D179/$B$12*$C$7)</f>
        <v>480</v>
      </c>
      <c r="BN179" s="31" t="n">
        <f aca="false">$B$11*(($A$1066)*$C179/$B$12*$B$7+(1-$A$1066)*$D179/$B$12*$C$7)</f>
        <v>450</v>
      </c>
      <c r="BO179" s="31" t="n">
        <f aca="false">$B$11*(($A$1067)*$C179/$B$12*$B$7+(1-$A$1067)*$D179/$B$12*$C$7)</f>
        <v>420</v>
      </c>
      <c r="BP179" s="31" t="n">
        <f aca="false">$B$11*(($A$1068)*$C179/$B$12*$B$7+(1-$A$1068)*$D179/$B$12*$C$7)</f>
        <v>390</v>
      </c>
      <c r="BQ179" s="31" t="n">
        <f aca="false">$B$11*(($A$1069)*$C179/$B$12*$B$7+(1-$A$1069)*$D179/$B$12*$C$7)</f>
        <v>360</v>
      </c>
      <c r="BR179" s="31" t="n">
        <f aca="false">$B$11*(($A$1070)*$C179/$B$12*$B$7+(1-$A$1070)*$D179/$B$12*$C$7)</f>
        <v>330</v>
      </c>
      <c r="BS179" s="31" t="n">
        <f aca="false">$B$11*(($A$1071)*$C179/$B$12*$B$7+(1-$A$1071)*$D179/$B$12*$C$7)</f>
        <v>300</v>
      </c>
      <c r="BT179" s="31" t="n">
        <f aca="false">$B$11*(($A$1072)*$C179/$B$12*$B$7+(1-$A$1072)*$D179/$B$12*$C$7)</f>
        <v>270</v>
      </c>
      <c r="BU179" s="31" t="n">
        <f aca="false">$B$11*(($A$1073)*$C179/$B$12*$B$7+(1-$A$1073)*$D179/$B$12*$C$7)</f>
        <v>240</v>
      </c>
      <c r="BV179" s="31" t="n">
        <f aca="false">$B$11*(($A$1074)*$C179/$B$12*$B$7+(1-$A$1074)*$D179/$B$12*$C$7)</f>
        <v>210</v>
      </c>
      <c r="BW179" s="31" t="n">
        <f aca="false">$B$11*(($A$1075)*$C179/$B$12*$B$7+(1-$A$1075)*$D179/$B$12*$C$7)</f>
        <v>180</v>
      </c>
      <c r="BX179" s="31" t="n">
        <f aca="false">$B$11*(($A$1076)*$C179/$B$12*$B$7+(1-$A$1076)*$D179/$B$12*$C$7)</f>
        <v>150</v>
      </c>
      <c r="BY179" s="31" t="n">
        <f aca="false">$B$11*(($A$1077)*$C179/$B$12*$B$7+(1-$A$1077)*$D179/$B$12*$C$7)</f>
        <v>120</v>
      </c>
      <c r="BZ179" s="31" t="n">
        <f aca="false">$B$11*(($A$1078)*$C179/$B$12*$B$7+(1-$A$1078)*$D179/$B$12*$C$7)</f>
        <v>90</v>
      </c>
      <c r="CA179" s="31" t="n">
        <f aca="false">$B$11*(($A$1079)*$C179/$B$12*$B$7+(1-$A$1079)*$D179/$B$12*$C$7)</f>
        <v>60</v>
      </c>
      <c r="CB179" s="31" t="n">
        <f aca="false">$B$11*(($A$1080)*$C179/$B$12*$B$7+(1-$A$1080)*$D179/$B$12*$C$7)</f>
        <v>30</v>
      </c>
      <c r="CC179" s="31" t="n">
        <f aca="false">$B$11*(($A$1081)*$C179/$B$12*$B$7+(1-$A$1081)*$D179/$B$12*$C$7)</f>
        <v>0</v>
      </c>
    </row>
    <row r="180" customFormat="false" ht="15" hidden="false" customHeight="false" outlineLevel="0" collapsed="false">
      <c r="A180" s="21" t="n">
        <v>156</v>
      </c>
      <c r="B180" s="27" t="n">
        <v>-0.198636645947989</v>
      </c>
      <c r="C180" s="9" t="n">
        <f aca="false">SUM(AM180:AV180)</f>
        <v>0</v>
      </c>
      <c r="D180" s="9" t="n">
        <f aca="false">SUM(AW180:BF180)</f>
        <v>1</v>
      </c>
      <c r="E180" s="24" t="n">
        <f aca="false">(1-C180/$B$12)*$B$8-C180/$B$12*$B$7</f>
        <v>0.05</v>
      </c>
      <c r="F180" s="24" t="n">
        <f aca="false">(1-D180/$B$12)*$C$8-D180/$B$12*$C$7</f>
        <v>0.021</v>
      </c>
      <c r="G180" s="47" t="n">
        <f aca="false">$B$11*($B$10*C180/$B$12*$B$7+(1-$B$10)*D180/$B$12*$C$7)</f>
        <v>300</v>
      </c>
      <c r="H180" s="24" t="n">
        <f aca="false">$B$10*E180+(1-$B$10)*F180</f>
        <v>0.0355</v>
      </c>
      <c r="I180" s="21"/>
      <c r="J180" s="21"/>
      <c r="K180" s="21"/>
      <c r="L180" s="21"/>
      <c r="M180" s="21"/>
      <c r="N180" s="21"/>
      <c r="O180" s="21"/>
      <c r="P180" s="21"/>
      <c r="Q180" s="21"/>
      <c r="R180" s="27" t="n">
        <v>-0.156241686381157</v>
      </c>
      <c r="S180" s="27" t="n">
        <v>0.342556626181363</v>
      </c>
      <c r="T180" s="27" t="n">
        <v>0.646629094220764</v>
      </c>
      <c r="U180" s="27" t="n">
        <v>-0.928899028370289</v>
      </c>
      <c r="V180" s="27" t="n">
        <v>-1.18101880140481</v>
      </c>
      <c r="W180" s="27" t="n">
        <v>0.486006181369536</v>
      </c>
      <c r="X180" s="27" t="n">
        <v>-0.150515917546332</v>
      </c>
      <c r="Y180" s="27" t="n">
        <v>-0.2030660434929</v>
      </c>
      <c r="Z180" s="27" t="n">
        <v>0.257668353963039</v>
      </c>
      <c r="AA180" s="27" t="n">
        <v>1.0673942684582</v>
      </c>
      <c r="AB180" s="27" t="n">
        <v>0.39569979458296</v>
      </c>
      <c r="AC180" s="27" t="n">
        <v>1.90377105261851</v>
      </c>
      <c r="AD180" s="27" t="n">
        <v>-0.807386461661029</v>
      </c>
      <c r="AE180" s="27" t="n">
        <v>-0.939186768207633</v>
      </c>
      <c r="AF180" s="27" t="n">
        <v>0.381331498542224</v>
      </c>
      <c r="AG180" s="27" t="n">
        <v>-1.05886983841286</v>
      </c>
      <c r="AH180" s="27" t="n">
        <v>1.56247393985487</v>
      </c>
      <c r="AI180" s="27" t="n">
        <v>-0.979597361000045</v>
      </c>
      <c r="AJ180" s="27" t="n">
        <v>-0.129067069305731</v>
      </c>
      <c r="AK180" s="27" t="n">
        <v>-2.37356190853716</v>
      </c>
      <c r="AL180" s="21"/>
      <c r="AM180" s="31" t="n">
        <f aca="false">IF(SQRT($B$9)*$B180+SQRT(1-$B$9)*R180&lt;_xlfn.NORM.S.INV($B$6),1,0)</f>
        <v>0</v>
      </c>
      <c r="AN180" s="31" t="n">
        <f aca="false">IF(SQRT($B$9)*$B180+SQRT(1-$B$9)*S180&lt;_xlfn.NORM.S.INV($B$6),1,0)</f>
        <v>0</v>
      </c>
      <c r="AO180" s="31" t="n">
        <f aca="false">IF(SQRT($B$9)*$B180+SQRT(1-$B$9)*T180&lt;_xlfn.NORM.S.INV($B$6),1,0)</f>
        <v>0</v>
      </c>
      <c r="AP180" s="31" t="n">
        <f aca="false">IF(SQRT($B$9)*$B180+SQRT(1-$B$9)*U180&lt;_xlfn.NORM.S.INV($B$6),1,0)</f>
        <v>0</v>
      </c>
      <c r="AQ180" s="31" t="n">
        <f aca="false">IF(SQRT($B$9)*$B180+SQRT(1-$B$9)*V180&lt;_xlfn.NORM.S.INV($B$6),1,0)</f>
        <v>0</v>
      </c>
      <c r="AR180" s="31" t="n">
        <f aca="false">IF(SQRT($B$9)*$B180+SQRT(1-$B$9)*W180&lt;_xlfn.NORM.S.INV($B$6),1,0)</f>
        <v>0</v>
      </c>
      <c r="AS180" s="31" t="n">
        <f aca="false">IF(SQRT($B$9)*$B180+SQRT(1-$B$9)*X180&lt;_xlfn.NORM.S.INV($B$6),1,0)</f>
        <v>0</v>
      </c>
      <c r="AT180" s="31" t="n">
        <f aca="false">IF(SQRT($B$9)*$B180+SQRT(1-$B$9)*Y180&lt;_xlfn.NORM.S.INV($B$6),1,0)</f>
        <v>0</v>
      </c>
      <c r="AU180" s="31" t="n">
        <f aca="false">IF(SQRT($B$9)*$B180+SQRT(1-$B$9)*Z180&lt;_xlfn.NORM.S.INV($B$6),1,0)</f>
        <v>0</v>
      </c>
      <c r="AV180" s="31" t="n">
        <f aca="false">IF(SQRT($B$9)*$B180+SQRT(1-$B$9)*AA180&lt;_xlfn.NORM.S.INV($B$6),1,0)</f>
        <v>0</v>
      </c>
      <c r="AW180" s="31" t="n">
        <f aca="false">IF(SQRT($C$9)*$B180+SQRT(1-$C$9)*AB180&lt;_xlfn.NORM.S.INV($C$6),1,0)</f>
        <v>0</v>
      </c>
      <c r="AX180" s="31" t="n">
        <f aca="false">IF(SQRT($C$9)*$B180+SQRT(1-$C$9)*AC180&lt;_xlfn.NORM.S.INV($C$6),1,0)</f>
        <v>0</v>
      </c>
      <c r="AY180" s="31" t="n">
        <f aca="false">IF(SQRT($C$9)*$B180+SQRT(1-$C$9)*AD180&lt;_xlfn.NORM.S.INV($C$6),1,0)</f>
        <v>0</v>
      </c>
      <c r="AZ180" s="31" t="n">
        <f aca="false">IF(SQRT($C$9)*$B180+SQRT(1-$C$9)*AE180&lt;_xlfn.NORM.S.INV($C$6),1,0)</f>
        <v>0</v>
      </c>
      <c r="BA180" s="31" t="n">
        <f aca="false">IF(SQRT($C$9)*$B180+SQRT(1-$C$9)*AF180&lt;_xlfn.NORM.S.INV($C$6),1,0)</f>
        <v>0</v>
      </c>
      <c r="BB180" s="31" t="n">
        <f aca="false">IF(SQRT($C$9)*$B180+SQRT(1-$C$9)*AG180&lt;_xlfn.NORM.S.INV($C$6),1,0)</f>
        <v>0</v>
      </c>
      <c r="BC180" s="31" t="n">
        <f aca="false">IF(SQRT($C$9)*$B180+SQRT(1-$C$9)*AH180&lt;_xlfn.NORM.S.INV($C$6),1,0)</f>
        <v>0</v>
      </c>
      <c r="BD180" s="31" t="n">
        <f aca="false">IF(SQRT($C$9)*$B180+SQRT(1-$C$9)*AI180&lt;_xlfn.NORM.S.INV($C$6),1,0)</f>
        <v>0</v>
      </c>
      <c r="BE180" s="31" t="n">
        <f aca="false">IF(SQRT($C$9)*$B180+SQRT(1-$C$9)*AJ180&lt;_xlfn.NORM.S.INV($C$6),1,0)</f>
        <v>0</v>
      </c>
      <c r="BF180" s="31" t="n">
        <f aca="false">IF(SQRT($C$9)*$B180+SQRT(1-$C$9)*AK180&lt;_xlfn.NORM.S.INV($C$6),1,0)</f>
        <v>1</v>
      </c>
      <c r="BG180" s="21"/>
      <c r="BH180" s="21"/>
      <c r="BI180" s="31" t="n">
        <f aca="false">$B$11*(($A$1061)*$C180/$B$12*$B$7+(1-$A$1061)*$D180/$B$12*$C$7)</f>
        <v>600</v>
      </c>
      <c r="BJ180" s="31" t="n">
        <f aca="false">$B$11*(($A$1062)*$C180/$B$12*$B$7+(1-$A$1062)*$D180/$B$12*$C$7)</f>
        <v>570</v>
      </c>
      <c r="BK180" s="31" t="n">
        <f aca="false">$B$11*(($A$1063)*$C180/$B$12*$B$7+(1-$A$1063)*$D180/$B$12*$C$7)</f>
        <v>540</v>
      </c>
      <c r="BL180" s="31" t="n">
        <f aca="false">$B$11*(($A$1064)*$C180/$B$12*$B$7+(1-$A$1064)*$D180/$B$12*$C$7)</f>
        <v>510</v>
      </c>
      <c r="BM180" s="31" t="n">
        <f aca="false">$B$11*(($A$1065)*$C180/$B$12*$B$7+(1-$A$1065)*$D180/$B$12*$C$7)</f>
        <v>480</v>
      </c>
      <c r="BN180" s="31" t="n">
        <f aca="false">$B$11*(($A$1066)*$C180/$B$12*$B$7+(1-$A$1066)*$D180/$B$12*$C$7)</f>
        <v>450</v>
      </c>
      <c r="BO180" s="31" t="n">
        <f aca="false">$B$11*(($A$1067)*$C180/$B$12*$B$7+(1-$A$1067)*$D180/$B$12*$C$7)</f>
        <v>420</v>
      </c>
      <c r="BP180" s="31" t="n">
        <f aca="false">$B$11*(($A$1068)*$C180/$B$12*$B$7+(1-$A$1068)*$D180/$B$12*$C$7)</f>
        <v>390</v>
      </c>
      <c r="BQ180" s="31" t="n">
        <f aca="false">$B$11*(($A$1069)*$C180/$B$12*$B$7+(1-$A$1069)*$D180/$B$12*$C$7)</f>
        <v>360</v>
      </c>
      <c r="BR180" s="31" t="n">
        <f aca="false">$B$11*(($A$1070)*$C180/$B$12*$B$7+(1-$A$1070)*$D180/$B$12*$C$7)</f>
        <v>330</v>
      </c>
      <c r="BS180" s="31" t="n">
        <f aca="false">$B$11*(($A$1071)*$C180/$B$12*$B$7+(1-$A$1071)*$D180/$B$12*$C$7)</f>
        <v>300</v>
      </c>
      <c r="BT180" s="31" t="n">
        <f aca="false">$B$11*(($A$1072)*$C180/$B$12*$B$7+(1-$A$1072)*$D180/$B$12*$C$7)</f>
        <v>270</v>
      </c>
      <c r="BU180" s="31" t="n">
        <f aca="false">$B$11*(($A$1073)*$C180/$B$12*$B$7+(1-$A$1073)*$D180/$B$12*$C$7)</f>
        <v>240</v>
      </c>
      <c r="BV180" s="31" t="n">
        <f aca="false">$B$11*(($A$1074)*$C180/$B$12*$B$7+(1-$A$1074)*$D180/$B$12*$C$7)</f>
        <v>210</v>
      </c>
      <c r="BW180" s="31" t="n">
        <f aca="false">$B$11*(($A$1075)*$C180/$B$12*$B$7+(1-$A$1075)*$D180/$B$12*$C$7)</f>
        <v>180</v>
      </c>
      <c r="BX180" s="31" t="n">
        <f aca="false">$B$11*(($A$1076)*$C180/$B$12*$B$7+(1-$A$1076)*$D180/$B$12*$C$7)</f>
        <v>150</v>
      </c>
      <c r="BY180" s="31" t="n">
        <f aca="false">$B$11*(($A$1077)*$C180/$B$12*$B$7+(1-$A$1077)*$D180/$B$12*$C$7)</f>
        <v>120</v>
      </c>
      <c r="BZ180" s="31" t="n">
        <f aca="false">$B$11*(($A$1078)*$C180/$B$12*$B$7+(1-$A$1078)*$D180/$B$12*$C$7)</f>
        <v>90</v>
      </c>
      <c r="CA180" s="31" t="n">
        <f aca="false">$B$11*(($A$1079)*$C180/$B$12*$B$7+(1-$A$1079)*$D180/$B$12*$C$7)</f>
        <v>60</v>
      </c>
      <c r="CB180" s="31" t="n">
        <f aca="false">$B$11*(($A$1080)*$C180/$B$12*$B$7+(1-$A$1080)*$D180/$B$12*$C$7)</f>
        <v>30</v>
      </c>
      <c r="CC180" s="31" t="n">
        <f aca="false">$B$11*(($A$1081)*$C180/$B$12*$B$7+(1-$A$1081)*$D180/$B$12*$C$7)</f>
        <v>0</v>
      </c>
    </row>
    <row r="181" customFormat="false" ht="15" hidden="false" customHeight="false" outlineLevel="0" collapsed="false">
      <c r="A181" s="21" t="n">
        <v>157</v>
      </c>
      <c r="B181" s="27" t="n">
        <v>-0.977803254774843</v>
      </c>
      <c r="C181" s="9" t="n">
        <f aca="false">SUM(AM181:AV181)</f>
        <v>0</v>
      </c>
      <c r="D181" s="9" t="n">
        <f aca="false">SUM(AW181:BF181)</f>
        <v>1</v>
      </c>
      <c r="E181" s="24" t="n">
        <f aca="false">(1-C181/$B$12)*$B$8-C181/$B$12*$B$7</f>
        <v>0.05</v>
      </c>
      <c r="F181" s="24" t="n">
        <f aca="false">(1-D181/$B$12)*$C$8-D181/$B$12*$C$7</f>
        <v>0.021</v>
      </c>
      <c r="G181" s="47" t="n">
        <f aca="false">$B$11*($B$10*C181/$B$12*$B$7+(1-$B$10)*D181/$B$12*$C$7)</f>
        <v>300</v>
      </c>
      <c r="H181" s="24" t="n">
        <f aca="false">$B$10*E181+(1-$B$10)*F181</f>
        <v>0.0355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7" t="n">
        <v>-0.163325057295879</v>
      </c>
      <c r="S181" s="27" t="n">
        <v>0.277080213985908</v>
      </c>
      <c r="T181" s="27" t="n">
        <v>0.474412068698141</v>
      </c>
      <c r="U181" s="27" t="n">
        <v>-0.359175086679441</v>
      </c>
      <c r="V181" s="27" t="n">
        <v>-1.52737509315697</v>
      </c>
      <c r="W181" s="27" t="n">
        <v>2.64357311718987</v>
      </c>
      <c r="X181" s="27" t="n">
        <v>0.295609709111855</v>
      </c>
      <c r="Y181" s="27" t="n">
        <v>0.501306437408575</v>
      </c>
      <c r="Z181" s="27" t="n">
        <v>2.06272789384969</v>
      </c>
      <c r="AA181" s="27" t="n">
        <v>0.30179191743759</v>
      </c>
      <c r="AB181" s="27" t="n">
        <v>-0.81618697738804</v>
      </c>
      <c r="AC181" s="27" t="n">
        <v>-0.297353768005829</v>
      </c>
      <c r="AD181" s="27" t="n">
        <v>-1.03026470644959</v>
      </c>
      <c r="AE181" s="27" t="n">
        <v>0.614484044525269</v>
      </c>
      <c r="AF181" s="27" t="n">
        <v>-0.435605698402249</v>
      </c>
      <c r="AG181" s="27" t="n">
        <v>0.490822812282835</v>
      </c>
      <c r="AH181" s="27" t="n">
        <v>-0.105171955379844</v>
      </c>
      <c r="AI181" s="27" t="n">
        <v>-0.859735000671952</v>
      </c>
      <c r="AJ181" s="27" t="n">
        <v>-1.67006631863028</v>
      </c>
      <c r="AK181" s="27" t="n">
        <v>0.221405638463666</v>
      </c>
      <c r="AL181" s="21"/>
      <c r="AM181" s="31" t="n">
        <f aca="false">IF(SQRT($B$9)*$B181+SQRT(1-$B$9)*R181&lt;_xlfn.NORM.S.INV($B$6),1,0)</f>
        <v>0</v>
      </c>
      <c r="AN181" s="31" t="n">
        <f aca="false">IF(SQRT($B$9)*$B181+SQRT(1-$B$9)*S181&lt;_xlfn.NORM.S.INV($B$6),1,0)</f>
        <v>0</v>
      </c>
      <c r="AO181" s="31" t="n">
        <f aca="false">IF(SQRT($B$9)*$B181+SQRT(1-$B$9)*T181&lt;_xlfn.NORM.S.INV($B$6),1,0)</f>
        <v>0</v>
      </c>
      <c r="AP181" s="31" t="n">
        <f aca="false">IF(SQRT($B$9)*$B181+SQRT(1-$B$9)*U181&lt;_xlfn.NORM.S.INV($B$6),1,0)</f>
        <v>0</v>
      </c>
      <c r="AQ181" s="31" t="n">
        <f aca="false">IF(SQRT($B$9)*$B181+SQRT(1-$B$9)*V181&lt;_xlfn.NORM.S.INV($B$6),1,0)</f>
        <v>0</v>
      </c>
      <c r="AR181" s="31" t="n">
        <f aca="false">IF(SQRT($B$9)*$B181+SQRT(1-$B$9)*W181&lt;_xlfn.NORM.S.INV($B$6),1,0)</f>
        <v>0</v>
      </c>
      <c r="AS181" s="31" t="n">
        <f aca="false">IF(SQRT($B$9)*$B181+SQRT(1-$B$9)*X181&lt;_xlfn.NORM.S.INV($B$6),1,0)</f>
        <v>0</v>
      </c>
      <c r="AT181" s="31" t="n">
        <f aca="false">IF(SQRT($B$9)*$B181+SQRT(1-$B$9)*Y181&lt;_xlfn.NORM.S.INV($B$6),1,0)</f>
        <v>0</v>
      </c>
      <c r="AU181" s="31" t="n">
        <f aca="false">IF(SQRT($B$9)*$B181+SQRT(1-$B$9)*Z181&lt;_xlfn.NORM.S.INV($B$6),1,0)</f>
        <v>0</v>
      </c>
      <c r="AV181" s="31" t="n">
        <f aca="false">IF(SQRT($B$9)*$B181+SQRT(1-$B$9)*AA181&lt;_xlfn.NORM.S.INV($B$6),1,0)</f>
        <v>0</v>
      </c>
      <c r="AW181" s="31" t="n">
        <f aca="false">IF(SQRT($C$9)*$B181+SQRT(1-$C$9)*AB181&lt;_xlfn.NORM.S.INV($C$6),1,0)</f>
        <v>0</v>
      </c>
      <c r="AX181" s="31" t="n">
        <f aca="false">IF(SQRT($C$9)*$B181+SQRT(1-$C$9)*AC181&lt;_xlfn.NORM.S.INV($C$6),1,0)</f>
        <v>0</v>
      </c>
      <c r="AY181" s="31" t="n">
        <f aca="false">IF(SQRT($C$9)*$B181+SQRT(1-$C$9)*AD181&lt;_xlfn.NORM.S.INV($C$6),1,0)</f>
        <v>0</v>
      </c>
      <c r="AZ181" s="31" t="n">
        <f aca="false">IF(SQRT($C$9)*$B181+SQRT(1-$C$9)*AE181&lt;_xlfn.NORM.S.INV($C$6),1,0)</f>
        <v>0</v>
      </c>
      <c r="BA181" s="31" t="n">
        <f aca="false">IF(SQRT($C$9)*$B181+SQRT(1-$C$9)*AF181&lt;_xlfn.NORM.S.INV($C$6),1,0)</f>
        <v>0</v>
      </c>
      <c r="BB181" s="31" t="n">
        <f aca="false">IF(SQRT($C$9)*$B181+SQRT(1-$C$9)*AG181&lt;_xlfn.NORM.S.INV($C$6),1,0)</f>
        <v>0</v>
      </c>
      <c r="BC181" s="31" t="n">
        <f aca="false">IF(SQRT($C$9)*$B181+SQRT(1-$C$9)*AH181&lt;_xlfn.NORM.S.INV($C$6),1,0)</f>
        <v>0</v>
      </c>
      <c r="BD181" s="31" t="n">
        <f aca="false">IF(SQRT($C$9)*$B181+SQRT(1-$C$9)*AI181&lt;_xlfn.NORM.S.INV($C$6),1,0)</f>
        <v>0</v>
      </c>
      <c r="BE181" s="31" t="n">
        <f aca="false">IF(SQRT($C$9)*$B181+SQRT(1-$C$9)*AJ181&lt;_xlfn.NORM.S.INV($C$6),1,0)</f>
        <v>1</v>
      </c>
      <c r="BF181" s="31" t="n">
        <f aca="false">IF(SQRT($C$9)*$B181+SQRT(1-$C$9)*AK181&lt;_xlfn.NORM.S.INV($C$6),1,0)</f>
        <v>0</v>
      </c>
      <c r="BG181" s="21"/>
      <c r="BH181" s="21"/>
      <c r="BI181" s="31" t="n">
        <f aca="false">$B$11*(($A$1061)*$C181/$B$12*$B$7+(1-$A$1061)*$D181/$B$12*$C$7)</f>
        <v>600</v>
      </c>
      <c r="BJ181" s="31" t="n">
        <f aca="false">$B$11*(($A$1062)*$C181/$B$12*$B$7+(1-$A$1062)*$D181/$B$12*$C$7)</f>
        <v>570</v>
      </c>
      <c r="BK181" s="31" t="n">
        <f aca="false">$B$11*(($A$1063)*$C181/$B$12*$B$7+(1-$A$1063)*$D181/$B$12*$C$7)</f>
        <v>540</v>
      </c>
      <c r="BL181" s="31" t="n">
        <f aca="false">$B$11*(($A$1064)*$C181/$B$12*$B$7+(1-$A$1064)*$D181/$B$12*$C$7)</f>
        <v>510</v>
      </c>
      <c r="BM181" s="31" t="n">
        <f aca="false">$B$11*(($A$1065)*$C181/$B$12*$B$7+(1-$A$1065)*$D181/$B$12*$C$7)</f>
        <v>480</v>
      </c>
      <c r="BN181" s="31" t="n">
        <f aca="false">$B$11*(($A$1066)*$C181/$B$12*$B$7+(1-$A$1066)*$D181/$B$12*$C$7)</f>
        <v>450</v>
      </c>
      <c r="BO181" s="31" t="n">
        <f aca="false">$B$11*(($A$1067)*$C181/$B$12*$B$7+(1-$A$1067)*$D181/$B$12*$C$7)</f>
        <v>420</v>
      </c>
      <c r="BP181" s="31" t="n">
        <f aca="false">$B$11*(($A$1068)*$C181/$B$12*$B$7+(1-$A$1068)*$D181/$B$12*$C$7)</f>
        <v>390</v>
      </c>
      <c r="BQ181" s="31" t="n">
        <f aca="false">$B$11*(($A$1069)*$C181/$B$12*$B$7+(1-$A$1069)*$D181/$B$12*$C$7)</f>
        <v>360</v>
      </c>
      <c r="BR181" s="31" t="n">
        <f aca="false">$B$11*(($A$1070)*$C181/$B$12*$B$7+(1-$A$1070)*$D181/$B$12*$C$7)</f>
        <v>330</v>
      </c>
      <c r="BS181" s="31" t="n">
        <f aca="false">$B$11*(($A$1071)*$C181/$B$12*$B$7+(1-$A$1071)*$D181/$B$12*$C$7)</f>
        <v>300</v>
      </c>
      <c r="BT181" s="31" t="n">
        <f aca="false">$B$11*(($A$1072)*$C181/$B$12*$B$7+(1-$A$1072)*$D181/$B$12*$C$7)</f>
        <v>270</v>
      </c>
      <c r="BU181" s="31" t="n">
        <f aca="false">$B$11*(($A$1073)*$C181/$B$12*$B$7+(1-$A$1073)*$D181/$B$12*$C$7)</f>
        <v>240</v>
      </c>
      <c r="BV181" s="31" t="n">
        <f aca="false">$B$11*(($A$1074)*$C181/$B$12*$B$7+(1-$A$1074)*$D181/$B$12*$C$7)</f>
        <v>210</v>
      </c>
      <c r="BW181" s="31" t="n">
        <f aca="false">$B$11*(($A$1075)*$C181/$B$12*$B$7+(1-$A$1075)*$D181/$B$12*$C$7)</f>
        <v>180</v>
      </c>
      <c r="BX181" s="31" t="n">
        <f aca="false">$B$11*(($A$1076)*$C181/$B$12*$B$7+(1-$A$1076)*$D181/$B$12*$C$7)</f>
        <v>150</v>
      </c>
      <c r="BY181" s="31" t="n">
        <f aca="false">$B$11*(($A$1077)*$C181/$B$12*$B$7+(1-$A$1077)*$D181/$B$12*$C$7)</f>
        <v>120</v>
      </c>
      <c r="BZ181" s="31" t="n">
        <f aca="false">$B$11*(($A$1078)*$C181/$B$12*$B$7+(1-$A$1078)*$D181/$B$12*$C$7)</f>
        <v>90</v>
      </c>
      <c r="CA181" s="31" t="n">
        <f aca="false">$B$11*(($A$1079)*$C181/$B$12*$B$7+(1-$A$1079)*$D181/$B$12*$C$7)</f>
        <v>60</v>
      </c>
      <c r="CB181" s="31" t="n">
        <f aca="false">$B$11*(($A$1080)*$C181/$B$12*$B$7+(1-$A$1080)*$D181/$B$12*$C$7)</f>
        <v>30</v>
      </c>
      <c r="CC181" s="31" t="n">
        <f aca="false">$B$11*(($A$1081)*$C181/$B$12*$B$7+(1-$A$1081)*$D181/$B$12*$C$7)</f>
        <v>0</v>
      </c>
    </row>
    <row r="182" customFormat="false" ht="15" hidden="false" customHeight="false" outlineLevel="0" collapsed="false">
      <c r="A182" s="21" t="n">
        <v>158</v>
      </c>
      <c r="B182" s="27" t="n">
        <v>-1.07704782768498</v>
      </c>
      <c r="C182" s="9" t="n">
        <f aca="false">SUM(AM182:AV182)</f>
        <v>1</v>
      </c>
      <c r="D182" s="9" t="n">
        <f aca="false">SUM(AW182:BF182)</f>
        <v>1</v>
      </c>
      <c r="E182" s="24" t="n">
        <f aca="false">(1-C182/$B$12)*$B$8-C182/$B$12*$B$7</f>
        <v>0.005</v>
      </c>
      <c r="F182" s="24" t="n">
        <f aca="false">(1-D182/$B$12)*$C$8-D182/$B$12*$C$7</f>
        <v>0.021</v>
      </c>
      <c r="G182" s="47" t="n">
        <f aca="false">$B$11*($B$10*C182/$B$12*$B$7+(1-$B$10)*D182/$B$12*$C$7)</f>
        <v>500</v>
      </c>
      <c r="H182" s="24" t="n">
        <f aca="false">$B$10*E182+(1-$B$10)*F182</f>
        <v>0.013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7" t="n">
        <v>-0.568880881982572</v>
      </c>
      <c r="S182" s="27" t="n">
        <v>-0.417777220803926</v>
      </c>
      <c r="T182" s="27" t="n">
        <v>0.734574046768636</v>
      </c>
      <c r="U182" s="27" t="n">
        <v>-0.292929475411133</v>
      </c>
      <c r="V182" s="27" t="n">
        <v>-0.063458474743077</v>
      </c>
      <c r="W182" s="27" t="n">
        <v>-0.639681627089437</v>
      </c>
      <c r="X182" s="27" t="n">
        <v>-2.58515416430342</v>
      </c>
      <c r="Y182" s="27" t="n">
        <v>0.0878382138389293</v>
      </c>
      <c r="Z182" s="27" t="n">
        <v>-0.416776239385732</v>
      </c>
      <c r="AA182" s="27" t="n">
        <v>-1.71010850868646</v>
      </c>
      <c r="AB182" s="27" t="n">
        <v>-0.704010698135659</v>
      </c>
      <c r="AC182" s="27" t="n">
        <v>-1.4016592320427</v>
      </c>
      <c r="AD182" s="27" t="n">
        <v>0.934634445179938</v>
      </c>
      <c r="AE182" s="27" t="n">
        <v>0.828537619546399</v>
      </c>
      <c r="AF182" s="27" t="n">
        <v>0.611710914120925</v>
      </c>
      <c r="AG182" s="27" t="n">
        <v>-0.82426603371701</v>
      </c>
      <c r="AH182" s="27" t="n">
        <v>0.447162396155416</v>
      </c>
      <c r="AI182" s="27" t="n">
        <v>1.0113178247079</v>
      </c>
      <c r="AJ182" s="27" t="n">
        <v>0.539558318421755</v>
      </c>
      <c r="AK182" s="27" t="n">
        <v>1.09068898896008</v>
      </c>
      <c r="AL182" s="21"/>
      <c r="AM182" s="31" t="n">
        <f aca="false">IF(SQRT($B$9)*$B182+SQRT(1-$B$9)*R182&lt;_xlfn.NORM.S.INV($B$6),1,0)</f>
        <v>0</v>
      </c>
      <c r="AN182" s="31" t="n">
        <f aca="false">IF(SQRT($B$9)*$B182+SQRT(1-$B$9)*S182&lt;_xlfn.NORM.S.INV($B$6),1,0)</f>
        <v>0</v>
      </c>
      <c r="AO182" s="31" t="n">
        <f aca="false">IF(SQRT($B$9)*$B182+SQRT(1-$B$9)*T182&lt;_xlfn.NORM.S.INV($B$6),1,0)</f>
        <v>0</v>
      </c>
      <c r="AP182" s="31" t="n">
        <f aca="false">IF(SQRT($B$9)*$B182+SQRT(1-$B$9)*U182&lt;_xlfn.NORM.S.INV($B$6),1,0)</f>
        <v>0</v>
      </c>
      <c r="AQ182" s="31" t="n">
        <f aca="false">IF(SQRT($B$9)*$B182+SQRT(1-$B$9)*V182&lt;_xlfn.NORM.S.INV($B$6),1,0)</f>
        <v>0</v>
      </c>
      <c r="AR182" s="31" t="n">
        <f aca="false">IF(SQRT($B$9)*$B182+SQRT(1-$B$9)*W182&lt;_xlfn.NORM.S.INV($B$6),1,0)</f>
        <v>0</v>
      </c>
      <c r="AS182" s="31" t="n">
        <f aca="false">IF(SQRT($B$9)*$B182+SQRT(1-$B$9)*X182&lt;_xlfn.NORM.S.INV($B$6),1,0)</f>
        <v>1</v>
      </c>
      <c r="AT182" s="31" t="n">
        <f aca="false">IF(SQRT($B$9)*$B182+SQRT(1-$B$9)*Y182&lt;_xlfn.NORM.S.INV($B$6),1,0)</f>
        <v>0</v>
      </c>
      <c r="AU182" s="31" t="n">
        <f aca="false">IF(SQRT($B$9)*$B182+SQRT(1-$B$9)*Z182&lt;_xlfn.NORM.S.INV($B$6),1,0)</f>
        <v>0</v>
      </c>
      <c r="AV182" s="31" t="n">
        <f aca="false">IF(SQRT($B$9)*$B182+SQRT(1-$B$9)*AA182&lt;_xlfn.NORM.S.INV($B$6),1,0)</f>
        <v>0</v>
      </c>
      <c r="AW182" s="31" t="n">
        <f aca="false">IF(SQRT($C$9)*$B182+SQRT(1-$C$9)*AB182&lt;_xlfn.NORM.S.INV($C$6),1,0)</f>
        <v>0</v>
      </c>
      <c r="AX182" s="31" t="n">
        <f aca="false">IF(SQRT($C$9)*$B182+SQRT(1-$C$9)*AC182&lt;_xlfn.NORM.S.INV($C$6),1,0)</f>
        <v>1</v>
      </c>
      <c r="AY182" s="31" t="n">
        <f aca="false">IF(SQRT($C$9)*$B182+SQRT(1-$C$9)*AD182&lt;_xlfn.NORM.S.INV($C$6),1,0)</f>
        <v>0</v>
      </c>
      <c r="AZ182" s="31" t="n">
        <f aca="false">IF(SQRT($C$9)*$B182+SQRT(1-$C$9)*AE182&lt;_xlfn.NORM.S.INV($C$6),1,0)</f>
        <v>0</v>
      </c>
      <c r="BA182" s="31" t="n">
        <f aca="false">IF(SQRT($C$9)*$B182+SQRT(1-$C$9)*AF182&lt;_xlfn.NORM.S.INV($C$6),1,0)</f>
        <v>0</v>
      </c>
      <c r="BB182" s="31" t="n">
        <f aca="false">IF(SQRT($C$9)*$B182+SQRT(1-$C$9)*AG182&lt;_xlfn.NORM.S.INV($C$6),1,0)</f>
        <v>0</v>
      </c>
      <c r="BC182" s="31" t="n">
        <f aca="false">IF(SQRT($C$9)*$B182+SQRT(1-$C$9)*AH182&lt;_xlfn.NORM.S.INV($C$6),1,0)</f>
        <v>0</v>
      </c>
      <c r="BD182" s="31" t="n">
        <f aca="false">IF(SQRT($C$9)*$B182+SQRT(1-$C$9)*AI182&lt;_xlfn.NORM.S.INV($C$6),1,0)</f>
        <v>0</v>
      </c>
      <c r="BE182" s="31" t="n">
        <f aca="false">IF(SQRT($C$9)*$B182+SQRT(1-$C$9)*AJ182&lt;_xlfn.NORM.S.INV($C$6),1,0)</f>
        <v>0</v>
      </c>
      <c r="BF182" s="31" t="n">
        <f aca="false">IF(SQRT($C$9)*$B182+SQRT(1-$C$9)*AK182&lt;_xlfn.NORM.S.INV($C$6),1,0)</f>
        <v>0</v>
      </c>
      <c r="BG182" s="21"/>
      <c r="BH182" s="21"/>
      <c r="BI182" s="31" t="n">
        <f aca="false">$B$11*(($A$1061)*$C182/$B$12*$B$7+(1-$A$1061)*$D182/$B$12*$C$7)</f>
        <v>600</v>
      </c>
      <c r="BJ182" s="31" t="n">
        <f aca="false">$B$11*(($A$1062)*$C182/$B$12*$B$7+(1-$A$1062)*$D182/$B$12*$C$7)</f>
        <v>590</v>
      </c>
      <c r="BK182" s="31" t="n">
        <f aca="false">$B$11*(($A$1063)*$C182/$B$12*$B$7+(1-$A$1063)*$D182/$B$12*$C$7)</f>
        <v>580</v>
      </c>
      <c r="BL182" s="31" t="n">
        <f aca="false">$B$11*(($A$1064)*$C182/$B$12*$B$7+(1-$A$1064)*$D182/$B$12*$C$7)</f>
        <v>570</v>
      </c>
      <c r="BM182" s="31" t="n">
        <f aca="false">$B$11*(($A$1065)*$C182/$B$12*$B$7+(1-$A$1065)*$D182/$B$12*$C$7)</f>
        <v>560</v>
      </c>
      <c r="BN182" s="31" t="n">
        <f aca="false">$B$11*(($A$1066)*$C182/$B$12*$B$7+(1-$A$1066)*$D182/$B$12*$C$7)</f>
        <v>550</v>
      </c>
      <c r="BO182" s="31" t="n">
        <f aca="false">$B$11*(($A$1067)*$C182/$B$12*$B$7+(1-$A$1067)*$D182/$B$12*$C$7)</f>
        <v>540</v>
      </c>
      <c r="BP182" s="31" t="n">
        <f aca="false">$B$11*(($A$1068)*$C182/$B$12*$B$7+(1-$A$1068)*$D182/$B$12*$C$7)</f>
        <v>530</v>
      </c>
      <c r="BQ182" s="31" t="n">
        <f aca="false">$B$11*(($A$1069)*$C182/$B$12*$B$7+(1-$A$1069)*$D182/$B$12*$C$7)</f>
        <v>520</v>
      </c>
      <c r="BR182" s="31" t="n">
        <f aca="false">$B$11*(($A$1070)*$C182/$B$12*$B$7+(1-$A$1070)*$D182/$B$12*$C$7)</f>
        <v>510</v>
      </c>
      <c r="BS182" s="31" t="n">
        <f aca="false">$B$11*(($A$1071)*$C182/$B$12*$B$7+(1-$A$1071)*$D182/$B$12*$C$7)</f>
        <v>500</v>
      </c>
      <c r="BT182" s="31" t="n">
        <f aca="false">$B$11*(($A$1072)*$C182/$B$12*$B$7+(1-$A$1072)*$D182/$B$12*$C$7)</f>
        <v>490</v>
      </c>
      <c r="BU182" s="31" t="n">
        <f aca="false">$B$11*(($A$1073)*$C182/$B$12*$B$7+(1-$A$1073)*$D182/$B$12*$C$7)</f>
        <v>480</v>
      </c>
      <c r="BV182" s="31" t="n">
        <f aca="false">$B$11*(($A$1074)*$C182/$B$12*$B$7+(1-$A$1074)*$D182/$B$12*$C$7)</f>
        <v>470</v>
      </c>
      <c r="BW182" s="31" t="n">
        <f aca="false">$B$11*(($A$1075)*$C182/$B$12*$B$7+(1-$A$1075)*$D182/$B$12*$C$7)</f>
        <v>460</v>
      </c>
      <c r="BX182" s="31" t="n">
        <f aca="false">$B$11*(($A$1076)*$C182/$B$12*$B$7+(1-$A$1076)*$D182/$B$12*$C$7)</f>
        <v>450</v>
      </c>
      <c r="BY182" s="31" t="n">
        <f aca="false">$B$11*(($A$1077)*$C182/$B$12*$B$7+(1-$A$1077)*$D182/$B$12*$C$7)</f>
        <v>440</v>
      </c>
      <c r="BZ182" s="31" t="n">
        <f aca="false">$B$11*(($A$1078)*$C182/$B$12*$B$7+(1-$A$1078)*$D182/$B$12*$C$7)</f>
        <v>430</v>
      </c>
      <c r="CA182" s="31" t="n">
        <f aca="false">$B$11*(($A$1079)*$C182/$B$12*$B$7+(1-$A$1079)*$D182/$B$12*$C$7)</f>
        <v>420</v>
      </c>
      <c r="CB182" s="31" t="n">
        <f aca="false">$B$11*(($A$1080)*$C182/$B$12*$B$7+(1-$A$1080)*$D182/$B$12*$C$7)</f>
        <v>410</v>
      </c>
      <c r="CC182" s="31" t="n">
        <f aca="false">$B$11*(($A$1081)*$C182/$B$12*$B$7+(1-$A$1081)*$D182/$B$12*$C$7)</f>
        <v>400</v>
      </c>
    </row>
    <row r="183" customFormat="false" ht="15" hidden="false" customHeight="false" outlineLevel="0" collapsed="false">
      <c r="A183" s="21" t="n">
        <v>159</v>
      </c>
      <c r="B183" s="27" t="n">
        <v>0.0801378440317297</v>
      </c>
      <c r="C183" s="9" t="n">
        <f aca="false">SUM(AM183:AV183)</f>
        <v>0</v>
      </c>
      <c r="D183" s="9" t="n">
        <f aca="false">SUM(AW183:BF183)</f>
        <v>0</v>
      </c>
      <c r="E183" s="24" t="n">
        <f aca="false">(1-C183/$B$12)*$B$8-C183/$B$12*$B$7</f>
        <v>0.05</v>
      </c>
      <c r="F183" s="24" t="n">
        <f aca="false">(1-D183/$B$12)*$C$8-D183/$B$12*$C$7</f>
        <v>0.09</v>
      </c>
      <c r="G183" s="47" t="n">
        <f aca="false">$B$11*($B$10*C183/$B$12*$B$7+(1-$B$10)*D183/$B$12*$C$7)</f>
        <v>0</v>
      </c>
      <c r="H183" s="24" t="n">
        <f aca="false">$B$10*E183+(1-$B$10)*F183</f>
        <v>0.07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7" t="n">
        <v>1.42300027827151</v>
      </c>
      <c r="S183" s="27" t="n">
        <v>-0.470868141935903</v>
      </c>
      <c r="T183" s="27" t="n">
        <v>0.850044207408126</v>
      </c>
      <c r="U183" s="27" t="n">
        <v>-0.692377544622007</v>
      </c>
      <c r="V183" s="27" t="n">
        <v>0.334357102113167</v>
      </c>
      <c r="W183" s="27" t="n">
        <v>0.707210209693423</v>
      </c>
      <c r="X183" s="27" t="n">
        <v>0.261700922182868</v>
      </c>
      <c r="Y183" s="27" t="n">
        <v>-0.446168705045784</v>
      </c>
      <c r="Z183" s="27" t="n">
        <v>0.147550317410188</v>
      </c>
      <c r="AA183" s="27" t="n">
        <v>-0.588080065386138</v>
      </c>
      <c r="AB183" s="27" t="n">
        <v>-1.47153063412166</v>
      </c>
      <c r="AC183" s="27" t="n">
        <v>0.675927185155369</v>
      </c>
      <c r="AD183" s="27" t="n">
        <v>-0.0678036463728904</v>
      </c>
      <c r="AE183" s="27" t="n">
        <v>0.316094821474339</v>
      </c>
      <c r="AF183" s="27" t="n">
        <v>-1.13500939808614</v>
      </c>
      <c r="AG183" s="27" t="n">
        <v>1.79430845670672</v>
      </c>
      <c r="AH183" s="27" t="n">
        <v>0.377906777095616</v>
      </c>
      <c r="AI183" s="27" t="n">
        <v>0.0827227000018549</v>
      </c>
      <c r="AJ183" s="27" t="n">
        <v>-0.538299295838118</v>
      </c>
      <c r="AK183" s="27" t="n">
        <v>0.1349325801786</v>
      </c>
      <c r="AL183" s="21"/>
      <c r="AM183" s="31" t="n">
        <f aca="false">IF(SQRT($B$9)*$B183+SQRT(1-$B$9)*R183&lt;_xlfn.NORM.S.INV($B$6),1,0)</f>
        <v>0</v>
      </c>
      <c r="AN183" s="31" t="n">
        <f aca="false">IF(SQRT($B$9)*$B183+SQRT(1-$B$9)*S183&lt;_xlfn.NORM.S.INV($B$6),1,0)</f>
        <v>0</v>
      </c>
      <c r="AO183" s="31" t="n">
        <f aca="false">IF(SQRT($B$9)*$B183+SQRT(1-$B$9)*T183&lt;_xlfn.NORM.S.INV($B$6),1,0)</f>
        <v>0</v>
      </c>
      <c r="AP183" s="31" t="n">
        <f aca="false">IF(SQRT($B$9)*$B183+SQRT(1-$B$9)*U183&lt;_xlfn.NORM.S.INV($B$6),1,0)</f>
        <v>0</v>
      </c>
      <c r="AQ183" s="31" t="n">
        <f aca="false">IF(SQRT($B$9)*$B183+SQRT(1-$B$9)*V183&lt;_xlfn.NORM.S.INV($B$6),1,0)</f>
        <v>0</v>
      </c>
      <c r="AR183" s="31" t="n">
        <f aca="false">IF(SQRT($B$9)*$B183+SQRT(1-$B$9)*W183&lt;_xlfn.NORM.S.INV($B$6),1,0)</f>
        <v>0</v>
      </c>
      <c r="AS183" s="31" t="n">
        <f aca="false">IF(SQRT($B$9)*$B183+SQRT(1-$B$9)*X183&lt;_xlfn.NORM.S.INV($B$6),1,0)</f>
        <v>0</v>
      </c>
      <c r="AT183" s="31" t="n">
        <f aca="false">IF(SQRT($B$9)*$B183+SQRT(1-$B$9)*Y183&lt;_xlfn.NORM.S.INV($B$6),1,0)</f>
        <v>0</v>
      </c>
      <c r="AU183" s="31" t="n">
        <f aca="false">IF(SQRT($B$9)*$B183+SQRT(1-$B$9)*Z183&lt;_xlfn.NORM.S.INV($B$6),1,0)</f>
        <v>0</v>
      </c>
      <c r="AV183" s="31" t="n">
        <f aca="false">IF(SQRT($B$9)*$B183+SQRT(1-$B$9)*AA183&lt;_xlfn.NORM.S.INV($B$6),1,0)</f>
        <v>0</v>
      </c>
      <c r="AW183" s="31" t="n">
        <f aca="false">IF(SQRT($C$9)*$B183+SQRT(1-$C$9)*AB183&lt;_xlfn.NORM.S.INV($C$6),1,0)</f>
        <v>0</v>
      </c>
      <c r="AX183" s="31" t="n">
        <f aca="false">IF(SQRT($C$9)*$B183+SQRT(1-$C$9)*AC183&lt;_xlfn.NORM.S.INV($C$6),1,0)</f>
        <v>0</v>
      </c>
      <c r="AY183" s="31" t="n">
        <f aca="false">IF(SQRT($C$9)*$B183+SQRT(1-$C$9)*AD183&lt;_xlfn.NORM.S.INV($C$6),1,0)</f>
        <v>0</v>
      </c>
      <c r="AZ183" s="31" t="n">
        <f aca="false">IF(SQRT($C$9)*$B183+SQRT(1-$C$9)*AE183&lt;_xlfn.NORM.S.INV($C$6),1,0)</f>
        <v>0</v>
      </c>
      <c r="BA183" s="31" t="n">
        <f aca="false">IF(SQRT($C$9)*$B183+SQRT(1-$C$9)*AF183&lt;_xlfn.NORM.S.INV($C$6),1,0)</f>
        <v>0</v>
      </c>
      <c r="BB183" s="31" t="n">
        <f aca="false">IF(SQRT($C$9)*$B183+SQRT(1-$C$9)*AG183&lt;_xlfn.NORM.S.INV($C$6),1,0)</f>
        <v>0</v>
      </c>
      <c r="BC183" s="31" t="n">
        <f aca="false">IF(SQRT($C$9)*$B183+SQRT(1-$C$9)*AH183&lt;_xlfn.NORM.S.INV($C$6),1,0)</f>
        <v>0</v>
      </c>
      <c r="BD183" s="31" t="n">
        <f aca="false">IF(SQRT($C$9)*$B183+SQRT(1-$C$9)*AI183&lt;_xlfn.NORM.S.INV($C$6),1,0)</f>
        <v>0</v>
      </c>
      <c r="BE183" s="31" t="n">
        <f aca="false">IF(SQRT($C$9)*$B183+SQRT(1-$C$9)*AJ183&lt;_xlfn.NORM.S.INV($C$6),1,0)</f>
        <v>0</v>
      </c>
      <c r="BF183" s="31" t="n">
        <f aca="false">IF(SQRT($C$9)*$B183+SQRT(1-$C$9)*AK183&lt;_xlfn.NORM.S.INV($C$6),1,0)</f>
        <v>0</v>
      </c>
      <c r="BG183" s="21"/>
      <c r="BH183" s="21"/>
      <c r="BI183" s="31" t="n">
        <f aca="false">$B$11*(($A$1061)*$C183/$B$12*$B$7+(1-$A$1061)*$D183/$B$12*$C$7)</f>
        <v>0</v>
      </c>
      <c r="BJ183" s="31" t="n">
        <f aca="false">$B$11*(($A$1062)*$C183/$B$12*$B$7+(1-$A$1062)*$D183/$B$12*$C$7)</f>
        <v>0</v>
      </c>
      <c r="BK183" s="31" t="n">
        <f aca="false">$B$11*(($A$1063)*$C183/$B$12*$B$7+(1-$A$1063)*$D183/$B$12*$C$7)</f>
        <v>0</v>
      </c>
      <c r="BL183" s="31" t="n">
        <f aca="false">$B$11*(($A$1064)*$C183/$B$12*$B$7+(1-$A$1064)*$D183/$B$12*$C$7)</f>
        <v>0</v>
      </c>
      <c r="BM183" s="31" t="n">
        <f aca="false">$B$11*(($A$1065)*$C183/$B$12*$B$7+(1-$A$1065)*$D183/$B$12*$C$7)</f>
        <v>0</v>
      </c>
      <c r="BN183" s="31" t="n">
        <f aca="false">$B$11*(($A$1066)*$C183/$B$12*$B$7+(1-$A$1066)*$D183/$B$12*$C$7)</f>
        <v>0</v>
      </c>
      <c r="BO183" s="31" t="n">
        <f aca="false">$B$11*(($A$1067)*$C183/$B$12*$B$7+(1-$A$1067)*$D183/$B$12*$C$7)</f>
        <v>0</v>
      </c>
      <c r="BP183" s="31" t="n">
        <f aca="false">$B$11*(($A$1068)*$C183/$B$12*$B$7+(1-$A$1068)*$D183/$B$12*$C$7)</f>
        <v>0</v>
      </c>
      <c r="BQ183" s="31" t="n">
        <f aca="false">$B$11*(($A$1069)*$C183/$B$12*$B$7+(1-$A$1069)*$D183/$B$12*$C$7)</f>
        <v>0</v>
      </c>
      <c r="BR183" s="31" t="n">
        <f aca="false">$B$11*(($A$1070)*$C183/$B$12*$B$7+(1-$A$1070)*$D183/$B$12*$C$7)</f>
        <v>0</v>
      </c>
      <c r="BS183" s="31" t="n">
        <f aca="false">$B$11*(($A$1071)*$C183/$B$12*$B$7+(1-$A$1071)*$D183/$B$12*$C$7)</f>
        <v>0</v>
      </c>
      <c r="BT183" s="31" t="n">
        <f aca="false">$B$11*(($A$1072)*$C183/$B$12*$B$7+(1-$A$1072)*$D183/$B$12*$C$7)</f>
        <v>0</v>
      </c>
      <c r="BU183" s="31" t="n">
        <f aca="false">$B$11*(($A$1073)*$C183/$B$12*$B$7+(1-$A$1073)*$D183/$B$12*$C$7)</f>
        <v>0</v>
      </c>
      <c r="BV183" s="31" t="n">
        <f aca="false">$B$11*(($A$1074)*$C183/$B$12*$B$7+(1-$A$1074)*$D183/$B$12*$C$7)</f>
        <v>0</v>
      </c>
      <c r="BW183" s="31" t="n">
        <f aca="false">$B$11*(($A$1075)*$C183/$B$12*$B$7+(1-$A$1075)*$D183/$B$12*$C$7)</f>
        <v>0</v>
      </c>
      <c r="BX183" s="31" t="n">
        <f aca="false">$B$11*(($A$1076)*$C183/$B$12*$B$7+(1-$A$1076)*$D183/$B$12*$C$7)</f>
        <v>0</v>
      </c>
      <c r="BY183" s="31" t="n">
        <f aca="false">$B$11*(($A$1077)*$C183/$B$12*$B$7+(1-$A$1077)*$D183/$B$12*$C$7)</f>
        <v>0</v>
      </c>
      <c r="BZ183" s="31" t="n">
        <f aca="false">$B$11*(($A$1078)*$C183/$B$12*$B$7+(1-$A$1078)*$D183/$B$12*$C$7)</f>
        <v>0</v>
      </c>
      <c r="CA183" s="31" t="n">
        <f aca="false">$B$11*(($A$1079)*$C183/$B$12*$B$7+(1-$A$1079)*$D183/$B$12*$C$7)</f>
        <v>0</v>
      </c>
      <c r="CB183" s="31" t="n">
        <f aca="false">$B$11*(($A$1080)*$C183/$B$12*$B$7+(1-$A$1080)*$D183/$B$12*$C$7)</f>
        <v>0</v>
      </c>
      <c r="CC183" s="31" t="n">
        <f aca="false">$B$11*(($A$1081)*$C183/$B$12*$B$7+(1-$A$1081)*$D183/$B$12*$C$7)</f>
        <v>0</v>
      </c>
    </row>
    <row r="184" customFormat="false" ht="15" hidden="false" customHeight="false" outlineLevel="0" collapsed="false">
      <c r="A184" s="21" t="n">
        <v>160</v>
      </c>
      <c r="B184" s="27" t="n">
        <v>1.28986949535616</v>
      </c>
      <c r="C184" s="9" t="n">
        <f aca="false">SUM(AM184:AV184)</f>
        <v>0</v>
      </c>
      <c r="D184" s="9" t="n">
        <f aca="false">SUM(AW184:BF184)</f>
        <v>0</v>
      </c>
      <c r="E184" s="24" t="n">
        <f aca="false">(1-C184/$B$12)*$B$8-C184/$B$12*$B$7</f>
        <v>0.05</v>
      </c>
      <c r="F184" s="24" t="n">
        <f aca="false">(1-D184/$B$12)*$C$8-D184/$B$12*$C$7</f>
        <v>0.09</v>
      </c>
      <c r="G184" s="47" t="n">
        <f aca="false">$B$11*($B$10*C184/$B$12*$B$7+(1-$B$10)*D184/$B$12*$C$7)</f>
        <v>0</v>
      </c>
      <c r="H184" s="24" t="n">
        <f aca="false">$B$10*E184+(1-$B$10)*F184</f>
        <v>0.07</v>
      </c>
      <c r="I184" s="21"/>
      <c r="J184" s="21"/>
      <c r="K184" s="21"/>
      <c r="L184" s="21"/>
      <c r="M184" s="21"/>
      <c r="N184" s="21"/>
      <c r="O184" s="21"/>
      <c r="P184" s="21"/>
      <c r="Q184" s="21"/>
      <c r="R184" s="27" t="n">
        <v>0.600878946767295</v>
      </c>
      <c r="S184" s="27" t="n">
        <v>-0.632624828450183</v>
      </c>
      <c r="T184" s="27" t="n">
        <v>-1.10686839969378</v>
      </c>
      <c r="U184" s="27" t="n">
        <v>-0.668822942976451</v>
      </c>
      <c r="V184" s="27" t="n">
        <v>-0.730881577496383</v>
      </c>
      <c r="W184" s="27" t="n">
        <v>1.22394614096002</v>
      </c>
      <c r="X184" s="27" t="n">
        <v>-1.45697260954727</v>
      </c>
      <c r="Y184" s="27" t="n">
        <v>-1.51383062822098</v>
      </c>
      <c r="Z184" s="27" t="n">
        <v>0.644318952639718</v>
      </c>
      <c r="AA184" s="27" t="n">
        <v>-1.05602047602288</v>
      </c>
      <c r="AB184" s="27" t="n">
        <v>-1.88129025712377</v>
      </c>
      <c r="AC184" s="27" t="n">
        <v>1.28355296647039</v>
      </c>
      <c r="AD184" s="27" t="n">
        <v>-0.318300211462394</v>
      </c>
      <c r="AE184" s="27" t="n">
        <v>-1.76914467642823</v>
      </c>
      <c r="AF184" s="27" t="n">
        <v>-0.32212384381155</v>
      </c>
      <c r="AG184" s="27" t="n">
        <v>-1.37287700033483</v>
      </c>
      <c r="AH184" s="27" t="n">
        <v>0.241863515413552</v>
      </c>
      <c r="AI184" s="27" t="n">
        <v>-0.413249595437627</v>
      </c>
      <c r="AJ184" s="27" t="n">
        <v>1.99905965928976</v>
      </c>
      <c r="AK184" s="27" t="n">
        <v>-1.75696551429395</v>
      </c>
      <c r="AL184" s="21"/>
      <c r="AM184" s="31" t="n">
        <f aca="false">IF(SQRT($B$9)*$B184+SQRT(1-$B$9)*R184&lt;_xlfn.NORM.S.INV($B$6),1,0)</f>
        <v>0</v>
      </c>
      <c r="AN184" s="31" t="n">
        <f aca="false">IF(SQRT($B$9)*$B184+SQRT(1-$B$9)*S184&lt;_xlfn.NORM.S.INV($B$6),1,0)</f>
        <v>0</v>
      </c>
      <c r="AO184" s="31" t="n">
        <f aca="false">IF(SQRT($B$9)*$B184+SQRT(1-$B$9)*T184&lt;_xlfn.NORM.S.INV($B$6),1,0)</f>
        <v>0</v>
      </c>
      <c r="AP184" s="31" t="n">
        <f aca="false">IF(SQRT($B$9)*$B184+SQRT(1-$B$9)*U184&lt;_xlfn.NORM.S.INV($B$6),1,0)</f>
        <v>0</v>
      </c>
      <c r="AQ184" s="31" t="n">
        <f aca="false">IF(SQRT($B$9)*$B184+SQRT(1-$B$9)*V184&lt;_xlfn.NORM.S.INV($B$6),1,0)</f>
        <v>0</v>
      </c>
      <c r="AR184" s="31" t="n">
        <f aca="false">IF(SQRT($B$9)*$B184+SQRT(1-$B$9)*W184&lt;_xlfn.NORM.S.INV($B$6),1,0)</f>
        <v>0</v>
      </c>
      <c r="AS184" s="31" t="n">
        <f aca="false">IF(SQRT($B$9)*$B184+SQRT(1-$B$9)*X184&lt;_xlfn.NORM.S.INV($B$6),1,0)</f>
        <v>0</v>
      </c>
      <c r="AT184" s="31" t="n">
        <f aca="false">IF(SQRT($B$9)*$B184+SQRT(1-$B$9)*Y184&lt;_xlfn.NORM.S.INV($B$6),1,0)</f>
        <v>0</v>
      </c>
      <c r="AU184" s="31" t="n">
        <f aca="false">IF(SQRT($B$9)*$B184+SQRT(1-$B$9)*Z184&lt;_xlfn.NORM.S.INV($B$6),1,0)</f>
        <v>0</v>
      </c>
      <c r="AV184" s="31" t="n">
        <f aca="false">IF(SQRT($B$9)*$B184+SQRT(1-$B$9)*AA184&lt;_xlfn.NORM.S.INV($B$6),1,0)</f>
        <v>0</v>
      </c>
      <c r="AW184" s="31" t="n">
        <f aca="false">IF(SQRT($C$9)*$B184+SQRT(1-$C$9)*AB184&lt;_xlfn.NORM.S.INV($C$6),1,0)</f>
        <v>0</v>
      </c>
      <c r="AX184" s="31" t="n">
        <f aca="false">IF(SQRT($C$9)*$B184+SQRT(1-$C$9)*AC184&lt;_xlfn.NORM.S.INV($C$6),1,0)</f>
        <v>0</v>
      </c>
      <c r="AY184" s="31" t="n">
        <f aca="false">IF(SQRT($C$9)*$B184+SQRT(1-$C$9)*AD184&lt;_xlfn.NORM.S.INV($C$6),1,0)</f>
        <v>0</v>
      </c>
      <c r="AZ184" s="31" t="n">
        <f aca="false">IF(SQRT($C$9)*$B184+SQRT(1-$C$9)*AE184&lt;_xlfn.NORM.S.INV($C$6),1,0)</f>
        <v>0</v>
      </c>
      <c r="BA184" s="31" t="n">
        <f aca="false">IF(SQRT($C$9)*$B184+SQRT(1-$C$9)*AF184&lt;_xlfn.NORM.S.INV($C$6),1,0)</f>
        <v>0</v>
      </c>
      <c r="BB184" s="31" t="n">
        <f aca="false">IF(SQRT($C$9)*$B184+SQRT(1-$C$9)*AG184&lt;_xlfn.NORM.S.INV($C$6),1,0)</f>
        <v>0</v>
      </c>
      <c r="BC184" s="31" t="n">
        <f aca="false">IF(SQRT($C$9)*$B184+SQRT(1-$C$9)*AH184&lt;_xlfn.NORM.S.INV($C$6),1,0)</f>
        <v>0</v>
      </c>
      <c r="BD184" s="31" t="n">
        <f aca="false">IF(SQRT($C$9)*$B184+SQRT(1-$C$9)*AI184&lt;_xlfn.NORM.S.INV($C$6),1,0)</f>
        <v>0</v>
      </c>
      <c r="BE184" s="31" t="n">
        <f aca="false">IF(SQRT($C$9)*$B184+SQRT(1-$C$9)*AJ184&lt;_xlfn.NORM.S.INV($C$6),1,0)</f>
        <v>0</v>
      </c>
      <c r="BF184" s="31" t="n">
        <f aca="false">IF(SQRT($C$9)*$B184+SQRT(1-$C$9)*AK184&lt;_xlfn.NORM.S.INV($C$6),1,0)</f>
        <v>0</v>
      </c>
      <c r="BG184" s="21"/>
      <c r="BH184" s="21"/>
      <c r="BI184" s="31" t="n">
        <f aca="false">$B$11*(($A$1061)*$C184/$B$12*$B$7+(1-$A$1061)*$D184/$B$12*$C$7)</f>
        <v>0</v>
      </c>
      <c r="BJ184" s="31" t="n">
        <f aca="false">$B$11*(($A$1062)*$C184/$B$12*$B$7+(1-$A$1062)*$D184/$B$12*$C$7)</f>
        <v>0</v>
      </c>
      <c r="BK184" s="31" t="n">
        <f aca="false">$B$11*(($A$1063)*$C184/$B$12*$B$7+(1-$A$1063)*$D184/$B$12*$C$7)</f>
        <v>0</v>
      </c>
      <c r="BL184" s="31" t="n">
        <f aca="false">$B$11*(($A$1064)*$C184/$B$12*$B$7+(1-$A$1064)*$D184/$B$12*$C$7)</f>
        <v>0</v>
      </c>
      <c r="BM184" s="31" t="n">
        <f aca="false">$B$11*(($A$1065)*$C184/$B$12*$B$7+(1-$A$1065)*$D184/$B$12*$C$7)</f>
        <v>0</v>
      </c>
      <c r="BN184" s="31" t="n">
        <f aca="false">$B$11*(($A$1066)*$C184/$B$12*$B$7+(1-$A$1066)*$D184/$B$12*$C$7)</f>
        <v>0</v>
      </c>
      <c r="BO184" s="31" t="n">
        <f aca="false">$B$11*(($A$1067)*$C184/$B$12*$B$7+(1-$A$1067)*$D184/$B$12*$C$7)</f>
        <v>0</v>
      </c>
      <c r="BP184" s="31" t="n">
        <f aca="false">$B$11*(($A$1068)*$C184/$B$12*$B$7+(1-$A$1068)*$D184/$B$12*$C$7)</f>
        <v>0</v>
      </c>
      <c r="BQ184" s="31" t="n">
        <f aca="false">$B$11*(($A$1069)*$C184/$B$12*$B$7+(1-$A$1069)*$D184/$B$12*$C$7)</f>
        <v>0</v>
      </c>
      <c r="BR184" s="31" t="n">
        <f aca="false">$B$11*(($A$1070)*$C184/$B$12*$B$7+(1-$A$1070)*$D184/$B$12*$C$7)</f>
        <v>0</v>
      </c>
      <c r="BS184" s="31" t="n">
        <f aca="false">$B$11*(($A$1071)*$C184/$B$12*$B$7+(1-$A$1071)*$D184/$B$12*$C$7)</f>
        <v>0</v>
      </c>
      <c r="BT184" s="31" t="n">
        <f aca="false">$B$11*(($A$1072)*$C184/$B$12*$B$7+(1-$A$1072)*$D184/$B$12*$C$7)</f>
        <v>0</v>
      </c>
      <c r="BU184" s="31" t="n">
        <f aca="false">$B$11*(($A$1073)*$C184/$B$12*$B$7+(1-$A$1073)*$D184/$B$12*$C$7)</f>
        <v>0</v>
      </c>
      <c r="BV184" s="31" t="n">
        <f aca="false">$B$11*(($A$1074)*$C184/$B$12*$B$7+(1-$A$1074)*$D184/$B$12*$C$7)</f>
        <v>0</v>
      </c>
      <c r="BW184" s="31" t="n">
        <f aca="false">$B$11*(($A$1075)*$C184/$B$12*$B$7+(1-$A$1075)*$D184/$B$12*$C$7)</f>
        <v>0</v>
      </c>
      <c r="BX184" s="31" t="n">
        <f aca="false">$B$11*(($A$1076)*$C184/$B$12*$B$7+(1-$A$1076)*$D184/$B$12*$C$7)</f>
        <v>0</v>
      </c>
      <c r="BY184" s="31" t="n">
        <f aca="false">$B$11*(($A$1077)*$C184/$B$12*$B$7+(1-$A$1077)*$D184/$B$12*$C$7)</f>
        <v>0</v>
      </c>
      <c r="BZ184" s="31" t="n">
        <f aca="false">$B$11*(($A$1078)*$C184/$B$12*$B$7+(1-$A$1078)*$D184/$B$12*$C$7)</f>
        <v>0</v>
      </c>
      <c r="CA184" s="31" t="n">
        <f aca="false">$B$11*(($A$1079)*$C184/$B$12*$B$7+(1-$A$1079)*$D184/$B$12*$C$7)</f>
        <v>0</v>
      </c>
      <c r="CB184" s="31" t="n">
        <f aca="false">$B$11*(($A$1080)*$C184/$B$12*$B$7+(1-$A$1080)*$D184/$B$12*$C$7)</f>
        <v>0</v>
      </c>
      <c r="CC184" s="31" t="n">
        <f aca="false">$B$11*(($A$1081)*$C184/$B$12*$B$7+(1-$A$1081)*$D184/$B$12*$C$7)</f>
        <v>0</v>
      </c>
    </row>
    <row r="185" customFormat="false" ht="15" hidden="false" customHeight="false" outlineLevel="0" collapsed="false">
      <c r="A185" s="21" t="n">
        <v>161</v>
      </c>
      <c r="B185" s="27" t="n">
        <v>1.50280181923748</v>
      </c>
      <c r="C185" s="9" t="n">
        <f aca="false">SUM(AM185:AV185)</f>
        <v>0</v>
      </c>
      <c r="D185" s="9" t="n">
        <f aca="false">SUM(AW185:BF185)</f>
        <v>0</v>
      </c>
      <c r="E185" s="24" t="n">
        <f aca="false">(1-C185/$B$12)*$B$8-C185/$B$12*$B$7</f>
        <v>0.05</v>
      </c>
      <c r="F185" s="24" t="n">
        <f aca="false">(1-D185/$B$12)*$C$8-D185/$B$12*$C$7</f>
        <v>0.09</v>
      </c>
      <c r="G185" s="47" t="n">
        <f aca="false">$B$11*($B$10*C185/$B$12*$B$7+(1-$B$10)*D185/$B$12*$C$7)</f>
        <v>0</v>
      </c>
      <c r="H185" s="24" t="n">
        <f aca="false">$B$10*E185+(1-$B$10)*F185</f>
        <v>0.07</v>
      </c>
      <c r="I185" s="21"/>
      <c r="J185" s="21"/>
      <c r="K185" s="21"/>
      <c r="L185" s="21"/>
      <c r="M185" s="21"/>
      <c r="N185" s="21"/>
      <c r="O185" s="21"/>
      <c r="P185" s="21"/>
      <c r="Q185" s="21"/>
      <c r="R185" s="27" t="n">
        <v>0.611427610186468</v>
      </c>
      <c r="S185" s="27" t="n">
        <v>-1.13106174679708</v>
      </c>
      <c r="T185" s="27" t="n">
        <v>0.929488177022561</v>
      </c>
      <c r="U185" s="27" t="n">
        <v>0.208633624714682</v>
      </c>
      <c r="V185" s="27" t="n">
        <v>-1.40636885732183</v>
      </c>
      <c r="W185" s="27" t="n">
        <v>0.391007857702554</v>
      </c>
      <c r="X185" s="27" t="n">
        <v>-0.950828203111666</v>
      </c>
      <c r="Y185" s="27" t="n">
        <v>-1.50124942278174</v>
      </c>
      <c r="Z185" s="27" t="n">
        <v>-1.40778488016175</v>
      </c>
      <c r="AA185" s="27" t="n">
        <v>-0.158320945219561</v>
      </c>
      <c r="AB185" s="27" t="n">
        <v>2.82913351772222</v>
      </c>
      <c r="AC185" s="27" t="n">
        <v>0.185605617340609</v>
      </c>
      <c r="AD185" s="27" t="n">
        <v>-0.0580551918413653</v>
      </c>
      <c r="AE185" s="27" t="n">
        <v>0.622641544520814</v>
      </c>
      <c r="AF185" s="27" t="n">
        <v>-1.43045486216307</v>
      </c>
      <c r="AG185" s="27" t="n">
        <v>1.89620393751346</v>
      </c>
      <c r="AH185" s="27" t="n">
        <v>-1.96231640863878</v>
      </c>
      <c r="AI185" s="27" t="n">
        <v>0.572290490806651</v>
      </c>
      <c r="AJ185" s="27" t="n">
        <v>-2.46240095463424</v>
      </c>
      <c r="AK185" s="27" t="n">
        <v>-0.458713738128345</v>
      </c>
      <c r="AL185" s="21"/>
      <c r="AM185" s="31" t="n">
        <f aca="false">IF(SQRT($B$9)*$B185+SQRT(1-$B$9)*R185&lt;_xlfn.NORM.S.INV($B$6),1,0)</f>
        <v>0</v>
      </c>
      <c r="AN185" s="31" t="n">
        <f aca="false">IF(SQRT($B$9)*$B185+SQRT(1-$B$9)*S185&lt;_xlfn.NORM.S.INV($B$6),1,0)</f>
        <v>0</v>
      </c>
      <c r="AO185" s="31" t="n">
        <f aca="false">IF(SQRT($B$9)*$B185+SQRT(1-$B$9)*T185&lt;_xlfn.NORM.S.INV($B$6),1,0)</f>
        <v>0</v>
      </c>
      <c r="AP185" s="31" t="n">
        <f aca="false">IF(SQRT($B$9)*$B185+SQRT(1-$B$9)*U185&lt;_xlfn.NORM.S.INV($B$6),1,0)</f>
        <v>0</v>
      </c>
      <c r="AQ185" s="31" t="n">
        <f aca="false">IF(SQRT($B$9)*$B185+SQRT(1-$B$9)*V185&lt;_xlfn.NORM.S.INV($B$6),1,0)</f>
        <v>0</v>
      </c>
      <c r="AR185" s="31" t="n">
        <f aca="false">IF(SQRT($B$9)*$B185+SQRT(1-$B$9)*W185&lt;_xlfn.NORM.S.INV($B$6),1,0)</f>
        <v>0</v>
      </c>
      <c r="AS185" s="31" t="n">
        <f aca="false">IF(SQRT($B$9)*$B185+SQRT(1-$B$9)*X185&lt;_xlfn.NORM.S.INV($B$6),1,0)</f>
        <v>0</v>
      </c>
      <c r="AT185" s="31" t="n">
        <f aca="false">IF(SQRT($B$9)*$B185+SQRT(1-$B$9)*Y185&lt;_xlfn.NORM.S.INV($B$6),1,0)</f>
        <v>0</v>
      </c>
      <c r="AU185" s="31" t="n">
        <f aca="false">IF(SQRT($B$9)*$B185+SQRT(1-$B$9)*Z185&lt;_xlfn.NORM.S.INV($B$6),1,0)</f>
        <v>0</v>
      </c>
      <c r="AV185" s="31" t="n">
        <f aca="false">IF(SQRT($B$9)*$B185+SQRT(1-$B$9)*AA185&lt;_xlfn.NORM.S.INV($B$6),1,0)</f>
        <v>0</v>
      </c>
      <c r="AW185" s="31" t="n">
        <f aca="false">IF(SQRT($C$9)*$B185+SQRT(1-$C$9)*AB185&lt;_xlfn.NORM.S.INV($C$6),1,0)</f>
        <v>0</v>
      </c>
      <c r="AX185" s="31" t="n">
        <f aca="false">IF(SQRT($C$9)*$B185+SQRT(1-$C$9)*AC185&lt;_xlfn.NORM.S.INV($C$6),1,0)</f>
        <v>0</v>
      </c>
      <c r="AY185" s="31" t="n">
        <f aca="false">IF(SQRT($C$9)*$B185+SQRT(1-$C$9)*AD185&lt;_xlfn.NORM.S.INV($C$6),1,0)</f>
        <v>0</v>
      </c>
      <c r="AZ185" s="31" t="n">
        <f aca="false">IF(SQRT($C$9)*$B185+SQRT(1-$C$9)*AE185&lt;_xlfn.NORM.S.INV($C$6),1,0)</f>
        <v>0</v>
      </c>
      <c r="BA185" s="31" t="n">
        <f aca="false">IF(SQRT($C$9)*$B185+SQRT(1-$C$9)*AF185&lt;_xlfn.NORM.S.INV($C$6),1,0)</f>
        <v>0</v>
      </c>
      <c r="BB185" s="31" t="n">
        <f aca="false">IF(SQRT($C$9)*$B185+SQRT(1-$C$9)*AG185&lt;_xlfn.NORM.S.INV($C$6),1,0)</f>
        <v>0</v>
      </c>
      <c r="BC185" s="31" t="n">
        <f aca="false">IF(SQRT($C$9)*$B185+SQRT(1-$C$9)*AH185&lt;_xlfn.NORM.S.INV($C$6),1,0)</f>
        <v>0</v>
      </c>
      <c r="BD185" s="31" t="n">
        <f aca="false">IF(SQRT($C$9)*$B185+SQRT(1-$C$9)*AI185&lt;_xlfn.NORM.S.INV($C$6),1,0)</f>
        <v>0</v>
      </c>
      <c r="BE185" s="31" t="n">
        <f aca="false">IF(SQRT($C$9)*$B185+SQRT(1-$C$9)*AJ185&lt;_xlfn.NORM.S.INV($C$6),1,0)</f>
        <v>0</v>
      </c>
      <c r="BF185" s="31" t="n">
        <f aca="false">IF(SQRT($C$9)*$B185+SQRT(1-$C$9)*AK185&lt;_xlfn.NORM.S.INV($C$6),1,0)</f>
        <v>0</v>
      </c>
      <c r="BG185" s="21"/>
      <c r="BH185" s="21"/>
      <c r="BI185" s="31" t="n">
        <f aca="false">$B$11*(($A$1061)*$C185/$B$12*$B$7+(1-$A$1061)*$D185/$B$12*$C$7)</f>
        <v>0</v>
      </c>
      <c r="BJ185" s="31" t="n">
        <f aca="false">$B$11*(($A$1062)*$C185/$B$12*$B$7+(1-$A$1062)*$D185/$B$12*$C$7)</f>
        <v>0</v>
      </c>
      <c r="BK185" s="31" t="n">
        <f aca="false">$B$11*(($A$1063)*$C185/$B$12*$B$7+(1-$A$1063)*$D185/$B$12*$C$7)</f>
        <v>0</v>
      </c>
      <c r="BL185" s="31" t="n">
        <f aca="false">$B$11*(($A$1064)*$C185/$B$12*$B$7+(1-$A$1064)*$D185/$B$12*$C$7)</f>
        <v>0</v>
      </c>
      <c r="BM185" s="31" t="n">
        <f aca="false">$B$11*(($A$1065)*$C185/$B$12*$B$7+(1-$A$1065)*$D185/$B$12*$C$7)</f>
        <v>0</v>
      </c>
      <c r="BN185" s="31" t="n">
        <f aca="false">$B$11*(($A$1066)*$C185/$B$12*$B$7+(1-$A$1066)*$D185/$B$12*$C$7)</f>
        <v>0</v>
      </c>
      <c r="BO185" s="31" t="n">
        <f aca="false">$B$11*(($A$1067)*$C185/$B$12*$B$7+(1-$A$1067)*$D185/$B$12*$C$7)</f>
        <v>0</v>
      </c>
      <c r="BP185" s="31" t="n">
        <f aca="false">$B$11*(($A$1068)*$C185/$B$12*$B$7+(1-$A$1068)*$D185/$B$12*$C$7)</f>
        <v>0</v>
      </c>
      <c r="BQ185" s="31" t="n">
        <f aca="false">$B$11*(($A$1069)*$C185/$B$12*$B$7+(1-$A$1069)*$D185/$B$12*$C$7)</f>
        <v>0</v>
      </c>
      <c r="BR185" s="31" t="n">
        <f aca="false">$B$11*(($A$1070)*$C185/$B$12*$B$7+(1-$A$1070)*$D185/$B$12*$C$7)</f>
        <v>0</v>
      </c>
      <c r="BS185" s="31" t="n">
        <f aca="false">$B$11*(($A$1071)*$C185/$B$12*$B$7+(1-$A$1071)*$D185/$B$12*$C$7)</f>
        <v>0</v>
      </c>
      <c r="BT185" s="31" t="n">
        <f aca="false">$B$11*(($A$1072)*$C185/$B$12*$B$7+(1-$A$1072)*$D185/$B$12*$C$7)</f>
        <v>0</v>
      </c>
      <c r="BU185" s="31" t="n">
        <f aca="false">$B$11*(($A$1073)*$C185/$B$12*$B$7+(1-$A$1073)*$D185/$B$12*$C$7)</f>
        <v>0</v>
      </c>
      <c r="BV185" s="31" t="n">
        <f aca="false">$B$11*(($A$1074)*$C185/$B$12*$B$7+(1-$A$1074)*$D185/$B$12*$C$7)</f>
        <v>0</v>
      </c>
      <c r="BW185" s="31" t="n">
        <f aca="false">$B$11*(($A$1075)*$C185/$B$12*$B$7+(1-$A$1075)*$D185/$B$12*$C$7)</f>
        <v>0</v>
      </c>
      <c r="BX185" s="31" t="n">
        <f aca="false">$B$11*(($A$1076)*$C185/$B$12*$B$7+(1-$A$1076)*$D185/$B$12*$C$7)</f>
        <v>0</v>
      </c>
      <c r="BY185" s="31" t="n">
        <f aca="false">$B$11*(($A$1077)*$C185/$B$12*$B$7+(1-$A$1077)*$D185/$B$12*$C$7)</f>
        <v>0</v>
      </c>
      <c r="BZ185" s="31" t="n">
        <f aca="false">$B$11*(($A$1078)*$C185/$B$12*$B$7+(1-$A$1078)*$D185/$B$12*$C$7)</f>
        <v>0</v>
      </c>
      <c r="CA185" s="31" t="n">
        <f aca="false">$B$11*(($A$1079)*$C185/$B$12*$B$7+(1-$A$1079)*$D185/$B$12*$C$7)</f>
        <v>0</v>
      </c>
      <c r="CB185" s="31" t="n">
        <f aca="false">$B$11*(($A$1080)*$C185/$B$12*$B$7+(1-$A$1080)*$D185/$B$12*$C$7)</f>
        <v>0</v>
      </c>
      <c r="CC185" s="31" t="n">
        <f aca="false">$B$11*(($A$1081)*$C185/$B$12*$B$7+(1-$A$1081)*$D185/$B$12*$C$7)</f>
        <v>0</v>
      </c>
    </row>
    <row r="186" customFormat="false" ht="15" hidden="false" customHeight="false" outlineLevel="0" collapsed="false">
      <c r="A186" s="21" t="n">
        <v>162</v>
      </c>
      <c r="B186" s="27" t="n">
        <v>1.05231465607993</v>
      </c>
      <c r="C186" s="9" t="n">
        <f aca="false">SUM(AM186:AV186)</f>
        <v>0</v>
      </c>
      <c r="D186" s="9" t="n">
        <f aca="false">SUM(AW186:BF186)</f>
        <v>0</v>
      </c>
      <c r="E186" s="24" t="n">
        <f aca="false">(1-C186/$B$12)*$B$8-C186/$B$12*$B$7</f>
        <v>0.05</v>
      </c>
      <c r="F186" s="24" t="n">
        <f aca="false">(1-D186/$B$12)*$C$8-D186/$B$12*$C$7</f>
        <v>0.09</v>
      </c>
      <c r="G186" s="47" t="n">
        <f aca="false">$B$11*($B$10*C186/$B$12*$B$7+(1-$B$10)*D186/$B$12*$C$7)</f>
        <v>0</v>
      </c>
      <c r="H186" s="24" t="n">
        <f aca="false">$B$10*E186+(1-$B$10)*F186</f>
        <v>0.07</v>
      </c>
      <c r="I186" s="21"/>
      <c r="J186" s="21"/>
      <c r="K186" s="21"/>
      <c r="L186" s="21"/>
      <c r="M186" s="21"/>
      <c r="N186" s="21"/>
      <c r="O186" s="21"/>
      <c r="P186" s="21"/>
      <c r="Q186" s="21"/>
      <c r="R186" s="27" t="n">
        <v>-0.54519448950759</v>
      </c>
      <c r="S186" s="27" t="n">
        <v>-0.519027752178546</v>
      </c>
      <c r="T186" s="27" t="n">
        <v>-0.950256152983479</v>
      </c>
      <c r="U186" s="27" t="n">
        <v>0.648556272450882</v>
      </c>
      <c r="V186" s="27" t="n">
        <v>-1.21063065123298</v>
      </c>
      <c r="W186" s="27" t="n">
        <v>-1.18072784263298</v>
      </c>
      <c r="X186" s="27" t="n">
        <v>-0.119502914022565</v>
      </c>
      <c r="Y186" s="27" t="n">
        <v>0.454311850553484</v>
      </c>
      <c r="Z186" s="27" t="n">
        <v>0.419384800816003</v>
      </c>
      <c r="AA186" s="27" t="n">
        <v>1.20850286633227</v>
      </c>
      <c r="AB186" s="27" t="n">
        <v>-0.486172895804969</v>
      </c>
      <c r="AC186" s="27" t="n">
        <v>-1.12815663187934</v>
      </c>
      <c r="AD186" s="27" t="n">
        <v>0.625881908039207</v>
      </c>
      <c r="AE186" s="27" t="n">
        <v>-1.75861714163715</v>
      </c>
      <c r="AF186" s="27" t="n">
        <v>0.0260693878615582</v>
      </c>
      <c r="AG186" s="27" t="n">
        <v>-0.25938981792556</v>
      </c>
      <c r="AH186" s="27" t="n">
        <v>1.02209107519184</v>
      </c>
      <c r="AI186" s="27" t="n">
        <v>-1.20599869783354</v>
      </c>
      <c r="AJ186" s="27" t="n">
        <v>0.532423984990849</v>
      </c>
      <c r="AK186" s="27" t="n">
        <v>-1.5211745302895</v>
      </c>
      <c r="AL186" s="21"/>
      <c r="AM186" s="31" t="n">
        <f aca="false">IF(SQRT($B$9)*$B186+SQRT(1-$B$9)*R186&lt;_xlfn.NORM.S.INV($B$6),1,0)</f>
        <v>0</v>
      </c>
      <c r="AN186" s="31" t="n">
        <f aca="false">IF(SQRT($B$9)*$B186+SQRT(1-$B$9)*S186&lt;_xlfn.NORM.S.INV($B$6),1,0)</f>
        <v>0</v>
      </c>
      <c r="AO186" s="31" t="n">
        <f aca="false">IF(SQRT($B$9)*$B186+SQRT(1-$B$9)*T186&lt;_xlfn.NORM.S.INV($B$6),1,0)</f>
        <v>0</v>
      </c>
      <c r="AP186" s="31" t="n">
        <f aca="false">IF(SQRT($B$9)*$B186+SQRT(1-$B$9)*U186&lt;_xlfn.NORM.S.INV($B$6),1,0)</f>
        <v>0</v>
      </c>
      <c r="AQ186" s="31" t="n">
        <f aca="false">IF(SQRT($B$9)*$B186+SQRT(1-$B$9)*V186&lt;_xlfn.NORM.S.INV($B$6),1,0)</f>
        <v>0</v>
      </c>
      <c r="AR186" s="31" t="n">
        <f aca="false">IF(SQRT($B$9)*$B186+SQRT(1-$B$9)*W186&lt;_xlfn.NORM.S.INV($B$6),1,0)</f>
        <v>0</v>
      </c>
      <c r="AS186" s="31" t="n">
        <f aca="false">IF(SQRT($B$9)*$B186+SQRT(1-$B$9)*X186&lt;_xlfn.NORM.S.INV($B$6),1,0)</f>
        <v>0</v>
      </c>
      <c r="AT186" s="31" t="n">
        <f aca="false">IF(SQRT($B$9)*$B186+SQRT(1-$B$9)*Y186&lt;_xlfn.NORM.S.INV($B$6),1,0)</f>
        <v>0</v>
      </c>
      <c r="AU186" s="31" t="n">
        <f aca="false">IF(SQRT($B$9)*$B186+SQRT(1-$B$9)*Z186&lt;_xlfn.NORM.S.INV($B$6),1,0)</f>
        <v>0</v>
      </c>
      <c r="AV186" s="31" t="n">
        <f aca="false">IF(SQRT($B$9)*$B186+SQRT(1-$B$9)*AA186&lt;_xlfn.NORM.S.INV($B$6),1,0)</f>
        <v>0</v>
      </c>
      <c r="AW186" s="31" t="n">
        <f aca="false">IF(SQRT($C$9)*$B186+SQRT(1-$C$9)*AB186&lt;_xlfn.NORM.S.INV($C$6),1,0)</f>
        <v>0</v>
      </c>
      <c r="AX186" s="31" t="n">
        <f aca="false">IF(SQRT($C$9)*$B186+SQRT(1-$C$9)*AC186&lt;_xlfn.NORM.S.INV($C$6),1,0)</f>
        <v>0</v>
      </c>
      <c r="AY186" s="31" t="n">
        <f aca="false">IF(SQRT($C$9)*$B186+SQRT(1-$C$9)*AD186&lt;_xlfn.NORM.S.INV($C$6),1,0)</f>
        <v>0</v>
      </c>
      <c r="AZ186" s="31" t="n">
        <f aca="false">IF(SQRT($C$9)*$B186+SQRT(1-$C$9)*AE186&lt;_xlfn.NORM.S.INV($C$6),1,0)</f>
        <v>0</v>
      </c>
      <c r="BA186" s="31" t="n">
        <f aca="false">IF(SQRT($C$9)*$B186+SQRT(1-$C$9)*AF186&lt;_xlfn.NORM.S.INV($C$6),1,0)</f>
        <v>0</v>
      </c>
      <c r="BB186" s="31" t="n">
        <f aca="false">IF(SQRT($C$9)*$B186+SQRT(1-$C$9)*AG186&lt;_xlfn.NORM.S.INV($C$6),1,0)</f>
        <v>0</v>
      </c>
      <c r="BC186" s="31" t="n">
        <f aca="false">IF(SQRT($C$9)*$B186+SQRT(1-$C$9)*AH186&lt;_xlfn.NORM.S.INV($C$6),1,0)</f>
        <v>0</v>
      </c>
      <c r="BD186" s="31" t="n">
        <f aca="false">IF(SQRT($C$9)*$B186+SQRT(1-$C$9)*AI186&lt;_xlfn.NORM.S.INV($C$6),1,0)</f>
        <v>0</v>
      </c>
      <c r="BE186" s="31" t="n">
        <f aca="false">IF(SQRT($C$9)*$B186+SQRT(1-$C$9)*AJ186&lt;_xlfn.NORM.S.INV($C$6),1,0)</f>
        <v>0</v>
      </c>
      <c r="BF186" s="31" t="n">
        <f aca="false">IF(SQRT($C$9)*$B186+SQRT(1-$C$9)*AK186&lt;_xlfn.NORM.S.INV($C$6),1,0)</f>
        <v>0</v>
      </c>
      <c r="BG186" s="21"/>
      <c r="BH186" s="21"/>
      <c r="BI186" s="31" t="n">
        <f aca="false">$B$11*(($A$1061)*$C186/$B$12*$B$7+(1-$A$1061)*$D186/$B$12*$C$7)</f>
        <v>0</v>
      </c>
      <c r="BJ186" s="31" t="n">
        <f aca="false">$B$11*(($A$1062)*$C186/$B$12*$B$7+(1-$A$1062)*$D186/$B$12*$C$7)</f>
        <v>0</v>
      </c>
      <c r="BK186" s="31" t="n">
        <f aca="false">$B$11*(($A$1063)*$C186/$B$12*$B$7+(1-$A$1063)*$D186/$B$12*$C$7)</f>
        <v>0</v>
      </c>
      <c r="BL186" s="31" t="n">
        <f aca="false">$B$11*(($A$1064)*$C186/$B$12*$B$7+(1-$A$1064)*$D186/$B$12*$C$7)</f>
        <v>0</v>
      </c>
      <c r="BM186" s="31" t="n">
        <f aca="false">$B$11*(($A$1065)*$C186/$B$12*$B$7+(1-$A$1065)*$D186/$B$12*$C$7)</f>
        <v>0</v>
      </c>
      <c r="BN186" s="31" t="n">
        <f aca="false">$B$11*(($A$1066)*$C186/$B$12*$B$7+(1-$A$1066)*$D186/$B$12*$C$7)</f>
        <v>0</v>
      </c>
      <c r="BO186" s="31" t="n">
        <f aca="false">$B$11*(($A$1067)*$C186/$B$12*$B$7+(1-$A$1067)*$D186/$B$12*$C$7)</f>
        <v>0</v>
      </c>
      <c r="BP186" s="31" t="n">
        <f aca="false">$B$11*(($A$1068)*$C186/$B$12*$B$7+(1-$A$1068)*$D186/$B$12*$C$7)</f>
        <v>0</v>
      </c>
      <c r="BQ186" s="31" t="n">
        <f aca="false">$B$11*(($A$1069)*$C186/$B$12*$B$7+(1-$A$1069)*$D186/$B$12*$C$7)</f>
        <v>0</v>
      </c>
      <c r="BR186" s="31" t="n">
        <f aca="false">$B$11*(($A$1070)*$C186/$B$12*$B$7+(1-$A$1070)*$D186/$B$12*$C$7)</f>
        <v>0</v>
      </c>
      <c r="BS186" s="31" t="n">
        <f aca="false">$B$11*(($A$1071)*$C186/$B$12*$B$7+(1-$A$1071)*$D186/$B$12*$C$7)</f>
        <v>0</v>
      </c>
      <c r="BT186" s="31" t="n">
        <f aca="false">$B$11*(($A$1072)*$C186/$B$12*$B$7+(1-$A$1072)*$D186/$B$12*$C$7)</f>
        <v>0</v>
      </c>
      <c r="BU186" s="31" t="n">
        <f aca="false">$B$11*(($A$1073)*$C186/$B$12*$B$7+(1-$A$1073)*$D186/$B$12*$C$7)</f>
        <v>0</v>
      </c>
      <c r="BV186" s="31" t="n">
        <f aca="false">$B$11*(($A$1074)*$C186/$B$12*$B$7+(1-$A$1074)*$D186/$B$12*$C$7)</f>
        <v>0</v>
      </c>
      <c r="BW186" s="31" t="n">
        <f aca="false">$B$11*(($A$1075)*$C186/$B$12*$B$7+(1-$A$1075)*$D186/$B$12*$C$7)</f>
        <v>0</v>
      </c>
      <c r="BX186" s="31" t="n">
        <f aca="false">$B$11*(($A$1076)*$C186/$B$12*$B$7+(1-$A$1076)*$D186/$B$12*$C$7)</f>
        <v>0</v>
      </c>
      <c r="BY186" s="31" t="n">
        <f aca="false">$B$11*(($A$1077)*$C186/$B$12*$B$7+(1-$A$1077)*$D186/$B$12*$C$7)</f>
        <v>0</v>
      </c>
      <c r="BZ186" s="31" t="n">
        <f aca="false">$B$11*(($A$1078)*$C186/$B$12*$B$7+(1-$A$1078)*$D186/$B$12*$C$7)</f>
        <v>0</v>
      </c>
      <c r="CA186" s="31" t="n">
        <f aca="false">$B$11*(($A$1079)*$C186/$B$12*$B$7+(1-$A$1079)*$D186/$B$12*$C$7)</f>
        <v>0</v>
      </c>
      <c r="CB186" s="31" t="n">
        <f aca="false">$B$11*(($A$1080)*$C186/$B$12*$B$7+(1-$A$1080)*$D186/$B$12*$C$7)</f>
        <v>0</v>
      </c>
      <c r="CC186" s="31" t="n">
        <f aca="false">$B$11*(($A$1081)*$C186/$B$12*$B$7+(1-$A$1081)*$D186/$B$12*$C$7)</f>
        <v>0</v>
      </c>
    </row>
    <row r="187" customFormat="false" ht="15" hidden="false" customHeight="false" outlineLevel="0" collapsed="false">
      <c r="A187" s="21" t="n">
        <v>163</v>
      </c>
      <c r="B187" s="27" t="n">
        <v>1.39935563882016</v>
      </c>
      <c r="C187" s="9" t="n">
        <f aca="false">SUM(AM187:AV187)</f>
        <v>0</v>
      </c>
      <c r="D187" s="9" t="n">
        <f aca="false">SUM(AW187:BF187)</f>
        <v>0</v>
      </c>
      <c r="E187" s="24" t="n">
        <f aca="false">(1-C187/$B$12)*$B$8-C187/$B$12*$B$7</f>
        <v>0.05</v>
      </c>
      <c r="F187" s="24" t="n">
        <f aca="false">(1-D187/$B$12)*$C$8-D187/$B$12*$C$7</f>
        <v>0.09</v>
      </c>
      <c r="G187" s="47" t="n">
        <f aca="false">$B$11*($B$10*C187/$B$12*$B$7+(1-$B$10)*D187/$B$12*$C$7)</f>
        <v>0</v>
      </c>
      <c r="H187" s="24" t="n">
        <f aca="false">$B$10*E187+(1-$B$10)*F187</f>
        <v>0.07</v>
      </c>
      <c r="I187" s="21"/>
      <c r="J187" s="21"/>
      <c r="K187" s="21"/>
      <c r="L187" s="21"/>
      <c r="M187" s="21"/>
      <c r="N187" s="21"/>
      <c r="O187" s="21"/>
      <c r="P187" s="21"/>
      <c r="Q187" s="21"/>
      <c r="R187" s="27" t="n">
        <v>1.0476274088028</v>
      </c>
      <c r="S187" s="27" t="n">
        <v>-1.47798666321988</v>
      </c>
      <c r="T187" s="27" t="n">
        <v>-0.513718405115443</v>
      </c>
      <c r="U187" s="27" t="n">
        <v>-1.48617403603584</v>
      </c>
      <c r="V187" s="27" t="n">
        <v>-0.419700624979824</v>
      </c>
      <c r="W187" s="27" t="n">
        <v>0.94396035646025</v>
      </c>
      <c r="X187" s="27" t="n">
        <v>-0.497823860294594</v>
      </c>
      <c r="Y187" s="27" t="n">
        <v>-1.04905747346533</v>
      </c>
      <c r="Z187" s="27" t="n">
        <v>-0.337057595786488</v>
      </c>
      <c r="AA187" s="27" t="n">
        <v>0.999598870493589</v>
      </c>
      <c r="AB187" s="27" t="n">
        <v>0.145582236438188</v>
      </c>
      <c r="AC187" s="27" t="n">
        <v>0.433499655557521</v>
      </c>
      <c r="AD187" s="27" t="n">
        <v>0.093435787467141</v>
      </c>
      <c r="AE187" s="27" t="n">
        <v>1.17598793561108</v>
      </c>
      <c r="AF187" s="27" t="n">
        <v>-0.721761288114634</v>
      </c>
      <c r="AG187" s="27" t="n">
        <v>0.152019418590754</v>
      </c>
      <c r="AH187" s="27" t="n">
        <v>0.0423685646392226</v>
      </c>
      <c r="AI187" s="27" t="n">
        <v>0.00395549516997858</v>
      </c>
      <c r="AJ187" s="27" t="n">
        <v>1.75935204642706</v>
      </c>
      <c r="AK187" s="27" t="n">
        <v>-0.361839217864088</v>
      </c>
      <c r="AL187" s="21"/>
      <c r="AM187" s="31" t="n">
        <f aca="false">IF(SQRT($B$9)*$B187+SQRT(1-$B$9)*R187&lt;_xlfn.NORM.S.INV($B$6),1,0)</f>
        <v>0</v>
      </c>
      <c r="AN187" s="31" t="n">
        <f aca="false">IF(SQRT($B$9)*$B187+SQRT(1-$B$9)*S187&lt;_xlfn.NORM.S.INV($B$6),1,0)</f>
        <v>0</v>
      </c>
      <c r="AO187" s="31" t="n">
        <f aca="false">IF(SQRT($B$9)*$B187+SQRT(1-$B$9)*T187&lt;_xlfn.NORM.S.INV($B$6),1,0)</f>
        <v>0</v>
      </c>
      <c r="AP187" s="31" t="n">
        <f aca="false">IF(SQRT($B$9)*$B187+SQRT(1-$B$9)*U187&lt;_xlfn.NORM.S.INV($B$6),1,0)</f>
        <v>0</v>
      </c>
      <c r="AQ187" s="31" t="n">
        <f aca="false">IF(SQRT($B$9)*$B187+SQRT(1-$B$9)*V187&lt;_xlfn.NORM.S.INV($B$6),1,0)</f>
        <v>0</v>
      </c>
      <c r="AR187" s="31" t="n">
        <f aca="false">IF(SQRT($B$9)*$B187+SQRT(1-$B$9)*W187&lt;_xlfn.NORM.S.INV($B$6),1,0)</f>
        <v>0</v>
      </c>
      <c r="AS187" s="31" t="n">
        <f aca="false">IF(SQRT($B$9)*$B187+SQRT(1-$B$9)*X187&lt;_xlfn.NORM.S.INV($B$6),1,0)</f>
        <v>0</v>
      </c>
      <c r="AT187" s="31" t="n">
        <f aca="false">IF(SQRT($B$9)*$B187+SQRT(1-$B$9)*Y187&lt;_xlfn.NORM.S.INV($B$6),1,0)</f>
        <v>0</v>
      </c>
      <c r="AU187" s="31" t="n">
        <f aca="false">IF(SQRT($B$9)*$B187+SQRT(1-$B$9)*Z187&lt;_xlfn.NORM.S.INV($B$6),1,0)</f>
        <v>0</v>
      </c>
      <c r="AV187" s="31" t="n">
        <f aca="false">IF(SQRT($B$9)*$B187+SQRT(1-$B$9)*AA187&lt;_xlfn.NORM.S.INV($B$6),1,0)</f>
        <v>0</v>
      </c>
      <c r="AW187" s="31" t="n">
        <f aca="false">IF(SQRT($C$9)*$B187+SQRT(1-$C$9)*AB187&lt;_xlfn.NORM.S.INV($C$6),1,0)</f>
        <v>0</v>
      </c>
      <c r="AX187" s="31" t="n">
        <f aca="false">IF(SQRT($C$9)*$B187+SQRT(1-$C$9)*AC187&lt;_xlfn.NORM.S.INV($C$6),1,0)</f>
        <v>0</v>
      </c>
      <c r="AY187" s="31" t="n">
        <f aca="false">IF(SQRT($C$9)*$B187+SQRT(1-$C$9)*AD187&lt;_xlfn.NORM.S.INV($C$6),1,0)</f>
        <v>0</v>
      </c>
      <c r="AZ187" s="31" t="n">
        <f aca="false">IF(SQRT($C$9)*$B187+SQRT(1-$C$9)*AE187&lt;_xlfn.NORM.S.INV($C$6),1,0)</f>
        <v>0</v>
      </c>
      <c r="BA187" s="31" t="n">
        <f aca="false">IF(SQRT($C$9)*$B187+SQRT(1-$C$9)*AF187&lt;_xlfn.NORM.S.INV($C$6),1,0)</f>
        <v>0</v>
      </c>
      <c r="BB187" s="31" t="n">
        <f aca="false">IF(SQRT($C$9)*$B187+SQRT(1-$C$9)*AG187&lt;_xlfn.NORM.S.INV($C$6),1,0)</f>
        <v>0</v>
      </c>
      <c r="BC187" s="31" t="n">
        <f aca="false">IF(SQRT($C$9)*$B187+SQRT(1-$C$9)*AH187&lt;_xlfn.NORM.S.INV($C$6),1,0)</f>
        <v>0</v>
      </c>
      <c r="BD187" s="31" t="n">
        <f aca="false">IF(SQRT($C$9)*$B187+SQRT(1-$C$9)*AI187&lt;_xlfn.NORM.S.INV($C$6),1,0)</f>
        <v>0</v>
      </c>
      <c r="BE187" s="31" t="n">
        <f aca="false">IF(SQRT($C$9)*$B187+SQRT(1-$C$9)*AJ187&lt;_xlfn.NORM.S.INV($C$6),1,0)</f>
        <v>0</v>
      </c>
      <c r="BF187" s="31" t="n">
        <f aca="false">IF(SQRT($C$9)*$B187+SQRT(1-$C$9)*AK187&lt;_xlfn.NORM.S.INV($C$6),1,0)</f>
        <v>0</v>
      </c>
      <c r="BG187" s="21"/>
      <c r="BH187" s="21"/>
      <c r="BI187" s="31" t="n">
        <f aca="false">$B$11*(($A$1061)*$C187/$B$12*$B$7+(1-$A$1061)*$D187/$B$12*$C$7)</f>
        <v>0</v>
      </c>
      <c r="BJ187" s="31" t="n">
        <f aca="false">$B$11*(($A$1062)*$C187/$B$12*$B$7+(1-$A$1062)*$D187/$B$12*$C$7)</f>
        <v>0</v>
      </c>
      <c r="BK187" s="31" t="n">
        <f aca="false">$B$11*(($A$1063)*$C187/$B$12*$B$7+(1-$A$1063)*$D187/$B$12*$C$7)</f>
        <v>0</v>
      </c>
      <c r="BL187" s="31" t="n">
        <f aca="false">$B$11*(($A$1064)*$C187/$B$12*$B$7+(1-$A$1064)*$D187/$B$12*$C$7)</f>
        <v>0</v>
      </c>
      <c r="BM187" s="31" t="n">
        <f aca="false">$B$11*(($A$1065)*$C187/$B$12*$B$7+(1-$A$1065)*$D187/$B$12*$C$7)</f>
        <v>0</v>
      </c>
      <c r="BN187" s="31" t="n">
        <f aca="false">$B$11*(($A$1066)*$C187/$B$12*$B$7+(1-$A$1066)*$D187/$B$12*$C$7)</f>
        <v>0</v>
      </c>
      <c r="BO187" s="31" t="n">
        <f aca="false">$B$11*(($A$1067)*$C187/$B$12*$B$7+(1-$A$1067)*$D187/$B$12*$C$7)</f>
        <v>0</v>
      </c>
      <c r="BP187" s="31" t="n">
        <f aca="false">$B$11*(($A$1068)*$C187/$B$12*$B$7+(1-$A$1068)*$D187/$B$12*$C$7)</f>
        <v>0</v>
      </c>
      <c r="BQ187" s="31" t="n">
        <f aca="false">$B$11*(($A$1069)*$C187/$B$12*$B$7+(1-$A$1069)*$D187/$B$12*$C$7)</f>
        <v>0</v>
      </c>
      <c r="BR187" s="31" t="n">
        <f aca="false">$B$11*(($A$1070)*$C187/$B$12*$B$7+(1-$A$1070)*$D187/$B$12*$C$7)</f>
        <v>0</v>
      </c>
      <c r="BS187" s="31" t="n">
        <f aca="false">$B$11*(($A$1071)*$C187/$B$12*$B$7+(1-$A$1071)*$D187/$B$12*$C$7)</f>
        <v>0</v>
      </c>
      <c r="BT187" s="31" t="n">
        <f aca="false">$B$11*(($A$1072)*$C187/$B$12*$B$7+(1-$A$1072)*$D187/$B$12*$C$7)</f>
        <v>0</v>
      </c>
      <c r="BU187" s="31" t="n">
        <f aca="false">$B$11*(($A$1073)*$C187/$B$12*$B$7+(1-$A$1073)*$D187/$B$12*$C$7)</f>
        <v>0</v>
      </c>
      <c r="BV187" s="31" t="n">
        <f aca="false">$B$11*(($A$1074)*$C187/$B$12*$B$7+(1-$A$1074)*$D187/$B$12*$C$7)</f>
        <v>0</v>
      </c>
      <c r="BW187" s="31" t="n">
        <f aca="false">$B$11*(($A$1075)*$C187/$B$12*$B$7+(1-$A$1075)*$D187/$B$12*$C$7)</f>
        <v>0</v>
      </c>
      <c r="BX187" s="31" t="n">
        <f aca="false">$B$11*(($A$1076)*$C187/$B$12*$B$7+(1-$A$1076)*$D187/$B$12*$C$7)</f>
        <v>0</v>
      </c>
      <c r="BY187" s="31" t="n">
        <f aca="false">$B$11*(($A$1077)*$C187/$B$12*$B$7+(1-$A$1077)*$D187/$B$12*$C$7)</f>
        <v>0</v>
      </c>
      <c r="BZ187" s="31" t="n">
        <f aca="false">$B$11*(($A$1078)*$C187/$B$12*$B$7+(1-$A$1078)*$D187/$B$12*$C$7)</f>
        <v>0</v>
      </c>
      <c r="CA187" s="31" t="n">
        <f aca="false">$B$11*(($A$1079)*$C187/$B$12*$B$7+(1-$A$1079)*$D187/$B$12*$C$7)</f>
        <v>0</v>
      </c>
      <c r="CB187" s="31" t="n">
        <f aca="false">$B$11*(($A$1080)*$C187/$B$12*$B$7+(1-$A$1080)*$D187/$B$12*$C$7)</f>
        <v>0</v>
      </c>
      <c r="CC187" s="31" t="n">
        <f aca="false">$B$11*(($A$1081)*$C187/$B$12*$B$7+(1-$A$1081)*$D187/$B$12*$C$7)</f>
        <v>0</v>
      </c>
    </row>
    <row r="188" customFormat="false" ht="15" hidden="false" customHeight="false" outlineLevel="0" collapsed="false">
      <c r="A188" s="21" t="n">
        <v>164</v>
      </c>
      <c r="B188" s="27" t="n">
        <v>-0.697062489998436</v>
      </c>
      <c r="C188" s="9" t="n">
        <f aca="false">SUM(AM188:AV188)</f>
        <v>0</v>
      </c>
      <c r="D188" s="9" t="n">
        <f aca="false">SUM(AW188:BF188)</f>
        <v>0</v>
      </c>
      <c r="E188" s="24" t="n">
        <f aca="false">(1-C188/$B$12)*$B$8-C188/$B$12*$B$7</f>
        <v>0.05</v>
      </c>
      <c r="F188" s="24" t="n">
        <f aca="false">(1-D188/$B$12)*$C$8-D188/$B$12*$C$7</f>
        <v>0.09</v>
      </c>
      <c r="G188" s="47" t="n">
        <f aca="false">$B$11*($B$10*C188/$B$12*$B$7+(1-$B$10)*D188/$B$12*$C$7)</f>
        <v>0</v>
      </c>
      <c r="H188" s="24" t="n">
        <f aca="false">$B$10*E188+(1-$B$10)*F188</f>
        <v>0.07</v>
      </c>
      <c r="I188" s="21"/>
      <c r="J188" s="21"/>
      <c r="K188" s="21"/>
      <c r="L188" s="21"/>
      <c r="M188" s="21"/>
      <c r="N188" s="21"/>
      <c r="O188" s="21"/>
      <c r="P188" s="21"/>
      <c r="Q188" s="21"/>
      <c r="R188" s="27" t="n">
        <v>-0.593737542393299</v>
      </c>
      <c r="S188" s="27" t="n">
        <v>0.0235198541759897</v>
      </c>
      <c r="T188" s="27" t="n">
        <v>0.2518689401522</v>
      </c>
      <c r="U188" s="27" t="n">
        <v>0.520205614210039</v>
      </c>
      <c r="V188" s="27" t="n">
        <v>0.576716465214225</v>
      </c>
      <c r="W188" s="27" t="n">
        <v>-0.0291527451187406</v>
      </c>
      <c r="X188" s="27" t="n">
        <v>-0.386719945746781</v>
      </c>
      <c r="Y188" s="27" t="n">
        <v>0.013923643892271</v>
      </c>
      <c r="Z188" s="27" t="n">
        <v>0.24864011317648</v>
      </c>
      <c r="AA188" s="27" t="n">
        <v>1.7094738531099</v>
      </c>
      <c r="AB188" s="27" t="n">
        <v>0.767847614862119</v>
      </c>
      <c r="AC188" s="27" t="n">
        <v>-0.289052968450382</v>
      </c>
      <c r="AD188" s="27" t="n">
        <v>2.11027386362401</v>
      </c>
      <c r="AE188" s="27" t="n">
        <v>0.659968645119931</v>
      </c>
      <c r="AF188" s="27" t="n">
        <v>-1.32426594966381</v>
      </c>
      <c r="AG188" s="27" t="n">
        <v>-0.339225100280599</v>
      </c>
      <c r="AH188" s="27" t="n">
        <v>-0.253276696631148</v>
      </c>
      <c r="AI188" s="27" t="n">
        <v>2.46146823444825</v>
      </c>
      <c r="AJ188" s="27" t="n">
        <v>0.631967554582454</v>
      </c>
      <c r="AK188" s="27" t="n">
        <v>1.19352586473939</v>
      </c>
      <c r="AL188" s="21"/>
      <c r="AM188" s="31" t="n">
        <f aca="false">IF(SQRT($B$9)*$B188+SQRT(1-$B$9)*R188&lt;_xlfn.NORM.S.INV($B$6),1,0)</f>
        <v>0</v>
      </c>
      <c r="AN188" s="31" t="n">
        <f aca="false">IF(SQRT($B$9)*$B188+SQRT(1-$B$9)*S188&lt;_xlfn.NORM.S.INV($B$6),1,0)</f>
        <v>0</v>
      </c>
      <c r="AO188" s="31" t="n">
        <f aca="false">IF(SQRT($B$9)*$B188+SQRT(1-$B$9)*T188&lt;_xlfn.NORM.S.INV($B$6),1,0)</f>
        <v>0</v>
      </c>
      <c r="AP188" s="31" t="n">
        <f aca="false">IF(SQRT($B$9)*$B188+SQRT(1-$B$9)*U188&lt;_xlfn.NORM.S.INV($B$6),1,0)</f>
        <v>0</v>
      </c>
      <c r="AQ188" s="31" t="n">
        <f aca="false">IF(SQRT($B$9)*$B188+SQRT(1-$B$9)*V188&lt;_xlfn.NORM.S.INV($B$6),1,0)</f>
        <v>0</v>
      </c>
      <c r="AR188" s="31" t="n">
        <f aca="false">IF(SQRT($B$9)*$B188+SQRT(1-$B$9)*W188&lt;_xlfn.NORM.S.INV($B$6),1,0)</f>
        <v>0</v>
      </c>
      <c r="AS188" s="31" t="n">
        <f aca="false">IF(SQRT($B$9)*$B188+SQRT(1-$B$9)*X188&lt;_xlfn.NORM.S.INV($B$6),1,0)</f>
        <v>0</v>
      </c>
      <c r="AT188" s="31" t="n">
        <f aca="false">IF(SQRT($B$9)*$B188+SQRT(1-$B$9)*Y188&lt;_xlfn.NORM.S.INV($B$6),1,0)</f>
        <v>0</v>
      </c>
      <c r="AU188" s="31" t="n">
        <f aca="false">IF(SQRT($B$9)*$B188+SQRT(1-$B$9)*Z188&lt;_xlfn.NORM.S.INV($B$6),1,0)</f>
        <v>0</v>
      </c>
      <c r="AV188" s="31" t="n">
        <f aca="false">IF(SQRT($B$9)*$B188+SQRT(1-$B$9)*AA188&lt;_xlfn.NORM.S.INV($B$6),1,0)</f>
        <v>0</v>
      </c>
      <c r="AW188" s="31" t="n">
        <f aca="false">IF(SQRT($C$9)*$B188+SQRT(1-$C$9)*AB188&lt;_xlfn.NORM.S.INV($C$6),1,0)</f>
        <v>0</v>
      </c>
      <c r="AX188" s="31" t="n">
        <f aca="false">IF(SQRT($C$9)*$B188+SQRT(1-$C$9)*AC188&lt;_xlfn.NORM.S.INV($C$6),1,0)</f>
        <v>0</v>
      </c>
      <c r="AY188" s="31" t="n">
        <f aca="false">IF(SQRT($C$9)*$B188+SQRT(1-$C$9)*AD188&lt;_xlfn.NORM.S.INV($C$6),1,0)</f>
        <v>0</v>
      </c>
      <c r="AZ188" s="31" t="n">
        <f aca="false">IF(SQRT($C$9)*$B188+SQRT(1-$C$9)*AE188&lt;_xlfn.NORM.S.INV($C$6),1,0)</f>
        <v>0</v>
      </c>
      <c r="BA188" s="31" t="n">
        <f aca="false">IF(SQRT($C$9)*$B188+SQRT(1-$C$9)*AF188&lt;_xlfn.NORM.S.INV($C$6),1,0)</f>
        <v>0</v>
      </c>
      <c r="BB188" s="31" t="n">
        <f aca="false">IF(SQRT($C$9)*$B188+SQRT(1-$C$9)*AG188&lt;_xlfn.NORM.S.INV($C$6),1,0)</f>
        <v>0</v>
      </c>
      <c r="BC188" s="31" t="n">
        <f aca="false">IF(SQRT($C$9)*$B188+SQRT(1-$C$9)*AH188&lt;_xlfn.NORM.S.INV($C$6),1,0)</f>
        <v>0</v>
      </c>
      <c r="BD188" s="31" t="n">
        <f aca="false">IF(SQRT($C$9)*$B188+SQRT(1-$C$9)*AI188&lt;_xlfn.NORM.S.INV($C$6),1,0)</f>
        <v>0</v>
      </c>
      <c r="BE188" s="31" t="n">
        <f aca="false">IF(SQRT($C$9)*$B188+SQRT(1-$C$9)*AJ188&lt;_xlfn.NORM.S.INV($C$6),1,0)</f>
        <v>0</v>
      </c>
      <c r="BF188" s="31" t="n">
        <f aca="false">IF(SQRT($C$9)*$B188+SQRT(1-$C$9)*AK188&lt;_xlfn.NORM.S.INV($C$6),1,0)</f>
        <v>0</v>
      </c>
      <c r="BG188" s="21"/>
      <c r="BH188" s="21"/>
      <c r="BI188" s="31" t="n">
        <f aca="false">$B$11*(($A$1061)*$C188/$B$12*$B$7+(1-$A$1061)*$D188/$B$12*$C$7)</f>
        <v>0</v>
      </c>
      <c r="BJ188" s="31" t="n">
        <f aca="false">$B$11*(($A$1062)*$C188/$B$12*$B$7+(1-$A$1062)*$D188/$B$12*$C$7)</f>
        <v>0</v>
      </c>
      <c r="BK188" s="31" t="n">
        <f aca="false">$B$11*(($A$1063)*$C188/$B$12*$B$7+(1-$A$1063)*$D188/$B$12*$C$7)</f>
        <v>0</v>
      </c>
      <c r="BL188" s="31" t="n">
        <f aca="false">$B$11*(($A$1064)*$C188/$B$12*$B$7+(1-$A$1064)*$D188/$B$12*$C$7)</f>
        <v>0</v>
      </c>
      <c r="BM188" s="31" t="n">
        <f aca="false">$B$11*(($A$1065)*$C188/$B$12*$B$7+(1-$A$1065)*$D188/$B$12*$C$7)</f>
        <v>0</v>
      </c>
      <c r="BN188" s="31" t="n">
        <f aca="false">$B$11*(($A$1066)*$C188/$B$12*$B$7+(1-$A$1066)*$D188/$B$12*$C$7)</f>
        <v>0</v>
      </c>
      <c r="BO188" s="31" t="n">
        <f aca="false">$B$11*(($A$1067)*$C188/$B$12*$B$7+(1-$A$1067)*$D188/$B$12*$C$7)</f>
        <v>0</v>
      </c>
      <c r="BP188" s="31" t="n">
        <f aca="false">$B$11*(($A$1068)*$C188/$B$12*$B$7+(1-$A$1068)*$D188/$B$12*$C$7)</f>
        <v>0</v>
      </c>
      <c r="BQ188" s="31" t="n">
        <f aca="false">$B$11*(($A$1069)*$C188/$B$12*$B$7+(1-$A$1069)*$D188/$B$12*$C$7)</f>
        <v>0</v>
      </c>
      <c r="BR188" s="31" t="n">
        <f aca="false">$B$11*(($A$1070)*$C188/$B$12*$B$7+(1-$A$1070)*$D188/$B$12*$C$7)</f>
        <v>0</v>
      </c>
      <c r="BS188" s="31" t="n">
        <f aca="false">$B$11*(($A$1071)*$C188/$B$12*$B$7+(1-$A$1071)*$D188/$B$12*$C$7)</f>
        <v>0</v>
      </c>
      <c r="BT188" s="31" t="n">
        <f aca="false">$B$11*(($A$1072)*$C188/$B$12*$B$7+(1-$A$1072)*$D188/$B$12*$C$7)</f>
        <v>0</v>
      </c>
      <c r="BU188" s="31" t="n">
        <f aca="false">$B$11*(($A$1073)*$C188/$B$12*$B$7+(1-$A$1073)*$D188/$B$12*$C$7)</f>
        <v>0</v>
      </c>
      <c r="BV188" s="31" t="n">
        <f aca="false">$B$11*(($A$1074)*$C188/$B$12*$B$7+(1-$A$1074)*$D188/$B$12*$C$7)</f>
        <v>0</v>
      </c>
      <c r="BW188" s="31" t="n">
        <f aca="false">$B$11*(($A$1075)*$C188/$B$12*$B$7+(1-$A$1075)*$D188/$B$12*$C$7)</f>
        <v>0</v>
      </c>
      <c r="BX188" s="31" t="n">
        <f aca="false">$B$11*(($A$1076)*$C188/$B$12*$B$7+(1-$A$1076)*$D188/$B$12*$C$7)</f>
        <v>0</v>
      </c>
      <c r="BY188" s="31" t="n">
        <f aca="false">$B$11*(($A$1077)*$C188/$B$12*$B$7+(1-$A$1077)*$D188/$B$12*$C$7)</f>
        <v>0</v>
      </c>
      <c r="BZ188" s="31" t="n">
        <f aca="false">$B$11*(($A$1078)*$C188/$B$12*$B$7+(1-$A$1078)*$D188/$B$12*$C$7)</f>
        <v>0</v>
      </c>
      <c r="CA188" s="31" t="n">
        <f aca="false">$B$11*(($A$1079)*$C188/$B$12*$B$7+(1-$A$1079)*$D188/$B$12*$C$7)</f>
        <v>0</v>
      </c>
      <c r="CB188" s="31" t="n">
        <f aca="false">$B$11*(($A$1080)*$C188/$B$12*$B$7+(1-$A$1080)*$D188/$B$12*$C$7)</f>
        <v>0</v>
      </c>
      <c r="CC188" s="31" t="n">
        <f aca="false">$B$11*(($A$1081)*$C188/$B$12*$B$7+(1-$A$1081)*$D188/$B$12*$C$7)</f>
        <v>0</v>
      </c>
    </row>
    <row r="189" customFormat="false" ht="15" hidden="false" customHeight="false" outlineLevel="0" collapsed="false">
      <c r="A189" s="21" t="n">
        <v>165</v>
      </c>
      <c r="B189" s="27" t="n">
        <v>-1.26895387785776</v>
      </c>
      <c r="C189" s="9" t="n">
        <f aca="false">SUM(AM189:AV189)</f>
        <v>0</v>
      </c>
      <c r="D189" s="9" t="n">
        <f aca="false">SUM(AW189:BF189)</f>
        <v>4</v>
      </c>
      <c r="E189" s="24" t="n">
        <f aca="false">(1-C189/$B$12)*$B$8-C189/$B$12*$B$7</f>
        <v>0.05</v>
      </c>
      <c r="F189" s="24" t="n">
        <f aca="false">(1-D189/$B$12)*$C$8-D189/$B$12*$C$7</f>
        <v>-0.186</v>
      </c>
      <c r="G189" s="47" t="n">
        <f aca="false">$B$11*($B$10*C189/$B$12*$B$7+(1-$B$10)*D189/$B$12*$C$7)</f>
        <v>1200</v>
      </c>
      <c r="H189" s="24" t="n">
        <f aca="false">$B$10*E189+(1-$B$10)*F189</f>
        <v>-0.068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7" t="n">
        <v>0.926475468122869</v>
      </c>
      <c r="S189" s="27" t="n">
        <v>0.235395330424251</v>
      </c>
      <c r="T189" s="27" t="n">
        <v>0.622921297355428</v>
      </c>
      <c r="U189" s="27" t="n">
        <v>-0.518273662236074</v>
      </c>
      <c r="V189" s="27" t="n">
        <v>0.595052091852514</v>
      </c>
      <c r="W189" s="27" t="n">
        <v>-0.0896257142210647</v>
      </c>
      <c r="X189" s="27" t="n">
        <v>-0.398894684221085</v>
      </c>
      <c r="Y189" s="27" t="n">
        <v>1.08467669710356</v>
      </c>
      <c r="Z189" s="27" t="n">
        <v>-1.36180656420541</v>
      </c>
      <c r="AA189" s="27" t="n">
        <v>0.503155836602327</v>
      </c>
      <c r="AB189" s="27" t="n">
        <v>-2.10331849959734</v>
      </c>
      <c r="AC189" s="27" t="n">
        <v>0.48722454446986</v>
      </c>
      <c r="AD189" s="27" t="n">
        <v>2.1730264912003</v>
      </c>
      <c r="AE189" s="27" t="n">
        <v>-1.62341118099272</v>
      </c>
      <c r="AF189" s="27" t="n">
        <v>-2.03986414750782</v>
      </c>
      <c r="AG189" s="27" t="n">
        <v>-0.96998276789917</v>
      </c>
      <c r="AH189" s="27" t="n">
        <v>1.44414008578258</v>
      </c>
      <c r="AI189" s="27" t="n">
        <v>-1.25463330371554</v>
      </c>
      <c r="AJ189" s="27" t="n">
        <v>-0.45124465657512</v>
      </c>
      <c r="AK189" s="27" t="n">
        <v>-0.475540565396039</v>
      </c>
      <c r="AL189" s="21"/>
      <c r="AM189" s="31" t="n">
        <f aca="false">IF(SQRT($B$9)*$B189+SQRT(1-$B$9)*R189&lt;_xlfn.NORM.S.INV($B$6),1,0)</f>
        <v>0</v>
      </c>
      <c r="AN189" s="31" t="n">
        <f aca="false">IF(SQRT($B$9)*$B189+SQRT(1-$B$9)*S189&lt;_xlfn.NORM.S.INV($B$6),1,0)</f>
        <v>0</v>
      </c>
      <c r="AO189" s="31" t="n">
        <f aca="false">IF(SQRT($B$9)*$B189+SQRT(1-$B$9)*T189&lt;_xlfn.NORM.S.INV($B$6),1,0)</f>
        <v>0</v>
      </c>
      <c r="AP189" s="31" t="n">
        <f aca="false">IF(SQRT($B$9)*$B189+SQRT(1-$B$9)*U189&lt;_xlfn.NORM.S.INV($B$6),1,0)</f>
        <v>0</v>
      </c>
      <c r="AQ189" s="31" t="n">
        <f aca="false">IF(SQRT($B$9)*$B189+SQRT(1-$B$9)*V189&lt;_xlfn.NORM.S.INV($B$6),1,0)</f>
        <v>0</v>
      </c>
      <c r="AR189" s="31" t="n">
        <f aca="false">IF(SQRT($B$9)*$B189+SQRT(1-$B$9)*W189&lt;_xlfn.NORM.S.INV($B$6),1,0)</f>
        <v>0</v>
      </c>
      <c r="AS189" s="31" t="n">
        <f aca="false">IF(SQRT($B$9)*$B189+SQRT(1-$B$9)*X189&lt;_xlfn.NORM.S.INV($B$6),1,0)</f>
        <v>0</v>
      </c>
      <c r="AT189" s="31" t="n">
        <f aca="false">IF(SQRT($B$9)*$B189+SQRT(1-$B$9)*Y189&lt;_xlfn.NORM.S.INV($B$6),1,0)</f>
        <v>0</v>
      </c>
      <c r="AU189" s="31" t="n">
        <f aca="false">IF(SQRT($B$9)*$B189+SQRT(1-$B$9)*Z189&lt;_xlfn.NORM.S.INV($B$6),1,0)</f>
        <v>0</v>
      </c>
      <c r="AV189" s="31" t="n">
        <f aca="false">IF(SQRT($B$9)*$B189+SQRT(1-$B$9)*AA189&lt;_xlfn.NORM.S.INV($B$6),1,0)</f>
        <v>0</v>
      </c>
      <c r="AW189" s="31" t="n">
        <f aca="false">IF(SQRT($C$9)*$B189+SQRT(1-$C$9)*AB189&lt;_xlfn.NORM.S.INV($C$6),1,0)</f>
        <v>1</v>
      </c>
      <c r="AX189" s="31" t="n">
        <f aca="false">IF(SQRT($C$9)*$B189+SQRT(1-$C$9)*AC189&lt;_xlfn.NORM.S.INV($C$6),1,0)</f>
        <v>0</v>
      </c>
      <c r="AY189" s="31" t="n">
        <f aca="false">IF(SQRT($C$9)*$B189+SQRT(1-$C$9)*AD189&lt;_xlfn.NORM.S.INV($C$6),1,0)</f>
        <v>0</v>
      </c>
      <c r="AZ189" s="31" t="n">
        <f aca="false">IF(SQRT($C$9)*$B189+SQRT(1-$C$9)*AE189&lt;_xlfn.NORM.S.INV($C$6),1,0)</f>
        <v>1</v>
      </c>
      <c r="BA189" s="31" t="n">
        <f aca="false">IF(SQRT($C$9)*$B189+SQRT(1-$C$9)*AF189&lt;_xlfn.NORM.S.INV($C$6),1,0)</f>
        <v>1</v>
      </c>
      <c r="BB189" s="31" t="n">
        <f aca="false">IF(SQRT($C$9)*$B189+SQRT(1-$C$9)*AG189&lt;_xlfn.NORM.S.INV($C$6),1,0)</f>
        <v>0</v>
      </c>
      <c r="BC189" s="31" t="n">
        <f aca="false">IF(SQRT($C$9)*$B189+SQRT(1-$C$9)*AH189&lt;_xlfn.NORM.S.INV($C$6),1,0)</f>
        <v>0</v>
      </c>
      <c r="BD189" s="31" t="n">
        <f aca="false">IF(SQRT($C$9)*$B189+SQRT(1-$C$9)*AI189&lt;_xlfn.NORM.S.INV($C$6),1,0)</f>
        <v>1</v>
      </c>
      <c r="BE189" s="31" t="n">
        <f aca="false">IF(SQRT($C$9)*$B189+SQRT(1-$C$9)*AJ189&lt;_xlfn.NORM.S.INV($C$6),1,0)</f>
        <v>0</v>
      </c>
      <c r="BF189" s="31" t="n">
        <f aca="false">IF(SQRT($C$9)*$B189+SQRT(1-$C$9)*AK189&lt;_xlfn.NORM.S.INV($C$6),1,0)</f>
        <v>0</v>
      </c>
      <c r="BG189" s="21"/>
      <c r="BH189" s="21"/>
      <c r="BI189" s="31" t="n">
        <f aca="false">$B$11*(($A$1061)*$C189/$B$12*$B$7+(1-$A$1061)*$D189/$B$12*$C$7)</f>
        <v>2400</v>
      </c>
      <c r="BJ189" s="31" t="n">
        <f aca="false">$B$11*(($A$1062)*$C189/$B$12*$B$7+(1-$A$1062)*$D189/$B$12*$C$7)</f>
        <v>2280</v>
      </c>
      <c r="BK189" s="31" t="n">
        <f aca="false">$B$11*(($A$1063)*$C189/$B$12*$B$7+(1-$A$1063)*$D189/$B$12*$C$7)</f>
        <v>2160</v>
      </c>
      <c r="BL189" s="31" t="n">
        <f aca="false">$B$11*(($A$1064)*$C189/$B$12*$B$7+(1-$A$1064)*$D189/$B$12*$C$7)</f>
        <v>2040</v>
      </c>
      <c r="BM189" s="31" t="n">
        <f aca="false">$B$11*(($A$1065)*$C189/$B$12*$B$7+(1-$A$1065)*$D189/$B$12*$C$7)</f>
        <v>1920</v>
      </c>
      <c r="BN189" s="31" t="n">
        <f aca="false">$B$11*(($A$1066)*$C189/$B$12*$B$7+(1-$A$1066)*$D189/$B$12*$C$7)</f>
        <v>1800</v>
      </c>
      <c r="BO189" s="31" t="n">
        <f aca="false">$B$11*(($A$1067)*$C189/$B$12*$B$7+(1-$A$1067)*$D189/$B$12*$C$7)</f>
        <v>1680</v>
      </c>
      <c r="BP189" s="31" t="n">
        <f aca="false">$B$11*(($A$1068)*$C189/$B$12*$B$7+(1-$A$1068)*$D189/$B$12*$C$7)</f>
        <v>1560</v>
      </c>
      <c r="BQ189" s="31" t="n">
        <f aca="false">$B$11*(($A$1069)*$C189/$B$12*$B$7+(1-$A$1069)*$D189/$B$12*$C$7)</f>
        <v>1440</v>
      </c>
      <c r="BR189" s="31" t="n">
        <f aca="false">$B$11*(($A$1070)*$C189/$B$12*$B$7+(1-$A$1070)*$D189/$B$12*$C$7)</f>
        <v>1320</v>
      </c>
      <c r="BS189" s="31" t="n">
        <f aca="false">$B$11*(($A$1071)*$C189/$B$12*$B$7+(1-$A$1071)*$D189/$B$12*$C$7)</f>
        <v>1200</v>
      </c>
      <c r="BT189" s="31" t="n">
        <f aca="false">$B$11*(($A$1072)*$C189/$B$12*$B$7+(1-$A$1072)*$D189/$B$12*$C$7)</f>
        <v>1080</v>
      </c>
      <c r="BU189" s="31" t="n">
        <f aca="false">$B$11*(($A$1073)*$C189/$B$12*$B$7+(1-$A$1073)*$D189/$B$12*$C$7)</f>
        <v>960</v>
      </c>
      <c r="BV189" s="31" t="n">
        <f aca="false">$B$11*(($A$1074)*$C189/$B$12*$B$7+(1-$A$1074)*$D189/$B$12*$C$7)</f>
        <v>840</v>
      </c>
      <c r="BW189" s="31" t="n">
        <f aca="false">$B$11*(($A$1075)*$C189/$B$12*$B$7+(1-$A$1075)*$D189/$B$12*$C$7)</f>
        <v>720</v>
      </c>
      <c r="BX189" s="31" t="n">
        <f aca="false">$B$11*(($A$1076)*$C189/$B$12*$B$7+(1-$A$1076)*$D189/$B$12*$C$7)</f>
        <v>600</v>
      </c>
      <c r="BY189" s="31" t="n">
        <f aca="false">$B$11*(($A$1077)*$C189/$B$12*$B$7+(1-$A$1077)*$D189/$B$12*$C$7)</f>
        <v>480</v>
      </c>
      <c r="BZ189" s="31" t="n">
        <f aca="false">$B$11*(($A$1078)*$C189/$B$12*$B$7+(1-$A$1078)*$D189/$B$12*$C$7)</f>
        <v>360</v>
      </c>
      <c r="CA189" s="31" t="n">
        <f aca="false">$B$11*(($A$1079)*$C189/$B$12*$B$7+(1-$A$1079)*$D189/$B$12*$C$7)</f>
        <v>240</v>
      </c>
      <c r="CB189" s="31" t="n">
        <f aca="false">$B$11*(($A$1080)*$C189/$B$12*$B$7+(1-$A$1080)*$D189/$B$12*$C$7)</f>
        <v>120</v>
      </c>
      <c r="CC189" s="31" t="n">
        <f aca="false">$B$11*(($A$1081)*$C189/$B$12*$B$7+(1-$A$1081)*$D189/$B$12*$C$7)</f>
        <v>0</v>
      </c>
    </row>
    <row r="190" customFormat="false" ht="15" hidden="false" customHeight="false" outlineLevel="0" collapsed="false">
      <c r="A190" s="21" t="n">
        <v>166</v>
      </c>
      <c r="B190" s="27" t="n">
        <v>-0.194093594351954</v>
      </c>
      <c r="C190" s="9" t="n">
        <f aca="false">SUM(AM190:AV190)</f>
        <v>0</v>
      </c>
      <c r="D190" s="9" t="n">
        <f aca="false">SUM(AW190:BF190)</f>
        <v>1</v>
      </c>
      <c r="E190" s="24" t="n">
        <f aca="false">(1-C190/$B$12)*$B$8-C190/$B$12*$B$7</f>
        <v>0.05</v>
      </c>
      <c r="F190" s="24" t="n">
        <f aca="false">(1-D190/$B$12)*$C$8-D190/$B$12*$C$7</f>
        <v>0.021</v>
      </c>
      <c r="G190" s="47" t="n">
        <f aca="false">$B$11*($B$10*C190/$B$12*$B$7+(1-$B$10)*D190/$B$12*$C$7)</f>
        <v>300</v>
      </c>
      <c r="H190" s="24" t="n">
        <f aca="false">$B$10*E190+(1-$B$10)*F190</f>
        <v>0.0355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7" t="n">
        <v>-0.33364652528142</v>
      </c>
      <c r="S190" s="27" t="n">
        <v>-0.34138698777423</v>
      </c>
      <c r="T190" s="27" t="n">
        <v>1.3474051130377</v>
      </c>
      <c r="U190" s="27" t="n">
        <v>-1.92699358118536</v>
      </c>
      <c r="V190" s="27" t="n">
        <v>0.56244168351247</v>
      </c>
      <c r="W190" s="27" t="n">
        <v>0.599766855192932</v>
      </c>
      <c r="X190" s="27" t="n">
        <v>-1.29993279948589</v>
      </c>
      <c r="Y190" s="27" t="n">
        <v>0.685858489886305</v>
      </c>
      <c r="Z190" s="27" t="n">
        <v>-1.10952120843502</v>
      </c>
      <c r="AA190" s="27" t="n">
        <v>0.466800348504232</v>
      </c>
      <c r="AB190" s="27" t="n">
        <v>-2.05468930461975</v>
      </c>
      <c r="AC190" s="27" t="n">
        <v>0.373401858995824</v>
      </c>
      <c r="AD190" s="27" t="n">
        <v>0.230199199686894</v>
      </c>
      <c r="AE190" s="27" t="n">
        <v>0.595686863244282</v>
      </c>
      <c r="AF190" s="27" t="n">
        <v>-0.260362391194958</v>
      </c>
      <c r="AG190" s="27" t="n">
        <v>-0.385859913328307</v>
      </c>
      <c r="AH190" s="27" t="n">
        <v>1.17804378534386</v>
      </c>
      <c r="AI190" s="27" t="n">
        <v>0.967959533977995</v>
      </c>
      <c r="AJ190" s="27" t="n">
        <v>-0.526310701793546</v>
      </c>
      <c r="AK190" s="27" t="n">
        <v>0.38847493169428</v>
      </c>
      <c r="AL190" s="21"/>
      <c r="AM190" s="31" t="n">
        <f aca="false">IF(SQRT($B$9)*$B190+SQRT(1-$B$9)*R190&lt;_xlfn.NORM.S.INV($B$6),1,0)</f>
        <v>0</v>
      </c>
      <c r="AN190" s="31" t="n">
        <f aca="false">IF(SQRT($B$9)*$B190+SQRT(1-$B$9)*S190&lt;_xlfn.NORM.S.INV($B$6),1,0)</f>
        <v>0</v>
      </c>
      <c r="AO190" s="31" t="n">
        <f aca="false">IF(SQRT($B$9)*$B190+SQRT(1-$B$9)*T190&lt;_xlfn.NORM.S.INV($B$6),1,0)</f>
        <v>0</v>
      </c>
      <c r="AP190" s="31" t="n">
        <f aca="false">IF(SQRT($B$9)*$B190+SQRT(1-$B$9)*U190&lt;_xlfn.NORM.S.INV($B$6),1,0)</f>
        <v>0</v>
      </c>
      <c r="AQ190" s="31" t="n">
        <f aca="false">IF(SQRT($B$9)*$B190+SQRT(1-$B$9)*V190&lt;_xlfn.NORM.S.INV($B$6),1,0)</f>
        <v>0</v>
      </c>
      <c r="AR190" s="31" t="n">
        <f aca="false">IF(SQRT($B$9)*$B190+SQRT(1-$B$9)*W190&lt;_xlfn.NORM.S.INV($B$6),1,0)</f>
        <v>0</v>
      </c>
      <c r="AS190" s="31" t="n">
        <f aca="false">IF(SQRT($B$9)*$B190+SQRT(1-$B$9)*X190&lt;_xlfn.NORM.S.INV($B$6),1,0)</f>
        <v>0</v>
      </c>
      <c r="AT190" s="31" t="n">
        <f aca="false">IF(SQRT($B$9)*$B190+SQRT(1-$B$9)*Y190&lt;_xlfn.NORM.S.INV($B$6),1,0)</f>
        <v>0</v>
      </c>
      <c r="AU190" s="31" t="n">
        <f aca="false">IF(SQRT($B$9)*$B190+SQRT(1-$B$9)*Z190&lt;_xlfn.NORM.S.INV($B$6),1,0)</f>
        <v>0</v>
      </c>
      <c r="AV190" s="31" t="n">
        <f aca="false">IF(SQRT($B$9)*$B190+SQRT(1-$B$9)*AA190&lt;_xlfn.NORM.S.INV($B$6),1,0)</f>
        <v>0</v>
      </c>
      <c r="AW190" s="31" t="n">
        <f aca="false">IF(SQRT($C$9)*$B190+SQRT(1-$C$9)*AB190&lt;_xlfn.NORM.S.INV($C$6),1,0)</f>
        <v>1</v>
      </c>
      <c r="AX190" s="31" t="n">
        <f aca="false">IF(SQRT($C$9)*$B190+SQRT(1-$C$9)*AC190&lt;_xlfn.NORM.S.INV($C$6),1,0)</f>
        <v>0</v>
      </c>
      <c r="AY190" s="31" t="n">
        <f aca="false">IF(SQRT($C$9)*$B190+SQRT(1-$C$9)*AD190&lt;_xlfn.NORM.S.INV($C$6),1,0)</f>
        <v>0</v>
      </c>
      <c r="AZ190" s="31" t="n">
        <f aca="false">IF(SQRT($C$9)*$B190+SQRT(1-$C$9)*AE190&lt;_xlfn.NORM.S.INV($C$6),1,0)</f>
        <v>0</v>
      </c>
      <c r="BA190" s="31" t="n">
        <f aca="false">IF(SQRT($C$9)*$B190+SQRT(1-$C$9)*AF190&lt;_xlfn.NORM.S.INV($C$6),1,0)</f>
        <v>0</v>
      </c>
      <c r="BB190" s="31" t="n">
        <f aca="false">IF(SQRT($C$9)*$B190+SQRT(1-$C$9)*AG190&lt;_xlfn.NORM.S.INV($C$6),1,0)</f>
        <v>0</v>
      </c>
      <c r="BC190" s="31" t="n">
        <f aca="false">IF(SQRT($C$9)*$B190+SQRT(1-$C$9)*AH190&lt;_xlfn.NORM.S.INV($C$6),1,0)</f>
        <v>0</v>
      </c>
      <c r="BD190" s="31" t="n">
        <f aca="false">IF(SQRT($C$9)*$B190+SQRT(1-$C$9)*AI190&lt;_xlfn.NORM.S.INV($C$6),1,0)</f>
        <v>0</v>
      </c>
      <c r="BE190" s="31" t="n">
        <f aca="false">IF(SQRT($C$9)*$B190+SQRT(1-$C$9)*AJ190&lt;_xlfn.NORM.S.INV($C$6),1,0)</f>
        <v>0</v>
      </c>
      <c r="BF190" s="31" t="n">
        <f aca="false">IF(SQRT($C$9)*$B190+SQRT(1-$C$9)*AK190&lt;_xlfn.NORM.S.INV($C$6),1,0)</f>
        <v>0</v>
      </c>
      <c r="BG190" s="21"/>
      <c r="BH190" s="21"/>
      <c r="BI190" s="31" t="n">
        <f aca="false">$B$11*(($A$1061)*$C190/$B$12*$B$7+(1-$A$1061)*$D190/$B$12*$C$7)</f>
        <v>600</v>
      </c>
      <c r="BJ190" s="31" t="n">
        <f aca="false">$B$11*(($A$1062)*$C190/$B$12*$B$7+(1-$A$1062)*$D190/$B$12*$C$7)</f>
        <v>570</v>
      </c>
      <c r="BK190" s="31" t="n">
        <f aca="false">$B$11*(($A$1063)*$C190/$B$12*$B$7+(1-$A$1063)*$D190/$B$12*$C$7)</f>
        <v>540</v>
      </c>
      <c r="BL190" s="31" t="n">
        <f aca="false">$B$11*(($A$1064)*$C190/$B$12*$B$7+(1-$A$1064)*$D190/$B$12*$C$7)</f>
        <v>510</v>
      </c>
      <c r="BM190" s="31" t="n">
        <f aca="false">$B$11*(($A$1065)*$C190/$B$12*$B$7+(1-$A$1065)*$D190/$B$12*$C$7)</f>
        <v>480</v>
      </c>
      <c r="BN190" s="31" t="n">
        <f aca="false">$B$11*(($A$1066)*$C190/$B$12*$B$7+(1-$A$1066)*$D190/$B$12*$C$7)</f>
        <v>450</v>
      </c>
      <c r="BO190" s="31" t="n">
        <f aca="false">$B$11*(($A$1067)*$C190/$B$12*$B$7+(1-$A$1067)*$D190/$B$12*$C$7)</f>
        <v>420</v>
      </c>
      <c r="BP190" s="31" t="n">
        <f aca="false">$B$11*(($A$1068)*$C190/$B$12*$B$7+(1-$A$1068)*$D190/$B$12*$C$7)</f>
        <v>390</v>
      </c>
      <c r="BQ190" s="31" t="n">
        <f aca="false">$B$11*(($A$1069)*$C190/$B$12*$B$7+(1-$A$1069)*$D190/$B$12*$C$7)</f>
        <v>360</v>
      </c>
      <c r="BR190" s="31" t="n">
        <f aca="false">$B$11*(($A$1070)*$C190/$B$12*$B$7+(1-$A$1070)*$D190/$B$12*$C$7)</f>
        <v>330</v>
      </c>
      <c r="BS190" s="31" t="n">
        <f aca="false">$B$11*(($A$1071)*$C190/$B$12*$B$7+(1-$A$1071)*$D190/$B$12*$C$7)</f>
        <v>300</v>
      </c>
      <c r="BT190" s="31" t="n">
        <f aca="false">$B$11*(($A$1072)*$C190/$B$12*$B$7+(1-$A$1072)*$D190/$B$12*$C$7)</f>
        <v>270</v>
      </c>
      <c r="BU190" s="31" t="n">
        <f aca="false">$B$11*(($A$1073)*$C190/$B$12*$B$7+(1-$A$1073)*$D190/$B$12*$C$7)</f>
        <v>240</v>
      </c>
      <c r="BV190" s="31" t="n">
        <f aca="false">$B$11*(($A$1074)*$C190/$B$12*$B$7+(1-$A$1074)*$D190/$B$12*$C$7)</f>
        <v>210</v>
      </c>
      <c r="BW190" s="31" t="n">
        <f aca="false">$B$11*(($A$1075)*$C190/$B$12*$B$7+(1-$A$1075)*$D190/$B$12*$C$7)</f>
        <v>180</v>
      </c>
      <c r="BX190" s="31" t="n">
        <f aca="false">$B$11*(($A$1076)*$C190/$B$12*$B$7+(1-$A$1076)*$D190/$B$12*$C$7)</f>
        <v>150</v>
      </c>
      <c r="BY190" s="31" t="n">
        <f aca="false">$B$11*(($A$1077)*$C190/$B$12*$B$7+(1-$A$1077)*$D190/$B$12*$C$7)</f>
        <v>120</v>
      </c>
      <c r="BZ190" s="31" t="n">
        <f aca="false">$B$11*(($A$1078)*$C190/$B$12*$B$7+(1-$A$1078)*$D190/$B$12*$C$7)</f>
        <v>90</v>
      </c>
      <c r="CA190" s="31" t="n">
        <f aca="false">$B$11*(($A$1079)*$C190/$B$12*$B$7+(1-$A$1079)*$D190/$B$12*$C$7)</f>
        <v>60</v>
      </c>
      <c r="CB190" s="31" t="n">
        <f aca="false">$B$11*(($A$1080)*$C190/$B$12*$B$7+(1-$A$1080)*$D190/$B$12*$C$7)</f>
        <v>30</v>
      </c>
      <c r="CC190" s="31" t="n">
        <f aca="false">$B$11*(($A$1081)*$C190/$B$12*$B$7+(1-$A$1081)*$D190/$B$12*$C$7)</f>
        <v>0</v>
      </c>
    </row>
    <row r="191" customFormat="false" ht="15" hidden="false" customHeight="false" outlineLevel="0" collapsed="false">
      <c r="A191" s="21" t="n">
        <v>167</v>
      </c>
      <c r="B191" s="27" t="n">
        <v>0.751182784661154</v>
      </c>
      <c r="C191" s="9" t="n">
        <f aca="false">SUM(AM191:AV191)</f>
        <v>0</v>
      </c>
      <c r="D191" s="9" t="n">
        <f aca="false">SUM(AW191:BF191)</f>
        <v>0</v>
      </c>
      <c r="E191" s="24" t="n">
        <f aca="false">(1-C191/$B$12)*$B$8-C191/$B$12*$B$7</f>
        <v>0.05</v>
      </c>
      <c r="F191" s="24" t="n">
        <f aca="false">(1-D191/$B$12)*$C$8-D191/$B$12*$C$7</f>
        <v>0.09</v>
      </c>
      <c r="G191" s="47" t="n">
        <f aca="false">$B$11*($B$10*C191/$B$12*$B$7+(1-$B$10)*D191/$B$12*$C$7)</f>
        <v>0</v>
      </c>
      <c r="H191" s="24" t="n">
        <f aca="false">$B$10*E191+(1-$B$10)*F191</f>
        <v>0.07</v>
      </c>
      <c r="I191" s="21"/>
      <c r="J191" s="21"/>
      <c r="K191" s="21"/>
      <c r="L191" s="21"/>
      <c r="M191" s="21"/>
      <c r="N191" s="21"/>
      <c r="O191" s="21"/>
      <c r="P191" s="21"/>
      <c r="Q191" s="21"/>
      <c r="R191" s="27" t="n">
        <v>0.0163959574186844</v>
      </c>
      <c r="S191" s="27" t="n">
        <v>0.496964093122343</v>
      </c>
      <c r="T191" s="27" t="n">
        <v>-0.175018138036014</v>
      </c>
      <c r="U191" s="27" t="n">
        <v>-0.532605500990364</v>
      </c>
      <c r="V191" s="27" t="n">
        <v>-1.32327009934151</v>
      </c>
      <c r="W191" s="27" t="n">
        <v>-0.0174750306441075</v>
      </c>
      <c r="X191" s="27" t="n">
        <v>-1.53121729786243</v>
      </c>
      <c r="Y191" s="27" t="n">
        <v>0.797283600116272</v>
      </c>
      <c r="Z191" s="27" t="n">
        <v>-0.494714747813667</v>
      </c>
      <c r="AA191" s="27" t="n">
        <v>0.148703332799582</v>
      </c>
      <c r="AB191" s="27" t="n">
        <v>1.18153783986604</v>
      </c>
      <c r="AC191" s="27" t="n">
        <v>0.409724144942432</v>
      </c>
      <c r="AD191" s="27" t="n">
        <v>-0.556259259930372</v>
      </c>
      <c r="AE191" s="27" t="n">
        <v>-0.383615084570032</v>
      </c>
      <c r="AF191" s="27" t="n">
        <v>-0.282280068869885</v>
      </c>
      <c r="AG191" s="27" t="n">
        <v>-2.14967342627704</v>
      </c>
      <c r="AH191" s="27" t="n">
        <v>0.826658606121494</v>
      </c>
      <c r="AI191" s="27" t="n">
        <v>-0.496795241150405</v>
      </c>
      <c r="AJ191" s="27" t="n">
        <v>-1.13919731415657</v>
      </c>
      <c r="AK191" s="27" t="n">
        <v>-0.15451966913395</v>
      </c>
      <c r="AL191" s="21"/>
      <c r="AM191" s="31" t="n">
        <f aca="false">IF(SQRT($B$9)*$B191+SQRT(1-$B$9)*R191&lt;_xlfn.NORM.S.INV($B$6),1,0)</f>
        <v>0</v>
      </c>
      <c r="AN191" s="31" t="n">
        <f aca="false">IF(SQRT($B$9)*$B191+SQRT(1-$B$9)*S191&lt;_xlfn.NORM.S.INV($B$6),1,0)</f>
        <v>0</v>
      </c>
      <c r="AO191" s="31" t="n">
        <f aca="false">IF(SQRT($B$9)*$B191+SQRT(1-$B$9)*T191&lt;_xlfn.NORM.S.INV($B$6),1,0)</f>
        <v>0</v>
      </c>
      <c r="AP191" s="31" t="n">
        <f aca="false">IF(SQRT($B$9)*$B191+SQRT(1-$B$9)*U191&lt;_xlfn.NORM.S.INV($B$6),1,0)</f>
        <v>0</v>
      </c>
      <c r="AQ191" s="31" t="n">
        <f aca="false">IF(SQRT($B$9)*$B191+SQRT(1-$B$9)*V191&lt;_xlfn.NORM.S.INV($B$6),1,0)</f>
        <v>0</v>
      </c>
      <c r="AR191" s="31" t="n">
        <f aca="false">IF(SQRT($B$9)*$B191+SQRT(1-$B$9)*W191&lt;_xlfn.NORM.S.INV($B$6),1,0)</f>
        <v>0</v>
      </c>
      <c r="AS191" s="31" t="n">
        <f aca="false">IF(SQRT($B$9)*$B191+SQRT(1-$B$9)*X191&lt;_xlfn.NORM.S.INV($B$6),1,0)</f>
        <v>0</v>
      </c>
      <c r="AT191" s="31" t="n">
        <f aca="false">IF(SQRT($B$9)*$B191+SQRT(1-$B$9)*Y191&lt;_xlfn.NORM.S.INV($B$6),1,0)</f>
        <v>0</v>
      </c>
      <c r="AU191" s="31" t="n">
        <f aca="false">IF(SQRT($B$9)*$B191+SQRT(1-$B$9)*Z191&lt;_xlfn.NORM.S.INV($B$6),1,0)</f>
        <v>0</v>
      </c>
      <c r="AV191" s="31" t="n">
        <f aca="false">IF(SQRT($B$9)*$B191+SQRT(1-$B$9)*AA191&lt;_xlfn.NORM.S.INV($B$6),1,0)</f>
        <v>0</v>
      </c>
      <c r="AW191" s="31" t="n">
        <f aca="false">IF(SQRT($C$9)*$B191+SQRT(1-$C$9)*AB191&lt;_xlfn.NORM.S.INV($C$6),1,0)</f>
        <v>0</v>
      </c>
      <c r="AX191" s="31" t="n">
        <f aca="false">IF(SQRT($C$9)*$B191+SQRT(1-$C$9)*AC191&lt;_xlfn.NORM.S.INV($C$6),1,0)</f>
        <v>0</v>
      </c>
      <c r="AY191" s="31" t="n">
        <f aca="false">IF(SQRT($C$9)*$B191+SQRT(1-$C$9)*AD191&lt;_xlfn.NORM.S.INV($C$6),1,0)</f>
        <v>0</v>
      </c>
      <c r="AZ191" s="31" t="n">
        <f aca="false">IF(SQRT($C$9)*$B191+SQRT(1-$C$9)*AE191&lt;_xlfn.NORM.S.INV($C$6),1,0)</f>
        <v>0</v>
      </c>
      <c r="BA191" s="31" t="n">
        <f aca="false">IF(SQRT($C$9)*$B191+SQRT(1-$C$9)*AF191&lt;_xlfn.NORM.S.INV($C$6),1,0)</f>
        <v>0</v>
      </c>
      <c r="BB191" s="31" t="n">
        <f aca="false">IF(SQRT($C$9)*$B191+SQRT(1-$C$9)*AG191&lt;_xlfn.NORM.S.INV($C$6),1,0)</f>
        <v>0</v>
      </c>
      <c r="BC191" s="31" t="n">
        <f aca="false">IF(SQRT($C$9)*$B191+SQRT(1-$C$9)*AH191&lt;_xlfn.NORM.S.INV($C$6),1,0)</f>
        <v>0</v>
      </c>
      <c r="BD191" s="31" t="n">
        <f aca="false">IF(SQRT($C$9)*$B191+SQRT(1-$C$9)*AI191&lt;_xlfn.NORM.S.INV($C$6),1,0)</f>
        <v>0</v>
      </c>
      <c r="BE191" s="31" t="n">
        <f aca="false">IF(SQRT($C$9)*$B191+SQRT(1-$C$9)*AJ191&lt;_xlfn.NORM.S.INV($C$6),1,0)</f>
        <v>0</v>
      </c>
      <c r="BF191" s="31" t="n">
        <f aca="false">IF(SQRT($C$9)*$B191+SQRT(1-$C$9)*AK191&lt;_xlfn.NORM.S.INV($C$6),1,0)</f>
        <v>0</v>
      </c>
      <c r="BG191" s="21"/>
      <c r="BH191" s="21"/>
      <c r="BI191" s="31" t="n">
        <f aca="false">$B$11*(($A$1061)*$C191/$B$12*$B$7+(1-$A$1061)*$D191/$B$12*$C$7)</f>
        <v>0</v>
      </c>
      <c r="BJ191" s="31" t="n">
        <f aca="false">$B$11*(($A$1062)*$C191/$B$12*$B$7+(1-$A$1062)*$D191/$B$12*$C$7)</f>
        <v>0</v>
      </c>
      <c r="BK191" s="31" t="n">
        <f aca="false">$B$11*(($A$1063)*$C191/$B$12*$B$7+(1-$A$1063)*$D191/$B$12*$C$7)</f>
        <v>0</v>
      </c>
      <c r="BL191" s="31" t="n">
        <f aca="false">$B$11*(($A$1064)*$C191/$B$12*$B$7+(1-$A$1064)*$D191/$B$12*$C$7)</f>
        <v>0</v>
      </c>
      <c r="BM191" s="31" t="n">
        <f aca="false">$B$11*(($A$1065)*$C191/$B$12*$B$7+(1-$A$1065)*$D191/$B$12*$C$7)</f>
        <v>0</v>
      </c>
      <c r="BN191" s="31" t="n">
        <f aca="false">$B$11*(($A$1066)*$C191/$B$12*$B$7+(1-$A$1066)*$D191/$B$12*$C$7)</f>
        <v>0</v>
      </c>
      <c r="BO191" s="31" t="n">
        <f aca="false">$B$11*(($A$1067)*$C191/$B$12*$B$7+(1-$A$1067)*$D191/$B$12*$C$7)</f>
        <v>0</v>
      </c>
      <c r="BP191" s="31" t="n">
        <f aca="false">$B$11*(($A$1068)*$C191/$B$12*$B$7+(1-$A$1068)*$D191/$B$12*$C$7)</f>
        <v>0</v>
      </c>
      <c r="BQ191" s="31" t="n">
        <f aca="false">$B$11*(($A$1069)*$C191/$B$12*$B$7+(1-$A$1069)*$D191/$B$12*$C$7)</f>
        <v>0</v>
      </c>
      <c r="BR191" s="31" t="n">
        <f aca="false">$B$11*(($A$1070)*$C191/$B$12*$B$7+(1-$A$1070)*$D191/$B$12*$C$7)</f>
        <v>0</v>
      </c>
      <c r="BS191" s="31" t="n">
        <f aca="false">$B$11*(($A$1071)*$C191/$B$12*$B$7+(1-$A$1071)*$D191/$B$12*$C$7)</f>
        <v>0</v>
      </c>
      <c r="BT191" s="31" t="n">
        <f aca="false">$B$11*(($A$1072)*$C191/$B$12*$B$7+(1-$A$1072)*$D191/$B$12*$C$7)</f>
        <v>0</v>
      </c>
      <c r="BU191" s="31" t="n">
        <f aca="false">$B$11*(($A$1073)*$C191/$B$12*$B$7+(1-$A$1073)*$D191/$B$12*$C$7)</f>
        <v>0</v>
      </c>
      <c r="BV191" s="31" t="n">
        <f aca="false">$B$11*(($A$1074)*$C191/$B$12*$B$7+(1-$A$1074)*$D191/$B$12*$C$7)</f>
        <v>0</v>
      </c>
      <c r="BW191" s="31" t="n">
        <f aca="false">$B$11*(($A$1075)*$C191/$B$12*$B$7+(1-$A$1075)*$D191/$B$12*$C$7)</f>
        <v>0</v>
      </c>
      <c r="BX191" s="31" t="n">
        <f aca="false">$B$11*(($A$1076)*$C191/$B$12*$B$7+(1-$A$1076)*$D191/$B$12*$C$7)</f>
        <v>0</v>
      </c>
      <c r="BY191" s="31" t="n">
        <f aca="false">$B$11*(($A$1077)*$C191/$B$12*$B$7+(1-$A$1077)*$D191/$B$12*$C$7)</f>
        <v>0</v>
      </c>
      <c r="BZ191" s="31" t="n">
        <f aca="false">$B$11*(($A$1078)*$C191/$B$12*$B$7+(1-$A$1078)*$D191/$B$12*$C$7)</f>
        <v>0</v>
      </c>
      <c r="CA191" s="31" t="n">
        <f aca="false">$B$11*(($A$1079)*$C191/$B$12*$B$7+(1-$A$1079)*$D191/$B$12*$C$7)</f>
        <v>0</v>
      </c>
      <c r="CB191" s="31" t="n">
        <f aca="false">$B$11*(($A$1080)*$C191/$B$12*$B$7+(1-$A$1080)*$D191/$B$12*$C$7)</f>
        <v>0</v>
      </c>
      <c r="CC191" s="31" t="n">
        <f aca="false">$B$11*(($A$1081)*$C191/$B$12*$B$7+(1-$A$1081)*$D191/$B$12*$C$7)</f>
        <v>0</v>
      </c>
    </row>
    <row r="192" customFormat="false" ht="15" hidden="false" customHeight="false" outlineLevel="0" collapsed="false">
      <c r="A192" s="21" t="n">
        <v>168</v>
      </c>
      <c r="B192" s="27" t="n">
        <v>1.31531908411952</v>
      </c>
      <c r="C192" s="9" t="n">
        <f aca="false">SUM(AM192:AV192)</f>
        <v>0</v>
      </c>
      <c r="D192" s="9" t="n">
        <f aca="false">SUM(AW192:BF192)</f>
        <v>0</v>
      </c>
      <c r="E192" s="24" t="n">
        <f aca="false">(1-C192/$B$12)*$B$8-C192/$B$12*$B$7</f>
        <v>0.05</v>
      </c>
      <c r="F192" s="24" t="n">
        <f aca="false">(1-D192/$B$12)*$C$8-D192/$B$12*$C$7</f>
        <v>0.09</v>
      </c>
      <c r="G192" s="47" t="n">
        <f aca="false">$B$11*($B$10*C192/$B$12*$B$7+(1-$B$10)*D192/$B$12*$C$7)</f>
        <v>0</v>
      </c>
      <c r="H192" s="24" t="n">
        <f aca="false">$B$10*E192+(1-$B$10)*F192</f>
        <v>0.07</v>
      </c>
      <c r="I192" s="21"/>
      <c r="J192" s="21"/>
      <c r="K192" s="21"/>
      <c r="L192" s="21"/>
      <c r="M192" s="21"/>
      <c r="N192" s="21"/>
      <c r="O192" s="21"/>
      <c r="P192" s="21"/>
      <c r="Q192" s="21"/>
      <c r="R192" s="27" t="n">
        <v>1.65708874936057</v>
      </c>
      <c r="S192" s="27" t="n">
        <v>1.06773784550789</v>
      </c>
      <c r="T192" s="27" t="n">
        <v>0.212562375915083</v>
      </c>
      <c r="U192" s="27" t="n">
        <v>0.521683365628423</v>
      </c>
      <c r="V192" s="27" t="n">
        <v>0.765446172778703</v>
      </c>
      <c r="W192" s="27" t="n">
        <v>0.537183299725324</v>
      </c>
      <c r="X192" s="27" t="n">
        <v>1.46163708272771</v>
      </c>
      <c r="Y192" s="27" t="n">
        <v>-0.345758841063406</v>
      </c>
      <c r="Z192" s="27" t="n">
        <v>1.57560667237933</v>
      </c>
      <c r="AA192" s="27" t="n">
        <v>0.0793306674100755</v>
      </c>
      <c r="AB192" s="27" t="n">
        <v>2.18767762163328</v>
      </c>
      <c r="AC192" s="27" t="n">
        <v>-0.402737158441935</v>
      </c>
      <c r="AD192" s="27" t="n">
        <v>0.189369851061335</v>
      </c>
      <c r="AE192" s="27" t="n">
        <v>1.07527729014675</v>
      </c>
      <c r="AF192" s="27" t="n">
        <v>-0.566484841957944</v>
      </c>
      <c r="AG192" s="27" t="n">
        <v>0.943135923251153</v>
      </c>
      <c r="AH192" s="27" t="n">
        <v>-0.746371686035974</v>
      </c>
      <c r="AI192" s="27" t="n">
        <v>2.09567386202995</v>
      </c>
      <c r="AJ192" s="27" t="n">
        <v>-0.0469147885147522</v>
      </c>
      <c r="AK192" s="27" t="n">
        <v>-0.892294881213334</v>
      </c>
      <c r="AL192" s="21"/>
      <c r="AM192" s="31" t="n">
        <f aca="false">IF(SQRT($B$9)*$B192+SQRT(1-$B$9)*R192&lt;_xlfn.NORM.S.INV($B$6),1,0)</f>
        <v>0</v>
      </c>
      <c r="AN192" s="31" t="n">
        <f aca="false">IF(SQRT($B$9)*$B192+SQRT(1-$B$9)*S192&lt;_xlfn.NORM.S.INV($B$6),1,0)</f>
        <v>0</v>
      </c>
      <c r="AO192" s="31" t="n">
        <f aca="false">IF(SQRT($B$9)*$B192+SQRT(1-$B$9)*T192&lt;_xlfn.NORM.S.INV($B$6),1,0)</f>
        <v>0</v>
      </c>
      <c r="AP192" s="31" t="n">
        <f aca="false">IF(SQRT($B$9)*$B192+SQRT(1-$B$9)*U192&lt;_xlfn.NORM.S.INV($B$6),1,0)</f>
        <v>0</v>
      </c>
      <c r="AQ192" s="31" t="n">
        <f aca="false">IF(SQRT($B$9)*$B192+SQRT(1-$B$9)*V192&lt;_xlfn.NORM.S.INV($B$6),1,0)</f>
        <v>0</v>
      </c>
      <c r="AR192" s="31" t="n">
        <f aca="false">IF(SQRT($B$9)*$B192+SQRT(1-$B$9)*W192&lt;_xlfn.NORM.S.INV($B$6),1,0)</f>
        <v>0</v>
      </c>
      <c r="AS192" s="31" t="n">
        <f aca="false">IF(SQRT($B$9)*$B192+SQRT(1-$B$9)*X192&lt;_xlfn.NORM.S.INV($B$6),1,0)</f>
        <v>0</v>
      </c>
      <c r="AT192" s="31" t="n">
        <f aca="false">IF(SQRT($B$9)*$B192+SQRT(1-$B$9)*Y192&lt;_xlfn.NORM.S.INV($B$6),1,0)</f>
        <v>0</v>
      </c>
      <c r="AU192" s="31" t="n">
        <f aca="false">IF(SQRT($B$9)*$B192+SQRT(1-$B$9)*Z192&lt;_xlfn.NORM.S.INV($B$6),1,0)</f>
        <v>0</v>
      </c>
      <c r="AV192" s="31" t="n">
        <f aca="false">IF(SQRT($B$9)*$B192+SQRT(1-$B$9)*AA192&lt;_xlfn.NORM.S.INV($B$6),1,0)</f>
        <v>0</v>
      </c>
      <c r="AW192" s="31" t="n">
        <f aca="false">IF(SQRT($C$9)*$B192+SQRT(1-$C$9)*AB192&lt;_xlfn.NORM.S.INV($C$6),1,0)</f>
        <v>0</v>
      </c>
      <c r="AX192" s="31" t="n">
        <f aca="false">IF(SQRT($C$9)*$B192+SQRT(1-$C$9)*AC192&lt;_xlfn.NORM.S.INV($C$6),1,0)</f>
        <v>0</v>
      </c>
      <c r="AY192" s="31" t="n">
        <f aca="false">IF(SQRT($C$9)*$B192+SQRT(1-$C$9)*AD192&lt;_xlfn.NORM.S.INV($C$6),1,0)</f>
        <v>0</v>
      </c>
      <c r="AZ192" s="31" t="n">
        <f aca="false">IF(SQRT($C$9)*$B192+SQRT(1-$C$9)*AE192&lt;_xlfn.NORM.S.INV($C$6),1,0)</f>
        <v>0</v>
      </c>
      <c r="BA192" s="31" t="n">
        <f aca="false">IF(SQRT($C$9)*$B192+SQRT(1-$C$9)*AF192&lt;_xlfn.NORM.S.INV($C$6),1,0)</f>
        <v>0</v>
      </c>
      <c r="BB192" s="31" t="n">
        <f aca="false">IF(SQRT($C$9)*$B192+SQRT(1-$C$9)*AG192&lt;_xlfn.NORM.S.INV($C$6),1,0)</f>
        <v>0</v>
      </c>
      <c r="BC192" s="31" t="n">
        <f aca="false">IF(SQRT($C$9)*$B192+SQRT(1-$C$9)*AH192&lt;_xlfn.NORM.S.INV($C$6),1,0)</f>
        <v>0</v>
      </c>
      <c r="BD192" s="31" t="n">
        <f aca="false">IF(SQRT($C$9)*$B192+SQRT(1-$C$9)*AI192&lt;_xlfn.NORM.S.INV($C$6),1,0)</f>
        <v>0</v>
      </c>
      <c r="BE192" s="31" t="n">
        <f aca="false">IF(SQRT($C$9)*$B192+SQRT(1-$C$9)*AJ192&lt;_xlfn.NORM.S.INV($C$6),1,0)</f>
        <v>0</v>
      </c>
      <c r="BF192" s="31" t="n">
        <f aca="false">IF(SQRT($C$9)*$B192+SQRT(1-$C$9)*AK192&lt;_xlfn.NORM.S.INV($C$6),1,0)</f>
        <v>0</v>
      </c>
      <c r="BG192" s="21"/>
      <c r="BH192" s="21"/>
      <c r="BI192" s="31" t="n">
        <f aca="false">$B$11*(($A$1061)*$C192/$B$12*$B$7+(1-$A$1061)*$D192/$B$12*$C$7)</f>
        <v>0</v>
      </c>
      <c r="BJ192" s="31" t="n">
        <f aca="false">$B$11*(($A$1062)*$C192/$B$12*$B$7+(1-$A$1062)*$D192/$B$12*$C$7)</f>
        <v>0</v>
      </c>
      <c r="BK192" s="31" t="n">
        <f aca="false">$B$11*(($A$1063)*$C192/$B$12*$B$7+(1-$A$1063)*$D192/$B$12*$C$7)</f>
        <v>0</v>
      </c>
      <c r="BL192" s="31" t="n">
        <f aca="false">$B$11*(($A$1064)*$C192/$B$12*$B$7+(1-$A$1064)*$D192/$B$12*$C$7)</f>
        <v>0</v>
      </c>
      <c r="BM192" s="31" t="n">
        <f aca="false">$B$11*(($A$1065)*$C192/$B$12*$B$7+(1-$A$1065)*$D192/$B$12*$C$7)</f>
        <v>0</v>
      </c>
      <c r="BN192" s="31" t="n">
        <f aca="false">$B$11*(($A$1066)*$C192/$B$12*$B$7+(1-$A$1066)*$D192/$B$12*$C$7)</f>
        <v>0</v>
      </c>
      <c r="BO192" s="31" t="n">
        <f aca="false">$B$11*(($A$1067)*$C192/$B$12*$B$7+(1-$A$1067)*$D192/$B$12*$C$7)</f>
        <v>0</v>
      </c>
      <c r="BP192" s="31" t="n">
        <f aca="false">$B$11*(($A$1068)*$C192/$B$12*$B$7+(1-$A$1068)*$D192/$B$12*$C$7)</f>
        <v>0</v>
      </c>
      <c r="BQ192" s="31" t="n">
        <f aca="false">$B$11*(($A$1069)*$C192/$B$12*$B$7+(1-$A$1069)*$D192/$B$12*$C$7)</f>
        <v>0</v>
      </c>
      <c r="BR192" s="31" t="n">
        <f aca="false">$B$11*(($A$1070)*$C192/$B$12*$B$7+(1-$A$1070)*$D192/$B$12*$C$7)</f>
        <v>0</v>
      </c>
      <c r="BS192" s="31" t="n">
        <f aca="false">$B$11*(($A$1071)*$C192/$B$12*$B$7+(1-$A$1071)*$D192/$B$12*$C$7)</f>
        <v>0</v>
      </c>
      <c r="BT192" s="31" t="n">
        <f aca="false">$B$11*(($A$1072)*$C192/$B$12*$B$7+(1-$A$1072)*$D192/$B$12*$C$7)</f>
        <v>0</v>
      </c>
      <c r="BU192" s="31" t="n">
        <f aca="false">$B$11*(($A$1073)*$C192/$B$12*$B$7+(1-$A$1073)*$D192/$B$12*$C$7)</f>
        <v>0</v>
      </c>
      <c r="BV192" s="31" t="n">
        <f aca="false">$B$11*(($A$1074)*$C192/$B$12*$B$7+(1-$A$1074)*$D192/$B$12*$C$7)</f>
        <v>0</v>
      </c>
      <c r="BW192" s="31" t="n">
        <f aca="false">$B$11*(($A$1075)*$C192/$B$12*$B$7+(1-$A$1075)*$D192/$B$12*$C$7)</f>
        <v>0</v>
      </c>
      <c r="BX192" s="31" t="n">
        <f aca="false">$B$11*(($A$1076)*$C192/$B$12*$B$7+(1-$A$1076)*$D192/$B$12*$C$7)</f>
        <v>0</v>
      </c>
      <c r="BY192" s="31" t="n">
        <f aca="false">$B$11*(($A$1077)*$C192/$B$12*$B$7+(1-$A$1077)*$D192/$B$12*$C$7)</f>
        <v>0</v>
      </c>
      <c r="BZ192" s="31" t="n">
        <f aca="false">$B$11*(($A$1078)*$C192/$B$12*$B$7+(1-$A$1078)*$D192/$B$12*$C$7)</f>
        <v>0</v>
      </c>
      <c r="CA192" s="31" t="n">
        <f aca="false">$B$11*(($A$1079)*$C192/$B$12*$B$7+(1-$A$1079)*$D192/$B$12*$C$7)</f>
        <v>0</v>
      </c>
      <c r="CB192" s="31" t="n">
        <f aca="false">$B$11*(($A$1080)*$C192/$B$12*$B$7+(1-$A$1080)*$D192/$B$12*$C$7)</f>
        <v>0</v>
      </c>
      <c r="CC192" s="31" t="n">
        <f aca="false">$B$11*(($A$1081)*$C192/$B$12*$B$7+(1-$A$1081)*$D192/$B$12*$C$7)</f>
        <v>0</v>
      </c>
    </row>
    <row r="193" customFormat="false" ht="15" hidden="false" customHeight="false" outlineLevel="0" collapsed="false">
      <c r="A193" s="21" t="n">
        <v>169</v>
      </c>
      <c r="B193" s="27" t="n">
        <v>0.380802626180044</v>
      </c>
      <c r="C193" s="9" t="n">
        <f aca="false">SUM(AM193:AV193)</f>
        <v>0</v>
      </c>
      <c r="D193" s="9" t="n">
        <f aca="false">SUM(AW193:BF193)</f>
        <v>0</v>
      </c>
      <c r="E193" s="24" t="n">
        <f aca="false">(1-C193/$B$12)*$B$8-C193/$B$12*$B$7</f>
        <v>0.05</v>
      </c>
      <c r="F193" s="24" t="n">
        <f aca="false">(1-D193/$B$12)*$C$8-D193/$B$12*$C$7</f>
        <v>0.09</v>
      </c>
      <c r="G193" s="47" t="n">
        <f aca="false">$B$11*($B$10*C193/$B$12*$B$7+(1-$B$10)*D193/$B$12*$C$7)</f>
        <v>0</v>
      </c>
      <c r="H193" s="24" t="n">
        <f aca="false">$B$10*E193+(1-$B$10)*F193</f>
        <v>0.07</v>
      </c>
      <c r="I193" s="21"/>
      <c r="J193" s="21"/>
      <c r="K193" s="21"/>
      <c r="L193" s="21"/>
      <c r="M193" s="21"/>
      <c r="N193" s="21"/>
      <c r="O193" s="21"/>
      <c r="P193" s="21"/>
      <c r="Q193" s="21"/>
      <c r="R193" s="27" t="n">
        <v>1.57126172015879</v>
      </c>
      <c r="S193" s="27" t="n">
        <v>0.610650028554645</v>
      </c>
      <c r="T193" s="27" t="n">
        <v>-1.46580429019951</v>
      </c>
      <c r="U193" s="27" t="n">
        <v>-0.888286530811806</v>
      </c>
      <c r="V193" s="27" t="n">
        <v>-0.664116531597871</v>
      </c>
      <c r="W193" s="27" t="n">
        <v>0.994820750416441</v>
      </c>
      <c r="X193" s="27" t="n">
        <v>0.702389502405301</v>
      </c>
      <c r="Y193" s="27" t="n">
        <v>1.85816542698384</v>
      </c>
      <c r="Z193" s="27" t="n">
        <v>-1.76918362716407</v>
      </c>
      <c r="AA193" s="27" t="n">
        <v>-0.460975986641188</v>
      </c>
      <c r="AB193" s="27" t="n">
        <v>0.609467093399013</v>
      </c>
      <c r="AC193" s="27" t="n">
        <v>0.511760296300804</v>
      </c>
      <c r="AD193" s="27" t="n">
        <v>-0.749790426794891</v>
      </c>
      <c r="AE193" s="27" t="n">
        <v>1.46903830690761</v>
      </c>
      <c r="AF193" s="27" t="n">
        <v>-0.0732776005495375</v>
      </c>
      <c r="AG193" s="27" t="n">
        <v>0.367016356152625</v>
      </c>
      <c r="AH193" s="27" t="n">
        <v>-1.2386646193565</v>
      </c>
      <c r="AI193" s="27" t="n">
        <v>-1.6063792843808</v>
      </c>
      <c r="AJ193" s="27" t="n">
        <v>1.44547376579013</v>
      </c>
      <c r="AK193" s="27" t="n">
        <v>1.14168274308057</v>
      </c>
      <c r="AL193" s="21"/>
      <c r="AM193" s="31" t="n">
        <f aca="false">IF(SQRT($B$9)*$B193+SQRT(1-$B$9)*R193&lt;_xlfn.NORM.S.INV($B$6),1,0)</f>
        <v>0</v>
      </c>
      <c r="AN193" s="31" t="n">
        <f aca="false">IF(SQRT($B$9)*$B193+SQRT(1-$B$9)*S193&lt;_xlfn.NORM.S.INV($B$6),1,0)</f>
        <v>0</v>
      </c>
      <c r="AO193" s="31" t="n">
        <f aca="false">IF(SQRT($B$9)*$B193+SQRT(1-$B$9)*T193&lt;_xlfn.NORM.S.INV($B$6),1,0)</f>
        <v>0</v>
      </c>
      <c r="AP193" s="31" t="n">
        <f aca="false">IF(SQRT($B$9)*$B193+SQRT(1-$B$9)*U193&lt;_xlfn.NORM.S.INV($B$6),1,0)</f>
        <v>0</v>
      </c>
      <c r="AQ193" s="31" t="n">
        <f aca="false">IF(SQRT($B$9)*$B193+SQRT(1-$B$9)*V193&lt;_xlfn.NORM.S.INV($B$6),1,0)</f>
        <v>0</v>
      </c>
      <c r="AR193" s="31" t="n">
        <f aca="false">IF(SQRT($B$9)*$B193+SQRT(1-$B$9)*W193&lt;_xlfn.NORM.S.INV($B$6),1,0)</f>
        <v>0</v>
      </c>
      <c r="AS193" s="31" t="n">
        <f aca="false">IF(SQRT($B$9)*$B193+SQRT(1-$B$9)*X193&lt;_xlfn.NORM.S.INV($B$6),1,0)</f>
        <v>0</v>
      </c>
      <c r="AT193" s="31" t="n">
        <f aca="false">IF(SQRT($B$9)*$B193+SQRT(1-$B$9)*Y193&lt;_xlfn.NORM.S.INV($B$6),1,0)</f>
        <v>0</v>
      </c>
      <c r="AU193" s="31" t="n">
        <f aca="false">IF(SQRT($B$9)*$B193+SQRT(1-$B$9)*Z193&lt;_xlfn.NORM.S.INV($B$6),1,0)</f>
        <v>0</v>
      </c>
      <c r="AV193" s="31" t="n">
        <f aca="false">IF(SQRT($B$9)*$B193+SQRT(1-$B$9)*AA193&lt;_xlfn.NORM.S.INV($B$6),1,0)</f>
        <v>0</v>
      </c>
      <c r="AW193" s="31" t="n">
        <f aca="false">IF(SQRT($C$9)*$B193+SQRT(1-$C$9)*AB193&lt;_xlfn.NORM.S.INV($C$6),1,0)</f>
        <v>0</v>
      </c>
      <c r="AX193" s="31" t="n">
        <f aca="false">IF(SQRT($C$9)*$B193+SQRT(1-$C$9)*AC193&lt;_xlfn.NORM.S.INV($C$6),1,0)</f>
        <v>0</v>
      </c>
      <c r="AY193" s="31" t="n">
        <f aca="false">IF(SQRT($C$9)*$B193+SQRT(1-$C$9)*AD193&lt;_xlfn.NORM.S.INV($C$6),1,0)</f>
        <v>0</v>
      </c>
      <c r="AZ193" s="31" t="n">
        <f aca="false">IF(SQRT($C$9)*$B193+SQRT(1-$C$9)*AE193&lt;_xlfn.NORM.S.INV($C$6),1,0)</f>
        <v>0</v>
      </c>
      <c r="BA193" s="31" t="n">
        <f aca="false">IF(SQRT($C$9)*$B193+SQRT(1-$C$9)*AF193&lt;_xlfn.NORM.S.INV($C$6),1,0)</f>
        <v>0</v>
      </c>
      <c r="BB193" s="31" t="n">
        <f aca="false">IF(SQRT($C$9)*$B193+SQRT(1-$C$9)*AG193&lt;_xlfn.NORM.S.INV($C$6),1,0)</f>
        <v>0</v>
      </c>
      <c r="BC193" s="31" t="n">
        <f aca="false">IF(SQRT($C$9)*$B193+SQRT(1-$C$9)*AH193&lt;_xlfn.NORM.S.INV($C$6),1,0)</f>
        <v>0</v>
      </c>
      <c r="BD193" s="31" t="n">
        <f aca="false">IF(SQRT($C$9)*$B193+SQRT(1-$C$9)*AI193&lt;_xlfn.NORM.S.INV($C$6),1,0)</f>
        <v>0</v>
      </c>
      <c r="BE193" s="31" t="n">
        <f aca="false">IF(SQRT($C$9)*$B193+SQRT(1-$C$9)*AJ193&lt;_xlfn.NORM.S.INV($C$6),1,0)</f>
        <v>0</v>
      </c>
      <c r="BF193" s="31" t="n">
        <f aca="false">IF(SQRT($C$9)*$B193+SQRT(1-$C$9)*AK193&lt;_xlfn.NORM.S.INV($C$6),1,0)</f>
        <v>0</v>
      </c>
      <c r="BG193" s="21"/>
      <c r="BH193" s="21"/>
      <c r="BI193" s="31" t="n">
        <f aca="false">$B$11*(($A$1061)*$C193/$B$12*$B$7+(1-$A$1061)*$D193/$B$12*$C$7)</f>
        <v>0</v>
      </c>
      <c r="BJ193" s="31" t="n">
        <f aca="false">$B$11*(($A$1062)*$C193/$B$12*$B$7+(1-$A$1062)*$D193/$B$12*$C$7)</f>
        <v>0</v>
      </c>
      <c r="BK193" s="31" t="n">
        <f aca="false">$B$11*(($A$1063)*$C193/$B$12*$B$7+(1-$A$1063)*$D193/$B$12*$C$7)</f>
        <v>0</v>
      </c>
      <c r="BL193" s="31" t="n">
        <f aca="false">$B$11*(($A$1064)*$C193/$B$12*$B$7+(1-$A$1064)*$D193/$B$12*$C$7)</f>
        <v>0</v>
      </c>
      <c r="BM193" s="31" t="n">
        <f aca="false">$B$11*(($A$1065)*$C193/$B$12*$B$7+(1-$A$1065)*$D193/$B$12*$C$7)</f>
        <v>0</v>
      </c>
      <c r="BN193" s="31" t="n">
        <f aca="false">$B$11*(($A$1066)*$C193/$B$12*$B$7+(1-$A$1066)*$D193/$B$12*$C$7)</f>
        <v>0</v>
      </c>
      <c r="BO193" s="31" t="n">
        <f aca="false">$B$11*(($A$1067)*$C193/$B$12*$B$7+(1-$A$1067)*$D193/$B$12*$C$7)</f>
        <v>0</v>
      </c>
      <c r="BP193" s="31" t="n">
        <f aca="false">$B$11*(($A$1068)*$C193/$B$12*$B$7+(1-$A$1068)*$D193/$B$12*$C$7)</f>
        <v>0</v>
      </c>
      <c r="BQ193" s="31" t="n">
        <f aca="false">$B$11*(($A$1069)*$C193/$B$12*$B$7+(1-$A$1069)*$D193/$B$12*$C$7)</f>
        <v>0</v>
      </c>
      <c r="BR193" s="31" t="n">
        <f aca="false">$B$11*(($A$1070)*$C193/$B$12*$B$7+(1-$A$1070)*$D193/$B$12*$C$7)</f>
        <v>0</v>
      </c>
      <c r="BS193" s="31" t="n">
        <f aca="false">$B$11*(($A$1071)*$C193/$B$12*$B$7+(1-$A$1071)*$D193/$B$12*$C$7)</f>
        <v>0</v>
      </c>
      <c r="BT193" s="31" t="n">
        <f aca="false">$B$11*(($A$1072)*$C193/$B$12*$B$7+(1-$A$1072)*$D193/$B$12*$C$7)</f>
        <v>0</v>
      </c>
      <c r="BU193" s="31" t="n">
        <f aca="false">$B$11*(($A$1073)*$C193/$B$12*$B$7+(1-$A$1073)*$D193/$B$12*$C$7)</f>
        <v>0</v>
      </c>
      <c r="BV193" s="31" t="n">
        <f aca="false">$B$11*(($A$1074)*$C193/$B$12*$B$7+(1-$A$1074)*$D193/$B$12*$C$7)</f>
        <v>0</v>
      </c>
      <c r="BW193" s="31" t="n">
        <f aca="false">$B$11*(($A$1075)*$C193/$B$12*$B$7+(1-$A$1075)*$D193/$B$12*$C$7)</f>
        <v>0</v>
      </c>
      <c r="BX193" s="31" t="n">
        <f aca="false">$B$11*(($A$1076)*$C193/$B$12*$B$7+(1-$A$1076)*$D193/$B$12*$C$7)</f>
        <v>0</v>
      </c>
      <c r="BY193" s="31" t="n">
        <f aca="false">$B$11*(($A$1077)*$C193/$B$12*$B$7+(1-$A$1077)*$D193/$B$12*$C$7)</f>
        <v>0</v>
      </c>
      <c r="BZ193" s="31" t="n">
        <f aca="false">$B$11*(($A$1078)*$C193/$B$12*$B$7+(1-$A$1078)*$D193/$B$12*$C$7)</f>
        <v>0</v>
      </c>
      <c r="CA193" s="31" t="n">
        <f aca="false">$B$11*(($A$1079)*$C193/$B$12*$B$7+(1-$A$1079)*$D193/$B$12*$C$7)</f>
        <v>0</v>
      </c>
      <c r="CB193" s="31" t="n">
        <f aca="false">$B$11*(($A$1080)*$C193/$B$12*$B$7+(1-$A$1080)*$D193/$B$12*$C$7)</f>
        <v>0</v>
      </c>
      <c r="CC193" s="31" t="n">
        <f aca="false">$B$11*(($A$1081)*$C193/$B$12*$B$7+(1-$A$1081)*$D193/$B$12*$C$7)</f>
        <v>0</v>
      </c>
    </row>
    <row r="194" customFormat="false" ht="15" hidden="false" customHeight="false" outlineLevel="0" collapsed="false">
      <c r="A194" s="21" t="n">
        <v>170</v>
      </c>
      <c r="B194" s="27" t="n">
        <v>-0.579914574050566</v>
      </c>
      <c r="C194" s="9" t="n">
        <f aca="false">SUM(AM194:AV194)</f>
        <v>0</v>
      </c>
      <c r="D194" s="9" t="n">
        <f aca="false">SUM(AW194:BF194)</f>
        <v>0</v>
      </c>
      <c r="E194" s="24" t="n">
        <f aca="false">(1-C194/$B$12)*$B$8-C194/$B$12*$B$7</f>
        <v>0.05</v>
      </c>
      <c r="F194" s="24" t="n">
        <f aca="false">(1-D194/$B$12)*$C$8-D194/$B$12*$C$7</f>
        <v>0.09</v>
      </c>
      <c r="G194" s="47" t="n">
        <f aca="false">$B$11*($B$10*C194/$B$12*$B$7+(1-$B$10)*D194/$B$12*$C$7)</f>
        <v>0</v>
      </c>
      <c r="H194" s="24" t="n">
        <f aca="false">$B$10*E194+(1-$B$10)*F194</f>
        <v>0.07</v>
      </c>
      <c r="I194" s="21"/>
      <c r="J194" s="21"/>
      <c r="K194" s="21"/>
      <c r="L194" s="21"/>
      <c r="M194" s="21"/>
      <c r="N194" s="21"/>
      <c r="O194" s="21"/>
      <c r="P194" s="21"/>
      <c r="Q194" s="21"/>
      <c r="R194" s="27" t="n">
        <v>-0.887964873613588</v>
      </c>
      <c r="S194" s="27" t="n">
        <v>0.61582583380784</v>
      </c>
      <c r="T194" s="27" t="n">
        <v>1.26784816472435</v>
      </c>
      <c r="U194" s="27" t="n">
        <v>0.493680067283588</v>
      </c>
      <c r="V194" s="27" t="n">
        <v>-1.85087198560599</v>
      </c>
      <c r="W194" s="27" t="n">
        <v>-1.19795662235564</v>
      </c>
      <c r="X194" s="27" t="n">
        <v>-0.562127898549371</v>
      </c>
      <c r="Y194" s="27" t="n">
        <v>-0.968602276906156</v>
      </c>
      <c r="Z194" s="27" t="n">
        <v>0.68970507917943</v>
      </c>
      <c r="AA194" s="27" t="n">
        <v>-0.230030418803354</v>
      </c>
      <c r="AB194" s="27" t="n">
        <v>0.884503692272697</v>
      </c>
      <c r="AC194" s="27" t="n">
        <v>-0.717617824856111</v>
      </c>
      <c r="AD194" s="27" t="n">
        <v>1.31407460218309</v>
      </c>
      <c r="AE194" s="27" t="n">
        <v>0.87704382046537</v>
      </c>
      <c r="AF194" s="27" t="n">
        <v>0.514315217581308</v>
      </c>
      <c r="AG194" s="27" t="n">
        <v>-1.17929399972157</v>
      </c>
      <c r="AH194" s="27" t="n">
        <v>-0.924363111732278</v>
      </c>
      <c r="AI194" s="27" t="n">
        <v>0.145192290158143</v>
      </c>
      <c r="AJ194" s="27" t="n">
        <v>-0.798530110876127</v>
      </c>
      <c r="AK194" s="27" t="n">
        <v>-0.285714170048947</v>
      </c>
      <c r="AL194" s="21"/>
      <c r="AM194" s="31" t="n">
        <f aca="false">IF(SQRT($B$9)*$B194+SQRT(1-$B$9)*R194&lt;_xlfn.NORM.S.INV($B$6),1,0)</f>
        <v>0</v>
      </c>
      <c r="AN194" s="31" t="n">
        <f aca="false">IF(SQRT($B$9)*$B194+SQRT(1-$B$9)*S194&lt;_xlfn.NORM.S.INV($B$6),1,0)</f>
        <v>0</v>
      </c>
      <c r="AO194" s="31" t="n">
        <f aca="false">IF(SQRT($B$9)*$B194+SQRT(1-$B$9)*T194&lt;_xlfn.NORM.S.INV($B$6),1,0)</f>
        <v>0</v>
      </c>
      <c r="AP194" s="31" t="n">
        <f aca="false">IF(SQRT($B$9)*$B194+SQRT(1-$B$9)*U194&lt;_xlfn.NORM.S.INV($B$6),1,0)</f>
        <v>0</v>
      </c>
      <c r="AQ194" s="31" t="n">
        <f aca="false">IF(SQRT($B$9)*$B194+SQRT(1-$B$9)*V194&lt;_xlfn.NORM.S.INV($B$6),1,0)</f>
        <v>0</v>
      </c>
      <c r="AR194" s="31" t="n">
        <f aca="false">IF(SQRT($B$9)*$B194+SQRT(1-$B$9)*W194&lt;_xlfn.NORM.S.INV($B$6),1,0)</f>
        <v>0</v>
      </c>
      <c r="AS194" s="31" t="n">
        <f aca="false">IF(SQRT($B$9)*$B194+SQRT(1-$B$9)*X194&lt;_xlfn.NORM.S.INV($B$6),1,0)</f>
        <v>0</v>
      </c>
      <c r="AT194" s="31" t="n">
        <f aca="false">IF(SQRT($B$9)*$B194+SQRT(1-$B$9)*Y194&lt;_xlfn.NORM.S.INV($B$6),1,0)</f>
        <v>0</v>
      </c>
      <c r="AU194" s="31" t="n">
        <f aca="false">IF(SQRT($B$9)*$B194+SQRT(1-$B$9)*Z194&lt;_xlfn.NORM.S.INV($B$6),1,0)</f>
        <v>0</v>
      </c>
      <c r="AV194" s="31" t="n">
        <f aca="false">IF(SQRT($B$9)*$B194+SQRT(1-$B$9)*AA194&lt;_xlfn.NORM.S.INV($B$6),1,0)</f>
        <v>0</v>
      </c>
      <c r="AW194" s="31" t="n">
        <f aca="false">IF(SQRT($C$9)*$B194+SQRT(1-$C$9)*AB194&lt;_xlfn.NORM.S.INV($C$6),1,0)</f>
        <v>0</v>
      </c>
      <c r="AX194" s="31" t="n">
        <f aca="false">IF(SQRT($C$9)*$B194+SQRT(1-$C$9)*AC194&lt;_xlfn.NORM.S.INV($C$6),1,0)</f>
        <v>0</v>
      </c>
      <c r="AY194" s="31" t="n">
        <f aca="false">IF(SQRT($C$9)*$B194+SQRT(1-$C$9)*AD194&lt;_xlfn.NORM.S.INV($C$6),1,0)</f>
        <v>0</v>
      </c>
      <c r="AZ194" s="31" t="n">
        <f aca="false">IF(SQRT($C$9)*$B194+SQRT(1-$C$9)*AE194&lt;_xlfn.NORM.S.INV($C$6),1,0)</f>
        <v>0</v>
      </c>
      <c r="BA194" s="31" t="n">
        <f aca="false">IF(SQRT($C$9)*$B194+SQRT(1-$C$9)*AF194&lt;_xlfn.NORM.S.INV($C$6),1,0)</f>
        <v>0</v>
      </c>
      <c r="BB194" s="31" t="n">
        <f aca="false">IF(SQRT($C$9)*$B194+SQRT(1-$C$9)*AG194&lt;_xlfn.NORM.S.INV($C$6),1,0)</f>
        <v>0</v>
      </c>
      <c r="BC194" s="31" t="n">
        <f aca="false">IF(SQRT($C$9)*$B194+SQRT(1-$C$9)*AH194&lt;_xlfn.NORM.S.INV($C$6),1,0)</f>
        <v>0</v>
      </c>
      <c r="BD194" s="31" t="n">
        <f aca="false">IF(SQRT($C$9)*$B194+SQRT(1-$C$9)*AI194&lt;_xlfn.NORM.S.INV($C$6),1,0)</f>
        <v>0</v>
      </c>
      <c r="BE194" s="31" t="n">
        <f aca="false">IF(SQRT($C$9)*$B194+SQRT(1-$C$9)*AJ194&lt;_xlfn.NORM.S.INV($C$6),1,0)</f>
        <v>0</v>
      </c>
      <c r="BF194" s="31" t="n">
        <f aca="false">IF(SQRT($C$9)*$B194+SQRT(1-$C$9)*AK194&lt;_xlfn.NORM.S.INV($C$6),1,0)</f>
        <v>0</v>
      </c>
      <c r="BG194" s="21"/>
      <c r="BH194" s="21"/>
      <c r="BI194" s="31" t="n">
        <f aca="false">$B$11*(($A$1061)*$C194/$B$12*$B$7+(1-$A$1061)*$D194/$B$12*$C$7)</f>
        <v>0</v>
      </c>
      <c r="BJ194" s="31" t="n">
        <f aca="false">$B$11*(($A$1062)*$C194/$B$12*$B$7+(1-$A$1062)*$D194/$B$12*$C$7)</f>
        <v>0</v>
      </c>
      <c r="BK194" s="31" t="n">
        <f aca="false">$B$11*(($A$1063)*$C194/$B$12*$B$7+(1-$A$1063)*$D194/$B$12*$C$7)</f>
        <v>0</v>
      </c>
      <c r="BL194" s="31" t="n">
        <f aca="false">$B$11*(($A$1064)*$C194/$B$12*$B$7+(1-$A$1064)*$D194/$B$12*$C$7)</f>
        <v>0</v>
      </c>
      <c r="BM194" s="31" t="n">
        <f aca="false">$B$11*(($A$1065)*$C194/$B$12*$B$7+(1-$A$1065)*$D194/$B$12*$C$7)</f>
        <v>0</v>
      </c>
      <c r="BN194" s="31" t="n">
        <f aca="false">$B$11*(($A$1066)*$C194/$B$12*$B$7+(1-$A$1066)*$D194/$B$12*$C$7)</f>
        <v>0</v>
      </c>
      <c r="BO194" s="31" t="n">
        <f aca="false">$B$11*(($A$1067)*$C194/$B$12*$B$7+(1-$A$1067)*$D194/$B$12*$C$7)</f>
        <v>0</v>
      </c>
      <c r="BP194" s="31" t="n">
        <f aca="false">$B$11*(($A$1068)*$C194/$B$12*$B$7+(1-$A$1068)*$D194/$B$12*$C$7)</f>
        <v>0</v>
      </c>
      <c r="BQ194" s="31" t="n">
        <f aca="false">$B$11*(($A$1069)*$C194/$B$12*$B$7+(1-$A$1069)*$D194/$B$12*$C$7)</f>
        <v>0</v>
      </c>
      <c r="BR194" s="31" t="n">
        <f aca="false">$B$11*(($A$1070)*$C194/$B$12*$B$7+(1-$A$1070)*$D194/$B$12*$C$7)</f>
        <v>0</v>
      </c>
      <c r="BS194" s="31" t="n">
        <f aca="false">$B$11*(($A$1071)*$C194/$B$12*$B$7+(1-$A$1071)*$D194/$B$12*$C$7)</f>
        <v>0</v>
      </c>
      <c r="BT194" s="31" t="n">
        <f aca="false">$B$11*(($A$1072)*$C194/$B$12*$B$7+(1-$A$1072)*$D194/$B$12*$C$7)</f>
        <v>0</v>
      </c>
      <c r="BU194" s="31" t="n">
        <f aca="false">$B$11*(($A$1073)*$C194/$B$12*$B$7+(1-$A$1073)*$D194/$B$12*$C$7)</f>
        <v>0</v>
      </c>
      <c r="BV194" s="31" t="n">
        <f aca="false">$B$11*(($A$1074)*$C194/$B$12*$B$7+(1-$A$1074)*$D194/$B$12*$C$7)</f>
        <v>0</v>
      </c>
      <c r="BW194" s="31" t="n">
        <f aca="false">$B$11*(($A$1075)*$C194/$B$12*$B$7+(1-$A$1075)*$D194/$B$12*$C$7)</f>
        <v>0</v>
      </c>
      <c r="BX194" s="31" t="n">
        <f aca="false">$B$11*(($A$1076)*$C194/$B$12*$B$7+(1-$A$1076)*$D194/$B$12*$C$7)</f>
        <v>0</v>
      </c>
      <c r="BY194" s="31" t="n">
        <f aca="false">$B$11*(($A$1077)*$C194/$B$12*$B$7+(1-$A$1077)*$D194/$B$12*$C$7)</f>
        <v>0</v>
      </c>
      <c r="BZ194" s="31" t="n">
        <f aca="false">$B$11*(($A$1078)*$C194/$B$12*$B$7+(1-$A$1078)*$D194/$B$12*$C$7)</f>
        <v>0</v>
      </c>
      <c r="CA194" s="31" t="n">
        <f aca="false">$B$11*(($A$1079)*$C194/$B$12*$B$7+(1-$A$1079)*$D194/$B$12*$C$7)</f>
        <v>0</v>
      </c>
      <c r="CB194" s="31" t="n">
        <f aca="false">$B$11*(($A$1080)*$C194/$B$12*$B$7+(1-$A$1080)*$D194/$B$12*$C$7)</f>
        <v>0</v>
      </c>
      <c r="CC194" s="31" t="n">
        <f aca="false">$B$11*(($A$1081)*$C194/$B$12*$B$7+(1-$A$1081)*$D194/$B$12*$C$7)</f>
        <v>0</v>
      </c>
    </row>
    <row r="195" customFormat="false" ht="15" hidden="false" customHeight="false" outlineLevel="0" collapsed="false">
      <c r="A195" s="21" t="n">
        <v>171</v>
      </c>
      <c r="B195" s="27" t="n">
        <v>-0.405380299380479</v>
      </c>
      <c r="C195" s="9" t="n">
        <f aca="false">SUM(AM195:AV195)</f>
        <v>0</v>
      </c>
      <c r="D195" s="9" t="n">
        <f aca="false">SUM(AW195:BF195)</f>
        <v>0</v>
      </c>
      <c r="E195" s="24" t="n">
        <f aca="false">(1-C195/$B$12)*$B$8-C195/$B$12*$B$7</f>
        <v>0.05</v>
      </c>
      <c r="F195" s="24" t="n">
        <f aca="false">(1-D195/$B$12)*$C$8-D195/$B$12*$C$7</f>
        <v>0.09</v>
      </c>
      <c r="G195" s="47" t="n">
        <f aca="false">$B$11*($B$10*C195/$B$12*$B$7+(1-$B$10)*D195/$B$12*$C$7)</f>
        <v>0</v>
      </c>
      <c r="H195" s="24" t="n">
        <f aca="false">$B$10*E195+(1-$B$10)*F195</f>
        <v>0.07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7" t="n">
        <v>-0.148625202568352</v>
      </c>
      <c r="S195" s="27" t="n">
        <v>0.468326436966055</v>
      </c>
      <c r="T195" s="27" t="n">
        <v>-1.15277319833422</v>
      </c>
      <c r="U195" s="27" t="n">
        <v>-0.556731084894732</v>
      </c>
      <c r="V195" s="27" t="n">
        <v>-1.42315360296678</v>
      </c>
      <c r="W195" s="27" t="n">
        <v>1.21279488131177</v>
      </c>
      <c r="X195" s="27" t="n">
        <v>-0.604465383256652</v>
      </c>
      <c r="Y195" s="27" t="n">
        <v>0.33196705122193</v>
      </c>
      <c r="Z195" s="27" t="n">
        <v>-0.120805783288022</v>
      </c>
      <c r="AA195" s="27" t="n">
        <v>-0.32951132547525</v>
      </c>
      <c r="AB195" s="27" t="n">
        <v>0.328163272567571</v>
      </c>
      <c r="AC195" s="27" t="n">
        <v>0.0219639332988161</v>
      </c>
      <c r="AD195" s="27" t="n">
        <v>0.253785537783188</v>
      </c>
      <c r="AE195" s="27" t="n">
        <v>-1.27168392421681</v>
      </c>
      <c r="AF195" s="27" t="n">
        <v>0.358527800972148</v>
      </c>
      <c r="AG195" s="27" t="n">
        <v>-1.62496231962131</v>
      </c>
      <c r="AH195" s="27" t="n">
        <v>1.83504838657202</v>
      </c>
      <c r="AI195" s="27" t="n">
        <v>0.163129763113044</v>
      </c>
      <c r="AJ195" s="27" t="n">
        <v>-0.38079494884139</v>
      </c>
      <c r="AK195" s="27" t="n">
        <v>1.76982103017347</v>
      </c>
      <c r="AL195" s="21"/>
      <c r="AM195" s="31" t="n">
        <f aca="false">IF(SQRT($B$9)*$B195+SQRT(1-$B$9)*R195&lt;_xlfn.NORM.S.INV($B$6),1,0)</f>
        <v>0</v>
      </c>
      <c r="AN195" s="31" t="n">
        <f aca="false">IF(SQRT($B$9)*$B195+SQRT(1-$B$9)*S195&lt;_xlfn.NORM.S.INV($B$6),1,0)</f>
        <v>0</v>
      </c>
      <c r="AO195" s="31" t="n">
        <f aca="false">IF(SQRT($B$9)*$B195+SQRT(1-$B$9)*T195&lt;_xlfn.NORM.S.INV($B$6),1,0)</f>
        <v>0</v>
      </c>
      <c r="AP195" s="31" t="n">
        <f aca="false">IF(SQRT($B$9)*$B195+SQRT(1-$B$9)*U195&lt;_xlfn.NORM.S.INV($B$6),1,0)</f>
        <v>0</v>
      </c>
      <c r="AQ195" s="31" t="n">
        <f aca="false">IF(SQRT($B$9)*$B195+SQRT(1-$B$9)*V195&lt;_xlfn.NORM.S.INV($B$6),1,0)</f>
        <v>0</v>
      </c>
      <c r="AR195" s="31" t="n">
        <f aca="false">IF(SQRT($B$9)*$B195+SQRT(1-$B$9)*W195&lt;_xlfn.NORM.S.INV($B$6),1,0)</f>
        <v>0</v>
      </c>
      <c r="AS195" s="31" t="n">
        <f aca="false">IF(SQRT($B$9)*$B195+SQRT(1-$B$9)*X195&lt;_xlfn.NORM.S.INV($B$6),1,0)</f>
        <v>0</v>
      </c>
      <c r="AT195" s="31" t="n">
        <f aca="false">IF(SQRT($B$9)*$B195+SQRT(1-$B$9)*Y195&lt;_xlfn.NORM.S.INV($B$6),1,0)</f>
        <v>0</v>
      </c>
      <c r="AU195" s="31" t="n">
        <f aca="false">IF(SQRT($B$9)*$B195+SQRT(1-$B$9)*Z195&lt;_xlfn.NORM.S.INV($B$6),1,0)</f>
        <v>0</v>
      </c>
      <c r="AV195" s="31" t="n">
        <f aca="false">IF(SQRT($B$9)*$B195+SQRT(1-$B$9)*AA195&lt;_xlfn.NORM.S.INV($B$6),1,0)</f>
        <v>0</v>
      </c>
      <c r="AW195" s="31" t="n">
        <f aca="false">IF(SQRT($C$9)*$B195+SQRT(1-$C$9)*AB195&lt;_xlfn.NORM.S.INV($C$6),1,0)</f>
        <v>0</v>
      </c>
      <c r="AX195" s="31" t="n">
        <f aca="false">IF(SQRT($C$9)*$B195+SQRT(1-$C$9)*AC195&lt;_xlfn.NORM.S.INV($C$6),1,0)</f>
        <v>0</v>
      </c>
      <c r="AY195" s="31" t="n">
        <f aca="false">IF(SQRT($C$9)*$B195+SQRT(1-$C$9)*AD195&lt;_xlfn.NORM.S.INV($C$6),1,0)</f>
        <v>0</v>
      </c>
      <c r="AZ195" s="31" t="n">
        <f aca="false">IF(SQRT($C$9)*$B195+SQRT(1-$C$9)*AE195&lt;_xlfn.NORM.S.INV($C$6),1,0)</f>
        <v>0</v>
      </c>
      <c r="BA195" s="31" t="n">
        <f aca="false">IF(SQRT($C$9)*$B195+SQRT(1-$C$9)*AF195&lt;_xlfn.NORM.S.INV($C$6),1,0)</f>
        <v>0</v>
      </c>
      <c r="BB195" s="31" t="n">
        <f aca="false">IF(SQRT($C$9)*$B195+SQRT(1-$C$9)*AG195&lt;_xlfn.NORM.S.INV($C$6),1,0)</f>
        <v>0</v>
      </c>
      <c r="BC195" s="31" t="n">
        <f aca="false">IF(SQRT($C$9)*$B195+SQRT(1-$C$9)*AH195&lt;_xlfn.NORM.S.INV($C$6),1,0)</f>
        <v>0</v>
      </c>
      <c r="BD195" s="31" t="n">
        <f aca="false">IF(SQRT($C$9)*$B195+SQRT(1-$C$9)*AI195&lt;_xlfn.NORM.S.INV($C$6),1,0)</f>
        <v>0</v>
      </c>
      <c r="BE195" s="31" t="n">
        <f aca="false">IF(SQRT($C$9)*$B195+SQRT(1-$C$9)*AJ195&lt;_xlfn.NORM.S.INV($C$6),1,0)</f>
        <v>0</v>
      </c>
      <c r="BF195" s="31" t="n">
        <f aca="false">IF(SQRT($C$9)*$B195+SQRT(1-$C$9)*AK195&lt;_xlfn.NORM.S.INV($C$6),1,0)</f>
        <v>0</v>
      </c>
      <c r="BG195" s="21"/>
      <c r="BH195" s="21"/>
      <c r="BI195" s="31" t="n">
        <f aca="false">$B$11*(($A$1061)*$C195/$B$12*$B$7+(1-$A$1061)*$D195/$B$12*$C$7)</f>
        <v>0</v>
      </c>
      <c r="BJ195" s="31" t="n">
        <f aca="false">$B$11*(($A$1062)*$C195/$B$12*$B$7+(1-$A$1062)*$D195/$B$12*$C$7)</f>
        <v>0</v>
      </c>
      <c r="BK195" s="31" t="n">
        <f aca="false">$B$11*(($A$1063)*$C195/$B$12*$B$7+(1-$A$1063)*$D195/$B$12*$C$7)</f>
        <v>0</v>
      </c>
      <c r="BL195" s="31" t="n">
        <f aca="false">$B$11*(($A$1064)*$C195/$B$12*$B$7+(1-$A$1064)*$D195/$B$12*$C$7)</f>
        <v>0</v>
      </c>
      <c r="BM195" s="31" t="n">
        <f aca="false">$B$11*(($A$1065)*$C195/$B$12*$B$7+(1-$A$1065)*$D195/$B$12*$C$7)</f>
        <v>0</v>
      </c>
      <c r="BN195" s="31" t="n">
        <f aca="false">$B$11*(($A$1066)*$C195/$B$12*$B$7+(1-$A$1066)*$D195/$B$12*$C$7)</f>
        <v>0</v>
      </c>
      <c r="BO195" s="31" t="n">
        <f aca="false">$B$11*(($A$1067)*$C195/$B$12*$B$7+(1-$A$1067)*$D195/$B$12*$C$7)</f>
        <v>0</v>
      </c>
      <c r="BP195" s="31" t="n">
        <f aca="false">$B$11*(($A$1068)*$C195/$B$12*$B$7+(1-$A$1068)*$D195/$B$12*$C$7)</f>
        <v>0</v>
      </c>
      <c r="BQ195" s="31" t="n">
        <f aca="false">$B$11*(($A$1069)*$C195/$B$12*$B$7+(1-$A$1069)*$D195/$B$12*$C$7)</f>
        <v>0</v>
      </c>
      <c r="BR195" s="31" t="n">
        <f aca="false">$B$11*(($A$1070)*$C195/$B$12*$B$7+(1-$A$1070)*$D195/$B$12*$C$7)</f>
        <v>0</v>
      </c>
      <c r="BS195" s="31" t="n">
        <f aca="false">$B$11*(($A$1071)*$C195/$B$12*$B$7+(1-$A$1071)*$D195/$B$12*$C$7)</f>
        <v>0</v>
      </c>
      <c r="BT195" s="31" t="n">
        <f aca="false">$B$11*(($A$1072)*$C195/$B$12*$B$7+(1-$A$1072)*$D195/$B$12*$C$7)</f>
        <v>0</v>
      </c>
      <c r="BU195" s="31" t="n">
        <f aca="false">$B$11*(($A$1073)*$C195/$B$12*$B$7+(1-$A$1073)*$D195/$B$12*$C$7)</f>
        <v>0</v>
      </c>
      <c r="BV195" s="31" t="n">
        <f aca="false">$B$11*(($A$1074)*$C195/$B$12*$B$7+(1-$A$1074)*$D195/$B$12*$C$7)</f>
        <v>0</v>
      </c>
      <c r="BW195" s="31" t="n">
        <f aca="false">$B$11*(($A$1075)*$C195/$B$12*$B$7+(1-$A$1075)*$D195/$B$12*$C$7)</f>
        <v>0</v>
      </c>
      <c r="BX195" s="31" t="n">
        <f aca="false">$B$11*(($A$1076)*$C195/$B$12*$B$7+(1-$A$1076)*$D195/$B$12*$C$7)</f>
        <v>0</v>
      </c>
      <c r="BY195" s="31" t="n">
        <f aca="false">$B$11*(($A$1077)*$C195/$B$12*$B$7+(1-$A$1077)*$D195/$B$12*$C$7)</f>
        <v>0</v>
      </c>
      <c r="BZ195" s="31" t="n">
        <f aca="false">$B$11*(($A$1078)*$C195/$B$12*$B$7+(1-$A$1078)*$D195/$B$12*$C$7)</f>
        <v>0</v>
      </c>
      <c r="CA195" s="31" t="n">
        <f aca="false">$B$11*(($A$1079)*$C195/$B$12*$B$7+(1-$A$1079)*$D195/$B$12*$C$7)</f>
        <v>0</v>
      </c>
      <c r="CB195" s="31" t="n">
        <f aca="false">$B$11*(($A$1080)*$C195/$B$12*$B$7+(1-$A$1080)*$D195/$B$12*$C$7)</f>
        <v>0</v>
      </c>
      <c r="CC195" s="31" t="n">
        <f aca="false">$B$11*(($A$1081)*$C195/$B$12*$B$7+(1-$A$1081)*$D195/$B$12*$C$7)</f>
        <v>0</v>
      </c>
    </row>
    <row r="196" customFormat="false" ht="15" hidden="false" customHeight="false" outlineLevel="0" collapsed="false">
      <c r="A196" s="21" t="n">
        <v>172</v>
      </c>
      <c r="B196" s="27" t="n">
        <v>1.18541090266032</v>
      </c>
      <c r="C196" s="9" t="n">
        <f aca="false">SUM(AM196:AV196)</f>
        <v>0</v>
      </c>
      <c r="D196" s="9" t="n">
        <f aca="false">SUM(AW196:BF196)</f>
        <v>0</v>
      </c>
      <c r="E196" s="24" t="n">
        <f aca="false">(1-C196/$B$12)*$B$8-C196/$B$12*$B$7</f>
        <v>0.05</v>
      </c>
      <c r="F196" s="24" t="n">
        <f aca="false">(1-D196/$B$12)*$C$8-D196/$B$12*$C$7</f>
        <v>0.09</v>
      </c>
      <c r="G196" s="47" t="n">
        <f aca="false">$B$11*($B$10*C196/$B$12*$B$7+(1-$B$10)*D196/$B$12*$C$7)</f>
        <v>0</v>
      </c>
      <c r="H196" s="24" t="n">
        <f aca="false">$B$10*E196+(1-$B$10)*F196</f>
        <v>0.07</v>
      </c>
      <c r="I196" s="21"/>
      <c r="J196" s="21"/>
      <c r="K196" s="21"/>
      <c r="L196" s="21"/>
      <c r="M196" s="21"/>
      <c r="N196" s="21"/>
      <c r="O196" s="21"/>
      <c r="P196" s="21"/>
      <c r="Q196" s="21"/>
      <c r="R196" s="27" t="n">
        <v>2.25076977166525</v>
      </c>
      <c r="S196" s="27" t="n">
        <v>0.105608746549578</v>
      </c>
      <c r="T196" s="27" t="n">
        <v>-0.227107373476138</v>
      </c>
      <c r="U196" s="27" t="n">
        <v>-0.930704756971697</v>
      </c>
      <c r="V196" s="27" t="n">
        <v>-0.163420724885493</v>
      </c>
      <c r="W196" s="27" t="n">
        <v>-0.955881947967547</v>
      </c>
      <c r="X196" s="27" t="n">
        <v>-0.248665100840057</v>
      </c>
      <c r="Y196" s="27" t="n">
        <v>1.18240090526902</v>
      </c>
      <c r="Z196" s="27" t="n">
        <v>-0.639023361668823</v>
      </c>
      <c r="AA196" s="27" t="n">
        <v>-0.473675169042854</v>
      </c>
      <c r="AB196" s="27" t="n">
        <v>-0.565454238555998</v>
      </c>
      <c r="AC196" s="27" t="n">
        <v>-0.710347042423303</v>
      </c>
      <c r="AD196" s="27" t="n">
        <v>-0.357763253191546</v>
      </c>
      <c r="AE196" s="27" t="n">
        <v>0.80270230990416</v>
      </c>
      <c r="AF196" s="27" t="n">
        <v>-0.563810496605164</v>
      </c>
      <c r="AG196" s="27" t="n">
        <v>1.09557265523318</v>
      </c>
      <c r="AH196" s="27" t="n">
        <v>0.786634197091653</v>
      </c>
      <c r="AI196" s="27" t="n">
        <v>0.219620102662619</v>
      </c>
      <c r="AJ196" s="27" t="n">
        <v>0.781242249743096</v>
      </c>
      <c r="AK196" s="27" t="n">
        <v>-0.952694119923354</v>
      </c>
      <c r="AL196" s="21"/>
      <c r="AM196" s="31" t="n">
        <f aca="false">IF(SQRT($B$9)*$B196+SQRT(1-$B$9)*R196&lt;_xlfn.NORM.S.INV($B$6),1,0)</f>
        <v>0</v>
      </c>
      <c r="AN196" s="31" t="n">
        <f aca="false">IF(SQRT($B$9)*$B196+SQRT(1-$B$9)*S196&lt;_xlfn.NORM.S.INV($B$6),1,0)</f>
        <v>0</v>
      </c>
      <c r="AO196" s="31" t="n">
        <f aca="false">IF(SQRT($B$9)*$B196+SQRT(1-$B$9)*T196&lt;_xlfn.NORM.S.INV($B$6),1,0)</f>
        <v>0</v>
      </c>
      <c r="AP196" s="31" t="n">
        <f aca="false">IF(SQRT($B$9)*$B196+SQRT(1-$B$9)*U196&lt;_xlfn.NORM.S.INV($B$6),1,0)</f>
        <v>0</v>
      </c>
      <c r="AQ196" s="31" t="n">
        <f aca="false">IF(SQRT($B$9)*$B196+SQRT(1-$B$9)*V196&lt;_xlfn.NORM.S.INV($B$6),1,0)</f>
        <v>0</v>
      </c>
      <c r="AR196" s="31" t="n">
        <f aca="false">IF(SQRT($B$9)*$B196+SQRT(1-$B$9)*W196&lt;_xlfn.NORM.S.INV($B$6),1,0)</f>
        <v>0</v>
      </c>
      <c r="AS196" s="31" t="n">
        <f aca="false">IF(SQRT($B$9)*$B196+SQRT(1-$B$9)*X196&lt;_xlfn.NORM.S.INV($B$6),1,0)</f>
        <v>0</v>
      </c>
      <c r="AT196" s="31" t="n">
        <f aca="false">IF(SQRT($B$9)*$B196+SQRT(1-$B$9)*Y196&lt;_xlfn.NORM.S.INV($B$6),1,0)</f>
        <v>0</v>
      </c>
      <c r="AU196" s="31" t="n">
        <f aca="false">IF(SQRT($B$9)*$B196+SQRT(1-$B$9)*Z196&lt;_xlfn.NORM.S.INV($B$6),1,0)</f>
        <v>0</v>
      </c>
      <c r="AV196" s="31" t="n">
        <f aca="false">IF(SQRT($B$9)*$B196+SQRT(1-$B$9)*AA196&lt;_xlfn.NORM.S.INV($B$6),1,0)</f>
        <v>0</v>
      </c>
      <c r="AW196" s="31" t="n">
        <f aca="false">IF(SQRT($C$9)*$B196+SQRT(1-$C$9)*AB196&lt;_xlfn.NORM.S.INV($C$6),1,0)</f>
        <v>0</v>
      </c>
      <c r="AX196" s="31" t="n">
        <f aca="false">IF(SQRT($C$9)*$B196+SQRT(1-$C$9)*AC196&lt;_xlfn.NORM.S.INV($C$6),1,0)</f>
        <v>0</v>
      </c>
      <c r="AY196" s="31" t="n">
        <f aca="false">IF(SQRT($C$9)*$B196+SQRT(1-$C$9)*AD196&lt;_xlfn.NORM.S.INV($C$6),1,0)</f>
        <v>0</v>
      </c>
      <c r="AZ196" s="31" t="n">
        <f aca="false">IF(SQRT($C$9)*$B196+SQRT(1-$C$9)*AE196&lt;_xlfn.NORM.S.INV($C$6),1,0)</f>
        <v>0</v>
      </c>
      <c r="BA196" s="31" t="n">
        <f aca="false">IF(SQRT($C$9)*$B196+SQRT(1-$C$9)*AF196&lt;_xlfn.NORM.S.INV($C$6),1,0)</f>
        <v>0</v>
      </c>
      <c r="BB196" s="31" t="n">
        <f aca="false">IF(SQRT($C$9)*$B196+SQRT(1-$C$9)*AG196&lt;_xlfn.NORM.S.INV($C$6),1,0)</f>
        <v>0</v>
      </c>
      <c r="BC196" s="31" t="n">
        <f aca="false">IF(SQRT($C$9)*$B196+SQRT(1-$C$9)*AH196&lt;_xlfn.NORM.S.INV($C$6),1,0)</f>
        <v>0</v>
      </c>
      <c r="BD196" s="31" t="n">
        <f aca="false">IF(SQRT($C$9)*$B196+SQRT(1-$C$9)*AI196&lt;_xlfn.NORM.S.INV($C$6),1,0)</f>
        <v>0</v>
      </c>
      <c r="BE196" s="31" t="n">
        <f aca="false">IF(SQRT($C$9)*$B196+SQRT(1-$C$9)*AJ196&lt;_xlfn.NORM.S.INV($C$6),1,0)</f>
        <v>0</v>
      </c>
      <c r="BF196" s="31" t="n">
        <f aca="false">IF(SQRT($C$9)*$B196+SQRT(1-$C$9)*AK196&lt;_xlfn.NORM.S.INV($C$6),1,0)</f>
        <v>0</v>
      </c>
      <c r="BG196" s="21"/>
      <c r="BH196" s="21"/>
      <c r="BI196" s="31" t="n">
        <f aca="false">$B$11*(($A$1061)*$C196/$B$12*$B$7+(1-$A$1061)*$D196/$B$12*$C$7)</f>
        <v>0</v>
      </c>
      <c r="BJ196" s="31" t="n">
        <f aca="false">$B$11*(($A$1062)*$C196/$B$12*$B$7+(1-$A$1062)*$D196/$B$12*$C$7)</f>
        <v>0</v>
      </c>
      <c r="BK196" s="31" t="n">
        <f aca="false">$B$11*(($A$1063)*$C196/$B$12*$B$7+(1-$A$1063)*$D196/$B$12*$C$7)</f>
        <v>0</v>
      </c>
      <c r="BL196" s="31" t="n">
        <f aca="false">$B$11*(($A$1064)*$C196/$B$12*$B$7+(1-$A$1064)*$D196/$B$12*$C$7)</f>
        <v>0</v>
      </c>
      <c r="BM196" s="31" t="n">
        <f aca="false">$B$11*(($A$1065)*$C196/$B$12*$B$7+(1-$A$1065)*$D196/$B$12*$C$7)</f>
        <v>0</v>
      </c>
      <c r="BN196" s="31" t="n">
        <f aca="false">$B$11*(($A$1066)*$C196/$B$12*$B$7+(1-$A$1066)*$D196/$B$12*$C$7)</f>
        <v>0</v>
      </c>
      <c r="BO196" s="31" t="n">
        <f aca="false">$B$11*(($A$1067)*$C196/$B$12*$B$7+(1-$A$1067)*$D196/$B$12*$C$7)</f>
        <v>0</v>
      </c>
      <c r="BP196" s="31" t="n">
        <f aca="false">$B$11*(($A$1068)*$C196/$B$12*$B$7+(1-$A$1068)*$D196/$B$12*$C$7)</f>
        <v>0</v>
      </c>
      <c r="BQ196" s="31" t="n">
        <f aca="false">$B$11*(($A$1069)*$C196/$B$12*$B$7+(1-$A$1069)*$D196/$B$12*$C$7)</f>
        <v>0</v>
      </c>
      <c r="BR196" s="31" t="n">
        <f aca="false">$B$11*(($A$1070)*$C196/$B$12*$B$7+(1-$A$1070)*$D196/$B$12*$C$7)</f>
        <v>0</v>
      </c>
      <c r="BS196" s="31" t="n">
        <f aca="false">$B$11*(($A$1071)*$C196/$B$12*$B$7+(1-$A$1071)*$D196/$B$12*$C$7)</f>
        <v>0</v>
      </c>
      <c r="BT196" s="31" t="n">
        <f aca="false">$B$11*(($A$1072)*$C196/$B$12*$B$7+(1-$A$1072)*$D196/$B$12*$C$7)</f>
        <v>0</v>
      </c>
      <c r="BU196" s="31" t="n">
        <f aca="false">$B$11*(($A$1073)*$C196/$B$12*$B$7+(1-$A$1073)*$D196/$B$12*$C$7)</f>
        <v>0</v>
      </c>
      <c r="BV196" s="31" t="n">
        <f aca="false">$B$11*(($A$1074)*$C196/$B$12*$B$7+(1-$A$1074)*$D196/$B$12*$C$7)</f>
        <v>0</v>
      </c>
      <c r="BW196" s="31" t="n">
        <f aca="false">$B$11*(($A$1075)*$C196/$B$12*$B$7+(1-$A$1075)*$D196/$B$12*$C$7)</f>
        <v>0</v>
      </c>
      <c r="BX196" s="31" t="n">
        <f aca="false">$B$11*(($A$1076)*$C196/$B$12*$B$7+(1-$A$1076)*$D196/$B$12*$C$7)</f>
        <v>0</v>
      </c>
      <c r="BY196" s="31" t="n">
        <f aca="false">$B$11*(($A$1077)*$C196/$B$12*$B$7+(1-$A$1077)*$D196/$B$12*$C$7)</f>
        <v>0</v>
      </c>
      <c r="BZ196" s="31" t="n">
        <f aca="false">$B$11*(($A$1078)*$C196/$B$12*$B$7+(1-$A$1078)*$D196/$B$12*$C$7)</f>
        <v>0</v>
      </c>
      <c r="CA196" s="31" t="n">
        <f aca="false">$B$11*(($A$1079)*$C196/$B$12*$B$7+(1-$A$1079)*$D196/$B$12*$C$7)</f>
        <v>0</v>
      </c>
      <c r="CB196" s="31" t="n">
        <f aca="false">$B$11*(($A$1080)*$C196/$B$12*$B$7+(1-$A$1080)*$D196/$B$12*$C$7)</f>
        <v>0</v>
      </c>
      <c r="CC196" s="31" t="n">
        <f aca="false">$B$11*(($A$1081)*$C196/$B$12*$B$7+(1-$A$1081)*$D196/$B$12*$C$7)</f>
        <v>0</v>
      </c>
    </row>
    <row r="197" customFormat="false" ht="15" hidden="false" customHeight="false" outlineLevel="0" collapsed="false">
      <c r="A197" s="21" t="n">
        <v>173</v>
      </c>
      <c r="B197" s="27" t="n">
        <v>-1.05826271971329</v>
      </c>
      <c r="C197" s="9" t="n">
        <f aca="false">SUM(AM197:AV197)</f>
        <v>0</v>
      </c>
      <c r="D197" s="9" t="n">
        <f aca="false">SUM(AW197:BF197)</f>
        <v>2</v>
      </c>
      <c r="E197" s="24" t="n">
        <f aca="false">(1-C197/$B$12)*$B$8-C197/$B$12*$B$7</f>
        <v>0.05</v>
      </c>
      <c r="F197" s="24" t="n">
        <f aca="false">(1-D197/$B$12)*$C$8-D197/$B$12*$C$7</f>
        <v>-0.048</v>
      </c>
      <c r="G197" s="47" t="n">
        <f aca="false">$B$11*($B$10*C197/$B$12*$B$7+(1-$B$10)*D197/$B$12*$C$7)</f>
        <v>600</v>
      </c>
      <c r="H197" s="24" t="n">
        <f aca="false">$B$10*E197+(1-$B$10)*F197</f>
        <v>0.001</v>
      </c>
      <c r="I197" s="21"/>
      <c r="J197" s="21"/>
      <c r="K197" s="21"/>
      <c r="L197" s="21"/>
      <c r="M197" s="21"/>
      <c r="N197" s="21"/>
      <c r="O197" s="21"/>
      <c r="P197" s="21"/>
      <c r="Q197" s="21"/>
      <c r="R197" s="27" t="n">
        <v>0.465407469528149</v>
      </c>
      <c r="S197" s="27" t="n">
        <v>0.0310673152069905</v>
      </c>
      <c r="T197" s="27" t="n">
        <v>1.04478991495646</v>
      </c>
      <c r="U197" s="27" t="n">
        <v>-0.543555475699291</v>
      </c>
      <c r="V197" s="27" t="n">
        <v>0.297989241223674</v>
      </c>
      <c r="W197" s="27" t="n">
        <v>0.758764189264833</v>
      </c>
      <c r="X197" s="27" t="n">
        <v>0.229516216386981</v>
      </c>
      <c r="Y197" s="27" t="n">
        <v>1.32075732156753</v>
      </c>
      <c r="Z197" s="27" t="n">
        <v>0.117369229931396</v>
      </c>
      <c r="AA197" s="27" t="n">
        <v>0.539631831728355</v>
      </c>
      <c r="AB197" s="27" t="n">
        <v>0.0187039078073585</v>
      </c>
      <c r="AC197" s="27" t="n">
        <v>-1.59714281914071</v>
      </c>
      <c r="AD197" s="27" t="n">
        <v>-0.647471373046489</v>
      </c>
      <c r="AE197" s="27" t="n">
        <v>0.338304577393076</v>
      </c>
      <c r="AF197" s="27" t="n">
        <v>0.208476845549985</v>
      </c>
      <c r="AG197" s="27" t="n">
        <v>0.367776148876744</v>
      </c>
      <c r="AH197" s="27" t="n">
        <v>1.00943489217648</v>
      </c>
      <c r="AI197" s="27" t="n">
        <v>0.270252930386062</v>
      </c>
      <c r="AJ197" s="27" t="n">
        <v>-1.60075151035974</v>
      </c>
      <c r="AK197" s="27" t="n">
        <v>0.629126246904865</v>
      </c>
      <c r="AL197" s="21"/>
      <c r="AM197" s="31" t="n">
        <f aca="false">IF(SQRT($B$9)*$B197+SQRT(1-$B$9)*R197&lt;_xlfn.NORM.S.INV($B$6),1,0)</f>
        <v>0</v>
      </c>
      <c r="AN197" s="31" t="n">
        <f aca="false">IF(SQRT($B$9)*$B197+SQRT(1-$B$9)*S197&lt;_xlfn.NORM.S.INV($B$6),1,0)</f>
        <v>0</v>
      </c>
      <c r="AO197" s="31" t="n">
        <f aca="false">IF(SQRT($B$9)*$B197+SQRT(1-$B$9)*T197&lt;_xlfn.NORM.S.INV($B$6),1,0)</f>
        <v>0</v>
      </c>
      <c r="AP197" s="31" t="n">
        <f aca="false">IF(SQRT($B$9)*$B197+SQRT(1-$B$9)*U197&lt;_xlfn.NORM.S.INV($B$6),1,0)</f>
        <v>0</v>
      </c>
      <c r="AQ197" s="31" t="n">
        <f aca="false">IF(SQRT($B$9)*$B197+SQRT(1-$B$9)*V197&lt;_xlfn.NORM.S.INV($B$6),1,0)</f>
        <v>0</v>
      </c>
      <c r="AR197" s="31" t="n">
        <f aca="false">IF(SQRT($B$9)*$B197+SQRT(1-$B$9)*W197&lt;_xlfn.NORM.S.INV($B$6),1,0)</f>
        <v>0</v>
      </c>
      <c r="AS197" s="31" t="n">
        <f aca="false">IF(SQRT($B$9)*$B197+SQRT(1-$B$9)*X197&lt;_xlfn.NORM.S.INV($B$6),1,0)</f>
        <v>0</v>
      </c>
      <c r="AT197" s="31" t="n">
        <f aca="false">IF(SQRT($B$9)*$B197+SQRT(1-$B$9)*Y197&lt;_xlfn.NORM.S.INV($B$6),1,0)</f>
        <v>0</v>
      </c>
      <c r="AU197" s="31" t="n">
        <f aca="false">IF(SQRT($B$9)*$B197+SQRT(1-$B$9)*Z197&lt;_xlfn.NORM.S.INV($B$6),1,0)</f>
        <v>0</v>
      </c>
      <c r="AV197" s="31" t="n">
        <f aca="false">IF(SQRT($B$9)*$B197+SQRT(1-$B$9)*AA197&lt;_xlfn.NORM.S.INV($B$6),1,0)</f>
        <v>0</v>
      </c>
      <c r="AW197" s="31" t="n">
        <f aca="false">IF(SQRT($C$9)*$B197+SQRT(1-$C$9)*AB197&lt;_xlfn.NORM.S.INV($C$6),1,0)</f>
        <v>0</v>
      </c>
      <c r="AX197" s="31" t="n">
        <f aca="false">IF(SQRT($C$9)*$B197+SQRT(1-$C$9)*AC197&lt;_xlfn.NORM.S.INV($C$6),1,0)</f>
        <v>1</v>
      </c>
      <c r="AY197" s="31" t="n">
        <f aca="false">IF(SQRT($C$9)*$B197+SQRT(1-$C$9)*AD197&lt;_xlfn.NORM.S.INV($C$6),1,0)</f>
        <v>0</v>
      </c>
      <c r="AZ197" s="31" t="n">
        <f aca="false">IF(SQRT($C$9)*$B197+SQRT(1-$C$9)*AE197&lt;_xlfn.NORM.S.INV($C$6),1,0)</f>
        <v>0</v>
      </c>
      <c r="BA197" s="31" t="n">
        <f aca="false">IF(SQRT($C$9)*$B197+SQRT(1-$C$9)*AF197&lt;_xlfn.NORM.S.INV($C$6),1,0)</f>
        <v>0</v>
      </c>
      <c r="BB197" s="31" t="n">
        <f aca="false">IF(SQRT($C$9)*$B197+SQRT(1-$C$9)*AG197&lt;_xlfn.NORM.S.INV($C$6),1,0)</f>
        <v>0</v>
      </c>
      <c r="BC197" s="31" t="n">
        <f aca="false">IF(SQRT($C$9)*$B197+SQRT(1-$C$9)*AH197&lt;_xlfn.NORM.S.INV($C$6),1,0)</f>
        <v>0</v>
      </c>
      <c r="BD197" s="31" t="n">
        <f aca="false">IF(SQRT($C$9)*$B197+SQRT(1-$C$9)*AI197&lt;_xlfn.NORM.S.INV($C$6),1,0)</f>
        <v>0</v>
      </c>
      <c r="BE197" s="31" t="n">
        <f aca="false">IF(SQRT($C$9)*$B197+SQRT(1-$C$9)*AJ197&lt;_xlfn.NORM.S.INV($C$6),1,0)</f>
        <v>1</v>
      </c>
      <c r="BF197" s="31" t="n">
        <f aca="false">IF(SQRT($C$9)*$B197+SQRT(1-$C$9)*AK197&lt;_xlfn.NORM.S.INV($C$6),1,0)</f>
        <v>0</v>
      </c>
      <c r="BG197" s="21"/>
      <c r="BH197" s="21"/>
      <c r="BI197" s="31" t="n">
        <f aca="false">$B$11*(($A$1061)*$C197/$B$12*$B$7+(1-$A$1061)*$D197/$B$12*$C$7)</f>
        <v>1200</v>
      </c>
      <c r="BJ197" s="31" t="n">
        <f aca="false">$B$11*(($A$1062)*$C197/$B$12*$B$7+(1-$A$1062)*$D197/$B$12*$C$7)</f>
        <v>1140</v>
      </c>
      <c r="BK197" s="31" t="n">
        <f aca="false">$B$11*(($A$1063)*$C197/$B$12*$B$7+(1-$A$1063)*$D197/$B$12*$C$7)</f>
        <v>1080</v>
      </c>
      <c r="BL197" s="31" t="n">
        <f aca="false">$B$11*(($A$1064)*$C197/$B$12*$B$7+(1-$A$1064)*$D197/$B$12*$C$7)</f>
        <v>1020</v>
      </c>
      <c r="BM197" s="31" t="n">
        <f aca="false">$B$11*(($A$1065)*$C197/$B$12*$B$7+(1-$A$1065)*$D197/$B$12*$C$7)</f>
        <v>960</v>
      </c>
      <c r="BN197" s="31" t="n">
        <f aca="false">$B$11*(($A$1066)*$C197/$B$12*$B$7+(1-$A$1066)*$D197/$B$12*$C$7)</f>
        <v>900</v>
      </c>
      <c r="BO197" s="31" t="n">
        <f aca="false">$B$11*(($A$1067)*$C197/$B$12*$B$7+(1-$A$1067)*$D197/$B$12*$C$7)</f>
        <v>840</v>
      </c>
      <c r="BP197" s="31" t="n">
        <f aca="false">$B$11*(($A$1068)*$C197/$B$12*$B$7+(1-$A$1068)*$D197/$B$12*$C$7)</f>
        <v>780</v>
      </c>
      <c r="BQ197" s="31" t="n">
        <f aca="false">$B$11*(($A$1069)*$C197/$B$12*$B$7+(1-$A$1069)*$D197/$B$12*$C$7)</f>
        <v>720</v>
      </c>
      <c r="BR197" s="31" t="n">
        <f aca="false">$B$11*(($A$1070)*$C197/$B$12*$B$7+(1-$A$1070)*$D197/$B$12*$C$7)</f>
        <v>660</v>
      </c>
      <c r="BS197" s="31" t="n">
        <f aca="false">$B$11*(($A$1071)*$C197/$B$12*$B$7+(1-$A$1071)*$D197/$B$12*$C$7)</f>
        <v>600</v>
      </c>
      <c r="BT197" s="31" t="n">
        <f aca="false">$B$11*(($A$1072)*$C197/$B$12*$B$7+(1-$A$1072)*$D197/$B$12*$C$7)</f>
        <v>540</v>
      </c>
      <c r="BU197" s="31" t="n">
        <f aca="false">$B$11*(($A$1073)*$C197/$B$12*$B$7+(1-$A$1073)*$D197/$B$12*$C$7)</f>
        <v>480</v>
      </c>
      <c r="BV197" s="31" t="n">
        <f aca="false">$B$11*(($A$1074)*$C197/$B$12*$B$7+(1-$A$1074)*$D197/$B$12*$C$7)</f>
        <v>420</v>
      </c>
      <c r="BW197" s="31" t="n">
        <f aca="false">$B$11*(($A$1075)*$C197/$B$12*$B$7+(1-$A$1075)*$D197/$B$12*$C$7)</f>
        <v>360</v>
      </c>
      <c r="BX197" s="31" t="n">
        <f aca="false">$B$11*(($A$1076)*$C197/$B$12*$B$7+(1-$A$1076)*$D197/$B$12*$C$7)</f>
        <v>300</v>
      </c>
      <c r="BY197" s="31" t="n">
        <f aca="false">$B$11*(($A$1077)*$C197/$B$12*$B$7+(1-$A$1077)*$D197/$B$12*$C$7)</f>
        <v>240</v>
      </c>
      <c r="BZ197" s="31" t="n">
        <f aca="false">$B$11*(($A$1078)*$C197/$B$12*$B$7+(1-$A$1078)*$D197/$B$12*$C$7)</f>
        <v>180</v>
      </c>
      <c r="CA197" s="31" t="n">
        <f aca="false">$B$11*(($A$1079)*$C197/$B$12*$B$7+(1-$A$1079)*$D197/$B$12*$C$7)</f>
        <v>120</v>
      </c>
      <c r="CB197" s="31" t="n">
        <f aca="false">$B$11*(($A$1080)*$C197/$B$12*$B$7+(1-$A$1080)*$D197/$B$12*$C$7)</f>
        <v>60.0000000000001</v>
      </c>
      <c r="CC197" s="31" t="n">
        <f aca="false">$B$11*(($A$1081)*$C197/$B$12*$B$7+(1-$A$1081)*$D197/$B$12*$C$7)</f>
        <v>0</v>
      </c>
    </row>
    <row r="198" customFormat="false" ht="15" hidden="false" customHeight="false" outlineLevel="0" collapsed="false">
      <c r="A198" s="21" t="n">
        <v>174</v>
      </c>
      <c r="B198" s="27" t="n">
        <v>2.29446548412319</v>
      </c>
      <c r="C198" s="9" t="n">
        <f aca="false">SUM(AM198:AV198)</f>
        <v>0</v>
      </c>
      <c r="D198" s="9" t="n">
        <f aca="false">SUM(AW198:BF198)</f>
        <v>0</v>
      </c>
      <c r="E198" s="24" t="n">
        <f aca="false">(1-C198/$B$12)*$B$8-C198/$B$12*$B$7</f>
        <v>0.05</v>
      </c>
      <c r="F198" s="24" t="n">
        <f aca="false">(1-D198/$B$12)*$C$8-D198/$B$12*$C$7</f>
        <v>0.09</v>
      </c>
      <c r="G198" s="47" t="n">
        <f aca="false">$B$11*($B$10*C198/$B$12*$B$7+(1-$B$10)*D198/$B$12*$C$7)</f>
        <v>0</v>
      </c>
      <c r="H198" s="24" t="n">
        <f aca="false">$B$10*E198+(1-$B$10)*F198</f>
        <v>0.07</v>
      </c>
      <c r="I198" s="21"/>
      <c r="J198" s="21"/>
      <c r="K198" s="21"/>
      <c r="L198" s="21"/>
      <c r="M198" s="21"/>
      <c r="N198" s="21"/>
      <c r="O198" s="21"/>
      <c r="P198" s="21"/>
      <c r="Q198" s="21"/>
      <c r="R198" s="27" t="n">
        <v>-0.232556836691734</v>
      </c>
      <c r="S198" s="27" t="n">
        <v>0.216148953386838</v>
      </c>
      <c r="T198" s="27" t="n">
        <v>-1.14000233544433</v>
      </c>
      <c r="U198" s="27" t="n">
        <v>-0.0493960187540837</v>
      </c>
      <c r="V198" s="27" t="n">
        <v>-0.0161907390212289</v>
      </c>
      <c r="W198" s="27" t="n">
        <v>-0.226995900455298</v>
      </c>
      <c r="X198" s="27" t="n">
        <v>2.77205017706919</v>
      </c>
      <c r="Y198" s="27" t="n">
        <v>1.1734288818709</v>
      </c>
      <c r="Z198" s="27" t="n">
        <v>-1.96242296284101</v>
      </c>
      <c r="AA198" s="27" t="n">
        <v>-0.169721734214178</v>
      </c>
      <c r="AB198" s="27" t="n">
        <v>-0.698701845972429</v>
      </c>
      <c r="AC198" s="27" t="n">
        <v>0.0726131059631239</v>
      </c>
      <c r="AD198" s="27" t="n">
        <v>1.25911172332691</v>
      </c>
      <c r="AE198" s="27" t="n">
        <v>1.35567044776917</v>
      </c>
      <c r="AF198" s="27" t="n">
        <v>0.766868800190502</v>
      </c>
      <c r="AG198" s="27" t="n">
        <v>-0.0713147266445597</v>
      </c>
      <c r="AH198" s="27" t="n">
        <v>-1.04457670323238</v>
      </c>
      <c r="AI198" s="27" t="n">
        <v>0.0687040620366163</v>
      </c>
      <c r="AJ198" s="27" t="n">
        <v>-0.106113715936046</v>
      </c>
      <c r="AK198" s="27" t="n">
        <v>-0.105642185056566</v>
      </c>
      <c r="AL198" s="21"/>
      <c r="AM198" s="31" t="n">
        <f aca="false">IF(SQRT($B$9)*$B198+SQRT(1-$B$9)*R198&lt;_xlfn.NORM.S.INV($B$6),1,0)</f>
        <v>0</v>
      </c>
      <c r="AN198" s="31" t="n">
        <f aca="false">IF(SQRT($B$9)*$B198+SQRT(1-$B$9)*S198&lt;_xlfn.NORM.S.INV($B$6),1,0)</f>
        <v>0</v>
      </c>
      <c r="AO198" s="31" t="n">
        <f aca="false">IF(SQRT($B$9)*$B198+SQRT(1-$B$9)*T198&lt;_xlfn.NORM.S.INV($B$6),1,0)</f>
        <v>0</v>
      </c>
      <c r="AP198" s="31" t="n">
        <f aca="false">IF(SQRT($B$9)*$B198+SQRT(1-$B$9)*U198&lt;_xlfn.NORM.S.INV($B$6),1,0)</f>
        <v>0</v>
      </c>
      <c r="AQ198" s="31" t="n">
        <f aca="false">IF(SQRT($B$9)*$B198+SQRT(1-$B$9)*V198&lt;_xlfn.NORM.S.INV($B$6),1,0)</f>
        <v>0</v>
      </c>
      <c r="AR198" s="31" t="n">
        <f aca="false">IF(SQRT($B$9)*$B198+SQRT(1-$B$9)*W198&lt;_xlfn.NORM.S.INV($B$6),1,0)</f>
        <v>0</v>
      </c>
      <c r="AS198" s="31" t="n">
        <f aca="false">IF(SQRT($B$9)*$B198+SQRT(1-$B$9)*X198&lt;_xlfn.NORM.S.INV($B$6),1,0)</f>
        <v>0</v>
      </c>
      <c r="AT198" s="31" t="n">
        <f aca="false">IF(SQRT($B$9)*$B198+SQRT(1-$B$9)*Y198&lt;_xlfn.NORM.S.INV($B$6),1,0)</f>
        <v>0</v>
      </c>
      <c r="AU198" s="31" t="n">
        <f aca="false">IF(SQRT($B$9)*$B198+SQRT(1-$B$9)*Z198&lt;_xlfn.NORM.S.INV($B$6),1,0)</f>
        <v>0</v>
      </c>
      <c r="AV198" s="31" t="n">
        <f aca="false">IF(SQRT($B$9)*$B198+SQRT(1-$B$9)*AA198&lt;_xlfn.NORM.S.INV($B$6),1,0)</f>
        <v>0</v>
      </c>
      <c r="AW198" s="31" t="n">
        <f aca="false">IF(SQRT($C$9)*$B198+SQRT(1-$C$9)*AB198&lt;_xlfn.NORM.S.INV($C$6),1,0)</f>
        <v>0</v>
      </c>
      <c r="AX198" s="31" t="n">
        <f aca="false">IF(SQRT($C$9)*$B198+SQRT(1-$C$9)*AC198&lt;_xlfn.NORM.S.INV($C$6),1,0)</f>
        <v>0</v>
      </c>
      <c r="AY198" s="31" t="n">
        <f aca="false">IF(SQRT($C$9)*$B198+SQRT(1-$C$9)*AD198&lt;_xlfn.NORM.S.INV($C$6),1,0)</f>
        <v>0</v>
      </c>
      <c r="AZ198" s="31" t="n">
        <f aca="false">IF(SQRT($C$9)*$B198+SQRT(1-$C$9)*AE198&lt;_xlfn.NORM.S.INV($C$6),1,0)</f>
        <v>0</v>
      </c>
      <c r="BA198" s="31" t="n">
        <f aca="false">IF(SQRT($C$9)*$B198+SQRT(1-$C$9)*AF198&lt;_xlfn.NORM.S.INV($C$6),1,0)</f>
        <v>0</v>
      </c>
      <c r="BB198" s="31" t="n">
        <f aca="false">IF(SQRT($C$9)*$B198+SQRT(1-$C$9)*AG198&lt;_xlfn.NORM.S.INV($C$6),1,0)</f>
        <v>0</v>
      </c>
      <c r="BC198" s="31" t="n">
        <f aca="false">IF(SQRT($C$9)*$B198+SQRT(1-$C$9)*AH198&lt;_xlfn.NORM.S.INV($C$6),1,0)</f>
        <v>0</v>
      </c>
      <c r="BD198" s="31" t="n">
        <f aca="false">IF(SQRT($C$9)*$B198+SQRT(1-$C$9)*AI198&lt;_xlfn.NORM.S.INV($C$6),1,0)</f>
        <v>0</v>
      </c>
      <c r="BE198" s="31" t="n">
        <f aca="false">IF(SQRT($C$9)*$B198+SQRT(1-$C$9)*AJ198&lt;_xlfn.NORM.S.INV($C$6),1,0)</f>
        <v>0</v>
      </c>
      <c r="BF198" s="31" t="n">
        <f aca="false">IF(SQRT($C$9)*$B198+SQRT(1-$C$9)*AK198&lt;_xlfn.NORM.S.INV($C$6),1,0)</f>
        <v>0</v>
      </c>
      <c r="BG198" s="21"/>
      <c r="BH198" s="21"/>
      <c r="BI198" s="31" t="n">
        <f aca="false">$B$11*(($A$1061)*$C198/$B$12*$B$7+(1-$A$1061)*$D198/$B$12*$C$7)</f>
        <v>0</v>
      </c>
      <c r="BJ198" s="31" t="n">
        <f aca="false">$B$11*(($A$1062)*$C198/$B$12*$B$7+(1-$A$1062)*$D198/$B$12*$C$7)</f>
        <v>0</v>
      </c>
      <c r="BK198" s="31" t="n">
        <f aca="false">$B$11*(($A$1063)*$C198/$B$12*$B$7+(1-$A$1063)*$D198/$B$12*$C$7)</f>
        <v>0</v>
      </c>
      <c r="BL198" s="31" t="n">
        <f aca="false">$B$11*(($A$1064)*$C198/$B$12*$B$7+(1-$A$1064)*$D198/$B$12*$C$7)</f>
        <v>0</v>
      </c>
      <c r="BM198" s="31" t="n">
        <f aca="false">$B$11*(($A$1065)*$C198/$B$12*$B$7+(1-$A$1065)*$D198/$B$12*$C$7)</f>
        <v>0</v>
      </c>
      <c r="BN198" s="31" t="n">
        <f aca="false">$B$11*(($A$1066)*$C198/$B$12*$B$7+(1-$A$1066)*$D198/$B$12*$C$7)</f>
        <v>0</v>
      </c>
      <c r="BO198" s="31" t="n">
        <f aca="false">$B$11*(($A$1067)*$C198/$B$12*$B$7+(1-$A$1067)*$D198/$B$12*$C$7)</f>
        <v>0</v>
      </c>
      <c r="BP198" s="31" t="n">
        <f aca="false">$B$11*(($A$1068)*$C198/$B$12*$B$7+(1-$A$1068)*$D198/$B$12*$C$7)</f>
        <v>0</v>
      </c>
      <c r="BQ198" s="31" t="n">
        <f aca="false">$B$11*(($A$1069)*$C198/$B$12*$B$7+(1-$A$1069)*$D198/$B$12*$C$7)</f>
        <v>0</v>
      </c>
      <c r="BR198" s="31" t="n">
        <f aca="false">$B$11*(($A$1070)*$C198/$B$12*$B$7+(1-$A$1070)*$D198/$B$12*$C$7)</f>
        <v>0</v>
      </c>
      <c r="BS198" s="31" t="n">
        <f aca="false">$B$11*(($A$1071)*$C198/$B$12*$B$7+(1-$A$1071)*$D198/$B$12*$C$7)</f>
        <v>0</v>
      </c>
      <c r="BT198" s="31" t="n">
        <f aca="false">$B$11*(($A$1072)*$C198/$B$12*$B$7+(1-$A$1072)*$D198/$B$12*$C$7)</f>
        <v>0</v>
      </c>
      <c r="BU198" s="31" t="n">
        <f aca="false">$B$11*(($A$1073)*$C198/$B$12*$B$7+(1-$A$1073)*$D198/$B$12*$C$7)</f>
        <v>0</v>
      </c>
      <c r="BV198" s="31" t="n">
        <f aca="false">$B$11*(($A$1074)*$C198/$B$12*$B$7+(1-$A$1074)*$D198/$B$12*$C$7)</f>
        <v>0</v>
      </c>
      <c r="BW198" s="31" t="n">
        <f aca="false">$B$11*(($A$1075)*$C198/$B$12*$B$7+(1-$A$1075)*$D198/$B$12*$C$7)</f>
        <v>0</v>
      </c>
      <c r="BX198" s="31" t="n">
        <f aca="false">$B$11*(($A$1076)*$C198/$B$12*$B$7+(1-$A$1076)*$D198/$B$12*$C$7)</f>
        <v>0</v>
      </c>
      <c r="BY198" s="31" t="n">
        <f aca="false">$B$11*(($A$1077)*$C198/$B$12*$B$7+(1-$A$1077)*$D198/$B$12*$C$7)</f>
        <v>0</v>
      </c>
      <c r="BZ198" s="31" t="n">
        <f aca="false">$B$11*(($A$1078)*$C198/$B$12*$B$7+(1-$A$1078)*$D198/$B$12*$C$7)</f>
        <v>0</v>
      </c>
      <c r="CA198" s="31" t="n">
        <f aca="false">$B$11*(($A$1079)*$C198/$B$12*$B$7+(1-$A$1079)*$D198/$B$12*$C$7)</f>
        <v>0</v>
      </c>
      <c r="CB198" s="31" t="n">
        <f aca="false">$B$11*(($A$1080)*$C198/$B$12*$B$7+(1-$A$1080)*$D198/$B$12*$C$7)</f>
        <v>0</v>
      </c>
      <c r="CC198" s="31" t="n">
        <f aca="false">$B$11*(($A$1081)*$C198/$B$12*$B$7+(1-$A$1081)*$D198/$B$12*$C$7)</f>
        <v>0</v>
      </c>
    </row>
    <row r="199" customFormat="false" ht="15" hidden="false" customHeight="false" outlineLevel="0" collapsed="false">
      <c r="A199" s="21" t="n">
        <v>175</v>
      </c>
      <c r="B199" s="27" t="n">
        <v>-1.41219011727895</v>
      </c>
      <c r="C199" s="9" t="n">
        <f aca="false">SUM(AM199:AV199)</f>
        <v>1</v>
      </c>
      <c r="D199" s="9" t="n">
        <f aca="false">SUM(AW199:BF199)</f>
        <v>3</v>
      </c>
      <c r="E199" s="24" t="n">
        <f aca="false">(1-C199/$B$12)*$B$8-C199/$B$12*$B$7</f>
        <v>0.005</v>
      </c>
      <c r="F199" s="24" t="n">
        <f aca="false">(1-D199/$B$12)*$C$8-D199/$B$12*$C$7</f>
        <v>-0.117</v>
      </c>
      <c r="G199" s="47" t="n">
        <f aca="false">$B$11*($B$10*C199/$B$12*$B$7+(1-$B$10)*D199/$B$12*$C$7)</f>
        <v>1100</v>
      </c>
      <c r="H199" s="24" t="n">
        <f aca="false">$B$10*E199+(1-$B$10)*F199</f>
        <v>-0.056</v>
      </c>
      <c r="I199" s="21"/>
      <c r="J199" s="21"/>
      <c r="K199" s="21"/>
      <c r="L199" s="21"/>
      <c r="M199" s="21"/>
      <c r="N199" s="21"/>
      <c r="O199" s="21"/>
      <c r="P199" s="21"/>
      <c r="Q199" s="21"/>
      <c r="R199" s="27" t="n">
        <v>-2.16612803324062</v>
      </c>
      <c r="S199" s="27" t="n">
        <v>-0.821952572119465</v>
      </c>
      <c r="T199" s="27" t="n">
        <v>-0.750016125770693</v>
      </c>
      <c r="U199" s="27" t="n">
        <v>-0.214440970754351</v>
      </c>
      <c r="V199" s="27" t="n">
        <v>-0.579011645505809</v>
      </c>
      <c r="W199" s="27" t="n">
        <v>-0.327027359233882</v>
      </c>
      <c r="X199" s="27" t="n">
        <v>0.417558201970237</v>
      </c>
      <c r="Y199" s="27" t="n">
        <v>-1.25003170683682</v>
      </c>
      <c r="Z199" s="27" t="n">
        <v>1.28997099697593</v>
      </c>
      <c r="AA199" s="27" t="n">
        <v>0.0552136540875338</v>
      </c>
      <c r="AB199" s="27" t="n">
        <v>-1.36830698097347</v>
      </c>
      <c r="AC199" s="27" t="n">
        <v>-0.413789867780704</v>
      </c>
      <c r="AD199" s="27" t="n">
        <v>1.08332381632192</v>
      </c>
      <c r="AE199" s="27" t="n">
        <v>0.30860662053566</v>
      </c>
      <c r="AF199" s="27" t="n">
        <v>-0.0120453031253257</v>
      </c>
      <c r="AG199" s="27" t="n">
        <v>-0.922689647123552</v>
      </c>
      <c r="AH199" s="27" t="n">
        <v>-1.35048887169048</v>
      </c>
      <c r="AI199" s="27" t="n">
        <v>-1.15554469357667</v>
      </c>
      <c r="AJ199" s="27" t="n">
        <v>0.512635909150232</v>
      </c>
      <c r="AK199" s="27" t="n">
        <v>0.0264396643684301</v>
      </c>
      <c r="AL199" s="21"/>
      <c r="AM199" s="31" t="n">
        <f aca="false">IF(SQRT($B$9)*$B199+SQRT(1-$B$9)*R199&lt;_xlfn.NORM.S.INV($B$6),1,0)</f>
        <v>1</v>
      </c>
      <c r="AN199" s="31" t="n">
        <f aca="false">IF(SQRT($B$9)*$B199+SQRT(1-$B$9)*S199&lt;_xlfn.NORM.S.INV($B$6),1,0)</f>
        <v>0</v>
      </c>
      <c r="AO199" s="31" t="n">
        <f aca="false">IF(SQRT($B$9)*$B199+SQRT(1-$B$9)*T199&lt;_xlfn.NORM.S.INV($B$6),1,0)</f>
        <v>0</v>
      </c>
      <c r="AP199" s="31" t="n">
        <f aca="false">IF(SQRT($B$9)*$B199+SQRT(1-$B$9)*U199&lt;_xlfn.NORM.S.INV($B$6),1,0)</f>
        <v>0</v>
      </c>
      <c r="AQ199" s="31" t="n">
        <f aca="false">IF(SQRT($B$9)*$B199+SQRT(1-$B$9)*V199&lt;_xlfn.NORM.S.INV($B$6),1,0)</f>
        <v>0</v>
      </c>
      <c r="AR199" s="31" t="n">
        <f aca="false">IF(SQRT($B$9)*$B199+SQRT(1-$B$9)*W199&lt;_xlfn.NORM.S.INV($B$6),1,0)</f>
        <v>0</v>
      </c>
      <c r="AS199" s="31" t="n">
        <f aca="false">IF(SQRT($B$9)*$B199+SQRT(1-$B$9)*X199&lt;_xlfn.NORM.S.INV($B$6),1,0)</f>
        <v>0</v>
      </c>
      <c r="AT199" s="31" t="n">
        <f aca="false">IF(SQRT($B$9)*$B199+SQRT(1-$B$9)*Y199&lt;_xlfn.NORM.S.INV($B$6),1,0)</f>
        <v>0</v>
      </c>
      <c r="AU199" s="31" t="n">
        <f aca="false">IF(SQRT($B$9)*$B199+SQRT(1-$B$9)*Z199&lt;_xlfn.NORM.S.INV($B$6),1,0)</f>
        <v>0</v>
      </c>
      <c r="AV199" s="31" t="n">
        <f aca="false">IF(SQRT($B$9)*$B199+SQRT(1-$B$9)*AA199&lt;_xlfn.NORM.S.INV($B$6),1,0)</f>
        <v>0</v>
      </c>
      <c r="AW199" s="31" t="n">
        <f aca="false">IF(SQRT($C$9)*$B199+SQRT(1-$C$9)*AB199&lt;_xlfn.NORM.S.INV($C$6),1,0)</f>
        <v>1</v>
      </c>
      <c r="AX199" s="31" t="n">
        <f aca="false">IF(SQRT($C$9)*$B199+SQRT(1-$C$9)*AC199&lt;_xlfn.NORM.S.INV($C$6),1,0)</f>
        <v>0</v>
      </c>
      <c r="AY199" s="31" t="n">
        <f aca="false">IF(SQRT($C$9)*$B199+SQRT(1-$C$9)*AD199&lt;_xlfn.NORM.S.INV($C$6),1,0)</f>
        <v>0</v>
      </c>
      <c r="AZ199" s="31" t="n">
        <f aca="false">IF(SQRT($C$9)*$B199+SQRT(1-$C$9)*AE199&lt;_xlfn.NORM.S.INV($C$6),1,0)</f>
        <v>0</v>
      </c>
      <c r="BA199" s="31" t="n">
        <f aca="false">IF(SQRT($C$9)*$B199+SQRT(1-$C$9)*AF199&lt;_xlfn.NORM.S.INV($C$6),1,0)</f>
        <v>0</v>
      </c>
      <c r="BB199" s="31" t="n">
        <f aca="false">IF(SQRT($C$9)*$B199+SQRT(1-$C$9)*AG199&lt;_xlfn.NORM.S.INV($C$6),1,0)</f>
        <v>0</v>
      </c>
      <c r="BC199" s="31" t="n">
        <f aca="false">IF(SQRT($C$9)*$B199+SQRT(1-$C$9)*AH199&lt;_xlfn.NORM.S.INV($C$6),1,0)</f>
        <v>1</v>
      </c>
      <c r="BD199" s="31" t="n">
        <f aca="false">IF(SQRT($C$9)*$B199+SQRT(1-$C$9)*AI199&lt;_xlfn.NORM.S.INV($C$6),1,0)</f>
        <v>1</v>
      </c>
      <c r="BE199" s="31" t="n">
        <f aca="false">IF(SQRT($C$9)*$B199+SQRT(1-$C$9)*AJ199&lt;_xlfn.NORM.S.INV($C$6),1,0)</f>
        <v>0</v>
      </c>
      <c r="BF199" s="31" t="n">
        <f aca="false">IF(SQRT($C$9)*$B199+SQRT(1-$C$9)*AK199&lt;_xlfn.NORM.S.INV($C$6),1,0)</f>
        <v>0</v>
      </c>
      <c r="BG199" s="21"/>
      <c r="BH199" s="21"/>
      <c r="BI199" s="31" t="n">
        <f aca="false">$B$11*(($A$1061)*$C199/$B$12*$B$7+(1-$A$1061)*$D199/$B$12*$C$7)</f>
        <v>1800</v>
      </c>
      <c r="BJ199" s="31" t="n">
        <f aca="false">$B$11*(($A$1062)*$C199/$B$12*$B$7+(1-$A$1062)*$D199/$B$12*$C$7)</f>
        <v>1730</v>
      </c>
      <c r="BK199" s="31" t="n">
        <f aca="false">$B$11*(($A$1063)*$C199/$B$12*$B$7+(1-$A$1063)*$D199/$B$12*$C$7)</f>
        <v>1660</v>
      </c>
      <c r="BL199" s="31" t="n">
        <f aca="false">$B$11*(($A$1064)*$C199/$B$12*$B$7+(1-$A$1064)*$D199/$B$12*$C$7)</f>
        <v>1590</v>
      </c>
      <c r="BM199" s="31" t="n">
        <f aca="false">$B$11*(($A$1065)*$C199/$B$12*$B$7+(1-$A$1065)*$D199/$B$12*$C$7)</f>
        <v>1520</v>
      </c>
      <c r="BN199" s="31" t="n">
        <f aca="false">$B$11*(($A$1066)*$C199/$B$12*$B$7+(1-$A$1066)*$D199/$B$12*$C$7)</f>
        <v>1450</v>
      </c>
      <c r="BO199" s="31" t="n">
        <f aca="false">$B$11*(($A$1067)*$C199/$B$12*$B$7+(1-$A$1067)*$D199/$B$12*$C$7)</f>
        <v>1380</v>
      </c>
      <c r="BP199" s="31" t="n">
        <f aca="false">$B$11*(($A$1068)*$C199/$B$12*$B$7+(1-$A$1068)*$D199/$B$12*$C$7)</f>
        <v>1310</v>
      </c>
      <c r="BQ199" s="31" t="n">
        <f aca="false">$B$11*(($A$1069)*$C199/$B$12*$B$7+(1-$A$1069)*$D199/$B$12*$C$7)</f>
        <v>1240</v>
      </c>
      <c r="BR199" s="31" t="n">
        <f aca="false">$B$11*(($A$1070)*$C199/$B$12*$B$7+(1-$A$1070)*$D199/$B$12*$C$7)</f>
        <v>1170</v>
      </c>
      <c r="BS199" s="31" t="n">
        <f aca="false">$B$11*(($A$1071)*$C199/$B$12*$B$7+(1-$A$1071)*$D199/$B$12*$C$7)</f>
        <v>1100</v>
      </c>
      <c r="BT199" s="31" t="n">
        <f aca="false">$B$11*(($A$1072)*$C199/$B$12*$B$7+(1-$A$1072)*$D199/$B$12*$C$7)</f>
        <v>1030</v>
      </c>
      <c r="BU199" s="31" t="n">
        <f aca="false">$B$11*(($A$1073)*$C199/$B$12*$B$7+(1-$A$1073)*$D199/$B$12*$C$7)</f>
        <v>960</v>
      </c>
      <c r="BV199" s="31" t="n">
        <f aca="false">$B$11*(($A$1074)*$C199/$B$12*$B$7+(1-$A$1074)*$D199/$B$12*$C$7)</f>
        <v>890</v>
      </c>
      <c r="BW199" s="31" t="n">
        <f aca="false">$B$11*(($A$1075)*$C199/$B$12*$B$7+(1-$A$1075)*$D199/$B$12*$C$7)</f>
        <v>820</v>
      </c>
      <c r="BX199" s="31" t="n">
        <f aca="false">$B$11*(($A$1076)*$C199/$B$12*$B$7+(1-$A$1076)*$D199/$B$12*$C$7)</f>
        <v>750</v>
      </c>
      <c r="BY199" s="31" t="n">
        <f aca="false">$B$11*(($A$1077)*$C199/$B$12*$B$7+(1-$A$1077)*$D199/$B$12*$C$7)</f>
        <v>680</v>
      </c>
      <c r="BZ199" s="31" t="n">
        <f aca="false">$B$11*(($A$1078)*$C199/$B$12*$B$7+(1-$A$1078)*$D199/$B$12*$C$7)</f>
        <v>610</v>
      </c>
      <c r="CA199" s="31" t="n">
        <f aca="false">$B$11*(($A$1079)*$C199/$B$12*$B$7+(1-$A$1079)*$D199/$B$12*$C$7)</f>
        <v>540</v>
      </c>
      <c r="CB199" s="31" t="n">
        <f aca="false">$B$11*(($A$1080)*$C199/$B$12*$B$7+(1-$A$1080)*$D199/$B$12*$C$7)</f>
        <v>470</v>
      </c>
      <c r="CC199" s="31" t="n">
        <f aca="false">$B$11*(($A$1081)*$C199/$B$12*$B$7+(1-$A$1081)*$D199/$B$12*$C$7)</f>
        <v>400</v>
      </c>
    </row>
    <row r="200" customFormat="false" ht="15" hidden="false" customHeight="false" outlineLevel="0" collapsed="false">
      <c r="A200" s="21" t="n">
        <v>176</v>
      </c>
      <c r="B200" s="27" t="n">
        <v>-0.742707311297523</v>
      </c>
      <c r="C200" s="9" t="n">
        <f aca="false">SUM(AM200:AV200)</f>
        <v>0</v>
      </c>
      <c r="D200" s="9" t="n">
        <f aca="false">SUM(AW200:BF200)</f>
        <v>1</v>
      </c>
      <c r="E200" s="24" t="n">
        <f aca="false">(1-C200/$B$12)*$B$8-C200/$B$12*$B$7</f>
        <v>0.05</v>
      </c>
      <c r="F200" s="24" t="n">
        <f aca="false">(1-D200/$B$12)*$C$8-D200/$B$12*$C$7</f>
        <v>0.021</v>
      </c>
      <c r="G200" s="47" t="n">
        <f aca="false">$B$11*($B$10*C200/$B$12*$B$7+(1-$B$10)*D200/$B$12*$C$7)</f>
        <v>300</v>
      </c>
      <c r="H200" s="24" t="n">
        <f aca="false">$B$10*E200+(1-$B$10)*F200</f>
        <v>0.0355</v>
      </c>
      <c r="I200" s="21"/>
      <c r="J200" s="21"/>
      <c r="K200" s="21"/>
      <c r="L200" s="21"/>
      <c r="M200" s="21"/>
      <c r="N200" s="21"/>
      <c r="O200" s="21"/>
      <c r="P200" s="21"/>
      <c r="Q200" s="21"/>
      <c r="R200" s="27" t="n">
        <v>0.241176211453926</v>
      </c>
      <c r="S200" s="27" t="n">
        <v>-0.395036577345086</v>
      </c>
      <c r="T200" s="27" t="n">
        <v>-1.40682096783613</v>
      </c>
      <c r="U200" s="27" t="n">
        <v>-0.563846607592961</v>
      </c>
      <c r="V200" s="27" t="n">
        <v>1.89913810965448</v>
      </c>
      <c r="W200" s="27" t="n">
        <v>0.496355001273735</v>
      </c>
      <c r="X200" s="27" t="n">
        <v>-0.0697884074859017</v>
      </c>
      <c r="Y200" s="27" t="n">
        <v>1.72164291853929</v>
      </c>
      <c r="Z200" s="27" t="n">
        <v>-0.102177751247048</v>
      </c>
      <c r="AA200" s="27" t="n">
        <v>0.514601365588226</v>
      </c>
      <c r="AB200" s="27" t="n">
        <v>0.58961183625915</v>
      </c>
      <c r="AC200" s="27" t="n">
        <v>-0.294211457862206</v>
      </c>
      <c r="AD200" s="27" t="n">
        <v>-0.213083582594256</v>
      </c>
      <c r="AE200" s="27" t="n">
        <v>1.51933958155265</v>
      </c>
      <c r="AF200" s="27" t="n">
        <v>0.351273924963788</v>
      </c>
      <c r="AG200" s="27" t="n">
        <v>0.837982089720327</v>
      </c>
      <c r="AH200" s="27" t="n">
        <v>-1.04652435709889</v>
      </c>
      <c r="AI200" s="27" t="n">
        <v>-0.0108944969010973</v>
      </c>
      <c r="AJ200" s="27" t="n">
        <v>-0.380262745065817</v>
      </c>
      <c r="AK200" s="27" t="n">
        <v>-2.14618340487924</v>
      </c>
      <c r="AL200" s="21"/>
      <c r="AM200" s="31" t="n">
        <f aca="false">IF(SQRT($B$9)*$B200+SQRT(1-$B$9)*R200&lt;_xlfn.NORM.S.INV($B$6),1,0)</f>
        <v>0</v>
      </c>
      <c r="AN200" s="31" t="n">
        <f aca="false">IF(SQRT($B$9)*$B200+SQRT(1-$B$9)*S200&lt;_xlfn.NORM.S.INV($B$6),1,0)</f>
        <v>0</v>
      </c>
      <c r="AO200" s="31" t="n">
        <f aca="false">IF(SQRT($B$9)*$B200+SQRT(1-$B$9)*T200&lt;_xlfn.NORM.S.INV($B$6),1,0)</f>
        <v>0</v>
      </c>
      <c r="AP200" s="31" t="n">
        <f aca="false">IF(SQRT($B$9)*$B200+SQRT(1-$B$9)*U200&lt;_xlfn.NORM.S.INV($B$6),1,0)</f>
        <v>0</v>
      </c>
      <c r="AQ200" s="31" t="n">
        <f aca="false">IF(SQRT($B$9)*$B200+SQRT(1-$B$9)*V200&lt;_xlfn.NORM.S.INV($B$6),1,0)</f>
        <v>0</v>
      </c>
      <c r="AR200" s="31" t="n">
        <f aca="false">IF(SQRT($B$9)*$B200+SQRT(1-$B$9)*W200&lt;_xlfn.NORM.S.INV($B$6),1,0)</f>
        <v>0</v>
      </c>
      <c r="AS200" s="31" t="n">
        <f aca="false">IF(SQRT($B$9)*$B200+SQRT(1-$B$9)*X200&lt;_xlfn.NORM.S.INV($B$6),1,0)</f>
        <v>0</v>
      </c>
      <c r="AT200" s="31" t="n">
        <f aca="false">IF(SQRT($B$9)*$B200+SQRT(1-$B$9)*Y200&lt;_xlfn.NORM.S.INV($B$6),1,0)</f>
        <v>0</v>
      </c>
      <c r="AU200" s="31" t="n">
        <f aca="false">IF(SQRT($B$9)*$B200+SQRT(1-$B$9)*Z200&lt;_xlfn.NORM.S.INV($B$6),1,0)</f>
        <v>0</v>
      </c>
      <c r="AV200" s="31" t="n">
        <f aca="false">IF(SQRT($B$9)*$B200+SQRT(1-$B$9)*AA200&lt;_xlfn.NORM.S.INV($B$6),1,0)</f>
        <v>0</v>
      </c>
      <c r="AW200" s="31" t="n">
        <f aca="false">IF(SQRT($C$9)*$B200+SQRT(1-$C$9)*AB200&lt;_xlfn.NORM.S.INV($C$6),1,0)</f>
        <v>0</v>
      </c>
      <c r="AX200" s="31" t="n">
        <f aca="false">IF(SQRT($C$9)*$B200+SQRT(1-$C$9)*AC200&lt;_xlfn.NORM.S.INV($C$6),1,0)</f>
        <v>0</v>
      </c>
      <c r="AY200" s="31" t="n">
        <f aca="false">IF(SQRT($C$9)*$B200+SQRT(1-$C$9)*AD200&lt;_xlfn.NORM.S.INV($C$6),1,0)</f>
        <v>0</v>
      </c>
      <c r="AZ200" s="31" t="n">
        <f aca="false">IF(SQRT($C$9)*$B200+SQRT(1-$C$9)*AE200&lt;_xlfn.NORM.S.INV($C$6),1,0)</f>
        <v>0</v>
      </c>
      <c r="BA200" s="31" t="n">
        <f aca="false">IF(SQRT($C$9)*$B200+SQRT(1-$C$9)*AF200&lt;_xlfn.NORM.S.INV($C$6),1,0)</f>
        <v>0</v>
      </c>
      <c r="BB200" s="31" t="n">
        <f aca="false">IF(SQRT($C$9)*$B200+SQRT(1-$C$9)*AG200&lt;_xlfn.NORM.S.INV($C$6),1,0)</f>
        <v>0</v>
      </c>
      <c r="BC200" s="31" t="n">
        <f aca="false">IF(SQRT($C$9)*$B200+SQRT(1-$C$9)*AH200&lt;_xlfn.NORM.S.INV($C$6),1,0)</f>
        <v>0</v>
      </c>
      <c r="BD200" s="31" t="n">
        <f aca="false">IF(SQRT($C$9)*$B200+SQRT(1-$C$9)*AI200&lt;_xlfn.NORM.S.INV($C$6),1,0)</f>
        <v>0</v>
      </c>
      <c r="BE200" s="31" t="n">
        <f aca="false">IF(SQRT($C$9)*$B200+SQRT(1-$C$9)*AJ200&lt;_xlfn.NORM.S.INV($C$6),1,0)</f>
        <v>0</v>
      </c>
      <c r="BF200" s="31" t="n">
        <f aca="false">IF(SQRT($C$9)*$B200+SQRT(1-$C$9)*AK200&lt;_xlfn.NORM.S.INV($C$6),1,0)</f>
        <v>1</v>
      </c>
      <c r="BG200" s="21"/>
      <c r="BH200" s="21"/>
      <c r="BI200" s="31" t="n">
        <f aca="false">$B$11*(($A$1061)*$C200/$B$12*$B$7+(1-$A$1061)*$D200/$B$12*$C$7)</f>
        <v>600</v>
      </c>
      <c r="BJ200" s="31" t="n">
        <f aca="false">$B$11*(($A$1062)*$C200/$B$12*$B$7+(1-$A$1062)*$D200/$B$12*$C$7)</f>
        <v>570</v>
      </c>
      <c r="BK200" s="31" t="n">
        <f aca="false">$B$11*(($A$1063)*$C200/$B$12*$B$7+(1-$A$1063)*$D200/$B$12*$C$7)</f>
        <v>540</v>
      </c>
      <c r="BL200" s="31" t="n">
        <f aca="false">$B$11*(($A$1064)*$C200/$B$12*$B$7+(1-$A$1064)*$D200/$B$12*$C$7)</f>
        <v>510</v>
      </c>
      <c r="BM200" s="31" t="n">
        <f aca="false">$B$11*(($A$1065)*$C200/$B$12*$B$7+(1-$A$1065)*$D200/$B$12*$C$7)</f>
        <v>480</v>
      </c>
      <c r="BN200" s="31" t="n">
        <f aca="false">$B$11*(($A$1066)*$C200/$B$12*$B$7+(1-$A$1066)*$D200/$B$12*$C$7)</f>
        <v>450</v>
      </c>
      <c r="BO200" s="31" t="n">
        <f aca="false">$B$11*(($A$1067)*$C200/$B$12*$B$7+(1-$A$1067)*$D200/$B$12*$C$7)</f>
        <v>420</v>
      </c>
      <c r="BP200" s="31" t="n">
        <f aca="false">$B$11*(($A$1068)*$C200/$B$12*$B$7+(1-$A$1068)*$D200/$B$12*$C$7)</f>
        <v>390</v>
      </c>
      <c r="BQ200" s="31" t="n">
        <f aca="false">$B$11*(($A$1069)*$C200/$B$12*$B$7+(1-$A$1069)*$D200/$B$12*$C$7)</f>
        <v>360</v>
      </c>
      <c r="BR200" s="31" t="n">
        <f aca="false">$B$11*(($A$1070)*$C200/$B$12*$B$7+(1-$A$1070)*$D200/$B$12*$C$7)</f>
        <v>330</v>
      </c>
      <c r="BS200" s="31" t="n">
        <f aca="false">$B$11*(($A$1071)*$C200/$B$12*$B$7+(1-$A$1071)*$D200/$B$12*$C$7)</f>
        <v>300</v>
      </c>
      <c r="BT200" s="31" t="n">
        <f aca="false">$B$11*(($A$1072)*$C200/$B$12*$B$7+(1-$A$1072)*$D200/$B$12*$C$7)</f>
        <v>270</v>
      </c>
      <c r="BU200" s="31" t="n">
        <f aca="false">$B$11*(($A$1073)*$C200/$B$12*$B$7+(1-$A$1073)*$D200/$B$12*$C$7)</f>
        <v>240</v>
      </c>
      <c r="BV200" s="31" t="n">
        <f aca="false">$B$11*(($A$1074)*$C200/$B$12*$B$7+(1-$A$1074)*$D200/$B$12*$C$7)</f>
        <v>210</v>
      </c>
      <c r="BW200" s="31" t="n">
        <f aca="false">$B$11*(($A$1075)*$C200/$B$12*$B$7+(1-$A$1075)*$D200/$B$12*$C$7)</f>
        <v>180</v>
      </c>
      <c r="BX200" s="31" t="n">
        <f aca="false">$B$11*(($A$1076)*$C200/$B$12*$B$7+(1-$A$1076)*$D200/$B$12*$C$7)</f>
        <v>150</v>
      </c>
      <c r="BY200" s="31" t="n">
        <f aca="false">$B$11*(($A$1077)*$C200/$B$12*$B$7+(1-$A$1077)*$D200/$B$12*$C$7)</f>
        <v>120</v>
      </c>
      <c r="BZ200" s="31" t="n">
        <f aca="false">$B$11*(($A$1078)*$C200/$B$12*$B$7+(1-$A$1078)*$D200/$B$12*$C$7)</f>
        <v>90</v>
      </c>
      <c r="CA200" s="31" t="n">
        <f aca="false">$B$11*(($A$1079)*$C200/$B$12*$B$7+(1-$A$1079)*$D200/$B$12*$C$7)</f>
        <v>60</v>
      </c>
      <c r="CB200" s="31" t="n">
        <f aca="false">$B$11*(($A$1080)*$C200/$B$12*$B$7+(1-$A$1080)*$D200/$B$12*$C$7)</f>
        <v>30</v>
      </c>
      <c r="CC200" s="31" t="n">
        <f aca="false">$B$11*(($A$1081)*$C200/$B$12*$B$7+(1-$A$1081)*$D200/$B$12*$C$7)</f>
        <v>0</v>
      </c>
    </row>
    <row r="201" customFormat="false" ht="15" hidden="false" customHeight="false" outlineLevel="0" collapsed="false">
      <c r="A201" s="21" t="n">
        <v>177</v>
      </c>
      <c r="B201" s="27" t="n">
        <v>-0.223472684800377</v>
      </c>
      <c r="C201" s="9" t="n">
        <f aca="false">SUM(AM201:AV201)</f>
        <v>0</v>
      </c>
      <c r="D201" s="9" t="n">
        <f aca="false">SUM(AW201:BF201)</f>
        <v>0</v>
      </c>
      <c r="E201" s="24" t="n">
        <f aca="false">(1-C201/$B$12)*$B$8-C201/$B$12*$B$7</f>
        <v>0.05</v>
      </c>
      <c r="F201" s="24" t="n">
        <f aca="false">(1-D201/$B$12)*$C$8-D201/$B$12*$C$7</f>
        <v>0.09</v>
      </c>
      <c r="G201" s="47" t="n">
        <f aca="false">$B$11*($B$10*C201/$B$12*$B$7+(1-$B$10)*D201/$B$12*$C$7)</f>
        <v>0</v>
      </c>
      <c r="H201" s="24" t="n">
        <f aca="false">$B$10*E201+(1-$B$10)*F201</f>
        <v>0.07</v>
      </c>
      <c r="I201" s="21"/>
      <c r="J201" s="21"/>
      <c r="K201" s="21"/>
      <c r="L201" s="21"/>
      <c r="M201" s="21"/>
      <c r="N201" s="21"/>
      <c r="O201" s="21"/>
      <c r="P201" s="21"/>
      <c r="Q201" s="21"/>
      <c r="R201" s="27" t="n">
        <v>1.02878235746777</v>
      </c>
      <c r="S201" s="27" t="n">
        <v>0.708933736076584</v>
      </c>
      <c r="T201" s="27" t="n">
        <v>-0.0226439382331413</v>
      </c>
      <c r="U201" s="27" t="n">
        <v>2.70939372900183</v>
      </c>
      <c r="V201" s="27" t="n">
        <v>0.713070500045638</v>
      </c>
      <c r="W201" s="27" t="n">
        <v>1.49190980287097</v>
      </c>
      <c r="X201" s="27" t="n">
        <v>0.706031734499253</v>
      </c>
      <c r="Y201" s="27" t="n">
        <v>-0.197409673052734</v>
      </c>
      <c r="Z201" s="27" t="n">
        <v>-0.175375714130585</v>
      </c>
      <c r="AA201" s="27" t="n">
        <v>0.789107608415541</v>
      </c>
      <c r="AB201" s="27" t="n">
        <v>0.0598082996049103</v>
      </c>
      <c r="AC201" s="27" t="n">
        <v>0.575064999460583</v>
      </c>
      <c r="AD201" s="27" t="n">
        <v>-0.00247043563259065</v>
      </c>
      <c r="AE201" s="27" t="n">
        <v>0.982328353632056</v>
      </c>
      <c r="AF201" s="27" t="n">
        <v>-0.0470985788689613</v>
      </c>
      <c r="AG201" s="27" t="n">
        <v>-1.41620765572694</v>
      </c>
      <c r="AH201" s="27" t="n">
        <v>-1.25118991388705</v>
      </c>
      <c r="AI201" s="27" t="n">
        <v>0.555321486940674</v>
      </c>
      <c r="AJ201" s="27" t="n">
        <v>-0.906063623416794</v>
      </c>
      <c r="AK201" s="27" t="n">
        <v>-0.534277551438275</v>
      </c>
      <c r="AL201" s="21"/>
      <c r="AM201" s="31" t="n">
        <f aca="false">IF(SQRT($B$9)*$B201+SQRT(1-$B$9)*R201&lt;_xlfn.NORM.S.INV($B$6),1,0)</f>
        <v>0</v>
      </c>
      <c r="AN201" s="31" t="n">
        <f aca="false">IF(SQRT($B$9)*$B201+SQRT(1-$B$9)*S201&lt;_xlfn.NORM.S.INV($B$6),1,0)</f>
        <v>0</v>
      </c>
      <c r="AO201" s="31" t="n">
        <f aca="false">IF(SQRT($B$9)*$B201+SQRT(1-$B$9)*T201&lt;_xlfn.NORM.S.INV($B$6),1,0)</f>
        <v>0</v>
      </c>
      <c r="AP201" s="31" t="n">
        <f aca="false">IF(SQRT($B$9)*$B201+SQRT(1-$B$9)*U201&lt;_xlfn.NORM.S.INV($B$6),1,0)</f>
        <v>0</v>
      </c>
      <c r="AQ201" s="31" t="n">
        <f aca="false">IF(SQRT($B$9)*$B201+SQRT(1-$B$9)*V201&lt;_xlfn.NORM.S.INV($B$6),1,0)</f>
        <v>0</v>
      </c>
      <c r="AR201" s="31" t="n">
        <f aca="false">IF(SQRT($B$9)*$B201+SQRT(1-$B$9)*W201&lt;_xlfn.NORM.S.INV($B$6),1,0)</f>
        <v>0</v>
      </c>
      <c r="AS201" s="31" t="n">
        <f aca="false">IF(SQRT($B$9)*$B201+SQRT(1-$B$9)*X201&lt;_xlfn.NORM.S.INV($B$6),1,0)</f>
        <v>0</v>
      </c>
      <c r="AT201" s="31" t="n">
        <f aca="false">IF(SQRT($B$9)*$B201+SQRT(1-$B$9)*Y201&lt;_xlfn.NORM.S.INV($B$6),1,0)</f>
        <v>0</v>
      </c>
      <c r="AU201" s="31" t="n">
        <f aca="false">IF(SQRT($B$9)*$B201+SQRT(1-$B$9)*Z201&lt;_xlfn.NORM.S.INV($B$6),1,0)</f>
        <v>0</v>
      </c>
      <c r="AV201" s="31" t="n">
        <f aca="false">IF(SQRT($B$9)*$B201+SQRT(1-$B$9)*AA201&lt;_xlfn.NORM.S.INV($B$6),1,0)</f>
        <v>0</v>
      </c>
      <c r="AW201" s="31" t="n">
        <f aca="false">IF(SQRT($C$9)*$B201+SQRT(1-$C$9)*AB201&lt;_xlfn.NORM.S.INV($C$6),1,0)</f>
        <v>0</v>
      </c>
      <c r="AX201" s="31" t="n">
        <f aca="false">IF(SQRT($C$9)*$B201+SQRT(1-$C$9)*AC201&lt;_xlfn.NORM.S.INV($C$6),1,0)</f>
        <v>0</v>
      </c>
      <c r="AY201" s="31" t="n">
        <f aca="false">IF(SQRT($C$9)*$B201+SQRT(1-$C$9)*AD201&lt;_xlfn.NORM.S.INV($C$6),1,0)</f>
        <v>0</v>
      </c>
      <c r="AZ201" s="31" t="n">
        <f aca="false">IF(SQRT($C$9)*$B201+SQRT(1-$C$9)*AE201&lt;_xlfn.NORM.S.INV($C$6),1,0)</f>
        <v>0</v>
      </c>
      <c r="BA201" s="31" t="n">
        <f aca="false">IF(SQRT($C$9)*$B201+SQRT(1-$C$9)*AF201&lt;_xlfn.NORM.S.INV($C$6),1,0)</f>
        <v>0</v>
      </c>
      <c r="BB201" s="31" t="n">
        <f aca="false">IF(SQRT($C$9)*$B201+SQRT(1-$C$9)*AG201&lt;_xlfn.NORM.S.INV($C$6),1,0)</f>
        <v>0</v>
      </c>
      <c r="BC201" s="31" t="n">
        <f aca="false">IF(SQRT($C$9)*$B201+SQRT(1-$C$9)*AH201&lt;_xlfn.NORM.S.INV($C$6),1,0)</f>
        <v>0</v>
      </c>
      <c r="BD201" s="31" t="n">
        <f aca="false">IF(SQRT($C$9)*$B201+SQRT(1-$C$9)*AI201&lt;_xlfn.NORM.S.INV($C$6),1,0)</f>
        <v>0</v>
      </c>
      <c r="BE201" s="31" t="n">
        <f aca="false">IF(SQRT($C$9)*$B201+SQRT(1-$C$9)*AJ201&lt;_xlfn.NORM.S.INV($C$6),1,0)</f>
        <v>0</v>
      </c>
      <c r="BF201" s="31" t="n">
        <f aca="false">IF(SQRT($C$9)*$B201+SQRT(1-$C$9)*AK201&lt;_xlfn.NORM.S.INV($C$6),1,0)</f>
        <v>0</v>
      </c>
      <c r="BG201" s="21"/>
      <c r="BH201" s="21"/>
      <c r="BI201" s="31" t="n">
        <f aca="false">$B$11*(($A$1061)*$C201/$B$12*$B$7+(1-$A$1061)*$D201/$B$12*$C$7)</f>
        <v>0</v>
      </c>
      <c r="BJ201" s="31" t="n">
        <f aca="false">$B$11*(($A$1062)*$C201/$B$12*$B$7+(1-$A$1062)*$D201/$B$12*$C$7)</f>
        <v>0</v>
      </c>
      <c r="BK201" s="31" t="n">
        <f aca="false">$B$11*(($A$1063)*$C201/$B$12*$B$7+(1-$A$1063)*$D201/$B$12*$C$7)</f>
        <v>0</v>
      </c>
      <c r="BL201" s="31" t="n">
        <f aca="false">$B$11*(($A$1064)*$C201/$B$12*$B$7+(1-$A$1064)*$D201/$B$12*$C$7)</f>
        <v>0</v>
      </c>
      <c r="BM201" s="31" t="n">
        <f aca="false">$B$11*(($A$1065)*$C201/$B$12*$B$7+(1-$A$1065)*$D201/$B$12*$C$7)</f>
        <v>0</v>
      </c>
      <c r="BN201" s="31" t="n">
        <f aca="false">$B$11*(($A$1066)*$C201/$B$12*$B$7+(1-$A$1066)*$D201/$B$12*$C$7)</f>
        <v>0</v>
      </c>
      <c r="BO201" s="31" t="n">
        <f aca="false">$B$11*(($A$1067)*$C201/$B$12*$B$7+(1-$A$1067)*$D201/$B$12*$C$7)</f>
        <v>0</v>
      </c>
      <c r="BP201" s="31" t="n">
        <f aca="false">$B$11*(($A$1068)*$C201/$B$12*$B$7+(1-$A$1068)*$D201/$B$12*$C$7)</f>
        <v>0</v>
      </c>
      <c r="BQ201" s="31" t="n">
        <f aca="false">$B$11*(($A$1069)*$C201/$B$12*$B$7+(1-$A$1069)*$D201/$B$12*$C$7)</f>
        <v>0</v>
      </c>
      <c r="BR201" s="31" t="n">
        <f aca="false">$B$11*(($A$1070)*$C201/$B$12*$B$7+(1-$A$1070)*$D201/$B$12*$C$7)</f>
        <v>0</v>
      </c>
      <c r="BS201" s="31" t="n">
        <f aca="false">$B$11*(($A$1071)*$C201/$B$12*$B$7+(1-$A$1071)*$D201/$B$12*$C$7)</f>
        <v>0</v>
      </c>
      <c r="BT201" s="31" t="n">
        <f aca="false">$B$11*(($A$1072)*$C201/$B$12*$B$7+(1-$A$1072)*$D201/$B$12*$C$7)</f>
        <v>0</v>
      </c>
      <c r="BU201" s="31" t="n">
        <f aca="false">$B$11*(($A$1073)*$C201/$B$12*$B$7+(1-$A$1073)*$D201/$B$12*$C$7)</f>
        <v>0</v>
      </c>
      <c r="BV201" s="31" t="n">
        <f aca="false">$B$11*(($A$1074)*$C201/$B$12*$B$7+(1-$A$1074)*$D201/$B$12*$C$7)</f>
        <v>0</v>
      </c>
      <c r="BW201" s="31" t="n">
        <f aca="false">$B$11*(($A$1075)*$C201/$B$12*$B$7+(1-$A$1075)*$D201/$B$12*$C$7)</f>
        <v>0</v>
      </c>
      <c r="BX201" s="31" t="n">
        <f aca="false">$B$11*(($A$1076)*$C201/$B$12*$B$7+(1-$A$1076)*$D201/$B$12*$C$7)</f>
        <v>0</v>
      </c>
      <c r="BY201" s="31" t="n">
        <f aca="false">$B$11*(($A$1077)*$C201/$B$12*$B$7+(1-$A$1077)*$D201/$B$12*$C$7)</f>
        <v>0</v>
      </c>
      <c r="BZ201" s="31" t="n">
        <f aca="false">$B$11*(($A$1078)*$C201/$B$12*$B$7+(1-$A$1078)*$D201/$B$12*$C$7)</f>
        <v>0</v>
      </c>
      <c r="CA201" s="31" t="n">
        <f aca="false">$B$11*(($A$1079)*$C201/$B$12*$B$7+(1-$A$1079)*$D201/$B$12*$C$7)</f>
        <v>0</v>
      </c>
      <c r="CB201" s="31" t="n">
        <f aca="false">$B$11*(($A$1080)*$C201/$B$12*$B$7+(1-$A$1080)*$D201/$B$12*$C$7)</f>
        <v>0</v>
      </c>
      <c r="CC201" s="31" t="n">
        <f aca="false">$B$11*(($A$1081)*$C201/$B$12*$B$7+(1-$A$1081)*$D201/$B$12*$C$7)</f>
        <v>0</v>
      </c>
    </row>
    <row r="202" customFormat="false" ht="15" hidden="false" customHeight="false" outlineLevel="0" collapsed="false">
      <c r="A202" s="21" t="n">
        <v>178</v>
      </c>
      <c r="B202" s="27" t="n">
        <v>1.2577488960207</v>
      </c>
      <c r="C202" s="9" t="n">
        <f aca="false">SUM(AM202:AV202)</f>
        <v>0</v>
      </c>
      <c r="D202" s="9" t="n">
        <f aca="false">SUM(AW202:BF202)</f>
        <v>2</v>
      </c>
      <c r="E202" s="24" t="n">
        <f aca="false">(1-C202/$B$12)*$B$8-C202/$B$12*$B$7</f>
        <v>0.05</v>
      </c>
      <c r="F202" s="24" t="n">
        <f aca="false">(1-D202/$B$12)*$C$8-D202/$B$12*$C$7</f>
        <v>-0.048</v>
      </c>
      <c r="G202" s="47" t="n">
        <f aca="false">$B$11*($B$10*C202/$B$12*$B$7+(1-$B$10)*D202/$B$12*$C$7)</f>
        <v>600</v>
      </c>
      <c r="H202" s="24" t="n">
        <f aca="false">$B$10*E202+(1-$B$10)*F202</f>
        <v>0.001</v>
      </c>
      <c r="I202" s="21"/>
      <c r="J202" s="21"/>
      <c r="K202" s="21"/>
      <c r="L202" s="21"/>
      <c r="M202" s="21"/>
      <c r="N202" s="21"/>
      <c r="O202" s="21"/>
      <c r="P202" s="21"/>
      <c r="Q202" s="21"/>
      <c r="R202" s="27" t="n">
        <v>0.873090512543524</v>
      </c>
      <c r="S202" s="27" t="n">
        <v>0.560011347673711</v>
      </c>
      <c r="T202" s="27" t="n">
        <v>-0.860491553059417</v>
      </c>
      <c r="U202" s="27" t="n">
        <v>-1.00347049381292</v>
      </c>
      <c r="V202" s="27" t="n">
        <v>0.228548455274103</v>
      </c>
      <c r="W202" s="27" t="n">
        <v>-0.18470028735685</v>
      </c>
      <c r="X202" s="27" t="n">
        <v>0.396960313862697</v>
      </c>
      <c r="Y202" s="27" t="n">
        <v>-1.94397606417784</v>
      </c>
      <c r="Z202" s="27" t="n">
        <v>-0.549160997432729</v>
      </c>
      <c r="AA202" s="27" t="n">
        <v>-0.791430583803379</v>
      </c>
      <c r="AB202" s="27" t="n">
        <v>-0.68335751465611</v>
      </c>
      <c r="AC202" s="27" t="n">
        <v>0.004901955324935</v>
      </c>
      <c r="AD202" s="27" t="n">
        <v>-2.63196062785685</v>
      </c>
      <c r="AE202" s="27" t="n">
        <v>-0.173978395589616</v>
      </c>
      <c r="AF202" s="27" t="n">
        <v>-2.79957044271795</v>
      </c>
      <c r="AG202" s="27" t="n">
        <v>0.0328515411800732</v>
      </c>
      <c r="AH202" s="27" t="n">
        <v>-1.78060066314618</v>
      </c>
      <c r="AI202" s="27" t="n">
        <v>0.188546253014006</v>
      </c>
      <c r="AJ202" s="27" t="n">
        <v>-1.10111181906979</v>
      </c>
      <c r="AK202" s="27" t="n">
        <v>-0.77683434857747</v>
      </c>
      <c r="AL202" s="21"/>
      <c r="AM202" s="31" t="n">
        <f aca="false">IF(SQRT($B$9)*$B202+SQRT(1-$B$9)*R202&lt;_xlfn.NORM.S.INV($B$6),1,0)</f>
        <v>0</v>
      </c>
      <c r="AN202" s="31" t="n">
        <f aca="false">IF(SQRT($B$9)*$B202+SQRT(1-$B$9)*S202&lt;_xlfn.NORM.S.INV($B$6),1,0)</f>
        <v>0</v>
      </c>
      <c r="AO202" s="31" t="n">
        <f aca="false">IF(SQRT($B$9)*$B202+SQRT(1-$B$9)*T202&lt;_xlfn.NORM.S.INV($B$6),1,0)</f>
        <v>0</v>
      </c>
      <c r="AP202" s="31" t="n">
        <f aca="false">IF(SQRT($B$9)*$B202+SQRT(1-$B$9)*U202&lt;_xlfn.NORM.S.INV($B$6),1,0)</f>
        <v>0</v>
      </c>
      <c r="AQ202" s="31" t="n">
        <f aca="false">IF(SQRT($B$9)*$B202+SQRT(1-$B$9)*V202&lt;_xlfn.NORM.S.INV($B$6),1,0)</f>
        <v>0</v>
      </c>
      <c r="AR202" s="31" t="n">
        <f aca="false">IF(SQRT($B$9)*$B202+SQRT(1-$B$9)*W202&lt;_xlfn.NORM.S.INV($B$6),1,0)</f>
        <v>0</v>
      </c>
      <c r="AS202" s="31" t="n">
        <f aca="false">IF(SQRT($B$9)*$B202+SQRT(1-$B$9)*X202&lt;_xlfn.NORM.S.INV($B$6),1,0)</f>
        <v>0</v>
      </c>
      <c r="AT202" s="31" t="n">
        <f aca="false">IF(SQRT($B$9)*$B202+SQRT(1-$B$9)*Y202&lt;_xlfn.NORM.S.INV($B$6),1,0)</f>
        <v>0</v>
      </c>
      <c r="AU202" s="31" t="n">
        <f aca="false">IF(SQRT($B$9)*$B202+SQRT(1-$B$9)*Z202&lt;_xlfn.NORM.S.INV($B$6),1,0)</f>
        <v>0</v>
      </c>
      <c r="AV202" s="31" t="n">
        <f aca="false">IF(SQRT($B$9)*$B202+SQRT(1-$B$9)*AA202&lt;_xlfn.NORM.S.INV($B$6),1,0)</f>
        <v>0</v>
      </c>
      <c r="AW202" s="31" t="n">
        <f aca="false">IF(SQRT($C$9)*$B202+SQRT(1-$C$9)*AB202&lt;_xlfn.NORM.S.INV($C$6),1,0)</f>
        <v>0</v>
      </c>
      <c r="AX202" s="31" t="n">
        <f aca="false">IF(SQRT($C$9)*$B202+SQRT(1-$C$9)*AC202&lt;_xlfn.NORM.S.INV($C$6),1,0)</f>
        <v>0</v>
      </c>
      <c r="AY202" s="31" t="n">
        <f aca="false">IF(SQRT($C$9)*$B202+SQRT(1-$C$9)*AD202&lt;_xlfn.NORM.S.INV($C$6),1,0)</f>
        <v>1</v>
      </c>
      <c r="AZ202" s="31" t="n">
        <f aca="false">IF(SQRT($C$9)*$B202+SQRT(1-$C$9)*AE202&lt;_xlfn.NORM.S.INV($C$6),1,0)</f>
        <v>0</v>
      </c>
      <c r="BA202" s="31" t="n">
        <f aca="false">IF(SQRT($C$9)*$B202+SQRT(1-$C$9)*AF202&lt;_xlfn.NORM.S.INV($C$6),1,0)</f>
        <v>1</v>
      </c>
      <c r="BB202" s="31" t="n">
        <f aca="false">IF(SQRT($C$9)*$B202+SQRT(1-$C$9)*AG202&lt;_xlfn.NORM.S.INV($C$6),1,0)</f>
        <v>0</v>
      </c>
      <c r="BC202" s="31" t="n">
        <f aca="false">IF(SQRT($C$9)*$B202+SQRT(1-$C$9)*AH202&lt;_xlfn.NORM.S.INV($C$6),1,0)</f>
        <v>0</v>
      </c>
      <c r="BD202" s="31" t="n">
        <f aca="false">IF(SQRT($C$9)*$B202+SQRT(1-$C$9)*AI202&lt;_xlfn.NORM.S.INV($C$6),1,0)</f>
        <v>0</v>
      </c>
      <c r="BE202" s="31" t="n">
        <f aca="false">IF(SQRT($C$9)*$B202+SQRT(1-$C$9)*AJ202&lt;_xlfn.NORM.S.INV($C$6),1,0)</f>
        <v>0</v>
      </c>
      <c r="BF202" s="31" t="n">
        <f aca="false">IF(SQRT($C$9)*$B202+SQRT(1-$C$9)*AK202&lt;_xlfn.NORM.S.INV($C$6),1,0)</f>
        <v>0</v>
      </c>
      <c r="BG202" s="21"/>
      <c r="BH202" s="21"/>
      <c r="BI202" s="31" t="n">
        <f aca="false">$B$11*(($A$1061)*$C202/$B$12*$B$7+(1-$A$1061)*$D202/$B$12*$C$7)</f>
        <v>1200</v>
      </c>
      <c r="BJ202" s="31" t="n">
        <f aca="false">$B$11*(($A$1062)*$C202/$B$12*$B$7+(1-$A$1062)*$D202/$B$12*$C$7)</f>
        <v>1140</v>
      </c>
      <c r="BK202" s="31" t="n">
        <f aca="false">$B$11*(($A$1063)*$C202/$B$12*$B$7+(1-$A$1063)*$D202/$B$12*$C$7)</f>
        <v>1080</v>
      </c>
      <c r="BL202" s="31" t="n">
        <f aca="false">$B$11*(($A$1064)*$C202/$B$12*$B$7+(1-$A$1064)*$D202/$B$12*$C$7)</f>
        <v>1020</v>
      </c>
      <c r="BM202" s="31" t="n">
        <f aca="false">$B$11*(($A$1065)*$C202/$B$12*$B$7+(1-$A$1065)*$D202/$B$12*$C$7)</f>
        <v>960</v>
      </c>
      <c r="BN202" s="31" t="n">
        <f aca="false">$B$11*(($A$1066)*$C202/$B$12*$B$7+(1-$A$1066)*$D202/$B$12*$C$7)</f>
        <v>900</v>
      </c>
      <c r="BO202" s="31" t="n">
        <f aca="false">$B$11*(($A$1067)*$C202/$B$12*$B$7+(1-$A$1067)*$D202/$B$12*$C$7)</f>
        <v>840</v>
      </c>
      <c r="BP202" s="31" t="n">
        <f aca="false">$B$11*(($A$1068)*$C202/$B$12*$B$7+(1-$A$1068)*$D202/$B$12*$C$7)</f>
        <v>780</v>
      </c>
      <c r="BQ202" s="31" t="n">
        <f aca="false">$B$11*(($A$1069)*$C202/$B$12*$B$7+(1-$A$1069)*$D202/$B$12*$C$7)</f>
        <v>720</v>
      </c>
      <c r="BR202" s="31" t="n">
        <f aca="false">$B$11*(($A$1070)*$C202/$B$12*$B$7+(1-$A$1070)*$D202/$B$12*$C$7)</f>
        <v>660</v>
      </c>
      <c r="BS202" s="31" t="n">
        <f aca="false">$B$11*(($A$1071)*$C202/$B$12*$B$7+(1-$A$1071)*$D202/$B$12*$C$7)</f>
        <v>600</v>
      </c>
      <c r="BT202" s="31" t="n">
        <f aca="false">$B$11*(($A$1072)*$C202/$B$12*$B$7+(1-$A$1072)*$D202/$B$12*$C$7)</f>
        <v>540</v>
      </c>
      <c r="BU202" s="31" t="n">
        <f aca="false">$B$11*(($A$1073)*$C202/$B$12*$B$7+(1-$A$1073)*$D202/$B$12*$C$7)</f>
        <v>480</v>
      </c>
      <c r="BV202" s="31" t="n">
        <f aca="false">$B$11*(($A$1074)*$C202/$B$12*$B$7+(1-$A$1074)*$D202/$B$12*$C$7)</f>
        <v>420</v>
      </c>
      <c r="BW202" s="31" t="n">
        <f aca="false">$B$11*(($A$1075)*$C202/$B$12*$B$7+(1-$A$1075)*$D202/$B$12*$C$7)</f>
        <v>360</v>
      </c>
      <c r="BX202" s="31" t="n">
        <f aca="false">$B$11*(($A$1076)*$C202/$B$12*$B$7+(1-$A$1076)*$D202/$B$12*$C$7)</f>
        <v>300</v>
      </c>
      <c r="BY202" s="31" t="n">
        <f aca="false">$B$11*(($A$1077)*$C202/$B$12*$B$7+(1-$A$1077)*$D202/$B$12*$C$7)</f>
        <v>240</v>
      </c>
      <c r="BZ202" s="31" t="n">
        <f aca="false">$B$11*(($A$1078)*$C202/$B$12*$B$7+(1-$A$1078)*$D202/$B$12*$C$7)</f>
        <v>180</v>
      </c>
      <c r="CA202" s="31" t="n">
        <f aca="false">$B$11*(($A$1079)*$C202/$B$12*$B$7+(1-$A$1079)*$D202/$B$12*$C$7)</f>
        <v>120</v>
      </c>
      <c r="CB202" s="31" t="n">
        <f aca="false">$B$11*(($A$1080)*$C202/$B$12*$B$7+(1-$A$1080)*$D202/$B$12*$C$7)</f>
        <v>60.0000000000001</v>
      </c>
      <c r="CC202" s="31" t="n">
        <f aca="false">$B$11*(($A$1081)*$C202/$B$12*$B$7+(1-$A$1081)*$D202/$B$12*$C$7)</f>
        <v>0</v>
      </c>
    </row>
    <row r="203" customFormat="false" ht="15" hidden="false" customHeight="false" outlineLevel="0" collapsed="false">
      <c r="A203" s="21" t="n">
        <v>179</v>
      </c>
      <c r="B203" s="27" t="n">
        <v>0.0540519788084221</v>
      </c>
      <c r="C203" s="9" t="n">
        <f aca="false">SUM(AM203:AV203)</f>
        <v>0</v>
      </c>
      <c r="D203" s="9" t="n">
        <f aca="false">SUM(AW203:BF203)</f>
        <v>1</v>
      </c>
      <c r="E203" s="24" t="n">
        <f aca="false">(1-C203/$B$12)*$B$8-C203/$B$12*$B$7</f>
        <v>0.05</v>
      </c>
      <c r="F203" s="24" t="n">
        <f aca="false">(1-D203/$B$12)*$C$8-D203/$B$12*$C$7</f>
        <v>0.021</v>
      </c>
      <c r="G203" s="47" t="n">
        <f aca="false">$B$11*($B$10*C203/$B$12*$B$7+(1-$B$10)*D203/$B$12*$C$7)</f>
        <v>300</v>
      </c>
      <c r="H203" s="24" t="n">
        <f aca="false">$B$10*E203+(1-$B$10)*F203</f>
        <v>0.0355</v>
      </c>
      <c r="I203" s="21"/>
      <c r="J203" s="21"/>
      <c r="K203" s="21"/>
      <c r="L203" s="21"/>
      <c r="M203" s="21"/>
      <c r="N203" s="21"/>
      <c r="O203" s="21"/>
      <c r="P203" s="21"/>
      <c r="Q203" s="21"/>
      <c r="R203" s="27" t="n">
        <v>-0.321753662976245</v>
      </c>
      <c r="S203" s="27" t="n">
        <v>-0.0848550800891047</v>
      </c>
      <c r="T203" s="27" t="n">
        <v>1.55960481001615</v>
      </c>
      <c r="U203" s="27" t="n">
        <v>-0.294366616460864</v>
      </c>
      <c r="V203" s="27" t="n">
        <v>2.15027158634491</v>
      </c>
      <c r="W203" s="27" t="n">
        <v>0.389869969765809</v>
      </c>
      <c r="X203" s="27" t="n">
        <v>-0.101395516110664</v>
      </c>
      <c r="Y203" s="27" t="n">
        <v>1.07061190079705</v>
      </c>
      <c r="Z203" s="27" t="n">
        <v>-1.52219720374574</v>
      </c>
      <c r="AA203" s="27" t="n">
        <v>-1.18829803330473</v>
      </c>
      <c r="AB203" s="27" t="n">
        <v>0.759335564891191</v>
      </c>
      <c r="AC203" s="27" t="n">
        <v>-0.370248100966213</v>
      </c>
      <c r="AD203" s="27" t="n">
        <v>-2.00532950874341</v>
      </c>
      <c r="AE203" s="27" t="n">
        <v>-0.365398941105435</v>
      </c>
      <c r="AF203" s="27" t="n">
        <v>0.250598036803153</v>
      </c>
      <c r="AG203" s="27" t="n">
        <v>-0.507364760576106</v>
      </c>
      <c r="AH203" s="27" t="n">
        <v>-0.756834879153708</v>
      </c>
      <c r="AI203" s="27" t="n">
        <v>0.37547001879402</v>
      </c>
      <c r="AJ203" s="27" t="n">
        <v>-0.320948875377669</v>
      </c>
      <c r="AK203" s="27" t="n">
        <v>-0.537556923182982</v>
      </c>
      <c r="AL203" s="21"/>
      <c r="AM203" s="31" t="n">
        <f aca="false">IF(SQRT($B$9)*$B203+SQRT(1-$B$9)*R203&lt;_xlfn.NORM.S.INV($B$6),1,0)</f>
        <v>0</v>
      </c>
      <c r="AN203" s="31" t="n">
        <f aca="false">IF(SQRT($B$9)*$B203+SQRT(1-$B$9)*S203&lt;_xlfn.NORM.S.INV($B$6),1,0)</f>
        <v>0</v>
      </c>
      <c r="AO203" s="31" t="n">
        <f aca="false">IF(SQRT($B$9)*$B203+SQRT(1-$B$9)*T203&lt;_xlfn.NORM.S.INV($B$6),1,0)</f>
        <v>0</v>
      </c>
      <c r="AP203" s="31" t="n">
        <f aca="false">IF(SQRT($B$9)*$B203+SQRT(1-$B$9)*U203&lt;_xlfn.NORM.S.INV($B$6),1,0)</f>
        <v>0</v>
      </c>
      <c r="AQ203" s="31" t="n">
        <f aca="false">IF(SQRT($B$9)*$B203+SQRT(1-$B$9)*V203&lt;_xlfn.NORM.S.INV($B$6),1,0)</f>
        <v>0</v>
      </c>
      <c r="AR203" s="31" t="n">
        <f aca="false">IF(SQRT($B$9)*$B203+SQRT(1-$B$9)*W203&lt;_xlfn.NORM.S.INV($B$6),1,0)</f>
        <v>0</v>
      </c>
      <c r="AS203" s="31" t="n">
        <f aca="false">IF(SQRT($B$9)*$B203+SQRT(1-$B$9)*X203&lt;_xlfn.NORM.S.INV($B$6),1,0)</f>
        <v>0</v>
      </c>
      <c r="AT203" s="31" t="n">
        <f aca="false">IF(SQRT($B$9)*$B203+SQRT(1-$B$9)*Y203&lt;_xlfn.NORM.S.INV($B$6),1,0)</f>
        <v>0</v>
      </c>
      <c r="AU203" s="31" t="n">
        <f aca="false">IF(SQRT($B$9)*$B203+SQRT(1-$B$9)*Z203&lt;_xlfn.NORM.S.INV($B$6),1,0)</f>
        <v>0</v>
      </c>
      <c r="AV203" s="31" t="n">
        <f aca="false">IF(SQRT($B$9)*$B203+SQRT(1-$B$9)*AA203&lt;_xlfn.NORM.S.INV($B$6),1,0)</f>
        <v>0</v>
      </c>
      <c r="AW203" s="31" t="n">
        <f aca="false">IF(SQRT($C$9)*$B203+SQRT(1-$C$9)*AB203&lt;_xlfn.NORM.S.INV($C$6),1,0)</f>
        <v>0</v>
      </c>
      <c r="AX203" s="31" t="n">
        <f aca="false">IF(SQRT($C$9)*$B203+SQRT(1-$C$9)*AC203&lt;_xlfn.NORM.S.INV($C$6),1,0)</f>
        <v>0</v>
      </c>
      <c r="AY203" s="31" t="n">
        <f aca="false">IF(SQRT($C$9)*$B203+SQRT(1-$C$9)*AD203&lt;_xlfn.NORM.S.INV($C$6),1,0)</f>
        <v>1</v>
      </c>
      <c r="AZ203" s="31" t="n">
        <f aca="false">IF(SQRT($C$9)*$B203+SQRT(1-$C$9)*AE203&lt;_xlfn.NORM.S.INV($C$6),1,0)</f>
        <v>0</v>
      </c>
      <c r="BA203" s="31" t="n">
        <f aca="false">IF(SQRT($C$9)*$B203+SQRT(1-$C$9)*AF203&lt;_xlfn.NORM.S.INV($C$6),1,0)</f>
        <v>0</v>
      </c>
      <c r="BB203" s="31" t="n">
        <f aca="false">IF(SQRT($C$9)*$B203+SQRT(1-$C$9)*AG203&lt;_xlfn.NORM.S.INV($C$6),1,0)</f>
        <v>0</v>
      </c>
      <c r="BC203" s="31" t="n">
        <f aca="false">IF(SQRT($C$9)*$B203+SQRT(1-$C$9)*AH203&lt;_xlfn.NORM.S.INV($C$6),1,0)</f>
        <v>0</v>
      </c>
      <c r="BD203" s="31" t="n">
        <f aca="false">IF(SQRT($C$9)*$B203+SQRT(1-$C$9)*AI203&lt;_xlfn.NORM.S.INV($C$6),1,0)</f>
        <v>0</v>
      </c>
      <c r="BE203" s="31" t="n">
        <f aca="false">IF(SQRT($C$9)*$B203+SQRT(1-$C$9)*AJ203&lt;_xlfn.NORM.S.INV($C$6),1,0)</f>
        <v>0</v>
      </c>
      <c r="BF203" s="31" t="n">
        <f aca="false">IF(SQRT($C$9)*$B203+SQRT(1-$C$9)*AK203&lt;_xlfn.NORM.S.INV($C$6),1,0)</f>
        <v>0</v>
      </c>
      <c r="BG203" s="21"/>
      <c r="BH203" s="21"/>
      <c r="BI203" s="31" t="n">
        <f aca="false">$B$11*(($A$1061)*$C203/$B$12*$B$7+(1-$A$1061)*$D203/$B$12*$C$7)</f>
        <v>600</v>
      </c>
      <c r="BJ203" s="31" t="n">
        <f aca="false">$B$11*(($A$1062)*$C203/$B$12*$B$7+(1-$A$1062)*$D203/$B$12*$C$7)</f>
        <v>570</v>
      </c>
      <c r="BK203" s="31" t="n">
        <f aca="false">$B$11*(($A$1063)*$C203/$B$12*$B$7+(1-$A$1063)*$D203/$B$12*$C$7)</f>
        <v>540</v>
      </c>
      <c r="BL203" s="31" t="n">
        <f aca="false">$B$11*(($A$1064)*$C203/$B$12*$B$7+(1-$A$1064)*$D203/$B$12*$C$7)</f>
        <v>510</v>
      </c>
      <c r="BM203" s="31" t="n">
        <f aca="false">$B$11*(($A$1065)*$C203/$B$12*$B$7+(1-$A$1065)*$D203/$B$12*$C$7)</f>
        <v>480</v>
      </c>
      <c r="BN203" s="31" t="n">
        <f aca="false">$B$11*(($A$1066)*$C203/$B$12*$B$7+(1-$A$1066)*$D203/$B$12*$C$7)</f>
        <v>450</v>
      </c>
      <c r="BO203" s="31" t="n">
        <f aca="false">$B$11*(($A$1067)*$C203/$B$12*$B$7+(1-$A$1067)*$D203/$B$12*$C$7)</f>
        <v>420</v>
      </c>
      <c r="BP203" s="31" t="n">
        <f aca="false">$B$11*(($A$1068)*$C203/$B$12*$B$7+(1-$A$1068)*$D203/$B$12*$C$7)</f>
        <v>390</v>
      </c>
      <c r="BQ203" s="31" t="n">
        <f aca="false">$B$11*(($A$1069)*$C203/$B$12*$B$7+(1-$A$1069)*$D203/$B$12*$C$7)</f>
        <v>360</v>
      </c>
      <c r="BR203" s="31" t="n">
        <f aca="false">$B$11*(($A$1070)*$C203/$B$12*$B$7+(1-$A$1070)*$D203/$B$12*$C$7)</f>
        <v>330</v>
      </c>
      <c r="BS203" s="31" t="n">
        <f aca="false">$B$11*(($A$1071)*$C203/$B$12*$B$7+(1-$A$1071)*$D203/$B$12*$C$7)</f>
        <v>300</v>
      </c>
      <c r="BT203" s="31" t="n">
        <f aca="false">$B$11*(($A$1072)*$C203/$B$12*$B$7+(1-$A$1072)*$D203/$B$12*$C$7)</f>
        <v>270</v>
      </c>
      <c r="BU203" s="31" t="n">
        <f aca="false">$B$11*(($A$1073)*$C203/$B$12*$B$7+(1-$A$1073)*$D203/$B$12*$C$7)</f>
        <v>240</v>
      </c>
      <c r="BV203" s="31" t="n">
        <f aca="false">$B$11*(($A$1074)*$C203/$B$12*$B$7+(1-$A$1074)*$D203/$B$12*$C$7)</f>
        <v>210</v>
      </c>
      <c r="BW203" s="31" t="n">
        <f aca="false">$B$11*(($A$1075)*$C203/$B$12*$B$7+(1-$A$1075)*$D203/$B$12*$C$7)</f>
        <v>180</v>
      </c>
      <c r="BX203" s="31" t="n">
        <f aca="false">$B$11*(($A$1076)*$C203/$B$12*$B$7+(1-$A$1076)*$D203/$B$12*$C$7)</f>
        <v>150</v>
      </c>
      <c r="BY203" s="31" t="n">
        <f aca="false">$B$11*(($A$1077)*$C203/$B$12*$B$7+(1-$A$1077)*$D203/$B$12*$C$7)</f>
        <v>120</v>
      </c>
      <c r="BZ203" s="31" t="n">
        <f aca="false">$B$11*(($A$1078)*$C203/$B$12*$B$7+(1-$A$1078)*$D203/$B$12*$C$7)</f>
        <v>90</v>
      </c>
      <c r="CA203" s="31" t="n">
        <f aca="false">$B$11*(($A$1079)*$C203/$B$12*$B$7+(1-$A$1079)*$D203/$B$12*$C$7)</f>
        <v>60</v>
      </c>
      <c r="CB203" s="31" t="n">
        <f aca="false">$B$11*(($A$1080)*$C203/$B$12*$B$7+(1-$A$1080)*$D203/$B$12*$C$7)</f>
        <v>30</v>
      </c>
      <c r="CC203" s="31" t="n">
        <f aca="false">$B$11*(($A$1081)*$C203/$B$12*$B$7+(1-$A$1081)*$D203/$B$12*$C$7)</f>
        <v>0</v>
      </c>
    </row>
    <row r="204" customFormat="false" ht="15" hidden="false" customHeight="false" outlineLevel="0" collapsed="false">
      <c r="A204" s="21" t="n">
        <v>180</v>
      </c>
      <c r="B204" s="27" t="n">
        <v>0.493992483194903</v>
      </c>
      <c r="C204" s="9" t="n">
        <f aca="false">SUM(AM204:AV204)</f>
        <v>0</v>
      </c>
      <c r="D204" s="9" t="n">
        <f aca="false">SUM(AW204:BF204)</f>
        <v>1</v>
      </c>
      <c r="E204" s="24" t="n">
        <f aca="false">(1-C204/$B$12)*$B$8-C204/$B$12*$B$7</f>
        <v>0.05</v>
      </c>
      <c r="F204" s="24" t="n">
        <f aca="false">(1-D204/$B$12)*$C$8-D204/$B$12*$C$7</f>
        <v>0.021</v>
      </c>
      <c r="G204" s="47" t="n">
        <f aca="false">$B$11*($B$10*C204/$B$12*$B$7+(1-$B$10)*D204/$B$12*$C$7)</f>
        <v>300</v>
      </c>
      <c r="H204" s="24" t="n">
        <f aca="false">$B$10*E204+(1-$B$10)*F204</f>
        <v>0.0355</v>
      </c>
      <c r="I204" s="21"/>
      <c r="J204" s="21"/>
      <c r="K204" s="21"/>
      <c r="L204" s="21"/>
      <c r="M204" s="21"/>
      <c r="N204" s="21"/>
      <c r="O204" s="21"/>
      <c r="P204" s="21"/>
      <c r="Q204" s="21"/>
      <c r="R204" s="27" t="n">
        <v>-0.0940334694551704</v>
      </c>
      <c r="S204" s="27" t="n">
        <v>-0.991040749688966</v>
      </c>
      <c r="T204" s="27" t="n">
        <v>-2.056110361145</v>
      </c>
      <c r="U204" s="27" t="n">
        <v>0.293985530849861</v>
      </c>
      <c r="V204" s="27" t="n">
        <v>0.512030780159156</v>
      </c>
      <c r="W204" s="27" t="n">
        <v>-0.756259596885697</v>
      </c>
      <c r="X204" s="27" t="n">
        <v>1.03181197454418</v>
      </c>
      <c r="Y204" s="27" t="n">
        <v>0.669120862857913</v>
      </c>
      <c r="Z204" s="27" t="n">
        <v>-0.0119773653954287</v>
      </c>
      <c r="AA204" s="27" t="n">
        <v>0.0188341962228977</v>
      </c>
      <c r="AB204" s="27" t="n">
        <v>-1.01330361013159</v>
      </c>
      <c r="AC204" s="27" t="n">
        <v>-0.249393265153455</v>
      </c>
      <c r="AD204" s="27" t="n">
        <v>0.132238369040112</v>
      </c>
      <c r="AE204" s="27" t="n">
        <v>0.352277133916241</v>
      </c>
      <c r="AF204" s="27" t="n">
        <v>0.700974680912643</v>
      </c>
      <c r="AG204" s="27" t="n">
        <v>-2.1630056573341</v>
      </c>
      <c r="AH204" s="27" t="n">
        <v>-0.74330416399703</v>
      </c>
      <c r="AI204" s="27" t="n">
        <v>-0.182746567171573</v>
      </c>
      <c r="AJ204" s="27" t="n">
        <v>0.492866188722207</v>
      </c>
      <c r="AK204" s="27" t="n">
        <v>0.256108200876431</v>
      </c>
      <c r="AL204" s="21"/>
      <c r="AM204" s="31" t="n">
        <f aca="false">IF(SQRT($B$9)*$B204+SQRT(1-$B$9)*R204&lt;_xlfn.NORM.S.INV($B$6),1,0)</f>
        <v>0</v>
      </c>
      <c r="AN204" s="31" t="n">
        <f aca="false">IF(SQRT($B$9)*$B204+SQRT(1-$B$9)*S204&lt;_xlfn.NORM.S.INV($B$6),1,0)</f>
        <v>0</v>
      </c>
      <c r="AO204" s="31" t="n">
        <f aca="false">IF(SQRT($B$9)*$B204+SQRT(1-$B$9)*T204&lt;_xlfn.NORM.S.INV($B$6),1,0)</f>
        <v>0</v>
      </c>
      <c r="AP204" s="31" t="n">
        <f aca="false">IF(SQRT($B$9)*$B204+SQRT(1-$B$9)*U204&lt;_xlfn.NORM.S.INV($B$6),1,0)</f>
        <v>0</v>
      </c>
      <c r="AQ204" s="31" t="n">
        <f aca="false">IF(SQRT($B$9)*$B204+SQRT(1-$B$9)*V204&lt;_xlfn.NORM.S.INV($B$6),1,0)</f>
        <v>0</v>
      </c>
      <c r="AR204" s="31" t="n">
        <f aca="false">IF(SQRT($B$9)*$B204+SQRT(1-$B$9)*W204&lt;_xlfn.NORM.S.INV($B$6),1,0)</f>
        <v>0</v>
      </c>
      <c r="AS204" s="31" t="n">
        <f aca="false">IF(SQRT($B$9)*$B204+SQRT(1-$B$9)*X204&lt;_xlfn.NORM.S.INV($B$6),1,0)</f>
        <v>0</v>
      </c>
      <c r="AT204" s="31" t="n">
        <f aca="false">IF(SQRT($B$9)*$B204+SQRT(1-$B$9)*Y204&lt;_xlfn.NORM.S.INV($B$6),1,0)</f>
        <v>0</v>
      </c>
      <c r="AU204" s="31" t="n">
        <f aca="false">IF(SQRT($B$9)*$B204+SQRT(1-$B$9)*Z204&lt;_xlfn.NORM.S.INV($B$6),1,0)</f>
        <v>0</v>
      </c>
      <c r="AV204" s="31" t="n">
        <f aca="false">IF(SQRT($B$9)*$B204+SQRT(1-$B$9)*AA204&lt;_xlfn.NORM.S.INV($B$6),1,0)</f>
        <v>0</v>
      </c>
      <c r="AW204" s="31" t="n">
        <f aca="false">IF(SQRT($C$9)*$B204+SQRT(1-$C$9)*AB204&lt;_xlfn.NORM.S.INV($C$6),1,0)</f>
        <v>0</v>
      </c>
      <c r="AX204" s="31" t="n">
        <f aca="false">IF(SQRT($C$9)*$B204+SQRT(1-$C$9)*AC204&lt;_xlfn.NORM.S.INV($C$6),1,0)</f>
        <v>0</v>
      </c>
      <c r="AY204" s="31" t="n">
        <f aca="false">IF(SQRT($C$9)*$B204+SQRT(1-$C$9)*AD204&lt;_xlfn.NORM.S.INV($C$6),1,0)</f>
        <v>0</v>
      </c>
      <c r="AZ204" s="31" t="n">
        <f aca="false">IF(SQRT($C$9)*$B204+SQRT(1-$C$9)*AE204&lt;_xlfn.NORM.S.INV($C$6),1,0)</f>
        <v>0</v>
      </c>
      <c r="BA204" s="31" t="n">
        <f aca="false">IF(SQRT($C$9)*$B204+SQRT(1-$C$9)*AF204&lt;_xlfn.NORM.S.INV($C$6),1,0)</f>
        <v>0</v>
      </c>
      <c r="BB204" s="31" t="n">
        <f aca="false">IF(SQRT($C$9)*$B204+SQRT(1-$C$9)*AG204&lt;_xlfn.NORM.S.INV($C$6),1,0)</f>
        <v>1</v>
      </c>
      <c r="BC204" s="31" t="n">
        <f aca="false">IF(SQRT($C$9)*$B204+SQRT(1-$C$9)*AH204&lt;_xlfn.NORM.S.INV($C$6),1,0)</f>
        <v>0</v>
      </c>
      <c r="BD204" s="31" t="n">
        <f aca="false">IF(SQRT($C$9)*$B204+SQRT(1-$C$9)*AI204&lt;_xlfn.NORM.S.INV($C$6),1,0)</f>
        <v>0</v>
      </c>
      <c r="BE204" s="31" t="n">
        <f aca="false">IF(SQRT($C$9)*$B204+SQRT(1-$C$9)*AJ204&lt;_xlfn.NORM.S.INV($C$6),1,0)</f>
        <v>0</v>
      </c>
      <c r="BF204" s="31" t="n">
        <f aca="false">IF(SQRT($C$9)*$B204+SQRT(1-$C$9)*AK204&lt;_xlfn.NORM.S.INV($C$6),1,0)</f>
        <v>0</v>
      </c>
      <c r="BG204" s="21"/>
      <c r="BH204" s="21"/>
      <c r="BI204" s="31" t="n">
        <f aca="false">$B$11*(($A$1061)*$C204/$B$12*$B$7+(1-$A$1061)*$D204/$B$12*$C$7)</f>
        <v>600</v>
      </c>
      <c r="BJ204" s="31" t="n">
        <f aca="false">$B$11*(($A$1062)*$C204/$B$12*$B$7+(1-$A$1062)*$D204/$B$12*$C$7)</f>
        <v>570</v>
      </c>
      <c r="BK204" s="31" t="n">
        <f aca="false">$B$11*(($A$1063)*$C204/$B$12*$B$7+(1-$A$1063)*$D204/$B$12*$C$7)</f>
        <v>540</v>
      </c>
      <c r="BL204" s="31" t="n">
        <f aca="false">$B$11*(($A$1064)*$C204/$B$12*$B$7+(1-$A$1064)*$D204/$B$12*$C$7)</f>
        <v>510</v>
      </c>
      <c r="BM204" s="31" t="n">
        <f aca="false">$B$11*(($A$1065)*$C204/$B$12*$B$7+(1-$A$1065)*$D204/$B$12*$C$7)</f>
        <v>480</v>
      </c>
      <c r="BN204" s="31" t="n">
        <f aca="false">$B$11*(($A$1066)*$C204/$B$12*$B$7+(1-$A$1066)*$D204/$B$12*$C$7)</f>
        <v>450</v>
      </c>
      <c r="BO204" s="31" t="n">
        <f aca="false">$B$11*(($A$1067)*$C204/$B$12*$B$7+(1-$A$1067)*$D204/$B$12*$C$7)</f>
        <v>420</v>
      </c>
      <c r="BP204" s="31" t="n">
        <f aca="false">$B$11*(($A$1068)*$C204/$B$12*$B$7+(1-$A$1068)*$D204/$B$12*$C$7)</f>
        <v>390</v>
      </c>
      <c r="BQ204" s="31" t="n">
        <f aca="false">$B$11*(($A$1069)*$C204/$B$12*$B$7+(1-$A$1069)*$D204/$B$12*$C$7)</f>
        <v>360</v>
      </c>
      <c r="BR204" s="31" t="n">
        <f aca="false">$B$11*(($A$1070)*$C204/$B$12*$B$7+(1-$A$1070)*$D204/$B$12*$C$7)</f>
        <v>330</v>
      </c>
      <c r="BS204" s="31" t="n">
        <f aca="false">$B$11*(($A$1071)*$C204/$B$12*$B$7+(1-$A$1071)*$D204/$B$12*$C$7)</f>
        <v>300</v>
      </c>
      <c r="BT204" s="31" t="n">
        <f aca="false">$B$11*(($A$1072)*$C204/$B$12*$B$7+(1-$A$1072)*$D204/$B$12*$C$7)</f>
        <v>270</v>
      </c>
      <c r="BU204" s="31" t="n">
        <f aca="false">$B$11*(($A$1073)*$C204/$B$12*$B$7+(1-$A$1073)*$D204/$B$12*$C$7)</f>
        <v>240</v>
      </c>
      <c r="BV204" s="31" t="n">
        <f aca="false">$B$11*(($A$1074)*$C204/$B$12*$B$7+(1-$A$1074)*$D204/$B$12*$C$7)</f>
        <v>210</v>
      </c>
      <c r="BW204" s="31" t="n">
        <f aca="false">$B$11*(($A$1075)*$C204/$B$12*$B$7+(1-$A$1075)*$D204/$B$12*$C$7)</f>
        <v>180</v>
      </c>
      <c r="BX204" s="31" t="n">
        <f aca="false">$B$11*(($A$1076)*$C204/$B$12*$B$7+(1-$A$1076)*$D204/$B$12*$C$7)</f>
        <v>150</v>
      </c>
      <c r="BY204" s="31" t="n">
        <f aca="false">$B$11*(($A$1077)*$C204/$B$12*$B$7+(1-$A$1077)*$D204/$B$12*$C$7)</f>
        <v>120</v>
      </c>
      <c r="BZ204" s="31" t="n">
        <f aca="false">$B$11*(($A$1078)*$C204/$B$12*$B$7+(1-$A$1078)*$D204/$B$12*$C$7)</f>
        <v>90</v>
      </c>
      <c r="CA204" s="31" t="n">
        <f aca="false">$B$11*(($A$1079)*$C204/$B$12*$B$7+(1-$A$1079)*$D204/$B$12*$C$7)</f>
        <v>60</v>
      </c>
      <c r="CB204" s="31" t="n">
        <f aca="false">$B$11*(($A$1080)*$C204/$B$12*$B$7+(1-$A$1080)*$D204/$B$12*$C$7)</f>
        <v>30</v>
      </c>
      <c r="CC204" s="31" t="n">
        <f aca="false">$B$11*(($A$1081)*$C204/$B$12*$B$7+(1-$A$1081)*$D204/$B$12*$C$7)</f>
        <v>0</v>
      </c>
    </row>
    <row r="205" customFormat="false" ht="15" hidden="false" customHeight="false" outlineLevel="0" collapsed="false">
      <c r="A205" s="21" t="n">
        <v>181</v>
      </c>
      <c r="B205" s="27" t="n">
        <v>0.0837046674249649</v>
      </c>
      <c r="C205" s="9" t="n">
        <f aca="false">SUM(AM205:AV205)</f>
        <v>0</v>
      </c>
      <c r="D205" s="9" t="n">
        <f aca="false">SUM(AW205:BF205)</f>
        <v>0</v>
      </c>
      <c r="E205" s="24" t="n">
        <f aca="false">(1-C205/$B$12)*$B$8-C205/$B$12*$B$7</f>
        <v>0.05</v>
      </c>
      <c r="F205" s="24" t="n">
        <f aca="false">(1-D205/$B$12)*$C$8-D205/$B$12*$C$7</f>
        <v>0.09</v>
      </c>
      <c r="G205" s="47" t="n">
        <f aca="false">$B$11*($B$10*C205/$B$12*$B$7+(1-$B$10)*D205/$B$12*$C$7)</f>
        <v>0</v>
      </c>
      <c r="H205" s="24" t="n">
        <f aca="false">$B$10*E205+(1-$B$10)*F205</f>
        <v>0.07</v>
      </c>
      <c r="I205" s="21"/>
      <c r="J205" s="21"/>
      <c r="K205" s="21"/>
      <c r="L205" s="21"/>
      <c r="M205" s="21"/>
      <c r="N205" s="21"/>
      <c r="O205" s="21"/>
      <c r="P205" s="21"/>
      <c r="Q205" s="21"/>
      <c r="R205" s="27" t="n">
        <v>0.865105358670989</v>
      </c>
      <c r="S205" s="27" t="n">
        <v>-1.270863627136</v>
      </c>
      <c r="T205" s="27" t="n">
        <v>-0.109181776424757</v>
      </c>
      <c r="U205" s="27" t="n">
        <v>-0.798506683700194</v>
      </c>
      <c r="V205" s="27" t="n">
        <v>-0.302888532863751</v>
      </c>
      <c r="W205" s="27" t="n">
        <v>0.238708241433836</v>
      </c>
      <c r="X205" s="27" t="n">
        <v>-0.884127220748535</v>
      </c>
      <c r="Y205" s="27" t="n">
        <v>0.0483001802830423</v>
      </c>
      <c r="Z205" s="27" t="n">
        <v>-1.05845825987176</v>
      </c>
      <c r="AA205" s="27" t="n">
        <v>-0.198752445341286</v>
      </c>
      <c r="AB205" s="27" t="n">
        <v>-1.13272534043437</v>
      </c>
      <c r="AC205" s="27" t="n">
        <v>-0.785421572087878</v>
      </c>
      <c r="AD205" s="27" t="n">
        <v>0.95581217888301</v>
      </c>
      <c r="AE205" s="27" t="n">
        <v>-1.07725065236569</v>
      </c>
      <c r="AF205" s="27" t="n">
        <v>2.40390838407495</v>
      </c>
      <c r="AG205" s="27" t="n">
        <v>0.610722094914299</v>
      </c>
      <c r="AH205" s="27" t="n">
        <v>-0.98208002733173</v>
      </c>
      <c r="AI205" s="27" t="n">
        <v>-1.06155396495887</v>
      </c>
      <c r="AJ205" s="27" t="n">
        <v>-0.696902038521467</v>
      </c>
      <c r="AK205" s="27" t="n">
        <v>-0.356551452380826</v>
      </c>
      <c r="AL205" s="21"/>
      <c r="AM205" s="31" t="n">
        <f aca="false">IF(SQRT($B$9)*$B205+SQRT(1-$B$9)*R205&lt;_xlfn.NORM.S.INV($B$6),1,0)</f>
        <v>0</v>
      </c>
      <c r="AN205" s="31" t="n">
        <f aca="false">IF(SQRT($B$9)*$B205+SQRT(1-$B$9)*S205&lt;_xlfn.NORM.S.INV($B$6),1,0)</f>
        <v>0</v>
      </c>
      <c r="AO205" s="31" t="n">
        <f aca="false">IF(SQRT($B$9)*$B205+SQRT(1-$B$9)*T205&lt;_xlfn.NORM.S.INV($B$6),1,0)</f>
        <v>0</v>
      </c>
      <c r="AP205" s="31" t="n">
        <f aca="false">IF(SQRT($B$9)*$B205+SQRT(1-$B$9)*U205&lt;_xlfn.NORM.S.INV($B$6),1,0)</f>
        <v>0</v>
      </c>
      <c r="AQ205" s="31" t="n">
        <f aca="false">IF(SQRT($B$9)*$B205+SQRT(1-$B$9)*V205&lt;_xlfn.NORM.S.INV($B$6),1,0)</f>
        <v>0</v>
      </c>
      <c r="AR205" s="31" t="n">
        <f aca="false">IF(SQRT($B$9)*$B205+SQRT(1-$B$9)*W205&lt;_xlfn.NORM.S.INV($B$6),1,0)</f>
        <v>0</v>
      </c>
      <c r="AS205" s="31" t="n">
        <f aca="false">IF(SQRT($B$9)*$B205+SQRT(1-$B$9)*X205&lt;_xlfn.NORM.S.INV($B$6),1,0)</f>
        <v>0</v>
      </c>
      <c r="AT205" s="31" t="n">
        <f aca="false">IF(SQRT($B$9)*$B205+SQRT(1-$B$9)*Y205&lt;_xlfn.NORM.S.INV($B$6),1,0)</f>
        <v>0</v>
      </c>
      <c r="AU205" s="31" t="n">
        <f aca="false">IF(SQRT($B$9)*$B205+SQRT(1-$B$9)*Z205&lt;_xlfn.NORM.S.INV($B$6),1,0)</f>
        <v>0</v>
      </c>
      <c r="AV205" s="31" t="n">
        <f aca="false">IF(SQRT($B$9)*$B205+SQRT(1-$B$9)*AA205&lt;_xlfn.NORM.S.INV($B$6),1,0)</f>
        <v>0</v>
      </c>
      <c r="AW205" s="31" t="n">
        <f aca="false">IF(SQRT($C$9)*$B205+SQRT(1-$C$9)*AB205&lt;_xlfn.NORM.S.INV($C$6),1,0)</f>
        <v>0</v>
      </c>
      <c r="AX205" s="31" t="n">
        <f aca="false">IF(SQRT($C$9)*$B205+SQRT(1-$C$9)*AC205&lt;_xlfn.NORM.S.INV($C$6),1,0)</f>
        <v>0</v>
      </c>
      <c r="AY205" s="31" t="n">
        <f aca="false">IF(SQRT($C$9)*$B205+SQRT(1-$C$9)*AD205&lt;_xlfn.NORM.S.INV($C$6),1,0)</f>
        <v>0</v>
      </c>
      <c r="AZ205" s="31" t="n">
        <f aca="false">IF(SQRT($C$9)*$B205+SQRT(1-$C$9)*AE205&lt;_xlfn.NORM.S.INV($C$6),1,0)</f>
        <v>0</v>
      </c>
      <c r="BA205" s="31" t="n">
        <f aca="false">IF(SQRT($C$9)*$B205+SQRT(1-$C$9)*AF205&lt;_xlfn.NORM.S.INV($C$6),1,0)</f>
        <v>0</v>
      </c>
      <c r="BB205" s="31" t="n">
        <f aca="false">IF(SQRT($C$9)*$B205+SQRT(1-$C$9)*AG205&lt;_xlfn.NORM.S.INV($C$6),1,0)</f>
        <v>0</v>
      </c>
      <c r="BC205" s="31" t="n">
        <f aca="false">IF(SQRT($C$9)*$B205+SQRT(1-$C$9)*AH205&lt;_xlfn.NORM.S.INV($C$6),1,0)</f>
        <v>0</v>
      </c>
      <c r="BD205" s="31" t="n">
        <f aca="false">IF(SQRT($C$9)*$B205+SQRT(1-$C$9)*AI205&lt;_xlfn.NORM.S.INV($C$6),1,0)</f>
        <v>0</v>
      </c>
      <c r="BE205" s="31" t="n">
        <f aca="false">IF(SQRT($C$9)*$B205+SQRT(1-$C$9)*AJ205&lt;_xlfn.NORM.S.INV($C$6),1,0)</f>
        <v>0</v>
      </c>
      <c r="BF205" s="31" t="n">
        <f aca="false">IF(SQRT($C$9)*$B205+SQRT(1-$C$9)*AK205&lt;_xlfn.NORM.S.INV($C$6),1,0)</f>
        <v>0</v>
      </c>
      <c r="BG205" s="21"/>
      <c r="BH205" s="21"/>
      <c r="BI205" s="31" t="n">
        <f aca="false">$B$11*(($A$1061)*$C205/$B$12*$B$7+(1-$A$1061)*$D205/$B$12*$C$7)</f>
        <v>0</v>
      </c>
      <c r="BJ205" s="31" t="n">
        <f aca="false">$B$11*(($A$1062)*$C205/$B$12*$B$7+(1-$A$1062)*$D205/$B$12*$C$7)</f>
        <v>0</v>
      </c>
      <c r="BK205" s="31" t="n">
        <f aca="false">$B$11*(($A$1063)*$C205/$B$12*$B$7+(1-$A$1063)*$D205/$B$12*$C$7)</f>
        <v>0</v>
      </c>
      <c r="BL205" s="31" t="n">
        <f aca="false">$B$11*(($A$1064)*$C205/$B$12*$B$7+(1-$A$1064)*$D205/$B$12*$C$7)</f>
        <v>0</v>
      </c>
      <c r="BM205" s="31" t="n">
        <f aca="false">$B$11*(($A$1065)*$C205/$B$12*$B$7+(1-$A$1065)*$D205/$B$12*$C$7)</f>
        <v>0</v>
      </c>
      <c r="BN205" s="31" t="n">
        <f aca="false">$B$11*(($A$1066)*$C205/$B$12*$B$7+(1-$A$1066)*$D205/$B$12*$C$7)</f>
        <v>0</v>
      </c>
      <c r="BO205" s="31" t="n">
        <f aca="false">$B$11*(($A$1067)*$C205/$B$12*$B$7+(1-$A$1067)*$D205/$B$12*$C$7)</f>
        <v>0</v>
      </c>
      <c r="BP205" s="31" t="n">
        <f aca="false">$B$11*(($A$1068)*$C205/$B$12*$B$7+(1-$A$1068)*$D205/$B$12*$C$7)</f>
        <v>0</v>
      </c>
      <c r="BQ205" s="31" t="n">
        <f aca="false">$B$11*(($A$1069)*$C205/$B$12*$B$7+(1-$A$1069)*$D205/$B$12*$C$7)</f>
        <v>0</v>
      </c>
      <c r="BR205" s="31" t="n">
        <f aca="false">$B$11*(($A$1070)*$C205/$B$12*$B$7+(1-$A$1070)*$D205/$B$12*$C$7)</f>
        <v>0</v>
      </c>
      <c r="BS205" s="31" t="n">
        <f aca="false">$B$11*(($A$1071)*$C205/$B$12*$B$7+(1-$A$1071)*$D205/$B$12*$C$7)</f>
        <v>0</v>
      </c>
      <c r="BT205" s="31" t="n">
        <f aca="false">$B$11*(($A$1072)*$C205/$B$12*$B$7+(1-$A$1072)*$D205/$B$12*$C$7)</f>
        <v>0</v>
      </c>
      <c r="BU205" s="31" t="n">
        <f aca="false">$B$11*(($A$1073)*$C205/$B$12*$B$7+(1-$A$1073)*$D205/$B$12*$C$7)</f>
        <v>0</v>
      </c>
      <c r="BV205" s="31" t="n">
        <f aca="false">$B$11*(($A$1074)*$C205/$B$12*$B$7+(1-$A$1074)*$D205/$B$12*$C$7)</f>
        <v>0</v>
      </c>
      <c r="BW205" s="31" t="n">
        <f aca="false">$B$11*(($A$1075)*$C205/$B$12*$B$7+(1-$A$1075)*$D205/$B$12*$C$7)</f>
        <v>0</v>
      </c>
      <c r="BX205" s="31" t="n">
        <f aca="false">$B$11*(($A$1076)*$C205/$B$12*$B$7+(1-$A$1076)*$D205/$B$12*$C$7)</f>
        <v>0</v>
      </c>
      <c r="BY205" s="31" t="n">
        <f aca="false">$B$11*(($A$1077)*$C205/$B$12*$B$7+(1-$A$1077)*$D205/$B$12*$C$7)</f>
        <v>0</v>
      </c>
      <c r="BZ205" s="31" t="n">
        <f aca="false">$B$11*(($A$1078)*$C205/$B$12*$B$7+(1-$A$1078)*$D205/$B$12*$C$7)</f>
        <v>0</v>
      </c>
      <c r="CA205" s="31" t="n">
        <f aca="false">$B$11*(($A$1079)*$C205/$B$12*$B$7+(1-$A$1079)*$D205/$B$12*$C$7)</f>
        <v>0</v>
      </c>
      <c r="CB205" s="31" t="n">
        <f aca="false">$B$11*(($A$1080)*$C205/$B$12*$B$7+(1-$A$1080)*$D205/$B$12*$C$7)</f>
        <v>0</v>
      </c>
      <c r="CC205" s="31" t="n">
        <f aca="false">$B$11*(($A$1081)*$C205/$B$12*$B$7+(1-$A$1081)*$D205/$B$12*$C$7)</f>
        <v>0</v>
      </c>
    </row>
    <row r="206" customFormat="false" ht="15" hidden="false" customHeight="false" outlineLevel="0" collapsed="false">
      <c r="A206" s="21" t="n">
        <v>182</v>
      </c>
      <c r="B206" s="27" t="n">
        <v>-1.40365935493367</v>
      </c>
      <c r="C206" s="9" t="n">
        <f aca="false">SUM(AM206:AV206)</f>
        <v>0</v>
      </c>
      <c r="D206" s="9" t="n">
        <f aca="false">SUM(AW206:BF206)</f>
        <v>2</v>
      </c>
      <c r="E206" s="24" t="n">
        <f aca="false">(1-C206/$B$12)*$B$8-C206/$B$12*$B$7</f>
        <v>0.05</v>
      </c>
      <c r="F206" s="24" t="n">
        <f aca="false">(1-D206/$B$12)*$C$8-D206/$B$12*$C$7</f>
        <v>-0.048</v>
      </c>
      <c r="G206" s="47" t="n">
        <f aca="false">$B$11*($B$10*C206/$B$12*$B$7+(1-$B$10)*D206/$B$12*$C$7)</f>
        <v>600</v>
      </c>
      <c r="H206" s="24" t="n">
        <f aca="false">$B$10*E206+(1-$B$10)*F206</f>
        <v>0.001</v>
      </c>
      <c r="I206" s="21"/>
      <c r="J206" s="21"/>
      <c r="K206" s="21"/>
      <c r="L206" s="21"/>
      <c r="M206" s="21"/>
      <c r="N206" s="21"/>
      <c r="O206" s="21"/>
      <c r="P206" s="21"/>
      <c r="Q206" s="21"/>
      <c r="R206" s="27" t="n">
        <v>-0.75236870119469</v>
      </c>
      <c r="S206" s="27" t="n">
        <v>0.615311102486941</v>
      </c>
      <c r="T206" s="27" t="n">
        <v>-0.569272072018029</v>
      </c>
      <c r="U206" s="27" t="n">
        <v>1.31408439460418</v>
      </c>
      <c r="V206" s="27" t="n">
        <v>0.679626102934552</v>
      </c>
      <c r="W206" s="27" t="n">
        <v>0.654549817394434</v>
      </c>
      <c r="X206" s="27" t="n">
        <v>1.80284588549177</v>
      </c>
      <c r="Y206" s="27" t="n">
        <v>0.99753164986193</v>
      </c>
      <c r="Z206" s="27" t="n">
        <v>-0.527619614928351</v>
      </c>
      <c r="AA206" s="27" t="n">
        <v>0.5481003055769</v>
      </c>
      <c r="AB206" s="27" t="n">
        <v>-0.332947335576582</v>
      </c>
      <c r="AC206" s="27" t="n">
        <v>-2.45606852906165</v>
      </c>
      <c r="AD206" s="27" t="n">
        <v>0.158256728347727</v>
      </c>
      <c r="AE206" s="27" t="n">
        <v>1.07425711365427</v>
      </c>
      <c r="AF206" s="27" t="n">
        <v>-0.601900061257735</v>
      </c>
      <c r="AG206" s="27" t="n">
        <v>1.11105011593433</v>
      </c>
      <c r="AH206" s="27" t="n">
        <v>0.432709927022196</v>
      </c>
      <c r="AI206" s="27" t="n">
        <v>-1.42950821912096</v>
      </c>
      <c r="AJ206" s="27" t="n">
        <v>1.24396512400884</v>
      </c>
      <c r="AK206" s="27" t="n">
        <v>1.62362831202555</v>
      </c>
      <c r="AL206" s="21"/>
      <c r="AM206" s="31" t="n">
        <f aca="false">IF(SQRT($B$9)*$B206+SQRT(1-$B$9)*R206&lt;_xlfn.NORM.S.INV($B$6),1,0)</f>
        <v>0</v>
      </c>
      <c r="AN206" s="31" t="n">
        <f aca="false">IF(SQRT($B$9)*$B206+SQRT(1-$B$9)*S206&lt;_xlfn.NORM.S.INV($B$6),1,0)</f>
        <v>0</v>
      </c>
      <c r="AO206" s="31" t="n">
        <f aca="false">IF(SQRT($B$9)*$B206+SQRT(1-$B$9)*T206&lt;_xlfn.NORM.S.INV($B$6),1,0)</f>
        <v>0</v>
      </c>
      <c r="AP206" s="31" t="n">
        <f aca="false">IF(SQRT($B$9)*$B206+SQRT(1-$B$9)*U206&lt;_xlfn.NORM.S.INV($B$6),1,0)</f>
        <v>0</v>
      </c>
      <c r="AQ206" s="31" t="n">
        <f aca="false">IF(SQRT($B$9)*$B206+SQRT(1-$B$9)*V206&lt;_xlfn.NORM.S.INV($B$6),1,0)</f>
        <v>0</v>
      </c>
      <c r="AR206" s="31" t="n">
        <f aca="false">IF(SQRT($B$9)*$B206+SQRT(1-$B$9)*W206&lt;_xlfn.NORM.S.INV($B$6),1,0)</f>
        <v>0</v>
      </c>
      <c r="AS206" s="31" t="n">
        <f aca="false">IF(SQRT($B$9)*$B206+SQRT(1-$B$9)*X206&lt;_xlfn.NORM.S.INV($B$6),1,0)</f>
        <v>0</v>
      </c>
      <c r="AT206" s="31" t="n">
        <f aca="false">IF(SQRT($B$9)*$B206+SQRT(1-$B$9)*Y206&lt;_xlfn.NORM.S.INV($B$6),1,0)</f>
        <v>0</v>
      </c>
      <c r="AU206" s="31" t="n">
        <f aca="false">IF(SQRT($B$9)*$B206+SQRT(1-$B$9)*Z206&lt;_xlfn.NORM.S.INV($B$6),1,0)</f>
        <v>0</v>
      </c>
      <c r="AV206" s="31" t="n">
        <f aca="false">IF(SQRT($B$9)*$B206+SQRT(1-$B$9)*AA206&lt;_xlfn.NORM.S.INV($B$6),1,0)</f>
        <v>0</v>
      </c>
      <c r="AW206" s="31" t="n">
        <f aca="false">IF(SQRT($C$9)*$B206+SQRT(1-$C$9)*AB206&lt;_xlfn.NORM.S.INV($C$6),1,0)</f>
        <v>0</v>
      </c>
      <c r="AX206" s="31" t="n">
        <f aca="false">IF(SQRT($C$9)*$B206+SQRT(1-$C$9)*AC206&lt;_xlfn.NORM.S.INV($C$6),1,0)</f>
        <v>1</v>
      </c>
      <c r="AY206" s="31" t="n">
        <f aca="false">IF(SQRT($C$9)*$B206+SQRT(1-$C$9)*AD206&lt;_xlfn.NORM.S.INV($C$6),1,0)</f>
        <v>0</v>
      </c>
      <c r="AZ206" s="31" t="n">
        <f aca="false">IF(SQRT($C$9)*$B206+SQRT(1-$C$9)*AE206&lt;_xlfn.NORM.S.INV($C$6),1,0)</f>
        <v>0</v>
      </c>
      <c r="BA206" s="31" t="n">
        <f aca="false">IF(SQRT($C$9)*$B206+SQRT(1-$C$9)*AF206&lt;_xlfn.NORM.S.INV($C$6),1,0)</f>
        <v>0</v>
      </c>
      <c r="BB206" s="31" t="n">
        <f aca="false">IF(SQRT($C$9)*$B206+SQRT(1-$C$9)*AG206&lt;_xlfn.NORM.S.INV($C$6),1,0)</f>
        <v>0</v>
      </c>
      <c r="BC206" s="31" t="n">
        <f aca="false">IF(SQRT($C$9)*$B206+SQRT(1-$C$9)*AH206&lt;_xlfn.NORM.S.INV($C$6),1,0)</f>
        <v>0</v>
      </c>
      <c r="BD206" s="31" t="n">
        <f aca="false">IF(SQRT($C$9)*$B206+SQRT(1-$C$9)*AI206&lt;_xlfn.NORM.S.INV($C$6),1,0)</f>
        <v>1</v>
      </c>
      <c r="BE206" s="31" t="n">
        <f aca="false">IF(SQRT($C$9)*$B206+SQRT(1-$C$9)*AJ206&lt;_xlfn.NORM.S.INV($C$6),1,0)</f>
        <v>0</v>
      </c>
      <c r="BF206" s="31" t="n">
        <f aca="false">IF(SQRT($C$9)*$B206+SQRT(1-$C$9)*AK206&lt;_xlfn.NORM.S.INV($C$6),1,0)</f>
        <v>0</v>
      </c>
      <c r="BG206" s="21"/>
      <c r="BH206" s="21"/>
      <c r="BI206" s="31" t="n">
        <f aca="false">$B$11*(($A$1061)*$C206/$B$12*$B$7+(1-$A$1061)*$D206/$B$12*$C$7)</f>
        <v>1200</v>
      </c>
      <c r="BJ206" s="31" t="n">
        <f aca="false">$B$11*(($A$1062)*$C206/$B$12*$B$7+(1-$A$1062)*$D206/$B$12*$C$7)</f>
        <v>1140</v>
      </c>
      <c r="BK206" s="31" t="n">
        <f aca="false">$B$11*(($A$1063)*$C206/$B$12*$B$7+(1-$A$1063)*$D206/$B$12*$C$7)</f>
        <v>1080</v>
      </c>
      <c r="BL206" s="31" t="n">
        <f aca="false">$B$11*(($A$1064)*$C206/$B$12*$B$7+(1-$A$1064)*$D206/$B$12*$C$7)</f>
        <v>1020</v>
      </c>
      <c r="BM206" s="31" t="n">
        <f aca="false">$B$11*(($A$1065)*$C206/$B$12*$B$7+(1-$A$1065)*$D206/$B$12*$C$7)</f>
        <v>960</v>
      </c>
      <c r="BN206" s="31" t="n">
        <f aca="false">$B$11*(($A$1066)*$C206/$B$12*$B$7+(1-$A$1066)*$D206/$B$12*$C$7)</f>
        <v>900</v>
      </c>
      <c r="BO206" s="31" t="n">
        <f aca="false">$B$11*(($A$1067)*$C206/$B$12*$B$7+(1-$A$1067)*$D206/$B$12*$C$7)</f>
        <v>840</v>
      </c>
      <c r="BP206" s="31" t="n">
        <f aca="false">$B$11*(($A$1068)*$C206/$B$12*$B$7+(1-$A$1068)*$D206/$B$12*$C$7)</f>
        <v>780</v>
      </c>
      <c r="BQ206" s="31" t="n">
        <f aca="false">$B$11*(($A$1069)*$C206/$B$12*$B$7+(1-$A$1069)*$D206/$B$12*$C$7)</f>
        <v>720</v>
      </c>
      <c r="BR206" s="31" t="n">
        <f aca="false">$B$11*(($A$1070)*$C206/$B$12*$B$7+(1-$A$1070)*$D206/$B$12*$C$7)</f>
        <v>660</v>
      </c>
      <c r="BS206" s="31" t="n">
        <f aca="false">$B$11*(($A$1071)*$C206/$B$12*$B$7+(1-$A$1071)*$D206/$B$12*$C$7)</f>
        <v>600</v>
      </c>
      <c r="BT206" s="31" t="n">
        <f aca="false">$B$11*(($A$1072)*$C206/$B$12*$B$7+(1-$A$1072)*$D206/$B$12*$C$7)</f>
        <v>540</v>
      </c>
      <c r="BU206" s="31" t="n">
        <f aca="false">$B$11*(($A$1073)*$C206/$B$12*$B$7+(1-$A$1073)*$D206/$B$12*$C$7)</f>
        <v>480</v>
      </c>
      <c r="BV206" s="31" t="n">
        <f aca="false">$B$11*(($A$1074)*$C206/$B$12*$B$7+(1-$A$1074)*$D206/$B$12*$C$7)</f>
        <v>420</v>
      </c>
      <c r="BW206" s="31" t="n">
        <f aca="false">$B$11*(($A$1075)*$C206/$B$12*$B$7+(1-$A$1075)*$D206/$B$12*$C$7)</f>
        <v>360</v>
      </c>
      <c r="BX206" s="31" t="n">
        <f aca="false">$B$11*(($A$1076)*$C206/$B$12*$B$7+(1-$A$1076)*$D206/$B$12*$C$7)</f>
        <v>300</v>
      </c>
      <c r="BY206" s="31" t="n">
        <f aca="false">$B$11*(($A$1077)*$C206/$B$12*$B$7+(1-$A$1077)*$D206/$B$12*$C$7)</f>
        <v>240</v>
      </c>
      <c r="BZ206" s="31" t="n">
        <f aca="false">$B$11*(($A$1078)*$C206/$B$12*$B$7+(1-$A$1078)*$D206/$B$12*$C$7)</f>
        <v>180</v>
      </c>
      <c r="CA206" s="31" t="n">
        <f aca="false">$B$11*(($A$1079)*$C206/$B$12*$B$7+(1-$A$1079)*$D206/$B$12*$C$7)</f>
        <v>120</v>
      </c>
      <c r="CB206" s="31" t="n">
        <f aca="false">$B$11*(($A$1080)*$C206/$B$12*$B$7+(1-$A$1080)*$D206/$B$12*$C$7)</f>
        <v>60.0000000000001</v>
      </c>
      <c r="CC206" s="31" t="n">
        <f aca="false">$B$11*(($A$1081)*$C206/$B$12*$B$7+(1-$A$1081)*$D206/$B$12*$C$7)</f>
        <v>0</v>
      </c>
    </row>
    <row r="207" customFormat="false" ht="15" hidden="false" customHeight="false" outlineLevel="0" collapsed="false">
      <c r="A207" s="21" t="n">
        <v>183</v>
      </c>
      <c r="B207" s="27" t="n">
        <v>0.378758066399677</v>
      </c>
      <c r="C207" s="9" t="n">
        <f aca="false">SUM(AM207:AV207)</f>
        <v>0</v>
      </c>
      <c r="D207" s="9" t="n">
        <f aca="false">SUM(AW207:BF207)</f>
        <v>0</v>
      </c>
      <c r="E207" s="24" t="n">
        <f aca="false">(1-C207/$B$12)*$B$8-C207/$B$12*$B$7</f>
        <v>0.05</v>
      </c>
      <c r="F207" s="24" t="n">
        <f aca="false">(1-D207/$B$12)*$C$8-D207/$B$12*$C$7</f>
        <v>0.09</v>
      </c>
      <c r="G207" s="47" t="n">
        <f aca="false">$B$11*($B$10*C207/$B$12*$B$7+(1-$B$10)*D207/$B$12*$C$7)</f>
        <v>0</v>
      </c>
      <c r="H207" s="24" t="n">
        <f aca="false">$B$10*E207+(1-$B$10)*F207</f>
        <v>0.07</v>
      </c>
      <c r="I207" s="21"/>
      <c r="J207" s="21"/>
      <c r="K207" s="21"/>
      <c r="L207" s="21"/>
      <c r="M207" s="21"/>
      <c r="N207" s="21"/>
      <c r="O207" s="21"/>
      <c r="P207" s="21"/>
      <c r="Q207" s="21"/>
      <c r="R207" s="27" t="n">
        <v>-0.979712092434858</v>
      </c>
      <c r="S207" s="27" t="n">
        <v>0.0856608063410053</v>
      </c>
      <c r="T207" s="27" t="n">
        <v>-0.730984478888265</v>
      </c>
      <c r="U207" s="27" t="n">
        <v>0.0234556716916682</v>
      </c>
      <c r="V207" s="27" t="n">
        <v>0.0488981954594525</v>
      </c>
      <c r="W207" s="27" t="n">
        <v>0.401419331539815</v>
      </c>
      <c r="X207" s="27" t="n">
        <v>1.29737990354804</v>
      </c>
      <c r="Y207" s="27" t="n">
        <v>1.19958529549655</v>
      </c>
      <c r="Z207" s="27" t="n">
        <v>0.936281852914266</v>
      </c>
      <c r="AA207" s="27" t="n">
        <v>-0.972756456199998</v>
      </c>
      <c r="AB207" s="27" t="n">
        <v>-0.105456429867597</v>
      </c>
      <c r="AC207" s="27" t="n">
        <v>0.167723880818443</v>
      </c>
      <c r="AD207" s="27" t="n">
        <v>-1.19771273753806</v>
      </c>
      <c r="AE207" s="27" t="n">
        <v>0.923527144907615</v>
      </c>
      <c r="AF207" s="27" t="n">
        <v>1.88432806089966</v>
      </c>
      <c r="AG207" s="27" t="n">
        <v>-0.734917610777797</v>
      </c>
      <c r="AH207" s="27" t="n">
        <v>2.07656088071252</v>
      </c>
      <c r="AI207" s="27" t="n">
        <v>0.116162058606733</v>
      </c>
      <c r="AJ207" s="27" t="n">
        <v>1.15971638056195</v>
      </c>
      <c r="AK207" s="27" t="n">
        <v>0.172144971303988</v>
      </c>
      <c r="AL207" s="21"/>
      <c r="AM207" s="31" t="n">
        <f aca="false">IF(SQRT($B$9)*$B207+SQRT(1-$B$9)*R207&lt;_xlfn.NORM.S.INV($B$6),1,0)</f>
        <v>0</v>
      </c>
      <c r="AN207" s="31" t="n">
        <f aca="false">IF(SQRT($B$9)*$B207+SQRT(1-$B$9)*S207&lt;_xlfn.NORM.S.INV($B$6),1,0)</f>
        <v>0</v>
      </c>
      <c r="AO207" s="31" t="n">
        <f aca="false">IF(SQRT($B$9)*$B207+SQRT(1-$B$9)*T207&lt;_xlfn.NORM.S.INV($B$6),1,0)</f>
        <v>0</v>
      </c>
      <c r="AP207" s="31" t="n">
        <f aca="false">IF(SQRT($B$9)*$B207+SQRT(1-$B$9)*U207&lt;_xlfn.NORM.S.INV($B$6),1,0)</f>
        <v>0</v>
      </c>
      <c r="AQ207" s="31" t="n">
        <f aca="false">IF(SQRT($B$9)*$B207+SQRT(1-$B$9)*V207&lt;_xlfn.NORM.S.INV($B$6),1,0)</f>
        <v>0</v>
      </c>
      <c r="AR207" s="31" t="n">
        <f aca="false">IF(SQRT($B$9)*$B207+SQRT(1-$B$9)*W207&lt;_xlfn.NORM.S.INV($B$6),1,0)</f>
        <v>0</v>
      </c>
      <c r="AS207" s="31" t="n">
        <f aca="false">IF(SQRT($B$9)*$B207+SQRT(1-$B$9)*X207&lt;_xlfn.NORM.S.INV($B$6),1,0)</f>
        <v>0</v>
      </c>
      <c r="AT207" s="31" t="n">
        <f aca="false">IF(SQRT($B$9)*$B207+SQRT(1-$B$9)*Y207&lt;_xlfn.NORM.S.INV($B$6),1,0)</f>
        <v>0</v>
      </c>
      <c r="AU207" s="31" t="n">
        <f aca="false">IF(SQRT($B$9)*$B207+SQRT(1-$B$9)*Z207&lt;_xlfn.NORM.S.INV($B$6),1,0)</f>
        <v>0</v>
      </c>
      <c r="AV207" s="31" t="n">
        <f aca="false">IF(SQRT($B$9)*$B207+SQRT(1-$B$9)*AA207&lt;_xlfn.NORM.S.INV($B$6),1,0)</f>
        <v>0</v>
      </c>
      <c r="AW207" s="31" t="n">
        <f aca="false">IF(SQRT($C$9)*$B207+SQRT(1-$C$9)*AB207&lt;_xlfn.NORM.S.INV($C$6),1,0)</f>
        <v>0</v>
      </c>
      <c r="AX207" s="31" t="n">
        <f aca="false">IF(SQRT($C$9)*$B207+SQRT(1-$C$9)*AC207&lt;_xlfn.NORM.S.INV($C$6),1,0)</f>
        <v>0</v>
      </c>
      <c r="AY207" s="31" t="n">
        <f aca="false">IF(SQRT($C$9)*$B207+SQRT(1-$C$9)*AD207&lt;_xlfn.NORM.S.INV($C$6),1,0)</f>
        <v>0</v>
      </c>
      <c r="AZ207" s="31" t="n">
        <f aca="false">IF(SQRT($C$9)*$B207+SQRT(1-$C$9)*AE207&lt;_xlfn.NORM.S.INV($C$6),1,0)</f>
        <v>0</v>
      </c>
      <c r="BA207" s="31" t="n">
        <f aca="false">IF(SQRT($C$9)*$B207+SQRT(1-$C$9)*AF207&lt;_xlfn.NORM.S.INV($C$6),1,0)</f>
        <v>0</v>
      </c>
      <c r="BB207" s="31" t="n">
        <f aca="false">IF(SQRT($C$9)*$B207+SQRT(1-$C$9)*AG207&lt;_xlfn.NORM.S.INV($C$6),1,0)</f>
        <v>0</v>
      </c>
      <c r="BC207" s="31" t="n">
        <f aca="false">IF(SQRT($C$9)*$B207+SQRT(1-$C$9)*AH207&lt;_xlfn.NORM.S.INV($C$6),1,0)</f>
        <v>0</v>
      </c>
      <c r="BD207" s="31" t="n">
        <f aca="false">IF(SQRT($C$9)*$B207+SQRT(1-$C$9)*AI207&lt;_xlfn.NORM.S.INV($C$6),1,0)</f>
        <v>0</v>
      </c>
      <c r="BE207" s="31" t="n">
        <f aca="false">IF(SQRT($C$9)*$B207+SQRT(1-$C$9)*AJ207&lt;_xlfn.NORM.S.INV($C$6),1,0)</f>
        <v>0</v>
      </c>
      <c r="BF207" s="31" t="n">
        <f aca="false">IF(SQRT($C$9)*$B207+SQRT(1-$C$9)*AK207&lt;_xlfn.NORM.S.INV($C$6),1,0)</f>
        <v>0</v>
      </c>
      <c r="BG207" s="21"/>
      <c r="BH207" s="21"/>
      <c r="BI207" s="31" t="n">
        <f aca="false">$B$11*(($A$1061)*$C207/$B$12*$B$7+(1-$A$1061)*$D207/$B$12*$C$7)</f>
        <v>0</v>
      </c>
      <c r="BJ207" s="31" t="n">
        <f aca="false">$B$11*(($A$1062)*$C207/$B$12*$B$7+(1-$A$1062)*$D207/$B$12*$C$7)</f>
        <v>0</v>
      </c>
      <c r="BK207" s="31" t="n">
        <f aca="false">$B$11*(($A$1063)*$C207/$B$12*$B$7+(1-$A$1063)*$D207/$B$12*$C$7)</f>
        <v>0</v>
      </c>
      <c r="BL207" s="31" t="n">
        <f aca="false">$B$11*(($A$1064)*$C207/$B$12*$B$7+(1-$A$1064)*$D207/$B$12*$C$7)</f>
        <v>0</v>
      </c>
      <c r="BM207" s="31" t="n">
        <f aca="false">$B$11*(($A$1065)*$C207/$B$12*$B$7+(1-$A$1065)*$D207/$B$12*$C$7)</f>
        <v>0</v>
      </c>
      <c r="BN207" s="31" t="n">
        <f aca="false">$B$11*(($A$1066)*$C207/$B$12*$B$7+(1-$A$1066)*$D207/$B$12*$C$7)</f>
        <v>0</v>
      </c>
      <c r="BO207" s="31" t="n">
        <f aca="false">$B$11*(($A$1067)*$C207/$B$12*$B$7+(1-$A$1067)*$D207/$B$12*$C$7)</f>
        <v>0</v>
      </c>
      <c r="BP207" s="31" t="n">
        <f aca="false">$B$11*(($A$1068)*$C207/$B$12*$B$7+(1-$A$1068)*$D207/$B$12*$C$7)</f>
        <v>0</v>
      </c>
      <c r="BQ207" s="31" t="n">
        <f aca="false">$B$11*(($A$1069)*$C207/$B$12*$B$7+(1-$A$1069)*$D207/$B$12*$C$7)</f>
        <v>0</v>
      </c>
      <c r="BR207" s="31" t="n">
        <f aca="false">$B$11*(($A$1070)*$C207/$B$12*$B$7+(1-$A$1070)*$D207/$B$12*$C$7)</f>
        <v>0</v>
      </c>
      <c r="BS207" s="31" t="n">
        <f aca="false">$B$11*(($A$1071)*$C207/$B$12*$B$7+(1-$A$1071)*$D207/$B$12*$C$7)</f>
        <v>0</v>
      </c>
      <c r="BT207" s="31" t="n">
        <f aca="false">$B$11*(($A$1072)*$C207/$B$12*$B$7+(1-$A$1072)*$D207/$B$12*$C$7)</f>
        <v>0</v>
      </c>
      <c r="BU207" s="31" t="n">
        <f aca="false">$B$11*(($A$1073)*$C207/$B$12*$B$7+(1-$A$1073)*$D207/$B$12*$C$7)</f>
        <v>0</v>
      </c>
      <c r="BV207" s="31" t="n">
        <f aca="false">$B$11*(($A$1074)*$C207/$B$12*$B$7+(1-$A$1074)*$D207/$B$12*$C$7)</f>
        <v>0</v>
      </c>
      <c r="BW207" s="31" t="n">
        <f aca="false">$B$11*(($A$1075)*$C207/$B$12*$B$7+(1-$A$1075)*$D207/$B$12*$C$7)</f>
        <v>0</v>
      </c>
      <c r="BX207" s="31" t="n">
        <f aca="false">$B$11*(($A$1076)*$C207/$B$12*$B$7+(1-$A$1076)*$D207/$B$12*$C$7)</f>
        <v>0</v>
      </c>
      <c r="BY207" s="31" t="n">
        <f aca="false">$B$11*(($A$1077)*$C207/$B$12*$B$7+(1-$A$1077)*$D207/$B$12*$C$7)</f>
        <v>0</v>
      </c>
      <c r="BZ207" s="31" t="n">
        <f aca="false">$B$11*(($A$1078)*$C207/$B$12*$B$7+(1-$A$1078)*$D207/$B$12*$C$7)</f>
        <v>0</v>
      </c>
      <c r="CA207" s="31" t="n">
        <f aca="false">$B$11*(($A$1079)*$C207/$B$12*$B$7+(1-$A$1079)*$D207/$B$12*$C$7)</f>
        <v>0</v>
      </c>
      <c r="CB207" s="31" t="n">
        <f aca="false">$B$11*(($A$1080)*$C207/$B$12*$B$7+(1-$A$1080)*$D207/$B$12*$C$7)</f>
        <v>0</v>
      </c>
      <c r="CC207" s="31" t="n">
        <f aca="false">$B$11*(($A$1081)*$C207/$B$12*$B$7+(1-$A$1081)*$D207/$B$12*$C$7)</f>
        <v>0</v>
      </c>
    </row>
    <row r="208" customFormat="false" ht="15" hidden="false" customHeight="false" outlineLevel="0" collapsed="false">
      <c r="A208" s="21" t="n">
        <v>184</v>
      </c>
      <c r="B208" s="27" t="n">
        <v>0.906400424611606</v>
      </c>
      <c r="C208" s="9" t="n">
        <f aca="false">SUM(AM208:AV208)</f>
        <v>0</v>
      </c>
      <c r="D208" s="9" t="n">
        <f aca="false">SUM(AW208:BF208)</f>
        <v>0</v>
      </c>
      <c r="E208" s="24" t="n">
        <f aca="false">(1-C208/$B$12)*$B$8-C208/$B$12*$B$7</f>
        <v>0.05</v>
      </c>
      <c r="F208" s="24" t="n">
        <f aca="false">(1-D208/$B$12)*$C$8-D208/$B$12*$C$7</f>
        <v>0.09</v>
      </c>
      <c r="G208" s="47" t="n">
        <f aca="false">$B$11*($B$10*C208/$B$12*$B$7+(1-$B$10)*D208/$B$12*$C$7)</f>
        <v>0</v>
      </c>
      <c r="H208" s="24" t="n">
        <f aca="false">$B$10*E208+(1-$B$10)*F208</f>
        <v>0.07</v>
      </c>
      <c r="I208" s="21"/>
      <c r="J208" s="21"/>
      <c r="K208" s="21"/>
      <c r="L208" s="21"/>
      <c r="M208" s="21"/>
      <c r="N208" s="21"/>
      <c r="O208" s="21"/>
      <c r="P208" s="21"/>
      <c r="Q208" s="21"/>
      <c r="R208" s="27" t="n">
        <v>-2.12197352249147</v>
      </c>
      <c r="S208" s="27" t="n">
        <v>0.240288165782322</v>
      </c>
      <c r="T208" s="27" t="n">
        <v>-0.487642823585299</v>
      </c>
      <c r="U208" s="27" t="n">
        <v>0.451368549119237</v>
      </c>
      <c r="V208" s="27" t="n">
        <v>-0.645928371852094</v>
      </c>
      <c r="W208" s="27" t="n">
        <v>-0.545176239193575</v>
      </c>
      <c r="X208" s="27" t="n">
        <v>0.832368894349491</v>
      </c>
      <c r="Y208" s="27" t="n">
        <v>-0.620208479423335</v>
      </c>
      <c r="Z208" s="27" t="n">
        <v>0.764718628167476</v>
      </c>
      <c r="AA208" s="27" t="n">
        <v>0.656020822999677</v>
      </c>
      <c r="AB208" s="27" t="n">
        <v>-0.342971289008394</v>
      </c>
      <c r="AC208" s="27" t="n">
        <v>-0.664031485588655</v>
      </c>
      <c r="AD208" s="27" t="n">
        <v>-0.960055988926775</v>
      </c>
      <c r="AE208" s="27" t="n">
        <v>0.841461717225101</v>
      </c>
      <c r="AF208" s="27" t="n">
        <v>0.899345797343616</v>
      </c>
      <c r="AG208" s="27" t="n">
        <v>0.618687433102541</v>
      </c>
      <c r="AH208" s="27" t="n">
        <v>-0.539285820730567</v>
      </c>
      <c r="AI208" s="27" t="n">
        <v>-0.4474215857977</v>
      </c>
      <c r="AJ208" s="27" t="n">
        <v>0.000436658980661959</v>
      </c>
      <c r="AK208" s="27" t="n">
        <v>-0.40401927581616</v>
      </c>
      <c r="AL208" s="21"/>
      <c r="AM208" s="31" t="n">
        <f aca="false">IF(SQRT($B$9)*$B208+SQRT(1-$B$9)*R208&lt;_xlfn.NORM.S.INV($B$6),1,0)</f>
        <v>0</v>
      </c>
      <c r="AN208" s="31" t="n">
        <f aca="false">IF(SQRT($B$9)*$B208+SQRT(1-$B$9)*S208&lt;_xlfn.NORM.S.INV($B$6),1,0)</f>
        <v>0</v>
      </c>
      <c r="AO208" s="31" t="n">
        <f aca="false">IF(SQRT($B$9)*$B208+SQRT(1-$B$9)*T208&lt;_xlfn.NORM.S.INV($B$6),1,0)</f>
        <v>0</v>
      </c>
      <c r="AP208" s="31" t="n">
        <f aca="false">IF(SQRT($B$9)*$B208+SQRT(1-$B$9)*U208&lt;_xlfn.NORM.S.INV($B$6),1,0)</f>
        <v>0</v>
      </c>
      <c r="AQ208" s="31" t="n">
        <f aca="false">IF(SQRT($B$9)*$B208+SQRT(1-$B$9)*V208&lt;_xlfn.NORM.S.INV($B$6),1,0)</f>
        <v>0</v>
      </c>
      <c r="AR208" s="31" t="n">
        <f aca="false">IF(SQRT($B$9)*$B208+SQRT(1-$B$9)*W208&lt;_xlfn.NORM.S.INV($B$6),1,0)</f>
        <v>0</v>
      </c>
      <c r="AS208" s="31" t="n">
        <f aca="false">IF(SQRT($B$9)*$B208+SQRT(1-$B$9)*X208&lt;_xlfn.NORM.S.INV($B$6),1,0)</f>
        <v>0</v>
      </c>
      <c r="AT208" s="31" t="n">
        <f aca="false">IF(SQRT($B$9)*$B208+SQRT(1-$B$9)*Y208&lt;_xlfn.NORM.S.INV($B$6),1,0)</f>
        <v>0</v>
      </c>
      <c r="AU208" s="31" t="n">
        <f aca="false">IF(SQRT($B$9)*$B208+SQRT(1-$B$9)*Z208&lt;_xlfn.NORM.S.INV($B$6),1,0)</f>
        <v>0</v>
      </c>
      <c r="AV208" s="31" t="n">
        <f aca="false">IF(SQRT($B$9)*$B208+SQRT(1-$B$9)*AA208&lt;_xlfn.NORM.S.INV($B$6),1,0)</f>
        <v>0</v>
      </c>
      <c r="AW208" s="31" t="n">
        <f aca="false">IF(SQRT($C$9)*$B208+SQRT(1-$C$9)*AB208&lt;_xlfn.NORM.S.INV($C$6),1,0)</f>
        <v>0</v>
      </c>
      <c r="AX208" s="31" t="n">
        <f aca="false">IF(SQRT($C$9)*$B208+SQRT(1-$C$9)*AC208&lt;_xlfn.NORM.S.INV($C$6),1,0)</f>
        <v>0</v>
      </c>
      <c r="AY208" s="31" t="n">
        <f aca="false">IF(SQRT($C$9)*$B208+SQRT(1-$C$9)*AD208&lt;_xlfn.NORM.S.INV($C$6),1,0)</f>
        <v>0</v>
      </c>
      <c r="AZ208" s="31" t="n">
        <f aca="false">IF(SQRT($C$9)*$B208+SQRT(1-$C$9)*AE208&lt;_xlfn.NORM.S.INV($C$6),1,0)</f>
        <v>0</v>
      </c>
      <c r="BA208" s="31" t="n">
        <f aca="false">IF(SQRT($C$9)*$B208+SQRT(1-$C$9)*AF208&lt;_xlfn.NORM.S.INV($C$6),1,0)</f>
        <v>0</v>
      </c>
      <c r="BB208" s="31" t="n">
        <f aca="false">IF(SQRT($C$9)*$B208+SQRT(1-$C$9)*AG208&lt;_xlfn.NORM.S.INV($C$6),1,0)</f>
        <v>0</v>
      </c>
      <c r="BC208" s="31" t="n">
        <f aca="false">IF(SQRT($C$9)*$B208+SQRT(1-$C$9)*AH208&lt;_xlfn.NORM.S.INV($C$6),1,0)</f>
        <v>0</v>
      </c>
      <c r="BD208" s="31" t="n">
        <f aca="false">IF(SQRT($C$9)*$B208+SQRT(1-$C$9)*AI208&lt;_xlfn.NORM.S.INV($C$6),1,0)</f>
        <v>0</v>
      </c>
      <c r="BE208" s="31" t="n">
        <f aca="false">IF(SQRT($C$9)*$B208+SQRT(1-$C$9)*AJ208&lt;_xlfn.NORM.S.INV($C$6),1,0)</f>
        <v>0</v>
      </c>
      <c r="BF208" s="31" t="n">
        <f aca="false">IF(SQRT($C$9)*$B208+SQRT(1-$C$9)*AK208&lt;_xlfn.NORM.S.INV($C$6),1,0)</f>
        <v>0</v>
      </c>
      <c r="BG208" s="21"/>
      <c r="BH208" s="21"/>
      <c r="BI208" s="31" t="n">
        <f aca="false">$B$11*(($A$1061)*$C208/$B$12*$B$7+(1-$A$1061)*$D208/$B$12*$C$7)</f>
        <v>0</v>
      </c>
      <c r="BJ208" s="31" t="n">
        <f aca="false">$B$11*(($A$1062)*$C208/$B$12*$B$7+(1-$A$1062)*$D208/$B$12*$C$7)</f>
        <v>0</v>
      </c>
      <c r="BK208" s="31" t="n">
        <f aca="false">$B$11*(($A$1063)*$C208/$B$12*$B$7+(1-$A$1063)*$D208/$B$12*$C$7)</f>
        <v>0</v>
      </c>
      <c r="BL208" s="31" t="n">
        <f aca="false">$B$11*(($A$1064)*$C208/$B$12*$B$7+(1-$A$1064)*$D208/$B$12*$C$7)</f>
        <v>0</v>
      </c>
      <c r="BM208" s="31" t="n">
        <f aca="false">$B$11*(($A$1065)*$C208/$B$12*$B$7+(1-$A$1065)*$D208/$B$12*$C$7)</f>
        <v>0</v>
      </c>
      <c r="BN208" s="31" t="n">
        <f aca="false">$B$11*(($A$1066)*$C208/$B$12*$B$7+(1-$A$1066)*$D208/$B$12*$C$7)</f>
        <v>0</v>
      </c>
      <c r="BO208" s="31" t="n">
        <f aca="false">$B$11*(($A$1067)*$C208/$B$12*$B$7+(1-$A$1067)*$D208/$B$12*$C$7)</f>
        <v>0</v>
      </c>
      <c r="BP208" s="31" t="n">
        <f aca="false">$B$11*(($A$1068)*$C208/$B$12*$B$7+(1-$A$1068)*$D208/$B$12*$C$7)</f>
        <v>0</v>
      </c>
      <c r="BQ208" s="31" t="n">
        <f aca="false">$B$11*(($A$1069)*$C208/$B$12*$B$7+(1-$A$1069)*$D208/$B$12*$C$7)</f>
        <v>0</v>
      </c>
      <c r="BR208" s="31" t="n">
        <f aca="false">$B$11*(($A$1070)*$C208/$B$12*$B$7+(1-$A$1070)*$D208/$B$12*$C$7)</f>
        <v>0</v>
      </c>
      <c r="BS208" s="31" t="n">
        <f aca="false">$B$11*(($A$1071)*$C208/$B$12*$B$7+(1-$A$1071)*$D208/$B$12*$C$7)</f>
        <v>0</v>
      </c>
      <c r="BT208" s="31" t="n">
        <f aca="false">$B$11*(($A$1072)*$C208/$B$12*$B$7+(1-$A$1072)*$D208/$B$12*$C$7)</f>
        <v>0</v>
      </c>
      <c r="BU208" s="31" t="n">
        <f aca="false">$B$11*(($A$1073)*$C208/$B$12*$B$7+(1-$A$1073)*$D208/$B$12*$C$7)</f>
        <v>0</v>
      </c>
      <c r="BV208" s="31" t="n">
        <f aca="false">$B$11*(($A$1074)*$C208/$B$12*$B$7+(1-$A$1074)*$D208/$B$12*$C$7)</f>
        <v>0</v>
      </c>
      <c r="BW208" s="31" t="n">
        <f aca="false">$B$11*(($A$1075)*$C208/$B$12*$B$7+(1-$A$1075)*$D208/$B$12*$C$7)</f>
        <v>0</v>
      </c>
      <c r="BX208" s="31" t="n">
        <f aca="false">$B$11*(($A$1076)*$C208/$B$12*$B$7+(1-$A$1076)*$D208/$B$12*$C$7)</f>
        <v>0</v>
      </c>
      <c r="BY208" s="31" t="n">
        <f aca="false">$B$11*(($A$1077)*$C208/$B$12*$B$7+(1-$A$1077)*$D208/$B$12*$C$7)</f>
        <v>0</v>
      </c>
      <c r="BZ208" s="31" t="n">
        <f aca="false">$B$11*(($A$1078)*$C208/$B$12*$B$7+(1-$A$1078)*$D208/$B$12*$C$7)</f>
        <v>0</v>
      </c>
      <c r="CA208" s="31" t="n">
        <f aca="false">$B$11*(($A$1079)*$C208/$B$12*$B$7+(1-$A$1079)*$D208/$B$12*$C$7)</f>
        <v>0</v>
      </c>
      <c r="CB208" s="31" t="n">
        <f aca="false">$B$11*(($A$1080)*$C208/$B$12*$B$7+(1-$A$1080)*$D208/$B$12*$C$7)</f>
        <v>0</v>
      </c>
      <c r="CC208" s="31" t="n">
        <f aca="false">$B$11*(($A$1081)*$C208/$B$12*$B$7+(1-$A$1081)*$D208/$B$12*$C$7)</f>
        <v>0</v>
      </c>
    </row>
    <row r="209" customFormat="false" ht="15" hidden="false" customHeight="false" outlineLevel="0" collapsed="false">
      <c r="A209" s="21" t="n">
        <v>185</v>
      </c>
      <c r="B209" s="27" t="n">
        <v>-0.889893741896167</v>
      </c>
      <c r="C209" s="9" t="n">
        <f aca="false">SUM(AM209:AV209)</f>
        <v>0</v>
      </c>
      <c r="D209" s="9" t="n">
        <f aca="false">SUM(AW209:BF209)</f>
        <v>0</v>
      </c>
      <c r="E209" s="24" t="n">
        <f aca="false">(1-C209/$B$12)*$B$8-C209/$B$12*$B$7</f>
        <v>0.05</v>
      </c>
      <c r="F209" s="24" t="n">
        <f aca="false">(1-D209/$B$12)*$C$8-D209/$B$12*$C$7</f>
        <v>0.09</v>
      </c>
      <c r="G209" s="47" t="n">
        <f aca="false">$B$11*($B$10*C209/$B$12*$B$7+(1-$B$10)*D209/$B$12*$C$7)</f>
        <v>0</v>
      </c>
      <c r="H209" s="24" t="n">
        <f aca="false">$B$10*E209+(1-$B$10)*F209</f>
        <v>0.07</v>
      </c>
      <c r="I209" s="21"/>
      <c r="J209" s="21"/>
      <c r="K209" s="21"/>
      <c r="L209" s="21"/>
      <c r="M209" s="21"/>
      <c r="N209" s="21"/>
      <c r="O209" s="21"/>
      <c r="P209" s="21"/>
      <c r="Q209" s="21"/>
      <c r="R209" s="27" t="n">
        <v>-1.11231966234765</v>
      </c>
      <c r="S209" s="27" t="n">
        <v>-0.745144894203258</v>
      </c>
      <c r="T209" s="27" t="n">
        <v>0.530698460856553</v>
      </c>
      <c r="U209" s="27" t="n">
        <v>-0.532672173011372</v>
      </c>
      <c r="V209" s="27" t="n">
        <v>-0.328998887002991</v>
      </c>
      <c r="W209" s="27" t="n">
        <v>0.172118574822822</v>
      </c>
      <c r="X209" s="27" t="n">
        <v>0.162949960327688</v>
      </c>
      <c r="Y209" s="27" t="n">
        <v>-0.382310040177501</v>
      </c>
      <c r="Z209" s="27" t="n">
        <v>0.208429800175751</v>
      </c>
      <c r="AA209" s="27" t="n">
        <v>1.49845023618302</v>
      </c>
      <c r="AB209" s="27" t="n">
        <v>-0.528015114379899</v>
      </c>
      <c r="AC209" s="27" t="n">
        <v>-0.733100318739425</v>
      </c>
      <c r="AD209" s="27" t="n">
        <v>-0.725149749626786</v>
      </c>
      <c r="AE209" s="27" t="n">
        <v>-1.13357254829363</v>
      </c>
      <c r="AF209" s="27" t="n">
        <v>0.0871815159588272</v>
      </c>
      <c r="AG209" s="27" t="n">
        <v>-0.257719736524265</v>
      </c>
      <c r="AH209" s="27" t="n">
        <v>-0.344788072774968</v>
      </c>
      <c r="AI209" s="27" t="n">
        <v>1.47310368709125</v>
      </c>
      <c r="AJ209" s="27" t="n">
        <v>-0.187286729302885</v>
      </c>
      <c r="AK209" s="27" t="n">
        <v>1.69728156730313</v>
      </c>
      <c r="AL209" s="21"/>
      <c r="AM209" s="31" t="n">
        <f aca="false">IF(SQRT($B$9)*$B209+SQRT(1-$B$9)*R209&lt;_xlfn.NORM.S.INV($B$6),1,0)</f>
        <v>0</v>
      </c>
      <c r="AN209" s="31" t="n">
        <f aca="false">IF(SQRT($B$9)*$B209+SQRT(1-$B$9)*S209&lt;_xlfn.NORM.S.INV($B$6),1,0)</f>
        <v>0</v>
      </c>
      <c r="AO209" s="31" t="n">
        <f aca="false">IF(SQRT($B$9)*$B209+SQRT(1-$B$9)*T209&lt;_xlfn.NORM.S.INV($B$6),1,0)</f>
        <v>0</v>
      </c>
      <c r="AP209" s="31" t="n">
        <f aca="false">IF(SQRT($B$9)*$B209+SQRT(1-$B$9)*U209&lt;_xlfn.NORM.S.INV($B$6),1,0)</f>
        <v>0</v>
      </c>
      <c r="AQ209" s="31" t="n">
        <f aca="false">IF(SQRT($B$9)*$B209+SQRT(1-$B$9)*V209&lt;_xlfn.NORM.S.INV($B$6),1,0)</f>
        <v>0</v>
      </c>
      <c r="AR209" s="31" t="n">
        <f aca="false">IF(SQRT($B$9)*$B209+SQRT(1-$B$9)*W209&lt;_xlfn.NORM.S.INV($B$6),1,0)</f>
        <v>0</v>
      </c>
      <c r="AS209" s="31" t="n">
        <f aca="false">IF(SQRT($B$9)*$B209+SQRT(1-$B$9)*X209&lt;_xlfn.NORM.S.INV($B$6),1,0)</f>
        <v>0</v>
      </c>
      <c r="AT209" s="31" t="n">
        <f aca="false">IF(SQRT($B$9)*$B209+SQRT(1-$B$9)*Y209&lt;_xlfn.NORM.S.INV($B$6),1,0)</f>
        <v>0</v>
      </c>
      <c r="AU209" s="31" t="n">
        <f aca="false">IF(SQRT($B$9)*$B209+SQRT(1-$B$9)*Z209&lt;_xlfn.NORM.S.INV($B$6),1,0)</f>
        <v>0</v>
      </c>
      <c r="AV209" s="31" t="n">
        <f aca="false">IF(SQRT($B$9)*$B209+SQRT(1-$B$9)*AA209&lt;_xlfn.NORM.S.INV($B$6),1,0)</f>
        <v>0</v>
      </c>
      <c r="AW209" s="31" t="n">
        <f aca="false">IF(SQRT($C$9)*$B209+SQRT(1-$C$9)*AB209&lt;_xlfn.NORM.S.INV($C$6),1,0)</f>
        <v>0</v>
      </c>
      <c r="AX209" s="31" t="n">
        <f aca="false">IF(SQRT($C$9)*$B209+SQRT(1-$C$9)*AC209&lt;_xlfn.NORM.S.INV($C$6),1,0)</f>
        <v>0</v>
      </c>
      <c r="AY209" s="31" t="n">
        <f aca="false">IF(SQRT($C$9)*$B209+SQRT(1-$C$9)*AD209&lt;_xlfn.NORM.S.INV($C$6),1,0)</f>
        <v>0</v>
      </c>
      <c r="AZ209" s="31" t="n">
        <f aca="false">IF(SQRT($C$9)*$B209+SQRT(1-$C$9)*AE209&lt;_xlfn.NORM.S.INV($C$6),1,0)</f>
        <v>0</v>
      </c>
      <c r="BA209" s="31" t="n">
        <f aca="false">IF(SQRT($C$9)*$B209+SQRT(1-$C$9)*AF209&lt;_xlfn.NORM.S.INV($C$6),1,0)</f>
        <v>0</v>
      </c>
      <c r="BB209" s="31" t="n">
        <f aca="false">IF(SQRT($C$9)*$B209+SQRT(1-$C$9)*AG209&lt;_xlfn.NORM.S.INV($C$6),1,0)</f>
        <v>0</v>
      </c>
      <c r="BC209" s="31" t="n">
        <f aca="false">IF(SQRT($C$9)*$B209+SQRT(1-$C$9)*AH209&lt;_xlfn.NORM.S.INV($C$6),1,0)</f>
        <v>0</v>
      </c>
      <c r="BD209" s="31" t="n">
        <f aca="false">IF(SQRT($C$9)*$B209+SQRT(1-$C$9)*AI209&lt;_xlfn.NORM.S.INV($C$6),1,0)</f>
        <v>0</v>
      </c>
      <c r="BE209" s="31" t="n">
        <f aca="false">IF(SQRT($C$9)*$B209+SQRT(1-$C$9)*AJ209&lt;_xlfn.NORM.S.INV($C$6),1,0)</f>
        <v>0</v>
      </c>
      <c r="BF209" s="31" t="n">
        <f aca="false">IF(SQRT($C$9)*$B209+SQRT(1-$C$9)*AK209&lt;_xlfn.NORM.S.INV($C$6),1,0)</f>
        <v>0</v>
      </c>
      <c r="BG209" s="21"/>
      <c r="BH209" s="21"/>
      <c r="BI209" s="31" t="n">
        <f aca="false">$B$11*(($A$1061)*$C209/$B$12*$B$7+(1-$A$1061)*$D209/$B$12*$C$7)</f>
        <v>0</v>
      </c>
      <c r="BJ209" s="31" t="n">
        <f aca="false">$B$11*(($A$1062)*$C209/$B$12*$B$7+(1-$A$1062)*$D209/$B$12*$C$7)</f>
        <v>0</v>
      </c>
      <c r="BK209" s="31" t="n">
        <f aca="false">$B$11*(($A$1063)*$C209/$B$12*$B$7+(1-$A$1063)*$D209/$B$12*$C$7)</f>
        <v>0</v>
      </c>
      <c r="BL209" s="31" t="n">
        <f aca="false">$B$11*(($A$1064)*$C209/$B$12*$B$7+(1-$A$1064)*$D209/$B$12*$C$7)</f>
        <v>0</v>
      </c>
      <c r="BM209" s="31" t="n">
        <f aca="false">$B$11*(($A$1065)*$C209/$B$12*$B$7+(1-$A$1065)*$D209/$B$12*$C$7)</f>
        <v>0</v>
      </c>
      <c r="BN209" s="31" t="n">
        <f aca="false">$B$11*(($A$1066)*$C209/$B$12*$B$7+(1-$A$1066)*$D209/$B$12*$C$7)</f>
        <v>0</v>
      </c>
      <c r="BO209" s="31" t="n">
        <f aca="false">$B$11*(($A$1067)*$C209/$B$12*$B$7+(1-$A$1067)*$D209/$B$12*$C$7)</f>
        <v>0</v>
      </c>
      <c r="BP209" s="31" t="n">
        <f aca="false">$B$11*(($A$1068)*$C209/$B$12*$B$7+(1-$A$1068)*$D209/$B$12*$C$7)</f>
        <v>0</v>
      </c>
      <c r="BQ209" s="31" t="n">
        <f aca="false">$B$11*(($A$1069)*$C209/$B$12*$B$7+(1-$A$1069)*$D209/$B$12*$C$7)</f>
        <v>0</v>
      </c>
      <c r="BR209" s="31" t="n">
        <f aca="false">$B$11*(($A$1070)*$C209/$B$12*$B$7+(1-$A$1070)*$D209/$B$12*$C$7)</f>
        <v>0</v>
      </c>
      <c r="BS209" s="31" t="n">
        <f aca="false">$B$11*(($A$1071)*$C209/$B$12*$B$7+(1-$A$1071)*$D209/$B$12*$C$7)</f>
        <v>0</v>
      </c>
      <c r="BT209" s="31" t="n">
        <f aca="false">$B$11*(($A$1072)*$C209/$B$12*$B$7+(1-$A$1072)*$D209/$B$12*$C$7)</f>
        <v>0</v>
      </c>
      <c r="BU209" s="31" t="n">
        <f aca="false">$B$11*(($A$1073)*$C209/$B$12*$B$7+(1-$A$1073)*$D209/$B$12*$C$7)</f>
        <v>0</v>
      </c>
      <c r="BV209" s="31" t="n">
        <f aca="false">$B$11*(($A$1074)*$C209/$B$12*$B$7+(1-$A$1074)*$D209/$B$12*$C$7)</f>
        <v>0</v>
      </c>
      <c r="BW209" s="31" t="n">
        <f aca="false">$B$11*(($A$1075)*$C209/$B$12*$B$7+(1-$A$1075)*$D209/$B$12*$C$7)</f>
        <v>0</v>
      </c>
      <c r="BX209" s="31" t="n">
        <f aca="false">$B$11*(($A$1076)*$C209/$B$12*$B$7+(1-$A$1076)*$D209/$B$12*$C$7)</f>
        <v>0</v>
      </c>
      <c r="BY209" s="31" t="n">
        <f aca="false">$B$11*(($A$1077)*$C209/$B$12*$B$7+(1-$A$1077)*$D209/$B$12*$C$7)</f>
        <v>0</v>
      </c>
      <c r="BZ209" s="31" t="n">
        <f aca="false">$B$11*(($A$1078)*$C209/$B$12*$B$7+(1-$A$1078)*$D209/$B$12*$C$7)</f>
        <v>0</v>
      </c>
      <c r="CA209" s="31" t="n">
        <f aca="false">$B$11*(($A$1079)*$C209/$B$12*$B$7+(1-$A$1079)*$D209/$B$12*$C$7)</f>
        <v>0</v>
      </c>
      <c r="CB209" s="31" t="n">
        <f aca="false">$B$11*(($A$1080)*$C209/$B$12*$B$7+(1-$A$1080)*$D209/$B$12*$C$7)</f>
        <v>0</v>
      </c>
      <c r="CC209" s="31" t="n">
        <f aca="false">$B$11*(($A$1081)*$C209/$B$12*$B$7+(1-$A$1081)*$D209/$B$12*$C$7)</f>
        <v>0</v>
      </c>
    </row>
    <row r="210" customFormat="false" ht="15" hidden="false" customHeight="false" outlineLevel="0" collapsed="false">
      <c r="A210" s="21" t="n">
        <v>186</v>
      </c>
      <c r="B210" s="27" t="n">
        <v>-0.218775264425593</v>
      </c>
      <c r="C210" s="9" t="n">
        <f aca="false">SUM(AM210:AV210)</f>
        <v>0</v>
      </c>
      <c r="D210" s="9" t="n">
        <f aca="false">SUM(AW210:BF210)</f>
        <v>0</v>
      </c>
      <c r="E210" s="24" t="n">
        <f aca="false">(1-C210/$B$12)*$B$8-C210/$B$12*$B$7</f>
        <v>0.05</v>
      </c>
      <c r="F210" s="24" t="n">
        <f aca="false">(1-D210/$B$12)*$C$8-D210/$B$12*$C$7</f>
        <v>0.09</v>
      </c>
      <c r="G210" s="47" t="n">
        <f aca="false">$B$11*($B$10*C210/$B$12*$B$7+(1-$B$10)*D210/$B$12*$C$7)</f>
        <v>0</v>
      </c>
      <c r="H210" s="24" t="n">
        <f aca="false">$B$10*E210+(1-$B$10)*F210</f>
        <v>0.07</v>
      </c>
      <c r="I210" s="21"/>
      <c r="J210" s="21"/>
      <c r="K210" s="21"/>
      <c r="L210" s="21"/>
      <c r="M210" s="21"/>
      <c r="N210" s="21"/>
      <c r="O210" s="21"/>
      <c r="P210" s="21"/>
      <c r="Q210" s="21"/>
      <c r="R210" s="27" t="n">
        <v>1.10981639593017</v>
      </c>
      <c r="S210" s="27" t="n">
        <v>0.68492753961654</v>
      </c>
      <c r="T210" s="27" t="n">
        <v>-1.35140929420625</v>
      </c>
      <c r="U210" s="27" t="n">
        <v>0.251353561267417</v>
      </c>
      <c r="V210" s="27" t="n">
        <v>-0.395741122085578</v>
      </c>
      <c r="W210" s="27" t="n">
        <v>-0.958535320360189</v>
      </c>
      <c r="X210" s="27" t="n">
        <v>-0.489240447491668</v>
      </c>
      <c r="Y210" s="27" t="n">
        <v>0.853404023622701</v>
      </c>
      <c r="Z210" s="27" t="n">
        <v>0.420583516851895</v>
      </c>
      <c r="AA210" s="27" t="n">
        <v>0.365382102767115</v>
      </c>
      <c r="AB210" s="27" t="n">
        <v>0.709114848634039</v>
      </c>
      <c r="AC210" s="27" t="n">
        <v>-0.992101675728261</v>
      </c>
      <c r="AD210" s="27" t="n">
        <v>-0.0750536580401901</v>
      </c>
      <c r="AE210" s="27" t="n">
        <v>-1.16104755624722</v>
      </c>
      <c r="AF210" s="27" t="n">
        <v>-1.57333054978404</v>
      </c>
      <c r="AG210" s="27" t="n">
        <v>1.9343534739966</v>
      </c>
      <c r="AH210" s="27" t="n">
        <v>0.579026063109748</v>
      </c>
      <c r="AI210" s="27" t="n">
        <v>0.49145721203111</v>
      </c>
      <c r="AJ210" s="27" t="n">
        <v>0.0417556971193444</v>
      </c>
      <c r="AK210" s="27" t="n">
        <v>-1.41489153065024</v>
      </c>
      <c r="AL210" s="21"/>
      <c r="AM210" s="31" t="n">
        <f aca="false">IF(SQRT($B$9)*$B210+SQRT(1-$B$9)*R210&lt;_xlfn.NORM.S.INV($B$6),1,0)</f>
        <v>0</v>
      </c>
      <c r="AN210" s="31" t="n">
        <f aca="false">IF(SQRT($B$9)*$B210+SQRT(1-$B$9)*S210&lt;_xlfn.NORM.S.INV($B$6),1,0)</f>
        <v>0</v>
      </c>
      <c r="AO210" s="31" t="n">
        <f aca="false">IF(SQRT($B$9)*$B210+SQRT(1-$B$9)*T210&lt;_xlfn.NORM.S.INV($B$6),1,0)</f>
        <v>0</v>
      </c>
      <c r="AP210" s="31" t="n">
        <f aca="false">IF(SQRT($B$9)*$B210+SQRT(1-$B$9)*U210&lt;_xlfn.NORM.S.INV($B$6),1,0)</f>
        <v>0</v>
      </c>
      <c r="AQ210" s="31" t="n">
        <f aca="false">IF(SQRT($B$9)*$B210+SQRT(1-$B$9)*V210&lt;_xlfn.NORM.S.INV($B$6),1,0)</f>
        <v>0</v>
      </c>
      <c r="AR210" s="31" t="n">
        <f aca="false">IF(SQRT($B$9)*$B210+SQRT(1-$B$9)*W210&lt;_xlfn.NORM.S.INV($B$6),1,0)</f>
        <v>0</v>
      </c>
      <c r="AS210" s="31" t="n">
        <f aca="false">IF(SQRT($B$9)*$B210+SQRT(1-$B$9)*X210&lt;_xlfn.NORM.S.INV($B$6),1,0)</f>
        <v>0</v>
      </c>
      <c r="AT210" s="31" t="n">
        <f aca="false">IF(SQRT($B$9)*$B210+SQRT(1-$B$9)*Y210&lt;_xlfn.NORM.S.INV($B$6),1,0)</f>
        <v>0</v>
      </c>
      <c r="AU210" s="31" t="n">
        <f aca="false">IF(SQRT($B$9)*$B210+SQRT(1-$B$9)*Z210&lt;_xlfn.NORM.S.INV($B$6),1,0)</f>
        <v>0</v>
      </c>
      <c r="AV210" s="31" t="n">
        <f aca="false">IF(SQRT($B$9)*$B210+SQRT(1-$B$9)*AA210&lt;_xlfn.NORM.S.INV($B$6),1,0)</f>
        <v>0</v>
      </c>
      <c r="AW210" s="31" t="n">
        <f aca="false">IF(SQRT($C$9)*$B210+SQRT(1-$C$9)*AB210&lt;_xlfn.NORM.S.INV($C$6),1,0)</f>
        <v>0</v>
      </c>
      <c r="AX210" s="31" t="n">
        <f aca="false">IF(SQRT($C$9)*$B210+SQRT(1-$C$9)*AC210&lt;_xlfn.NORM.S.INV($C$6),1,0)</f>
        <v>0</v>
      </c>
      <c r="AY210" s="31" t="n">
        <f aca="false">IF(SQRT($C$9)*$B210+SQRT(1-$C$9)*AD210&lt;_xlfn.NORM.S.INV($C$6),1,0)</f>
        <v>0</v>
      </c>
      <c r="AZ210" s="31" t="n">
        <f aca="false">IF(SQRT($C$9)*$B210+SQRT(1-$C$9)*AE210&lt;_xlfn.NORM.S.INV($C$6),1,0)</f>
        <v>0</v>
      </c>
      <c r="BA210" s="31" t="n">
        <f aca="false">IF(SQRT($C$9)*$B210+SQRT(1-$C$9)*AF210&lt;_xlfn.NORM.S.INV($C$6),1,0)</f>
        <v>0</v>
      </c>
      <c r="BB210" s="31" t="n">
        <f aca="false">IF(SQRT($C$9)*$B210+SQRT(1-$C$9)*AG210&lt;_xlfn.NORM.S.INV($C$6),1,0)</f>
        <v>0</v>
      </c>
      <c r="BC210" s="31" t="n">
        <f aca="false">IF(SQRT($C$9)*$B210+SQRT(1-$C$9)*AH210&lt;_xlfn.NORM.S.INV($C$6),1,0)</f>
        <v>0</v>
      </c>
      <c r="BD210" s="31" t="n">
        <f aca="false">IF(SQRT($C$9)*$B210+SQRT(1-$C$9)*AI210&lt;_xlfn.NORM.S.INV($C$6),1,0)</f>
        <v>0</v>
      </c>
      <c r="BE210" s="31" t="n">
        <f aca="false">IF(SQRT($C$9)*$B210+SQRT(1-$C$9)*AJ210&lt;_xlfn.NORM.S.INV($C$6),1,0)</f>
        <v>0</v>
      </c>
      <c r="BF210" s="31" t="n">
        <f aca="false">IF(SQRT($C$9)*$B210+SQRT(1-$C$9)*AK210&lt;_xlfn.NORM.S.INV($C$6),1,0)</f>
        <v>0</v>
      </c>
      <c r="BG210" s="21"/>
      <c r="BH210" s="21"/>
      <c r="BI210" s="31" t="n">
        <f aca="false">$B$11*(($A$1061)*$C210/$B$12*$B$7+(1-$A$1061)*$D210/$B$12*$C$7)</f>
        <v>0</v>
      </c>
      <c r="BJ210" s="31" t="n">
        <f aca="false">$B$11*(($A$1062)*$C210/$B$12*$B$7+(1-$A$1062)*$D210/$B$12*$C$7)</f>
        <v>0</v>
      </c>
      <c r="BK210" s="31" t="n">
        <f aca="false">$B$11*(($A$1063)*$C210/$B$12*$B$7+(1-$A$1063)*$D210/$B$12*$C$7)</f>
        <v>0</v>
      </c>
      <c r="BL210" s="31" t="n">
        <f aca="false">$B$11*(($A$1064)*$C210/$B$12*$B$7+(1-$A$1064)*$D210/$B$12*$C$7)</f>
        <v>0</v>
      </c>
      <c r="BM210" s="31" t="n">
        <f aca="false">$B$11*(($A$1065)*$C210/$B$12*$B$7+(1-$A$1065)*$D210/$B$12*$C$7)</f>
        <v>0</v>
      </c>
      <c r="BN210" s="31" t="n">
        <f aca="false">$B$11*(($A$1066)*$C210/$B$12*$B$7+(1-$A$1066)*$D210/$B$12*$C$7)</f>
        <v>0</v>
      </c>
      <c r="BO210" s="31" t="n">
        <f aca="false">$B$11*(($A$1067)*$C210/$B$12*$B$7+(1-$A$1067)*$D210/$B$12*$C$7)</f>
        <v>0</v>
      </c>
      <c r="BP210" s="31" t="n">
        <f aca="false">$B$11*(($A$1068)*$C210/$B$12*$B$7+(1-$A$1068)*$D210/$B$12*$C$7)</f>
        <v>0</v>
      </c>
      <c r="BQ210" s="31" t="n">
        <f aca="false">$B$11*(($A$1069)*$C210/$B$12*$B$7+(1-$A$1069)*$D210/$B$12*$C$7)</f>
        <v>0</v>
      </c>
      <c r="BR210" s="31" t="n">
        <f aca="false">$B$11*(($A$1070)*$C210/$B$12*$B$7+(1-$A$1070)*$D210/$B$12*$C$7)</f>
        <v>0</v>
      </c>
      <c r="BS210" s="31" t="n">
        <f aca="false">$B$11*(($A$1071)*$C210/$B$12*$B$7+(1-$A$1071)*$D210/$B$12*$C$7)</f>
        <v>0</v>
      </c>
      <c r="BT210" s="31" t="n">
        <f aca="false">$B$11*(($A$1072)*$C210/$B$12*$B$7+(1-$A$1072)*$D210/$B$12*$C$7)</f>
        <v>0</v>
      </c>
      <c r="BU210" s="31" t="n">
        <f aca="false">$B$11*(($A$1073)*$C210/$B$12*$B$7+(1-$A$1073)*$D210/$B$12*$C$7)</f>
        <v>0</v>
      </c>
      <c r="BV210" s="31" t="n">
        <f aca="false">$B$11*(($A$1074)*$C210/$B$12*$B$7+(1-$A$1074)*$D210/$B$12*$C$7)</f>
        <v>0</v>
      </c>
      <c r="BW210" s="31" t="n">
        <f aca="false">$B$11*(($A$1075)*$C210/$B$12*$B$7+(1-$A$1075)*$D210/$B$12*$C$7)</f>
        <v>0</v>
      </c>
      <c r="BX210" s="31" t="n">
        <f aca="false">$B$11*(($A$1076)*$C210/$B$12*$B$7+(1-$A$1076)*$D210/$B$12*$C$7)</f>
        <v>0</v>
      </c>
      <c r="BY210" s="31" t="n">
        <f aca="false">$B$11*(($A$1077)*$C210/$B$12*$B$7+(1-$A$1077)*$D210/$B$12*$C$7)</f>
        <v>0</v>
      </c>
      <c r="BZ210" s="31" t="n">
        <f aca="false">$B$11*(($A$1078)*$C210/$B$12*$B$7+(1-$A$1078)*$D210/$B$12*$C$7)</f>
        <v>0</v>
      </c>
      <c r="CA210" s="31" t="n">
        <f aca="false">$B$11*(($A$1079)*$C210/$B$12*$B$7+(1-$A$1079)*$D210/$B$12*$C$7)</f>
        <v>0</v>
      </c>
      <c r="CB210" s="31" t="n">
        <f aca="false">$B$11*(($A$1080)*$C210/$B$12*$B$7+(1-$A$1080)*$D210/$B$12*$C$7)</f>
        <v>0</v>
      </c>
      <c r="CC210" s="31" t="n">
        <f aca="false">$B$11*(($A$1081)*$C210/$B$12*$B$7+(1-$A$1081)*$D210/$B$12*$C$7)</f>
        <v>0</v>
      </c>
    </row>
    <row r="211" customFormat="false" ht="15" hidden="false" customHeight="false" outlineLevel="0" collapsed="false">
      <c r="A211" s="21" t="n">
        <v>187</v>
      </c>
      <c r="B211" s="27" t="n">
        <v>0.0525890081159133</v>
      </c>
      <c r="C211" s="9" t="n">
        <f aca="false">SUM(AM211:AV211)</f>
        <v>0</v>
      </c>
      <c r="D211" s="9" t="n">
        <f aca="false">SUM(AW211:BF211)</f>
        <v>0</v>
      </c>
      <c r="E211" s="24" t="n">
        <f aca="false">(1-C211/$B$12)*$B$8-C211/$B$12*$B$7</f>
        <v>0.05</v>
      </c>
      <c r="F211" s="24" t="n">
        <f aca="false">(1-D211/$B$12)*$C$8-D211/$B$12*$C$7</f>
        <v>0.09</v>
      </c>
      <c r="G211" s="47" t="n">
        <f aca="false">$B$11*($B$10*C211/$B$12*$B$7+(1-$B$10)*D211/$B$12*$C$7)</f>
        <v>0</v>
      </c>
      <c r="H211" s="24" t="n">
        <f aca="false">$B$10*E211+(1-$B$10)*F211</f>
        <v>0.07</v>
      </c>
      <c r="I211" s="21"/>
      <c r="J211" s="21"/>
      <c r="K211" s="21"/>
      <c r="L211" s="21"/>
      <c r="M211" s="21"/>
      <c r="N211" s="21"/>
      <c r="O211" s="21"/>
      <c r="P211" s="21"/>
      <c r="Q211" s="21"/>
      <c r="R211" s="27" t="n">
        <v>-0.186934484514372</v>
      </c>
      <c r="S211" s="27" t="n">
        <v>-0.581553495583243</v>
      </c>
      <c r="T211" s="27" t="n">
        <v>-0.415024864125907</v>
      </c>
      <c r="U211" s="27" t="n">
        <v>0.183455224506504</v>
      </c>
      <c r="V211" s="27" t="n">
        <v>0.958907065374021</v>
      </c>
      <c r="W211" s="27" t="n">
        <v>-1.5727543344873</v>
      </c>
      <c r="X211" s="27" t="n">
        <v>-0.636867148117364</v>
      </c>
      <c r="Y211" s="27" t="n">
        <v>0.802865467696522</v>
      </c>
      <c r="Z211" s="27" t="n">
        <v>-1.12022402530908</v>
      </c>
      <c r="AA211" s="27" t="n">
        <v>0.373411480532246</v>
      </c>
      <c r="AB211" s="27" t="n">
        <v>0.00861764105841957</v>
      </c>
      <c r="AC211" s="27" t="n">
        <v>1.45701535471215</v>
      </c>
      <c r="AD211" s="27" t="n">
        <v>-0.442201301785235</v>
      </c>
      <c r="AE211" s="27" t="n">
        <v>1.07151258181208</v>
      </c>
      <c r="AF211" s="27" t="n">
        <v>1.44154634491844</v>
      </c>
      <c r="AG211" s="27" t="n">
        <v>0.887113421131834</v>
      </c>
      <c r="AH211" s="27" t="n">
        <v>-1.19547089908194</v>
      </c>
      <c r="AI211" s="27" t="n">
        <v>-0.461917240488594</v>
      </c>
      <c r="AJ211" s="27" t="n">
        <v>0.644669374202065</v>
      </c>
      <c r="AK211" s="27" t="n">
        <v>1.00104915960648</v>
      </c>
      <c r="AL211" s="21"/>
      <c r="AM211" s="31" t="n">
        <f aca="false">IF(SQRT($B$9)*$B211+SQRT(1-$B$9)*R211&lt;_xlfn.NORM.S.INV($B$6),1,0)</f>
        <v>0</v>
      </c>
      <c r="AN211" s="31" t="n">
        <f aca="false">IF(SQRT($B$9)*$B211+SQRT(1-$B$9)*S211&lt;_xlfn.NORM.S.INV($B$6),1,0)</f>
        <v>0</v>
      </c>
      <c r="AO211" s="31" t="n">
        <f aca="false">IF(SQRT($B$9)*$B211+SQRT(1-$B$9)*T211&lt;_xlfn.NORM.S.INV($B$6),1,0)</f>
        <v>0</v>
      </c>
      <c r="AP211" s="31" t="n">
        <f aca="false">IF(SQRT($B$9)*$B211+SQRT(1-$B$9)*U211&lt;_xlfn.NORM.S.INV($B$6),1,0)</f>
        <v>0</v>
      </c>
      <c r="AQ211" s="31" t="n">
        <f aca="false">IF(SQRT($B$9)*$B211+SQRT(1-$B$9)*V211&lt;_xlfn.NORM.S.INV($B$6),1,0)</f>
        <v>0</v>
      </c>
      <c r="AR211" s="31" t="n">
        <f aca="false">IF(SQRT($B$9)*$B211+SQRT(1-$B$9)*W211&lt;_xlfn.NORM.S.INV($B$6),1,0)</f>
        <v>0</v>
      </c>
      <c r="AS211" s="31" t="n">
        <f aca="false">IF(SQRT($B$9)*$B211+SQRT(1-$B$9)*X211&lt;_xlfn.NORM.S.INV($B$6),1,0)</f>
        <v>0</v>
      </c>
      <c r="AT211" s="31" t="n">
        <f aca="false">IF(SQRT($B$9)*$B211+SQRT(1-$B$9)*Y211&lt;_xlfn.NORM.S.INV($B$6),1,0)</f>
        <v>0</v>
      </c>
      <c r="AU211" s="31" t="n">
        <f aca="false">IF(SQRT($B$9)*$B211+SQRT(1-$B$9)*Z211&lt;_xlfn.NORM.S.INV($B$6),1,0)</f>
        <v>0</v>
      </c>
      <c r="AV211" s="31" t="n">
        <f aca="false">IF(SQRT($B$9)*$B211+SQRT(1-$B$9)*AA211&lt;_xlfn.NORM.S.INV($B$6),1,0)</f>
        <v>0</v>
      </c>
      <c r="AW211" s="31" t="n">
        <f aca="false">IF(SQRT($C$9)*$B211+SQRT(1-$C$9)*AB211&lt;_xlfn.NORM.S.INV($C$6),1,0)</f>
        <v>0</v>
      </c>
      <c r="AX211" s="31" t="n">
        <f aca="false">IF(SQRT($C$9)*$B211+SQRT(1-$C$9)*AC211&lt;_xlfn.NORM.S.INV($C$6),1,0)</f>
        <v>0</v>
      </c>
      <c r="AY211" s="31" t="n">
        <f aca="false">IF(SQRT($C$9)*$B211+SQRT(1-$C$9)*AD211&lt;_xlfn.NORM.S.INV($C$6),1,0)</f>
        <v>0</v>
      </c>
      <c r="AZ211" s="31" t="n">
        <f aca="false">IF(SQRT($C$9)*$B211+SQRT(1-$C$9)*AE211&lt;_xlfn.NORM.S.INV($C$6),1,0)</f>
        <v>0</v>
      </c>
      <c r="BA211" s="31" t="n">
        <f aca="false">IF(SQRT($C$9)*$B211+SQRT(1-$C$9)*AF211&lt;_xlfn.NORM.S.INV($C$6),1,0)</f>
        <v>0</v>
      </c>
      <c r="BB211" s="31" t="n">
        <f aca="false">IF(SQRT($C$9)*$B211+SQRT(1-$C$9)*AG211&lt;_xlfn.NORM.S.INV($C$6),1,0)</f>
        <v>0</v>
      </c>
      <c r="BC211" s="31" t="n">
        <f aca="false">IF(SQRT($C$9)*$B211+SQRT(1-$C$9)*AH211&lt;_xlfn.NORM.S.INV($C$6),1,0)</f>
        <v>0</v>
      </c>
      <c r="BD211" s="31" t="n">
        <f aca="false">IF(SQRT($C$9)*$B211+SQRT(1-$C$9)*AI211&lt;_xlfn.NORM.S.INV($C$6),1,0)</f>
        <v>0</v>
      </c>
      <c r="BE211" s="31" t="n">
        <f aca="false">IF(SQRT($C$9)*$B211+SQRT(1-$C$9)*AJ211&lt;_xlfn.NORM.S.INV($C$6),1,0)</f>
        <v>0</v>
      </c>
      <c r="BF211" s="31" t="n">
        <f aca="false">IF(SQRT($C$9)*$B211+SQRT(1-$C$9)*AK211&lt;_xlfn.NORM.S.INV($C$6),1,0)</f>
        <v>0</v>
      </c>
      <c r="BG211" s="21"/>
      <c r="BH211" s="21"/>
      <c r="BI211" s="31" t="n">
        <f aca="false">$B$11*(($A$1061)*$C211/$B$12*$B$7+(1-$A$1061)*$D211/$B$12*$C$7)</f>
        <v>0</v>
      </c>
      <c r="BJ211" s="31" t="n">
        <f aca="false">$B$11*(($A$1062)*$C211/$B$12*$B$7+(1-$A$1062)*$D211/$B$12*$C$7)</f>
        <v>0</v>
      </c>
      <c r="BK211" s="31" t="n">
        <f aca="false">$B$11*(($A$1063)*$C211/$B$12*$B$7+(1-$A$1063)*$D211/$B$12*$C$7)</f>
        <v>0</v>
      </c>
      <c r="BL211" s="31" t="n">
        <f aca="false">$B$11*(($A$1064)*$C211/$B$12*$B$7+(1-$A$1064)*$D211/$B$12*$C$7)</f>
        <v>0</v>
      </c>
      <c r="BM211" s="31" t="n">
        <f aca="false">$B$11*(($A$1065)*$C211/$B$12*$B$7+(1-$A$1065)*$D211/$B$12*$C$7)</f>
        <v>0</v>
      </c>
      <c r="BN211" s="31" t="n">
        <f aca="false">$B$11*(($A$1066)*$C211/$B$12*$B$7+(1-$A$1066)*$D211/$B$12*$C$7)</f>
        <v>0</v>
      </c>
      <c r="BO211" s="31" t="n">
        <f aca="false">$B$11*(($A$1067)*$C211/$B$12*$B$7+(1-$A$1067)*$D211/$B$12*$C$7)</f>
        <v>0</v>
      </c>
      <c r="BP211" s="31" t="n">
        <f aca="false">$B$11*(($A$1068)*$C211/$B$12*$B$7+(1-$A$1068)*$D211/$B$12*$C$7)</f>
        <v>0</v>
      </c>
      <c r="BQ211" s="31" t="n">
        <f aca="false">$B$11*(($A$1069)*$C211/$B$12*$B$7+(1-$A$1069)*$D211/$B$12*$C$7)</f>
        <v>0</v>
      </c>
      <c r="BR211" s="31" t="n">
        <f aca="false">$B$11*(($A$1070)*$C211/$B$12*$B$7+(1-$A$1070)*$D211/$B$12*$C$7)</f>
        <v>0</v>
      </c>
      <c r="BS211" s="31" t="n">
        <f aca="false">$B$11*(($A$1071)*$C211/$B$12*$B$7+(1-$A$1071)*$D211/$B$12*$C$7)</f>
        <v>0</v>
      </c>
      <c r="BT211" s="31" t="n">
        <f aca="false">$B$11*(($A$1072)*$C211/$B$12*$B$7+(1-$A$1072)*$D211/$B$12*$C$7)</f>
        <v>0</v>
      </c>
      <c r="BU211" s="31" t="n">
        <f aca="false">$B$11*(($A$1073)*$C211/$B$12*$B$7+(1-$A$1073)*$D211/$B$12*$C$7)</f>
        <v>0</v>
      </c>
      <c r="BV211" s="31" t="n">
        <f aca="false">$B$11*(($A$1074)*$C211/$B$12*$B$7+(1-$A$1074)*$D211/$B$12*$C$7)</f>
        <v>0</v>
      </c>
      <c r="BW211" s="31" t="n">
        <f aca="false">$B$11*(($A$1075)*$C211/$B$12*$B$7+(1-$A$1075)*$D211/$B$12*$C$7)</f>
        <v>0</v>
      </c>
      <c r="BX211" s="31" t="n">
        <f aca="false">$B$11*(($A$1076)*$C211/$B$12*$B$7+(1-$A$1076)*$D211/$B$12*$C$7)</f>
        <v>0</v>
      </c>
      <c r="BY211" s="31" t="n">
        <f aca="false">$B$11*(($A$1077)*$C211/$B$12*$B$7+(1-$A$1077)*$D211/$B$12*$C$7)</f>
        <v>0</v>
      </c>
      <c r="BZ211" s="31" t="n">
        <f aca="false">$B$11*(($A$1078)*$C211/$B$12*$B$7+(1-$A$1078)*$D211/$B$12*$C$7)</f>
        <v>0</v>
      </c>
      <c r="CA211" s="31" t="n">
        <f aca="false">$B$11*(($A$1079)*$C211/$B$12*$B$7+(1-$A$1079)*$D211/$B$12*$C$7)</f>
        <v>0</v>
      </c>
      <c r="CB211" s="31" t="n">
        <f aca="false">$B$11*(($A$1080)*$C211/$B$12*$B$7+(1-$A$1080)*$D211/$B$12*$C$7)</f>
        <v>0</v>
      </c>
      <c r="CC211" s="31" t="n">
        <f aca="false">$B$11*(($A$1081)*$C211/$B$12*$B$7+(1-$A$1081)*$D211/$B$12*$C$7)</f>
        <v>0</v>
      </c>
    </row>
    <row r="212" customFormat="false" ht="15" hidden="false" customHeight="false" outlineLevel="0" collapsed="false">
      <c r="A212" s="21" t="n">
        <v>188</v>
      </c>
      <c r="B212" s="27" t="n">
        <v>-0.473476376701598</v>
      </c>
      <c r="C212" s="9" t="n">
        <f aca="false">SUM(AM212:AV212)</f>
        <v>0</v>
      </c>
      <c r="D212" s="9" t="n">
        <f aca="false">SUM(AW212:BF212)</f>
        <v>0</v>
      </c>
      <c r="E212" s="24" t="n">
        <f aca="false">(1-C212/$B$12)*$B$8-C212/$B$12*$B$7</f>
        <v>0.05</v>
      </c>
      <c r="F212" s="24" t="n">
        <f aca="false">(1-D212/$B$12)*$C$8-D212/$B$12*$C$7</f>
        <v>0.09</v>
      </c>
      <c r="G212" s="47" t="n">
        <f aca="false">$B$11*($B$10*C212/$B$12*$B$7+(1-$B$10)*D212/$B$12*$C$7)</f>
        <v>0</v>
      </c>
      <c r="H212" s="24" t="n">
        <f aca="false">$B$10*E212+(1-$B$10)*F212</f>
        <v>0.07</v>
      </c>
      <c r="I212" s="21"/>
      <c r="J212" s="21"/>
      <c r="K212" s="21"/>
      <c r="L212" s="21"/>
      <c r="M212" s="21"/>
      <c r="N212" s="21"/>
      <c r="O212" s="21"/>
      <c r="P212" s="21"/>
      <c r="Q212" s="21"/>
      <c r="R212" s="27" t="n">
        <v>-1.0771161278189</v>
      </c>
      <c r="S212" s="27" t="n">
        <v>0.248817206591575</v>
      </c>
      <c r="T212" s="27" t="n">
        <v>-0.621728550231082</v>
      </c>
      <c r="U212" s="27" t="n">
        <v>-1.61979264160756</v>
      </c>
      <c r="V212" s="27" t="n">
        <v>0.316690756727567</v>
      </c>
      <c r="W212" s="27" t="n">
        <v>0.712125772718987</v>
      </c>
      <c r="X212" s="27" t="n">
        <v>-0.614256214445822</v>
      </c>
      <c r="Y212" s="27" t="n">
        <v>0.853463190939879</v>
      </c>
      <c r="Z212" s="27" t="n">
        <v>-0.811652854900891</v>
      </c>
      <c r="AA212" s="27" t="n">
        <v>-0.350326055454229</v>
      </c>
      <c r="AB212" s="27" t="n">
        <v>1.26201552960788</v>
      </c>
      <c r="AC212" s="27" t="n">
        <v>-0.159002813806285</v>
      </c>
      <c r="AD212" s="27" t="n">
        <v>0.531883713563431</v>
      </c>
      <c r="AE212" s="27" t="n">
        <v>0.0014648657688122</v>
      </c>
      <c r="AF212" s="27" t="n">
        <v>0.45336996693225</v>
      </c>
      <c r="AG212" s="27" t="n">
        <v>0.977922227115151</v>
      </c>
      <c r="AH212" s="27" t="n">
        <v>-0.898273616551135</v>
      </c>
      <c r="AI212" s="27" t="n">
        <v>-0.863364634654615</v>
      </c>
      <c r="AJ212" s="27" t="n">
        <v>1.23077118706525</v>
      </c>
      <c r="AK212" s="27" t="n">
        <v>-0.265377197778941</v>
      </c>
      <c r="AL212" s="21"/>
      <c r="AM212" s="31" t="n">
        <f aca="false">IF(SQRT($B$9)*$B212+SQRT(1-$B$9)*R212&lt;_xlfn.NORM.S.INV($B$6),1,0)</f>
        <v>0</v>
      </c>
      <c r="AN212" s="31" t="n">
        <f aca="false">IF(SQRT($B$9)*$B212+SQRT(1-$B$9)*S212&lt;_xlfn.NORM.S.INV($B$6),1,0)</f>
        <v>0</v>
      </c>
      <c r="AO212" s="31" t="n">
        <f aca="false">IF(SQRT($B$9)*$B212+SQRT(1-$B$9)*T212&lt;_xlfn.NORM.S.INV($B$6),1,0)</f>
        <v>0</v>
      </c>
      <c r="AP212" s="31" t="n">
        <f aca="false">IF(SQRT($B$9)*$B212+SQRT(1-$B$9)*U212&lt;_xlfn.NORM.S.INV($B$6),1,0)</f>
        <v>0</v>
      </c>
      <c r="AQ212" s="31" t="n">
        <f aca="false">IF(SQRT($B$9)*$B212+SQRT(1-$B$9)*V212&lt;_xlfn.NORM.S.INV($B$6),1,0)</f>
        <v>0</v>
      </c>
      <c r="AR212" s="31" t="n">
        <f aca="false">IF(SQRT($B$9)*$B212+SQRT(1-$B$9)*W212&lt;_xlfn.NORM.S.INV($B$6),1,0)</f>
        <v>0</v>
      </c>
      <c r="AS212" s="31" t="n">
        <f aca="false">IF(SQRT($B$9)*$B212+SQRT(1-$B$9)*X212&lt;_xlfn.NORM.S.INV($B$6),1,0)</f>
        <v>0</v>
      </c>
      <c r="AT212" s="31" t="n">
        <f aca="false">IF(SQRT($B$9)*$B212+SQRT(1-$B$9)*Y212&lt;_xlfn.NORM.S.INV($B$6),1,0)</f>
        <v>0</v>
      </c>
      <c r="AU212" s="31" t="n">
        <f aca="false">IF(SQRT($B$9)*$B212+SQRT(1-$B$9)*Z212&lt;_xlfn.NORM.S.INV($B$6),1,0)</f>
        <v>0</v>
      </c>
      <c r="AV212" s="31" t="n">
        <f aca="false">IF(SQRT($B$9)*$B212+SQRT(1-$B$9)*AA212&lt;_xlfn.NORM.S.INV($B$6),1,0)</f>
        <v>0</v>
      </c>
      <c r="AW212" s="31" t="n">
        <f aca="false">IF(SQRT($C$9)*$B212+SQRT(1-$C$9)*AB212&lt;_xlfn.NORM.S.INV($C$6),1,0)</f>
        <v>0</v>
      </c>
      <c r="AX212" s="31" t="n">
        <f aca="false">IF(SQRT($C$9)*$B212+SQRT(1-$C$9)*AC212&lt;_xlfn.NORM.S.INV($C$6),1,0)</f>
        <v>0</v>
      </c>
      <c r="AY212" s="31" t="n">
        <f aca="false">IF(SQRT($C$9)*$B212+SQRT(1-$C$9)*AD212&lt;_xlfn.NORM.S.INV($C$6),1,0)</f>
        <v>0</v>
      </c>
      <c r="AZ212" s="31" t="n">
        <f aca="false">IF(SQRT($C$9)*$B212+SQRT(1-$C$9)*AE212&lt;_xlfn.NORM.S.INV($C$6),1,0)</f>
        <v>0</v>
      </c>
      <c r="BA212" s="31" t="n">
        <f aca="false">IF(SQRT($C$9)*$B212+SQRT(1-$C$9)*AF212&lt;_xlfn.NORM.S.INV($C$6),1,0)</f>
        <v>0</v>
      </c>
      <c r="BB212" s="31" t="n">
        <f aca="false">IF(SQRT($C$9)*$B212+SQRT(1-$C$9)*AG212&lt;_xlfn.NORM.S.INV($C$6),1,0)</f>
        <v>0</v>
      </c>
      <c r="BC212" s="31" t="n">
        <f aca="false">IF(SQRT($C$9)*$B212+SQRT(1-$C$9)*AH212&lt;_xlfn.NORM.S.INV($C$6),1,0)</f>
        <v>0</v>
      </c>
      <c r="BD212" s="31" t="n">
        <f aca="false">IF(SQRT($C$9)*$B212+SQRT(1-$C$9)*AI212&lt;_xlfn.NORM.S.INV($C$6),1,0)</f>
        <v>0</v>
      </c>
      <c r="BE212" s="31" t="n">
        <f aca="false">IF(SQRT($C$9)*$B212+SQRT(1-$C$9)*AJ212&lt;_xlfn.NORM.S.INV($C$6),1,0)</f>
        <v>0</v>
      </c>
      <c r="BF212" s="31" t="n">
        <f aca="false">IF(SQRT($C$9)*$B212+SQRT(1-$C$9)*AK212&lt;_xlfn.NORM.S.INV($C$6),1,0)</f>
        <v>0</v>
      </c>
      <c r="BG212" s="21"/>
      <c r="BH212" s="21"/>
      <c r="BI212" s="31" t="n">
        <f aca="false">$B$11*(($A$1061)*$C212/$B$12*$B$7+(1-$A$1061)*$D212/$B$12*$C$7)</f>
        <v>0</v>
      </c>
      <c r="BJ212" s="31" t="n">
        <f aca="false">$B$11*(($A$1062)*$C212/$B$12*$B$7+(1-$A$1062)*$D212/$B$12*$C$7)</f>
        <v>0</v>
      </c>
      <c r="BK212" s="31" t="n">
        <f aca="false">$B$11*(($A$1063)*$C212/$B$12*$B$7+(1-$A$1063)*$D212/$B$12*$C$7)</f>
        <v>0</v>
      </c>
      <c r="BL212" s="31" t="n">
        <f aca="false">$B$11*(($A$1064)*$C212/$B$12*$B$7+(1-$A$1064)*$D212/$B$12*$C$7)</f>
        <v>0</v>
      </c>
      <c r="BM212" s="31" t="n">
        <f aca="false">$B$11*(($A$1065)*$C212/$B$12*$B$7+(1-$A$1065)*$D212/$B$12*$C$7)</f>
        <v>0</v>
      </c>
      <c r="BN212" s="31" t="n">
        <f aca="false">$B$11*(($A$1066)*$C212/$B$12*$B$7+(1-$A$1066)*$D212/$B$12*$C$7)</f>
        <v>0</v>
      </c>
      <c r="BO212" s="31" t="n">
        <f aca="false">$B$11*(($A$1067)*$C212/$B$12*$B$7+(1-$A$1067)*$D212/$B$12*$C$7)</f>
        <v>0</v>
      </c>
      <c r="BP212" s="31" t="n">
        <f aca="false">$B$11*(($A$1068)*$C212/$B$12*$B$7+(1-$A$1068)*$D212/$B$12*$C$7)</f>
        <v>0</v>
      </c>
      <c r="BQ212" s="31" t="n">
        <f aca="false">$B$11*(($A$1069)*$C212/$B$12*$B$7+(1-$A$1069)*$D212/$B$12*$C$7)</f>
        <v>0</v>
      </c>
      <c r="BR212" s="31" t="n">
        <f aca="false">$B$11*(($A$1070)*$C212/$B$12*$B$7+(1-$A$1070)*$D212/$B$12*$C$7)</f>
        <v>0</v>
      </c>
      <c r="BS212" s="31" t="n">
        <f aca="false">$B$11*(($A$1071)*$C212/$B$12*$B$7+(1-$A$1071)*$D212/$B$12*$C$7)</f>
        <v>0</v>
      </c>
      <c r="BT212" s="31" t="n">
        <f aca="false">$B$11*(($A$1072)*$C212/$B$12*$B$7+(1-$A$1072)*$D212/$B$12*$C$7)</f>
        <v>0</v>
      </c>
      <c r="BU212" s="31" t="n">
        <f aca="false">$B$11*(($A$1073)*$C212/$B$12*$B$7+(1-$A$1073)*$D212/$B$12*$C$7)</f>
        <v>0</v>
      </c>
      <c r="BV212" s="31" t="n">
        <f aca="false">$B$11*(($A$1074)*$C212/$B$12*$B$7+(1-$A$1074)*$D212/$B$12*$C$7)</f>
        <v>0</v>
      </c>
      <c r="BW212" s="31" t="n">
        <f aca="false">$B$11*(($A$1075)*$C212/$B$12*$B$7+(1-$A$1075)*$D212/$B$12*$C$7)</f>
        <v>0</v>
      </c>
      <c r="BX212" s="31" t="n">
        <f aca="false">$B$11*(($A$1076)*$C212/$B$12*$B$7+(1-$A$1076)*$D212/$B$12*$C$7)</f>
        <v>0</v>
      </c>
      <c r="BY212" s="31" t="n">
        <f aca="false">$B$11*(($A$1077)*$C212/$B$12*$B$7+(1-$A$1077)*$D212/$B$12*$C$7)</f>
        <v>0</v>
      </c>
      <c r="BZ212" s="31" t="n">
        <f aca="false">$B$11*(($A$1078)*$C212/$B$12*$B$7+(1-$A$1078)*$D212/$B$12*$C$7)</f>
        <v>0</v>
      </c>
      <c r="CA212" s="31" t="n">
        <f aca="false">$B$11*(($A$1079)*$C212/$B$12*$B$7+(1-$A$1079)*$D212/$B$12*$C$7)</f>
        <v>0</v>
      </c>
      <c r="CB212" s="31" t="n">
        <f aca="false">$B$11*(($A$1080)*$C212/$B$12*$B$7+(1-$A$1080)*$D212/$B$12*$C$7)</f>
        <v>0</v>
      </c>
      <c r="CC212" s="31" t="n">
        <f aca="false">$B$11*(($A$1081)*$C212/$B$12*$B$7+(1-$A$1081)*$D212/$B$12*$C$7)</f>
        <v>0</v>
      </c>
    </row>
    <row r="213" customFormat="false" ht="15" hidden="false" customHeight="false" outlineLevel="0" collapsed="false">
      <c r="A213" s="21" t="n">
        <v>189</v>
      </c>
      <c r="B213" s="27" t="n">
        <v>0.0340687311432956</v>
      </c>
      <c r="C213" s="9" t="n">
        <f aca="false">SUM(AM213:AV213)</f>
        <v>0</v>
      </c>
      <c r="D213" s="9" t="n">
        <f aca="false">SUM(AW213:BF213)</f>
        <v>0</v>
      </c>
      <c r="E213" s="24" t="n">
        <f aca="false">(1-C213/$B$12)*$B$8-C213/$B$12*$B$7</f>
        <v>0.05</v>
      </c>
      <c r="F213" s="24" t="n">
        <f aca="false">(1-D213/$B$12)*$C$8-D213/$B$12*$C$7</f>
        <v>0.09</v>
      </c>
      <c r="G213" s="47" t="n">
        <f aca="false">$B$11*($B$10*C213/$B$12*$B$7+(1-$B$10)*D213/$B$12*$C$7)</f>
        <v>0</v>
      </c>
      <c r="H213" s="24" t="n">
        <f aca="false">$B$10*E213+(1-$B$10)*F213</f>
        <v>0.07</v>
      </c>
      <c r="I213" s="21"/>
      <c r="J213" s="21"/>
      <c r="K213" s="21"/>
      <c r="L213" s="21"/>
      <c r="M213" s="21"/>
      <c r="N213" s="21"/>
      <c r="O213" s="21"/>
      <c r="P213" s="21"/>
      <c r="Q213" s="21"/>
      <c r="R213" s="27" t="n">
        <v>-0.254861155191901</v>
      </c>
      <c r="S213" s="27" t="n">
        <v>1.46611329207783</v>
      </c>
      <c r="T213" s="27" t="n">
        <v>-0.913631004742328</v>
      </c>
      <c r="U213" s="27" t="n">
        <v>0.223404523071447</v>
      </c>
      <c r="V213" s="27" t="n">
        <v>1.98097133151017</v>
      </c>
      <c r="W213" s="27" t="n">
        <v>1.06137715378383</v>
      </c>
      <c r="X213" s="27" t="n">
        <v>-0.382478257037967</v>
      </c>
      <c r="Y213" s="27" t="n">
        <v>-0.1346474355875</v>
      </c>
      <c r="Z213" s="27" t="n">
        <v>-0.627008074816937</v>
      </c>
      <c r="AA213" s="27" t="n">
        <v>0.103715486760817</v>
      </c>
      <c r="AB213" s="27" t="n">
        <v>-0.965720981384938</v>
      </c>
      <c r="AC213" s="27" t="n">
        <v>0.382249532617262</v>
      </c>
      <c r="AD213" s="27" t="n">
        <v>-0.964256294836365</v>
      </c>
      <c r="AE213" s="27" t="n">
        <v>1.37850826408334</v>
      </c>
      <c r="AF213" s="27" t="n">
        <v>-0.464026646601466</v>
      </c>
      <c r="AG213" s="27" t="n">
        <v>1.66528207762753</v>
      </c>
      <c r="AH213" s="27" t="n">
        <v>2.10764126655835</v>
      </c>
      <c r="AI213" s="27" t="n">
        <v>-1.40458627305893</v>
      </c>
      <c r="AJ213" s="27" t="n">
        <v>-1.6743839483852</v>
      </c>
      <c r="AK213" s="27" t="n">
        <v>-0.707186142451785</v>
      </c>
      <c r="AL213" s="21"/>
      <c r="AM213" s="31" t="n">
        <f aca="false">IF(SQRT($B$9)*$B213+SQRT(1-$B$9)*R213&lt;_xlfn.NORM.S.INV($B$6),1,0)</f>
        <v>0</v>
      </c>
      <c r="AN213" s="31" t="n">
        <f aca="false">IF(SQRT($B$9)*$B213+SQRT(1-$B$9)*S213&lt;_xlfn.NORM.S.INV($B$6),1,0)</f>
        <v>0</v>
      </c>
      <c r="AO213" s="31" t="n">
        <f aca="false">IF(SQRT($B$9)*$B213+SQRT(1-$B$9)*T213&lt;_xlfn.NORM.S.INV($B$6),1,0)</f>
        <v>0</v>
      </c>
      <c r="AP213" s="31" t="n">
        <f aca="false">IF(SQRT($B$9)*$B213+SQRT(1-$B$9)*U213&lt;_xlfn.NORM.S.INV($B$6),1,0)</f>
        <v>0</v>
      </c>
      <c r="AQ213" s="31" t="n">
        <f aca="false">IF(SQRT($B$9)*$B213+SQRT(1-$B$9)*V213&lt;_xlfn.NORM.S.INV($B$6),1,0)</f>
        <v>0</v>
      </c>
      <c r="AR213" s="31" t="n">
        <f aca="false">IF(SQRT($B$9)*$B213+SQRT(1-$B$9)*W213&lt;_xlfn.NORM.S.INV($B$6),1,0)</f>
        <v>0</v>
      </c>
      <c r="AS213" s="31" t="n">
        <f aca="false">IF(SQRT($B$9)*$B213+SQRT(1-$B$9)*X213&lt;_xlfn.NORM.S.INV($B$6),1,0)</f>
        <v>0</v>
      </c>
      <c r="AT213" s="31" t="n">
        <f aca="false">IF(SQRT($B$9)*$B213+SQRT(1-$B$9)*Y213&lt;_xlfn.NORM.S.INV($B$6),1,0)</f>
        <v>0</v>
      </c>
      <c r="AU213" s="31" t="n">
        <f aca="false">IF(SQRT($B$9)*$B213+SQRT(1-$B$9)*Z213&lt;_xlfn.NORM.S.INV($B$6),1,0)</f>
        <v>0</v>
      </c>
      <c r="AV213" s="31" t="n">
        <f aca="false">IF(SQRT($B$9)*$B213+SQRT(1-$B$9)*AA213&lt;_xlfn.NORM.S.INV($B$6),1,0)</f>
        <v>0</v>
      </c>
      <c r="AW213" s="31" t="n">
        <f aca="false">IF(SQRT($C$9)*$B213+SQRT(1-$C$9)*AB213&lt;_xlfn.NORM.S.INV($C$6),1,0)</f>
        <v>0</v>
      </c>
      <c r="AX213" s="31" t="n">
        <f aca="false">IF(SQRT($C$9)*$B213+SQRT(1-$C$9)*AC213&lt;_xlfn.NORM.S.INV($C$6),1,0)</f>
        <v>0</v>
      </c>
      <c r="AY213" s="31" t="n">
        <f aca="false">IF(SQRT($C$9)*$B213+SQRT(1-$C$9)*AD213&lt;_xlfn.NORM.S.INV($C$6),1,0)</f>
        <v>0</v>
      </c>
      <c r="AZ213" s="31" t="n">
        <f aca="false">IF(SQRT($C$9)*$B213+SQRT(1-$C$9)*AE213&lt;_xlfn.NORM.S.INV($C$6),1,0)</f>
        <v>0</v>
      </c>
      <c r="BA213" s="31" t="n">
        <f aca="false">IF(SQRT($C$9)*$B213+SQRT(1-$C$9)*AF213&lt;_xlfn.NORM.S.INV($C$6),1,0)</f>
        <v>0</v>
      </c>
      <c r="BB213" s="31" t="n">
        <f aca="false">IF(SQRT($C$9)*$B213+SQRT(1-$C$9)*AG213&lt;_xlfn.NORM.S.INV($C$6),1,0)</f>
        <v>0</v>
      </c>
      <c r="BC213" s="31" t="n">
        <f aca="false">IF(SQRT($C$9)*$B213+SQRT(1-$C$9)*AH213&lt;_xlfn.NORM.S.INV($C$6),1,0)</f>
        <v>0</v>
      </c>
      <c r="BD213" s="31" t="n">
        <f aca="false">IF(SQRT($C$9)*$B213+SQRT(1-$C$9)*AI213&lt;_xlfn.NORM.S.INV($C$6),1,0)</f>
        <v>0</v>
      </c>
      <c r="BE213" s="31" t="n">
        <f aca="false">IF(SQRT($C$9)*$B213+SQRT(1-$C$9)*AJ213&lt;_xlfn.NORM.S.INV($C$6),1,0)</f>
        <v>0</v>
      </c>
      <c r="BF213" s="31" t="n">
        <f aca="false">IF(SQRT($C$9)*$B213+SQRT(1-$C$9)*AK213&lt;_xlfn.NORM.S.INV($C$6),1,0)</f>
        <v>0</v>
      </c>
      <c r="BG213" s="21"/>
      <c r="BH213" s="21"/>
      <c r="BI213" s="31" t="n">
        <f aca="false">$B$11*(($A$1061)*$C213/$B$12*$B$7+(1-$A$1061)*$D213/$B$12*$C$7)</f>
        <v>0</v>
      </c>
      <c r="BJ213" s="31" t="n">
        <f aca="false">$B$11*(($A$1062)*$C213/$B$12*$B$7+(1-$A$1062)*$D213/$B$12*$C$7)</f>
        <v>0</v>
      </c>
      <c r="BK213" s="31" t="n">
        <f aca="false">$B$11*(($A$1063)*$C213/$B$12*$B$7+(1-$A$1063)*$D213/$B$12*$C$7)</f>
        <v>0</v>
      </c>
      <c r="BL213" s="31" t="n">
        <f aca="false">$B$11*(($A$1064)*$C213/$B$12*$B$7+(1-$A$1064)*$D213/$B$12*$C$7)</f>
        <v>0</v>
      </c>
      <c r="BM213" s="31" t="n">
        <f aca="false">$B$11*(($A$1065)*$C213/$B$12*$B$7+(1-$A$1065)*$D213/$B$12*$C$7)</f>
        <v>0</v>
      </c>
      <c r="BN213" s="31" t="n">
        <f aca="false">$B$11*(($A$1066)*$C213/$B$12*$B$7+(1-$A$1066)*$D213/$B$12*$C$7)</f>
        <v>0</v>
      </c>
      <c r="BO213" s="31" t="n">
        <f aca="false">$B$11*(($A$1067)*$C213/$B$12*$B$7+(1-$A$1067)*$D213/$B$12*$C$7)</f>
        <v>0</v>
      </c>
      <c r="BP213" s="31" t="n">
        <f aca="false">$B$11*(($A$1068)*$C213/$B$12*$B$7+(1-$A$1068)*$D213/$B$12*$C$7)</f>
        <v>0</v>
      </c>
      <c r="BQ213" s="31" t="n">
        <f aca="false">$B$11*(($A$1069)*$C213/$B$12*$B$7+(1-$A$1069)*$D213/$B$12*$C$7)</f>
        <v>0</v>
      </c>
      <c r="BR213" s="31" t="n">
        <f aca="false">$B$11*(($A$1070)*$C213/$B$12*$B$7+(1-$A$1070)*$D213/$B$12*$C$7)</f>
        <v>0</v>
      </c>
      <c r="BS213" s="31" t="n">
        <f aca="false">$B$11*(($A$1071)*$C213/$B$12*$B$7+(1-$A$1071)*$D213/$B$12*$C$7)</f>
        <v>0</v>
      </c>
      <c r="BT213" s="31" t="n">
        <f aca="false">$B$11*(($A$1072)*$C213/$B$12*$B$7+(1-$A$1072)*$D213/$B$12*$C$7)</f>
        <v>0</v>
      </c>
      <c r="BU213" s="31" t="n">
        <f aca="false">$B$11*(($A$1073)*$C213/$B$12*$B$7+(1-$A$1073)*$D213/$B$12*$C$7)</f>
        <v>0</v>
      </c>
      <c r="BV213" s="31" t="n">
        <f aca="false">$B$11*(($A$1074)*$C213/$B$12*$B$7+(1-$A$1074)*$D213/$B$12*$C$7)</f>
        <v>0</v>
      </c>
      <c r="BW213" s="31" t="n">
        <f aca="false">$B$11*(($A$1075)*$C213/$B$12*$B$7+(1-$A$1075)*$D213/$B$12*$C$7)</f>
        <v>0</v>
      </c>
      <c r="BX213" s="31" t="n">
        <f aca="false">$B$11*(($A$1076)*$C213/$B$12*$B$7+(1-$A$1076)*$D213/$B$12*$C$7)</f>
        <v>0</v>
      </c>
      <c r="BY213" s="31" t="n">
        <f aca="false">$B$11*(($A$1077)*$C213/$B$12*$B$7+(1-$A$1077)*$D213/$B$12*$C$7)</f>
        <v>0</v>
      </c>
      <c r="BZ213" s="31" t="n">
        <f aca="false">$B$11*(($A$1078)*$C213/$B$12*$B$7+(1-$A$1078)*$D213/$B$12*$C$7)</f>
        <v>0</v>
      </c>
      <c r="CA213" s="31" t="n">
        <f aca="false">$B$11*(($A$1079)*$C213/$B$12*$B$7+(1-$A$1079)*$D213/$B$12*$C$7)</f>
        <v>0</v>
      </c>
      <c r="CB213" s="31" t="n">
        <f aca="false">$B$11*(($A$1080)*$C213/$B$12*$B$7+(1-$A$1080)*$D213/$B$12*$C$7)</f>
        <v>0</v>
      </c>
      <c r="CC213" s="31" t="n">
        <f aca="false">$B$11*(($A$1081)*$C213/$B$12*$B$7+(1-$A$1081)*$D213/$B$12*$C$7)</f>
        <v>0</v>
      </c>
    </row>
    <row r="214" customFormat="false" ht="15" hidden="false" customHeight="false" outlineLevel="0" collapsed="false">
      <c r="A214" s="21" t="n">
        <v>190</v>
      </c>
      <c r="B214" s="27" t="n">
        <v>0.821718436248886</v>
      </c>
      <c r="C214" s="9" t="n">
        <f aca="false">SUM(AM214:AV214)</f>
        <v>0</v>
      </c>
      <c r="D214" s="9" t="n">
        <f aca="false">SUM(AW214:BF214)</f>
        <v>0</v>
      </c>
      <c r="E214" s="24" t="n">
        <f aca="false">(1-C214/$B$12)*$B$8-C214/$B$12*$B$7</f>
        <v>0.05</v>
      </c>
      <c r="F214" s="24" t="n">
        <f aca="false">(1-D214/$B$12)*$C$8-D214/$B$12*$C$7</f>
        <v>0.09</v>
      </c>
      <c r="G214" s="47" t="n">
        <f aca="false">$B$11*($B$10*C214/$B$12*$B$7+(1-$B$10)*D214/$B$12*$C$7)</f>
        <v>0</v>
      </c>
      <c r="H214" s="24" t="n">
        <f aca="false">$B$10*E214+(1-$B$10)*F214</f>
        <v>0.07</v>
      </c>
      <c r="I214" s="21"/>
      <c r="J214" s="21"/>
      <c r="K214" s="21"/>
      <c r="L214" s="21"/>
      <c r="M214" s="21"/>
      <c r="N214" s="21"/>
      <c r="O214" s="21"/>
      <c r="P214" s="21"/>
      <c r="Q214" s="21"/>
      <c r="R214" s="27" t="n">
        <v>-0.121684108974838</v>
      </c>
      <c r="S214" s="27" t="n">
        <v>0.349834788769828</v>
      </c>
      <c r="T214" s="27" t="n">
        <v>0.865862120120619</v>
      </c>
      <c r="U214" s="27" t="n">
        <v>0.138963760784497</v>
      </c>
      <c r="V214" s="27" t="n">
        <v>0.14662996798559</v>
      </c>
      <c r="W214" s="27" t="n">
        <v>0.43004382226628</v>
      </c>
      <c r="X214" s="27" t="n">
        <v>-1.09826951017413</v>
      </c>
      <c r="Y214" s="27" t="n">
        <v>1.21352455173009</v>
      </c>
      <c r="Z214" s="27" t="n">
        <v>0.410730761532789</v>
      </c>
      <c r="AA214" s="27" t="n">
        <v>0.531670158097959</v>
      </c>
      <c r="AB214" s="27" t="n">
        <v>-2.14044767025122</v>
      </c>
      <c r="AC214" s="27" t="n">
        <v>-0.544795069752297</v>
      </c>
      <c r="AD214" s="27" t="n">
        <v>-0.126067614668775</v>
      </c>
      <c r="AE214" s="27" t="n">
        <v>-0.519410866486253</v>
      </c>
      <c r="AF214" s="27" t="n">
        <v>-0.0917011431518068</v>
      </c>
      <c r="AG214" s="27" t="n">
        <v>-0.364657637079593</v>
      </c>
      <c r="AH214" s="27" t="n">
        <v>1.15367184046209</v>
      </c>
      <c r="AI214" s="27" t="n">
        <v>0.528048379715446</v>
      </c>
      <c r="AJ214" s="27" t="n">
        <v>1.68089737502277</v>
      </c>
      <c r="AK214" s="27" t="n">
        <v>-0.981829237575337</v>
      </c>
      <c r="AL214" s="21"/>
      <c r="AM214" s="31" t="n">
        <f aca="false">IF(SQRT($B$9)*$B214+SQRT(1-$B$9)*R214&lt;_xlfn.NORM.S.INV($B$6),1,0)</f>
        <v>0</v>
      </c>
      <c r="AN214" s="31" t="n">
        <f aca="false">IF(SQRT($B$9)*$B214+SQRT(1-$B$9)*S214&lt;_xlfn.NORM.S.INV($B$6),1,0)</f>
        <v>0</v>
      </c>
      <c r="AO214" s="31" t="n">
        <f aca="false">IF(SQRT($B$9)*$B214+SQRT(1-$B$9)*T214&lt;_xlfn.NORM.S.INV($B$6),1,0)</f>
        <v>0</v>
      </c>
      <c r="AP214" s="31" t="n">
        <f aca="false">IF(SQRT($B$9)*$B214+SQRT(1-$B$9)*U214&lt;_xlfn.NORM.S.INV($B$6),1,0)</f>
        <v>0</v>
      </c>
      <c r="AQ214" s="31" t="n">
        <f aca="false">IF(SQRT($B$9)*$B214+SQRT(1-$B$9)*V214&lt;_xlfn.NORM.S.INV($B$6),1,0)</f>
        <v>0</v>
      </c>
      <c r="AR214" s="31" t="n">
        <f aca="false">IF(SQRT($B$9)*$B214+SQRT(1-$B$9)*W214&lt;_xlfn.NORM.S.INV($B$6),1,0)</f>
        <v>0</v>
      </c>
      <c r="AS214" s="31" t="n">
        <f aca="false">IF(SQRT($B$9)*$B214+SQRT(1-$B$9)*X214&lt;_xlfn.NORM.S.INV($B$6),1,0)</f>
        <v>0</v>
      </c>
      <c r="AT214" s="31" t="n">
        <f aca="false">IF(SQRT($B$9)*$B214+SQRT(1-$B$9)*Y214&lt;_xlfn.NORM.S.INV($B$6),1,0)</f>
        <v>0</v>
      </c>
      <c r="AU214" s="31" t="n">
        <f aca="false">IF(SQRT($B$9)*$B214+SQRT(1-$B$9)*Z214&lt;_xlfn.NORM.S.INV($B$6),1,0)</f>
        <v>0</v>
      </c>
      <c r="AV214" s="31" t="n">
        <f aca="false">IF(SQRT($B$9)*$B214+SQRT(1-$B$9)*AA214&lt;_xlfn.NORM.S.INV($B$6),1,0)</f>
        <v>0</v>
      </c>
      <c r="AW214" s="31" t="n">
        <f aca="false">IF(SQRT($C$9)*$B214+SQRT(1-$C$9)*AB214&lt;_xlfn.NORM.S.INV($C$6),1,0)</f>
        <v>0</v>
      </c>
      <c r="AX214" s="31" t="n">
        <f aca="false">IF(SQRT($C$9)*$B214+SQRT(1-$C$9)*AC214&lt;_xlfn.NORM.S.INV($C$6),1,0)</f>
        <v>0</v>
      </c>
      <c r="AY214" s="31" t="n">
        <f aca="false">IF(SQRT($C$9)*$B214+SQRT(1-$C$9)*AD214&lt;_xlfn.NORM.S.INV($C$6),1,0)</f>
        <v>0</v>
      </c>
      <c r="AZ214" s="31" t="n">
        <f aca="false">IF(SQRT($C$9)*$B214+SQRT(1-$C$9)*AE214&lt;_xlfn.NORM.S.INV($C$6),1,0)</f>
        <v>0</v>
      </c>
      <c r="BA214" s="31" t="n">
        <f aca="false">IF(SQRT($C$9)*$B214+SQRT(1-$C$9)*AF214&lt;_xlfn.NORM.S.INV($C$6),1,0)</f>
        <v>0</v>
      </c>
      <c r="BB214" s="31" t="n">
        <f aca="false">IF(SQRT($C$9)*$B214+SQRT(1-$C$9)*AG214&lt;_xlfn.NORM.S.INV($C$6),1,0)</f>
        <v>0</v>
      </c>
      <c r="BC214" s="31" t="n">
        <f aca="false">IF(SQRT($C$9)*$B214+SQRT(1-$C$9)*AH214&lt;_xlfn.NORM.S.INV($C$6),1,0)</f>
        <v>0</v>
      </c>
      <c r="BD214" s="31" t="n">
        <f aca="false">IF(SQRT($C$9)*$B214+SQRT(1-$C$9)*AI214&lt;_xlfn.NORM.S.INV($C$6),1,0)</f>
        <v>0</v>
      </c>
      <c r="BE214" s="31" t="n">
        <f aca="false">IF(SQRT($C$9)*$B214+SQRT(1-$C$9)*AJ214&lt;_xlfn.NORM.S.INV($C$6),1,0)</f>
        <v>0</v>
      </c>
      <c r="BF214" s="31" t="n">
        <f aca="false">IF(SQRT($C$9)*$B214+SQRT(1-$C$9)*AK214&lt;_xlfn.NORM.S.INV($C$6),1,0)</f>
        <v>0</v>
      </c>
      <c r="BG214" s="21"/>
      <c r="BH214" s="21"/>
      <c r="BI214" s="31" t="n">
        <f aca="false">$B$11*(($A$1061)*$C214/$B$12*$B$7+(1-$A$1061)*$D214/$B$12*$C$7)</f>
        <v>0</v>
      </c>
      <c r="BJ214" s="31" t="n">
        <f aca="false">$B$11*(($A$1062)*$C214/$B$12*$B$7+(1-$A$1062)*$D214/$B$12*$C$7)</f>
        <v>0</v>
      </c>
      <c r="BK214" s="31" t="n">
        <f aca="false">$B$11*(($A$1063)*$C214/$B$12*$B$7+(1-$A$1063)*$D214/$B$12*$C$7)</f>
        <v>0</v>
      </c>
      <c r="BL214" s="31" t="n">
        <f aca="false">$B$11*(($A$1064)*$C214/$B$12*$B$7+(1-$A$1064)*$D214/$B$12*$C$7)</f>
        <v>0</v>
      </c>
      <c r="BM214" s="31" t="n">
        <f aca="false">$B$11*(($A$1065)*$C214/$B$12*$B$7+(1-$A$1065)*$D214/$B$12*$C$7)</f>
        <v>0</v>
      </c>
      <c r="BN214" s="31" t="n">
        <f aca="false">$B$11*(($A$1066)*$C214/$B$12*$B$7+(1-$A$1066)*$D214/$B$12*$C$7)</f>
        <v>0</v>
      </c>
      <c r="BO214" s="31" t="n">
        <f aca="false">$B$11*(($A$1067)*$C214/$B$12*$B$7+(1-$A$1067)*$D214/$B$12*$C$7)</f>
        <v>0</v>
      </c>
      <c r="BP214" s="31" t="n">
        <f aca="false">$B$11*(($A$1068)*$C214/$B$12*$B$7+(1-$A$1068)*$D214/$B$12*$C$7)</f>
        <v>0</v>
      </c>
      <c r="BQ214" s="31" t="n">
        <f aca="false">$B$11*(($A$1069)*$C214/$B$12*$B$7+(1-$A$1069)*$D214/$B$12*$C$7)</f>
        <v>0</v>
      </c>
      <c r="BR214" s="31" t="n">
        <f aca="false">$B$11*(($A$1070)*$C214/$B$12*$B$7+(1-$A$1070)*$D214/$B$12*$C$7)</f>
        <v>0</v>
      </c>
      <c r="BS214" s="31" t="n">
        <f aca="false">$B$11*(($A$1071)*$C214/$B$12*$B$7+(1-$A$1071)*$D214/$B$12*$C$7)</f>
        <v>0</v>
      </c>
      <c r="BT214" s="31" t="n">
        <f aca="false">$B$11*(($A$1072)*$C214/$B$12*$B$7+(1-$A$1072)*$D214/$B$12*$C$7)</f>
        <v>0</v>
      </c>
      <c r="BU214" s="31" t="n">
        <f aca="false">$B$11*(($A$1073)*$C214/$B$12*$B$7+(1-$A$1073)*$D214/$B$12*$C$7)</f>
        <v>0</v>
      </c>
      <c r="BV214" s="31" t="n">
        <f aca="false">$B$11*(($A$1074)*$C214/$B$12*$B$7+(1-$A$1074)*$D214/$B$12*$C$7)</f>
        <v>0</v>
      </c>
      <c r="BW214" s="31" t="n">
        <f aca="false">$B$11*(($A$1075)*$C214/$B$12*$B$7+(1-$A$1075)*$D214/$B$12*$C$7)</f>
        <v>0</v>
      </c>
      <c r="BX214" s="31" t="n">
        <f aca="false">$B$11*(($A$1076)*$C214/$B$12*$B$7+(1-$A$1076)*$D214/$B$12*$C$7)</f>
        <v>0</v>
      </c>
      <c r="BY214" s="31" t="n">
        <f aca="false">$B$11*(($A$1077)*$C214/$B$12*$B$7+(1-$A$1077)*$D214/$B$12*$C$7)</f>
        <v>0</v>
      </c>
      <c r="BZ214" s="31" t="n">
        <f aca="false">$B$11*(($A$1078)*$C214/$B$12*$B$7+(1-$A$1078)*$D214/$B$12*$C$7)</f>
        <v>0</v>
      </c>
      <c r="CA214" s="31" t="n">
        <f aca="false">$B$11*(($A$1079)*$C214/$B$12*$B$7+(1-$A$1079)*$D214/$B$12*$C$7)</f>
        <v>0</v>
      </c>
      <c r="CB214" s="31" t="n">
        <f aca="false">$B$11*(($A$1080)*$C214/$B$12*$B$7+(1-$A$1080)*$D214/$B$12*$C$7)</f>
        <v>0</v>
      </c>
      <c r="CC214" s="31" t="n">
        <f aca="false">$B$11*(($A$1081)*$C214/$B$12*$B$7+(1-$A$1081)*$D214/$B$12*$C$7)</f>
        <v>0</v>
      </c>
    </row>
    <row r="215" customFormat="false" ht="15" hidden="false" customHeight="false" outlineLevel="0" collapsed="false">
      <c r="A215" s="21" t="n">
        <v>191</v>
      </c>
      <c r="B215" s="27" t="n">
        <v>0.765047382559492</v>
      </c>
      <c r="C215" s="9" t="n">
        <f aca="false">SUM(AM215:AV215)</f>
        <v>0</v>
      </c>
      <c r="D215" s="9" t="n">
        <f aca="false">SUM(AW215:BF215)</f>
        <v>0</v>
      </c>
      <c r="E215" s="24" t="n">
        <f aca="false">(1-C215/$B$12)*$B$8-C215/$B$12*$B$7</f>
        <v>0.05</v>
      </c>
      <c r="F215" s="24" t="n">
        <f aca="false">(1-D215/$B$12)*$C$8-D215/$B$12*$C$7</f>
        <v>0.09</v>
      </c>
      <c r="G215" s="47" t="n">
        <f aca="false">$B$11*($B$10*C215/$B$12*$B$7+(1-$B$10)*D215/$B$12*$C$7)</f>
        <v>0</v>
      </c>
      <c r="H215" s="24" t="n">
        <f aca="false">$B$10*E215+(1-$B$10)*F215</f>
        <v>0.07</v>
      </c>
      <c r="I215" s="21"/>
      <c r="J215" s="21"/>
      <c r="K215" s="21"/>
      <c r="L215" s="21"/>
      <c r="M215" s="21"/>
      <c r="N215" s="21"/>
      <c r="O215" s="21"/>
      <c r="P215" s="21"/>
      <c r="Q215" s="21"/>
      <c r="R215" s="27" t="n">
        <v>0.35912676298327</v>
      </c>
      <c r="S215" s="27" t="n">
        <v>1.67762808011256</v>
      </c>
      <c r="T215" s="27" t="n">
        <v>-0.287975629081462</v>
      </c>
      <c r="U215" s="27" t="n">
        <v>0.844263186228812</v>
      </c>
      <c r="V215" s="27" t="n">
        <v>1.89220636671181</v>
      </c>
      <c r="W215" s="27" t="n">
        <v>-0.945532284251052</v>
      </c>
      <c r="X215" s="27" t="n">
        <v>-0.574882790125818</v>
      </c>
      <c r="Y215" s="27" t="n">
        <v>0.188204996062528</v>
      </c>
      <c r="Z215" s="27" t="n">
        <v>0.166028857423231</v>
      </c>
      <c r="AA215" s="27" t="n">
        <v>-0.17019891860584</v>
      </c>
      <c r="AB215" s="27" t="n">
        <v>0.0637937234260017</v>
      </c>
      <c r="AC215" s="27" t="n">
        <v>-0.249025822701149</v>
      </c>
      <c r="AD215" s="27" t="n">
        <v>-0.900291874076122</v>
      </c>
      <c r="AE215" s="27" t="n">
        <v>0.206889098637334</v>
      </c>
      <c r="AF215" s="27" t="n">
        <v>0.365760818332271</v>
      </c>
      <c r="AG215" s="27" t="n">
        <v>-0.104890858904199</v>
      </c>
      <c r="AH215" s="27" t="n">
        <v>-0.315652009480341</v>
      </c>
      <c r="AI215" s="27" t="n">
        <v>-0.674312972996611</v>
      </c>
      <c r="AJ215" s="27" t="n">
        <v>0.17301012098134</v>
      </c>
      <c r="AK215" s="27" t="n">
        <v>0.068438906507664</v>
      </c>
      <c r="AL215" s="21"/>
      <c r="AM215" s="31" t="n">
        <f aca="false">IF(SQRT($B$9)*$B215+SQRT(1-$B$9)*R215&lt;_xlfn.NORM.S.INV($B$6),1,0)</f>
        <v>0</v>
      </c>
      <c r="AN215" s="31" t="n">
        <f aca="false">IF(SQRT($B$9)*$B215+SQRT(1-$B$9)*S215&lt;_xlfn.NORM.S.INV($B$6),1,0)</f>
        <v>0</v>
      </c>
      <c r="AO215" s="31" t="n">
        <f aca="false">IF(SQRT($B$9)*$B215+SQRT(1-$B$9)*T215&lt;_xlfn.NORM.S.INV($B$6),1,0)</f>
        <v>0</v>
      </c>
      <c r="AP215" s="31" t="n">
        <f aca="false">IF(SQRT($B$9)*$B215+SQRT(1-$B$9)*U215&lt;_xlfn.NORM.S.INV($B$6),1,0)</f>
        <v>0</v>
      </c>
      <c r="AQ215" s="31" t="n">
        <f aca="false">IF(SQRT($B$9)*$B215+SQRT(1-$B$9)*V215&lt;_xlfn.NORM.S.INV($B$6),1,0)</f>
        <v>0</v>
      </c>
      <c r="AR215" s="31" t="n">
        <f aca="false">IF(SQRT($B$9)*$B215+SQRT(1-$B$9)*W215&lt;_xlfn.NORM.S.INV($B$6),1,0)</f>
        <v>0</v>
      </c>
      <c r="AS215" s="31" t="n">
        <f aca="false">IF(SQRT($B$9)*$B215+SQRT(1-$B$9)*X215&lt;_xlfn.NORM.S.INV($B$6),1,0)</f>
        <v>0</v>
      </c>
      <c r="AT215" s="31" t="n">
        <f aca="false">IF(SQRT($B$9)*$B215+SQRT(1-$B$9)*Y215&lt;_xlfn.NORM.S.INV($B$6),1,0)</f>
        <v>0</v>
      </c>
      <c r="AU215" s="31" t="n">
        <f aca="false">IF(SQRT($B$9)*$B215+SQRT(1-$B$9)*Z215&lt;_xlfn.NORM.S.INV($B$6),1,0)</f>
        <v>0</v>
      </c>
      <c r="AV215" s="31" t="n">
        <f aca="false">IF(SQRT($B$9)*$B215+SQRT(1-$B$9)*AA215&lt;_xlfn.NORM.S.INV($B$6),1,0)</f>
        <v>0</v>
      </c>
      <c r="AW215" s="31" t="n">
        <f aca="false">IF(SQRT($C$9)*$B215+SQRT(1-$C$9)*AB215&lt;_xlfn.NORM.S.INV($C$6),1,0)</f>
        <v>0</v>
      </c>
      <c r="AX215" s="31" t="n">
        <f aca="false">IF(SQRT($C$9)*$B215+SQRT(1-$C$9)*AC215&lt;_xlfn.NORM.S.INV($C$6),1,0)</f>
        <v>0</v>
      </c>
      <c r="AY215" s="31" t="n">
        <f aca="false">IF(SQRT($C$9)*$B215+SQRT(1-$C$9)*AD215&lt;_xlfn.NORM.S.INV($C$6),1,0)</f>
        <v>0</v>
      </c>
      <c r="AZ215" s="31" t="n">
        <f aca="false">IF(SQRT($C$9)*$B215+SQRT(1-$C$9)*AE215&lt;_xlfn.NORM.S.INV($C$6),1,0)</f>
        <v>0</v>
      </c>
      <c r="BA215" s="31" t="n">
        <f aca="false">IF(SQRT($C$9)*$B215+SQRT(1-$C$9)*AF215&lt;_xlfn.NORM.S.INV($C$6),1,0)</f>
        <v>0</v>
      </c>
      <c r="BB215" s="31" t="n">
        <f aca="false">IF(SQRT($C$9)*$B215+SQRT(1-$C$9)*AG215&lt;_xlfn.NORM.S.INV($C$6),1,0)</f>
        <v>0</v>
      </c>
      <c r="BC215" s="31" t="n">
        <f aca="false">IF(SQRT($C$9)*$B215+SQRT(1-$C$9)*AH215&lt;_xlfn.NORM.S.INV($C$6),1,0)</f>
        <v>0</v>
      </c>
      <c r="BD215" s="31" t="n">
        <f aca="false">IF(SQRT($C$9)*$B215+SQRT(1-$C$9)*AI215&lt;_xlfn.NORM.S.INV($C$6),1,0)</f>
        <v>0</v>
      </c>
      <c r="BE215" s="31" t="n">
        <f aca="false">IF(SQRT($C$9)*$B215+SQRT(1-$C$9)*AJ215&lt;_xlfn.NORM.S.INV($C$6),1,0)</f>
        <v>0</v>
      </c>
      <c r="BF215" s="31" t="n">
        <f aca="false">IF(SQRT($C$9)*$B215+SQRT(1-$C$9)*AK215&lt;_xlfn.NORM.S.INV($C$6),1,0)</f>
        <v>0</v>
      </c>
      <c r="BG215" s="21"/>
      <c r="BH215" s="21"/>
      <c r="BI215" s="31" t="n">
        <f aca="false">$B$11*(($A$1061)*$C215/$B$12*$B$7+(1-$A$1061)*$D215/$B$12*$C$7)</f>
        <v>0</v>
      </c>
      <c r="BJ215" s="31" t="n">
        <f aca="false">$B$11*(($A$1062)*$C215/$B$12*$B$7+(1-$A$1062)*$D215/$B$12*$C$7)</f>
        <v>0</v>
      </c>
      <c r="BK215" s="31" t="n">
        <f aca="false">$B$11*(($A$1063)*$C215/$B$12*$B$7+(1-$A$1063)*$D215/$B$12*$C$7)</f>
        <v>0</v>
      </c>
      <c r="BL215" s="31" t="n">
        <f aca="false">$B$11*(($A$1064)*$C215/$B$12*$B$7+(1-$A$1064)*$D215/$B$12*$C$7)</f>
        <v>0</v>
      </c>
      <c r="BM215" s="31" t="n">
        <f aca="false">$B$11*(($A$1065)*$C215/$B$12*$B$7+(1-$A$1065)*$D215/$B$12*$C$7)</f>
        <v>0</v>
      </c>
      <c r="BN215" s="31" t="n">
        <f aca="false">$B$11*(($A$1066)*$C215/$B$12*$B$7+(1-$A$1066)*$D215/$B$12*$C$7)</f>
        <v>0</v>
      </c>
      <c r="BO215" s="31" t="n">
        <f aca="false">$B$11*(($A$1067)*$C215/$B$12*$B$7+(1-$A$1067)*$D215/$B$12*$C$7)</f>
        <v>0</v>
      </c>
      <c r="BP215" s="31" t="n">
        <f aca="false">$B$11*(($A$1068)*$C215/$B$12*$B$7+(1-$A$1068)*$D215/$B$12*$C$7)</f>
        <v>0</v>
      </c>
      <c r="BQ215" s="31" t="n">
        <f aca="false">$B$11*(($A$1069)*$C215/$B$12*$B$7+(1-$A$1069)*$D215/$B$12*$C$7)</f>
        <v>0</v>
      </c>
      <c r="BR215" s="31" t="n">
        <f aca="false">$B$11*(($A$1070)*$C215/$B$12*$B$7+(1-$A$1070)*$D215/$B$12*$C$7)</f>
        <v>0</v>
      </c>
      <c r="BS215" s="31" t="n">
        <f aca="false">$B$11*(($A$1071)*$C215/$B$12*$B$7+(1-$A$1071)*$D215/$B$12*$C$7)</f>
        <v>0</v>
      </c>
      <c r="BT215" s="31" t="n">
        <f aca="false">$B$11*(($A$1072)*$C215/$B$12*$B$7+(1-$A$1072)*$D215/$B$12*$C$7)</f>
        <v>0</v>
      </c>
      <c r="BU215" s="31" t="n">
        <f aca="false">$B$11*(($A$1073)*$C215/$B$12*$B$7+(1-$A$1073)*$D215/$B$12*$C$7)</f>
        <v>0</v>
      </c>
      <c r="BV215" s="31" t="n">
        <f aca="false">$B$11*(($A$1074)*$C215/$B$12*$B$7+(1-$A$1074)*$D215/$B$12*$C$7)</f>
        <v>0</v>
      </c>
      <c r="BW215" s="31" t="n">
        <f aca="false">$B$11*(($A$1075)*$C215/$B$12*$B$7+(1-$A$1075)*$D215/$B$12*$C$7)</f>
        <v>0</v>
      </c>
      <c r="BX215" s="31" t="n">
        <f aca="false">$B$11*(($A$1076)*$C215/$B$12*$B$7+(1-$A$1076)*$D215/$B$12*$C$7)</f>
        <v>0</v>
      </c>
      <c r="BY215" s="31" t="n">
        <f aca="false">$B$11*(($A$1077)*$C215/$B$12*$B$7+(1-$A$1077)*$D215/$B$12*$C$7)</f>
        <v>0</v>
      </c>
      <c r="BZ215" s="31" t="n">
        <f aca="false">$B$11*(($A$1078)*$C215/$B$12*$B$7+(1-$A$1078)*$D215/$B$12*$C$7)</f>
        <v>0</v>
      </c>
      <c r="CA215" s="31" t="n">
        <f aca="false">$B$11*(($A$1079)*$C215/$B$12*$B$7+(1-$A$1079)*$D215/$B$12*$C$7)</f>
        <v>0</v>
      </c>
      <c r="CB215" s="31" t="n">
        <f aca="false">$B$11*(($A$1080)*$C215/$B$12*$B$7+(1-$A$1080)*$D215/$B$12*$C$7)</f>
        <v>0</v>
      </c>
      <c r="CC215" s="31" t="n">
        <f aca="false">$B$11*(($A$1081)*$C215/$B$12*$B$7+(1-$A$1081)*$D215/$B$12*$C$7)</f>
        <v>0</v>
      </c>
    </row>
    <row r="216" customFormat="false" ht="15" hidden="false" customHeight="false" outlineLevel="0" collapsed="false">
      <c r="A216" s="21" t="n">
        <v>192</v>
      </c>
      <c r="B216" s="27" t="n">
        <v>-0.144874078591837</v>
      </c>
      <c r="C216" s="9" t="n">
        <f aca="false">SUM(AM216:AV216)</f>
        <v>0</v>
      </c>
      <c r="D216" s="9" t="n">
        <f aca="false">SUM(AW216:BF216)</f>
        <v>0</v>
      </c>
      <c r="E216" s="24" t="n">
        <f aca="false">(1-C216/$B$12)*$B$8-C216/$B$12*$B$7</f>
        <v>0.05</v>
      </c>
      <c r="F216" s="24" t="n">
        <f aca="false">(1-D216/$B$12)*$C$8-D216/$B$12*$C$7</f>
        <v>0.09</v>
      </c>
      <c r="G216" s="47" t="n">
        <f aca="false">$B$11*($B$10*C216/$B$12*$B$7+(1-$B$10)*D216/$B$12*$C$7)</f>
        <v>0</v>
      </c>
      <c r="H216" s="24" t="n">
        <f aca="false">$B$10*E216+(1-$B$10)*F216</f>
        <v>0.07</v>
      </c>
      <c r="I216" s="21"/>
      <c r="J216" s="21"/>
      <c r="K216" s="21"/>
      <c r="L216" s="21"/>
      <c r="M216" s="21"/>
      <c r="N216" s="21"/>
      <c r="O216" s="21"/>
      <c r="P216" s="21"/>
      <c r="Q216" s="21"/>
      <c r="R216" s="27" t="n">
        <v>-0.300499789675427</v>
      </c>
      <c r="S216" s="27" t="n">
        <v>-0.378404168972009</v>
      </c>
      <c r="T216" s="27" t="n">
        <v>-0.715326733339855</v>
      </c>
      <c r="U216" s="27" t="n">
        <v>-0.0888994509293656</v>
      </c>
      <c r="V216" s="27" t="n">
        <v>-1.78848302922578</v>
      </c>
      <c r="W216" s="27" t="n">
        <v>0.203746121170014</v>
      </c>
      <c r="X216" s="27" t="n">
        <v>0.729494834223113</v>
      </c>
      <c r="Y216" s="27" t="n">
        <v>-0.367603983957928</v>
      </c>
      <c r="Z216" s="27" t="n">
        <v>-0.978178145181933</v>
      </c>
      <c r="AA216" s="27" t="n">
        <v>2.33678453174603</v>
      </c>
      <c r="AB216" s="27" t="n">
        <v>-0.526036795219828</v>
      </c>
      <c r="AC216" s="27" t="n">
        <v>-0.740507284224682</v>
      </c>
      <c r="AD216" s="27" t="n">
        <v>1.2674348305575</v>
      </c>
      <c r="AE216" s="27" t="n">
        <v>-0.531570747091951</v>
      </c>
      <c r="AF216" s="27" t="n">
        <v>0.438006114546371</v>
      </c>
      <c r="AG216" s="27" t="n">
        <v>-0.750641503260885</v>
      </c>
      <c r="AH216" s="27" t="n">
        <v>0.724608443386846</v>
      </c>
      <c r="AI216" s="27" t="n">
        <v>-0.493363457104195</v>
      </c>
      <c r="AJ216" s="27" t="n">
        <v>-0.911991831186913</v>
      </c>
      <c r="AK216" s="27" t="n">
        <v>-1.01764949806325</v>
      </c>
      <c r="AL216" s="21"/>
      <c r="AM216" s="31" t="n">
        <f aca="false">IF(SQRT($B$9)*$B216+SQRT(1-$B$9)*R216&lt;_xlfn.NORM.S.INV($B$6),1,0)</f>
        <v>0</v>
      </c>
      <c r="AN216" s="31" t="n">
        <f aca="false">IF(SQRT($B$9)*$B216+SQRT(1-$B$9)*S216&lt;_xlfn.NORM.S.INV($B$6),1,0)</f>
        <v>0</v>
      </c>
      <c r="AO216" s="31" t="n">
        <f aca="false">IF(SQRT($B$9)*$B216+SQRT(1-$B$9)*T216&lt;_xlfn.NORM.S.INV($B$6),1,0)</f>
        <v>0</v>
      </c>
      <c r="AP216" s="31" t="n">
        <f aca="false">IF(SQRT($B$9)*$B216+SQRT(1-$B$9)*U216&lt;_xlfn.NORM.S.INV($B$6),1,0)</f>
        <v>0</v>
      </c>
      <c r="AQ216" s="31" t="n">
        <f aca="false">IF(SQRT($B$9)*$B216+SQRT(1-$B$9)*V216&lt;_xlfn.NORM.S.INV($B$6),1,0)</f>
        <v>0</v>
      </c>
      <c r="AR216" s="31" t="n">
        <f aca="false">IF(SQRT($B$9)*$B216+SQRT(1-$B$9)*W216&lt;_xlfn.NORM.S.INV($B$6),1,0)</f>
        <v>0</v>
      </c>
      <c r="AS216" s="31" t="n">
        <f aca="false">IF(SQRT($B$9)*$B216+SQRT(1-$B$9)*X216&lt;_xlfn.NORM.S.INV($B$6),1,0)</f>
        <v>0</v>
      </c>
      <c r="AT216" s="31" t="n">
        <f aca="false">IF(SQRT($B$9)*$B216+SQRT(1-$B$9)*Y216&lt;_xlfn.NORM.S.INV($B$6),1,0)</f>
        <v>0</v>
      </c>
      <c r="AU216" s="31" t="n">
        <f aca="false">IF(SQRT($B$9)*$B216+SQRT(1-$B$9)*Z216&lt;_xlfn.NORM.S.INV($B$6),1,0)</f>
        <v>0</v>
      </c>
      <c r="AV216" s="31" t="n">
        <f aca="false">IF(SQRT($B$9)*$B216+SQRT(1-$B$9)*AA216&lt;_xlfn.NORM.S.INV($B$6),1,0)</f>
        <v>0</v>
      </c>
      <c r="AW216" s="31" t="n">
        <f aca="false">IF(SQRT($C$9)*$B216+SQRT(1-$C$9)*AB216&lt;_xlfn.NORM.S.INV($C$6),1,0)</f>
        <v>0</v>
      </c>
      <c r="AX216" s="31" t="n">
        <f aca="false">IF(SQRT($C$9)*$B216+SQRT(1-$C$9)*AC216&lt;_xlfn.NORM.S.INV($C$6),1,0)</f>
        <v>0</v>
      </c>
      <c r="AY216" s="31" t="n">
        <f aca="false">IF(SQRT($C$9)*$B216+SQRT(1-$C$9)*AD216&lt;_xlfn.NORM.S.INV($C$6),1,0)</f>
        <v>0</v>
      </c>
      <c r="AZ216" s="31" t="n">
        <f aca="false">IF(SQRT($C$9)*$B216+SQRT(1-$C$9)*AE216&lt;_xlfn.NORM.S.INV($C$6),1,0)</f>
        <v>0</v>
      </c>
      <c r="BA216" s="31" t="n">
        <f aca="false">IF(SQRT($C$9)*$B216+SQRT(1-$C$9)*AF216&lt;_xlfn.NORM.S.INV($C$6),1,0)</f>
        <v>0</v>
      </c>
      <c r="BB216" s="31" t="n">
        <f aca="false">IF(SQRT($C$9)*$B216+SQRT(1-$C$9)*AG216&lt;_xlfn.NORM.S.INV($C$6),1,0)</f>
        <v>0</v>
      </c>
      <c r="BC216" s="31" t="n">
        <f aca="false">IF(SQRT($C$9)*$B216+SQRT(1-$C$9)*AH216&lt;_xlfn.NORM.S.INV($C$6),1,0)</f>
        <v>0</v>
      </c>
      <c r="BD216" s="31" t="n">
        <f aca="false">IF(SQRT($C$9)*$B216+SQRT(1-$C$9)*AI216&lt;_xlfn.NORM.S.INV($C$6),1,0)</f>
        <v>0</v>
      </c>
      <c r="BE216" s="31" t="n">
        <f aca="false">IF(SQRT($C$9)*$B216+SQRT(1-$C$9)*AJ216&lt;_xlfn.NORM.S.INV($C$6),1,0)</f>
        <v>0</v>
      </c>
      <c r="BF216" s="31" t="n">
        <f aca="false">IF(SQRT($C$9)*$B216+SQRT(1-$C$9)*AK216&lt;_xlfn.NORM.S.INV($C$6),1,0)</f>
        <v>0</v>
      </c>
      <c r="BG216" s="21"/>
      <c r="BH216" s="21"/>
      <c r="BI216" s="31" t="n">
        <f aca="false">$B$11*(($A$1061)*$C216/$B$12*$B$7+(1-$A$1061)*$D216/$B$12*$C$7)</f>
        <v>0</v>
      </c>
      <c r="BJ216" s="31" t="n">
        <f aca="false">$B$11*(($A$1062)*$C216/$B$12*$B$7+(1-$A$1062)*$D216/$B$12*$C$7)</f>
        <v>0</v>
      </c>
      <c r="BK216" s="31" t="n">
        <f aca="false">$B$11*(($A$1063)*$C216/$B$12*$B$7+(1-$A$1063)*$D216/$B$12*$C$7)</f>
        <v>0</v>
      </c>
      <c r="BL216" s="31" t="n">
        <f aca="false">$B$11*(($A$1064)*$C216/$B$12*$B$7+(1-$A$1064)*$D216/$B$12*$C$7)</f>
        <v>0</v>
      </c>
      <c r="BM216" s="31" t="n">
        <f aca="false">$B$11*(($A$1065)*$C216/$B$12*$B$7+(1-$A$1065)*$D216/$B$12*$C$7)</f>
        <v>0</v>
      </c>
      <c r="BN216" s="31" t="n">
        <f aca="false">$B$11*(($A$1066)*$C216/$B$12*$B$7+(1-$A$1066)*$D216/$B$12*$C$7)</f>
        <v>0</v>
      </c>
      <c r="BO216" s="31" t="n">
        <f aca="false">$B$11*(($A$1067)*$C216/$B$12*$B$7+(1-$A$1067)*$D216/$B$12*$C$7)</f>
        <v>0</v>
      </c>
      <c r="BP216" s="31" t="n">
        <f aca="false">$B$11*(($A$1068)*$C216/$B$12*$B$7+(1-$A$1068)*$D216/$B$12*$C$7)</f>
        <v>0</v>
      </c>
      <c r="BQ216" s="31" t="n">
        <f aca="false">$B$11*(($A$1069)*$C216/$B$12*$B$7+(1-$A$1069)*$D216/$B$12*$C$7)</f>
        <v>0</v>
      </c>
      <c r="BR216" s="31" t="n">
        <f aca="false">$B$11*(($A$1070)*$C216/$B$12*$B$7+(1-$A$1070)*$D216/$B$12*$C$7)</f>
        <v>0</v>
      </c>
      <c r="BS216" s="31" t="n">
        <f aca="false">$B$11*(($A$1071)*$C216/$B$12*$B$7+(1-$A$1071)*$D216/$B$12*$C$7)</f>
        <v>0</v>
      </c>
      <c r="BT216" s="31" t="n">
        <f aca="false">$B$11*(($A$1072)*$C216/$B$12*$B$7+(1-$A$1072)*$D216/$B$12*$C$7)</f>
        <v>0</v>
      </c>
      <c r="BU216" s="31" t="n">
        <f aca="false">$B$11*(($A$1073)*$C216/$B$12*$B$7+(1-$A$1073)*$D216/$B$12*$C$7)</f>
        <v>0</v>
      </c>
      <c r="BV216" s="31" t="n">
        <f aca="false">$B$11*(($A$1074)*$C216/$B$12*$B$7+(1-$A$1074)*$D216/$B$12*$C$7)</f>
        <v>0</v>
      </c>
      <c r="BW216" s="31" t="n">
        <f aca="false">$B$11*(($A$1075)*$C216/$B$12*$B$7+(1-$A$1075)*$D216/$B$12*$C$7)</f>
        <v>0</v>
      </c>
      <c r="BX216" s="31" t="n">
        <f aca="false">$B$11*(($A$1076)*$C216/$B$12*$B$7+(1-$A$1076)*$D216/$B$12*$C$7)</f>
        <v>0</v>
      </c>
      <c r="BY216" s="31" t="n">
        <f aca="false">$B$11*(($A$1077)*$C216/$B$12*$B$7+(1-$A$1077)*$D216/$B$12*$C$7)</f>
        <v>0</v>
      </c>
      <c r="BZ216" s="31" t="n">
        <f aca="false">$B$11*(($A$1078)*$C216/$B$12*$B$7+(1-$A$1078)*$D216/$B$12*$C$7)</f>
        <v>0</v>
      </c>
      <c r="CA216" s="31" t="n">
        <f aca="false">$B$11*(($A$1079)*$C216/$B$12*$B$7+(1-$A$1079)*$D216/$B$12*$C$7)</f>
        <v>0</v>
      </c>
      <c r="CB216" s="31" t="n">
        <f aca="false">$B$11*(($A$1080)*$C216/$B$12*$B$7+(1-$A$1080)*$D216/$B$12*$C$7)</f>
        <v>0</v>
      </c>
      <c r="CC216" s="31" t="n">
        <f aca="false">$B$11*(($A$1081)*$C216/$B$12*$B$7+(1-$A$1081)*$D216/$B$12*$C$7)</f>
        <v>0</v>
      </c>
    </row>
    <row r="217" customFormat="false" ht="15" hidden="false" customHeight="false" outlineLevel="0" collapsed="false">
      <c r="A217" s="21" t="n">
        <v>193</v>
      </c>
      <c r="B217" s="27" t="n">
        <v>-0.671326976746963</v>
      </c>
      <c r="C217" s="9" t="n">
        <f aca="false">SUM(AM217:AV217)</f>
        <v>0</v>
      </c>
      <c r="D217" s="9" t="n">
        <f aca="false">SUM(AW217:BF217)</f>
        <v>0</v>
      </c>
      <c r="E217" s="24" t="n">
        <f aca="false">(1-C217/$B$12)*$B$8-C217/$B$12*$B$7</f>
        <v>0.05</v>
      </c>
      <c r="F217" s="24" t="n">
        <f aca="false">(1-D217/$B$12)*$C$8-D217/$B$12*$C$7</f>
        <v>0.09</v>
      </c>
      <c r="G217" s="47" t="n">
        <f aca="false">$B$11*($B$10*C217/$B$12*$B$7+(1-$B$10)*D217/$B$12*$C$7)</f>
        <v>0</v>
      </c>
      <c r="H217" s="24" t="n">
        <f aca="false">$B$10*E217+(1-$B$10)*F217</f>
        <v>0.07</v>
      </c>
      <c r="I217" s="21"/>
      <c r="J217" s="21"/>
      <c r="K217" s="21"/>
      <c r="L217" s="21"/>
      <c r="M217" s="21"/>
      <c r="N217" s="21"/>
      <c r="O217" s="21"/>
      <c r="P217" s="21"/>
      <c r="Q217" s="21"/>
      <c r="R217" s="27" t="n">
        <v>-0.305721431826201</v>
      </c>
      <c r="S217" s="27" t="n">
        <v>-0.394728518156731</v>
      </c>
      <c r="T217" s="27" t="n">
        <v>0.398138565931072</v>
      </c>
      <c r="U217" s="27" t="n">
        <v>0.188232338658089</v>
      </c>
      <c r="V217" s="27" t="n">
        <v>-0.523737455408979</v>
      </c>
      <c r="W217" s="27" t="n">
        <v>-0.106754587149726</v>
      </c>
      <c r="X217" s="27" t="n">
        <v>-0.100035777822256</v>
      </c>
      <c r="Y217" s="27" t="n">
        <v>-0.274644163969006</v>
      </c>
      <c r="Z217" s="27" t="n">
        <v>0.202700283794171</v>
      </c>
      <c r="AA217" s="27" t="n">
        <v>1.02020140475662</v>
      </c>
      <c r="AB217" s="27" t="n">
        <v>-0.0675240656067602</v>
      </c>
      <c r="AC217" s="27" t="n">
        <v>-0.140776841615243</v>
      </c>
      <c r="AD217" s="27" t="n">
        <v>1.78406615032081</v>
      </c>
      <c r="AE217" s="27" t="n">
        <v>-0.747298120392436</v>
      </c>
      <c r="AF217" s="27" t="n">
        <v>-0.606817066240127</v>
      </c>
      <c r="AG217" s="27" t="n">
        <v>-1.15167390149019</v>
      </c>
      <c r="AH217" s="27" t="n">
        <v>-1.28146685731173</v>
      </c>
      <c r="AI217" s="27" t="n">
        <v>-0.954817200809764</v>
      </c>
      <c r="AJ217" s="27" t="n">
        <v>1.38952783239628</v>
      </c>
      <c r="AK217" s="27" t="n">
        <v>-0.13860474783434</v>
      </c>
      <c r="AL217" s="21"/>
      <c r="AM217" s="31" t="n">
        <f aca="false">IF(SQRT($B$9)*$B217+SQRT(1-$B$9)*R217&lt;_xlfn.NORM.S.INV($B$6),1,0)</f>
        <v>0</v>
      </c>
      <c r="AN217" s="31" t="n">
        <f aca="false">IF(SQRT($B$9)*$B217+SQRT(1-$B$9)*S217&lt;_xlfn.NORM.S.INV($B$6),1,0)</f>
        <v>0</v>
      </c>
      <c r="AO217" s="31" t="n">
        <f aca="false">IF(SQRT($B$9)*$B217+SQRT(1-$B$9)*T217&lt;_xlfn.NORM.S.INV($B$6),1,0)</f>
        <v>0</v>
      </c>
      <c r="AP217" s="31" t="n">
        <f aca="false">IF(SQRT($B$9)*$B217+SQRT(1-$B$9)*U217&lt;_xlfn.NORM.S.INV($B$6),1,0)</f>
        <v>0</v>
      </c>
      <c r="AQ217" s="31" t="n">
        <f aca="false">IF(SQRT($B$9)*$B217+SQRT(1-$B$9)*V217&lt;_xlfn.NORM.S.INV($B$6),1,0)</f>
        <v>0</v>
      </c>
      <c r="AR217" s="31" t="n">
        <f aca="false">IF(SQRT($B$9)*$B217+SQRT(1-$B$9)*W217&lt;_xlfn.NORM.S.INV($B$6),1,0)</f>
        <v>0</v>
      </c>
      <c r="AS217" s="31" t="n">
        <f aca="false">IF(SQRT($B$9)*$B217+SQRT(1-$B$9)*X217&lt;_xlfn.NORM.S.INV($B$6),1,0)</f>
        <v>0</v>
      </c>
      <c r="AT217" s="31" t="n">
        <f aca="false">IF(SQRT($B$9)*$B217+SQRT(1-$B$9)*Y217&lt;_xlfn.NORM.S.INV($B$6),1,0)</f>
        <v>0</v>
      </c>
      <c r="AU217" s="31" t="n">
        <f aca="false">IF(SQRT($B$9)*$B217+SQRT(1-$B$9)*Z217&lt;_xlfn.NORM.S.INV($B$6),1,0)</f>
        <v>0</v>
      </c>
      <c r="AV217" s="31" t="n">
        <f aca="false">IF(SQRT($B$9)*$B217+SQRT(1-$B$9)*AA217&lt;_xlfn.NORM.S.INV($B$6),1,0)</f>
        <v>0</v>
      </c>
      <c r="AW217" s="31" t="n">
        <f aca="false">IF(SQRT($C$9)*$B217+SQRT(1-$C$9)*AB217&lt;_xlfn.NORM.S.INV($C$6),1,0)</f>
        <v>0</v>
      </c>
      <c r="AX217" s="31" t="n">
        <f aca="false">IF(SQRT($C$9)*$B217+SQRT(1-$C$9)*AC217&lt;_xlfn.NORM.S.INV($C$6),1,0)</f>
        <v>0</v>
      </c>
      <c r="AY217" s="31" t="n">
        <f aca="false">IF(SQRT($C$9)*$B217+SQRT(1-$C$9)*AD217&lt;_xlfn.NORM.S.INV($C$6),1,0)</f>
        <v>0</v>
      </c>
      <c r="AZ217" s="31" t="n">
        <f aca="false">IF(SQRT($C$9)*$B217+SQRT(1-$C$9)*AE217&lt;_xlfn.NORM.S.INV($C$6),1,0)</f>
        <v>0</v>
      </c>
      <c r="BA217" s="31" t="n">
        <f aca="false">IF(SQRT($C$9)*$B217+SQRT(1-$C$9)*AF217&lt;_xlfn.NORM.S.INV($C$6),1,0)</f>
        <v>0</v>
      </c>
      <c r="BB217" s="31" t="n">
        <f aca="false">IF(SQRT($C$9)*$B217+SQRT(1-$C$9)*AG217&lt;_xlfn.NORM.S.INV($C$6),1,0)</f>
        <v>0</v>
      </c>
      <c r="BC217" s="31" t="n">
        <f aca="false">IF(SQRT($C$9)*$B217+SQRT(1-$C$9)*AH217&lt;_xlfn.NORM.S.INV($C$6),1,0)</f>
        <v>0</v>
      </c>
      <c r="BD217" s="31" t="n">
        <f aca="false">IF(SQRT($C$9)*$B217+SQRT(1-$C$9)*AI217&lt;_xlfn.NORM.S.INV($C$6),1,0)</f>
        <v>0</v>
      </c>
      <c r="BE217" s="31" t="n">
        <f aca="false">IF(SQRT($C$9)*$B217+SQRT(1-$C$9)*AJ217&lt;_xlfn.NORM.S.INV($C$6),1,0)</f>
        <v>0</v>
      </c>
      <c r="BF217" s="31" t="n">
        <f aca="false">IF(SQRT($C$9)*$B217+SQRT(1-$C$9)*AK217&lt;_xlfn.NORM.S.INV($C$6),1,0)</f>
        <v>0</v>
      </c>
      <c r="BG217" s="21"/>
      <c r="BH217" s="21"/>
      <c r="BI217" s="31" t="n">
        <f aca="false">$B$11*(($A$1061)*$C217/$B$12*$B$7+(1-$A$1061)*$D217/$B$12*$C$7)</f>
        <v>0</v>
      </c>
      <c r="BJ217" s="31" t="n">
        <f aca="false">$B$11*(($A$1062)*$C217/$B$12*$B$7+(1-$A$1062)*$D217/$B$12*$C$7)</f>
        <v>0</v>
      </c>
      <c r="BK217" s="31" t="n">
        <f aca="false">$B$11*(($A$1063)*$C217/$B$12*$B$7+(1-$A$1063)*$D217/$B$12*$C$7)</f>
        <v>0</v>
      </c>
      <c r="BL217" s="31" t="n">
        <f aca="false">$B$11*(($A$1064)*$C217/$B$12*$B$7+(1-$A$1064)*$D217/$B$12*$C$7)</f>
        <v>0</v>
      </c>
      <c r="BM217" s="31" t="n">
        <f aca="false">$B$11*(($A$1065)*$C217/$B$12*$B$7+(1-$A$1065)*$D217/$B$12*$C$7)</f>
        <v>0</v>
      </c>
      <c r="BN217" s="31" t="n">
        <f aca="false">$B$11*(($A$1066)*$C217/$B$12*$B$7+(1-$A$1066)*$D217/$B$12*$C$7)</f>
        <v>0</v>
      </c>
      <c r="BO217" s="31" t="n">
        <f aca="false">$B$11*(($A$1067)*$C217/$B$12*$B$7+(1-$A$1067)*$D217/$B$12*$C$7)</f>
        <v>0</v>
      </c>
      <c r="BP217" s="31" t="n">
        <f aca="false">$B$11*(($A$1068)*$C217/$B$12*$B$7+(1-$A$1068)*$D217/$B$12*$C$7)</f>
        <v>0</v>
      </c>
      <c r="BQ217" s="31" t="n">
        <f aca="false">$B$11*(($A$1069)*$C217/$B$12*$B$7+(1-$A$1069)*$D217/$B$12*$C$7)</f>
        <v>0</v>
      </c>
      <c r="BR217" s="31" t="n">
        <f aca="false">$B$11*(($A$1070)*$C217/$B$12*$B$7+(1-$A$1070)*$D217/$B$12*$C$7)</f>
        <v>0</v>
      </c>
      <c r="BS217" s="31" t="n">
        <f aca="false">$B$11*(($A$1071)*$C217/$B$12*$B$7+(1-$A$1071)*$D217/$B$12*$C$7)</f>
        <v>0</v>
      </c>
      <c r="BT217" s="31" t="n">
        <f aca="false">$B$11*(($A$1072)*$C217/$B$12*$B$7+(1-$A$1072)*$D217/$B$12*$C$7)</f>
        <v>0</v>
      </c>
      <c r="BU217" s="31" t="n">
        <f aca="false">$B$11*(($A$1073)*$C217/$B$12*$B$7+(1-$A$1073)*$D217/$B$12*$C$7)</f>
        <v>0</v>
      </c>
      <c r="BV217" s="31" t="n">
        <f aca="false">$B$11*(($A$1074)*$C217/$B$12*$B$7+(1-$A$1074)*$D217/$B$12*$C$7)</f>
        <v>0</v>
      </c>
      <c r="BW217" s="31" t="n">
        <f aca="false">$B$11*(($A$1075)*$C217/$B$12*$B$7+(1-$A$1075)*$D217/$B$12*$C$7)</f>
        <v>0</v>
      </c>
      <c r="BX217" s="31" t="n">
        <f aca="false">$B$11*(($A$1076)*$C217/$B$12*$B$7+(1-$A$1076)*$D217/$B$12*$C$7)</f>
        <v>0</v>
      </c>
      <c r="BY217" s="31" t="n">
        <f aca="false">$B$11*(($A$1077)*$C217/$B$12*$B$7+(1-$A$1077)*$D217/$B$12*$C$7)</f>
        <v>0</v>
      </c>
      <c r="BZ217" s="31" t="n">
        <f aca="false">$B$11*(($A$1078)*$C217/$B$12*$B$7+(1-$A$1078)*$D217/$B$12*$C$7)</f>
        <v>0</v>
      </c>
      <c r="CA217" s="31" t="n">
        <f aca="false">$B$11*(($A$1079)*$C217/$B$12*$B$7+(1-$A$1079)*$D217/$B$12*$C$7)</f>
        <v>0</v>
      </c>
      <c r="CB217" s="31" t="n">
        <f aca="false">$B$11*(($A$1080)*$C217/$B$12*$B$7+(1-$A$1080)*$D217/$B$12*$C$7)</f>
        <v>0</v>
      </c>
      <c r="CC217" s="31" t="n">
        <f aca="false">$B$11*(($A$1081)*$C217/$B$12*$B$7+(1-$A$1081)*$D217/$B$12*$C$7)</f>
        <v>0</v>
      </c>
    </row>
    <row r="218" customFormat="false" ht="15" hidden="false" customHeight="false" outlineLevel="0" collapsed="false">
      <c r="A218" s="21" t="n">
        <v>194</v>
      </c>
      <c r="B218" s="27" t="n">
        <v>0.907751289548097</v>
      </c>
      <c r="C218" s="9" t="n">
        <f aca="false">SUM(AM218:AV218)</f>
        <v>0</v>
      </c>
      <c r="D218" s="9" t="n">
        <f aca="false">SUM(AW218:BF218)</f>
        <v>0</v>
      </c>
      <c r="E218" s="24" t="n">
        <f aca="false">(1-C218/$B$12)*$B$8-C218/$B$12*$B$7</f>
        <v>0.05</v>
      </c>
      <c r="F218" s="24" t="n">
        <f aca="false">(1-D218/$B$12)*$C$8-D218/$B$12*$C$7</f>
        <v>0.09</v>
      </c>
      <c r="G218" s="47" t="n">
        <f aca="false">$B$11*($B$10*C218/$B$12*$B$7+(1-$B$10)*D218/$B$12*$C$7)</f>
        <v>0</v>
      </c>
      <c r="H218" s="24" t="n">
        <f aca="false">$B$10*E218+(1-$B$10)*F218</f>
        <v>0.07</v>
      </c>
      <c r="I218" s="21"/>
      <c r="J218" s="21"/>
      <c r="K218" s="21"/>
      <c r="L218" s="21"/>
      <c r="M218" s="21"/>
      <c r="N218" s="21"/>
      <c r="O218" s="21"/>
      <c r="P218" s="21"/>
      <c r="Q218" s="21"/>
      <c r="R218" s="27" t="n">
        <v>0.444678479463319</v>
      </c>
      <c r="S218" s="27" t="n">
        <v>-0.195043998365834</v>
      </c>
      <c r="T218" s="27" t="n">
        <v>-0.483492255292244</v>
      </c>
      <c r="U218" s="27" t="n">
        <v>1.4341501941847</v>
      </c>
      <c r="V218" s="27" t="n">
        <v>-0.642361485311327</v>
      </c>
      <c r="W218" s="27" t="n">
        <v>3.35391859562183</v>
      </c>
      <c r="X218" s="27" t="n">
        <v>-0.937574791012294</v>
      </c>
      <c r="Y218" s="27" t="n">
        <v>0.30009991874633</v>
      </c>
      <c r="Z218" s="27" t="n">
        <v>1.3868904272103</v>
      </c>
      <c r="AA218" s="27" t="n">
        <v>0.621766733437944</v>
      </c>
      <c r="AB218" s="27" t="n">
        <v>0.467445602125201</v>
      </c>
      <c r="AC218" s="27" t="n">
        <v>0.79015046830593</v>
      </c>
      <c r="AD218" s="27" t="n">
        <v>-0.329175347768156</v>
      </c>
      <c r="AE218" s="27" t="n">
        <v>0.326670623807295</v>
      </c>
      <c r="AF218" s="27" t="n">
        <v>0.91598029885471</v>
      </c>
      <c r="AG218" s="27" t="n">
        <v>-1.14559990384618</v>
      </c>
      <c r="AH218" s="27" t="n">
        <v>1.24848062915151</v>
      </c>
      <c r="AI218" s="27" t="n">
        <v>0.41158700302245</v>
      </c>
      <c r="AJ218" s="27" t="n">
        <v>-1.66257814541471</v>
      </c>
      <c r="AK218" s="27" t="n">
        <v>0.770597390834624</v>
      </c>
      <c r="AL218" s="21"/>
      <c r="AM218" s="31" t="n">
        <f aca="false">IF(SQRT($B$9)*$B218+SQRT(1-$B$9)*R218&lt;_xlfn.NORM.S.INV($B$6),1,0)</f>
        <v>0</v>
      </c>
      <c r="AN218" s="31" t="n">
        <f aca="false">IF(SQRT($B$9)*$B218+SQRT(1-$B$9)*S218&lt;_xlfn.NORM.S.INV($B$6),1,0)</f>
        <v>0</v>
      </c>
      <c r="AO218" s="31" t="n">
        <f aca="false">IF(SQRT($B$9)*$B218+SQRT(1-$B$9)*T218&lt;_xlfn.NORM.S.INV($B$6),1,0)</f>
        <v>0</v>
      </c>
      <c r="AP218" s="31" t="n">
        <f aca="false">IF(SQRT($B$9)*$B218+SQRT(1-$B$9)*U218&lt;_xlfn.NORM.S.INV($B$6),1,0)</f>
        <v>0</v>
      </c>
      <c r="AQ218" s="31" t="n">
        <f aca="false">IF(SQRT($B$9)*$B218+SQRT(1-$B$9)*V218&lt;_xlfn.NORM.S.INV($B$6),1,0)</f>
        <v>0</v>
      </c>
      <c r="AR218" s="31" t="n">
        <f aca="false">IF(SQRT($B$9)*$B218+SQRT(1-$B$9)*W218&lt;_xlfn.NORM.S.INV($B$6),1,0)</f>
        <v>0</v>
      </c>
      <c r="AS218" s="31" t="n">
        <f aca="false">IF(SQRT($B$9)*$B218+SQRT(1-$B$9)*X218&lt;_xlfn.NORM.S.INV($B$6),1,0)</f>
        <v>0</v>
      </c>
      <c r="AT218" s="31" t="n">
        <f aca="false">IF(SQRT($B$9)*$B218+SQRT(1-$B$9)*Y218&lt;_xlfn.NORM.S.INV($B$6),1,0)</f>
        <v>0</v>
      </c>
      <c r="AU218" s="31" t="n">
        <f aca="false">IF(SQRT($B$9)*$B218+SQRT(1-$B$9)*Z218&lt;_xlfn.NORM.S.INV($B$6),1,0)</f>
        <v>0</v>
      </c>
      <c r="AV218" s="31" t="n">
        <f aca="false">IF(SQRT($B$9)*$B218+SQRT(1-$B$9)*AA218&lt;_xlfn.NORM.S.INV($B$6),1,0)</f>
        <v>0</v>
      </c>
      <c r="AW218" s="31" t="n">
        <f aca="false">IF(SQRT($C$9)*$B218+SQRT(1-$C$9)*AB218&lt;_xlfn.NORM.S.INV($C$6),1,0)</f>
        <v>0</v>
      </c>
      <c r="AX218" s="31" t="n">
        <f aca="false">IF(SQRT($C$9)*$B218+SQRT(1-$C$9)*AC218&lt;_xlfn.NORM.S.INV($C$6),1,0)</f>
        <v>0</v>
      </c>
      <c r="AY218" s="31" t="n">
        <f aca="false">IF(SQRT($C$9)*$B218+SQRT(1-$C$9)*AD218&lt;_xlfn.NORM.S.INV($C$6),1,0)</f>
        <v>0</v>
      </c>
      <c r="AZ218" s="31" t="n">
        <f aca="false">IF(SQRT($C$9)*$B218+SQRT(1-$C$9)*AE218&lt;_xlfn.NORM.S.INV($C$6),1,0)</f>
        <v>0</v>
      </c>
      <c r="BA218" s="31" t="n">
        <f aca="false">IF(SQRT($C$9)*$B218+SQRT(1-$C$9)*AF218&lt;_xlfn.NORM.S.INV($C$6),1,0)</f>
        <v>0</v>
      </c>
      <c r="BB218" s="31" t="n">
        <f aca="false">IF(SQRT($C$9)*$B218+SQRT(1-$C$9)*AG218&lt;_xlfn.NORM.S.INV($C$6),1,0)</f>
        <v>0</v>
      </c>
      <c r="BC218" s="31" t="n">
        <f aca="false">IF(SQRT($C$9)*$B218+SQRT(1-$C$9)*AH218&lt;_xlfn.NORM.S.INV($C$6),1,0)</f>
        <v>0</v>
      </c>
      <c r="BD218" s="31" t="n">
        <f aca="false">IF(SQRT($C$9)*$B218+SQRT(1-$C$9)*AI218&lt;_xlfn.NORM.S.INV($C$6),1,0)</f>
        <v>0</v>
      </c>
      <c r="BE218" s="31" t="n">
        <f aca="false">IF(SQRT($C$9)*$B218+SQRT(1-$C$9)*AJ218&lt;_xlfn.NORM.S.INV($C$6),1,0)</f>
        <v>0</v>
      </c>
      <c r="BF218" s="31" t="n">
        <f aca="false">IF(SQRT($C$9)*$B218+SQRT(1-$C$9)*AK218&lt;_xlfn.NORM.S.INV($C$6),1,0)</f>
        <v>0</v>
      </c>
      <c r="BG218" s="21"/>
      <c r="BH218" s="21"/>
      <c r="BI218" s="31" t="n">
        <f aca="false">$B$11*(($A$1061)*$C218/$B$12*$B$7+(1-$A$1061)*$D218/$B$12*$C$7)</f>
        <v>0</v>
      </c>
      <c r="BJ218" s="31" t="n">
        <f aca="false">$B$11*(($A$1062)*$C218/$B$12*$B$7+(1-$A$1062)*$D218/$B$12*$C$7)</f>
        <v>0</v>
      </c>
      <c r="BK218" s="31" t="n">
        <f aca="false">$B$11*(($A$1063)*$C218/$B$12*$B$7+(1-$A$1063)*$D218/$B$12*$C$7)</f>
        <v>0</v>
      </c>
      <c r="BL218" s="31" t="n">
        <f aca="false">$B$11*(($A$1064)*$C218/$B$12*$B$7+(1-$A$1064)*$D218/$B$12*$C$7)</f>
        <v>0</v>
      </c>
      <c r="BM218" s="31" t="n">
        <f aca="false">$B$11*(($A$1065)*$C218/$B$12*$B$7+(1-$A$1065)*$D218/$B$12*$C$7)</f>
        <v>0</v>
      </c>
      <c r="BN218" s="31" t="n">
        <f aca="false">$B$11*(($A$1066)*$C218/$B$12*$B$7+(1-$A$1066)*$D218/$B$12*$C$7)</f>
        <v>0</v>
      </c>
      <c r="BO218" s="31" t="n">
        <f aca="false">$B$11*(($A$1067)*$C218/$B$12*$B$7+(1-$A$1067)*$D218/$B$12*$C$7)</f>
        <v>0</v>
      </c>
      <c r="BP218" s="31" t="n">
        <f aca="false">$B$11*(($A$1068)*$C218/$B$12*$B$7+(1-$A$1068)*$D218/$B$12*$C$7)</f>
        <v>0</v>
      </c>
      <c r="BQ218" s="31" t="n">
        <f aca="false">$B$11*(($A$1069)*$C218/$B$12*$B$7+(1-$A$1069)*$D218/$B$12*$C$7)</f>
        <v>0</v>
      </c>
      <c r="BR218" s="31" t="n">
        <f aca="false">$B$11*(($A$1070)*$C218/$B$12*$B$7+(1-$A$1070)*$D218/$B$12*$C$7)</f>
        <v>0</v>
      </c>
      <c r="BS218" s="31" t="n">
        <f aca="false">$B$11*(($A$1071)*$C218/$B$12*$B$7+(1-$A$1071)*$D218/$B$12*$C$7)</f>
        <v>0</v>
      </c>
      <c r="BT218" s="31" t="n">
        <f aca="false">$B$11*(($A$1072)*$C218/$B$12*$B$7+(1-$A$1072)*$D218/$B$12*$C$7)</f>
        <v>0</v>
      </c>
      <c r="BU218" s="31" t="n">
        <f aca="false">$B$11*(($A$1073)*$C218/$B$12*$B$7+(1-$A$1073)*$D218/$B$12*$C$7)</f>
        <v>0</v>
      </c>
      <c r="BV218" s="31" t="n">
        <f aca="false">$B$11*(($A$1074)*$C218/$B$12*$B$7+(1-$A$1074)*$D218/$B$12*$C$7)</f>
        <v>0</v>
      </c>
      <c r="BW218" s="31" t="n">
        <f aca="false">$B$11*(($A$1075)*$C218/$B$12*$B$7+(1-$A$1075)*$D218/$B$12*$C$7)</f>
        <v>0</v>
      </c>
      <c r="BX218" s="31" t="n">
        <f aca="false">$B$11*(($A$1076)*$C218/$B$12*$B$7+(1-$A$1076)*$D218/$B$12*$C$7)</f>
        <v>0</v>
      </c>
      <c r="BY218" s="31" t="n">
        <f aca="false">$B$11*(($A$1077)*$C218/$B$12*$B$7+(1-$A$1077)*$D218/$B$12*$C$7)</f>
        <v>0</v>
      </c>
      <c r="BZ218" s="31" t="n">
        <f aca="false">$B$11*(($A$1078)*$C218/$B$12*$B$7+(1-$A$1078)*$D218/$B$12*$C$7)</f>
        <v>0</v>
      </c>
      <c r="CA218" s="31" t="n">
        <f aca="false">$B$11*(($A$1079)*$C218/$B$12*$B$7+(1-$A$1079)*$D218/$B$12*$C$7)</f>
        <v>0</v>
      </c>
      <c r="CB218" s="31" t="n">
        <f aca="false">$B$11*(($A$1080)*$C218/$B$12*$B$7+(1-$A$1080)*$D218/$B$12*$C$7)</f>
        <v>0</v>
      </c>
      <c r="CC218" s="31" t="n">
        <f aca="false">$B$11*(($A$1081)*$C218/$B$12*$B$7+(1-$A$1081)*$D218/$B$12*$C$7)</f>
        <v>0</v>
      </c>
    </row>
    <row r="219" customFormat="false" ht="15" hidden="false" customHeight="false" outlineLevel="0" collapsed="false">
      <c r="A219" s="21" t="n">
        <v>195</v>
      </c>
      <c r="B219" s="27" t="n">
        <v>-0.35365677904481</v>
      </c>
      <c r="C219" s="9" t="n">
        <f aca="false">SUM(AM219:AV219)</f>
        <v>0</v>
      </c>
      <c r="D219" s="9" t="n">
        <f aca="false">SUM(AW219:BF219)</f>
        <v>0</v>
      </c>
      <c r="E219" s="24" t="n">
        <f aca="false">(1-C219/$B$12)*$B$8-C219/$B$12*$B$7</f>
        <v>0.05</v>
      </c>
      <c r="F219" s="24" t="n">
        <f aca="false">(1-D219/$B$12)*$C$8-D219/$B$12*$C$7</f>
        <v>0.09</v>
      </c>
      <c r="G219" s="47" t="n">
        <f aca="false">$B$11*($B$10*C219/$B$12*$B$7+(1-$B$10)*D219/$B$12*$C$7)</f>
        <v>0</v>
      </c>
      <c r="H219" s="24" t="n">
        <f aca="false">$B$10*E219+(1-$B$10)*F219</f>
        <v>0.07</v>
      </c>
      <c r="I219" s="21"/>
      <c r="J219" s="21"/>
      <c r="K219" s="21"/>
      <c r="L219" s="21"/>
      <c r="M219" s="21"/>
      <c r="N219" s="21"/>
      <c r="O219" s="21"/>
      <c r="P219" s="21"/>
      <c r="Q219" s="21"/>
      <c r="R219" s="27" t="n">
        <v>1.1683647430629</v>
      </c>
      <c r="S219" s="27" t="n">
        <v>0.920812029196029</v>
      </c>
      <c r="T219" s="27" t="n">
        <v>1.60370264781936</v>
      </c>
      <c r="U219" s="27" t="n">
        <v>1.1669724552045</v>
      </c>
      <c r="V219" s="27" t="n">
        <v>0.130982038227099</v>
      </c>
      <c r="W219" s="27" t="n">
        <v>1.41190812469788</v>
      </c>
      <c r="X219" s="27" t="n">
        <v>-0.171252139785788</v>
      </c>
      <c r="Y219" s="27" t="n">
        <v>1.5564161740471</v>
      </c>
      <c r="Z219" s="27" t="n">
        <v>0.949092742623268</v>
      </c>
      <c r="AA219" s="27" t="n">
        <v>-0.975067912379528</v>
      </c>
      <c r="AB219" s="27" t="n">
        <v>-0.536851647369415</v>
      </c>
      <c r="AC219" s="27" t="n">
        <v>0.0476688820706807</v>
      </c>
      <c r="AD219" s="27" t="n">
        <v>-0.799011613452277</v>
      </c>
      <c r="AE219" s="27" t="n">
        <v>1.16702663629718</v>
      </c>
      <c r="AF219" s="27" t="n">
        <v>1.2277171040805</v>
      </c>
      <c r="AG219" s="27" t="n">
        <v>0.888445392277755</v>
      </c>
      <c r="AH219" s="27" t="n">
        <v>0.745783718548201</v>
      </c>
      <c r="AI219" s="27" t="n">
        <v>0.522790876269678</v>
      </c>
      <c r="AJ219" s="27" t="n">
        <v>-1.20391618450864</v>
      </c>
      <c r="AK219" s="27" t="n">
        <v>-0.148710917577994</v>
      </c>
      <c r="AL219" s="21"/>
      <c r="AM219" s="31" t="n">
        <f aca="false">IF(SQRT($B$9)*$B219+SQRT(1-$B$9)*R219&lt;_xlfn.NORM.S.INV($B$6),1,0)</f>
        <v>0</v>
      </c>
      <c r="AN219" s="31" t="n">
        <f aca="false">IF(SQRT($B$9)*$B219+SQRT(1-$B$9)*S219&lt;_xlfn.NORM.S.INV($B$6),1,0)</f>
        <v>0</v>
      </c>
      <c r="AO219" s="31" t="n">
        <f aca="false">IF(SQRT($B$9)*$B219+SQRT(1-$B$9)*T219&lt;_xlfn.NORM.S.INV($B$6),1,0)</f>
        <v>0</v>
      </c>
      <c r="AP219" s="31" t="n">
        <f aca="false">IF(SQRT($B$9)*$B219+SQRT(1-$B$9)*U219&lt;_xlfn.NORM.S.INV($B$6),1,0)</f>
        <v>0</v>
      </c>
      <c r="AQ219" s="31" t="n">
        <f aca="false">IF(SQRT($B$9)*$B219+SQRT(1-$B$9)*V219&lt;_xlfn.NORM.S.INV($B$6),1,0)</f>
        <v>0</v>
      </c>
      <c r="AR219" s="31" t="n">
        <f aca="false">IF(SQRT($B$9)*$B219+SQRT(1-$B$9)*W219&lt;_xlfn.NORM.S.INV($B$6),1,0)</f>
        <v>0</v>
      </c>
      <c r="AS219" s="31" t="n">
        <f aca="false">IF(SQRT($B$9)*$B219+SQRT(1-$B$9)*X219&lt;_xlfn.NORM.S.INV($B$6),1,0)</f>
        <v>0</v>
      </c>
      <c r="AT219" s="31" t="n">
        <f aca="false">IF(SQRT($B$9)*$B219+SQRT(1-$B$9)*Y219&lt;_xlfn.NORM.S.INV($B$6),1,0)</f>
        <v>0</v>
      </c>
      <c r="AU219" s="31" t="n">
        <f aca="false">IF(SQRT($B$9)*$B219+SQRT(1-$B$9)*Z219&lt;_xlfn.NORM.S.INV($B$6),1,0)</f>
        <v>0</v>
      </c>
      <c r="AV219" s="31" t="n">
        <f aca="false">IF(SQRT($B$9)*$B219+SQRT(1-$B$9)*AA219&lt;_xlfn.NORM.S.INV($B$6),1,0)</f>
        <v>0</v>
      </c>
      <c r="AW219" s="31" t="n">
        <f aca="false">IF(SQRT($C$9)*$B219+SQRT(1-$C$9)*AB219&lt;_xlfn.NORM.S.INV($C$6),1,0)</f>
        <v>0</v>
      </c>
      <c r="AX219" s="31" t="n">
        <f aca="false">IF(SQRT($C$9)*$B219+SQRT(1-$C$9)*AC219&lt;_xlfn.NORM.S.INV($C$6),1,0)</f>
        <v>0</v>
      </c>
      <c r="AY219" s="31" t="n">
        <f aca="false">IF(SQRT($C$9)*$B219+SQRT(1-$C$9)*AD219&lt;_xlfn.NORM.S.INV($C$6),1,0)</f>
        <v>0</v>
      </c>
      <c r="AZ219" s="31" t="n">
        <f aca="false">IF(SQRT($C$9)*$B219+SQRT(1-$C$9)*AE219&lt;_xlfn.NORM.S.INV($C$6),1,0)</f>
        <v>0</v>
      </c>
      <c r="BA219" s="31" t="n">
        <f aca="false">IF(SQRT($C$9)*$B219+SQRT(1-$C$9)*AF219&lt;_xlfn.NORM.S.INV($C$6),1,0)</f>
        <v>0</v>
      </c>
      <c r="BB219" s="31" t="n">
        <f aca="false">IF(SQRT($C$9)*$B219+SQRT(1-$C$9)*AG219&lt;_xlfn.NORM.S.INV($C$6),1,0)</f>
        <v>0</v>
      </c>
      <c r="BC219" s="31" t="n">
        <f aca="false">IF(SQRT($C$9)*$B219+SQRT(1-$C$9)*AH219&lt;_xlfn.NORM.S.INV($C$6),1,0)</f>
        <v>0</v>
      </c>
      <c r="BD219" s="31" t="n">
        <f aca="false">IF(SQRT($C$9)*$B219+SQRT(1-$C$9)*AI219&lt;_xlfn.NORM.S.INV($C$6),1,0)</f>
        <v>0</v>
      </c>
      <c r="BE219" s="31" t="n">
        <f aca="false">IF(SQRT($C$9)*$B219+SQRT(1-$C$9)*AJ219&lt;_xlfn.NORM.S.INV($C$6),1,0)</f>
        <v>0</v>
      </c>
      <c r="BF219" s="31" t="n">
        <f aca="false">IF(SQRT($C$9)*$B219+SQRT(1-$C$9)*AK219&lt;_xlfn.NORM.S.INV($C$6),1,0)</f>
        <v>0</v>
      </c>
      <c r="BG219" s="21"/>
      <c r="BH219" s="21"/>
      <c r="BI219" s="31" t="n">
        <f aca="false">$B$11*(($A$1061)*$C219/$B$12*$B$7+(1-$A$1061)*$D219/$B$12*$C$7)</f>
        <v>0</v>
      </c>
      <c r="BJ219" s="31" t="n">
        <f aca="false">$B$11*(($A$1062)*$C219/$B$12*$B$7+(1-$A$1062)*$D219/$B$12*$C$7)</f>
        <v>0</v>
      </c>
      <c r="BK219" s="31" t="n">
        <f aca="false">$B$11*(($A$1063)*$C219/$B$12*$B$7+(1-$A$1063)*$D219/$B$12*$C$7)</f>
        <v>0</v>
      </c>
      <c r="BL219" s="31" t="n">
        <f aca="false">$B$11*(($A$1064)*$C219/$B$12*$B$7+(1-$A$1064)*$D219/$B$12*$C$7)</f>
        <v>0</v>
      </c>
      <c r="BM219" s="31" t="n">
        <f aca="false">$B$11*(($A$1065)*$C219/$B$12*$B$7+(1-$A$1065)*$D219/$B$12*$C$7)</f>
        <v>0</v>
      </c>
      <c r="BN219" s="31" t="n">
        <f aca="false">$B$11*(($A$1066)*$C219/$B$12*$B$7+(1-$A$1066)*$D219/$B$12*$C$7)</f>
        <v>0</v>
      </c>
      <c r="BO219" s="31" t="n">
        <f aca="false">$B$11*(($A$1067)*$C219/$B$12*$B$7+(1-$A$1067)*$D219/$B$12*$C$7)</f>
        <v>0</v>
      </c>
      <c r="BP219" s="31" t="n">
        <f aca="false">$B$11*(($A$1068)*$C219/$B$12*$B$7+(1-$A$1068)*$D219/$B$12*$C$7)</f>
        <v>0</v>
      </c>
      <c r="BQ219" s="31" t="n">
        <f aca="false">$B$11*(($A$1069)*$C219/$B$12*$B$7+(1-$A$1069)*$D219/$B$12*$C$7)</f>
        <v>0</v>
      </c>
      <c r="BR219" s="31" t="n">
        <f aca="false">$B$11*(($A$1070)*$C219/$B$12*$B$7+(1-$A$1070)*$D219/$B$12*$C$7)</f>
        <v>0</v>
      </c>
      <c r="BS219" s="31" t="n">
        <f aca="false">$B$11*(($A$1071)*$C219/$B$12*$B$7+(1-$A$1071)*$D219/$B$12*$C$7)</f>
        <v>0</v>
      </c>
      <c r="BT219" s="31" t="n">
        <f aca="false">$B$11*(($A$1072)*$C219/$B$12*$B$7+(1-$A$1072)*$D219/$B$12*$C$7)</f>
        <v>0</v>
      </c>
      <c r="BU219" s="31" t="n">
        <f aca="false">$B$11*(($A$1073)*$C219/$B$12*$B$7+(1-$A$1073)*$D219/$B$12*$C$7)</f>
        <v>0</v>
      </c>
      <c r="BV219" s="31" t="n">
        <f aca="false">$B$11*(($A$1074)*$C219/$B$12*$B$7+(1-$A$1074)*$D219/$B$12*$C$7)</f>
        <v>0</v>
      </c>
      <c r="BW219" s="31" t="n">
        <f aca="false">$B$11*(($A$1075)*$C219/$B$12*$B$7+(1-$A$1075)*$D219/$B$12*$C$7)</f>
        <v>0</v>
      </c>
      <c r="BX219" s="31" t="n">
        <f aca="false">$B$11*(($A$1076)*$C219/$B$12*$B$7+(1-$A$1076)*$D219/$B$12*$C$7)</f>
        <v>0</v>
      </c>
      <c r="BY219" s="31" t="n">
        <f aca="false">$B$11*(($A$1077)*$C219/$B$12*$B$7+(1-$A$1077)*$D219/$B$12*$C$7)</f>
        <v>0</v>
      </c>
      <c r="BZ219" s="31" t="n">
        <f aca="false">$B$11*(($A$1078)*$C219/$B$12*$B$7+(1-$A$1078)*$D219/$B$12*$C$7)</f>
        <v>0</v>
      </c>
      <c r="CA219" s="31" t="n">
        <f aca="false">$B$11*(($A$1079)*$C219/$B$12*$B$7+(1-$A$1079)*$D219/$B$12*$C$7)</f>
        <v>0</v>
      </c>
      <c r="CB219" s="31" t="n">
        <f aca="false">$B$11*(($A$1080)*$C219/$B$12*$B$7+(1-$A$1080)*$D219/$B$12*$C$7)</f>
        <v>0</v>
      </c>
      <c r="CC219" s="31" t="n">
        <f aca="false">$B$11*(($A$1081)*$C219/$B$12*$B$7+(1-$A$1081)*$D219/$B$12*$C$7)</f>
        <v>0</v>
      </c>
    </row>
    <row r="220" customFormat="false" ht="15" hidden="false" customHeight="false" outlineLevel="0" collapsed="false">
      <c r="A220" s="21" t="n">
        <v>196</v>
      </c>
      <c r="B220" s="27" t="n">
        <v>0.0601483088814086</v>
      </c>
      <c r="C220" s="9" t="n">
        <f aca="false">SUM(AM220:AV220)</f>
        <v>0</v>
      </c>
      <c r="D220" s="9" t="n">
        <f aca="false">SUM(AW220:BF220)</f>
        <v>0</v>
      </c>
      <c r="E220" s="24" t="n">
        <f aca="false">(1-C220/$B$12)*$B$8-C220/$B$12*$B$7</f>
        <v>0.05</v>
      </c>
      <c r="F220" s="24" t="n">
        <f aca="false">(1-D220/$B$12)*$C$8-D220/$B$12*$C$7</f>
        <v>0.09</v>
      </c>
      <c r="G220" s="47" t="n">
        <f aca="false">$B$11*($B$10*C220/$B$12*$B$7+(1-$B$10)*D220/$B$12*$C$7)</f>
        <v>0</v>
      </c>
      <c r="H220" s="24" t="n">
        <f aca="false">$B$10*E220+(1-$B$10)*F220</f>
        <v>0.07</v>
      </c>
      <c r="I220" s="21"/>
      <c r="J220" s="21"/>
      <c r="K220" s="21"/>
      <c r="L220" s="21"/>
      <c r="M220" s="21"/>
      <c r="N220" s="21"/>
      <c r="O220" s="21"/>
      <c r="P220" s="21"/>
      <c r="Q220" s="21"/>
      <c r="R220" s="27" t="n">
        <v>-0.88105924032754</v>
      </c>
      <c r="S220" s="27" t="n">
        <v>-0.617311342641091</v>
      </c>
      <c r="T220" s="27" t="n">
        <v>0.426613635935012</v>
      </c>
      <c r="U220" s="27" t="n">
        <v>-0.246696597044329</v>
      </c>
      <c r="V220" s="27" t="n">
        <v>1.15652450257706</v>
      </c>
      <c r="W220" s="27" t="n">
        <v>-1.27464498919106</v>
      </c>
      <c r="X220" s="27" t="n">
        <v>0.720306494088285</v>
      </c>
      <c r="Y220" s="27" t="n">
        <v>-1.29086961703342</v>
      </c>
      <c r="Z220" s="27" t="n">
        <v>-0.250284727250692</v>
      </c>
      <c r="AA220" s="27" t="n">
        <v>0.418934403663996</v>
      </c>
      <c r="AB220" s="27" t="n">
        <v>1.75408003644677</v>
      </c>
      <c r="AC220" s="27" t="n">
        <v>-1.02043168509811</v>
      </c>
      <c r="AD220" s="27" t="n">
        <v>1.3614605402955</v>
      </c>
      <c r="AE220" s="27" t="n">
        <v>-1.8173468404541</v>
      </c>
      <c r="AF220" s="27" t="n">
        <v>1.39763733686446</v>
      </c>
      <c r="AG220" s="27" t="n">
        <v>0.637618670096833</v>
      </c>
      <c r="AH220" s="27" t="n">
        <v>-0.884898654507837</v>
      </c>
      <c r="AI220" s="27" t="n">
        <v>1.44098362448407</v>
      </c>
      <c r="AJ220" s="27" t="n">
        <v>-0.898173711001622</v>
      </c>
      <c r="AK220" s="27" t="n">
        <v>0.328487130753652</v>
      </c>
      <c r="AL220" s="21"/>
      <c r="AM220" s="31" t="n">
        <f aca="false">IF(SQRT($B$9)*$B220+SQRT(1-$B$9)*R220&lt;_xlfn.NORM.S.INV($B$6),1,0)</f>
        <v>0</v>
      </c>
      <c r="AN220" s="31" t="n">
        <f aca="false">IF(SQRT($B$9)*$B220+SQRT(1-$B$9)*S220&lt;_xlfn.NORM.S.INV($B$6),1,0)</f>
        <v>0</v>
      </c>
      <c r="AO220" s="31" t="n">
        <f aca="false">IF(SQRT($B$9)*$B220+SQRT(1-$B$9)*T220&lt;_xlfn.NORM.S.INV($B$6),1,0)</f>
        <v>0</v>
      </c>
      <c r="AP220" s="31" t="n">
        <f aca="false">IF(SQRT($B$9)*$B220+SQRT(1-$B$9)*U220&lt;_xlfn.NORM.S.INV($B$6),1,0)</f>
        <v>0</v>
      </c>
      <c r="AQ220" s="31" t="n">
        <f aca="false">IF(SQRT($B$9)*$B220+SQRT(1-$B$9)*V220&lt;_xlfn.NORM.S.INV($B$6),1,0)</f>
        <v>0</v>
      </c>
      <c r="AR220" s="31" t="n">
        <f aca="false">IF(SQRT($B$9)*$B220+SQRT(1-$B$9)*W220&lt;_xlfn.NORM.S.INV($B$6),1,0)</f>
        <v>0</v>
      </c>
      <c r="AS220" s="31" t="n">
        <f aca="false">IF(SQRT($B$9)*$B220+SQRT(1-$B$9)*X220&lt;_xlfn.NORM.S.INV($B$6),1,0)</f>
        <v>0</v>
      </c>
      <c r="AT220" s="31" t="n">
        <f aca="false">IF(SQRT($B$9)*$B220+SQRT(1-$B$9)*Y220&lt;_xlfn.NORM.S.INV($B$6),1,0)</f>
        <v>0</v>
      </c>
      <c r="AU220" s="31" t="n">
        <f aca="false">IF(SQRT($B$9)*$B220+SQRT(1-$B$9)*Z220&lt;_xlfn.NORM.S.INV($B$6),1,0)</f>
        <v>0</v>
      </c>
      <c r="AV220" s="31" t="n">
        <f aca="false">IF(SQRT($B$9)*$B220+SQRT(1-$B$9)*AA220&lt;_xlfn.NORM.S.INV($B$6),1,0)</f>
        <v>0</v>
      </c>
      <c r="AW220" s="31" t="n">
        <f aca="false">IF(SQRT($C$9)*$B220+SQRT(1-$C$9)*AB220&lt;_xlfn.NORM.S.INV($C$6),1,0)</f>
        <v>0</v>
      </c>
      <c r="AX220" s="31" t="n">
        <f aca="false">IF(SQRT($C$9)*$B220+SQRT(1-$C$9)*AC220&lt;_xlfn.NORM.S.INV($C$6),1,0)</f>
        <v>0</v>
      </c>
      <c r="AY220" s="31" t="n">
        <f aca="false">IF(SQRT($C$9)*$B220+SQRT(1-$C$9)*AD220&lt;_xlfn.NORM.S.INV($C$6),1,0)</f>
        <v>0</v>
      </c>
      <c r="AZ220" s="31" t="n">
        <f aca="false">IF(SQRT($C$9)*$B220+SQRT(1-$C$9)*AE220&lt;_xlfn.NORM.S.INV($C$6),1,0)</f>
        <v>0</v>
      </c>
      <c r="BA220" s="31" t="n">
        <f aca="false">IF(SQRT($C$9)*$B220+SQRT(1-$C$9)*AF220&lt;_xlfn.NORM.S.INV($C$6),1,0)</f>
        <v>0</v>
      </c>
      <c r="BB220" s="31" t="n">
        <f aca="false">IF(SQRT($C$9)*$B220+SQRT(1-$C$9)*AG220&lt;_xlfn.NORM.S.INV($C$6),1,0)</f>
        <v>0</v>
      </c>
      <c r="BC220" s="31" t="n">
        <f aca="false">IF(SQRT($C$9)*$B220+SQRT(1-$C$9)*AH220&lt;_xlfn.NORM.S.INV($C$6),1,0)</f>
        <v>0</v>
      </c>
      <c r="BD220" s="31" t="n">
        <f aca="false">IF(SQRT($C$9)*$B220+SQRT(1-$C$9)*AI220&lt;_xlfn.NORM.S.INV($C$6),1,0)</f>
        <v>0</v>
      </c>
      <c r="BE220" s="31" t="n">
        <f aca="false">IF(SQRT($C$9)*$B220+SQRT(1-$C$9)*AJ220&lt;_xlfn.NORM.S.INV($C$6),1,0)</f>
        <v>0</v>
      </c>
      <c r="BF220" s="31" t="n">
        <f aca="false">IF(SQRT($C$9)*$B220+SQRT(1-$C$9)*AK220&lt;_xlfn.NORM.S.INV($C$6),1,0)</f>
        <v>0</v>
      </c>
      <c r="BG220" s="21"/>
      <c r="BH220" s="21"/>
      <c r="BI220" s="31" t="n">
        <f aca="false">$B$11*(($A$1061)*$C220/$B$12*$B$7+(1-$A$1061)*$D220/$B$12*$C$7)</f>
        <v>0</v>
      </c>
      <c r="BJ220" s="31" t="n">
        <f aca="false">$B$11*(($A$1062)*$C220/$B$12*$B$7+(1-$A$1062)*$D220/$B$12*$C$7)</f>
        <v>0</v>
      </c>
      <c r="BK220" s="31" t="n">
        <f aca="false">$B$11*(($A$1063)*$C220/$B$12*$B$7+(1-$A$1063)*$D220/$B$12*$C$7)</f>
        <v>0</v>
      </c>
      <c r="BL220" s="31" t="n">
        <f aca="false">$B$11*(($A$1064)*$C220/$B$12*$B$7+(1-$A$1064)*$D220/$B$12*$C$7)</f>
        <v>0</v>
      </c>
      <c r="BM220" s="31" t="n">
        <f aca="false">$B$11*(($A$1065)*$C220/$B$12*$B$7+(1-$A$1065)*$D220/$B$12*$C$7)</f>
        <v>0</v>
      </c>
      <c r="BN220" s="31" t="n">
        <f aca="false">$B$11*(($A$1066)*$C220/$B$12*$B$7+(1-$A$1066)*$D220/$B$12*$C$7)</f>
        <v>0</v>
      </c>
      <c r="BO220" s="31" t="n">
        <f aca="false">$B$11*(($A$1067)*$C220/$B$12*$B$7+(1-$A$1067)*$D220/$B$12*$C$7)</f>
        <v>0</v>
      </c>
      <c r="BP220" s="31" t="n">
        <f aca="false">$B$11*(($A$1068)*$C220/$B$12*$B$7+(1-$A$1068)*$D220/$B$12*$C$7)</f>
        <v>0</v>
      </c>
      <c r="BQ220" s="31" t="n">
        <f aca="false">$B$11*(($A$1069)*$C220/$B$12*$B$7+(1-$A$1069)*$D220/$B$12*$C$7)</f>
        <v>0</v>
      </c>
      <c r="BR220" s="31" t="n">
        <f aca="false">$B$11*(($A$1070)*$C220/$B$12*$B$7+(1-$A$1070)*$D220/$B$12*$C$7)</f>
        <v>0</v>
      </c>
      <c r="BS220" s="31" t="n">
        <f aca="false">$B$11*(($A$1071)*$C220/$B$12*$B$7+(1-$A$1071)*$D220/$B$12*$C$7)</f>
        <v>0</v>
      </c>
      <c r="BT220" s="31" t="n">
        <f aca="false">$B$11*(($A$1072)*$C220/$B$12*$B$7+(1-$A$1072)*$D220/$B$12*$C$7)</f>
        <v>0</v>
      </c>
      <c r="BU220" s="31" t="n">
        <f aca="false">$B$11*(($A$1073)*$C220/$B$12*$B$7+(1-$A$1073)*$D220/$B$12*$C$7)</f>
        <v>0</v>
      </c>
      <c r="BV220" s="31" t="n">
        <f aca="false">$B$11*(($A$1074)*$C220/$B$12*$B$7+(1-$A$1074)*$D220/$B$12*$C$7)</f>
        <v>0</v>
      </c>
      <c r="BW220" s="31" t="n">
        <f aca="false">$B$11*(($A$1075)*$C220/$B$12*$B$7+(1-$A$1075)*$D220/$B$12*$C$7)</f>
        <v>0</v>
      </c>
      <c r="BX220" s="31" t="n">
        <f aca="false">$B$11*(($A$1076)*$C220/$B$12*$B$7+(1-$A$1076)*$D220/$B$12*$C$7)</f>
        <v>0</v>
      </c>
      <c r="BY220" s="31" t="n">
        <f aca="false">$B$11*(($A$1077)*$C220/$B$12*$B$7+(1-$A$1077)*$D220/$B$12*$C$7)</f>
        <v>0</v>
      </c>
      <c r="BZ220" s="31" t="n">
        <f aca="false">$B$11*(($A$1078)*$C220/$B$12*$B$7+(1-$A$1078)*$D220/$B$12*$C$7)</f>
        <v>0</v>
      </c>
      <c r="CA220" s="31" t="n">
        <f aca="false">$B$11*(($A$1079)*$C220/$B$12*$B$7+(1-$A$1079)*$D220/$B$12*$C$7)</f>
        <v>0</v>
      </c>
      <c r="CB220" s="31" t="n">
        <f aca="false">$B$11*(($A$1080)*$C220/$B$12*$B$7+(1-$A$1080)*$D220/$B$12*$C$7)</f>
        <v>0</v>
      </c>
      <c r="CC220" s="31" t="n">
        <f aca="false">$B$11*(($A$1081)*$C220/$B$12*$B$7+(1-$A$1081)*$D220/$B$12*$C$7)</f>
        <v>0</v>
      </c>
    </row>
    <row r="221" customFormat="false" ht="15" hidden="false" customHeight="false" outlineLevel="0" collapsed="false">
      <c r="A221" s="21" t="n">
        <v>197</v>
      </c>
      <c r="B221" s="27" t="n">
        <v>-0.477692430961502</v>
      </c>
      <c r="C221" s="9" t="n">
        <f aca="false">SUM(AM221:AV221)</f>
        <v>0</v>
      </c>
      <c r="D221" s="9" t="n">
        <f aca="false">SUM(AW221:BF221)</f>
        <v>2</v>
      </c>
      <c r="E221" s="24" t="n">
        <f aca="false">(1-C221/$B$12)*$B$8-C221/$B$12*$B$7</f>
        <v>0.05</v>
      </c>
      <c r="F221" s="24" t="n">
        <f aca="false">(1-D221/$B$12)*$C$8-D221/$B$12*$C$7</f>
        <v>-0.048</v>
      </c>
      <c r="G221" s="47" t="n">
        <f aca="false">$B$11*($B$10*C221/$B$12*$B$7+(1-$B$10)*D221/$B$12*$C$7)</f>
        <v>600</v>
      </c>
      <c r="H221" s="24" t="n">
        <f aca="false">$B$10*E221+(1-$B$10)*F221</f>
        <v>0.001</v>
      </c>
      <c r="I221" s="21"/>
      <c r="J221" s="21"/>
      <c r="K221" s="21"/>
      <c r="L221" s="21"/>
      <c r="M221" s="21"/>
      <c r="N221" s="21"/>
      <c r="O221" s="21"/>
      <c r="P221" s="21"/>
      <c r="Q221" s="21"/>
      <c r="R221" s="27" t="n">
        <v>-1.90541457297543</v>
      </c>
      <c r="S221" s="27" t="n">
        <v>-1.06657948792207</v>
      </c>
      <c r="T221" s="27" t="n">
        <v>-0.406032705527731</v>
      </c>
      <c r="U221" s="27" t="n">
        <v>0.877428990455394</v>
      </c>
      <c r="V221" s="27" t="n">
        <v>-0.193790310338281</v>
      </c>
      <c r="W221" s="27" t="n">
        <v>-0.701768017149682</v>
      </c>
      <c r="X221" s="27" t="n">
        <v>-0.0765589196157944</v>
      </c>
      <c r="Y221" s="27" t="n">
        <v>-0.314548964672484</v>
      </c>
      <c r="Z221" s="27" t="n">
        <v>-2.07010639975519</v>
      </c>
      <c r="AA221" s="27" t="n">
        <v>-1.91235965156989</v>
      </c>
      <c r="AB221" s="27" t="n">
        <v>-0.111165929043556</v>
      </c>
      <c r="AC221" s="27" t="n">
        <v>-0.236500957312486</v>
      </c>
      <c r="AD221" s="27" t="n">
        <v>-1.8363832724787</v>
      </c>
      <c r="AE221" s="27" t="n">
        <v>-1.88345949823956</v>
      </c>
      <c r="AF221" s="27" t="n">
        <v>0.169849733200392</v>
      </c>
      <c r="AG221" s="27" t="n">
        <v>-0.711818796372856</v>
      </c>
      <c r="AH221" s="27" t="n">
        <v>-1.01990244626557</v>
      </c>
      <c r="AI221" s="27" t="n">
        <v>0.870792386550485</v>
      </c>
      <c r="AJ221" s="27" t="n">
        <v>-0.0190672867036125</v>
      </c>
      <c r="AK221" s="27" t="n">
        <v>0.0607936074609723</v>
      </c>
      <c r="AL221" s="21"/>
      <c r="AM221" s="31" t="n">
        <f aca="false">IF(SQRT($B$9)*$B221+SQRT(1-$B$9)*R221&lt;_xlfn.NORM.S.INV($B$6),1,0)</f>
        <v>0</v>
      </c>
      <c r="AN221" s="31" t="n">
        <f aca="false">IF(SQRT($B$9)*$B221+SQRT(1-$B$9)*S221&lt;_xlfn.NORM.S.INV($B$6),1,0)</f>
        <v>0</v>
      </c>
      <c r="AO221" s="31" t="n">
        <f aca="false">IF(SQRT($B$9)*$B221+SQRT(1-$B$9)*T221&lt;_xlfn.NORM.S.INV($B$6),1,0)</f>
        <v>0</v>
      </c>
      <c r="AP221" s="31" t="n">
        <f aca="false">IF(SQRT($B$9)*$B221+SQRT(1-$B$9)*U221&lt;_xlfn.NORM.S.INV($B$6),1,0)</f>
        <v>0</v>
      </c>
      <c r="AQ221" s="31" t="n">
        <f aca="false">IF(SQRT($B$9)*$B221+SQRT(1-$B$9)*V221&lt;_xlfn.NORM.S.INV($B$6),1,0)</f>
        <v>0</v>
      </c>
      <c r="AR221" s="31" t="n">
        <f aca="false">IF(SQRT($B$9)*$B221+SQRT(1-$B$9)*W221&lt;_xlfn.NORM.S.INV($B$6),1,0)</f>
        <v>0</v>
      </c>
      <c r="AS221" s="31" t="n">
        <f aca="false">IF(SQRT($B$9)*$B221+SQRT(1-$B$9)*X221&lt;_xlfn.NORM.S.INV($B$6),1,0)</f>
        <v>0</v>
      </c>
      <c r="AT221" s="31" t="n">
        <f aca="false">IF(SQRT($B$9)*$B221+SQRT(1-$B$9)*Y221&lt;_xlfn.NORM.S.INV($B$6),1,0)</f>
        <v>0</v>
      </c>
      <c r="AU221" s="31" t="n">
        <f aca="false">IF(SQRT($B$9)*$B221+SQRT(1-$B$9)*Z221&lt;_xlfn.NORM.S.INV($B$6),1,0)</f>
        <v>0</v>
      </c>
      <c r="AV221" s="31" t="n">
        <f aca="false">IF(SQRT($B$9)*$B221+SQRT(1-$B$9)*AA221&lt;_xlfn.NORM.S.INV($B$6),1,0)</f>
        <v>0</v>
      </c>
      <c r="AW221" s="31" t="n">
        <f aca="false">IF(SQRT($C$9)*$B221+SQRT(1-$C$9)*AB221&lt;_xlfn.NORM.S.INV($C$6),1,0)</f>
        <v>0</v>
      </c>
      <c r="AX221" s="31" t="n">
        <f aca="false">IF(SQRT($C$9)*$B221+SQRT(1-$C$9)*AC221&lt;_xlfn.NORM.S.INV($C$6),1,0)</f>
        <v>0</v>
      </c>
      <c r="AY221" s="31" t="n">
        <f aca="false">IF(SQRT($C$9)*$B221+SQRT(1-$C$9)*AD221&lt;_xlfn.NORM.S.INV($C$6),1,0)</f>
        <v>1</v>
      </c>
      <c r="AZ221" s="31" t="n">
        <f aca="false">IF(SQRT($C$9)*$B221+SQRT(1-$C$9)*AE221&lt;_xlfn.NORM.S.INV($C$6),1,0)</f>
        <v>1</v>
      </c>
      <c r="BA221" s="31" t="n">
        <f aca="false">IF(SQRT($C$9)*$B221+SQRT(1-$C$9)*AF221&lt;_xlfn.NORM.S.INV($C$6),1,0)</f>
        <v>0</v>
      </c>
      <c r="BB221" s="31" t="n">
        <f aca="false">IF(SQRT($C$9)*$B221+SQRT(1-$C$9)*AG221&lt;_xlfn.NORM.S.INV($C$6),1,0)</f>
        <v>0</v>
      </c>
      <c r="BC221" s="31" t="n">
        <f aca="false">IF(SQRT($C$9)*$B221+SQRT(1-$C$9)*AH221&lt;_xlfn.NORM.S.INV($C$6),1,0)</f>
        <v>0</v>
      </c>
      <c r="BD221" s="31" t="n">
        <f aca="false">IF(SQRT($C$9)*$B221+SQRT(1-$C$9)*AI221&lt;_xlfn.NORM.S.INV($C$6),1,0)</f>
        <v>0</v>
      </c>
      <c r="BE221" s="31" t="n">
        <f aca="false">IF(SQRT($C$9)*$B221+SQRT(1-$C$9)*AJ221&lt;_xlfn.NORM.S.INV($C$6),1,0)</f>
        <v>0</v>
      </c>
      <c r="BF221" s="31" t="n">
        <f aca="false">IF(SQRT($C$9)*$B221+SQRT(1-$C$9)*AK221&lt;_xlfn.NORM.S.INV($C$6),1,0)</f>
        <v>0</v>
      </c>
      <c r="BG221" s="21"/>
      <c r="BH221" s="21"/>
      <c r="BI221" s="31" t="n">
        <f aca="false">$B$11*(($A$1061)*$C221/$B$12*$B$7+(1-$A$1061)*$D221/$B$12*$C$7)</f>
        <v>1200</v>
      </c>
      <c r="BJ221" s="31" t="n">
        <f aca="false">$B$11*(($A$1062)*$C221/$B$12*$B$7+(1-$A$1062)*$D221/$B$12*$C$7)</f>
        <v>1140</v>
      </c>
      <c r="BK221" s="31" t="n">
        <f aca="false">$B$11*(($A$1063)*$C221/$B$12*$B$7+(1-$A$1063)*$D221/$B$12*$C$7)</f>
        <v>1080</v>
      </c>
      <c r="BL221" s="31" t="n">
        <f aca="false">$B$11*(($A$1064)*$C221/$B$12*$B$7+(1-$A$1064)*$D221/$B$12*$C$7)</f>
        <v>1020</v>
      </c>
      <c r="BM221" s="31" t="n">
        <f aca="false">$B$11*(($A$1065)*$C221/$B$12*$B$7+(1-$A$1065)*$D221/$B$12*$C$7)</f>
        <v>960</v>
      </c>
      <c r="BN221" s="31" t="n">
        <f aca="false">$B$11*(($A$1066)*$C221/$B$12*$B$7+(1-$A$1066)*$D221/$B$12*$C$7)</f>
        <v>900</v>
      </c>
      <c r="BO221" s="31" t="n">
        <f aca="false">$B$11*(($A$1067)*$C221/$B$12*$B$7+(1-$A$1067)*$D221/$B$12*$C$7)</f>
        <v>840</v>
      </c>
      <c r="BP221" s="31" t="n">
        <f aca="false">$B$11*(($A$1068)*$C221/$B$12*$B$7+(1-$A$1068)*$D221/$B$12*$C$7)</f>
        <v>780</v>
      </c>
      <c r="BQ221" s="31" t="n">
        <f aca="false">$B$11*(($A$1069)*$C221/$B$12*$B$7+(1-$A$1069)*$D221/$B$12*$C$7)</f>
        <v>720</v>
      </c>
      <c r="BR221" s="31" t="n">
        <f aca="false">$B$11*(($A$1070)*$C221/$B$12*$B$7+(1-$A$1070)*$D221/$B$12*$C$7)</f>
        <v>660</v>
      </c>
      <c r="BS221" s="31" t="n">
        <f aca="false">$B$11*(($A$1071)*$C221/$B$12*$B$7+(1-$A$1071)*$D221/$B$12*$C$7)</f>
        <v>600</v>
      </c>
      <c r="BT221" s="31" t="n">
        <f aca="false">$B$11*(($A$1072)*$C221/$B$12*$B$7+(1-$A$1072)*$D221/$B$12*$C$7)</f>
        <v>540</v>
      </c>
      <c r="BU221" s="31" t="n">
        <f aca="false">$B$11*(($A$1073)*$C221/$B$12*$B$7+(1-$A$1073)*$D221/$B$12*$C$7)</f>
        <v>480</v>
      </c>
      <c r="BV221" s="31" t="n">
        <f aca="false">$B$11*(($A$1074)*$C221/$B$12*$B$7+(1-$A$1074)*$D221/$B$12*$C$7)</f>
        <v>420</v>
      </c>
      <c r="BW221" s="31" t="n">
        <f aca="false">$B$11*(($A$1075)*$C221/$B$12*$B$7+(1-$A$1075)*$D221/$B$12*$C$7)</f>
        <v>360</v>
      </c>
      <c r="BX221" s="31" t="n">
        <f aca="false">$B$11*(($A$1076)*$C221/$B$12*$B$7+(1-$A$1076)*$D221/$B$12*$C$7)</f>
        <v>300</v>
      </c>
      <c r="BY221" s="31" t="n">
        <f aca="false">$B$11*(($A$1077)*$C221/$B$12*$B$7+(1-$A$1077)*$D221/$B$12*$C$7)</f>
        <v>240</v>
      </c>
      <c r="BZ221" s="31" t="n">
        <f aca="false">$B$11*(($A$1078)*$C221/$B$12*$B$7+(1-$A$1078)*$D221/$B$12*$C$7)</f>
        <v>180</v>
      </c>
      <c r="CA221" s="31" t="n">
        <f aca="false">$B$11*(($A$1079)*$C221/$B$12*$B$7+(1-$A$1079)*$D221/$B$12*$C$7)</f>
        <v>120</v>
      </c>
      <c r="CB221" s="31" t="n">
        <f aca="false">$B$11*(($A$1080)*$C221/$B$12*$B$7+(1-$A$1080)*$D221/$B$12*$C$7)</f>
        <v>60.0000000000001</v>
      </c>
      <c r="CC221" s="31" t="n">
        <f aca="false">$B$11*(($A$1081)*$C221/$B$12*$B$7+(1-$A$1081)*$D221/$B$12*$C$7)</f>
        <v>0</v>
      </c>
    </row>
    <row r="222" customFormat="false" ht="15" hidden="false" customHeight="false" outlineLevel="0" collapsed="false">
      <c r="A222" s="21" t="n">
        <v>198</v>
      </c>
      <c r="B222" s="27" t="n">
        <v>-0.188854515972186</v>
      </c>
      <c r="C222" s="9" t="n">
        <f aca="false">SUM(AM222:AV222)</f>
        <v>0</v>
      </c>
      <c r="D222" s="9" t="n">
        <f aca="false">SUM(AW222:BF222)</f>
        <v>0</v>
      </c>
      <c r="E222" s="24" t="n">
        <f aca="false">(1-C222/$B$12)*$B$8-C222/$B$12*$B$7</f>
        <v>0.05</v>
      </c>
      <c r="F222" s="24" t="n">
        <f aca="false">(1-D222/$B$12)*$C$8-D222/$B$12*$C$7</f>
        <v>0.09</v>
      </c>
      <c r="G222" s="47" t="n">
        <f aca="false">$B$11*($B$10*C222/$B$12*$B$7+(1-$B$10)*D222/$B$12*$C$7)</f>
        <v>0</v>
      </c>
      <c r="H222" s="24" t="n">
        <f aca="false">$B$10*E222+(1-$B$10)*F222</f>
        <v>0.07</v>
      </c>
      <c r="I222" s="21"/>
      <c r="J222" s="21"/>
      <c r="K222" s="21"/>
      <c r="L222" s="21"/>
      <c r="M222" s="21"/>
      <c r="N222" s="21"/>
      <c r="O222" s="21"/>
      <c r="P222" s="21"/>
      <c r="Q222" s="21"/>
      <c r="R222" s="27" t="n">
        <v>1.26016455252834</v>
      </c>
      <c r="S222" s="27" t="n">
        <v>-0.143342773623338</v>
      </c>
      <c r="T222" s="27" t="n">
        <v>0.593926052718066</v>
      </c>
      <c r="U222" s="27" t="n">
        <v>-0.767451917017002</v>
      </c>
      <c r="V222" s="27" t="n">
        <v>-1.97268230180239</v>
      </c>
      <c r="W222" s="27" t="n">
        <v>1.09232452752029</v>
      </c>
      <c r="X222" s="27" t="n">
        <v>0.452016464685857</v>
      </c>
      <c r="Y222" s="27" t="n">
        <v>-1.82967637425836</v>
      </c>
      <c r="Z222" s="27" t="n">
        <v>0.443739059223013</v>
      </c>
      <c r="AA222" s="27" t="n">
        <v>0.656877242944367</v>
      </c>
      <c r="AB222" s="27" t="n">
        <v>0.122133100116518</v>
      </c>
      <c r="AC222" s="27" t="n">
        <v>0.807538396063333</v>
      </c>
      <c r="AD222" s="27" t="n">
        <v>-0.598739409098171</v>
      </c>
      <c r="AE222" s="27" t="n">
        <v>-0.145534348511488</v>
      </c>
      <c r="AF222" s="27" t="n">
        <v>-0.137243491270705</v>
      </c>
      <c r="AG222" s="27" t="n">
        <v>0.0998235319934519</v>
      </c>
      <c r="AH222" s="27" t="n">
        <v>-0.776873516699709</v>
      </c>
      <c r="AI222" s="27" t="n">
        <v>-0.980722639027367</v>
      </c>
      <c r="AJ222" s="27" t="n">
        <v>0.696645262730103</v>
      </c>
      <c r="AK222" s="27" t="n">
        <v>-0.58068194019194</v>
      </c>
      <c r="AL222" s="21"/>
      <c r="AM222" s="31" t="n">
        <f aca="false">IF(SQRT($B$9)*$B222+SQRT(1-$B$9)*R222&lt;_xlfn.NORM.S.INV($B$6),1,0)</f>
        <v>0</v>
      </c>
      <c r="AN222" s="31" t="n">
        <f aca="false">IF(SQRT($B$9)*$B222+SQRT(1-$B$9)*S222&lt;_xlfn.NORM.S.INV($B$6),1,0)</f>
        <v>0</v>
      </c>
      <c r="AO222" s="31" t="n">
        <f aca="false">IF(SQRT($B$9)*$B222+SQRT(1-$B$9)*T222&lt;_xlfn.NORM.S.INV($B$6),1,0)</f>
        <v>0</v>
      </c>
      <c r="AP222" s="31" t="n">
        <f aca="false">IF(SQRT($B$9)*$B222+SQRT(1-$B$9)*U222&lt;_xlfn.NORM.S.INV($B$6),1,0)</f>
        <v>0</v>
      </c>
      <c r="AQ222" s="31" t="n">
        <f aca="false">IF(SQRT($B$9)*$B222+SQRT(1-$B$9)*V222&lt;_xlfn.NORM.S.INV($B$6),1,0)</f>
        <v>0</v>
      </c>
      <c r="AR222" s="31" t="n">
        <f aca="false">IF(SQRT($B$9)*$B222+SQRT(1-$B$9)*W222&lt;_xlfn.NORM.S.INV($B$6),1,0)</f>
        <v>0</v>
      </c>
      <c r="AS222" s="31" t="n">
        <f aca="false">IF(SQRT($B$9)*$B222+SQRT(1-$B$9)*X222&lt;_xlfn.NORM.S.INV($B$6),1,0)</f>
        <v>0</v>
      </c>
      <c r="AT222" s="31" t="n">
        <f aca="false">IF(SQRT($B$9)*$B222+SQRT(1-$B$9)*Y222&lt;_xlfn.NORM.S.INV($B$6),1,0)</f>
        <v>0</v>
      </c>
      <c r="AU222" s="31" t="n">
        <f aca="false">IF(SQRT($B$9)*$B222+SQRT(1-$B$9)*Z222&lt;_xlfn.NORM.S.INV($B$6),1,0)</f>
        <v>0</v>
      </c>
      <c r="AV222" s="31" t="n">
        <f aca="false">IF(SQRT($B$9)*$B222+SQRT(1-$B$9)*AA222&lt;_xlfn.NORM.S.INV($B$6),1,0)</f>
        <v>0</v>
      </c>
      <c r="AW222" s="31" t="n">
        <f aca="false">IF(SQRT($C$9)*$B222+SQRT(1-$C$9)*AB222&lt;_xlfn.NORM.S.INV($C$6),1,0)</f>
        <v>0</v>
      </c>
      <c r="AX222" s="31" t="n">
        <f aca="false">IF(SQRT($C$9)*$B222+SQRT(1-$C$9)*AC222&lt;_xlfn.NORM.S.INV($C$6),1,0)</f>
        <v>0</v>
      </c>
      <c r="AY222" s="31" t="n">
        <f aca="false">IF(SQRT($C$9)*$B222+SQRT(1-$C$9)*AD222&lt;_xlfn.NORM.S.INV($C$6),1,0)</f>
        <v>0</v>
      </c>
      <c r="AZ222" s="31" t="n">
        <f aca="false">IF(SQRT($C$9)*$B222+SQRT(1-$C$9)*AE222&lt;_xlfn.NORM.S.INV($C$6),1,0)</f>
        <v>0</v>
      </c>
      <c r="BA222" s="31" t="n">
        <f aca="false">IF(SQRT($C$9)*$B222+SQRT(1-$C$9)*AF222&lt;_xlfn.NORM.S.INV($C$6),1,0)</f>
        <v>0</v>
      </c>
      <c r="BB222" s="31" t="n">
        <f aca="false">IF(SQRT($C$9)*$B222+SQRT(1-$C$9)*AG222&lt;_xlfn.NORM.S.INV($C$6),1,0)</f>
        <v>0</v>
      </c>
      <c r="BC222" s="31" t="n">
        <f aca="false">IF(SQRT($C$9)*$B222+SQRT(1-$C$9)*AH222&lt;_xlfn.NORM.S.INV($C$6),1,0)</f>
        <v>0</v>
      </c>
      <c r="BD222" s="31" t="n">
        <f aca="false">IF(SQRT($C$9)*$B222+SQRT(1-$C$9)*AI222&lt;_xlfn.NORM.S.INV($C$6),1,0)</f>
        <v>0</v>
      </c>
      <c r="BE222" s="31" t="n">
        <f aca="false">IF(SQRT($C$9)*$B222+SQRT(1-$C$9)*AJ222&lt;_xlfn.NORM.S.INV($C$6),1,0)</f>
        <v>0</v>
      </c>
      <c r="BF222" s="31" t="n">
        <f aca="false">IF(SQRT($C$9)*$B222+SQRT(1-$C$9)*AK222&lt;_xlfn.NORM.S.INV($C$6),1,0)</f>
        <v>0</v>
      </c>
      <c r="BG222" s="21"/>
      <c r="BH222" s="21"/>
      <c r="BI222" s="31" t="n">
        <f aca="false">$B$11*(($A$1061)*$C222/$B$12*$B$7+(1-$A$1061)*$D222/$B$12*$C$7)</f>
        <v>0</v>
      </c>
      <c r="BJ222" s="31" t="n">
        <f aca="false">$B$11*(($A$1062)*$C222/$B$12*$B$7+(1-$A$1062)*$D222/$B$12*$C$7)</f>
        <v>0</v>
      </c>
      <c r="BK222" s="31" t="n">
        <f aca="false">$B$11*(($A$1063)*$C222/$B$12*$B$7+(1-$A$1063)*$D222/$B$12*$C$7)</f>
        <v>0</v>
      </c>
      <c r="BL222" s="31" t="n">
        <f aca="false">$B$11*(($A$1064)*$C222/$B$12*$B$7+(1-$A$1064)*$D222/$B$12*$C$7)</f>
        <v>0</v>
      </c>
      <c r="BM222" s="31" t="n">
        <f aca="false">$B$11*(($A$1065)*$C222/$B$12*$B$7+(1-$A$1065)*$D222/$B$12*$C$7)</f>
        <v>0</v>
      </c>
      <c r="BN222" s="31" t="n">
        <f aca="false">$B$11*(($A$1066)*$C222/$B$12*$B$7+(1-$A$1066)*$D222/$B$12*$C$7)</f>
        <v>0</v>
      </c>
      <c r="BO222" s="31" t="n">
        <f aca="false">$B$11*(($A$1067)*$C222/$B$12*$B$7+(1-$A$1067)*$D222/$B$12*$C$7)</f>
        <v>0</v>
      </c>
      <c r="BP222" s="31" t="n">
        <f aca="false">$B$11*(($A$1068)*$C222/$B$12*$B$7+(1-$A$1068)*$D222/$B$12*$C$7)</f>
        <v>0</v>
      </c>
      <c r="BQ222" s="31" t="n">
        <f aca="false">$B$11*(($A$1069)*$C222/$B$12*$B$7+(1-$A$1069)*$D222/$B$12*$C$7)</f>
        <v>0</v>
      </c>
      <c r="BR222" s="31" t="n">
        <f aca="false">$B$11*(($A$1070)*$C222/$B$12*$B$7+(1-$A$1070)*$D222/$B$12*$C$7)</f>
        <v>0</v>
      </c>
      <c r="BS222" s="31" t="n">
        <f aca="false">$B$11*(($A$1071)*$C222/$B$12*$B$7+(1-$A$1071)*$D222/$B$12*$C$7)</f>
        <v>0</v>
      </c>
      <c r="BT222" s="31" t="n">
        <f aca="false">$B$11*(($A$1072)*$C222/$B$12*$B$7+(1-$A$1072)*$D222/$B$12*$C$7)</f>
        <v>0</v>
      </c>
      <c r="BU222" s="31" t="n">
        <f aca="false">$B$11*(($A$1073)*$C222/$B$12*$B$7+(1-$A$1073)*$D222/$B$12*$C$7)</f>
        <v>0</v>
      </c>
      <c r="BV222" s="31" t="n">
        <f aca="false">$B$11*(($A$1074)*$C222/$B$12*$B$7+(1-$A$1074)*$D222/$B$12*$C$7)</f>
        <v>0</v>
      </c>
      <c r="BW222" s="31" t="n">
        <f aca="false">$B$11*(($A$1075)*$C222/$B$12*$B$7+(1-$A$1075)*$D222/$B$12*$C$7)</f>
        <v>0</v>
      </c>
      <c r="BX222" s="31" t="n">
        <f aca="false">$B$11*(($A$1076)*$C222/$B$12*$B$7+(1-$A$1076)*$D222/$B$12*$C$7)</f>
        <v>0</v>
      </c>
      <c r="BY222" s="31" t="n">
        <f aca="false">$B$11*(($A$1077)*$C222/$B$12*$B$7+(1-$A$1077)*$D222/$B$12*$C$7)</f>
        <v>0</v>
      </c>
      <c r="BZ222" s="31" t="n">
        <f aca="false">$B$11*(($A$1078)*$C222/$B$12*$B$7+(1-$A$1078)*$D222/$B$12*$C$7)</f>
        <v>0</v>
      </c>
      <c r="CA222" s="31" t="n">
        <f aca="false">$B$11*(($A$1079)*$C222/$B$12*$B$7+(1-$A$1079)*$D222/$B$12*$C$7)</f>
        <v>0</v>
      </c>
      <c r="CB222" s="31" t="n">
        <f aca="false">$B$11*(($A$1080)*$C222/$B$12*$B$7+(1-$A$1080)*$D222/$B$12*$C$7)</f>
        <v>0</v>
      </c>
      <c r="CC222" s="31" t="n">
        <f aca="false">$B$11*(($A$1081)*$C222/$B$12*$B$7+(1-$A$1081)*$D222/$B$12*$C$7)</f>
        <v>0</v>
      </c>
    </row>
    <row r="223" customFormat="false" ht="15" hidden="false" customHeight="false" outlineLevel="0" collapsed="false">
      <c r="A223" s="21" t="n">
        <v>199</v>
      </c>
      <c r="B223" s="27" t="n">
        <v>-0.48943093035745</v>
      </c>
      <c r="C223" s="9" t="n">
        <f aca="false">SUM(AM223:AV223)</f>
        <v>0</v>
      </c>
      <c r="D223" s="9" t="n">
        <f aca="false">SUM(AW223:BF223)</f>
        <v>2</v>
      </c>
      <c r="E223" s="24" t="n">
        <f aca="false">(1-C223/$B$12)*$B$8-C223/$B$12*$B$7</f>
        <v>0.05</v>
      </c>
      <c r="F223" s="24" t="n">
        <f aca="false">(1-D223/$B$12)*$C$8-D223/$B$12*$C$7</f>
        <v>-0.048</v>
      </c>
      <c r="G223" s="47" t="n">
        <f aca="false">$B$11*($B$10*C223/$B$12*$B$7+(1-$B$10)*D223/$B$12*$C$7)</f>
        <v>600</v>
      </c>
      <c r="H223" s="24" t="n">
        <f aca="false">$B$10*E223+(1-$B$10)*F223</f>
        <v>0.001</v>
      </c>
      <c r="I223" s="21"/>
      <c r="J223" s="21"/>
      <c r="K223" s="21"/>
      <c r="L223" s="21"/>
      <c r="M223" s="21"/>
      <c r="N223" s="21"/>
      <c r="O223" s="21"/>
      <c r="P223" s="21"/>
      <c r="Q223" s="21"/>
      <c r="R223" s="27" t="n">
        <v>-0.966824600677073</v>
      </c>
      <c r="S223" s="27" t="n">
        <v>1.53767796347842</v>
      </c>
      <c r="T223" s="27" t="n">
        <v>0.460802512944595</v>
      </c>
      <c r="U223" s="27" t="n">
        <v>0.862553351890454</v>
      </c>
      <c r="V223" s="27" t="n">
        <v>0.464864026431043</v>
      </c>
      <c r="W223" s="27" t="n">
        <v>1.00175644416049</v>
      </c>
      <c r="X223" s="27" t="n">
        <v>0.0202092958329446</v>
      </c>
      <c r="Y223" s="27" t="n">
        <v>-0.475987540629941</v>
      </c>
      <c r="Z223" s="27" t="n">
        <v>0.408432617651685</v>
      </c>
      <c r="AA223" s="27" t="n">
        <v>0.301252062693357</v>
      </c>
      <c r="AB223" s="27" t="n">
        <v>0.319696832645412</v>
      </c>
      <c r="AC223" s="27" t="n">
        <v>-2.23365039426205</v>
      </c>
      <c r="AD223" s="27" t="n">
        <v>0.803482960572478</v>
      </c>
      <c r="AE223" s="27" t="n">
        <v>-1.74161430580051</v>
      </c>
      <c r="AF223" s="27" t="n">
        <v>0.410932585320969</v>
      </c>
      <c r="AG223" s="27" t="n">
        <v>-0.92607523481463</v>
      </c>
      <c r="AH223" s="27" t="n">
        <v>-0.496700293864166</v>
      </c>
      <c r="AI223" s="27" t="n">
        <v>-0.413892815631272</v>
      </c>
      <c r="AJ223" s="27" t="n">
        <v>0.546545572377481</v>
      </c>
      <c r="AK223" s="27" t="n">
        <v>0.00630293103384326</v>
      </c>
      <c r="AL223" s="21"/>
      <c r="AM223" s="31" t="n">
        <f aca="false">IF(SQRT($B$9)*$B223+SQRT(1-$B$9)*R223&lt;_xlfn.NORM.S.INV($B$6),1,0)</f>
        <v>0</v>
      </c>
      <c r="AN223" s="31" t="n">
        <f aca="false">IF(SQRT($B$9)*$B223+SQRT(1-$B$9)*S223&lt;_xlfn.NORM.S.INV($B$6),1,0)</f>
        <v>0</v>
      </c>
      <c r="AO223" s="31" t="n">
        <f aca="false">IF(SQRT($B$9)*$B223+SQRT(1-$B$9)*T223&lt;_xlfn.NORM.S.INV($B$6),1,0)</f>
        <v>0</v>
      </c>
      <c r="AP223" s="31" t="n">
        <f aca="false">IF(SQRT($B$9)*$B223+SQRT(1-$B$9)*U223&lt;_xlfn.NORM.S.INV($B$6),1,0)</f>
        <v>0</v>
      </c>
      <c r="AQ223" s="31" t="n">
        <f aca="false">IF(SQRT($B$9)*$B223+SQRT(1-$B$9)*V223&lt;_xlfn.NORM.S.INV($B$6),1,0)</f>
        <v>0</v>
      </c>
      <c r="AR223" s="31" t="n">
        <f aca="false">IF(SQRT($B$9)*$B223+SQRT(1-$B$9)*W223&lt;_xlfn.NORM.S.INV($B$6),1,0)</f>
        <v>0</v>
      </c>
      <c r="AS223" s="31" t="n">
        <f aca="false">IF(SQRT($B$9)*$B223+SQRT(1-$B$9)*X223&lt;_xlfn.NORM.S.INV($B$6),1,0)</f>
        <v>0</v>
      </c>
      <c r="AT223" s="31" t="n">
        <f aca="false">IF(SQRT($B$9)*$B223+SQRT(1-$B$9)*Y223&lt;_xlfn.NORM.S.INV($B$6),1,0)</f>
        <v>0</v>
      </c>
      <c r="AU223" s="31" t="n">
        <f aca="false">IF(SQRT($B$9)*$B223+SQRT(1-$B$9)*Z223&lt;_xlfn.NORM.S.INV($B$6),1,0)</f>
        <v>0</v>
      </c>
      <c r="AV223" s="31" t="n">
        <f aca="false">IF(SQRT($B$9)*$B223+SQRT(1-$B$9)*AA223&lt;_xlfn.NORM.S.INV($B$6),1,0)</f>
        <v>0</v>
      </c>
      <c r="AW223" s="31" t="n">
        <f aca="false">IF(SQRT($C$9)*$B223+SQRT(1-$C$9)*AB223&lt;_xlfn.NORM.S.INV($C$6),1,0)</f>
        <v>0</v>
      </c>
      <c r="AX223" s="31" t="n">
        <f aca="false">IF(SQRT($C$9)*$B223+SQRT(1-$C$9)*AC223&lt;_xlfn.NORM.S.INV($C$6),1,0)</f>
        <v>1</v>
      </c>
      <c r="AY223" s="31" t="n">
        <f aca="false">IF(SQRT($C$9)*$B223+SQRT(1-$C$9)*AD223&lt;_xlfn.NORM.S.INV($C$6),1,0)</f>
        <v>0</v>
      </c>
      <c r="AZ223" s="31" t="n">
        <f aca="false">IF(SQRT($C$9)*$B223+SQRT(1-$C$9)*AE223&lt;_xlfn.NORM.S.INV($C$6),1,0)</f>
        <v>1</v>
      </c>
      <c r="BA223" s="31" t="n">
        <f aca="false">IF(SQRT($C$9)*$B223+SQRT(1-$C$9)*AF223&lt;_xlfn.NORM.S.INV($C$6),1,0)</f>
        <v>0</v>
      </c>
      <c r="BB223" s="31" t="n">
        <f aca="false">IF(SQRT($C$9)*$B223+SQRT(1-$C$9)*AG223&lt;_xlfn.NORM.S.INV($C$6),1,0)</f>
        <v>0</v>
      </c>
      <c r="BC223" s="31" t="n">
        <f aca="false">IF(SQRT($C$9)*$B223+SQRT(1-$C$9)*AH223&lt;_xlfn.NORM.S.INV($C$6),1,0)</f>
        <v>0</v>
      </c>
      <c r="BD223" s="31" t="n">
        <f aca="false">IF(SQRT($C$9)*$B223+SQRT(1-$C$9)*AI223&lt;_xlfn.NORM.S.INV($C$6),1,0)</f>
        <v>0</v>
      </c>
      <c r="BE223" s="31" t="n">
        <f aca="false">IF(SQRT($C$9)*$B223+SQRT(1-$C$9)*AJ223&lt;_xlfn.NORM.S.INV($C$6),1,0)</f>
        <v>0</v>
      </c>
      <c r="BF223" s="31" t="n">
        <f aca="false">IF(SQRT($C$9)*$B223+SQRT(1-$C$9)*AK223&lt;_xlfn.NORM.S.INV($C$6),1,0)</f>
        <v>0</v>
      </c>
      <c r="BG223" s="21"/>
      <c r="BH223" s="21"/>
      <c r="BI223" s="31" t="n">
        <f aca="false">$B$11*(($A$1061)*$C223/$B$12*$B$7+(1-$A$1061)*$D223/$B$12*$C$7)</f>
        <v>1200</v>
      </c>
      <c r="BJ223" s="31" t="n">
        <f aca="false">$B$11*(($A$1062)*$C223/$B$12*$B$7+(1-$A$1062)*$D223/$B$12*$C$7)</f>
        <v>1140</v>
      </c>
      <c r="BK223" s="31" t="n">
        <f aca="false">$B$11*(($A$1063)*$C223/$B$12*$B$7+(1-$A$1063)*$D223/$B$12*$C$7)</f>
        <v>1080</v>
      </c>
      <c r="BL223" s="31" t="n">
        <f aca="false">$B$11*(($A$1064)*$C223/$B$12*$B$7+(1-$A$1064)*$D223/$B$12*$C$7)</f>
        <v>1020</v>
      </c>
      <c r="BM223" s="31" t="n">
        <f aca="false">$B$11*(($A$1065)*$C223/$B$12*$B$7+(1-$A$1065)*$D223/$B$12*$C$7)</f>
        <v>960</v>
      </c>
      <c r="BN223" s="31" t="n">
        <f aca="false">$B$11*(($A$1066)*$C223/$B$12*$B$7+(1-$A$1066)*$D223/$B$12*$C$7)</f>
        <v>900</v>
      </c>
      <c r="BO223" s="31" t="n">
        <f aca="false">$B$11*(($A$1067)*$C223/$B$12*$B$7+(1-$A$1067)*$D223/$B$12*$C$7)</f>
        <v>840</v>
      </c>
      <c r="BP223" s="31" t="n">
        <f aca="false">$B$11*(($A$1068)*$C223/$B$12*$B$7+(1-$A$1068)*$D223/$B$12*$C$7)</f>
        <v>780</v>
      </c>
      <c r="BQ223" s="31" t="n">
        <f aca="false">$B$11*(($A$1069)*$C223/$B$12*$B$7+(1-$A$1069)*$D223/$B$12*$C$7)</f>
        <v>720</v>
      </c>
      <c r="BR223" s="31" t="n">
        <f aca="false">$B$11*(($A$1070)*$C223/$B$12*$B$7+(1-$A$1070)*$D223/$B$12*$C$7)</f>
        <v>660</v>
      </c>
      <c r="BS223" s="31" t="n">
        <f aca="false">$B$11*(($A$1071)*$C223/$B$12*$B$7+(1-$A$1071)*$D223/$B$12*$C$7)</f>
        <v>600</v>
      </c>
      <c r="BT223" s="31" t="n">
        <f aca="false">$B$11*(($A$1072)*$C223/$B$12*$B$7+(1-$A$1072)*$D223/$B$12*$C$7)</f>
        <v>540</v>
      </c>
      <c r="BU223" s="31" t="n">
        <f aca="false">$B$11*(($A$1073)*$C223/$B$12*$B$7+(1-$A$1073)*$D223/$B$12*$C$7)</f>
        <v>480</v>
      </c>
      <c r="BV223" s="31" t="n">
        <f aca="false">$B$11*(($A$1074)*$C223/$B$12*$B$7+(1-$A$1074)*$D223/$B$12*$C$7)</f>
        <v>420</v>
      </c>
      <c r="BW223" s="31" t="n">
        <f aca="false">$B$11*(($A$1075)*$C223/$B$12*$B$7+(1-$A$1075)*$D223/$B$12*$C$7)</f>
        <v>360</v>
      </c>
      <c r="BX223" s="31" t="n">
        <f aca="false">$B$11*(($A$1076)*$C223/$B$12*$B$7+(1-$A$1076)*$D223/$B$12*$C$7)</f>
        <v>300</v>
      </c>
      <c r="BY223" s="31" t="n">
        <f aca="false">$B$11*(($A$1077)*$C223/$B$12*$B$7+(1-$A$1077)*$D223/$B$12*$C$7)</f>
        <v>240</v>
      </c>
      <c r="BZ223" s="31" t="n">
        <f aca="false">$B$11*(($A$1078)*$C223/$B$12*$B$7+(1-$A$1078)*$D223/$B$12*$C$7)</f>
        <v>180</v>
      </c>
      <c r="CA223" s="31" t="n">
        <f aca="false">$B$11*(($A$1079)*$C223/$B$12*$B$7+(1-$A$1079)*$D223/$B$12*$C$7)</f>
        <v>120</v>
      </c>
      <c r="CB223" s="31" t="n">
        <f aca="false">$B$11*(($A$1080)*$C223/$B$12*$B$7+(1-$A$1080)*$D223/$B$12*$C$7)</f>
        <v>60.0000000000001</v>
      </c>
      <c r="CC223" s="31" t="n">
        <f aca="false">$B$11*(($A$1081)*$C223/$B$12*$B$7+(1-$A$1081)*$D223/$B$12*$C$7)</f>
        <v>0</v>
      </c>
    </row>
    <row r="224" customFormat="false" ht="15" hidden="false" customHeight="false" outlineLevel="0" collapsed="false">
      <c r="A224" s="21" t="n">
        <v>200</v>
      </c>
      <c r="B224" s="27" t="n">
        <v>-0.954710068277301</v>
      </c>
      <c r="C224" s="9" t="n">
        <f aca="false">SUM(AM224:AV224)</f>
        <v>0</v>
      </c>
      <c r="D224" s="9" t="n">
        <f aca="false">SUM(AW224:BF224)</f>
        <v>1</v>
      </c>
      <c r="E224" s="24" t="n">
        <f aca="false">(1-C224/$B$12)*$B$8-C224/$B$12*$B$7</f>
        <v>0.05</v>
      </c>
      <c r="F224" s="24" t="n">
        <f aca="false">(1-D224/$B$12)*$C$8-D224/$B$12*$C$7</f>
        <v>0.021</v>
      </c>
      <c r="G224" s="47" t="n">
        <f aca="false">$B$11*($B$10*C224/$B$12*$B$7+(1-$B$10)*D224/$B$12*$C$7)</f>
        <v>300</v>
      </c>
      <c r="H224" s="24" t="n">
        <f aca="false">$B$10*E224+(1-$B$10)*F224</f>
        <v>0.0355</v>
      </c>
      <c r="I224" s="21"/>
      <c r="J224" s="21"/>
      <c r="K224" s="21"/>
      <c r="L224" s="21"/>
      <c r="M224" s="21"/>
      <c r="N224" s="21"/>
      <c r="O224" s="21"/>
      <c r="P224" s="21"/>
      <c r="Q224" s="21"/>
      <c r="R224" s="27" t="n">
        <v>0.398859778416816</v>
      </c>
      <c r="S224" s="27" t="n">
        <v>0.0353469201879597</v>
      </c>
      <c r="T224" s="27" t="n">
        <v>0.00260939513325444</v>
      </c>
      <c r="U224" s="27" t="n">
        <v>0.969361183789021</v>
      </c>
      <c r="V224" s="27" t="n">
        <v>-1.03118061575127</v>
      </c>
      <c r="W224" s="27" t="n">
        <v>-1.95895021210398</v>
      </c>
      <c r="X224" s="27" t="n">
        <v>0.334797315708864</v>
      </c>
      <c r="Y224" s="27" t="n">
        <v>0.915861126861015</v>
      </c>
      <c r="Z224" s="27" t="n">
        <v>0.948708437321459</v>
      </c>
      <c r="AA224" s="27" t="n">
        <v>-0.0761199885276392</v>
      </c>
      <c r="AB224" s="27" t="n">
        <v>-1.58842303442434</v>
      </c>
      <c r="AC224" s="27" t="n">
        <v>-0.696930298118321</v>
      </c>
      <c r="AD224" s="27" t="n">
        <v>-0.890651196546226</v>
      </c>
      <c r="AE224" s="27" t="n">
        <v>-0.346296620050906</v>
      </c>
      <c r="AF224" s="27" t="n">
        <v>-0.216694923991617</v>
      </c>
      <c r="AG224" s="27" t="n">
        <v>-1.21617129687451</v>
      </c>
      <c r="AH224" s="27" t="n">
        <v>0.656847938543042</v>
      </c>
      <c r="AI224" s="27" t="n">
        <v>0.759972751098582</v>
      </c>
      <c r="AJ224" s="27" t="n">
        <v>2.42910429979688</v>
      </c>
      <c r="AK224" s="27" t="n">
        <v>-0.780158123951189</v>
      </c>
      <c r="AL224" s="21"/>
      <c r="AM224" s="31" t="n">
        <f aca="false">IF(SQRT($B$9)*$B224+SQRT(1-$B$9)*R224&lt;_xlfn.NORM.S.INV($B$6),1,0)</f>
        <v>0</v>
      </c>
      <c r="AN224" s="31" t="n">
        <f aca="false">IF(SQRT($B$9)*$B224+SQRT(1-$B$9)*S224&lt;_xlfn.NORM.S.INV($B$6),1,0)</f>
        <v>0</v>
      </c>
      <c r="AO224" s="31" t="n">
        <f aca="false">IF(SQRT($B$9)*$B224+SQRT(1-$B$9)*T224&lt;_xlfn.NORM.S.INV($B$6),1,0)</f>
        <v>0</v>
      </c>
      <c r="AP224" s="31" t="n">
        <f aca="false">IF(SQRT($B$9)*$B224+SQRT(1-$B$9)*U224&lt;_xlfn.NORM.S.INV($B$6),1,0)</f>
        <v>0</v>
      </c>
      <c r="AQ224" s="31" t="n">
        <f aca="false">IF(SQRT($B$9)*$B224+SQRT(1-$B$9)*V224&lt;_xlfn.NORM.S.INV($B$6),1,0)</f>
        <v>0</v>
      </c>
      <c r="AR224" s="31" t="n">
        <f aca="false">IF(SQRT($B$9)*$B224+SQRT(1-$B$9)*W224&lt;_xlfn.NORM.S.INV($B$6),1,0)</f>
        <v>0</v>
      </c>
      <c r="AS224" s="31" t="n">
        <f aca="false">IF(SQRT($B$9)*$B224+SQRT(1-$B$9)*X224&lt;_xlfn.NORM.S.INV($B$6),1,0)</f>
        <v>0</v>
      </c>
      <c r="AT224" s="31" t="n">
        <f aca="false">IF(SQRT($B$9)*$B224+SQRT(1-$B$9)*Y224&lt;_xlfn.NORM.S.INV($B$6),1,0)</f>
        <v>0</v>
      </c>
      <c r="AU224" s="31" t="n">
        <f aca="false">IF(SQRT($B$9)*$B224+SQRT(1-$B$9)*Z224&lt;_xlfn.NORM.S.INV($B$6),1,0)</f>
        <v>0</v>
      </c>
      <c r="AV224" s="31" t="n">
        <f aca="false">IF(SQRT($B$9)*$B224+SQRT(1-$B$9)*AA224&lt;_xlfn.NORM.S.INV($B$6),1,0)</f>
        <v>0</v>
      </c>
      <c r="AW224" s="31" t="n">
        <f aca="false">IF(SQRT($C$9)*$B224+SQRT(1-$C$9)*AB224&lt;_xlfn.NORM.S.INV($C$6),1,0)</f>
        <v>1</v>
      </c>
      <c r="AX224" s="31" t="n">
        <f aca="false">IF(SQRT($C$9)*$B224+SQRT(1-$C$9)*AC224&lt;_xlfn.NORM.S.INV($C$6),1,0)</f>
        <v>0</v>
      </c>
      <c r="AY224" s="31" t="n">
        <f aca="false">IF(SQRT($C$9)*$B224+SQRT(1-$C$9)*AD224&lt;_xlfn.NORM.S.INV($C$6),1,0)</f>
        <v>0</v>
      </c>
      <c r="AZ224" s="31" t="n">
        <f aca="false">IF(SQRT($C$9)*$B224+SQRT(1-$C$9)*AE224&lt;_xlfn.NORM.S.INV($C$6),1,0)</f>
        <v>0</v>
      </c>
      <c r="BA224" s="31" t="n">
        <f aca="false">IF(SQRT($C$9)*$B224+SQRT(1-$C$9)*AF224&lt;_xlfn.NORM.S.INV($C$6),1,0)</f>
        <v>0</v>
      </c>
      <c r="BB224" s="31" t="n">
        <f aca="false">IF(SQRT($C$9)*$B224+SQRT(1-$C$9)*AG224&lt;_xlfn.NORM.S.INV($C$6),1,0)</f>
        <v>0</v>
      </c>
      <c r="BC224" s="31" t="n">
        <f aca="false">IF(SQRT($C$9)*$B224+SQRT(1-$C$9)*AH224&lt;_xlfn.NORM.S.INV($C$6),1,0)</f>
        <v>0</v>
      </c>
      <c r="BD224" s="31" t="n">
        <f aca="false">IF(SQRT($C$9)*$B224+SQRT(1-$C$9)*AI224&lt;_xlfn.NORM.S.INV($C$6),1,0)</f>
        <v>0</v>
      </c>
      <c r="BE224" s="31" t="n">
        <f aca="false">IF(SQRT($C$9)*$B224+SQRT(1-$C$9)*AJ224&lt;_xlfn.NORM.S.INV($C$6),1,0)</f>
        <v>0</v>
      </c>
      <c r="BF224" s="31" t="n">
        <f aca="false">IF(SQRT($C$9)*$B224+SQRT(1-$C$9)*AK224&lt;_xlfn.NORM.S.INV($C$6),1,0)</f>
        <v>0</v>
      </c>
      <c r="BG224" s="21"/>
      <c r="BH224" s="21"/>
      <c r="BI224" s="31" t="n">
        <f aca="false">$B$11*(($A$1061)*$C224/$B$12*$B$7+(1-$A$1061)*$D224/$B$12*$C$7)</f>
        <v>600</v>
      </c>
      <c r="BJ224" s="31" t="n">
        <f aca="false">$B$11*(($A$1062)*$C224/$B$12*$B$7+(1-$A$1062)*$D224/$B$12*$C$7)</f>
        <v>570</v>
      </c>
      <c r="BK224" s="31" t="n">
        <f aca="false">$B$11*(($A$1063)*$C224/$B$12*$B$7+(1-$A$1063)*$D224/$B$12*$C$7)</f>
        <v>540</v>
      </c>
      <c r="BL224" s="31" t="n">
        <f aca="false">$B$11*(($A$1064)*$C224/$B$12*$B$7+(1-$A$1064)*$D224/$B$12*$C$7)</f>
        <v>510</v>
      </c>
      <c r="BM224" s="31" t="n">
        <f aca="false">$B$11*(($A$1065)*$C224/$B$12*$B$7+(1-$A$1065)*$D224/$B$12*$C$7)</f>
        <v>480</v>
      </c>
      <c r="BN224" s="31" t="n">
        <f aca="false">$B$11*(($A$1066)*$C224/$B$12*$B$7+(1-$A$1066)*$D224/$B$12*$C$7)</f>
        <v>450</v>
      </c>
      <c r="BO224" s="31" t="n">
        <f aca="false">$B$11*(($A$1067)*$C224/$B$12*$B$7+(1-$A$1067)*$D224/$B$12*$C$7)</f>
        <v>420</v>
      </c>
      <c r="BP224" s="31" t="n">
        <f aca="false">$B$11*(($A$1068)*$C224/$B$12*$B$7+(1-$A$1068)*$D224/$B$12*$C$7)</f>
        <v>390</v>
      </c>
      <c r="BQ224" s="31" t="n">
        <f aca="false">$B$11*(($A$1069)*$C224/$B$12*$B$7+(1-$A$1069)*$D224/$B$12*$C$7)</f>
        <v>360</v>
      </c>
      <c r="BR224" s="31" t="n">
        <f aca="false">$B$11*(($A$1070)*$C224/$B$12*$B$7+(1-$A$1070)*$D224/$B$12*$C$7)</f>
        <v>330</v>
      </c>
      <c r="BS224" s="31" t="n">
        <f aca="false">$B$11*(($A$1071)*$C224/$B$12*$B$7+(1-$A$1071)*$D224/$B$12*$C$7)</f>
        <v>300</v>
      </c>
      <c r="BT224" s="31" t="n">
        <f aca="false">$B$11*(($A$1072)*$C224/$B$12*$B$7+(1-$A$1072)*$D224/$B$12*$C$7)</f>
        <v>270</v>
      </c>
      <c r="BU224" s="31" t="n">
        <f aca="false">$B$11*(($A$1073)*$C224/$B$12*$B$7+(1-$A$1073)*$D224/$B$12*$C$7)</f>
        <v>240</v>
      </c>
      <c r="BV224" s="31" t="n">
        <f aca="false">$B$11*(($A$1074)*$C224/$B$12*$B$7+(1-$A$1074)*$D224/$B$12*$C$7)</f>
        <v>210</v>
      </c>
      <c r="BW224" s="31" t="n">
        <f aca="false">$B$11*(($A$1075)*$C224/$B$12*$B$7+(1-$A$1075)*$D224/$B$12*$C$7)</f>
        <v>180</v>
      </c>
      <c r="BX224" s="31" t="n">
        <f aca="false">$B$11*(($A$1076)*$C224/$B$12*$B$7+(1-$A$1076)*$D224/$B$12*$C$7)</f>
        <v>150</v>
      </c>
      <c r="BY224" s="31" t="n">
        <f aca="false">$B$11*(($A$1077)*$C224/$B$12*$B$7+(1-$A$1077)*$D224/$B$12*$C$7)</f>
        <v>120</v>
      </c>
      <c r="BZ224" s="31" t="n">
        <f aca="false">$B$11*(($A$1078)*$C224/$B$12*$B$7+(1-$A$1078)*$D224/$B$12*$C$7)</f>
        <v>90</v>
      </c>
      <c r="CA224" s="31" t="n">
        <f aca="false">$B$11*(($A$1079)*$C224/$B$12*$B$7+(1-$A$1079)*$D224/$B$12*$C$7)</f>
        <v>60</v>
      </c>
      <c r="CB224" s="31" t="n">
        <f aca="false">$B$11*(($A$1080)*$C224/$B$12*$B$7+(1-$A$1080)*$D224/$B$12*$C$7)</f>
        <v>30</v>
      </c>
      <c r="CC224" s="31" t="n">
        <f aca="false">$B$11*(($A$1081)*$C224/$B$12*$B$7+(1-$A$1081)*$D224/$B$12*$C$7)</f>
        <v>0</v>
      </c>
    </row>
    <row r="225" customFormat="false" ht="15" hidden="false" customHeight="false" outlineLevel="0" collapsed="false">
      <c r="A225" s="21" t="n">
        <v>201</v>
      </c>
      <c r="B225" s="27" t="n">
        <v>0.335125351508404</v>
      </c>
      <c r="C225" s="9" t="n">
        <f aca="false">SUM(AM225:AV225)</f>
        <v>0</v>
      </c>
      <c r="D225" s="9" t="n">
        <f aca="false">SUM(AW225:BF225)</f>
        <v>0</v>
      </c>
      <c r="E225" s="24" t="n">
        <f aca="false">(1-C225/$B$12)*$B$8-C225/$B$12*$B$7</f>
        <v>0.05</v>
      </c>
      <c r="F225" s="24" t="n">
        <f aca="false">(1-D225/$B$12)*$C$8-D225/$B$12*$C$7</f>
        <v>0.09</v>
      </c>
      <c r="G225" s="47" t="n">
        <f aca="false">$B$11*($B$10*C225/$B$12*$B$7+(1-$B$10)*D225/$B$12*$C$7)</f>
        <v>0</v>
      </c>
      <c r="H225" s="24" t="n">
        <f aca="false">$B$10*E225+(1-$B$10)*F225</f>
        <v>0.07</v>
      </c>
      <c r="I225" s="21"/>
      <c r="J225" s="21"/>
      <c r="K225" s="21"/>
      <c r="L225" s="21"/>
      <c r="M225" s="21"/>
      <c r="N225" s="21"/>
      <c r="O225" s="21"/>
      <c r="P225" s="21"/>
      <c r="Q225" s="21"/>
      <c r="R225" s="27" t="n">
        <v>-1.27741764395214</v>
      </c>
      <c r="S225" s="27" t="n">
        <v>-1.34066812375456</v>
      </c>
      <c r="T225" s="27" t="n">
        <v>-1.48900309856571</v>
      </c>
      <c r="U225" s="27" t="n">
        <v>-0.21984439190156</v>
      </c>
      <c r="V225" s="27" t="n">
        <v>1.44628149157222</v>
      </c>
      <c r="W225" s="27" t="n">
        <v>-0.525464744017109</v>
      </c>
      <c r="X225" s="27" t="n">
        <v>0.758320626529452</v>
      </c>
      <c r="Y225" s="27" t="n">
        <v>-0.928308641956151</v>
      </c>
      <c r="Z225" s="27" t="n">
        <v>-2.01118167106437</v>
      </c>
      <c r="AA225" s="27" t="n">
        <v>1.21146285434448</v>
      </c>
      <c r="AB225" s="27" t="n">
        <v>-1.17501723832287</v>
      </c>
      <c r="AC225" s="27" t="n">
        <v>0.328307805296929</v>
      </c>
      <c r="AD225" s="27" t="n">
        <v>0.0460364618936237</v>
      </c>
      <c r="AE225" s="27" t="n">
        <v>-0.0520397103739934</v>
      </c>
      <c r="AF225" s="27" t="n">
        <v>0.149747368542604</v>
      </c>
      <c r="AG225" s="27" t="n">
        <v>-1.56014808475797</v>
      </c>
      <c r="AH225" s="27" t="n">
        <v>0.368378559135924</v>
      </c>
      <c r="AI225" s="27" t="n">
        <v>0.566694091547562</v>
      </c>
      <c r="AJ225" s="27" t="n">
        <v>1.19103612232567</v>
      </c>
      <c r="AK225" s="27" t="n">
        <v>1.4061075775146</v>
      </c>
      <c r="AL225" s="21"/>
      <c r="AM225" s="31" t="n">
        <f aca="false">IF(SQRT($B$9)*$B225+SQRT(1-$B$9)*R225&lt;_xlfn.NORM.S.INV($B$6),1,0)</f>
        <v>0</v>
      </c>
      <c r="AN225" s="31" t="n">
        <f aca="false">IF(SQRT($B$9)*$B225+SQRT(1-$B$9)*S225&lt;_xlfn.NORM.S.INV($B$6),1,0)</f>
        <v>0</v>
      </c>
      <c r="AO225" s="31" t="n">
        <f aca="false">IF(SQRT($B$9)*$B225+SQRT(1-$B$9)*T225&lt;_xlfn.NORM.S.INV($B$6),1,0)</f>
        <v>0</v>
      </c>
      <c r="AP225" s="31" t="n">
        <f aca="false">IF(SQRT($B$9)*$B225+SQRT(1-$B$9)*U225&lt;_xlfn.NORM.S.INV($B$6),1,0)</f>
        <v>0</v>
      </c>
      <c r="AQ225" s="31" t="n">
        <f aca="false">IF(SQRT($B$9)*$B225+SQRT(1-$B$9)*V225&lt;_xlfn.NORM.S.INV($B$6),1,0)</f>
        <v>0</v>
      </c>
      <c r="AR225" s="31" t="n">
        <f aca="false">IF(SQRT($B$9)*$B225+SQRT(1-$B$9)*W225&lt;_xlfn.NORM.S.INV($B$6),1,0)</f>
        <v>0</v>
      </c>
      <c r="AS225" s="31" t="n">
        <f aca="false">IF(SQRT($B$9)*$B225+SQRT(1-$B$9)*X225&lt;_xlfn.NORM.S.INV($B$6),1,0)</f>
        <v>0</v>
      </c>
      <c r="AT225" s="31" t="n">
        <f aca="false">IF(SQRT($B$9)*$B225+SQRT(1-$B$9)*Y225&lt;_xlfn.NORM.S.INV($B$6),1,0)</f>
        <v>0</v>
      </c>
      <c r="AU225" s="31" t="n">
        <f aca="false">IF(SQRT($B$9)*$B225+SQRT(1-$B$9)*Z225&lt;_xlfn.NORM.S.INV($B$6),1,0)</f>
        <v>0</v>
      </c>
      <c r="AV225" s="31" t="n">
        <f aca="false">IF(SQRT($B$9)*$B225+SQRT(1-$B$9)*AA225&lt;_xlfn.NORM.S.INV($B$6),1,0)</f>
        <v>0</v>
      </c>
      <c r="AW225" s="31" t="n">
        <f aca="false">IF(SQRT($C$9)*$B225+SQRT(1-$C$9)*AB225&lt;_xlfn.NORM.S.INV($C$6),1,0)</f>
        <v>0</v>
      </c>
      <c r="AX225" s="31" t="n">
        <f aca="false">IF(SQRT($C$9)*$B225+SQRT(1-$C$9)*AC225&lt;_xlfn.NORM.S.INV($C$6),1,0)</f>
        <v>0</v>
      </c>
      <c r="AY225" s="31" t="n">
        <f aca="false">IF(SQRT($C$9)*$B225+SQRT(1-$C$9)*AD225&lt;_xlfn.NORM.S.INV($C$6),1,0)</f>
        <v>0</v>
      </c>
      <c r="AZ225" s="31" t="n">
        <f aca="false">IF(SQRT($C$9)*$B225+SQRT(1-$C$9)*AE225&lt;_xlfn.NORM.S.INV($C$6),1,0)</f>
        <v>0</v>
      </c>
      <c r="BA225" s="31" t="n">
        <f aca="false">IF(SQRT($C$9)*$B225+SQRT(1-$C$9)*AF225&lt;_xlfn.NORM.S.INV($C$6),1,0)</f>
        <v>0</v>
      </c>
      <c r="BB225" s="31" t="n">
        <f aca="false">IF(SQRT($C$9)*$B225+SQRT(1-$C$9)*AG225&lt;_xlfn.NORM.S.INV($C$6),1,0)</f>
        <v>0</v>
      </c>
      <c r="BC225" s="31" t="n">
        <f aca="false">IF(SQRT($C$9)*$B225+SQRT(1-$C$9)*AH225&lt;_xlfn.NORM.S.INV($C$6),1,0)</f>
        <v>0</v>
      </c>
      <c r="BD225" s="31" t="n">
        <f aca="false">IF(SQRT($C$9)*$B225+SQRT(1-$C$9)*AI225&lt;_xlfn.NORM.S.INV($C$6),1,0)</f>
        <v>0</v>
      </c>
      <c r="BE225" s="31" t="n">
        <f aca="false">IF(SQRT($C$9)*$B225+SQRT(1-$C$9)*AJ225&lt;_xlfn.NORM.S.INV($C$6),1,0)</f>
        <v>0</v>
      </c>
      <c r="BF225" s="31" t="n">
        <f aca="false">IF(SQRT($C$9)*$B225+SQRT(1-$C$9)*AK225&lt;_xlfn.NORM.S.INV($C$6),1,0)</f>
        <v>0</v>
      </c>
      <c r="BG225" s="21"/>
      <c r="BH225" s="21"/>
      <c r="BI225" s="31" t="n">
        <f aca="false">$B$11*(($A$1061)*$C225/$B$12*$B$7+(1-$A$1061)*$D225/$B$12*$C$7)</f>
        <v>0</v>
      </c>
      <c r="BJ225" s="31" t="n">
        <f aca="false">$B$11*(($A$1062)*$C225/$B$12*$B$7+(1-$A$1062)*$D225/$B$12*$C$7)</f>
        <v>0</v>
      </c>
      <c r="BK225" s="31" t="n">
        <f aca="false">$B$11*(($A$1063)*$C225/$B$12*$B$7+(1-$A$1063)*$D225/$B$12*$C$7)</f>
        <v>0</v>
      </c>
      <c r="BL225" s="31" t="n">
        <f aca="false">$B$11*(($A$1064)*$C225/$B$12*$B$7+(1-$A$1064)*$D225/$B$12*$C$7)</f>
        <v>0</v>
      </c>
      <c r="BM225" s="31" t="n">
        <f aca="false">$B$11*(($A$1065)*$C225/$B$12*$B$7+(1-$A$1065)*$D225/$B$12*$C$7)</f>
        <v>0</v>
      </c>
      <c r="BN225" s="31" t="n">
        <f aca="false">$B$11*(($A$1066)*$C225/$B$12*$B$7+(1-$A$1066)*$D225/$B$12*$C$7)</f>
        <v>0</v>
      </c>
      <c r="BO225" s="31" t="n">
        <f aca="false">$B$11*(($A$1067)*$C225/$B$12*$B$7+(1-$A$1067)*$D225/$B$12*$C$7)</f>
        <v>0</v>
      </c>
      <c r="BP225" s="31" t="n">
        <f aca="false">$B$11*(($A$1068)*$C225/$B$12*$B$7+(1-$A$1068)*$D225/$B$12*$C$7)</f>
        <v>0</v>
      </c>
      <c r="BQ225" s="31" t="n">
        <f aca="false">$B$11*(($A$1069)*$C225/$B$12*$B$7+(1-$A$1069)*$D225/$B$12*$C$7)</f>
        <v>0</v>
      </c>
      <c r="BR225" s="31" t="n">
        <f aca="false">$B$11*(($A$1070)*$C225/$B$12*$B$7+(1-$A$1070)*$D225/$B$12*$C$7)</f>
        <v>0</v>
      </c>
      <c r="BS225" s="31" t="n">
        <f aca="false">$B$11*(($A$1071)*$C225/$B$12*$B$7+(1-$A$1071)*$D225/$B$12*$C$7)</f>
        <v>0</v>
      </c>
      <c r="BT225" s="31" t="n">
        <f aca="false">$B$11*(($A$1072)*$C225/$B$12*$B$7+(1-$A$1072)*$D225/$B$12*$C$7)</f>
        <v>0</v>
      </c>
      <c r="BU225" s="31" t="n">
        <f aca="false">$B$11*(($A$1073)*$C225/$B$12*$B$7+(1-$A$1073)*$D225/$B$12*$C$7)</f>
        <v>0</v>
      </c>
      <c r="BV225" s="31" t="n">
        <f aca="false">$B$11*(($A$1074)*$C225/$B$12*$B$7+(1-$A$1074)*$D225/$B$12*$C$7)</f>
        <v>0</v>
      </c>
      <c r="BW225" s="31" t="n">
        <f aca="false">$B$11*(($A$1075)*$C225/$B$12*$B$7+(1-$A$1075)*$D225/$B$12*$C$7)</f>
        <v>0</v>
      </c>
      <c r="BX225" s="31" t="n">
        <f aca="false">$B$11*(($A$1076)*$C225/$B$12*$B$7+(1-$A$1076)*$D225/$B$12*$C$7)</f>
        <v>0</v>
      </c>
      <c r="BY225" s="31" t="n">
        <f aca="false">$B$11*(($A$1077)*$C225/$B$12*$B$7+(1-$A$1077)*$D225/$B$12*$C$7)</f>
        <v>0</v>
      </c>
      <c r="BZ225" s="31" t="n">
        <f aca="false">$B$11*(($A$1078)*$C225/$B$12*$B$7+(1-$A$1078)*$D225/$B$12*$C$7)</f>
        <v>0</v>
      </c>
      <c r="CA225" s="31" t="n">
        <f aca="false">$B$11*(($A$1079)*$C225/$B$12*$B$7+(1-$A$1079)*$D225/$B$12*$C$7)</f>
        <v>0</v>
      </c>
      <c r="CB225" s="31" t="n">
        <f aca="false">$B$11*(($A$1080)*$C225/$B$12*$B$7+(1-$A$1080)*$D225/$B$12*$C$7)</f>
        <v>0</v>
      </c>
      <c r="CC225" s="31" t="n">
        <f aca="false">$B$11*(($A$1081)*$C225/$B$12*$B$7+(1-$A$1081)*$D225/$B$12*$C$7)</f>
        <v>0</v>
      </c>
    </row>
    <row r="226" customFormat="false" ht="15" hidden="false" customHeight="false" outlineLevel="0" collapsed="false">
      <c r="A226" s="21" t="n">
        <v>202</v>
      </c>
      <c r="B226" s="27" t="n">
        <v>-0.976470541115549</v>
      </c>
      <c r="C226" s="9" t="n">
        <f aca="false">SUM(AM226:AV226)</f>
        <v>0</v>
      </c>
      <c r="D226" s="9" t="n">
        <f aca="false">SUM(AW226:BF226)</f>
        <v>0</v>
      </c>
      <c r="E226" s="24" t="n">
        <f aca="false">(1-C226/$B$12)*$B$8-C226/$B$12*$B$7</f>
        <v>0.05</v>
      </c>
      <c r="F226" s="24" t="n">
        <f aca="false">(1-D226/$B$12)*$C$8-D226/$B$12*$C$7</f>
        <v>0.09</v>
      </c>
      <c r="G226" s="47" t="n">
        <f aca="false">$B$11*($B$10*C226/$B$12*$B$7+(1-$B$10)*D226/$B$12*$C$7)</f>
        <v>0</v>
      </c>
      <c r="H226" s="24" t="n">
        <f aca="false">$B$10*E226+(1-$B$10)*F226</f>
        <v>0.07</v>
      </c>
      <c r="I226" s="21"/>
      <c r="J226" s="21"/>
      <c r="K226" s="21"/>
      <c r="L226" s="21"/>
      <c r="M226" s="21"/>
      <c r="N226" s="21"/>
      <c r="O226" s="21"/>
      <c r="P226" s="21"/>
      <c r="Q226" s="21"/>
      <c r="R226" s="27" t="n">
        <v>0.0793143525377601</v>
      </c>
      <c r="S226" s="27" t="n">
        <v>-0.60854141898889</v>
      </c>
      <c r="T226" s="27" t="n">
        <v>-0.439505073034521</v>
      </c>
      <c r="U226" s="27" t="n">
        <v>0.53572436192734</v>
      </c>
      <c r="V226" s="27" t="n">
        <v>-1.16005415785779</v>
      </c>
      <c r="W226" s="27" t="n">
        <v>-1.15930108075749</v>
      </c>
      <c r="X226" s="27" t="n">
        <v>-0.623066670952907</v>
      </c>
      <c r="Y226" s="27" t="n">
        <v>0.258026678392858</v>
      </c>
      <c r="Z226" s="27" t="n">
        <v>0.856276568387432</v>
      </c>
      <c r="AA226" s="27" t="n">
        <v>1.97322687776842</v>
      </c>
      <c r="AB226" s="27" t="n">
        <v>0.146828757425336</v>
      </c>
      <c r="AC226" s="27" t="n">
        <v>0.534566093062282</v>
      </c>
      <c r="AD226" s="27" t="n">
        <v>0.312627985570538</v>
      </c>
      <c r="AE226" s="27" t="n">
        <v>-0.946916033124871</v>
      </c>
      <c r="AF226" s="27" t="n">
        <v>-0.350710890199906</v>
      </c>
      <c r="AG226" s="27" t="n">
        <v>-0.427749144720412</v>
      </c>
      <c r="AH226" s="27" t="n">
        <v>-0.325826234890733</v>
      </c>
      <c r="AI226" s="27" t="n">
        <v>0.155442021326377</v>
      </c>
      <c r="AJ226" s="27" t="n">
        <v>0.230206961355903</v>
      </c>
      <c r="AK226" s="27" t="n">
        <v>-0.527330035304102</v>
      </c>
      <c r="AL226" s="21"/>
      <c r="AM226" s="31" t="n">
        <f aca="false">IF(SQRT($B$9)*$B226+SQRT(1-$B$9)*R226&lt;_xlfn.NORM.S.INV($B$6),1,0)</f>
        <v>0</v>
      </c>
      <c r="AN226" s="31" t="n">
        <f aca="false">IF(SQRT($B$9)*$B226+SQRT(1-$B$9)*S226&lt;_xlfn.NORM.S.INV($B$6),1,0)</f>
        <v>0</v>
      </c>
      <c r="AO226" s="31" t="n">
        <f aca="false">IF(SQRT($B$9)*$B226+SQRT(1-$B$9)*T226&lt;_xlfn.NORM.S.INV($B$6),1,0)</f>
        <v>0</v>
      </c>
      <c r="AP226" s="31" t="n">
        <f aca="false">IF(SQRT($B$9)*$B226+SQRT(1-$B$9)*U226&lt;_xlfn.NORM.S.INV($B$6),1,0)</f>
        <v>0</v>
      </c>
      <c r="AQ226" s="31" t="n">
        <f aca="false">IF(SQRT($B$9)*$B226+SQRT(1-$B$9)*V226&lt;_xlfn.NORM.S.INV($B$6),1,0)</f>
        <v>0</v>
      </c>
      <c r="AR226" s="31" t="n">
        <f aca="false">IF(SQRT($B$9)*$B226+SQRT(1-$B$9)*W226&lt;_xlfn.NORM.S.INV($B$6),1,0)</f>
        <v>0</v>
      </c>
      <c r="AS226" s="31" t="n">
        <f aca="false">IF(SQRT($B$9)*$B226+SQRT(1-$B$9)*X226&lt;_xlfn.NORM.S.INV($B$6),1,0)</f>
        <v>0</v>
      </c>
      <c r="AT226" s="31" t="n">
        <f aca="false">IF(SQRT($B$9)*$B226+SQRT(1-$B$9)*Y226&lt;_xlfn.NORM.S.INV($B$6),1,0)</f>
        <v>0</v>
      </c>
      <c r="AU226" s="31" t="n">
        <f aca="false">IF(SQRT($B$9)*$B226+SQRT(1-$B$9)*Z226&lt;_xlfn.NORM.S.INV($B$6),1,0)</f>
        <v>0</v>
      </c>
      <c r="AV226" s="31" t="n">
        <f aca="false">IF(SQRT($B$9)*$B226+SQRT(1-$B$9)*AA226&lt;_xlfn.NORM.S.INV($B$6),1,0)</f>
        <v>0</v>
      </c>
      <c r="AW226" s="31" t="n">
        <f aca="false">IF(SQRT($C$9)*$B226+SQRT(1-$C$9)*AB226&lt;_xlfn.NORM.S.INV($C$6),1,0)</f>
        <v>0</v>
      </c>
      <c r="AX226" s="31" t="n">
        <f aca="false">IF(SQRT($C$9)*$B226+SQRT(1-$C$9)*AC226&lt;_xlfn.NORM.S.INV($C$6),1,0)</f>
        <v>0</v>
      </c>
      <c r="AY226" s="31" t="n">
        <f aca="false">IF(SQRT($C$9)*$B226+SQRT(1-$C$9)*AD226&lt;_xlfn.NORM.S.INV($C$6),1,0)</f>
        <v>0</v>
      </c>
      <c r="AZ226" s="31" t="n">
        <f aca="false">IF(SQRT($C$9)*$B226+SQRT(1-$C$9)*AE226&lt;_xlfn.NORM.S.INV($C$6),1,0)</f>
        <v>0</v>
      </c>
      <c r="BA226" s="31" t="n">
        <f aca="false">IF(SQRT($C$9)*$B226+SQRT(1-$C$9)*AF226&lt;_xlfn.NORM.S.INV($C$6),1,0)</f>
        <v>0</v>
      </c>
      <c r="BB226" s="31" t="n">
        <f aca="false">IF(SQRT($C$9)*$B226+SQRT(1-$C$9)*AG226&lt;_xlfn.NORM.S.INV($C$6),1,0)</f>
        <v>0</v>
      </c>
      <c r="BC226" s="31" t="n">
        <f aca="false">IF(SQRT($C$9)*$B226+SQRT(1-$C$9)*AH226&lt;_xlfn.NORM.S.INV($C$6),1,0)</f>
        <v>0</v>
      </c>
      <c r="BD226" s="31" t="n">
        <f aca="false">IF(SQRT($C$9)*$B226+SQRT(1-$C$9)*AI226&lt;_xlfn.NORM.S.INV($C$6),1,0)</f>
        <v>0</v>
      </c>
      <c r="BE226" s="31" t="n">
        <f aca="false">IF(SQRT($C$9)*$B226+SQRT(1-$C$9)*AJ226&lt;_xlfn.NORM.S.INV($C$6),1,0)</f>
        <v>0</v>
      </c>
      <c r="BF226" s="31" t="n">
        <f aca="false">IF(SQRT($C$9)*$B226+SQRT(1-$C$9)*AK226&lt;_xlfn.NORM.S.INV($C$6),1,0)</f>
        <v>0</v>
      </c>
      <c r="BG226" s="21"/>
      <c r="BH226" s="21"/>
      <c r="BI226" s="31" t="n">
        <f aca="false">$B$11*(($A$1061)*$C226/$B$12*$B$7+(1-$A$1061)*$D226/$B$12*$C$7)</f>
        <v>0</v>
      </c>
      <c r="BJ226" s="31" t="n">
        <f aca="false">$B$11*(($A$1062)*$C226/$B$12*$B$7+(1-$A$1062)*$D226/$B$12*$C$7)</f>
        <v>0</v>
      </c>
      <c r="BK226" s="31" t="n">
        <f aca="false">$B$11*(($A$1063)*$C226/$B$12*$B$7+(1-$A$1063)*$D226/$B$12*$C$7)</f>
        <v>0</v>
      </c>
      <c r="BL226" s="31" t="n">
        <f aca="false">$B$11*(($A$1064)*$C226/$B$12*$B$7+(1-$A$1064)*$D226/$B$12*$C$7)</f>
        <v>0</v>
      </c>
      <c r="BM226" s="31" t="n">
        <f aca="false">$B$11*(($A$1065)*$C226/$B$12*$B$7+(1-$A$1065)*$D226/$B$12*$C$7)</f>
        <v>0</v>
      </c>
      <c r="BN226" s="31" t="n">
        <f aca="false">$B$11*(($A$1066)*$C226/$B$12*$B$7+(1-$A$1066)*$D226/$B$12*$C$7)</f>
        <v>0</v>
      </c>
      <c r="BO226" s="31" t="n">
        <f aca="false">$B$11*(($A$1067)*$C226/$B$12*$B$7+(1-$A$1067)*$D226/$B$12*$C$7)</f>
        <v>0</v>
      </c>
      <c r="BP226" s="31" t="n">
        <f aca="false">$B$11*(($A$1068)*$C226/$B$12*$B$7+(1-$A$1068)*$D226/$B$12*$C$7)</f>
        <v>0</v>
      </c>
      <c r="BQ226" s="31" t="n">
        <f aca="false">$B$11*(($A$1069)*$C226/$B$12*$B$7+(1-$A$1069)*$D226/$B$12*$C$7)</f>
        <v>0</v>
      </c>
      <c r="BR226" s="31" t="n">
        <f aca="false">$B$11*(($A$1070)*$C226/$B$12*$B$7+(1-$A$1070)*$D226/$B$12*$C$7)</f>
        <v>0</v>
      </c>
      <c r="BS226" s="31" t="n">
        <f aca="false">$B$11*(($A$1071)*$C226/$B$12*$B$7+(1-$A$1071)*$D226/$B$12*$C$7)</f>
        <v>0</v>
      </c>
      <c r="BT226" s="31" t="n">
        <f aca="false">$B$11*(($A$1072)*$C226/$B$12*$B$7+(1-$A$1072)*$D226/$B$12*$C$7)</f>
        <v>0</v>
      </c>
      <c r="BU226" s="31" t="n">
        <f aca="false">$B$11*(($A$1073)*$C226/$B$12*$B$7+(1-$A$1073)*$D226/$B$12*$C$7)</f>
        <v>0</v>
      </c>
      <c r="BV226" s="31" t="n">
        <f aca="false">$B$11*(($A$1074)*$C226/$B$12*$B$7+(1-$A$1074)*$D226/$B$12*$C$7)</f>
        <v>0</v>
      </c>
      <c r="BW226" s="31" t="n">
        <f aca="false">$B$11*(($A$1075)*$C226/$B$12*$B$7+(1-$A$1075)*$D226/$B$12*$C$7)</f>
        <v>0</v>
      </c>
      <c r="BX226" s="31" t="n">
        <f aca="false">$B$11*(($A$1076)*$C226/$B$12*$B$7+(1-$A$1076)*$D226/$B$12*$C$7)</f>
        <v>0</v>
      </c>
      <c r="BY226" s="31" t="n">
        <f aca="false">$B$11*(($A$1077)*$C226/$B$12*$B$7+(1-$A$1077)*$D226/$B$12*$C$7)</f>
        <v>0</v>
      </c>
      <c r="BZ226" s="31" t="n">
        <f aca="false">$B$11*(($A$1078)*$C226/$B$12*$B$7+(1-$A$1078)*$D226/$B$12*$C$7)</f>
        <v>0</v>
      </c>
      <c r="CA226" s="31" t="n">
        <f aca="false">$B$11*(($A$1079)*$C226/$B$12*$B$7+(1-$A$1079)*$D226/$B$12*$C$7)</f>
        <v>0</v>
      </c>
      <c r="CB226" s="31" t="n">
        <f aca="false">$B$11*(($A$1080)*$C226/$B$12*$B$7+(1-$A$1080)*$D226/$B$12*$C$7)</f>
        <v>0</v>
      </c>
      <c r="CC226" s="31" t="n">
        <f aca="false">$B$11*(($A$1081)*$C226/$B$12*$B$7+(1-$A$1081)*$D226/$B$12*$C$7)</f>
        <v>0</v>
      </c>
    </row>
    <row r="227" customFormat="false" ht="15" hidden="false" customHeight="false" outlineLevel="0" collapsed="false">
      <c r="A227" s="21" t="n">
        <v>203</v>
      </c>
      <c r="B227" s="27" t="n">
        <v>-0.00566720305454528</v>
      </c>
      <c r="C227" s="9" t="n">
        <f aca="false">SUM(AM227:AV227)</f>
        <v>0</v>
      </c>
      <c r="D227" s="9" t="n">
        <f aca="false">SUM(AW227:BF227)</f>
        <v>0</v>
      </c>
      <c r="E227" s="24" t="n">
        <f aca="false">(1-C227/$B$12)*$B$8-C227/$B$12*$B$7</f>
        <v>0.05</v>
      </c>
      <c r="F227" s="24" t="n">
        <f aca="false">(1-D227/$B$12)*$C$8-D227/$B$12*$C$7</f>
        <v>0.09</v>
      </c>
      <c r="G227" s="47" t="n">
        <f aca="false">$B$11*($B$10*C227/$B$12*$B$7+(1-$B$10)*D227/$B$12*$C$7)</f>
        <v>0</v>
      </c>
      <c r="H227" s="24" t="n">
        <f aca="false">$B$10*E227+(1-$B$10)*F227</f>
        <v>0.07</v>
      </c>
      <c r="I227" s="21"/>
      <c r="J227" s="21"/>
      <c r="K227" s="21"/>
      <c r="L227" s="21"/>
      <c r="M227" s="21"/>
      <c r="N227" s="21"/>
      <c r="O227" s="21"/>
      <c r="P227" s="21"/>
      <c r="Q227" s="21"/>
      <c r="R227" s="27" t="n">
        <v>0.285165661721551</v>
      </c>
      <c r="S227" s="27" t="n">
        <v>-1.50915580899318</v>
      </c>
      <c r="T227" s="27" t="n">
        <v>0.936249678456406</v>
      </c>
      <c r="U227" s="27" t="n">
        <v>-1.49123876921856</v>
      </c>
      <c r="V227" s="27" t="n">
        <v>-0.361667314676758</v>
      </c>
      <c r="W227" s="27" t="n">
        <v>1.7435952003329</v>
      </c>
      <c r="X227" s="27" t="n">
        <v>1.89288636235297</v>
      </c>
      <c r="Y227" s="27" t="n">
        <v>-1.18264907070505</v>
      </c>
      <c r="Z227" s="27" t="n">
        <v>1.21614037869931</v>
      </c>
      <c r="AA227" s="27" t="n">
        <v>0.315301547456432</v>
      </c>
      <c r="AB227" s="27" t="n">
        <v>1.17115624527385</v>
      </c>
      <c r="AC227" s="27" t="n">
        <v>1.5469162073101</v>
      </c>
      <c r="AD227" s="27" t="n">
        <v>-0.862875697669427</v>
      </c>
      <c r="AE227" s="27" t="n">
        <v>-0.727234998943022</v>
      </c>
      <c r="AF227" s="27" t="n">
        <v>-1.02823789698445</v>
      </c>
      <c r="AG227" s="27" t="n">
        <v>0.226362484609331</v>
      </c>
      <c r="AH227" s="27" t="n">
        <v>-1.33386887435305</v>
      </c>
      <c r="AI227" s="27" t="n">
        <v>0.535187103118634</v>
      </c>
      <c r="AJ227" s="27" t="n">
        <v>0.398205799257461</v>
      </c>
      <c r="AK227" s="27" t="n">
        <v>1.09614488950265</v>
      </c>
      <c r="AL227" s="21"/>
      <c r="AM227" s="31" t="n">
        <f aca="false">IF(SQRT($B$9)*$B227+SQRT(1-$B$9)*R227&lt;_xlfn.NORM.S.INV($B$6),1,0)</f>
        <v>0</v>
      </c>
      <c r="AN227" s="31" t="n">
        <f aca="false">IF(SQRT($B$9)*$B227+SQRT(1-$B$9)*S227&lt;_xlfn.NORM.S.INV($B$6),1,0)</f>
        <v>0</v>
      </c>
      <c r="AO227" s="31" t="n">
        <f aca="false">IF(SQRT($B$9)*$B227+SQRT(1-$B$9)*T227&lt;_xlfn.NORM.S.INV($B$6),1,0)</f>
        <v>0</v>
      </c>
      <c r="AP227" s="31" t="n">
        <f aca="false">IF(SQRT($B$9)*$B227+SQRT(1-$B$9)*U227&lt;_xlfn.NORM.S.INV($B$6),1,0)</f>
        <v>0</v>
      </c>
      <c r="AQ227" s="31" t="n">
        <f aca="false">IF(SQRT($B$9)*$B227+SQRT(1-$B$9)*V227&lt;_xlfn.NORM.S.INV($B$6),1,0)</f>
        <v>0</v>
      </c>
      <c r="AR227" s="31" t="n">
        <f aca="false">IF(SQRT($B$9)*$B227+SQRT(1-$B$9)*W227&lt;_xlfn.NORM.S.INV($B$6),1,0)</f>
        <v>0</v>
      </c>
      <c r="AS227" s="31" t="n">
        <f aca="false">IF(SQRT($B$9)*$B227+SQRT(1-$B$9)*X227&lt;_xlfn.NORM.S.INV($B$6),1,0)</f>
        <v>0</v>
      </c>
      <c r="AT227" s="31" t="n">
        <f aca="false">IF(SQRT($B$9)*$B227+SQRT(1-$B$9)*Y227&lt;_xlfn.NORM.S.INV($B$6),1,0)</f>
        <v>0</v>
      </c>
      <c r="AU227" s="31" t="n">
        <f aca="false">IF(SQRT($B$9)*$B227+SQRT(1-$B$9)*Z227&lt;_xlfn.NORM.S.INV($B$6),1,0)</f>
        <v>0</v>
      </c>
      <c r="AV227" s="31" t="n">
        <f aca="false">IF(SQRT($B$9)*$B227+SQRT(1-$B$9)*AA227&lt;_xlfn.NORM.S.INV($B$6),1,0)</f>
        <v>0</v>
      </c>
      <c r="AW227" s="31" t="n">
        <f aca="false">IF(SQRT($C$9)*$B227+SQRT(1-$C$9)*AB227&lt;_xlfn.NORM.S.INV($C$6),1,0)</f>
        <v>0</v>
      </c>
      <c r="AX227" s="31" t="n">
        <f aca="false">IF(SQRT($C$9)*$B227+SQRT(1-$C$9)*AC227&lt;_xlfn.NORM.S.INV($C$6),1,0)</f>
        <v>0</v>
      </c>
      <c r="AY227" s="31" t="n">
        <f aca="false">IF(SQRT($C$9)*$B227+SQRT(1-$C$9)*AD227&lt;_xlfn.NORM.S.INV($C$6),1,0)</f>
        <v>0</v>
      </c>
      <c r="AZ227" s="31" t="n">
        <f aca="false">IF(SQRT($C$9)*$B227+SQRT(1-$C$9)*AE227&lt;_xlfn.NORM.S.INV($C$6),1,0)</f>
        <v>0</v>
      </c>
      <c r="BA227" s="31" t="n">
        <f aca="false">IF(SQRT($C$9)*$B227+SQRT(1-$C$9)*AF227&lt;_xlfn.NORM.S.INV($C$6),1,0)</f>
        <v>0</v>
      </c>
      <c r="BB227" s="31" t="n">
        <f aca="false">IF(SQRT($C$9)*$B227+SQRT(1-$C$9)*AG227&lt;_xlfn.NORM.S.INV($C$6),1,0)</f>
        <v>0</v>
      </c>
      <c r="BC227" s="31" t="n">
        <f aca="false">IF(SQRT($C$9)*$B227+SQRT(1-$C$9)*AH227&lt;_xlfn.NORM.S.INV($C$6),1,0)</f>
        <v>0</v>
      </c>
      <c r="BD227" s="31" t="n">
        <f aca="false">IF(SQRT($C$9)*$B227+SQRT(1-$C$9)*AI227&lt;_xlfn.NORM.S.INV($C$6),1,0)</f>
        <v>0</v>
      </c>
      <c r="BE227" s="31" t="n">
        <f aca="false">IF(SQRT($C$9)*$B227+SQRT(1-$C$9)*AJ227&lt;_xlfn.NORM.S.INV($C$6),1,0)</f>
        <v>0</v>
      </c>
      <c r="BF227" s="31" t="n">
        <f aca="false">IF(SQRT($C$9)*$B227+SQRT(1-$C$9)*AK227&lt;_xlfn.NORM.S.INV($C$6),1,0)</f>
        <v>0</v>
      </c>
      <c r="BG227" s="21"/>
      <c r="BH227" s="21"/>
      <c r="BI227" s="31" t="n">
        <f aca="false">$B$11*(($A$1061)*$C227/$B$12*$B$7+(1-$A$1061)*$D227/$B$12*$C$7)</f>
        <v>0</v>
      </c>
      <c r="BJ227" s="31" t="n">
        <f aca="false">$B$11*(($A$1062)*$C227/$B$12*$B$7+(1-$A$1062)*$D227/$B$12*$C$7)</f>
        <v>0</v>
      </c>
      <c r="BK227" s="31" t="n">
        <f aca="false">$B$11*(($A$1063)*$C227/$B$12*$B$7+(1-$A$1063)*$D227/$B$12*$C$7)</f>
        <v>0</v>
      </c>
      <c r="BL227" s="31" t="n">
        <f aca="false">$B$11*(($A$1064)*$C227/$B$12*$B$7+(1-$A$1064)*$D227/$B$12*$C$7)</f>
        <v>0</v>
      </c>
      <c r="BM227" s="31" t="n">
        <f aca="false">$B$11*(($A$1065)*$C227/$B$12*$B$7+(1-$A$1065)*$D227/$B$12*$C$7)</f>
        <v>0</v>
      </c>
      <c r="BN227" s="31" t="n">
        <f aca="false">$B$11*(($A$1066)*$C227/$B$12*$B$7+(1-$A$1066)*$D227/$B$12*$C$7)</f>
        <v>0</v>
      </c>
      <c r="BO227" s="31" t="n">
        <f aca="false">$B$11*(($A$1067)*$C227/$B$12*$B$7+(1-$A$1067)*$D227/$B$12*$C$7)</f>
        <v>0</v>
      </c>
      <c r="BP227" s="31" t="n">
        <f aca="false">$B$11*(($A$1068)*$C227/$B$12*$B$7+(1-$A$1068)*$D227/$B$12*$C$7)</f>
        <v>0</v>
      </c>
      <c r="BQ227" s="31" t="n">
        <f aca="false">$B$11*(($A$1069)*$C227/$B$12*$B$7+(1-$A$1069)*$D227/$B$12*$C$7)</f>
        <v>0</v>
      </c>
      <c r="BR227" s="31" t="n">
        <f aca="false">$B$11*(($A$1070)*$C227/$B$12*$B$7+(1-$A$1070)*$D227/$B$12*$C$7)</f>
        <v>0</v>
      </c>
      <c r="BS227" s="31" t="n">
        <f aca="false">$B$11*(($A$1071)*$C227/$B$12*$B$7+(1-$A$1071)*$D227/$B$12*$C$7)</f>
        <v>0</v>
      </c>
      <c r="BT227" s="31" t="n">
        <f aca="false">$B$11*(($A$1072)*$C227/$B$12*$B$7+(1-$A$1072)*$D227/$B$12*$C$7)</f>
        <v>0</v>
      </c>
      <c r="BU227" s="31" t="n">
        <f aca="false">$B$11*(($A$1073)*$C227/$B$12*$B$7+(1-$A$1073)*$D227/$B$12*$C$7)</f>
        <v>0</v>
      </c>
      <c r="BV227" s="31" t="n">
        <f aca="false">$B$11*(($A$1074)*$C227/$B$12*$B$7+(1-$A$1074)*$D227/$B$12*$C$7)</f>
        <v>0</v>
      </c>
      <c r="BW227" s="31" t="n">
        <f aca="false">$B$11*(($A$1075)*$C227/$B$12*$B$7+(1-$A$1075)*$D227/$B$12*$C$7)</f>
        <v>0</v>
      </c>
      <c r="BX227" s="31" t="n">
        <f aca="false">$B$11*(($A$1076)*$C227/$B$12*$B$7+(1-$A$1076)*$D227/$B$12*$C$7)</f>
        <v>0</v>
      </c>
      <c r="BY227" s="31" t="n">
        <f aca="false">$B$11*(($A$1077)*$C227/$B$12*$B$7+(1-$A$1077)*$D227/$B$12*$C$7)</f>
        <v>0</v>
      </c>
      <c r="BZ227" s="31" t="n">
        <f aca="false">$B$11*(($A$1078)*$C227/$B$12*$B$7+(1-$A$1078)*$D227/$B$12*$C$7)</f>
        <v>0</v>
      </c>
      <c r="CA227" s="31" t="n">
        <f aca="false">$B$11*(($A$1079)*$C227/$B$12*$B$7+(1-$A$1079)*$D227/$B$12*$C$7)</f>
        <v>0</v>
      </c>
      <c r="CB227" s="31" t="n">
        <f aca="false">$B$11*(($A$1080)*$C227/$B$12*$B$7+(1-$A$1080)*$D227/$B$12*$C$7)</f>
        <v>0</v>
      </c>
      <c r="CC227" s="31" t="n">
        <f aca="false">$B$11*(($A$1081)*$C227/$B$12*$B$7+(1-$A$1081)*$D227/$B$12*$C$7)</f>
        <v>0</v>
      </c>
    </row>
    <row r="228" customFormat="false" ht="15" hidden="false" customHeight="false" outlineLevel="0" collapsed="false">
      <c r="A228" s="21" t="n">
        <v>204</v>
      </c>
      <c r="B228" s="27" t="n">
        <v>1.21504488823163</v>
      </c>
      <c r="C228" s="9" t="n">
        <f aca="false">SUM(AM228:AV228)</f>
        <v>0</v>
      </c>
      <c r="D228" s="9" t="n">
        <f aca="false">SUM(AW228:BF228)</f>
        <v>0</v>
      </c>
      <c r="E228" s="24" t="n">
        <f aca="false">(1-C228/$B$12)*$B$8-C228/$B$12*$B$7</f>
        <v>0.05</v>
      </c>
      <c r="F228" s="24" t="n">
        <f aca="false">(1-D228/$B$12)*$C$8-D228/$B$12*$C$7</f>
        <v>0.09</v>
      </c>
      <c r="G228" s="47" t="n">
        <f aca="false">$B$11*($B$10*C228/$B$12*$B$7+(1-$B$10)*D228/$B$12*$C$7)</f>
        <v>0</v>
      </c>
      <c r="H228" s="24" t="n">
        <f aca="false">$B$10*E228+(1-$B$10)*F228</f>
        <v>0.07</v>
      </c>
      <c r="I228" s="21"/>
      <c r="J228" s="21"/>
      <c r="K228" s="21"/>
      <c r="L228" s="21"/>
      <c r="M228" s="21"/>
      <c r="N228" s="21"/>
      <c r="O228" s="21"/>
      <c r="P228" s="21"/>
      <c r="Q228" s="21"/>
      <c r="R228" s="27" t="n">
        <v>-1.62082630699313</v>
      </c>
      <c r="S228" s="27" t="n">
        <v>-0.0315322931272563</v>
      </c>
      <c r="T228" s="27" t="n">
        <v>0.329996294762791</v>
      </c>
      <c r="U228" s="27" t="n">
        <v>0.600694132798706</v>
      </c>
      <c r="V228" s="27" t="n">
        <v>-0.53169930288066</v>
      </c>
      <c r="W228" s="27" t="n">
        <v>-0.959550370213394</v>
      </c>
      <c r="X228" s="27" t="n">
        <v>0.167739650900533</v>
      </c>
      <c r="Y228" s="27" t="n">
        <v>-1.12450925916226</v>
      </c>
      <c r="Z228" s="27" t="n">
        <v>-0.884964354981737</v>
      </c>
      <c r="AA228" s="27" t="n">
        <v>0.0488519363804301</v>
      </c>
      <c r="AB228" s="27" t="n">
        <v>1.33571303297059</v>
      </c>
      <c r="AC228" s="27" t="n">
        <v>1.65598128735534</v>
      </c>
      <c r="AD228" s="27" t="n">
        <v>0.391861445640981</v>
      </c>
      <c r="AE228" s="27" t="n">
        <v>-0.501239591019356</v>
      </c>
      <c r="AF228" s="27" t="n">
        <v>-0.911240945359337</v>
      </c>
      <c r="AG228" s="27" t="n">
        <v>-0.657368179938095</v>
      </c>
      <c r="AH228" s="27" t="n">
        <v>-1.33773147505932</v>
      </c>
      <c r="AI228" s="27" t="n">
        <v>1.409839726399</v>
      </c>
      <c r="AJ228" s="27" t="n">
        <v>-0.531328508505971</v>
      </c>
      <c r="AK228" s="27" t="n">
        <v>2.13010067921835</v>
      </c>
      <c r="AL228" s="21"/>
      <c r="AM228" s="31" t="n">
        <f aca="false">IF(SQRT($B$9)*$B228+SQRT(1-$B$9)*R228&lt;_xlfn.NORM.S.INV($B$6),1,0)</f>
        <v>0</v>
      </c>
      <c r="AN228" s="31" t="n">
        <f aca="false">IF(SQRT($B$9)*$B228+SQRT(1-$B$9)*S228&lt;_xlfn.NORM.S.INV($B$6),1,0)</f>
        <v>0</v>
      </c>
      <c r="AO228" s="31" t="n">
        <f aca="false">IF(SQRT($B$9)*$B228+SQRT(1-$B$9)*T228&lt;_xlfn.NORM.S.INV($B$6),1,0)</f>
        <v>0</v>
      </c>
      <c r="AP228" s="31" t="n">
        <f aca="false">IF(SQRT($B$9)*$B228+SQRT(1-$B$9)*U228&lt;_xlfn.NORM.S.INV($B$6),1,0)</f>
        <v>0</v>
      </c>
      <c r="AQ228" s="31" t="n">
        <f aca="false">IF(SQRT($B$9)*$B228+SQRT(1-$B$9)*V228&lt;_xlfn.NORM.S.INV($B$6),1,0)</f>
        <v>0</v>
      </c>
      <c r="AR228" s="31" t="n">
        <f aca="false">IF(SQRT($B$9)*$B228+SQRT(1-$B$9)*W228&lt;_xlfn.NORM.S.INV($B$6),1,0)</f>
        <v>0</v>
      </c>
      <c r="AS228" s="31" t="n">
        <f aca="false">IF(SQRT($B$9)*$B228+SQRT(1-$B$9)*X228&lt;_xlfn.NORM.S.INV($B$6),1,0)</f>
        <v>0</v>
      </c>
      <c r="AT228" s="31" t="n">
        <f aca="false">IF(SQRT($B$9)*$B228+SQRT(1-$B$9)*Y228&lt;_xlfn.NORM.S.INV($B$6),1,0)</f>
        <v>0</v>
      </c>
      <c r="AU228" s="31" t="n">
        <f aca="false">IF(SQRT($B$9)*$B228+SQRT(1-$B$9)*Z228&lt;_xlfn.NORM.S.INV($B$6),1,0)</f>
        <v>0</v>
      </c>
      <c r="AV228" s="31" t="n">
        <f aca="false">IF(SQRT($B$9)*$B228+SQRT(1-$B$9)*AA228&lt;_xlfn.NORM.S.INV($B$6),1,0)</f>
        <v>0</v>
      </c>
      <c r="AW228" s="31" t="n">
        <f aca="false">IF(SQRT($C$9)*$B228+SQRT(1-$C$9)*AB228&lt;_xlfn.NORM.S.INV($C$6),1,0)</f>
        <v>0</v>
      </c>
      <c r="AX228" s="31" t="n">
        <f aca="false">IF(SQRT($C$9)*$B228+SQRT(1-$C$9)*AC228&lt;_xlfn.NORM.S.INV($C$6),1,0)</f>
        <v>0</v>
      </c>
      <c r="AY228" s="31" t="n">
        <f aca="false">IF(SQRT($C$9)*$B228+SQRT(1-$C$9)*AD228&lt;_xlfn.NORM.S.INV($C$6),1,0)</f>
        <v>0</v>
      </c>
      <c r="AZ228" s="31" t="n">
        <f aca="false">IF(SQRT($C$9)*$B228+SQRT(1-$C$9)*AE228&lt;_xlfn.NORM.S.INV($C$6),1,0)</f>
        <v>0</v>
      </c>
      <c r="BA228" s="31" t="n">
        <f aca="false">IF(SQRT($C$9)*$B228+SQRT(1-$C$9)*AF228&lt;_xlfn.NORM.S.INV($C$6),1,0)</f>
        <v>0</v>
      </c>
      <c r="BB228" s="31" t="n">
        <f aca="false">IF(SQRT($C$9)*$B228+SQRT(1-$C$9)*AG228&lt;_xlfn.NORM.S.INV($C$6),1,0)</f>
        <v>0</v>
      </c>
      <c r="BC228" s="31" t="n">
        <f aca="false">IF(SQRT($C$9)*$B228+SQRT(1-$C$9)*AH228&lt;_xlfn.NORM.S.INV($C$6),1,0)</f>
        <v>0</v>
      </c>
      <c r="BD228" s="31" t="n">
        <f aca="false">IF(SQRT($C$9)*$B228+SQRT(1-$C$9)*AI228&lt;_xlfn.NORM.S.INV($C$6),1,0)</f>
        <v>0</v>
      </c>
      <c r="BE228" s="31" t="n">
        <f aca="false">IF(SQRT($C$9)*$B228+SQRT(1-$C$9)*AJ228&lt;_xlfn.NORM.S.INV($C$6),1,0)</f>
        <v>0</v>
      </c>
      <c r="BF228" s="31" t="n">
        <f aca="false">IF(SQRT($C$9)*$B228+SQRT(1-$C$9)*AK228&lt;_xlfn.NORM.S.INV($C$6),1,0)</f>
        <v>0</v>
      </c>
      <c r="BG228" s="21"/>
      <c r="BH228" s="21"/>
      <c r="BI228" s="31" t="n">
        <f aca="false">$B$11*(($A$1061)*$C228/$B$12*$B$7+(1-$A$1061)*$D228/$B$12*$C$7)</f>
        <v>0</v>
      </c>
      <c r="BJ228" s="31" t="n">
        <f aca="false">$B$11*(($A$1062)*$C228/$B$12*$B$7+(1-$A$1062)*$D228/$B$12*$C$7)</f>
        <v>0</v>
      </c>
      <c r="BK228" s="31" t="n">
        <f aca="false">$B$11*(($A$1063)*$C228/$B$12*$B$7+(1-$A$1063)*$D228/$B$12*$C$7)</f>
        <v>0</v>
      </c>
      <c r="BL228" s="31" t="n">
        <f aca="false">$B$11*(($A$1064)*$C228/$B$12*$B$7+(1-$A$1064)*$D228/$B$12*$C$7)</f>
        <v>0</v>
      </c>
      <c r="BM228" s="31" t="n">
        <f aca="false">$B$11*(($A$1065)*$C228/$B$12*$B$7+(1-$A$1065)*$D228/$B$12*$C$7)</f>
        <v>0</v>
      </c>
      <c r="BN228" s="31" t="n">
        <f aca="false">$B$11*(($A$1066)*$C228/$B$12*$B$7+(1-$A$1066)*$D228/$B$12*$C$7)</f>
        <v>0</v>
      </c>
      <c r="BO228" s="31" t="n">
        <f aca="false">$B$11*(($A$1067)*$C228/$B$12*$B$7+(1-$A$1067)*$D228/$B$12*$C$7)</f>
        <v>0</v>
      </c>
      <c r="BP228" s="31" t="n">
        <f aca="false">$B$11*(($A$1068)*$C228/$B$12*$B$7+(1-$A$1068)*$D228/$B$12*$C$7)</f>
        <v>0</v>
      </c>
      <c r="BQ228" s="31" t="n">
        <f aca="false">$B$11*(($A$1069)*$C228/$B$12*$B$7+(1-$A$1069)*$D228/$B$12*$C$7)</f>
        <v>0</v>
      </c>
      <c r="BR228" s="31" t="n">
        <f aca="false">$B$11*(($A$1070)*$C228/$B$12*$B$7+(1-$A$1070)*$D228/$B$12*$C$7)</f>
        <v>0</v>
      </c>
      <c r="BS228" s="31" t="n">
        <f aca="false">$B$11*(($A$1071)*$C228/$B$12*$B$7+(1-$A$1071)*$D228/$B$12*$C$7)</f>
        <v>0</v>
      </c>
      <c r="BT228" s="31" t="n">
        <f aca="false">$B$11*(($A$1072)*$C228/$B$12*$B$7+(1-$A$1072)*$D228/$B$12*$C$7)</f>
        <v>0</v>
      </c>
      <c r="BU228" s="31" t="n">
        <f aca="false">$B$11*(($A$1073)*$C228/$B$12*$B$7+(1-$A$1073)*$D228/$B$12*$C$7)</f>
        <v>0</v>
      </c>
      <c r="BV228" s="31" t="n">
        <f aca="false">$B$11*(($A$1074)*$C228/$B$12*$B$7+(1-$A$1074)*$D228/$B$12*$C$7)</f>
        <v>0</v>
      </c>
      <c r="BW228" s="31" t="n">
        <f aca="false">$B$11*(($A$1075)*$C228/$B$12*$B$7+(1-$A$1075)*$D228/$B$12*$C$7)</f>
        <v>0</v>
      </c>
      <c r="BX228" s="31" t="n">
        <f aca="false">$B$11*(($A$1076)*$C228/$B$12*$B$7+(1-$A$1076)*$D228/$B$12*$C$7)</f>
        <v>0</v>
      </c>
      <c r="BY228" s="31" t="n">
        <f aca="false">$B$11*(($A$1077)*$C228/$B$12*$B$7+(1-$A$1077)*$D228/$B$12*$C$7)</f>
        <v>0</v>
      </c>
      <c r="BZ228" s="31" t="n">
        <f aca="false">$B$11*(($A$1078)*$C228/$B$12*$B$7+(1-$A$1078)*$D228/$B$12*$C$7)</f>
        <v>0</v>
      </c>
      <c r="CA228" s="31" t="n">
        <f aca="false">$B$11*(($A$1079)*$C228/$B$12*$B$7+(1-$A$1079)*$D228/$B$12*$C$7)</f>
        <v>0</v>
      </c>
      <c r="CB228" s="31" t="n">
        <f aca="false">$B$11*(($A$1080)*$C228/$B$12*$B$7+(1-$A$1080)*$D228/$B$12*$C$7)</f>
        <v>0</v>
      </c>
      <c r="CC228" s="31" t="n">
        <f aca="false">$B$11*(($A$1081)*$C228/$B$12*$B$7+(1-$A$1081)*$D228/$B$12*$C$7)</f>
        <v>0</v>
      </c>
    </row>
    <row r="229" customFormat="false" ht="15" hidden="false" customHeight="false" outlineLevel="0" collapsed="false">
      <c r="A229" s="21" t="n">
        <v>205</v>
      </c>
      <c r="B229" s="27" t="n">
        <v>0.283008613433269</v>
      </c>
      <c r="C229" s="9" t="n">
        <f aca="false">SUM(AM229:AV229)</f>
        <v>0</v>
      </c>
      <c r="D229" s="9" t="n">
        <f aca="false">SUM(AW229:BF229)</f>
        <v>0</v>
      </c>
      <c r="E229" s="24" t="n">
        <f aca="false">(1-C229/$B$12)*$B$8-C229/$B$12*$B$7</f>
        <v>0.05</v>
      </c>
      <c r="F229" s="24" t="n">
        <f aca="false">(1-D229/$B$12)*$C$8-D229/$B$12*$C$7</f>
        <v>0.09</v>
      </c>
      <c r="G229" s="47" t="n">
        <f aca="false">$B$11*($B$10*C229/$B$12*$B$7+(1-$B$10)*D229/$B$12*$C$7)</f>
        <v>0</v>
      </c>
      <c r="H229" s="24" t="n">
        <f aca="false">$B$10*E229+(1-$B$10)*F229</f>
        <v>0.07</v>
      </c>
      <c r="I229" s="21"/>
      <c r="J229" s="21"/>
      <c r="K229" s="21"/>
      <c r="L229" s="21"/>
      <c r="M229" s="21"/>
      <c r="N229" s="21"/>
      <c r="O229" s="21"/>
      <c r="P229" s="21"/>
      <c r="Q229" s="21"/>
      <c r="R229" s="27" t="n">
        <v>0.713518377695263</v>
      </c>
      <c r="S229" s="27" t="n">
        <v>0.738580966578667</v>
      </c>
      <c r="T229" s="27" t="n">
        <v>0.78986311813546</v>
      </c>
      <c r="U229" s="27" t="n">
        <v>0.728442561388028</v>
      </c>
      <c r="V229" s="27" t="n">
        <v>-2.13659196841155</v>
      </c>
      <c r="W229" s="27" t="n">
        <v>-1.34787074516703</v>
      </c>
      <c r="X229" s="27" t="n">
        <v>-1.46993441061176</v>
      </c>
      <c r="Y229" s="27" t="n">
        <v>1.11775097584208</v>
      </c>
      <c r="Z229" s="27" t="n">
        <v>-1.5417887565747</v>
      </c>
      <c r="AA229" s="27" t="n">
        <v>0.311285932680778</v>
      </c>
      <c r="AB229" s="27" t="n">
        <v>0.505395286837226</v>
      </c>
      <c r="AC229" s="27" t="n">
        <v>-0.543772582488609</v>
      </c>
      <c r="AD229" s="27" t="n">
        <v>0.777357548978067</v>
      </c>
      <c r="AE229" s="27" t="n">
        <v>-0.50801546475363</v>
      </c>
      <c r="AF229" s="27" t="n">
        <v>2.44053828393537</v>
      </c>
      <c r="AG229" s="27" t="n">
        <v>1.88629584755616</v>
      </c>
      <c r="AH229" s="27" t="n">
        <v>-0.144658279846262</v>
      </c>
      <c r="AI229" s="27" t="n">
        <v>0.856059497777913</v>
      </c>
      <c r="AJ229" s="27" t="n">
        <v>-1.17935625584872</v>
      </c>
      <c r="AK229" s="27" t="n">
        <v>-0.216166975229414</v>
      </c>
      <c r="AL229" s="21"/>
      <c r="AM229" s="31" t="n">
        <f aca="false">IF(SQRT($B$9)*$B229+SQRT(1-$B$9)*R229&lt;_xlfn.NORM.S.INV($B$6),1,0)</f>
        <v>0</v>
      </c>
      <c r="AN229" s="31" t="n">
        <f aca="false">IF(SQRT($B$9)*$B229+SQRT(1-$B$9)*S229&lt;_xlfn.NORM.S.INV($B$6),1,0)</f>
        <v>0</v>
      </c>
      <c r="AO229" s="31" t="n">
        <f aca="false">IF(SQRT($B$9)*$B229+SQRT(1-$B$9)*T229&lt;_xlfn.NORM.S.INV($B$6),1,0)</f>
        <v>0</v>
      </c>
      <c r="AP229" s="31" t="n">
        <f aca="false">IF(SQRT($B$9)*$B229+SQRT(1-$B$9)*U229&lt;_xlfn.NORM.S.INV($B$6),1,0)</f>
        <v>0</v>
      </c>
      <c r="AQ229" s="31" t="n">
        <f aca="false">IF(SQRT($B$9)*$B229+SQRT(1-$B$9)*V229&lt;_xlfn.NORM.S.INV($B$6),1,0)</f>
        <v>0</v>
      </c>
      <c r="AR229" s="31" t="n">
        <f aca="false">IF(SQRT($B$9)*$B229+SQRT(1-$B$9)*W229&lt;_xlfn.NORM.S.INV($B$6),1,0)</f>
        <v>0</v>
      </c>
      <c r="AS229" s="31" t="n">
        <f aca="false">IF(SQRT($B$9)*$B229+SQRT(1-$B$9)*X229&lt;_xlfn.NORM.S.INV($B$6),1,0)</f>
        <v>0</v>
      </c>
      <c r="AT229" s="31" t="n">
        <f aca="false">IF(SQRT($B$9)*$B229+SQRT(1-$B$9)*Y229&lt;_xlfn.NORM.S.INV($B$6),1,0)</f>
        <v>0</v>
      </c>
      <c r="AU229" s="31" t="n">
        <f aca="false">IF(SQRT($B$9)*$B229+SQRT(1-$B$9)*Z229&lt;_xlfn.NORM.S.INV($B$6),1,0)</f>
        <v>0</v>
      </c>
      <c r="AV229" s="31" t="n">
        <f aca="false">IF(SQRT($B$9)*$B229+SQRT(1-$B$9)*AA229&lt;_xlfn.NORM.S.INV($B$6),1,0)</f>
        <v>0</v>
      </c>
      <c r="AW229" s="31" t="n">
        <f aca="false">IF(SQRT($C$9)*$B229+SQRT(1-$C$9)*AB229&lt;_xlfn.NORM.S.INV($C$6),1,0)</f>
        <v>0</v>
      </c>
      <c r="AX229" s="31" t="n">
        <f aca="false">IF(SQRT($C$9)*$B229+SQRT(1-$C$9)*AC229&lt;_xlfn.NORM.S.INV($C$6),1,0)</f>
        <v>0</v>
      </c>
      <c r="AY229" s="31" t="n">
        <f aca="false">IF(SQRT($C$9)*$B229+SQRT(1-$C$9)*AD229&lt;_xlfn.NORM.S.INV($C$6),1,0)</f>
        <v>0</v>
      </c>
      <c r="AZ229" s="31" t="n">
        <f aca="false">IF(SQRT($C$9)*$B229+SQRT(1-$C$9)*AE229&lt;_xlfn.NORM.S.INV($C$6),1,0)</f>
        <v>0</v>
      </c>
      <c r="BA229" s="31" t="n">
        <f aca="false">IF(SQRT($C$9)*$B229+SQRT(1-$C$9)*AF229&lt;_xlfn.NORM.S.INV($C$6),1,0)</f>
        <v>0</v>
      </c>
      <c r="BB229" s="31" t="n">
        <f aca="false">IF(SQRT($C$9)*$B229+SQRT(1-$C$9)*AG229&lt;_xlfn.NORM.S.INV($C$6),1,0)</f>
        <v>0</v>
      </c>
      <c r="BC229" s="31" t="n">
        <f aca="false">IF(SQRT($C$9)*$B229+SQRT(1-$C$9)*AH229&lt;_xlfn.NORM.S.INV($C$6),1,0)</f>
        <v>0</v>
      </c>
      <c r="BD229" s="31" t="n">
        <f aca="false">IF(SQRT($C$9)*$B229+SQRT(1-$C$9)*AI229&lt;_xlfn.NORM.S.INV($C$6),1,0)</f>
        <v>0</v>
      </c>
      <c r="BE229" s="31" t="n">
        <f aca="false">IF(SQRT($C$9)*$B229+SQRT(1-$C$9)*AJ229&lt;_xlfn.NORM.S.INV($C$6),1,0)</f>
        <v>0</v>
      </c>
      <c r="BF229" s="31" t="n">
        <f aca="false">IF(SQRT($C$9)*$B229+SQRT(1-$C$9)*AK229&lt;_xlfn.NORM.S.INV($C$6),1,0)</f>
        <v>0</v>
      </c>
      <c r="BG229" s="21"/>
      <c r="BH229" s="21"/>
      <c r="BI229" s="31" t="n">
        <f aca="false">$B$11*(($A$1061)*$C229/$B$12*$B$7+(1-$A$1061)*$D229/$B$12*$C$7)</f>
        <v>0</v>
      </c>
      <c r="BJ229" s="31" t="n">
        <f aca="false">$B$11*(($A$1062)*$C229/$B$12*$B$7+(1-$A$1062)*$D229/$B$12*$C$7)</f>
        <v>0</v>
      </c>
      <c r="BK229" s="31" t="n">
        <f aca="false">$B$11*(($A$1063)*$C229/$B$12*$B$7+(1-$A$1063)*$D229/$B$12*$C$7)</f>
        <v>0</v>
      </c>
      <c r="BL229" s="31" t="n">
        <f aca="false">$B$11*(($A$1064)*$C229/$B$12*$B$7+(1-$A$1064)*$D229/$B$12*$C$7)</f>
        <v>0</v>
      </c>
      <c r="BM229" s="31" t="n">
        <f aca="false">$B$11*(($A$1065)*$C229/$B$12*$B$7+(1-$A$1065)*$D229/$B$12*$C$7)</f>
        <v>0</v>
      </c>
      <c r="BN229" s="31" t="n">
        <f aca="false">$B$11*(($A$1066)*$C229/$B$12*$B$7+(1-$A$1066)*$D229/$B$12*$C$7)</f>
        <v>0</v>
      </c>
      <c r="BO229" s="31" t="n">
        <f aca="false">$B$11*(($A$1067)*$C229/$B$12*$B$7+(1-$A$1067)*$D229/$B$12*$C$7)</f>
        <v>0</v>
      </c>
      <c r="BP229" s="31" t="n">
        <f aca="false">$B$11*(($A$1068)*$C229/$B$12*$B$7+(1-$A$1068)*$D229/$B$12*$C$7)</f>
        <v>0</v>
      </c>
      <c r="BQ229" s="31" t="n">
        <f aca="false">$B$11*(($A$1069)*$C229/$B$12*$B$7+(1-$A$1069)*$D229/$B$12*$C$7)</f>
        <v>0</v>
      </c>
      <c r="BR229" s="31" t="n">
        <f aca="false">$B$11*(($A$1070)*$C229/$B$12*$B$7+(1-$A$1070)*$D229/$B$12*$C$7)</f>
        <v>0</v>
      </c>
      <c r="BS229" s="31" t="n">
        <f aca="false">$B$11*(($A$1071)*$C229/$B$12*$B$7+(1-$A$1071)*$D229/$B$12*$C$7)</f>
        <v>0</v>
      </c>
      <c r="BT229" s="31" t="n">
        <f aca="false">$B$11*(($A$1072)*$C229/$B$12*$B$7+(1-$A$1072)*$D229/$B$12*$C$7)</f>
        <v>0</v>
      </c>
      <c r="BU229" s="31" t="n">
        <f aca="false">$B$11*(($A$1073)*$C229/$B$12*$B$7+(1-$A$1073)*$D229/$B$12*$C$7)</f>
        <v>0</v>
      </c>
      <c r="BV229" s="31" t="n">
        <f aca="false">$B$11*(($A$1074)*$C229/$B$12*$B$7+(1-$A$1074)*$D229/$B$12*$C$7)</f>
        <v>0</v>
      </c>
      <c r="BW229" s="31" t="n">
        <f aca="false">$B$11*(($A$1075)*$C229/$B$12*$B$7+(1-$A$1075)*$D229/$B$12*$C$7)</f>
        <v>0</v>
      </c>
      <c r="BX229" s="31" t="n">
        <f aca="false">$B$11*(($A$1076)*$C229/$B$12*$B$7+(1-$A$1076)*$D229/$B$12*$C$7)</f>
        <v>0</v>
      </c>
      <c r="BY229" s="31" t="n">
        <f aca="false">$B$11*(($A$1077)*$C229/$B$12*$B$7+(1-$A$1077)*$D229/$B$12*$C$7)</f>
        <v>0</v>
      </c>
      <c r="BZ229" s="31" t="n">
        <f aca="false">$B$11*(($A$1078)*$C229/$B$12*$B$7+(1-$A$1078)*$D229/$B$12*$C$7)</f>
        <v>0</v>
      </c>
      <c r="CA229" s="31" t="n">
        <f aca="false">$B$11*(($A$1079)*$C229/$B$12*$B$7+(1-$A$1079)*$D229/$B$12*$C$7)</f>
        <v>0</v>
      </c>
      <c r="CB229" s="31" t="n">
        <f aca="false">$B$11*(($A$1080)*$C229/$B$12*$B$7+(1-$A$1080)*$D229/$B$12*$C$7)</f>
        <v>0</v>
      </c>
      <c r="CC229" s="31" t="n">
        <f aca="false">$B$11*(($A$1081)*$C229/$B$12*$B$7+(1-$A$1081)*$D229/$B$12*$C$7)</f>
        <v>0</v>
      </c>
    </row>
    <row r="230" customFormat="false" ht="15" hidden="false" customHeight="false" outlineLevel="0" collapsed="false">
      <c r="A230" s="21" t="n">
        <v>206</v>
      </c>
      <c r="B230" s="27" t="n">
        <v>-0.0607443018358709</v>
      </c>
      <c r="C230" s="9" t="n">
        <f aca="false">SUM(AM230:AV230)</f>
        <v>0</v>
      </c>
      <c r="D230" s="9" t="n">
        <f aca="false">SUM(AW230:BF230)</f>
        <v>0</v>
      </c>
      <c r="E230" s="24" t="n">
        <f aca="false">(1-C230/$B$12)*$B$8-C230/$B$12*$B$7</f>
        <v>0.05</v>
      </c>
      <c r="F230" s="24" t="n">
        <f aca="false">(1-D230/$B$12)*$C$8-D230/$B$12*$C$7</f>
        <v>0.09</v>
      </c>
      <c r="G230" s="47" t="n">
        <f aca="false">$B$11*($B$10*C230/$B$12*$B$7+(1-$B$10)*D230/$B$12*$C$7)</f>
        <v>0</v>
      </c>
      <c r="H230" s="24" t="n">
        <f aca="false">$B$10*E230+(1-$B$10)*F230</f>
        <v>0.07</v>
      </c>
      <c r="I230" s="21"/>
      <c r="J230" s="21"/>
      <c r="K230" s="21"/>
      <c r="L230" s="21"/>
      <c r="M230" s="21"/>
      <c r="N230" s="21"/>
      <c r="O230" s="21"/>
      <c r="P230" s="21"/>
      <c r="Q230" s="21"/>
      <c r="R230" s="27" t="n">
        <v>-0.919322621977466</v>
      </c>
      <c r="S230" s="27" t="n">
        <v>0.204234171328664</v>
      </c>
      <c r="T230" s="27" t="n">
        <v>1.03005425550866</v>
      </c>
      <c r="U230" s="27" t="n">
        <v>-1.46400290060046</v>
      </c>
      <c r="V230" s="27" t="n">
        <v>0.178587489581036</v>
      </c>
      <c r="W230" s="27" t="n">
        <v>-0.704265271783825</v>
      </c>
      <c r="X230" s="27" t="n">
        <v>-2.25239858337868</v>
      </c>
      <c r="Y230" s="27" t="n">
        <v>0.517387604538994</v>
      </c>
      <c r="Z230" s="27" t="n">
        <v>-0.401490595066116</v>
      </c>
      <c r="AA230" s="27" t="n">
        <v>-1.15055443916183</v>
      </c>
      <c r="AB230" s="27" t="n">
        <v>0.0334370719295849</v>
      </c>
      <c r="AC230" s="27" t="n">
        <v>0.530372034499682</v>
      </c>
      <c r="AD230" s="27" t="n">
        <v>-0.0164507527982179</v>
      </c>
      <c r="AE230" s="27" t="n">
        <v>-1.7227463611113</v>
      </c>
      <c r="AF230" s="27" t="n">
        <v>0.647700886678512</v>
      </c>
      <c r="AG230" s="27" t="n">
        <v>-0.416894556760537</v>
      </c>
      <c r="AH230" s="27" t="n">
        <v>0.073871639771666</v>
      </c>
      <c r="AI230" s="27" t="n">
        <v>0.418689104921377</v>
      </c>
      <c r="AJ230" s="27" t="n">
        <v>0.0480214214419939</v>
      </c>
      <c r="AK230" s="27" t="n">
        <v>-0.188613945871883</v>
      </c>
      <c r="AL230" s="21"/>
      <c r="AM230" s="31" t="n">
        <f aca="false">IF(SQRT($B$9)*$B230+SQRT(1-$B$9)*R230&lt;_xlfn.NORM.S.INV($B$6),1,0)</f>
        <v>0</v>
      </c>
      <c r="AN230" s="31" t="n">
        <f aca="false">IF(SQRT($B$9)*$B230+SQRT(1-$B$9)*S230&lt;_xlfn.NORM.S.INV($B$6),1,0)</f>
        <v>0</v>
      </c>
      <c r="AO230" s="31" t="n">
        <f aca="false">IF(SQRT($B$9)*$B230+SQRT(1-$B$9)*T230&lt;_xlfn.NORM.S.INV($B$6),1,0)</f>
        <v>0</v>
      </c>
      <c r="AP230" s="31" t="n">
        <f aca="false">IF(SQRT($B$9)*$B230+SQRT(1-$B$9)*U230&lt;_xlfn.NORM.S.INV($B$6),1,0)</f>
        <v>0</v>
      </c>
      <c r="AQ230" s="31" t="n">
        <f aca="false">IF(SQRT($B$9)*$B230+SQRT(1-$B$9)*V230&lt;_xlfn.NORM.S.INV($B$6),1,0)</f>
        <v>0</v>
      </c>
      <c r="AR230" s="31" t="n">
        <f aca="false">IF(SQRT($B$9)*$B230+SQRT(1-$B$9)*W230&lt;_xlfn.NORM.S.INV($B$6),1,0)</f>
        <v>0</v>
      </c>
      <c r="AS230" s="31" t="n">
        <f aca="false">IF(SQRT($B$9)*$B230+SQRT(1-$B$9)*X230&lt;_xlfn.NORM.S.INV($B$6),1,0)</f>
        <v>0</v>
      </c>
      <c r="AT230" s="31" t="n">
        <f aca="false">IF(SQRT($B$9)*$B230+SQRT(1-$B$9)*Y230&lt;_xlfn.NORM.S.INV($B$6),1,0)</f>
        <v>0</v>
      </c>
      <c r="AU230" s="31" t="n">
        <f aca="false">IF(SQRT($B$9)*$B230+SQRT(1-$B$9)*Z230&lt;_xlfn.NORM.S.INV($B$6),1,0)</f>
        <v>0</v>
      </c>
      <c r="AV230" s="31" t="n">
        <f aca="false">IF(SQRT($B$9)*$B230+SQRT(1-$B$9)*AA230&lt;_xlfn.NORM.S.INV($B$6),1,0)</f>
        <v>0</v>
      </c>
      <c r="AW230" s="31" t="n">
        <f aca="false">IF(SQRT($C$9)*$B230+SQRT(1-$C$9)*AB230&lt;_xlfn.NORM.S.INV($C$6),1,0)</f>
        <v>0</v>
      </c>
      <c r="AX230" s="31" t="n">
        <f aca="false">IF(SQRT($C$9)*$B230+SQRT(1-$C$9)*AC230&lt;_xlfn.NORM.S.INV($C$6),1,0)</f>
        <v>0</v>
      </c>
      <c r="AY230" s="31" t="n">
        <f aca="false">IF(SQRT($C$9)*$B230+SQRT(1-$C$9)*AD230&lt;_xlfn.NORM.S.INV($C$6),1,0)</f>
        <v>0</v>
      </c>
      <c r="AZ230" s="31" t="n">
        <f aca="false">IF(SQRT($C$9)*$B230+SQRT(1-$C$9)*AE230&lt;_xlfn.NORM.S.INV($C$6),1,0)</f>
        <v>0</v>
      </c>
      <c r="BA230" s="31" t="n">
        <f aca="false">IF(SQRT($C$9)*$B230+SQRT(1-$C$9)*AF230&lt;_xlfn.NORM.S.INV($C$6),1,0)</f>
        <v>0</v>
      </c>
      <c r="BB230" s="31" t="n">
        <f aca="false">IF(SQRT($C$9)*$B230+SQRT(1-$C$9)*AG230&lt;_xlfn.NORM.S.INV($C$6),1,0)</f>
        <v>0</v>
      </c>
      <c r="BC230" s="31" t="n">
        <f aca="false">IF(SQRT($C$9)*$B230+SQRT(1-$C$9)*AH230&lt;_xlfn.NORM.S.INV($C$6),1,0)</f>
        <v>0</v>
      </c>
      <c r="BD230" s="31" t="n">
        <f aca="false">IF(SQRT($C$9)*$B230+SQRT(1-$C$9)*AI230&lt;_xlfn.NORM.S.INV($C$6),1,0)</f>
        <v>0</v>
      </c>
      <c r="BE230" s="31" t="n">
        <f aca="false">IF(SQRT($C$9)*$B230+SQRT(1-$C$9)*AJ230&lt;_xlfn.NORM.S.INV($C$6),1,0)</f>
        <v>0</v>
      </c>
      <c r="BF230" s="31" t="n">
        <f aca="false">IF(SQRT($C$9)*$B230+SQRT(1-$C$9)*AK230&lt;_xlfn.NORM.S.INV($C$6),1,0)</f>
        <v>0</v>
      </c>
      <c r="BG230" s="21"/>
      <c r="BH230" s="21"/>
      <c r="BI230" s="31" t="n">
        <f aca="false">$B$11*(($A$1061)*$C230/$B$12*$B$7+(1-$A$1061)*$D230/$B$12*$C$7)</f>
        <v>0</v>
      </c>
      <c r="BJ230" s="31" t="n">
        <f aca="false">$B$11*(($A$1062)*$C230/$B$12*$B$7+(1-$A$1062)*$D230/$B$12*$C$7)</f>
        <v>0</v>
      </c>
      <c r="BK230" s="31" t="n">
        <f aca="false">$B$11*(($A$1063)*$C230/$B$12*$B$7+(1-$A$1063)*$D230/$B$12*$C$7)</f>
        <v>0</v>
      </c>
      <c r="BL230" s="31" t="n">
        <f aca="false">$B$11*(($A$1064)*$C230/$B$12*$B$7+(1-$A$1064)*$D230/$B$12*$C$7)</f>
        <v>0</v>
      </c>
      <c r="BM230" s="31" t="n">
        <f aca="false">$B$11*(($A$1065)*$C230/$B$12*$B$7+(1-$A$1065)*$D230/$B$12*$C$7)</f>
        <v>0</v>
      </c>
      <c r="BN230" s="31" t="n">
        <f aca="false">$B$11*(($A$1066)*$C230/$B$12*$B$7+(1-$A$1066)*$D230/$B$12*$C$7)</f>
        <v>0</v>
      </c>
      <c r="BO230" s="31" t="n">
        <f aca="false">$B$11*(($A$1067)*$C230/$B$12*$B$7+(1-$A$1067)*$D230/$B$12*$C$7)</f>
        <v>0</v>
      </c>
      <c r="BP230" s="31" t="n">
        <f aca="false">$B$11*(($A$1068)*$C230/$B$12*$B$7+(1-$A$1068)*$D230/$B$12*$C$7)</f>
        <v>0</v>
      </c>
      <c r="BQ230" s="31" t="n">
        <f aca="false">$B$11*(($A$1069)*$C230/$B$12*$B$7+(1-$A$1069)*$D230/$B$12*$C$7)</f>
        <v>0</v>
      </c>
      <c r="BR230" s="31" t="n">
        <f aca="false">$B$11*(($A$1070)*$C230/$B$12*$B$7+(1-$A$1070)*$D230/$B$12*$C$7)</f>
        <v>0</v>
      </c>
      <c r="BS230" s="31" t="n">
        <f aca="false">$B$11*(($A$1071)*$C230/$B$12*$B$7+(1-$A$1071)*$D230/$B$12*$C$7)</f>
        <v>0</v>
      </c>
      <c r="BT230" s="31" t="n">
        <f aca="false">$B$11*(($A$1072)*$C230/$B$12*$B$7+(1-$A$1072)*$D230/$B$12*$C$7)</f>
        <v>0</v>
      </c>
      <c r="BU230" s="31" t="n">
        <f aca="false">$B$11*(($A$1073)*$C230/$B$12*$B$7+(1-$A$1073)*$D230/$B$12*$C$7)</f>
        <v>0</v>
      </c>
      <c r="BV230" s="31" t="n">
        <f aca="false">$B$11*(($A$1074)*$C230/$B$12*$B$7+(1-$A$1074)*$D230/$B$12*$C$7)</f>
        <v>0</v>
      </c>
      <c r="BW230" s="31" t="n">
        <f aca="false">$B$11*(($A$1075)*$C230/$B$12*$B$7+(1-$A$1075)*$D230/$B$12*$C$7)</f>
        <v>0</v>
      </c>
      <c r="BX230" s="31" t="n">
        <f aca="false">$B$11*(($A$1076)*$C230/$B$12*$B$7+(1-$A$1076)*$D230/$B$12*$C$7)</f>
        <v>0</v>
      </c>
      <c r="BY230" s="31" t="n">
        <f aca="false">$B$11*(($A$1077)*$C230/$B$12*$B$7+(1-$A$1077)*$D230/$B$12*$C$7)</f>
        <v>0</v>
      </c>
      <c r="BZ230" s="31" t="n">
        <f aca="false">$B$11*(($A$1078)*$C230/$B$12*$B$7+(1-$A$1078)*$D230/$B$12*$C$7)</f>
        <v>0</v>
      </c>
      <c r="CA230" s="31" t="n">
        <f aca="false">$B$11*(($A$1079)*$C230/$B$12*$B$7+(1-$A$1079)*$D230/$B$12*$C$7)</f>
        <v>0</v>
      </c>
      <c r="CB230" s="31" t="n">
        <f aca="false">$B$11*(($A$1080)*$C230/$B$12*$B$7+(1-$A$1080)*$D230/$B$12*$C$7)</f>
        <v>0</v>
      </c>
      <c r="CC230" s="31" t="n">
        <f aca="false">$B$11*(($A$1081)*$C230/$B$12*$B$7+(1-$A$1081)*$D230/$B$12*$C$7)</f>
        <v>0</v>
      </c>
    </row>
    <row r="231" customFormat="false" ht="15" hidden="false" customHeight="false" outlineLevel="0" collapsed="false">
      <c r="A231" s="21" t="n">
        <v>207</v>
      </c>
      <c r="B231" s="27" t="n">
        <v>1.26742099813743</v>
      </c>
      <c r="C231" s="9" t="n">
        <f aca="false">SUM(AM231:AV231)</f>
        <v>0</v>
      </c>
      <c r="D231" s="9" t="n">
        <f aca="false">SUM(AW231:BF231)</f>
        <v>0</v>
      </c>
      <c r="E231" s="24" t="n">
        <f aca="false">(1-C231/$B$12)*$B$8-C231/$B$12*$B$7</f>
        <v>0.05</v>
      </c>
      <c r="F231" s="24" t="n">
        <f aca="false">(1-D231/$B$12)*$C$8-D231/$B$12*$C$7</f>
        <v>0.09</v>
      </c>
      <c r="G231" s="47" t="n">
        <f aca="false">$B$11*($B$10*C231/$B$12*$B$7+(1-$B$10)*D231/$B$12*$C$7)</f>
        <v>0</v>
      </c>
      <c r="H231" s="24" t="n">
        <f aca="false">$B$10*E231+(1-$B$10)*F231</f>
        <v>0.07</v>
      </c>
      <c r="I231" s="21"/>
      <c r="J231" s="21"/>
      <c r="K231" s="21"/>
      <c r="L231" s="21"/>
      <c r="M231" s="21"/>
      <c r="N231" s="21"/>
      <c r="O231" s="21"/>
      <c r="P231" s="21"/>
      <c r="Q231" s="21"/>
      <c r="R231" s="27" t="n">
        <v>-1.2846808293614</v>
      </c>
      <c r="S231" s="27" t="n">
        <v>-0.638320368779734</v>
      </c>
      <c r="T231" s="27" t="n">
        <v>1.17510133636436</v>
      </c>
      <c r="U231" s="27" t="n">
        <v>1.1444861047014</v>
      </c>
      <c r="V231" s="27" t="n">
        <v>-0.967911329776293</v>
      </c>
      <c r="W231" s="27" t="n">
        <v>-1.51270280676364</v>
      </c>
      <c r="X231" s="27" t="n">
        <v>-0.240505341146417</v>
      </c>
      <c r="Y231" s="27" t="n">
        <v>1.20160330842693</v>
      </c>
      <c r="Z231" s="27" t="n">
        <v>-0.185708821350529</v>
      </c>
      <c r="AA231" s="27" t="n">
        <v>0.724001606536589</v>
      </c>
      <c r="AB231" s="27" t="n">
        <v>0.120514979795094</v>
      </c>
      <c r="AC231" s="27" t="n">
        <v>0.0338268950912384</v>
      </c>
      <c r="AD231" s="27" t="n">
        <v>2.31958541317352</v>
      </c>
      <c r="AE231" s="27" t="n">
        <v>-1.05627354641874</v>
      </c>
      <c r="AF231" s="27" t="n">
        <v>-0.125307620085294</v>
      </c>
      <c r="AG231" s="27" t="n">
        <v>1.41974082701979</v>
      </c>
      <c r="AH231" s="27" t="n">
        <v>-0.984455594427038</v>
      </c>
      <c r="AI231" s="27" t="n">
        <v>-0.141221218300229</v>
      </c>
      <c r="AJ231" s="27" t="n">
        <v>-1.43965651766358</v>
      </c>
      <c r="AK231" s="27" t="n">
        <v>1.2177979807268</v>
      </c>
      <c r="AL231" s="21"/>
      <c r="AM231" s="31" t="n">
        <f aca="false">IF(SQRT($B$9)*$B231+SQRT(1-$B$9)*R231&lt;_xlfn.NORM.S.INV($B$6),1,0)</f>
        <v>0</v>
      </c>
      <c r="AN231" s="31" t="n">
        <f aca="false">IF(SQRT($B$9)*$B231+SQRT(1-$B$9)*S231&lt;_xlfn.NORM.S.INV($B$6),1,0)</f>
        <v>0</v>
      </c>
      <c r="AO231" s="31" t="n">
        <f aca="false">IF(SQRT($B$9)*$B231+SQRT(1-$B$9)*T231&lt;_xlfn.NORM.S.INV($B$6),1,0)</f>
        <v>0</v>
      </c>
      <c r="AP231" s="31" t="n">
        <f aca="false">IF(SQRT($B$9)*$B231+SQRT(1-$B$9)*U231&lt;_xlfn.NORM.S.INV($B$6),1,0)</f>
        <v>0</v>
      </c>
      <c r="AQ231" s="31" t="n">
        <f aca="false">IF(SQRT($B$9)*$B231+SQRT(1-$B$9)*V231&lt;_xlfn.NORM.S.INV($B$6),1,0)</f>
        <v>0</v>
      </c>
      <c r="AR231" s="31" t="n">
        <f aca="false">IF(SQRT($B$9)*$B231+SQRT(1-$B$9)*W231&lt;_xlfn.NORM.S.INV($B$6),1,0)</f>
        <v>0</v>
      </c>
      <c r="AS231" s="31" t="n">
        <f aca="false">IF(SQRT($B$9)*$B231+SQRT(1-$B$9)*X231&lt;_xlfn.NORM.S.INV($B$6),1,0)</f>
        <v>0</v>
      </c>
      <c r="AT231" s="31" t="n">
        <f aca="false">IF(SQRT($B$9)*$B231+SQRT(1-$B$9)*Y231&lt;_xlfn.NORM.S.INV($B$6),1,0)</f>
        <v>0</v>
      </c>
      <c r="AU231" s="31" t="n">
        <f aca="false">IF(SQRT($B$9)*$B231+SQRT(1-$B$9)*Z231&lt;_xlfn.NORM.S.INV($B$6),1,0)</f>
        <v>0</v>
      </c>
      <c r="AV231" s="31" t="n">
        <f aca="false">IF(SQRT($B$9)*$B231+SQRT(1-$B$9)*AA231&lt;_xlfn.NORM.S.INV($B$6),1,0)</f>
        <v>0</v>
      </c>
      <c r="AW231" s="31" t="n">
        <f aca="false">IF(SQRT($C$9)*$B231+SQRT(1-$C$9)*AB231&lt;_xlfn.NORM.S.INV($C$6),1,0)</f>
        <v>0</v>
      </c>
      <c r="AX231" s="31" t="n">
        <f aca="false">IF(SQRT($C$9)*$B231+SQRT(1-$C$9)*AC231&lt;_xlfn.NORM.S.INV($C$6),1,0)</f>
        <v>0</v>
      </c>
      <c r="AY231" s="31" t="n">
        <f aca="false">IF(SQRT($C$9)*$B231+SQRT(1-$C$9)*AD231&lt;_xlfn.NORM.S.INV($C$6),1,0)</f>
        <v>0</v>
      </c>
      <c r="AZ231" s="31" t="n">
        <f aca="false">IF(SQRT($C$9)*$B231+SQRT(1-$C$9)*AE231&lt;_xlfn.NORM.S.INV($C$6),1,0)</f>
        <v>0</v>
      </c>
      <c r="BA231" s="31" t="n">
        <f aca="false">IF(SQRT($C$9)*$B231+SQRT(1-$C$9)*AF231&lt;_xlfn.NORM.S.INV($C$6),1,0)</f>
        <v>0</v>
      </c>
      <c r="BB231" s="31" t="n">
        <f aca="false">IF(SQRT($C$9)*$B231+SQRT(1-$C$9)*AG231&lt;_xlfn.NORM.S.INV($C$6),1,0)</f>
        <v>0</v>
      </c>
      <c r="BC231" s="31" t="n">
        <f aca="false">IF(SQRT($C$9)*$B231+SQRT(1-$C$9)*AH231&lt;_xlfn.NORM.S.INV($C$6),1,0)</f>
        <v>0</v>
      </c>
      <c r="BD231" s="31" t="n">
        <f aca="false">IF(SQRT($C$9)*$B231+SQRT(1-$C$9)*AI231&lt;_xlfn.NORM.S.INV($C$6),1,0)</f>
        <v>0</v>
      </c>
      <c r="BE231" s="31" t="n">
        <f aca="false">IF(SQRT($C$9)*$B231+SQRT(1-$C$9)*AJ231&lt;_xlfn.NORM.S.INV($C$6),1,0)</f>
        <v>0</v>
      </c>
      <c r="BF231" s="31" t="n">
        <f aca="false">IF(SQRT($C$9)*$B231+SQRT(1-$C$9)*AK231&lt;_xlfn.NORM.S.INV($C$6),1,0)</f>
        <v>0</v>
      </c>
      <c r="BG231" s="21"/>
      <c r="BH231" s="21"/>
      <c r="BI231" s="31" t="n">
        <f aca="false">$B$11*(($A$1061)*$C231/$B$12*$B$7+(1-$A$1061)*$D231/$B$12*$C$7)</f>
        <v>0</v>
      </c>
      <c r="BJ231" s="31" t="n">
        <f aca="false">$B$11*(($A$1062)*$C231/$B$12*$B$7+(1-$A$1062)*$D231/$B$12*$C$7)</f>
        <v>0</v>
      </c>
      <c r="BK231" s="31" t="n">
        <f aca="false">$B$11*(($A$1063)*$C231/$B$12*$B$7+(1-$A$1063)*$D231/$B$12*$C$7)</f>
        <v>0</v>
      </c>
      <c r="BL231" s="31" t="n">
        <f aca="false">$B$11*(($A$1064)*$C231/$B$12*$B$7+(1-$A$1064)*$D231/$B$12*$C$7)</f>
        <v>0</v>
      </c>
      <c r="BM231" s="31" t="n">
        <f aca="false">$B$11*(($A$1065)*$C231/$B$12*$B$7+(1-$A$1065)*$D231/$B$12*$C$7)</f>
        <v>0</v>
      </c>
      <c r="BN231" s="31" t="n">
        <f aca="false">$B$11*(($A$1066)*$C231/$B$12*$B$7+(1-$A$1066)*$D231/$B$12*$C$7)</f>
        <v>0</v>
      </c>
      <c r="BO231" s="31" t="n">
        <f aca="false">$B$11*(($A$1067)*$C231/$B$12*$B$7+(1-$A$1067)*$D231/$B$12*$C$7)</f>
        <v>0</v>
      </c>
      <c r="BP231" s="31" t="n">
        <f aca="false">$B$11*(($A$1068)*$C231/$B$12*$B$7+(1-$A$1068)*$D231/$B$12*$C$7)</f>
        <v>0</v>
      </c>
      <c r="BQ231" s="31" t="n">
        <f aca="false">$B$11*(($A$1069)*$C231/$B$12*$B$7+(1-$A$1069)*$D231/$B$12*$C$7)</f>
        <v>0</v>
      </c>
      <c r="BR231" s="31" t="n">
        <f aca="false">$B$11*(($A$1070)*$C231/$B$12*$B$7+(1-$A$1070)*$D231/$B$12*$C$7)</f>
        <v>0</v>
      </c>
      <c r="BS231" s="31" t="n">
        <f aca="false">$B$11*(($A$1071)*$C231/$B$12*$B$7+(1-$A$1071)*$D231/$B$12*$C$7)</f>
        <v>0</v>
      </c>
      <c r="BT231" s="31" t="n">
        <f aca="false">$B$11*(($A$1072)*$C231/$B$12*$B$7+(1-$A$1072)*$D231/$B$12*$C$7)</f>
        <v>0</v>
      </c>
      <c r="BU231" s="31" t="n">
        <f aca="false">$B$11*(($A$1073)*$C231/$B$12*$B$7+(1-$A$1073)*$D231/$B$12*$C$7)</f>
        <v>0</v>
      </c>
      <c r="BV231" s="31" t="n">
        <f aca="false">$B$11*(($A$1074)*$C231/$B$12*$B$7+(1-$A$1074)*$D231/$B$12*$C$7)</f>
        <v>0</v>
      </c>
      <c r="BW231" s="31" t="n">
        <f aca="false">$B$11*(($A$1075)*$C231/$B$12*$B$7+(1-$A$1075)*$D231/$B$12*$C$7)</f>
        <v>0</v>
      </c>
      <c r="BX231" s="31" t="n">
        <f aca="false">$B$11*(($A$1076)*$C231/$B$12*$B$7+(1-$A$1076)*$D231/$B$12*$C$7)</f>
        <v>0</v>
      </c>
      <c r="BY231" s="31" t="n">
        <f aca="false">$B$11*(($A$1077)*$C231/$B$12*$B$7+(1-$A$1077)*$D231/$B$12*$C$7)</f>
        <v>0</v>
      </c>
      <c r="BZ231" s="31" t="n">
        <f aca="false">$B$11*(($A$1078)*$C231/$B$12*$B$7+(1-$A$1078)*$D231/$B$12*$C$7)</f>
        <v>0</v>
      </c>
      <c r="CA231" s="31" t="n">
        <f aca="false">$B$11*(($A$1079)*$C231/$B$12*$B$7+(1-$A$1079)*$D231/$B$12*$C$7)</f>
        <v>0</v>
      </c>
      <c r="CB231" s="31" t="n">
        <f aca="false">$B$11*(($A$1080)*$C231/$B$12*$B$7+(1-$A$1080)*$D231/$B$12*$C$7)</f>
        <v>0</v>
      </c>
      <c r="CC231" s="31" t="n">
        <f aca="false">$B$11*(($A$1081)*$C231/$B$12*$B$7+(1-$A$1081)*$D231/$B$12*$C$7)</f>
        <v>0</v>
      </c>
    </row>
    <row r="232" customFormat="false" ht="15" hidden="false" customHeight="false" outlineLevel="0" collapsed="false">
      <c r="A232" s="21" t="n">
        <v>208</v>
      </c>
      <c r="B232" s="27" t="n">
        <v>-0.489103022005382</v>
      </c>
      <c r="C232" s="9" t="n">
        <f aca="false">SUM(AM232:AV232)</f>
        <v>0</v>
      </c>
      <c r="D232" s="9" t="n">
        <f aca="false">SUM(AW232:BF232)</f>
        <v>0</v>
      </c>
      <c r="E232" s="24" t="n">
        <f aca="false">(1-C232/$B$12)*$B$8-C232/$B$12*$B$7</f>
        <v>0.05</v>
      </c>
      <c r="F232" s="24" t="n">
        <f aca="false">(1-D232/$B$12)*$C$8-D232/$B$12*$C$7</f>
        <v>0.09</v>
      </c>
      <c r="G232" s="47" t="n">
        <f aca="false">$B$11*($B$10*C232/$B$12*$B$7+(1-$B$10)*D232/$B$12*$C$7)</f>
        <v>0</v>
      </c>
      <c r="H232" s="24" t="n">
        <f aca="false">$B$10*E232+(1-$B$10)*F232</f>
        <v>0.07</v>
      </c>
      <c r="I232" s="21"/>
      <c r="J232" s="21"/>
      <c r="K232" s="21"/>
      <c r="L232" s="21"/>
      <c r="M232" s="21"/>
      <c r="N232" s="21"/>
      <c r="O232" s="21"/>
      <c r="P232" s="21"/>
      <c r="Q232" s="21"/>
      <c r="R232" s="27" t="n">
        <v>-0.0788434432317206</v>
      </c>
      <c r="S232" s="27" t="n">
        <v>-0.92396592192733</v>
      </c>
      <c r="T232" s="27" t="n">
        <v>-0.0218339763247227</v>
      </c>
      <c r="U232" s="27" t="n">
        <v>0.555614498633202</v>
      </c>
      <c r="V232" s="27" t="n">
        <v>0.620996925598188</v>
      </c>
      <c r="W232" s="27" t="n">
        <v>1.55845388522551</v>
      </c>
      <c r="X232" s="27" t="n">
        <v>1.91631547187806</v>
      </c>
      <c r="Y232" s="27" t="n">
        <v>-0.323207189449956</v>
      </c>
      <c r="Z232" s="27" t="n">
        <v>-0.75547608989724</v>
      </c>
      <c r="AA232" s="27" t="n">
        <v>0.0186401930755907</v>
      </c>
      <c r="AB232" s="27" t="n">
        <v>-1.38411812418822</v>
      </c>
      <c r="AC232" s="27" t="n">
        <v>-0.20771526401188</v>
      </c>
      <c r="AD232" s="27" t="n">
        <v>0.604026332081156</v>
      </c>
      <c r="AE232" s="27" t="n">
        <v>-0.859411621214978</v>
      </c>
      <c r="AF232" s="27" t="n">
        <v>-0.914530125606234</v>
      </c>
      <c r="AG232" s="27" t="n">
        <v>0.703597534373597</v>
      </c>
      <c r="AH232" s="27" t="n">
        <v>0.529015199230499</v>
      </c>
      <c r="AI232" s="27" t="n">
        <v>0.290508341399847</v>
      </c>
      <c r="AJ232" s="27" t="n">
        <v>0.375750951372307</v>
      </c>
      <c r="AK232" s="27" t="n">
        <v>-0.111121419092882</v>
      </c>
      <c r="AL232" s="21"/>
      <c r="AM232" s="31" t="n">
        <f aca="false">IF(SQRT($B$9)*$B232+SQRT(1-$B$9)*R232&lt;_xlfn.NORM.S.INV($B$6),1,0)</f>
        <v>0</v>
      </c>
      <c r="AN232" s="31" t="n">
        <f aca="false">IF(SQRT($B$9)*$B232+SQRT(1-$B$9)*S232&lt;_xlfn.NORM.S.INV($B$6),1,0)</f>
        <v>0</v>
      </c>
      <c r="AO232" s="31" t="n">
        <f aca="false">IF(SQRT($B$9)*$B232+SQRT(1-$B$9)*T232&lt;_xlfn.NORM.S.INV($B$6),1,0)</f>
        <v>0</v>
      </c>
      <c r="AP232" s="31" t="n">
        <f aca="false">IF(SQRT($B$9)*$B232+SQRT(1-$B$9)*U232&lt;_xlfn.NORM.S.INV($B$6),1,0)</f>
        <v>0</v>
      </c>
      <c r="AQ232" s="31" t="n">
        <f aca="false">IF(SQRT($B$9)*$B232+SQRT(1-$B$9)*V232&lt;_xlfn.NORM.S.INV($B$6),1,0)</f>
        <v>0</v>
      </c>
      <c r="AR232" s="31" t="n">
        <f aca="false">IF(SQRT($B$9)*$B232+SQRT(1-$B$9)*W232&lt;_xlfn.NORM.S.INV($B$6),1,0)</f>
        <v>0</v>
      </c>
      <c r="AS232" s="31" t="n">
        <f aca="false">IF(SQRT($B$9)*$B232+SQRT(1-$B$9)*X232&lt;_xlfn.NORM.S.INV($B$6),1,0)</f>
        <v>0</v>
      </c>
      <c r="AT232" s="31" t="n">
        <f aca="false">IF(SQRT($B$9)*$B232+SQRT(1-$B$9)*Y232&lt;_xlfn.NORM.S.INV($B$6),1,0)</f>
        <v>0</v>
      </c>
      <c r="AU232" s="31" t="n">
        <f aca="false">IF(SQRT($B$9)*$B232+SQRT(1-$B$9)*Z232&lt;_xlfn.NORM.S.INV($B$6),1,0)</f>
        <v>0</v>
      </c>
      <c r="AV232" s="31" t="n">
        <f aca="false">IF(SQRT($B$9)*$B232+SQRT(1-$B$9)*AA232&lt;_xlfn.NORM.S.INV($B$6),1,0)</f>
        <v>0</v>
      </c>
      <c r="AW232" s="31" t="n">
        <f aca="false">IF(SQRT($C$9)*$B232+SQRT(1-$C$9)*AB232&lt;_xlfn.NORM.S.INV($C$6),1,0)</f>
        <v>0</v>
      </c>
      <c r="AX232" s="31" t="n">
        <f aca="false">IF(SQRT($C$9)*$B232+SQRT(1-$C$9)*AC232&lt;_xlfn.NORM.S.INV($C$6),1,0)</f>
        <v>0</v>
      </c>
      <c r="AY232" s="31" t="n">
        <f aca="false">IF(SQRT($C$9)*$B232+SQRT(1-$C$9)*AD232&lt;_xlfn.NORM.S.INV($C$6),1,0)</f>
        <v>0</v>
      </c>
      <c r="AZ232" s="31" t="n">
        <f aca="false">IF(SQRT($C$9)*$B232+SQRT(1-$C$9)*AE232&lt;_xlfn.NORM.S.INV($C$6),1,0)</f>
        <v>0</v>
      </c>
      <c r="BA232" s="31" t="n">
        <f aca="false">IF(SQRT($C$9)*$B232+SQRT(1-$C$9)*AF232&lt;_xlfn.NORM.S.INV($C$6),1,0)</f>
        <v>0</v>
      </c>
      <c r="BB232" s="31" t="n">
        <f aca="false">IF(SQRT($C$9)*$B232+SQRT(1-$C$9)*AG232&lt;_xlfn.NORM.S.INV($C$6),1,0)</f>
        <v>0</v>
      </c>
      <c r="BC232" s="31" t="n">
        <f aca="false">IF(SQRT($C$9)*$B232+SQRT(1-$C$9)*AH232&lt;_xlfn.NORM.S.INV($C$6),1,0)</f>
        <v>0</v>
      </c>
      <c r="BD232" s="31" t="n">
        <f aca="false">IF(SQRT($C$9)*$B232+SQRT(1-$C$9)*AI232&lt;_xlfn.NORM.S.INV($C$6),1,0)</f>
        <v>0</v>
      </c>
      <c r="BE232" s="31" t="n">
        <f aca="false">IF(SQRT($C$9)*$B232+SQRT(1-$C$9)*AJ232&lt;_xlfn.NORM.S.INV($C$6),1,0)</f>
        <v>0</v>
      </c>
      <c r="BF232" s="31" t="n">
        <f aca="false">IF(SQRT($C$9)*$B232+SQRT(1-$C$9)*AK232&lt;_xlfn.NORM.S.INV($C$6),1,0)</f>
        <v>0</v>
      </c>
      <c r="BG232" s="21"/>
      <c r="BH232" s="21"/>
      <c r="BI232" s="31" t="n">
        <f aca="false">$B$11*(($A$1061)*$C232/$B$12*$B$7+(1-$A$1061)*$D232/$B$12*$C$7)</f>
        <v>0</v>
      </c>
      <c r="BJ232" s="31" t="n">
        <f aca="false">$B$11*(($A$1062)*$C232/$B$12*$B$7+(1-$A$1062)*$D232/$B$12*$C$7)</f>
        <v>0</v>
      </c>
      <c r="BK232" s="31" t="n">
        <f aca="false">$B$11*(($A$1063)*$C232/$B$12*$B$7+(1-$A$1063)*$D232/$B$12*$C$7)</f>
        <v>0</v>
      </c>
      <c r="BL232" s="31" t="n">
        <f aca="false">$B$11*(($A$1064)*$C232/$B$12*$B$7+(1-$A$1064)*$D232/$B$12*$C$7)</f>
        <v>0</v>
      </c>
      <c r="BM232" s="31" t="n">
        <f aca="false">$B$11*(($A$1065)*$C232/$B$12*$B$7+(1-$A$1065)*$D232/$B$12*$C$7)</f>
        <v>0</v>
      </c>
      <c r="BN232" s="31" t="n">
        <f aca="false">$B$11*(($A$1066)*$C232/$B$12*$B$7+(1-$A$1066)*$D232/$B$12*$C$7)</f>
        <v>0</v>
      </c>
      <c r="BO232" s="31" t="n">
        <f aca="false">$B$11*(($A$1067)*$C232/$B$12*$B$7+(1-$A$1067)*$D232/$B$12*$C$7)</f>
        <v>0</v>
      </c>
      <c r="BP232" s="31" t="n">
        <f aca="false">$B$11*(($A$1068)*$C232/$B$12*$B$7+(1-$A$1068)*$D232/$B$12*$C$7)</f>
        <v>0</v>
      </c>
      <c r="BQ232" s="31" t="n">
        <f aca="false">$B$11*(($A$1069)*$C232/$B$12*$B$7+(1-$A$1069)*$D232/$B$12*$C$7)</f>
        <v>0</v>
      </c>
      <c r="BR232" s="31" t="n">
        <f aca="false">$B$11*(($A$1070)*$C232/$B$12*$B$7+(1-$A$1070)*$D232/$B$12*$C$7)</f>
        <v>0</v>
      </c>
      <c r="BS232" s="31" t="n">
        <f aca="false">$B$11*(($A$1071)*$C232/$B$12*$B$7+(1-$A$1071)*$D232/$B$12*$C$7)</f>
        <v>0</v>
      </c>
      <c r="BT232" s="31" t="n">
        <f aca="false">$B$11*(($A$1072)*$C232/$B$12*$B$7+(1-$A$1072)*$D232/$B$12*$C$7)</f>
        <v>0</v>
      </c>
      <c r="BU232" s="31" t="n">
        <f aca="false">$B$11*(($A$1073)*$C232/$B$12*$B$7+(1-$A$1073)*$D232/$B$12*$C$7)</f>
        <v>0</v>
      </c>
      <c r="BV232" s="31" t="n">
        <f aca="false">$B$11*(($A$1074)*$C232/$B$12*$B$7+(1-$A$1074)*$D232/$B$12*$C$7)</f>
        <v>0</v>
      </c>
      <c r="BW232" s="31" t="n">
        <f aca="false">$B$11*(($A$1075)*$C232/$B$12*$B$7+(1-$A$1075)*$D232/$B$12*$C$7)</f>
        <v>0</v>
      </c>
      <c r="BX232" s="31" t="n">
        <f aca="false">$B$11*(($A$1076)*$C232/$B$12*$B$7+(1-$A$1076)*$D232/$B$12*$C$7)</f>
        <v>0</v>
      </c>
      <c r="BY232" s="31" t="n">
        <f aca="false">$B$11*(($A$1077)*$C232/$B$12*$B$7+(1-$A$1077)*$D232/$B$12*$C$7)</f>
        <v>0</v>
      </c>
      <c r="BZ232" s="31" t="n">
        <f aca="false">$B$11*(($A$1078)*$C232/$B$12*$B$7+(1-$A$1078)*$D232/$B$12*$C$7)</f>
        <v>0</v>
      </c>
      <c r="CA232" s="31" t="n">
        <f aca="false">$B$11*(($A$1079)*$C232/$B$12*$B$7+(1-$A$1079)*$D232/$B$12*$C$7)</f>
        <v>0</v>
      </c>
      <c r="CB232" s="31" t="n">
        <f aca="false">$B$11*(($A$1080)*$C232/$B$12*$B$7+(1-$A$1080)*$D232/$B$12*$C$7)</f>
        <v>0</v>
      </c>
      <c r="CC232" s="31" t="n">
        <f aca="false">$B$11*(($A$1081)*$C232/$B$12*$B$7+(1-$A$1081)*$D232/$B$12*$C$7)</f>
        <v>0</v>
      </c>
    </row>
    <row r="233" customFormat="false" ht="15" hidden="false" customHeight="false" outlineLevel="0" collapsed="false">
      <c r="A233" s="21" t="n">
        <v>209</v>
      </c>
      <c r="B233" s="27" t="n">
        <v>-0.444261644762483</v>
      </c>
      <c r="C233" s="9" t="n">
        <f aca="false">SUM(AM233:AV233)</f>
        <v>0</v>
      </c>
      <c r="D233" s="9" t="n">
        <f aca="false">SUM(AW233:BF233)</f>
        <v>1</v>
      </c>
      <c r="E233" s="24" t="n">
        <f aca="false">(1-C233/$B$12)*$B$8-C233/$B$12*$B$7</f>
        <v>0.05</v>
      </c>
      <c r="F233" s="24" t="n">
        <f aca="false">(1-D233/$B$12)*$C$8-D233/$B$12*$C$7</f>
        <v>0.021</v>
      </c>
      <c r="G233" s="47" t="n">
        <f aca="false">$B$11*($B$10*C233/$B$12*$B$7+(1-$B$10)*D233/$B$12*$C$7)</f>
        <v>300</v>
      </c>
      <c r="H233" s="24" t="n">
        <f aca="false">$B$10*E233+(1-$B$10)*F233</f>
        <v>0.0355</v>
      </c>
      <c r="I233" s="21"/>
      <c r="J233" s="21"/>
      <c r="K233" s="21"/>
      <c r="L233" s="21"/>
      <c r="M233" s="21"/>
      <c r="N233" s="21"/>
      <c r="O233" s="21"/>
      <c r="P233" s="21"/>
      <c r="Q233" s="21"/>
      <c r="R233" s="27" t="n">
        <v>1.48473083423467</v>
      </c>
      <c r="S233" s="27" t="n">
        <v>0.397851023335321</v>
      </c>
      <c r="T233" s="27" t="n">
        <v>-0.103714058038082</v>
      </c>
      <c r="U233" s="27" t="n">
        <v>-0.31524038077157</v>
      </c>
      <c r="V233" s="27" t="n">
        <v>-0.986994742977752</v>
      </c>
      <c r="W233" s="27" t="n">
        <v>-0.00344148430516916</v>
      </c>
      <c r="X233" s="27" t="n">
        <v>-2.20565618211399</v>
      </c>
      <c r="Y233" s="27" t="n">
        <v>1.07803271702007</v>
      </c>
      <c r="Z233" s="27" t="n">
        <v>0.232643977849162</v>
      </c>
      <c r="AA233" s="27" t="n">
        <v>0.519851183969479</v>
      </c>
      <c r="AB233" s="27" t="n">
        <v>0.527400371074739</v>
      </c>
      <c r="AC233" s="27" t="n">
        <v>-1.63943105497928</v>
      </c>
      <c r="AD233" s="27" t="n">
        <v>0.632846184790956</v>
      </c>
      <c r="AE233" s="27" t="n">
        <v>-1.01815235715551</v>
      </c>
      <c r="AF233" s="27" t="n">
        <v>0.678038659919697</v>
      </c>
      <c r="AG233" s="27" t="n">
        <v>0.865060804014288</v>
      </c>
      <c r="AH233" s="27" t="n">
        <v>0.515819178483991</v>
      </c>
      <c r="AI233" s="27" t="n">
        <v>-1.4053245553345</v>
      </c>
      <c r="AJ233" s="27" t="n">
        <v>0.736941844436518</v>
      </c>
      <c r="AK233" s="27" t="n">
        <v>-0.48603790729916</v>
      </c>
      <c r="AL233" s="21"/>
      <c r="AM233" s="31" t="n">
        <f aca="false">IF(SQRT($B$9)*$B233+SQRT(1-$B$9)*R233&lt;_xlfn.NORM.S.INV($B$6),1,0)</f>
        <v>0</v>
      </c>
      <c r="AN233" s="31" t="n">
        <f aca="false">IF(SQRT($B$9)*$B233+SQRT(1-$B$9)*S233&lt;_xlfn.NORM.S.INV($B$6),1,0)</f>
        <v>0</v>
      </c>
      <c r="AO233" s="31" t="n">
        <f aca="false">IF(SQRT($B$9)*$B233+SQRT(1-$B$9)*T233&lt;_xlfn.NORM.S.INV($B$6),1,0)</f>
        <v>0</v>
      </c>
      <c r="AP233" s="31" t="n">
        <f aca="false">IF(SQRT($B$9)*$B233+SQRT(1-$B$9)*U233&lt;_xlfn.NORM.S.INV($B$6),1,0)</f>
        <v>0</v>
      </c>
      <c r="AQ233" s="31" t="n">
        <f aca="false">IF(SQRT($B$9)*$B233+SQRT(1-$B$9)*V233&lt;_xlfn.NORM.S.INV($B$6),1,0)</f>
        <v>0</v>
      </c>
      <c r="AR233" s="31" t="n">
        <f aca="false">IF(SQRT($B$9)*$B233+SQRT(1-$B$9)*W233&lt;_xlfn.NORM.S.INV($B$6),1,0)</f>
        <v>0</v>
      </c>
      <c r="AS233" s="31" t="n">
        <f aca="false">IF(SQRT($B$9)*$B233+SQRT(1-$B$9)*X233&lt;_xlfn.NORM.S.INV($B$6),1,0)</f>
        <v>0</v>
      </c>
      <c r="AT233" s="31" t="n">
        <f aca="false">IF(SQRT($B$9)*$B233+SQRT(1-$B$9)*Y233&lt;_xlfn.NORM.S.INV($B$6),1,0)</f>
        <v>0</v>
      </c>
      <c r="AU233" s="31" t="n">
        <f aca="false">IF(SQRT($B$9)*$B233+SQRT(1-$B$9)*Z233&lt;_xlfn.NORM.S.INV($B$6),1,0)</f>
        <v>0</v>
      </c>
      <c r="AV233" s="31" t="n">
        <f aca="false">IF(SQRT($B$9)*$B233+SQRT(1-$B$9)*AA233&lt;_xlfn.NORM.S.INV($B$6),1,0)</f>
        <v>0</v>
      </c>
      <c r="AW233" s="31" t="n">
        <f aca="false">IF(SQRT($C$9)*$B233+SQRT(1-$C$9)*AB233&lt;_xlfn.NORM.S.INV($C$6),1,0)</f>
        <v>0</v>
      </c>
      <c r="AX233" s="31" t="n">
        <f aca="false">IF(SQRT($C$9)*$B233+SQRT(1-$C$9)*AC233&lt;_xlfn.NORM.S.INV($C$6),1,0)</f>
        <v>1</v>
      </c>
      <c r="AY233" s="31" t="n">
        <f aca="false">IF(SQRT($C$9)*$B233+SQRT(1-$C$9)*AD233&lt;_xlfn.NORM.S.INV($C$6),1,0)</f>
        <v>0</v>
      </c>
      <c r="AZ233" s="31" t="n">
        <f aca="false">IF(SQRT($C$9)*$B233+SQRT(1-$C$9)*AE233&lt;_xlfn.NORM.S.INV($C$6),1,0)</f>
        <v>0</v>
      </c>
      <c r="BA233" s="31" t="n">
        <f aca="false">IF(SQRT($C$9)*$B233+SQRT(1-$C$9)*AF233&lt;_xlfn.NORM.S.INV($C$6),1,0)</f>
        <v>0</v>
      </c>
      <c r="BB233" s="31" t="n">
        <f aca="false">IF(SQRT($C$9)*$B233+SQRT(1-$C$9)*AG233&lt;_xlfn.NORM.S.INV($C$6),1,0)</f>
        <v>0</v>
      </c>
      <c r="BC233" s="31" t="n">
        <f aca="false">IF(SQRT($C$9)*$B233+SQRT(1-$C$9)*AH233&lt;_xlfn.NORM.S.INV($C$6),1,0)</f>
        <v>0</v>
      </c>
      <c r="BD233" s="31" t="n">
        <f aca="false">IF(SQRT($C$9)*$B233+SQRT(1-$C$9)*AI233&lt;_xlfn.NORM.S.INV($C$6),1,0)</f>
        <v>0</v>
      </c>
      <c r="BE233" s="31" t="n">
        <f aca="false">IF(SQRT($C$9)*$B233+SQRT(1-$C$9)*AJ233&lt;_xlfn.NORM.S.INV($C$6),1,0)</f>
        <v>0</v>
      </c>
      <c r="BF233" s="31" t="n">
        <f aca="false">IF(SQRT($C$9)*$B233+SQRT(1-$C$9)*AK233&lt;_xlfn.NORM.S.INV($C$6),1,0)</f>
        <v>0</v>
      </c>
      <c r="BG233" s="21"/>
      <c r="BH233" s="21"/>
      <c r="BI233" s="31" t="n">
        <f aca="false">$B$11*(($A$1061)*$C233/$B$12*$B$7+(1-$A$1061)*$D233/$B$12*$C$7)</f>
        <v>600</v>
      </c>
      <c r="BJ233" s="31" t="n">
        <f aca="false">$B$11*(($A$1062)*$C233/$B$12*$B$7+(1-$A$1062)*$D233/$B$12*$C$7)</f>
        <v>570</v>
      </c>
      <c r="BK233" s="31" t="n">
        <f aca="false">$B$11*(($A$1063)*$C233/$B$12*$B$7+(1-$A$1063)*$D233/$B$12*$C$7)</f>
        <v>540</v>
      </c>
      <c r="BL233" s="31" t="n">
        <f aca="false">$B$11*(($A$1064)*$C233/$B$12*$B$7+(1-$A$1064)*$D233/$B$12*$C$7)</f>
        <v>510</v>
      </c>
      <c r="BM233" s="31" t="n">
        <f aca="false">$B$11*(($A$1065)*$C233/$B$12*$B$7+(1-$A$1065)*$D233/$B$12*$C$7)</f>
        <v>480</v>
      </c>
      <c r="BN233" s="31" t="n">
        <f aca="false">$B$11*(($A$1066)*$C233/$B$12*$B$7+(1-$A$1066)*$D233/$B$12*$C$7)</f>
        <v>450</v>
      </c>
      <c r="BO233" s="31" t="n">
        <f aca="false">$B$11*(($A$1067)*$C233/$B$12*$B$7+(1-$A$1067)*$D233/$B$12*$C$7)</f>
        <v>420</v>
      </c>
      <c r="BP233" s="31" t="n">
        <f aca="false">$B$11*(($A$1068)*$C233/$B$12*$B$7+(1-$A$1068)*$D233/$B$12*$C$7)</f>
        <v>390</v>
      </c>
      <c r="BQ233" s="31" t="n">
        <f aca="false">$B$11*(($A$1069)*$C233/$B$12*$B$7+(1-$A$1069)*$D233/$B$12*$C$7)</f>
        <v>360</v>
      </c>
      <c r="BR233" s="31" t="n">
        <f aca="false">$B$11*(($A$1070)*$C233/$B$12*$B$7+(1-$A$1070)*$D233/$B$12*$C$7)</f>
        <v>330</v>
      </c>
      <c r="BS233" s="31" t="n">
        <f aca="false">$B$11*(($A$1071)*$C233/$B$12*$B$7+(1-$A$1071)*$D233/$B$12*$C$7)</f>
        <v>300</v>
      </c>
      <c r="BT233" s="31" t="n">
        <f aca="false">$B$11*(($A$1072)*$C233/$B$12*$B$7+(1-$A$1072)*$D233/$B$12*$C$7)</f>
        <v>270</v>
      </c>
      <c r="BU233" s="31" t="n">
        <f aca="false">$B$11*(($A$1073)*$C233/$B$12*$B$7+(1-$A$1073)*$D233/$B$12*$C$7)</f>
        <v>240</v>
      </c>
      <c r="BV233" s="31" t="n">
        <f aca="false">$B$11*(($A$1074)*$C233/$B$12*$B$7+(1-$A$1074)*$D233/$B$12*$C$7)</f>
        <v>210</v>
      </c>
      <c r="BW233" s="31" t="n">
        <f aca="false">$B$11*(($A$1075)*$C233/$B$12*$B$7+(1-$A$1075)*$D233/$B$12*$C$7)</f>
        <v>180</v>
      </c>
      <c r="BX233" s="31" t="n">
        <f aca="false">$B$11*(($A$1076)*$C233/$B$12*$B$7+(1-$A$1076)*$D233/$B$12*$C$7)</f>
        <v>150</v>
      </c>
      <c r="BY233" s="31" t="n">
        <f aca="false">$B$11*(($A$1077)*$C233/$B$12*$B$7+(1-$A$1077)*$D233/$B$12*$C$7)</f>
        <v>120</v>
      </c>
      <c r="BZ233" s="31" t="n">
        <f aca="false">$B$11*(($A$1078)*$C233/$B$12*$B$7+(1-$A$1078)*$D233/$B$12*$C$7)</f>
        <v>90</v>
      </c>
      <c r="CA233" s="31" t="n">
        <f aca="false">$B$11*(($A$1079)*$C233/$B$12*$B$7+(1-$A$1079)*$D233/$B$12*$C$7)</f>
        <v>60</v>
      </c>
      <c r="CB233" s="31" t="n">
        <f aca="false">$B$11*(($A$1080)*$C233/$B$12*$B$7+(1-$A$1080)*$D233/$B$12*$C$7)</f>
        <v>30</v>
      </c>
      <c r="CC233" s="31" t="n">
        <f aca="false">$B$11*(($A$1081)*$C233/$B$12*$B$7+(1-$A$1081)*$D233/$B$12*$C$7)</f>
        <v>0</v>
      </c>
    </row>
    <row r="234" customFormat="false" ht="15" hidden="false" customHeight="false" outlineLevel="0" collapsed="false">
      <c r="A234" s="21" t="n">
        <v>210</v>
      </c>
      <c r="B234" s="27" t="n">
        <v>0.755028329690297</v>
      </c>
      <c r="C234" s="9" t="n">
        <f aca="false">SUM(AM234:AV234)</f>
        <v>0</v>
      </c>
      <c r="D234" s="9" t="n">
        <f aca="false">SUM(AW234:BF234)</f>
        <v>0</v>
      </c>
      <c r="E234" s="24" t="n">
        <f aca="false">(1-C234/$B$12)*$B$8-C234/$B$12*$B$7</f>
        <v>0.05</v>
      </c>
      <c r="F234" s="24" t="n">
        <f aca="false">(1-D234/$B$12)*$C$8-D234/$B$12*$C$7</f>
        <v>0.09</v>
      </c>
      <c r="G234" s="47" t="n">
        <f aca="false">$B$11*($B$10*C234/$B$12*$B$7+(1-$B$10)*D234/$B$12*$C$7)</f>
        <v>0</v>
      </c>
      <c r="H234" s="24" t="n">
        <f aca="false">$B$10*E234+(1-$B$10)*F234</f>
        <v>0.07</v>
      </c>
      <c r="I234" s="21"/>
      <c r="J234" s="21"/>
      <c r="K234" s="21"/>
      <c r="L234" s="21"/>
      <c r="M234" s="21"/>
      <c r="N234" s="21"/>
      <c r="O234" s="21"/>
      <c r="P234" s="21"/>
      <c r="Q234" s="21"/>
      <c r="R234" s="27" t="n">
        <v>-0.720875608145297</v>
      </c>
      <c r="S234" s="27" t="n">
        <v>-1.89159798348551</v>
      </c>
      <c r="T234" s="27" t="n">
        <v>-0.238807515823193</v>
      </c>
      <c r="U234" s="27" t="n">
        <v>1.27406733130087</v>
      </c>
      <c r="V234" s="27" t="n">
        <v>0.225661203751566</v>
      </c>
      <c r="W234" s="27" t="n">
        <v>2.61239569500651</v>
      </c>
      <c r="X234" s="27" t="n">
        <v>0.816094936971044</v>
      </c>
      <c r="Y234" s="27" t="n">
        <v>1.02087540515214</v>
      </c>
      <c r="Z234" s="27" t="n">
        <v>-1.0105159891756</v>
      </c>
      <c r="AA234" s="27" t="n">
        <v>-0.127902790317521</v>
      </c>
      <c r="AB234" s="27" t="n">
        <v>1.97727087498541</v>
      </c>
      <c r="AC234" s="27" t="n">
        <v>-0.879210485141596</v>
      </c>
      <c r="AD234" s="27" t="n">
        <v>-1.44068014701996</v>
      </c>
      <c r="AE234" s="27" t="n">
        <v>-1.36278745770817</v>
      </c>
      <c r="AF234" s="27" t="n">
        <v>1.07263016821484</v>
      </c>
      <c r="AG234" s="27" t="n">
        <v>0.301428689796439</v>
      </c>
      <c r="AH234" s="27" t="n">
        <v>-0.720187743716911</v>
      </c>
      <c r="AI234" s="27" t="n">
        <v>-0.165037760722376</v>
      </c>
      <c r="AJ234" s="27" t="n">
        <v>0.829069927627254</v>
      </c>
      <c r="AK234" s="27" t="n">
        <v>0.425755454666897</v>
      </c>
      <c r="AL234" s="21"/>
      <c r="AM234" s="31" t="n">
        <f aca="false">IF(SQRT($B$9)*$B234+SQRT(1-$B$9)*R234&lt;_xlfn.NORM.S.INV($B$6),1,0)</f>
        <v>0</v>
      </c>
      <c r="AN234" s="31" t="n">
        <f aca="false">IF(SQRT($B$9)*$B234+SQRT(1-$B$9)*S234&lt;_xlfn.NORM.S.INV($B$6),1,0)</f>
        <v>0</v>
      </c>
      <c r="AO234" s="31" t="n">
        <f aca="false">IF(SQRT($B$9)*$B234+SQRT(1-$B$9)*T234&lt;_xlfn.NORM.S.INV($B$6),1,0)</f>
        <v>0</v>
      </c>
      <c r="AP234" s="31" t="n">
        <f aca="false">IF(SQRT($B$9)*$B234+SQRT(1-$B$9)*U234&lt;_xlfn.NORM.S.INV($B$6),1,0)</f>
        <v>0</v>
      </c>
      <c r="AQ234" s="31" t="n">
        <f aca="false">IF(SQRT($B$9)*$B234+SQRT(1-$B$9)*V234&lt;_xlfn.NORM.S.INV($B$6),1,0)</f>
        <v>0</v>
      </c>
      <c r="AR234" s="31" t="n">
        <f aca="false">IF(SQRT($B$9)*$B234+SQRT(1-$B$9)*W234&lt;_xlfn.NORM.S.INV($B$6),1,0)</f>
        <v>0</v>
      </c>
      <c r="AS234" s="31" t="n">
        <f aca="false">IF(SQRT($B$9)*$B234+SQRT(1-$B$9)*X234&lt;_xlfn.NORM.S.INV($B$6),1,0)</f>
        <v>0</v>
      </c>
      <c r="AT234" s="31" t="n">
        <f aca="false">IF(SQRT($B$9)*$B234+SQRT(1-$B$9)*Y234&lt;_xlfn.NORM.S.INV($B$6),1,0)</f>
        <v>0</v>
      </c>
      <c r="AU234" s="31" t="n">
        <f aca="false">IF(SQRT($B$9)*$B234+SQRT(1-$B$9)*Z234&lt;_xlfn.NORM.S.INV($B$6),1,0)</f>
        <v>0</v>
      </c>
      <c r="AV234" s="31" t="n">
        <f aca="false">IF(SQRT($B$9)*$B234+SQRT(1-$B$9)*AA234&lt;_xlfn.NORM.S.INV($B$6),1,0)</f>
        <v>0</v>
      </c>
      <c r="AW234" s="31" t="n">
        <f aca="false">IF(SQRT($C$9)*$B234+SQRT(1-$C$9)*AB234&lt;_xlfn.NORM.S.INV($C$6),1,0)</f>
        <v>0</v>
      </c>
      <c r="AX234" s="31" t="n">
        <f aca="false">IF(SQRT($C$9)*$B234+SQRT(1-$C$9)*AC234&lt;_xlfn.NORM.S.INV($C$6),1,0)</f>
        <v>0</v>
      </c>
      <c r="AY234" s="31" t="n">
        <f aca="false">IF(SQRT($C$9)*$B234+SQRT(1-$C$9)*AD234&lt;_xlfn.NORM.S.INV($C$6),1,0)</f>
        <v>0</v>
      </c>
      <c r="AZ234" s="31" t="n">
        <f aca="false">IF(SQRT($C$9)*$B234+SQRT(1-$C$9)*AE234&lt;_xlfn.NORM.S.INV($C$6),1,0)</f>
        <v>0</v>
      </c>
      <c r="BA234" s="31" t="n">
        <f aca="false">IF(SQRT($C$9)*$B234+SQRT(1-$C$9)*AF234&lt;_xlfn.NORM.S.INV($C$6),1,0)</f>
        <v>0</v>
      </c>
      <c r="BB234" s="31" t="n">
        <f aca="false">IF(SQRT($C$9)*$B234+SQRT(1-$C$9)*AG234&lt;_xlfn.NORM.S.INV($C$6),1,0)</f>
        <v>0</v>
      </c>
      <c r="BC234" s="31" t="n">
        <f aca="false">IF(SQRT($C$9)*$B234+SQRT(1-$C$9)*AH234&lt;_xlfn.NORM.S.INV($C$6),1,0)</f>
        <v>0</v>
      </c>
      <c r="BD234" s="31" t="n">
        <f aca="false">IF(SQRT($C$9)*$B234+SQRT(1-$C$9)*AI234&lt;_xlfn.NORM.S.INV($C$6),1,0)</f>
        <v>0</v>
      </c>
      <c r="BE234" s="31" t="n">
        <f aca="false">IF(SQRT($C$9)*$B234+SQRT(1-$C$9)*AJ234&lt;_xlfn.NORM.S.INV($C$6),1,0)</f>
        <v>0</v>
      </c>
      <c r="BF234" s="31" t="n">
        <f aca="false">IF(SQRT($C$9)*$B234+SQRT(1-$C$9)*AK234&lt;_xlfn.NORM.S.INV($C$6),1,0)</f>
        <v>0</v>
      </c>
      <c r="BG234" s="21"/>
      <c r="BH234" s="21"/>
      <c r="BI234" s="31" t="n">
        <f aca="false">$B$11*(($A$1061)*$C234/$B$12*$B$7+(1-$A$1061)*$D234/$B$12*$C$7)</f>
        <v>0</v>
      </c>
      <c r="BJ234" s="31" t="n">
        <f aca="false">$B$11*(($A$1062)*$C234/$B$12*$B$7+(1-$A$1062)*$D234/$B$12*$C$7)</f>
        <v>0</v>
      </c>
      <c r="BK234" s="31" t="n">
        <f aca="false">$B$11*(($A$1063)*$C234/$B$12*$B$7+(1-$A$1063)*$D234/$B$12*$C$7)</f>
        <v>0</v>
      </c>
      <c r="BL234" s="31" t="n">
        <f aca="false">$B$11*(($A$1064)*$C234/$B$12*$B$7+(1-$A$1064)*$D234/$B$12*$C$7)</f>
        <v>0</v>
      </c>
      <c r="BM234" s="31" t="n">
        <f aca="false">$B$11*(($A$1065)*$C234/$B$12*$B$7+(1-$A$1065)*$D234/$B$12*$C$7)</f>
        <v>0</v>
      </c>
      <c r="BN234" s="31" t="n">
        <f aca="false">$B$11*(($A$1066)*$C234/$B$12*$B$7+(1-$A$1066)*$D234/$B$12*$C$7)</f>
        <v>0</v>
      </c>
      <c r="BO234" s="31" t="n">
        <f aca="false">$B$11*(($A$1067)*$C234/$B$12*$B$7+(1-$A$1067)*$D234/$B$12*$C$7)</f>
        <v>0</v>
      </c>
      <c r="BP234" s="31" t="n">
        <f aca="false">$B$11*(($A$1068)*$C234/$B$12*$B$7+(1-$A$1068)*$D234/$B$12*$C$7)</f>
        <v>0</v>
      </c>
      <c r="BQ234" s="31" t="n">
        <f aca="false">$B$11*(($A$1069)*$C234/$B$12*$B$7+(1-$A$1069)*$D234/$B$12*$C$7)</f>
        <v>0</v>
      </c>
      <c r="BR234" s="31" t="n">
        <f aca="false">$B$11*(($A$1070)*$C234/$B$12*$B$7+(1-$A$1070)*$D234/$B$12*$C$7)</f>
        <v>0</v>
      </c>
      <c r="BS234" s="31" t="n">
        <f aca="false">$B$11*(($A$1071)*$C234/$B$12*$B$7+(1-$A$1071)*$D234/$B$12*$C$7)</f>
        <v>0</v>
      </c>
      <c r="BT234" s="31" t="n">
        <f aca="false">$B$11*(($A$1072)*$C234/$B$12*$B$7+(1-$A$1072)*$D234/$B$12*$C$7)</f>
        <v>0</v>
      </c>
      <c r="BU234" s="31" t="n">
        <f aca="false">$B$11*(($A$1073)*$C234/$B$12*$B$7+(1-$A$1073)*$D234/$B$12*$C$7)</f>
        <v>0</v>
      </c>
      <c r="BV234" s="31" t="n">
        <f aca="false">$B$11*(($A$1074)*$C234/$B$12*$B$7+(1-$A$1074)*$D234/$B$12*$C$7)</f>
        <v>0</v>
      </c>
      <c r="BW234" s="31" t="n">
        <f aca="false">$B$11*(($A$1075)*$C234/$B$12*$B$7+(1-$A$1075)*$D234/$B$12*$C$7)</f>
        <v>0</v>
      </c>
      <c r="BX234" s="31" t="n">
        <f aca="false">$B$11*(($A$1076)*$C234/$B$12*$B$7+(1-$A$1076)*$D234/$B$12*$C$7)</f>
        <v>0</v>
      </c>
      <c r="BY234" s="31" t="n">
        <f aca="false">$B$11*(($A$1077)*$C234/$B$12*$B$7+(1-$A$1077)*$D234/$B$12*$C$7)</f>
        <v>0</v>
      </c>
      <c r="BZ234" s="31" t="n">
        <f aca="false">$B$11*(($A$1078)*$C234/$B$12*$B$7+(1-$A$1078)*$D234/$B$12*$C$7)</f>
        <v>0</v>
      </c>
      <c r="CA234" s="31" t="n">
        <f aca="false">$B$11*(($A$1079)*$C234/$B$12*$B$7+(1-$A$1079)*$D234/$B$12*$C$7)</f>
        <v>0</v>
      </c>
      <c r="CB234" s="31" t="n">
        <f aca="false">$B$11*(($A$1080)*$C234/$B$12*$B$7+(1-$A$1080)*$D234/$B$12*$C$7)</f>
        <v>0</v>
      </c>
      <c r="CC234" s="31" t="n">
        <f aca="false">$B$11*(($A$1081)*$C234/$B$12*$B$7+(1-$A$1081)*$D234/$B$12*$C$7)</f>
        <v>0</v>
      </c>
    </row>
    <row r="235" customFormat="false" ht="15" hidden="false" customHeight="false" outlineLevel="0" collapsed="false">
      <c r="A235" s="21" t="n">
        <v>211</v>
      </c>
      <c r="B235" s="27" t="n">
        <v>-0.977034793181713</v>
      </c>
      <c r="C235" s="9" t="n">
        <f aca="false">SUM(AM235:AV235)</f>
        <v>2</v>
      </c>
      <c r="D235" s="9" t="n">
        <f aca="false">SUM(AW235:BF235)</f>
        <v>1</v>
      </c>
      <c r="E235" s="24" t="n">
        <f aca="false">(1-C235/$B$12)*$B$8-C235/$B$12*$B$7</f>
        <v>-0.04</v>
      </c>
      <c r="F235" s="24" t="n">
        <f aca="false">(1-D235/$B$12)*$C$8-D235/$B$12*$C$7</f>
        <v>0.021</v>
      </c>
      <c r="G235" s="47" t="n">
        <f aca="false">$B$11*($B$10*C235/$B$12*$B$7+(1-$B$10)*D235/$B$12*$C$7)</f>
        <v>700</v>
      </c>
      <c r="H235" s="24" t="n">
        <f aca="false">$B$10*E235+(1-$B$10)*F235</f>
        <v>-0.0095</v>
      </c>
      <c r="I235" s="21"/>
      <c r="J235" s="21"/>
      <c r="K235" s="21"/>
      <c r="L235" s="21"/>
      <c r="M235" s="21"/>
      <c r="N235" s="21"/>
      <c r="O235" s="21"/>
      <c r="P235" s="21"/>
      <c r="Q235" s="21"/>
      <c r="R235" s="27" t="n">
        <v>0.644128943206416</v>
      </c>
      <c r="S235" s="27" t="n">
        <v>0.475524451995438</v>
      </c>
      <c r="T235" s="27" t="n">
        <v>0.142576774660211</v>
      </c>
      <c r="U235" s="27" t="n">
        <v>-0.0390826105125964</v>
      </c>
      <c r="V235" s="27" t="n">
        <v>1.01131807940283</v>
      </c>
      <c r="W235" s="27" t="n">
        <v>-0.20255495892593</v>
      </c>
      <c r="X235" s="27" t="n">
        <v>-2.58863325376361</v>
      </c>
      <c r="Y235" s="27" t="n">
        <v>-0.358696672921648</v>
      </c>
      <c r="Z235" s="27" t="n">
        <v>-2.45197601921519</v>
      </c>
      <c r="AA235" s="27" t="n">
        <v>-0.41998458677846</v>
      </c>
      <c r="AB235" s="27" t="n">
        <v>-1.58587926248638</v>
      </c>
      <c r="AC235" s="27" t="n">
        <v>-1.13305395365434</v>
      </c>
      <c r="AD235" s="27" t="n">
        <v>1.40552109307343</v>
      </c>
      <c r="AE235" s="27" t="n">
        <v>0.303357520229369</v>
      </c>
      <c r="AF235" s="27" t="n">
        <v>-0.119511353792393</v>
      </c>
      <c r="AG235" s="27" t="n">
        <v>0.626510107973262</v>
      </c>
      <c r="AH235" s="27" t="n">
        <v>-0.652867461181653</v>
      </c>
      <c r="AI235" s="27" t="n">
        <v>0.414642476004821</v>
      </c>
      <c r="AJ235" s="27" t="n">
        <v>-0.704139954025089</v>
      </c>
      <c r="AK235" s="27" t="n">
        <v>-0.527300087923764</v>
      </c>
      <c r="AL235" s="21"/>
      <c r="AM235" s="31" t="n">
        <f aca="false">IF(SQRT($B$9)*$B235+SQRT(1-$B$9)*R235&lt;_xlfn.NORM.S.INV($B$6),1,0)</f>
        <v>0</v>
      </c>
      <c r="AN235" s="31" t="n">
        <f aca="false">IF(SQRT($B$9)*$B235+SQRT(1-$B$9)*S235&lt;_xlfn.NORM.S.INV($B$6),1,0)</f>
        <v>0</v>
      </c>
      <c r="AO235" s="31" t="n">
        <f aca="false">IF(SQRT($B$9)*$B235+SQRT(1-$B$9)*T235&lt;_xlfn.NORM.S.INV($B$6),1,0)</f>
        <v>0</v>
      </c>
      <c r="AP235" s="31" t="n">
        <f aca="false">IF(SQRT($B$9)*$B235+SQRT(1-$B$9)*U235&lt;_xlfn.NORM.S.INV($B$6),1,0)</f>
        <v>0</v>
      </c>
      <c r="AQ235" s="31" t="n">
        <f aca="false">IF(SQRT($B$9)*$B235+SQRT(1-$B$9)*V235&lt;_xlfn.NORM.S.INV($B$6),1,0)</f>
        <v>0</v>
      </c>
      <c r="AR235" s="31" t="n">
        <f aca="false">IF(SQRT($B$9)*$B235+SQRT(1-$B$9)*W235&lt;_xlfn.NORM.S.INV($B$6),1,0)</f>
        <v>0</v>
      </c>
      <c r="AS235" s="31" t="n">
        <f aca="false">IF(SQRT($B$9)*$B235+SQRT(1-$B$9)*X235&lt;_xlfn.NORM.S.INV($B$6),1,0)</f>
        <v>1</v>
      </c>
      <c r="AT235" s="31" t="n">
        <f aca="false">IF(SQRT($B$9)*$B235+SQRT(1-$B$9)*Y235&lt;_xlfn.NORM.S.INV($B$6),1,0)</f>
        <v>0</v>
      </c>
      <c r="AU235" s="31" t="n">
        <f aca="false">IF(SQRT($B$9)*$B235+SQRT(1-$B$9)*Z235&lt;_xlfn.NORM.S.INV($B$6),1,0)</f>
        <v>1</v>
      </c>
      <c r="AV235" s="31" t="n">
        <f aca="false">IF(SQRT($B$9)*$B235+SQRT(1-$B$9)*AA235&lt;_xlfn.NORM.S.INV($B$6),1,0)</f>
        <v>0</v>
      </c>
      <c r="AW235" s="31" t="n">
        <f aca="false">IF(SQRT($C$9)*$B235+SQRT(1-$C$9)*AB235&lt;_xlfn.NORM.S.INV($C$6),1,0)</f>
        <v>1</v>
      </c>
      <c r="AX235" s="31" t="n">
        <f aca="false">IF(SQRT($C$9)*$B235+SQRT(1-$C$9)*AC235&lt;_xlfn.NORM.S.INV($C$6),1,0)</f>
        <v>0</v>
      </c>
      <c r="AY235" s="31" t="n">
        <f aca="false">IF(SQRT($C$9)*$B235+SQRT(1-$C$9)*AD235&lt;_xlfn.NORM.S.INV($C$6),1,0)</f>
        <v>0</v>
      </c>
      <c r="AZ235" s="31" t="n">
        <f aca="false">IF(SQRT($C$9)*$B235+SQRT(1-$C$9)*AE235&lt;_xlfn.NORM.S.INV($C$6),1,0)</f>
        <v>0</v>
      </c>
      <c r="BA235" s="31" t="n">
        <f aca="false">IF(SQRT($C$9)*$B235+SQRT(1-$C$9)*AF235&lt;_xlfn.NORM.S.INV($C$6),1,0)</f>
        <v>0</v>
      </c>
      <c r="BB235" s="31" t="n">
        <f aca="false">IF(SQRT($C$9)*$B235+SQRT(1-$C$9)*AG235&lt;_xlfn.NORM.S.INV($C$6),1,0)</f>
        <v>0</v>
      </c>
      <c r="BC235" s="31" t="n">
        <f aca="false">IF(SQRT($C$9)*$B235+SQRT(1-$C$9)*AH235&lt;_xlfn.NORM.S.INV($C$6),1,0)</f>
        <v>0</v>
      </c>
      <c r="BD235" s="31" t="n">
        <f aca="false">IF(SQRT($C$9)*$B235+SQRT(1-$C$9)*AI235&lt;_xlfn.NORM.S.INV($C$6),1,0)</f>
        <v>0</v>
      </c>
      <c r="BE235" s="31" t="n">
        <f aca="false">IF(SQRT($C$9)*$B235+SQRT(1-$C$9)*AJ235&lt;_xlfn.NORM.S.INV($C$6),1,0)</f>
        <v>0</v>
      </c>
      <c r="BF235" s="31" t="n">
        <f aca="false">IF(SQRT($C$9)*$B235+SQRT(1-$C$9)*AK235&lt;_xlfn.NORM.S.INV($C$6),1,0)</f>
        <v>0</v>
      </c>
      <c r="BG235" s="21"/>
      <c r="BH235" s="21"/>
      <c r="BI235" s="31" t="n">
        <f aca="false">$B$11*(($A$1061)*$C235/$B$12*$B$7+(1-$A$1061)*$D235/$B$12*$C$7)</f>
        <v>600</v>
      </c>
      <c r="BJ235" s="31" t="n">
        <f aca="false">$B$11*(($A$1062)*$C235/$B$12*$B$7+(1-$A$1062)*$D235/$B$12*$C$7)</f>
        <v>610</v>
      </c>
      <c r="BK235" s="31" t="n">
        <f aca="false">$B$11*(($A$1063)*$C235/$B$12*$B$7+(1-$A$1063)*$D235/$B$12*$C$7)</f>
        <v>620</v>
      </c>
      <c r="BL235" s="31" t="n">
        <f aca="false">$B$11*(($A$1064)*$C235/$B$12*$B$7+(1-$A$1064)*$D235/$B$12*$C$7)</f>
        <v>630</v>
      </c>
      <c r="BM235" s="31" t="n">
        <f aca="false">$B$11*(($A$1065)*$C235/$B$12*$B$7+(1-$A$1065)*$D235/$B$12*$C$7)</f>
        <v>640</v>
      </c>
      <c r="BN235" s="31" t="n">
        <f aca="false">$B$11*(($A$1066)*$C235/$B$12*$B$7+(1-$A$1066)*$D235/$B$12*$C$7)</f>
        <v>650</v>
      </c>
      <c r="BO235" s="31" t="n">
        <f aca="false">$B$11*(($A$1067)*$C235/$B$12*$B$7+(1-$A$1067)*$D235/$B$12*$C$7)</f>
        <v>660</v>
      </c>
      <c r="BP235" s="31" t="n">
        <f aca="false">$B$11*(($A$1068)*$C235/$B$12*$B$7+(1-$A$1068)*$D235/$B$12*$C$7)</f>
        <v>670</v>
      </c>
      <c r="BQ235" s="31" t="n">
        <f aca="false">$B$11*(($A$1069)*$C235/$B$12*$B$7+(1-$A$1069)*$D235/$B$12*$C$7)</f>
        <v>680</v>
      </c>
      <c r="BR235" s="31" t="n">
        <f aca="false">$B$11*(($A$1070)*$C235/$B$12*$B$7+(1-$A$1070)*$D235/$B$12*$C$7)</f>
        <v>690</v>
      </c>
      <c r="BS235" s="31" t="n">
        <f aca="false">$B$11*(($A$1071)*$C235/$B$12*$B$7+(1-$A$1071)*$D235/$B$12*$C$7)</f>
        <v>700</v>
      </c>
      <c r="BT235" s="31" t="n">
        <f aca="false">$B$11*(($A$1072)*$C235/$B$12*$B$7+(1-$A$1072)*$D235/$B$12*$C$7)</f>
        <v>710</v>
      </c>
      <c r="BU235" s="31" t="n">
        <f aca="false">$B$11*(($A$1073)*$C235/$B$12*$B$7+(1-$A$1073)*$D235/$B$12*$C$7)</f>
        <v>720</v>
      </c>
      <c r="BV235" s="31" t="n">
        <f aca="false">$B$11*(($A$1074)*$C235/$B$12*$B$7+(1-$A$1074)*$D235/$B$12*$C$7)</f>
        <v>730</v>
      </c>
      <c r="BW235" s="31" t="n">
        <f aca="false">$B$11*(($A$1075)*$C235/$B$12*$B$7+(1-$A$1075)*$D235/$B$12*$C$7)</f>
        <v>740</v>
      </c>
      <c r="BX235" s="31" t="n">
        <f aca="false">$B$11*(($A$1076)*$C235/$B$12*$B$7+(1-$A$1076)*$D235/$B$12*$C$7)</f>
        <v>750</v>
      </c>
      <c r="BY235" s="31" t="n">
        <f aca="false">$B$11*(($A$1077)*$C235/$B$12*$B$7+(1-$A$1077)*$D235/$B$12*$C$7)</f>
        <v>760</v>
      </c>
      <c r="BZ235" s="31" t="n">
        <f aca="false">$B$11*(($A$1078)*$C235/$B$12*$B$7+(1-$A$1078)*$D235/$B$12*$C$7)</f>
        <v>770</v>
      </c>
      <c r="CA235" s="31" t="n">
        <f aca="false">$B$11*(($A$1079)*$C235/$B$12*$B$7+(1-$A$1079)*$D235/$B$12*$C$7)</f>
        <v>780</v>
      </c>
      <c r="CB235" s="31" t="n">
        <f aca="false">$B$11*(($A$1080)*$C235/$B$12*$B$7+(1-$A$1080)*$D235/$B$12*$C$7)</f>
        <v>790</v>
      </c>
      <c r="CC235" s="31" t="n">
        <f aca="false">$B$11*(($A$1081)*$C235/$B$12*$B$7+(1-$A$1081)*$D235/$B$12*$C$7)</f>
        <v>800</v>
      </c>
    </row>
    <row r="236" customFormat="false" ht="15" hidden="false" customHeight="false" outlineLevel="0" collapsed="false">
      <c r="A236" s="21" t="n">
        <v>212</v>
      </c>
      <c r="B236" s="27" t="n">
        <v>-1.65586991253256</v>
      </c>
      <c r="C236" s="9" t="n">
        <f aca="false">SUM(AM236:AV236)</f>
        <v>0</v>
      </c>
      <c r="D236" s="9" t="n">
        <f aca="false">SUM(AW236:BF236)</f>
        <v>3</v>
      </c>
      <c r="E236" s="24" t="n">
        <f aca="false">(1-C236/$B$12)*$B$8-C236/$B$12*$B$7</f>
        <v>0.05</v>
      </c>
      <c r="F236" s="24" t="n">
        <f aca="false">(1-D236/$B$12)*$C$8-D236/$B$12*$C$7</f>
        <v>-0.117</v>
      </c>
      <c r="G236" s="47" t="n">
        <f aca="false">$B$11*($B$10*C236/$B$12*$B$7+(1-$B$10)*D236/$B$12*$C$7)</f>
        <v>900</v>
      </c>
      <c r="H236" s="24" t="n">
        <f aca="false">$B$10*E236+(1-$B$10)*F236</f>
        <v>-0.0335</v>
      </c>
      <c r="I236" s="21"/>
      <c r="J236" s="21"/>
      <c r="K236" s="21"/>
      <c r="L236" s="21"/>
      <c r="M236" s="21"/>
      <c r="N236" s="21"/>
      <c r="O236" s="21"/>
      <c r="P236" s="21"/>
      <c r="Q236" s="21"/>
      <c r="R236" s="27" t="n">
        <v>-0.957800463715068</v>
      </c>
      <c r="S236" s="27" t="n">
        <v>0.205365536821281</v>
      </c>
      <c r="T236" s="27" t="n">
        <v>-0.595120380567692</v>
      </c>
      <c r="U236" s="27" t="n">
        <v>0.238901656138296</v>
      </c>
      <c r="V236" s="27" t="n">
        <v>1.47031398501112</v>
      </c>
      <c r="W236" s="27" t="n">
        <v>0.68887284681837</v>
      </c>
      <c r="X236" s="27" t="n">
        <v>-0.566087466257261</v>
      </c>
      <c r="Y236" s="27" t="n">
        <v>-1.28946999608141</v>
      </c>
      <c r="Z236" s="27" t="n">
        <v>-0.322716557553343</v>
      </c>
      <c r="AA236" s="27" t="n">
        <v>0.693700514750338</v>
      </c>
      <c r="AB236" s="27" t="n">
        <v>-0.546614944364105</v>
      </c>
      <c r="AC236" s="27" t="n">
        <v>-2.41657470933746</v>
      </c>
      <c r="AD236" s="27" t="n">
        <v>-1.12173924343219</v>
      </c>
      <c r="AE236" s="27" t="n">
        <v>-0.973302409038125</v>
      </c>
      <c r="AF236" s="27" t="n">
        <v>-0.310596549901227</v>
      </c>
      <c r="AG236" s="27" t="n">
        <v>-1.10462895435293</v>
      </c>
      <c r="AH236" s="27" t="n">
        <v>0.250566637172956</v>
      </c>
      <c r="AI236" s="27" t="n">
        <v>1.34986286002563</v>
      </c>
      <c r="AJ236" s="27" t="n">
        <v>0.282801651564957</v>
      </c>
      <c r="AK236" s="27" t="n">
        <v>1.43698425101613</v>
      </c>
      <c r="AL236" s="21"/>
      <c r="AM236" s="31" t="n">
        <f aca="false">IF(SQRT($B$9)*$B236+SQRT(1-$B$9)*R236&lt;_xlfn.NORM.S.INV($B$6),1,0)</f>
        <v>0</v>
      </c>
      <c r="AN236" s="31" t="n">
        <f aca="false">IF(SQRT($B$9)*$B236+SQRT(1-$B$9)*S236&lt;_xlfn.NORM.S.INV($B$6),1,0)</f>
        <v>0</v>
      </c>
      <c r="AO236" s="31" t="n">
        <f aca="false">IF(SQRT($B$9)*$B236+SQRT(1-$B$9)*T236&lt;_xlfn.NORM.S.INV($B$6),1,0)</f>
        <v>0</v>
      </c>
      <c r="AP236" s="31" t="n">
        <f aca="false">IF(SQRT($B$9)*$B236+SQRT(1-$B$9)*U236&lt;_xlfn.NORM.S.INV($B$6),1,0)</f>
        <v>0</v>
      </c>
      <c r="AQ236" s="31" t="n">
        <f aca="false">IF(SQRT($B$9)*$B236+SQRT(1-$B$9)*V236&lt;_xlfn.NORM.S.INV($B$6),1,0)</f>
        <v>0</v>
      </c>
      <c r="AR236" s="31" t="n">
        <f aca="false">IF(SQRT($B$9)*$B236+SQRT(1-$B$9)*W236&lt;_xlfn.NORM.S.INV($B$6),1,0)</f>
        <v>0</v>
      </c>
      <c r="AS236" s="31" t="n">
        <f aca="false">IF(SQRT($B$9)*$B236+SQRT(1-$B$9)*X236&lt;_xlfn.NORM.S.INV($B$6),1,0)</f>
        <v>0</v>
      </c>
      <c r="AT236" s="31" t="n">
        <f aca="false">IF(SQRT($B$9)*$B236+SQRT(1-$B$9)*Y236&lt;_xlfn.NORM.S.INV($B$6),1,0)</f>
        <v>0</v>
      </c>
      <c r="AU236" s="31" t="n">
        <f aca="false">IF(SQRT($B$9)*$B236+SQRT(1-$B$9)*Z236&lt;_xlfn.NORM.S.INV($B$6),1,0)</f>
        <v>0</v>
      </c>
      <c r="AV236" s="31" t="n">
        <f aca="false">IF(SQRT($B$9)*$B236+SQRT(1-$B$9)*AA236&lt;_xlfn.NORM.S.INV($B$6),1,0)</f>
        <v>0</v>
      </c>
      <c r="AW236" s="31" t="n">
        <f aca="false">IF(SQRT($C$9)*$B236+SQRT(1-$C$9)*AB236&lt;_xlfn.NORM.S.INV($C$6),1,0)</f>
        <v>0</v>
      </c>
      <c r="AX236" s="31" t="n">
        <f aca="false">IF(SQRT($C$9)*$B236+SQRT(1-$C$9)*AC236&lt;_xlfn.NORM.S.INV($C$6),1,0)</f>
        <v>1</v>
      </c>
      <c r="AY236" s="31" t="n">
        <f aca="false">IF(SQRT($C$9)*$B236+SQRT(1-$C$9)*AD236&lt;_xlfn.NORM.S.INV($C$6),1,0)</f>
        <v>1</v>
      </c>
      <c r="AZ236" s="31" t="n">
        <f aca="false">IF(SQRT($C$9)*$B236+SQRT(1-$C$9)*AE236&lt;_xlfn.NORM.S.INV($C$6),1,0)</f>
        <v>0</v>
      </c>
      <c r="BA236" s="31" t="n">
        <f aca="false">IF(SQRT($C$9)*$B236+SQRT(1-$C$9)*AF236&lt;_xlfn.NORM.S.INV($C$6),1,0)</f>
        <v>0</v>
      </c>
      <c r="BB236" s="31" t="n">
        <f aca="false">IF(SQRT($C$9)*$B236+SQRT(1-$C$9)*AG236&lt;_xlfn.NORM.S.INV($C$6),1,0)</f>
        <v>1</v>
      </c>
      <c r="BC236" s="31" t="n">
        <f aca="false">IF(SQRT($C$9)*$B236+SQRT(1-$C$9)*AH236&lt;_xlfn.NORM.S.INV($C$6),1,0)</f>
        <v>0</v>
      </c>
      <c r="BD236" s="31" t="n">
        <f aca="false">IF(SQRT($C$9)*$B236+SQRT(1-$C$9)*AI236&lt;_xlfn.NORM.S.INV($C$6),1,0)</f>
        <v>0</v>
      </c>
      <c r="BE236" s="31" t="n">
        <f aca="false">IF(SQRT($C$9)*$B236+SQRT(1-$C$9)*AJ236&lt;_xlfn.NORM.S.INV($C$6),1,0)</f>
        <v>0</v>
      </c>
      <c r="BF236" s="31" t="n">
        <f aca="false">IF(SQRT($C$9)*$B236+SQRT(1-$C$9)*AK236&lt;_xlfn.NORM.S.INV($C$6),1,0)</f>
        <v>0</v>
      </c>
      <c r="BG236" s="21"/>
      <c r="BH236" s="21"/>
      <c r="BI236" s="31" t="n">
        <f aca="false">$B$11*(($A$1061)*$C236/$B$12*$B$7+(1-$A$1061)*$D236/$B$12*$C$7)</f>
        <v>1800</v>
      </c>
      <c r="BJ236" s="31" t="n">
        <f aca="false">$B$11*(($A$1062)*$C236/$B$12*$B$7+(1-$A$1062)*$D236/$B$12*$C$7)</f>
        <v>1710</v>
      </c>
      <c r="BK236" s="31" t="n">
        <f aca="false">$B$11*(($A$1063)*$C236/$B$12*$B$7+(1-$A$1063)*$D236/$B$12*$C$7)</f>
        <v>1620</v>
      </c>
      <c r="BL236" s="31" t="n">
        <f aca="false">$B$11*(($A$1064)*$C236/$B$12*$B$7+(1-$A$1064)*$D236/$B$12*$C$7)</f>
        <v>1530</v>
      </c>
      <c r="BM236" s="31" t="n">
        <f aca="false">$B$11*(($A$1065)*$C236/$B$12*$B$7+(1-$A$1065)*$D236/$B$12*$C$7)</f>
        <v>1440</v>
      </c>
      <c r="BN236" s="31" t="n">
        <f aca="false">$B$11*(($A$1066)*$C236/$B$12*$B$7+(1-$A$1066)*$D236/$B$12*$C$7)</f>
        <v>1350</v>
      </c>
      <c r="BO236" s="31" t="n">
        <f aca="false">$B$11*(($A$1067)*$C236/$B$12*$B$7+(1-$A$1067)*$D236/$B$12*$C$7)</f>
        <v>1260</v>
      </c>
      <c r="BP236" s="31" t="n">
        <f aca="false">$B$11*(($A$1068)*$C236/$B$12*$B$7+(1-$A$1068)*$D236/$B$12*$C$7)</f>
        <v>1170</v>
      </c>
      <c r="BQ236" s="31" t="n">
        <f aca="false">$B$11*(($A$1069)*$C236/$B$12*$B$7+(1-$A$1069)*$D236/$B$12*$C$7)</f>
        <v>1080</v>
      </c>
      <c r="BR236" s="31" t="n">
        <f aca="false">$B$11*(($A$1070)*$C236/$B$12*$B$7+(1-$A$1070)*$D236/$B$12*$C$7)</f>
        <v>990</v>
      </c>
      <c r="BS236" s="31" t="n">
        <f aca="false">$B$11*(($A$1071)*$C236/$B$12*$B$7+(1-$A$1071)*$D236/$B$12*$C$7)</f>
        <v>900</v>
      </c>
      <c r="BT236" s="31" t="n">
        <f aca="false">$B$11*(($A$1072)*$C236/$B$12*$B$7+(1-$A$1072)*$D236/$B$12*$C$7)</f>
        <v>810</v>
      </c>
      <c r="BU236" s="31" t="n">
        <f aca="false">$B$11*(($A$1073)*$C236/$B$12*$B$7+(1-$A$1073)*$D236/$B$12*$C$7)</f>
        <v>720</v>
      </c>
      <c r="BV236" s="31" t="n">
        <f aca="false">$B$11*(($A$1074)*$C236/$B$12*$B$7+(1-$A$1074)*$D236/$B$12*$C$7)</f>
        <v>630</v>
      </c>
      <c r="BW236" s="31" t="n">
        <f aca="false">$B$11*(($A$1075)*$C236/$B$12*$B$7+(1-$A$1075)*$D236/$B$12*$C$7)</f>
        <v>540</v>
      </c>
      <c r="BX236" s="31" t="n">
        <f aca="false">$B$11*(($A$1076)*$C236/$B$12*$B$7+(1-$A$1076)*$D236/$B$12*$C$7)</f>
        <v>450</v>
      </c>
      <c r="BY236" s="31" t="n">
        <f aca="false">$B$11*(($A$1077)*$C236/$B$12*$B$7+(1-$A$1077)*$D236/$B$12*$C$7)</f>
        <v>360</v>
      </c>
      <c r="BZ236" s="31" t="n">
        <f aca="false">$B$11*(($A$1078)*$C236/$B$12*$B$7+(1-$A$1078)*$D236/$B$12*$C$7)</f>
        <v>270</v>
      </c>
      <c r="CA236" s="31" t="n">
        <f aca="false">$B$11*(($A$1079)*$C236/$B$12*$B$7+(1-$A$1079)*$D236/$B$12*$C$7)</f>
        <v>180</v>
      </c>
      <c r="CB236" s="31" t="n">
        <f aca="false">$B$11*(($A$1080)*$C236/$B$12*$B$7+(1-$A$1080)*$D236/$B$12*$C$7)</f>
        <v>90.0000000000001</v>
      </c>
      <c r="CC236" s="31" t="n">
        <f aca="false">$B$11*(($A$1081)*$C236/$B$12*$B$7+(1-$A$1081)*$D236/$B$12*$C$7)</f>
        <v>0</v>
      </c>
    </row>
    <row r="237" customFormat="false" ht="15" hidden="false" customHeight="false" outlineLevel="0" collapsed="false">
      <c r="A237" s="21" t="n">
        <v>213</v>
      </c>
      <c r="B237" s="27" t="n">
        <v>-1.15790880445502</v>
      </c>
      <c r="C237" s="9" t="n">
        <f aca="false">SUM(AM237:AV237)</f>
        <v>1</v>
      </c>
      <c r="D237" s="9" t="n">
        <f aca="false">SUM(AW237:BF237)</f>
        <v>0</v>
      </c>
      <c r="E237" s="24" t="n">
        <f aca="false">(1-C237/$B$12)*$B$8-C237/$B$12*$B$7</f>
        <v>0.005</v>
      </c>
      <c r="F237" s="24" t="n">
        <f aca="false">(1-D237/$B$12)*$C$8-D237/$B$12*$C$7</f>
        <v>0.09</v>
      </c>
      <c r="G237" s="47" t="n">
        <f aca="false">$B$11*($B$10*C237/$B$12*$B$7+(1-$B$10)*D237/$B$12*$C$7)</f>
        <v>200</v>
      </c>
      <c r="H237" s="24" t="n">
        <f aca="false">$B$10*E237+(1-$B$10)*F237</f>
        <v>0.0475</v>
      </c>
      <c r="I237" s="21"/>
      <c r="J237" s="21"/>
      <c r="K237" s="21"/>
      <c r="L237" s="21"/>
      <c r="M237" s="21"/>
      <c r="N237" s="21"/>
      <c r="O237" s="21"/>
      <c r="P237" s="21"/>
      <c r="Q237" s="21"/>
      <c r="R237" s="27" t="n">
        <v>-2.1437582699682</v>
      </c>
      <c r="S237" s="27" t="n">
        <v>0.898302144138371</v>
      </c>
      <c r="T237" s="27" t="n">
        <v>-1.4595532618703</v>
      </c>
      <c r="U237" s="27" t="n">
        <v>1.50366813852627</v>
      </c>
      <c r="V237" s="27" t="n">
        <v>1.2022199162946</v>
      </c>
      <c r="W237" s="27" t="n">
        <v>0.473792177419019</v>
      </c>
      <c r="X237" s="27" t="n">
        <v>0.324916833484177</v>
      </c>
      <c r="Y237" s="27" t="n">
        <v>-0.199935879859217</v>
      </c>
      <c r="Z237" s="27" t="n">
        <v>-1.24555834857486</v>
      </c>
      <c r="AA237" s="27" t="n">
        <v>0.446889779303217</v>
      </c>
      <c r="AB237" s="27" t="n">
        <v>0.127754929364913</v>
      </c>
      <c r="AC237" s="27" t="n">
        <v>-0.258143477006064</v>
      </c>
      <c r="AD237" s="27" t="n">
        <v>1.51908696553024</v>
      </c>
      <c r="AE237" s="27" t="n">
        <v>2.38074352714727</v>
      </c>
      <c r="AF237" s="27" t="n">
        <v>-0.948497073317221</v>
      </c>
      <c r="AG237" s="27" t="n">
        <v>1.46990111617386</v>
      </c>
      <c r="AH237" s="27" t="n">
        <v>0.929312455840324</v>
      </c>
      <c r="AI237" s="27" t="n">
        <v>0.307300144707089</v>
      </c>
      <c r="AJ237" s="27" t="n">
        <v>-0.0160224668047448</v>
      </c>
      <c r="AK237" s="27" t="n">
        <v>1.72208607058805</v>
      </c>
      <c r="AL237" s="21"/>
      <c r="AM237" s="31" t="n">
        <f aca="false">IF(SQRT($B$9)*$B237+SQRT(1-$B$9)*R237&lt;_xlfn.NORM.S.INV($B$6),1,0)</f>
        <v>1</v>
      </c>
      <c r="AN237" s="31" t="n">
        <f aca="false">IF(SQRT($B$9)*$B237+SQRT(1-$B$9)*S237&lt;_xlfn.NORM.S.INV($B$6),1,0)</f>
        <v>0</v>
      </c>
      <c r="AO237" s="31" t="n">
        <f aca="false">IF(SQRT($B$9)*$B237+SQRT(1-$B$9)*T237&lt;_xlfn.NORM.S.INV($B$6),1,0)</f>
        <v>0</v>
      </c>
      <c r="AP237" s="31" t="n">
        <f aca="false">IF(SQRT($B$9)*$B237+SQRT(1-$B$9)*U237&lt;_xlfn.NORM.S.INV($B$6),1,0)</f>
        <v>0</v>
      </c>
      <c r="AQ237" s="31" t="n">
        <f aca="false">IF(SQRT($B$9)*$B237+SQRT(1-$B$9)*V237&lt;_xlfn.NORM.S.INV($B$6),1,0)</f>
        <v>0</v>
      </c>
      <c r="AR237" s="31" t="n">
        <f aca="false">IF(SQRT($B$9)*$B237+SQRT(1-$B$9)*W237&lt;_xlfn.NORM.S.INV($B$6),1,0)</f>
        <v>0</v>
      </c>
      <c r="AS237" s="31" t="n">
        <f aca="false">IF(SQRT($B$9)*$B237+SQRT(1-$B$9)*X237&lt;_xlfn.NORM.S.INV($B$6),1,0)</f>
        <v>0</v>
      </c>
      <c r="AT237" s="31" t="n">
        <f aca="false">IF(SQRT($B$9)*$B237+SQRT(1-$B$9)*Y237&lt;_xlfn.NORM.S.INV($B$6),1,0)</f>
        <v>0</v>
      </c>
      <c r="AU237" s="31" t="n">
        <f aca="false">IF(SQRT($B$9)*$B237+SQRT(1-$B$9)*Z237&lt;_xlfn.NORM.S.INV($B$6),1,0)</f>
        <v>0</v>
      </c>
      <c r="AV237" s="31" t="n">
        <f aca="false">IF(SQRT($B$9)*$B237+SQRT(1-$B$9)*AA237&lt;_xlfn.NORM.S.INV($B$6),1,0)</f>
        <v>0</v>
      </c>
      <c r="AW237" s="31" t="n">
        <f aca="false">IF(SQRT($C$9)*$B237+SQRT(1-$C$9)*AB237&lt;_xlfn.NORM.S.INV($C$6),1,0)</f>
        <v>0</v>
      </c>
      <c r="AX237" s="31" t="n">
        <f aca="false">IF(SQRT($C$9)*$B237+SQRT(1-$C$9)*AC237&lt;_xlfn.NORM.S.INV($C$6),1,0)</f>
        <v>0</v>
      </c>
      <c r="AY237" s="31" t="n">
        <f aca="false">IF(SQRT($C$9)*$B237+SQRT(1-$C$9)*AD237&lt;_xlfn.NORM.S.INV($C$6),1,0)</f>
        <v>0</v>
      </c>
      <c r="AZ237" s="31" t="n">
        <f aca="false">IF(SQRT($C$9)*$B237+SQRT(1-$C$9)*AE237&lt;_xlfn.NORM.S.INV($C$6),1,0)</f>
        <v>0</v>
      </c>
      <c r="BA237" s="31" t="n">
        <f aca="false">IF(SQRT($C$9)*$B237+SQRT(1-$C$9)*AF237&lt;_xlfn.NORM.S.INV($C$6),1,0)</f>
        <v>0</v>
      </c>
      <c r="BB237" s="31" t="n">
        <f aca="false">IF(SQRT($C$9)*$B237+SQRT(1-$C$9)*AG237&lt;_xlfn.NORM.S.INV($C$6),1,0)</f>
        <v>0</v>
      </c>
      <c r="BC237" s="31" t="n">
        <f aca="false">IF(SQRT($C$9)*$B237+SQRT(1-$C$9)*AH237&lt;_xlfn.NORM.S.INV($C$6),1,0)</f>
        <v>0</v>
      </c>
      <c r="BD237" s="31" t="n">
        <f aca="false">IF(SQRT($C$9)*$B237+SQRT(1-$C$9)*AI237&lt;_xlfn.NORM.S.INV($C$6),1,0)</f>
        <v>0</v>
      </c>
      <c r="BE237" s="31" t="n">
        <f aca="false">IF(SQRT($C$9)*$B237+SQRT(1-$C$9)*AJ237&lt;_xlfn.NORM.S.INV($C$6),1,0)</f>
        <v>0</v>
      </c>
      <c r="BF237" s="31" t="n">
        <f aca="false">IF(SQRT($C$9)*$B237+SQRT(1-$C$9)*AK237&lt;_xlfn.NORM.S.INV($C$6),1,0)</f>
        <v>0</v>
      </c>
      <c r="BG237" s="21"/>
      <c r="BH237" s="21"/>
      <c r="BI237" s="31" t="n">
        <f aca="false">$B$11*(($A$1061)*$C237/$B$12*$B$7+(1-$A$1061)*$D237/$B$12*$C$7)</f>
        <v>0</v>
      </c>
      <c r="BJ237" s="31" t="n">
        <f aca="false">$B$11*(($A$1062)*$C237/$B$12*$B$7+(1-$A$1062)*$D237/$B$12*$C$7)</f>
        <v>20</v>
      </c>
      <c r="BK237" s="31" t="n">
        <f aca="false">$B$11*(($A$1063)*$C237/$B$12*$B$7+(1-$A$1063)*$D237/$B$12*$C$7)</f>
        <v>40</v>
      </c>
      <c r="BL237" s="31" t="n">
        <f aca="false">$B$11*(($A$1064)*$C237/$B$12*$B$7+(1-$A$1064)*$D237/$B$12*$C$7)</f>
        <v>60</v>
      </c>
      <c r="BM237" s="31" t="n">
        <f aca="false">$B$11*(($A$1065)*$C237/$B$12*$B$7+(1-$A$1065)*$D237/$B$12*$C$7)</f>
        <v>80</v>
      </c>
      <c r="BN237" s="31" t="n">
        <f aca="false">$B$11*(($A$1066)*$C237/$B$12*$B$7+(1-$A$1066)*$D237/$B$12*$C$7)</f>
        <v>100</v>
      </c>
      <c r="BO237" s="31" t="n">
        <f aca="false">$B$11*(($A$1067)*$C237/$B$12*$B$7+(1-$A$1067)*$D237/$B$12*$C$7)</f>
        <v>120</v>
      </c>
      <c r="BP237" s="31" t="n">
        <f aca="false">$B$11*(($A$1068)*$C237/$B$12*$B$7+(1-$A$1068)*$D237/$B$12*$C$7)</f>
        <v>140</v>
      </c>
      <c r="BQ237" s="31" t="n">
        <f aca="false">$B$11*(($A$1069)*$C237/$B$12*$B$7+(1-$A$1069)*$D237/$B$12*$C$7)</f>
        <v>160</v>
      </c>
      <c r="BR237" s="31" t="n">
        <f aca="false">$B$11*(($A$1070)*$C237/$B$12*$B$7+(1-$A$1070)*$D237/$B$12*$C$7)</f>
        <v>180</v>
      </c>
      <c r="BS237" s="31" t="n">
        <f aca="false">$B$11*(($A$1071)*$C237/$B$12*$B$7+(1-$A$1071)*$D237/$B$12*$C$7)</f>
        <v>200</v>
      </c>
      <c r="BT237" s="31" t="n">
        <f aca="false">$B$11*(($A$1072)*$C237/$B$12*$B$7+(1-$A$1072)*$D237/$B$12*$C$7)</f>
        <v>220</v>
      </c>
      <c r="BU237" s="31" t="n">
        <f aca="false">$B$11*(($A$1073)*$C237/$B$12*$B$7+(1-$A$1073)*$D237/$B$12*$C$7)</f>
        <v>240</v>
      </c>
      <c r="BV237" s="31" t="n">
        <f aca="false">$B$11*(($A$1074)*$C237/$B$12*$B$7+(1-$A$1074)*$D237/$B$12*$C$7)</f>
        <v>260</v>
      </c>
      <c r="BW237" s="31" t="n">
        <f aca="false">$B$11*(($A$1075)*$C237/$B$12*$B$7+(1-$A$1075)*$D237/$B$12*$C$7)</f>
        <v>280</v>
      </c>
      <c r="BX237" s="31" t="n">
        <f aca="false">$B$11*(($A$1076)*$C237/$B$12*$B$7+(1-$A$1076)*$D237/$B$12*$C$7)</f>
        <v>300</v>
      </c>
      <c r="BY237" s="31" t="n">
        <f aca="false">$B$11*(($A$1077)*$C237/$B$12*$B$7+(1-$A$1077)*$D237/$B$12*$C$7)</f>
        <v>320</v>
      </c>
      <c r="BZ237" s="31" t="n">
        <f aca="false">$B$11*(($A$1078)*$C237/$B$12*$B$7+(1-$A$1078)*$D237/$B$12*$C$7)</f>
        <v>340</v>
      </c>
      <c r="CA237" s="31" t="n">
        <f aca="false">$B$11*(($A$1079)*$C237/$B$12*$B$7+(1-$A$1079)*$D237/$B$12*$C$7)</f>
        <v>360</v>
      </c>
      <c r="CB237" s="31" t="n">
        <f aca="false">$B$11*(($A$1080)*$C237/$B$12*$B$7+(1-$A$1080)*$D237/$B$12*$C$7)</f>
        <v>380</v>
      </c>
      <c r="CC237" s="31" t="n">
        <f aca="false">$B$11*(($A$1081)*$C237/$B$12*$B$7+(1-$A$1081)*$D237/$B$12*$C$7)</f>
        <v>400</v>
      </c>
    </row>
    <row r="238" customFormat="false" ht="15" hidden="false" customHeight="false" outlineLevel="0" collapsed="false">
      <c r="A238" s="21" t="n">
        <v>214</v>
      </c>
      <c r="B238" s="27" t="n">
        <v>-2.48455555439546</v>
      </c>
      <c r="C238" s="9" t="n">
        <f aca="false">SUM(AM238:AV238)</f>
        <v>0</v>
      </c>
      <c r="D238" s="9" t="n">
        <f aca="false">SUM(AW238:BF238)</f>
        <v>2</v>
      </c>
      <c r="E238" s="24" t="n">
        <f aca="false">(1-C238/$B$12)*$B$8-C238/$B$12*$B$7</f>
        <v>0.05</v>
      </c>
      <c r="F238" s="24" t="n">
        <f aca="false">(1-D238/$B$12)*$C$8-D238/$B$12*$C$7</f>
        <v>-0.048</v>
      </c>
      <c r="G238" s="47" t="n">
        <f aca="false">$B$11*($B$10*C238/$B$12*$B$7+(1-$B$10)*D238/$B$12*$C$7)</f>
        <v>600</v>
      </c>
      <c r="H238" s="24" t="n">
        <f aca="false">$B$10*E238+(1-$B$10)*F238</f>
        <v>0.001</v>
      </c>
      <c r="I238" s="21"/>
      <c r="J238" s="21"/>
      <c r="K238" s="21"/>
      <c r="L238" s="21"/>
      <c r="M238" s="21"/>
      <c r="N238" s="21"/>
      <c r="O238" s="21"/>
      <c r="P238" s="21"/>
      <c r="Q238" s="21"/>
      <c r="R238" s="27" t="n">
        <v>-0.926514542060503</v>
      </c>
      <c r="S238" s="27" t="n">
        <v>0.925879362350084</v>
      </c>
      <c r="T238" s="27" t="n">
        <v>1.04206606616897</v>
      </c>
      <c r="U238" s="27" t="n">
        <v>0.287952533777933</v>
      </c>
      <c r="V238" s="27" t="n">
        <v>-0.520362777161696</v>
      </c>
      <c r="W238" s="27" t="n">
        <v>0.511106347915495</v>
      </c>
      <c r="X238" s="27" t="n">
        <v>-1.10065939167561</v>
      </c>
      <c r="Y238" s="27" t="n">
        <v>-0.95374793232127</v>
      </c>
      <c r="Z238" s="27" t="n">
        <v>0.0950476781165967</v>
      </c>
      <c r="AA238" s="27" t="n">
        <v>1.63764175324391</v>
      </c>
      <c r="AB238" s="27" t="n">
        <v>0.674393884740535</v>
      </c>
      <c r="AC238" s="27" t="n">
        <v>-0.785544627019293</v>
      </c>
      <c r="AD238" s="27" t="n">
        <v>-0.294813232018878</v>
      </c>
      <c r="AE238" s="27" t="n">
        <v>0.260792651796461</v>
      </c>
      <c r="AF238" s="27" t="n">
        <v>-0.392293222330809</v>
      </c>
      <c r="AG238" s="27" t="n">
        <v>-0.406936456001605</v>
      </c>
      <c r="AH238" s="27" t="n">
        <v>-1.15513348335598</v>
      </c>
      <c r="AI238" s="27" t="n">
        <v>0.401679423235769</v>
      </c>
      <c r="AJ238" s="27" t="n">
        <v>-0.172599606531396</v>
      </c>
      <c r="AK238" s="27" t="n">
        <v>1.88909016503669</v>
      </c>
      <c r="AL238" s="21"/>
      <c r="AM238" s="31" t="n">
        <f aca="false">IF(SQRT($B$9)*$B238+SQRT(1-$B$9)*R238&lt;_xlfn.NORM.S.INV($B$6),1,0)</f>
        <v>0</v>
      </c>
      <c r="AN238" s="31" t="n">
        <f aca="false">IF(SQRT($B$9)*$B238+SQRT(1-$B$9)*S238&lt;_xlfn.NORM.S.INV($B$6),1,0)</f>
        <v>0</v>
      </c>
      <c r="AO238" s="31" t="n">
        <f aca="false">IF(SQRT($B$9)*$B238+SQRT(1-$B$9)*T238&lt;_xlfn.NORM.S.INV($B$6),1,0)</f>
        <v>0</v>
      </c>
      <c r="AP238" s="31" t="n">
        <f aca="false">IF(SQRT($B$9)*$B238+SQRT(1-$B$9)*U238&lt;_xlfn.NORM.S.INV($B$6),1,0)</f>
        <v>0</v>
      </c>
      <c r="AQ238" s="31" t="n">
        <f aca="false">IF(SQRT($B$9)*$B238+SQRT(1-$B$9)*V238&lt;_xlfn.NORM.S.INV($B$6),1,0)</f>
        <v>0</v>
      </c>
      <c r="AR238" s="31" t="n">
        <f aca="false">IF(SQRT($B$9)*$B238+SQRT(1-$B$9)*W238&lt;_xlfn.NORM.S.INV($B$6),1,0)</f>
        <v>0</v>
      </c>
      <c r="AS238" s="31" t="n">
        <f aca="false">IF(SQRT($B$9)*$B238+SQRT(1-$B$9)*X238&lt;_xlfn.NORM.S.INV($B$6),1,0)</f>
        <v>0</v>
      </c>
      <c r="AT238" s="31" t="n">
        <f aca="false">IF(SQRT($B$9)*$B238+SQRT(1-$B$9)*Y238&lt;_xlfn.NORM.S.INV($B$6),1,0)</f>
        <v>0</v>
      </c>
      <c r="AU238" s="31" t="n">
        <f aca="false">IF(SQRT($B$9)*$B238+SQRT(1-$B$9)*Z238&lt;_xlfn.NORM.S.INV($B$6),1,0)</f>
        <v>0</v>
      </c>
      <c r="AV238" s="31" t="n">
        <f aca="false">IF(SQRT($B$9)*$B238+SQRT(1-$B$9)*AA238&lt;_xlfn.NORM.S.INV($B$6),1,0)</f>
        <v>0</v>
      </c>
      <c r="AW238" s="31" t="n">
        <f aca="false">IF(SQRT($C$9)*$B238+SQRT(1-$C$9)*AB238&lt;_xlfn.NORM.S.INV($C$6),1,0)</f>
        <v>0</v>
      </c>
      <c r="AX238" s="31" t="n">
        <f aca="false">IF(SQRT($C$9)*$B238+SQRT(1-$C$9)*AC238&lt;_xlfn.NORM.S.INV($C$6),1,0)</f>
        <v>1</v>
      </c>
      <c r="AY238" s="31" t="n">
        <f aca="false">IF(SQRT($C$9)*$B238+SQRT(1-$C$9)*AD238&lt;_xlfn.NORM.S.INV($C$6),1,0)</f>
        <v>0</v>
      </c>
      <c r="AZ238" s="31" t="n">
        <f aca="false">IF(SQRT($C$9)*$B238+SQRT(1-$C$9)*AE238&lt;_xlfn.NORM.S.INV($C$6),1,0)</f>
        <v>0</v>
      </c>
      <c r="BA238" s="31" t="n">
        <f aca="false">IF(SQRT($C$9)*$B238+SQRT(1-$C$9)*AF238&lt;_xlfn.NORM.S.INV($C$6),1,0)</f>
        <v>0</v>
      </c>
      <c r="BB238" s="31" t="n">
        <f aca="false">IF(SQRT($C$9)*$B238+SQRT(1-$C$9)*AG238&lt;_xlfn.NORM.S.INV($C$6),1,0)</f>
        <v>0</v>
      </c>
      <c r="BC238" s="31" t="n">
        <f aca="false">IF(SQRT($C$9)*$B238+SQRT(1-$C$9)*AH238&lt;_xlfn.NORM.S.INV($C$6),1,0)</f>
        <v>1</v>
      </c>
      <c r="BD238" s="31" t="n">
        <f aca="false">IF(SQRT($C$9)*$B238+SQRT(1-$C$9)*AI238&lt;_xlfn.NORM.S.INV($C$6),1,0)</f>
        <v>0</v>
      </c>
      <c r="BE238" s="31" t="n">
        <f aca="false">IF(SQRT($C$9)*$B238+SQRT(1-$C$9)*AJ238&lt;_xlfn.NORM.S.INV($C$6),1,0)</f>
        <v>0</v>
      </c>
      <c r="BF238" s="31" t="n">
        <f aca="false">IF(SQRT($C$9)*$B238+SQRT(1-$C$9)*AK238&lt;_xlfn.NORM.S.INV($C$6),1,0)</f>
        <v>0</v>
      </c>
      <c r="BG238" s="21"/>
      <c r="BH238" s="21"/>
      <c r="BI238" s="31" t="n">
        <f aca="false">$B$11*(($A$1061)*$C238/$B$12*$B$7+(1-$A$1061)*$D238/$B$12*$C$7)</f>
        <v>1200</v>
      </c>
      <c r="BJ238" s="31" t="n">
        <f aca="false">$B$11*(($A$1062)*$C238/$B$12*$B$7+(1-$A$1062)*$D238/$B$12*$C$7)</f>
        <v>1140</v>
      </c>
      <c r="BK238" s="31" t="n">
        <f aca="false">$B$11*(($A$1063)*$C238/$B$12*$B$7+(1-$A$1063)*$D238/$B$12*$C$7)</f>
        <v>1080</v>
      </c>
      <c r="BL238" s="31" t="n">
        <f aca="false">$B$11*(($A$1064)*$C238/$B$12*$B$7+(1-$A$1064)*$D238/$B$12*$C$7)</f>
        <v>1020</v>
      </c>
      <c r="BM238" s="31" t="n">
        <f aca="false">$B$11*(($A$1065)*$C238/$B$12*$B$7+(1-$A$1065)*$D238/$B$12*$C$7)</f>
        <v>960</v>
      </c>
      <c r="BN238" s="31" t="n">
        <f aca="false">$B$11*(($A$1066)*$C238/$B$12*$B$7+(1-$A$1066)*$D238/$B$12*$C$7)</f>
        <v>900</v>
      </c>
      <c r="BO238" s="31" t="n">
        <f aca="false">$B$11*(($A$1067)*$C238/$B$12*$B$7+(1-$A$1067)*$D238/$B$12*$C$7)</f>
        <v>840</v>
      </c>
      <c r="BP238" s="31" t="n">
        <f aca="false">$B$11*(($A$1068)*$C238/$B$12*$B$7+(1-$A$1068)*$D238/$B$12*$C$7)</f>
        <v>780</v>
      </c>
      <c r="BQ238" s="31" t="n">
        <f aca="false">$B$11*(($A$1069)*$C238/$B$12*$B$7+(1-$A$1069)*$D238/$B$12*$C$7)</f>
        <v>720</v>
      </c>
      <c r="BR238" s="31" t="n">
        <f aca="false">$B$11*(($A$1070)*$C238/$B$12*$B$7+(1-$A$1070)*$D238/$B$12*$C$7)</f>
        <v>660</v>
      </c>
      <c r="BS238" s="31" t="n">
        <f aca="false">$B$11*(($A$1071)*$C238/$B$12*$B$7+(1-$A$1071)*$D238/$B$12*$C$7)</f>
        <v>600</v>
      </c>
      <c r="BT238" s="31" t="n">
        <f aca="false">$B$11*(($A$1072)*$C238/$B$12*$B$7+(1-$A$1072)*$D238/$B$12*$C$7)</f>
        <v>540</v>
      </c>
      <c r="BU238" s="31" t="n">
        <f aca="false">$B$11*(($A$1073)*$C238/$B$12*$B$7+(1-$A$1073)*$D238/$B$12*$C$7)</f>
        <v>480</v>
      </c>
      <c r="BV238" s="31" t="n">
        <f aca="false">$B$11*(($A$1074)*$C238/$B$12*$B$7+(1-$A$1074)*$D238/$B$12*$C$7)</f>
        <v>420</v>
      </c>
      <c r="BW238" s="31" t="n">
        <f aca="false">$B$11*(($A$1075)*$C238/$B$12*$B$7+(1-$A$1075)*$D238/$B$12*$C$7)</f>
        <v>360</v>
      </c>
      <c r="BX238" s="31" t="n">
        <f aca="false">$B$11*(($A$1076)*$C238/$B$12*$B$7+(1-$A$1076)*$D238/$B$12*$C$7)</f>
        <v>300</v>
      </c>
      <c r="BY238" s="31" t="n">
        <f aca="false">$B$11*(($A$1077)*$C238/$B$12*$B$7+(1-$A$1077)*$D238/$B$12*$C$7)</f>
        <v>240</v>
      </c>
      <c r="BZ238" s="31" t="n">
        <f aca="false">$B$11*(($A$1078)*$C238/$B$12*$B$7+(1-$A$1078)*$D238/$B$12*$C$7)</f>
        <v>180</v>
      </c>
      <c r="CA238" s="31" t="n">
        <f aca="false">$B$11*(($A$1079)*$C238/$B$12*$B$7+(1-$A$1079)*$D238/$B$12*$C$7)</f>
        <v>120</v>
      </c>
      <c r="CB238" s="31" t="n">
        <f aca="false">$B$11*(($A$1080)*$C238/$B$12*$B$7+(1-$A$1080)*$D238/$B$12*$C$7)</f>
        <v>60.0000000000001</v>
      </c>
      <c r="CC238" s="31" t="n">
        <f aca="false">$B$11*(($A$1081)*$C238/$B$12*$B$7+(1-$A$1081)*$D238/$B$12*$C$7)</f>
        <v>0</v>
      </c>
    </row>
    <row r="239" customFormat="false" ht="15" hidden="false" customHeight="false" outlineLevel="0" collapsed="false">
      <c r="A239" s="21" t="n">
        <v>215</v>
      </c>
      <c r="B239" s="27" t="n">
        <v>-0.514595421758351</v>
      </c>
      <c r="C239" s="9" t="n">
        <f aca="false">SUM(AM239:AV239)</f>
        <v>0</v>
      </c>
      <c r="D239" s="9" t="n">
        <f aca="false">SUM(AW239:BF239)</f>
        <v>0</v>
      </c>
      <c r="E239" s="24" t="n">
        <f aca="false">(1-C239/$B$12)*$B$8-C239/$B$12*$B$7</f>
        <v>0.05</v>
      </c>
      <c r="F239" s="24" t="n">
        <f aca="false">(1-D239/$B$12)*$C$8-D239/$B$12*$C$7</f>
        <v>0.09</v>
      </c>
      <c r="G239" s="47" t="n">
        <f aca="false">$B$11*($B$10*C239/$B$12*$B$7+(1-$B$10)*D239/$B$12*$C$7)</f>
        <v>0</v>
      </c>
      <c r="H239" s="24" t="n">
        <f aca="false">$B$10*E239+(1-$B$10)*F239</f>
        <v>0.07</v>
      </c>
      <c r="I239" s="21"/>
      <c r="J239" s="21"/>
      <c r="K239" s="21"/>
      <c r="L239" s="21"/>
      <c r="M239" s="21"/>
      <c r="N239" s="21"/>
      <c r="O239" s="21"/>
      <c r="P239" s="21"/>
      <c r="Q239" s="21"/>
      <c r="R239" s="27" t="n">
        <v>-0.0989047399945041</v>
      </c>
      <c r="S239" s="27" t="n">
        <v>0.50445948221428</v>
      </c>
      <c r="T239" s="27" t="n">
        <v>-0.131840966300328</v>
      </c>
      <c r="U239" s="27" t="n">
        <v>1.37458062618996</v>
      </c>
      <c r="V239" s="27" t="n">
        <v>0.486712440878273</v>
      </c>
      <c r="W239" s="27" t="n">
        <v>-0.588357766907052</v>
      </c>
      <c r="X239" s="27" t="n">
        <v>-0.194156044532179</v>
      </c>
      <c r="Y239" s="27" t="n">
        <v>-0.189077563538064</v>
      </c>
      <c r="Z239" s="27" t="n">
        <v>0.213951195965985</v>
      </c>
      <c r="AA239" s="27" t="n">
        <v>0.125039833120318</v>
      </c>
      <c r="AB239" s="27" t="n">
        <v>1.34705369982152</v>
      </c>
      <c r="AC239" s="27" t="n">
        <v>1.10393378319391</v>
      </c>
      <c r="AD239" s="27" t="n">
        <v>1.99666124627721</v>
      </c>
      <c r="AE239" s="27" t="n">
        <v>0.538811018688594</v>
      </c>
      <c r="AF239" s="27" t="n">
        <v>0.0594382691789835</v>
      </c>
      <c r="AG239" s="27" t="n">
        <v>-1.19426821867437</v>
      </c>
      <c r="AH239" s="27" t="n">
        <v>-0.0181112423914703</v>
      </c>
      <c r="AI239" s="27" t="n">
        <v>-0.0268008675087101</v>
      </c>
      <c r="AJ239" s="27" t="n">
        <v>-0.658762966315358</v>
      </c>
      <c r="AK239" s="27" t="n">
        <v>1.99179072831828</v>
      </c>
      <c r="AL239" s="21"/>
      <c r="AM239" s="31" t="n">
        <f aca="false">IF(SQRT($B$9)*$B239+SQRT(1-$B$9)*R239&lt;_xlfn.NORM.S.INV($B$6),1,0)</f>
        <v>0</v>
      </c>
      <c r="AN239" s="31" t="n">
        <f aca="false">IF(SQRT($B$9)*$B239+SQRT(1-$B$9)*S239&lt;_xlfn.NORM.S.INV($B$6),1,0)</f>
        <v>0</v>
      </c>
      <c r="AO239" s="31" t="n">
        <f aca="false">IF(SQRT($B$9)*$B239+SQRT(1-$B$9)*T239&lt;_xlfn.NORM.S.INV($B$6),1,0)</f>
        <v>0</v>
      </c>
      <c r="AP239" s="31" t="n">
        <f aca="false">IF(SQRT($B$9)*$B239+SQRT(1-$B$9)*U239&lt;_xlfn.NORM.S.INV($B$6),1,0)</f>
        <v>0</v>
      </c>
      <c r="AQ239" s="31" t="n">
        <f aca="false">IF(SQRT($B$9)*$B239+SQRT(1-$B$9)*V239&lt;_xlfn.NORM.S.INV($B$6),1,0)</f>
        <v>0</v>
      </c>
      <c r="AR239" s="31" t="n">
        <f aca="false">IF(SQRT($B$9)*$B239+SQRT(1-$B$9)*W239&lt;_xlfn.NORM.S.INV($B$6),1,0)</f>
        <v>0</v>
      </c>
      <c r="AS239" s="31" t="n">
        <f aca="false">IF(SQRT($B$9)*$B239+SQRT(1-$B$9)*X239&lt;_xlfn.NORM.S.INV($B$6),1,0)</f>
        <v>0</v>
      </c>
      <c r="AT239" s="31" t="n">
        <f aca="false">IF(SQRT($B$9)*$B239+SQRT(1-$B$9)*Y239&lt;_xlfn.NORM.S.INV($B$6),1,0)</f>
        <v>0</v>
      </c>
      <c r="AU239" s="31" t="n">
        <f aca="false">IF(SQRT($B$9)*$B239+SQRT(1-$B$9)*Z239&lt;_xlfn.NORM.S.INV($B$6),1,0)</f>
        <v>0</v>
      </c>
      <c r="AV239" s="31" t="n">
        <f aca="false">IF(SQRT($B$9)*$B239+SQRT(1-$B$9)*AA239&lt;_xlfn.NORM.S.INV($B$6),1,0)</f>
        <v>0</v>
      </c>
      <c r="AW239" s="31" t="n">
        <f aca="false">IF(SQRT($C$9)*$B239+SQRT(1-$C$9)*AB239&lt;_xlfn.NORM.S.INV($C$6),1,0)</f>
        <v>0</v>
      </c>
      <c r="AX239" s="31" t="n">
        <f aca="false">IF(SQRT($C$9)*$B239+SQRT(1-$C$9)*AC239&lt;_xlfn.NORM.S.INV($C$6),1,0)</f>
        <v>0</v>
      </c>
      <c r="AY239" s="31" t="n">
        <f aca="false">IF(SQRT($C$9)*$B239+SQRT(1-$C$9)*AD239&lt;_xlfn.NORM.S.INV($C$6),1,0)</f>
        <v>0</v>
      </c>
      <c r="AZ239" s="31" t="n">
        <f aca="false">IF(SQRT($C$9)*$B239+SQRT(1-$C$9)*AE239&lt;_xlfn.NORM.S.INV($C$6),1,0)</f>
        <v>0</v>
      </c>
      <c r="BA239" s="31" t="n">
        <f aca="false">IF(SQRT($C$9)*$B239+SQRT(1-$C$9)*AF239&lt;_xlfn.NORM.S.INV($C$6),1,0)</f>
        <v>0</v>
      </c>
      <c r="BB239" s="31" t="n">
        <f aca="false">IF(SQRT($C$9)*$B239+SQRT(1-$C$9)*AG239&lt;_xlfn.NORM.S.INV($C$6),1,0)</f>
        <v>0</v>
      </c>
      <c r="BC239" s="31" t="n">
        <f aca="false">IF(SQRT($C$9)*$B239+SQRT(1-$C$9)*AH239&lt;_xlfn.NORM.S.INV($C$6),1,0)</f>
        <v>0</v>
      </c>
      <c r="BD239" s="31" t="n">
        <f aca="false">IF(SQRT($C$9)*$B239+SQRT(1-$C$9)*AI239&lt;_xlfn.NORM.S.INV($C$6),1,0)</f>
        <v>0</v>
      </c>
      <c r="BE239" s="31" t="n">
        <f aca="false">IF(SQRT($C$9)*$B239+SQRT(1-$C$9)*AJ239&lt;_xlfn.NORM.S.INV($C$6),1,0)</f>
        <v>0</v>
      </c>
      <c r="BF239" s="31" t="n">
        <f aca="false">IF(SQRT($C$9)*$B239+SQRT(1-$C$9)*AK239&lt;_xlfn.NORM.S.INV($C$6),1,0)</f>
        <v>0</v>
      </c>
      <c r="BG239" s="21"/>
      <c r="BH239" s="21"/>
      <c r="BI239" s="31" t="n">
        <f aca="false">$B$11*(($A$1061)*$C239/$B$12*$B$7+(1-$A$1061)*$D239/$B$12*$C$7)</f>
        <v>0</v>
      </c>
      <c r="BJ239" s="31" t="n">
        <f aca="false">$B$11*(($A$1062)*$C239/$B$12*$B$7+(1-$A$1062)*$D239/$B$12*$C$7)</f>
        <v>0</v>
      </c>
      <c r="BK239" s="31" t="n">
        <f aca="false">$B$11*(($A$1063)*$C239/$B$12*$B$7+(1-$A$1063)*$D239/$B$12*$C$7)</f>
        <v>0</v>
      </c>
      <c r="BL239" s="31" t="n">
        <f aca="false">$B$11*(($A$1064)*$C239/$B$12*$B$7+(1-$A$1064)*$D239/$B$12*$C$7)</f>
        <v>0</v>
      </c>
      <c r="BM239" s="31" t="n">
        <f aca="false">$B$11*(($A$1065)*$C239/$B$12*$B$7+(1-$A$1065)*$D239/$B$12*$C$7)</f>
        <v>0</v>
      </c>
      <c r="BN239" s="31" t="n">
        <f aca="false">$B$11*(($A$1066)*$C239/$B$12*$B$7+(1-$A$1066)*$D239/$B$12*$C$7)</f>
        <v>0</v>
      </c>
      <c r="BO239" s="31" t="n">
        <f aca="false">$B$11*(($A$1067)*$C239/$B$12*$B$7+(1-$A$1067)*$D239/$B$12*$C$7)</f>
        <v>0</v>
      </c>
      <c r="BP239" s="31" t="n">
        <f aca="false">$B$11*(($A$1068)*$C239/$B$12*$B$7+(1-$A$1068)*$D239/$B$12*$C$7)</f>
        <v>0</v>
      </c>
      <c r="BQ239" s="31" t="n">
        <f aca="false">$B$11*(($A$1069)*$C239/$B$12*$B$7+(1-$A$1069)*$D239/$B$12*$C$7)</f>
        <v>0</v>
      </c>
      <c r="BR239" s="31" t="n">
        <f aca="false">$B$11*(($A$1070)*$C239/$B$12*$B$7+(1-$A$1070)*$D239/$B$12*$C$7)</f>
        <v>0</v>
      </c>
      <c r="BS239" s="31" t="n">
        <f aca="false">$B$11*(($A$1071)*$C239/$B$12*$B$7+(1-$A$1071)*$D239/$B$12*$C$7)</f>
        <v>0</v>
      </c>
      <c r="BT239" s="31" t="n">
        <f aca="false">$B$11*(($A$1072)*$C239/$B$12*$B$7+(1-$A$1072)*$D239/$B$12*$C$7)</f>
        <v>0</v>
      </c>
      <c r="BU239" s="31" t="n">
        <f aca="false">$B$11*(($A$1073)*$C239/$B$12*$B$7+(1-$A$1073)*$D239/$B$12*$C$7)</f>
        <v>0</v>
      </c>
      <c r="BV239" s="31" t="n">
        <f aca="false">$B$11*(($A$1074)*$C239/$B$12*$B$7+(1-$A$1074)*$D239/$B$12*$C$7)</f>
        <v>0</v>
      </c>
      <c r="BW239" s="31" t="n">
        <f aca="false">$B$11*(($A$1075)*$C239/$B$12*$B$7+(1-$A$1075)*$D239/$B$12*$C$7)</f>
        <v>0</v>
      </c>
      <c r="BX239" s="31" t="n">
        <f aca="false">$B$11*(($A$1076)*$C239/$B$12*$B$7+(1-$A$1076)*$D239/$B$12*$C$7)</f>
        <v>0</v>
      </c>
      <c r="BY239" s="31" t="n">
        <f aca="false">$B$11*(($A$1077)*$C239/$B$12*$B$7+(1-$A$1077)*$D239/$B$12*$C$7)</f>
        <v>0</v>
      </c>
      <c r="BZ239" s="31" t="n">
        <f aca="false">$B$11*(($A$1078)*$C239/$B$12*$B$7+(1-$A$1078)*$D239/$B$12*$C$7)</f>
        <v>0</v>
      </c>
      <c r="CA239" s="31" t="n">
        <f aca="false">$B$11*(($A$1079)*$C239/$B$12*$B$7+(1-$A$1079)*$D239/$B$12*$C$7)</f>
        <v>0</v>
      </c>
      <c r="CB239" s="31" t="n">
        <f aca="false">$B$11*(($A$1080)*$C239/$B$12*$B$7+(1-$A$1080)*$D239/$B$12*$C$7)</f>
        <v>0</v>
      </c>
      <c r="CC239" s="31" t="n">
        <f aca="false">$B$11*(($A$1081)*$C239/$B$12*$B$7+(1-$A$1081)*$D239/$B$12*$C$7)</f>
        <v>0</v>
      </c>
    </row>
    <row r="240" customFormat="false" ht="15" hidden="false" customHeight="false" outlineLevel="0" collapsed="false">
      <c r="A240" s="21" t="n">
        <v>216</v>
      </c>
      <c r="B240" s="27" t="n">
        <v>0.389678393882352</v>
      </c>
      <c r="C240" s="9" t="n">
        <f aca="false">SUM(AM240:AV240)</f>
        <v>0</v>
      </c>
      <c r="D240" s="9" t="n">
        <f aca="false">SUM(AW240:BF240)</f>
        <v>0</v>
      </c>
      <c r="E240" s="24" t="n">
        <f aca="false">(1-C240/$B$12)*$B$8-C240/$B$12*$B$7</f>
        <v>0.05</v>
      </c>
      <c r="F240" s="24" t="n">
        <f aca="false">(1-D240/$B$12)*$C$8-D240/$B$12*$C$7</f>
        <v>0.09</v>
      </c>
      <c r="G240" s="47" t="n">
        <f aca="false">$B$11*($B$10*C240/$B$12*$B$7+(1-$B$10)*D240/$B$12*$C$7)</f>
        <v>0</v>
      </c>
      <c r="H240" s="24" t="n">
        <f aca="false">$B$10*E240+(1-$B$10)*F240</f>
        <v>0.07</v>
      </c>
      <c r="I240" s="21"/>
      <c r="J240" s="21"/>
      <c r="K240" s="21"/>
      <c r="L240" s="21"/>
      <c r="M240" s="21"/>
      <c r="N240" s="21"/>
      <c r="O240" s="21"/>
      <c r="P240" s="21"/>
      <c r="Q240" s="21"/>
      <c r="R240" s="27" t="n">
        <v>2.05253729909224</v>
      </c>
      <c r="S240" s="27" t="n">
        <v>1.04137936083975</v>
      </c>
      <c r="T240" s="27" t="n">
        <v>-1.79240818798748</v>
      </c>
      <c r="U240" s="27" t="n">
        <v>-1.25559981912483</v>
      </c>
      <c r="V240" s="27" t="n">
        <v>-1.2142837241994</v>
      </c>
      <c r="W240" s="27" t="n">
        <v>0.0594854098816175</v>
      </c>
      <c r="X240" s="27" t="n">
        <v>-1.22070553345572</v>
      </c>
      <c r="Y240" s="27" t="n">
        <v>-1.16097492468704</v>
      </c>
      <c r="Z240" s="27" t="n">
        <v>1.10645573441933</v>
      </c>
      <c r="AA240" s="27" t="n">
        <v>1.57156602217434</v>
      </c>
      <c r="AB240" s="27" t="n">
        <v>-0.590490783613193</v>
      </c>
      <c r="AC240" s="27" t="n">
        <v>-0.665043161644796</v>
      </c>
      <c r="AD240" s="27" t="n">
        <v>-1.69872910233253</v>
      </c>
      <c r="AE240" s="27" t="n">
        <v>0.255780356001471</v>
      </c>
      <c r="AF240" s="27" t="n">
        <v>-0.502292239865031</v>
      </c>
      <c r="AG240" s="27" t="n">
        <v>-0.586841956003732</v>
      </c>
      <c r="AH240" s="27" t="n">
        <v>-0.238485715015283</v>
      </c>
      <c r="AI240" s="27" t="n">
        <v>1.06287065568585</v>
      </c>
      <c r="AJ240" s="27" t="n">
        <v>-1.87139122222854</v>
      </c>
      <c r="AK240" s="27" t="n">
        <v>-0.560538204923875</v>
      </c>
      <c r="AL240" s="21"/>
      <c r="AM240" s="31" t="n">
        <f aca="false">IF(SQRT($B$9)*$B240+SQRT(1-$B$9)*R240&lt;_xlfn.NORM.S.INV($B$6),1,0)</f>
        <v>0</v>
      </c>
      <c r="AN240" s="31" t="n">
        <f aca="false">IF(SQRT($B$9)*$B240+SQRT(1-$B$9)*S240&lt;_xlfn.NORM.S.INV($B$6),1,0)</f>
        <v>0</v>
      </c>
      <c r="AO240" s="31" t="n">
        <f aca="false">IF(SQRT($B$9)*$B240+SQRT(1-$B$9)*T240&lt;_xlfn.NORM.S.INV($B$6),1,0)</f>
        <v>0</v>
      </c>
      <c r="AP240" s="31" t="n">
        <f aca="false">IF(SQRT($B$9)*$B240+SQRT(1-$B$9)*U240&lt;_xlfn.NORM.S.INV($B$6),1,0)</f>
        <v>0</v>
      </c>
      <c r="AQ240" s="31" t="n">
        <f aca="false">IF(SQRT($B$9)*$B240+SQRT(1-$B$9)*V240&lt;_xlfn.NORM.S.INV($B$6),1,0)</f>
        <v>0</v>
      </c>
      <c r="AR240" s="31" t="n">
        <f aca="false">IF(SQRT($B$9)*$B240+SQRT(1-$B$9)*W240&lt;_xlfn.NORM.S.INV($B$6),1,0)</f>
        <v>0</v>
      </c>
      <c r="AS240" s="31" t="n">
        <f aca="false">IF(SQRT($B$9)*$B240+SQRT(1-$B$9)*X240&lt;_xlfn.NORM.S.INV($B$6),1,0)</f>
        <v>0</v>
      </c>
      <c r="AT240" s="31" t="n">
        <f aca="false">IF(SQRT($B$9)*$B240+SQRT(1-$B$9)*Y240&lt;_xlfn.NORM.S.INV($B$6),1,0)</f>
        <v>0</v>
      </c>
      <c r="AU240" s="31" t="n">
        <f aca="false">IF(SQRT($B$9)*$B240+SQRT(1-$B$9)*Z240&lt;_xlfn.NORM.S.INV($B$6),1,0)</f>
        <v>0</v>
      </c>
      <c r="AV240" s="31" t="n">
        <f aca="false">IF(SQRT($B$9)*$B240+SQRT(1-$B$9)*AA240&lt;_xlfn.NORM.S.INV($B$6),1,0)</f>
        <v>0</v>
      </c>
      <c r="AW240" s="31" t="n">
        <f aca="false">IF(SQRT($C$9)*$B240+SQRT(1-$C$9)*AB240&lt;_xlfn.NORM.S.INV($C$6),1,0)</f>
        <v>0</v>
      </c>
      <c r="AX240" s="31" t="n">
        <f aca="false">IF(SQRT($C$9)*$B240+SQRT(1-$C$9)*AC240&lt;_xlfn.NORM.S.INV($C$6),1,0)</f>
        <v>0</v>
      </c>
      <c r="AY240" s="31" t="n">
        <f aca="false">IF(SQRT($C$9)*$B240+SQRT(1-$C$9)*AD240&lt;_xlfn.NORM.S.INV($C$6),1,0)</f>
        <v>0</v>
      </c>
      <c r="AZ240" s="31" t="n">
        <f aca="false">IF(SQRT($C$9)*$B240+SQRT(1-$C$9)*AE240&lt;_xlfn.NORM.S.INV($C$6),1,0)</f>
        <v>0</v>
      </c>
      <c r="BA240" s="31" t="n">
        <f aca="false">IF(SQRT($C$9)*$B240+SQRT(1-$C$9)*AF240&lt;_xlfn.NORM.S.INV($C$6),1,0)</f>
        <v>0</v>
      </c>
      <c r="BB240" s="31" t="n">
        <f aca="false">IF(SQRT($C$9)*$B240+SQRT(1-$C$9)*AG240&lt;_xlfn.NORM.S.INV($C$6),1,0)</f>
        <v>0</v>
      </c>
      <c r="BC240" s="31" t="n">
        <f aca="false">IF(SQRT($C$9)*$B240+SQRT(1-$C$9)*AH240&lt;_xlfn.NORM.S.INV($C$6),1,0)</f>
        <v>0</v>
      </c>
      <c r="BD240" s="31" t="n">
        <f aca="false">IF(SQRT($C$9)*$B240+SQRT(1-$C$9)*AI240&lt;_xlfn.NORM.S.INV($C$6),1,0)</f>
        <v>0</v>
      </c>
      <c r="BE240" s="31" t="n">
        <f aca="false">IF(SQRT($C$9)*$B240+SQRT(1-$C$9)*AJ240&lt;_xlfn.NORM.S.INV($C$6),1,0)</f>
        <v>0</v>
      </c>
      <c r="BF240" s="31" t="n">
        <f aca="false">IF(SQRT($C$9)*$B240+SQRT(1-$C$9)*AK240&lt;_xlfn.NORM.S.INV($C$6),1,0)</f>
        <v>0</v>
      </c>
      <c r="BG240" s="21"/>
      <c r="BH240" s="21"/>
      <c r="BI240" s="31" t="n">
        <f aca="false">$B$11*(($A$1061)*$C240/$B$12*$B$7+(1-$A$1061)*$D240/$B$12*$C$7)</f>
        <v>0</v>
      </c>
      <c r="BJ240" s="31" t="n">
        <f aca="false">$B$11*(($A$1062)*$C240/$B$12*$B$7+(1-$A$1062)*$D240/$B$12*$C$7)</f>
        <v>0</v>
      </c>
      <c r="BK240" s="31" t="n">
        <f aca="false">$B$11*(($A$1063)*$C240/$B$12*$B$7+(1-$A$1063)*$D240/$B$12*$C$7)</f>
        <v>0</v>
      </c>
      <c r="BL240" s="31" t="n">
        <f aca="false">$B$11*(($A$1064)*$C240/$B$12*$B$7+(1-$A$1064)*$D240/$B$12*$C$7)</f>
        <v>0</v>
      </c>
      <c r="BM240" s="31" t="n">
        <f aca="false">$B$11*(($A$1065)*$C240/$B$12*$B$7+(1-$A$1065)*$D240/$B$12*$C$7)</f>
        <v>0</v>
      </c>
      <c r="BN240" s="31" t="n">
        <f aca="false">$B$11*(($A$1066)*$C240/$B$12*$B$7+(1-$A$1066)*$D240/$B$12*$C$7)</f>
        <v>0</v>
      </c>
      <c r="BO240" s="31" t="n">
        <f aca="false">$B$11*(($A$1067)*$C240/$B$12*$B$7+(1-$A$1067)*$D240/$B$12*$C$7)</f>
        <v>0</v>
      </c>
      <c r="BP240" s="31" t="n">
        <f aca="false">$B$11*(($A$1068)*$C240/$B$12*$B$7+(1-$A$1068)*$D240/$B$12*$C$7)</f>
        <v>0</v>
      </c>
      <c r="BQ240" s="31" t="n">
        <f aca="false">$B$11*(($A$1069)*$C240/$B$12*$B$7+(1-$A$1069)*$D240/$B$12*$C$7)</f>
        <v>0</v>
      </c>
      <c r="BR240" s="31" t="n">
        <f aca="false">$B$11*(($A$1070)*$C240/$B$12*$B$7+(1-$A$1070)*$D240/$B$12*$C$7)</f>
        <v>0</v>
      </c>
      <c r="BS240" s="31" t="n">
        <f aca="false">$B$11*(($A$1071)*$C240/$B$12*$B$7+(1-$A$1071)*$D240/$B$12*$C$7)</f>
        <v>0</v>
      </c>
      <c r="BT240" s="31" t="n">
        <f aca="false">$B$11*(($A$1072)*$C240/$B$12*$B$7+(1-$A$1072)*$D240/$B$12*$C$7)</f>
        <v>0</v>
      </c>
      <c r="BU240" s="31" t="n">
        <f aca="false">$B$11*(($A$1073)*$C240/$B$12*$B$7+(1-$A$1073)*$D240/$B$12*$C$7)</f>
        <v>0</v>
      </c>
      <c r="BV240" s="31" t="n">
        <f aca="false">$B$11*(($A$1074)*$C240/$B$12*$B$7+(1-$A$1074)*$D240/$B$12*$C$7)</f>
        <v>0</v>
      </c>
      <c r="BW240" s="31" t="n">
        <f aca="false">$B$11*(($A$1075)*$C240/$B$12*$B$7+(1-$A$1075)*$D240/$B$12*$C$7)</f>
        <v>0</v>
      </c>
      <c r="BX240" s="31" t="n">
        <f aca="false">$B$11*(($A$1076)*$C240/$B$12*$B$7+(1-$A$1076)*$D240/$B$12*$C$7)</f>
        <v>0</v>
      </c>
      <c r="BY240" s="31" t="n">
        <f aca="false">$B$11*(($A$1077)*$C240/$B$12*$B$7+(1-$A$1077)*$D240/$B$12*$C$7)</f>
        <v>0</v>
      </c>
      <c r="BZ240" s="31" t="n">
        <f aca="false">$B$11*(($A$1078)*$C240/$B$12*$B$7+(1-$A$1078)*$D240/$B$12*$C$7)</f>
        <v>0</v>
      </c>
      <c r="CA240" s="31" t="n">
        <f aca="false">$B$11*(($A$1079)*$C240/$B$12*$B$7+(1-$A$1079)*$D240/$B$12*$C$7)</f>
        <v>0</v>
      </c>
      <c r="CB240" s="31" t="n">
        <f aca="false">$B$11*(($A$1080)*$C240/$B$12*$B$7+(1-$A$1080)*$D240/$B$12*$C$7)</f>
        <v>0</v>
      </c>
      <c r="CC240" s="31" t="n">
        <f aca="false">$B$11*(($A$1081)*$C240/$B$12*$B$7+(1-$A$1081)*$D240/$B$12*$C$7)</f>
        <v>0</v>
      </c>
    </row>
    <row r="241" customFormat="false" ht="15" hidden="false" customHeight="false" outlineLevel="0" collapsed="false">
      <c r="A241" s="21" t="n">
        <v>217</v>
      </c>
      <c r="B241" s="27" t="n">
        <v>0.299634634632725</v>
      </c>
      <c r="C241" s="9" t="n">
        <f aca="false">SUM(AM241:AV241)</f>
        <v>1</v>
      </c>
      <c r="D241" s="9" t="n">
        <f aca="false">SUM(AW241:BF241)</f>
        <v>0</v>
      </c>
      <c r="E241" s="24" t="n">
        <f aca="false">(1-C241/$B$12)*$B$8-C241/$B$12*$B$7</f>
        <v>0.005</v>
      </c>
      <c r="F241" s="24" t="n">
        <f aca="false">(1-D241/$B$12)*$C$8-D241/$B$12*$C$7</f>
        <v>0.09</v>
      </c>
      <c r="G241" s="47" t="n">
        <f aca="false">$B$11*($B$10*C241/$B$12*$B$7+(1-$B$10)*D241/$B$12*$C$7)</f>
        <v>200</v>
      </c>
      <c r="H241" s="24" t="n">
        <f aca="false">$B$10*E241+(1-$B$10)*F241</f>
        <v>0.0475</v>
      </c>
      <c r="I241" s="21"/>
      <c r="J241" s="21"/>
      <c r="K241" s="21"/>
      <c r="L241" s="21"/>
      <c r="M241" s="21"/>
      <c r="N241" s="21"/>
      <c r="O241" s="21"/>
      <c r="P241" s="21"/>
      <c r="Q241" s="21"/>
      <c r="R241" s="27" t="n">
        <v>1.22002331313689</v>
      </c>
      <c r="S241" s="27" t="n">
        <v>0.513385864890856</v>
      </c>
      <c r="T241" s="27" t="n">
        <v>0.955234538327565</v>
      </c>
      <c r="U241" s="27" t="n">
        <v>0.633430009065585</v>
      </c>
      <c r="V241" s="27" t="n">
        <v>-0.143407888793487</v>
      </c>
      <c r="W241" s="27" t="n">
        <v>-1.28411557236851</v>
      </c>
      <c r="X241" s="27" t="n">
        <v>-2.76385260778345</v>
      </c>
      <c r="Y241" s="27" t="n">
        <v>-1.82360234145458</v>
      </c>
      <c r="Z241" s="27" t="n">
        <v>-0.0950762811704818</v>
      </c>
      <c r="AA241" s="27" t="n">
        <v>0.970796637152698</v>
      </c>
      <c r="AB241" s="27" t="n">
        <v>0.477459871116418</v>
      </c>
      <c r="AC241" s="27" t="n">
        <v>1.57665361432626</v>
      </c>
      <c r="AD241" s="27" t="n">
        <v>-0.873993439876944</v>
      </c>
      <c r="AE241" s="27" t="n">
        <v>0.0463304672484437</v>
      </c>
      <c r="AF241" s="27" t="n">
        <v>-0.893292790231782</v>
      </c>
      <c r="AG241" s="27" t="n">
        <v>0.18698877496248</v>
      </c>
      <c r="AH241" s="27" t="n">
        <v>-0.407685765792296</v>
      </c>
      <c r="AI241" s="27" t="n">
        <v>0.667434651411404</v>
      </c>
      <c r="AJ241" s="27" t="n">
        <v>-0.188015430676503</v>
      </c>
      <c r="AK241" s="27" t="n">
        <v>1.38165373044282</v>
      </c>
      <c r="AL241" s="21"/>
      <c r="AM241" s="31" t="n">
        <f aca="false">IF(SQRT($B$9)*$B241+SQRT(1-$B$9)*R241&lt;_xlfn.NORM.S.INV($B$6),1,0)</f>
        <v>0</v>
      </c>
      <c r="AN241" s="31" t="n">
        <f aca="false">IF(SQRT($B$9)*$B241+SQRT(1-$B$9)*S241&lt;_xlfn.NORM.S.INV($B$6),1,0)</f>
        <v>0</v>
      </c>
      <c r="AO241" s="31" t="n">
        <f aca="false">IF(SQRT($B$9)*$B241+SQRT(1-$B$9)*T241&lt;_xlfn.NORM.S.INV($B$6),1,0)</f>
        <v>0</v>
      </c>
      <c r="AP241" s="31" t="n">
        <f aca="false">IF(SQRT($B$9)*$B241+SQRT(1-$B$9)*U241&lt;_xlfn.NORM.S.INV($B$6),1,0)</f>
        <v>0</v>
      </c>
      <c r="AQ241" s="31" t="n">
        <f aca="false">IF(SQRT($B$9)*$B241+SQRT(1-$B$9)*V241&lt;_xlfn.NORM.S.INV($B$6),1,0)</f>
        <v>0</v>
      </c>
      <c r="AR241" s="31" t="n">
        <f aca="false">IF(SQRT($B$9)*$B241+SQRT(1-$B$9)*W241&lt;_xlfn.NORM.S.INV($B$6),1,0)</f>
        <v>0</v>
      </c>
      <c r="AS241" s="31" t="n">
        <f aca="false">IF(SQRT($B$9)*$B241+SQRT(1-$B$9)*X241&lt;_xlfn.NORM.S.INV($B$6),1,0)</f>
        <v>1</v>
      </c>
      <c r="AT241" s="31" t="n">
        <f aca="false">IF(SQRT($B$9)*$B241+SQRT(1-$B$9)*Y241&lt;_xlfn.NORM.S.INV($B$6),1,0)</f>
        <v>0</v>
      </c>
      <c r="AU241" s="31" t="n">
        <f aca="false">IF(SQRT($B$9)*$B241+SQRT(1-$B$9)*Z241&lt;_xlfn.NORM.S.INV($B$6),1,0)</f>
        <v>0</v>
      </c>
      <c r="AV241" s="31" t="n">
        <f aca="false">IF(SQRT($B$9)*$B241+SQRT(1-$B$9)*AA241&lt;_xlfn.NORM.S.INV($B$6),1,0)</f>
        <v>0</v>
      </c>
      <c r="AW241" s="31" t="n">
        <f aca="false">IF(SQRT($C$9)*$B241+SQRT(1-$C$9)*AB241&lt;_xlfn.NORM.S.INV($C$6),1,0)</f>
        <v>0</v>
      </c>
      <c r="AX241" s="31" t="n">
        <f aca="false">IF(SQRT($C$9)*$B241+SQRT(1-$C$9)*AC241&lt;_xlfn.NORM.S.INV($C$6),1,0)</f>
        <v>0</v>
      </c>
      <c r="AY241" s="31" t="n">
        <f aca="false">IF(SQRT($C$9)*$B241+SQRT(1-$C$9)*AD241&lt;_xlfn.NORM.S.INV($C$6),1,0)</f>
        <v>0</v>
      </c>
      <c r="AZ241" s="31" t="n">
        <f aca="false">IF(SQRT($C$9)*$B241+SQRT(1-$C$9)*AE241&lt;_xlfn.NORM.S.INV($C$6),1,0)</f>
        <v>0</v>
      </c>
      <c r="BA241" s="31" t="n">
        <f aca="false">IF(SQRT($C$9)*$B241+SQRT(1-$C$9)*AF241&lt;_xlfn.NORM.S.INV($C$6),1,0)</f>
        <v>0</v>
      </c>
      <c r="BB241" s="31" t="n">
        <f aca="false">IF(SQRT($C$9)*$B241+SQRT(1-$C$9)*AG241&lt;_xlfn.NORM.S.INV($C$6),1,0)</f>
        <v>0</v>
      </c>
      <c r="BC241" s="31" t="n">
        <f aca="false">IF(SQRT($C$9)*$B241+SQRT(1-$C$9)*AH241&lt;_xlfn.NORM.S.INV($C$6),1,0)</f>
        <v>0</v>
      </c>
      <c r="BD241" s="31" t="n">
        <f aca="false">IF(SQRT($C$9)*$B241+SQRT(1-$C$9)*AI241&lt;_xlfn.NORM.S.INV($C$6),1,0)</f>
        <v>0</v>
      </c>
      <c r="BE241" s="31" t="n">
        <f aca="false">IF(SQRT($C$9)*$B241+SQRT(1-$C$9)*AJ241&lt;_xlfn.NORM.S.INV($C$6),1,0)</f>
        <v>0</v>
      </c>
      <c r="BF241" s="31" t="n">
        <f aca="false">IF(SQRT($C$9)*$B241+SQRT(1-$C$9)*AK241&lt;_xlfn.NORM.S.INV($C$6),1,0)</f>
        <v>0</v>
      </c>
      <c r="BG241" s="21"/>
      <c r="BH241" s="21"/>
      <c r="BI241" s="31" t="n">
        <f aca="false">$B$11*(($A$1061)*$C241/$B$12*$B$7+(1-$A$1061)*$D241/$B$12*$C$7)</f>
        <v>0</v>
      </c>
      <c r="BJ241" s="31" t="n">
        <f aca="false">$B$11*(($A$1062)*$C241/$B$12*$B$7+(1-$A$1062)*$D241/$B$12*$C$7)</f>
        <v>20</v>
      </c>
      <c r="BK241" s="31" t="n">
        <f aca="false">$B$11*(($A$1063)*$C241/$B$12*$B$7+(1-$A$1063)*$D241/$B$12*$C$7)</f>
        <v>40</v>
      </c>
      <c r="BL241" s="31" t="n">
        <f aca="false">$B$11*(($A$1064)*$C241/$B$12*$B$7+(1-$A$1064)*$D241/$B$12*$C$7)</f>
        <v>60</v>
      </c>
      <c r="BM241" s="31" t="n">
        <f aca="false">$B$11*(($A$1065)*$C241/$B$12*$B$7+(1-$A$1065)*$D241/$B$12*$C$7)</f>
        <v>80</v>
      </c>
      <c r="BN241" s="31" t="n">
        <f aca="false">$B$11*(($A$1066)*$C241/$B$12*$B$7+(1-$A$1066)*$D241/$B$12*$C$7)</f>
        <v>100</v>
      </c>
      <c r="BO241" s="31" t="n">
        <f aca="false">$B$11*(($A$1067)*$C241/$B$12*$B$7+(1-$A$1067)*$D241/$B$12*$C$7)</f>
        <v>120</v>
      </c>
      <c r="BP241" s="31" t="n">
        <f aca="false">$B$11*(($A$1068)*$C241/$B$12*$B$7+(1-$A$1068)*$D241/$B$12*$C$7)</f>
        <v>140</v>
      </c>
      <c r="BQ241" s="31" t="n">
        <f aca="false">$B$11*(($A$1069)*$C241/$B$12*$B$7+(1-$A$1069)*$D241/$B$12*$C$7)</f>
        <v>160</v>
      </c>
      <c r="BR241" s="31" t="n">
        <f aca="false">$B$11*(($A$1070)*$C241/$B$12*$B$7+(1-$A$1070)*$D241/$B$12*$C$7)</f>
        <v>180</v>
      </c>
      <c r="BS241" s="31" t="n">
        <f aca="false">$B$11*(($A$1071)*$C241/$B$12*$B$7+(1-$A$1071)*$D241/$B$12*$C$7)</f>
        <v>200</v>
      </c>
      <c r="BT241" s="31" t="n">
        <f aca="false">$B$11*(($A$1072)*$C241/$B$12*$B$7+(1-$A$1072)*$D241/$B$12*$C$7)</f>
        <v>220</v>
      </c>
      <c r="BU241" s="31" t="n">
        <f aca="false">$B$11*(($A$1073)*$C241/$B$12*$B$7+(1-$A$1073)*$D241/$B$12*$C$7)</f>
        <v>240</v>
      </c>
      <c r="BV241" s="31" t="n">
        <f aca="false">$B$11*(($A$1074)*$C241/$B$12*$B$7+(1-$A$1074)*$D241/$B$12*$C$7)</f>
        <v>260</v>
      </c>
      <c r="BW241" s="31" t="n">
        <f aca="false">$B$11*(($A$1075)*$C241/$B$12*$B$7+(1-$A$1075)*$D241/$B$12*$C$7)</f>
        <v>280</v>
      </c>
      <c r="BX241" s="31" t="n">
        <f aca="false">$B$11*(($A$1076)*$C241/$B$12*$B$7+(1-$A$1076)*$D241/$B$12*$C$7)</f>
        <v>300</v>
      </c>
      <c r="BY241" s="31" t="n">
        <f aca="false">$B$11*(($A$1077)*$C241/$B$12*$B$7+(1-$A$1077)*$D241/$B$12*$C$7)</f>
        <v>320</v>
      </c>
      <c r="BZ241" s="31" t="n">
        <f aca="false">$B$11*(($A$1078)*$C241/$B$12*$B$7+(1-$A$1078)*$D241/$B$12*$C$7)</f>
        <v>340</v>
      </c>
      <c r="CA241" s="31" t="n">
        <f aca="false">$B$11*(($A$1079)*$C241/$B$12*$B$7+(1-$A$1079)*$D241/$B$12*$C$7)</f>
        <v>360</v>
      </c>
      <c r="CB241" s="31" t="n">
        <f aca="false">$B$11*(($A$1080)*$C241/$B$12*$B$7+(1-$A$1080)*$D241/$B$12*$C$7)</f>
        <v>380</v>
      </c>
      <c r="CC241" s="31" t="n">
        <f aca="false">$B$11*(($A$1081)*$C241/$B$12*$B$7+(1-$A$1081)*$D241/$B$12*$C$7)</f>
        <v>400</v>
      </c>
    </row>
    <row r="242" customFormat="false" ht="15" hidden="false" customHeight="false" outlineLevel="0" collapsed="false">
      <c r="A242" s="21" t="n">
        <v>218</v>
      </c>
      <c r="B242" s="27" t="n">
        <v>-1.36381505898313</v>
      </c>
      <c r="C242" s="9" t="n">
        <f aca="false">SUM(AM242:AV242)</f>
        <v>0</v>
      </c>
      <c r="D242" s="9" t="n">
        <f aca="false">SUM(AW242:BF242)</f>
        <v>2</v>
      </c>
      <c r="E242" s="24" t="n">
        <f aca="false">(1-C242/$B$12)*$B$8-C242/$B$12*$B$7</f>
        <v>0.05</v>
      </c>
      <c r="F242" s="24" t="n">
        <f aca="false">(1-D242/$B$12)*$C$8-D242/$B$12*$C$7</f>
        <v>-0.048</v>
      </c>
      <c r="G242" s="47" t="n">
        <f aca="false">$B$11*($B$10*C242/$B$12*$B$7+(1-$B$10)*D242/$B$12*$C$7)</f>
        <v>600</v>
      </c>
      <c r="H242" s="24" t="n">
        <f aca="false">$B$10*E242+(1-$B$10)*F242</f>
        <v>0.001</v>
      </c>
      <c r="I242" s="21"/>
      <c r="J242" s="21"/>
      <c r="K242" s="21"/>
      <c r="L242" s="21"/>
      <c r="M242" s="21"/>
      <c r="N242" s="21"/>
      <c r="O242" s="21"/>
      <c r="P242" s="21"/>
      <c r="Q242" s="21"/>
      <c r="R242" s="27" t="n">
        <v>0.137315265684171</v>
      </c>
      <c r="S242" s="27" t="n">
        <v>-0.166604803404885</v>
      </c>
      <c r="T242" s="27" t="n">
        <v>0.287689374663994</v>
      </c>
      <c r="U242" s="27" t="n">
        <v>0.5759884754971</v>
      </c>
      <c r="V242" s="27" t="n">
        <v>-0.838874635828757</v>
      </c>
      <c r="W242" s="27" t="n">
        <v>0.396283216806536</v>
      </c>
      <c r="X242" s="27" t="n">
        <v>1.6799065971532</v>
      </c>
      <c r="Y242" s="27" t="n">
        <v>-0.187971928378835</v>
      </c>
      <c r="Z242" s="27" t="n">
        <v>-0.562529472768176</v>
      </c>
      <c r="AA242" s="27" t="n">
        <v>1.86031672900372</v>
      </c>
      <c r="AB242" s="27" t="n">
        <v>2.63972113812892</v>
      </c>
      <c r="AC242" s="27" t="n">
        <v>0.535036522443009</v>
      </c>
      <c r="AD242" s="27" t="n">
        <v>0.696498120605064</v>
      </c>
      <c r="AE242" s="27" t="n">
        <v>-0.206308050199203</v>
      </c>
      <c r="AF242" s="27" t="n">
        <v>-0.274498038945143</v>
      </c>
      <c r="AG242" s="27" t="n">
        <v>-1.46197254942325</v>
      </c>
      <c r="AH242" s="27" t="n">
        <v>0.0464964958815256</v>
      </c>
      <c r="AI242" s="27" t="n">
        <v>-1.19662891711427</v>
      </c>
      <c r="AJ242" s="27" t="n">
        <v>-0.808127329107118</v>
      </c>
      <c r="AK242" s="27" t="n">
        <v>0.913805031004023</v>
      </c>
      <c r="AL242" s="21"/>
      <c r="AM242" s="31" t="n">
        <f aca="false">IF(SQRT($B$9)*$B242+SQRT(1-$B$9)*R242&lt;_xlfn.NORM.S.INV($B$6),1,0)</f>
        <v>0</v>
      </c>
      <c r="AN242" s="31" t="n">
        <f aca="false">IF(SQRT($B$9)*$B242+SQRT(1-$B$9)*S242&lt;_xlfn.NORM.S.INV($B$6),1,0)</f>
        <v>0</v>
      </c>
      <c r="AO242" s="31" t="n">
        <f aca="false">IF(SQRT($B$9)*$B242+SQRT(1-$B$9)*T242&lt;_xlfn.NORM.S.INV($B$6),1,0)</f>
        <v>0</v>
      </c>
      <c r="AP242" s="31" t="n">
        <f aca="false">IF(SQRT($B$9)*$B242+SQRT(1-$B$9)*U242&lt;_xlfn.NORM.S.INV($B$6),1,0)</f>
        <v>0</v>
      </c>
      <c r="AQ242" s="31" t="n">
        <f aca="false">IF(SQRT($B$9)*$B242+SQRT(1-$B$9)*V242&lt;_xlfn.NORM.S.INV($B$6),1,0)</f>
        <v>0</v>
      </c>
      <c r="AR242" s="31" t="n">
        <f aca="false">IF(SQRT($B$9)*$B242+SQRT(1-$B$9)*W242&lt;_xlfn.NORM.S.INV($B$6),1,0)</f>
        <v>0</v>
      </c>
      <c r="AS242" s="31" t="n">
        <f aca="false">IF(SQRT($B$9)*$B242+SQRT(1-$B$9)*X242&lt;_xlfn.NORM.S.INV($B$6),1,0)</f>
        <v>0</v>
      </c>
      <c r="AT242" s="31" t="n">
        <f aca="false">IF(SQRT($B$9)*$B242+SQRT(1-$B$9)*Y242&lt;_xlfn.NORM.S.INV($B$6),1,0)</f>
        <v>0</v>
      </c>
      <c r="AU242" s="31" t="n">
        <f aca="false">IF(SQRT($B$9)*$B242+SQRT(1-$B$9)*Z242&lt;_xlfn.NORM.S.INV($B$6),1,0)</f>
        <v>0</v>
      </c>
      <c r="AV242" s="31" t="n">
        <f aca="false">IF(SQRT($B$9)*$B242+SQRT(1-$B$9)*AA242&lt;_xlfn.NORM.S.INV($B$6),1,0)</f>
        <v>0</v>
      </c>
      <c r="AW242" s="31" t="n">
        <f aca="false">IF(SQRT($C$9)*$B242+SQRT(1-$C$9)*AB242&lt;_xlfn.NORM.S.INV($C$6),1,0)</f>
        <v>0</v>
      </c>
      <c r="AX242" s="31" t="n">
        <f aca="false">IF(SQRT($C$9)*$B242+SQRT(1-$C$9)*AC242&lt;_xlfn.NORM.S.INV($C$6),1,0)</f>
        <v>0</v>
      </c>
      <c r="AY242" s="31" t="n">
        <f aca="false">IF(SQRT($C$9)*$B242+SQRT(1-$C$9)*AD242&lt;_xlfn.NORM.S.INV($C$6),1,0)</f>
        <v>0</v>
      </c>
      <c r="AZ242" s="31" t="n">
        <f aca="false">IF(SQRT($C$9)*$B242+SQRT(1-$C$9)*AE242&lt;_xlfn.NORM.S.INV($C$6),1,0)</f>
        <v>0</v>
      </c>
      <c r="BA242" s="31" t="n">
        <f aca="false">IF(SQRT($C$9)*$B242+SQRT(1-$C$9)*AF242&lt;_xlfn.NORM.S.INV($C$6),1,0)</f>
        <v>0</v>
      </c>
      <c r="BB242" s="31" t="n">
        <f aca="false">IF(SQRT($C$9)*$B242+SQRT(1-$C$9)*AG242&lt;_xlfn.NORM.S.INV($C$6),1,0)</f>
        <v>1</v>
      </c>
      <c r="BC242" s="31" t="n">
        <f aca="false">IF(SQRT($C$9)*$B242+SQRT(1-$C$9)*AH242&lt;_xlfn.NORM.S.INV($C$6),1,0)</f>
        <v>0</v>
      </c>
      <c r="BD242" s="31" t="n">
        <f aca="false">IF(SQRT($C$9)*$B242+SQRT(1-$C$9)*AI242&lt;_xlfn.NORM.S.INV($C$6),1,0)</f>
        <v>1</v>
      </c>
      <c r="BE242" s="31" t="n">
        <f aca="false">IF(SQRT($C$9)*$B242+SQRT(1-$C$9)*AJ242&lt;_xlfn.NORM.S.INV($C$6),1,0)</f>
        <v>0</v>
      </c>
      <c r="BF242" s="31" t="n">
        <f aca="false">IF(SQRT($C$9)*$B242+SQRT(1-$C$9)*AK242&lt;_xlfn.NORM.S.INV($C$6),1,0)</f>
        <v>0</v>
      </c>
      <c r="BG242" s="21"/>
      <c r="BH242" s="21"/>
      <c r="BI242" s="31" t="n">
        <f aca="false">$B$11*(($A$1061)*$C242/$B$12*$B$7+(1-$A$1061)*$D242/$B$12*$C$7)</f>
        <v>1200</v>
      </c>
      <c r="BJ242" s="31" t="n">
        <f aca="false">$B$11*(($A$1062)*$C242/$B$12*$B$7+(1-$A$1062)*$D242/$B$12*$C$7)</f>
        <v>1140</v>
      </c>
      <c r="BK242" s="31" t="n">
        <f aca="false">$B$11*(($A$1063)*$C242/$B$12*$B$7+(1-$A$1063)*$D242/$B$12*$C$7)</f>
        <v>1080</v>
      </c>
      <c r="BL242" s="31" t="n">
        <f aca="false">$B$11*(($A$1064)*$C242/$B$12*$B$7+(1-$A$1064)*$D242/$B$12*$C$7)</f>
        <v>1020</v>
      </c>
      <c r="BM242" s="31" t="n">
        <f aca="false">$B$11*(($A$1065)*$C242/$B$12*$B$7+(1-$A$1065)*$D242/$B$12*$C$7)</f>
        <v>960</v>
      </c>
      <c r="BN242" s="31" t="n">
        <f aca="false">$B$11*(($A$1066)*$C242/$B$12*$B$7+(1-$A$1066)*$D242/$B$12*$C$7)</f>
        <v>900</v>
      </c>
      <c r="BO242" s="31" t="n">
        <f aca="false">$B$11*(($A$1067)*$C242/$B$12*$B$7+(1-$A$1067)*$D242/$B$12*$C$7)</f>
        <v>840</v>
      </c>
      <c r="BP242" s="31" t="n">
        <f aca="false">$B$11*(($A$1068)*$C242/$B$12*$B$7+(1-$A$1068)*$D242/$B$12*$C$7)</f>
        <v>780</v>
      </c>
      <c r="BQ242" s="31" t="n">
        <f aca="false">$B$11*(($A$1069)*$C242/$B$12*$B$7+(1-$A$1069)*$D242/$B$12*$C$7)</f>
        <v>720</v>
      </c>
      <c r="BR242" s="31" t="n">
        <f aca="false">$B$11*(($A$1070)*$C242/$B$12*$B$7+(1-$A$1070)*$D242/$B$12*$C$7)</f>
        <v>660</v>
      </c>
      <c r="BS242" s="31" t="n">
        <f aca="false">$B$11*(($A$1071)*$C242/$B$12*$B$7+(1-$A$1071)*$D242/$B$12*$C$7)</f>
        <v>600</v>
      </c>
      <c r="BT242" s="31" t="n">
        <f aca="false">$B$11*(($A$1072)*$C242/$B$12*$B$7+(1-$A$1072)*$D242/$B$12*$C$7)</f>
        <v>540</v>
      </c>
      <c r="BU242" s="31" t="n">
        <f aca="false">$B$11*(($A$1073)*$C242/$B$12*$B$7+(1-$A$1073)*$D242/$B$12*$C$7)</f>
        <v>480</v>
      </c>
      <c r="BV242" s="31" t="n">
        <f aca="false">$B$11*(($A$1074)*$C242/$B$12*$B$7+(1-$A$1074)*$D242/$B$12*$C$7)</f>
        <v>420</v>
      </c>
      <c r="BW242" s="31" t="n">
        <f aca="false">$B$11*(($A$1075)*$C242/$B$12*$B$7+(1-$A$1075)*$D242/$B$12*$C$7)</f>
        <v>360</v>
      </c>
      <c r="BX242" s="31" t="n">
        <f aca="false">$B$11*(($A$1076)*$C242/$B$12*$B$7+(1-$A$1076)*$D242/$B$12*$C$7)</f>
        <v>300</v>
      </c>
      <c r="BY242" s="31" t="n">
        <f aca="false">$B$11*(($A$1077)*$C242/$B$12*$B$7+(1-$A$1077)*$D242/$B$12*$C$7)</f>
        <v>240</v>
      </c>
      <c r="BZ242" s="31" t="n">
        <f aca="false">$B$11*(($A$1078)*$C242/$B$12*$B$7+(1-$A$1078)*$D242/$B$12*$C$7)</f>
        <v>180</v>
      </c>
      <c r="CA242" s="31" t="n">
        <f aca="false">$B$11*(($A$1079)*$C242/$B$12*$B$7+(1-$A$1079)*$D242/$B$12*$C$7)</f>
        <v>120</v>
      </c>
      <c r="CB242" s="31" t="n">
        <f aca="false">$B$11*(($A$1080)*$C242/$B$12*$B$7+(1-$A$1080)*$D242/$B$12*$C$7)</f>
        <v>60.0000000000001</v>
      </c>
      <c r="CC242" s="31" t="n">
        <f aca="false">$B$11*(($A$1081)*$C242/$B$12*$B$7+(1-$A$1081)*$D242/$B$12*$C$7)</f>
        <v>0</v>
      </c>
    </row>
    <row r="243" customFormat="false" ht="15" hidden="false" customHeight="false" outlineLevel="0" collapsed="false">
      <c r="A243" s="21" t="n">
        <v>219</v>
      </c>
      <c r="B243" s="27" t="n">
        <v>-0.439476483556788</v>
      </c>
      <c r="C243" s="9" t="n">
        <f aca="false">SUM(AM243:AV243)</f>
        <v>0</v>
      </c>
      <c r="D243" s="9" t="n">
        <f aca="false">SUM(AW243:BF243)</f>
        <v>1</v>
      </c>
      <c r="E243" s="24" t="n">
        <f aca="false">(1-C243/$B$12)*$B$8-C243/$B$12*$B$7</f>
        <v>0.05</v>
      </c>
      <c r="F243" s="24" t="n">
        <f aca="false">(1-D243/$B$12)*$C$8-D243/$B$12*$C$7</f>
        <v>0.021</v>
      </c>
      <c r="G243" s="47" t="n">
        <f aca="false">$B$11*($B$10*C243/$B$12*$B$7+(1-$B$10)*D243/$B$12*$C$7)</f>
        <v>300</v>
      </c>
      <c r="H243" s="24" t="n">
        <f aca="false">$B$10*E243+(1-$B$10)*F243</f>
        <v>0.0355</v>
      </c>
      <c r="I243" s="21"/>
      <c r="J243" s="21"/>
      <c r="K243" s="21"/>
      <c r="L243" s="21"/>
      <c r="M243" s="21"/>
      <c r="N243" s="21"/>
      <c r="O243" s="21"/>
      <c r="P243" s="21"/>
      <c r="Q243" s="21"/>
      <c r="R243" s="27" t="n">
        <v>0.607862827148496</v>
      </c>
      <c r="S243" s="27" t="n">
        <v>-0.218897207439238</v>
      </c>
      <c r="T243" s="27" t="n">
        <v>-0.646310180557609</v>
      </c>
      <c r="U243" s="27" t="n">
        <v>-0.538464694680459</v>
      </c>
      <c r="V243" s="27" t="n">
        <v>-0.82486071355316</v>
      </c>
      <c r="W243" s="27" t="n">
        <v>-0.36350701780434</v>
      </c>
      <c r="X243" s="27" t="n">
        <v>-1.15483493210772</v>
      </c>
      <c r="Y243" s="27" t="n">
        <v>-1.06644398538086</v>
      </c>
      <c r="Z243" s="27" t="n">
        <v>1.8122874380233</v>
      </c>
      <c r="AA243" s="27" t="n">
        <v>0.374573972892998</v>
      </c>
      <c r="AB243" s="27" t="n">
        <v>-0.38219687812284</v>
      </c>
      <c r="AC243" s="27" t="n">
        <v>-0.621556503714341</v>
      </c>
      <c r="AD243" s="27" t="n">
        <v>-0.176694859570827</v>
      </c>
      <c r="AE243" s="27" t="n">
        <v>0.860024518619596</v>
      </c>
      <c r="AF243" s="27" t="n">
        <v>-0.335548383284586</v>
      </c>
      <c r="AG243" s="27" t="n">
        <v>-0.848054161736186</v>
      </c>
      <c r="AH243" s="27" t="n">
        <v>-0.385017930130691</v>
      </c>
      <c r="AI243" s="27" t="n">
        <v>-1.87546606667111</v>
      </c>
      <c r="AJ243" s="27" t="n">
        <v>1.19717000999173</v>
      </c>
      <c r="AK243" s="27" t="n">
        <v>0.397053219858524</v>
      </c>
      <c r="AL243" s="21"/>
      <c r="AM243" s="31" t="n">
        <f aca="false">IF(SQRT($B$9)*$B243+SQRT(1-$B$9)*R243&lt;_xlfn.NORM.S.INV($B$6),1,0)</f>
        <v>0</v>
      </c>
      <c r="AN243" s="31" t="n">
        <f aca="false">IF(SQRT($B$9)*$B243+SQRT(1-$B$9)*S243&lt;_xlfn.NORM.S.INV($B$6),1,0)</f>
        <v>0</v>
      </c>
      <c r="AO243" s="31" t="n">
        <f aca="false">IF(SQRT($B$9)*$B243+SQRT(1-$B$9)*T243&lt;_xlfn.NORM.S.INV($B$6),1,0)</f>
        <v>0</v>
      </c>
      <c r="AP243" s="31" t="n">
        <f aca="false">IF(SQRT($B$9)*$B243+SQRT(1-$B$9)*U243&lt;_xlfn.NORM.S.INV($B$6),1,0)</f>
        <v>0</v>
      </c>
      <c r="AQ243" s="31" t="n">
        <f aca="false">IF(SQRT($B$9)*$B243+SQRT(1-$B$9)*V243&lt;_xlfn.NORM.S.INV($B$6),1,0)</f>
        <v>0</v>
      </c>
      <c r="AR243" s="31" t="n">
        <f aca="false">IF(SQRT($B$9)*$B243+SQRT(1-$B$9)*W243&lt;_xlfn.NORM.S.INV($B$6),1,0)</f>
        <v>0</v>
      </c>
      <c r="AS243" s="31" t="n">
        <f aca="false">IF(SQRT($B$9)*$B243+SQRT(1-$B$9)*X243&lt;_xlfn.NORM.S.INV($B$6),1,0)</f>
        <v>0</v>
      </c>
      <c r="AT243" s="31" t="n">
        <f aca="false">IF(SQRT($B$9)*$B243+SQRT(1-$B$9)*Y243&lt;_xlfn.NORM.S.INV($B$6),1,0)</f>
        <v>0</v>
      </c>
      <c r="AU243" s="31" t="n">
        <f aca="false">IF(SQRT($B$9)*$B243+SQRT(1-$B$9)*Z243&lt;_xlfn.NORM.S.INV($B$6),1,0)</f>
        <v>0</v>
      </c>
      <c r="AV243" s="31" t="n">
        <f aca="false">IF(SQRT($B$9)*$B243+SQRT(1-$B$9)*AA243&lt;_xlfn.NORM.S.INV($B$6),1,0)</f>
        <v>0</v>
      </c>
      <c r="AW243" s="31" t="n">
        <f aca="false">IF(SQRT($C$9)*$B243+SQRT(1-$C$9)*AB243&lt;_xlfn.NORM.S.INV($C$6),1,0)</f>
        <v>0</v>
      </c>
      <c r="AX243" s="31" t="n">
        <f aca="false">IF(SQRT($C$9)*$B243+SQRT(1-$C$9)*AC243&lt;_xlfn.NORM.S.INV($C$6),1,0)</f>
        <v>0</v>
      </c>
      <c r="AY243" s="31" t="n">
        <f aca="false">IF(SQRT($C$9)*$B243+SQRT(1-$C$9)*AD243&lt;_xlfn.NORM.S.INV($C$6),1,0)</f>
        <v>0</v>
      </c>
      <c r="AZ243" s="31" t="n">
        <f aca="false">IF(SQRT($C$9)*$B243+SQRT(1-$C$9)*AE243&lt;_xlfn.NORM.S.INV($C$6),1,0)</f>
        <v>0</v>
      </c>
      <c r="BA243" s="31" t="n">
        <f aca="false">IF(SQRT($C$9)*$B243+SQRT(1-$C$9)*AF243&lt;_xlfn.NORM.S.INV($C$6),1,0)</f>
        <v>0</v>
      </c>
      <c r="BB243" s="31" t="n">
        <f aca="false">IF(SQRT($C$9)*$B243+SQRT(1-$C$9)*AG243&lt;_xlfn.NORM.S.INV($C$6),1,0)</f>
        <v>0</v>
      </c>
      <c r="BC243" s="31" t="n">
        <f aca="false">IF(SQRT($C$9)*$B243+SQRT(1-$C$9)*AH243&lt;_xlfn.NORM.S.INV($C$6),1,0)</f>
        <v>0</v>
      </c>
      <c r="BD243" s="31" t="n">
        <f aca="false">IF(SQRT($C$9)*$B243+SQRT(1-$C$9)*AI243&lt;_xlfn.NORM.S.INV($C$6),1,0)</f>
        <v>1</v>
      </c>
      <c r="BE243" s="31" t="n">
        <f aca="false">IF(SQRT($C$9)*$B243+SQRT(1-$C$9)*AJ243&lt;_xlfn.NORM.S.INV($C$6),1,0)</f>
        <v>0</v>
      </c>
      <c r="BF243" s="31" t="n">
        <f aca="false">IF(SQRT($C$9)*$B243+SQRT(1-$C$9)*AK243&lt;_xlfn.NORM.S.INV($C$6),1,0)</f>
        <v>0</v>
      </c>
      <c r="BG243" s="21"/>
      <c r="BH243" s="21"/>
      <c r="BI243" s="31" t="n">
        <f aca="false">$B$11*(($A$1061)*$C243/$B$12*$B$7+(1-$A$1061)*$D243/$B$12*$C$7)</f>
        <v>600</v>
      </c>
      <c r="BJ243" s="31" t="n">
        <f aca="false">$B$11*(($A$1062)*$C243/$B$12*$B$7+(1-$A$1062)*$D243/$B$12*$C$7)</f>
        <v>570</v>
      </c>
      <c r="BK243" s="31" t="n">
        <f aca="false">$B$11*(($A$1063)*$C243/$B$12*$B$7+(1-$A$1063)*$D243/$B$12*$C$7)</f>
        <v>540</v>
      </c>
      <c r="BL243" s="31" t="n">
        <f aca="false">$B$11*(($A$1064)*$C243/$B$12*$B$7+(1-$A$1064)*$D243/$B$12*$C$7)</f>
        <v>510</v>
      </c>
      <c r="BM243" s="31" t="n">
        <f aca="false">$B$11*(($A$1065)*$C243/$B$12*$B$7+(1-$A$1065)*$D243/$B$12*$C$7)</f>
        <v>480</v>
      </c>
      <c r="BN243" s="31" t="n">
        <f aca="false">$B$11*(($A$1066)*$C243/$B$12*$B$7+(1-$A$1066)*$D243/$B$12*$C$7)</f>
        <v>450</v>
      </c>
      <c r="BO243" s="31" t="n">
        <f aca="false">$B$11*(($A$1067)*$C243/$B$12*$B$7+(1-$A$1067)*$D243/$B$12*$C$7)</f>
        <v>420</v>
      </c>
      <c r="BP243" s="31" t="n">
        <f aca="false">$B$11*(($A$1068)*$C243/$B$12*$B$7+(1-$A$1068)*$D243/$B$12*$C$7)</f>
        <v>390</v>
      </c>
      <c r="BQ243" s="31" t="n">
        <f aca="false">$B$11*(($A$1069)*$C243/$B$12*$B$7+(1-$A$1069)*$D243/$B$12*$C$7)</f>
        <v>360</v>
      </c>
      <c r="BR243" s="31" t="n">
        <f aca="false">$B$11*(($A$1070)*$C243/$B$12*$B$7+(1-$A$1070)*$D243/$B$12*$C$7)</f>
        <v>330</v>
      </c>
      <c r="BS243" s="31" t="n">
        <f aca="false">$B$11*(($A$1071)*$C243/$B$12*$B$7+(1-$A$1071)*$D243/$B$12*$C$7)</f>
        <v>300</v>
      </c>
      <c r="BT243" s="31" t="n">
        <f aca="false">$B$11*(($A$1072)*$C243/$B$12*$B$7+(1-$A$1072)*$D243/$B$12*$C$7)</f>
        <v>270</v>
      </c>
      <c r="BU243" s="31" t="n">
        <f aca="false">$B$11*(($A$1073)*$C243/$B$12*$B$7+(1-$A$1073)*$D243/$B$12*$C$7)</f>
        <v>240</v>
      </c>
      <c r="BV243" s="31" t="n">
        <f aca="false">$B$11*(($A$1074)*$C243/$B$12*$B$7+(1-$A$1074)*$D243/$B$12*$C$7)</f>
        <v>210</v>
      </c>
      <c r="BW243" s="31" t="n">
        <f aca="false">$B$11*(($A$1075)*$C243/$B$12*$B$7+(1-$A$1075)*$D243/$B$12*$C$7)</f>
        <v>180</v>
      </c>
      <c r="BX243" s="31" t="n">
        <f aca="false">$B$11*(($A$1076)*$C243/$B$12*$B$7+(1-$A$1076)*$D243/$B$12*$C$7)</f>
        <v>150</v>
      </c>
      <c r="BY243" s="31" t="n">
        <f aca="false">$B$11*(($A$1077)*$C243/$B$12*$B$7+(1-$A$1077)*$D243/$B$12*$C$7)</f>
        <v>120</v>
      </c>
      <c r="BZ243" s="31" t="n">
        <f aca="false">$B$11*(($A$1078)*$C243/$B$12*$B$7+(1-$A$1078)*$D243/$B$12*$C$7)</f>
        <v>90</v>
      </c>
      <c r="CA243" s="31" t="n">
        <f aca="false">$B$11*(($A$1079)*$C243/$B$12*$B$7+(1-$A$1079)*$D243/$B$12*$C$7)</f>
        <v>60</v>
      </c>
      <c r="CB243" s="31" t="n">
        <f aca="false">$B$11*(($A$1080)*$C243/$B$12*$B$7+(1-$A$1080)*$D243/$B$12*$C$7)</f>
        <v>30</v>
      </c>
      <c r="CC243" s="31" t="n">
        <f aca="false">$B$11*(($A$1081)*$C243/$B$12*$B$7+(1-$A$1081)*$D243/$B$12*$C$7)</f>
        <v>0</v>
      </c>
    </row>
    <row r="244" customFormat="false" ht="15" hidden="false" customHeight="false" outlineLevel="0" collapsed="false">
      <c r="A244" s="21" t="n">
        <v>220</v>
      </c>
      <c r="B244" s="27" t="n">
        <v>-0.648369098388478</v>
      </c>
      <c r="C244" s="9" t="n">
        <f aca="false">SUM(AM244:AV244)</f>
        <v>1</v>
      </c>
      <c r="D244" s="9" t="n">
        <f aca="false">SUM(AW244:BF244)</f>
        <v>0</v>
      </c>
      <c r="E244" s="24" t="n">
        <f aca="false">(1-C244/$B$12)*$B$8-C244/$B$12*$B$7</f>
        <v>0.005</v>
      </c>
      <c r="F244" s="24" t="n">
        <f aca="false">(1-D244/$B$12)*$C$8-D244/$B$12*$C$7</f>
        <v>0.09</v>
      </c>
      <c r="G244" s="47" t="n">
        <f aca="false">$B$11*($B$10*C244/$B$12*$B$7+(1-$B$10)*D244/$B$12*$C$7)</f>
        <v>200</v>
      </c>
      <c r="H244" s="24" t="n">
        <f aca="false">$B$10*E244+(1-$B$10)*F244</f>
        <v>0.0475</v>
      </c>
      <c r="I244" s="21"/>
      <c r="J244" s="21"/>
      <c r="K244" s="21"/>
      <c r="L244" s="21"/>
      <c r="M244" s="21"/>
      <c r="N244" s="21"/>
      <c r="O244" s="21"/>
      <c r="P244" s="21"/>
      <c r="Q244" s="21"/>
      <c r="R244" s="27" t="n">
        <v>-0.175084758931429</v>
      </c>
      <c r="S244" s="27" t="n">
        <v>0.578803041027692</v>
      </c>
      <c r="T244" s="27" t="n">
        <v>-1.54447546863373</v>
      </c>
      <c r="U244" s="27" t="n">
        <v>-0.653167870686601</v>
      </c>
      <c r="V244" s="27" t="n">
        <v>-0.0706909595901129</v>
      </c>
      <c r="W244" s="27" t="n">
        <v>-0.459115798155297</v>
      </c>
      <c r="X244" s="27" t="n">
        <v>1.88886602911212</v>
      </c>
      <c r="Y244" s="27" t="n">
        <v>1.02667120502021</v>
      </c>
      <c r="Z244" s="27" t="n">
        <v>-2.65906249651817</v>
      </c>
      <c r="AA244" s="27" t="n">
        <v>-0.862578982509173</v>
      </c>
      <c r="AB244" s="27" t="n">
        <v>-1.0109502448494</v>
      </c>
      <c r="AC244" s="27" t="n">
        <v>-0.693892572394107</v>
      </c>
      <c r="AD244" s="27" t="n">
        <v>0.220759450815666</v>
      </c>
      <c r="AE244" s="27" t="n">
        <v>-0.897426846589068</v>
      </c>
      <c r="AF244" s="27" t="n">
        <v>0.378616322901859</v>
      </c>
      <c r="AG244" s="27" t="n">
        <v>1.15957507352533</v>
      </c>
      <c r="AH244" s="27" t="n">
        <v>0.541216347637539</v>
      </c>
      <c r="AI244" s="27" t="n">
        <v>-0.806922363378175</v>
      </c>
      <c r="AJ244" s="27" t="n">
        <v>1.1198684261416</v>
      </c>
      <c r="AK244" s="27" t="n">
        <v>0.053922887805539</v>
      </c>
      <c r="AL244" s="21"/>
      <c r="AM244" s="31" t="n">
        <f aca="false">IF(SQRT($B$9)*$B244+SQRT(1-$B$9)*R244&lt;_xlfn.NORM.S.INV($B$6),1,0)</f>
        <v>0</v>
      </c>
      <c r="AN244" s="31" t="n">
        <f aca="false">IF(SQRT($B$9)*$B244+SQRT(1-$B$9)*S244&lt;_xlfn.NORM.S.INV($B$6),1,0)</f>
        <v>0</v>
      </c>
      <c r="AO244" s="31" t="n">
        <f aca="false">IF(SQRT($B$9)*$B244+SQRT(1-$B$9)*T244&lt;_xlfn.NORM.S.INV($B$6),1,0)</f>
        <v>0</v>
      </c>
      <c r="AP244" s="31" t="n">
        <f aca="false">IF(SQRT($B$9)*$B244+SQRT(1-$B$9)*U244&lt;_xlfn.NORM.S.INV($B$6),1,0)</f>
        <v>0</v>
      </c>
      <c r="AQ244" s="31" t="n">
        <f aca="false">IF(SQRT($B$9)*$B244+SQRT(1-$B$9)*V244&lt;_xlfn.NORM.S.INV($B$6),1,0)</f>
        <v>0</v>
      </c>
      <c r="AR244" s="31" t="n">
        <f aca="false">IF(SQRT($B$9)*$B244+SQRT(1-$B$9)*W244&lt;_xlfn.NORM.S.INV($B$6),1,0)</f>
        <v>0</v>
      </c>
      <c r="AS244" s="31" t="n">
        <f aca="false">IF(SQRT($B$9)*$B244+SQRT(1-$B$9)*X244&lt;_xlfn.NORM.S.INV($B$6),1,0)</f>
        <v>0</v>
      </c>
      <c r="AT244" s="31" t="n">
        <f aca="false">IF(SQRT($B$9)*$B244+SQRT(1-$B$9)*Y244&lt;_xlfn.NORM.S.INV($B$6),1,0)</f>
        <v>0</v>
      </c>
      <c r="AU244" s="31" t="n">
        <f aca="false">IF(SQRT($B$9)*$B244+SQRT(1-$B$9)*Z244&lt;_xlfn.NORM.S.INV($B$6),1,0)</f>
        <v>1</v>
      </c>
      <c r="AV244" s="31" t="n">
        <f aca="false">IF(SQRT($B$9)*$B244+SQRT(1-$B$9)*AA244&lt;_xlfn.NORM.S.INV($B$6),1,0)</f>
        <v>0</v>
      </c>
      <c r="AW244" s="31" t="n">
        <f aca="false">IF(SQRT($C$9)*$B244+SQRT(1-$C$9)*AB244&lt;_xlfn.NORM.S.INV($C$6),1,0)</f>
        <v>0</v>
      </c>
      <c r="AX244" s="31" t="n">
        <f aca="false">IF(SQRT($C$9)*$B244+SQRT(1-$C$9)*AC244&lt;_xlfn.NORM.S.INV($C$6),1,0)</f>
        <v>0</v>
      </c>
      <c r="AY244" s="31" t="n">
        <f aca="false">IF(SQRT($C$9)*$B244+SQRT(1-$C$9)*AD244&lt;_xlfn.NORM.S.INV($C$6),1,0)</f>
        <v>0</v>
      </c>
      <c r="AZ244" s="31" t="n">
        <f aca="false">IF(SQRT($C$9)*$B244+SQRT(1-$C$9)*AE244&lt;_xlfn.NORM.S.INV($C$6),1,0)</f>
        <v>0</v>
      </c>
      <c r="BA244" s="31" t="n">
        <f aca="false">IF(SQRT($C$9)*$B244+SQRT(1-$C$9)*AF244&lt;_xlfn.NORM.S.INV($C$6),1,0)</f>
        <v>0</v>
      </c>
      <c r="BB244" s="31" t="n">
        <f aca="false">IF(SQRT($C$9)*$B244+SQRT(1-$C$9)*AG244&lt;_xlfn.NORM.S.INV($C$6),1,0)</f>
        <v>0</v>
      </c>
      <c r="BC244" s="31" t="n">
        <f aca="false">IF(SQRT($C$9)*$B244+SQRT(1-$C$9)*AH244&lt;_xlfn.NORM.S.INV($C$6),1,0)</f>
        <v>0</v>
      </c>
      <c r="BD244" s="31" t="n">
        <f aca="false">IF(SQRT($C$9)*$B244+SQRT(1-$C$9)*AI244&lt;_xlfn.NORM.S.INV($C$6),1,0)</f>
        <v>0</v>
      </c>
      <c r="BE244" s="31" t="n">
        <f aca="false">IF(SQRT($C$9)*$B244+SQRT(1-$C$9)*AJ244&lt;_xlfn.NORM.S.INV($C$6),1,0)</f>
        <v>0</v>
      </c>
      <c r="BF244" s="31" t="n">
        <f aca="false">IF(SQRT($C$9)*$B244+SQRT(1-$C$9)*AK244&lt;_xlfn.NORM.S.INV($C$6),1,0)</f>
        <v>0</v>
      </c>
      <c r="BG244" s="21"/>
      <c r="BH244" s="21"/>
      <c r="BI244" s="31" t="n">
        <f aca="false">$B$11*(($A$1061)*$C244/$B$12*$B$7+(1-$A$1061)*$D244/$B$12*$C$7)</f>
        <v>0</v>
      </c>
      <c r="BJ244" s="31" t="n">
        <f aca="false">$B$11*(($A$1062)*$C244/$B$12*$B$7+(1-$A$1062)*$D244/$B$12*$C$7)</f>
        <v>20</v>
      </c>
      <c r="BK244" s="31" t="n">
        <f aca="false">$B$11*(($A$1063)*$C244/$B$12*$B$7+(1-$A$1063)*$D244/$B$12*$C$7)</f>
        <v>40</v>
      </c>
      <c r="BL244" s="31" t="n">
        <f aca="false">$B$11*(($A$1064)*$C244/$B$12*$B$7+(1-$A$1064)*$D244/$B$12*$C$7)</f>
        <v>60</v>
      </c>
      <c r="BM244" s="31" t="n">
        <f aca="false">$B$11*(($A$1065)*$C244/$B$12*$B$7+(1-$A$1065)*$D244/$B$12*$C$7)</f>
        <v>80</v>
      </c>
      <c r="BN244" s="31" t="n">
        <f aca="false">$B$11*(($A$1066)*$C244/$B$12*$B$7+(1-$A$1066)*$D244/$B$12*$C$7)</f>
        <v>100</v>
      </c>
      <c r="BO244" s="31" t="n">
        <f aca="false">$B$11*(($A$1067)*$C244/$B$12*$B$7+(1-$A$1067)*$D244/$B$12*$C$7)</f>
        <v>120</v>
      </c>
      <c r="BP244" s="31" t="n">
        <f aca="false">$B$11*(($A$1068)*$C244/$B$12*$B$7+(1-$A$1068)*$D244/$B$12*$C$7)</f>
        <v>140</v>
      </c>
      <c r="BQ244" s="31" t="n">
        <f aca="false">$B$11*(($A$1069)*$C244/$B$12*$B$7+(1-$A$1069)*$D244/$B$12*$C$7)</f>
        <v>160</v>
      </c>
      <c r="BR244" s="31" t="n">
        <f aca="false">$B$11*(($A$1070)*$C244/$B$12*$B$7+(1-$A$1070)*$D244/$B$12*$C$7)</f>
        <v>180</v>
      </c>
      <c r="BS244" s="31" t="n">
        <f aca="false">$B$11*(($A$1071)*$C244/$B$12*$B$7+(1-$A$1071)*$D244/$B$12*$C$7)</f>
        <v>200</v>
      </c>
      <c r="BT244" s="31" t="n">
        <f aca="false">$B$11*(($A$1072)*$C244/$B$12*$B$7+(1-$A$1072)*$D244/$B$12*$C$7)</f>
        <v>220</v>
      </c>
      <c r="BU244" s="31" t="n">
        <f aca="false">$B$11*(($A$1073)*$C244/$B$12*$B$7+(1-$A$1073)*$D244/$B$12*$C$7)</f>
        <v>240</v>
      </c>
      <c r="BV244" s="31" t="n">
        <f aca="false">$B$11*(($A$1074)*$C244/$B$12*$B$7+(1-$A$1074)*$D244/$B$12*$C$7)</f>
        <v>260</v>
      </c>
      <c r="BW244" s="31" t="n">
        <f aca="false">$B$11*(($A$1075)*$C244/$B$12*$B$7+(1-$A$1075)*$D244/$B$12*$C$7)</f>
        <v>280</v>
      </c>
      <c r="BX244" s="31" t="n">
        <f aca="false">$B$11*(($A$1076)*$C244/$B$12*$B$7+(1-$A$1076)*$D244/$B$12*$C$7)</f>
        <v>300</v>
      </c>
      <c r="BY244" s="31" t="n">
        <f aca="false">$B$11*(($A$1077)*$C244/$B$12*$B$7+(1-$A$1077)*$D244/$B$12*$C$7)</f>
        <v>320</v>
      </c>
      <c r="BZ244" s="31" t="n">
        <f aca="false">$B$11*(($A$1078)*$C244/$B$12*$B$7+(1-$A$1078)*$D244/$B$12*$C$7)</f>
        <v>340</v>
      </c>
      <c r="CA244" s="31" t="n">
        <f aca="false">$B$11*(($A$1079)*$C244/$B$12*$B$7+(1-$A$1079)*$D244/$B$12*$C$7)</f>
        <v>360</v>
      </c>
      <c r="CB244" s="31" t="n">
        <f aca="false">$B$11*(($A$1080)*$C244/$B$12*$B$7+(1-$A$1080)*$D244/$B$12*$C$7)</f>
        <v>380</v>
      </c>
      <c r="CC244" s="31" t="n">
        <f aca="false">$B$11*(($A$1081)*$C244/$B$12*$B$7+(1-$A$1081)*$D244/$B$12*$C$7)</f>
        <v>400</v>
      </c>
    </row>
    <row r="245" customFormat="false" ht="15" hidden="false" customHeight="false" outlineLevel="0" collapsed="false">
      <c r="A245" s="21" t="n">
        <v>221</v>
      </c>
      <c r="B245" s="27" t="n">
        <v>-0.484946896833111</v>
      </c>
      <c r="C245" s="9" t="n">
        <f aca="false">SUM(AM245:AV245)</f>
        <v>0</v>
      </c>
      <c r="D245" s="9" t="n">
        <f aca="false">SUM(AW245:BF245)</f>
        <v>1</v>
      </c>
      <c r="E245" s="24" t="n">
        <f aca="false">(1-C245/$B$12)*$B$8-C245/$B$12*$B$7</f>
        <v>0.05</v>
      </c>
      <c r="F245" s="24" t="n">
        <f aca="false">(1-D245/$B$12)*$C$8-D245/$B$12*$C$7</f>
        <v>0.021</v>
      </c>
      <c r="G245" s="47" t="n">
        <f aca="false">$B$11*($B$10*C245/$B$12*$B$7+(1-$B$10)*D245/$B$12*$C$7)</f>
        <v>300</v>
      </c>
      <c r="H245" s="24" t="n">
        <f aca="false">$B$10*E245+(1-$B$10)*F245</f>
        <v>0.0355</v>
      </c>
      <c r="I245" s="21"/>
      <c r="J245" s="21"/>
      <c r="K245" s="21"/>
      <c r="L245" s="21"/>
      <c r="M245" s="21"/>
      <c r="N245" s="21"/>
      <c r="O245" s="21"/>
      <c r="P245" s="21"/>
      <c r="Q245" s="21"/>
      <c r="R245" s="27" t="n">
        <v>0.382788439280284</v>
      </c>
      <c r="S245" s="27" t="n">
        <v>-0.489160567817337</v>
      </c>
      <c r="T245" s="27" t="n">
        <v>-0.0827429786177031</v>
      </c>
      <c r="U245" s="27" t="n">
        <v>1.16020904604101</v>
      </c>
      <c r="V245" s="27" t="n">
        <v>-1.7874797964588</v>
      </c>
      <c r="W245" s="27" t="n">
        <v>-1.30926850246389</v>
      </c>
      <c r="X245" s="27" t="n">
        <v>-0.574501180865059</v>
      </c>
      <c r="Y245" s="27" t="n">
        <v>0.47179506102174</v>
      </c>
      <c r="Z245" s="27" t="n">
        <v>-1.57179892542021</v>
      </c>
      <c r="AA245" s="27" t="n">
        <v>-0.147004469222618</v>
      </c>
      <c r="AB245" s="27" t="n">
        <v>-0.0579392535309134</v>
      </c>
      <c r="AC245" s="27" t="n">
        <v>0.452370041233076</v>
      </c>
      <c r="AD245" s="27" t="n">
        <v>0.136559970800393</v>
      </c>
      <c r="AE245" s="27" t="n">
        <v>-0.337034137282767</v>
      </c>
      <c r="AF245" s="27" t="n">
        <v>0.149836480471109</v>
      </c>
      <c r="AG245" s="27" t="n">
        <v>-0.420396780821378</v>
      </c>
      <c r="AH245" s="27" t="n">
        <v>0.725068112027832</v>
      </c>
      <c r="AI245" s="27" t="n">
        <v>-1.7105020016249</v>
      </c>
      <c r="AJ245" s="27" t="n">
        <v>-0.48070764039958</v>
      </c>
      <c r="AK245" s="27" t="n">
        <v>1.09896865198046</v>
      </c>
      <c r="AL245" s="21"/>
      <c r="AM245" s="31" t="n">
        <f aca="false">IF(SQRT($B$9)*$B245+SQRT(1-$B$9)*R245&lt;_xlfn.NORM.S.INV($B$6),1,0)</f>
        <v>0</v>
      </c>
      <c r="AN245" s="31" t="n">
        <f aca="false">IF(SQRT($B$9)*$B245+SQRT(1-$B$9)*S245&lt;_xlfn.NORM.S.INV($B$6),1,0)</f>
        <v>0</v>
      </c>
      <c r="AO245" s="31" t="n">
        <f aca="false">IF(SQRT($B$9)*$B245+SQRT(1-$B$9)*T245&lt;_xlfn.NORM.S.INV($B$6),1,0)</f>
        <v>0</v>
      </c>
      <c r="AP245" s="31" t="n">
        <f aca="false">IF(SQRT($B$9)*$B245+SQRT(1-$B$9)*U245&lt;_xlfn.NORM.S.INV($B$6),1,0)</f>
        <v>0</v>
      </c>
      <c r="AQ245" s="31" t="n">
        <f aca="false">IF(SQRT($B$9)*$B245+SQRT(1-$B$9)*V245&lt;_xlfn.NORM.S.INV($B$6),1,0)</f>
        <v>0</v>
      </c>
      <c r="AR245" s="31" t="n">
        <f aca="false">IF(SQRT($B$9)*$B245+SQRT(1-$B$9)*W245&lt;_xlfn.NORM.S.INV($B$6),1,0)</f>
        <v>0</v>
      </c>
      <c r="AS245" s="31" t="n">
        <f aca="false">IF(SQRT($B$9)*$B245+SQRT(1-$B$9)*X245&lt;_xlfn.NORM.S.INV($B$6),1,0)</f>
        <v>0</v>
      </c>
      <c r="AT245" s="31" t="n">
        <f aca="false">IF(SQRT($B$9)*$B245+SQRT(1-$B$9)*Y245&lt;_xlfn.NORM.S.INV($B$6),1,0)</f>
        <v>0</v>
      </c>
      <c r="AU245" s="31" t="n">
        <f aca="false">IF(SQRT($B$9)*$B245+SQRT(1-$B$9)*Z245&lt;_xlfn.NORM.S.INV($B$6),1,0)</f>
        <v>0</v>
      </c>
      <c r="AV245" s="31" t="n">
        <f aca="false">IF(SQRT($B$9)*$B245+SQRT(1-$B$9)*AA245&lt;_xlfn.NORM.S.INV($B$6),1,0)</f>
        <v>0</v>
      </c>
      <c r="AW245" s="31" t="n">
        <f aca="false">IF(SQRT($C$9)*$B245+SQRT(1-$C$9)*AB245&lt;_xlfn.NORM.S.INV($C$6),1,0)</f>
        <v>0</v>
      </c>
      <c r="AX245" s="31" t="n">
        <f aca="false">IF(SQRT($C$9)*$B245+SQRT(1-$C$9)*AC245&lt;_xlfn.NORM.S.INV($C$6),1,0)</f>
        <v>0</v>
      </c>
      <c r="AY245" s="31" t="n">
        <f aca="false">IF(SQRT($C$9)*$B245+SQRT(1-$C$9)*AD245&lt;_xlfn.NORM.S.INV($C$6),1,0)</f>
        <v>0</v>
      </c>
      <c r="AZ245" s="31" t="n">
        <f aca="false">IF(SQRT($C$9)*$B245+SQRT(1-$C$9)*AE245&lt;_xlfn.NORM.S.INV($C$6),1,0)</f>
        <v>0</v>
      </c>
      <c r="BA245" s="31" t="n">
        <f aca="false">IF(SQRT($C$9)*$B245+SQRT(1-$C$9)*AF245&lt;_xlfn.NORM.S.INV($C$6),1,0)</f>
        <v>0</v>
      </c>
      <c r="BB245" s="31" t="n">
        <f aca="false">IF(SQRT($C$9)*$B245+SQRT(1-$C$9)*AG245&lt;_xlfn.NORM.S.INV($C$6),1,0)</f>
        <v>0</v>
      </c>
      <c r="BC245" s="31" t="n">
        <f aca="false">IF(SQRT($C$9)*$B245+SQRT(1-$C$9)*AH245&lt;_xlfn.NORM.S.INV($C$6),1,0)</f>
        <v>0</v>
      </c>
      <c r="BD245" s="31" t="n">
        <f aca="false">IF(SQRT($C$9)*$B245+SQRT(1-$C$9)*AI245&lt;_xlfn.NORM.S.INV($C$6),1,0)</f>
        <v>1</v>
      </c>
      <c r="BE245" s="31" t="n">
        <f aca="false">IF(SQRT($C$9)*$B245+SQRT(1-$C$9)*AJ245&lt;_xlfn.NORM.S.INV($C$6),1,0)</f>
        <v>0</v>
      </c>
      <c r="BF245" s="31" t="n">
        <f aca="false">IF(SQRT($C$9)*$B245+SQRT(1-$C$9)*AK245&lt;_xlfn.NORM.S.INV($C$6),1,0)</f>
        <v>0</v>
      </c>
      <c r="BG245" s="21"/>
      <c r="BH245" s="21"/>
      <c r="BI245" s="31" t="n">
        <f aca="false">$B$11*(($A$1061)*$C245/$B$12*$B$7+(1-$A$1061)*$D245/$B$12*$C$7)</f>
        <v>600</v>
      </c>
      <c r="BJ245" s="31" t="n">
        <f aca="false">$B$11*(($A$1062)*$C245/$B$12*$B$7+(1-$A$1062)*$D245/$B$12*$C$7)</f>
        <v>570</v>
      </c>
      <c r="BK245" s="31" t="n">
        <f aca="false">$B$11*(($A$1063)*$C245/$B$12*$B$7+(1-$A$1063)*$D245/$B$12*$C$7)</f>
        <v>540</v>
      </c>
      <c r="BL245" s="31" t="n">
        <f aca="false">$B$11*(($A$1064)*$C245/$B$12*$B$7+(1-$A$1064)*$D245/$B$12*$C$7)</f>
        <v>510</v>
      </c>
      <c r="BM245" s="31" t="n">
        <f aca="false">$B$11*(($A$1065)*$C245/$B$12*$B$7+(1-$A$1065)*$D245/$B$12*$C$7)</f>
        <v>480</v>
      </c>
      <c r="BN245" s="31" t="n">
        <f aca="false">$B$11*(($A$1066)*$C245/$B$12*$B$7+(1-$A$1066)*$D245/$B$12*$C$7)</f>
        <v>450</v>
      </c>
      <c r="BO245" s="31" t="n">
        <f aca="false">$B$11*(($A$1067)*$C245/$B$12*$B$7+(1-$A$1067)*$D245/$B$12*$C$7)</f>
        <v>420</v>
      </c>
      <c r="BP245" s="31" t="n">
        <f aca="false">$B$11*(($A$1068)*$C245/$B$12*$B$7+(1-$A$1068)*$D245/$B$12*$C$7)</f>
        <v>390</v>
      </c>
      <c r="BQ245" s="31" t="n">
        <f aca="false">$B$11*(($A$1069)*$C245/$B$12*$B$7+(1-$A$1069)*$D245/$B$12*$C$7)</f>
        <v>360</v>
      </c>
      <c r="BR245" s="31" t="n">
        <f aca="false">$B$11*(($A$1070)*$C245/$B$12*$B$7+(1-$A$1070)*$D245/$B$12*$C$7)</f>
        <v>330</v>
      </c>
      <c r="BS245" s="31" t="n">
        <f aca="false">$B$11*(($A$1071)*$C245/$B$12*$B$7+(1-$A$1071)*$D245/$B$12*$C$7)</f>
        <v>300</v>
      </c>
      <c r="BT245" s="31" t="n">
        <f aca="false">$B$11*(($A$1072)*$C245/$B$12*$B$7+(1-$A$1072)*$D245/$B$12*$C$7)</f>
        <v>270</v>
      </c>
      <c r="BU245" s="31" t="n">
        <f aca="false">$B$11*(($A$1073)*$C245/$B$12*$B$7+(1-$A$1073)*$D245/$B$12*$C$7)</f>
        <v>240</v>
      </c>
      <c r="BV245" s="31" t="n">
        <f aca="false">$B$11*(($A$1074)*$C245/$B$12*$B$7+(1-$A$1074)*$D245/$B$12*$C$7)</f>
        <v>210</v>
      </c>
      <c r="BW245" s="31" t="n">
        <f aca="false">$B$11*(($A$1075)*$C245/$B$12*$B$7+(1-$A$1075)*$D245/$B$12*$C$7)</f>
        <v>180</v>
      </c>
      <c r="BX245" s="31" t="n">
        <f aca="false">$B$11*(($A$1076)*$C245/$B$12*$B$7+(1-$A$1076)*$D245/$B$12*$C$7)</f>
        <v>150</v>
      </c>
      <c r="BY245" s="31" t="n">
        <f aca="false">$B$11*(($A$1077)*$C245/$B$12*$B$7+(1-$A$1077)*$D245/$B$12*$C$7)</f>
        <v>120</v>
      </c>
      <c r="BZ245" s="31" t="n">
        <f aca="false">$B$11*(($A$1078)*$C245/$B$12*$B$7+(1-$A$1078)*$D245/$B$12*$C$7)</f>
        <v>90</v>
      </c>
      <c r="CA245" s="31" t="n">
        <f aca="false">$B$11*(($A$1079)*$C245/$B$12*$B$7+(1-$A$1079)*$D245/$B$12*$C$7)</f>
        <v>60</v>
      </c>
      <c r="CB245" s="31" t="n">
        <f aca="false">$B$11*(($A$1080)*$C245/$B$12*$B$7+(1-$A$1080)*$D245/$B$12*$C$7)</f>
        <v>30</v>
      </c>
      <c r="CC245" s="31" t="n">
        <f aca="false">$B$11*(($A$1081)*$C245/$B$12*$B$7+(1-$A$1081)*$D245/$B$12*$C$7)</f>
        <v>0</v>
      </c>
    </row>
    <row r="246" customFormat="false" ht="15" hidden="false" customHeight="false" outlineLevel="0" collapsed="false">
      <c r="A246" s="21" t="n">
        <v>222</v>
      </c>
      <c r="B246" s="27" t="n">
        <v>-2.3231435134518</v>
      </c>
      <c r="C246" s="9" t="n">
        <f aca="false">SUM(AM246:AV246)</f>
        <v>0</v>
      </c>
      <c r="D246" s="9" t="n">
        <f aca="false">SUM(AW246:BF246)</f>
        <v>2</v>
      </c>
      <c r="E246" s="24" t="n">
        <f aca="false">(1-C246/$B$12)*$B$8-C246/$B$12*$B$7</f>
        <v>0.05</v>
      </c>
      <c r="F246" s="24" t="n">
        <f aca="false">(1-D246/$B$12)*$C$8-D246/$B$12*$C$7</f>
        <v>-0.048</v>
      </c>
      <c r="G246" s="47" t="n">
        <f aca="false">$B$11*($B$10*C246/$B$12*$B$7+(1-$B$10)*D246/$B$12*$C$7)</f>
        <v>600</v>
      </c>
      <c r="H246" s="24" t="n">
        <f aca="false">$B$10*E246+(1-$B$10)*F246</f>
        <v>0.001</v>
      </c>
      <c r="I246" s="21"/>
      <c r="J246" s="21"/>
      <c r="K246" s="21"/>
      <c r="L246" s="21"/>
      <c r="M246" s="21"/>
      <c r="N246" s="21"/>
      <c r="O246" s="21"/>
      <c r="P246" s="21"/>
      <c r="Q246" s="21"/>
      <c r="R246" s="27" t="n">
        <v>0.486414526094894</v>
      </c>
      <c r="S246" s="27" t="n">
        <v>2.46175141747899</v>
      </c>
      <c r="T246" s="27" t="n">
        <v>-0.846815958588192</v>
      </c>
      <c r="U246" s="27" t="n">
        <v>-0.757664576215039</v>
      </c>
      <c r="V246" s="27" t="n">
        <v>-0.640511011731158</v>
      </c>
      <c r="W246" s="27" t="n">
        <v>-1.2481812816952</v>
      </c>
      <c r="X246" s="27" t="n">
        <v>0.772163623178869</v>
      </c>
      <c r="Y246" s="27" t="n">
        <v>1.91401303480898</v>
      </c>
      <c r="Z246" s="27" t="n">
        <v>-1.25292752109826</v>
      </c>
      <c r="AA246" s="27" t="n">
        <v>0.14986222642278</v>
      </c>
      <c r="AB246" s="27" t="n">
        <v>-2.15398968028888</v>
      </c>
      <c r="AC246" s="27" t="n">
        <v>0.692699378849084</v>
      </c>
      <c r="AD246" s="27" t="n">
        <v>1.93070075525466</v>
      </c>
      <c r="AE246" s="27" t="n">
        <v>0.527834347477483</v>
      </c>
      <c r="AF246" s="27" t="n">
        <v>0.196233698259837</v>
      </c>
      <c r="AG246" s="27" t="n">
        <v>0.386357950572766</v>
      </c>
      <c r="AH246" s="27" t="n">
        <v>-0.570305302452677</v>
      </c>
      <c r="AI246" s="27" t="n">
        <v>1.28876243326382</v>
      </c>
      <c r="AJ246" s="27" t="n">
        <v>1.24915391245383</v>
      </c>
      <c r="AK246" s="27" t="n">
        <v>-1.49404341901256</v>
      </c>
      <c r="AL246" s="21"/>
      <c r="AM246" s="31" t="n">
        <f aca="false">IF(SQRT($B$9)*$B246+SQRT(1-$B$9)*R246&lt;_xlfn.NORM.S.INV($B$6),1,0)</f>
        <v>0</v>
      </c>
      <c r="AN246" s="31" t="n">
        <f aca="false">IF(SQRT($B$9)*$B246+SQRT(1-$B$9)*S246&lt;_xlfn.NORM.S.INV($B$6),1,0)</f>
        <v>0</v>
      </c>
      <c r="AO246" s="31" t="n">
        <f aca="false">IF(SQRT($B$9)*$B246+SQRT(1-$B$9)*T246&lt;_xlfn.NORM.S.INV($B$6),1,0)</f>
        <v>0</v>
      </c>
      <c r="AP246" s="31" t="n">
        <f aca="false">IF(SQRT($B$9)*$B246+SQRT(1-$B$9)*U246&lt;_xlfn.NORM.S.INV($B$6),1,0)</f>
        <v>0</v>
      </c>
      <c r="AQ246" s="31" t="n">
        <f aca="false">IF(SQRT($B$9)*$B246+SQRT(1-$B$9)*V246&lt;_xlfn.NORM.S.INV($B$6),1,0)</f>
        <v>0</v>
      </c>
      <c r="AR246" s="31" t="n">
        <f aca="false">IF(SQRT($B$9)*$B246+SQRT(1-$B$9)*W246&lt;_xlfn.NORM.S.INV($B$6),1,0)</f>
        <v>0</v>
      </c>
      <c r="AS246" s="31" t="n">
        <f aca="false">IF(SQRT($B$9)*$B246+SQRT(1-$B$9)*X246&lt;_xlfn.NORM.S.INV($B$6),1,0)</f>
        <v>0</v>
      </c>
      <c r="AT246" s="31" t="n">
        <f aca="false">IF(SQRT($B$9)*$B246+SQRT(1-$B$9)*Y246&lt;_xlfn.NORM.S.INV($B$6),1,0)</f>
        <v>0</v>
      </c>
      <c r="AU246" s="31" t="n">
        <f aca="false">IF(SQRT($B$9)*$B246+SQRT(1-$B$9)*Z246&lt;_xlfn.NORM.S.INV($B$6),1,0)</f>
        <v>0</v>
      </c>
      <c r="AV246" s="31" t="n">
        <f aca="false">IF(SQRT($B$9)*$B246+SQRT(1-$B$9)*AA246&lt;_xlfn.NORM.S.INV($B$6),1,0)</f>
        <v>0</v>
      </c>
      <c r="AW246" s="31" t="n">
        <f aca="false">IF(SQRT($C$9)*$B246+SQRT(1-$C$9)*AB246&lt;_xlfn.NORM.S.INV($C$6),1,0)</f>
        <v>1</v>
      </c>
      <c r="AX246" s="31" t="n">
        <f aca="false">IF(SQRT($C$9)*$B246+SQRT(1-$C$9)*AC246&lt;_xlfn.NORM.S.INV($C$6),1,0)</f>
        <v>0</v>
      </c>
      <c r="AY246" s="31" t="n">
        <f aca="false">IF(SQRT($C$9)*$B246+SQRT(1-$C$9)*AD246&lt;_xlfn.NORM.S.INV($C$6),1,0)</f>
        <v>0</v>
      </c>
      <c r="AZ246" s="31" t="n">
        <f aca="false">IF(SQRT($C$9)*$B246+SQRT(1-$C$9)*AE246&lt;_xlfn.NORM.S.INV($C$6),1,0)</f>
        <v>0</v>
      </c>
      <c r="BA246" s="31" t="n">
        <f aca="false">IF(SQRT($C$9)*$B246+SQRT(1-$C$9)*AF246&lt;_xlfn.NORM.S.INV($C$6),1,0)</f>
        <v>0</v>
      </c>
      <c r="BB246" s="31" t="n">
        <f aca="false">IF(SQRT($C$9)*$B246+SQRT(1-$C$9)*AG246&lt;_xlfn.NORM.S.INV($C$6),1,0)</f>
        <v>0</v>
      </c>
      <c r="BC246" s="31" t="n">
        <f aca="false">IF(SQRT($C$9)*$B246+SQRT(1-$C$9)*AH246&lt;_xlfn.NORM.S.INV($C$6),1,0)</f>
        <v>0</v>
      </c>
      <c r="BD246" s="31" t="n">
        <f aca="false">IF(SQRT($C$9)*$B246+SQRT(1-$C$9)*AI246&lt;_xlfn.NORM.S.INV($C$6),1,0)</f>
        <v>0</v>
      </c>
      <c r="BE246" s="31" t="n">
        <f aca="false">IF(SQRT($C$9)*$B246+SQRT(1-$C$9)*AJ246&lt;_xlfn.NORM.S.INV($C$6),1,0)</f>
        <v>0</v>
      </c>
      <c r="BF246" s="31" t="n">
        <f aca="false">IF(SQRT($C$9)*$B246+SQRT(1-$C$9)*AK246&lt;_xlfn.NORM.S.INV($C$6),1,0)</f>
        <v>1</v>
      </c>
      <c r="BG246" s="21"/>
      <c r="BH246" s="21"/>
      <c r="BI246" s="31" t="n">
        <f aca="false">$B$11*(($A$1061)*$C246/$B$12*$B$7+(1-$A$1061)*$D246/$B$12*$C$7)</f>
        <v>1200</v>
      </c>
      <c r="BJ246" s="31" t="n">
        <f aca="false">$B$11*(($A$1062)*$C246/$B$12*$B$7+(1-$A$1062)*$D246/$B$12*$C$7)</f>
        <v>1140</v>
      </c>
      <c r="BK246" s="31" t="n">
        <f aca="false">$B$11*(($A$1063)*$C246/$B$12*$B$7+(1-$A$1063)*$D246/$B$12*$C$7)</f>
        <v>1080</v>
      </c>
      <c r="BL246" s="31" t="n">
        <f aca="false">$B$11*(($A$1064)*$C246/$B$12*$B$7+(1-$A$1064)*$D246/$B$12*$C$7)</f>
        <v>1020</v>
      </c>
      <c r="BM246" s="31" t="n">
        <f aca="false">$B$11*(($A$1065)*$C246/$B$12*$B$7+(1-$A$1065)*$D246/$B$12*$C$7)</f>
        <v>960</v>
      </c>
      <c r="BN246" s="31" t="n">
        <f aca="false">$B$11*(($A$1066)*$C246/$B$12*$B$7+(1-$A$1066)*$D246/$B$12*$C$7)</f>
        <v>900</v>
      </c>
      <c r="BO246" s="31" t="n">
        <f aca="false">$B$11*(($A$1067)*$C246/$B$12*$B$7+(1-$A$1067)*$D246/$B$12*$C$7)</f>
        <v>840</v>
      </c>
      <c r="BP246" s="31" t="n">
        <f aca="false">$B$11*(($A$1068)*$C246/$B$12*$B$7+(1-$A$1068)*$D246/$B$12*$C$7)</f>
        <v>780</v>
      </c>
      <c r="BQ246" s="31" t="n">
        <f aca="false">$B$11*(($A$1069)*$C246/$B$12*$B$7+(1-$A$1069)*$D246/$B$12*$C$7)</f>
        <v>720</v>
      </c>
      <c r="BR246" s="31" t="n">
        <f aca="false">$B$11*(($A$1070)*$C246/$B$12*$B$7+(1-$A$1070)*$D246/$B$12*$C$7)</f>
        <v>660</v>
      </c>
      <c r="BS246" s="31" t="n">
        <f aca="false">$B$11*(($A$1071)*$C246/$B$12*$B$7+(1-$A$1071)*$D246/$B$12*$C$7)</f>
        <v>600</v>
      </c>
      <c r="BT246" s="31" t="n">
        <f aca="false">$B$11*(($A$1072)*$C246/$B$12*$B$7+(1-$A$1072)*$D246/$B$12*$C$7)</f>
        <v>540</v>
      </c>
      <c r="BU246" s="31" t="n">
        <f aca="false">$B$11*(($A$1073)*$C246/$B$12*$B$7+(1-$A$1073)*$D246/$B$12*$C$7)</f>
        <v>480</v>
      </c>
      <c r="BV246" s="31" t="n">
        <f aca="false">$B$11*(($A$1074)*$C246/$B$12*$B$7+(1-$A$1074)*$D246/$B$12*$C$7)</f>
        <v>420</v>
      </c>
      <c r="BW246" s="31" t="n">
        <f aca="false">$B$11*(($A$1075)*$C246/$B$12*$B$7+(1-$A$1075)*$D246/$B$12*$C$7)</f>
        <v>360</v>
      </c>
      <c r="BX246" s="31" t="n">
        <f aca="false">$B$11*(($A$1076)*$C246/$B$12*$B$7+(1-$A$1076)*$D246/$B$12*$C$7)</f>
        <v>300</v>
      </c>
      <c r="BY246" s="31" t="n">
        <f aca="false">$B$11*(($A$1077)*$C246/$B$12*$B$7+(1-$A$1077)*$D246/$B$12*$C$7)</f>
        <v>240</v>
      </c>
      <c r="BZ246" s="31" t="n">
        <f aca="false">$B$11*(($A$1078)*$C246/$B$12*$B$7+(1-$A$1078)*$D246/$B$12*$C$7)</f>
        <v>180</v>
      </c>
      <c r="CA246" s="31" t="n">
        <f aca="false">$B$11*(($A$1079)*$C246/$B$12*$B$7+(1-$A$1079)*$D246/$B$12*$C$7)</f>
        <v>120</v>
      </c>
      <c r="CB246" s="31" t="n">
        <f aca="false">$B$11*(($A$1080)*$C246/$B$12*$B$7+(1-$A$1080)*$D246/$B$12*$C$7)</f>
        <v>60.0000000000001</v>
      </c>
      <c r="CC246" s="31" t="n">
        <f aca="false">$B$11*(($A$1081)*$C246/$B$12*$B$7+(1-$A$1081)*$D246/$B$12*$C$7)</f>
        <v>0</v>
      </c>
    </row>
    <row r="247" customFormat="false" ht="15" hidden="false" customHeight="false" outlineLevel="0" collapsed="false">
      <c r="A247" s="21" t="n">
        <v>223</v>
      </c>
      <c r="B247" s="27" t="n">
        <v>-2.5597462511937</v>
      </c>
      <c r="C247" s="9" t="n">
        <f aca="false">SUM(AM247:AV247)</f>
        <v>0</v>
      </c>
      <c r="D247" s="9" t="n">
        <f aca="false">SUM(AW247:BF247)</f>
        <v>4</v>
      </c>
      <c r="E247" s="24" t="n">
        <f aca="false">(1-C247/$B$12)*$B$8-C247/$B$12*$B$7</f>
        <v>0.05</v>
      </c>
      <c r="F247" s="24" t="n">
        <f aca="false">(1-D247/$B$12)*$C$8-D247/$B$12*$C$7</f>
        <v>-0.186</v>
      </c>
      <c r="G247" s="47" t="n">
        <f aca="false">$B$11*($B$10*C247/$B$12*$B$7+(1-$B$10)*D247/$B$12*$C$7)</f>
        <v>1200</v>
      </c>
      <c r="H247" s="24" t="n">
        <f aca="false">$B$10*E247+(1-$B$10)*F247</f>
        <v>-0.068</v>
      </c>
      <c r="I247" s="21"/>
      <c r="J247" s="21"/>
      <c r="K247" s="21"/>
      <c r="L247" s="21"/>
      <c r="M247" s="21"/>
      <c r="N247" s="21"/>
      <c r="O247" s="21"/>
      <c r="P247" s="21"/>
      <c r="Q247" s="21"/>
      <c r="R247" s="27" t="n">
        <v>-0.0193746023509907</v>
      </c>
      <c r="S247" s="27" t="n">
        <v>-0.375122625681439</v>
      </c>
      <c r="T247" s="27" t="n">
        <v>0.461081375854821</v>
      </c>
      <c r="U247" s="27" t="n">
        <v>1.06175006570931</v>
      </c>
      <c r="V247" s="27" t="n">
        <v>-0.178952867943586</v>
      </c>
      <c r="W247" s="27" t="n">
        <v>0.63095241669843</v>
      </c>
      <c r="X247" s="27" t="n">
        <v>1.6560023370014</v>
      </c>
      <c r="Y247" s="27" t="n">
        <v>-0.727215497905773</v>
      </c>
      <c r="Z247" s="27" t="n">
        <v>-0.258484670852639</v>
      </c>
      <c r="AA247" s="27" t="n">
        <v>0.392760872392505</v>
      </c>
      <c r="AB247" s="27" t="n">
        <v>0.273598820579272</v>
      </c>
      <c r="AC247" s="27" t="n">
        <v>1.33585814414765</v>
      </c>
      <c r="AD247" s="27" t="n">
        <v>-1.02714338263942</v>
      </c>
      <c r="AE247" s="27" t="n">
        <v>-0.726312281932155</v>
      </c>
      <c r="AF247" s="27" t="n">
        <v>0.559834338014492</v>
      </c>
      <c r="AG247" s="27" t="n">
        <v>0.829505958375756</v>
      </c>
      <c r="AH247" s="27" t="n">
        <v>-0.879976863704102</v>
      </c>
      <c r="AI247" s="27" t="n">
        <v>1.56853984155281</v>
      </c>
      <c r="AJ247" s="27" t="n">
        <v>0.745933246297378</v>
      </c>
      <c r="AK247" s="27" t="n">
        <v>-0.649947589667629</v>
      </c>
      <c r="AL247" s="21"/>
      <c r="AM247" s="31" t="n">
        <f aca="false">IF(SQRT($B$9)*$B247+SQRT(1-$B$9)*R247&lt;_xlfn.NORM.S.INV($B$6),1,0)</f>
        <v>0</v>
      </c>
      <c r="AN247" s="31" t="n">
        <f aca="false">IF(SQRT($B$9)*$B247+SQRT(1-$B$9)*S247&lt;_xlfn.NORM.S.INV($B$6),1,0)</f>
        <v>0</v>
      </c>
      <c r="AO247" s="31" t="n">
        <f aca="false">IF(SQRT($B$9)*$B247+SQRT(1-$B$9)*T247&lt;_xlfn.NORM.S.INV($B$6),1,0)</f>
        <v>0</v>
      </c>
      <c r="AP247" s="31" t="n">
        <f aca="false">IF(SQRT($B$9)*$B247+SQRT(1-$B$9)*U247&lt;_xlfn.NORM.S.INV($B$6),1,0)</f>
        <v>0</v>
      </c>
      <c r="AQ247" s="31" t="n">
        <f aca="false">IF(SQRT($B$9)*$B247+SQRT(1-$B$9)*V247&lt;_xlfn.NORM.S.INV($B$6),1,0)</f>
        <v>0</v>
      </c>
      <c r="AR247" s="31" t="n">
        <f aca="false">IF(SQRT($B$9)*$B247+SQRT(1-$B$9)*W247&lt;_xlfn.NORM.S.INV($B$6),1,0)</f>
        <v>0</v>
      </c>
      <c r="AS247" s="31" t="n">
        <f aca="false">IF(SQRT($B$9)*$B247+SQRT(1-$B$9)*X247&lt;_xlfn.NORM.S.INV($B$6),1,0)</f>
        <v>0</v>
      </c>
      <c r="AT247" s="31" t="n">
        <f aca="false">IF(SQRT($B$9)*$B247+SQRT(1-$B$9)*Y247&lt;_xlfn.NORM.S.INV($B$6),1,0)</f>
        <v>0</v>
      </c>
      <c r="AU247" s="31" t="n">
        <f aca="false">IF(SQRT($B$9)*$B247+SQRT(1-$B$9)*Z247&lt;_xlfn.NORM.S.INV($B$6),1,0)</f>
        <v>0</v>
      </c>
      <c r="AV247" s="31" t="n">
        <f aca="false">IF(SQRT($B$9)*$B247+SQRT(1-$B$9)*AA247&lt;_xlfn.NORM.S.INV($B$6),1,0)</f>
        <v>0</v>
      </c>
      <c r="AW247" s="31" t="n">
        <f aca="false">IF(SQRT($C$9)*$B247+SQRT(1-$C$9)*AB247&lt;_xlfn.NORM.S.INV($C$6),1,0)</f>
        <v>0</v>
      </c>
      <c r="AX247" s="31" t="n">
        <f aca="false">IF(SQRT($C$9)*$B247+SQRT(1-$C$9)*AC247&lt;_xlfn.NORM.S.INV($C$6),1,0)</f>
        <v>0</v>
      </c>
      <c r="AY247" s="31" t="n">
        <f aca="false">IF(SQRT($C$9)*$B247+SQRT(1-$C$9)*AD247&lt;_xlfn.NORM.S.INV($C$6),1,0)</f>
        <v>1</v>
      </c>
      <c r="AZ247" s="31" t="n">
        <f aca="false">IF(SQRT($C$9)*$B247+SQRT(1-$C$9)*AE247&lt;_xlfn.NORM.S.INV($C$6),1,0)</f>
        <v>1</v>
      </c>
      <c r="BA247" s="31" t="n">
        <f aca="false">IF(SQRT($C$9)*$B247+SQRT(1-$C$9)*AF247&lt;_xlfn.NORM.S.INV($C$6),1,0)</f>
        <v>0</v>
      </c>
      <c r="BB247" s="31" t="n">
        <f aca="false">IF(SQRT($C$9)*$B247+SQRT(1-$C$9)*AG247&lt;_xlfn.NORM.S.INV($C$6),1,0)</f>
        <v>0</v>
      </c>
      <c r="BC247" s="31" t="n">
        <f aca="false">IF(SQRT($C$9)*$B247+SQRT(1-$C$9)*AH247&lt;_xlfn.NORM.S.INV($C$6),1,0)</f>
        <v>1</v>
      </c>
      <c r="BD247" s="31" t="n">
        <f aca="false">IF(SQRT($C$9)*$B247+SQRT(1-$C$9)*AI247&lt;_xlfn.NORM.S.INV($C$6),1,0)</f>
        <v>0</v>
      </c>
      <c r="BE247" s="31" t="n">
        <f aca="false">IF(SQRT($C$9)*$B247+SQRT(1-$C$9)*AJ247&lt;_xlfn.NORM.S.INV($C$6),1,0)</f>
        <v>0</v>
      </c>
      <c r="BF247" s="31" t="n">
        <f aca="false">IF(SQRT($C$9)*$B247+SQRT(1-$C$9)*AK247&lt;_xlfn.NORM.S.INV($C$6),1,0)</f>
        <v>1</v>
      </c>
      <c r="BG247" s="21"/>
      <c r="BH247" s="21"/>
      <c r="BI247" s="31" t="n">
        <f aca="false">$B$11*(($A$1061)*$C247/$B$12*$B$7+(1-$A$1061)*$D247/$B$12*$C$7)</f>
        <v>2400</v>
      </c>
      <c r="BJ247" s="31" t="n">
        <f aca="false">$B$11*(($A$1062)*$C247/$B$12*$B$7+(1-$A$1062)*$D247/$B$12*$C$7)</f>
        <v>2280</v>
      </c>
      <c r="BK247" s="31" t="n">
        <f aca="false">$B$11*(($A$1063)*$C247/$B$12*$B$7+(1-$A$1063)*$D247/$B$12*$C$7)</f>
        <v>2160</v>
      </c>
      <c r="BL247" s="31" t="n">
        <f aca="false">$B$11*(($A$1064)*$C247/$B$12*$B$7+(1-$A$1064)*$D247/$B$12*$C$7)</f>
        <v>2040</v>
      </c>
      <c r="BM247" s="31" t="n">
        <f aca="false">$B$11*(($A$1065)*$C247/$B$12*$B$7+(1-$A$1065)*$D247/$B$12*$C$7)</f>
        <v>1920</v>
      </c>
      <c r="BN247" s="31" t="n">
        <f aca="false">$B$11*(($A$1066)*$C247/$B$12*$B$7+(1-$A$1066)*$D247/$B$12*$C$7)</f>
        <v>1800</v>
      </c>
      <c r="BO247" s="31" t="n">
        <f aca="false">$B$11*(($A$1067)*$C247/$B$12*$B$7+(1-$A$1067)*$D247/$B$12*$C$7)</f>
        <v>1680</v>
      </c>
      <c r="BP247" s="31" t="n">
        <f aca="false">$B$11*(($A$1068)*$C247/$B$12*$B$7+(1-$A$1068)*$D247/$B$12*$C$7)</f>
        <v>1560</v>
      </c>
      <c r="BQ247" s="31" t="n">
        <f aca="false">$B$11*(($A$1069)*$C247/$B$12*$B$7+(1-$A$1069)*$D247/$B$12*$C$7)</f>
        <v>1440</v>
      </c>
      <c r="BR247" s="31" t="n">
        <f aca="false">$B$11*(($A$1070)*$C247/$B$12*$B$7+(1-$A$1070)*$D247/$B$12*$C$7)</f>
        <v>1320</v>
      </c>
      <c r="BS247" s="31" t="n">
        <f aca="false">$B$11*(($A$1071)*$C247/$B$12*$B$7+(1-$A$1071)*$D247/$B$12*$C$7)</f>
        <v>1200</v>
      </c>
      <c r="BT247" s="31" t="n">
        <f aca="false">$B$11*(($A$1072)*$C247/$B$12*$B$7+(1-$A$1072)*$D247/$B$12*$C$7)</f>
        <v>1080</v>
      </c>
      <c r="BU247" s="31" t="n">
        <f aca="false">$B$11*(($A$1073)*$C247/$B$12*$B$7+(1-$A$1073)*$D247/$B$12*$C$7)</f>
        <v>960</v>
      </c>
      <c r="BV247" s="31" t="n">
        <f aca="false">$B$11*(($A$1074)*$C247/$B$12*$B$7+(1-$A$1074)*$D247/$B$12*$C$7)</f>
        <v>840</v>
      </c>
      <c r="BW247" s="31" t="n">
        <f aca="false">$B$11*(($A$1075)*$C247/$B$12*$B$7+(1-$A$1075)*$D247/$B$12*$C$7)</f>
        <v>720</v>
      </c>
      <c r="BX247" s="31" t="n">
        <f aca="false">$B$11*(($A$1076)*$C247/$B$12*$B$7+(1-$A$1076)*$D247/$B$12*$C$7)</f>
        <v>600</v>
      </c>
      <c r="BY247" s="31" t="n">
        <f aca="false">$B$11*(($A$1077)*$C247/$B$12*$B$7+(1-$A$1077)*$D247/$B$12*$C$7)</f>
        <v>480</v>
      </c>
      <c r="BZ247" s="31" t="n">
        <f aca="false">$B$11*(($A$1078)*$C247/$B$12*$B$7+(1-$A$1078)*$D247/$B$12*$C$7)</f>
        <v>360</v>
      </c>
      <c r="CA247" s="31" t="n">
        <f aca="false">$B$11*(($A$1079)*$C247/$B$12*$B$7+(1-$A$1079)*$D247/$B$12*$C$7)</f>
        <v>240</v>
      </c>
      <c r="CB247" s="31" t="n">
        <f aca="false">$B$11*(($A$1080)*$C247/$B$12*$B$7+(1-$A$1080)*$D247/$B$12*$C$7)</f>
        <v>120</v>
      </c>
      <c r="CC247" s="31" t="n">
        <f aca="false">$B$11*(($A$1081)*$C247/$B$12*$B$7+(1-$A$1081)*$D247/$B$12*$C$7)</f>
        <v>0</v>
      </c>
    </row>
    <row r="248" customFormat="false" ht="15" hidden="false" customHeight="false" outlineLevel="0" collapsed="false">
      <c r="A248" s="21" t="n">
        <v>224</v>
      </c>
      <c r="B248" s="27" t="n">
        <v>0.401318215406255</v>
      </c>
      <c r="C248" s="9" t="n">
        <f aca="false">SUM(AM248:AV248)</f>
        <v>0</v>
      </c>
      <c r="D248" s="9" t="n">
        <f aca="false">SUM(AW248:BF248)</f>
        <v>1</v>
      </c>
      <c r="E248" s="24" t="n">
        <f aca="false">(1-C248/$B$12)*$B$8-C248/$B$12*$B$7</f>
        <v>0.05</v>
      </c>
      <c r="F248" s="24" t="n">
        <f aca="false">(1-D248/$B$12)*$C$8-D248/$B$12*$C$7</f>
        <v>0.021</v>
      </c>
      <c r="G248" s="47" t="n">
        <f aca="false">$B$11*($B$10*C248/$B$12*$B$7+(1-$B$10)*D248/$B$12*$C$7)</f>
        <v>300</v>
      </c>
      <c r="H248" s="24" t="n">
        <f aca="false">$B$10*E248+(1-$B$10)*F248</f>
        <v>0.0355</v>
      </c>
      <c r="I248" s="21"/>
      <c r="J248" s="21"/>
      <c r="K248" s="21"/>
      <c r="L248" s="21"/>
      <c r="M248" s="21"/>
      <c r="N248" s="21"/>
      <c r="O248" s="21"/>
      <c r="P248" s="21"/>
      <c r="Q248" s="21"/>
      <c r="R248" s="27" t="n">
        <v>0.873891705813846</v>
      </c>
      <c r="S248" s="27" t="n">
        <v>-0.445337720203708</v>
      </c>
      <c r="T248" s="27" t="n">
        <v>0.0116868165146038</v>
      </c>
      <c r="U248" s="27" t="n">
        <v>0.35298866012025</v>
      </c>
      <c r="V248" s="27" t="n">
        <v>-0.539811558937904</v>
      </c>
      <c r="W248" s="27" t="n">
        <v>-0.907000855887619</v>
      </c>
      <c r="X248" s="27" t="n">
        <v>-0.235915326153849</v>
      </c>
      <c r="Y248" s="27" t="n">
        <v>-1.04712959521567</v>
      </c>
      <c r="Z248" s="27" t="n">
        <v>-1.16340041650666</v>
      </c>
      <c r="AA248" s="27" t="n">
        <v>-0.151463315181778</v>
      </c>
      <c r="AB248" s="27" t="n">
        <v>-0.144690301839111</v>
      </c>
      <c r="AC248" s="27" t="n">
        <v>1.83276870369141</v>
      </c>
      <c r="AD248" s="27" t="n">
        <v>0.504467310534167</v>
      </c>
      <c r="AE248" s="27" t="n">
        <v>-2.49628548067529</v>
      </c>
      <c r="AF248" s="27" t="n">
        <v>-0.567002484517328</v>
      </c>
      <c r="AG248" s="27" t="n">
        <v>0.137270109486742</v>
      </c>
      <c r="AH248" s="27" t="n">
        <v>-0.708268151165255</v>
      </c>
      <c r="AI248" s="27" t="n">
        <v>-0.0217321506683251</v>
      </c>
      <c r="AJ248" s="27" t="n">
        <v>0.404134771452222</v>
      </c>
      <c r="AK248" s="27" t="n">
        <v>0.276879442237987</v>
      </c>
      <c r="AL248" s="21"/>
      <c r="AM248" s="31" t="n">
        <f aca="false">IF(SQRT($B$9)*$B248+SQRT(1-$B$9)*R248&lt;_xlfn.NORM.S.INV($B$6),1,0)</f>
        <v>0</v>
      </c>
      <c r="AN248" s="31" t="n">
        <f aca="false">IF(SQRT($B$9)*$B248+SQRT(1-$B$9)*S248&lt;_xlfn.NORM.S.INV($B$6),1,0)</f>
        <v>0</v>
      </c>
      <c r="AO248" s="31" t="n">
        <f aca="false">IF(SQRT($B$9)*$B248+SQRT(1-$B$9)*T248&lt;_xlfn.NORM.S.INV($B$6),1,0)</f>
        <v>0</v>
      </c>
      <c r="AP248" s="31" t="n">
        <f aca="false">IF(SQRT($B$9)*$B248+SQRT(1-$B$9)*U248&lt;_xlfn.NORM.S.INV($B$6),1,0)</f>
        <v>0</v>
      </c>
      <c r="AQ248" s="31" t="n">
        <f aca="false">IF(SQRT($B$9)*$B248+SQRT(1-$B$9)*V248&lt;_xlfn.NORM.S.INV($B$6),1,0)</f>
        <v>0</v>
      </c>
      <c r="AR248" s="31" t="n">
        <f aca="false">IF(SQRT($B$9)*$B248+SQRT(1-$B$9)*W248&lt;_xlfn.NORM.S.INV($B$6),1,0)</f>
        <v>0</v>
      </c>
      <c r="AS248" s="31" t="n">
        <f aca="false">IF(SQRT($B$9)*$B248+SQRT(1-$B$9)*X248&lt;_xlfn.NORM.S.INV($B$6),1,0)</f>
        <v>0</v>
      </c>
      <c r="AT248" s="31" t="n">
        <f aca="false">IF(SQRT($B$9)*$B248+SQRT(1-$B$9)*Y248&lt;_xlfn.NORM.S.INV($B$6),1,0)</f>
        <v>0</v>
      </c>
      <c r="AU248" s="31" t="n">
        <f aca="false">IF(SQRT($B$9)*$B248+SQRT(1-$B$9)*Z248&lt;_xlfn.NORM.S.INV($B$6),1,0)</f>
        <v>0</v>
      </c>
      <c r="AV248" s="31" t="n">
        <f aca="false">IF(SQRT($B$9)*$B248+SQRT(1-$B$9)*AA248&lt;_xlfn.NORM.S.INV($B$6),1,0)</f>
        <v>0</v>
      </c>
      <c r="AW248" s="31" t="n">
        <f aca="false">IF(SQRT($C$9)*$B248+SQRT(1-$C$9)*AB248&lt;_xlfn.NORM.S.INV($C$6),1,0)</f>
        <v>0</v>
      </c>
      <c r="AX248" s="31" t="n">
        <f aca="false">IF(SQRT($C$9)*$B248+SQRT(1-$C$9)*AC248&lt;_xlfn.NORM.S.INV($C$6),1,0)</f>
        <v>0</v>
      </c>
      <c r="AY248" s="31" t="n">
        <f aca="false">IF(SQRT($C$9)*$B248+SQRT(1-$C$9)*AD248&lt;_xlfn.NORM.S.INV($C$6),1,0)</f>
        <v>0</v>
      </c>
      <c r="AZ248" s="31" t="n">
        <f aca="false">IF(SQRT($C$9)*$B248+SQRT(1-$C$9)*AE248&lt;_xlfn.NORM.S.INV($C$6),1,0)</f>
        <v>1</v>
      </c>
      <c r="BA248" s="31" t="n">
        <f aca="false">IF(SQRT($C$9)*$B248+SQRT(1-$C$9)*AF248&lt;_xlfn.NORM.S.INV($C$6),1,0)</f>
        <v>0</v>
      </c>
      <c r="BB248" s="31" t="n">
        <f aca="false">IF(SQRT($C$9)*$B248+SQRT(1-$C$9)*AG248&lt;_xlfn.NORM.S.INV($C$6),1,0)</f>
        <v>0</v>
      </c>
      <c r="BC248" s="31" t="n">
        <f aca="false">IF(SQRT($C$9)*$B248+SQRT(1-$C$9)*AH248&lt;_xlfn.NORM.S.INV($C$6),1,0)</f>
        <v>0</v>
      </c>
      <c r="BD248" s="31" t="n">
        <f aca="false">IF(SQRT($C$9)*$B248+SQRT(1-$C$9)*AI248&lt;_xlfn.NORM.S.INV($C$6),1,0)</f>
        <v>0</v>
      </c>
      <c r="BE248" s="31" t="n">
        <f aca="false">IF(SQRT($C$9)*$B248+SQRT(1-$C$9)*AJ248&lt;_xlfn.NORM.S.INV($C$6),1,0)</f>
        <v>0</v>
      </c>
      <c r="BF248" s="31" t="n">
        <f aca="false">IF(SQRT($C$9)*$B248+SQRT(1-$C$9)*AK248&lt;_xlfn.NORM.S.INV($C$6),1,0)</f>
        <v>0</v>
      </c>
      <c r="BG248" s="21"/>
      <c r="BH248" s="21"/>
      <c r="BI248" s="31" t="n">
        <f aca="false">$B$11*(($A$1061)*$C248/$B$12*$B$7+(1-$A$1061)*$D248/$B$12*$C$7)</f>
        <v>600</v>
      </c>
      <c r="BJ248" s="31" t="n">
        <f aca="false">$B$11*(($A$1062)*$C248/$B$12*$B$7+(1-$A$1062)*$D248/$B$12*$C$7)</f>
        <v>570</v>
      </c>
      <c r="BK248" s="31" t="n">
        <f aca="false">$B$11*(($A$1063)*$C248/$B$12*$B$7+(1-$A$1063)*$D248/$B$12*$C$7)</f>
        <v>540</v>
      </c>
      <c r="BL248" s="31" t="n">
        <f aca="false">$B$11*(($A$1064)*$C248/$B$12*$B$7+(1-$A$1064)*$D248/$B$12*$C$7)</f>
        <v>510</v>
      </c>
      <c r="BM248" s="31" t="n">
        <f aca="false">$B$11*(($A$1065)*$C248/$B$12*$B$7+(1-$A$1065)*$D248/$B$12*$C$7)</f>
        <v>480</v>
      </c>
      <c r="BN248" s="31" t="n">
        <f aca="false">$B$11*(($A$1066)*$C248/$B$12*$B$7+(1-$A$1066)*$D248/$B$12*$C$7)</f>
        <v>450</v>
      </c>
      <c r="BO248" s="31" t="n">
        <f aca="false">$B$11*(($A$1067)*$C248/$B$12*$B$7+(1-$A$1067)*$D248/$B$12*$C$7)</f>
        <v>420</v>
      </c>
      <c r="BP248" s="31" t="n">
        <f aca="false">$B$11*(($A$1068)*$C248/$B$12*$B$7+(1-$A$1068)*$D248/$B$12*$C$7)</f>
        <v>390</v>
      </c>
      <c r="BQ248" s="31" t="n">
        <f aca="false">$B$11*(($A$1069)*$C248/$B$12*$B$7+(1-$A$1069)*$D248/$B$12*$C$7)</f>
        <v>360</v>
      </c>
      <c r="BR248" s="31" t="n">
        <f aca="false">$B$11*(($A$1070)*$C248/$B$12*$B$7+(1-$A$1070)*$D248/$B$12*$C$7)</f>
        <v>330</v>
      </c>
      <c r="BS248" s="31" t="n">
        <f aca="false">$B$11*(($A$1071)*$C248/$B$12*$B$7+(1-$A$1071)*$D248/$B$12*$C$7)</f>
        <v>300</v>
      </c>
      <c r="BT248" s="31" t="n">
        <f aca="false">$B$11*(($A$1072)*$C248/$B$12*$B$7+(1-$A$1072)*$D248/$B$12*$C$7)</f>
        <v>270</v>
      </c>
      <c r="BU248" s="31" t="n">
        <f aca="false">$B$11*(($A$1073)*$C248/$B$12*$B$7+(1-$A$1073)*$D248/$B$12*$C$7)</f>
        <v>240</v>
      </c>
      <c r="BV248" s="31" t="n">
        <f aca="false">$B$11*(($A$1074)*$C248/$B$12*$B$7+(1-$A$1074)*$D248/$B$12*$C$7)</f>
        <v>210</v>
      </c>
      <c r="BW248" s="31" t="n">
        <f aca="false">$B$11*(($A$1075)*$C248/$B$12*$B$7+(1-$A$1075)*$D248/$B$12*$C$7)</f>
        <v>180</v>
      </c>
      <c r="BX248" s="31" t="n">
        <f aca="false">$B$11*(($A$1076)*$C248/$B$12*$B$7+(1-$A$1076)*$D248/$B$12*$C$7)</f>
        <v>150</v>
      </c>
      <c r="BY248" s="31" t="n">
        <f aca="false">$B$11*(($A$1077)*$C248/$B$12*$B$7+(1-$A$1077)*$D248/$B$12*$C$7)</f>
        <v>120</v>
      </c>
      <c r="BZ248" s="31" t="n">
        <f aca="false">$B$11*(($A$1078)*$C248/$B$12*$B$7+(1-$A$1078)*$D248/$B$12*$C$7)</f>
        <v>90</v>
      </c>
      <c r="CA248" s="31" t="n">
        <f aca="false">$B$11*(($A$1079)*$C248/$B$12*$B$7+(1-$A$1079)*$D248/$B$12*$C$7)</f>
        <v>60</v>
      </c>
      <c r="CB248" s="31" t="n">
        <f aca="false">$B$11*(($A$1080)*$C248/$B$12*$B$7+(1-$A$1080)*$D248/$B$12*$C$7)</f>
        <v>30</v>
      </c>
      <c r="CC248" s="31" t="n">
        <f aca="false">$B$11*(($A$1081)*$C248/$B$12*$B$7+(1-$A$1081)*$D248/$B$12*$C$7)</f>
        <v>0</v>
      </c>
    </row>
    <row r="249" customFormat="false" ht="15" hidden="false" customHeight="false" outlineLevel="0" collapsed="false">
      <c r="A249" s="21" t="n">
        <v>225</v>
      </c>
      <c r="B249" s="27" t="n">
        <v>-1.35438472645761</v>
      </c>
      <c r="C249" s="9" t="n">
        <f aca="false">SUM(AM249:AV249)</f>
        <v>0</v>
      </c>
      <c r="D249" s="9" t="n">
        <f aca="false">SUM(AW249:BF249)</f>
        <v>1</v>
      </c>
      <c r="E249" s="24" t="n">
        <f aca="false">(1-C249/$B$12)*$B$8-C249/$B$12*$B$7</f>
        <v>0.05</v>
      </c>
      <c r="F249" s="24" t="n">
        <f aca="false">(1-D249/$B$12)*$C$8-D249/$B$12*$C$7</f>
        <v>0.021</v>
      </c>
      <c r="G249" s="47" t="n">
        <f aca="false">$B$11*($B$10*C249/$B$12*$B$7+(1-$B$10)*D249/$B$12*$C$7)</f>
        <v>300</v>
      </c>
      <c r="H249" s="24" t="n">
        <f aca="false">$B$10*E249+(1-$B$10)*F249</f>
        <v>0.0355</v>
      </c>
      <c r="I249" s="21"/>
      <c r="J249" s="21"/>
      <c r="K249" s="21"/>
      <c r="L249" s="21"/>
      <c r="M249" s="21"/>
      <c r="N249" s="21"/>
      <c r="O249" s="21"/>
      <c r="P249" s="21"/>
      <c r="Q249" s="21"/>
      <c r="R249" s="27" t="n">
        <v>-0.169176737122595</v>
      </c>
      <c r="S249" s="27" t="n">
        <v>0.246165498488207</v>
      </c>
      <c r="T249" s="27" t="n">
        <v>-0.406428380303476</v>
      </c>
      <c r="U249" s="27" t="n">
        <v>-0.803938111704523</v>
      </c>
      <c r="V249" s="27" t="n">
        <v>-0.793533430226061</v>
      </c>
      <c r="W249" s="27" t="n">
        <v>-0.719071963679827</v>
      </c>
      <c r="X249" s="27" t="n">
        <v>-0.0373556607587792</v>
      </c>
      <c r="Y249" s="27" t="n">
        <v>-0.13497201111264</v>
      </c>
      <c r="Z249" s="27" t="n">
        <v>-1.91678467212769</v>
      </c>
      <c r="AA249" s="27" t="n">
        <v>-0.537131020032805</v>
      </c>
      <c r="AB249" s="27" t="n">
        <v>1.20520463340629</v>
      </c>
      <c r="AC249" s="27" t="n">
        <v>0.689933818162758</v>
      </c>
      <c r="AD249" s="27" t="n">
        <v>-1.98546147223106</v>
      </c>
      <c r="AE249" s="27" t="n">
        <v>0.458948703485518</v>
      </c>
      <c r="AF249" s="27" t="n">
        <v>-0.744676472829561</v>
      </c>
      <c r="AG249" s="27" t="n">
        <v>1.02643434757001</v>
      </c>
      <c r="AH249" s="27" t="n">
        <v>-0.233483179564507</v>
      </c>
      <c r="AI249" s="27" t="n">
        <v>0.12083899747869</v>
      </c>
      <c r="AJ249" s="27" t="n">
        <v>-0.617558501740736</v>
      </c>
      <c r="AK249" s="27" t="n">
        <v>-0.324142361194543</v>
      </c>
      <c r="AL249" s="21"/>
      <c r="AM249" s="31" t="n">
        <f aca="false">IF(SQRT($B$9)*$B249+SQRT(1-$B$9)*R249&lt;_xlfn.NORM.S.INV($B$6),1,0)</f>
        <v>0</v>
      </c>
      <c r="AN249" s="31" t="n">
        <f aca="false">IF(SQRT($B$9)*$B249+SQRT(1-$B$9)*S249&lt;_xlfn.NORM.S.INV($B$6),1,0)</f>
        <v>0</v>
      </c>
      <c r="AO249" s="31" t="n">
        <f aca="false">IF(SQRT($B$9)*$B249+SQRT(1-$B$9)*T249&lt;_xlfn.NORM.S.INV($B$6),1,0)</f>
        <v>0</v>
      </c>
      <c r="AP249" s="31" t="n">
        <f aca="false">IF(SQRT($B$9)*$B249+SQRT(1-$B$9)*U249&lt;_xlfn.NORM.S.INV($B$6),1,0)</f>
        <v>0</v>
      </c>
      <c r="AQ249" s="31" t="n">
        <f aca="false">IF(SQRT($B$9)*$B249+SQRT(1-$B$9)*V249&lt;_xlfn.NORM.S.INV($B$6),1,0)</f>
        <v>0</v>
      </c>
      <c r="AR249" s="31" t="n">
        <f aca="false">IF(SQRT($B$9)*$B249+SQRT(1-$B$9)*W249&lt;_xlfn.NORM.S.INV($B$6),1,0)</f>
        <v>0</v>
      </c>
      <c r="AS249" s="31" t="n">
        <f aca="false">IF(SQRT($B$9)*$B249+SQRT(1-$B$9)*X249&lt;_xlfn.NORM.S.INV($B$6),1,0)</f>
        <v>0</v>
      </c>
      <c r="AT249" s="31" t="n">
        <f aca="false">IF(SQRT($B$9)*$B249+SQRT(1-$B$9)*Y249&lt;_xlfn.NORM.S.INV($B$6),1,0)</f>
        <v>0</v>
      </c>
      <c r="AU249" s="31" t="n">
        <f aca="false">IF(SQRT($B$9)*$B249+SQRT(1-$B$9)*Z249&lt;_xlfn.NORM.S.INV($B$6),1,0)</f>
        <v>0</v>
      </c>
      <c r="AV249" s="31" t="n">
        <f aca="false">IF(SQRT($B$9)*$B249+SQRT(1-$B$9)*AA249&lt;_xlfn.NORM.S.INV($B$6),1,0)</f>
        <v>0</v>
      </c>
      <c r="AW249" s="31" t="n">
        <f aca="false">IF(SQRT($C$9)*$B249+SQRT(1-$C$9)*AB249&lt;_xlfn.NORM.S.INV($C$6),1,0)</f>
        <v>0</v>
      </c>
      <c r="AX249" s="31" t="n">
        <f aca="false">IF(SQRT($C$9)*$B249+SQRT(1-$C$9)*AC249&lt;_xlfn.NORM.S.INV($C$6),1,0)</f>
        <v>0</v>
      </c>
      <c r="AY249" s="31" t="n">
        <f aca="false">IF(SQRT($C$9)*$B249+SQRT(1-$C$9)*AD249&lt;_xlfn.NORM.S.INV($C$6),1,0)</f>
        <v>1</v>
      </c>
      <c r="AZ249" s="31" t="n">
        <f aca="false">IF(SQRT($C$9)*$B249+SQRT(1-$C$9)*AE249&lt;_xlfn.NORM.S.INV($C$6),1,0)</f>
        <v>0</v>
      </c>
      <c r="BA249" s="31" t="n">
        <f aca="false">IF(SQRT($C$9)*$B249+SQRT(1-$C$9)*AF249&lt;_xlfn.NORM.S.INV($C$6),1,0)</f>
        <v>0</v>
      </c>
      <c r="BB249" s="31" t="n">
        <f aca="false">IF(SQRT($C$9)*$B249+SQRT(1-$C$9)*AG249&lt;_xlfn.NORM.S.INV($C$6),1,0)</f>
        <v>0</v>
      </c>
      <c r="BC249" s="31" t="n">
        <f aca="false">IF(SQRT($C$9)*$B249+SQRT(1-$C$9)*AH249&lt;_xlfn.NORM.S.INV($C$6),1,0)</f>
        <v>0</v>
      </c>
      <c r="BD249" s="31" t="n">
        <f aca="false">IF(SQRT($C$9)*$B249+SQRT(1-$C$9)*AI249&lt;_xlfn.NORM.S.INV($C$6),1,0)</f>
        <v>0</v>
      </c>
      <c r="BE249" s="31" t="n">
        <f aca="false">IF(SQRT($C$9)*$B249+SQRT(1-$C$9)*AJ249&lt;_xlfn.NORM.S.INV($C$6),1,0)</f>
        <v>0</v>
      </c>
      <c r="BF249" s="31" t="n">
        <f aca="false">IF(SQRT($C$9)*$B249+SQRT(1-$C$9)*AK249&lt;_xlfn.NORM.S.INV($C$6),1,0)</f>
        <v>0</v>
      </c>
      <c r="BG249" s="21"/>
      <c r="BH249" s="21"/>
      <c r="BI249" s="31" t="n">
        <f aca="false">$B$11*(($A$1061)*$C249/$B$12*$B$7+(1-$A$1061)*$D249/$B$12*$C$7)</f>
        <v>600</v>
      </c>
      <c r="BJ249" s="31" t="n">
        <f aca="false">$B$11*(($A$1062)*$C249/$B$12*$B$7+(1-$A$1062)*$D249/$B$12*$C$7)</f>
        <v>570</v>
      </c>
      <c r="BK249" s="31" t="n">
        <f aca="false">$B$11*(($A$1063)*$C249/$B$12*$B$7+(1-$A$1063)*$D249/$B$12*$C$7)</f>
        <v>540</v>
      </c>
      <c r="BL249" s="31" t="n">
        <f aca="false">$B$11*(($A$1064)*$C249/$B$12*$B$7+(1-$A$1064)*$D249/$B$12*$C$7)</f>
        <v>510</v>
      </c>
      <c r="BM249" s="31" t="n">
        <f aca="false">$B$11*(($A$1065)*$C249/$B$12*$B$7+(1-$A$1065)*$D249/$B$12*$C$7)</f>
        <v>480</v>
      </c>
      <c r="BN249" s="31" t="n">
        <f aca="false">$B$11*(($A$1066)*$C249/$B$12*$B$7+(1-$A$1066)*$D249/$B$12*$C$7)</f>
        <v>450</v>
      </c>
      <c r="BO249" s="31" t="n">
        <f aca="false">$B$11*(($A$1067)*$C249/$B$12*$B$7+(1-$A$1067)*$D249/$B$12*$C$7)</f>
        <v>420</v>
      </c>
      <c r="BP249" s="31" t="n">
        <f aca="false">$B$11*(($A$1068)*$C249/$B$12*$B$7+(1-$A$1068)*$D249/$B$12*$C$7)</f>
        <v>390</v>
      </c>
      <c r="BQ249" s="31" t="n">
        <f aca="false">$B$11*(($A$1069)*$C249/$B$12*$B$7+(1-$A$1069)*$D249/$B$12*$C$7)</f>
        <v>360</v>
      </c>
      <c r="BR249" s="31" t="n">
        <f aca="false">$B$11*(($A$1070)*$C249/$B$12*$B$7+(1-$A$1070)*$D249/$B$12*$C$7)</f>
        <v>330</v>
      </c>
      <c r="BS249" s="31" t="n">
        <f aca="false">$B$11*(($A$1071)*$C249/$B$12*$B$7+(1-$A$1071)*$D249/$B$12*$C$7)</f>
        <v>300</v>
      </c>
      <c r="BT249" s="31" t="n">
        <f aca="false">$B$11*(($A$1072)*$C249/$B$12*$B$7+(1-$A$1072)*$D249/$B$12*$C$7)</f>
        <v>270</v>
      </c>
      <c r="BU249" s="31" t="n">
        <f aca="false">$B$11*(($A$1073)*$C249/$B$12*$B$7+(1-$A$1073)*$D249/$B$12*$C$7)</f>
        <v>240</v>
      </c>
      <c r="BV249" s="31" t="n">
        <f aca="false">$B$11*(($A$1074)*$C249/$B$12*$B$7+(1-$A$1074)*$D249/$B$12*$C$7)</f>
        <v>210</v>
      </c>
      <c r="BW249" s="31" t="n">
        <f aca="false">$B$11*(($A$1075)*$C249/$B$12*$B$7+(1-$A$1075)*$D249/$B$12*$C$7)</f>
        <v>180</v>
      </c>
      <c r="BX249" s="31" t="n">
        <f aca="false">$B$11*(($A$1076)*$C249/$B$12*$B$7+(1-$A$1076)*$D249/$B$12*$C$7)</f>
        <v>150</v>
      </c>
      <c r="BY249" s="31" t="n">
        <f aca="false">$B$11*(($A$1077)*$C249/$B$12*$B$7+(1-$A$1077)*$D249/$B$12*$C$7)</f>
        <v>120</v>
      </c>
      <c r="BZ249" s="31" t="n">
        <f aca="false">$B$11*(($A$1078)*$C249/$B$12*$B$7+(1-$A$1078)*$D249/$B$12*$C$7)</f>
        <v>90</v>
      </c>
      <c r="CA249" s="31" t="n">
        <f aca="false">$B$11*(($A$1079)*$C249/$B$12*$B$7+(1-$A$1079)*$D249/$B$12*$C$7)</f>
        <v>60</v>
      </c>
      <c r="CB249" s="31" t="n">
        <f aca="false">$B$11*(($A$1080)*$C249/$B$12*$B$7+(1-$A$1080)*$D249/$B$12*$C$7)</f>
        <v>30</v>
      </c>
      <c r="CC249" s="31" t="n">
        <f aca="false">$B$11*(($A$1081)*$C249/$B$12*$B$7+(1-$A$1081)*$D249/$B$12*$C$7)</f>
        <v>0</v>
      </c>
    </row>
    <row r="250" customFormat="false" ht="15" hidden="false" customHeight="false" outlineLevel="0" collapsed="false">
      <c r="A250" s="21" t="n">
        <v>226</v>
      </c>
      <c r="B250" s="27" t="n">
        <v>-0.652753482607701</v>
      </c>
      <c r="C250" s="9" t="n">
        <f aca="false">SUM(AM250:AV250)</f>
        <v>0</v>
      </c>
      <c r="D250" s="9" t="n">
        <f aca="false">SUM(AW250:BF250)</f>
        <v>0</v>
      </c>
      <c r="E250" s="24" t="n">
        <f aca="false">(1-C250/$B$12)*$B$8-C250/$B$12*$B$7</f>
        <v>0.05</v>
      </c>
      <c r="F250" s="24" t="n">
        <f aca="false">(1-D250/$B$12)*$C$8-D250/$B$12*$C$7</f>
        <v>0.09</v>
      </c>
      <c r="G250" s="47" t="n">
        <f aca="false">$B$11*($B$10*C250/$B$12*$B$7+(1-$B$10)*D250/$B$12*$C$7)</f>
        <v>0</v>
      </c>
      <c r="H250" s="24" t="n">
        <f aca="false">$B$10*E250+(1-$B$10)*F250</f>
        <v>0.07</v>
      </c>
      <c r="I250" s="21"/>
      <c r="J250" s="21"/>
      <c r="K250" s="21"/>
      <c r="L250" s="21"/>
      <c r="M250" s="21"/>
      <c r="N250" s="21"/>
      <c r="O250" s="21"/>
      <c r="P250" s="21"/>
      <c r="Q250" s="21"/>
      <c r="R250" s="27" t="n">
        <v>1.42720986801447</v>
      </c>
      <c r="S250" s="27" t="n">
        <v>1.09879940497869</v>
      </c>
      <c r="T250" s="27" t="n">
        <v>0.379059661778542</v>
      </c>
      <c r="U250" s="27" t="n">
        <v>0.367395855707632</v>
      </c>
      <c r="V250" s="27" t="n">
        <v>1.77927547151925</v>
      </c>
      <c r="W250" s="27" t="n">
        <v>-0.239726507137428</v>
      </c>
      <c r="X250" s="27" t="n">
        <v>0.250701105936713</v>
      </c>
      <c r="Y250" s="27" t="n">
        <v>-1.06256028438251</v>
      </c>
      <c r="Z250" s="27" t="n">
        <v>-0.188658767647964</v>
      </c>
      <c r="AA250" s="27" t="n">
        <v>-0.0037909103874252</v>
      </c>
      <c r="AB250" s="27" t="n">
        <v>1.60110410851013</v>
      </c>
      <c r="AC250" s="27" t="n">
        <v>1.24103432480124</v>
      </c>
      <c r="AD250" s="27" t="n">
        <v>0.145605260092217</v>
      </c>
      <c r="AE250" s="27" t="n">
        <v>-0.8854276457757</v>
      </c>
      <c r="AF250" s="27" t="n">
        <v>-0.089582347639288</v>
      </c>
      <c r="AG250" s="27" t="n">
        <v>-0.968855844554714</v>
      </c>
      <c r="AH250" s="27" t="n">
        <v>-0.540751805194094</v>
      </c>
      <c r="AI250" s="27" t="n">
        <v>-0.581092589840557</v>
      </c>
      <c r="AJ250" s="27" t="n">
        <v>0.425071119742654</v>
      </c>
      <c r="AK250" s="27" t="n">
        <v>2.24399578930327</v>
      </c>
      <c r="AL250" s="21"/>
      <c r="AM250" s="31" t="n">
        <f aca="false">IF(SQRT($B$9)*$B250+SQRT(1-$B$9)*R250&lt;_xlfn.NORM.S.INV($B$6),1,0)</f>
        <v>0</v>
      </c>
      <c r="AN250" s="31" t="n">
        <f aca="false">IF(SQRT($B$9)*$B250+SQRT(1-$B$9)*S250&lt;_xlfn.NORM.S.INV($B$6),1,0)</f>
        <v>0</v>
      </c>
      <c r="AO250" s="31" t="n">
        <f aca="false">IF(SQRT($B$9)*$B250+SQRT(1-$B$9)*T250&lt;_xlfn.NORM.S.INV($B$6),1,0)</f>
        <v>0</v>
      </c>
      <c r="AP250" s="31" t="n">
        <f aca="false">IF(SQRT($B$9)*$B250+SQRT(1-$B$9)*U250&lt;_xlfn.NORM.S.INV($B$6),1,0)</f>
        <v>0</v>
      </c>
      <c r="AQ250" s="31" t="n">
        <f aca="false">IF(SQRT($B$9)*$B250+SQRT(1-$B$9)*V250&lt;_xlfn.NORM.S.INV($B$6),1,0)</f>
        <v>0</v>
      </c>
      <c r="AR250" s="31" t="n">
        <f aca="false">IF(SQRT($B$9)*$B250+SQRT(1-$B$9)*W250&lt;_xlfn.NORM.S.INV($B$6),1,0)</f>
        <v>0</v>
      </c>
      <c r="AS250" s="31" t="n">
        <f aca="false">IF(SQRT($B$9)*$B250+SQRT(1-$B$9)*X250&lt;_xlfn.NORM.S.INV($B$6),1,0)</f>
        <v>0</v>
      </c>
      <c r="AT250" s="31" t="n">
        <f aca="false">IF(SQRT($B$9)*$B250+SQRT(1-$B$9)*Y250&lt;_xlfn.NORM.S.INV($B$6),1,0)</f>
        <v>0</v>
      </c>
      <c r="AU250" s="31" t="n">
        <f aca="false">IF(SQRT($B$9)*$B250+SQRT(1-$B$9)*Z250&lt;_xlfn.NORM.S.INV($B$6),1,0)</f>
        <v>0</v>
      </c>
      <c r="AV250" s="31" t="n">
        <f aca="false">IF(SQRT($B$9)*$B250+SQRT(1-$B$9)*AA250&lt;_xlfn.NORM.S.INV($B$6),1,0)</f>
        <v>0</v>
      </c>
      <c r="AW250" s="31" t="n">
        <f aca="false">IF(SQRT($C$9)*$B250+SQRT(1-$C$9)*AB250&lt;_xlfn.NORM.S.INV($C$6),1,0)</f>
        <v>0</v>
      </c>
      <c r="AX250" s="31" t="n">
        <f aca="false">IF(SQRT($C$9)*$B250+SQRT(1-$C$9)*AC250&lt;_xlfn.NORM.S.INV($C$6),1,0)</f>
        <v>0</v>
      </c>
      <c r="AY250" s="31" t="n">
        <f aca="false">IF(SQRT($C$9)*$B250+SQRT(1-$C$9)*AD250&lt;_xlfn.NORM.S.INV($C$6),1,0)</f>
        <v>0</v>
      </c>
      <c r="AZ250" s="31" t="n">
        <f aca="false">IF(SQRT($C$9)*$B250+SQRT(1-$C$9)*AE250&lt;_xlfn.NORM.S.INV($C$6),1,0)</f>
        <v>0</v>
      </c>
      <c r="BA250" s="31" t="n">
        <f aca="false">IF(SQRT($C$9)*$B250+SQRT(1-$C$9)*AF250&lt;_xlfn.NORM.S.INV($C$6),1,0)</f>
        <v>0</v>
      </c>
      <c r="BB250" s="31" t="n">
        <f aca="false">IF(SQRT($C$9)*$B250+SQRT(1-$C$9)*AG250&lt;_xlfn.NORM.S.INV($C$6),1,0)</f>
        <v>0</v>
      </c>
      <c r="BC250" s="31" t="n">
        <f aca="false">IF(SQRT($C$9)*$B250+SQRT(1-$C$9)*AH250&lt;_xlfn.NORM.S.INV($C$6),1,0)</f>
        <v>0</v>
      </c>
      <c r="BD250" s="31" t="n">
        <f aca="false">IF(SQRT($C$9)*$B250+SQRT(1-$C$9)*AI250&lt;_xlfn.NORM.S.INV($C$6),1,0)</f>
        <v>0</v>
      </c>
      <c r="BE250" s="31" t="n">
        <f aca="false">IF(SQRT($C$9)*$B250+SQRT(1-$C$9)*AJ250&lt;_xlfn.NORM.S.INV($C$6),1,0)</f>
        <v>0</v>
      </c>
      <c r="BF250" s="31" t="n">
        <f aca="false">IF(SQRT($C$9)*$B250+SQRT(1-$C$9)*AK250&lt;_xlfn.NORM.S.INV($C$6),1,0)</f>
        <v>0</v>
      </c>
      <c r="BG250" s="21"/>
      <c r="BH250" s="21"/>
      <c r="BI250" s="31" t="n">
        <f aca="false">$B$11*(($A$1061)*$C250/$B$12*$B$7+(1-$A$1061)*$D250/$B$12*$C$7)</f>
        <v>0</v>
      </c>
      <c r="BJ250" s="31" t="n">
        <f aca="false">$B$11*(($A$1062)*$C250/$B$12*$B$7+(1-$A$1062)*$D250/$B$12*$C$7)</f>
        <v>0</v>
      </c>
      <c r="BK250" s="31" t="n">
        <f aca="false">$B$11*(($A$1063)*$C250/$B$12*$B$7+(1-$A$1063)*$D250/$B$12*$C$7)</f>
        <v>0</v>
      </c>
      <c r="BL250" s="31" t="n">
        <f aca="false">$B$11*(($A$1064)*$C250/$B$12*$B$7+(1-$A$1064)*$D250/$B$12*$C$7)</f>
        <v>0</v>
      </c>
      <c r="BM250" s="31" t="n">
        <f aca="false">$B$11*(($A$1065)*$C250/$B$12*$B$7+(1-$A$1065)*$D250/$B$12*$C$7)</f>
        <v>0</v>
      </c>
      <c r="BN250" s="31" t="n">
        <f aca="false">$B$11*(($A$1066)*$C250/$B$12*$B$7+(1-$A$1066)*$D250/$B$12*$C$7)</f>
        <v>0</v>
      </c>
      <c r="BO250" s="31" t="n">
        <f aca="false">$B$11*(($A$1067)*$C250/$B$12*$B$7+(1-$A$1067)*$D250/$B$12*$C$7)</f>
        <v>0</v>
      </c>
      <c r="BP250" s="31" t="n">
        <f aca="false">$B$11*(($A$1068)*$C250/$B$12*$B$7+(1-$A$1068)*$D250/$B$12*$C$7)</f>
        <v>0</v>
      </c>
      <c r="BQ250" s="31" t="n">
        <f aca="false">$B$11*(($A$1069)*$C250/$B$12*$B$7+(1-$A$1069)*$D250/$B$12*$C$7)</f>
        <v>0</v>
      </c>
      <c r="BR250" s="31" t="n">
        <f aca="false">$B$11*(($A$1070)*$C250/$B$12*$B$7+(1-$A$1070)*$D250/$B$12*$C$7)</f>
        <v>0</v>
      </c>
      <c r="BS250" s="31" t="n">
        <f aca="false">$B$11*(($A$1071)*$C250/$B$12*$B$7+(1-$A$1071)*$D250/$B$12*$C$7)</f>
        <v>0</v>
      </c>
      <c r="BT250" s="31" t="n">
        <f aca="false">$B$11*(($A$1072)*$C250/$B$12*$B$7+(1-$A$1072)*$D250/$B$12*$C$7)</f>
        <v>0</v>
      </c>
      <c r="BU250" s="31" t="n">
        <f aca="false">$B$11*(($A$1073)*$C250/$B$12*$B$7+(1-$A$1073)*$D250/$B$12*$C$7)</f>
        <v>0</v>
      </c>
      <c r="BV250" s="31" t="n">
        <f aca="false">$B$11*(($A$1074)*$C250/$B$12*$B$7+(1-$A$1074)*$D250/$B$12*$C$7)</f>
        <v>0</v>
      </c>
      <c r="BW250" s="31" t="n">
        <f aca="false">$B$11*(($A$1075)*$C250/$B$12*$B$7+(1-$A$1075)*$D250/$B$12*$C$7)</f>
        <v>0</v>
      </c>
      <c r="BX250" s="31" t="n">
        <f aca="false">$B$11*(($A$1076)*$C250/$B$12*$B$7+(1-$A$1076)*$D250/$B$12*$C$7)</f>
        <v>0</v>
      </c>
      <c r="BY250" s="31" t="n">
        <f aca="false">$B$11*(($A$1077)*$C250/$B$12*$B$7+(1-$A$1077)*$D250/$B$12*$C$7)</f>
        <v>0</v>
      </c>
      <c r="BZ250" s="31" t="n">
        <f aca="false">$B$11*(($A$1078)*$C250/$B$12*$B$7+(1-$A$1078)*$D250/$B$12*$C$7)</f>
        <v>0</v>
      </c>
      <c r="CA250" s="31" t="n">
        <f aca="false">$B$11*(($A$1079)*$C250/$B$12*$B$7+(1-$A$1079)*$D250/$B$12*$C$7)</f>
        <v>0</v>
      </c>
      <c r="CB250" s="31" t="n">
        <f aca="false">$B$11*(($A$1080)*$C250/$B$12*$B$7+(1-$A$1080)*$D250/$B$12*$C$7)</f>
        <v>0</v>
      </c>
      <c r="CC250" s="31" t="n">
        <f aca="false">$B$11*(($A$1081)*$C250/$B$12*$B$7+(1-$A$1081)*$D250/$B$12*$C$7)</f>
        <v>0</v>
      </c>
    </row>
    <row r="251" customFormat="false" ht="15" hidden="false" customHeight="false" outlineLevel="0" collapsed="false">
      <c r="A251" s="21" t="n">
        <v>227</v>
      </c>
      <c r="B251" s="27" t="n">
        <v>0.539972568770885</v>
      </c>
      <c r="C251" s="9" t="n">
        <f aca="false">SUM(AM251:AV251)</f>
        <v>0</v>
      </c>
      <c r="D251" s="9" t="n">
        <f aca="false">SUM(AW251:BF251)</f>
        <v>0</v>
      </c>
      <c r="E251" s="24" t="n">
        <f aca="false">(1-C251/$B$12)*$B$8-C251/$B$12*$B$7</f>
        <v>0.05</v>
      </c>
      <c r="F251" s="24" t="n">
        <f aca="false">(1-D251/$B$12)*$C$8-D251/$B$12*$C$7</f>
        <v>0.09</v>
      </c>
      <c r="G251" s="47" t="n">
        <f aca="false">$B$11*($B$10*C251/$B$12*$B$7+(1-$B$10)*D251/$B$12*$C$7)</f>
        <v>0</v>
      </c>
      <c r="H251" s="24" t="n">
        <f aca="false">$B$10*E251+(1-$B$10)*F251</f>
        <v>0.07</v>
      </c>
      <c r="I251" s="21"/>
      <c r="J251" s="21"/>
      <c r="K251" s="21"/>
      <c r="L251" s="21"/>
      <c r="M251" s="21"/>
      <c r="N251" s="21"/>
      <c r="O251" s="21"/>
      <c r="P251" s="21"/>
      <c r="Q251" s="21"/>
      <c r="R251" s="27" t="n">
        <v>-0.740242941264736</v>
      </c>
      <c r="S251" s="27" t="n">
        <v>0.686326880804687</v>
      </c>
      <c r="T251" s="27" t="n">
        <v>-0.140568647861269</v>
      </c>
      <c r="U251" s="27" t="n">
        <v>-0.170774320227943</v>
      </c>
      <c r="V251" s="27" t="n">
        <v>-0.335966955568763</v>
      </c>
      <c r="W251" s="27" t="n">
        <v>-0.161753733306868</v>
      </c>
      <c r="X251" s="27" t="n">
        <v>0.808899061738126</v>
      </c>
      <c r="Y251" s="27" t="n">
        <v>-0.585637609678784</v>
      </c>
      <c r="Z251" s="27" t="n">
        <v>-0.680225347254231</v>
      </c>
      <c r="AA251" s="27" t="n">
        <v>0.0932995848704031</v>
      </c>
      <c r="AB251" s="27" t="n">
        <v>-1.2072518499902</v>
      </c>
      <c r="AC251" s="27" t="n">
        <v>0.153798765852736</v>
      </c>
      <c r="AD251" s="27" t="n">
        <v>0.56589355405262</v>
      </c>
      <c r="AE251" s="27" t="n">
        <v>1.79641834502646</v>
      </c>
      <c r="AF251" s="27" t="n">
        <v>-1.5550359019974</v>
      </c>
      <c r="AG251" s="27" t="n">
        <v>0.462184150383066</v>
      </c>
      <c r="AH251" s="27" t="n">
        <v>-0.361648078702236</v>
      </c>
      <c r="AI251" s="27" t="n">
        <v>0.430837507454992</v>
      </c>
      <c r="AJ251" s="27" t="n">
        <v>-0.292589944324429</v>
      </c>
      <c r="AK251" s="27" t="n">
        <v>1.22873270588393</v>
      </c>
      <c r="AL251" s="21"/>
      <c r="AM251" s="31" t="n">
        <f aca="false">IF(SQRT($B$9)*$B251+SQRT(1-$B$9)*R251&lt;_xlfn.NORM.S.INV($B$6),1,0)</f>
        <v>0</v>
      </c>
      <c r="AN251" s="31" t="n">
        <f aca="false">IF(SQRT($B$9)*$B251+SQRT(1-$B$9)*S251&lt;_xlfn.NORM.S.INV($B$6),1,0)</f>
        <v>0</v>
      </c>
      <c r="AO251" s="31" t="n">
        <f aca="false">IF(SQRT($B$9)*$B251+SQRT(1-$B$9)*T251&lt;_xlfn.NORM.S.INV($B$6),1,0)</f>
        <v>0</v>
      </c>
      <c r="AP251" s="31" t="n">
        <f aca="false">IF(SQRT($B$9)*$B251+SQRT(1-$B$9)*U251&lt;_xlfn.NORM.S.INV($B$6),1,0)</f>
        <v>0</v>
      </c>
      <c r="AQ251" s="31" t="n">
        <f aca="false">IF(SQRT($B$9)*$B251+SQRT(1-$B$9)*V251&lt;_xlfn.NORM.S.INV($B$6),1,0)</f>
        <v>0</v>
      </c>
      <c r="AR251" s="31" t="n">
        <f aca="false">IF(SQRT($B$9)*$B251+SQRT(1-$B$9)*W251&lt;_xlfn.NORM.S.INV($B$6),1,0)</f>
        <v>0</v>
      </c>
      <c r="AS251" s="31" t="n">
        <f aca="false">IF(SQRT($B$9)*$B251+SQRT(1-$B$9)*X251&lt;_xlfn.NORM.S.INV($B$6),1,0)</f>
        <v>0</v>
      </c>
      <c r="AT251" s="31" t="n">
        <f aca="false">IF(SQRT($B$9)*$B251+SQRT(1-$B$9)*Y251&lt;_xlfn.NORM.S.INV($B$6),1,0)</f>
        <v>0</v>
      </c>
      <c r="AU251" s="31" t="n">
        <f aca="false">IF(SQRT($B$9)*$B251+SQRT(1-$B$9)*Z251&lt;_xlfn.NORM.S.INV($B$6),1,0)</f>
        <v>0</v>
      </c>
      <c r="AV251" s="31" t="n">
        <f aca="false">IF(SQRT($B$9)*$B251+SQRT(1-$B$9)*AA251&lt;_xlfn.NORM.S.INV($B$6),1,0)</f>
        <v>0</v>
      </c>
      <c r="AW251" s="31" t="n">
        <f aca="false">IF(SQRT($C$9)*$B251+SQRT(1-$C$9)*AB251&lt;_xlfn.NORM.S.INV($C$6),1,0)</f>
        <v>0</v>
      </c>
      <c r="AX251" s="31" t="n">
        <f aca="false">IF(SQRT($C$9)*$B251+SQRT(1-$C$9)*AC251&lt;_xlfn.NORM.S.INV($C$6),1,0)</f>
        <v>0</v>
      </c>
      <c r="AY251" s="31" t="n">
        <f aca="false">IF(SQRT($C$9)*$B251+SQRT(1-$C$9)*AD251&lt;_xlfn.NORM.S.INV($C$6),1,0)</f>
        <v>0</v>
      </c>
      <c r="AZ251" s="31" t="n">
        <f aca="false">IF(SQRT($C$9)*$B251+SQRT(1-$C$9)*AE251&lt;_xlfn.NORM.S.INV($C$6),1,0)</f>
        <v>0</v>
      </c>
      <c r="BA251" s="31" t="n">
        <f aca="false">IF(SQRT($C$9)*$B251+SQRT(1-$C$9)*AF251&lt;_xlfn.NORM.S.INV($C$6),1,0)</f>
        <v>0</v>
      </c>
      <c r="BB251" s="31" t="n">
        <f aca="false">IF(SQRT($C$9)*$B251+SQRT(1-$C$9)*AG251&lt;_xlfn.NORM.S.INV($C$6),1,0)</f>
        <v>0</v>
      </c>
      <c r="BC251" s="31" t="n">
        <f aca="false">IF(SQRT($C$9)*$B251+SQRT(1-$C$9)*AH251&lt;_xlfn.NORM.S.INV($C$6),1,0)</f>
        <v>0</v>
      </c>
      <c r="BD251" s="31" t="n">
        <f aca="false">IF(SQRT($C$9)*$B251+SQRT(1-$C$9)*AI251&lt;_xlfn.NORM.S.INV($C$6),1,0)</f>
        <v>0</v>
      </c>
      <c r="BE251" s="31" t="n">
        <f aca="false">IF(SQRT($C$9)*$B251+SQRT(1-$C$9)*AJ251&lt;_xlfn.NORM.S.INV($C$6),1,0)</f>
        <v>0</v>
      </c>
      <c r="BF251" s="31" t="n">
        <f aca="false">IF(SQRT($C$9)*$B251+SQRT(1-$C$9)*AK251&lt;_xlfn.NORM.S.INV($C$6),1,0)</f>
        <v>0</v>
      </c>
      <c r="BG251" s="21"/>
      <c r="BH251" s="21"/>
      <c r="BI251" s="31" t="n">
        <f aca="false">$B$11*(($A$1061)*$C251/$B$12*$B$7+(1-$A$1061)*$D251/$B$12*$C$7)</f>
        <v>0</v>
      </c>
      <c r="BJ251" s="31" t="n">
        <f aca="false">$B$11*(($A$1062)*$C251/$B$12*$B$7+(1-$A$1062)*$D251/$B$12*$C$7)</f>
        <v>0</v>
      </c>
      <c r="BK251" s="31" t="n">
        <f aca="false">$B$11*(($A$1063)*$C251/$B$12*$B$7+(1-$A$1063)*$D251/$B$12*$C$7)</f>
        <v>0</v>
      </c>
      <c r="BL251" s="31" t="n">
        <f aca="false">$B$11*(($A$1064)*$C251/$B$12*$B$7+(1-$A$1064)*$D251/$B$12*$C$7)</f>
        <v>0</v>
      </c>
      <c r="BM251" s="31" t="n">
        <f aca="false">$B$11*(($A$1065)*$C251/$B$12*$B$7+(1-$A$1065)*$D251/$B$12*$C$7)</f>
        <v>0</v>
      </c>
      <c r="BN251" s="31" t="n">
        <f aca="false">$B$11*(($A$1066)*$C251/$B$12*$B$7+(1-$A$1066)*$D251/$B$12*$C$7)</f>
        <v>0</v>
      </c>
      <c r="BO251" s="31" t="n">
        <f aca="false">$B$11*(($A$1067)*$C251/$B$12*$B$7+(1-$A$1067)*$D251/$B$12*$C$7)</f>
        <v>0</v>
      </c>
      <c r="BP251" s="31" t="n">
        <f aca="false">$B$11*(($A$1068)*$C251/$B$12*$B$7+(1-$A$1068)*$D251/$B$12*$C$7)</f>
        <v>0</v>
      </c>
      <c r="BQ251" s="31" t="n">
        <f aca="false">$B$11*(($A$1069)*$C251/$B$12*$B$7+(1-$A$1069)*$D251/$B$12*$C$7)</f>
        <v>0</v>
      </c>
      <c r="BR251" s="31" t="n">
        <f aca="false">$B$11*(($A$1070)*$C251/$B$12*$B$7+(1-$A$1070)*$D251/$B$12*$C$7)</f>
        <v>0</v>
      </c>
      <c r="BS251" s="31" t="n">
        <f aca="false">$B$11*(($A$1071)*$C251/$B$12*$B$7+(1-$A$1071)*$D251/$B$12*$C$7)</f>
        <v>0</v>
      </c>
      <c r="BT251" s="31" t="n">
        <f aca="false">$B$11*(($A$1072)*$C251/$B$12*$B$7+(1-$A$1072)*$D251/$B$12*$C$7)</f>
        <v>0</v>
      </c>
      <c r="BU251" s="31" t="n">
        <f aca="false">$B$11*(($A$1073)*$C251/$B$12*$B$7+(1-$A$1073)*$D251/$B$12*$C$7)</f>
        <v>0</v>
      </c>
      <c r="BV251" s="31" t="n">
        <f aca="false">$B$11*(($A$1074)*$C251/$B$12*$B$7+(1-$A$1074)*$D251/$B$12*$C$7)</f>
        <v>0</v>
      </c>
      <c r="BW251" s="31" t="n">
        <f aca="false">$B$11*(($A$1075)*$C251/$B$12*$B$7+(1-$A$1075)*$D251/$B$12*$C$7)</f>
        <v>0</v>
      </c>
      <c r="BX251" s="31" t="n">
        <f aca="false">$B$11*(($A$1076)*$C251/$B$12*$B$7+(1-$A$1076)*$D251/$B$12*$C$7)</f>
        <v>0</v>
      </c>
      <c r="BY251" s="31" t="n">
        <f aca="false">$B$11*(($A$1077)*$C251/$B$12*$B$7+(1-$A$1077)*$D251/$B$12*$C$7)</f>
        <v>0</v>
      </c>
      <c r="BZ251" s="31" t="n">
        <f aca="false">$B$11*(($A$1078)*$C251/$B$12*$B$7+(1-$A$1078)*$D251/$B$12*$C$7)</f>
        <v>0</v>
      </c>
      <c r="CA251" s="31" t="n">
        <f aca="false">$B$11*(($A$1079)*$C251/$B$12*$B$7+(1-$A$1079)*$D251/$B$12*$C$7)</f>
        <v>0</v>
      </c>
      <c r="CB251" s="31" t="n">
        <f aca="false">$B$11*(($A$1080)*$C251/$B$12*$B$7+(1-$A$1080)*$D251/$B$12*$C$7)</f>
        <v>0</v>
      </c>
      <c r="CC251" s="31" t="n">
        <f aca="false">$B$11*(($A$1081)*$C251/$B$12*$B$7+(1-$A$1081)*$D251/$B$12*$C$7)</f>
        <v>0</v>
      </c>
    </row>
    <row r="252" customFormat="false" ht="15" hidden="false" customHeight="false" outlineLevel="0" collapsed="false">
      <c r="A252" s="21" t="n">
        <v>228</v>
      </c>
      <c r="B252" s="27" t="n">
        <v>0.764403475406138</v>
      </c>
      <c r="C252" s="9" t="n">
        <f aca="false">SUM(AM252:AV252)</f>
        <v>0</v>
      </c>
      <c r="D252" s="9" t="n">
        <f aca="false">SUM(AW252:BF252)</f>
        <v>0</v>
      </c>
      <c r="E252" s="24" t="n">
        <f aca="false">(1-C252/$B$12)*$B$8-C252/$B$12*$B$7</f>
        <v>0.05</v>
      </c>
      <c r="F252" s="24" t="n">
        <f aca="false">(1-D252/$B$12)*$C$8-D252/$B$12*$C$7</f>
        <v>0.09</v>
      </c>
      <c r="G252" s="47" t="n">
        <f aca="false">$B$11*($B$10*C252/$B$12*$B$7+(1-$B$10)*D252/$B$12*$C$7)</f>
        <v>0</v>
      </c>
      <c r="H252" s="24" t="n">
        <f aca="false">$B$10*E252+(1-$B$10)*F252</f>
        <v>0.07</v>
      </c>
      <c r="I252" s="21"/>
      <c r="J252" s="21"/>
      <c r="K252" s="21"/>
      <c r="L252" s="21"/>
      <c r="M252" s="21"/>
      <c r="N252" s="21"/>
      <c r="O252" s="21"/>
      <c r="P252" s="21"/>
      <c r="Q252" s="21"/>
      <c r="R252" s="27" t="n">
        <v>2.66726212678546</v>
      </c>
      <c r="S252" s="27" t="n">
        <v>1.61410043100966</v>
      </c>
      <c r="T252" s="27" t="n">
        <v>-0.955683581796504</v>
      </c>
      <c r="U252" s="27" t="n">
        <v>0.975792415816414</v>
      </c>
      <c r="V252" s="27" t="n">
        <v>-0.455539165910789</v>
      </c>
      <c r="W252" s="27" t="n">
        <v>-0.777357628066009</v>
      </c>
      <c r="X252" s="27" t="n">
        <v>-0.805571221288776</v>
      </c>
      <c r="Y252" s="27" t="n">
        <v>0.514307926095123</v>
      </c>
      <c r="Z252" s="27" t="n">
        <v>2.93676456451477</v>
      </c>
      <c r="AA252" s="27" t="n">
        <v>0.609578674626704</v>
      </c>
      <c r="AB252" s="27" t="n">
        <v>0.775106689698638</v>
      </c>
      <c r="AC252" s="27" t="n">
        <v>0.952568627398855</v>
      </c>
      <c r="AD252" s="27" t="n">
        <v>-1.02567631184859</v>
      </c>
      <c r="AE252" s="27" t="n">
        <v>-0.262509571030345</v>
      </c>
      <c r="AF252" s="27" t="n">
        <v>-1.25643247845167</v>
      </c>
      <c r="AG252" s="27" t="n">
        <v>1.41679997790209</v>
      </c>
      <c r="AH252" s="27" t="n">
        <v>-0.771346457474195</v>
      </c>
      <c r="AI252" s="27" t="n">
        <v>0.486025532053305</v>
      </c>
      <c r="AJ252" s="27" t="n">
        <v>0.635672985576956</v>
      </c>
      <c r="AK252" s="27" t="n">
        <v>-0.204008198553409</v>
      </c>
      <c r="AL252" s="21"/>
      <c r="AM252" s="31" t="n">
        <f aca="false">IF(SQRT($B$9)*$B252+SQRT(1-$B$9)*R252&lt;_xlfn.NORM.S.INV($B$6),1,0)</f>
        <v>0</v>
      </c>
      <c r="AN252" s="31" t="n">
        <f aca="false">IF(SQRT($B$9)*$B252+SQRT(1-$B$9)*S252&lt;_xlfn.NORM.S.INV($B$6),1,0)</f>
        <v>0</v>
      </c>
      <c r="AO252" s="31" t="n">
        <f aca="false">IF(SQRT($B$9)*$B252+SQRT(1-$B$9)*T252&lt;_xlfn.NORM.S.INV($B$6),1,0)</f>
        <v>0</v>
      </c>
      <c r="AP252" s="31" t="n">
        <f aca="false">IF(SQRT($B$9)*$B252+SQRT(1-$B$9)*U252&lt;_xlfn.NORM.S.INV($B$6),1,0)</f>
        <v>0</v>
      </c>
      <c r="AQ252" s="31" t="n">
        <f aca="false">IF(SQRT($B$9)*$B252+SQRT(1-$B$9)*V252&lt;_xlfn.NORM.S.INV($B$6),1,0)</f>
        <v>0</v>
      </c>
      <c r="AR252" s="31" t="n">
        <f aca="false">IF(SQRT($B$9)*$B252+SQRT(1-$B$9)*W252&lt;_xlfn.NORM.S.INV($B$6),1,0)</f>
        <v>0</v>
      </c>
      <c r="AS252" s="31" t="n">
        <f aca="false">IF(SQRT($B$9)*$B252+SQRT(1-$B$9)*X252&lt;_xlfn.NORM.S.INV($B$6),1,0)</f>
        <v>0</v>
      </c>
      <c r="AT252" s="31" t="n">
        <f aca="false">IF(SQRT($B$9)*$B252+SQRT(1-$B$9)*Y252&lt;_xlfn.NORM.S.INV($B$6),1,0)</f>
        <v>0</v>
      </c>
      <c r="AU252" s="31" t="n">
        <f aca="false">IF(SQRT($B$9)*$B252+SQRT(1-$B$9)*Z252&lt;_xlfn.NORM.S.INV($B$6),1,0)</f>
        <v>0</v>
      </c>
      <c r="AV252" s="31" t="n">
        <f aca="false">IF(SQRT($B$9)*$B252+SQRT(1-$B$9)*AA252&lt;_xlfn.NORM.S.INV($B$6),1,0)</f>
        <v>0</v>
      </c>
      <c r="AW252" s="31" t="n">
        <f aca="false">IF(SQRT($C$9)*$B252+SQRT(1-$C$9)*AB252&lt;_xlfn.NORM.S.INV($C$6),1,0)</f>
        <v>0</v>
      </c>
      <c r="AX252" s="31" t="n">
        <f aca="false">IF(SQRT($C$9)*$B252+SQRT(1-$C$9)*AC252&lt;_xlfn.NORM.S.INV($C$6),1,0)</f>
        <v>0</v>
      </c>
      <c r="AY252" s="31" t="n">
        <f aca="false">IF(SQRT($C$9)*$B252+SQRT(1-$C$9)*AD252&lt;_xlfn.NORM.S.INV($C$6),1,0)</f>
        <v>0</v>
      </c>
      <c r="AZ252" s="31" t="n">
        <f aca="false">IF(SQRT($C$9)*$B252+SQRT(1-$C$9)*AE252&lt;_xlfn.NORM.S.INV($C$6),1,0)</f>
        <v>0</v>
      </c>
      <c r="BA252" s="31" t="n">
        <f aca="false">IF(SQRT($C$9)*$B252+SQRT(1-$C$9)*AF252&lt;_xlfn.NORM.S.INV($C$6),1,0)</f>
        <v>0</v>
      </c>
      <c r="BB252" s="31" t="n">
        <f aca="false">IF(SQRT($C$9)*$B252+SQRT(1-$C$9)*AG252&lt;_xlfn.NORM.S.INV($C$6),1,0)</f>
        <v>0</v>
      </c>
      <c r="BC252" s="31" t="n">
        <f aca="false">IF(SQRT($C$9)*$B252+SQRT(1-$C$9)*AH252&lt;_xlfn.NORM.S.INV($C$6),1,0)</f>
        <v>0</v>
      </c>
      <c r="BD252" s="31" t="n">
        <f aca="false">IF(SQRT($C$9)*$B252+SQRT(1-$C$9)*AI252&lt;_xlfn.NORM.S.INV($C$6),1,0)</f>
        <v>0</v>
      </c>
      <c r="BE252" s="31" t="n">
        <f aca="false">IF(SQRT($C$9)*$B252+SQRT(1-$C$9)*AJ252&lt;_xlfn.NORM.S.INV($C$6),1,0)</f>
        <v>0</v>
      </c>
      <c r="BF252" s="31" t="n">
        <f aca="false">IF(SQRT($C$9)*$B252+SQRT(1-$C$9)*AK252&lt;_xlfn.NORM.S.INV($C$6),1,0)</f>
        <v>0</v>
      </c>
      <c r="BG252" s="21"/>
      <c r="BH252" s="21"/>
      <c r="BI252" s="31" t="n">
        <f aca="false">$B$11*(($A$1061)*$C252/$B$12*$B$7+(1-$A$1061)*$D252/$B$12*$C$7)</f>
        <v>0</v>
      </c>
      <c r="BJ252" s="31" t="n">
        <f aca="false">$B$11*(($A$1062)*$C252/$B$12*$B$7+(1-$A$1062)*$D252/$B$12*$C$7)</f>
        <v>0</v>
      </c>
      <c r="BK252" s="31" t="n">
        <f aca="false">$B$11*(($A$1063)*$C252/$B$12*$B$7+(1-$A$1063)*$D252/$B$12*$C$7)</f>
        <v>0</v>
      </c>
      <c r="BL252" s="31" t="n">
        <f aca="false">$B$11*(($A$1064)*$C252/$B$12*$B$7+(1-$A$1064)*$D252/$B$12*$C$7)</f>
        <v>0</v>
      </c>
      <c r="BM252" s="31" t="n">
        <f aca="false">$B$11*(($A$1065)*$C252/$B$12*$B$7+(1-$A$1065)*$D252/$B$12*$C$7)</f>
        <v>0</v>
      </c>
      <c r="BN252" s="31" t="n">
        <f aca="false">$B$11*(($A$1066)*$C252/$B$12*$B$7+(1-$A$1066)*$D252/$B$12*$C$7)</f>
        <v>0</v>
      </c>
      <c r="BO252" s="31" t="n">
        <f aca="false">$B$11*(($A$1067)*$C252/$B$12*$B$7+(1-$A$1067)*$D252/$B$12*$C$7)</f>
        <v>0</v>
      </c>
      <c r="BP252" s="31" t="n">
        <f aca="false">$B$11*(($A$1068)*$C252/$B$12*$B$7+(1-$A$1068)*$D252/$B$12*$C$7)</f>
        <v>0</v>
      </c>
      <c r="BQ252" s="31" t="n">
        <f aca="false">$B$11*(($A$1069)*$C252/$B$12*$B$7+(1-$A$1069)*$D252/$B$12*$C$7)</f>
        <v>0</v>
      </c>
      <c r="BR252" s="31" t="n">
        <f aca="false">$B$11*(($A$1070)*$C252/$B$12*$B$7+(1-$A$1070)*$D252/$B$12*$C$7)</f>
        <v>0</v>
      </c>
      <c r="BS252" s="31" t="n">
        <f aca="false">$B$11*(($A$1071)*$C252/$B$12*$B$7+(1-$A$1071)*$D252/$B$12*$C$7)</f>
        <v>0</v>
      </c>
      <c r="BT252" s="31" t="n">
        <f aca="false">$B$11*(($A$1072)*$C252/$B$12*$B$7+(1-$A$1072)*$D252/$B$12*$C$7)</f>
        <v>0</v>
      </c>
      <c r="BU252" s="31" t="n">
        <f aca="false">$B$11*(($A$1073)*$C252/$B$12*$B$7+(1-$A$1073)*$D252/$B$12*$C$7)</f>
        <v>0</v>
      </c>
      <c r="BV252" s="31" t="n">
        <f aca="false">$B$11*(($A$1074)*$C252/$B$12*$B$7+(1-$A$1074)*$D252/$B$12*$C$7)</f>
        <v>0</v>
      </c>
      <c r="BW252" s="31" t="n">
        <f aca="false">$B$11*(($A$1075)*$C252/$B$12*$B$7+(1-$A$1075)*$D252/$B$12*$C$7)</f>
        <v>0</v>
      </c>
      <c r="BX252" s="31" t="n">
        <f aca="false">$B$11*(($A$1076)*$C252/$B$12*$B$7+(1-$A$1076)*$D252/$B$12*$C$7)</f>
        <v>0</v>
      </c>
      <c r="BY252" s="31" t="n">
        <f aca="false">$B$11*(($A$1077)*$C252/$B$12*$B$7+(1-$A$1077)*$D252/$B$12*$C$7)</f>
        <v>0</v>
      </c>
      <c r="BZ252" s="31" t="n">
        <f aca="false">$B$11*(($A$1078)*$C252/$B$12*$B$7+(1-$A$1078)*$D252/$B$12*$C$7)</f>
        <v>0</v>
      </c>
      <c r="CA252" s="31" t="n">
        <f aca="false">$B$11*(($A$1079)*$C252/$B$12*$B$7+(1-$A$1079)*$D252/$B$12*$C$7)</f>
        <v>0</v>
      </c>
      <c r="CB252" s="31" t="n">
        <f aca="false">$B$11*(($A$1080)*$C252/$B$12*$B$7+(1-$A$1080)*$D252/$B$12*$C$7)</f>
        <v>0</v>
      </c>
      <c r="CC252" s="31" t="n">
        <f aca="false">$B$11*(($A$1081)*$C252/$B$12*$B$7+(1-$A$1081)*$D252/$B$12*$C$7)</f>
        <v>0</v>
      </c>
    </row>
    <row r="253" customFormat="false" ht="15" hidden="false" customHeight="false" outlineLevel="0" collapsed="false">
      <c r="A253" s="21" t="n">
        <v>229</v>
      </c>
      <c r="B253" s="27" t="n">
        <v>0.270983376540145</v>
      </c>
      <c r="C253" s="9" t="n">
        <f aca="false">SUM(AM253:AV253)</f>
        <v>1</v>
      </c>
      <c r="D253" s="9" t="n">
        <f aca="false">SUM(AW253:BF253)</f>
        <v>0</v>
      </c>
      <c r="E253" s="24" t="n">
        <f aca="false">(1-C253/$B$12)*$B$8-C253/$B$12*$B$7</f>
        <v>0.005</v>
      </c>
      <c r="F253" s="24" t="n">
        <f aca="false">(1-D253/$B$12)*$C$8-D253/$B$12*$C$7</f>
        <v>0.09</v>
      </c>
      <c r="G253" s="47" t="n">
        <f aca="false">$B$11*($B$10*C253/$B$12*$B$7+(1-$B$10)*D253/$B$12*$C$7)</f>
        <v>200</v>
      </c>
      <c r="H253" s="24" t="n">
        <f aca="false">$B$10*E253+(1-$B$10)*F253</f>
        <v>0.0475</v>
      </c>
      <c r="I253" s="21"/>
      <c r="J253" s="21"/>
      <c r="K253" s="21"/>
      <c r="L253" s="21"/>
      <c r="M253" s="21"/>
      <c r="N253" s="21"/>
      <c r="O253" s="21"/>
      <c r="P253" s="21"/>
      <c r="Q253" s="21"/>
      <c r="R253" s="27" t="n">
        <v>-1.07783645478311</v>
      </c>
      <c r="S253" s="27" t="n">
        <v>-0.045028225164465</v>
      </c>
      <c r="T253" s="27" t="n">
        <v>-0.291739945855507</v>
      </c>
      <c r="U253" s="27" t="n">
        <v>-0.111443342020358</v>
      </c>
      <c r="V253" s="27" t="n">
        <v>-1.32978928627812</v>
      </c>
      <c r="W253" s="27" t="n">
        <v>0.756315824669934</v>
      </c>
      <c r="X253" s="27" t="n">
        <v>-2.95372029274189</v>
      </c>
      <c r="Y253" s="27" t="n">
        <v>-0.654937249593626</v>
      </c>
      <c r="Z253" s="27" t="n">
        <v>-0.428852374168597</v>
      </c>
      <c r="AA253" s="27" t="n">
        <v>1.37735119173425</v>
      </c>
      <c r="AB253" s="27" t="n">
        <v>0.138169580899385</v>
      </c>
      <c r="AC253" s="27" t="n">
        <v>-0.595152822643258</v>
      </c>
      <c r="AD253" s="27" t="n">
        <v>-0.0309374057820793</v>
      </c>
      <c r="AE253" s="27" t="n">
        <v>1.59095404954372</v>
      </c>
      <c r="AF253" s="27" t="n">
        <v>-0.614870370320971</v>
      </c>
      <c r="AG253" s="27" t="n">
        <v>-0.373626130471146</v>
      </c>
      <c r="AH253" s="27" t="n">
        <v>0.0470250598968007</v>
      </c>
      <c r="AI253" s="27" t="n">
        <v>-0.686392993470943</v>
      </c>
      <c r="AJ253" s="27" t="n">
        <v>2.07832176979177</v>
      </c>
      <c r="AK253" s="27" t="n">
        <v>0.802877018867476</v>
      </c>
      <c r="AL253" s="21"/>
      <c r="AM253" s="31" t="n">
        <f aca="false">IF(SQRT($B$9)*$B253+SQRT(1-$B$9)*R253&lt;_xlfn.NORM.S.INV($B$6),1,0)</f>
        <v>0</v>
      </c>
      <c r="AN253" s="31" t="n">
        <f aca="false">IF(SQRT($B$9)*$B253+SQRT(1-$B$9)*S253&lt;_xlfn.NORM.S.INV($B$6),1,0)</f>
        <v>0</v>
      </c>
      <c r="AO253" s="31" t="n">
        <f aca="false">IF(SQRT($B$9)*$B253+SQRT(1-$B$9)*T253&lt;_xlfn.NORM.S.INV($B$6),1,0)</f>
        <v>0</v>
      </c>
      <c r="AP253" s="31" t="n">
        <f aca="false">IF(SQRT($B$9)*$B253+SQRT(1-$B$9)*U253&lt;_xlfn.NORM.S.INV($B$6),1,0)</f>
        <v>0</v>
      </c>
      <c r="AQ253" s="31" t="n">
        <f aca="false">IF(SQRT($B$9)*$B253+SQRT(1-$B$9)*V253&lt;_xlfn.NORM.S.INV($B$6),1,0)</f>
        <v>0</v>
      </c>
      <c r="AR253" s="31" t="n">
        <f aca="false">IF(SQRT($B$9)*$B253+SQRT(1-$B$9)*W253&lt;_xlfn.NORM.S.INV($B$6),1,0)</f>
        <v>0</v>
      </c>
      <c r="AS253" s="31" t="n">
        <f aca="false">IF(SQRT($B$9)*$B253+SQRT(1-$B$9)*X253&lt;_xlfn.NORM.S.INV($B$6),1,0)</f>
        <v>1</v>
      </c>
      <c r="AT253" s="31" t="n">
        <f aca="false">IF(SQRT($B$9)*$B253+SQRT(1-$B$9)*Y253&lt;_xlfn.NORM.S.INV($B$6),1,0)</f>
        <v>0</v>
      </c>
      <c r="AU253" s="31" t="n">
        <f aca="false">IF(SQRT($B$9)*$B253+SQRT(1-$B$9)*Z253&lt;_xlfn.NORM.S.INV($B$6),1,0)</f>
        <v>0</v>
      </c>
      <c r="AV253" s="31" t="n">
        <f aca="false">IF(SQRT($B$9)*$B253+SQRT(1-$B$9)*AA253&lt;_xlfn.NORM.S.INV($B$6),1,0)</f>
        <v>0</v>
      </c>
      <c r="AW253" s="31" t="n">
        <f aca="false">IF(SQRT($C$9)*$B253+SQRT(1-$C$9)*AB253&lt;_xlfn.NORM.S.INV($C$6),1,0)</f>
        <v>0</v>
      </c>
      <c r="AX253" s="31" t="n">
        <f aca="false">IF(SQRT($C$9)*$B253+SQRT(1-$C$9)*AC253&lt;_xlfn.NORM.S.INV($C$6),1,0)</f>
        <v>0</v>
      </c>
      <c r="AY253" s="31" t="n">
        <f aca="false">IF(SQRT($C$9)*$B253+SQRT(1-$C$9)*AD253&lt;_xlfn.NORM.S.INV($C$6),1,0)</f>
        <v>0</v>
      </c>
      <c r="AZ253" s="31" t="n">
        <f aca="false">IF(SQRT($C$9)*$B253+SQRT(1-$C$9)*AE253&lt;_xlfn.NORM.S.INV($C$6),1,0)</f>
        <v>0</v>
      </c>
      <c r="BA253" s="31" t="n">
        <f aca="false">IF(SQRT($C$9)*$B253+SQRT(1-$C$9)*AF253&lt;_xlfn.NORM.S.INV($C$6),1,0)</f>
        <v>0</v>
      </c>
      <c r="BB253" s="31" t="n">
        <f aca="false">IF(SQRT($C$9)*$B253+SQRT(1-$C$9)*AG253&lt;_xlfn.NORM.S.INV($C$6),1,0)</f>
        <v>0</v>
      </c>
      <c r="BC253" s="31" t="n">
        <f aca="false">IF(SQRT($C$9)*$B253+SQRT(1-$C$9)*AH253&lt;_xlfn.NORM.S.INV($C$6),1,0)</f>
        <v>0</v>
      </c>
      <c r="BD253" s="31" t="n">
        <f aca="false">IF(SQRT($C$9)*$B253+SQRT(1-$C$9)*AI253&lt;_xlfn.NORM.S.INV($C$6),1,0)</f>
        <v>0</v>
      </c>
      <c r="BE253" s="31" t="n">
        <f aca="false">IF(SQRT($C$9)*$B253+SQRT(1-$C$9)*AJ253&lt;_xlfn.NORM.S.INV($C$6),1,0)</f>
        <v>0</v>
      </c>
      <c r="BF253" s="31" t="n">
        <f aca="false">IF(SQRT($C$9)*$B253+SQRT(1-$C$9)*AK253&lt;_xlfn.NORM.S.INV($C$6),1,0)</f>
        <v>0</v>
      </c>
      <c r="BG253" s="21"/>
      <c r="BH253" s="21"/>
      <c r="BI253" s="31" t="n">
        <f aca="false">$B$11*(($A$1061)*$C253/$B$12*$B$7+(1-$A$1061)*$D253/$B$12*$C$7)</f>
        <v>0</v>
      </c>
      <c r="BJ253" s="31" t="n">
        <f aca="false">$B$11*(($A$1062)*$C253/$B$12*$B$7+(1-$A$1062)*$D253/$B$12*$C$7)</f>
        <v>20</v>
      </c>
      <c r="BK253" s="31" t="n">
        <f aca="false">$B$11*(($A$1063)*$C253/$B$12*$B$7+(1-$A$1063)*$D253/$B$12*$C$7)</f>
        <v>40</v>
      </c>
      <c r="BL253" s="31" t="n">
        <f aca="false">$B$11*(($A$1064)*$C253/$B$12*$B$7+(1-$A$1064)*$D253/$B$12*$C$7)</f>
        <v>60</v>
      </c>
      <c r="BM253" s="31" t="n">
        <f aca="false">$B$11*(($A$1065)*$C253/$B$12*$B$7+(1-$A$1065)*$D253/$B$12*$C$7)</f>
        <v>80</v>
      </c>
      <c r="BN253" s="31" t="n">
        <f aca="false">$B$11*(($A$1066)*$C253/$B$12*$B$7+(1-$A$1066)*$D253/$B$12*$C$7)</f>
        <v>100</v>
      </c>
      <c r="BO253" s="31" t="n">
        <f aca="false">$B$11*(($A$1067)*$C253/$B$12*$B$7+(1-$A$1067)*$D253/$B$12*$C$7)</f>
        <v>120</v>
      </c>
      <c r="BP253" s="31" t="n">
        <f aca="false">$B$11*(($A$1068)*$C253/$B$12*$B$7+(1-$A$1068)*$D253/$B$12*$C$7)</f>
        <v>140</v>
      </c>
      <c r="BQ253" s="31" t="n">
        <f aca="false">$B$11*(($A$1069)*$C253/$B$12*$B$7+(1-$A$1069)*$D253/$B$12*$C$7)</f>
        <v>160</v>
      </c>
      <c r="BR253" s="31" t="n">
        <f aca="false">$B$11*(($A$1070)*$C253/$B$12*$B$7+(1-$A$1070)*$D253/$B$12*$C$7)</f>
        <v>180</v>
      </c>
      <c r="BS253" s="31" t="n">
        <f aca="false">$B$11*(($A$1071)*$C253/$B$12*$B$7+(1-$A$1071)*$D253/$B$12*$C$7)</f>
        <v>200</v>
      </c>
      <c r="BT253" s="31" t="n">
        <f aca="false">$B$11*(($A$1072)*$C253/$B$12*$B$7+(1-$A$1072)*$D253/$B$12*$C$7)</f>
        <v>220</v>
      </c>
      <c r="BU253" s="31" t="n">
        <f aca="false">$B$11*(($A$1073)*$C253/$B$12*$B$7+(1-$A$1073)*$D253/$B$12*$C$7)</f>
        <v>240</v>
      </c>
      <c r="BV253" s="31" t="n">
        <f aca="false">$B$11*(($A$1074)*$C253/$B$12*$B$7+(1-$A$1074)*$D253/$B$12*$C$7)</f>
        <v>260</v>
      </c>
      <c r="BW253" s="31" t="n">
        <f aca="false">$B$11*(($A$1075)*$C253/$B$12*$B$7+(1-$A$1075)*$D253/$B$12*$C$7)</f>
        <v>280</v>
      </c>
      <c r="BX253" s="31" t="n">
        <f aca="false">$B$11*(($A$1076)*$C253/$B$12*$B$7+(1-$A$1076)*$D253/$B$12*$C$7)</f>
        <v>300</v>
      </c>
      <c r="BY253" s="31" t="n">
        <f aca="false">$B$11*(($A$1077)*$C253/$B$12*$B$7+(1-$A$1077)*$D253/$B$12*$C$7)</f>
        <v>320</v>
      </c>
      <c r="BZ253" s="31" t="n">
        <f aca="false">$B$11*(($A$1078)*$C253/$B$12*$B$7+(1-$A$1078)*$D253/$B$12*$C$7)</f>
        <v>340</v>
      </c>
      <c r="CA253" s="31" t="n">
        <f aca="false">$B$11*(($A$1079)*$C253/$B$12*$B$7+(1-$A$1079)*$D253/$B$12*$C$7)</f>
        <v>360</v>
      </c>
      <c r="CB253" s="31" t="n">
        <f aca="false">$B$11*(($A$1080)*$C253/$B$12*$B$7+(1-$A$1080)*$D253/$B$12*$C$7)</f>
        <v>380</v>
      </c>
      <c r="CC253" s="31" t="n">
        <f aca="false">$B$11*(($A$1081)*$C253/$B$12*$B$7+(1-$A$1081)*$D253/$B$12*$C$7)</f>
        <v>400</v>
      </c>
    </row>
    <row r="254" customFormat="false" ht="15" hidden="false" customHeight="false" outlineLevel="0" collapsed="false">
      <c r="A254" s="21" t="n">
        <v>230</v>
      </c>
      <c r="B254" s="27" t="n">
        <v>0.853912963393006</v>
      </c>
      <c r="C254" s="9" t="n">
        <f aca="false">SUM(AM254:AV254)</f>
        <v>0</v>
      </c>
      <c r="D254" s="9" t="n">
        <f aca="false">SUM(AW254:BF254)</f>
        <v>0</v>
      </c>
      <c r="E254" s="24" t="n">
        <f aca="false">(1-C254/$B$12)*$B$8-C254/$B$12*$B$7</f>
        <v>0.05</v>
      </c>
      <c r="F254" s="24" t="n">
        <f aca="false">(1-D254/$B$12)*$C$8-D254/$B$12*$C$7</f>
        <v>0.09</v>
      </c>
      <c r="G254" s="47" t="n">
        <f aca="false">$B$11*($B$10*C254/$B$12*$B$7+(1-$B$10)*D254/$B$12*$C$7)</f>
        <v>0</v>
      </c>
      <c r="H254" s="24" t="n">
        <f aca="false">$B$10*E254+(1-$B$10)*F254</f>
        <v>0.07</v>
      </c>
      <c r="I254" s="21"/>
      <c r="J254" s="21"/>
      <c r="K254" s="21"/>
      <c r="L254" s="21"/>
      <c r="M254" s="21"/>
      <c r="N254" s="21"/>
      <c r="O254" s="21"/>
      <c r="P254" s="21"/>
      <c r="Q254" s="21"/>
      <c r="R254" s="27" t="n">
        <v>1.31489907217558</v>
      </c>
      <c r="S254" s="27" t="n">
        <v>-1.12420265470047</v>
      </c>
      <c r="T254" s="27" t="n">
        <v>-0.454396260441675</v>
      </c>
      <c r="U254" s="27" t="n">
        <v>0.691797656964387</v>
      </c>
      <c r="V254" s="27" t="n">
        <v>-0.385338565742998</v>
      </c>
      <c r="W254" s="27" t="n">
        <v>-1.06865577311497</v>
      </c>
      <c r="X254" s="27" t="n">
        <v>-0.856561049347024</v>
      </c>
      <c r="Y254" s="27" t="n">
        <v>0.175680424645609</v>
      </c>
      <c r="Z254" s="27" t="n">
        <v>-0.424288123141164</v>
      </c>
      <c r="AA254" s="27" t="n">
        <v>0.0923861056769737</v>
      </c>
      <c r="AB254" s="27" t="n">
        <v>0.211349933335365</v>
      </c>
      <c r="AC254" s="27" t="n">
        <v>-0.799272539321153</v>
      </c>
      <c r="AD254" s="27" t="n">
        <v>1.48794420511105</v>
      </c>
      <c r="AE254" s="27" t="n">
        <v>0.279903152408769</v>
      </c>
      <c r="AF254" s="27" t="n">
        <v>-1.07047475286076</v>
      </c>
      <c r="AG254" s="27" t="n">
        <v>-0.711579471209776</v>
      </c>
      <c r="AH254" s="27" t="n">
        <v>-0.3152229207706</v>
      </c>
      <c r="AI254" s="27" t="n">
        <v>-1.66155707745051</v>
      </c>
      <c r="AJ254" s="27" t="n">
        <v>-1.34924802214076</v>
      </c>
      <c r="AK254" s="27" t="n">
        <v>-0.589472744264239</v>
      </c>
      <c r="AL254" s="21"/>
      <c r="AM254" s="31" t="n">
        <f aca="false">IF(SQRT($B$9)*$B254+SQRT(1-$B$9)*R254&lt;_xlfn.NORM.S.INV($B$6),1,0)</f>
        <v>0</v>
      </c>
      <c r="AN254" s="31" t="n">
        <f aca="false">IF(SQRT($B$9)*$B254+SQRT(1-$B$9)*S254&lt;_xlfn.NORM.S.INV($B$6),1,0)</f>
        <v>0</v>
      </c>
      <c r="AO254" s="31" t="n">
        <f aca="false">IF(SQRT($B$9)*$B254+SQRT(1-$B$9)*T254&lt;_xlfn.NORM.S.INV($B$6),1,0)</f>
        <v>0</v>
      </c>
      <c r="AP254" s="31" t="n">
        <f aca="false">IF(SQRT($B$9)*$B254+SQRT(1-$B$9)*U254&lt;_xlfn.NORM.S.INV($B$6),1,0)</f>
        <v>0</v>
      </c>
      <c r="AQ254" s="31" t="n">
        <f aca="false">IF(SQRT($B$9)*$B254+SQRT(1-$B$9)*V254&lt;_xlfn.NORM.S.INV($B$6),1,0)</f>
        <v>0</v>
      </c>
      <c r="AR254" s="31" t="n">
        <f aca="false">IF(SQRT($B$9)*$B254+SQRT(1-$B$9)*W254&lt;_xlfn.NORM.S.INV($B$6),1,0)</f>
        <v>0</v>
      </c>
      <c r="AS254" s="31" t="n">
        <f aca="false">IF(SQRT($B$9)*$B254+SQRT(1-$B$9)*X254&lt;_xlfn.NORM.S.INV($B$6),1,0)</f>
        <v>0</v>
      </c>
      <c r="AT254" s="31" t="n">
        <f aca="false">IF(SQRT($B$9)*$B254+SQRT(1-$B$9)*Y254&lt;_xlfn.NORM.S.INV($B$6),1,0)</f>
        <v>0</v>
      </c>
      <c r="AU254" s="31" t="n">
        <f aca="false">IF(SQRT($B$9)*$B254+SQRT(1-$B$9)*Z254&lt;_xlfn.NORM.S.INV($B$6),1,0)</f>
        <v>0</v>
      </c>
      <c r="AV254" s="31" t="n">
        <f aca="false">IF(SQRT($B$9)*$B254+SQRT(1-$B$9)*AA254&lt;_xlfn.NORM.S.INV($B$6),1,0)</f>
        <v>0</v>
      </c>
      <c r="AW254" s="31" t="n">
        <f aca="false">IF(SQRT($C$9)*$B254+SQRT(1-$C$9)*AB254&lt;_xlfn.NORM.S.INV($C$6),1,0)</f>
        <v>0</v>
      </c>
      <c r="AX254" s="31" t="n">
        <f aca="false">IF(SQRT($C$9)*$B254+SQRT(1-$C$9)*AC254&lt;_xlfn.NORM.S.INV($C$6),1,0)</f>
        <v>0</v>
      </c>
      <c r="AY254" s="31" t="n">
        <f aca="false">IF(SQRT($C$9)*$B254+SQRT(1-$C$9)*AD254&lt;_xlfn.NORM.S.INV($C$6),1,0)</f>
        <v>0</v>
      </c>
      <c r="AZ254" s="31" t="n">
        <f aca="false">IF(SQRT($C$9)*$B254+SQRT(1-$C$9)*AE254&lt;_xlfn.NORM.S.INV($C$6),1,0)</f>
        <v>0</v>
      </c>
      <c r="BA254" s="31" t="n">
        <f aca="false">IF(SQRT($C$9)*$B254+SQRT(1-$C$9)*AF254&lt;_xlfn.NORM.S.INV($C$6),1,0)</f>
        <v>0</v>
      </c>
      <c r="BB254" s="31" t="n">
        <f aca="false">IF(SQRT($C$9)*$B254+SQRT(1-$C$9)*AG254&lt;_xlfn.NORM.S.INV($C$6),1,0)</f>
        <v>0</v>
      </c>
      <c r="BC254" s="31" t="n">
        <f aca="false">IF(SQRT($C$9)*$B254+SQRT(1-$C$9)*AH254&lt;_xlfn.NORM.S.INV($C$6),1,0)</f>
        <v>0</v>
      </c>
      <c r="BD254" s="31" t="n">
        <f aca="false">IF(SQRT($C$9)*$B254+SQRT(1-$C$9)*AI254&lt;_xlfn.NORM.S.INV($C$6),1,0)</f>
        <v>0</v>
      </c>
      <c r="BE254" s="31" t="n">
        <f aca="false">IF(SQRT($C$9)*$B254+SQRT(1-$C$9)*AJ254&lt;_xlfn.NORM.S.INV($C$6),1,0)</f>
        <v>0</v>
      </c>
      <c r="BF254" s="31" t="n">
        <f aca="false">IF(SQRT($C$9)*$B254+SQRT(1-$C$9)*AK254&lt;_xlfn.NORM.S.INV($C$6),1,0)</f>
        <v>0</v>
      </c>
      <c r="BG254" s="21"/>
      <c r="BH254" s="21"/>
      <c r="BI254" s="31" t="n">
        <f aca="false">$B$11*(($A$1061)*$C254/$B$12*$B$7+(1-$A$1061)*$D254/$B$12*$C$7)</f>
        <v>0</v>
      </c>
      <c r="BJ254" s="31" t="n">
        <f aca="false">$B$11*(($A$1062)*$C254/$B$12*$B$7+(1-$A$1062)*$D254/$B$12*$C$7)</f>
        <v>0</v>
      </c>
      <c r="BK254" s="31" t="n">
        <f aca="false">$B$11*(($A$1063)*$C254/$B$12*$B$7+(1-$A$1063)*$D254/$B$12*$C$7)</f>
        <v>0</v>
      </c>
      <c r="BL254" s="31" t="n">
        <f aca="false">$B$11*(($A$1064)*$C254/$B$12*$B$7+(1-$A$1064)*$D254/$B$12*$C$7)</f>
        <v>0</v>
      </c>
      <c r="BM254" s="31" t="n">
        <f aca="false">$B$11*(($A$1065)*$C254/$B$12*$B$7+(1-$A$1065)*$D254/$B$12*$C$7)</f>
        <v>0</v>
      </c>
      <c r="BN254" s="31" t="n">
        <f aca="false">$B$11*(($A$1066)*$C254/$B$12*$B$7+(1-$A$1066)*$D254/$B$12*$C$7)</f>
        <v>0</v>
      </c>
      <c r="BO254" s="31" t="n">
        <f aca="false">$B$11*(($A$1067)*$C254/$B$12*$B$7+(1-$A$1067)*$D254/$B$12*$C$7)</f>
        <v>0</v>
      </c>
      <c r="BP254" s="31" t="n">
        <f aca="false">$B$11*(($A$1068)*$C254/$B$12*$B$7+(1-$A$1068)*$D254/$B$12*$C$7)</f>
        <v>0</v>
      </c>
      <c r="BQ254" s="31" t="n">
        <f aca="false">$B$11*(($A$1069)*$C254/$B$12*$B$7+(1-$A$1069)*$D254/$B$12*$C$7)</f>
        <v>0</v>
      </c>
      <c r="BR254" s="31" t="n">
        <f aca="false">$B$11*(($A$1070)*$C254/$B$12*$B$7+(1-$A$1070)*$D254/$B$12*$C$7)</f>
        <v>0</v>
      </c>
      <c r="BS254" s="31" t="n">
        <f aca="false">$B$11*(($A$1071)*$C254/$B$12*$B$7+(1-$A$1071)*$D254/$B$12*$C$7)</f>
        <v>0</v>
      </c>
      <c r="BT254" s="31" t="n">
        <f aca="false">$B$11*(($A$1072)*$C254/$B$12*$B$7+(1-$A$1072)*$D254/$B$12*$C$7)</f>
        <v>0</v>
      </c>
      <c r="BU254" s="31" t="n">
        <f aca="false">$B$11*(($A$1073)*$C254/$B$12*$B$7+(1-$A$1073)*$D254/$B$12*$C$7)</f>
        <v>0</v>
      </c>
      <c r="BV254" s="31" t="n">
        <f aca="false">$B$11*(($A$1074)*$C254/$B$12*$B$7+(1-$A$1074)*$D254/$B$12*$C$7)</f>
        <v>0</v>
      </c>
      <c r="BW254" s="31" t="n">
        <f aca="false">$B$11*(($A$1075)*$C254/$B$12*$B$7+(1-$A$1075)*$D254/$B$12*$C$7)</f>
        <v>0</v>
      </c>
      <c r="BX254" s="31" t="n">
        <f aca="false">$B$11*(($A$1076)*$C254/$B$12*$B$7+(1-$A$1076)*$D254/$B$12*$C$7)</f>
        <v>0</v>
      </c>
      <c r="BY254" s="31" t="n">
        <f aca="false">$B$11*(($A$1077)*$C254/$B$12*$B$7+(1-$A$1077)*$D254/$B$12*$C$7)</f>
        <v>0</v>
      </c>
      <c r="BZ254" s="31" t="n">
        <f aca="false">$B$11*(($A$1078)*$C254/$B$12*$B$7+(1-$A$1078)*$D254/$B$12*$C$7)</f>
        <v>0</v>
      </c>
      <c r="CA254" s="31" t="n">
        <f aca="false">$B$11*(($A$1079)*$C254/$B$12*$B$7+(1-$A$1079)*$D254/$B$12*$C$7)</f>
        <v>0</v>
      </c>
      <c r="CB254" s="31" t="n">
        <f aca="false">$B$11*(($A$1080)*$C254/$B$12*$B$7+(1-$A$1080)*$D254/$B$12*$C$7)</f>
        <v>0</v>
      </c>
      <c r="CC254" s="31" t="n">
        <f aca="false">$B$11*(($A$1081)*$C254/$B$12*$B$7+(1-$A$1081)*$D254/$B$12*$C$7)</f>
        <v>0</v>
      </c>
    </row>
    <row r="255" customFormat="false" ht="15" hidden="false" customHeight="false" outlineLevel="0" collapsed="false">
      <c r="A255" s="21" t="n">
        <v>231</v>
      </c>
      <c r="B255" s="27" t="n">
        <v>1.72216791609162</v>
      </c>
      <c r="C255" s="9" t="n">
        <f aca="false">SUM(AM255:AV255)</f>
        <v>0</v>
      </c>
      <c r="D255" s="9" t="n">
        <f aca="false">SUM(AW255:BF255)</f>
        <v>1</v>
      </c>
      <c r="E255" s="24" t="n">
        <f aca="false">(1-C255/$B$12)*$B$8-C255/$B$12*$B$7</f>
        <v>0.05</v>
      </c>
      <c r="F255" s="24" t="n">
        <f aca="false">(1-D255/$B$12)*$C$8-D255/$B$12*$C$7</f>
        <v>0.021</v>
      </c>
      <c r="G255" s="47" t="n">
        <f aca="false">$B$11*($B$10*C255/$B$12*$B$7+(1-$B$10)*D255/$B$12*$C$7)</f>
        <v>300</v>
      </c>
      <c r="H255" s="24" t="n">
        <f aca="false">$B$10*E255+(1-$B$10)*F255</f>
        <v>0.0355</v>
      </c>
      <c r="I255" s="21"/>
      <c r="J255" s="21"/>
      <c r="K255" s="21"/>
      <c r="L255" s="21"/>
      <c r="M255" s="21"/>
      <c r="N255" s="21"/>
      <c r="O255" s="21"/>
      <c r="P255" s="21"/>
      <c r="Q255" s="21"/>
      <c r="R255" s="27" t="n">
        <v>-0.200154177591263</v>
      </c>
      <c r="S255" s="27" t="n">
        <v>1.64875700544743</v>
      </c>
      <c r="T255" s="27" t="n">
        <v>1.34745259730419</v>
      </c>
      <c r="U255" s="27" t="n">
        <v>0.215718018644074</v>
      </c>
      <c r="V255" s="27" t="n">
        <v>2.17730899707359</v>
      </c>
      <c r="W255" s="27" t="n">
        <v>0.33162938956724</v>
      </c>
      <c r="X255" s="27" t="n">
        <v>1.67583690643923</v>
      </c>
      <c r="Y255" s="27" t="n">
        <v>2.41404303619116</v>
      </c>
      <c r="Z255" s="27" t="n">
        <v>0.313756499854148</v>
      </c>
      <c r="AA255" s="27" t="n">
        <v>0.433320265678321</v>
      </c>
      <c r="AB255" s="27" t="n">
        <v>0.359014652292492</v>
      </c>
      <c r="AC255" s="27" t="n">
        <v>0.623840515690878</v>
      </c>
      <c r="AD255" s="27" t="n">
        <v>-2.978191784518</v>
      </c>
      <c r="AE255" s="27" t="n">
        <v>-0.796727308474324</v>
      </c>
      <c r="AF255" s="27" t="n">
        <v>0.917857101574612</v>
      </c>
      <c r="AG255" s="27" t="n">
        <v>-0.380384910904126</v>
      </c>
      <c r="AH255" s="27" t="n">
        <v>-0.43247066352251</v>
      </c>
      <c r="AI255" s="27" t="n">
        <v>-1.31144118119494</v>
      </c>
      <c r="AJ255" s="27" t="n">
        <v>0.930743185478511</v>
      </c>
      <c r="AK255" s="27" t="n">
        <v>0.182077722381297</v>
      </c>
      <c r="AL255" s="21"/>
      <c r="AM255" s="31" t="n">
        <f aca="false">IF(SQRT($B$9)*$B255+SQRT(1-$B$9)*R255&lt;_xlfn.NORM.S.INV($B$6),1,0)</f>
        <v>0</v>
      </c>
      <c r="AN255" s="31" t="n">
        <f aca="false">IF(SQRT($B$9)*$B255+SQRT(1-$B$9)*S255&lt;_xlfn.NORM.S.INV($B$6),1,0)</f>
        <v>0</v>
      </c>
      <c r="AO255" s="31" t="n">
        <f aca="false">IF(SQRT($B$9)*$B255+SQRT(1-$B$9)*T255&lt;_xlfn.NORM.S.INV($B$6),1,0)</f>
        <v>0</v>
      </c>
      <c r="AP255" s="31" t="n">
        <f aca="false">IF(SQRT($B$9)*$B255+SQRT(1-$B$9)*U255&lt;_xlfn.NORM.S.INV($B$6),1,0)</f>
        <v>0</v>
      </c>
      <c r="AQ255" s="31" t="n">
        <f aca="false">IF(SQRT($B$9)*$B255+SQRT(1-$B$9)*V255&lt;_xlfn.NORM.S.INV($B$6),1,0)</f>
        <v>0</v>
      </c>
      <c r="AR255" s="31" t="n">
        <f aca="false">IF(SQRT($B$9)*$B255+SQRT(1-$B$9)*W255&lt;_xlfn.NORM.S.INV($B$6),1,0)</f>
        <v>0</v>
      </c>
      <c r="AS255" s="31" t="n">
        <f aca="false">IF(SQRT($B$9)*$B255+SQRT(1-$B$9)*X255&lt;_xlfn.NORM.S.INV($B$6),1,0)</f>
        <v>0</v>
      </c>
      <c r="AT255" s="31" t="n">
        <f aca="false">IF(SQRT($B$9)*$B255+SQRT(1-$B$9)*Y255&lt;_xlfn.NORM.S.INV($B$6),1,0)</f>
        <v>0</v>
      </c>
      <c r="AU255" s="31" t="n">
        <f aca="false">IF(SQRT($B$9)*$B255+SQRT(1-$B$9)*Z255&lt;_xlfn.NORM.S.INV($B$6),1,0)</f>
        <v>0</v>
      </c>
      <c r="AV255" s="31" t="n">
        <f aca="false">IF(SQRT($B$9)*$B255+SQRT(1-$B$9)*AA255&lt;_xlfn.NORM.S.INV($B$6),1,0)</f>
        <v>0</v>
      </c>
      <c r="AW255" s="31" t="n">
        <f aca="false">IF(SQRT($C$9)*$B255+SQRT(1-$C$9)*AB255&lt;_xlfn.NORM.S.INV($C$6),1,0)</f>
        <v>0</v>
      </c>
      <c r="AX255" s="31" t="n">
        <f aca="false">IF(SQRT($C$9)*$B255+SQRT(1-$C$9)*AC255&lt;_xlfn.NORM.S.INV($C$6),1,0)</f>
        <v>0</v>
      </c>
      <c r="AY255" s="31" t="n">
        <f aca="false">IF(SQRT($C$9)*$B255+SQRT(1-$C$9)*AD255&lt;_xlfn.NORM.S.INV($C$6),1,0)</f>
        <v>1</v>
      </c>
      <c r="AZ255" s="31" t="n">
        <f aca="false">IF(SQRT($C$9)*$B255+SQRT(1-$C$9)*AE255&lt;_xlfn.NORM.S.INV($C$6),1,0)</f>
        <v>0</v>
      </c>
      <c r="BA255" s="31" t="n">
        <f aca="false">IF(SQRT($C$9)*$B255+SQRT(1-$C$9)*AF255&lt;_xlfn.NORM.S.INV($C$6),1,0)</f>
        <v>0</v>
      </c>
      <c r="BB255" s="31" t="n">
        <f aca="false">IF(SQRT($C$9)*$B255+SQRT(1-$C$9)*AG255&lt;_xlfn.NORM.S.INV($C$6),1,0)</f>
        <v>0</v>
      </c>
      <c r="BC255" s="31" t="n">
        <f aca="false">IF(SQRT($C$9)*$B255+SQRT(1-$C$9)*AH255&lt;_xlfn.NORM.S.INV($C$6),1,0)</f>
        <v>0</v>
      </c>
      <c r="BD255" s="31" t="n">
        <f aca="false">IF(SQRT($C$9)*$B255+SQRT(1-$C$9)*AI255&lt;_xlfn.NORM.S.INV($C$6),1,0)</f>
        <v>0</v>
      </c>
      <c r="BE255" s="31" t="n">
        <f aca="false">IF(SQRT($C$9)*$B255+SQRT(1-$C$9)*AJ255&lt;_xlfn.NORM.S.INV($C$6),1,0)</f>
        <v>0</v>
      </c>
      <c r="BF255" s="31" t="n">
        <f aca="false">IF(SQRT($C$9)*$B255+SQRT(1-$C$9)*AK255&lt;_xlfn.NORM.S.INV($C$6),1,0)</f>
        <v>0</v>
      </c>
      <c r="BG255" s="21"/>
      <c r="BH255" s="21"/>
      <c r="BI255" s="31" t="n">
        <f aca="false">$B$11*(($A$1061)*$C255/$B$12*$B$7+(1-$A$1061)*$D255/$B$12*$C$7)</f>
        <v>600</v>
      </c>
      <c r="BJ255" s="31" t="n">
        <f aca="false">$B$11*(($A$1062)*$C255/$B$12*$B$7+(1-$A$1062)*$D255/$B$12*$C$7)</f>
        <v>570</v>
      </c>
      <c r="BK255" s="31" t="n">
        <f aca="false">$B$11*(($A$1063)*$C255/$B$12*$B$7+(1-$A$1063)*$D255/$B$12*$C$7)</f>
        <v>540</v>
      </c>
      <c r="BL255" s="31" t="n">
        <f aca="false">$B$11*(($A$1064)*$C255/$B$12*$B$7+(1-$A$1064)*$D255/$B$12*$C$7)</f>
        <v>510</v>
      </c>
      <c r="BM255" s="31" t="n">
        <f aca="false">$B$11*(($A$1065)*$C255/$B$12*$B$7+(1-$A$1065)*$D255/$B$12*$C$7)</f>
        <v>480</v>
      </c>
      <c r="BN255" s="31" t="n">
        <f aca="false">$B$11*(($A$1066)*$C255/$B$12*$B$7+(1-$A$1066)*$D255/$B$12*$C$7)</f>
        <v>450</v>
      </c>
      <c r="BO255" s="31" t="n">
        <f aca="false">$B$11*(($A$1067)*$C255/$B$12*$B$7+(1-$A$1067)*$D255/$B$12*$C$7)</f>
        <v>420</v>
      </c>
      <c r="BP255" s="31" t="n">
        <f aca="false">$B$11*(($A$1068)*$C255/$B$12*$B$7+(1-$A$1068)*$D255/$B$12*$C$7)</f>
        <v>390</v>
      </c>
      <c r="BQ255" s="31" t="n">
        <f aca="false">$B$11*(($A$1069)*$C255/$B$12*$B$7+(1-$A$1069)*$D255/$B$12*$C$7)</f>
        <v>360</v>
      </c>
      <c r="BR255" s="31" t="n">
        <f aca="false">$B$11*(($A$1070)*$C255/$B$12*$B$7+(1-$A$1070)*$D255/$B$12*$C$7)</f>
        <v>330</v>
      </c>
      <c r="BS255" s="31" t="n">
        <f aca="false">$B$11*(($A$1071)*$C255/$B$12*$B$7+(1-$A$1071)*$D255/$B$12*$C$7)</f>
        <v>300</v>
      </c>
      <c r="BT255" s="31" t="n">
        <f aca="false">$B$11*(($A$1072)*$C255/$B$12*$B$7+(1-$A$1072)*$D255/$B$12*$C$7)</f>
        <v>270</v>
      </c>
      <c r="BU255" s="31" t="n">
        <f aca="false">$B$11*(($A$1073)*$C255/$B$12*$B$7+(1-$A$1073)*$D255/$B$12*$C$7)</f>
        <v>240</v>
      </c>
      <c r="BV255" s="31" t="n">
        <f aca="false">$B$11*(($A$1074)*$C255/$B$12*$B$7+(1-$A$1074)*$D255/$B$12*$C$7)</f>
        <v>210</v>
      </c>
      <c r="BW255" s="31" t="n">
        <f aca="false">$B$11*(($A$1075)*$C255/$B$12*$B$7+(1-$A$1075)*$D255/$B$12*$C$7)</f>
        <v>180</v>
      </c>
      <c r="BX255" s="31" t="n">
        <f aca="false">$B$11*(($A$1076)*$C255/$B$12*$B$7+(1-$A$1076)*$D255/$B$12*$C$7)</f>
        <v>150</v>
      </c>
      <c r="BY255" s="31" t="n">
        <f aca="false">$B$11*(($A$1077)*$C255/$B$12*$B$7+(1-$A$1077)*$D255/$B$12*$C$7)</f>
        <v>120</v>
      </c>
      <c r="BZ255" s="31" t="n">
        <f aca="false">$B$11*(($A$1078)*$C255/$B$12*$B$7+(1-$A$1078)*$D255/$B$12*$C$7)</f>
        <v>90</v>
      </c>
      <c r="CA255" s="31" t="n">
        <f aca="false">$B$11*(($A$1079)*$C255/$B$12*$B$7+(1-$A$1079)*$D255/$B$12*$C$7)</f>
        <v>60</v>
      </c>
      <c r="CB255" s="31" t="n">
        <f aca="false">$B$11*(($A$1080)*$C255/$B$12*$B$7+(1-$A$1080)*$D255/$B$12*$C$7)</f>
        <v>30</v>
      </c>
      <c r="CC255" s="31" t="n">
        <f aca="false">$B$11*(($A$1081)*$C255/$B$12*$B$7+(1-$A$1081)*$D255/$B$12*$C$7)</f>
        <v>0</v>
      </c>
    </row>
    <row r="256" customFormat="false" ht="15" hidden="false" customHeight="false" outlineLevel="0" collapsed="false">
      <c r="A256" s="21" t="n">
        <v>232</v>
      </c>
      <c r="B256" s="27" t="n">
        <v>-0.492029250673122</v>
      </c>
      <c r="C256" s="9" t="n">
        <f aca="false">SUM(AM256:AV256)</f>
        <v>0</v>
      </c>
      <c r="D256" s="9" t="n">
        <f aca="false">SUM(AW256:BF256)</f>
        <v>1</v>
      </c>
      <c r="E256" s="24" t="n">
        <f aca="false">(1-C256/$B$12)*$B$8-C256/$B$12*$B$7</f>
        <v>0.05</v>
      </c>
      <c r="F256" s="24" t="n">
        <f aca="false">(1-D256/$B$12)*$C$8-D256/$B$12*$C$7</f>
        <v>0.021</v>
      </c>
      <c r="G256" s="47" t="n">
        <f aca="false">$B$11*($B$10*C256/$B$12*$B$7+(1-$B$10)*D256/$B$12*$C$7)</f>
        <v>300</v>
      </c>
      <c r="H256" s="24" t="n">
        <f aca="false">$B$10*E256+(1-$B$10)*F256</f>
        <v>0.0355</v>
      </c>
      <c r="I256" s="21"/>
      <c r="J256" s="21"/>
      <c r="K256" s="21"/>
      <c r="L256" s="21"/>
      <c r="M256" s="21"/>
      <c r="N256" s="21"/>
      <c r="O256" s="21"/>
      <c r="P256" s="21"/>
      <c r="Q256" s="21"/>
      <c r="R256" s="27" t="n">
        <v>0.604593129973586</v>
      </c>
      <c r="S256" s="27" t="n">
        <v>0.791153501725601</v>
      </c>
      <c r="T256" s="27" t="n">
        <v>0.430576932922</v>
      </c>
      <c r="U256" s="27" t="n">
        <v>-0.144788158527356</v>
      </c>
      <c r="V256" s="27" t="n">
        <v>-0.153007903530026</v>
      </c>
      <c r="W256" s="27" t="n">
        <v>0.41311345696438</v>
      </c>
      <c r="X256" s="27" t="n">
        <v>-1.37145919412877</v>
      </c>
      <c r="Y256" s="27" t="n">
        <v>-1.4397878900154</v>
      </c>
      <c r="Z256" s="27" t="n">
        <v>-0.0331112448391867</v>
      </c>
      <c r="AA256" s="27" t="n">
        <v>0.51890711071403</v>
      </c>
      <c r="AB256" s="27" t="n">
        <v>-0.38456198291618</v>
      </c>
      <c r="AC256" s="27" t="n">
        <v>-1.08142041327611</v>
      </c>
      <c r="AD256" s="27" t="n">
        <v>0.537571451240587</v>
      </c>
      <c r="AE256" s="27" t="n">
        <v>0.498423258680467</v>
      </c>
      <c r="AF256" s="27" t="n">
        <v>-0.714120984766246</v>
      </c>
      <c r="AG256" s="27" t="n">
        <v>-2.40017280342518</v>
      </c>
      <c r="AH256" s="27" t="n">
        <v>0.838405578911764</v>
      </c>
      <c r="AI256" s="27" t="n">
        <v>-0.225141503626264</v>
      </c>
      <c r="AJ256" s="27" t="n">
        <v>2.29166117473941</v>
      </c>
      <c r="AK256" s="27" t="n">
        <v>-1.25282674021402</v>
      </c>
      <c r="AL256" s="21"/>
      <c r="AM256" s="31" t="n">
        <f aca="false">IF(SQRT($B$9)*$B256+SQRT(1-$B$9)*R256&lt;_xlfn.NORM.S.INV($B$6),1,0)</f>
        <v>0</v>
      </c>
      <c r="AN256" s="31" t="n">
        <f aca="false">IF(SQRT($B$9)*$B256+SQRT(1-$B$9)*S256&lt;_xlfn.NORM.S.INV($B$6),1,0)</f>
        <v>0</v>
      </c>
      <c r="AO256" s="31" t="n">
        <f aca="false">IF(SQRT($B$9)*$B256+SQRT(1-$B$9)*T256&lt;_xlfn.NORM.S.INV($B$6),1,0)</f>
        <v>0</v>
      </c>
      <c r="AP256" s="31" t="n">
        <f aca="false">IF(SQRT($B$9)*$B256+SQRT(1-$B$9)*U256&lt;_xlfn.NORM.S.INV($B$6),1,0)</f>
        <v>0</v>
      </c>
      <c r="AQ256" s="31" t="n">
        <f aca="false">IF(SQRT($B$9)*$B256+SQRT(1-$B$9)*V256&lt;_xlfn.NORM.S.INV($B$6),1,0)</f>
        <v>0</v>
      </c>
      <c r="AR256" s="31" t="n">
        <f aca="false">IF(SQRT($B$9)*$B256+SQRT(1-$B$9)*W256&lt;_xlfn.NORM.S.INV($B$6),1,0)</f>
        <v>0</v>
      </c>
      <c r="AS256" s="31" t="n">
        <f aca="false">IF(SQRT($B$9)*$B256+SQRT(1-$B$9)*X256&lt;_xlfn.NORM.S.INV($B$6),1,0)</f>
        <v>0</v>
      </c>
      <c r="AT256" s="31" t="n">
        <f aca="false">IF(SQRT($B$9)*$B256+SQRT(1-$B$9)*Y256&lt;_xlfn.NORM.S.INV($B$6),1,0)</f>
        <v>0</v>
      </c>
      <c r="AU256" s="31" t="n">
        <f aca="false">IF(SQRT($B$9)*$B256+SQRT(1-$B$9)*Z256&lt;_xlfn.NORM.S.INV($B$6),1,0)</f>
        <v>0</v>
      </c>
      <c r="AV256" s="31" t="n">
        <f aca="false">IF(SQRT($B$9)*$B256+SQRT(1-$B$9)*AA256&lt;_xlfn.NORM.S.INV($B$6),1,0)</f>
        <v>0</v>
      </c>
      <c r="AW256" s="31" t="n">
        <f aca="false">IF(SQRT($C$9)*$B256+SQRT(1-$C$9)*AB256&lt;_xlfn.NORM.S.INV($C$6),1,0)</f>
        <v>0</v>
      </c>
      <c r="AX256" s="31" t="n">
        <f aca="false">IF(SQRT($C$9)*$B256+SQRT(1-$C$9)*AC256&lt;_xlfn.NORM.S.INV($C$6),1,0)</f>
        <v>0</v>
      </c>
      <c r="AY256" s="31" t="n">
        <f aca="false">IF(SQRT($C$9)*$B256+SQRT(1-$C$9)*AD256&lt;_xlfn.NORM.S.INV($C$6),1,0)</f>
        <v>0</v>
      </c>
      <c r="AZ256" s="31" t="n">
        <f aca="false">IF(SQRT($C$9)*$B256+SQRT(1-$C$9)*AE256&lt;_xlfn.NORM.S.INV($C$6),1,0)</f>
        <v>0</v>
      </c>
      <c r="BA256" s="31" t="n">
        <f aca="false">IF(SQRT($C$9)*$B256+SQRT(1-$C$9)*AF256&lt;_xlfn.NORM.S.INV($C$6),1,0)</f>
        <v>0</v>
      </c>
      <c r="BB256" s="31" t="n">
        <f aca="false">IF(SQRT($C$9)*$B256+SQRT(1-$C$9)*AG256&lt;_xlfn.NORM.S.INV($C$6),1,0)</f>
        <v>1</v>
      </c>
      <c r="BC256" s="31" t="n">
        <f aca="false">IF(SQRT($C$9)*$B256+SQRT(1-$C$9)*AH256&lt;_xlfn.NORM.S.INV($C$6),1,0)</f>
        <v>0</v>
      </c>
      <c r="BD256" s="31" t="n">
        <f aca="false">IF(SQRT($C$9)*$B256+SQRT(1-$C$9)*AI256&lt;_xlfn.NORM.S.INV($C$6),1,0)</f>
        <v>0</v>
      </c>
      <c r="BE256" s="31" t="n">
        <f aca="false">IF(SQRT($C$9)*$B256+SQRT(1-$C$9)*AJ256&lt;_xlfn.NORM.S.INV($C$6),1,0)</f>
        <v>0</v>
      </c>
      <c r="BF256" s="31" t="n">
        <f aca="false">IF(SQRT($C$9)*$B256+SQRT(1-$C$9)*AK256&lt;_xlfn.NORM.S.INV($C$6),1,0)</f>
        <v>0</v>
      </c>
      <c r="BG256" s="21"/>
      <c r="BH256" s="21"/>
      <c r="BI256" s="31" t="n">
        <f aca="false">$B$11*(($A$1061)*$C256/$B$12*$B$7+(1-$A$1061)*$D256/$B$12*$C$7)</f>
        <v>600</v>
      </c>
      <c r="BJ256" s="31" t="n">
        <f aca="false">$B$11*(($A$1062)*$C256/$B$12*$B$7+(1-$A$1062)*$D256/$B$12*$C$7)</f>
        <v>570</v>
      </c>
      <c r="BK256" s="31" t="n">
        <f aca="false">$B$11*(($A$1063)*$C256/$B$12*$B$7+(1-$A$1063)*$D256/$B$12*$C$7)</f>
        <v>540</v>
      </c>
      <c r="BL256" s="31" t="n">
        <f aca="false">$B$11*(($A$1064)*$C256/$B$12*$B$7+(1-$A$1064)*$D256/$B$12*$C$7)</f>
        <v>510</v>
      </c>
      <c r="BM256" s="31" t="n">
        <f aca="false">$B$11*(($A$1065)*$C256/$B$12*$B$7+(1-$A$1065)*$D256/$B$12*$C$7)</f>
        <v>480</v>
      </c>
      <c r="BN256" s="31" t="n">
        <f aca="false">$B$11*(($A$1066)*$C256/$B$12*$B$7+(1-$A$1066)*$D256/$B$12*$C$7)</f>
        <v>450</v>
      </c>
      <c r="BO256" s="31" t="n">
        <f aca="false">$B$11*(($A$1067)*$C256/$B$12*$B$7+(1-$A$1067)*$D256/$B$12*$C$7)</f>
        <v>420</v>
      </c>
      <c r="BP256" s="31" t="n">
        <f aca="false">$B$11*(($A$1068)*$C256/$B$12*$B$7+(1-$A$1068)*$D256/$B$12*$C$7)</f>
        <v>390</v>
      </c>
      <c r="BQ256" s="31" t="n">
        <f aca="false">$B$11*(($A$1069)*$C256/$B$12*$B$7+(1-$A$1069)*$D256/$B$12*$C$7)</f>
        <v>360</v>
      </c>
      <c r="BR256" s="31" t="n">
        <f aca="false">$B$11*(($A$1070)*$C256/$B$12*$B$7+(1-$A$1070)*$D256/$B$12*$C$7)</f>
        <v>330</v>
      </c>
      <c r="BS256" s="31" t="n">
        <f aca="false">$B$11*(($A$1071)*$C256/$B$12*$B$7+(1-$A$1071)*$D256/$B$12*$C$7)</f>
        <v>300</v>
      </c>
      <c r="BT256" s="31" t="n">
        <f aca="false">$B$11*(($A$1072)*$C256/$B$12*$B$7+(1-$A$1072)*$D256/$B$12*$C$7)</f>
        <v>270</v>
      </c>
      <c r="BU256" s="31" t="n">
        <f aca="false">$B$11*(($A$1073)*$C256/$B$12*$B$7+(1-$A$1073)*$D256/$B$12*$C$7)</f>
        <v>240</v>
      </c>
      <c r="BV256" s="31" t="n">
        <f aca="false">$B$11*(($A$1074)*$C256/$B$12*$B$7+(1-$A$1074)*$D256/$B$12*$C$7)</f>
        <v>210</v>
      </c>
      <c r="BW256" s="31" t="n">
        <f aca="false">$B$11*(($A$1075)*$C256/$B$12*$B$7+(1-$A$1075)*$D256/$B$12*$C$7)</f>
        <v>180</v>
      </c>
      <c r="BX256" s="31" t="n">
        <f aca="false">$B$11*(($A$1076)*$C256/$B$12*$B$7+(1-$A$1076)*$D256/$B$12*$C$7)</f>
        <v>150</v>
      </c>
      <c r="BY256" s="31" t="n">
        <f aca="false">$B$11*(($A$1077)*$C256/$B$12*$B$7+(1-$A$1077)*$D256/$B$12*$C$7)</f>
        <v>120</v>
      </c>
      <c r="BZ256" s="31" t="n">
        <f aca="false">$B$11*(($A$1078)*$C256/$B$12*$B$7+(1-$A$1078)*$D256/$B$12*$C$7)</f>
        <v>90</v>
      </c>
      <c r="CA256" s="31" t="n">
        <f aca="false">$B$11*(($A$1079)*$C256/$B$12*$B$7+(1-$A$1079)*$D256/$B$12*$C$7)</f>
        <v>60</v>
      </c>
      <c r="CB256" s="31" t="n">
        <f aca="false">$B$11*(($A$1080)*$C256/$B$12*$B$7+(1-$A$1080)*$D256/$B$12*$C$7)</f>
        <v>30</v>
      </c>
      <c r="CC256" s="31" t="n">
        <f aca="false">$B$11*(($A$1081)*$C256/$B$12*$B$7+(1-$A$1081)*$D256/$B$12*$C$7)</f>
        <v>0</v>
      </c>
    </row>
    <row r="257" customFormat="false" ht="15" hidden="false" customHeight="false" outlineLevel="0" collapsed="false">
      <c r="A257" s="21" t="n">
        <v>233</v>
      </c>
      <c r="B257" s="27" t="n">
        <v>-1.86115817975742</v>
      </c>
      <c r="C257" s="9" t="n">
        <f aca="false">SUM(AM257:AV257)</f>
        <v>1</v>
      </c>
      <c r="D257" s="9" t="n">
        <f aca="false">SUM(AW257:BF257)</f>
        <v>2</v>
      </c>
      <c r="E257" s="24" t="n">
        <f aca="false">(1-C257/$B$12)*$B$8-C257/$B$12*$B$7</f>
        <v>0.005</v>
      </c>
      <c r="F257" s="24" t="n">
        <f aca="false">(1-D257/$B$12)*$C$8-D257/$B$12*$C$7</f>
        <v>-0.048</v>
      </c>
      <c r="G257" s="47" t="n">
        <f aca="false">$B$11*($B$10*C257/$B$12*$B$7+(1-$B$10)*D257/$B$12*$C$7)</f>
        <v>800</v>
      </c>
      <c r="H257" s="24" t="n">
        <f aca="false">$B$10*E257+(1-$B$10)*F257</f>
        <v>-0.0215</v>
      </c>
      <c r="I257" s="21"/>
      <c r="J257" s="21"/>
      <c r="K257" s="21"/>
      <c r="L257" s="21"/>
      <c r="M257" s="21"/>
      <c r="N257" s="21"/>
      <c r="O257" s="21"/>
      <c r="P257" s="21"/>
      <c r="Q257" s="21"/>
      <c r="R257" s="27" t="n">
        <v>-2.30541262137697</v>
      </c>
      <c r="S257" s="27" t="n">
        <v>-0.404680545250788</v>
      </c>
      <c r="T257" s="27" t="n">
        <v>0.550256750797339</v>
      </c>
      <c r="U257" s="27" t="n">
        <v>0.361970250148601</v>
      </c>
      <c r="V257" s="27" t="n">
        <v>0.766046642708018</v>
      </c>
      <c r="W257" s="27" t="n">
        <v>1.16794775499611</v>
      </c>
      <c r="X257" s="27" t="n">
        <v>-1.10845016004706</v>
      </c>
      <c r="Y257" s="27" t="n">
        <v>0.664339663324419</v>
      </c>
      <c r="Z257" s="27" t="n">
        <v>1.00854826321217</v>
      </c>
      <c r="AA257" s="27" t="n">
        <v>-0.0945803734879027</v>
      </c>
      <c r="AB257" s="27" t="n">
        <v>0.118335526949027</v>
      </c>
      <c r="AC257" s="27" t="n">
        <v>-0.125772232661755</v>
      </c>
      <c r="AD257" s="27" t="n">
        <v>-2.06461130168459</v>
      </c>
      <c r="AE257" s="27" t="n">
        <v>0.313620684279577</v>
      </c>
      <c r="AF257" s="27" t="n">
        <v>-0.0176386437701546</v>
      </c>
      <c r="AG257" s="27" t="n">
        <v>0.625092254956202</v>
      </c>
      <c r="AH257" s="27" t="n">
        <v>0.0245508878110202</v>
      </c>
      <c r="AI257" s="27" t="n">
        <v>-0.570992508550337</v>
      </c>
      <c r="AJ257" s="27" t="n">
        <v>0.448612018616728</v>
      </c>
      <c r="AK257" s="27" t="n">
        <v>-1.44929335337622</v>
      </c>
      <c r="AL257" s="21"/>
      <c r="AM257" s="31" t="n">
        <f aca="false">IF(SQRT($B$9)*$B257+SQRT(1-$B$9)*R257&lt;_xlfn.NORM.S.INV($B$6),1,0)</f>
        <v>1</v>
      </c>
      <c r="AN257" s="31" t="n">
        <f aca="false">IF(SQRT($B$9)*$B257+SQRT(1-$B$9)*S257&lt;_xlfn.NORM.S.INV($B$6),1,0)</f>
        <v>0</v>
      </c>
      <c r="AO257" s="31" t="n">
        <f aca="false">IF(SQRT($B$9)*$B257+SQRT(1-$B$9)*T257&lt;_xlfn.NORM.S.INV($B$6),1,0)</f>
        <v>0</v>
      </c>
      <c r="AP257" s="31" t="n">
        <f aca="false">IF(SQRT($B$9)*$B257+SQRT(1-$B$9)*U257&lt;_xlfn.NORM.S.INV($B$6),1,0)</f>
        <v>0</v>
      </c>
      <c r="AQ257" s="31" t="n">
        <f aca="false">IF(SQRT($B$9)*$B257+SQRT(1-$B$9)*V257&lt;_xlfn.NORM.S.INV($B$6),1,0)</f>
        <v>0</v>
      </c>
      <c r="AR257" s="31" t="n">
        <f aca="false">IF(SQRT($B$9)*$B257+SQRT(1-$B$9)*W257&lt;_xlfn.NORM.S.INV($B$6),1,0)</f>
        <v>0</v>
      </c>
      <c r="AS257" s="31" t="n">
        <f aca="false">IF(SQRT($B$9)*$B257+SQRT(1-$B$9)*X257&lt;_xlfn.NORM.S.INV($B$6),1,0)</f>
        <v>0</v>
      </c>
      <c r="AT257" s="31" t="n">
        <f aca="false">IF(SQRT($B$9)*$B257+SQRT(1-$B$9)*Y257&lt;_xlfn.NORM.S.INV($B$6),1,0)</f>
        <v>0</v>
      </c>
      <c r="AU257" s="31" t="n">
        <f aca="false">IF(SQRT($B$9)*$B257+SQRT(1-$B$9)*Z257&lt;_xlfn.NORM.S.INV($B$6),1,0)</f>
        <v>0</v>
      </c>
      <c r="AV257" s="31" t="n">
        <f aca="false">IF(SQRT($B$9)*$B257+SQRT(1-$B$9)*AA257&lt;_xlfn.NORM.S.INV($B$6),1,0)</f>
        <v>0</v>
      </c>
      <c r="AW257" s="31" t="n">
        <f aca="false">IF(SQRT($C$9)*$B257+SQRT(1-$C$9)*AB257&lt;_xlfn.NORM.S.INV($C$6),1,0)</f>
        <v>0</v>
      </c>
      <c r="AX257" s="31" t="n">
        <f aca="false">IF(SQRT($C$9)*$B257+SQRT(1-$C$9)*AC257&lt;_xlfn.NORM.S.INV($C$6),1,0)</f>
        <v>0</v>
      </c>
      <c r="AY257" s="31" t="n">
        <f aca="false">IF(SQRT($C$9)*$B257+SQRT(1-$C$9)*AD257&lt;_xlfn.NORM.S.INV($C$6),1,0)</f>
        <v>1</v>
      </c>
      <c r="AZ257" s="31" t="n">
        <f aca="false">IF(SQRT($C$9)*$B257+SQRT(1-$C$9)*AE257&lt;_xlfn.NORM.S.INV($C$6),1,0)</f>
        <v>0</v>
      </c>
      <c r="BA257" s="31" t="n">
        <f aca="false">IF(SQRT($C$9)*$B257+SQRT(1-$C$9)*AF257&lt;_xlfn.NORM.S.INV($C$6),1,0)</f>
        <v>0</v>
      </c>
      <c r="BB257" s="31" t="n">
        <f aca="false">IF(SQRT($C$9)*$B257+SQRT(1-$C$9)*AG257&lt;_xlfn.NORM.S.INV($C$6),1,0)</f>
        <v>0</v>
      </c>
      <c r="BC257" s="31" t="n">
        <f aca="false">IF(SQRT($C$9)*$B257+SQRT(1-$C$9)*AH257&lt;_xlfn.NORM.S.INV($C$6),1,0)</f>
        <v>0</v>
      </c>
      <c r="BD257" s="31" t="n">
        <f aca="false">IF(SQRT($C$9)*$B257+SQRT(1-$C$9)*AI257&lt;_xlfn.NORM.S.INV($C$6),1,0)</f>
        <v>0</v>
      </c>
      <c r="BE257" s="31" t="n">
        <f aca="false">IF(SQRT($C$9)*$B257+SQRT(1-$C$9)*AJ257&lt;_xlfn.NORM.S.INV($C$6),1,0)</f>
        <v>0</v>
      </c>
      <c r="BF257" s="31" t="n">
        <f aca="false">IF(SQRT($C$9)*$B257+SQRT(1-$C$9)*AK257&lt;_xlfn.NORM.S.INV($C$6),1,0)</f>
        <v>1</v>
      </c>
      <c r="BG257" s="21"/>
      <c r="BH257" s="21"/>
      <c r="BI257" s="31" t="n">
        <f aca="false">$B$11*(($A$1061)*$C257/$B$12*$B$7+(1-$A$1061)*$D257/$B$12*$C$7)</f>
        <v>1200</v>
      </c>
      <c r="BJ257" s="31" t="n">
        <f aca="false">$B$11*(($A$1062)*$C257/$B$12*$B$7+(1-$A$1062)*$D257/$B$12*$C$7)</f>
        <v>1160</v>
      </c>
      <c r="BK257" s="31" t="n">
        <f aca="false">$B$11*(($A$1063)*$C257/$B$12*$B$7+(1-$A$1063)*$D257/$B$12*$C$7)</f>
        <v>1120</v>
      </c>
      <c r="BL257" s="31" t="n">
        <f aca="false">$B$11*(($A$1064)*$C257/$B$12*$B$7+(1-$A$1064)*$D257/$B$12*$C$7)</f>
        <v>1080</v>
      </c>
      <c r="BM257" s="31" t="n">
        <f aca="false">$B$11*(($A$1065)*$C257/$B$12*$B$7+(1-$A$1065)*$D257/$B$12*$C$7)</f>
        <v>1040</v>
      </c>
      <c r="BN257" s="31" t="n">
        <f aca="false">$B$11*(($A$1066)*$C257/$B$12*$B$7+(1-$A$1066)*$D257/$B$12*$C$7)</f>
        <v>1000</v>
      </c>
      <c r="BO257" s="31" t="n">
        <f aca="false">$B$11*(($A$1067)*$C257/$B$12*$B$7+(1-$A$1067)*$D257/$B$12*$C$7)</f>
        <v>960</v>
      </c>
      <c r="BP257" s="31" t="n">
        <f aca="false">$B$11*(($A$1068)*$C257/$B$12*$B$7+(1-$A$1068)*$D257/$B$12*$C$7)</f>
        <v>920</v>
      </c>
      <c r="BQ257" s="31" t="n">
        <f aca="false">$B$11*(($A$1069)*$C257/$B$12*$B$7+(1-$A$1069)*$D257/$B$12*$C$7)</f>
        <v>880</v>
      </c>
      <c r="BR257" s="31" t="n">
        <f aca="false">$B$11*(($A$1070)*$C257/$B$12*$B$7+(1-$A$1070)*$D257/$B$12*$C$7)</f>
        <v>840</v>
      </c>
      <c r="BS257" s="31" t="n">
        <f aca="false">$B$11*(($A$1071)*$C257/$B$12*$B$7+(1-$A$1071)*$D257/$B$12*$C$7)</f>
        <v>800</v>
      </c>
      <c r="BT257" s="31" t="n">
        <f aca="false">$B$11*(($A$1072)*$C257/$B$12*$B$7+(1-$A$1072)*$D257/$B$12*$C$7)</f>
        <v>760</v>
      </c>
      <c r="BU257" s="31" t="n">
        <f aca="false">$B$11*(($A$1073)*$C257/$B$12*$B$7+(1-$A$1073)*$D257/$B$12*$C$7)</f>
        <v>720</v>
      </c>
      <c r="BV257" s="31" t="n">
        <f aca="false">$B$11*(($A$1074)*$C257/$B$12*$B$7+(1-$A$1074)*$D257/$B$12*$C$7)</f>
        <v>680</v>
      </c>
      <c r="BW257" s="31" t="n">
        <f aca="false">$B$11*(($A$1075)*$C257/$B$12*$B$7+(1-$A$1075)*$D257/$B$12*$C$7)</f>
        <v>640</v>
      </c>
      <c r="BX257" s="31" t="n">
        <f aca="false">$B$11*(($A$1076)*$C257/$B$12*$B$7+(1-$A$1076)*$D257/$B$12*$C$7)</f>
        <v>600</v>
      </c>
      <c r="BY257" s="31" t="n">
        <f aca="false">$B$11*(($A$1077)*$C257/$B$12*$B$7+(1-$A$1077)*$D257/$B$12*$C$7)</f>
        <v>560</v>
      </c>
      <c r="BZ257" s="31" t="n">
        <f aca="false">$B$11*(($A$1078)*$C257/$B$12*$B$7+(1-$A$1078)*$D257/$B$12*$C$7)</f>
        <v>520</v>
      </c>
      <c r="CA257" s="31" t="n">
        <f aca="false">$B$11*(($A$1079)*$C257/$B$12*$B$7+(1-$A$1079)*$D257/$B$12*$C$7)</f>
        <v>480</v>
      </c>
      <c r="CB257" s="31" t="n">
        <f aca="false">$B$11*(($A$1080)*$C257/$B$12*$B$7+(1-$A$1080)*$D257/$B$12*$C$7)</f>
        <v>440</v>
      </c>
      <c r="CC257" s="31" t="n">
        <f aca="false">$B$11*(($A$1081)*$C257/$B$12*$B$7+(1-$A$1081)*$D257/$B$12*$C$7)</f>
        <v>400</v>
      </c>
    </row>
    <row r="258" customFormat="false" ht="15" hidden="false" customHeight="false" outlineLevel="0" collapsed="false">
      <c r="A258" s="21" t="n">
        <v>234</v>
      </c>
      <c r="B258" s="27" t="n">
        <v>-0.112420667616684</v>
      </c>
      <c r="C258" s="9" t="n">
        <f aca="false">SUM(AM258:AV258)</f>
        <v>0</v>
      </c>
      <c r="D258" s="9" t="n">
        <f aca="false">SUM(AW258:BF258)</f>
        <v>0</v>
      </c>
      <c r="E258" s="24" t="n">
        <f aca="false">(1-C258/$B$12)*$B$8-C258/$B$12*$B$7</f>
        <v>0.05</v>
      </c>
      <c r="F258" s="24" t="n">
        <f aca="false">(1-D258/$B$12)*$C$8-D258/$B$12*$C$7</f>
        <v>0.09</v>
      </c>
      <c r="G258" s="47" t="n">
        <f aca="false">$B$11*($B$10*C258/$B$12*$B$7+(1-$B$10)*D258/$B$12*$C$7)</f>
        <v>0</v>
      </c>
      <c r="H258" s="24" t="n">
        <f aca="false">$B$10*E258+(1-$B$10)*F258</f>
        <v>0.07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7" t="n">
        <v>-1.45810180787811</v>
      </c>
      <c r="S258" s="27" t="n">
        <v>-0.947587989277354</v>
      </c>
      <c r="T258" s="27" t="n">
        <v>0.18970540987753</v>
      </c>
      <c r="U258" s="27" t="n">
        <v>1.13649313439845</v>
      </c>
      <c r="V258" s="27" t="n">
        <v>0.820423619168438</v>
      </c>
      <c r="W258" s="27" t="n">
        <v>2.02360644974965</v>
      </c>
      <c r="X258" s="27" t="n">
        <v>0.095852568179945</v>
      </c>
      <c r="Y258" s="27" t="n">
        <v>-0.00164533918390316</v>
      </c>
      <c r="Z258" s="27" t="n">
        <v>0.502504960327558</v>
      </c>
      <c r="AA258" s="27" t="n">
        <v>-1.56994461851378</v>
      </c>
      <c r="AB258" s="27" t="n">
        <v>0.113821752279818</v>
      </c>
      <c r="AC258" s="27" t="n">
        <v>-0.948130951629673</v>
      </c>
      <c r="AD258" s="27" t="n">
        <v>1.12175305202159</v>
      </c>
      <c r="AE258" s="27" t="n">
        <v>-0.859391565157634</v>
      </c>
      <c r="AF258" s="27" t="n">
        <v>-0.788884956380478</v>
      </c>
      <c r="AG258" s="27" t="n">
        <v>1.96253202846104</v>
      </c>
      <c r="AH258" s="27" t="n">
        <v>0.776394571050397</v>
      </c>
      <c r="AI258" s="27" t="n">
        <v>-0.287735947749784</v>
      </c>
      <c r="AJ258" s="27" t="n">
        <v>-1.33801272954893</v>
      </c>
      <c r="AK258" s="27" t="n">
        <v>1.29934177107395</v>
      </c>
      <c r="AL258" s="21"/>
      <c r="AM258" s="31" t="n">
        <f aca="false">IF(SQRT($B$9)*$B258+SQRT(1-$B$9)*R258&lt;_xlfn.NORM.S.INV($B$6),1,0)</f>
        <v>0</v>
      </c>
      <c r="AN258" s="31" t="n">
        <f aca="false">IF(SQRT($B$9)*$B258+SQRT(1-$B$9)*S258&lt;_xlfn.NORM.S.INV($B$6),1,0)</f>
        <v>0</v>
      </c>
      <c r="AO258" s="31" t="n">
        <f aca="false">IF(SQRT($B$9)*$B258+SQRT(1-$B$9)*T258&lt;_xlfn.NORM.S.INV($B$6),1,0)</f>
        <v>0</v>
      </c>
      <c r="AP258" s="31" t="n">
        <f aca="false">IF(SQRT($B$9)*$B258+SQRT(1-$B$9)*U258&lt;_xlfn.NORM.S.INV($B$6),1,0)</f>
        <v>0</v>
      </c>
      <c r="AQ258" s="31" t="n">
        <f aca="false">IF(SQRT($B$9)*$B258+SQRT(1-$B$9)*V258&lt;_xlfn.NORM.S.INV($B$6),1,0)</f>
        <v>0</v>
      </c>
      <c r="AR258" s="31" t="n">
        <f aca="false">IF(SQRT($B$9)*$B258+SQRT(1-$B$9)*W258&lt;_xlfn.NORM.S.INV($B$6),1,0)</f>
        <v>0</v>
      </c>
      <c r="AS258" s="31" t="n">
        <f aca="false">IF(SQRT($B$9)*$B258+SQRT(1-$B$9)*X258&lt;_xlfn.NORM.S.INV($B$6),1,0)</f>
        <v>0</v>
      </c>
      <c r="AT258" s="31" t="n">
        <f aca="false">IF(SQRT($B$9)*$B258+SQRT(1-$B$9)*Y258&lt;_xlfn.NORM.S.INV($B$6),1,0)</f>
        <v>0</v>
      </c>
      <c r="AU258" s="31" t="n">
        <f aca="false">IF(SQRT($B$9)*$B258+SQRT(1-$B$9)*Z258&lt;_xlfn.NORM.S.INV($B$6),1,0)</f>
        <v>0</v>
      </c>
      <c r="AV258" s="31" t="n">
        <f aca="false">IF(SQRT($B$9)*$B258+SQRT(1-$B$9)*AA258&lt;_xlfn.NORM.S.INV($B$6),1,0)</f>
        <v>0</v>
      </c>
      <c r="AW258" s="31" t="n">
        <f aca="false">IF(SQRT($C$9)*$B258+SQRT(1-$C$9)*AB258&lt;_xlfn.NORM.S.INV($C$6),1,0)</f>
        <v>0</v>
      </c>
      <c r="AX258" s="31" t="n">
        <f aca="false">IF(SQRT($C$9)*$B258+SQRT(1-$C$9)*AC258&lt;_xlfn.NORM.S.INV($C$6),1,0)</f>
        <v>0</v>
      </c>
      <c r="AY258" s="31" t="n">
        <f aca="false">IF(SQRT($C$9)*$B258+SQRT(1-$C$9)*AD258&lt;_xlfn.NORM.S.INV($C$6),1,0)</f>
        <v>0</v>
      </c>
      <c r="AZ258" s="31" t="n">
        <f aca="false">IF(SQRT($C$9)*$B258+SQRT(1-$C$9)*AE258&lt;_xlfn.NORM.S.INV($C$6),1,0)</f>
        <v>0</v>
      </c>
      <c r="BA258" s="31" t="n">
        <f aca="false">IF(SQRT($C$9)*$B258+SQRT(1-$C$9)*AF258&lt;_xlfn.NORM.S.INV($C$6),1,0)</f>
        <v>0</v>
      </c>
      <c r="BB258" s="31" t="n">
        <f aca="false">IF(SQRT($C$9)*$B258+SQRT(1-$C$9)*AG258&lt;_xlfn.NORM.S.INV($C$6),1,0)</f>
        <v>0</v>
      </c>
      <c r="BC258" s="31" t="n">
        <f aca="false">IF(SQRT($C$9)*$B258+SQRT(1-$C$9)*AH258&lt;_xlfn.NORM.S.INV($C$6),1,0)</f>
        <v>0</v>
      </c>
      <c r="BD258" s="31" t="n">
        <f aca="false">IF(SQRT($C$9)*$B258+SQRT(1-$C$9)*AI258&lt;_xlfn.NORM.S.INV($C$6),1,0)</f>
        <v>0</v>
      </c>
      <c r="BE258" s="31" t="n">
        <f aca="false">IF(SQRT($C$9)*$B258+SQRT(1-$C$9)*AJ258&lt;_xlfn.NORM.S.INV($C$6),1,0)</f>
        <v>0</v>
      </c>
      <c r="BF258" s="31" t="n">
        <f aca="false">IF(SQRT($C$9)*$B258+SQRT(1-$C$9)*AK258&lt;_xlfn.NORM.S.INV($C$6),1,0)</f>
        <v>0</v>
      </c>
      <c r="BG258" s="21"/>
      <c r="BH258" s="21"/>
      <c r="BI258" s="31" t="n">
        <f aca="false">$B$11*(($A$1061)*$C258/$B$12*$B$7+(1-$A$1061)*$D258/$B$12*$C$7)</f>
        <v>0</v>
      </c>
      <c r="BJ258" s="31" t="n">
        <f aca="false">$B$11*(($A$1062)*$C258/$B$12*$B$7+(1-$A$1062)*$D258/$B$12*$C$7)</f>
        <v>0</v>
      </c>
      <c r="BK258" s="31" t="n">
        <f aca="false">$B$11*(($A$1063)*$C258/$B$12*$B$7+(1-$A$1063)*$D258/$B$12*$C$7)</f>
        <v>0</v>
      </c>
      <c r="BL258" s="31" t="n">
        <f aca="false">$B$11*(($A$1064)*$C258/$B$12*$B$7+(1-$A$1064)*$D258/$B$12*$C$7)</f>
        <v>0</v>
      </c>
      <c r="BM258" s="31" t="n">
        <f aca="false">$B$11*(($A$1065)*$C258/$B$12*$B$7+(1-$A$1065)*$D258/$B$12*$C$7)</f>
        <v>0</v>
      </c>
      <c r="BN258" s="31" t="n">
        <f aca="false">$B$11*(($A$1066)*$C258/$B$12*$B$7+(1-$A$1066)*$D258/$B$12*$C$7)</f>
        <v>0</v>
      </c>
      <c r="BO258" s="31" t="n">
        <f aca="false">$B$11*(($A$1067)*$C258/$B$12*$B$7+(1-$A$1067)*$D258/$B$12*$C$7)</f>
        <v>0</v>
      </c>
      <c r="BP258" s="31" t="n">
        <f aca="false">$B$11*(($A$1068)*$C258/$B$12*$B$7+(1-$A$1068)*$D258/$B$12*$C$7)</f>
        <v>0</v>
      </c>
      <c r="BQ258" s="31" t="n">
        <f aca="false">$B$11*(($A$1069)*$C258/$B$12*$B$7+(1-$A$1069)*$D258/$B$12*$C$7)</f>
        <v>0</v>
      </c>
      <c r="BR258" s="31" t="n">
        <f aca="false">$B$11*(($A$1070)*$C258/$B$12*$B$7+(1-$A$1070)*$D258/$B$12*$C$7)</f>
        <v>0</v>
      </c>
      <c r="BS258" s="31" t="n">
        <f aca="false">$B$11*(($A$1071)*$C258/$B$12*$B$7+(1-$A$1071)*$D258/$B$12*$C$7)</f>
        <v>0</v>
      </c>
      <c r="BT258" s="31" t="n">
        <f aca="false">$B$11*(($A$1072)*$C258/$B$12*$B$7+(1-$A$1072)*$D258/$B$12*$C$7)</f>
        <v>0</v>
      </c>
      <c r="BU258" s="31" t="n">
        <f aca="false">$B$11*(($A$1073)*$C258/$B$12*$B$7+(1-$A$1073)*$D258/$B$12*$C$7)</f>
        <v>0</v>
      </c>
      <c r="BV258" s="31" t="n">
        <f aca="false">$B$11*(($A$1074)*$C258/$B$12*$B$7+(1-$A$1074)*$D258/$B$12*$C$7)</f>
        <v>0</v>
      </c>
      <c r="BW258" s="31" t="n">
        <f aca="false">$B$11*(($A$1075)*$C258/$B$12*$B$7+(1-$A$1075)*$D258/$B$12*$C$7)</f>
        <v>0</v>
      </c>
      <c r="BX258" s="31" t="n">
        <f aca="false">$B$11*(($A$1076)*$C258/$B$12*$B$7+(1-$A$1076)*$D258/$B$12*$C$7)</f>
        <v>0</v>
      </c>
      <c r="BY258" s="31" t="n">
        <f aca="false">$B$11*(($A$1077)*$C258/$B$12*$B$7+(1-$A$1077)*$D258/$B$12*$C$7)</f>
        <v>0</v>
      </c>
      <c r="BZ258" s="31" t="n">
        <f aca="false">$B$11*(($A$1078)*$C258/$B$12*$B$7+(1-$A$1078)*$D258/$B$12*$C$7)</f>
        <v>0</v>
      </c>
      <c r="CA258" s="31" t="n">
        <f aca="false">$B$11*(($A$1079)*$C258/$B$12*$B$7+(1-$A$1079)*$D258/$B$12*$C$7)</f>
        <v>0</v>
      </c>
      <c r="CB258" s="31" t="n">
        <f aca="false">$B$11*(($A$1080)*$C258/$B$12*$B$7+(1-$A$1080)*$D258/$B$12*$C$7)</f>
        <v>0</v>
      </c>
      <c r="CC258" s="31" t="n">
        <f aca="false">$B$11*(($A$1081)*$C258/$B$12*$B$7+(1-$A$1081)*$D258/$B$12*$C$7)</f>
        <v>0</v>
      </c>
    </row>
    <row r="259" customFormat="false" ht="15" hidden="false" customHeight="false" outlineLevel="0" collapsed="false">
      <c r="A259" s="21" t="n">
        <v>235</v>
      </c>
      <c r="B259" s="27" t="n">
        <v>1.21492507635645</v>
      </c>
      <c r="C259" s="9" t="n">
        <f aca="false">SUM(AM259:AV259)</f>
        <v>0</v>
      </c>
      <c r="D259" s="9" t="n">
        <f aca="false">SUM(AW259:BF259)</f>
        <v>0</v>
      </c>
      <c r="E259" s="24" t="n">
        <f aca="false">(1-C259/$B$12)*$B$8-C259/$B$12*$B$7</f>
        <v>0.05</v>
      </c>
      <c r="F259" s="24" t="n">
        <f aca="false">(1-D259/$B$12)*$C$8-D259/$B$12*$C$7</f>
        <v>0.09</v>
      </c>
      <c r="G259" s="47" t="n">
        <f aca="false">$B$11*($B$10*C259/$B$12*$B$7+(1-$B$10)*D259/$B$12*$C$7)</f>
        <v>0</v>
      </c>
      <c r="H259" s="24" t="n">
        <f aca="false">$B$10*E259+(1-$B$10)*F259</f>
        <v>0.07</v>
      </c>
      <c r="I259" s="21"/>
      <c r="J259" s="21"/>
      <c r="K259" s="21"/>
      <c r="L259" s="21"/>
      <c r="M259" s="21"/>
      <c r="N259" s="21"/>
      <c r="O259" s="21"/>
      <c r="P259" s="21"/>
      <c r="Q259" s="21"/>
      <c r="R259" s="27" t="n">
        <v>0.37778821689643</v>
      </c>
      <c r="S259" s="27" t="n">
        <v>-1.9701943603842</v>
      </c>
      <c r="T259" s="27" t="n">
        <v>-0.305761725478771</v>
      </c>
      <c r="U259" s="27" t="n">
        <v>-2.04112709209984</v>
      </c>
      <c r="V259" s="27" t="n">
        <v>-0.126657168396417</v>
      </c>
      <c r="W259" s="27" t="n">
        <v>-0.385566685903237</v>
      </c>
      <c r="X259" s="27" t="n">
        <v>-1.58713703472404</v>
      </c>
      <c r="Y259" s="27" t="n">
        <v>-0.0169909408385018</v>
      </c>
      <c r="Z259" s="27" t="n">
        <v>-0.661864764933816</v>
      </c>
      <c r="AA259" s="27" t="n">
        <v>-0.383449747713073</v>
      </c>
      <c r="AB259" s="27" t="n">
        <v>-2.1213995814427</v>
      </c>
      <c r="AC259" s="27" t="n">
        <v>1.17422194325535</v>
      </c>
      <c r="AD259" s="27" t="n">
        <v>1.08606920564646</v>
      </c>
      <c r="AE259" s="27" t="n">
        <v>0.510267349682983</v>
      </c>
      <c r="AF259" s="27" t="n">
        <v>0.473788305516531</v>
      </c>
      <c r="AG259" s="27" t="n">
        <v>1.29617014370908</v>
      </c>
      <c r="AH259" s="27" t="n">
        <v>-1.17722902722065</v>
      </c>
      <c r="AI259" s="27" t="n">
        <v>-1.52769262118051</v>
      </c>
      <c r="AJ259" s="27" t="n">
        <v>-0.230190858257581</v>
      </c>
      <c r="AK259" s="27" t="n">
        <v>-0.0930670821889907</v>
      </c>
      <c r="AL259" s="21"/>
      <c r="AM259" s="31" t="n">
        <f aca="false">IF(SQRT($B$9)*$B259+SQRT(1-$B$9)*R259&lt;_xlfn.NORM.S.INV($B$6),1,0)</f>
        <v>0</v>
      </c>
      <c r="AN259" s="31" t="n">
        <f aca="false">IF(SQRT($B$9)*$B259+SQRT(1-$B$9)*S259&lt;_xlfn.NORM.S.INV($B$6),1,0)</f>
        <v>0</v>
      </c>
      <c r="AO259" s="31" t="n">
        <f aca="false">IF(SQRT($B$9)*$B259+SQRT(1-$B$9)*T259&lt;_xlfn.NORM.S.INV($B$6),1,0)</f>
        <v>0</v>
      </c>
      <c r="AP259" s="31" t="n">
        <f aca="false">IF(SQRT($B$9)*$B259+SQRT(1-$B$9)*U259&lt;_xlfn.NORM.S.INV($B$6),1,0)</f>
        <v>0</v>
      </c>
      <c r="AQ259" s="31" t="n">
        <f aca="false">IF(SQRT($B$9)*$B259+SQRT(1-$B$9)*V259&lt;_xlfn.NORM.S.INV($B$6),1,0)</f>
        <v>0</v>
      </c>
      <c r="AR259" s="31" t="n">
        <f aca="false">IF(SQRT($B$9)*$B259+SQRT(1-$B$9)*W259&lt;_xlfn.NORM.S.INV($B$6),1,0)</f>
        <v>0</v>
      </c>
      <c r="AS259" s="31" t="n">
        <f aca="false">IF(SQRT($B$9)*$B259+SQRT(1-$B$9)*X259&lt;_xlfn.NORM.S.INV($B$6),1,0)</f>
        <v>0</v>
      </c>
      <c r="AT259" s="31" t="n">
        <f aca="false">IF(SQRT($B$9)*$B259+SQRT(1-$B$9)*Y259&lt;_xlfn.NORM.S.INV($B$6),1,0)</f>
        <v>0</v>
      </c>
      <c r="AU259" s="31" t="n">
        <f aca="false">IF(SQRT($B$9)*$B259+SQRT(1-$B$9)*Z259&lt;_xlfn.NORM.S.INV($B$6),1,0)</f>
        <v>0</v>
      </c>
      <c r="AV259" s="31" t="n">
        <f aca="false">IF(SQRT($B$9)*$B259+SQRT(1-$B$9)*AA259&lt;_xlfn.NORM.S.INV($B$6),1,0)</f>
        <v>0</v>
      </c>
      <c r="AW259" s="31" t="n">
        <f aca="false">IF(SQRT($C$9)*$B259+SQRT(1-$C$9)*AB259&lt;_xlfn.NORM.S.INV($C$6),1,0)</f>
        <v>0</v>
      </c>
      <c r="AX259" s="31" t="n">
        <f aca="false">IF(SQRT($C$9)*$B259+SQRT(1-$C$9)*AC259&lt;_xlfn.NORM.S.INV($C$6),1,0)</f>
        <v>0</v>
      </c>
      <c r="AY259" s="31" t="n">
        <f aca="false">IF(SQRT($C$9)*$B259+SQRT(1-$C$9)*AD259&lt;_xlfn.NORM.S.INV($C$6),1,0)</f>
        <v>0</v>
      </c>
      <c r="AZ259" s="31" t="n">
        <f aca="false">IF(SQRT($C$9)*$B259+SQRT(1-$C$9)*AE259&lt;_xlfn.NORM.S.INV($C$6),1,0)</f>
        <v>0</v>
      </c>
      <c r="BA259" s="31" t="n">
        <f aca="false">IF(SQRT($C$9)*$B259+SQRT(1-$C$9)*AF259&lt;_xlfn.NORM.S.INV($C$6),1,0)</f>
        <v>0</v>
      </c>
      <c r="BB259" s="31" t="n">
        <f aca="false">IF(SQRT($C$9)*$B259+SQRT(1-$C$9)*AG259&lt;_xlfn.NORM.S.INV($C$6),1,0)</f>
        <v>0</v>
      </c>
      <c r="BC259" s="31" t="n">
        <f aca="false">IF(SQRT($C$9)*$B259+SQRT(1-$C$9)*AH259&lt;_xlfn.NORM.S.INV($C$6),1,0)</f>
        <v>0</v>
      </c>
      <c r="BD259" s="31" t="n">
        <f aca="false">IF(SQRT($C$9)*$B259+SQRT(1-$C$9)*AI259&lt;_xlfn.NORM.S.INV($C$6),1,0)</f>
        <v>0</v>
      </c>
      <c r="BE259" s="31" t="n">
        <f aca="false">IF(SQRT($C$9)*$B259+SQRT(1-$C$9)*AJ259&lt;_xlfn.NORM.S.INV($C$6),1,0)</f>
        <v>0</v>
      </c>
      <c r="BF259" s="31" t="n">
        <f aca="false">IF(SQRT($C$9)*$B259+SQRT(1-$C$9)*AK259&lt;_xlfn.NORM.S.INV($C$6),1,0)</f>
        <v>0</v>
      </c>
      <c r="BG259" s="21"/>
      <c r="BH259" s="21"/>
      <c r="BI259" s="31" t="n">
        <f aca="false">$B$11*(($A$1061)*$C259/$B$12*$B$7+(1-$A$1061)*$D259/$B$12*$C$7)</f>
        <v>0</v>
      </c>
      <c r="BJ259" s="31" t="n">
        <f aca="false">$B$11*(($A$1062)*$C259/$B$12*$B$7+(1-$A$1062)*$D259/$B$12*$C$7)</f>
        <v>0</v>
      </c>
      <c r="BK259" s="31" t="n">
        <f aca="false">$B$11*(($A$1063)*$C259/$B$12*$B$7+(1-$A$1063)*$D259/$B$12*$C$7)</f>
        <v>0</v>
      </c>
      <c r="BL259" s="31" t="n">
        <f aca="false">$B$11*(($A$1064)*$C259/$B$12*$B$7+(1-$A$1064)*$D259/$B$12*$C$7)</f>
        <v>0</v>
      </c>
      <c r="BM259" s="31" t="n">
        <f aca="false">$B$11*(($A$1065)*$C259/$B$12*$B$7+(1-$A$1065)*$D259/$B$12*$C$7)</f>
        <v>0</v>
      </c>
      <c r="BN259" s="31" t="n">
        <f aca="false">$B$11*(($A$1066)*$C259/$B$12*$B$7+(1-$A$1066)*$D259/$B$12*$C$7)</f>
        <v>0</v>
      </c>
      <c r="BO259" s="31" t="n">
        <f aca="false">$B$11*(($A$1067)*$C259/$B$12*$B$7+(1-$A$1067)*$D259/$B$12*$C$7)</f>
        <v>0</v>
      </c>
      <c r="BP259" s="31" t="n">
        <f aca="false">$B$11*(($A$1068)*$C259/$B$12*$B$7+(1-$A$1068)*$D259/$B$12*$C$7)</f>
        <v>0</v>
      </c>
      <c r="BQ259" s="31" t="n">
        <f aca="false">$B$11*(($A$1069)*$C259/$B$12*$B$7+(1-$A$1069)*$D259/$B$12*$C$7)</f>
        <v>0</v>
      </c>
      <c r="BR259" s="31" t="n">
        <f aca="false">$B$11*(($A$1070)*$C259/$B$12*$B$7+(1-$A$1070)*$D259/$B$12*$C$7)</f>
        <v>0</v>
      </c>
      <c r="BS259" s="31" t="n">
        <f aca="false">$B$11*(($A$1071)*$C259/$B$12*$B$7+(1-$A$1071)*$D259/$B$12*$C$7)</f>
        <v>0</v>
      </c>
      <c r="BT259" s="31" t="n">
        <f aca="false">$B$11*(($A$1072)*$C259/$B$12*$B$7+(1-$A$1072)*$D259/$B$12*$C$7)</f>
        <v>0</v>
      </c>
      <c r="BU259" s="31" t="n">
        <f aca="false">$B$11*(($A$1073)*$C259/$B$12*$B$7+(1-$A$1073)*$D259/$B$12*$C$7)</f>
        <v>0</v>
      </c>
      <c r="BV259" s="31" t="n">
        <f aca="false">$B$11*(($A$1074)*$C259/$B$12*$B$7+(1-$A$1074)*$D259/$B$12*$C$7)</f>
        <v>0</v>
      </c>
      <c r="BW259" s="31" t="n">
        <f aca="false">$B$11*(($A$1075)*$C259/$B$12*$B$7+(1-$A$1075)*$D259/$B$12*$C$7)</f>
        <v>0</v>
      </c>
      <c r="BX259" s="31" t="n">
        <f aca="false">$B$11*(($A$1076)*$C259/$B$12*$B$7+(1-$A$1076)*$D259/$B$12*$C$7)</f>
        <v>0</v>
      </c>
      <c r="BY259" s="31" t="n">
        <f aca="false">$B$11*(($A$1077)*$C259/$B$12*$B$7+(1-$A$1077)*$D259/$B$12*$C$7)</f>
        <v>0</v>
      </c>
      <c r="BZ259" s="31" t="n">
        <f aca="false">$B$11*(($A$1078)*$C259/$B$12*$B$7+(1-$A$1078)*$D259/$B$12*$C$7)</f>
        <v>0</v>
      </c>
      <c r="CA259" s="31" t="n">
        <f aca="false">$B$11*(($A$1079)*$C259/$B$12*$B$7+(1-$A$1079)*$D259/$B$12*$C$7)</f>
        <v>0</v>
      </c>
      <c r="CB259" s="31" t="n">
        <f aca="false">$B$11*(($A$1080)*$C259/$B$12*$B$7+(1-$A$1080)*$D259/$B$12*$C$7)</f>
        <v>0</v>
      </c>
      <c r="CC259" s="31" t="n">
        <f aca="false">$B$11*(($A$1081)*$C259/$B$12*$B$7+(1-$A$1081)*$D259/$B$12*$C$7)</f>
        <v>0</v>
      </c>
    </row>
    <row r="260" customFormat="false" ht="15" hidden="false" customHeight="false" outlineLevel="0" collapsed="false">
      <c r="A260" s="21" t="n">
        <v>236</v>
      </c>
      <c r="B260" s="27" t="n">
        <v>-1.06133484469396</v>
      </c>
      <c r="C260" s="9" t="n">
        <f aca="false">SUM(AM260:AV260)</f>
        <v>0</v>
      </c>
      <c r="D260" s="9" t="n">
        <f aca="false">SUM(AW260:BF260)</f>
        <v>1</v>
      </c>
      <c r="E260" s="24" t="n">
        <f aca="false">(1-C260/$B$12)*$B$8-C260/$B$12*$B$7</f>
        <v>0.05</v>
      </c>
      <c r="F260" s="24" t="n">
        <f aca="false">(1-D260/$B$12)*$C$8-D260/$B$12*$C$7</f>
        <v>0.021</v>
      </c>
      <c r="G260" s="47" t="n">
        <f aca="false">$B$11*($B$10*C260/$B$12*$B$7+(1-$B$10)*D260/$B$12*$C$7)</f>
        <v>300</v>
      </c>
      <c r="H260" s="24" t="n">
        <f aca="false">$B$10*E260+(1-$B$10)*F260</f>
        <v>0.0355</v>
      </c>
      <c r="I260" s="21"/>
      <c r="J260" s="21"/>
      <c r="K260" s="21"/>
      <c r="L260" s="21"/>
      <c r="M260" s="21"/>
      <c r="N260" s="21"/>
      <c r="O260" s="21"/>
      <c r="P260" s="21"/>
      <c r="Q260" s="21"/>
      <c r="R260" s="27" t="n">
        <v>-0.471410104673042</v>
      </c>
      <c r="S260" s="27" t="n">
        <v>0.792857090583088</v>
      </c>
      <c r="T260" s="27" t="n">
        <v>-0.183257062558904</v>
      </c>
      <c r="U260" s="27" t="n">
        <v>-1.75622416436201</v>
      </c>
      <c r="V260" s="27" t="n">
        <v>0.53914148190981</v>
      </c>
      <c r="W260" s="27" t="n">
        <v>-0.598534727026675</v>
      </c>
      <c r="X260" s="27" t="n">
        <v>-1.26435260948107</v>
      </c>
      <c r="Y260" s="27" t="n">
        <v>-0.103230497382307</v>
      </c>
      <c r="Z260" s="27" t="n">
        <v>0.205747686236431</v>
      </c>
      <c r="AA260" s="27" t="n">
        <v>-0.541358820567762</v>
      </c>
      <c r="AB260" s="27" t="n">
        <v>0.325460044398256</v>
      </c>
      <c r="AC260" s="27" t="n">
        <v>0.228902158943221</v>
      </c>
      <c r="AD260" s="27" t="n">
        <v>0.424868302712319</v>
      </c>
      <c r="AE260" s="27" t="n">
        <v>0.27374920140609</v>
      </c>
      <c r="AF260" s="27" t="n">
        <v>-1.26219317447628</v>
      </c>
      <c r="AG260" s="27" t="n">
        <v>-1.14924807254248</v>
      </c>
      <c r="AH260" s="27" t="n">
        <v>0.0628737548619019</v>
      </c>
      <c r="AI260" s="27" t="n">
        <v>0.666900747251596</v>
      </c>
      <c r="AJ260" s="27" t="n">
        <v>-2.15353602980865</v>
      </c>
      <c r="AK260" s="27" t="n">
        <v>0.384267736543324</v>
      </c>
      <c r="AL260" s="21"/>
      <c r="AM260" s="31" t="n">
        <f aca="false">IF(SQRT($B$9)*$B260+SQRT(1-$B$9)*R260&lt;_xlfn.NORM.S.INV($B$6),1,0)</f>
        <v>0</v>
      </c>
      <c r="AN260" s="31" t="n">
        <f aca="false">IF(SQRT($B$9)*$B260+SQRT(1-$B$9)*S260&lt;_xlfn.NORM.S.INV($B$6),1,0)</f>
        <v>0</v>
      </c>
      <c r="AO260" s="31" t="n">
        <f aca="false">IF(SQRT($B$9)*$B260+SQRT(1-$B$9)*T260&lt;_xlfn.NORM.S.INV($B$6),1,0)</f>
        <v>0</v>
      </c>
      <c r="AP260" s="31" t="n">
        <f aca="false">IF(SQRT($B$9)*$B260+SQRT(1-$B$9)*U260&lt;_xlfn.NORM.S.INV($B$6),1,0)</f>
        <v>0</v>
      </c>
      <c r="AQ260" s="31" t="n">
        <f aca="false">IF(SQRT($B$9)*$B260+SQRT(1-$B$9)*V260&lt;_xlfn.NORM.S.INV($B$6),1,0)</f>
        <v>0</v>
      </c>
      <c r="AR260" s="31" t="n">
        <f aca="false">IF(SQRT($B$9)*$B260+SQRT(1-$B$9)*W260&lt;_xlfn.NORM.S.INV($B$6),1,0)</f>
        <v>0</v>
      </c>
      <c r="AS260" s="31" t="n">
        <f aca="false">IF(SQRT($B$9)*$B260+SQRT(1-$B$9)*X260&lt;_xlfn.NORM.S.INV($B$6),1,0)</f>
        <v>0</v>
      </c>
      <c r="AT260" s="31" t="n">
        <f aca="false">IF(SQRT($B$9)*$B260+SQRT(1-$B$9)*Y260&lt;_xlfn.NORM.S.INV($B$6),1,0)</f>
        <v>0</v>
      </c>
      <c r="AU260" s="31" t="n">
        <f aca="false">IF(SQRT($B$9)*$B260+SQRT(1-$B$9)*Z260&lt;_xlfn.NORM.S.INV($B$6),1,0)</f>
        <v>0</v>
      </c>
      <c r="AV260" s="31" t="n">
        <f aca="false">IF(SQRT($B$9)*$B260+SQRT(1-$B$9)*AA260&lt;_xlfn.NORM.S.INV($B$6),1,0)</f>
        <v>0</v>
      </c>
      <c r="AW260" s="31" t="n">
        <f aca="false">IF(SQRT($C$9)*$B260+SQRT(1-$C$9)*AB260&lt;_xlfn.NORM.S.INV($C$6),1,0)</f>
        <v>0</v>
      </c>
      <c r="AX260" s="31" t="n">
        <f aca="false">IF(SQRT($C$9)*$B260+SQRT(1-$C$9)*AC260&lt;_xlfn.NORM.S.INV($C$6),1,0)</f>
        <v>0</v>
      </c>
      <c r="AY260" s="31" t="n">
        <f aca="false">IF(SQRT($C$9)*$B260+SQRT(1-$C$9)*AD260&lt;_xlfn.NORM.S.INV($C$6),1,0)</f>
        <v>0</v>
      </c>
      <c r="AZ260" s="31" t="n">
        <f aca="false">IF(SQRT($C$9)*$B260+SQRT(1-$C$9)*AE260&lt;_xlfn.NORM.S.INV($C$6),1,0)</f>
        <v>0</v>
      </c>
      <c r="BA260" s="31" t="n">
        <f aca="false">IF(SQRT($C$9)*$B260+SQRT(1-$C$9)*AF260&lt;_xlfn.NORM.S.INV($C$6),1,0)</f>
        <v>0</v>
      </c>
      <c r="BB260" s="31" t="n">
        <f aca="false">IF(SQRT($C$9)*$B260+SQRT(1-$C$9)*AG260&lt;_xlfn.NORM.S.INV($C$6),1,0)</f>
        <v>0</v>
      </c>
      <c r="BC260" s="31" t="n">
        <f aca="false">IF(SQRT($C$9)*$B260+SQRT(1-$C$9)*AH260&lt;_xlfn.NORM.S.INV($C$6),1,0)</f>
        <v>0</v>
      </c>
      <c r="BD260" s="31" t="n">
        <f aca="false">IF(SQRT($C$9)*$B260+SQRT(1-$C$9)*AI260&lt;_xlfn.NORM.S.INV($C$6),1,0)</f>
        <v>0</v>
      </c>
      <c r="BE260" s="31" t="n">
        <f aca="false">IF(SQRT($C$9)*$B260+SQRT(1-$C$9)*AJ260&lt;_xlfn.NORM.S.INV($C$6),1,0)</f>
        <v>1</v>
      </c>
      <c r="BF260" s="31" t="n">
        <f aca="false">IF(SQRT($C$9)*$B260+SQRT(1-$C$9)*AK260&lt;_xlfn.NORM.S.INV($C$6),1,0)</f>
        <v>0</v>
      </c>
      <c r="BG260" s="21"/>
      <c r="BH260" s="21"/>
      <c r="BI260" s="31" t="n">
        <f aca="false">$B$11*(($A$1061)*$C260/$B$12*$B$7+(1-$A$1061)*$D260/$B$12*$C$7)</f>
        <v>600</v>
      </c>
      <c r="BJ260" s="31" t="n">
        <f aca="false">$B$11*(($A$1062)*$C260/$B$12*$B$7+(1-$A$1062)*$D260/$B$12*$C$7)</f>
        <v>570</v>
      </c>
      <c r="BK260" s="31" t="n">
        <f aca="false">$B$11*(($A$1063)*$C260/$B$12*$B$7+(1-$A$1063)*$D260/$B$12*$C$7)</f>
        <v>540</v>
      </c>
      <c r="BL260" s="31" t="n">
        <f aca="false">$B$11*(($A$1064)*$C260/$B$12*$B$7+(1-$A$1064)*$D260/$B$12*$C$7)</f>
        <v>510</v>
      </c>
      <c r="BM260" s="31" t="n">
        <f aca="false">$B$11*(($A$1065)*$C260/$B$12*$B$7+(1-$A$1065)*$D260/$B$12*$C$7)</f>
        <v>480</v>
      </c>
      <c r="BN260" s="31" t="n">
        <f aca="false">$B$11*(($A$1066)*$C260/$B$12*$B$7+(1-$A$1066)*$D260/$B$12*$C$7)</f>
        <v>450</v>
      </c>
      <c r="BO260" s="31" t="n">
        <f aca="false">$B$11*(($A$1067)*$C260/$B$12*$B$7+(1-$A$1067)*$D260/$B$12*$C$7)</f>
        <v>420</v>
      </c>
      <c r="BP260" s="31" t="n">
        <f aca="false">$B$11*(($A$1068)*$C260/$B$12*$B$7+(1-$A$1068)*$D260/$B$12*$C$7)</f>
        <v>390</v>
      </c>
      <c r="BQ260" s="31" t="n">
        <f aca="false">$B$11*(($A$1069)*$C260/$B$12*$B$7+(1-$A$1069)*$D260/$B$12*$C$7)</f>
        <v>360</v>
      </c>
      <c r="BR260" s="31" t="n">
        <f aca="false">$B$11*(($A$1070)*$C260/$B$12*$B$7+(1-$A$1070)*$D260/$B$12*$C$7)</f>
        <v>330</v>
      </c>
      <c r="BS260" s="31" t="n">
        <f aca="false">$B$11*(($A$1071)*$C260/$B$12*$B$7+(1-$A$1071)*$D260/$B$12*$C$7)</f>
        <v>300</v>
      </c>
      <c r="BT260" s="31" t="n">
        <f aca="false">$B$11*(($A$1072)*$C260/$B$12*$B$7+(1-$A$1072)*$D260/$B$12*$C$7)</f>
        <v>270</v>
      </c>
      <c r="BU260" s="31" t="n">
        <f aca="false">$B$11*(($A$1073)*$C260/$B$12*$B$7+(1-$A$1073)*$D260/$B$12*$C$7)</f>
        <v>240</v>
      </c>
      <c r="BV260" s="31" t="n">
        <f aca="false">$B$11*(($A$1074)*$C260/$B$12*$B$7+(1-$A$1074)*$D260/$B$12*$C$7)</f>
        <v>210</v>
      </c>
      <c r="BW260" s="31" t="n">
        <f aca="false">$B$11*(($A$1075)*$C260/$B$12*$B$7+(1-$A$1075)*$D260/$B$12*$C$7)</f>
        <v>180</v>
      </c>
      <c r="BX260" s="31" t="n">
        <f aca="false">$B$11*(($A$1076)*$C260/$B$12*$B$7+(1-$A$1076)*$D260/$B$12*$C$7)</f>
        <v>150</v>
      </c>
      <c r="BY260" s="31" t="n">
        <f aca="false">$B$11*(($A$1077)*$C260/$B$12*$B$7+(1-$A$1077)*$D260/$B$12*$C$7)</f>
        <v>120</v>
      </c>
      <c r="BZ260" s="31" t="n">
        <f aca="false">$B$11*(($A$1078)*$C260/$B$12*$B$7+(1-$A$1078)*$D260/$B$12*$C$7)</f>
        <v>90</v>
      </c>
      <c r="CA260" s="31" t="n">
        <f aca="false">$B$11*(($A$1079)*$C260/$B$12*$B$7+(1-$A$1079)*$D260/$B$12*$C$7)</f>
        <v>60</v>
      </c>
      <c r="CB260" s="31" t="n">
        <f aca="false">$B$11*(($A$1080)*$C260/$B$12*$B$7+(1-$A$1080)*$D260/$B$12*$C$7)</f>
        <v>30</v>
      </c>
      <c r="CC260" s="31" t="n">
        <f aca="false">$B$11*(($A$1081)*$C260/$B$12*$B$7+(1-$A$1081)*$D260/$B$12*$C$7)</f>
        <v>0</v>
      </c>
    </row>
    <row r="261" customFormat="false" ht="15" hidden="false" customHeight="false" outlineLevel="0" collapsed="false">
      <c r="A261" s="21" t="n">
        <v>237</v>
      </c>
      <c r="B261" s="27" t="n">
        <v>-0.457099050301404</v>
      </c>
      <c r="C261" s="9" t="n">
        <f aca="false">SUM(AM261:AV261)</f>
        <v>0</v>
      </c>
      <c r="D261" s="9" t="n">
        <f aca="false">SUM(AW261:BF261)</f>
        <v>0</v>
      </c>
      <c r="E261" s="24" t="n">
        <f aca="false">(1-C261/$B$12)*$B$8-C261/$B$12*$B$7</f>
        <v>0.05</v>
      </c>
      <c r="F261" s="24" t="n">
        <f aca="false">(1-D261/$B$12)*$C$8-D261/$B$12*$C$7</f>
        <v>0.09</v>
      </c>
      <c r="G261" s="47" t="n">
        <f aca="false">$B$11*($B$10*C261/$B$12*$B$7+(1-$B$10)*D261/$B$12*$C$7)</f>
        <v>0</v>
      </c>
      <c r="H261" s="24" t="n">
        <f aca="false">$B$10*E261+(1-$B$10)*F261</f>
        <v>0.07</v>
      </c>
      <c r="I261" s="21"/>
      <c r="J261" s="21"/>
      <c r="K261" s="21"/>
      <c r="L261" s="21"/>
      <c r="M261" s="21"/>
      <c r="N261" s="21"/>
      <c r="O261" s="21"/>
      <c r="P261" s="21"/>
      <c r="Q261" s="21"/>
      <c r="R261" s="27" t="n">
        <v>1.76337351856433</v>
      </c>
      <c r="S261" s="27" t="n">
        <v>-0.628944163269233</v>
      </c>
      <c r="T261" s="27" t="n">
        <v>1.55846496758992</v>
      </c>
      <c r="U261" s="27" t="n">
        <v>0.517800923849371</v>
      </c>
      <c r="V261" s="27" t="n">
        <v>-0.640073101719853</v>
      </c>
      <c r="W261" s="27" t="n">
        <v>0.476025770574804</v>
      </c>
      <c r="X261" s="27" t="n">
        <v>2.41598219655399</v>
      </c>
      <c r="Y261" s="27" t="n">
        <v>1.39083085165411</v>
      </c>
      <c r="Z261" s="27" t="n">
        <v>-0.181357170491999</v>
      </c>
      <c r="AA261" s="27" t="n">
        <v>-0.505646804571447</v>
      </c>
      <c r="AB261" s="27" t="n">
        <v>-1.05899901270305</v>
      </c>
      <c r="AC261" s="27" t="n">
        <v>0.714248166477879</v>
      </c>
      <c r="AD261" s="27" t="n">
        <v>0.366265802637663</v>
      </c>
      <c r="AE261" s="27" t="n">
        <v>-1.32985593596089</v>
      </c>
      <c r="AF261" s="27" t="n">
        <v>0.635186133833297</v>
      </c>
      <c r="AG261" s="27" t="n">
        <v>-1.40850720788238</v>
      </c>
      <c r="AH261" s="27" t="n">
        <v>-0.506614931248569</v>
      </c>
      <c r="AI261" s="27" t="n">
        <v>0.539414923000788</v>
      </c>
      <c r="AJ261" s="27" t="n">
        <v>1.12561674111738</v>
      </c>
      <c r="AK261" s="27" t="n">
        <v>0.865725838522987</v>
      </c>
      <c r="AL261" s="21"/>
      <c r="AM261" s="31" t="n">
        <f aca="false">IF(SQRT($B$9)*$B261+SQRT(1-$B$9)*R261&lt;_xlfn.NORM.S.INV($B$6),1,0)</f>
        <v>0</v>
      </c>
      <c r="AN261" s="31" t="n">
        <f aca="false">IF(SQRT($B$9)*$B261+SQRT(1-$B$9)*S261&lt;_xlfn.NORM.S.INV($B$6),1,0)</f>
        <v>0</v>
      </c>
      <c r="AO261" s="31" t="n">
        <f aca="false">IF(SQRT($B$9)*$B261+SQRT(1-$B$9)*T261&lt;_xlfn.NORM.S.INV($B$6),1,0)</f>
        <v>0</v>
      </c>
      <c r="AP261" s="31" t="n">
        <f aca="false">IF(SQRT($B$9)*$B261+SQRT(1-$B$9)*U261&lt;_xlfn.NORM.S.INV($B$6),1,0)</f>
        <v>0</v>
      </c>
      <c r="AQ261" s="31" t="n">
        <f aca="false">IF(SQRT($B$9)*$B261+SQRT(1-$B$9)*V261&lt;_xlfn.NORM.S.INV($B$6),1,0)</f>
        <v>0</v>
      </c>
      <c r="AR261" s="31" t="n">
        <f aca="false">IF(SQRT($B$9)*$B261+SQRT(1-$B$9)*W261&lt;_xlfn.NORM.S.INV($B$6),1,0)</f>
        <v>0</v>
      </c>
      <c r="AS261" s="31" t="n">
        <f aca="false">IF(SQRT($B$9)*$B261+SQRT(1-$B$9)*X261&lt;_xlfn.NORM.S.INV($B$6),1,0)</f>
        <v>0</v>
      </c>
      <c r="AT261" s="31" t="n">
        <f aca="false">IF(SQRT($B$9)*$B261+SQRT(1-$B$9)*Y261&lt;_xlfn.NORM.S.INV($B$6),1,0)</f>
        <v>0</v>
      </c>
      <c r="AU261" s="31" t="n">
        <f aca="false">IF(SQRT($B$9)*$B261+SQRT(1-$B$9)*Z261&lt;_xlfn.NORM.S.INV($B$6),1,0)</f>
        <v>0</v>
      </c>
      <c r="AV261" s="31" t="n">
        <f aca="false">IF(SQRT($B$9)*$B261+SQRT(1-$B$9)*AA261&lt;_xlfn.NORM.S.INV($B$6),1,0)</f>
        <v>0</v>
      </c>
      <c r="AW261" s="31" t="n">
        <f aca="false">IF(SQRT($C$9)*$B261+SQRT(1-$C$9)*AB261&lt;_xlfn.NORM.S.INV($C$6),1,0)</f>
        <v>0</v>
      </c>
      <c r="AX261" s="31" t="n">
        <f aca="false">IF(SQRT($C$9)*$B261+SQRT(1-$C$9)*AC261&lt;_xlfn.NORM.S.INV($C$6),1,0)</f>
        <v>0</v>
      </c>
      <c r="AY261" s="31" t="n">
        <f aca="false">IF(SQRT($C$9)*$B261+SQRT(1-$C$9)*AD261&lt;_xlfn.NORM.S.INV($C$6),1,0)</f>
        <v>0</v>
      </c>
      <c r="AZ261" s="31" t="n">
        <f aca="false">IF(SQRT($C$9)*$B261+SQRT(1-$C$9)*AE261&lt;_xlfn.NORM.S.INV($C$6),1,0)</f>
        <v>0</v>
      </c>
      <c r="BA261" s="31" t="n">
        <f aca="false">IF(SQRT($C$9)*$B261+SQRT(1-$C$9)*AF261&lt;_xlfn.NORM.S.INV($C$6),1,0)</f>
        <v>0</v>
      </c>
      <c r="BB261" s="31" t="n">
        <f aca="false">IF(SQRT($C$9)*$B261+SQRT(1-$C$9)*AG261&lt;_xlfn.NORM.S.INV($C$6),1,0)</f>
        <v>0</v>
      </c>
      <c r="BC261" s="31" t="n">
        <f aca="false">IF(SQRT($C$9)*$B261+SQRT(1-$C$9)*AH261&lt;_xlfn.NORM.S.INV($C$6),1,0)</f>
        <v>0</v>
      </c>
      <c r="BD261" s="31" t="n">
        <f aca="false">IF(SQRT($C$9)*$B261+SQRT(1-$C$9)*AI261&lt;_xlfn.NORM.S.INV($C$6),1,0)</f>
        <v>0</v>
      </c>
      <c r="BE261" s="31" t="n">
        <f aca="false">IF(SQRT($C$9)*$B261+SQRT(1-$C$9)*AJ261&lt;_xlfn.NORM.S.INV($C$6),1,0)</f>
        <v>0</v>
      </c>
      <c r="BF261" s="31" t="n">
        <f aca="false">IF(SQRT($C$9)*$B261+SQRT(1-$C$9)*AK261&lt;_xlfn.NORM.S.INV($C$6),1,0)</f>
        <v>0</v>
      </c>
      <c r="BG261" s="21"/>
      <c r="BH261" s="21"/>
      <c r="BI261" s="31" t="n">
        <f aca="false">$B$11*(($A$1061)*$C261/$B$12*$B$7+(1-$A$1061)*$D261/$B$12*$C$7)</f>
        <v>0</v>
      </c>
      <c r="BJ261" s="31" t="n">
        <f aca="false">$B$11*(($A$1062)*$C261/$B$12*$B$7+(1-$A$1062)*$D261/$B$12*$C$7)</f>
        <v>0</v>
      </c>
      <c r="BK261" s="31" t="n">
        <f aca="false">$B$11*(($A$1063)*$C261/$B$12*$B$7+(1-$A$1063)*$D261/$B$12*$C$7)</f>
        <v>0</v>
      </c>
      <c r="BL261" s="31" t="n">
        <f aca="false">$B$11*(($A$1064)*$C261/$B$12*$B$7+(1-$A$1064)*$D261/$B$12*$C$7)</f>
        <v>0</v>
      </c>
      <c r="BM261" s="31" t="n">
        <f aca="false">$B$11*(($A$1065)*$C261/$B$12*$B$7+(1-$A$1065)*$D261/$B$12*$C$7)</f>
        <v>0</v>
      </c>
      <c r="BN261" s="31" t="n">
        <f aca="false">$B$11*(($A$1066)*$C261/$B$12*$B$7+(1-$A$1066)*$D261/$B$12*$C$7)</f>
        <v>0</v>
      </c>
      <c r="BO261" s="31" t="n">
        <f aca="false">$B$11*(($A$1067)*$C261/$B$12*$B$7+(1-$A$1067)*$D261/$B$12*$C$7)</f>
        <v>0</v>
      </c>
      <c r="BP261" s="31" t="n">
        <f aca="false">$B$11*(($A$1068)*$C261/$B$12*$B$7+(1-$A$1068)*$D261/$B$12*$C$7)</f>
        <v>0</v>
      </c>
      <c r="BQ261" s="31" t="n">
        <f aca="false">$B$11*(($A$1069)*$C261/$B$12*$B$7+(1-$A$1069)*$D261/$B$12*$C$7)</f>
        <v>0</v>
      </c>
      <c r="BR261" s="31" t="n">
        <f aca="false">$B$11*(($A$1070)*$C261/$B$12*$B$7+(1-$A$1070)*$D261/$B$12*$C$7)</f>
        <v>0</v>
      </c>
      <c r="BS261" s="31" t="n">
        <f aca="false">$B$11*(($A$1071)*$C261/$B$12*$B$7+(1-$A$1071)*$D261/$B$12*$C$7)</f>
        <v>0</v>
      </c>
      <c r="BT261" s="31" t="n">
        <f aca="false">$B$11*(($A$1072)*$C261/$B$12*$B$7+(1-$A$1072)*$D261/$B$12*$C$7)</f>
        <v>0</v>
      </c>
      <c r="BU261" s="31" t="n">
        <f aca="false">$B$11*(($A$1073)*$C261/$B$12*$B$7+(1-$A$1073)*$D261/$B$12*$C$7)</f>
        <v>0</v>
      </c>
      <c r="BV261" s="31" t="n">
        <f aca="false">$B$11*(($A$1074)*$C261/$B$12*$B$7+(1-$A$1074)*$D261/$B$12*$C$7)</f>
        <v>0</v>
      </c>
      <c r="BW261" s="31" t="n">
        <f aca="false">$B$11*(($A$1075)*$C261/$B$12*$B$7+(1-$A$1075)*$D261/$B$12*$C$7)</f>
        <v>0</v>
      </c>
      <c r="BX261" s="31" t="n">
        <f aca="false">$B$11*(($A$1076)*$C261/$B$12*$B$7+(1-$A$1076)*$D261/$B$12*$C$7)</f>
        <v>0</v>
      </c>
      <c r="BY261" s="31" t="n">
        <f aca="false">$B$11*(($A$1077)*$C261/$B$12*$B$7+(1-$A$1077)*$D261/$B$12*$C$7)</f>
        <v>0</v>
      </c>
      <c r="BZ261" s="31" t="n">
        <f aca="false">$B$11*(($A$1078)*$C261/$B$12*$B$7+(1-$A$1078)*$D261/$B$12*$C$7)</f>
        <v>0</v>
      </c>
      <c r="CA261" s="31" t="n">
        <f aca="false">$B$11*(($A$1079)*$C261/$B$12*$B$7+(1-$A$1079)*$D261/$B$12*$C$7)</f>
        <v>0</v>
      </c>
      <c r="CB261" s="31" t="n">
        <f aca="false">$B$11*(($A$1080)*$C261/$B$12*$B$7+(1-$A$1080)*$D261/$B$12*$C$7)</f>
        <v>0</v>
      </c>
      <c r="CC261" s="31" t="n">
        <f aca="false">$B$11*(($A$1081)*$C261/$B$12*$B$7+(1-$A$1081)*$D261/$B$12*$C$7)</f>
        <v>0</v>
      </c>
    </row>
    <row r="262" customFormat="false" ht="15" hidden="false" customHeight="false" outlineLevel="0" collapsed="false">
      <c r="A262" s="21" t="n">
        <v>238</v>
      </c>
      <c r="B262" s="27" t="n">
        <v>-0.724023700010221</v>
      </c>
      <c r="C262" s="9" t="n">
        <f aca="false">SUM(AM262:AV262)</f>
        <v>0</v>
      </c>
      <c r="D262" s="9" t="n">
        <f aca="false">SUM(AW262:BF262)</f>
        <v>2</v>
      </c>
      <c r="E262" s="24" t="n">
        <f aca="false">(1-C262/$B$12)*$B$8-C262/$B$12*$B$7</f>
        <v>0.05</v>
      </c>
      <c r="F262" s="24" t="n">
        <f aca="false">(1-D262/$B$12)*$C$8-D262/$B$12*$C$7</f>
        <v>-0.048</v>
      </c>
      <c r="G262" s="47" t="n">
        <f aca="false">$B$11*($B$10*C262/$B$12*$B$7+(1-$B$10)*D262/$B$12*$C$7)</f>
        <v>600</v>
      </c>
      <c r="H262" s="24" t="n">
        <f aca="false">$B$10*E262+(1-$B$10)*F262</f>
        <v>0.001</v>
      </c>
      <c r="I262" s="21"/>
      <c r="J262" s="21"/>
      <c r="K262" s="21"/>
      <c r="L262" s="21"/>
      <c r="M262" s="21"/>
      <c r="N262" s="21"/>
      <c r="O262" s="21"/>
      <c r="P262" s="21"/>
      <c r="Q262" s="21"/>
      <c r="R262" s="27" t="n">
        <v>0.550715960955235</v>
      </c>
      <c r="S262" s="27" t="n">
        <v>2.06635146750179</v>
      </c>
      <c r="T262" s="27" t="n">
        <v>-0.270041201018511</v>
      </c>
      <c r="U262" s="27" t="n">
        <v>0.543907409487654</v>
      </c>
      <c r="V262" s="27" t="n">
        <v>1.39062540476701</v>
      </c>
      <c r="W262" s="27" t="n">
        <v>-0.485154788492691</v>
      </c>
      <c r="X262" s="27" t="n">
        <v>1.63402356063372</v>
      </c>
      <c r="Y262" s="27" t="n">
        <v>0.0160009348262636</v>
      </c>
      <c r="Z262" s="27" t="n">
        <v>0.303353032681782</v>
      </c>
      <c r="AA262" s="27" t="n">
        <v>-1.21860805052198</v>
      </c>
      <c r="AB262" s="27" t="n">
        <v>-1.32013651933992</v>
      </c>
      <c r="AC262" s="27" t="n">
        <v>0.378117228559976</v>
      </c>
      <c r="AD262" s="27" t="n">
        <v>-1.10833646348921</v>
      </c>
      <c r="AE262" s="27" t="n">
        <v>0.0709905416929587</v>
      </c>
      <c r="AF262" s="27" t="n">
        <v>-0.325493649742495</v>
      </c>
      <c r="AG262" s="27" t="n">
        <v>0.9724886369802</v>
      </c>
      <c r="AH262" s="27" t="n">
        <v>0.968768536841757</v>
      </c>
      <c r="AI262" s="27" t="n">
        <v>-0.812004678724154</v>
      </c>
      <c r="AJ262" s="27" t="n">
        <v>-2.46130993509594</v>
      </c>
      <c r="AK262" s="27" t="n">
        <v>-1.67394298179557</v>
      </c>
      <c r="AL262" s="21"/>
      <c r="AM262" s="31" t="n">
        <f aca="false">IF(SQRT($B$9)*$B262+SQRT(1-$B$9)*R262&lt;_xlfn.NORM.S.INV($B$6),1,0)</f>
        <v>0</v>
      </c>
      <c r="AN262" s="31" t="n">
        <f aca="false">IF(SQRT($B$9)*$B262+SQRT(1-$B$9)*S262&lt;_xlfn.NORM.S.INV($B$6),1,0)</f>
        <v>0</v>
      </c>
      <c r="AO262" s="31" t="n">
        <f aca="false">IF(SQRT($B$9)*$B262+SQRT(1-$B$9)*T262&lt;_xlfn.NORM.S.INV($B$6),1,0)</f>
        <v>0</v>
      </c>
      <c r="AP262" s="31" t="n">
        <f aca="false">IF(SQRT($B$9)*$B262+SQRT(1-$B$9)*U262&lt;_xlfn.NORM.S.INV($B$6),1,0)</f>
        <v>0</v>
      </c>
      <c r="AQ262" s="31" t="n">
        <f aca="false">IF(SQRT($B$9)*$B262+SQRT(1-$B$9)*V262&lt;_xlfn.NORM.S.INV($B$6),1,0)</f>
        <v>0</v>
      </c>
      <c r="AR262" s="31" t="n">
        <f aca="false">IF(SQRT($B$9)*$B262+SQRT(1-$B$9)*W262&lt;_xlfn.NORM.S.INV($B$6),1,0)</f>
        <v>0</v>
      </c>
      <c r="AS262" s="31" t="n">
        <f aca="false">IF(SQRT($B$9)*$B262+SQRT(1-$B$9)*X262&lt;_xlfn.NORM.S.INV($B$6),1,0)</f>
        <v>0</v>
      </c>
      <c r="AT262" s="31" t="n">
        <f aca="false">IF(SQRT($B$9)*$B262+SQRT(1-$B$9)*Y262&lt;_xlfn.NORM.S.INV($B$6),1,0)</f>
        <v>0</v>
      </c>
      <c r="AU262" s="31" t="n">
        <f aca="false">IF(SQRT($B$9)*$B262+SQRT(1-$B$9)*Z262&lt;_xlfn.NORM.S.INV($B$6),1,0)</f>
        <v>0</v>
      </c>
      <c r="AV262" s="31" t="n">
        <f aca="false">IF(SQRT($B$9)*$B262+SQRT(1-$B$9)*AA262&lt;_xlfn.NORM.S.INV($B$6),1,0)</f>
        <v>0</v>
      </c>
      <c r="AW262" s="31" t="n">
        <f aca="false">IF(SQRT($C$9)*$B262+SQRT(1-$C$9)*AB262&lt;_xlfn.NORM.S.INV($C$6),1,0)</f>
        <v>0</v>
      </c>
      <c r="AX262" s="31" t="n">
        <f aca="false">IF(SQRT($C$9)*$B262+SQRT(1-$C$9)*AC262&lt;_xlfn.NORM.S.INV($C$6),1,0)</f>
        <v>0</v>
      </c>
      <c r="AY262" s="31" t="n">
        <f aca="false">IF(SQRT($C$9)*$B262+SQRT(1-$C$9)*AD262&lt;_xlfn.NORM.S.INV($C$6),1,0)</f>
        <v>0</v>
      </c>
      <c r="AZ262" s="31" t="n">
        <f aca="false">IF(SQRT($C$9)*$B262+SQRT(1-$C$9)*AE262&lt;_xlfn.NORM.S.INV($C$6),1,0)</f>
        <v>0</v>
      </c>
      <c r="BA262" s="31" t="n">
        <f aca="false">IF(SQRT($C$9)*$B262+SQRT(1-$C$9)*AF262&lt;_xlfn.NORM.S.INV($C$6),1,0)</f>
        <v>0</v>
      </c>
      <c r="BB262" s="31" t="n">
        <f aca="false">IF(SQRT($C$9)*$B262+SQRT(1-$C$9)*AG262&lt;_xlfn.NORM.S.INV($C$6),1,0)</f>
        <v>0</v>
      </c>
      <c r="BC262" s="31" t="n">
        <f aca="false">IF(SQRT($C$9)*$B262+SQRT(1-$C$9)*AH262&lt;_xlfn.NORM.S.INV($C$6),1,0)</f>
        <v>0</v>
      </c>
      <c r="BD262" s="31" t="n">
        <f aca="false">IF(SQRT($C$9)*$B262+SQRT(1-$C$9)*AI262&lt;_xlfn.NORM.S.INV($C$6),1,0)</f>
        <v>0</v>
      </c>
      <c r="BE262" s="31" t="n">
        <f aca="false">IF(SQRT($C$9)*$B262+SQRT(1-$C$9)*AJ262&lt;_xlfn.NORM.S.INV($C$6),1,0)</f>
        <v>1</v>
      </c>
      <c r="BF262" s="31" t="n">
        <f aca="false">IF(SQRT($C$9)*$B262+SQRT(1-$C$9)*AK262&lt;_xlfn.NORM.S.INV($C$6),1,0)</f>
        <v>1</v>
      </c>
      <c r="BG262" s="21"/>
      <c r="BH262" s="21"/>
      <c r="BI262" s="31" t="n">
        <f aca="false">$B$11*(($A$1061)*$C262/$B$12*$B$7+(1-$A$1061)*$D262/$B$12*$C$7)</f>
        <v>1200</v>
      </c>
      <c r="BJ262" s="31" t="n">
        <f aca="false">$B$11*(($A$1062)*$C262/$B$12*$B$7+(1-$A$1062)*$D262/$B$12*$C$7)</f>
        <v>1140</v>
      </c>
      <c r="BK262" s="31" t="n">
        <f aca="false">$B$11*(($A$1063)*$C262/$B$12*$B$7+(1-$A$1063)*$D262/$B$12*$C$7)</f>
        <v>1080</v>
      </c>
      <c r="BL262" s="31" t="n">
        <f aca="false">$B$11*(($A$1064)*$C262/$B$12*$B$7+(1-$A$1064)*$D262/$B$12*$C$7)</f>
        <v>1020</v>
      </c>
      <c r="BM262" s="31" t="n">
        <f aca="false">$B$11*(($A$1065)*$C262/$B$12*$B$7+(1-$A$1065)*$D262/$B$12*$C$7)</f>
        <v>960</v>
      </c>
      <c r="BN262" s="31" t="n">
        <f aca="false">$B$11*(($A$1066)*$C262/$B$12*$B$7+(1-$A$1066)*$D262/$B$12*$C$7)</f>
        <v>900</v>
      </c>
      <c r="BO262" s="31" t="n">
        <f aca="false">$B$11*(($A$1067)*$C262/$B$12*$B$7+(1-$A$1067)*$D262/$B$12*$C$7)</f>
        <v>840</v>
      </c>
      <c r="BP262" s="31" t="n">
        <f aca="false">$B$11*(($A$1068)*$C262/$B$12*$B$7+(1-$A$1068)*$D262/$B$12*$C$7)</f>
        <v>780</v>
      </c>
      <c r="BQ262" s="31" t="n">
        <f aca="false">$B$11*(($A$1069)*$C262/$B$12*$B$7+(1-$A$1069)*$D262/$B$12*$C$7)</f>
        <v>720</v>
      </c>
      <c r="BR262" s="31" t="n">
        <f aca="false">$B$11*(($A$1070)*$C262/$B$12*$B$7+(1-$A$1070)*$D262/$B$12*$C$7)</f>
        <v>660</v>
      </c>
      <c r="BS262" s="31" t="n">
        <f aca="false">$B$11*(($A$1071)*$C262/$B$12*$B$7+(1-$A$1071)*$D262/$B$12*$C$7)</f>
        <v>600</v>
      </c>
      <c r="BT262" s="31" t="n">
        <f aca="false">$B$11*(($A$1072)*$C262/$B$12*$B$7+(1-$A$1072)*$D262/$B$12*$C$7)</f>
        <v>540</v>
      </c>
      <c r="BU262" s="31" t="n">
        <f aca="false">$B$11*(($A$1073)*$C262/$B$12*$B$7+(1-$A$1073)*$D262/$B$12*$C$7)</f>
        <v>480</v>
      </c>
      <c r="BV262" s="31" t="n">
        <f aca="false">$B$11*(($A$1074)*$C262/$B$12*$B$7+(1-$A$1074)*$D262/$B$12*$C$7)</f>
        <v>420</v>
      </c>
      <c r="BW262" s="31" t="n">
        <f aca="false">$B$11*(($A$1075)*$C262/$B$12*$B$7+(1-$A$1075)*$D262/$B$12*$C$7)</f>
        <v>360</v>
      </c>
      <c r="BX262" s="31" t="n">
        <f aca="false">$B$11*(($A$1076)*$C262/$B$12*$B$7+(1-$A$1076)*$D262/$B$12*$C$7)</f>
        <v>300</v>
      </c>
      <c r="BY262" s="31" t="n">
        <f aca="false">$B$11*(($A$1077)*$C262/$B$12*$B$7+(1-$A$1077)*$D262/$B$12*$C$7)</f>
        <v>240</v>
      </c>
      <c r="BZ262" s="31" t="n">
        <f aca="false">$B$11*(($A$1078)*$C262/$B$12*$B$7+(1-$A$1078)*$D262/$B$12*$C$7)</f>
        <v>180</v>
      </c>
      <c r="CA262" s="31" t="n">
        <f aca="false">$B$11*(($A$1079)*$C262/$B$12*$B$7+(1-$A$1079)*$D262/$B$12*$C$7)</f>
        <v>120</v>
      </c>
      <c r="CB262" s="31" t="n">
        <f aca="false">$B$11*(($A$1080)*$C262/$B$12*$B$7+(1-$A$1080)*$D262/$B$12*$C$7)</f>
        <v>60.0000000000001</v>
      </c>
      <c r="CC262" s="31" t="n">
        <f aca="false">$B$11*(($A$1081)*$C262/$B$12*$B$7+(1-$A$1081)*$D262/$B$12*$C$7)</f>
        <v>0</v>
      </c>
    </row>
    <row r="263" customFormat="false" ht="15" hidden="false" customHeight="false" outlineLevel="0" collapsed="false">
      <c r="A263" s="21" t="n">
        <v>239</v>
      </c>
      <c r="B263" s="27" t="n">
        <v>-0.324339513403662</v>
      </c>
      <c r="C263" s="9" t="n">
        <f aca="false">SUM(AM263:AV263)</f>
        <v>0</v>
      </c>
      <c r="D263" s="9" t="n">
        <f aca="false">SUM(AW263:BF263)</f>
        <v>0</v>
      </c>
      <c r="E263" s="24" t="n">
        <f aca="false">(1-C263/$B$12)*$B$8-C263/$B$12*$B$7</f>
        <v>0.05</v>
      </c>
      <c r="F263" s="24" t="n">
        <f aca="false">(1-D263/$B$12)*$C$8-D263/$B$12*$C$7</f>
        <v>0.09</v>
      </c>
      <c r="G263" s="47" t="n">
        <f aca="false">$B$11*($B$10*C263/$B$12*$B$7+(1-$B$10)*D263/$B$12*$C$7)</f>
        <v>0</v>
      </c>
      <c r="H263" s="24" t="n">
        <f aca="false">$B$10*E263+(1-$B$10)*F263</f>
        <v>0.07</v>
      </c>
      <c r="I263" s="21"/>
      <c r="J263" s="21"/>
      <c r="K263" s="21"/>
      <c r="L263" s="21"/>
      <c r="M263" s="21"/>
      <c r="N263" s="21"/>
      <c r="O263" s="21"/>
      <c r="P263" s="21"/>
      <c r="Q263" s="21"/>
      <c r="R263" s="27" t="n">
        <v>-0.96177363958466</v>
      </c>
      <c r="S263" s="27" t="n">
        <v>0.945080161690897</v>
      </c>
      <c r="T263" s="27" t="n">
        <v>-0.0637672960380484</v>
      </c>
      <c r="U263" s="27" t="n">
        <v>-1.00005444903694</v>
      </c>
      <c r="V263" s="27" t="n">
        <v>2.17311957908857</v>
      </c>
      <c r="W263" s="27" t="n">
        <v>1.83982645004814</v>
      </c>
      <c r="X263" s="27" t="n">
        <v>-0.0177476658063901</v>
      </c>
      <c r="Y263" s="27" t="n">
        <v>1.72928003881237</v>
      </c>
      <c r="Z263" s="27" t="n">
        <v>-1.12314766840609</v>
      </c>
      <c r="AA263" s="27" t="n">
        <v>1.91573692160569</v>
      </c>
      <c r="AB263" s="27" t="n">
        <v>-0.143529761458712</v>
      </c>
      <c r="AC263" s="27" t="n">
        <v>0.39886775544569</v>
      </c>
      <c r="AD263" s="27" t="n">
        <v>-1.15512032957864</v>
      </c>
      <c r="AE263" s="27" t="n">
        <v>-1.39513241081115</v>
      </c>
      <c r="AF263" s="27" t="n">
        <v>-0.178061205383843</v>
      </c>
      <c r="AG263" s="27" t="n">
        <v>0.00817760704248316</v>
      </c>
      <c r="AH263" s="27" t="n">
        <v>-0.900218776462102</v>
      </c>
      <c r="AI263" s="27" t="n">
        <v>0.828103674428351</v>
      </c>
      <c r="AJ263" s="27" t="n">
        <v>-0.129840233900474</v>
      </c>
      <c r="AK263" s="27" t="n">
        <v>1.70148075760363</v>
      </c>
      <c r="AL263" s="21"/>
      <c r="AM263" s="31" t="n">
        <f aca="false">IF(SQRT($B$9)*$B263+SQRT(1-$B$9)*R263&lt;_xlfn.NORM.S.INV($B$6),1,0)</f>
        <v>0</v>
      </c>
      <c r="AN263" s="31" t="n">
        <f aca="false">IF(SQRT($B$9)*$B263+SQRT(1-$B$9)*S263&lt;_xlfn.NORM.S.INV($B$6),1,0)</f>
        <v>0</v>
      </c>
      <c r="AO263" s="31" t="n">
        <f aca="false">IF(SQRT($B$9)*$B263+SQRT(1-$B$9)*T263&lt;_xlfn.NORM.S.INV($B$6),1,0)</f>
        <v>0</v>
      </c>
      <c r="AP263" s="31" t="n">
        <f aca="false">IF(SQRT($B$9)*$B263+SQRT(1-$B$9)*U263&lt;_xlfn.NORM.S.INV($B$6),1,0)</f>
        <v>0</v>
      </c>
      <c r="AQ263" s="31" t="n">
        <f aca="false">IF(SQRT($B$9)*$B263+SQRT(1-$B$9)*V263&lt;_xlfn.NORM.S.INV($B$6),1,0)</f>
        <v>0</v>
      </c>
      <c r="AR263" s="31" t="n">
        <f aca="false">IF(SQRT($B$9)*$B263+SQRT(1-$B$9)*W263&lt;_xlfn.NORM.S.INV($B$6),1,0)</f>
        <v>0</v>
      </c>
      <c r="AS263" s="31" t="n">
        <f aca="false">IF(SQRT($B$9)*$B263+SQRT(1-$B$9)*X263&lt;_xlfn.NORM.S.INV($B$6),1,0)</f>
        <v>0</v>
      </c>
      <c r="AT263" s="31" t="n">
        <f aca="false">IF(SQRT($B$9)*$B263+SQRT(1-$B$9)*Y263&lt;_xlfn.NORM.S.INV($B$6),1,0)</f>
        <v>0</v>
      </c>
      <c r="AU263" s="31" t="n">
        <f aca="false">IF(SQRT($B$9)*$B263+SQRT(1-$B$9)*Z263&lt;_xlfn.NORM.S.INV($B$6),1,0)</f>
        <v>0</v>
      </c>
      <c r="AV263" s="31" t="n">
        <f aca="false">IF(SQRT($B$9)*$B263+SQRT(1-$B$9)*AA263&lt;_xlfn.NORM.S.INV($B$6),1,0)</f>
        <v>0</v>
      </c>
      <c r="AW263" s="31" t="n">
        <f aca="false">IF(SQRT($C$9)*$B263+SQRT(1-$C$9)*AB263&lt;_xlfn.NORM.S.INV($C$6),1,0)</f>
        <v>0</v>
      </c>
      <c r="AX263" s="31" t="n">
        <f aca="false">IF(SQRT($C$9)*$B263+SQRT(1-$C$9)*AC263&lt;_xlfn.NORM.S.INV($C$6),1,0)</f>
        <v>0</v>
      </c>
      <c r="AY263" s="31" t="n">
        <f aca="false">IF(SQRT($C$9)*$B263+SQRT(1-$C$9)*AD263&lt;_xlfn.NORM.S.INV($C$6),1,0)</f>
        <v>0</v>
      </c>
      <c r="AZ263" s="31" t="n">
        <f aca="false">IF(SQRT($C$9)*$B263+SQRT(1-$C$9)*AE263&lt;_xlfn.NORM.S.INV($C$6),1,0)</f>
        <v>0</v>
      </c>
      <c r="BA263" s="31" t="n">
        <f aca="false">IF(SQRT($C$9)*$B263+SQRT(1-$C$9)*AF263&lt;_xlfn.NORM.S.INV($C$6),1,0)</f>
        <v>0</v>
      </c>
      <c r="BB263" s="31" t="n">
        <f aca="false">IF(SQRT($C$9)*$B263+SQRT(1-$C$9)*AG263&lt;_xlfn.NORM.S.INV($C$6),1,0)</f>
        <v>0</v>
      </c>
      <c r="BC263" s="31" t="n">
        <f aca="false">IF(SQRT($C$9)*$B263+SQRT(1-$C$9)*AH263&lt;_xlfn.NORM.S.INV($C$6),1,0)</f>
        <v>0</v>
      </c>
      <c r="BD263" s="31" t="n">
        <f aca="false">IF(SQRT($C$9)*$B263+SQRT(1-$C$9)*AI263&lt;_xlfn.NORM.S.INV($C$6),1,0)</f>
        <v>0</v>
      </c>
      <c r="BE263" s="31" t="n">
        <f aca="false">IF(SQRT($C$9)*$B263+SQRT(1-$C$9)*AJ263&lt;_xlfn.NORM.S.INV($C$6),1,0)</f>
        <v>0</v>
      </c>
      <c r="BF263" s="31" t="n">
        <f aca="false">IF(SQRT($C$9)*$B263+SQRT(1-$C$9)*AK263&lt;_xlfn.NORM.S.INV($C$6),1,0)</f>
        <v>0</v>
      </c>
      <c r="BG263" s="21"/>
      <c r="BH263" s="21"/>
      <c r="BI263" s="31" t="n">
        <f aca="false">$B$11*(($A$1061)*$C263/$B$12*$B$7+(1-$A$1061)*$D263/$B$12*$C$7)</f>
        <v>0</v>
      </c>
      <c r="BJ263" s="31" t="n">
        <f aca="false">$B$11*(($A$1062)*$C263/$B$12*$B$7+(1-$A$1062)*$D263/$B$12*$C$7)</f>
        <v>0</v>
      </c>
      <c r="BK263" s="31" t="n">
        <f aca="false">$B$11*(($A$1063)*$C263/$B$12*$B$7+(1-$A$1063)*$D263/$B$12*$C$7)</f>
        <v>0</v>
      </c>
      <c r="BL263" s="31" t="n">
        <f aca="false">$B$11*(($A$1064)*$C263/$B$12*$B$7+(1-$A$1064)*$D263/$B$12*$C$7)</f>
        <v>0</v>
      </c>
      <c r="BM263" s="31" t="n">
        <f aca="false">$B$11*(($A$1065)*$C263/$B$12*$B$7+(1-$A$1065)*$D263/$B$12*$C$7)</f>
        <v>0</v>
      </c>
      <c r="BN263" s="31" t="n">
        <f aca="false">$B$11*(($A$1066)*$C263/$B$12*$B$7+(1-$A$1066)*$D263/$B$12*$C$7)</f>
        <v>0</v>
      </c>
      <c r="BO263" s="31" t="n">
        <f aca="false">$B$11*(($A$1067)*$C263/$B$12*$B$7+(1-$A$1067)*$D263/$B$12*$C$7)</f>
        <v>0</v>
      </c>
      <c r="BP263" s="31" t="n">
        <f aca="false">$B$11*(($A$1068)*$C263/$B$12*$B$7+(1-$A$1068)*$D263/$B$12*$C$7)</f>
        <v>0</v>
      </c>
      <c r="BQ263" s="31" t="n">
        <f aca="false">$B$11*(($A$1069)*$C263/$B$12*$B$7+(1-$A$1069)*$D263/$B$12*$C$7)</f>
        <v>0</v>
      </c>
      <c r="BR263" s="31" t="n">
        <f aca="false">$B$11*(($A$1070)*$C263/$B$12*$B$7+(1-$A$1070)*$D263/$B$12*$C$7)</f>
        <v>0</v>
      </c>
      <c r="BS263" s="31" t="n">
        <f aca="false">$B$11*(($A$1071)*$C263/$B$12*$B$7+(1-$A$1071)*$D263/$B$12*$C$7)</f>
        <v>0</v>
      </c>
      <c r="BT263" s="31" t="n">
        <f aca="false">$B$11*(($A$1072)*$C263/$B$12*$B$7+(1-$A$1072)*$D263/$B$12*$C$7)</f>
        <v>0</v>
      </c>
      <c r="BU263" s="31" t="n">
        <f aca="false">$B$11*(($A$1073)*$C263/$B$12*$B$7+(1-$A$1073)*$D263/$B$12*$C$7)</f>
        <v>0</v>
      </c>
      <c r="BV263" s="31" t="n">
        <f aca="false">$B$11*(($A$1074)*$C263/$B$12*$B$7+(1-$A$1074)*$D263/$B$12*$C$7)</f>
        <v>0</v>
      </c>
      <c r="BW263" s="31" t="n">
        <f aca="false">$B$11*(($A$1075)*$C263/$B$12*$B$7+(1-$A$1075)*$D263/$B$12*$C$7)</f>
        <v>0</v>
      </c>
      <c r="BX263" s="31" t="n">
        <f aca="false">$B$11*(($A$1076)*$C263/$B$12*$B$7+(1-$A$1076)*$D263/$B$12*$C$7)</f>
        <v>0</v>
      </c>
      <c r="BY263" s="31" t="n">
        <f aca="false">$B$11*(($A$1077)*$C263/$B$12*$B$7+(1-$A$1077)*$D263/$B$12*$C$7)</f>
        <v>0</v>
      </c>
      <c r="BZ263" s="31" t="n">
        <f aca="false">$B$11*(($A$1078)*$C263/$B$12*$B$7+(1-$A$1078)*$D263/$B$12*$C$7)</f>
        <v>0</v>
      </c>
      <c r="CA263" s="31" t="n">
        <f aca="false">$B$11*(($A$1079)*$C263/$B$12*$B$7+(1-$A$1079)*$D263/$B$12*$C$7)</f>
        <v>0</v>
      </c>
      <c r="CB263" s="31" t="n">
        <f aca="false">$B$11*(($A$1080)*$C263/$B$12*$B$7+(1-$A$1080)*$D263/$B$12*$C$7)</f>
        <v>0</v>
      </c>
      <c r="CC263" s="31" t="n">
        <f aca="false">$B$11*(($A$1081)*$C263/$B$12*$B$7+(1-$A$1081)*$D263/$B$12*$C$7)</f>
        <v>0</v>
      </c>
    </row>
    <row r="264" customFormat="false" ht="15" hidden="false" customHeight="false" outlineLevel="0" collapsed="false">
      <c r="A264" s="21" t="n">
        <v>240</v>
      </c>
      <c r="B264" s="27" t="n">
        <v>0.902835012391664</v>
      </c>
      <c r="C264" s="9" t="n">
        <f aca="false">SUM(AM264:AV264)</f>
        <v>0</v>
      </c>
      <c r="D264" s="9" t="n">
        <f aca="false">SUM(AW264:BF264)</f>
        <v>0</v>
      </c>
      <c r="E264" s="24" t="n">
        <f aca="false">(1-C264/$B$12)*$B$8-C264/$B$12*$B$7</f>
        <v>0.05</v>
      </c>
      <c r="F264" s="24" t="n">
        <f aca="false">(1-D264/$B$12)*$C$8-D264/$B$12*$C$7</f>
        <v>0.09</v>
      </c>
      <c r="G264" s="47" t="n">
        <f aca="false">$B$11*($B$10*C264/$B$12*$B$7+(1-$B$10)*D264/$B$12*$C$7)</f>
        <v>0</v>
      </c>
      <c r="H264" s="24" t="n">
        <f aca="false">$B$10*E264+(1-$B$10)*F264</f>
        <v>0.07</v>
      </c>
      <c r="I264" s="21"/>
      <c r="J264" s="21"/>
      <c r="K264" s="21"/>
      <c r="L264" s="21"/>
      <c r="M264" s="21"/>
      <c r="N264" s="21"/>
      <c r="O264" s="21"/>
      <c r="P264" s="21"/>
      <c r="Q264" s="21"/>
      <c r="R264" s="27" t="n">
        <v>0.274215885155687</v>
      </c>
      <c r="S264" s="27" t="n">
        <v>1.12131389154308</v>
      </c>
      <c r="T264" s="27" t="n">
        <v>0.2034692237592</v>
      </c>
      <c r="U264" s="27" t="n">
        <v>-0.623887271681748</v>
      </c>
      <c r="V264" s="27" t="n">
        <v>-0.381622758503296</v>
      </c>
      <c r="W264" s="27" t="n">
        <v>1.21459245470443</v>
      </c>
      <c r="X264" s="27" t="n">
        <v>2.38253715241605</v>
      </c>
      <c r="Y264" s="27" t="n">
        <v>-1.48022422116253</v>
      </c>
      <c r="Z264" s="27" t="n">
        <v>1.07170586176225</v>
      </c>
      <c r="AA264" s="27" t="n">
        <v>0.585885823882538</v>
      </c>
      <c r="AB264" s="27" t="n">
        <v>0.271621639331559</v>
      </c>
      <c r="AC264" s="27" t="n">
        <v>0.772932776707796</v>
      </c>
      <c r="AD264" s="27" t="n">
        <v>0.527714465767697</v>
      </c>
      <c r="AE264" s="27" t="n">
        <v>1.53157346668473</v>
      </c>
      <c r="AF264" s="27" t="n">
        <v>-1.2674702107299</v>
      </c>
      <c r="AG264" s="27" t="n">
        <v>-0.811677320216595</v>
      </c>
      <c r="AH264" s="27" t="n">
        <v>0.394206177830462</v>
      </c>
      <c r="AI264" s="27" t="n">
        <v>2.5235654036327</v>
      </c>
      <c r="AJ264" s="27" t="n">
        <v>1.01518960951385</v>
      </c>
      <c r="AK264" s="27" t="n">
        <v>0.301090134459918</v>
      </c>
      <c r="AL264" s="21"/>
      <c r="AM264" s="31" t="n">
        <f aca="false">IF(SQRT($B$9)*$B264+SQRT(1-$B$9)*R264&lt;_xlfn.NORM.S.INV($B$6),1,0)</f>
        <v>0</v>
      </c>
      <c r="AN264" s="31" t="n">
        <f aca="false">IF(SQRT($B$9)*$B264+SQRT(1-$B$9)*S264&lt;_xlfn.NORM.S.INV($B$6),1,0)</f>
        <v>0</v>
      </c>
      <c r="AO264" s="31" t="n">
        <f aca="false">IF(SQRT($B$9)*$B264+SQRT(1-$B$9)*T264&lt;_xlfn.NORM.S.INV($B$6),1,0)</f>
        <v>0</v>
      </c>
      <c r="AP264" s="31" t="n">
        <f aca="false">IF(SQRT($B$9)*$B264+SQRT(1-$B$9)*U264&lt;_xlfn.NORM.S.INV($B$6),1,0)</f>
        <v>0</v>
      </c>
      <c r="AQ264" s="31" t="n">
        <f aca="false">IF(SQRT($B$9)*$B264+SQRT(1-$B$9)*V264&lt;_xlfn.NORM.S.INV($B$6),1,0)</f>
        <v>0</v>
      </c>
      <c r="AR264" s="31" t="n">
        <f aca="false">IF(SQRT($B$9)*$B264+SQRT(1-$B$9)*W264&lt;_xlfn.NORM.S.INV($B$6),1,0)</f>
        <v>0</v>
      </c>
      <c r="AS264" s="31" t="n">
        <f aca="false">IF(SQRT($B$9)*$B264+SQRT(1-$B$9)*X264&lt;_xlfn.NORM.S.INV($B$6),1,0)</f>
        <v>0</v>
      </c>
      <c r="AT264" s="31" t="n">
        <f aca="false">IF(SQRT($B$9)*$B264+SQRT(1-$B$9)*Y264&lt;_xlfn.NORM.S.INV($B$6),1,0)</f>
        <v>0</v>
      </c>
      <c r="AU264" s="31" t="n">
        <f aca="false">IF(SQRT($B$9)*$B264+SQRT(1-$B$9)*Z264&lt;_xlfn.NORM.S.INV($B$6),1,0)</f>
        <v>0</v>
      </c>
      <c r="AV264" s="31" t="n">
        <f aca="false">IF(SQRT($B$9)*$B264+SQRT(1-$B$9)*AA264&lt;_xlfn.NORM.S.INV($B$6),1,0)</f>
        <v>0</v>
      </c>
      <c r="AW264" s="31" t="n">
        <f aca="false">IF(SQRT($C$9)*$B264+SQRT(1-$C$9)*AB264&lt;_xlfn.NORM.S.INV($C$6),1,0)</f>
        <v>0</v>
      </c>
      <c r="AX264" s="31" t="n">
        <f aca="false">IF(SQRT($C$9)*$B264+SQRT(1-$C$9)*AC264&lt;_xlfn.NORM.S.INV($C$6),1,0)</f>
        <v>0</v>
      </c>
      <c r="AY264" s="31" t="n">
        <f aca="false">IF(SQRT($C$9)*$B264+SQRT(1-$C$9)*AD264&lt;_xlfn.NORM.S.INV($C$6),1,0)</f>
        <v>0</v>
      </c>
      <c r="AZ264" s="31" t="n">
        <f aca="false">IF(SQRT($C$9)*$B264+SQRT(1-$C$9)*AE264&lt;_xlfn.NORM.S.INV($C$6),1,0)</f>
        <v>0</v>
      </c>
      <c r="BA264" s="31" t="n">
        <f aca="false">IF(SQRT($C$9)*$B264+SQRT(1-$C$9)*AF264&lt;_xlfn.NORM.S.INV($C$6),1,0)</f>
        <v>0</v>
      </c>
      <c r="BB264" s="31" t="n">
        <f aca="false">IF(SQRT($C$9)*$B264+SQRT(1-$C$9)*AG264&lt;_xlfn.NORM.S.INV($C$6),1,0)</f>
        <v>0</v>
      </c>
      <c r="BC264" s="31" t="n">
        <f aca="false">IF(SQRT($C$9)*$B264+SQRT(1-$C$9)*AH264&lt;_xlfn.NORM.S.INV($C$6),1,0)</f>
        <v>0</v>
      </c>
      <c r="BD264" s="31" t="n">
        <f aca="false">IF(SQRT($C$9)*$B264+SQRT(1-$C$9)*AI264&lt;_xlfn.NORM.S.INV($C$6),1,0)</f>
        <v>0</v>
      </c>
      <c r="BE264" s="31" t="n">
        <f aca="false">IF(SQRT($C$9)*$B264+SQRT(1-$C$9)*AJ264&lt;_xlfn.NORM.S.INV($C$6),1,0)</f>
        <v>0</v>
      </c>
      <c r="BF264" s="31" t="n">
        <f aca="false">IF(SQRT($C$9)*$B264+SQRT(1-$C$9)*AK264&lt;_xlfn.NORM.S.INV($C$6),1,0)</f>
        <v>0</v>
      </c>
      <c r="BG264" s="21"/>
      <c r="BH264" s="21"/>
      <c r="BI264" s="31" t="n">
        <f aca="false">$B$11*(($A$1061)*$C264/$B$12*$B$7+(1-$A$1061)*$D264/$B$12*$C$7)</f>
        <v>0</v>
      </c>
      <c r="BJ264" s="31" t="n">
        <f aca="false">$B$11*(($A$1062)*$C264/$B$12*$B$7+(1-$A$1062)*$D264/$B$12*$C$7)</f>
        <v>0</v>
      </c>
      <c r="BK264" s="31" t="n">
        <f aca="false">$B$11*(($A$1063)*$C264/$B$12*$B$7+(1-$A$1063)*$D264/$B$12*$C$7)</f>
        <v>0</v>
      </c>
      <c r="BL264" s="31" t="n">
        <f aca="false">$B$11*(($A$1064)*$C264/$B$12*$B$7+(1-$A$1064)*$D264/$B$12*$C$7)</f>
        <v>0</v>
      </c>
      <c r="BM264" s="31" t="n">
        <f aca="false">$B$11*(($A$1065)*$C264/$B$12*$B$7+(1-$A$1065)*$D264/$B$12*$C$7)</f>
        <v>0</v>
      </c>
      <c r="BN264" s="31" t="n">
        <f aca="false">$B$11*(($A$1066)*$C264/$B$12*$B$7+(1-$A$1066)*$D264/$B$12*$C$7)</f>
        <v>0</v>
      </c>
      <c r="BO264" s="31" t="n">
        <f aca="false">$B$11*(($A$1067)*$C264/$B$12*$B$7+(1-$A$1067)*$D264/$B$12*$C$7)</f>
        <v>0</v>
      </c>
      <c r="BP264" s="31" t="n">
        <f aca="false">$B$11*(($A$1068)*$C264/$B$12*$B$7+(1-$A$1068)*$D264/$B$12*$C$7)</f>
        <v>0</v>
      </c>
      <c r="BQ264" s="31" t="n">
        <f aca="false">$B$11*(($A$1069)*$C264/$B$12*$B$7+(1-$A$1069)*$D264/$B$12*$C$7)</f>
        <v>0</v>
      </c>
      <c r="BR264" s="31" t="n">
        <f aca="false">$B$11*(($A$1070)*$C264/$B$12*$B$7+(1-$A$1070)*$D264/$B$12*$C$7)</f>
        <v>0</v>
      </c>
      <c r="BS264" s="31" t="n">
        <f aca="false">$B$11*(($A$1071)*$C264/$B$12*$B$7+(1-$A$1071)*$D264/$B$12*$C$7)</f>
        <v>0</v>
      </c>
      <c r="BT264" s="31" t="n">
        <f aca="false">$B$11*(($A$1072)*$C264/$B$12*$B$7+(1-$A$1072)*$D264/$B$12*$C$7)</f>
        <v>0</v>
      </c>
      <c r="BU264" s="31" t="n">
        <f aca="false">$B$11*(($A$1073)*$C264/$B$12*$B$7+(1-$A$1073)*$D264/$B$12*$C$7)</f>
        <v>0</v>
      </c>
      <c r="BV264" s="31" t="n">
        <f aca="false">$B$11*(($A$1074)*$C264/$B$12*$B$7+(1-$A$1074)*$D264/$B$12*$C$7)</f>
        <v>0</v>
      </c>
      <c r="BW264" s="31" t="n">
        <f aca="false">$B$11*(($A$1075)*$C264/$B$12*$B$7+(1-$A$1075)*$D264/$B$12*$C$7)</f>
        <v>0</v>
      </c>
      <c r="BX264" s="31" t="n">
        <f aca="false">$B$11*(($A$1076)*$C264/$B$12*$B$7+(1-$A$1076)*$D264/$B$12*$C$7)</f>
        <v>0</v>
      </c>
      <c r="BY264" s="31" t="n">
        <f aca="false">$B$11*(($A$1077)*$C264/$B$12*$B$7+(1-$A$1077)*$D264/$B$12*$C$7)</f>
        <v>0</v>
      </c>
      <c r="BZ264" s="31" t="n">
        <f aca="false">$B$11*(($A$1078)*$C264/$B$12*$B$7+(1-$A$1078)*$D264/$B$12*$C$7)</f>
        <v>0</v>
      </c>
      <c r="CA264" s="31" t="n">
        <f aca="false">$B$11*(($A$1079)*$C264/$B$12*$B$7+(1-$A$1079)*$D264/$B$12*$C$7)</f>
        <v>0</v>
      </c>
      <c r="CB264" s="31" t="n">
        <f aca="false">$B$11*(($A$1080)*$C264/$B$12*$B$7+(1-$A$1080)*$D264/$B$12*$C$7)</f>
        <v>0</v>
      </c>
      <c r="CC264" s="31" t="n">
        <f aca="false">$B$11*(($A$1081)*$C264/$B$12*$B$7+(1-$A$1081)*$D264/$B$12*$C$7)</f>
        <v>0</v>
      </c>
    </row>
    <row r="265" customFormat="false" ht="15" hidden="false" customHeight="false" outlineLevel="0" collapsed="false">
      <c r="A265" s="21" t="n">
        <v>241</v>
      </c>
      <c r="B265" s="27" t="n">
        <v>-0.273045896322698</v>
      </c>
      <c r="C265" s="9" t="n">
        <f aca="false">SUM(AM265:AV265)</f>
        <v>0</v>
      </c>
      <c r="D265" s="9" t="n">
        <f aca="false">SUM(AW265:BF265)</f>
        <v>0</v>
      </c>
      <c r="E265" s="24" t="n">
        <f aca="false">(1-C265/$B$12)*$B$8-C265/$B$12*$B$7</f>
        <v>0.05</v>
      </c>
      <c r="F265" s="24" t="n">
        <f aca="false">(1-D265/$B$12)*$C$8-D265/$B$12*$C$7</f>
        <v>0.09</v>
      </c>
      <c r="G265" s="47" t="n">
        <f aca="false">$B$11*($B$10*C265/$B$12*$B$7+(1-$B$10)*D265/$B$12*$C$7)</f>
        <v>0</v>
      </c>
      <c r="H265" s="24" t="n">
        <f aca="false">$B$10*E265+(1-$B$10)*F265</f>
        <v>0.07</v>
      </c>
      <c r="I265" s="21"/>
      <c r="J265" s="21"/>
      <c r="K265" s="21"/>
      <c r="L265" s="21"/>
      <c r="M265" s="21"/>
      <c r="N265" s="21"/>
      <c r="O265" s="21"/>
      <c r="P265" s="21"/>
      <c r="Q265" s="21"/>
      <c r="R265" s="27" t="n">
        <v>-0.000798576447510651</v>
      </c>
      <c r="S265" s="27" t="n">
        <v>0.858979288218445</v>
      </c>
      <c r="T265" s="27" t="n">
        <v>0.0229905486026567</v>
      </c>
      <c r="U265" s="27" t="n">
        <v>2.02835008989976</v>
      </c>
      <c r="V265" s="27" t="n">
        <v>-0.314208547424949</v>
      </c>
      <c r="W265" s="27" t="n">
        <v>0.875099480794165</v>
      </c>
      <c r="X265" s="27" t="n">
        <v>0.664678846840897</v>
      </c>
      <c r="Y265" s="27" t="n">
        <v>-0.560260033927296</v>
      </c>
      <c r="Z265" s="27" t="n">
        <v>1.00398990029184</v>
      </c>
      <c r="AA265" s="27" t="n">
        <v>0.746236447021783</v>
      </c>
      <c r="AB265" s="27" t="n">
        <v>0.0495073423376878</v>
      </c>
      <c r="AC265" s="27" t="n">
        <v>-0.0181148903073802</v>
      </c>
      <c r="AD265" s="27" t="n">
        <v>0.787902556135973</v>
      </c>
      <c r="AE265" s="27" t="n">
        <v>0.662425067154124</v>
      </c>
      <c r="AF265" s="27" t="n">
        <v>0.33992296655036</v>
      </c>
      <c r="AG265" s="27" t="n">
        <v>1.4749449597421</v>
      </c>
      <c r="AH265" s="27" t="n">
        <v>1.94926408241639</v>
      </c>
      <c r="AI265" s="27" t="n">
        <v>-0.159225912083405</v>
      </c>
      <c r="AJ265" s="27" t="n">
        <v>0.836228755938264</v>
      </c>
      <c r="AK265" s="27" t="n">
        <v>-0.202756366912046</v>
      </c>
      <c r="AL265" s="21"/>
      <c r="AM265" s="31" t="n">
        <f aca="false">IF(SQRT($B$9)*$B265+SQRT(1-$B$9)*R265&lt;_xlfn.NORM.S.INV($B$6),1,0)</f>
        <v>0</v>
      </c>
      <c r="AN265" s="31" t="n">
        <f aca="false">IF(SQRT($B$9)*$B265+SQRT(1-$B$9)*S265&lt;_xlfn.NORM.S.INV($B$6),1,0)</f>
        <v>0</v>
      </c>
      <c r="AO265" s="31" t="n">
        <f aca="false">IF(SQRT($B$9)*$B265+SQRT(1-$B$9)*T265&lt;_xlfn.NORM.S.INV($B$6),1,0)</f>
        <v>0</v>
      </c>
      <c r="AP265" s="31" t="n">
        <f aca="false">IF(SQRT($B$9)*$B265+SQRT(1-$B$9)*U265&lt;_xlfn.NORM.S.INV($B$6),1,0)</f>
        <v>0</v>
      </c>
      <c r="AQ265" s="31" t="n">
        <f aca="false">IF(SQRT($B$9)*$B265+SQRT(1-$B$9)*V265&lt;_xlfn.NORM.S.INV($B$6),1,0)</f>
        <v>0</v>
      </c>
      <c r="AR265" s="31" t="n">
        <f aca="false">IF(SQRT($B$9)*$B265+SQRT(1-$B$9)*W265&lt;_xlfn.NORM.S.INV($B$6),1,0)</f>
        <v>0</v>
      </c>
      <c r="AS265" s="31" t="n">
        <f aca="false">IF(SQRT($B$9)*$B265+SQRT(1-$B$9)*X265&lt;_xlfn.NORM.S.INV($B$6),1,0)</f>
        <v>0</v>
      </c>
      <c r="AT265" s="31" t="n">
        <f aca="false">IF(SQRT($B$9)*$B265+SQRT(1-$B$9)*Y265&lt;_xlfn.NORM.S.INV($B$6),1,0)</f>
        <v>0</v>
      </c>
      <c r="AU265" s="31" t="n">
        <f aca="false">IF(SQRT($B$9)*$B265+SQRT(1-$B$9)*Z265&lt;_xlfn.NORM.S.INV($B$6),1,0)</f>
        <v>0</v>
      </c>
      <c r="AV265" s="31" t="n">
        <f aca="false">IF(SQRT($B$9)*$B265+SQRT(1-$B$9)*AA265&lt;_xlfn.NORM.S.INV($B$6),1,0)</f>
        <v>0</v>
      </c>
      <c r="AW265" s="31" t="n">
        <f aca="false">IF(SQRT($C$9)*$B265+SQRT(1-$C$9)*AB265&lt;_xlfn.NORM.S.INV($C$6),1,0)</f>
        <v>0</v>
      </c>
      <c r="AX265" s="31" t="n">
        <f aca="false">IF(SQRT($C$9)*$B265+SQRT(1-$C$9)*AC265&lt;_xlfn.NORM.S.INV($C$6),1,0)</f>
        <v>0</v>
      </c>
      <c r="AY265" s="31" t="n">
        <f aca="false">IF(SQRT($C$9)*$B265+SQRT(1-$C$9)*AD265&lt;_xlfn.NORM.S.INV($C$6),1,0)</f>
        <v>0</v>
      </c>
      <c r="AZ265" s="31" t="n">
        <f aca="false">IF(SQRT($C$9)*$B265+SQRT(1-$C$9)*AE265&lt;_xlfn.NORM.S.INV($C$6),1,0)</f>
        <v>0</v>
      </c>
      <c r="BA265" s="31" t="n">
        <f aca="false">IF(SQRT($C$9)*$B265+SQRT(1-$C$9)*AF265&lt;_xlfn.NORM.S.INV($C$6),1,0)</f>
        <v>0</v>
      </c>
      <c r="BB265" s="31" t="n">
        <f aca="false">IF(SQRT($C$9)*$B265+SQRT(1-$C$9)*AG265&lt;_xlfn.NORM.S.INV($C$6),1,0)</f>
        <v>0</v>
      </c>
      <c r="BC265" s="31" t="n">
        <f aca="false">IF(SQRT($C$9)*$B265+SQRT(1-$C$9)*AH265&lt;_xlfn.NORM.S.INV($C$6),1,0)</f>
        <v>0</v>
      </c>
      <c r="BD265" s="31" t="n">
        <f aca="false">IF(SQRT($C$9)*$B265+SQRT(1-$C$9)*AI265&lt;_xlfn.NORM.S.INV($C$6),1,0)</f>
        <v>0</v>
      </c>
      <c r="BE265" s="31" t="n">
        <f aca="false">IF(SQRT($C$9)*$B265+SQRT(1-$C$9)*AJ265&lt;_xlfn.NORM.S.INV($C$6),1,0)</f>
        <v>0</v>
      </c>
      <c r="BF265" s="31" t="n">
        <f aca="false">IF(SQRT($C$9)*$B265+SQRT(1-$C$9)*AK265&lt;_xlfn.NORM.S.INV($C$6),1,0)</f>
        <v>0</v>
      </c>
      <c r="BG265" s="21"/>
      <c r="BH265" s="21"/>
      <c r="BI265" s="31" t="n">
        <f aca="false">$B$11*(($A$1061)*$C265/$B$12*$B$7+(1-$A$1061)*$D265/$B$12*$C$7)</f>
        <v>0</v>
      </c>
      <c r="BJ265" s="31" t="n">
        <f aca="false">$B$11*(($A$1062)*$C265/$B$12*$B$7+(1-$A$1062)*$D265/$B$12*$C$7)</f>
        <v>0</v>
      </c>
      <c r="BK265" s="31" t="n">
        <f aca="false">$B$11*(($A$1063)*$C265/$B$12*$B$7+(1-$A$1063)*$D265/$B$12*$C$7)</f>
        <v>0</v>
      </c>
      <c r="BL265" s="31" t="n">
        <f aca="false">$B$11*(($A$1064)*$C265/$B$12*$B$7+(1-$A$1064)*$D265/$B$12*$C$7)</f>
        <v>0</v>
      </c>
      <c r="BM265" s="31" t="n">
        <f aca="false">$B$11*(($A$1065)*$C265/$B$12*$B$7+(1-$A$1065)*$D265/$B$12*$C$7)</f>
        <v>0</v>
      </c>
      <c r="BN265" s="31" t="n">
        <f aca="false">$B$11*(($A$1066)*$C265/$B$12*$B$7+(1-$A$1066)*$D265/$B$12*$C$7)</f>
        <v>0</v>
      </c>
      <c r="BO265" s="31" t="n">
        <f aca="false">$B$11*(($A$1067)*$C265/$B$12*$B$7+(1-$A$1067)*$D265/$B$12*$C$7)</f>
        <v>0</v>
      </c>
      <c r="BP265" s="31" t="n">
        <f aca="false">$B$11*(($A$1068)*$C265/$B$12*$B$7+(1-$A$1068)*$D265/$B$12*$C$7)</f>
        <v>0</v>
      </c>
      <c r="BQ265" s="31" t="n">
        <f aca="false">$B$11*(($A$1069)*$C265/$B$12*$B$7+(1-$A$1069)*$D265/$B$12*$C$7)</f>
        <v>0</v>
      </c>
      <c r="BR265" s="31" t="n">
        <f aca="false">$B$11*(($A$1070)*$C265/$B$12*$B$7+(1-$A$1070)*$D265/$B$12*$C$7)</f>
        <v>0</v>
      </c>
      <c r="BS265" s="31" t="n">
        <f aca="false">$B$11*(($A$1071)*$C265/$B$12*$B$7+(1-$A$1071)*$D265/$B$12*$C$7)</f>
        <v>0</v>
      </c>
      <c r="BT265" s="31" t="n">
        <f aca="false">$B$11*(($A$1072)*$C265/$B$12*$B$7+(1-$A$1072)*$D265/$B$12*$C$7)</f>
        <v>0</v>
      </c>
      <c r="BU265" s="31" t="n">
        <f aca="false">$B$11*(($A$1073)*$C265/$B$12*$B$7+(1-$A$1073)*$D265/$B$12*$C$7)</f>
        <v>0</v>
      </c>
      <c r="BV265" s="31" t="n">
        <f aca="false">$B$11*(($A$1074)*$C265/$B$12*$B$7+(1-$A$1074)*$D265/$B$12*$C$7)</f>
        <v>0</v>
      </c>
      <c r="BW265" s="31" t="n">
        <f aca="false">$B$11*(($A$1075)*$C265/$B$12*$B$7+(1-$A$1075)*$D265/$B$12*$C$7)</f>
        <v>0</v>
      </c>
      <c r="BX265" s="31" t="n">
        <f aca="false">$B$11*(($A$1076)*$C265/$B$12*$B$7+(1-$A$1076)*$D265/$B$12*$C$7)</f>
        <v>0</v>
      </c>
      <c r="BY265" s="31" t="n">
        <f aca="false">$B$11*(($A$1077)*$C265/$B$12*$B$7+(1-$A$1077)*$D265/$B$12*$C$7)</f>
        <v>0</v>
      </c>
      <c r="BZ265" s="31" t="n">
        <f aca="false">$B$11*(($A$1078)*$C265/$B$12*$B$7+(1-$A$1078)*$D265/$B$12*$C$7)</f>
        <v>0</v>
      </c>
      <c r="CA265" s="31" t="n">
        <f aca="false">$B$11*(($A$1079)*$C265/$B$12*$B$7+(1-$A$1079)*$D265/$B$12*$C$7)</f>
        <v>0</v>
      </c>
      <c r="CB265" s="31" t="n">
        <f aca="false">$B$11*(($A$1080)*$C265/$B$12*$B$7+(1-$A$1080)*$D265/$B$12*$C$7)</f>
        <v>0</v>
      </c>
      <c r="CC265" s="31" t="n">
        <f aca="false">$B$11*(($A$1081)*$C265/$B$12*$B$7+(1-$A$1081)*$D265/$B$12*$C$7)</f>
        <v>0</v>
      </c>
    </row>
    <row r="266" customFormat="false" ht="15" hidden="false" customHeight="false" outlineLevel="0" collapsed="false">
      <c r="A266" s="21" t="n">
        <v>242</v>
      </c>
      <c r="B266" s="27" t="n">
        <v>0.949441759758982</v>
      </c>
      <c r="C266" s="9" t="n">
        <f aca="false">SUM(AM266:AV266)</f>
        <v>0</v>
      </c>
      <c r="D266" s="9" t="n">
        <f aca="false">SUM(AW266:BF266)</f>
        <v>0</v>
      </c>
      <c r="E266" s="24" t="n">
        <f aca="false">(1-C266/$B$12)*$B$8-C266/$B$12*$B$7</f>
        <v>0.05</v>
      </c>
      <c r="F266" s="24" t="n">
        <f aca="false">(1-D266/$B$12)*$C$8-D266/$B$12*$C$7</f>
        <v>0.09</v>
      </c>
      <c r="G266" s="47" t="n">
        <f aca="false">$B$11*($B$10*C266/$B$12*$B$7+(1-$B$10)*D266/$B$12*$C$7)</f>
        <v>0</v>
      </c>
      <c r="H266" s="24" t="n">
        <f aca="false">$B$10*E266+(1-$B$10)*F266</f>
        <v>0.07</v>
      </c>
      <c r="I266" s="21"/>
      <c r="J266" s="21"/>
      <c r="K266" s="21"/>
      <c r="L266" s="21"/>
      <c r="M266" s="21"/>
      <c r="N266" s="21"/>
      <c r="O266" s="21"/>
      <c r="P266" s="21"/>
      <c r="Q266" s="21"/>
      <c r="R266" s="27" t="n">
        <v>2.13848227155473</v>
      </c>
      <c r="S266" s="27" t="n">
        <v>1.25847567503259</v>
      </c>
      <c r="T266" s="27" t="n">
        <v>-0.469418486368517</v>
      </c>
      <c r="U266" s="27" t="n">
        <v>-0.650319034058241</v>
      </c>
      <c r="V266" s="27" t="n">
        <v>0.958182478812254</v>
      </c>
      <c r="W266" s="27" t="n">
        <v>-0.183487685127568</v>
      </c>
      <c r="X266" s="27" t="n">
        <v>-0.596810418592719</v>
      </c>
      <c r="Y266" s="27" t="n">
        <v>-0.308864941259451</v>
      </c>
      <c r="Z266" s="27" t="n">
        <v>1.29426436173581</v>
      </c>
      <c r="AA266" s="27" t="n">
        <v>-1.78764957392504</v>
      </c>
      <c r="AB266" s="27" t="n">
        <v>0.618713487085281</v>
      </c>
      <c r="AC266" s="27" t="n">
        <v>-0.618341740745816</v>
      </c>
      <c r="AD266" s="27" t="n">
        <v>-1.91029846857794</v>
      </c>
      <c r="AE266" s="27" t="n">
        <v>0.511706390827937</v>
      </c>
      <c r="AF266" s="27" t="n">
        <v>-0.283412457948123</v>
      </c>
      <c r="AG266" s="27" t="n">
        <v>-0.295000496720609</v>
      </c>
      <c r="AH266" s="27" t="n">
        <v>0.51465170695837</v>
      </c>
      <c r="AI266" s="27" t="n">
        <v>-1.98351543107538</v>
      </c>
      <c r="AJ266" s="27" t="n">
        <v>0.411812159659899</v>
      </c>
      <c r="AK266" s="27" t="n">
        <v>-0.558049058726996</v>
      </c>
      <c r="AL266" s="21"/>
      <c r="AM266" s="31" t="n">
        <f aca="false">IF(SQRT($B$9)*$B266+SQRT(1-$B$9)*R266&lt;_xlfn.NORM.S.INV($B$6),1,0)</f>
        <v>0</v>
      </c>
      <c r="AN266" s="31" t="n">
        <f aca="false">IF(SQRT($B$9)*$B266+SQRT(1-$B$9)*S266&lt;_xlfn.NORM.S.INV($B$6),1,0)</f>
        <v>0</v>
      </c>
      <c r="AO266" s="31" t="n">
        <f aca="false">IF(SQRT($B$9)*$B266+SQRT(1-$B$9)*T266&lt;_xlfn.NORM.S.INV($B$6),1,0)</f>
        <v>0</v>
      </c>
      <c r="AP266" s="31" t="n">
        <f aca="false">IF(SQRT($B$9)*$B266+SQRT(1-$B$9)*U266&lt;_xlfn.NORM.S.INV($B$6),1,0)</f>
        <v>0</v>
      </c>
      <c r="AQ266" s="31" t="n">
        <f aca="false">IF(SQRT($B$9)*$B266+SQRT(1-$B$9)*V266&lt;_xlfn.NORM.S.INV($B$6),1,0)</f>
        <v>0</v>
      </c>
      <c r="AR266" s="31" t="n">
        <f aca="false">IF(SQRT($B$9)*$B266+SQRT(1-$B$9)*W266&lt;_xlfn.NORM.S.INV($B$6),1,0)</f>
        <v>0</v>
      </c>
      <c r="AS266" s="31" t="n">
        <f aca="false">IF(SQRT($B$9)*$B266+SQRT(1-$B$9)*X266&lt;_xlfn.NORM.S.INV($B$6),1,0)</f>
        <v>0</v>
      </c>
      <c r="AT266" s="31" t="n">
        <f aca="false">IF(SQRT($B$9)*$B266+SQRT(1-$B$9)*Y266&lt;_xlfn.NORM.S.INV($B$6),1,0)</f>
        <v>0</v>
      </c>
      <c r="AU266" s="31" t="n">
        <f aca="false">IF(SQRT($B$9)*$B266+SQRT(1-$B$9)*Z266&lt;_xlfn.NORM.S.INV($B$6),1,0)</f>
        <v>0</v>
      </c>
      <c r="AV266" s="31" t="n">
        <f aca="false">IF(SQRT($B$9)*$B266+SQRT(1-$B$9)*AA266&lt;_xlfn.NORM.S.INV($B$6),1,0)</f>
        <v>0</v>
      </c>
      <c r="AW266" s="31" t="n">
        <f aca="false">IF(SQRT($C$9)*$B266+SQRT(1-$C$9)*AB266&lt;_xlfn.NORM.S.INV($C$6),1,0)</f>
        <v>0</v>
      </c>
      <c r="AX266" s="31" t="n">
        <f aca="false">IF(SQRT($C$9)*$B266+SQRT(1-$C$9)*AC266&lt;_xlfn.NORM.S.INV($C$6),1,0)</f>
        <v>0</v>
      </c>
      <c r="AY266" s="31" t="n">
        <f aca="false">IF(SQRT($C$9)*$B266+SQRT(1-$C$9)*AD266&lt;_xlfn.NORM.S.INV($C$6),1,0)</f>
        <v>0</v>
      </c>
      <c r="AZ266" s="31" t="n">
        <f aca="false">IF(SQRT($C$9)*$B266+SQRT(1-$C$9)*AE266&lt;_xlfn.NORM.S.INV($C$6),1,0)</f>
        <v>0</v>
      </c>
      <c r="BA266" s="31" t="n">
        <f aca="false">IF(SQRT($C$9)*$B266+SQRT(1-$C$9)*AF266&lt;_xlfn.NORM.S.INV($C$6),1,0)</f>
        <v>0</v>
      </c>
      <c r="BB266" s="31" t="n">
        <f aca="false">IF(SQRT($C$9)*$B266+SQRT(1-$C$9)*AG266&lt;_xlfn.NORM.S.INV($C$6),1,0)</f>
        <v>0</v>
      </c>
      <c r="BC266" s="31" t="n">
        <f aca="false">IF(SQRT($C$9)*$B266+SQRT(1-$C$9)*AH266&lt;_xlfn.NORM.S.INV($C$6),1,0)</f>
        <v>0</v>
      </c>
      <c r="BD266" s="31" t="n">
        <f aca="false">IF(SQRT($C$9)*$B266+SQRT(1-$C$9)*AI266&lt;_xlfn.NORM.S.INV($C$6),1,0)</f>
        <v>0</v>
      </c>
      <c r="BE266" s="31" t="n">
        <f aca="false">IF(SQRT($C$9)*$B266+SQRT(1-$C$9)*AJ266&lt;_xlfn.NORM.S.INV($C$6),1,0)</f>
        <v>0</v>
      </c>
      <c r="BF266" s="31" t="n">
        <f aca="false">IF(SQRT($C$9)*$B266+SQRT(1-$C$9)*AK266&lt;_xlfn.NORM.S.INV($C$6),1,0)</f>
        <v>0</v>
      </c>
      <c r="BG266" s="21"/>
      <c r="BH266" s="21"/>
      <c r="BI266" s="31" t="n">
        <f aca="false">$B$11*(($A$1061)*$C266/$B$12*$B$7+(1-$A$1061)*$D266/$B$12*$C$7)</f>
        <v>0</v>
      </c>
      <c r="BJ266" s="31" t="n">
        <f aca="false">$B$11*(($A$1062)*$C266/$B$12*$B$7+(1-$A$1062)*$D266/$B$12*$C$7)</f>
        <v>0</v>
      </c>
      <c r="BK266" s="31" t="n">
        <f aca="false">$B$11*(($A$1063)*$C266/$B$12*$B$7+(1-$A$1063)*$D266/$B$12*$C$7)</f>
        <v>0</v>
      </c>
      <c r="BL266" s="31" t="n">
        <f aca="false">$B$11*(($A$1064)*$C266/$B$12*$B$7+(1-$A$1064)*$D266/$B$12*$C$7)</f>
        <v>0</v>
      </c>
      <c r="BM266" s="31" t="n">
        <f aca="false">$B$11*(($A$1065)*$C266/$B$12*$B$7+(1-$A$1065)*$D266/$B$12*$C$7)</f>
        <v>0</v>
      </c>
      <c r="BN266" s="31" t="n">
        <f aca="false">$B$11*(($A$1066)*$C266/$B$12*$B$7+(1-$A$1066)*$D266/$B$12*$C$7)</f>
        <v>0</v>
      </c>
      <c r="BO266" s="31" t="n">
        <f aca="false">$B$11*(($A$1067)*$C266/$B$12*$B$7+(1-$A$1067)*$D266/$B$12*$C$7)</f>
        <v>0</v>
      </c>
      <c r="BP266" s="31" t="n">
        <f aca="false">$B$11*(($A$1068)*$C266/$B$12*$B$7+(1-$A$1068)*$D266/$B$12*$C$7)</f>
        <v>0</v>
      </c>
      <c r="BQ266" s="31" t="n">
        <f aca="false">$B$11*(($A$1069)*$C266/$B$12*$B$7+(1-$A$1069)*$D266/$B$12*$C$7)</f>
        <v>0</v>
      </c>
      <c r="BR266" s="31" t="n">
        <f aca="false">$B$11*(($A$1070)*$C266/$B$12*$B$7+(1-$A$1070)*$D266/$B$12*$C$7)</f>
        <v>0</v>
      </c>
      <c r="BS266" s="31" t="n">
        <f aca="false">$B$11*(($A$1071)*$C266/$B$12*$B$7+(1-$A$1071)*$D266/$B$12*$C$7)</f>
        <v>0</v>
      </c>
      <c r="BT266" s="31" t="n">
        <f aca="false">$B$11*(($A$1072)*$C266/$B$12*$B$7+(1-$A$1072)*$D266/$B$12*$C$7)</f>
        <v>0</v>
      </c>
      <c r="BU266" s="31" t="n">
        <f aca="false">$B$11*(($A$1073)*$C266/$B$12*$B$7+(1-$A$1073)*$D266/$B$12*$C$7)</f>
        <v>0</v>
      </c>
      <c r="BV266" s="31" t="n">
        <f aca="false">$B$11*(($A$1074)*$C266/$B$12*$B$7+(1-$A$1074)*$D266/$B$12*$C$7)</f>
        <v>0</v>
      </c>
      <c r="BW266" s="31" t="n">
        <f aca="false">$B$11*(($A$1075)*$C266/$B$12*$B$7+(1-$A$1075)*$D266/$B$12*$C$7)</f>
        <v>0</v>
      </c>
      <c r="BX266" s="31" t="n">
        <f aca="false">$B$11*(($A$1076)*$C266/$B$12*$B$7+(1-$A$1076)*$D266/$B$12*$C$7)</f>
        <v>0</v>
      </c>
      <c r="BY266" s="31" t="n">
        <f aca="false">$B$11*(($A$1077)*$C266/$B$12*$B$7+(1-$A$1077)*$D266/$B$12*$C$7)</f>
        <v>0</v>
      </c>
      <c r="BZ266" s="31" t="n">
        <f aca="false">$B$11*(($A$1078)*$C266/$B$12*$B$7+(1-$A$1078)*$D266/$B$12*$C$7)</f>
        <v>0</v>
      </c>
      <c r="CA266" s="31" t="n">
        <f aca="false">$B$11*(($A$1079)*$C266/$B$12*$B$7+(1-$A$1079)*$D266/$B$12*$C$7)</f>
        <v>0</v>
      </c>
      <c r="CB266" s="31" t="n">
        <f aca="false">$B$11*(($A$1080)*$C266/$B$12*$B$7+(1-$A$1080)*$D266/$B$12*$C$7)</f>
        <v>0</v>
      </c>
      <c r="CC266" s="31" t="n">
        <f aca="false">$B$11*(($A$1081)*$C266/$B$12*$B$7+(1-$A$1081)*$D266/$B$12*$C$7)</f>
        <v>0</v>
      </c>
    </row>
    <row r="267" customFormat="false" ht="15" hidden="false" customHeight="false" outlineLevel="0" collapsed="false">
      <c r="A267" s="21" t="n">
        <v>243</v>
      </c>
      <c r="B267" s="27" t="n">
        <v>0.653299269964202</v>
      </c>
      <c r="C267" s="9" t="n">
        <f aca="false">SUM(AM267:AV267)</f>
        <v>0</v>
      </c>
      <c r="D267" s="9" t="n">
        <f aca="false">SUM(AW267:BF267)</f>
        <v>0</v>
      </c>
      <c r="E267" s="24" t="n">
        <f aca="false">(1-C267/$B$12)*$B$8-C267/$B$12*$B$7</f>
        <v>0.05</v>
      </c>
      <c r="F267" s="24" t="n">
        <f aca="false">(1-D267/$B$12)*$C$8-D267/$B$12*$C$7</f>
        <v>0.09</v>
      </c>
      <c r="G267" s="47" t="n">
        <f aca="false">$B$11*($B$10*C267/$B$12*$B$7+(1-$B$10)*D267/$B$12*$C$7)</f>
        <v>0</v>
      </c>
      <c r="H267" s="24" t="n">
        <f aca="false">$B$10*E267+(1-$B$10)*F267</f>
        <v>0.07</v>
      </c>
      <c r="I267" s="21"/>
      <c r="J267" s="21"/>
      <c r="K267" s="21"/>
      <c r="L267" s="21"/>
      <c r="M267" s="21"/>
      <c r="N267" s="21"/>
      <c r="O267" s="21"/>
      <c r="P267" s="21"/>
      <c r="Q267" s="21"/>
      <c r="R267" s="27" t="n">
        <v>1.52138054900082</v>
      </c>
      <c r="S267" s="27" t="n">
        <v>-0.499919244484093</v>
      </c>
      <c r="T267" s="27" t="n">
        <v>0.00581882872825351</v>
      </c>
      <c r="U267" s="27" t="n">
        <v>0.865036266920381</v>
      </c>
      <c r="V267" s="27" t="n">
        <v>-0.228736595586449</v>
      </c>
      <c r="W267" s="27" t="n">
        <v>0.0633786641907343</v>
      </c>
      <c r="X267" s="27" t="n">
        <v>0.908637465022489</v>
      </c>
      <c r="Y267" s="27" t="n">
        <v>-1.7646392285552</v>
      </c>
      <c r="Z267" s="27" t="n">
        <v>0.458242396097927</v>
      </c>
      <c r="AA267" s="27" t="n">
        <v>0.111462655722083</v>
      </c>
      <c r="AB267" s="27" t="n">
        <v>-0.0603949693321042</v>
      </c>
      <c r="AC267" s="27" t="n">
        <v>-1.25163542920553</v>
      </c>
      <c r="AD267" s="27" t="n">
        <v>0.602528108706931</v>
      </c>
      <c r="AE267" s="27" t="n">
        <v>-0.913410470327913</v>
      </c>
      <c r="AF267" s="27" t="n">
        <v>-1.54062998136722</v>
      </c>
      <c r="AG267" s="27" t="n">
        <v>0.609766956870123</v>
      </c>
      <c r="AH267" s="27" t="n">
        <v>0.0787206076081829</v>
      </c>
      <c r="AI267" s="27" t="n">
        <v>-0.875063483826542</v>
      </c>
      <c r="AJ267" s="27" t="n">
        <v>1.10006982177958</v>
      </c>
      <c r="AK267" s="27" t="n">
        <v>-1.4166201096249</v>
      </c>
      <c r="AL267" s="21"/>
      <c r="AM267" s="31" t="n">
        <f aca="false">IF(SQRT($B$9)*$B267+SQRT(1-$B$9)*R267&lt;_xlfn.NORM.S.INV($B$6),1,0)</f>
        <v>0</v>
      </c>
      <c r="AN267" s="31" t="n">
        <f aca="false">IF(SQRT($B$9)*$B267+SQRT(1-$B$9)*S267&lt;_xlfn.NORM.S.INV($B$6),1,0)</f>
        <v>0</v>
      </c>
      <c r="AO267" s="31" t="n">
        <f aca="false">IF(SQRT($B$9)*$B267+SQRT(1-$B$9)*T267&lt;_xlfn.NORM.S.INV($B$6),1,0)</f>
        <v>0</v>
      </c>
      <c r="AP267" s="31" t="n">
        <f aca="false">IF(SQRT($B$9)*$B267+SQRT(1-$B$9)*U267&lt;_xlfn.NORM.S.INV($B$6),1,0)</f>
        <v>0</v>
      </c>
      <c r="AQ267" s="31" t="n">
        <f aca="false">IF(SQRT($B$9)*$B267+SQRT(1-$B$9)*V267&lt;_xlfn.NORM.S.INV($B$6),1,0)</f>
        <v>0</v>
      </c>
      <c r="AR267" s="31" t="n">
        <f aca="false">IF(SQRT($B$9)*$B267+SQRT(1-$B$9)*W267&lt;_xlfn.NORM.S.INV($B$6),1,0)</f>
        <v>0</v>
      </c>
      <c r="AS267" s="31" t="n">
        <f aca="false">IF(SQRT($B$9)*$B267+SQRT(1-$B$9)*X267&lt;_xlfn.NORM.S.INV($B$6),1,0)</f>
        <v>0</v>
      </c>
      <c r="AT267" s="31" t="n">
        <f aca="false">IF(SQRT($B$9)*$B267+SQRT(1-$B$9)*Y267&lt;_xlfn.NORM.S.INV($B$6),1,0)</f>
        <v>0</v>
      </c>
      <c r="AU267" s="31" t="n">
        <f aca="false">IF(SQRT($B$9)*$B267+SQRT(1-$B$9)*Z267&lt;_xlfn.NORM.S.INV($B$6),1,0)</f>
        <v>0</v>
      </c>
      <c r="AV267" s="31" t="n">
        <f aca="false">IF(SQRT($B$9)*$B267+SQRT(1-$B$9)*AA267&lt;_xlfn.NORM.S.INV($B$6),1,0)</f>
        <v>0</v>
      </c>
      <c r="AW267" s="31" t="n">
        <f aca="false">IF(SQRT($C$9)*$B267+SQRT(1-$C$9)*AB267&lt;_xlfn.NORM.S.INV($C$6),1,0)</f>
        <v>0</v>
      </c>
      <c r="AX267" s="31" t="n">
        <f aca="false">IF(SQRT($C$9)*$B267+SQRT(1-$C$9)*AC267&lt;_xlfn.NORM.S.INV($C$6),1,0)</f>
        <v>0</v>
      </c>
      <c r="AY267" s="31" t="n">
        <f aca="false">IF(SQRT($C$9)*$B267+SQRT(1-$C$9)*AD267&lt;_xlfn.NORM.S.INV($C$6),1,0)</f>
        <v>0</v>
      </c>
      <c r="AZ267" s="31" t="n">
        <f aca="false">IF(SQRT($C$9)*$B267+SQRT(1-$C$9)*AE267&lt;_xlfn.NORM.S.INV($C$6),1,0)</f>
        <v>0</v>
      </c>
      <c r="BA267" s="31" t="n">
        <f aca="false">IF(SQRT($C$9)*$B267+SQRT(1-$C$9)*AF267&lt;_xlfn.NORM.S.INV($C$6),1,0)</f>
        <v>0</v>
      </c>
      <c r="BB267" s="31" t="n">
        <f aca="false">IF(SQRT($C$9)*$B267+SQRT(1-$C$9)*AG267&lt;_xlfn.NORM.S.INV($C$6),1,0)</f>
        <v>0</v>
      </c>
      <c r="BC267" s="31" t="n">
        <f aca="false">IF(SQRT($C$9)*$B267+SQRT(1-$C$9)*AH267&lt;_xlfn.NORM.S.INV($C$6),1,0)</f>
        <v>0</v>
      </c>
      <c r="BD267" s="31" t="n">
        <f aca="false">IF(SQRT($C$9)*$B267+SQRT(1-$C$9)*AI267&lt;_xlfn.NORM.S.INV($C$6),1,0)</f>
        <v>0</v>
      </c>
      <c r="BE267" s="31" t="n">
        <f aca="false">IF(SQRT($C$9)*$B267+SQRT(1-$C$9)*AJ267&lt;_xlfn.NORM.S.INV($C$6),1,0)</f>
        <v>0</v>
      </c>
      <c r="BF267" s="31" t="n">
        <f aca="false">IF(SQRT($C$9)*$B267+SQRT(1-$C$9)*AK267&lt;_xlfn.NORM.S.INV($C$6),1,0)</f>
        <v>0</v>
      </c>
      <c r="BG267" s="21"/>
      <c r="BH267" s="21"/>
      <c r="BI267" s="31" t="n">
        <f aca="false">$B$11*(($A$1061)*$C267/$B$12*$B$7+(1-$A$1061)*$D267/$B$12*$C$7)</f>
        <v>0</v>
      </c>
      <c r="BJ267" s="31" t="n">
        <f aca="false">$B$11*(($A$1062)*$C267/$B$12*$B$7+(1-$A$1062)*$D267/$B$12*$C$7)</f>
        <v>0</v>
      </c>
      <c r="BK267" s="31" t="n">
        <f aca="false">$B$11*(($A$1063)*$C267/$B$12*$B$7+(1-$A$1063)*$D267/$B$12*$C$7)</f>
        <v>0</v>
      </c>
      <c r="BL267" s="31" t="n">
        <f aca="false">$B$11*(($A$1064)*$C267/$B$12*$B$7+(1-$A$1064)*$D267/$B$12*$C$7)</f>
        <v>0</v>
      </c>
      <c r="BM267" s="31" t="n">
        <f aca="false">$B$11*(($A$1065)*$C267/$B$12*$B$7+(1-$A$1065)*$D267/$B$12*$C$7)</f>
        <v>0</v>
      </c>
      <c r="BN267" s="31" t="n">
        <f aca="false">$B$11*(($A$1066)*$C267/$B$12*$B$7+(1-$A$1066)*$D267/$B$12*$C$7)</f>
        <v>0</v>
      </c>
      <c r="BO267" s="31" t="n">
        <f aca="false">$B$11*(($A$1067)*$C267/$B$12*$B$7+(1-$A$1067)*$D267/$B$12*$C$7)</f>
        <v>0</v>
      </c>
      <c r="BP267" s="31" t="n">
        <f aca="false">$B$11*(($A$1068)*$C267/$B$12*$B$7+(1-$A$1068)*$D267/$B$12*$C$7)</f>
        <v>0</v>
      </c>
      <c r="BQ267" s="31" t="n">
        <f aca="false">$B$11*(($A$1069)*$C267/$B$12*$B$7+(1-$A$1069)*$D267/$B$12*$C$7)</f>
        <v>0</v>
      </c>
      <c r="BR267" s="31" t="n">
        <f aca="false">$B$11*(($A$1070)*$C267/$B$12*$B$7+(1-$A$1070)*$D267/$B$12*$C$7)</f>
        <v>0</v>
      </c>
      <c r="BS267" s="31" t="n">
        <f aca="false">$B$11*(($A$1071)*$C267/$B$12*$B$7+(1-$A$1071)*$D267/$B$12*$C$7)</f>
        <v>0</v>
      </c>
      <c r="BT267" s="31" t="n">
        <f aca="false">$B$11*(($A$1072)*$C267/$B$12*$B$7+(1-$A$1072)*$D267/$B$12*$C$7)</f>
        <v>0</v>
      </c>
      <c r="BU267" s="31" t="n">
        <f aca="false">$B$11*(($A$1073)*$C267/$B$12*$B$7+(1-$A$1073)*$D267/$B$12*$C$7)</f>
        <v>0</v>
      </c>
      <c r="BV267" s="31" t="n">
        <f aca="false">$B$11*(($A$1074)*$C267/$B$12*$B$7+(1-$A$1074)*$D267/$B$12*$C$7)</f>
        <v>0</v>
      </c>
      <c r="BW267" s="31" t="n">
        <f aca="false">$B$11*(($A$1075)*$C267/$B$12*$B$7+(1-$A$1075)*$D267/$B$12*$C$7)</f>
        <v>0</v>
      </c>
      <c r="BX267" s="31" t="n">
        <f aca="false">$B$11*(($A$1076)*$C267/$B$12*$B$7+(1-$A$1076)*$D267/$B$12*$C$7)</f>
        <v>0</v>
      </c>
      <c r="BY267" s="31" t="n">
        <f aca="false">$B$11*(($A$1077)*$C267/$B$12*$B$7+(1-$A$1077)*$D267/$B$12*$C$7)</f>
        <v>0</v>
      </c>
      <c r="BZ267" s="31" t="n">
        <f aca="false">$B$11*(($A$1078)*$C267/$B$12*$B$7+(1-$A$1078)*$D267/$B$12*$C$7)</f>
        <v>0</v>
      </c>
      <c r="CA267" s="31" t="n">
        <f aca="false">$B$11*(($A$1079)*$C267/$B$12*$B$7+(1-$A$1079)*$D267/$B$12*$C$7)</f>
        <v>0</v>
      </c>
      <c r="CB267" s="31" t="n">
        <f aca="false">$B$11*(($A$1080)*$C267/$B$12*$B$7+(1-$A$1080)*$D267/$B$12*$C$7)</f>
        <v>0</v>
      </c>
      <c r="CC267" s="31" t="n">
        <f aca="false">$B$11*(($A$1081)*$C267/$B$12*$B$7+(1-$A$1081)*$D267/$B$12*$C$7)</f>
        <v>0</v>
      </c>
    </row>
    <row r="268" customFormat="false" ht="15" hidden="false" customHeight="false" outlineLevel="0" collapsed="false">
      <c r="A268" s="21" t="n">
        <v>244</v>
      </c>
      <c r="B268" s="27" t="n">
        <v>0.993889036080277</v>
      </c>
      <c r="C268" s="9" t="n">
        <f aca="false">SUM(AM268:AV268)</f>
        <v>0</v>
      </c>
      <c r="D268" s="9" t="n">
        <f aca="false">SUM(AW268:BF268)</f>
        <v>0</v>
      </c>
      <c r="E268" s="24" t="n">
        <f aca="false">(1-C268/$B$12)*$B$8-C268/$B$12*$B$7</f>
        <v>0.05</v>
      </c>
      <c r="F268" s="24" t="n">
        <f aca="false">(1-D268/$B$12)*$C$8-D268/$B$12*$C$7</f>
        <v>0.09</v>
      </c>
      <c r="G268" s="47" t="n">
        <f aca="false">$B$11*($B$10*C268/$B$12*$B$7+(1-$B$10)*D268/$B$12*$C$7)</f>
        <v>0</v>
      </c>
      <c r="H268" s="24" t="n">
        <f aca="false">$B$10*E268+(1-$B$10)*F268</f>
        <v>0.07</v>
      </c>
      <c r="I268" s="21"/>
      <c r="J268" s="21"/>
      <c r="K268" s="21"/>
      <c r="L268" s="21"/>
      <c r="M268" s="21"/>
      <c r="N268" s="21"/>
      <c r="O268" s="21"/>
      <c r="P268" s="21"/>
      <c r="Q268" s="21"/>
      <c r="R268" s="27" t="n">
        <v>0.0757548077193296</v>
      </c>
      <c r="S268" s="27" t="n">
        <v>-0.199146486787375</v>
      </c>
      <c r="T268" s="27" t="n">
        <v>2.42006300963701</v>
      </c>
      <c r="U268" s="27" t="n">
        <v>0.658813749021978</v>
      </c>
      <c r="V268" s="27" t="n">
        <v>-2.76103256443718</v>
      </c>
      <c r="W268" s="27" t="n">
        <v>0.883537838810526</v>
      </c>
      <c r="X268" s="27" t="n">
        <v>1.87952525840875</v>
      </c>
      <c r="Y268" s="27" t="n">
        <v>-1.34464213364469</v>
      </c>
      <c r="Z268" s="27" t="n">
        <v>-0.686360243532891</v>
      </c>
      <c r="AA268" s="27" t="n">
        <v>-0.496770868683627</v>
      </c>
      <c r="AB268" s="27" t="n">
        <v>0.29857541148647</v>
      </c>
      <c r="AC268" s="27" t="n">
        <v>0.707236830160881</v>
      </c>
      <c r="AD268" s="27" t="n">
        <v>0.76926386795769</v>
      </c>
      <c r="AE268" s="27" t="n">
        <v>0.0267556102281706</v>
      </c>
      <c r="AF268" s="27" t="n">
        <v>0.0202037003606008</v>
      </c>
      <c r="AG268" s="27" t="n">
        <v>-0.141151651728352</v>
      </c>
      <c r="AH268" s="27" t="n">
        <v>-0.969776522855248</v>
      </c>
      <c r="AI268" s="27" t="n">
        <v>1.38721998095994</v>
      </c>
      <c r="AJ268" s="27" t="n">
        <v>-1.3368300826738</v>
      </c>
      <c r="AK268" s="27" t="n">
        <v>0.0523707867650891</v>
      </c>
      <c r="AL268" s="21"/>
      <c r="AM268" s="31" t="n">
        <f aca="false">IF(SQRT($B$9)*$B268+SQRT(1-$B$9)*R268&lt;_xlfn.NORM.S.INV($B$6),1,0)</f>
        <v>0</v>
      </c>
      <c r="AN268" s="31" t="n">
        <f aca="false">IF(SQRT($B$9)*$B268+SQRT(1-$B$9)*S268&lt;_xlfn.NORM.S.INV($B$6),1,0)</f>
        <v>0</v>
      </c>
      <c r="AO268" s="31" t="n">
        <f aca="false">IF(SQRT($B$9)*$B268+SQRT(1-$B$9)*T268&lt;_xlfn.NORM.S.INV($B$6),1,0)</f>
        <v>0</v>
      </c>
      <c r="AP268" s="31" t="n">
        <f aca="false">IF(SQRT($B$9)*$B268+SQRT(1-$B$9)*U268&lt;_xlfn.NORM.S.INV($B$6),1,0)</f>
        <v>0</v>
      </c>
      <c r="AQ268" s="31" t="n">
        <f aca="false">IF(SQRT($B$9)*$B268+SQRT(1-$B$9)*V268&lt;_xlfn.NORM.S.INV($B$6),1,0)</f>
        <v>0</v>
      </c>
      <c r="AR268" s="31" t="n">
        <f aca="false">IF(SQRT($B$9)*$B268+SQRT(1-$B$9)*W268&lt;_xlfn.NORM.S.INV($B$6),1,0)</f>
        <v>0</v>
      </c>
      <c r="AS268" s="31" t="n">
        <f aca="false">IF(SQRT($B$9)*$B268+SQRT(1-$B$9)*X268&lt;_xlfn.NORM.S.INV($B$6),1,0)</f>
        <v>0</v>
      </c>
      <c r="AT268" s="31" t="n">
        <f aca="false">IF(SQRT($B$9)*$B268+SQRT(1-$B$9)*Y268&lt;_xlfn.NORM.S.INV($B$6),1,0)</f>
        <v>0</v>
      </c>
      <c r="AU268" s="31" t="n">
        <f aca="false">IF(SQRT($B$9)*$B268+SQRT(1-$B$9)*Z268&lt;_xlfn.NORM.S.INV($B$6),1,0)</f>
        <v>0</v>
      </c>
      <c r="AV268" s="31" t="n">
        <f aca="false">IF(SQRT($B$9)*$B268+SQRT(1-$B$9)*AA268&lt;_xlfn.NORM.S.INV($B$6),1,0)</f>
        <v>0</v>
      </c>
      <c r="AW268" s="31" t="n">
        <f aca="false">IF(SQRT($C$9)*$B268+SQRT(1-$C$9)*AB268&lt;_xlfn.NORM.S.INV($C$6),1,0)</f>
        <v>0</v>
      </c>
      <c r="AX268" s="31" t="n">
        <f aca="false">IF(SQRT($C$9)*$B268+SQRT(1-$C$9)*AC268&lt;_xlfn.NORM.S.INV($C$6),1,0)</f>
        <v>0</v>
      </c>
      <c r="AY268" s="31" t="n">
        <f aca="false">IF(SQRT($C$9)*$B268+SQRT(1-$C$9)*AD268&lt;_xlfn.NORM.S.INV($C$6),1,0)</f>
        <v>0</v>
      </c>
      <c r="AZ268" s="31" t="n">
        <f aca="false">IF(SQRT($C$9)*$B268+SQRT(1-$C$9)*AE268&lt;_xlfn.NORM.S.INV($C$6),1,0)</f>
        <v>0</v>
      </c>
      <c r="BA268" s="31" t="n">
        <f aca="false">IF(SQRT($C$9)*$B268+SQRT(1-$C$9)*AF268&lt;_xlfn.NORM.S.INV($C$6),1,0)</f>
        <v>0</v>
      </c>
      <c r="BB268" s="31" t="n">
        <f aca="false">IF(SQRT($C$9)*$B268+SQRT(1-$C$9)*AG268&lt;_xlfn.NORM.S.INV($C$6),1,0)</f>
        <v>0</v>
      </c>
      <c r="BC268" s="31" t="n">
        <f aca="false">IF(SQRT($C$9)*$B268+SQRT(1-$C$9)*AH268&lt;_xlfn.NORM.S.INV($C$6),1,0)</f>
        <v>0</v>
      </c>
      <c r="BD268" s="31" t="n">
        <f aca="false">IF(SQRT($C$9)*$B268+SQRT(1-$C$9)*AI268&lt;_xlfn.NORM.S.INV($C$6),1,0)</f>
        <v>0</v>
      </c>
      <c r="BE268" s="31" t="n">
        <f aca="false">IF(SQRT($C$9)*$B268+SQRT(1-$C$9)*AJ268&lt;_xlfn.NORM.S.INV($C$6),1,0)</f>
        <v>0</v>
      </c>
      <c r="BF268" s="31" t="n">
        <f aca="false">IF(SQRT($C$9)*$B268+SQRT(1-$C$9)*AK268&lt;_xlfn.NORM.S.INV($C$6),1,0)</f>
        <v>0</v>
      </c>
      <c r="BG268" s="21"/>
      <c r="BH268" s="21"/>
      <c r="BI268" s="31" t="n">
        <f aca="false">$B$11*(($A$1061)*$C268/$B$12*$B$7+(1-$A$1061)*$D268/$B$12*$C$7)</f>
        <v>0</v>
      </c>
      <c r="BJ268" s="31" t="n">
        <f aca="false">$B$11*(($A$1062)*$C268/$B$12*$B$7+(1-$A$1062)*$D268/$B$12*$C$7)</f>
        <v>0</v>
      </c>
      <c r="BK268" s="31" t="n">
        <f aca="false">$B$11*(($A$1063)*$C268/$B$12*$B$7+(1-$A$1063)*$D268/$B$12*$C$7)</f>
        <v>0</v>
      </c>
      <c r="BL268" s="31" t="n">
        <f aca="false">$B$11*(($A$1064)*$C268/$B$12*$B$7+(1-$A$1064)*$D268/$B$12*$C$7)</f>
        <v>0</v>
      </c>
      <c r="BM268" s="31" t="n">
        <f aca="false">$B$11*(($A$1065)*$C268/$B$12*$B$7+(1-$A$1065)*$D268/$B$12*$C$7)</f>
        <v>0</v>
      </c>
      <c r="BN268" s="31" t="n">
        <f aca="false">$B$11*(($A$1066)*$C268/$B$12*$B$7+(1-$A$1066)*$D268/$B$12*$C$7)</f>
        <v>0</v>
      </c>
      <c r="BO268" s="31" t="n">
        <f aca="false">$B$11*(($A$1067)*$C268/$B$12*$B$7+(1-$A$1067)*$D268/$B$12*$C$7)</f>
        <v>0</v>
      </c>
      <c r="BP268" s="31" t="n">
        <f aca="false">$B$11*(($A$1068)*$C268/$B$12*$B$7+(1-$A$1068)*$D268/$B$12*$C$7)</f>
        <v>0</v>
      </c>
      <c r="BQ268" s="31" t="n">
        <f aca="false">$B$11*(($A$1069)*$C268/$B$12*$B$7+(1-$A$1069)*$D268/$B$12*$C$7)</f>
        <v>0</v>
      </c>
      <c r="BR268" s="31" t="n">
        <f aca="false">$B$11*(($A$1070)*$C268/$B$12*$B$7+(1-$A$1070)*$D268/$B$12*$C$7)</f>
        <v>0</v>
      </c>
      <c r="BS268" s="31" t="n">
        <f aca="false">$B$11*(($A$1071)*$C268/$B$12*$B$7+(1-$A$1071)*$D268/$B$12*$C$7)</f>
        <v>0</v>
      </c>
      <c r="BT268" s="31" t="n">
        <f aca="false">$B$11*(($A$1072)*$C268/$B$12*$B$7+(1-$A$1072)*$D268/$B$12*$C$7)</f>
        <v>0</v>
      </c>
      <c r="BU268" s="31" t="n">
        <f aca="false">$B$11*(($A$1073)*$C268/$B$12*$B$7+(1-$A$1073)*$D268/$B$12*$C$7)</f>
        <v>0</v>
      </c>
      <c r="BV268" s="31" t="n">
        <f aca="false">$B$11*(($A$1074)*$C268/$B$12*$B$7+(1-$A$1074)*$D268/$B$12*$C$7)</f>
        <v>0</v>
      </c>
      <c r="BW268" s="31" t="n">
        <f aca="false">$B$11*(($A$1075)*$C268/$B$12*$B$7+(1-$A$1075)*$D268/$B$12*$C$7)</f>
        <v>0</v>
      </c>
      <c r="BX268" s="31" t="n">
        <f aca="false">$B$11*(($A$1076)*$C268/$B$12*$B$7+(1-$A$1076)*$D268/$B$12*$C$7)</f>
        <v>0</v>
      </c>
      <c r="BY268" s="31" t="n">
        <f aca="false">$B$11*(($A$1077)*$C268/$B$12*$B$7+(1-$A$1077)*$D268/$B$12*$C$7)</f>
        <v>0</v>
      </c>
      <c r="BZ268" s="31" t="n">
        <f aca="false">$B$11*(($A$1078)*$C268/$B$12*$B$7+(1-$A$1078)*$D268/$B$12*$C$7)</f>
        <v>0</v>
      </c>
      <c r="CA268" s="31" t="n">
        <f aca="false">$B$11*(($A$1079)*$C268/$B$12*$B$7+(1-$A$1079)*$D268/$B$12*$C$7)</f>
        <v>0</v>
      </c>
      <c r="CB268" s="31" t="n">
        <f aca="false">$B$11*(($A$1080)*$C268/$B$12*$B$7+(1-$A$1080)*$D268/$B$12*$C$7)</f>
        <v>0</v>
      </c>
      <c r="CC268" s="31" t="n">
        <f aca="false">$B$11*(($A$1081)*$C268/$B$12*$B$7+(1-$A$1081)*$D268/$B$12*$C$7)</f>
        <v>0</v>
      </c>
    </row>
    <row r="269" customFormat="false" ht="15" hidden="false" customHeight="false" outlineLevel="0" collapsed="false">
      <c r="A269" s="21" t="n">
        <v>245</v>
      </c>
      <c r="B269" s="27" t="n">
        <v>0.713582818348755</v>
      </c>
      <c r="C269" s="9" t="n">
        <f aca="false">SUM(AM269:AV269)</f>
        <v>0</v>
      </c>
      <c r="D269" s="9" t="n">
        <f aca="false">SUM(AW269:BF269)</f>
        <v>0</v>
      </c>
      <c r="E269" s="24" t="n">
        <f aca="false">(1-C269/$B$12)*$B$8-C269/$B$12*$B$7</f>
        <v>0.05</v>
      </c>
      <c r="F269" s="24" t="n">
        <f aca="false">(1-D269/$B$12)*$C$8-D269/$B$12*$C$7</f>
        <v>0.09</v>
      </c>
      <c r="G269" s="47" t="n">
        <f aca="false">$B$11*($B$10*C269/$B$12*$B$7+(1-$B$10)*D269/$B$12*$C$7)</f>
        <v>0</v>
      </c>
      <c r="H269" s="24" t="n">
        <f aca="false">$B$10*E269+(1-$B$10)*F269</f>
        <v>0.07</v>
      </c>
      <c r="I269" s="21"/>
      <c r="J269" s="21"/>
      <c r="K269" s="21"/>
      <c r="L269" s="21"/>
      <c r="M269" s="21"/>
      <c r="N269" s="21"/>
      <c r="O269" s="21"/>
      <c r="P269" s="21"/>
      <c r="Q269" s="21"/>
      <c r="R269" s="27" t="n">
        <v>-1.23284454460286</v>
      </c>
      <c r="S269" s="27" t="n">
        <v>0.0976832270429495</v>
      </c>
      <c r="T269" s="27" t="n">
        <v>1.05363842035497</v>
      </c>
      <c r="U269" s="27" t="n">
        <v>0.853218368234674</v>
      </c>
      <c r="V269" s="27" t="n">
        <v>-1.00536728377291</v>
      </c>
      <c r="W269" s="27" t="n">
        <v>-0.0404448432487933</v>
      </c>
      <c r="X269" s="27" t="n">
        <v>-0.718718252060553</v>
      </c>
      <c r="Y269" s="27" t="n">
        <v>0.966599994068629</v>
      </c>
      <c r="Z269" s="27" t="n">
        <v>-0.686291799878333</v>
      </c>
      <c r="AA269" s="27" t="n">
        <v>0.49743478924001</v>
      </c>
      <c r="AB269" s="27" t="n">
        <v>0.036060580799202</v>
      </c>
      <c r="AC269" s="27" t="n">
        <v>-0.455918202916156</v>
      </c>
      <c r="AD269" s="27" t="n">
        <v>0.205250006264214</v>
      </c>
      <c r="AE269" s="27" t="n">
        <v>0.939354349713745</v>
      </c>
      <c r="AF269" s="27" t="n">
        <v>2.34614917943471</v>
      </c>
      <c r="AG269" s="27" t="n">
        <v>0.444661364915132</v>
      </c>
      <c r="AH269" s="27" t="n">
        <v>1.33230160118091</v>
      </c>
      <c r="AI269" s="27" t="n">
        <v>2.15244155586286</v>
      </c>
      <c r="AJ269" s="27" t="n">
        <v>1.20589871484581</v>
      </c>
      <c r="AK269" s="27" t="n">
        <v>0.356702415480289</v>
      </c>
      <c r="AL269" s="21"/>
      <c r="AM269" s="31" t="n">
        <f aca="false">IF(SQRT($B$9)*$B269+SQRT(1-$B$9)*R269&lt;_xlfn.NORM.S.INV($B$6),1,0)</f>
        <v>0</v>
      </c>
      <c r="AN269" s="31" t="n">
        <f aca="false">IF(SQRT($B$9)*$B269+SQRT(1-$B$9)*S269&lt;_xlfn.NORM.S.INV($B$6),1,0)</f>
        <v>0</v>
      </c>
      <c r="AO269" s="31" t="n">
        <f aca="false">IF(SQRT($B$9)*$B269+SQRT(1-$B$9)*T269&lt;_xlfn.NORM.S.INV($B$6),1,0)</f>
        <v>0</v>
      </c>
      <c r="AP269" s="31" t="n">
        <f aca="false">IF(SQRT($B$9)*$B269+SQRT(1-$B$9)*U269&lt;_xlfn.NORM.S.INV($B$6),1,0)</f>
        <v>0</v>
      </c>
      <c r="AQ269" s="31" t="n">
        <f aca="false">IF(SQRT($B$9)*$B269+SQRT(1-$B$9)*V269&lt;_xlfn.NORM.S.INV($B$6),1,0)</f>
        <v>0</v>
      </c>
      <c r="AR269" s="31" t="n">
        <f aca="false">IF(SQRT($B$9)*$B269+SQRT(1-$B$9)*W269&lt;_xlfn.NORM.S.INV($B$6),1,0)</f>
        <v>0</v>
      </c>
      <c r="AS269" s="31" t="n">
        <f aca="false">IF(SQRT($B$9)*$B269+SQRT(1-$B$9)*X269&lt;_xlfn.NORM.S.INV($B$6),1,0)</f>
        <v>0</v>
      </c>
      <c r="AT269" s="31" t="n">
        <f aca="false">IF(SQRT($B$9)*$B269+SQRT(1-$B$9)*Y269&lt;_xlfn.NORM.S.INV($B$6),1,0)</f>
        <v>0</v>
      </c>
      <c r="AU269" s="31" t="n">
        <f aca="false">IF(SQRT($B$9)*$B269+SQRT(1-$B$9)*Z269&lt;_xlfn.NORM.S.INV($B$6),1,0)</f>
        <v>0</v>
      </c>
      <c r="AV269" s="31" t="n">
        <f aca="false">IF(SQRT($B$9)*$B269+SQRT(1-$B$9)*AA269&lt;_xlfn.NORM.S.INV($B$6),1,0)</f>
        <v>0</v>
      </c>
      <c r="AW269" s="31" t="n">
        <f aca="false">IF(SQRT($C$9)*$B269+SQRT(1-$C$9)*AB269&lt;_xlfn.NORM.S.INV($C$6),1,0)</f>
        <v>0</v>
      </c>
      <c r="AX269" s="31" t="n">
        <f aca="false">IF(SQRT($C$9)*$B269+SQRT(1-$C$9)*AC269&lt;_xlfn.NORM.S.INV($C$6),1,0)</f>
        <v>0</v>
      </c>
      <c r="AY269" s="31" t="n">
        <f aca="false">IF(SQRT($C$9)*$B269+SQRT(1-$C$9)*AD269&lt;_xlfn.NORM.S.INV($C$6),1,0)</f>
        <v>0</v>
      </c>
      <c r="AZ269" s="31" t="n">
        <f aca="false">IF(SQRT($C$9)*$B269+SQRT(1-$C$9)*AE269&lt;_xlfn.NORM.S.INV($C$6),1,0)</f>
        <v>0</v>
      </c>
      <c r="BA269" s="31" t="n">
        <f aca="false">IF(SQRT($C$9)*$B269+SQRT(1-$C$9)*AF269&lt;_xlfn.NORM.S.INV($C$6),1,0)</f>
        <v>0</v>
      </c>
      <c r="BB269" s="31" t="n">
        <f aca="false">IF(SQRT($C$9)*$B269+SQRT(1-$C$9)*AG269&lt;_xlfn.NORM.S.INV($C$6),1,0)</f>
        <v>0</v>
      </c>
      <c r="BC269" s="31" t="n">
        <f aca="false">IF(SQRT($C$9)*$B269+SQRT(1-$C$9)*AH269&lt;_xlfn.NORM.S.INV($C$6),1,0)</f>
        <v>0</v>
      </c>
      <c r="BD269" s="31" t="n">
        <f aca="false">IF(SQRT($C$9)*$B269+SQRT(1-$C$9)*AI269&lt;_xlfn.NORM.S.INV($C$6),1,0)</f>
        <v>0</v>
      </c>
      <c r="BE269" s="31" t="n">
        <f aca="false">IF(SQRT($C$9)*$B269+SQRT(1-$C$9)*AJ269&lt;_xlfn.NORM.S.INV($C$6),1,0)</f>
        <v>0</v>
      </c>
      <c r="BF269" s="31" t="n">
        <f aca="false">IF(SQRT($C$9)*$B269+SQRT(1-$C$9)*AK269&lt;_xlfn.NORM.S.INV($C$6),1,0)</f>
        <v>0</v>
      </c>
      <c r="BG269" s="21"/>
      <c r="BH269" s="21"/>
      <c r="BI269" s="31" t="n">
        <f aca="false">$B$11*(($A$1061)*$C269/$B$12*$B$7+(1-$A$1061)*$D269/$B$12*$C$7)</f>
        <v>0</v>
      </c>
      <c r="BJ269" s="31" t="n">
        <f aca="false">$B$11*(($A$1062)*$C269/$B$12*$B$7+(1-$A$1062)*$D269/$B$12*$C$7)</f>
        <v>0</v>
      </c>
      <c r="BK269" s="31" t="n">
        <f aca="false">$B$11*(($A$1063)*$C269/$B$12*$B$7+(1-$A$1063)*$D269/$B$12*$C$7)</f>
        <v>0</v>
      </c>
      <c r="BL269" s="31" t="n">
        <f aca="false">$B$11*(($A$1064)*$C269/$B$12*$B$7+(1-$A$1064)*$D269/$B$12*$C$7)</f>
        <v>0</v>
      </c>
      <c r="BM269" s="31" t="n">
        <f aca="false">$B$11*(($A$1065)*$C269/$B$12*$B$7+(1-$A$1065)*$D269/$B$12*$C$7)</f>
        <v>0</v>
      </c>
      <c r="BN269" s="31" t="n">
        <f aca="false">$B$11*(($A$1066)*$C269/$B$12*$B$7+(1-$A$1066)*$D269/$B$12*$C$7)</f>
        <v>0</v>
      </c>
      <c r="BO269" s="31" t="n">
        <f aca="false">$B$11*(($A$1067)*$C269/$B$12*$B$7+(1-$A$1067)*$D269/$B$12*$C$7)</f>
        <v>0</v>
      </c>
      <c r="BP269" s="31" t="n">
        <f aca="false">$B$11*(($A$1068)*$C269/$B$12*$B$7+(1-$A$1068)*$D269/$B$12*$C$7)</f>
        <v>0</v>
      </c>
      <c r="BQ269" s="31" t="n">
        <f aca="false">$B$11*(($A$1069)*$C269/$B$12*$B$7+(1-$A$1069)*$D269/$B$12*$C$7)</f>
        <v>0</v>
      </c>
      <c r="BR269" s="31" t="n">
        <f aca="false">$B$11*(($A$1070)*$C269/$B$12*$B$7+(1-$A$1070)*$D269/$B$12*$C$7)</f>
        <v>0</v>
      </c>
      <c r="BS269" s="31" t="n">
        <f aca="false">$B$11*(($A$1071)*$C269/$B$12*$B$7+(1-$A$1071)*$D269/$B$12*$C$7)</f>
        <v>0</v>
      </c>
      <c r="BT269" s="31" t="n">
        <f aca="false">$B$11*(($A$1072)*$C269/$B$12*$B$7+(1-$A$1072)*$D269/$B$12*$C$7)</f>
        <v>0</v>
      </c>
      <c r="BU269" s="31" t="n">
        <f aca="false">$B$11*(($A$1073)*$C269/$B$12*$B$7+(1-$A$1073)*$D269/$B$12*$C$7)</f>
        <v>0</v>
      </c>
      <c r="BV269" s="31" t="n">
        <f aca="false">$B$11*(($A$1074)*$C269/$B$12*$B$7+(1-$A$1074)*$D269/$B$12*$C$7)</f>
        <v>0</v>
      </c>
      <c r="BW269" s="31" t="n">
        <f aca="false">$B$11*(($A$1075)*$C269/$B$12*$B$7+(1-$A$1075)*$D269/$B$12*$C$7)</f>
        <v>0</v>
      </c>
      <c r="BX269" s="31" t="n">
        <f aca="false">$B$11*(($A$1076)*$C269/$B$12*$B$7+(1-$A$1076)*$D269/$B$12*$C$7)</f>
        <v>0</v>
      </c>
      <c r="BY269" s="31" t="n">
        <f aca="false">$B$11*(($A$1077)*$C269/$B$12*$B$7+(1-$A$1077)*$D269/$B$12*$C$7)</f>
        <v>0</v>
      </c>
      <c r="BZ269" s="31" t="n">
        <f aca="false">$B$11*(($A$1078)*$C269/$B$12*$B$7+(1-$A$1078)*$D269/$B$12*$C$7)</f>
        <v>0</v>
      </c>
      <c r="CA269" s="31" t="n">
        <f aca="false">$B$11*(($A$1079)*$C269/$B$12*$B$7+(1-$A$1079)*$D269/$B$12*$C$7)</f>
        <v>0</v>
      </c>
      <c r="CB269" s="31" t="n">
        <f aca="false">$B$11*(($A$1080)*$C269/$B$12*$B$7+(1-$A$1080)*$D269/$B$12*$C$7)</f>
        <v>0</v>
      </c>
      <c r="CC269" s="31" t="n">
        <f aca="false">$B$11*(($A$1081)*$C269/$B$12*$B$7+(1-$A$1081)*$D269/$B$12*$C$7)</f>
        <v>0</v>
      </c>
    </row>
    <row r="270" customFormat="false" ht="15" hidden="false" customHeight="false" outlineLevel="0" collapsed="false">
      <c r="A270" s="21" t="n">
        <v>246</v>
      </c>
      <c r="B270" s="27" t="n">
        <v>-0.170470077557482</v>
      </c>
      <c r="C270" s="9" t="n">
        <f aca="false">SUM(AM270:AV270)</f>
        <v>0</v>
      </c>
      <c r="D270" s="9" t="n">
        <f aca="false">SUM(AW270:BF270)</f>
        <v>1</v>
      </c>
      <c r="E270" s="24" t="n">
        <f aca="false">(1-C270/$B$12)*$B$8-C270/$B$12*$B$7</f>
        <v>0.05</v>
      </c>
      <c r="F270" s="24" t="n">
        <f aca="false">(1-D270/$B$12)*$C$8-D270/$B$12*$C$7</f>
        <v>0.021</v>
      </c>
      <c r="G270" s="47" t="n">
        <f aca="false">$B$11*($B$10*C270/$B$12*$B$7+(1-$B$10)*D270/$B$12*$C$7)</f>
        <v>300</v>
      </c>
      <c r="H270" s="24" t="n">
        <f aca="false">$B$10*E270+(1-$B$10)*F270</f>
        <v>0.0355</v>
      </c>
      <c r="I270" s="21"/>
      <c r="J270" s="21"/>
      <c r="K270" s="21"/>
      <c r="L270" s="21"/>
      <c r="M270" s="21"/>
      <c r="N270" s="21"/>
      <c r="O270" s="21"/>
      <c r="P270" s="21"/>
      <c r="Q270" s="21"/>
      <c r="R270" s="27" t="n">
        <v>-0.817928570362118</v>
      </c>
      <c r="S270" s="27" t="n">
        <v>-0.047310688314657</v>
      </c>
      <c r="T270" s="27" t="n">
        <v>0.465144271787063</v>
      </c>
      <c r="U270" s="27" t="n">
        <v>-0.472784867654351</v>
      </c>
      <c r="V270" s="27" t="n">
        <v>-0.138576820481687</v>
      </c>
      <c r="W270" s="27" t="n">
        <v>-0.251403582617231</v>
      </c>
      <c r="X270" s="27" t="n">
        <v>1.23349823135574</v>
      </c>
      <c r="Y270" s="27" t="n">
        <v>0.632873134664557</v>
      </c>
      <c r="Z270" s="27" t="n">
        <v>-0.212904363588341</v>
      </c>
      <c r="AA270" s="27" t="n">
        <v>-1.71611034448481</v>
      </c>
      <c r="AB270" s="27" t="n">
        <v>-0.661441026973335</v>
      </c>
      <c r="AC270" s="27" t="n">
        <v>-0.131620577558397</v>
      </c>
      <c r="AD270" s="27" t="n">
        <v>0.0128184106749073</v>
      </c>
      <c r="AE270" s="27" t="n">
        <v>0.738102470627893</v>
      </c>
      <c r="AF270" s="27" t="n">
        <v>-0.0390481360712953</v>
      </c>
      <c r="AG270" s="27" t="n">
        <v>-0.183188166786955</v>
      </c>
      <c r="AH270" s="27" t="n">
        <v>-0.0422952608197884</v>
      </c>
      <c r="AI270" s="27" t="n">
        <v>-0.570879997840745</v>
      </c>
      <c r="AJ270" s="27" t="n">
        <v>0.307000876386502</v>
      </c>
      <c r="AK270" s="27" t="n">
        <v>-1.76133941417319</v>
      </c>
      <c r="AL270" s="21"/>
      <c r="AM270" s="31" t="n">
        <f aca="false">IF(SQRT($B$9)*$B270+SQRT(1-$B$9)*R270&lt;_xlfn.NORM.S.INV($B$6),1,0)</f>
        <v>0</v>
      </c>
      <c r="AN270" s="31" t="n">
        <f aca="false">IF(SQRT($B$9)*$B270+SQRT(1-$B$9)*S270&lt;_xlfn.NORM.S.INV($B$6),1,0)</f>
        <v>0</v>
      </c>
      <c r="AO270" s="31" t="n">
        <f aca="false">IF(SQRT($B$9)*$B270+SQRT(1-$B$9)*T270&lt;_xlfn.NORM.S.INV($B$6),1,0)</f>
        <v>0</v>
      </c>
      <c r="AP270" s="31" t="n">
        <f aca="false">IF(SQRT($B$9)*$B270+SQRT(1-$B$9)*U270&lt;_xlfn.NORM.S.INV($B$6),1,0)</f>
        <v>0</v>
      </c>
      <c r="AQ270" s="31" t="n">
        <f aca="false">IF(SQRT($B$9)*$B270+SQRT(1-$B$9)*V270&lt;_xlfn.NORM.S.INV($B$6),1,0)</f>
        <v>0</v>
      </c>
      <c r="AR270" s="31" t="n">
        <f aca="false">IF(SQRT($B$9)*$B270+SQRT(1-$B$9)*W270&lt;_xlfn.NORM.S.INV($B$6),1,0)</f>
        <v>0</v>
      </c>
      <c r="AS270" s="31" t="n">
        <f aca="false">IF(SQRT($B$9)*$B270+SQRT(1-$B$9)*X270&lt;_xlfn.NORM.S.INV($B$6),1,0)</f>
        <v>0</v>
      </c>
      <c r="AT270" s="31" t="n">
        <f aca="false">IF(SQRT($B$9)*$B270+SQRT(1-$B$9)*Y270&lt;_xlfn.NORM.S.INV($B$6),1,0)</f>
        <v>0</v>
      </c>
      <c r="AU270" s="31" t="n">
        <f aca="false">IF(SQRT($B$9)*$B270+SQRT(1-$B$9)*Z270&lt;_xlfn.NORM.S.INV($B$6),1,0)</f>
        <v>0</v>
      </c>
      <c r="AV270" s="31" t="n">
        <f aca="false">IF(SQRT($B$9)*$B270+SQRT(1-$B$9)*AA270&lt;_xlfn.NORM.S.INV($B$6),1,0)</f>
        <v>0</v>
      </c>
      <c r="AW270" s="31" t="n">
        <f aca="false">IF(SQRT($C$9)*$B270+SQRT(1-$C$9)*AB270&lt;_xlfn.NORM.S.INV($C$6),1,0)</f>
        <v>0</v>
      </c>
      <c r="AX270" s="31" t="n">
        <f aca="false">IF(SQRT($C$9)*$B270+SQRT(1-$C$9)*AC270&lt;_xlfn.NORM.S.INV($C$6),1,0)</f>
        <v>0</v>
      </c>
      <c r="AY270" s="31" t="n">
        <f aca="false">IF(SQRT($C$9)*$B270+SQRT(1-$C$9)*AD270&lt;_xlfn.NORM.S.INV($C$6),1,0)</f>
        <v>0</v>
      </c>
      <c r="AZ270" s="31" t="n">
        <f aca="false">IF(SQRT($C$9)*$B270+SQRT(1-$C$9)*AE270&lt;_xlfn.NORM.S.INV($C$6),1,0)</f>
        <v>0</v>
      </c>
      <c r="BA270" s="31" t="n">
        <f aca="false">IF(SQRT($C$9)*$B270+SQRT(1-$C$9)*AF270&lt;_xlfn.NORM.S.INV($C$6),1,0)</f>
        <v>0</v>
      </c>
      <c r="BB270" s="31" t="n">
        <f aca="false">IF(SQRT($C$9)*$B270+SQRT(1-$C$9)*AG270&lt;_xlfn.NORM.S.INV($C$6),1,0)</f>
        <v>0</v>
      </c>
      <c r="BC270" s="31" t="n">
        <f aca="false">IF(SQRT($C$9)*$B270+SQRT(1-$C$9)*AH270&lt;_xlfn.NORM.S.INV($C$6),1,0)</f>
        <v>0</v>
      </c>
      <c r="BD270" s="31" t="n">
        <f aca="false">IF(SQRT($C$9)*$B270+SQRT(1-$C$9)*AI270&lt;_xlfn.NORM.S.INV($C$6),1,0)</f>
        <v>0</v>
      </c>
      <c r="BE270" s="31" t="n">
        <f aca="false">IF(SQRT($C$9)*$B270+SQRT(1-$C$9)*AJ270&lt;_xlfn.NORM.S.INV($C$6),1,0)</f>
        <v>0</v>
      </c>
      <c r="BF270" s="31" t="n">
        <f aca="false">IF(SQRT($C$9)*$B270+SQRT(1-$C$9)*AK270&lt;_xlfn.NORM.S.INV($C$6),1,0)</f>
        <v>1</v>
      </c>
      <c r="BG270" s="21"/>
      <c r="BH270" s="21"/>
      <c r="BI270" s="31" t="n">
        <f aca="false">$B$11*(($A$1061)*$C270/$B$12*$B$7+(1-$A$1061)*$D270/$B$12*$C$7)</f>
        <v>600</v>
      </c>
      <c r="BJ270" s="31" t="n">
        <f aca="false">$B$11*(($A$1062)*$C270/$B$12*$B$7+(1-$A$1062)*$D270/$B$12*$C$7)</f>
        <v>570</v>
      </c>
      <c r="BK270" s="31" t="n">
        <f aca="false">$B$11*(($A$1063)*$C270/$B$12*$B$7+(1-$A$1063)*$D270/$B$12*$C$7)</f>
        <v>540</v>
      </c>
      <c r="BL270" s="31" t="n">
        <f aca="false">$B$11*(($A$1064)*$C270/$B$12*$B$7+(1-$A$1064)*$D270/$B$12*$C$7)</f>
        <v>510</v>
      </c>
      <c r="BM270" s="31" t="n">
        <f aca="false">$B$11*(($A$1065)*$C270/$B$12*$B$7+(1-$A$1065)*$D270/$B$12*$C$7)</f>
        <v>480</v>
      </c>
      <c r="BN270" s="31" t="n">
        <f aca="false">$B$11*(($A$1066)*$C270/$B$12*$B$7+(1-$A$1066)*$D270/$B$12*$C$7)</f>
        <v>450</v>
      </c>
      <c r="BO270" s="31" t="n">
        <f aca="false">$B$11*(($A$1067)*$C270/$B$12*$B$7+(1-$A$1067)*$D270/$B$12*$C$7)</f>
        <v>420</v>
      </c>
      <c r="BP270" s="31" t="n">
        <f aca="false">$B$11*(($A$1068)*$C270/$B$12*$B$7+(1-$A$1068)*$D270/$B$12*$C$7)</f>
        <v>390</v>
      </c>
      <c r="BQ270" s="31" t="n">
        <f aca="false">$B$11*(($A$1069)*$C270/$B$12*$B$7+(1-$A$1069)*$D270/$B$12*$C$7)</f>
        <v>360</v>
      </c>
      <c r="BR270" s="31" t="n">
        <f aca="false">$B$11*(($A$1070)*$C270/$B$12*$B$7+(1-$A$1070)*$D270/$B$12*$C$7)</f>
        <v>330</v>
      </c>
      <c r="BS270" s="31" t="n">
        <f aca="false">$B$11*(($A$1071)*$C270/$B$12*$B$7+(1-$A$1071)*$D270/$B$12*$C$7)</f>
        <v>300</v>
      </c>
      <c r="BT270" s="31" t="n">
        <f aca="false">$B$11*(($A$1072)*$C270/$B$12*$B$7+(1-$A$1072)*$D270/$B$12*$C$7)</f>
        <v>270</v>
      </c>
      <c r="BU270" s="31" t="n">
        <f aca="false">$B$11*(($A$1073)*$C270/$B$12*$B$7+(1-$A$1073)*$D270/$B$12*$C$7)</f>
        <v>240</v>
      </c>
      <c r="BV270" s="31" t="n">
        <f aca="false">$B$11*(($A$1074)*$C270/$B$12*$B$7+(1-$A$1074)*$D270/$B$12*$C$7)</f>
        <v>210</v>
      </c>
      <c r="BW270" s="31" t="n">
        <f aca="false">$B$11*(($A$1075)*$C270/$B$12*$B$7+(1-$A$1075)*$D270/$B$12*$C$7)</f>
        <v>180</v>
      </c>
      <c r="BX270" s="31" t="n">
        <f aca="false">$B$11*(($A$1076)*$C270/$B$12*$B$7+(1-$A$1076)*$D270/$B$12*$C$7)</f>
        <v>150</v>
      </c>
      <c r="BY270" s="31" t="n">
        <f aca="false">$B$11*(($A$1077)*$C270/$B$12*$B$7+(1-$A$1077)*$D270/$B$12*$C$7)</f>
        <v>120</v>
      </c>
      <c r="BZ270" s="31" t="n">
        <f aca="false">$B$11*(($A$1078)*$C270/$B$12*$B$7+(1-$A$1078)*$D270/$B$12*$C$7)</f>
        <v>90</v>
      </c>
      <c r="CA270" s="31" t="n">
        <f aca="false">$B$11*(($A$1079)*$C270/$B$12*$B$7+(1-$A$1079)*$D270/$B$12*$C$7)</f>
        <v>60</v>
      </c>
      <c r="CB270" s="31" t="n">
        <f aca="false">$B$11*(($A$1080)*$C270/$B$12*$B$7+(1-$A$1080)*$D270/$B$12*$C$7)</f>
        <v>30</v>
      </c>
      <c r="CC270" s="31" t="n">
        <f aca="false">$B$11*(($A$1081)*$C270/$B$12*$B$7+(1-$A$1081)*$D270/$B$12*$C$7)</f>
        <v>0</v>
      </c>
    </row>
    <row r="271" customFormat="false" ht="15" hidden="false" customHeight="false" outlineLevel="0" collapsed="false">
      <c r="A271" s="21" t="n">
        <v>247</v>
      </c>
      <c r="B271" s="27" t="n">
        <v>0.68811762075331</v>
      </c>
      <c r="C271" s="9" t="n">
        <f aca="false">SUM(AM271:AV271)</f>
        <v>0</v>
      </c>
      <c r="D271" s="9" t="n">
        <f aca="false">SUM(AW271:BF271)</f>
        <v>0</v>
      </c>
      <c r="E271" s="24" t="n">
        <f aca="false">(1-C271/$B$12)*$B$8-C271/$B$12*$B$7</f>
        <v>0.05</v>
      </c>
      <c r="F271" s="24" t="n">
        <f aca="false">(1-D271/$B$12)*$C$8-D271/$B$12*$C$7</f>
        <v>0.09</v>
      </c>
      <c r="G271" s="47" t="n">
        <f aca="false">$B$11*($B$10*C271/$B$12*$B$7+(1-$B$10)*D271/$B$12*$C$7)</f>
        <v>0</v>
      </c>
      <c r="H271" s="24" t="n">
        <f aca="false">$B$10*E271+(1-$B$10)*F271</f>
        <v>0.07</v>
      </c>
      <c r="I271" s="21"/>
      <c r="J271" s="21"/>
      <c r="K271" s="21"/>
      <c r="L271" s="21"/>
      <c r="M271" s="21"/>
      <c r="N271" s="21"/>
      <c r="O271" s="21"/>
      <c r="P271" s="21"/>
      <c r="Q271" s="21"/>
      <c r="R271" s="27" t="n">
        <v>1.25058692759739</v>
      </c>
      <c r="S271" s="27" t="n">
        <v>0.243495475055902</v>
      </c>
      <c r="T271" s="27" t="n">
        <v>0.0597238920161426</v>
      </c>
      <c r="U271" s="27" t="n">
        <v>0.824038404585563</v>
      </c>
      <c r="V271" s="27" t="n">
        <v>-0.683125689574318</v>
      </c>
      <c r="W271" s="27" t="n">
        <v>-0.689878432813331</v>
      </c>
      <c r="X271" s="27" t="n">
        <v>-1.42287668019972</v>
      </c>
      <c r="Y271" s="27" t="n">
        <v>0.970514322363686</v>
      </c>
      <c r="Z271" s="27" t="n">
        <v>0.192869939906689</v>
      </c>
      <c r="AA271" s="27" t="n">
        <v>-0.176599689380314</v>
      </c>
      <c r="AB271" s="27" t="n">
        <v>0.597136848350716</v>
      </c>
      <c r="AC271" s="27" t="n">
        <v>0.0190190069025901</v>
      </c>
      <c r="AD271" s="27" t="n">
        <v>-0.19285758231736</v>
      </c>
      <c r="AE271" s="27" t="n">
        <v>-0.547011580388372</v>
      </c>
      <c r="AF271" s="27" t="n">
        <v>1.60505647990777</v>
      </c>
      <c r="AG271" s="27" t="n">
        <v>0.00259037632801722</v>
      </c>
      <c r="AH271" s="27" t="n">
        <v>-1.30902575498909</v>
      </c>
      <c r="AI271" s="27" t="n">
        <v>-0.103612919549286</v>
      </c>
      <c r="AJ271" s="27" t="n">
        <v>0.526455150960546</v>
      </c>
      <c r="AK271" s="27" t="n">
        <v>1.00794591362626</v>
      </c>
      <c r="AL271" s="21"/>
      <c r="AM271" s="31" t="n">
        <f aca="false">IF(SQRT($B$9)*$B271+SQRT(1-$B$9)*R271&lt;_xlfn.NORM.S.INV($B$6),1,0)</f>
        <v>0</v>
      </c>
      <c r="AN271" s="31" t="n">
        <f aca="false">IF(SQRT($B$9)*$B271+SQRT(1-$B$9)*S271&lt;_xlfn.NORM.S.INV($B$6),1,0)</f>
        <v>0</v>
      </c>
      <c r="AO271" s="31" t="n">
        <f aca="false">IF(SQRT($B$9)*$B271+SQRT(1-$B$9)*T271&lt;_xlfn.NORM.S.INV($B$6),1,0)</f>
        <v>0</v>
      </c>
      <c r="AP271" s="31" t="n">
        <f aca="false">IF(SQRT($B$9)*$B271+SQRT(1-$B$9)*U271&lt;_xlfn.NORM.S.INV($B$6),1,0)</f>
        <v>0</v>
      </c>
      <c r="AQ271" s="31" t="n">
        <f aca="false">IF(SQRT($B$9)*$B271+SQRT(1-$B$9)*V271&lt;_xlfn.NORM.S.INV($B$6),1,0)</f>
        <v>0</v>
      </c>
      <c r="AR271" s="31" t="n">
        <f aca="false">IF(SQRT($B$9)*$B271+SQRT(1-$B$9)*W271&lt;_xlfn.NORM.S.INV($B$6),1,0)</f>
        <v>0</v>
      </c>
      <c r="AS271" s="31" t="n">
        <f aca="false">IF(SQRT($B$9)*$B271+SQRT(1-$B$9)*X271&lt;_xlfn.NORM.S.INV($B$6),1,0)</f>
        <v>0</v>
      </c>
      <c r="AT271" s="31" t="n">
        <f aca="false">IF(SQRT($B$9)*$B271+SQRT(1-$B$9)*Y271&lt;_xlfn.NORM.S.INV($B$6),1,0)</f>
        <v>0</v>
      </c>
      <c r="AU271" s="31" t="n">
        <f aca="false">IF(SQRT($B$9)*$B271+SQRT(1-$B$9)*Z271&lt;_xlfn.NORM.S.INV($B$6),1,0)</f>
        <v>0</v>
      </c>
      <c r="AV271" s="31" t="n">
        <f aca="false">IF(SQRT($B$9)*$B271+SQRT(1-$B$9)*AA271&lt;_xlfn.NORM.S.INV($B$6),1,0)</f>
        <v>0</v>
      </c>
      <c r="AW271" s="31" t="n">
        <f aca="false">IF(SQRT($C$9)*$B271+SQRT(1-$C$9)*AB271&lt;_xlfn.NORM.S.INV($C$6),1,0)</f>
        <v>0</v>
      </c>
      <c r="AX271" s="31" t="n">
        <f aca="false">IF(SQRT($C$9)*$B271+SQRT(1-$C$9)*AC271&lt;_xlfn.NORM.S.INV($C$6),1,0)</f>
        <v>0</v>
      </c>
      <c r="AY271" s="31" t="n">
        <f aca="false">IF(SQRT($C$9)*$B271+SQRT(1-$C$9)*AD271&lt;_xlfn.NORM.S.INV($C$6),1,0)</f>
        <v>0</v>
      </c>
      <c r="AZ271" s="31" t="n">
        <f aca="false">IF(SQRT($C$9)*$B271+SQRT(1-$C$9)*AE271&lt;_xlfn.NORM.S.INV($C$6),1,0)</f>
        <v>0</v>
      </c>
      <c r="BA271" s="31" t="n">
        <f aca="false">IF(SQRT($C$9)*$B271+SQRT(1-$C$9)*AF271&lt;_xlfn.NORM.S.INV($C$6),1,0)</f>
        <v>0</v>
      </c>
      <c r="BB271" s="31" t="n">
        <f aca="false">IF(SQRT($C$9)*$B271+SQRT(1-$C$9)*AG271&lt;_xlfn.NORM.S.INV($C$6),1,0)</f>
        <v>0</v>
      </c>
      <c r="BC271" s="31" t="n">
        <f aca="false">IF(SQRT($C$9)*$B271+SQRT(1-$C$9)*AH271&lt;_xlfn.NORM.S.INV($C$6),1,0)</f>
        <v>0</v>
      </c>
      <c r="BD271" s="31" t="n">
        <f aca="false">IF(SQRT($C$9)*$B271+SQRT(1-$C$9)*AI271&lt;_xlfn.NORM.S.INV($C$6),1,0)</f>
        <v>0</v>
      </c>
      <c r="BE271" s="31" t="n">
        <f aca="false">IF(SQRT($C$9)*$B271+SQRT(1-$C$9)*AJ271&lt;_xlfn.NORM.S.INV($C$6),1,0)</f>
        <v>0</v>
      </c>
      <c r="BF271" s="31" t="n">
        <f aca="false">IF(SQRT($C$9)*$B271+SQRT(1-$C$9)*AK271&lt;_xlfn.NORM.S.INV($C$6),1,0)</f>
        <v>0</v>
      </c>
      <c r="BG271" s="21"/>
      <c r="BH271" s="21"/>
      <c r="BI271" s="31" t="n">
        <f aca="false">$B$11*(($A$1061)*$C271/$B$12*$B$7+(1-$A$1061)*$D271/$B$12*$C$7)</f>
        <v>0</v>
      </c>
      <c r="BJ271" s="31" t="n">
        <f aca="false">$B$11*(($A$1062)*$C271/$B$12*$B$7+(1-$A$1062)*$D271/$B$12*$C$7)</f>
        <v>0</v>
      </c>
      <c r="BK271" s="31" t="n">
        <f aca="false">$B$11*(($A$1063)*$C271/$B$12*$B$7+(1-$A$1063)*$D271/$B$12*$C$7)</f>
        <v>0</v>
      </c>
      <c r="BL271" s="31" t="n">
        <f aca="false">$B$11*(($A$1064)*$C271/$B$12*$B$7+(1-$A$1064)*$D271/$B$12*$C$7)</f>
        <v>0</v>
      </c>
      <c r="BM271" s="31" t="n">
        <f aca="false">$B$11*(($A$1065)*$C271/$B$12*$B$7+(1-$A$1065)*$D271/$B$12*$C$7)</f>
        <v>0</v>
      </c>
      <c r="BN271" s="31" t="n">
        <f aca="false">$B$11*(($A$1066)*$C271/$B$12*$B$7+(1-$A$1066)*$D271/$B$12*$C$7)</f>
        <v>0</v>
      </c>
      <c r="BO271" s="31" t="n">
        <f aca="false">$B$11*(($A$1067)*$C271/$B$12*$B$7+(1-$A$1067)*$D271/$B$12*$C$7)</f>
        <v>0</v>
      </c>
      <c r="BP271" s="31" t="n">
        <f aca="false">$B$11*(($A$1068)*$C271/$B$12*$B$7+(1-$A$1068)*$D271/$B$12*$C$7)</f>
        <v>0</v>
      </c>
      <c r="BQ271" s="31" t="n">
        <f aca="false">$B$11*(($A$1069)*$C271/$B$12*$B$7+(1-$A$1069)*$D271/$B$12*$C$7)</f>
        <v>0</v>
      </c>
      <c r="BR271" s="31" t="n">
        <f aca="false">$B$11*(($A$1070)*$C271/$B$12*$B$7+(1-$A$1070)*$D271/$B$12*$C$7)</f>
        <v>0</v>
      </c>
      <c r="BS271" s="31" t="n">
        <f aca="false">$B$11*(($A$1071)*$C271/$B$12*$B$7+(1-$A$1071)*$D271/$B$12*$C$7)</f>
        <v>0</v>
      </c>
      <c r="BT271" s="31" t="n">
        <f aca="false">$B$11*(($A$1072)*$C271/$B$12*$B$7+(1-$A$1072)*$D271/$B$12*$C$7)</f>
        <v>0</v>
      </c>
      <c r="BU271" s="31" t="n">
        <f aca="false">$B$11*(($A$1073)*$C271/$B$12*$B$7+(1-$A$1073)*$D271/$B$12*$C$7)</f>
        <v>0</v>
      </c>
      <c r="BV271" s="31" t="n">
        <f aca="false">$B$11*(($A$1074)*$C271/$B$12*$B$7+(1-$A$1074)*$D271/$B$12*$C$7)</f>
        <v>0</v>
      </c>
      <c r="BW271" s="31" t="n">
        <f aca="false">$B$11*(($A$1075)*$C271/$B$12*$B$7+(1-$A$1075)*$D271/$B$12*$C$7)</f>
        <v>0</v>
      </c>
      <c r="BX271" s="31" t="n">
        <f aca="false">$B$11*(($A$1076)*$C271/$B$12*$B$7+(1-$A$1076)*$D271/$B$12*$C$7)</f>
        <v>0</v>
      </c>
      <c r="BY271" s="31" t="n">
        <f aca="false">$B$11*(($A$1077)*$C271/$B$12*$B$7+(1-$A$1077)*$D271/$B$12*$C$7)</f>
        <v>0</v>
      </c>
      <c r="BZ271" s="31" t="n">
        <f aca="false">$B$11*(($A$1078)*$C271/$B$12*$B$7+(1-$A$1078)*$D271/$B$12*$C$7)</f>
        <v>0</v>
      </c>
      <c r="CA271" s="31" t="n">
        <f aca="false">$B$11*(($A$1079)*$C271/$B$12*$B$7+(1-$A$1079)*$D271/$B$12*$C$7)</f>
        <v>0</v>
      </c>
      <c r="CB271" s="31" t="n">
        <f aca="false">$B$11*(($A$1080)*$C271/$B$12*$B$7+(1-$A$1080)*$D271/$B$12*$C$7)</f>
        <v>0</v>
      </c>
      <c r="CC271" s="31" t="n">
        <f aca="false">$B$11*(($A$1081)*$C271/$B$12*$B$7+(1-$A$1081)*$D271/$B$12*$C$7)</f>
        <v>0</v>
      </c>
    </row>
    <row r="272" customFormat="false" ht="15" hidden="false" customHeight="false" outlineLevel="0" collapsed="false">
      <c r="A272" s="21" t="n">
        <v>248</v>
      </c>
      <c r="B272" s="27" t="n">
        <v>-1.02605500017717</v>
      </c>
      <c r="C272" s="9" t="n">
        <f aca="false">SUM(AM272:AV272)</f>
        <v>1</v>
      </c>
      <c r="D272" s="9" t="n">
        <f aca="false">SUM(AW272:BF272)</f>
        <v>0</v>
      </c>
      <c r="E272" s="24" t="n">
        <f aca="false">(1-C272/$B$12)*$B$8-C272/$B$12*$B$7</f>
        <v>0.005</v>
      </c>
      <c r="F272" s="24" t="n">
        <f aca="false">(1-D272/$B$12)*$C$8-D272/$B$12*$C$7</f>
        <v>0.09</v>
      </c>
      <c r="G272" s="47" t="n">
        <f aca="false">$B$11*($B$10*C272/$B$12*$B$7+(1-$B$10)*D272/$B$12*$C$7)</f>
        <v>200</v>
      </c>
      <c r="H272" s="24" t="n">
        <f aca="false">$B$10*E272+(1-$B$10)*F272</f>
        <v>0.0475</v>
      </c>
      <c r="I272" s="21"/>
      <c r="J272" s="21"/>
      <c r="K272" s="21"/>
      <c r="L272" s="21"/>
      <c r="M272" s="21"/>
      <c r="N272" s="21"/>
      <c r="O272" s="21"/>
      <c r="P272" s="21"/>
      <c r="Q272" s="21"/>
      <c r="R272" s="27" t="n">
        <v>2.11557529274598</v>
      </c>
      <c r="S272" s="27" t="n">
        <v>1.20089019920899</v>
      </c>
      <c r="T272" s="27" t="n">
        <v>-0.156498999806059</v>
      </c>
      <c r="U272" s="27" t="n">
        <v>0.260094359799859</v>
      </c>
      <c r="V272" s="27" t="n">
        <v>-2.4970988866592</v>
      </c>
      <c r="W272" s="27" t="n">
        <v>-1.49440400014274</v>
      </c>
      <c r="X272" s="27" t="n">
        <v>-0.668294164343574</v>
      </c>
      <c r="Y272" s="27" t="n">
        <v>0.136278532609027</v>
      </c>
      <c r="Z272" s="27" t="n">
        <v>-0.225742495722532</v>
      </c>
      <c r="AA272" s="27" t="n">
        <v>0.640521410274605</v>
      </c>
      <c r="AB272" s="27" t="n">
        <v>0.929184445115783</v>
      </c>
      <c r="AC272" s="27" t="n">
        <v>-0.891700643639585</v>
      </c>
      <c r="AD272" s="27" t="n">
        <v>-0.681578123825549</v>
      </c>
      <c r="AE272" s="27" t="n">
        <v>0.685355011551861</v>
      </c>
      <c r="AF272" s="27" t="n">
        <v>-0.954365036228909</v>
      </c>
      <c r="AG272" s="27" t="n">
        <v>-1.0255060623572</v>
      </c>
      <c r="AH272" s="27" t="n">
        <v>0.0145919484020423</v>
      </c>
      <c r="AI272" s="27" t="n">
        <v>-0.194092211796166</v>
      </c>
      <c r="AJ272" s="27" t="n">
        <v>-1.30692830695957</v>
      </c>
      <c r="AK272" s="27" t="n">
        <v>-0.694437211153901</v>
      </c>
      <c r="AL272" s="21"/>
      <c r="AM272" s="31" t="n">
        <f aca="false">IF(SQRT($B$9)*$B272+SQRT(1-$B$9)*R272&lt;_xlfn.NORM.S.INV($B$6),1,0)</f>
        <v>0</v>
      </c>
      <c r="AN272" s="31" t="n">
        <f aca="false">IF(SQRT($B$9)*$B272+SQRT(1-$B$9)*S272&lt;_xlfn.NORM.S.INV($B$6),1,0)</f>
        <v>0</v>
      </c>
      <c r="AO272" s="31" t="n">
        <f aca="false">IF(SQRT($B$9)*$B272+SQRT(1-$B$9)*T272&lt;_xlfn.NORM.S.INV($B$6),1,0)</f>
        <v>0</v>
      </c>
      <c r="AP272" s="31" t="n">
        <f aca="false">IF(SQRT($B$9)*$B272+SQRT(1-$B$9)*U272&lt;_xlfn.NORM.S.INV($B$6),1,0)</f>
        <v>0</v>
      </c>
      <c r="AQ272" s="31" t="n">
        <f aca="false">IF(SQRT($B$9)*$B272+SQRT(1-$B$9)*V272&lt;_xlfn.NORM.S.INV($B$6),1,0)</f>
        <v>1</v>
      </c>
      <c r="AR272" s="31" t="n">
        <f aca="false">IF(SQRT($B$9)*$B272+SQRT(1-$B$9)*W272&lt;_xlfn.NORM.S.INV($B$6),1,0)</f>
        <v>0</v>
      </c>
      <c r="AS272" s="31" t="n">
        <f aca="false">IF(SQRT($B$9)*$B272+SQRT(1-$B$9)*X272&lt;_xlfn.NORM.S.INV($B$6),1,0)</f>
        <v>0</v>
      </c>
      <c r="AT272" s="31" t="n">
        <f aca="false">IF(SQRT($B$9)*$B272+SQRT(1-$B$9)*Y272&lt;_xlfn.NORM.S.INV($B$6),1,0)</f>
        <v>0</v>
      </c>
      <c r="AU272" s="31" t="n">
        <f aca="false">IF(SQRT($B$9)*$B272+SQRT(1-$B$9)*Z272&lt;_xlfn.NORM.S.INV($B$6),1,0)</f>
        <v>0</v>
      </c>
      <c r="AV272" s="31" t="n">
        <f aca="false">IF(SQRT($B$9)*$B272+SQRT(1-$B$9)*AA272&lt;_xlfn.NORM.S.INV($B$6),1,0)</f>
        <v>0</v>
      </c>
      <c r="AW272" s="31" t="n">
        <f aca="false">IF(SQRT($C$9)*$B272+SQRT(1-$C$9)*AB272&lt;_xlfn.NORM.S.INV($C$6),1,0)</f>
        <v>0</v>
      </c>
      <c r="AX272" s="31" t="n">
        <f aca="false">IF(SQRT($C$9)*$B272+SQRT(1-$C$9)*AC272&lt;_xlfn.NORM.S.INV($C$6),1,0)</f>
        <v>0</v>
      </c>
      <c r="AY272" s="31" t="n">
        <f aca="false">IF(SQRT($C$9)*$B272+SQRT(1-$C$9)*AD272&lt;_xlfn.NORM.S.INV($C$6),1,0)</f>
        <v>0</v>
      </c>
      <c r="AZ272" s="31" t="n">
        <f aca="false">IF(SQRT($C$9)*$B272+SQRT(1-$C$9)*AE272&lt;_xlfn.NORM.S.INV($C$6),1,0)</f>
        <v>0</v>
      </c>
      <c r="BA272" s="31" t="n">
        <f aca="false">IF(SQRT($C$9)*$B272+SQRT(1-$C$9)*AF272&lt;_xlfn.NORM.S.INV($C$6),1,0)</f>
        <v>0</v>
      </c>
      <c r="BB272" s="31" t="n">
        <f aca="false">IF(SQRT($C$9)*$B272+SQRT(1-$C$9)*AG272&lt;_xlfn.NORM.S.INV($C$6),1,0)</f>
        <v>0</v>
      </c>
      <c r="BC272" s="31" t="n">
        <f aca="false">IF(SQRT($C$9)*$B272+SQRT(1-$C$9)*AH272&lt;_xlfn.NORM.S.INV($C$6),1,0)</f>
        <v>0</v>
      </c>
      <c r="BD272" s="31" t="n">
        <f aca="false">IF(SQRT($C$9)*$B272+SQRT(1-$C$9)*AI272&lt;_xlfn.NORM.S.INV($C$6),1,0)</f>
        <v>0</v>
      </c>
      <c r="BE272" s="31" t="n">
        <f aca="false">IF(SQRT($C$9)*$B272+SQRT(1-$C$9)*AJ272&lt;_xlfn.NORM.S.INV($C$6),1,0)</f>
        <v>0</v>
      </c>
      <c r="BF272" s="31" t="n">
        <f aca="false">IF(SQRT($C$9)*$B272+SQRT(1-$C$9)*AK272&lt;_xlfn.NORM.S.INV($C$6),1,0)</f>
        <v>0</v>
      </c>
      <c r="BG272" s="21"/>
      <c r="BH272" s="21"/>
      <c r="BI272" s="31" t="n">
        <f aca="false">$B$11*(($A$1061)*$C272/$B$12*$B$7+(1-$A$1061)*$D272/$B$12*$C$7)</f>
        <v>0</v>
      </c>
      <c r="BJ272" s="31" t="n">
        <f aca="false">$B$11*(($A$1062)*$C272/$B$12*$B$7+(1-$A$1062)*$D272/$B$12*$C$7)</f>
        <v>20</v>
      </c>
      <c r="BK272" s="31" t="n">
        <f aca="false">$B$11*(($A$1063)*$C272/$B$12*$B$7+(1-$A$1063)*$D272/$B$12*$C$7)</f>
        <v>40</v>
      </c>
      <c r="BL272" s="31" t="n">
        <f aca="false">$B$11*(($A$1064)*$C272/$B$12*$B$7+(1-$A$1064)*$D272/$B$12*$C$7)</f>
        <v>60</v>
      </c>
      <c r="BM272" s="31" t="n">
        <f aca="false">$B$11*(($A$1065)*$C272/$B$12*$B$7+(1-$A$1065)*$D272/$B$12*$C$7)</f>
        <v>80</v>
      </c>
      <c r="BN272" s="31" t="n">
        <f aca="false">$B$11*(($A$1066)*$C272/$B$12*$B$7+(1-$A$1066)*$D272/$B$12*$C$7)</f>
        <v>100</v>
      </c>
      <c r="BO272" s="31" t="n">
        <f aca="false">$B$11*(($A$1067)*$C272/$B$12*$B$7+(1-$A$1067)*$D272/$B$12*$C$7)</f>
        <v>120</v>
      </c>
      <c r="BP272" s="31" t="n">
        <f aca="false">$B$11*(($A$1068)*$C272/$B$12*$B$7+(1-$A$1068)*$D272/$B$12*$C$7)</f>
        <v>140</v>
      </c>
      <c r="BQ272" s="31" t="n">
        <f aca="false">$B$11*(($A$1069)*$C272/$B$12*$B$7+(1-$A$1069)*$D272/$B$12*$C$7)</f>
        <v>160</v>
      </c>
      <c r="BR272" s="31" t="n">
        <f aca="false">$B$11*(($A$1070)*$C272/$B$12*$B$7+(1-$A$1070)*$D272/$B$12*$C$7)</f>
        <v>180</v>
      </c>
      <c r="BS272" s="31" t="n">
        <f aca="false">$B$11*(($A$1071)*$C272/$B$12*$B$7+(1-$A$1071)*$D272/$B$12*$C$7)</f>
        <v>200</v>
      </c>
      <c r="BT272" s="31" t="n">
        <f aca="false">$B$11*(($A$1072)*$C272/$B$12*$B$7+(1-$A$1072)*$D272/$B$12*$C$7)</f>
        <v>220</v>
      </c>
      <c r="BU272" s="31" t="n">
        <f aca="false">$B$11*(($A$1073)*$C272/$B$12*$B$7+(1-$A$1073)*$D272/$B$12*$C$7)</f>
        <v>240</v>
      </c>
      <c r="BV272" s="31" t="n">
        <f aca="false">$B$11*(($A$1074)*$C272/$B$12*$B$7+(1-$A$1074)*$D272/$B$12*$C$7)</f>
        <v>260</v>
      </c>
      <c r="BW272" s="31" t="n">
        <f aca="false">$B$11*(($A$1075)*$C272/$B$12*$B$7+(1-$A$1075)*$D272/$B$12*$C$7)</f>
        <v>280</v>
      </c>
      <c r="BX272" s="31" t="n">
        <f aca="false">$B$11*(($A$1076)*$C272/$B$12*$B$7+(1-$A$1076)*$D272/$B$12*$C$7)</f>
        <v>300</v>
      </c>
      <c r="BY272" s="31" t="n">
        <f aca="false">$B$11*(($A$1077)*$C272/$B$12*$B$7+(1-$A$1077)*$D272/$B$12*$C$7)</f>
        <v>320</v>
      </c>
      <c r="BZ272" s="31" t="n">
        <f aca="false">$B$11*(($A$1078)*$C272/$B$12*$B$7+(1-$A$1078)*$D272/$B$12*$C$7)</f>
        <v>340</v>
      </c>
      <c r="CA272" s="31" t="n">
        <f aca="false">$B$11*(($A$1079)*$C272/$B$12*$B$7+(1-$A$1079)*$D272/$B$12*$C$7)</f>
        <v>360</v>
      </c>
      <c r="CB272" s="31" t="n">
        <f aca="false">$B$11*(($A$1080)*$C272/$B$12*$B$7+(1-$A$1080)*$D272/$B$12*$C$7)</f>
        <v>380</v>
      </c>
      <c r="CC272" s="31" t="n">
        <f aca="false">$B$11*(($A$1081)*$C272/$B$12*$B$7+(1-$A$1081)*$D272/$B$12*$C$7)</f>
        <v>400</v>
      </c>
    </row>
    <row r="273" customFormat="false" ht="15" hidden="false" customHeight="false" outlineLevel="0" collapsed="false">
      <c r="A273" s="21" t="n">
        <v>249</v>
      </c>
      <c r="B273" s="27" t="n">
        <v>1.43465262727496</v>
      </c>
      <c r="C273" s="9" t="n">
        <f aca="false">SUM(AM273:AV273)</f>
        <v>0</v>
      </c>
      <c r="D273" s="9" t="n">
        <f aca="false">SUM(AW273:BF273)</f>
        <v>0</v>
      </c>
      <c r="E273" s="24" t="n">
        <f aca="false">(1-C273/$B$12)*$B$8-C273/$B$12*$B$7</f>
        <v>0.05</v>
      </c>
      <c r="F273" s="24" t="n">
        <f aca="false">(1-D273/$B$12)*$C$8-D273/$B$12*$C$7</f>
        <v>0.09</v>
      </c>
      <c r="G273" s="47" t="n">
        <f aca="false">$B$11*($B$10*C273/$B$12*$B$7+(1-$B$10)*D273/$B$12*$C$7)</f>
        <v>0</v>
      </c>
      <c r="H273" s="24" t="n">
        <f aca="false">$B$10*E273+(1-$B$10)*F273</f>
        <v>0.07</v>
      </c>
      <c r="I273" s="21"/>
      <c r="J273" s="21"/>
      <c r="K273" s="21"/>
      <c r="L273" s="21"/>
      <c r="M273" s="21"/>
      <c r="N273" s="21"/>
      <c r="O273" s="21"/>
      <c r="P273" s="21"/>
      <c r="Q273" s="21"/>
      <c r="R273" s="27" t="n">
        <v>0.568371077483977</v>
      </c>
      <c r="S273" s="27" t="n">
        <v>1.03512058914244</v>
      </c>
      <c r="T273" s="27" t="n">
        <v>-0.535457686401944</v>
      </c>
      <c r="U273" s="27" t="n">
        <v>-0.0811717226488502</v>
      </c>
      <c r="V273" s="27" t="n">
        <v>0.767600424611549</v>
      </c>
      <c r="W273" s="27" t="n">
        <v>-0.926000487392258</v>
      </c>
      <c r="X273" s="27" t="n">
        <v>-0.92760016831831</v>
      </c>
      <c r="Y273" s="27" t="n">
        <v>-1.40586942926481</v>
      </c>
      <c r="Z273" s="27" t="n">
        <v>0.962793336675192</v>
      </c>
      <c r="AA273" s="27" t="n">
        <v>-0.0303083088236858</v>
      </c>
      <c r="AB273" s="27" t="n">
        <v>-0.497938964605479</v>
      </c>
      <c r="AC273" s="27" t="n">
        <v>1.14225636832078</v>
      </c>
      <c r="AD273" s="27" t="n">
        <v>-0.178240959313518</v>
      </c>
      <c r="AE273" s="27" t="n">
        <v>-1.3412040072498</v>
      </c>
      <c r="AF273" s="27" t="n">
        <v>0.889074110758437</v>
      </c>
      <c r="AG273" s="27" t="n">
        <v>0.398482403039163</v>
      </c>
      <c r="AH273" s="27" t="n">
        <v>-1.10894771772225</v>
      </c>
      <c r="AI273" s="27" t="n">
        <v>-0.291058713957203</v>
      </c>
      <c r="AJ273" s="27" t="n">
        <v>-0.644769422199538</v>
      </c>
      <c r="AK273" s="27" t="n">
        <v>0.915702754541881</v>
      </c>
      <c r="AL273" s="21"/>
      <c r="AM273" s="31" t="n">
        <f aca="false">IF(SQRT($B$9)*$B273+SQRT(1-$B$9)*R273&lt;_xlfn.NORM.S.INV($B$6),1,0)</f>
        <v>0</v>
      </c>
      <c r="AN273" s="31" t="n">
        <f aca="false">IF(SQRT($B$9)*$B273+SQRT(1-$B$9)*S273&lt;_xlfn.NORM.S.INV($B$6),1,0)</f>
        <v>0</v>
      </c>
      <c r="AO273" s="31" t="n">
        <f aca="false">IF(SQRT($B$9)*$B273+SQRT(1-$B$9)*T273&lt;_xlfn.NORM.S.INV($B$6),1,0)</f>
        <v>0</v>
      </c>
      <c r="AP273" s="31" t="n">
        <f aca="false">IF(SQRT($B$9)*$B273+SQRT(1-$B$9)*U273&lt;_xlfn.NORM.S.INV($B$6),1,0)</f>
        <v>0</v>
      </c>
      <c r="AQ273" s="31" t="n">
        <f aca="false">IF(SQRT($B$9)*$B273+SQRT(1-$B$9)*V273&lt;_xlfn.NORM.S.INV($B$6),1,0)</f>
        <v>0</v>
      </c>
      <c r="AR273" s="31" t="n">
        <f aca="false">IF(SQRT($B$9)*$B273+SQRT(1-$B$9)*W273&lt;_xlfn.NORM.S.INV($B$6),1,0)</f>
        <v>0</v>
      </c>
      <c r="AS273" s="31" t="n">
        <f aca="false">IF(SQRT($B$9)*$B273+SQRT(1-$B$9)*X273&lt;_xlfn.NORM.S.INV($B$6),1,0)</f>
        <v>0</v>
      </c>
      <c r="AT273" s="31" t="n">
        <f aca="false">IF(SQRT($B$9)*$B273+SQRT(1-$B$9)*Y273&lt;_xlfn.NORM.S.INV($B$6),1,0)</f>
        <v>0</v>
      </c>
      <c r="AU273" s="31" t="n">
        <f aca="false">IF(SQRT($B$9)*$B273+SQRT(1-$B$9)*Z273&lt;_xlfn.NORM.S.INV($B$6),1,0)</f>
        <v>0</v>
      </c>
      <c r="AV273" s="31" t="n">
        <f aca="false">IF(SQRT($B$9)*$B273+SQRT(1-$B$9)*AA273&lt;_xlfn.NORM.S.INV($B$6),1,0)</f>
        <v>0</v>
      </c>
      <c r="AW273" s="31" t="n">
        <f aca="false">IF(SQRT($C$9)*$B273+SQRT(1-$C$9)*AB273&lt;_xlfn.NORM.S.INV($C$6),1,0)</f>
        <v>0</v>
      </c>
      <c r="AX273" s="31" t="n">
        <f aca="false">IF(SQRT($C$9)*$B273+SQRT(1-$C$9)*AC273&lt;_xlfn.NORM.S.INV($C$6),1,0)</f>
        <v>0</v>
      </c>
      <c r="AY273" s="31" t="n">
        <f aca="false">IF(SQRT($C$9)*$B273+SQRT(1-$C$9)*AD273&lt;_xlfn.NORM.S.INV($C$6),1,0)</f>
        <v>0</v>
      </c>
      <c r="AZ273" s="31" t="n">
        <f aca="false">IF(SQRT($C$9)*$B273+SQRT(1-$C$9)*AE273&lt;_xlfn.NORM.S.INV($C$6),1,0)</f>
        <v>0</v>
      </c>
      <c r="BA273" s="31" t="n">
        <f aca="false">IF(SQRT($C$9)*$B273+SQRT(1-$C$9)*AF273&lt;_xlfn.NORM.S.INV($C$6),1,0)</f>
        <v>0</v>
      </c>
      <c r="BB273" s="31" t="n">
        <f aca="false">IF(SQRT($C$9)*$B273+SQRT(1-$C$9)*AG273&lt;_xlfn.NORM.S.INV($C$6),1,0)</f>
        <v>0</v>
      </c>
      <c r="BC273" s="31" t="n">
        <f aca="false">IF(SQRT($C$9)*$B273+SQRT(1-$C$9)*AH273&lt;_xlfn.NORM.S.INV($C$6),1,0)</f>
        <v>0</v>
      </c>
      <c r="BD273" s="31" t="n">
        <f aca="false">IF(SQRT($C$9)*$B273+SQRT(1-$C$9)*AI273&lt;_xlfn.NORM.S.INV($C$6),1,0)</f>
        <v>0</v>
      </c>
      <c r="BE273" s="31" t="n">
        <f aca="false">IF(SQRT($C$9)*$B273+SQRT(1-$C$9)*AJ273&lt;_xlfn.NORM.S.INV($C$6),1,0)</f>
        <v>0</v>
      </c>
      <c r="BF273" s="31" t="n">
        <f aca="false">IF(SQRT($C$9)*$B273+SQRT(1-$C$9)*AK273&lt;_xlfn.NORM.S.INV($C$6),1,0)</f>
        <v>0</v>
      </c>
      <c r="BG273" s="21"/>
      <c r="BH273" s="21"/>
      <c r="BI273" s="31" t="n">
        <f aca="false">$B$11*(($A$1061)*$C273/$B$12*$B$7+(1-$A$1061)*$D273/$B$12*$C$7)</f>
        <v>0</v>
      </c>
      <c r="BJ273" s="31" t="n">
        <f aca="false">$B$11*(($A$1062)*$C273/$B$12*$B$7+(1-$A$1062)*$D273/$B$12*$C$7)</f>
        <v>0</v>
      </c>
      <c r="BK273" s="31" t="n">
        <f aca="false">$B$11*(($A$1063)*$C273/$B$12*$B$7+(1-$A$1063)*$D273/$B$12*$C$7)</f>
        <v>0</v>
      </c>
      <c r="BL273" s="31" t="n">
        <f aca="false">$B$11*(($A$1064)*$C273/$B$12*$B$7+(1-$A$1064)*$D273/$B$12*$C$7)</f>
        <v>0</v>
      </c>
      <c r="BM273" s="31" t="n">
        <f aca="false">$B$11*(($A$1065)*$C273/$B$12*$B$7+(1-$A$1065)*$D273/$B$12*$C$7)</f>
        <v>0</v>
      </c>
      <c r="BN273" s="31" t="n">
        <f aca="false">$B$11*(($A$1066)*$C273/$B$12*$B$7+(1-$A$1066)*$D273/$B$12*$C$7)</f>
        <v>0</v>
      </c>
      <c r="BO273" s="31" t="n">
        <f aca="false">$B$11*(($A$1067)*$C273/$B$12*$B$7+(1-$A$1067)*$D273/$B$12*$C$7)</f>
        <v>0</v>
      </c>
      <c r="BP273" s="31" t="n">
        <f aca="false">$B$11*(($A$1068)*$C273/$B$12*$B$7+(1-$A$1068)*$D273/$B$12*$C$7)</f>
        <v>0</v>
      </c>
      <c r="BQ273" s="31" t="n">
        <f aca="false">$B$11*(($A$1069)*$C273/$B$12*$B$7+(1-$A$1069)*$D273/$B$12*$C$7)</f>
        <v>0</v>
      </c>
      <c r="BR273" s="31" t="n">
        <f aca="false">$B$11*(($A$1070)*$C273/$B$12*$B$7+(1-$A$1070)*$D273/$B$12*$C$7)</f>
        <v>0</v>
      </c>
      <c r="BS273" s="31" t="n">
        <f aca="false">$B$11*(($A$1071)*$C273/$B$12*$B$7+(1-$A$1071)*$D273/$B$12*$C$7)</f>
        <v>0</v>
      </c>
      <c r="BT273" s="31" t="n">
        <f aca="false">$B$11*(($A$1072)*$C273/$B$12*$B$7+(1-$A$1072)*$D273/$B$12*$C$7)</f>
        <v>0</v>
      </c>
      <c r="BU273" s="31" t="n">
        <f aca="false">$B$11*(($A$1073)*$C273/$B$12*$B$7+(1-$A$1073)*$D273/$B$12*$C$7)</f>
        <v>0</v>
      </c>
      <c r="BV273" s="31" t="n">
        <f aca="false">$B$11*(($A$1074)*$C273/$B$12*$B$7+(1-$A$1074)*$D273/$B$12*$C$7)</f>
        <v>0</v>
      </c>
      <c r="BW273" s="31" t="n">
        <f aca="false">$B$11*(($A$1075)*$C273/$B$12*$B$7+(1-$A$1075)*$D273/$B$12*$C$7)</f>
        <v>0</v>
      </c>
      <c r="BX273" s="31" t="n">
        <f aca="false">$B$11*(($A$1076)*$C273/$B$12*$B$7+(1-$A$1076)*$D273/$B$12*$C$7)</f>
        <v>0</v>
      </c>
      <c r="BY273" s="31" t="n">
        <f aca="false">$B$11*(($A$1077)*$C273/$B$12*$B$7+(1-$A$1077)*$D273/$B$12*$C$7)</f>
        <v>0</v>
      </c>
      <c r="BZ273" s="31" t="n">
        <f aca="false">$B$11*(($A$1078)*$C273/$B$12*$B$7+(1-$A$1078)*$D273/$B$12*$C$7)</f>
        <v>0</v>
      </c>
      <c r="CA273" s="31" t="n">
        <f aca="false">$B$11*(($A$1079)*$C273/$B$12*$B$7+(1-$A$1079)*$D273/$B$12*$C$7)</f>
        <v>0</v>
      </c>
      <c r="CB273" s="31" t="n">
        <f aca="false">$B$11*(($A$1080)*$C273/$B$12*$B$7+(1-$A$1080)*$D273/$B$12*$C$7)</f>
        <v>0</v>
      </c>
      <c r="CC273" s="31" t="n">
        <f aca="false">$B$11*(($A$1081)*$C273/$B$12*$B$7+(1-$A$1081)*$D273/$B$12*$C$7)</f>
        <v>0</v>
      </c>
    </row>
    <row r="274" customFormat="false" ht="15" hidden="false" customHeight="false" outlineLevel="0" collapsed="false">
      <c r="A274" s="21" t="n">
        <v>250</v>
      </c>
      <c r="B274" s="27" t="n">
        <v>1.66970113396722</v>
      </c>
      <c r="C274" s="9" t="n">
        <f aca="false">SUM(AM274:AV274)</f>
        <v>0</v>
      </c>
      <c r="D274" s="9" t="n">
        <f aca="false">SUM(AW274:BF274)</f>
        <v>0</v>
      </c>
      <c r="E274" s="24" t="n">
        <f aca="false">(1-C274/$B$12)*$B$8-C274/$B$12*$B$7</f>
        <v>0.05</v>
      </c>
      <c r="F274" s="24" t="n">
        <f aca="false">(1-D274/$B$12)*$C$8-D274/$B$12*$C$7</f>
        <v>0.09</v>
      </c>
      <c r="G274" s="47" t="n">
        <f aca="false">$B$11*($B$10*C274/$B$12*$B$7+(1-$B$10)*D274/$B$12*$C$7)</f>
        <v>0</v>
      </c>
      <c r="H274" s="24" t="n">
        <f aca="false">$B$10*E274+(1-$B$10)*F274</f>
        <v>0.07</v>
      </c>
      <c r="I274" s="21"/>
      <c r="J274" s="21"/>
      <c r="K274" s="21"/>
      <c r="L274" s="21"/>
      <c r="M274" s="21"/>
      <c r="N274" s="21"/>
      <c r="O274" s="21"/>
      <c r="P274" s="21"/>
      <c r="Q274" s="21"/>
      <c r="R274" s="27" t="n">
        <v>0.0212837484319826</v>
      </c>
      <c r="S274" s="27" t="n">
        <v>-0.618386484663129</v>
      </c>
      <c r="T274" s="27" t="n">
        <v>-0.130970378373895</v>
      </c>
      <c r="U274" s="27" t="n">
        <v>-0.698358018987268</v>
      </c>
      <c r="V274" s="27" t="n">
        <v>-1.22441643576765</v>
      </c>
      <c r="W274" s="27" t="n">
        <v>0.798988257879826</v>
      </c>
      <c r="X274" s="27" t="n">
        <v>1.01138541736111</v>
      </c>
      <c r="Y274" s="27" t="n">
        <v>-0.261560431529211</v>
      </c>
      <c r="Z274" s="27" t="n">
        <v>-0.427208278718111</v>
      </c>
      <c r="AA274" s="27" t="n">
        <v>0.102728168445566</v>
      </c>
      <c r="AB274" s="27" t="n">
        <v>-0.267950727244794</v>
      </c>
      <c r="AC274" s="27" t="n">
        <v>-0.228977285522505</v>
      </c>
      <c r="AD274" s="27" t="n">
        <v>0.66505633281147</v>
      </c>
      <c r="AE274" s="27" t="n">
        <v>2.31179080097018</v>
      </c>
      <c r="AF274" s="27" t="n">
        <v>-0.132623617496954</v>
      </c>
      <c r="AG274" s="27" t="n">
        <v>1.32130881295113</v>
      </c>
      <c r="AH274" s="27" t="n">
        <v>0.23246687034735</v>
      </c>
      <c r="AI274" s="27" t="n">
        <v>-0.389148931639223</v>
      </c>
      <c r="AJ274" s="27" t="n">
        <v>-0.377774152276835</v>
      </c>
      <c r="AK274" s="27" t="n">
        <v>-0.807606882071869</v>
      </c>
      <c r="AL274" s="21"/>
      <c r="AM274" s="31" t="n">
        <f aca="false">IF(SQRT($B$9)*$B274+SQRT(1-$B$9)*R274&lt;_xlfn.NORM.S.INV($B$6),1,0)</f>
        <v>0</v>
      </c>
      <c r="AN274" s="31" t="n">
        <f aca="false">IF(SQRT($B$9)*$B274+SQRT(1-$B$9)*S274&lt;_xlfn.NORM.S.INV($B$6),1,0)</f>
        <v>0</v>
      </c>
      <c r="AO274" s="31" t="n">
        <f aca="false">IF(SQRT($B$9)*$B274+SQRT(1-$B$9)*T274&lt;_xlfn.NORM.S.INV($B$6),1,0)</f>
        <v>0</v>
      </c>
      <c r="AP274" s="31" t="n">
        <f aca="false">IF(SQRT($B$9)*$B274+SQRT(1-$B$9)*U274&lt;_xlfn.NORM.S.INV($B$6),1,0)</f>
        <v>0</v>
      </c>
      <c r="AQ274" s="31" t="n">
        <f aca="false">IF(SQRT($B$9)*$B274+SQRT(1-$B$9)*V274&lt;_xlfn.NORM.S.INV($B$6),1,0)</f>
        <v>0</v>
      </c>
      <c r="AR274" s="31" t="n">
        <f aca="false">IF(SQRT($B$9)*$B274+SQRT(1-$B$9)*W274&lt;_xlfn.NORM.S.INV($B$6),1,0)</f>
        <v>0</v>
      </c>
      <c r="AS274" s="31" t="n">
        <f aca="false">IF(SQRT($B$9)*$B274+SQRT(1-$B$9)*X274&lt;_xlfn.NORM.S.INV($B$6),1,0)</f>
        <v>0</v>
      </c>
      <c r="AT274" s="31" t="n">
        <f aca="false">IF(SQRT($B$9)*$B274+SQRT(1-$B$9)*Y274&lt;_xlfn.NORM.S.INV($B$6),1,0)</f>
        <v>0</v>
      </c>
      <c r="AU274" s="31" t="n">
        <f aca="false">IF(SQRT($B$9)*$B274+SQRT(1-$B$9)*Z274&lt;_xlfn.NORM.S.INV($B$6),1,0)</f>
        <v>0</v>
      </c>
      <c r="AV274" s="31" t="n">
        <f aca="false">IF(SQRT($B$9)*$B274+SQRT(1-$B$9)*AA274&lt;_xlfn.NORM.S.INV($B$6),1,0)</f>
        <v>0</v>
      </c>
      <c r="AW274" s="31" t="n">
        <f aca="false">IF(SQRT($C$9)*$B274+SQRT(1-$C$9)*AB274&lt;_xlfn.NORM.S.INV($C$6),1,0)</f>
        <v>0</v>
      </c>
      <c r="AX274" s="31" t="n">
        <f aca="false">IF(SQRT($C$9)*$B274+SQRT(1-$C$9)*AC274&lt;_xlfn.NORM.S.INV($C$6),1,0)</f>
        <v>0</v>
      </c>
      <c r="AY274" s="31" t="n">
        <f aca="false">IF(SQRT($C$9)*$B274+SQRT(1-$C$9)*AD274&lt;_xlfn.NORM.S.INV($C$6),1,0)</f>
        <v>0</v>
      </c>
      <c r="AZ274" s="31" t="n">
        <f aca="false">IF(SQRT($C$9)*$B274+SQRT(1-$C$9)*AE274&lt;_xlfn.NORM.S.INV($C$6),1,0)</f>
        <v>0</v>
      </c>
      <c r="BA274" s="31" t="n">
        <f aca="false">IF(SQRT($C$9)*$B274+SQRT(1-$C$9)*AF274&lt;_xlfn.NORM.S.INV($C$6),1,0)</f>
        <v>0</v>
      </c>
      <c r="BB274" s="31" t="n">
        <f aca="false">IF(SQRT($C$9)*$B274+SQRT(1-$C$9)*AG274&lt;_xlfn.NORM.S.INV($C$6),1,0)</f>
        <v>0</v>
      </c>
      <c r="BC274" s="31" t="n">
        <f aca="false">IF(SQRT($C$9)*$B274+SQRT(1-$C$9)*AH274&lt;_xlfn.NORM.S.INV($C$6),1,0)</f>
        <v>0</v>
      </c>
      <c r="BD274" s="31" t="n">
        <f aca="false">IF(SQRT($C$9)*$B274+SQRT(1-$C$9)*AI274&lt;_xlfn.NORM.S.INV($C$6),1,0)</f>
        <v>0</v>
      </c>
      <c r="BE274" s="31" t="n">
        <f aca="false">IF(SQRT($C$9)*$B274+SQRT(1-$C$9)*AJ274&lt;_xlfn.NORM.S.INV($C$6),1,0)</f>
        <v>0</v>
      </c>
      <c r="BF274" s="31" t="n">
        <f aca="false">IF(SQRT($C$9)*$B274+SQRT(1-$C$9)*AK274&lt;_xlfn.NORM.S.INV($C$6),1,0)</f>
        <v>0</v>
      </c>
      <c r="BG274" s="21"/>
      <c r="BH274" s="21"/>
      <c r="BI274" s="31" t="n">
        <f aca="false">$B$11*(($A$1061)*$C274/$B$12*$B$7+(1-$A$1061)*$D274/$B$12*$C$7)</f>
        <v>0</v>
      </c>
      <c r="BJ274" s="31" t="n">
        <f aca="false">$B$11*(($A$1062)*$C274/$B$12*$B$7+(1-$A$1062)*$D274/$B$12*$C$7)</f>
        <v>0</v>
      </c>
      <c r="BK274" s="31" t="n">
        <f aca="false">$B$11*(($A$1063)*$C274/$B$12*$B$7+(1-$A$1063)*$D274/$B$12*$C$7)</f>
        <v>0</v>
      </c>
      <c r="BL274" s="31" t="n">
        <f aca="false">$B$11*(($A$1064)*$C274/$B$12*$B$7+(1-$A$1064)*$D274/$B$12*$C$7)</f>
        <v>0</v>
      </c>
      <c r="BM274" s="31" t="n">
        <f aca="false">$B$11*(($A$1065)*$C274/$B$12*$B$7+(1-$A$1065)*$D274/$B$12*$C$7)</f>
        <v>0</v>
      </c>
      <c r="BN274" s="31" t="n">
        <f aca="false">$B$11*(($A$1066)*$C274/$B$12*$B$7+(1-$A$1066)*$D274/$B$12*$C$7)</f>
        <v>0</v>
      </c>
      <c r="BO274" s="31" t="n">
        <f aca="false">$B$11*(($A$1067)*$C274/$B$12*$B$7+(1-$A$1067)*$D274/$B$12*$C$7)</f>
        <v>0</v>
      </c>
      <c r="BP274" s="31" t="n">
        <f aca="false">$B$11*(($A$1068)*$C274/$B$12*$B$7+(1-$A$1068)*$D274/$B$12*$C$7)</f>
        <v>0</v>
      </c>
      <c r="BQ274" s="31" t="n">
        <f aca="false">$B$11*(($A$1069)*$C274/$B$12*$B$7+(1-$A$1069)*$D274/$B$12*$C$7)</f>
        <v>0</v>
      </c>
      <c r="BR274" s="31" t="n">
        <f aca="false">$B$11*(($A$1070)*$C274/$B$12*$B$7+(1-$A$1070)*$D274/$B$12*$C$7)</f>
        <v>0</v>
      </c>
      <c r="BS274" s="31" t="n">
        <f aca="false">$B$11*(($A$1071)*$C274/$B$12*$B$7+(1-$A$1071)*$D274/$B$12*$C$7)</f>
        <v>0</v>
      </c>
      <c r="BT274" s="31" t="n">
        <f aca="false">$B$11*(($A$1072)*$C274/$B$12*$B$7+(1-$A$1072)*$D274/$B$12*$C$7)</f>
        <v>0</v>
      </c>
      <c r="BU274" s="31" t="n">
        <f aca="false">$B$11*(($A$1073)*$C274/$B$12*$B$7+(1-$A$1073)*$D274/$B$12*$C$7)</f>
        <v>0</v>
      </c>
      <c r="BV274" s="31" t="n">
        <f aca="false">$B$11*(($A$1074)*$C274/$B$12*$B$7+(1-$A$1074)*$D274/$B$12*$C$7)</f>
        <v>0</v>
      </c>
      <c r="BW274" s="31" t="n">
        <f aca="false">$B$11*(($A$1075)*$C274/$B$12*$B$7+(1-$A$1075)*$D274/$B$12*$C$7)</f>
        <v>0</v>
      </c>
      <c r="BX274" s="31" t="n">
        <f aca="false">$B$11*(($A$1076)*$C274/$B$12*$B$7+(1-$A$1076)*$D274/$B$12*$C$7)</f>
        <v>0</v>
      </c>
      <c r="BY274" s="31" t="n">
        <f aca="false">$B$11*(($A$1077)*$C274/$B$12*$B$7+(1-$A$1077)*$D274/$B$12*$C$7)</f>
        <v>0</v>
      </c>
      <c r="BZ274" s="31" t="n">
        <f aca="false">$B$11*(($A$1078)*$C274/$B$12*$B$7+(1-$A$1078)*$D274/$B$12*$C$7)</f>
        <v>0</v>
      </c>
      <c r="CA274" s="31" t="n">
        <f aca="false">$B$11*(($A$1079)*$C274/$B$12*$B$7+(1-$A$1079)*$D274/$B$12*$C$7)</f>
        <v>0</v>
      </c>
      <c r="CB274" s="31" t="n">
        <f aca="false">$B$11*(($A$1080)*$C274/$B$12*$B$7+(1-$A$1080)*$D274/$B$12*$C$7)</f>
        <v>0</v>
      </c>
      <c r="CC274" s="31" t="n">
        <f aca="false">$B$11*(($A$1081)*$C274/$B$12*$B$7+(1-$A$1081)*$D274/$B$12*$C$7)</f>
        <v>0</v>
      </c>
    </row>
    <row r="275" customFormat="false" ht="15" hidden="false" customHeight="false" outlineLevel="0" collapsed="false">
      <c r="A275" s="21" t="n">
        <v>251</v>
      </c>
      <c r="B275" s="27" t="n">
        <v>0.517453111212741</v>
      </c>
      <c r="C275" s="9" t="n">
        <f aca="false">SUM(AM275:AV275)</f>
        <v>0</v>
      </c>
      <c r="D275" s="9" t="n">
        <f aca="false">SUM(AW275:BF275)</f>
        <v>0</v>
      </c>
      <c r="E275" s="24" t="n">
        <f aca="false">(1-C275/$B$12)*$B$8-C275/$B$12*$B$7</f>
        <v>0.05</v>
      </c>
      <c r="F275" s="24" t="n">
        <f aca="false">(1-D275/$B$12)*$C$8-D275/$B$12*$C$7</f>
        <v>0.09</v>
      </c>
      <c r="G275" s="47" t="n">
        <f aca="false">$B$11*($B$10*C275/$B$12*$B$7+(1-$B$10)*D275/$B$12*$C$7)</f>
        <v>0</v>
      </c>
      <c r="H275" s="24" t="n">
        <f aca="false">$B$10*E275+(1-$B$10)*F275</f>
        <v>0.07</v>
      </c>
      <c r="I275" s="21"/>
      <c r="J275" s="21"/>
      <c r="K275" s="21"/>
      <c r="L275" s="21"/>
      <c r="M275" s="21"/>
      <c r="N275" s="21"/>
      <c r="O275" s="21"/>
      <c r="P275" s="21"/>
      <c r="Q275" s="21"/>
      <c r="R275" s="27" t="n">
        <v>0.00417002944863992</v>
      </c>
      <c r="S275" s="27" t="n">
        <v>-0.486859072147206</v>
      </c>
      <c r="T275" s="27" t="n">
        <v>-0.828490690619995</v>
      </c>
      <c r="U275" s="27" t="n">
        <v>-0.668629968341432</v>
      </c>
      <c r="V275" s="27" t="n">
        <v>1.63921975233456</v>
      </c>
      <c r="W275" s="27" t="n">
        <v>-1.60431661555474</v>
      </c>
      <c r="X275" s="27" t="n">
        <v>-0.825876851582292</v>
      </c>
      <c r="Y275" s="27" t="n">
        <v>-0.257941587922226</v>
      </c>
      <c r="Z275" s="27" t="n">
        <v>1.30131259104137</v>
      </c>
      <c r="AA275" s="27" t="n">
        <v>1.1148696646351</v>
      </c>
      <c r="AB275" s="27" t="n">
        <v>1.33060004253073</v>
      </c>
      <c r="AC275" s="27" t="n">
        <v>-0.518425341626492</v>
      </c>
      <c r="AD275" s="27" t="n">
        <v>-1.5614950770505</v>
      </c>
      <c r="AE275" s="27" t="n">
        <v>-1.06209203090183</v>
      </c>
      <c r="AF275" s="27" t="n">
        <v>-0.213791665933046</v>
      </c>
      <c r="AG275" s="27" t="n">
        <v>0.686335285223301</v>
      </c>
      <c r="AH275" s="27" t="n">
        <v>0.634578136247712</v>
      </c>
      <c r="AI275" s="27" t="n">
        <v>0.421060071474204</v>
      </c>
      <c r="AJ275" s="27" t="n">
        <v>0.315931159909444</v>
      </c>
      <c r="AK275" s="27" t="n">
        <v>-1.30223448982152</v>
      </c>
      <c r="AL275" s="21"/>
      <c r="AM275" s="31" t="n">
        <f aca="false">IF(SQRT($B$9)*$B275+SQRT(1-$B$9)*R275&lt;_xlfn.NORM.S.INV($B$6),1,0)</f>
        <v>0</v>
      </c>
      <c r="AN275" s="31" t="n">
        <f aca="false">IF(SQRT($B$9)*$B275+SQRT(1-$B$9)*S275&lt;_xlfn.NORM.S.INV($B$6),1,0)</f>
        <v>0</v>
      </c>
      <c r="AO275" s="31" t="n">
        <f aca="false">IF(SQRT($B$9)*$B275+SQRT(1-$B$9)*T275&lt;_xlfn.NORM.S.INV($B$6),1,0)</f>
        <v>0</v>
      </c>
      <c r="AP275" s="31" t="n">
        <f aca="false">IF(SQRT($B$9)*$B275+SQRT(1-$B$9)*U275&lt;_xlfn.NORM.S.INV($B$6),1,0)</f>
        <v>0</v>
      </c>
      <c r="AQ275" s="31" t="n">
        <f aca="false">IF(SQRT($B$9)*$B275+SQRT(1-$B$9)*V275&lt;_xlfn.NORM.S.INV($B$6),1,0)</f>
        <v>0</v>
      </c>
      <c r="AR275" s="31" t="n">
        <f aca="false">IF(SQRT($B$9)*$B275+SQRT(1-$B$9)*W275&lt;_xlfn.NORM.S.INV($B$6),1,0)</f>
        <v>0</v>
      </c>
      <c r="AS275" s="31" t="n">
        <f aca="false">IF(SQRT($B$9)*$B275+SQRT(1-$B$9)*X275&lt;_xlfn.NORM.S.INV($B$6),1,0)</f>
        <v>0</v>
      </c>
      <c r="AT275" s="31" t="n">
        <f aca="false">IF(SQRT($B$9)*$B275+SQRT(1-$B$9)*Y275&lt;_xlfn.NORM.S.INV($B$6),1,0)</f>
        <v>0</v>
      </c>
      <c r="AU275" s="31" t="n">
        <f aca="false">IF(SQRT($B$9)*$B275+SQRT(1-$B$9)*Z275&lt;_xlfn.NORM.S.INV($B$6),1,0)</f>
        <v>0</v>
      </c>
      <c r="AV275" s="31" t="n">
        <f aca="false">IF(SQRT($B$9)*$B275+SQRT(1-$B$9)*AA275&lt;_xlfn.NORM.S.INV($B$6),1,0)</f>
        <v>0</v>
      </c>
      <c r="AW275" s="31" t="n">
        <f aca="false">IF(SQRT($C$9)*$B275+SQRT(1-$C$9)*AB275&lt;_xlfn.NORM.S.INV($C$6),1,0)</f>
        <v>0</v>
      </c>
      <c r="AX275" s="31" t="n">
        <f aca="false">IF(SQRT($C$9)*$B275+SQRT(1-$C$9)*AC275&lt;_xlfn.NORM.S.INV($C$6),1,0)</f>
        <v>0</v>
      </c>
      <c r="AY275" s="31" t="n">
        <f aca="false">IF(SQRT($C$9)*$B275+SQRT(1-$C$9)*AD275&lt;_xlfn.NORM.S.INV($C$6),1,0)</f>
        <v>0</v>
      </c>
      <c r="AZ275" s="31" t="n">
        <f aca="false">IF(SQRT($C$9)*$B275+SQRT(1-$C$9)*AE275&lt;_xlfn.NORM.S.INV($C$6),1,0)</f>
        <v>0</v>
      </c>
      <c r="BA275" s="31" t="n">
        <f aca="false">IF(SQRT($C$9)*$B275+SQRT(1-$C$9)*AF275&lt;_xlfn.NORM.S.INV($C$6),1,0)</f>
        <v>0</v>
      </c>
      <c r="BB275" s="31" t="n">
        <f aca="false">IF(SQRT($C$9)*$B275+SQRT(1-$C$9)*AG275&lt;_xlfn.NORM.S.INV($C$6),1,0)</f>
        <v>0</v>
      </c>
      <c r="BC275" s="31" t="n">
        <f aca="false">IF(SQRT($C$9)*$B275+SQRT(1-$C$9)*AH275&lt;_xlfn.NORM.S.INV($C$6),1,0)</f>
        <v>0</v>
      </c>
      <c r="BD275" s="31" t="n">
        <f aca="false">IF(SQRT($C$9)*$B275+SQRT(1-$C$9)*AI275&lt;_xlfn.NORM.S.INV($C$6),1,0)</f>
        <v>0</v>
      </c>
      <c r="BE275" s="31" t="n">
        <f aca="false">IF(SQRT($C$9)*$B275+SQRT(1-$C$9)*AJ275&lt;_xlfn.NORM.S.INV($C$6),1,0)</f>
        <v>0</v>
      </c>
      <c r="BF275" s="31" t="n">
        <f aca="false">IF(SQRT($C$9)*$B275+SQRT(1-$C$9)*AK275&lt;_xlfn.NORM.S.INV($C$6),1,0)</f>
        <v>0</v>
      </c>
      <c r="BG275" s="21"/>
      <c r="BH275" s="21"/>
      <c r="BI275" s="31" t="n">
        <f aca="false">$B$11*(($A$1061)*$C275/$B$12*$B$7+(1-$A$1061)*$D275/$B$12*$C$7)</f>
        <v>0</v>
      </c>
      <c r="BJ275" s="31" t="n">
        <f aca="false">$B$11*(($A$1062)*$C275/$B$12*$B$7+(1-$A$1062)*$D275/$B$12*$C$7)</f>
        <v>0</v>
      </c>
      <c r="BK275" s="31" t="n">
        <f aca="false">$B$11*(($A$1063)*$C275/$B$12*$B$7+(1-$A$1063)*$D275/$B$12*$C$7)</f>
        <v>0</v>
      </c>
      <c r="BL275" s="31" t="n">
        <f aca="false">$B$11*(($A$1064)*$C275/$B$12*$B$7+(1-$A$1064)*$D275/$B$12*$C$7)</f>
        <v>0</v>
      </c>
      <c r="BM275" s="31" t="n">
        <f aca="false">$B$11*(($A$1065)*$C275/$B$12*$B$7+(1-$A$1065)*$D275/$B$12*$C$7)</f>
        <v>0</v>
      </c>
      <c r="BN275" s="31" t="n">
        <f aca="false">$B$11*(($A$1066)*$C275/$B$12*$B$7+(1-$A$1066)*$D275/$B$12*$C$7)</f>
        <v>0</v>
      </c>
      <c r="BO275" s="31" t="n">
        <f aca="false">$B$11*(($A$1067)*$C275/$B$12*$B$7+(1-$A$1067)*$D275/$B$12*$C$7)</f>
        <v>0</v>
      </c>
      <c r="BP275" s="31" t="n">
        <f aca="false">$B$11*(($A$1068)*$C275/$B$12*$B$7+(1-$A$1068)*$D275/$B$12*$C$7)</f>
        <v>0</v>
      </c>
      <c r="BQ275" s="31" t="n">
        <f aca="false">$B$11*(($A$1069)*$C275/$B$12*$B$7+(1-$A$1069)*$D275/$B$12*$C$7)</f>
        <v>0</v>
      </c>
      <c r="BR275" s="31" t="n">
        <f aca="false">$B$11*(($A$1070)*$C275/$B$12*$B$7+(1-$A$1070)*$D275/$B$12*$C$7)</f>
        <v>0</v>
      </c>
      <c r="BS275" s="31" t="n">
        <f aca="false">$B$11*(($A$1071)*$C275/$B$12*$B$7+(1-$A$1071)*$D275/$B$12*$C$7)</f>
        <v>0</v>
      </c>
      <c r="BT275" s="31" t="n">
        <f aca="false">$B$11*(($A$1072)*$C275/$B$12*$B$7+(1-$A$1072)*$D275/$B$12*$C$7)</f>
        <v>0</v>
      </c>
      <c r="BU275" s="31" t="n">
        <f aca="false">$B$11*(($A$1073)*$C275/$B$12*$B$7+(1-$A$1073)*$D275/$B$12*$C$7)</f>
        <v>0</v>
      </c>
      <c r="BV275" s="31" t="n">
        <f aca="false">$B$11*(($A$1074)*$C275/$B$12*$B$7+(1-$A$1074)*$D275/$B$12*$C$7)</f>
        <v>0</v>
      </c>
      <c r="BW275" s="31" t="n">
        <f aca="false">$B$11*(($A$1075)*$C275/$B$12*$B$7+(1-$A$1075)*$D275/$B$12*$C$7)</f>
        <v>0</v>
      </c>
      <c r="BX275" s="31" t="n">
        <f aca="false">$B$11*(($A$1076)*$C275/$B$12*$B$7+(1-$A$1076)*$D275/$B$12*$C$7)</f>
        <v>0</v>
      </c>
      <c r="BY275" s="31" t="n">
        <f aca="false">$B$11*(($A$1077)*$C275/$B$12*$B$7+(1-$A$1077)*$D275/$B$12*$C$7)</f>
        <v>0</v>
      </c>
      <c r="BZ275" s="31" t="n">
        <f aca="false">$B$11*(($A$1078)*$C275/$B$12*$B$7+(1-$A$1078)*$D275/$B$12*$C$7)</f>
        <v>0</v>
      </c>
      <c r="CA275" s="31" t="n">
        <f aca="false">$B$11*(($A$1079)*$C275/$B$12*$B$7+(1-$A$1079)*$D275/$B$12*$C$7)</f>
        <v>0</v>
      </c>
      <c r="CB275" s="31" t="n">
        <f aca="false">$B$11*(($A$1080)*$C275/$B$12*$B$7+(1-$A$1080)*$D275/$B$12*$C$7)</f>
        <v>0</v>
      </c>
      <c r="CC275" s="31" t="n">
        <f aca="false">$B$11*(($A$1081)*$C275/$B$12*$B$7+(1-$A$1081)*$D275/$B$12*$C$7)</f>
        <v>0</v>
      </c>
    </row>
    <row r="276" customFormat="false" ht="15" hidden="false" customHeight="false" outlineLevel="0" collapsed="false">
      <c r="A276" s="21" t="n">
        <v>252</v>
      </c>
      <c r="B276" s="27" t="n">
        <v>0.403551899955805</v>
      </c>
      <c r="C276" s="9" t="n">
        <f aca="false">SUM(AM276:AV276)</f>
        <v>0</v>
      </c>
      <c r="D276" s="9" t="n">
        <f aca="false">SUM(AW276:BF276)</f>
        <v>1</v>
      </c>
      <c r="E276" s="24" t="n">
        <f aca="false">(1-C276/$B$12)*$B$8-C276/$B$12*$B$7</f>
        <v>0.05</v>
      </c>
      <c r="F276" s="24" t="n">
        <f aca="false">(1-D276/$B$12)*$C$8-D276/$B$12*$C$7</f>
        <v>0.021</v>
      </c>
      <c r="G276" s="47" t="n">
        <f aca="false">$B$11*($B$10*C276/$B$12*$B$7+(1-$B$10)*D276/$B$12*$C$7)</f>
        <v>300</v>
      </c>
      <c r="H276" s="24" t="n">
        <f aca="false">$B$10*E276+(1-$B$10)*F276</f>
        <v>0.0355</v>
      </c>
      <c r="I276" s="21"/>
      <c r="J276" s="21"/>
      <c r="K276" s="21"/>
      <c r="L276" s="21"/>
      <c r="M276" s="21"/>
      <c r="N276" s="21"/>
      <c r="O276" s="21"/>
      <c r="P276" s="21"/>
      <c r="Q276" s="21"/>
      <c r="R276" s="27" t="n">
        <v>-0.411752437040593</v>
      </c>
      <c r="S276" s="27" t="n">
        <v>0.252894377896259</v>
      </c>
      <c r="T276" s="27" t="n">
        <v>1.66238561902318</v>
      </c>
      <c r="U276" s="27" t="n">
        <v>-1.30181176155795</v>
      </c>
      <c r="V276" s="27" t="n">
        <v>-0.288433071387624</v>
      </c>
      <c r="W276" s="27" t="n">
        <v>-1.6033065898555</v>
      </c>
      <c r="X276" s="27" t="n">
        <v>-1.19252311182307</v>
      </c>
      <c r="Y276" s="27" t="n">
        <v>0.195872168022691</v>
      </c>
      <c r="Z276" s="27" t="n">
        <v>1.95395694011248</v>
      </c>
      <c r="AA276" s="27" t="n">
        <v>0.625285314506639</v>
      </c>
      <c r="AB276" s="27" t="n">
        <v>0.353507860029329</v>
      </c>
      <c r="AC276" s="27" t="n">
        <v>-0.282995227539074</v>
      </c>
      <c r="AD276" s="27" t="n">
        <v>2.48233575022088</v>
      </c>
      <c r="AE276" s="27" t="n">
        <v>0.344850578932109</v>
      </c>
      <c r="AF276" s="27" t="n">
        <v>-0.790229852805309</v>
      </c>
      <c r="AG276" s="27" t="n">
        <v>0.766328498123598</v>
      </c>
      <c r="AH276" s="27" t="n">
        <v>-1.64931380975308</v>
      </c>
      <c r="AI276" s="27" t="n">
        <v>-0.577066864169961</v>
      </c>
      <c r="AJ276" s="27" t="n">
        <v>0.672282142641103</v>
      </c>
      <c r="AK276" s="27" t="n">
        <v>-2.18298678910554</v>
      </c>
      <c r="AL276" s="21"/>
      <c r="AM276" s="31" t="n">
        <f aca="false">IF(SQRT($B$9)*$B276+SQRT(1-$B$9)*R276&lt;_xlfn.NORM.S.INV($B$6),1,0)</f>
        <v>0</v>
      </c>
      <c r="AN276" s="31" t="n">
        <f aca="false">IF(SQRT($B$9)*$B276+SQRT(1-$B$9)*S276&lt;_xlfn.NORM.S.INV($B$6),1,0)</f>
        <v>0</v>
      </c>
      <c r="AO276" s="31" t="n">
        <f aca="false">IF(SQRT($B$9)*$B276+SQRT(1-$B$9)*T276&lt;_xlfn.NORM.S.INV($B$6),1,0)</f>
        <v>0</v>
      </c>
      <c r="AP276" s="31" t="n">
        <f aca="false">IF(SQRT($B$9)*$B276+SQRT(1-$B$9)*U276&lt;_xlfn.NORM.S.INV($B$6),1,0)</f>
        <v>0</v>
      </c>
      <c r="AQ276" s="31" t="n">
        <f aca="false">IF(SQRT($B$9)*$B276+SQRT(1-$B$9)*V276&lt;_xlfn.NORM.S.INV($B$6),1,0)</f>
        <v>0</v>
      </c>
      <c r="AR276" s="31" t="n">
        <f aca="false">IF(SQRT($B$9)*$B276+SQRT(1-$B$9)*W276&lt;_xlfn.NORM.S.INV($B$6),1,0)</f>
        <v>0</v>
      </c>
      <c r="AS276" s="31" t="n">
        <f aca="false">IF(SQRT($B$9)*$B276+SQRT(1-$B$9)*X276&lt;_xlfn.NORM.S.INV($B$6),1,0)</f>
        <v>0</v>
      </c>
      <c r="AT276" s="31" t="n">
        <f aca="false">IF(SQRT($B$9)*$B276+SQRT(1-$B$9)*Y276&lt;_xlfn.NORM.S.INV($B$6),1,0)</f>
        <v>0</v>
      </c>
      <c r="AU276" s="31" t="n">
        <f aca="false">IF(SQRT($B$9)*$B276+SQRT(1-$B$9)*Z276&lt;_xlfn.NORM.S.INV($B$6),1,0)</f>
        <v>0</v>
      </c>
      <c r="AV276" s="31" t="n">
        <f aca="false">IF(SQRT($B$9)*$B276+SQRT(1-$B$9)*AA276&lt;_xlfn.NORM.S.INV($B$6),1,0)</f>
        <v>0</v>
      </c>
      <c r="AW276" s="31" t="n">
        <f aca="false">IF(SQRT($C$9)*$B276+SQRT(1-$C$9)*AB276&lt;_xlfn.NORM.S.INV($C$6),1,0)</f>
        <v>0</v>
      </c>
      <c r="AX276" s="31" t="n">
        <f aca="false">IF(SQRT($C$9)*$B276+SQRT(1-$C$9)*AC276&lt;_xlfn.NORM.S.INV($C$6),1,0)</f>
        <v>0</v>
      </c>
      <c r="AY276" s="31" t="n">
        <f aca="false">IF(SQRT($C$9)*$B276+SQRT(1-$C$9)*AD276&lt;_xlfn.NORM.S.INV($C$6),1,0)</f>
        <v>0</v>
      </c>
      <c r="AZ276" s="31" t="n">
        <f aca="false">IF(SQRT($C$9)*$B276+SQRT(1-$C$9)*AE276&lt;_xlfn.NORM.S.INV($C$6),1,0)</f>
        <v>0</v>
      </c>
      <c r="BA276" s="31" t="n">
        <f aca="false">IF(SQRT($C$9)*$B276+SQRT(1-$C$9)*AF276&lt;_xlfn.NORM.S.INV($C$6),1,0)</f>
        <v>0</v>
      </c>
      <c r="BB276" s="31" t="n">
        <f aca="false">IF(SQRT($C$9)*$B276+SQRT(1-$C$9)*AG276&lt;_xlfn.NORM.S.INV($C$6),1,0)</f>
        <v>0</v>
      </c>
      <c r="BC276" s="31" t="n">
        <f aca="false">IF(SQRT($C$9)*$B276+SQRT(1-$C$9)*AH276&lt;_xlfn.NORM.S.INV($C$6),1,0)</f>
        <v>0</v>
      </c>
      <c r="BD276" s="31" t="n">
        <f aca="false">IF(SQRT($C$9)*$B276+SQRT(1-$C$9)*AI276&lt;_xlfn.NORM.S.INV($C$6),1,0)</f>
        <v>0</v>
      </c>
      <c r="BE276" s="31" t="n">
        <f aca="false">IF(SQRT($C$9)*$B276+SQRT(1-$C$9)*AJ276&lt;_xlfn.NORM.S.INV($C$6),1,0)</f>
        <v>0</v>
      </c>
      <c r="BF276" s="31" t="n">
        <f aca="false">IF(SQRT($C$9)*$B276+SQRT(1-$C$9)*AK276&lt;_xlfn.NORM.S.INV($C$6),1,0)</f>
        <v>1</v>
      </c>
      <c r="BG276" s="21"/>
      <c r="BH276" s="21"/>
      <c r="BI276" s="31" t="n">
        <f aca="false">$B$11*(($A$1061)*$C276/$B$12*$B$7+(1-$A$1061)*$D276/$B$12*$C$7)</f>
        <v>600</v>
      </c>
      <c r="BJ276" s="31" t="n">
        <f aca="false">$B$11*(($A$1062)*$C276/$B$12*$B$7+(1-$A$1062)*$D276/$B$12*$C$7)</f>
        <v>570</v>
      </c>
      <c r="BK276" s="31" t="n">
        <f aca="false">$B$11*(($A$1063)*$C276/$B$12*$B$7+(1-$A$1063)*$D276/$B$12*$C$7)</f>
        <v>540</v>
      </c>
      <c r="BL276" s="31" t="n">
        <f aca="false">$B$11*(($A$1064)*$C276/$B$12*$B$7+(1-$A$1064)*$D276/$B$12*$C$7)</f>
        <v>510</v>
      </c>
      <c r="BM276" s="31" t="n">
        <f aca="false">$B$11*(($A$1065)*$C276/$B$12*$B$7+(1-$A$1065)*$D276/$B$12*$C$7)</f>
        <v>480</v>
      </c>
      <c r="BN276" s="31" t="n">
        <f aca="false">$B$11*(($A$1066)*$C276/$B$12*$B$7+(1-$A$1066)*$D276/$B$12*$C$7)</f>
        <v>450</v>
      </c>
      <c r="BO276" s="31" t="n">
        <f aca="false">$B$11*(($A$1067)*$C276/$B$12*$B$7+(1-$A$1067)*$D276/$B$12*$C$7)</f>
        <v>420</v>
      </c>
      <c r="BP276" s="31" t="n">
        <f aca="false">$B$11*(($A$1068)*$C276/$B$12*$B$7+(1-$A$1068)*$D276/$B$12*$C$7)</f>
        <v>390</v>
      </c>
      <c r="BQ276" s="31" t="n">
        <f aca="false">$B$11*(($A$1069)*$C276/$B$12*$B$7+(1-$A$1069)*$D276/$B$12*$C$7)</f>
        <v>360</v>
      </c>
      <c r="BR276" s="31" t="n">
        <f aca="false">$B$11*(($A$1070)*$C276/$B$12*$B$7+(1-$A$1070)*$D276/$B$12*$C$7)</f>
        <v>330</v>
      </c>
      <c r="BS276" s="31" t="n">
        <f aca="false">$B$11*(($A$1071)*$C276/$B$12*$B$7+(1-$A$1071)*$D276/$B$12*$C$7)</f>
        <v>300</v>
      </c>
      <c r="BT276" s="31" t="n">
        <f aca="false">$B$11*(($A$1072)*$C276/$B$12*$B$7+(1-$A$1072)*$D276/$B$12*$C$7)</f>
        <v>270</v>
      </c>
      <c r="BU276" s="31" t="n">
        <f aca="false">$B$11*(($A$1073)*$C276/$B$12*$B$7+(1-$A$1073)*$D276/$B$12*$C$7)</f>
        <v>240</v>
      </c>
      <c r="BV276" s="31" t="n">
        <f aca="false">$B$11*(($A$1074)*$C276/$B$12*$B$7+(1-$A$1074)*$D276/$B$12*$C$7)</f>
        <v>210</v>
      </c>
      <c r="BW276" s="31" t="n">
        <f aca="false">$B$11*(($A$1075)*$C276/$B$12*$B$7+(1-$A$1075)*$D276/$B$12*$C$7)</f>
        <v>180</v>
      </c>
      <c r="BX276" s="31" t="n">
        <f aca="false">$B$11*(($A$1076)*$C276/$B$12*$B$7+(1-$A$1076)*$D276/$B$12*$C$7)</f>
        <v>150</v>
      </c>
      <c r="BY276" s="31" t="n">
        <f aca="false">$B$11*(($A$1077)*$C276/$B$12*$B$7+(1-$A$1077)*$D276/$B$12*$C$7)</f>
        <v>120</v>
      </c>
      <c r="BZ276" s="31" t="n">
        <f aca="false">$B$11*(($A$1078)*$C276/$B$12*$B$7+(1-$A$1078)*$D276/$B$12*$C$7)</f>
        <v>90</v>
      </c>
      <c r="CA276" s="31" t="n">
        <f aca="false">$B$11*(($A$1079)*$C276/$B$12*$B$7+(1-$A$1079)*$D276/$B$12*$C$7)</f>
        <v>60</v>
      </c>
      <c r="CB276" s="31" t="n">
        <f aca="false">$B$11*(($A$1080)*$C276/$B$12*$B$7+(1-$A$1080)*$D276/$B$12*$C$7)</f>
        <v>30</v>
      </c>
      <c r="CC276" s="31" t="n">
        <f aca="false">$B$11*(($A$1081)*$C276/$B$12*$B$7+(1-$A$1081)*$D276/$B$12*$C$7)</f>
        <v>0</v>
      </c>
    </row>
    <row r="277" customFormat="false" ht="15" hidden="false" customHeight="false" outlineLevel="0" collapsed="false">
      <c r="A277" s="21" t="n">
        <v>253</v>
      </c>
      <c r="B277" s="27" t="n">
        <v>1.43745183748765</v>
      </c>
      <c r="C277" s="9" t="n">
        <f aca="false">SUM(AM277:AV277)</f>
        <v>0</v>
      </c>
      <c r="D277" s="9" t="n">
        <f aca="false">SUM(AW277:BF277)</f>
        <v>0</v>
      </c>
      <c r="E277" s="24" t="n">
        <f aca="false">(1-C277/$B$12)*$B$8-C277/$B$12*$B$7</f>
        <v>0.05</v>
      </c>
      <c r="F277" s="24" t="n">
        <f aca="false">(1-D277/$B$12)*$C$8-D277/$B$12*$C$7</f>
        <v>0.09</v>
      </c>
      <c r="G277" s="47" t="n">
        <f aca="false">$B$11*($B$10*C277/$B$12*$B$7+(1-$B$10)*D277/$B$12*$C$7)</f>
        <v>0</v>
      </c>
      <c r="H277" s="24" t="n">
        <f aca="false">$B$10*E277+(1-$B$10)*F277</f>
        <v>0.07</v>
      </c>
      <c r="I277" s="21"/>
      <c r="J277" s="21"/>
      <c r="K277" s="21"/>
      <c r="L277" s="21"/>
      <c r="M277" s="21"/>
      <c r="N277" s="21"/>
      <c r="O277" s="21"/>
      <c r="P277" s="21"/>
      <c r="Q277" s="21"/>
      <c r="R277" s="27" t="n">
        <v>-2.39663131366977</v>
      </c>
      <c r="S277" s="27" t="n">
        <v>0.0847826403346807</v>
      </c>
      <c r="T277" s="27" t="n">
        <v>0.268976822301987</v>
      </c>
      <c r="U277" s="27" t="n">
        <v>-0.721384266334438</v>
      </c>
      <c r="V277" s="27" t="n">
        <v>-0.849473829407999</v>
      </c>
      <c r="W277" s="27" t="n">
        <v>1.99392480295928</v>
      </c>
      <c r="X277" s="27" t="n">
        <v>0.0142279464699685</v>
      </c>
      <c r="Y277" s="27" t="n">
        <v>0.679497278905281</v>
      </c>
      <c r="Z277" s="27" t="n">
        <v>0.688092392924148</v>
      </c>
      <c r="AA277" s="27" t="n">
        <v>-1.62696612586243</v>
      </c>
      <c r="AB277" s="27" t="n">
        <v>1.76161703704351</v>
      </c>
      <c r="AC277" s="27" t="n">
        <v>0.112666223963577</v>
      </c>
      <c r="AD277" s="27" t="n">
        <v>-0.137127087105466</v>
      </c>
      <c r="AE277" s="27" t="n">
        <v>-0.333510891410484</v>
      </c>
      <c r="AF277" s="27" t="n">
        <v>-0.281728793091115</v>
      </c>
      <c r="AG277" s="27" t="n">
        <v>0.603530906770184</v>
      </c>
      <c r="AH277" s="27" t="n">
        <v>1.88677681880342</v>
      </c>
      <c r="AI277" s="27" t="n">
        <v>-0.331740627963013</v>
      </c>
      <c r="AJ277" s="27" t="n">
        <v>0.844977939059293</v>
      </c>
      <c r="AK277" s="27" t="n">
        <v>0.516927679676367</v>
      </c>
      <c r="AL277" s="21"/>
      <c r="AM277" s="31" t="n">
        <f aca="false">IF(SQRT($B$9)*$B277+SQRT(1-$B$9)*R277&lt;_xlfn.NORM.S.INV($B$6),1,0)</f>
        <v>0</v>
      </c>
      <c r="AN277" s="31" t="n">
        <f aca="false">IF(SQRT($B$9)*$B277+SQRT(1-$B$9)*S277&lt;_xlfn.NORM.S.INV($B$6),1,0)</f>
        <v>0</v>
      </c>
      <c r="AO277" s="31" t="n">
        <f aca="false">IF(SQRT($B$9)*$B277+SQRT(1-$B$9)*T277&lt;_xlfn.NORM.S.INV($B$6),1,0)</f>
        <v>0</v>
      </c>
      <c r="AP277" s="31" t="n">
        <f aca="false">IF(SQRT($B$9)*$B277+SQRT(1-$B$9)*U277&lt;_xlfn.NORM.S.INV($B$6),1,0)</f>
        <v>0</v>
      </c>
      <c r="AQ277" s="31" t="n">
        <f aca="false">IF(SQRT($B$9)*$B277+SQRT(1-$B$9)*V277&lt;_xlfn.NORM.S.INV($B$6),1,0)</f>
        <v>0</v>
      </c>
      <c r="AR277" s="31" t="n">
        <f aca="false">IF(SQRT($B$9)*$B277+SQRT(1-$B$9)*W277&lt;_xlfn.NORM.S.INV($B$6),1,0)</f>
        <v>0</v>
      </c>
      <c r="AS277" s="31" t="n">
        <f aca="false">IF(SQRT($B$9)*$B277+SQRT(1-$B$9)*X277&lt;_xlfn.NORM.S.INV($B$6),1,0)</f>
        <v>0</v>
      </c>
      <c r="AT277" s="31" t="n">
        <f aca="false">IF(SQRT($B$9)*$B277+SQRT(1-$B$9)*Y277&lt;_xlfn.NORM.S.INV($B$6),1,0)</f>
        <v>0</v>
      </c>
      <c r="AU277" s="31" t="n">
        <f aca="false">IF(SQRT($B$9)*$B277+SQRT(1-$B$9)*Z277&lt;_xlfn.NORM.S.INV($B$6),1,0)</f>
        <v>0</v>
      </c>
      <c r="AV277" s="31" t="n">
        <f aca="false">IF(SQRT($B$9)*$B277+SQRT(1-$B$9)*AA277&lt;_xlfn.NORM.S.INV($B$6),1,0)</f>
        <v>0</v>
      </c>
      <c r="AW277" s="31" t="n">
        <f aca="false">IF(SQRT($C$9)*$B277+SQRT(1-$C$9)*AB277&lt;_xlfn.NORM.S.INV($C$6),1,0)</f>
        <v>0</v>
      </c>
      <c r="AX277" s="31" t="n">
        <f aca="false">IF(SQRT($C$9)*$B277+SQRT(1-$C$9)*AC277&lt;_xlfn.NORM.S.INV($C$6),1,0)</f>
        <v>0</v>
      </c>
      <c r="AY277" s="31" t="n">
        <f aca="false">IF(SQRT($C$9)*$B277+SQRT(1-$C$9)*AD277&lt;_xlfn.NORM.S.INV($C$6),1,0)</f>
        <v>0</v>
      </c>
      <c r="AZ277" s="31" t="n">
        <f aca="false">IF(SQRT($C$9)*$B277+SQRT(1-$C$9)*AE277&lt;_xlfn.NORM.S.INV($C$6),1,0)</f>
        <v>0</v>
      </c>
      <c r="BA277" s="31" t="n">
        <f aca="false">IF(SQRT($C$9)*$B277+SQRT(1-$C$9)*AF277&lt;_xlfn.NORM.S.INV($C$6),1,0)</f>
        <v>0</v>
      </c>
      <c r="BB277" s="31" t="n">
        <f aca="false">IF(SQRT($C$9)*$B277+SQRT(1-$C$9)*AG277&lt;_xlfn.NORM.S.INV($C$6),1,0)</f>
        <v>0</v>
      </c>
      <c r="BC277" s="31" t="n">
        <f aca="false">IF(SQRT($C$9)*$B277+SQRT(1-$C$9)*AH277&lt;_xlfn.NORM.S.INV($C$6),1,0)</f>
        <v>0</v>
      </c>
      <c r="BD277" s="31" t="n">
        <f aca="false">IF(SQRT($C$9)*$B277+SQRT(1-$C$9)*AI277&lt;_xlfn.NORM.S.INV($C$6),1,0)</f>
        <v>0</v>
      </c>
      <c r="BE277" s="31" t="n">
        <f aca="false">IF(SQRT($C$9)*$B277+SQRT(1-$C$9)*AJ277&lt;_xlfn.NORM.S.INV($C$6),1,0)</f>
        <v>0</v>
      </c>
      <c r="BF277" s="31" t="n">
        <f aca="false">IF(SQRT($C$9)*$B277+SQRT(1-$C$9)*AK277&lt;_xlfn.NORM.S.INV($C$6),1,0)</f>
        <v>0</v>
      </c>
      <c r="BG277" s="21"/>
      <c r="BH277" s="21"/>
      <c r="BI277" s="31" t="n">
        <f aca="false">$B$11*(($A$1061)*$C277/$B$12*$B$7+(1-$A$1061)*$D277/$B$12*$C$7)</f>
        <v>0</v>
      </c>
      <c r="BJ277" s="31" t="n">
        <f aca="false">$B$11*(($A$1062)*$C277/$B$12*$B$7+(1-$A$1062)*$D277/$B$12*$C$7)</f>
        <v>0</v>
      </c>
      <c r="BK277" s="31" t="n">
        <f aca="false">$B$11*(($A$1063)*$C277/$B$12*$B$7+(1-$A$1063)*$D277/$B$12*$C$7)</f>
        <v>0</v>
      </c>
      <c r="BL277" s="31" t="n">
        <f aca="false">$B$11*(($A$1064)*$C277/$B$12*$B$7+(1-$A$1064)*$D277/$B$12*$C$7)</f>
        <v>0</v>
      </c>
      <c r="BM277" s="31" t="n">
        <f aca="false">$B$11*(($A$1065)*$C277/$B$12*$B$7+(1-$A$1065)*$D277/$B$12*$C$7)</f>
        <v>0</v>
      </c>
      <c r="BN277" s="31" t="n">
        <f aca="false">$B$11*(($A$1066)*$C277/$B$12*$B$7+(1-$A$1066)*$D277/$B$12*$C$7)</f>
        <v>0</v>
      </c>
      <c r="BO277" s="31" t="n">
        <f aca="false">$B$11*(($A$1067)*$C277/$B$12*$B$7+(1-$A$1067)*$D277/$B$12*$C$7)</f>
        <v>0</v>
      </c>
      <c r="BP277" s="31" t="n">
        <f aca="false">$B$11*(($A$1068)*$C277/$B$12*$B$7+(1-$A$1068)*$D277/$B$12*$C$7)</f>
        <v>0</v>
      </c>
      <c r="BQ277" s="31" t="n">
        <f aca="false">$B$11*(($A$1069)*$C277/$B$12*$B$7+(1-$A$1069)*$D277/$B$12*$C$7)</f>
        <v>0</v>
      </c>
      <c r="BR277" s="31" t="n">
        <f aca="false">$B$11*(($A$1070)*$C277/$B$12*$B$7+(1-$A$1070)*$D277/$B$12*$C$7)</f>
        <v>0</v>
      </c>
      <c r="BS277" s="31" t="n">
        <f aca="false">$B$11*(($A$1071)*$C277/$B$12*$B$7+(1-$A$1071)*$D277/$B$12*$C$7)</f>
        <v>0</v>
      </c>
      <c r="BT277" s="31" t="n">
        <f aca="false">$B$11*(($A$1072)*$C277/$B$12*$B$7+(1-$A$1072)*$D277/$B$12*$C$7)</f>
        <v>0</v>
      </c>
      <c r="BU277" s="31" t="n">
        <f aca="false">$B$11*(($A$1073)*$C277/$B$12*$B$7+(1-$A$1073)*$D277/$B$12*$C$7)</f>
        <v>0</v>
      </c>
      <c r="BV277" s="31" t="n">
        <f aca="false">$B$11*(($A$1074)*$C277/$B$12*$B$7+(1-$A$1074)*$D277/$B$12*$C$7)</f>
        <v>0</v>
      </c>
      <c r="BW277" s="31" t="n">
        <f aca="false">$B$11*(($A$1075)*$C277/$B$12*$B$7+(1-$A$1075)*$D277/$B$12*$C$7)</f>
        <v>0</v>
      </c>
      <c r="BX277" s="31" t="n">
        <f aca="false">$B$11*(($A$1076)*$C277/$B$12*$B$7+(1-$A$1076)*$D277/$B$12*$C$7)</f>
        <v>0</v>
      </c>
      <c r="BY277" s="31" t="n">
        <f aca="false">$B$11*(($A$1077)*$C277/$B$12*$B$7+(1-$A$1077)*$D277/$B$12*$C$7)</f>
        <v>0</v>
      </c>
      <c r="BZ277" s="31" t="n">
        <f aca="false">$B$11*(($A$1078)*$C277/$B$12*$B$7+(1-$A$1078)*$D277/$B$12*$C$7)</f>
        <v>0</v>
      </c>
      <c r="CA277" s="31" t="n">
        <f aca="false">$B$11*(($A$1079)*$C277/$B$12*$B$7+(1-$A$1079)*$D277/$B$12*$C$7)</f>
        <v>0</v>
      </c>
      <c r="CB277" s="31" t="n">
        <f aca="false">$B$11*(($A$1080)*$C277/$B$12*$B$7+(1-$A$1080)*$D277/$B$12*$C$7)</f>
        <v>0</v>
      </c>
      <c r="CC277" s="31" t="n">
        <f aca="false">$B$11*(($A$1081)*$C277/$B$12*$B$7+(1-$A$1081)*$D277/$B$12*$C$7)</f>
        <v>0</v>
      </c>
    </row>
    <row r="278" customFormat="false" ht="15" hidden="false" customHeight="false" outlineLevel="0" collapsed="false">
      <c r="A278" s="21" t="n">
        <v>254</v>
      </c>
      <c r="B278" s="27" t="n">
        <v>0.780162521317364</v>
      </c>
      <c r="C278" s="9" t="n">
        <f aca="false">SUM(AM278:AV278)</f>
        <v>0</v>
      </c>
      <c r="D278" s="9" t="n">
        <f aca="false">SUM(AW278:BF278)</f>
        <v>0</v>
      </c>
      <c r="E278" s="24" t="n">
        <f aca="false">(1-C278/$B$12)*$B$8-C278/$B$12*$B$7</f>
        <v>0.05</v>
      </c>
      <c r="F278" s="24" t="n">
        <f aca="false">(1-D278/$B$12)*$C$8-D278/$B$12*$C$7</f>
        <v>0.09</v>
      </c>
      <c r="G278" s="47" t="n">
        <f aca="false">$B$11*($B$10*C278/$B$12*$B$7+(1-$B$10)*D278/$B$12*$C$7)</f>
        <v>0</v>
      </c>
      <c r="H278" s="24" t="n">
        <f aca="false">$B$10*E278+(1-$B$10)*F278</f>
        <v>0.07</v>
      </c>
      <c r="I278" s="21"/>
      <c r="J278" s="21"/>
      <c r="K278" s="21"/>
      <c r="L278" s="21"/>
      <c r="M278" s="21"/>
      <c r="N278" s="21"/>
      <c r="O278" s="21"/>
      <c r="P278" s="21"/>
      <c r="Q278" s="21"/>
      <c r="R278" s="27" t="n">
        <v>-0.0180446846746271</v>
      </c>
      <c r="S278" s="27" t="n">
        <v>0.974433120612192</v>
      </c>
      <c r="T278" s="27" t="n">
        <v>-0.226621698682041</v>
      </c>
      <c r="U278" s="27" t="n">
        <v>-0.360999702152189</v>
      </c>
      <c r="V278" s="27" t="n">
        <v>-1.6614647158017</v>
      </c>
      <c r="W278" s="27" t="n">
        <v>0.0702380430228175</v>
      </c>
      <c r="X278" s="27" t="n">
        <v>0.8615503676536</v>
      </c>
      <c r="Y278" s="27" t="n">
        <v>0.200724792250016</v>
      </c>
      <c r="Z278" s="27" t="n">
        <v>-1.14333074733035</v>
      </c>
      <c r="AA278" s="27" t="n">
        <v>-0.981581521078095</v>
      </c>
      <c r="AB278" s="27" t="n">
        <v>1.55688262640527</v>
      </c>
      <c r="AC278" s="27" t="n">
        <v>0.335541623748769</v>
      </c>
      <c r="AD278" s="27" t="n">
        <v>0.488284592402699</v>
      </c>
      <c r="AE278" s="27" t="n">
        <v>-0.24138739859895</v>
      </c>
      <c r="AF278" s="27" t="n">
        <v>0.252231956574467</v>
      </c>
      <c r="AG278" s="27" t="n">
        <v>-0.0498909155392877</v>
      </c>
      <c r="AH278" s="27" t="n">
        <v>-0.164964114052292</v>
      </c>
      <c r="AI278" s="27" t="n">
        <v>0.303477706860279</v>
      </c>
      <c r="AJ278" s="27" t="n">
        <v>1.90066956218382</v>
      </c>
      <c r="AK278" s="27" t="n">
        <v>-1.40338239053206</v>
      </c>
      <c r="AL278" s="21"/>
      <c r="AM278" s="31" t="n">
        <f aca="false">IF(SQRT($B$9)*$B278+SQRT(1-$B$9)*R278&lt;_xlfn.NORM.S.INV($B$6),1,0)</f>
        <v>0</v>
      </c>
      <c r="AN278" s="31" t="n">
        <f aca="false">IF(SQRT($B$9)*$B278+SQRT(1-$B$9)*S278&lt;_xlfn.NORM.S.INV($B$6),1,0)</f>
        <v>0</v>
      </c>
      <c r="AO278" s="31" t="n">
        <f aca="false">IF(SQRT($B$9)*$B278+SQRT(1-$B$9)*T278&lt;_xlfn.NORM.S.INV($B$6),1,0)</f>
        <v>0</v>
      </c>
      <c r="AP278" s="31" t="n">
        <f aca="false">IF(SQRT($B$9)*$B278+SQRT(1-$B$9)*U278&lt;_xlfn.NORM.S.INV($B$6),1,0)</f>
        <v>0</v>
      </c>
      <c r="AQ278" s="31" t="n">
        <f aca="false">IF(SQRT($B$9)*$B278+SQRT(1-$B$9)*V278&lt;_xlfn.NORM.S.INV($B$6),1,0)</f>
        <v>0</v>
      </c>
      <c r="AR278" s="31" t="n">
        <f aca="false">IF(SQRT($B$9)*$B278+SQRT(1-$B$9)*W278&lt;_xlfn.NORM.S.INV($B$6),1,0)</f>
        <v>0</v>
      </c>
      <c r="AS278" s="31" t="n">
        <f aca="false">IF(SQRT($B$9)*$B278+SQRT(1-$B$9)*X278&lt;_xlfn.NORM.S.INV($B$6),1,0)</f>
        <v>0</v>
      </c>
      <c r="AT278" s="31" t="n">
        <f aca="false">IF(SQRT($B$9)*$B278+SQRT(1-$B$9)*Y278&lt;_xlfn.NORM.S.INV($B$6),1,0)</f>
        <v>0</v>
      </c>
      <c r="AU278" s="31" t="n">
        <f aca="false">IF(SQRT($B$9)*$B278+SQRT(1-$B$9)*Z278&lt;_xlfn.NORM.S.INV($B$6),1,0)</f>
        <v>0</v>
      </c>
      <c r="AV278" s="31" t="n">
        <f aca="false">IF(SQRT($B$9)*$B278+SQRT(1-$B$9)*AA278&lt;_xlfn.NORM.S.INV($B$6),1,0)</f>
        <v>0</v>
      </c>
      <c r="AW278" s="31" t="n">
        <f aca="false">IF(SQRT($C$9)*$B278+SQRT(1-$C$9)*AB278&lt;_xlfn.NORM.S.INV($C$6),1,0)</f>
        <v>0</v>
      </c>
      <c r="AX278" s="31" t="n">
        <f aca="false">IF(SQRT($C$9)*$B278+SQRT(1-$C$9)*AC278&lt;_xlfn.NORM.S.INV($C$6),1,0)</f>
        <v>0</v>
      </c>
      <c r="AY278" s="31" t="n">
        <f aca="false">IF(SQRT($C$9)*$B278+SQRT(1-$C$9)*AD278&lt;_xlfn.NORM.S.INV($C$6),1,0)</f>
        <v>0</v>
      </c>
      <c r="AZ278" s="31" t="n">
        <f aca="false">IF(SQRT($C$9)*$B278+SQRT(1-$C$9)*AE278&lt;_xlfn.NORM.S.INV($C$6),1,0)</f>
        <v>0</v>
      </c>
      <c r="BA278" s="31" t="n">
        <f aca="false">IF(SQRT($C$9)*$B278+SQRT(1-$C$9)*AF278&lt;_xlfn.NORM.S.INV($C$6),1,0)</f>
        <v>0</v>
      </c>
      <c r="BB278" s="31" t="n">
        <f aca="false">IF(SQRT($C$9)*$B278+SQRT(1-$C$9)*AG278&lt;_xlfn.NORM.S.INV($C$6),1,0)</f>
        <v>0</v>
      </c>
      <c r="BC278" s="31" t="n">
        <f aca="false">IF(SQRT($C$9)*$B278+SQRT(1-$C$9)*AH278&lt;_xlfn.NORM.S.INV($C$6),1,0)</f>
        <v>0</v>
      </c>
      <c r="BD278" s="31" t="n">
        <f aca="false">IF(SQRT($C$9)*$B278+SQRT(1-$C$9)*AI278&lt;_xlfn.NORM.S.INV($C$6),1,0)</f>
        <v>0</v>
      </c>
      <c r="BE278" s="31" t="n">
        <f aca="false">IF(SQRT($C$9)*$B278+SQRT(1-$C$9)*AJ278&lt;_xlfn.NORM.S.INV($C$6),1,0)</f>
        <v>0</v>
      </c>
      <c r="BF278" s="31" t="n">
        <f aca="false">IF(SQRT($C$9)*$B278+SQRT(1-$C$9)*AK278&lt;_xlfn.NORM.S.INV($C$6),1,0)</f>
        <v>0</v>
      </c>
      <c r="BG278" s="21"/>
      <c r="BH278" s="21"/>
      <c r="BI278" s="31" t="n">
        <f aca="false">$B$11*(($A$1061)*$C278/$B$12*$B$7+(1-$A$1061)*$D278/$B$12*$C$7)</f>
        <v>0</v>
      </c>
      <c r="BJ278" s="31" t="n">
        <f aca="false">$B$11*(($A$1062)*$C278/$B$12*$B$7+(1-$A$1062)*$D278/$B$12*$C$7)</f>
        <v>0</v>
      </c>
      <c r="BK278" s="31" t="n">
        <f aca="false">$B$11*(($A$1063)*$C278/$B$12*$B$7+(1-$A$1063)*$D278/$B$12*$C$7)</f>
        <v>0</v>
      </c>
      <c r="BL278" s="31" t="n">
        <f aca="false">$B$11*(($A$1064)*$C278/$B$12*$B$7+(1-$A$1064)*$D278/$B$12*$C$7)</f>
        <v>0</v>
      </c>
      <c r="BM278" s="31" t="n">
        <f aca="false">$B$11*(($A$1065)*$C278/$B$12*$B$7+(1-$A$1065)*$D278/$B$12*$C$7)</f>
        <v>0</v>
      </c>
      <c r="BN278" s="31" t="n">
        <f aca="false">$B$11*(($A$1066)*$C278/$B$12*$B$7+(1-$A$1066)*$D278/$B$12*$C$7)</f>
        <v>0</v>
      </c>
      <c r="BO278" s="31" t="n">
        <f aca="false">$B$11*(($A$1067)*$C278/$B$12*$B$7+(1-$A$1067)*$D278/$B$12*$C$7)</f>
        <v>0</v>
      </c>
      <c r="BP278" s="31" t="n">
        <f aca="false">$B$11*(($A$1068)*$C278/$B$12*$B$7+(1-$A$1068)*$D278/$B$12*$C$7)</f>
        <v>0</v>
      </c>
      <c r="BQ278" s="31" t="n">
        <f aca="false">$B$11*(($A$1069)*$C278/$B$12*$B$7+(1-$A$1069)*$D278/$B$12*$C$7)</f>
        <v>0</v>
      </c>
      <c r="BR278" s="31" t="n">
        <f aca="false">$B$11*(($A$1070)*$C278/$B$12*$B$7+(1-$A$1070)*$D278/$B$12*$C$7)</f>
        <v>0</v>
      </c>
      <c r="BS278" s="31" t="n">
        <f aca="false">$B$11*(($A$1071)*$C278/$B$12*$B$7+(1-$A$1071)*$D278/$B$12*$C$7)</f>
        <v>0</v>
      </c>
      <c r="BT278" s="31" t="n">
        <f aca="false">$B$11*(($A$1072)*$C278/$B$12*$B$7+(1-$A$1072)*$D278/$B$12*$C$7)</f>
        <v>0</v>
      </c>
      <c r="BU278" s="31" t="n">
        <f aca="false">$B$11*(($A$1073)*$C278/$B$12*$B$7+(1-$A$1073)*$D278/$B$12*$C$7)</f>
        <v>0</v>
      </c>
      <c r="BV278" s="31" t="n">
        <f aca="false">$B$11*(($A$1074)*$C278/$B$12*$B$7+(1-$A$1074)*$D278/$B$12*$C$7)</f>
        <v>0</v>
      </c>
      <c r="BW278" s="31" t="n">
        <f aca="false">$B$11*(($A$1075)*$C278/$B$12*$B$7+(1-$A$1075)*$D278/$B$12*$C$7)</f>
        <v>0</v>
      </c>
      <c r="BX278" s="31" t="n">
        <f aca="false">$B$11*(($A$1076)*$C278/$B$12*$B$7+(1-$A$1076)*$D278/$B$12*$C$7)</f>
        <v>0</v>
      </c>
      <c r="BY278" s="31" t="n">
        <f aca="false">$B$11*(($A$1077)*$C278/$B$12*$B$7+(1-$A$1077)*$D278/$B$12*$C$7)</f>
        <v>0</v>
      </c>
      <c r="BZ278" s="31" t="n">
        <f aca="false">$B$11*(($A$1078)*$C278/$B$12*$B$7+(1-$A$1078)*$D278/$B$12*$C$7)</f>
        <v>0</v>
      </c>
      <c r="CA278" s="31" t="n">
        <f aca="false">$B$11*(($A$1079)*$C278/$B$12*$B$7+(1-$A$1079)*$D278/$B$12*$C$7)</f>
        <v>0</v>
      </c>
      <c r="CB278" s="31" t="n">
        <f aca="false">$B$11*(($A$1080)*$C278/$B$12*$B$7+(1-$A$1080)*$D278/$B$12*$C$7)</f>
        <v>0</v>
      </c>
      <c r="CC278" s="31" t="n">
        <f aca="false">$B$11*(($A$1081)*$C278/$B$12*$B$7+(1-$A$1081)*$D278/$B$12*$C$7)</f>
        <v>0</v>
      </c>
    </row>
    <row r="279" customFormat="false" ht="15" hidden="false" customHeight="false" outlineLevel="0" collapsed="false">
      <c r="A279" s="21" t="n">
        <v>255</v>
      </c>
      <c r="B279" s="27" t="n">
        <v>0.109958932264691</v>
      </c>
      <c r="C279" s="9" t="n">
        <f aca="false">SUM(AM279:AV279)</f>
        <v>0</v>
      </c>
      <c r="D279" s="9" t="n">
        <f aca="false">SUM(AW279:BF279)</f>
        <v>0</v>
      </c>
      <c r="E279" s="24" t="n">
        <f aca="false">(1-C279/$B$12)*$B$8-C279/$B$12*$B$7</f>
        <v>0.05</v>
      </c>
      <c r="F279" s="24" t="n">
        <f aca="false">(1-D279/$B$12)*$C$8-D279/$B$12*$C$7</f>
        <v>0.09</v>
      </c>
      <c r="G279" s="47" t="n">
        <f aca="false">$B$11*($B$10*C279/$B$12*$B$7+(1-$B$10)*D279/$B$12*$C$7)</f>
        <v>0</v>
      </c>
      <c r="H279" s="24" t="n">
        <f aca="false">$B$10*E279+(1-$B$10)*F279</f>
        <v>0.07</v>
      </c>
      <c r="I279" s="21"/>
      <c r="J279" s="21"/>
      <c r="K279" s="21"/>
      <c r="L279" s="21"/>
      <c r="M279" s="21"/>
      <c r="N279" s="21"/>
      <c r="O279" s="21"/>
      <c r="P279" s="21"/>
      <c r="Q279" s="21"/>
      <c r="R279" s="27" t="n">
        <v>-0.954188735307369</v>
      </c>
      <c r="S279" s="27" t="n">
        <v>1.78587242371263</v>
      </c>
      <c r="T279" s="27" t="n">
        <v>-1.97095094243302</v>
      </c>
      <c r="U279" s="27" t="n">
        <v>1.54749979049367</v>
      </c>
      <c r="V279" s="27" t="n">
        <v>0.713895922706611</v>
      </c>
      <c r="W279" s="27" t="n">
        <v>-0.726117012114393</v>
      </c>
      <c r="X279" s="27" t="n">
        <v>-1.16427625483262</v>
      </c>
      <c r="Y279" s="27" t="n">
        <v>0.54130858431776</v>
      </c>
      <c r="Z279" s="27" t="n">
        <v>-0.259364670996011</v>
      </c>
      <c r="AA279" s="27" t="n">
        <v>0.996142978439321</v>
      </c>
      <c r="AB279" s="27" t="n">
        <v>-0.373899503346908</v>
      </c>
      <c r="AC279" s="27" t="n">
        <v>-0.805194286233026</v>
      </c>
      <c r="AD279" s="27" t="n">
        <v>-0.182320057496233</v>
      </c>
      <c r="AE279" s="27" t="n">
        <v>1.70230464813096</v>
      </c>
      <c r="AF279" s="27" t="n">
        <v>0.267282181407039</v>
      </c>
      <c r="AG279" s="27" t="n">
        <v>1.43319746680058</v>
      </c>
      <c r="AH279" s="27" t="n">
        <v>1.32402293502342</v>
      </c>
      <c r="AI279" s="27" t="n">
        <v>0.831556645347572</v>
      </c>
      <c r="AJ279" s="27" t="n">
        <v>0.329096214397701</v>
      </c>
      <c r="AK279" s="27" t="n">
        <v>-0.800487011604987</v>
      </c>
      <c r="AL279" s="21"/>
      <c r="AM279" s="31" t="n">
        <f aca="false">IF(SQRT($B$9)*$B279+SQRT(1-$B$9)*R279&lt;_xlfn.NORM.S.INV($B$6),1,0)</f>
        <v>0</v>
      </c>
      <c r="AN279" s="31" t="n">
        <f aca="false">IF(SQRT($B$9)*$B279+SQRT(1-$B$9)*S279&lt;_xlfn.NORM.S.INV($B$6),1,0)</f>
        <v>0</v>
      </c>
      <c r="AO279" s="31" t="n">
        <f aca="false">IF(SQRT($B$9)*$B279+SQRT(1-$B$9)*T279&lt;_xlfn.NORM.S.INV($B$6),1,0)</f>
        <v>0</v>
      </c>
      <c r="AP279" s="31" t="n">
        <f aca="false">IF(SQRT($B$9)*$B279+SQRT(1-$B$9)*U279&lt;_xlfn.NORM.S.INV($B$6),1,0)</f>
        <v>0</v>
      </c>
      <c r="AQ279" s="31" t="n">
        <f aca="false">IF(SQRT($B$9)*$B279+SQRT(1-$B$9)*V279&lt;_xlfn.NORM.S.INV($B$6),1,0)</f>
        <v>0</v>
      </c>
      <c r="AR279" s="31" t="n">
        <f aca="false">IF(SQRT($B$9)*$B279+SQRT(1-$B$9)*W279&lt;_xlfn.NORM.S.INV($B$6),1,0)</f>
        <v>0</v>
      </c>
      <c r="AS279" s="31" t="n">
        <f aca="false">IF(SQRT($B$9)*$B279+SQRT(1-$B$9)*X279&lt;_xlfn.NORM.S.INV($B$6),1,0)</f>
        <v>0</v>
      </c>
      <c r="AT279" s="31" t="n">
        <f aca="false">IF(SQRT($B$9)*$B279+SQRT(1-$B$9)*Y279&lt;_xlfn.NORM.S.INV($B$6),1,0)</f>
        <v>0</v>
      </c>
      <c r="AU279" s="31" t="n">
        <f aca="false">IF(SQRT($B$9)*$B279+SQRT(1-$B$9)*Z279&lt;_xlfn.NORM.S.INV($B$6),1,0)</f>
        <v>0</v>
      </c>
      <c r="AV279" s="31" t="n">
        <f aca="false">IF(SQRT($B$9)*$B279+SQRT(1-$B$9)*AA279&lt;_xlfn.NORM.S.INV($B$6),1,0)</f>
        <v>0</v>
      </c>
      <c r="AW279" s="31" t="n">
        <f aca="false">IF(SQRT($C$9)*$B279+SQRT(1-$C$9)*AB279&lt;_xlfn.NORM.S.INV($C$6),1,0)</f>
        <v>0</v>
      </c>
      <c r="AX279" s="31" t="n">
        <f aca="false">IF(SQRT($C$9)*$B279+SQRT(1-$C$9)*AC279&lt;_xlfn.NORM.S.INV($C$6),1,0)</f>
        <v>0</v>
      </c>
      <c r="AY279" s="31" t="n">
        <f aca="false">IF(SQRT($C$9)*$B279+SQRT(1-$C$9)*AD279&lt;_xlfn.NORM.S.INV($C$6),1,0)</f>
        <v>0</v>
      </c>
      <c r="AZ279" s="31" t="n">
        <f aca="false">IF(SQRT($C$9)*$B279+SQRT(1-$C$9)*AE279&lt;_xlfn.NORM.S.INV($C$6),1,0)</f>
        <v>0</v>
      </c>
      <c r="BA279" s="31" t="n">
        <f aca="false">IF(SQRT($C$9)*$B279+SQRT(1-$C$9)*AF279&lt;_xlfn.NORM.S.INV($C$6),1,0)</f>
        <v>0</v>
      </c>
      <c r="BB279" s="31" t="n">
        <f aca="false">IF(SQRT($C$9)*$B279+SQRT(1-$C$9)*AG279&lt;_xlfn.NORM.S.INV($C$6),1,0)</f>
        <v>0</v>
      </c>
      <c r="BC279" s="31" t="n">
        <f aca="false">IF(SQRT($C$9)*$B279+SQRT(1-$C$9)*AH279&lt;_xlfn.NORM.S.INV($C$6),1,0)</f>
        <v>0</v>
      </c>
      <c r="BD279" s="31" t="n">
        <f aca="false">IF(SQRT($C$9)*$B279+SQRT(1-$C$9)*AI279&lt;_xlfn.NORM.S.INV($C$6),1,0)</f>
        <v>0</v>
      </c>
      <c r="BE279" s="31" t="n">
        <f aca="false">IF(SQRT($C$9)*$B279+SQRT(1-$C$9)*AJ279&lt;_xlfn.NORM.S.INV($C$6),1,0)</f>
        <v>0</v>
      </c>
      <c r="BF279" s="31" t="n">
        <f aca="false">IF(SQRT($C$9)*$B279+SQRT(1-$C$9)*AK279&lt;_xlfn.NORM.S.INV($C$6),1,0)</f>
        <v>0</v>
      </c>
      <c r="BG279" s="21"/>
      <c r="BH279" s="21"/>
      <c r="BI279" s="31" t="n">
        <f aca="false">$B$11*(($A$1061)*$C279/$B$12*$B$7+(1-$A$1061)*$D279/$B$12*$C$7)</f>
        <v>0</v>
      </c>
      <c r="BJ279" s="31" t="n">
        <f aca="false">$B$11*(($A$1062)*$C279/$B$12*$B$7+(1-$A$1062)*$D279/$B$12*$C$7)</f>
        <v>0</v>
      </c>
      <c r="BK279" s="31" t="n">
        <f aca="false">$B$11*(($A$1063)*$C279/$B$12*$B$7+(1-$A$1063)*$D279/$B$12*$C$7)</f>
        <v>0</v>
      </c>
      <c r="BL279" s="31" t="n">
        <f aca="false">$B$11*(($A$1064)*$C279/$B$12*$B$7+(1-$A$1064)*$D279/$B$12*$C$7)</f>
        <v>0</v>
      </c>
      <c r="BM279" s="31" t="n">
        <f aca="false">$B$11*(($A$1065)*$C279/$B$12*$B$7+(1-$A$1065)*$D279/$B$12*$C$7)</f>
        <v>0</v>
      </c>
      <c r="BN279" s="31" t="n">
        <f aca="false">$B$11*(($A$1066)*$C279/$B$12*$B$7+(1-$A$1066)*$D279/$B$12*$C$7)</f>
        <v>0</v>
      </c>
      <c r="BO279" s="31" t="n">
        <f aca="false">$B$11*(($A$1067)*$C279/$B$12*$B$7+(1-$A$1067)*$D279/$B$12*$C$7)</f>
        <v>0</v>
      </c>
      <c r="BP279" s="31" t="n">
        <f aca="false">$B$11*(($A$1068)*$C279/$B$12*$B$7+(1-$A$1068)*$D279/$B$12*$C$7)</f>
        <v>0</v>
      </c>
      <c r="BQ279" s="31" t="n">
        <f aca="false">$B$11*(($A$1069)*$C279/$B$12*$B$7+(1-$A$1069)*$D279/$B$12*$C$7)</f>
        <v>0</v>
      </c>
      <c r="BR279" s="31" t="n">
        <f aca="false">$B$11*(($A$1070)*$C279/$B$12*$B$7+(1-$A$1070)*$D279/$B$12*$C$7)</f>
        <v>0</v>
      </c>
      <c r="BS279" s="31" t="n">
        <f aca="false">$B$11*(($A$1071)*$C279/$B$12*$B$7+(1-$A$1071)*$D279/$B$12*$C$7)</f>
        <v>0</v>
      </c>
      <c r="BT279" s="31" t="n">
        <f aca="false">$B$11*(($A$1072)*$C279/$B$12*$B$7+(1-$A$1072)*$D279/$B$12*$C$7)</f>
        <v>0</v>
      </c>
      <c r="BU279" s="31" t="n">
        <f aca="false">$B$11*(($A$1073)*$C279/$B$12*$B$7+(1-$A$1073)*$D279/$B$12*$C$7)</f>
        <v>0</v>
      </c>
      <c r="BV279" s="31" t="n">
        <f aca="false">$B$11*(($A$1074)*$C279/$B$12*$B$7+(1-$A$1074)*$D279/$B$12*$C$7)</f>
        <v>0</v>
      </c>
      <c r="BW279" s="31" t="n">
        <f aca="false">$B$11*(($A$1075)*$C279/$B$12*$B$7+(1-$A$1075)*$D279/$B$12*$C$7)</f>
        <v>0</v>
      </c>
      <c r="BX279" s="31" t="n">
        <f aca="false">$B$11*(($A$1076)*$C279/$B$12*$B$7+(1-$A$1076)*$D279/$B$12*$C$7)</f>
        <v>0</v>
      </c>
      <c r="BY279" s="31" t="n">
        <f aca="false">$B$11*(($A$1077)*$C279/$B$12*$B$7+(1-$A$1077)*$D279/$B$12*$C$7)</f>
        <v>0</v>
      </c>
      <c r="BZ279" s="31" t="n">
        <f aca="false">$B$11*(($A$1078)*$C279/$B$12*$B$7+(1-$A$1078)*$D279/$B$12*$C$7)</f>
        <v>0</v>
      </c>
      <c r="CA279" s="31" t="n">
        <f aca="false">$B$11*(($A$1079)*$C279/$B$12*$B$7+(1-$A$1079)*$D279/$B$12*$C$7)</f>
        <v>0</v>
      </c>
      <c r="CB279" s="31" t="n">
        <f aca="false">$B$11*(($A$1080)*$C279/$B$12*$B$7+(1-$A$1080)*$D279/$B$12*$C$7)</f>
        <v>0</v>
      </c>
      <c r="CC279" s="31" t="n">
        <f aca="false">$B$11*(($A$1081)*$C279/$B$12*$B$7+(1-$A$1081)*$D279/$B$12*$C$7)</f>
        <v>0</v>
      </c>
    </row>
    <row r="280" customFormat="false" ht="15" hidden="false" customHeight="false" outlineLevel="0" collapsed="false">
      <c r="A280" s="21" t="n">
        <v>256</v>
      </c>
      <c r="B280" s="27" t="n">
        <v>-0.932945338247196</v>
      </c>
      <c r="C280" s="9" t="n">
        <f aca="false">SUM(AM280:AV280)</f>
        <v>0</v>
      </c>
      <c r="D280" s="9" t="n">
        <f aca="false">SUM(AW280:BF280)</f>
        <v>1</v>
      </c>
      <c r="E280" s="24" t="n">
        <f aca="false">(1-C280/$B$12)*$B$8-C280/$B$12*$B$7</f>
        <v>0.05</v>
      </c>
      <c r="F280" s="24" t="n">
        <f aca="false">(1-D280/$B$12)*$C$8-D280/$B$12*$C$7</f>
        <v>0.021</v>
      </c>
      <c r="G280" s="47" t="n">
        <f aca="false">$B$11*($B$10*C280/$B$12*$B$7+(1-$B$10)*D280/$B$12*$C$7)</f>
        <v>300</v>
      </c>
      <c r="H280" s="24" t="n">
        <f aca="false">$B$10*E280+(1-$B$10)*F280</f>
        <v>0.0355</v>
      </c>
      <c r="I280" s="21"/>
      <c r="J280" s="21"/>
      <c r="K280" s="21"/>
      <c r="L280" s="21"/>
      <c r="M280" s="21"/>
      <c r="N280" s="21"/>
      <c r="O280" s="21"/>
      <c r="P280" s="21"/>
      <c r="Q280" s="21"/>
      <c r="R280" s="27" t="n">
        <v>0.240578181483126</v>
      </c>
      <c r="S280" s="27" t="n">
        <v>-1.94223690712607</v>
      </c>
      <c r="T280" s="27" t="n">
        <v>0.167380600054517</v>
      </c>
      <c r="U280" s="27" t="n">
        <v>1.95748655576482</v>
      </c>
      <c r="V280" s="27" t="n">
        <v>-1.68776571950125</v>
      </c>
      <c r="W280" s="27" t="n">
        <v>0.124222397673994</v>
      </c>
      <c r="X280" s="27" t="n">
        <v>0.833402619607896</v>
      </c>
      <c r="Y280" s="27" t="n">
        <v>-1.34359975234967</v>
      </c>
      <c r="Z280" s="27" t="n">
        <v>-1.57159910216171</v>
      </c>
      <c r="AA280" s="27" t="n">
        <v>0.0878024858698995</v>
      </c>
      <c r="AB280" s="27" t="n">
        <v>0.283187488115537</v>
      </c>
      <c r="AC280" s="27" t="n">
        <v>-0.243617253152688</v>
      </c>
      <c r="AD280" s="27" t="n">
        <v>-0.48580223040728</v>
      </c>
      <c r="AE280" s="27" t="n">
        <v>-0.206554878747316</v>
      </c>
      <c r="AF280" s="27" t="n">
        <v>1.11694556824251</v>
      </c>
      <c r="AG280" s="27" t="n">
        <v>0.928628693783902</v>
      </c>
      <c r="AH280" s="27" t="n">
        <v>-1.6537816078477</v>
      </c>
      <c r="AI280" s="27" t="n">
        <v>-0.705440328602599</v>
      </c>
      <c r="AJ280" s="27" t="n">
        <v>-0.794274657798607</v>
      </c>
      <c r="AK280" s="27" t="n">
        <v>0.510852275516775</v>
      </c>
      <c r="AL280" s="21"/>
      <c r="AM280" s="31" t="n">
        <f aca="false">IF(SQRT($B$9)*$B280+SQRT(1-$B$9)*R280&lt;_xlfn.NORM.S.INV($B$6),1,0)</f>
        <v>0</v>
      </c>
      <c r="AN280" s="31" t="n">
        <f aca="false">IF(SQRT($B$9)*$B280+SQRT(1-$B$9)*S280&lt;_xlfn.NORM.S.INV($B$6),1,0)</f>
        <v>0</v>
      </c>
      <c r="AO280" s="31" t="n">
        <f aca="false">IF(SQRT($B$9)*$B280+SQRT(1-$B$9)*T280&lt;_xlfn.NORM.S.INV($B$6),1,0)</f>
        <v>0</v>
      </c>
      <c r="AP280" s="31" t="n">
        <f aca="false">IF(SQRT($B$9)*$B280+SQRT(1-$B$9)*U280&lt;_xlfn.NORM.S.INV($B$6),1,0)</f>
        <v>0</v>
      </c>
      <c r="AQ280" s="31" t="n">
        <f aca="false">IF(SQRT($B$9)*$B280+SQRT(1-$B$9)*V280&lt;_xlfn.NORM.S.INV($B$6),1,0)</f>
        <v>0</v>
      </c>
      <c r="AR280" s="31" t="n">
        <f aca="false">IF(SQRT($B$9)*$B280+SQRT(1-$B$9)*W280&lt;_xlfn.NORM.S.INV($B$6),1,0)</f>
        <v>0</v>
      </c>
      <c r="AS280" s="31" t="n">
        <f aca="false">IF(SQRT($B$9)*$B280+SQRT(1-$B$9)*X280&lt;_xlfn.NORM.S.INV($B$6),1,0)</f>
        <v>0</v>
      </c>
      <c r="AT280" s="31" t="n">
        <f aca="false">IF(SQRT($B$9)*$B280+SQRT(1-$B$9)*Y280&lt;_xlfn.NORM.S.INV($B$6),1,0)</f>
        <v>0</v>
      </c>
      <c r="AU280" s="31" t="n">
        <f aca="false">IF(SQRT($B$9)*$B280+SQRT(1-$B$9)*Z280&lt;_xlfn.NORM.S.INV($B$6),1,0)</f>
        <v>0</v>
      </c>
      <c r="AV280" s="31" t="n">
        <f aca="false">IF(SQRT($B$9)*$B280+SQRT(1-$B$9)*AA280&lt;_xlfn.NORM.S.INV($B$6),1,0)</f>
        <v>0</v>
      </c>
      <c r="AW280" s="31" t="n">
        <f aca="false">IF(SQRT($C$9)*$B280+SQRT(1-$C$9)*AB280&lt;_xlfn.NORM.S.INV($C$6),1,0)</f>
        <v>0</v>
      </c>
      <c r="AX280" s="31" t="n">
        <f aca="false">IF(SQRT($C$9)*$B280+SQRT(1-$C$9)*AC280&lt;_xlfn.NORM.S.INV($C$6),1,0)</f>
        <v>0</v>
      </c>
      <c r="AY280" s="31" t="n">
        <f aca="false">IF(SQRT($C$9)*$B280+SQRT(1-$C$9)*AD280&lt;_xlfn.NORM.S.INV($C$6),1,0)</f>
        <v>0</v>
      </c>
      <c r="AZ280" s="31" t="n">
        <f aca="false">IF(SQRT($C$9)*$B280+SQRT(1-$C$9)*AE280&lt;_xlfn.NORM.S.INV($C$6),1,0)</f>
        <v>0</v>
      </c>
      <c r="BA280" s="31" t="n">
        <f aca="false">IF(SQRT($C$9)*$B280+SQRT(1-$C$9)*AF280&lt;_xlfn.NORM.S.INV($C$6),1,0)</f>
        <v>0</v>
      </c>
      <c r="BB280" s="31" t="n">
        <f aca="false">IF(SQRT($C$9)*$B280+SQRT(1-$C$9)*AG280&lt;_xlfn.NORM.S.INV($C$6),1,0)</f>
        <v>0</v>
      </c>
      <c r="BC280" s="31" t="n">
        <f aca="false">IF(SQRT($C$9)*$B280+SQRT(1-$C$9)*AH280&lt;_xlfn.NORM.S.INV($C$6),1,0)</f>
        <v>1</v>
      </c>
      <c r="BD280" s="31" t="n">
        <f aca="false">IF(SQRT($C$9)*$B280+SQRT(1-$C$9)*AI280&lt;_xlfn.NORM.S.INV($C$6),1,0)</f>
        <v>0</v>
      </c>
      <c r="BE280" s="31" t="n">
        <f aca="false">IF(SQRT($C$9)*$B280+SQRT(1-$C$9)*AJ280&lt;_xlfn.NORM.S.INV($C$6),1,0)</f>
        <v>0</v>
      </c>
      <c r="BF280" s="31" t="n">
        <f aca="false">IF(SQRT($C$9)*$B280+SQRT(1-$C$9)*AK280&lt;_xlfn.NORM.S.INV($C$6),1,0)</f>
        <v>0</v>
      </c>
      <c r="BG280" s="21"/>
      <c r="BH280" s="21"/>
      <c r="BI280" s="31" t="n">
        <f aca="false">$B$11*(($A$1061)*$C280/$B$12*$B$7+(1-$A$1061)*$D280/$B$12*$C$7)</f>
        <v>600</v>
      </c>
      <c r="BJ280" s="31" t="n">
        <f aca="false">$B$11*(($A$1062)*$C280/$B$12*$B$7+(1-$A$1062)*$D280/$B$12*$C$7)</f>
        <v>570</v>
      </c>
      <c r="BK280" s="31" t="n">
        <f aca="false">$B$11*(($A$1063)*$C280/$B$12*$B$7+(1-$A$1063)*$D280/$B$12*$C$7)</f>
        <v>540</v>
      </c>
      <c r="BL280" s="31" t="n">
        <f aca="false">$B$11*(($A$1064)*$C280/$B$12*$B$7+(1-$A$1064)*$D280/$B$12*$C$7)</f>
        <v>510</v>
      </c>
      <c r="BM280" s="31" t="n">
        <f aca="false">$B$11*(($A$1065)*$C280/$B$12*$B$7+(1-$A$1065)*$D280/$B$12*$C$7)</f>
        <v>480</v>
      </c>
      <c r="BN280" s="31" t="n">
        <f aca="false">$B$11*(($A$1066)*$C280/$B$12*$B$7+(1-$A$1066)*$D280/$B$12*$C$7)</f>
        <v>450</v>
      </c>
      <c r="BO280" s="31" t="n">
        <f aca="false">$B$11*(($A$1067)*$C280/$B$12*$B$7+(1-$A$1067)*$D280/$B$12*$C$7)</f>
        <v>420</v>
      </c>
      <c r="BP280" s="31" t="n">
        <f aca="false">$B$11*(($A$1068)*$C280/$B$12*$B$7+(1-$A$1068)*$D280/$B$12*$C$7)</f>
        <v>390</v>
      </c>
      <c r="BQ280" s="31" t="n">
        <f aca="false">$B$11*(($A$1069)*$C280/$B$12*$B$7+(1-$A$1069)*$D280/$B$12*$C$7)</f>
        <v>360</v>
      </c>
      <c r="BR280" s="31" t="n">
        <f aca="false">$B$11*(($A$1070)*$C280/$B$12*$B$7+(1-$A$1070)*$D280/$B$12*$C$7)</f>
        <v>330</v>
      </c>
      <c r="BS280" s="31" t="n">
        <f aca="false">$B$11*(($A$1071)*$C280/$B$12*$B$7+(1-$A$1071)*$D280/$B$12*$C$7)</f>
        <v>300</v>
      </c>
      <c r="BT280" s="31" t="n">
        <f aca="false">$B$11*(($A$1072)*$C280/$B$12*$B$7+(1-$A$1072)*$D280/$B$12*$C$7)</f>
        <v>270</v>
      </c>
      <c r="BU280" s="31" t="n">
        <f aca="false">$B$11*(($A$1073)*$C280/$B$12*$B$7+(1-$A$1073)*$D280/$B$12*$C$7)</f>
        <v>240</v>
      </c>
      <c r="BV280" s="31" t="n">
        <f aca="false">$B$11*(($A$1074)*$C280/$B$12*$B$7+(1-$A$1074)*$D280/$B$12*$C$7)</f>
        <v>210</v>
      </c>
      <c r="BW280" s="31" t="n">
        <f aca="false">$B$11*(($A$1075)*$C280/$B$12*$B$7+(1-$A$1075)*$D280/$B$12*$C$7)</f>
        <v>180</v>
      </c>
      <c r="BX280" s="31" t="n">
        <f aca="false">$B$11*(($A$1076)*$C280/$B$12*$B$7+(1-$A$1076)*$D280/$B$12*$C$7)</f>
        <v>150</v>
      </c>
      <c r="BY280" s="31" t="n">
        <f aca="false">$B$11*(($A$1077)*$C280/$B$12*$B$7+(1-$A$1077)*$D280/$B$12*$C$7)</f>
        <v>120</v>
      </c>
      <c r="BZ280" s="31" t="n">
        <f aca="false">$B$11*(($A$1078)*$C280/$B$12*$B$7+(1-$A$1078)*$D280/$B$12*$C$7)</f>
        <v>90</v>
      </c>
      <c r="CA280" s="31" t="n">
        <f aca="false">$B$11*(($A$1079)*$C280/$B$12*$B$7+(1-$A$1079)*$D280/$B$12*$C$7)</f>
        <v>60</v>
      </c>
      <c r="CB280" s="31" t="n">
        <f aca="false">$B$11*(($A$1080)*$C280/$B$12*$B$7+(1-$A$1080)*$D280/$B$12*$C$7)</f>
        <v>30</v>
      </c>
      <c r="CC280" s="31" t="n">
        <f aca="false">$B$11*(($A$1081)*$C280/$B$12*$B$7+(1-$A$1081)*$D280/$B$12*$C$7)</f>
        <v>0</v>
      </c>
    </row>
    <row r="281" customFormat="false" ht="15" hidden="false" customHeight="false" outlineLevel="0" collapsed="false">
      <c r="A281" s="21" t="n">
        <v>257</v>
      </c>
      <c r="B281" s="27" t="n">
        <v>-0.30848561374196</v>
      </c>
      <c r="C281" s="9" t="n">
        <f aca="false">SUM(AM281:AV281)</f>
        <v>0</v>
      </c>
      <c r="D281" s="9" t="n">
        <f aca="false">SUM(AW281:BF281)</f>
        <v>1</v>
      </c>
      <c r="E281" s="24" t="n">
        <f aca="false">(1-C281/$B$12)*$B$8-C281/$B$12*$B$7</f>
        <v>0.05</v>
      </c>
      <c r="F281" s="24" t="n">
        <f aca="false">(1-D281/$B$12)*$C$8-D281/$B$12*$C$7</f>
        <v>0.021</v>
      </c>
      <c r="G281" s="47" t="n">
        <f aca="false">$B$11*($B$10*C281/$B$12*$B$7+(1-$B$10)*D281/$B$12*$C$7)</f>
        <v>300</v>
      </c>
      <c r="H281" s="24" t="n">
        <f aca="false">$B$10*E281+(1-$B$10)*F281</f>
        <v>0.0355</v>
      </c>
      <c r="I281" s="21"/>
      <c r="J281" s="21"/>
      <c r="K281" s="21"/>
      <c r="L281" s="21"/>
      <c r="M281" s="21"/>
      <c r="N281" s="21"/>
      <c r="O281" s="21"/>
      <c r="P281" s="21"/>
      <c r="Q281" s="21"/>
      <c r="R281" s="27" t="n">
        <v>-1.19578645333302</v>
      </c>
      <c r="S281" s="27" t="n">
        <v>1.15209306614844</v>
      </c>
      <c r="T281" s="27" t="n">
        <v>-0.0876840217675601</v>
      </c>
      <c r="U281" s="27" t="n">
        <v>-0.0336524097217188</v>
      </c>
      <c r="V281" s="27" t="n">
        <v>-0.214969762075312</v>
      </c>
      <c r="W281" s="27" t="n">
        <v>0.611076414747548</v>
      </c>
      <c r="X281" s="27" t="n">
        <v>1.99283781382482</v>
      </c>
      <c r="Y281" s="27" t="n">
        <v>-0.399404677330122</v>
      </c>
      <c r="Z281" s="27" t="n">
        <v>1.03744515327081</v>
      </c>
      <c r="AA281" s="27" t="n">
        <v>-0.143718115667336</v>
      </c>
      <c r="AB281" s="27" t="n">
        <v>-2.44305896943987</v>
      </c>
      <c r="AC281" s="27" t="n">
        <v>1.84339109497158</v>
      </c>
      <c r="AD281" s="27" t="n">
        <v>1.16679456865563</v>
      </c>
      <c r="AE281" s="27" t="n">
        <v>-0.922911985612341</v>
      </c>
      <c r="AF281" s="27" t="n">
        <v>0.781371943698704</v>
      </c>
      <c r="AG281" s="27" t="n">
        <v>1.62359188371619</v>
      </c>
      <c r="AH281" s="27" t="n">
        <v>-0.332168419512917</v>
      </c>
      <c r="AI281" s="27" t="n">
        <v>1.43055711846214</v>
      </c>
      <c r="AJ281" s="27" t="n">
        <v>-0.426263239511229</v>
      </c>
      <c r="AK281" s="27" t="n">
        <v>-0.888444709163382</v>
      </c>
      <c r="AL281" s="21"/>
      <c r="AM281" s="31" t="n">
        <f aca="false">IF(SQRT($B$9)*$B281+SQRT(1-$B$9)*R281&lt;_xlfn.NORM.S.INV($B$6),1,0)</f>
        <v>0</v>
      </c>
      <c r="AN281" s="31" t="n">
        <f aca="false">IF(SQRT($B$9)*$B281+SQRT(1-$B$9)*S281&lt;_xlfn.NORM.S.INV($B$6),1,0)</f>
        <v>0</v>
      </c>
      <c r="AO281" s="31" t="n">
        <f aca="false">IF(SQRT($B$9)*$B281+SQRT(1-$B$9)*T281&lt;_xlfn.NORM.S.INV($B$6),1,0)</f>
        <v>0</v>
      </c>
      <c r="AP281" s="31" t="n">
        <f aca="false">IF(SQRT($B$9)*$B281+SQRT(1-$B$9)*U281&lt;_xlfn.NORM.S.INV($B$6),1,0)</f>
        <v>0</v>
      </c>
      <c r="AQ281" s="31" t="n">
        <f aca="false">IF(SQRT($B$9)*$B281+SQRT(1-$B$9)*V281&lt;_xlfn.NORM.S.INV($B$6),1,0)</f>
        <v>0</v>
      </c>
      <c r="AR281" s="31" t="n">
        <f aca="false">IF(SQRT($B$9)*$B281+SQRT(1-$B$9)*W281&lt;_xlfn.NORM.S.INV($B$6),1,0)</f>
        <v>0</v>
      </c>
      <c r="AS281" s="31" t="n">
        <f aca="false">IF(SQRT($B$9)*$B281+SQRT(1-$B$9)*X281&lt;_xlfn.NORM.S.INV($B$6),1,0)</f>
        <v>0</v>
      </c>
      <c r="AT281" s="31" t="n">
        <f aca="false">IF(SQRT($B$9)*$B281+SQRT(1-$B$9)*Y281&lt;_xlfn.NORM.S.INV($B$6),1,0)</f>
        <v>0</v>
      </c>
      <c r="AU281" s="31" t="n">
        <f aca="false">IF(SQRT($B$9)*$B281+SQRT(1-$B$9)*Z281&lt;_xlfn.NORM.S.INV($B$6),1,0)</f>
        <v>0</v>
      </c>
      <c r="AV281" s="31" t="n">
        <f aca="false">IF(SQRT($B$9)*$B281+SQRT(1-$B$9)*AA281&lt;_xlfn.NORM.S.INV($B$6),1,0)</f>
        <v>0</v>
      </c>
      <c r="AW281" s="31" t="n">
        <f aca="false">IF(SQRT($C$9)*$B281+SQRT(1-$C$9)*AB281&lt;_xlfn.NORM.S.INV($C$6),1,0)</f>
        <v>1</v>
      </c>
      <c r="AX281" s="31" t="n">
        <f aca="false">IF(SQRT($C$9)*$B281+SQRT(1-$C$9)*AC281&lt;_xlfn.NORM.S.INV($C$6),1,0)</f>
        <v>0</v>
      </c>
      <c r="AY281" s="31" t="n">
        <f aca="false">IF(SQRT($C$9)*$B281+SQRT(1-$C$9)*AD281&lt;_xlfn.NORM.S.INV($C$6),1,0)</f>
        <v>0</v>
      </c>
      <c r="AZ281" s="31" t="n">
        <f aca="false">IF(SQRT($C$9)*$B281+SQRT(1-$C$9)*AE281&lt;_xlfn.NORM.S.INV($C$6),1,0)</f>
        <v>0</v>
      </c>
      <c r="BA281" s="31" t="n">
        <f aca="false">IF(SQRT($C$9)*$B281+SQRT(1-$C$9)*AF281&lt;_xlfn.NORM.S.INV($C$6),1,0)</f>
        <v>0</v>
      </c>
      <c r="BB281" s="31" t="n">
        <f aca="false">IF(SQRT($C$9)*$B281+SQRT(1-$C$9)*AG281&lt;_xlfn.NORM.S.INV($C$6),1,0)</f>
        <v>0</v>
      </c>
      <c r="BC281" s="31" t="n">
        <f aca="false">IF(SQRT($C$9)*$B281+SQRT(1-$C$9)*AH281&lt;_xlfn.NORM.S.INV($C$6),1,0)</f>
        <v>0</v>
      </c>
      <c r="BD281" s="31" t="n">
        <f aca="false">IF(SQRT($C$9)*$B281+SQRT(1-$C$9)*AI281&lt;_xlfn.NORM.S.INV($C$6),1,0)</f>
        <v>0</v>
      </c>
      <c r="BE281" s="31" t="n">
        <f aca="false">IF(SQRT($C$9)*$B281+SQRT(1-$C$9)*AJ281&lt;_xlfn.NORM.S.INV($C$6),1,0)</f>
        <v>0</v>
      </c>
      <c r="BF281" s="31" t="n">
        <f aca="false">IF(SQRT($C$9)*$B281+SQRT(1-$C$9)*AK281&lt;_xlfn.NORM.S.INV($C$6),1,0)</f>
        <v>0</v>
      </c>
      <c r="BG281" s="21"/>
      <c r="BH281" s="21"/>
      <c r="BI281" s="31" t="n">
        <f aca="false">$B$11*(($A$1061)*$C281/$B$12*$B$7+(1-$A$1061)*$D281/$B$12*$C$7)</f>
        <v>600</v>
      </c>
      <c r="BJ281" s="31" t="n">
        <f aca="false">$B$11*(($A$1062)*$C281/$B$12*$B$7+(1-$A$1062)*$D281/$B$12*$C$7)</f>
        <v>570</v>
      </c>
      <c r="BK281" s="31" t="n">
        <f aca="false">$B$11*(($A$1063)*$C281/$B$12*$B$7+(1-$A$1063)*$D281/$B$12*$C$7)</f>
        <v>540</v>
      </c>
      <c r="BL281" s="31" t="n">
        <f aca="false">$B$11*(($A$1064)*$C281/$B$12*$B$7+(1-$A$1064)*$D281/$B$12*$C$7)</f>
        <v>510</v>
      </c>
      <c r="BM281" s="31" t="n">
        <f aca="false">$B$11*(($A$1065)*$C281/$B$12*$B$7+(1-$A$1065)*$D281/$B$12*$C$7)</f>
        <v>480</v>
      </c>
      <c r="BN281" s="31" t="n">
        <f aca="false">$B$11*(($A$1066)*$C281/$B$12*$B$7+(1-$A$1066)*$D281/$B$12*$C$7)</f>
        <v>450</v>
      </c>
      <c r="BO281" s="31" t="n">
        <f aca="false">$B$11*(($A$1067)*$C281/$B$12*$B$7+(1-$A$1067)*$D281/$B$12*$C$7)</f>
        <v>420</v>
      </c>
      <c r="BP281" s="31" t="n">
        <f aca="false">$B$11*(($A$1068)*$C281/$B$12*$B$7+(1-$A$1068)*$D281/$B$12*$C$7)</f>
        <v>390</v>
      </c>
      <c r="BQ281" s="31" t="n">
        <f aca="false">$B$11*(($A$1069)*$C281/$B$12*$B$7+(1-$A$1069)*$D281/$B$12*$C$7)</f>
        <v>360</v>
      </c>
      <c r="BR281" s="31" t="n">
        <f aca="false">$B$11*(($A$1070)*$C281/$B$12*$B$7+(1-$A$1070)*$D281/$B$12*$C$7)</f>
        <v>330</v>
      </c>
      <c r="BS281" s="31" t="n">
        <f aca="false">$B$11*(($A$1071)*$C281/$B$12*$B$7+(1-$A$1071)*$D281/$B$12*$C$7)</f>
        <v>300</v>
      </c>
      <c r="BT281" s="31" t="n">
        <f aca="false">$B$11*(($A$1072)*$C281/$B$12*$B$7+(1-$A$1072)*$D281/$B$12*$C$7)</f>
        <v>270</v>
      </c>
      <c r="BU281" s="31" t="n">
        <f aca="false">$B$11*(($A$1073)*$C281/$B$12*$B$7+(1-$A$1073)*$D281/$B$12*$C$7)</f>
        <v>240</v>
      </c>
      <c r="BV281" s="31" t="n">
        <f aca="false">$B$11*(($A$1074)*$C281/$B$12*$B$7+(1-$A$1074)*$D281/$B$12*$C$7)</f>
        <v>210</v>
      </c>
      <c r="BW281" s="31" t="n">
        <f aca="false">$B$11*(($A$1075)*$C281/$B$12*$B$7+(1-$A$1075)*$D281/$B$12*$C$7)</f>
        <v>180</v>
      </c>
      <c r="BX281" s="31" t="n">
        <f aca="false">$B$11*(($A$1076)*$C281/$B$12*$B$7+(1-$A$1076)*$D281/$B$12*$C$7)</f>
        <v>150</v>
      </c>
      <c r="BY281" s="31" t="n">
        <f aca="false">$B$11*(($A$1077)*$C281/$B$12*$B$7+(1-$A$1077)*$D281/$B$12*$C$7)</f>
        <v>120</v>
      </c>
      <c r="BZ281" s="31" t="n">
        <f aca="false">$B$11*(($A$1078)*$C281/$B$12*$B$7+(1-$A$1078)*$D281/$B$12*$C$7)</f>
        <v>90</v>
      </c>
      <c r="CA281" s="31" t="n">
        <f aca="false">$B$11*(($A$1079)*$C281/$B$12*$B$7+(1-$A$1079)*$D281/$B$12*$C$7)</f>
        <v>60</v>
      </c>
      <c r="CB281" s="31" t="n">
        <f aca="false">$B$11*(($A$1080)*$C281/$B$12*$B$7+(1-$A$1080)*$D281/$B$12*$C$7)</f>
        <v>30</v>
      </c>
      <c r="CC281" s="31" t="n">
        <f aca="false">$B$11*(($A$1081)*$C281/$B$12*$B$7+(1-$A$1081)*$D281/$B$12*$C$7)</f>
        <v>0</v>
      </c>
    </row>
    <row r="282" customFormat="false" ht="15" hidden="false" customHeight="false" outlineLevel="0" collapsed="false">
      <c r="A282" s="21" t="n">
        <v>258</v>
      </c>
      <c r="B282" s="27" t="n">
        <v>0.535446969141354</v>
      </c>
      <c r="C282" s="9" t="n">
        <f aca="false">SUM(AM282:AV282)</f>
        <v>0</v>
      </c>
      <c r="D282" s="9" t="n">
        <f aca="false">SUM(AW282:BF282)</f>
        <v>0</v>
      </c>
      <c r="E282" s="24" t="n">
        <f aca="false">(1-C282/$B$12)*$B$8-C282/$B$12*$B$7</f>
        <v>0.05</v>
      </c>
      <c r="F282" s="24" t="n">
        <f aca="false">(1-D282/$B$12)*$C$8-D282/$B$12*$C$7</f>
        <v>0.09</v>
      </c>
      <c r="G282" s="47" t="n">
        <f aca="false">$B$11*($B$10*C282/$B$12*$B$7+(1-$B$10)*D282/$B$12*$C$7)</f>
        <v>0</v>
      </c>
      <c r="H282" s="24" t="n">
        <f aca="false">$B$10*E282+(1-$B$10)*F282</f>
        <v>0.07</v>
      </c>
      <c r="I282" s="21"/>
      <c r="J282" s="21"/>
      <c r="K282" s="21"/>
      <c r="L282" s="21"/>
      <c r="M282" s="21"/>
      <c r="N282" s="21"/>
      <c r="O282" s="21"/>
      <c r="P282" s="21"/>
      <c r="Q282" s="21"/>
      <c r="R282" s="27" t="n">
        <v>0.478515311162275</v>
      </c>
      <c r="S282" s="27" t="n">
        <v>0.527201198940923</v>
      </c>
      <c r="T282" s="27" t="n">
        <v>0.0610566136239079</v>
      </c>
      <c r="U282" s="27" t="n">
        <v>1.18993752644299</v>
      </c>
      <c r="V282" s="27" t="n">
        <v>1.02693165464819</v>
      </c>
      <c r="W282" s="27" t="n">
        <v>0.423069909995465</v>
      </c>
      <c r="X282" s="27" t="n">
        <v>-0.103617774999524</v>
      </c>
      <c r="Y282" s="27" t="n">
        <v>-1.00884325786227</v>
      </c>
      <c r="Z282" s="27" t="n">
        <v>-0.424286788727477</v>
      </c>
      <c r="AA282" s="27" t="n">
        <v>0.504101121103437</v>
      </c>
      <c r="AB282" s="27" t="n">
        <v>-0.333850079843719</v>
      </c>
      <c r="AC282" s="27" t="n">
        <v>-0.478387592456816</v>
      </c>
      <c r="AD282" s="27" t="n">
        <v>-1.07489603890519</v>
      </c>
      <c r="AE282" s="27" t="n">
        <v>0.563381715820423</v>
      </c>
      <c r="AF282" s="27" t="n">
        <v>-0.229958591545444</v>
      </c>
      <c r="AG282" s="27" t="n">
        <v>-1.59546582443352</v>
      </c>
      <c r="AH282" s="27" t="n">
        <v>0.156513771718392</v>
      </c>
      <c r="AI282" s="27" t="n">
        <v>2.44843771295426</v>
      </c>
      <c r="AJ282" s="27" t="n">
        <v>-0.233654578295667</v>
      </c>
      <c r="AK282" s="27" t="n">
        <v>0.145839754843051</v>
      </c>
      <c r="AL282" s="21"/>
      <c r="AM282" s="31" t="n">
        <f aca="false">IF(SQRT($B$9)*$B282+SQRT(1-$B$9)*R282&lt;_xlfn.NORM.S.INV($B$6),1,0)</f>
        <v>0</v>
      </c>
      <c r="AN282" s="31" t="n">
        <f aca="false">IF(SQRT($B$9)*$B282+SQRT(1-$B$9)*S282&lt;_xlfn.NORM.S.INV($B$6),1,0)</f>
        <v>0</v>
      </c>
      <c r="AO282" s="31" t="n">
        <f aca="false">IF(SQRT($B$9)*$B282+SQRT(1-$B$9)*T282&lt;_xlfn.NORM.S.INV($B$6),1,0)</f>
        <v>0</v>
      </c>
      <c r="AP282" s="31" t="n">
        <f aca="false">IF(SQRT($B$9)*$B282+SQRT(1-$B$9)*U282&lt;_xlfn.NORM.S.INV($B$6),1,0)</f>
        <v>0</v>
      </c>
      <c r="AQ282" s="31" t="n">
        <f aca="false">IF(SQRT($B$9)*$B282+SQRT(1-$B$9)*V282&lt;_xlfn.NORM.S.INV($B$6),1,0)</f>
        <v>0</v>
      </c>
      <c r="AR282" s="31" t="n">
        <f aca="false">IF(SQRT($B$9)*$B282+SQRT(1-$B$9)*W282&lt;_xlfn.NORM.S.INV($B$6),1,0)</f>
        <v>0</v>
      </c>
      <c r="AS282" s="31" t="n">
        <f aca="false">IF(SQRT($B$9)*$B282+SQRT(1-$B$9)*X282&lt;_xlfn.NORM.S.INV($B$6),1,0)</f>
        <v>0</v>
      </c>
      <c r="AT282" s="31" t="n">
        <f aca="false">IF(SQRT($B$9)*$B282+SQRT(1-$B$9)*Y282&lt;_xlfn.NORM.S.INV($B$6),1,0)</f>
        <v>0</v>
      </c>
      <c r="AU282" s="31" t="n">
        <f aca="false">IF(SQRT($B$9)*$B282+SQRT(1-$B$9)*Z282&lt;_xlfn.NORM.S.INV($B$6),1,0)</f>
        <v>0</v>
      </c>
      <c r="AV282" s="31" t="n">
        <f aca="false">IF(SQRT($B$9)*$B282+SQRT(1-$B$9)*AA282&lt;_xlfn.NORM.S.INV($B$6),1,0)</f>
        <v>0</v>
      </c>
      <c r="AW282" s="31" t="n">
        <f aca="false">IF(SQRT($C$9)*$B282+SQRT(1-$C$9)*AB282&lt;_xlfn.NORM.S.INV($C$6),1,0)</f>
        <v>0</v>
      </c>
      <c r="AX282" s="31" t="n">
        <f aca="false">IF(SQRT($C$9)*$B282+SQRT(1-$C$9)*AC282&lt;_xlfn.NORM.S.INV($C$6),1,0)</f>
        <v>0</v>
      </c>
      <c r="AY282" s="31" t="n">
        <f aca="false">IF(SQRT($C$9)*$B282+SQRT(1-$C$9)*AD282&lt;_xlfn.NORM.S.INV($C$6),1,0)</f>
        <v>0</v>
      </c>
      <c r="AZ282" s="31" t="n">
        <f aca="false">IF(SQRT($C$9)*$B282+SQRT(1-$C$9)*AE282&lt;_xlfn.NORM.S.INV($C$6),1,0)</f>
        <v>0</v>
      </c>
      <c r="BA282" s="31" t="n">
        <f aca="false">IF(SQRT($C$9)*$B282+SQRT(1-$C$9)*AF282&lt;_xlfn.NORM.S.INV($C$6),1,0)</f>
        <v>0</v>
      </c>
      <c r="BB282" s="31" t="n">
        <f aca="false">IF(SQRT($C$9)*$B282+SQRT(1-$C$9)*AG282&lt;_xlfn.NORM.S.INV($C$6),1,0)</f>
        <v>0</v>
      </c>
      <c r="BC282" s="31" t="n">
        <f aca="false">IF(SQRT($C$9)*$B282+SQRT(1-$C$9)*AH282&lt;_xlfn.NORM.S.INV($C$6),1,0)</f>
        <v>0</v>
      </c>
      <c r="BD282" s="31" t="n">
        <f aca="false">IF(SQRT($C$9)*$B282+SQRT(1-$C$9)*AI282&lt;_xlfn.NORM.S.INV($C$6),1,0)</f>
        <v>0</v>
      </c>
      <c r="BE282" s="31" t="n">
        <f aca="false">IF(SQRT($C$9)*$B282+SQRT(1-$C$9)*AJ282&lt;_xlfn.NORM.S.INV($C$6),1,0)</f>
        <v>0</v>
      </c>
      <c r="BF282" s="31" t="n">
        <f aca="false">IF(SQRT($C$9)*$B282+SQRT(1-$C$9)*AK282&lt;_xlfn.NORM.S.INV($C$6),1,0)</f>
        <v>0</v>
      </c>
      <c r="BG282" s="21"/>
      <c r="BH282" s="21"/>
      <c r="BI282" s="31" t="n">
        <f aca="false">$B$11*(($A$1061)*$C282/$B$12*$B$7+(1-$A$1061)*$D282/$B$12*$C$7)</f>
        <v>0</v>
      </c>
      <c r="BJ282" s="31" t="n">
        <f aca="false">$B$11*(($A$1062)*$C282/$B$12*$B$7+(1-$A$1062)*$D282/$B$12*$C$7)</f>
        <v>0</v>
      </c>
      <c r="BK282" s="31" t="n">
        <f aca="false">$B$11*(($A$1063)*$C282/$B$12*$B$7+(1-$A$1063)*$D282/$B$12*$C$7)</f>
        <v>0</v>
      </c>
      <c r="BL282" s="31" t="n">
        <f aca="false">$B$11*(($A$1064)*$C282/$B$12*$B$7+(1-$A$1064)*$D282/$B$12*$C$7)</f>
        <v>0</v>
      </c>
      <c r="BM282" s="31" t="n">
        <f aca="false">$B$11*(($A$1065)*$C282/$B$12*$B$7+(1-$A$1065)*$D282/$B$12*$C$7)</f>
        <v>0</v>
      </c>
      <c r="BN282" s="31" t="n">
        <f aca="false">$B$11*(($A$1066)*$C282/$B$12*$B$7+(1-$A$1066)*$D282/$B$12*$C$7)</f>
        <v>0</v>
      </c>
      <c r="BO282" s="31" t="n">
        <f aca="false">$B$11*(($A$1067)*$C282/$B$12*$B$7+(1-$A$1067)*$D282/$B$12*$C$7)</f>
        <v>0</v>
      </c>
      <c r="BP282" s="31" t="n">
        <f aca="false">$B$11*(($A$1068)*$C282/$B$12*$B$7+(1-$A$1068)*$D282/$B$12*$C$7)</f>
        <v>0</v>
      </c>
      <c r="BQ282" s="31" t="n">
        <f aca="false">$B$11*(($A$1069)*$C282/$B$12*$B$7+(1-$A$1069)*$D282/$B$12*$C$7)</f>
        <v>0</v>
      </c>
      <c r="BR282" s="31" t="n">
        <f aca="false">$B$11*(($A$1070)*$C282/$B$12*$B$7+(1-$A$1070)*$D282/$B$12*$C$7)</f>
        <v>0</v>
      </c>
      <c r="BS282" s="31" t="n">
        <f aca="false">$B$11*(($A$1071)*$C282/$B$12*$B$7+(1-$A$1071)*$D282/$B$12*$C$7)</f>
        <v>0</v>
      </c>
      <c r="BT282" s="31" t="n">
        <f aca="false">$B$11*(($A$1072)*$C282/$B$12*$B$7+(1-$A$1072)*$D282/$B$12*$C$7)</f>
        <v>0</v>
      </c>
      <c r="BU282" s="31" t="n">
        <f aca="false">$B$11*(($A$1073)*$C282/$B$12*$B$7+(1-$A$1073)*$D282/$B$12*$C$7)</f>
        <v>0</v>
      </c>
      <c r="BV282" s="31" t="n">
        <f aca="false">$B$11*(($A$1074)*$C282/$B$12*$B$7+(1-$A$1074)*$D282/$B$12*$C$7)</f>
        <v>0</v>
      </c>
      <c r="BW282" s="31" t="n">
        <f aca="false">$B$11*(($A$1075)*$C282/$B$12*$B$7+(1-$A$1075)*$D282/$B$12*$C$7)</f>
        <v>0</v>
      </c>
      <c r="BX282" s="31" t="n">
        <f aca="false">$B$11*(($A$1076)*$C282/$B$12*$B$7+(1-$A$1076)*$D282/$B$12*$C$7)</f>
        <v>0</v>
      </c>
      <c r="BY282" s="31" t="n">
        <f aca="false">$B$11*(($A$1077)*$C282/$B$12*$B$7+(1-$A$1077)*$D282/$B$12*$C$7)</f>
        <v>0</v>
      </c>
      <c r="BZ282" s="31" t="n">
        <f aca="false">$B$11*(($A$1078)*$C282/$B$12*$B$7+(1-$A$1078)*$D282/$B$12*$C$7)</f>
        <v>0</v>
      </c>
      <c r="CA282" s="31" t="n">
        <f aca="false">$B$11*(($A$1079)*$C282/$B$12*$B$7+(1-$A$1079)*$D282/$B$12*$C$7)</f>
        <v>0</v>
      </c>
      <c r="CB282" s="31" t="n">
        <f aca="false">$B$11*(($A$1080)*$C282/$B$12*$B$7+(1-$A$1080)*$D282/$B$12*$C$7)</f>
        <v>0</v>
      </c>
      <c r="CC282" s="31" t="n">
        <f aca="false">$B$11*(($A$1081)*$C282/$B$12*$B$7+(1-$A$1081)*$D282/$B$12*$C$7)</f>
        <v>0</v>
      </c>
    </row>
    <row r="283" customFormat="false" ht="15" hidden="false" customHeight="false" outlineLevel="0" collapsed="false">
      <c r="A283" s="21" t="n">
        <v>259</v>
      </c>
      <c r="B283" s="27" t="n">
        <v>0.501420362451078</v>
      </c>
      <c r="C283" s="9" t="n">
        <f aca="false">SUM(AM283:AV283)</f>
        <v>0</v>
      </c>
      <c r="D283" s="9" t="n">
        <f aca="false">SUM(AW283:BF283)</f>
        <v>0</v>
      </c>
      <c r="E283" s="24" t="n">
        <f aca="false">(1-C283/$B$12)*$B$8-C283/$B$12*$B$7</f>
        <v>0.05</v>
      </c>
      <c r="F283" s="24" t="n">
        <f aca="false">(1-D283/$B$12)*$C$8-D283/$B$12*$C$7</f>
        <v>0.09</v>
      </c>
      <c r="G283" s="47" t="n">
        <f aca="false">$B$11*($B$10*C283/$B$12*$B$7+(1-$B$10)*D283/$B$12*$C$7)</f>
        <v>0</v>
      </c>
      <c r="H283" s="24" t="n">
        <f aca="false">$B$10*E283+(1-$B$10)*F283</f>
        <v>0.07</v>
      </c>
      <c r="I283" s="21"/>
      <c r="J283" s="21"/>
      <c r="K283" s="21"/>
      <c r="L283" s="21"/>
      <c r="M283" s="21"/>
      <c r="N283" s="21"/>
      <c r="O283" s="21"/>
      <c r="P283" s="21"/>
      <c r="Q283" s="21"/>
      <c r="R283" s="27" t="n">
        <v>0.182358083629597</v>
      </c>
      <c r="S283" s="27" t="n">
        <v>-1.12136102974296</v>
      </c>
      <c r="T283" s="27" t="n">
        <v>-1.49095627418221</v>
      </c>
      <c r="U283" s="27" t="n">
        <v>0.00807678557062951</v>
      </c>
      <c r="V283" s="27" t="n">
        <v>1.8488052761705</v>
      </c>
      <c r="W283" s="27" t="n">
        <v>1.84750339503328</v>
      </c>
      <c r="X283" s="27" t="n">
        <v>0.5390375514597</v>
      </c>
      <c r="Y283" s="27" t="n">
        <v>-0.337222503455723</v>
      </c>
      <c r="Z283" s="27" t="n">
        <v>0.577990129611491</v>
      </c>
      <c r="AA283" s="27" t="n">
        <v>-0.566506334701863</v>
      </c>
      <c r="AB283" s="27" t="n">
        <v>3.1119658420257</v>
      </c>
      <c r="AC283" s="27" t="n">
        <v>0.826162441193347</v>
      </c>
      <c r="AD283" s="27" t="n">
        <v>0.593957667252579</v>
      </c>
      <c r="AE283" s="27" t="n">
        <v>-0.30048351605567</v>
      </c>
      <c r="AF283" s="27" t="n">
        <v>-1.38376122346641</v>
      </c>
      <c r="AG283" s="27" t="n">
        <v>-0.334136897754957</v>
      </c>
      <c r="AH283" s="27" t="n">
        <v>0.866023691669322</v>
      </c>
      <c r="AI283" s="27" t="n">
        <v>-0.781955903458502</v>
      </c>
      <c r="AJ283" s="27" t="n">
        <v>0.379715304059901</v>
      </c>
      <c r="AK283" s="27" t="n">
        <v>-0.306452370703305</v>
      </c>
      <c r="AL283" s="21"/>
      <c r="AM283" s="31" t="n">
        <f aca="false">IF(SQRT($B$9)*$B283+SQRT(1-$B$9)*R283&lt;_xlfn.NORM.S.INV($B$6),1,0)</f>
        <v>0</v>
      </c>
      <c r="AN283" s="31" t="n">
        <f aca="false">IF(SQRT($B$9)*$B283+SQRT(1-$B$9)*S283&lt;_xlfn.NORM.S.INV($B$6),1,0)</f>
        <v>0</v>
      </c>
      <c r="AO283" s="31" t="n">
        <f aca="false">IF(SQRT($B$9)*$B283+SQRT(1-$B$9)*T283&lt;_xlfn.NORM.S.INV($B$6),1,0)</f>
        <v>0</v>
      </c>
      <c r="AP283" s="31" t="n">
        <f aca="false">IF(SQRT($B$9)*$B283+SQRT(1-$B$9)*U283&lt;_xlfn.NORM.S.INV($B$6),1,0)</f>
        <v>0</v>
      </c>
      <c r="AQ283" s="31" t="n">
        <f aca="false">IF(SQRT($B$9)*$B283+SQRT(1-$B$9)*V283&lt;_xlfn.NORM.S.INV($B$6),1,0)</f>
        <v>0</v>
      </c>
      <c r="AR283" s="31" t="n">
        <f aca="false">IF(SQRT($B$9)*$B283+SQRT(1-$B$9)*W283&lt;_xlfn.NORM.S.INV($B$6),1,0)</f>
        <v>0</v>
      </c>
      <c r="AS283" s="31" t="n">
        <f aca="false">IF(SQRT($B$9)*$B283+SQRT(1-$B$9)*X283&lt;_xlfn.NORM.S.INV($B$6),1,0)</f>
        <v>0</v>
      </c>
      <c r="AT283" s="31" t="n">
        <f aca="false">IF(SQRT($B$9)*$B283+SQRT(1-$B$9)*Y283&lt;_xlfn.NORM.S.INV($B$6),1,0)</f>
        <v>0</v>
      </c>
      <c r="AU283" s="31" t="n">
        <f aca="false">IF(SQRT($B$9)*$B283+SQRT(1-$B$9)*Z283&lt;_xlfn.NORM.S.INV($B$6),1,0)</f>
        <v>0</v>
      </c>
      <c r="AV283" s="31" t="n">
        <f aca="false">IF(SQRT($B$9)*$B283+SQRT(1-$B$9)*AA283&lt;_xlfn.NORM.S.INV($B$6),1,0)</f>
        <v>0</v>
      </c>
      <c r="AW283" s="31" t="n">
        <f aca="false">IF(SQRT($C$9)*$B283+SQRT(1-$C$9)*AB283&lt;_xlfn.NORM.S.INV($C$6),1,0)</f>
        <v>0</v>
      </c>
      <c r="AX283" s="31" t="n">
        <f aca="false">IF(SQRT($C$9)*$B283+SQRT(1-$C$9)*AC283&lt;_xlfn.NORM.S.INV($C$6),1,0)</f>
        <v>0</v>
      </c>
      <c r="AY283" s="31" t="n">
        <f aca="false">IF(SQRT($C$9)*$B283+SQRT(1-$C$9)*AD283&lt;_xlfn.NORM.S.INV($C$6),1,0)</f>
        <v>0</v>
      </c>
      <c r="AZ283" s="31" t="n">
        <f aca="false">IF(SQRT($C$9)*$B283+SQRT(1-$C$9)*AE283&lt;_xlfn.NORM.S.INV($C$6),1,0)</f>
        <v>0</v>
      </c>
      <c r="BA283" s="31" t="n">
        <f aca="false">IF(SQRT($C$9)*$B283+SQRT(1-$C$9)*AF283&lt;_xlfn.NORM.S.INV($C$6),1,0)</f>
        <v>0</v>
      </c>
      <c r="BB283" s="31" t="n">
        <f aca="false">IF(SQRT($C$9)*$B283+SQRT(1-$C$9)*AG283&lt;_xlfn.NORM.S.INV($C$6),1,0)</f>
        <v>0</v>
      </c>
      <c r="BC283" s="31" t="n">
        <f aca="false">IF(SQRT($C$9)*$B283+SQRT(1-$C$9)*AH283&lt;_xlfn.NORM.S.INV($C$6),1,0)</f>
        <v>0</v>
      </c>
      <c r="BD283" s="31" t="n">
        <f aca="false">IF(SQRT($C$9)*$B283+SQRT(1-$C$9)*AI283&lt;_xlfn.NORM.S.INV($C$6),1,0)</f>
        <v>0</v>
      </c>
      <c r="BE283" s="31" t="n">
        <f aca="false">IF(SQRT($C$9)*$B283+SQRT(1-$C$9)*AJ283&lt;_xlfn.NORM.S.INV($C$6),1,0)</f>
        <v>0</v>
      </c>
      <c r="BF283" s="31" t="n">
        <f aca="false">IF(SQRT($C$9)*$B283+SQRT(1-$C$9)*AK283&lt;_xlfn.NORM.S.INV($C$6),1,0)</f>
        <v>0</v>
      </c>
      <c r="BG283" s="21"/>
      <c r="BH283" s="21"/>
      <c r="BI283" s="31" t="n">
        <f aca="false">$B$11*(($A$1061)*$C283/$B$12*$B$7+(1-$A$1061)*$D283/$B$12*$C$7)</f>
        <v>0</v>
      </c>
      <c r="BJ283" s="31" t="n">
        <f aca="false">$B$11*(($A$1062)*$C283/$B$12*$B$7+(1-$A$1062)*$D283/$B$12*$C$7)</f>
        <v>0</v>
      </c>
      <c r="BK283" s="31" t="n">
        <f aca="false">$B$11*(($A$1063)*$C283/$B$12*$B$7+(1-$A$1063)*$D283/$B$12*$C$7)</f>
        <v>0</v>
      </c>
      <c r="BL283" s="31" t="n">
        <f aca="false">$B$11*(($A$1064)*$C283/$B$12*$B$7+(1-$A$1064)*$D283/$B$12*$C$7)</f>
        <v>0</v>
      </c>
      <c r="BM283" s="31" t="n">
        <f aca="false">$B$11*(($A$1065)*$C283/$B$12*$B$7+(1-$A$1065)*$D283/$B$12*$C$7)</f>
        <v>0</v>
      </c>
      <c r="BN283" s="31" t="n">
        <f aca="false">$B$11*(($A$1066)*$C283/$B$12*$B$7+(1-$A$1066)*$D283/$B$12*$C$7)</f>
        <v>0</v>
      </c>
      <c r="BO283" s="31" t="n">
        <f aca="false">$B$11*(($A$1067)*$C283/$B$12*$B$7+(1-$A$1067)*$D283/$B$12*$C$7)</f>
        <v>0</v>
      </c>
      <c r="BP283" s="31" t="n">
        <f aca="false">$B$11*(($A$1068)*$C283/$B$12*$B$7+(1-$A$1068)*$D283/$B$12*$C$7)</f>
        <v>0</v>
      </c>
      <c r="BQ283" s="31" t="n">
        <f aca="false">$B$11*(($A$1069)*$C283/$B$12*$B$7+(1-$A$1069)*$D283/$B$12*$C$7)</f>
        <v>0</v>
      </c>
      <c r="BR283" s="31" t="n">
        <f aca="false">$B$11*(($A$1070)*$C283/$B$12*$B$7+(1-$A$1070)*$D283/$B$12*$C$7)</f>
        <v>0</v>
      </c>
      <c r="BS283" s="31" t="n">
        <f aca="false">$B$11*(($A$1071)*$C283/$B$12*$B$7+(1-$A$1071)*$D283/$B$12*$C$7)</f>
        <v>0</v>
      </c>
      <c r="BT283" s="31" t="n">
        <f aca="false">$B$11*(($A$1072)*$C283/$B$12*$B$7+(1-$A$1072)*$D283/$B$12*$C$7)</f>
        <v>0</v>
      </c>
      <c r="BU283" s="31" t="n">
        <f aca="false">$B$11*(($A$1073)*$C283/$B$12*$B$7+(1-$A$1073)*$D283/$B$12*$C$7)</f>
        <v>0</v>
      </c>
      <c r="BV283" s="31" t="n">
        <f aca="false">$B$11*(($A$1074)*$C283/$B$12*$B$7+(1-$A$1074)*$D283/$B$12*$C$7)</f>
        <v>0</v>
      </c>
      <c r="BW283" s="31" t="n">
        <f aca="false">$B$11*(($A$1075)*$C283/$B$12*$B$7+(1-$A$1075)*$D283/$B$12*$C$7)</f>
        <v>0</v>
      </c>
      <c r="BX283" s="31" t="n">
        <f aca="false">$B$11*(($A$1076)*$C283/$B$12*$B$7+(1-$A$1076)*$D283/$B$12*$C$7)</f>
        <v>0</v>
      </c>
      <c r="BY283" s="31" t="n">
        <f aca="false">$B$11*(($A$1077)*$C283/$B$12*$B$7+(1-$A$1077)*$D283/$B$12*$C$7)</f>
        <v>0</v>
      </c>
      <c r="BZ283" s="31" t="n">
        <f aca="false">$B$11*(($A$1078)*$C283/$B$12*$B$7+(1-$A$1078)*$D283/$B$12*$C$7)</f>
        <v>0</v>
      </c>
      <c r="CA283" s="31" t="n">
        <f aca="false">$B$11*(($A$1079)*$C283/$B$12*$B$7+(1-$A$1079)*$D283/$B$12*$C$7)</f>
        <v>0</v>
      </c>
      <c r="CB283" s="31" t="n">
        <f aca="false">$B$11*(($A$1080)*$C283/$B$12*$B$7+(1-$A$1080)*$D283/$B$12*$C$7)</f>
        <v>0</v>
      </c>
      <c r="CC283" s="31" t="n">
        <f aca="false">$B$11*(($A$1081)*$C283/$B$12*$B$7+(1-$A$1081)*$D283/$B$12*$C$7)</f>
        <v>0</v>
      </c>
    </row>
    <row r="284" customFormat="false" ht="15" hidden="false" customHeight="false" outlineLevel="0" collapsed="false">
      <c r="A284" s="21" t="n">
        <v>260</v>
      </c>
      <c r="B284" s="27" t="n">
        <v>0.18685871244827</v>
      </c>
      <c r="C284" s="9" t="n">
        <f aca="false">SUM(AM284:AV284)</f>
        <v>0</v>
      </c>
      <c r="D284" s="9" t="n">
        <f aca="false">SUM(AW284:BF284)</f>
        <v>0</v>
      </c>
      <c r="E284" s="24" t="n">
        <f aca="false">(1-C284/$B$12)*$B$8-C284/$B$12*$B$7</f>
        <v>0.05</v>
      </c>
      <c r="F284" s="24" t="n">
        <f aca="false">(1-D284/$B$12)*$C$8-D284/$B$12*$C$7</f>
        <v>0.09</v>
      </c>
      <c r="G284" s="47" t="n">
        <f aca="false">$B$11*($B$10*C284/$B$12*$B$7+(1-$B$10)*D284/$B$12*$C$7)</f>
        <v>0</v>
      </c>
      <c r="H284" s="24" t="n">
        <f aca="false">$B$10*E284+(1-$B$10)*F284</f>
        <v>0.07</v>
      </c>
      <c r="I284" s="21"/>
      <c r="J284" s="21"/>
      <c r="K284" s="21"/>
      <c r="L284" s="21"/>
      <c r="M284" s="21"/>
      <c r="N284" s="21"/>
      <c r="O284" s="21"/>
      <c r="P284" s="21"/>
      <c r="Q284" s="21"/>
      <c r="R284" s="27" t="n">
        <v>-0.851303561888832</v>
      </c>
      <c r="S284" s="27" t="n">
        <v>-0.361196514088583</v>
      </c>
      <c r="T284" s="27" t="n">
        <v>-0.726899370766921</v>
      </c>
      <c r="U284" s="27" t="n">
        <v>-1.72718096384923</v>
      </c>
      <c r="V284" s="27" t="n">
        <v>-0.34688300274722</v>
      </c>
      <c r="W284" s="27" t="n">
        <v>0.255119786590365</v>
      </c>
      <c r="X284" s="27" t="n">
        <v>0.187406560229628</v>
      </c>
      <c r="Y284" s="27" t="n">
        <v>1.06687793902185</v>
      </c>
      <c r="Z284" s="27" t="n">
        <v>1.90056918880254</v>
      </c>
      <c r="AA284" s="27" t="n">
        <v>-0.188559547510098</v>
      </c>
      <c r="AB284" s="27" t="n">
        <v>-1.67935477387237</v>
      </c>
      <c r="AC284" s="27" t="n">
        <v>0.137264625955806</v>
      </c>
      <c r="AD284" s="27" t="n">
        <v>-0.190443014901907</v>
      </c>
      <c r="AE284" s="27" t="n">
        <v>-0.149371733372891</v>
      </c>
      <c r="AF284" s="27" t="n">
        <v>0.225440120020863</v>
      </c>
      <c r="AG284" s="27" t="n">
        <v>0.317085629764306</v>
      </c>
      <c r="AH284" s="27" t="n">
        <v>-1.35775350127515</v>
      </c>
      <c r="AI284" s="27" t="n">
        <v>-0.461738601853877</v>
      </c>
      <c r="AJ284" s="27" t="n">
        <v>2.21204756342367</v>
      </c>
      <c r="AK284" s="27" t="n">
        <v>-0.541124466960946</v>
      </c>
      <c r="AL284" s="21"/>
      <c r="AM284" s="31" t="n">
        <f aca="false">IF(SQRT($B$9)*$B284+SQRT(1-$B$9)*R284&lt;_xlfn.NORM.S.INV($B$6),1,0)</f>
        <v>0</v>
      </c>
      <c r="AN284" s="31" t="n">
        <f aca="false">IF(SQRT($B$9)*$B284+SQRT(1-$B$9)*S284&lt;_xlfn.NORM.S.INV($B$6),1,0)</f>
        <v>0</v>
      </c>
      <c r="AO284" s="31" t="n">
        <f aca="false">IF(SQRT($B$9)*$B284+SQRT(1-$B$9)*T284&lt;_xlfn.NORM.S.INV($B$6),1,0)</f>
        <v>0</v>
      </c>
      <c r="AP284" s="31" t="n">
        <f aca="false">IF(SQRT($B$9)*$B284+SQRT(1-$B$9)*U284&lt;_xlfn.NORM.S.INV($B$6),1,0)</f>
        <v>0</v>
      </c>
      <c r="AQ284" s="31" t="n">
        <f aca="false">IF(SQRT($B$9)*$B284+SQRT(1-$B$9)*V284&lt;_xlfn.NORM.S.INV($B$6),1,0)</f>
        <v>0</v>
      </c>
      <c r="AR284" s="31" t="n">
        <f aca="false">IF(SQRT($B$9)*$B284+SQRT(1-$B$9)*W284&lt;_xlfn.NORM.S.INV($B$6),1,0)</f>
        <v>0</v>
      </c>
      <c r="AS284" s="31" t="n">
        <f aca="false">IF(SQRT($B$9)*$B284+SQRT(1-$B$9)*X284&lt;_xlfn.NORM.S.INV($B$6),1,0)</f>
        <v>0</v>
      </c>
      <c r="AT284" s="31" t="n">
        <f aca="false">IF(SQRT($B$9)*$B284+SQRT(1-$B$9)*Y284&lt;_xlfn.NORM.S.INV($B$6),1,0)</f>
        <v>0</v>
      </c>
      <c r="AU284" s="31" t="n">
        <f aca="false">IF(SQRT($B$9)*$B284+SQRT(1-$B$9)*Z284&lt;_xlfn.NORM.S.INV($B$6),1,0)</f>
        <v>0</v>
      </c>
      <c r="AV284" s="31" t="n">
        <f aca="false">IF(SQRT($B$9)*$B284+SQRT(1-$B$9)*AA284&lt;_xlfn.NORM.S.INV($B$6),1,0)</f>
        <v>0</v>
      </c>
      <c r="AW284" s="31" t="n">
        <f aca="false">IF(SQRT($C$9)*$B284+SQRT(1-$C$9)*AB284&lt;_xlfn.NORM.S.INV($C$6),1,0)</f>
        <v>0</v>
      </c>
      <c r="AX284" s="31" t="n">
        <f aca="false">IF(SQRT($C$9)*$B284+SQRT(1-$C$9)*AC284&lt;_xlfn.NORM.S.INV($C$6),1,0)</f>
        <v>0</v>
      </c>
      <c r="AY284" s="31" t="n">
        <f aca="false">IF(SQRT($C$9)*$B284+SQRT(1-$C$9)*AD284&lt;_xlfn.NORM.S.INV($C$6),1,0)</f>
        <v>0</v>
      </c>
      <c r="AZ284" s="31" t="n">
        <f aca="false">IF(SQRT($C$9)*$B284+SQRT(1-$C$9)*AE284&lt;_xlfn.NORM.S.INV($C$6),1,0)</f>
        <v>0</v>
      </c>
      <c r="BA284" s="31" t="n">
        <f aca="false">IF(SQRT($C$9)*$B284+SQRT(1-$C$9)*AF284&lt;_xlfn.NORM.S.INV($C$6),1,0)</f>
        <v>0</v>
      </c>
      <c r="BB284" s="31" t="n">
        <f aca="false">IF(SQRT($C$9)*$B284+SQRT(1-$C$9)*AG284&lt;_xlfn.NORM.S.INV($C$6),1,0)</f>
        <v>0</v>
      </c>
      <c r="BC284" s="31" t="n">
        <f aca="false">IF(SQRT($C$9)*$B284+SQRT(1-$C$9)*AH284&lt;_xlfn.NORM.S.INV($C$6),1,0)</f>
        <v>0</v>
      </c>
      <c r="BD284" s="31" t="n">
        <f aca="false">IF(SQRT($C$9)*$B284+SQRT(1-$C$9)*AI284&lt;_xlfn.NORM.S.INV($C$6),1,0)</f>
        <v>0</v>
      </c>
      <c r="BE284" s="31" t="n">
        <f aca="false">IF(SQRT($C$9)*$B284+SQRT(1-$C$9)*AJ284&lt;_xlfn.NORM.S.INV($C$6),1,0)</f>
        <v>0</v>
      </c>
      <c r="BF284" s="31" t="n">
        <f aca="false">IF(SQRT($C$9)*$B284+SQRT(1-$C$9)*AK284&lt;_xlfn.NORM.S.INV($C$6),1,0)</f>
        <v>0</v>
      </c>
      <c r="BG284" s="21"/>
      <c r="BH284" s="21"/>
      <c r="BI284" s="31" t="n">
        <f aca="false">$B$11*(($A$1061)*$C284/$B$12*$B$7+(1-$A$1061)*$D284/$B$12*$C$7)</f>
        <v>0</v>
      </c>
      <c r="BJ284" s="31" t="n">
        <f aca="false">$B$11*(($A$1062)*$C284/$B$12*$B$7+(1-$A$1062)*$D284/$B$12*$C$7)</f>
        <v>0</v>
      </c>
      <c r="BK284" s="31" t="n">
        <f aca="false">$B$11*(($A$1063)*$C284/$B$12*$B$7+(1-$A$1063)*$D284/$B$12*$C$7)</f>
        <v>0</v>
      </c>
      <c r="BL284" s="31" t="n">
        <f aca="false">$B$11*(($A$1064)*$C284/$B$12*$B$7+(1-$A$1064)*$D284/$B$12*$C$7)</f>
        <v>0</v>
      </c>
      <c r="BM284" s="31" t="n">
        <f aca="false">$B$11*(($A$1065)*$C284/$B$12*$B$7+(1-$A$1065)*$D284/$B$12*$C$7)</f>
        <v>0</v>
      </c>
      <c r="BN284" s="31" t="n">
        <f aca="false">$B$11*(($A$1066)*$C284/$B$12*$B$7+(1-$A$1066)*$D284/$B$12*$C$7)</f>
        <v>0</v>
      </c>
      <c r="BO284" s="31" t="n">
        <f aca="false">$B$11*(($A$1067)*$C284/$B$12*$B$7+(1-$A$1067)*$D284/$B$12*$C$7)</f>
        <v>0</v>
      </c>
      <c r="BP284" s="31" t="n">
        <f aca="false">$B$11*(($A$1068)*$C284/$B$12*$B$7+(1-$A$1068)*$D284/$B$12*$C$7)</f>
        <v>0</v>
      </c>
      <c r="BQ284" s="31" t="n">
        <f aca="false">$B$11*(($A$1069)*$C284/$B$12*$B$7+(1-$A$1069)*$D284/$B$12*$C$7)</f>
        <v>0</v>
      </c>
      <c r="BR284" s="31" t="n">
        <f aca="false">$B$11*(($A$1070)*$C284/$B$12*$B$7+(1-$A$1070)*$D284/$B$12*$C$7)</f>
        <v>0</v>
      </c>
      <c r="BS284" s="31" t="n">
        <f aca="false">$B$11*(($A$1071)*$C284/$B$12*$B$7+(1-$A$1071)*$D284/$B$12*$C$7)</f>
        <v>0</v>
      </c>
      <c r="BT284" s="31" t="n">
        <f aca="false">$B$11*(($A$1072)*$C284/$B$12*$B$7+(1-$A$1072)*$D284/$B$12*$C$7)</f>
        <v>0</v>
      </c>
      <c r="BU284" s="31" t="n">
        <f aca="false">$B$11*(($A$1073)*$C284/$B$12*$B$7+(1-$A$1073)*$D284/$B$12*$C$7)</f>
        <v>0</v>
      </c>
      <c r="BV284" s="31" t="n">
        <f aca="false">$B$11*(($A$1074)*$C284/$B$12*$B$7+(1-$A$1074)*$D284/$B$12*$C$7)</f>
        <v>0</v>
      </c>
      <c r="BW284" s="31" t="n">
        <f aca="false">$B$11*(($A$1075)*$C284/$B$12*$B$7+(1-$A$1075)*$D284/$B$12*$C$7)</f>
        <v>0</v>
      </c>
      <c r="BX284" s="31" t="n">
        <f aca="false">$B$11*(($A$1076)*$C284/$B$12*$B$7+(1-$A$1076)*$D284/$B$12*$C$7)</f>
        <v>0</v>
      </c>
      <c r="BY284" s="31" t="n">
        <f aca="false">$B$11*(($A$1077)*$C284/$B$12*$B$7+(1-$A$1077)*$D284/$B$12*$C$7)</f>
        <v>0</v>
      </c>
      <c r="BZ284" s="31" t="n">
        <f aca="false">$B$11*(($A$1078)*$C284/$B$12*$B$7+(1-$A$1078)*$D284/$B$12*$C$7)</f>
        <v>0</v>
      </c>
      <c r="CA284" s="31" t="n">
        <f aca="false">$B$11*(($A$1079)*$C284/$B$12*$B$7+(1-$A$1079)*$D284/$B$12*$C$7)</f>
        <v>0</v>
      </c>
      <c r="CB284" s="31" t="n">
        <f aca="false">$B$11*(($A$1080)*$C284/$B$12*$B$7+(1-$A$1080)*$D284/$B$12*$C$7)</f>
        <v>0</v>
      </c>
      <c r="CC284" s="31" t="n">
        <f aca="false">$B$11*(($A$1081)*$C284/$B$12*$B$7+(1-$A$1081)*$D284/$B$12*$C$7)</f>
        <v>0</v>
      </c>
    </row>
    <row r="285" customFormat="false" ht="15" hidden="false" customHeight="false" outlineLevel="0" collapsed="false">
      <c r="A285" s="21" t="n">
        <v>261</v>
      </c>
      <c r="B285" s="27" t="n">
        <v>-1.70926104001526</v>
      </c>
      <c r="C285" s="9" t="n">
        <f aca="false">SUM(AM285:AV285)</f>
        <v>1</v>
      </c>
      <c r="D285" s="9" t="n">
        <f aca="false">SUM(AW285:BF285)</f>
        <v>2</v>
      </c>
      <c r="E285" s="24" t="n">
        <f aca="false">(1-C285/$B$12)*$B$8-C285/$B$12*$B$7</f>
        <v>0.005</v>
      </c>
      <c r="F285" s="24" t="n">
        <f aca="false">(1-D285/$B$12)*$C$8-D285/$B$12*$C$7</f>
        <v>-0.048</v>
      </c>
      <c r="G285" s="47" t="n">
        <f aca="false">$B$11*($B$10*C285/$B$12*$B$7+(1-$B$10)*D285/$B$12*$C$7)</f>
        <v>800</v>
      </c>
      <c r="H285" s="24" t="n">
        <f aca="false">$B$10*E285+(1-$B$10)*F285</f>
        <v>-0.0215</v>
      </c>
      <c r="I285" s="21"/>
      <c r="J285" s="21"/>
      <c r="K285" s="21"/>
      <c r="L285" s="21"/>
      <c r="M285" s="21"/>
      <c r="N285" s="21"/>
      <c r="O285" s="21"/>
      <c r="P285" s="21"/>
      <c r="Q285" s="21"/>
      <c r="R285" s="27" t="n">
        <v>-1.12774084155249</v>
      </c>
      <c r="S285" s="27" t="n">
        <v>-0.6727572097269</v>
      </c>
      <c r="T285" s="27" t="n">
        <v>0.596886936205263</v>
      </c>
      <c r="U285" s="27" t="n">
        <v>0.49119157087901</v>
      </c>
      <c r="V285" s="27" t="n">
        <v>-1.23082785977257</v>
      </c>
      <c r="W285" s="27" t="n">
        <v>0.763444635843359</v>
      </c>
      <c r="X285" s="27" t="n">
        <v>-2.12245703955367</v>
      </c>
      <c r="Y285" s="27" t="n">
        <v>1.08904477060932</v>
      </c>
      <c r="Z285" s="27" t="n">
        <v>2.09618504742752</v>
      </c>
      <c r="AA285" s="27" t="n">
        <v>1.83726531743907</v>
      </c>
      <c r="AB285" s="27" t="n">
        <v>2.24217684017833</v>
      </c>
      <c r="AC285" s="27" t="n">
        <v>0.475283597450386</v>
      </c>
      <c r="AD285" s="27" t="n">
        <v>1.01378931457962</v>
      </c>
      <c r="AE285" s="27" t="n">
        <v>0.192176159023974</v>
      </c>
      <c r="AF285" s="27" t="n">
        <v>0.479514493096046</v>
      </c>
      <c r="AG285" s="27" t="n">
        <v>0.457458507016996</v>
      </c>
      <c r="AH285" s="27" t="n">
        <v>0.319642734914631</v>
      </c>
      <c r="AI285" s="27" t="n">
        <v>1.38362345622514</v>
      </c>
      <c r="AJ285" s="27" t="n">
        <v>-1.66381799498832</v>
      </c>
      <c r="AK285" s="27" t="n">
        <v>-2.35040502469186</v>
      </c>
      <c r="AL285" s="21"/>
      <c r="AM285" s="31" t="n">
        <f aca="false">IF(SQRT($B$9)*$B285+SQRT(1-$B$9)*R285&lt;_xlfn.NORM.S.INV($B$6),1,0)</f>
        <v>0</v>
      </c>
      <c r="AN285" s="31" t="n">
        <f aca="false">IF(SQRT($B$9)*$B285+SQRT(1-$B$9)*S285&lt;_xlfn.NORM.S.INV($B$6),1,0)</f>
        <v>0</v>
      </c>
      <c r="AO285" s="31" t="n">
        <f aca="false">IF(SQRT($B$9)*$B285+SQRT(1-$B$9)*T285&lt;_xlfn.NORM.S.INV($B$6),1,0)</f>
        <v>0</v>
      </c>
      <c r="AP285" s="31" t="n">
        <f aca="false">IF(SQRT($B$9)*$B285+SQRT(1-$B$9)*U285&lt;_xlfn.NORM.S.INV($B$6),1,0)</f>
        <v>0</v>
      </c>
      <c r="AQ285" s="31" t="n">
        <f aca="false">IF(SQRT($B$9)*$B285+SQRT(1-$B$9)*V285&lt;_xlfn.NORM.S.INV($B$6),1,0)</f>
        <v>0</v>
      </c>
      <c r="AR285" s="31" t="n">
        <f aca="false">IF(SQRT($B$9)*$B285+SQRT(1-$B$9)*W285&lt;_xlfn.NORM.S.INV($B$6),1,0)</f>
        <v>0</v>
      </c>
      <c r="AS285" s="31" t="n">
        <f aca="false">IF(SQRT($B$9)*$B285+SQRT(1-$B$9)*X285&lt;_xlfn.NORM.S.INV($B$6),1,0)</f>
        <v>1</v>
      </c>
      <c r="AT285" s="31" t="n">
        <f aca="false">IF(SQRT($B$9)*$B285+SQRT(1-$B$9)*Y285&lt;_xlfn.NORM.S.INV($B$6),1,0)</f>
        <v>0</v>
      </c>
      <c r="AU285" s="31" t="n">
        <f aca="false">IF(SQRT($B$9)*$B285+SQRT(1-$B$9)*Z285&lt;_xlfn.NORM.S.INV($B$6),1,0)</f>
        <v>0</v>
      </c>
      <c r="AV285" s="31" t="n">
        <f aca="false">IF(SQRT($B$9)*$B285+SQRT(1-$B$9)*AA285&lt;_xlfn.NORM.S.INV($B$6),1,0)</f>
        <v>0</v>
      </c>
      <c r="AW285" s="31" t="n">
        <f aca="false">IF(SQRT($C$9)*$B285+SQRT(1-$C$9)*AB285&lt;_xlfn.NORM.S.INV($C$6),1,0)</f>
        <v>0</v>
      </c>
      <c r="AX285" s="31" t="n">
        <f aca="false">IF(SQRT($C$9)*$B285+SQRT(1-$C$9)*AC285&lt;_xlfn.NORM.S.INV($C$6),1,0)</f>
        <v>0</v>
      </c>
      <c r="AY285" s="31" t="n">
        <f aca="false">IF(SQRT($C$9)*$B285+SQRT(1-$C$9)*AD285&lt;_xlfn.NORM.S.INV($C$6),1,0)</f>
        <v>0</v>
      </c>
      <c r="AZ285" s="31" t="n">
        <f aca="false">IF(SQRT($C$9)*$B285+SQRT(1-$C$9)*AE285&lt;_xlfn.NORM.S.INV($C$6),1,0)</f>
        <v>0</v>
      </c>
      <c r="BA285" s="31" t="n">
        <f aca="false">IF(SQRT($C$9)*$B285+SQRT(1-$C$9)*AF285&lt;_xlfn.NORM.S.INV($C$6),1,0)</f>
        <v>0</v>
      </c>
      <c r="BB285" s="31" t="n">
        <f aca="false">IF(SQRT($C$9)*$B285+SQRT(1-$C$9)*AG285&lt;_xlfn.NORM.S.INV($C$6),1,0)</f>
        <v>0</v>
      </c>
      <c r="BC285" s="31" t="n">
        <f aca="false">IF(SQRT($C$9)*$B285+SQRT(1-$C$9)*AH285&lt;_xlfn.NORM.S.INV($C$6),1,0)</f>
        <v>0</v>
      </c>
      <c r="BD285" s="31" t="n">
        <f aca="false">IF(SQRT($C$9)*$B285+SQRT(1-$C$9)*AI285&lt;_xlfn.NORM.S.INV($C$6),1,0)</f>
        <v>0</v>
      </c>
      <c r="BE285" s="31" t="n">
        <f aca="false">IF(SQRT($C$9)*$B285+SQRT(1-$C$9)*AJ285&lt;_xlfn.NORM.S.INV($C$6),1,0)</f>
        <v>1</v>
      </c>
      <c r="BF285" s="31" t="n">
        <f aca="false">IF(SQRT($C$9)*$B285+SQRT(1-$C$9)*AK285&lt;_xlfn.NORM.S.INV($C$6),1,0)</f>
        <v>1</v>
      </c>
      <c r="BG285" s="21"/>
      <c r="BH285" s="21"/>
      <c r="BI285" s="31" t="n">
        <f aca="false">$B$11*(($A$1061)*$C285/$B$12*$B$7+(1-$A$1061)*$D285/$B$12*$C$7)</f>
        <v>1200</v>
      </c>
      <c r="BJ285" s="31" t="n">
        <f aca="false">$B$11*(($A$1062)*$C285/$B$12*$B$7+(1-$A$1062)*$D285/$B$12*$C$7)</f>
        <v>1160</v>
      </c>
      <c r="BK285" s="31" t="n">
        <f aca="false">$B$11*(($A$1063)*$C285/$B$12*$B$7+(1-$A$1063)*$D285/$B$12*$C$7)</f>
        <v>1120</v>
      </c>
      <c r="BL285" s="31" t="n">
        <f aca="false">$B$11*(($A$1064)*$C285/$B$12*$B$7+(1-$A$1064)*$D285/$B$12*$C$7)</f>
        <v>1080</v>
      </c>
      <c r="BM285" s="31" t="n">
        <f aca="false">$B$11*(($A$1065)*$C285/$B$12*$B$7+(1-$A$1065)*$D285/$B$12*$C$7)</f>
        <v>1040</v>
      </c>
      <c r="BN285" s="31" t="n">
        <f aca="false">$B$11*(($A$1066)*$C285/$B$12*$B$7+(1-$A$1066)*$D285/$B$12*$C$7)</f>
        <v>1000</v>
      </c>
      <c r="BO285" s="31" t="n">
        <f aca="false">$B$11*(($A$1067)*$C285/$B$12*$B$7+(1-$A$1067)*$D285/$B$12*$C$7)</f>
        <v>960</v>
      </c>
      <c r="BP285" s="31" t="n">
        <f aca="false">$B$11*(($A$1068)*$C285/$B$12*$B$7+(1-$A$1068)*$D285/$B$12*$C$7)</f>
        <v>920</v>
      </c>
      <c r="BQ285" s="31" t="n">
        <f aca="false">$B$11*(($A$1069)*$C285/$B$12*$B$7+(1-$A$1069)*$D285/$B$12*$C$7)</f>
        <v>880</v>
      </c>
      <c r="BR285" s="31" t="n">
        <f aca="false">$B$11*(($A$1070)*$C285/$B$12*$B$7+(1-$A$1070)*$D285/$B$12*$C$7)</f>
        <v>840</v>
      </c>
      <c r="BS285" s="31" t="n">
        <f aca="false">$B$11*(($A$1071)*$C285/$B$12*$B$7+(1-$A$1071)*$D285/$B$12*$C$7)</f>
        <v>800</v>
      </c>
      <c r="BT285" s="31" t="n">
        <f aca="false">$B$11*(($A$1072)*$C285/$B$12*$B$7+(1-$A$1072)*$D285/$B$12*$C$7)</f>
        <v>760</v>
      </c>
      <c r="BU285" s="31" t="n">
        <f aca="false">$B$11*(($A$1073)*$C285/$B$12*$B$7+(1-$A$1073)*$D285/$B$12*$C$7)</f>
        <v>720</v>
      </c>
      <c r="BV285" s="31" t="n">
        <f aca="false">$B$11*(($A$1074)*$C285/$B$12*$B$7+(1-$A$1074)*$D285/$B$12*$C$7)</f>
        <v>680</v>
      </c>
      <c r="BW285" s="31" t="n">
        <f aca="false">$B$11*(($A$1075)*$C285/$B$12*$B$7+(1-$A$1075)*$D285/$B$12*$C$7)</f>
        <v>640</v>
      </c>
      <c r="BX285" s="31" t="n">
        <f aca="false">$B$11*(($A$1076)*$C285/$B$12*$B$7+(1-$A$1076)*$D285/$B$12*$C$7)</f>
        <v>600</v>
      </c>
      <c r="BY285" s="31" t="n">
        <f aca="false">$B$11*(($A$1077)*$C285/$B$12*$B$7+(1-$A$1077)*$D285/$B$12*$C$7)</f>
        <v>560</v>
      </c>
      <c r="BZ285" s="31" t="n">
        <f aca="false">$B$11*(($A$1078)*$C285/$B$12*$B$7+(1-$A$1078)*$D285/$B$12*$C$7)</f>
        <v>520</v>
      </c>
      <c r="CA285" s="31" t="n">
        <f aca="false">$B$11*(($A$1079)*$C285/$B$12*$B$7+(1-$A$1079)*$D285/$B$12*$C$7)</f>
        <v>480</v>
      </c>
      <c r="CB285" s="31" t="n">
        <f aca="false">$B$11*(($A$1080)*$C285/$B$12*$B$7+(1-$A$1080)*$D285/$B$12*$C$7)</f>
        <v>440</v>
      </c>
      <c r="CC285" s="31" t="n">
        <f aca="false">$B$11*(($A$1081)*$C285/$B$12*$B$7+(1-$A$1081)*$D285/$B$12*$C$7)</f>
        <v>400</v>
      </c>
    </row>
    <row r="286" customFormat="false" ht="15" hidden="false" customHeight="false" outlineLevel="0" collapsed="false">
      <c r="A286" s="21" t="n">
        <v>262</v>
      </c>
      <c r="B286" s="27" t="n">
        <v>-2.84787095338971</v>
      </c>
      <c r="C286" s="9" t="n">
        <f aca="false">SUM(AM286:AV286)</f>
        <v>3</v>
      </c>
      <c r="D286" s="9" t="n">
        <f aca="false">SUM(AW286:BF286)</f>
        <v>4</v>
      </c>
      <c r="E286" s="24" t="n">
        <f aca="false">(1-C286/$B$12)*$B$8-C286/$B$12*$B$7</f>
        <v>-0.085</v>
      </c>
      <c r="F286" s="24" t="n">
        <f aca="false">(1-D286/$B$12)*$C$8-D286/$B$12*$C$7</f>
        <v>-0.186</v>
      </c>
      <c r="G286" s="47" t="n">
        <f aca="false">$B$11*($B$10*C286/$B$12*$B$7+(1-$B$10)*D286/$B$12*$C$7)</f>
        <v>1800</v>
      </c>
      <c r="H286" s="24" t="n">
        <f aca="false">$B$10*E286+(1-$B$10)*F286</f>
        <v>-0.1355</v>
      </c>
      <c r="I286" s="21"/>
      <c r="J286" s="21"/>
      <c r="K286" s="21"/>
      <c r="L286" s="21"/>
      <c r="M286" s="21"/>
      <c r="N286" s="21"/>
      <c r="O286" s="21"/>
      <c r="P286" s="21"/>
      <c r="Q286" s="21"/>
      <c r="R286" s="27" t="n">
        <v>-2.1053459908282</v>
      </c>
      <c r="S286" s="27" t="n">
        <v>0.47891647195535</v>
      </c>
      <c r="T286" s="27" t="n">
        <v>-0.742842194384321</v>
      </c>
      <c r="U286" s="27" t="n">
        <v>-0.563166131084381</v>
      </c>
      <c r="V286" s="27" t="n">
        <v>1.26442226292408</v>
      </c>
      <c r="W286" s="27" t="n">
        <v>0.28524304033217</v>
      </c>
      <c r="X286" s="27" t="n">
        <v>1.37828508501218</v>
      </c>
      <c r="Y286" s="27" t="n">
        <v>-2.47775782746827</v>
      </c>
      <c r="Z286" s="27" t="n">
        <v>-0.411062038555856</v>
      </c>
      <c r="AA286" s="27" t="n">
        <v>-1.5052754399062</v>
      </c>
      <c r="AB286" s="27" t="n">
        <v>-0.00566946544537919</v>
      </c>
      <c r="AC286" s="27" t="n">
        <v>-0.713385443986989</v>
      </c>
      <c r="AD286" s="27" t="n">
        <v>0.173137911555257</v>
      </c>
      <c r="AE286" s="27" t="n">
        <v>-1.48157331273335</v>
      </c>
      <c r="AF286" s="27" t="n">
        <v>-1.11834572279191</v>
      </c>
      <c r="AG286" s="27" t="n">
        <v>1.65798698318612</v>
      </c>
      <c r="AH286" s="27" t="n">
        <v>0.0149699858285469</v>
      </c>
      <c r="AI286" s="27" t="n">
        <v>-0.810671243542295</v>
      </c>
      <c r="AJ286" s="27" t="n">
        <v>0.11925596447546</v>
      </c>
      <c r="AK286" s="27" t="n">
        <v>0.663173689791702</v>
      </c>
      <c r="AL286" s="21"/>
      <c r="AM286" s="31" t="n">
        <f aca="false">IF(SQRT($B$9)*$B286+SQRT(1-$B$9)*R286&lt;_xlfn.NORM.S.INV($B$6),1,0)</f>
        <v>1</v>
      </c>
      <c r="AN286" s="31" t="n">
        <f aca="false">IF(SQRT($B$9)*$B286+SQRT(1-$B$9)*S286&lt;_xlfn.NORM.S.INV($B$6),1,0)</f>
        <v>0</v>
      </c>
      <c r="AO286" s="31" t="n">
        <f aca="false">IF(SQRT($B$9)*$B286+SQRT(1-$B$9)*T286&lt;_xlfn.NORM.S.INV($B$6),1,0)</f>
        <v>0</v>
      </c>
      <c r="AP286" s="31" t="n">
        <f aca="false">IF(SQRT($B$9)*$B286+SQRT(1-$B$9)*U286&lt;_xlfn.NORM.S.INV($B$6),1,0)</f>
        <v>0</v>
      </c>
      <c r="AQ286" s="31" t="n">
        <f aca="false">IF(SQRT($B$9)*$B286+SQRT(1-$B$9)*V286&lt;_xlfn.NORM.S.INV($B$6),1,0)</f>
        <v>0</v>
      </c>
      <c r="AR286" s="31" t="n">
        <f aca="false">IF(SQRT($B$9)*$B286+SQRT(1-$B$9)*W286&lt;_xlfn.NORM.S.INV($B$6),1,0)</f>
        <v>0</v>
      </c>
      <c r="AS286" s="31" t="n">
        <f aca="false">IF(SQRT($B$9)*$B286+SQRT(1-$B$9)*X286&lt;_xlfn.NORM.S.INV($B$6),1,0)</f>
        <v>0</v>
      </c>
      <c r="AT286" s="31" t="n">
        <f aca="false">IF(SQRT($B$9)*$B286+SQRT(1-$B$9)*Y286&lt;_xlfn.NORM.S.INV($B$6),1,0)</f>
        <v>1</v>
      </c>
      <c r="AU286" s="31" t="n">
        <f aca="false">IF(SQRT($B$9)*$B286+SQRT(1-$B$9)*Z286&lt;_xlfn.NORM.S.INV($B$6),1,0)</f>
        <v>0</v>
      </c>
      <c r="AV286" s="31" t="n">
        <f aca="false">IF(SQRT($B$9)*$B286+SQRT(1-$B$9)*AA286&lt;_xlfn.NORM.S.INV($B$6),1,0)</f>
        <v>1</v>
      </c>
      <c r="AW286" s="31" t="n">
        <f aca="false">IF(SQRT($C$9)*$B286+SQRT(1-$C$9)*AB286&lt;_xlfn.NORM.S.INV($C$6),1,0)</f>
        <v>0</v>
      </c>
      <c r="AX286" s="31" t="n">
        <f aca="false">IF(SQRT($C$9)*$B286+SQRT(1-$C$9)*AC286&lt;_xlfn.NORM.S.INV($C$6),1,0)</f>
        <v>1</v>
      </c>
      <c r="AY286" s="31" t="n">
        <f aca="false">IF(SQRT($C$9)*$B286+SQRT(1-$C$9)*AD286&lt;_xlfn.NORM.S.INV($C$6),1,0)</f>
        <v>0</v>
      </c>
      <c r="AZ286" s="31" t="n">
        <f aca="false">IF(SQRT($C$9)*$B286+SQRT(1-$C$9)*AE286&lt;_xlfn.NORM.S.INV($C$6),1,0)</f>
        <v>1</v>
      </c>
      <c r="BA286" s="31" t="n">
        <f aca="false">IF(SQRT($C$9)*$B286+SQRT(1-$C$9)*AF286&lt;_xlfn.NORM.S.INV($C$6),1,0)</f>
        <v>1</v>
      </c>
      <c r="BB286" s="31" t="n">
        <f aca="false">IF(SQRT($C$9)*$B286+SQRT(1-$C$9)*AG286&lt;_xlfn.NORM.S.INV($C$6),1,0)</f>
        <v>0</v>
      </c>
      <c r="BC286" s="31" t="n">
        <f aca="false">IF(SQRT($C$9)*$B286+SQRT(1-$C$9)*AH286&lt;_xlfn.NORM.S.INV($C$6),1,0)</f>
        <v>0</v>
      </c>
      <c r="BD286" s="31" t="n">
        <f aca="false">IF(SQRT($C$9)*$B286+SQRT(1-$C$9)*AI286&lt;_xlfn.NORM.S.INV($C$6),1,0)</f>
        <v>1</v>
      </c>
      <c r="BE286" s="31" t="n">
        <f aca="false">IF(SQRT($C$9)*$B286+SQRT(1-$C$9)*AJ286&lt;_xlfn.NORM.S.INV($C$6),1,0)</f>
        <v>0</v>
      </c>
      <c r="BF286" s="31" t="n">
        <f aca="false">IF(SQRT($C$9)*$B286+SQRT(1-$C$9)*AK286&lt;_xlfn.NORM.S.INV($C$6),1,0)</f>
        <v>0</v>
      </c>
      <c r="BG286" s="21"/>
      <c r="BH286" s="21"/>
      <c r="BI286" s="31" t="n">
        <f aca="false">$B$11*(($A$1061)*$C286/$B$12*$B$7+(1-$A$1061)*$D286/$B$12*$C$7)</f>
        <v>2400</v>
      </c>
      <c r="BJ286" s="31" t="n">
        <f aca="false">$B$11*(($A$1062)*$C286/$B$12*$B$7+(1-$A$1062)*$D286/$B$12*$C$7)</f>
        <v>2340</v>
      </c>
      <c r="BK286" s="31" t="n">
        <f aca="false">$B$11*(($A$1063)*$C286/$B$12*$B$7+(1-$A$1063)*$D286/$B$12*$C$7)</f>
        <v>2280</v>
      </c>
      <c r="BL286" s="31" t="n">
        <f aca="false">$B$11*(($A$1064)*$C286/$B$12*$B$7+(1-$A$1064)*$D286/$B$12*$C$7)</f>
        <v>2220</v>
      </c>
      <c r="BM286" s="31" t="n">
        <f aca="false">$B$11*(($A$1065)*$C286/$B$12*$B$7+(1-$A$1065)*$D286/$B$12*$C$7)</f>
        <v>2160</v>
      </c>
      <c r="BN286" s="31" t="n">
        <f aca="false">$B$11*(($A$1066)*$C286/$B$12*$B$7+(1-$A$1066)*$D286/$B$12*$C$7)</f>
        <v>2100</v>
      </c>
      <c r="BO286" s="31" t="n">
        <f aca="false">$B$11*(($A$1067)*$C286/$B$12*$B$7+(1-$A$1067)*$D286/$B$12*$C$7)</f>
        <v>2040</v>
      </c>
      <c r="BP286" s="31" t="n">
        <f aca="false">$B$11*(($A$1068)*$C286/$B$12*$B$7+(1-$A$1068)*$D286/$B$12*$C$7)</f>
        <v>1980</v>
      </c>
      <c r="BQ286" s="31" t="n">
        <f aca="false">$B$11*(($A$1069)*$C286/$B$12*$B$7+(1-$A$1069)*$D286/$B$12*$C$7)</f>
        <v>1920</v>
      </c>
      <c r="BR286" s="31" t="n">
        <f aca="false">$B$11*(($A$1070)*$C286/$B$12*$B$7+(1-$A$1070)*$D286/$B$12*$C$7)</f>
        <v>1860</v>
      </c>
      <c r="BS286" s="31" t="n">
        <f aca="false">$B$11*(($A$1071)*$C286/$B$12*$B$7+(1-$A$1071)*$D286/$B$12*$C$7)</f>
        <v>1800</v>
      </c>
      <c r="BT286" s="31" t="n">
        <f aca="false">$B$11*(($A$1072)*$C286/$B$12*$B$7+(1-$A$1072)*$D286/$B$12*$C$7)</f>
        <v>1740</v>
      </c>
      <c r="BU286" s="31" t="n">
        <f aca="false">$B$11*(($A$1073)*$C286/$B$12*$B$7+(1-$A$1073)*$D286/$B$12*$C$7)</f>
        <v>1680</v>
      </c>
      <c r="BV286" s="31" t="n">
        <f aca="false">$B$11*(($A$1074)*$C286/$B$12*$B$7+(1-$A$1074)*$D286/$B$12*$C$7)</f>
        <v>1620</v>
      </c>
      <c r="BW286" s="31" t="n">
        <f aca="false">$B$11*(($A$1075)*$C286/$B$12*$B$7+(1-$A$1075)*$D286/$B$12*$C$7)</f>
        <v>1560</v>
      </c>
      <c r="BX286" s="31" t="n">
        <f aca="false">$B$11*(($A$1076)*$C286/$B$12*$B$7+(1-$A$1076)*$D286/$B$12*$C$7)</f>
        <v>1500</v>
      </c>
      <c r="BY286" s="31" t="n">
        <f aca="false">$B$11*(($A$1077)*$C286/$B$12*$B$7+(1-$A$1077)*$D286/$B$12*$C$7)</f>
        <v>1440</v>
      </c>
      <c r="BZ286" s="31" t="n">
        <f aca="false">$B$11*(($A$1078)*$C286/$B$12*$B$7+(1-$A$1078)*$D286/$B$12*$C$7)</f>
        <v>1380</v>
      </c>
      <c r="CA286" s="31" t="n">
        <f aca="false">$B$11*(($A$1079)*$C286/$B$12*$B$7+(1-$A$1079)*$D286/$B$12*$C$7)</f>
        <v>1320</v>
      </c>
      <c r="CB286" s="31" t="n">
        <f aca="false">$B$11*(($A$1080)*$C286/$B$12*$B$7+(1-$A$1080)*$D286/$B$12*$C$7)</f>
        <v>1260</v>
      </c>
      <c r="CC286" s="31" t="n">
        <f aca="false">$B$11*(($A$1081)*$C286/$B$12*$B$7+(1-$A$1081)*$D286/$B$12*$C$7)</f>
        <v>1200</v>
      </c>
    </row>
    <row r="287" customFormat="false" ht="15" hidden="false" customHeight="false" outlineLevel="0" collapsed="false">
      <c r="A287" s="21" t="n">
        <v>263</v>
      </c>
      <c r="B287" s="27" t="n">
        <v>-1.56185813194112</v>
      </c>
      <c r="C287" s="9" t="n">
        <f aca="false">SUM(AM287:AV287)</f>
        <v>0</v>
      </c>
      <c r="D287" s="9" t="n">
        <f aca="false">SUM(AW287:BF287)</f>
        <v>0</v>
      </c>
      <c r="E287" s="24" t="n">
        <f aca="false">(1-C287/$B$12)*$B$8-C287/$B$12*$B$7</f>
        <v>0.05</v>
      </c>
      <c r="F287" s="24" t="n">
        <f aca="false">(1-D287/$B$12)*$C$8-D287/$B$12*$C$7</f>
        <v>0.09</v>
      </c>
      <c r="G287" s="47" t="n">
        <f aca="false">$B$11*($B$10*C287/$B$12*$B$7+(1-$B$10)*D287/$B$12*$C$7)</f>
        <v>0</v>
      </c>
      <c r="H287" s="24" t="n">
        <f aca="false">$B$10*E287+(1-$B$10)*F287</f>
        <v>0.07</v>
      </c>
      <c r="I287" s="21"/>
      <c r="J287" s="21"/>
      <c r="K287" s="21"/>
      <c r="L287" s="21"/>
      <c r="M287" s="21"/>
      <c r="N287" s="21"/>
      <c r="O287" s="21"/>
      <c r="P287" s="21"/>
      <c r="Q287" s="21"/>
      <c r="R287" s="27" t="n">
        <v>0.579099593967669</v>
      </c>
      <c r="S287" s="27" t="n">
        <v>-1.01608094852093</v>
      </c>
      <c r="T287" s="27" t="n">
        <v>0.939534436249118</v>
      </c>
      <c r="U287" s="27" t="n">
        <v>0.577575652061362</v>
      </c>
      <c r="V287" s="27" t="n">
        <v>1.78534869495527</v>
      </c>
      <c r="W287" s="27" t="n">
        <v>-1.08566289919694</v>
      </c>
      <c r="X287" s="27" t="n">
        <v>-1.19810621159395</v>
      </c>
      <c r="Y287" s="27" t="n">
        <v>0.141412103126193</v>
      </c>
      <c r="Z287" s="27" t="n">
        <v>0.434357469285712</v>
      </c>
      <c r="AA287" s="27" t="n">
        <v>0.103741268459995</v>
      </c>
      <c r="AB287" s="27" t="n">
        <v>-0.253082938728953</v>
      </c>
      <c r="AC287" s="27" t="n">
        <v>-0.0701558900408294</v>
      </c>
      <c r="AD287" s="27" t="n">
        <v>-0.735690852288304</v>
      </c>
      <c r="AE287" s="27" t="n">
        <v>-0.731297652483335</v>
      </c>
      <c r="AF287" s="27" t="n">
        <v>-0.664441468662268</v>
      </c>
      <c r="AG287" s="27" t="n">
        <v>1.0435670131986</v>
      </c>
      <c r="AH287" s="27" t="n">
        <v>-0.839089726841364</v>
      </c>
      <c r="AI287" s="27" t="n">
        <v>1.18750218764194</v>
      </c>
      <c r="AJ287" s="27" t="n">
        <v>1.69603908895737</v>
      </c>
      <c r="AK287" s="27" t="n">
        <v>-0.00980869283917587</v>
      </c>
      <c r="AL287" s="21"/>
      <c r="AM287" s="31" t="n">
        <f aca="false">IF(SQRT($B$9)*$B287+SQRT(1-$B$9)*R287&lt;_xlfn.NORM.S.INV($B$6),1,0)</f>
        <v>0</v>
      </c>
      <c r="AN287" s="31" t="n">
        <f aca="false">IF(SQRT($B$9)*$B287+SQRT(1-$B$9)*S287&lt;_xlfn.NORM.S.INV($B$6),1,0)</f>
        <v>0</v>
      </c>
      <c r="AO287" s="31" t="n">
        <f aca="false">IF(SQRT($B$9)*$B287+SQRT(1-$B$9)*T287&lt;_xlfn.NORM.S.INV($B$6),1,0)</f>
        <v>0</v>
      </c>
      <c r="AP287" s="31" t="n">
        <f aca="false">IF(SQRT($B$9)*$B287+SQRT(1-$B$9)*U287&lt;_xlfn.NORM.S.INV($B$6),1,0)</f>
        <v>0</v>
      </c>
      <c r="AQ287" s="31" t="n">
        <f aca="false">IF(SQRT($B$9)*$B287+SQRT(1-$B$9)*V287&lt;_xlfn.NORM.S.INV($B$6),1,0)</f>
        <v>0</v>
      </c>
      <c r="AR287" s="31" t="n">
        <f aca="false">IF(SQRT($B$9)*$B287+SQRT(1-$B$9)*W287&lt;_xlfn.NORM.S.INV($B$6),1,0)</f>
        <v>0</v>
      </c>
      <c r="AS287" s="31" t="n">
        <f aca="false">IF(SQRT($B$9)*$B287+SQRT(1-$B$9)*X287&lt;_xlfn.NORM.S.INV($B$6),1,0)</f>
        <v>0</v>
      </c>
      <c r="AT287" s="31" t="n">
        <f aca="false">IF(SQRT($B$9)*$B287+SQRT(1-$B$9)*Y287&lt;_xlfn.NORM.S.INV($B$6),1,0)</f>
        <v>0</v>
      </c>
      <c r="AU287" s="31" t="n">
        <f aca="false">IF(SQRT($B$9)*$B287+SQRT(1-$B$9)*Z287&lt;_xlfn.NORM.S.INV($B$6),1,0)</f>
        <v>0</v>
      </c>
      <c r="AV287" s="31" t="n">
        <f aca="false">IF(SQRT($B$9)*$B287+SQRT(1-$B$9)*AA287&lt;_xlfn.NORM.S.INV($B$6),1,0)</f>
        <v>0</v>
      </c>
      <c r="AW287" s="31" t="n">
        <f aca="false">IF(SQRT($C$9)*$B287+SQRT(1-$C$9)*AB287&lt;_xlfn.NORM.S.INV($C$6),1,0)</f>
        <v>0</v>
      </c>
      <c r="AX287" s="31" t="n">
        <f aca="false">IF(SQRT($C$9)*$B287+SQRT(1-$C$9)*AC287&lt;_xlfn.NORM.S.INV($C$6),1,0)</f>
        <v>0</v>
      </c>
      <c r="AY287" s="31" t="n">
        <f aca="false">IF(SQRT($C$9)*$B287+SQRT(1-$C$9)*AD287&lt;_xlfn.NORM.S.INV($C$6),1,0)</f>
        <v>0</v>
      </c>
      <c r="AZ287" s="31" t="n">
        <f aca="false">IF(SQRT($C$9)*$B287+SQRT(1-$C$9)*AE287&lt;_xlfn.NORM.S.INV($C$6),1,0)</f>
        <v>0</v>
      </c>
      <c r="BA287" s="31" t="n">
        <f aca="false">IF(SQRT($C$9)*$B287+SQRT(1-$C$9)*AF287&lt;_xlfn.NORM.S.INV($C$6),1,0)</f>
        <v>0</v>
      </c>
      <c r="BB287" s="31" t="n">
        <f aca="false">IF(SQRT($C$9)*$B287+SQRT(1-$C$9)*AG287&lt;_xlfn.NORM.S.INV($C$6),1,0)</f>
        <v>0</v>
      </c>
      <c r="BC287" s="31" t="n">
        <f aca="false">IF(SQRT($C$9)*$B287+SQRT(1-$C$9)*AH287&lt;_xlfn.NORM.S.INV($C$6),1,0)</f>
        <v>0</v>
      </c>
      <c r="BD287" s="31" t="n">
        <f aca="false">IF(SQRT($C$9)*$B287+SQRT(1-$C$9)*AI287&lt;_xlfn.NORM.S.INV($C$6),1,0)</f>
        <v>0</v>
      </c>
      <c r="BE287" s="31" t="n">
        <f aca="false">IF(SQRT($C$9)*$B287+SQRT(1-$C$9)*AJ287&lt;_xlfn.NORM.S.INV($C$6),1,0)</f>
        <v>0</v>
      </c>
      <c r="BF287" s="31" t="n">
        <f aca="false">IF(SQRT($C$9)*$B287+SQRT(1-$C$9)*AK287&lt;_xlfn.NORM.S.INV($C$6),1,0)</f>
        <v>0</v>
      </c>
      <c r="BG287" s="21"/>
      <c r="BH287" s="21"/>
      <c r="BI287" s="31" t="n">
        <f aca="false">$B$11*(($A$1061)*$C287/$B$12*$B$7+(1-$A$1061)*$D287/$B$12*$C$7)</f>
        <v>0</v>
      </c>
      <c r="BJ287" s="31" t="n">
        <f aca="false">$B$11*(($A$1062)*$C287/$B$12*$B$7+(1-$A$1062)*$D287/$B$12*$C$7)</f>
        <v>0</v>
      </c>
      <c r="BK287" s="31" t="n">
        <f aca="false">$B$11*(($A$1063)*$C287/$B$12*$B$7+(1-$A$1063)*$D287/$B$12*$C$7)</f>
        <v>0</v>
      </c>
      <c r="BL287" s="31" t="n">
        <f aca="false">$B$11*(($A$1064)*$C287/$B$12*$B$7+(1-$A$1064)*$D287/$B$12*$C$7)</f>
        <v>0</v>
      </c>
      <c r="BM287" s="31" t="n">
        <f aca="false">$B$11*(($A$1065)*$C287/$B$12*$B$7+(1-$A$1065)*$D287/$B$12*$C$7)</f>
        <v>0</v>
      </c>
      <c r="BN287" s="31" t="n">
        <f aca="false">$B$11*(($A$1066)*$C287/$B$12*$B$7+(1-$A$1066)*$D287/$B$12*$C$7)</f>
        <v>0</v>
      </c>
      <c r="BO287" s="31" t="n">
        <f aca="false">$B$11*(($A$1067)*$C287/$B$12*$B$7+(1-$A$1067)*$D287/$B$12*$C$7)</f>
        <v>0</v>
      </c>
      <c r="BP287" s="31" t="n">
        <f aca="false">$B$11*(($A$1068)*$C287/$B$12*$B$7+(1-$A$1068)*$D287/$B$12*$C$7)</f>
        <v>0</v>
      </c>
      <c r="BQ287" s="31" t="n">
        <f aca="false">$B$11*(($A$1069)*$C287/$B$12*$B$7+(1-$A$1069)*$D287/$B$12*$C$7)</f>
        <v>0</v>
      </c>
      <c r="BR287" s="31" t="n">
        <f aca="false">$B$11*(($A$1070)*$C287/$B$12*$B$7+(1-$A$1070)*$D287/$B$12*$C$7)</f>
        <v>0</v>
      </c>
      <c r="BS287" s="31" t="n">
        <f aca="false">$B$11*(($A$1071)*$C287/$B$12*$B$7+(1-$A$1071)*$D287/$B$12*$C$7)</f>
        <v>0</v>
      </c>
      <c r="BT287" s="31" t="n">
        <f aca="false">$B$11*(($A$1072)*$C287/$B$12*$B$7+(1-$A$1072)*$D287/$B$12*$C$7)</f>
        <v>0</v>
      </c>
      <c r="BU287" s="31" t="n">
        <f aca="false">$B$11*(($A$1073)*$C287/$B$12*$B$7+(1-$A$1073)*$D287/$B$12*$C$7)</f>
        <v>0</v>
      </c>
      <c r="BV287" s="31" t="n">
        <f aca="false">$B$11*(($A$1074)*$C287/$B$12*$B$7+(1-$A$1074)*$D287/$B$12*$C$7)</f>
        <v>0</v>
      </c>
      <c r="BW287" s="31" t="n">
        <f aca="false">$B$11*(($A$1075)*$C287/$B$12*$B$7+(1-$A$1075)*$D287/$B$12*$C$7)</f>
        <v>0</v>
      </c>
      <c r="BX287" s="31" t="n">
        <f aca="false">$B$11*(($A$1076)*$C287/$B$12*$B$7+(1-$A$1076)*$D287/$B$12*$C$7)</f>
        <v>0</v>
      </c>
      <c r="BY287" s="31" t="n">
        <f aca="false">$B$11*(($A$1077)*$C287/$B$12*$B$7+(1-$A$1077)*$D287/$B$12*$C$7)</f>
        <v>0</v>
      </c>
      <c r="BZ287" s="31" t="n">
        <f aca="false">$B$11*(($A$1078)*$C287/$B$12*$B$7+(1-$A$1078)*$D287/$B$12*$C$7)</f>
        <v>0</v>
      </c>
      <c r="CA287" s="31" t="n">
        <f aca="false">$B$11*(($A$1079)*$C287/$B$12*$B$7+(1-$A$1079)*$D287/$B$12*$C$7)</f>
        <v>0</v>
      </c>
      <c r="CB287" s="31" t="n">
        <f aca="false">$B$11*(($A$1080)*$C287/$B$12*$B$7+(1-$A$1080)*$D287/$B$12*$C$7)</f>
        <v>0</v>
      </c>
      <c r="CC287" s="31" t="n">
        <f aca="false">$B$11*(($A$1081)*$C287/$B$12*$B$7+(1-$A$1081)*$D287/$B$12*$C$7)</f>
        <v>0</v>
      </c>
    </row>
    <row r="288" customFormat="false" ht="15" hidden="false" customHeight="false" outlineLevel="0" collapsed="false">
      <c r="A288" s="21" t="n">
        <v>264</v>
      </c>
      <c r="B288" s="27" t="n">
        <v>0.0251394639233391</v>
      </c>
      <c r="C288" s="9" t="n">
        <f aca="false">SUM(AM288:AV288)</f>
        <v>0</v>
      </c>
      <c r="D288" s="9" t="n">
        <f aca="false">SUM(AW288:BF288)</f>
        <v>0</v>
      </c>
      <c r="E288" s="24" t="n">
        <f aca="false">(1-C288/$B$12)*$B$8-C288/$B$12*$B$7</f>
        <v>0.05</v>
      </c>
      <c r="F288" s="24" t="n">
        <f aca="false">(1-D288/$B$12)*$C$8-D288/$B$12*$C$7</f>
        <v>0.09</v>
      </c>
      <c r="G288" s="47" t="n">
        <f aca="false">$B$11*($B$10*C288/$B$12*$B$7+(1-$B$10)*D288/$B$12*$C$7)</f>
        <v>0</v>
      </c>
      <c r="H288" s="24" t="n">
        <f aca="false">$B$10*E288+(1-$B$10)*F288</f>
        <v>0.07</v>
      </c>
      <c r="I288" s="21"/>
      <c r="J288" s="21"/>
      <c r="K288" s="21"/>
      <c r="L288" s="21"/>
      <c r="M288" s="21"/>
      <c r="N288" s="21"/>
      <c r="O288" s="21"/>
      <c r="P288" s="21"/>
      <c r="Q288" s="21"/>
      <c r="R288" s="27" t="n">
        <v>-1.38328032251198</v>
      </c>
      <c r="S288" s="27" t="n">
        <v>-1.29655361739478</v>
      </c>
      <c r="T288" s="27" t="n">
        <v>-0.777773975154706</v>
      </c>
      <c r="U288" s="27" t="n">
        <v>1.58613034403034</v>
      </c>
      <c r="V288" s="27" t="n">
        <v>1.06667421505812</v>
      </c>
      <c r="W288" s="27" t="n">
        <v>-1.23931048171169</v>
      </c>
      <c r="X288" s="27" t="n">
        <v>-0.467620878009364</v>
      </c>
      <c r="Y288" s="27" t="n">
        <v>-0.272866525369786</v>
      </c>
      <c r="Z288" s="27" t="n">
        <v>-1.83523985518151</v>
      </c>
      <c r="AA288" s="27" t="n">
        <v>0.467910066303376</v>
      </c>
      <c r="AB288" s="27" t="n">
        <v>1.24157884703448</v>
      </c>
      <c r="AC288" s="27" t="n">
        <v>1.83057303707911</v>
      </c>
      <c r="AD288" s="27" t="n">
        <v>0.571404347096964</v>
      </c>
      <c r="AE288" s="27" t="n">
        <v>1.95152691021527</v>
      </c>
      <c r="AF288" s="27" t="n">
        <v>-0.318289629453453</v>
      </c>
      <c r="AG288" s="27" t="n">
        <v>0.825293643078538</v>
      </c>
      <c r="AH288" s="27" t="n">
        <v>-0.667171797113043</v>
      </c>
      <c r="AI288" s="27" t="n">
        <v>0.812806829627038</v>
      </c>
      <c r="AJ288" s="27" t="n">
        <v>1.00339662043452</v>
      </c>
      <c r="AK288" s="27" t="n">
        <v>1.40458903973927</v>
      </c>
      <c r="AL288" s="21"/>
      <c r="AM288" s="31" t="n">
        <f aca="false">IF(SQRT($B$9)*$B288+SQRT(1-$B$9)*R288&lt;_xlfn.NORM.S.INV($B$6),1,0)</f>
        <v>0</v>
      </c>
      <c r="AN288" s="31" t="n">
        <f aca="false">IF(SQRT($B$9)*$B288+SQRT(1-$B$9)*S288&lt;_xlfn.NORM.S.INV($B$6),1,0)</f>
        <v>0</v>
      </c>
      <c r="AO288" s="31" t="n">
        <f aca="false">IF(SQRT($B$9)*$B288+SQRT(1-$B$9)*T288&lt;_xlfn.NORM.S.INV($B$6),1,0)</f>
        <v>0</v>
      </c>
      <c r="AP288" s="31" t="n">
        <f aca="false">IF(SQRT($B$9)*$B288+SQRT(1-$B$9)*U288&lt;_xlfn.NORM.S.INV($B$6),1,0)</f>
        <v>0</v>
      </c>
      <c r="AQ288" s="31" t="n">
        <f aca="false">IF(SQRT($B$9)*$B288+SQRT(1-$B$9)*V288&lt;_xlfn.NORM.S.INV($B$6),1,0)</f>
        <v>0</v>
      </c>
      <c r="AR288" s="31" t="n">
        <f aca="false">IF(SQRT($B$9)*$B288+SQRT(1-$B$9)*W288&lt;_xlfn.NORM.S.INV($B$6),1,0)</f>
        <v>0</v>
      </c>
      <c r="AS288" s="31" t="n">
        <f aca="false">IF(SQRT($B$9)*$B288+SQRT(1-$B$9)*X288&lt;_xlfn.NORM.S.INV($B$6),1,0)</f>
        <v>0</v>
      </c>
      <c r="AT288" s="31" t="n">
        <f aca="false">IF(SQRT($B$9)*$B288+SQRT(1-$B$9)*Y288&lt;_xlfn.NORM.S.INV($B$6),1,0)</f>
        <v>0</v>
      </c>
      <c r="AU288" s="31" t="n">
        <f aca="false">IF(SQRT($B$9)*$B288+SQRT(1-$B$9)*Z288&lt;_xlfn.NORM.S.INV($B$6),1,0)</f>
        <v>0</v>
      </c>
      <c r="AV288" s="31" t="n">
        <f aca="false">IF(SQRT($B$9)*$B288+SQRT(1-$B$9)*AA288&lt;_xlfn.NORM.S.INV($B$6),1,0)</f>
        <v>0</v>
      </c>
      <c r="AW288" s="31" t="n">
        <f aca="false">IF(SQRT($C$9)*$B288+SQRT(1-$C$9)*AB288&lt;_xlfn.NORM.S.INV($C$6),1,0)</f>
        <v>0</v>
      </c>
      <c r="AX288" s="31" t="n">
        <f aca="false">IF(SQRT($C$9)*$B288+SQRT(1-$C$9)*AC288&lt;_xlfn.NORM.S.INV($C$6),1,0)</f>
        <v>0</v>
      </c>
      <c r="AY288" s="31" t="n">
        <f aca="false">IF(SQRT($C$9)*$B288+SQRT(1-$C$9)*AD288&lt;_xlfn.NORM.S.INV($C$6),1,0)</f>
        <v>0</v>
      </c>
      <c r="AZ288" s="31" t="n">
        <f aca="false">IF(SQRT($C$9)*$B288+SQRT(1-$C$9)*AE288&lt;_xlfn.NORM.S.INV($C$6),1,0)</f>
        <v>0</v>
      </c>
      <c r="BA288" s="31" t="n">
        <f aca="false">IF(SQRT($C$9)*$B288+SQRT(1-$C$9)*AF288&lt;_xlfn.NORM.S.INV($C$6),1,0)</f>
        <v>0</v>
      </c>
      <c r="BB288" s="31" t="n">
        <f aca="false">IF(SQRT($C$9)*$B288+SQRT(1-$C$9)*AG288&lt;_xlfn.NORM.S.INV($C$6),1,0)</f>
        <v>0</v>
      </c>
      <c r="BC288" s="31" t="n">
        <f aca="false">IF(SQRT($C$9)*$B288+SQRT(1-$C$9)*AH288&lt;_xlfn.NORM.S.INV($C$6),1,0)</f>
        <v>0</v>
      </c>
      <c r="BD288" s="31" t="n">
        <f aca="false">IF(SQRT($C$9)*$B288+SQRT(1-$C$9)*AI288&lt;_xlfn.NORM.S.INV($C$6),1,0)</f>
        <v>0</v>
      </c>
      <c r="BE288" s="31" t="n">
        <f aca="false">IF(SQRT($C$9)*$B288+SQRT(1-$C$9)*AJ288&lt;_xlfn.NORM.S.INV($C$6),1,0)</f>
        <v>0</v>
      </c>
      <c r="BF288" s="31" t="n">
        <f aca="false">IF(SQRT($C$9)*$B288+SQRT(1-$C$9)*AK288&lt;_xlfn.NORM.S.INV($C$6),1,0)</f>
        <v>0</v>
      </c>
      <c r="BG288" s="21"/>
      <c r="BH288" s="21"/>
      <c r="BI288" s="31" t="n">
        <f aca="false">$B$11*(($A$1061)*$C288/$B$12*$B$7+(1-$A$1061)*$D288/$B$12*$C$7)</f>
        <v>0</v>
      </c>
      <c r="BJ288" s="31" t="n">
        <f aca="false">$B$11*(($A$1062)*$C288/$B$12*$B$7+(1-$A$1062)*$D288/$B$12*$C$7)</f>
        <v>0</v>
      </c>
      <c r="BK288" s="31" t="n">
        <f aca="false">$B$11*(($A$1063)*$C288/$B$12*$B$7+(1-$A$1063)*$D288/$B$12*$C$7)</f>
        <v>0</v>
      </c>
      <c r="BL288" s="31" t="n">
        <f aca="false">$B$11*(($A$1064)*$C288/$B$12*$B$7+(1-$A$1064)*$D288/$B$12*$C$7)</f>
        <v>0</v>
      </c>
      <c r="BM288" s="31" t="n">
        <f aca="false">$B$11*(($A$1065)*$C288/$B$12*$B$7+(1-$A$1065)*$D288/$B$12*$C$7)</f>
        <v>0</v>
      </c>
      <c r="BN288" s="31" t="n">
        <f aca="false">$B$11*(($A$1066)*$C288/$B$12*$B$7+(1-$A$1066)*$D288/$B$12*$C$7)</f>
        <v>0</v>
      </c>
      <c r="BO288" s="31" t="n">
        <f aca="false">$B$11*(($A$1067)*$C288/$B$12*$B$7+(1-$A$1067)*$D288/$B$12*$C$7)</f>
        <v>0</v>
      </c>
      <c r="BP288" s="31" t="n">
        <f aca="false">$B$11*(($A$1068)*$C288/$B$12*$B$7+(1-$A$1068)*$D288/$B$12*$C$7)</f>
        <v>0</v>
      </c>
      <c r="BQ288" s="31" t="n">
        <f aca="false">$B$11*(($A$1069)*$C288/$B$12*$B$7+(1-$A$1069)*$D288/$B$12*$C$7)</f>
        <v>0</v>
      </c>
      <c r="BR288" s="31" t="n">
        <f aca="false">$B$11*(($A$1070)*$C288/$B$12*$B$7+(1-$A$1070)*$D288/$B$12*$C$7)</f>
        <v>0</v>
      </c>
      <c r="BS288" s="31" t="n">
        <f aca="false">$B$11*(($A$1071)*$C288/$B$12*$B$7+(1-$A$1071)*$D288/$B$12*$C$7)</f>
        <v>0</v>
      </c>
      <c r="BT288" s="31" t="n">
        <f aca="false">$B$11*(($A$1072)*$C288/$B$12*$B$7+(1-$A$1072)*$D288/$B$12*$C$7)</f>
        <v>0</v>
      </c>
      <c r="BU288" s="31" t="n">
        <f aca="false">$B$11*(($A$1073)*$C288/$B$12*$B$7+(1-$A$1073)*$D288/$B$12*$C$7)</f>
        <v>0</v>
      </c>
      <c r="BV288" s="31" t="n">
        <f aca="false">$B$11*(($A$1074)*$C288/$B$12*$B$7+(1-$A$1074)*$D288/$B$12*$C$7)</f>
        <v>0</v>
      </c>
      <c r="BW288" s="31" t="n">
        <f aca="false">$B$11*(($A$1075)*$C288/$B$12*$B$7+(1-$A$1075)*$D288/$B$12*$C$7)</f>
        <v>0</v>
      </c>
      <c r="BX288" s="31" t="n">
        <f aca="false">$B$11*(($A$1076)*$C288/$B$12*$B$7+(1-$A$1076)*$D288/$B$12*$C$7)</f>
        <v>0</v>
      </c>
      <c r="BY288" s="31" t="n">
        <f aca="false">$B$11*(($A$1077)*$C288/$B$12*$B$7+(1-$A$1077)*$D288/$B$12*$C$7)</f>
        <v>0</v>
      </c>
      <c r="BZ288" s="31" t="n">
        <f aca="false">$B$11*(($A$1078)*$C288/$B$12*$B$7+(1-$A$1078)*$D288/$B$12*$C$7)</f>
        <v>0</v>
      </c>
      <c r="CA288" s="31" t="n">
        <f aca="false">$B$11*(($A$1079)*$C288/$B$12*$B$7+(1-$A$1079)*$D288/$B$12*$C$7)</f>
        <v>0</v>
      </c>
      <c r="CB288" s="31" t="n">
        <f aca="false">$B$11*(($A$1080)*$C288/$B$12*$B$7+(1-$A$1080)*$D288/$B$12*$C$7)</f>
        <v>0</v>
      </c>
      <c r="CC288" s="31" t="n">
        <f aca="false">$B$11*(($A$1081)*$C288/$B$12*$B$7+(1-$A$1081)*$D288/$B$12*$C$7)</f>
        <v>0</v>
      </c>
    </row>
    <row r="289" customFormat="false" ht="15" hidden="false" customHeight="false" outlineLevel="0" collapsed="false">
      <c r="A289" s="21" t="n">
        <v>265</v>
      </c>
      <c r="B289" s="27" t="n">
        <v>0.153121578069613</v>
      </c>
      <c r="C289" s="9" t="n">
        <f aca="false">SUM(AM289:AV289)</f>
        <v>0</v>
      </c>
      <c r="D289" s="9" t="n">
        <f aca="false">SUM(AW289:BF289)</f>
        <v>0</v>
      </c>
      <c r="E289" s="24" t="n">
        <f aca="false">(1-C289/$B$12)*$B$8-C289/$B$12*$B$7</f>
        <v>0.05</v>
      </c>
      <c r="F289" s="24" t="n">
        <f aca="false">(1-D289/$B$12)*$C$8-D289/$B$12*$C$7</f>
        <v>0.09</v>
      </c>
      <c r="G289" s="47" t="n">
        <f aca="false">$B$11*($B$10*C289/$B$12*$B$7+(1-$B$10)*D289/$B$12*$C$7)</f>
        <v>0</v>
      </c>
      <c r="H289" s="24" t="n">
        <f aca="false">$B$10*E289+(1-$B$10)*F289</f>
        <v>0.07</v>
      </c>
      <c r="I289" s="21"/>
      <c r="J289" s="21"/>
      <c r="K289" s="21"/>
      <c r="L289" s="21"/>
      <c r="M289" s="21"/>
      <c r="N289" s="21"/>
      <c r="O289" s="21"/>
      <c r="P289" s="21"/>
      <c r="Q289" s="21"/>
      <c r="R289" s="27" t="n">
        <v>0.0056830827375654</v>
      </c>
      <c r="S289" s="27" t="n">
        <v>0.582525130468687</v>
      </c>
      <c r="T289" s="27" t="n">
        <v>0.17998031493144</v>
      </c>
      <c r="U289" s="27" t="n">
        <v>1.51530508250173</v>
      </c>
      <c r="V289" s="27" t="n">
        <v>-1.81373632508195</v>
      </c>
      <c r="W289" s="27" t="n">
        <v>-0.0350849937895591</v>
      </c>
      <c r="X289" s="27" t="n">
        <v>-0.763340477045603</v>
      </c>
      <c r="Y289" s="27" t="n">
        <v>0.475681516407379</v>
      </c>
      <c r="Z289" s="27" t="n">
        <v>-0.760843599523318</v>
      </c>
      <c r="AA289" s="27" t="n">
        <v>0.317740862524744</v>
      </c>
      <c r="AB289" s="27" t="n">
        <v>-0.399599094917408</v>
      </c>
      <c r="AC289" s="27" t="n">
        <v>0.624891866689988</v>
      </c>
      <c r="AD289" s="27" t="n">
        <v>-0.171613386371849</v>
      </c>
      <c r="AE289" s="27" t="n">
        <v>0.0814413331114383</v>
      </c>
      <c r="AF289" s="27" t="n">
        <v>-1.49421202615061</v>
      </c>
      <c r="AG289" s="27" t="n">
        <v>0.597424626744483</v>
      </c>
      <c r="AH289" s="27" t="n">
        <v>-0.504208180363635</v>
      </c>
      <c r="AI289" s="27" t="n">
        <v>-1.8783549784233</v>
      </c>
      <c r="AJ289" s="27" t="n">
        <v>-0.973264337347529</v>
      </c>
      <c r="AK289" s="27" t="n">
        <v>0.398204594100174</v>
      </c>
      <c r="AL289" s="21"/>
      <c r="AM289" s="31" t="n">
        <f aca="false">IF(SQRT($B$9)*$B289+SQRT(1-$B$9)*R289&lt;_xlfn.NORM.S.INV($B$6),1,0)</f>
        <v>0</v>
      </c>
      <c r="AN289" s="31" t="n">
        <f aca="false">IF(SQRT($B$9)*$B289+SQRT(1-$B$9)*S289&lt;_xlfn.NORM.S.INV($B$6),1,0)</f>
        <v>0</v>
      </c>
      <c r="AO289" s="31" t="n">
        <f aca="false">IF(SQRT($B$9)*$B289+SQRT(1-$B$9)*T289&lt;_xlfn.NORM.S.INV($B$6),1,0)</f>
        <v>0</v>
      </c>
      <c r="AP289" s="31" t="n">
        <f aca="false">IF(SQRT($B$9)*$B289+SQRT(1-$B$9)*U289&lt;_xlfn.NORM.S.INV($B$6),1,0)</f>
        <v>0</v>
      </c>
      <c r="AQ289" s="31" t="n">
        <f aca="false">IF(SQRT($B$9)*$B289+SQRT(1-$B$9)*V289&lt;_xlfn.NORM.S.INV($B$6),1,0)</f>
        <v>0</v>
      </c>
      <c r="AR289" s="31" t="n">
        <f aca="false">IF(SQRT($B$9)*$B289+SQRT(1-$B$9)*W289&lt;_xlfn.NORM.S.INV($B$6),1,0)</f>
        <v>0</v>
      </c>
      <c r="AS289" s="31" t="n">
        <f aca="false">IF(SQRT($B$9)*$B289+SQRT(1-$B$9)*X289&lt;_xlfn.NORM.S.INV($B$6),1,0)</f>
        <v>0</v>
      </c>
      <c r="AT289" s="31" t="n">
        <f aca="false">IF(SQRT($B$9)*$B289+SQRT(1-$B$9)*Y289&lt;_xlfn.NORM.S.INV($B$6),1,0)</f>
        <v>0</v>
      </c>
      <c r="AU289" s="31" t="n">
        <f aca="false">IF(SQRT($B$9)*$B289+SQRT(1-$B$9)*Z289&lt;_xlfn.NORM.S.INV($B$6),1,0)</f>
        <v>0</v>
      </c>
      <c r="AV289" s="31" t="n">
        <f aca="false">IF(SQRT($B$9)*$B289+SQRT(1-$B$9)*AA289&lt;_xlfn.NORM.S.INV($B$6),1,0)</f>
        <v>0</v>
      </c>
      <c r="AW289" s="31" t="n">
        <f aca="false">IF(SQRT($C$9)*$B289+SQRT(1-$C$9)*AB289&lt;_xlfn.NORM.S.INV($C$6),1,0)</f>
        <v>0</v>
      </c>
      <c r="AX289" s="31" t="n">
        <f aca="false">IF(SQRT($C$9)*$B289+SQRT(1-$C$9)*AC289&lt;_xlfn.NORM.S.INV($C$6),1,0)</f>
        <v>0</v>
      </c>
      <c r="AY289" s="31" t="n">
        <f aca="false">IF(SQRT($C$9)*$B289+SQRT(1-$C$9)*AD289&lt;_xlfn.NORM.S.INV($C$6),1,0)</f>
        <v>0</v>
      </c>
      <c r="AZ289" s="31" t="n">
        <f aca="false">IF(SQRT($C$9)*$B289+SQRT(1-$C$9)*AE289&lt;_xlfn.NORM.S.INV($C$6),1,0)</f>
        <v>0</v>
      </c>
      <c r="BA289" s="31" t="n">
        <f aca="false">IF(SQRT($C$9)*$B289+SQRT(1-$C$9)*AF289&lt;_xlfn.NORM.S.INV($C$6),1,0)</f>
        <v>0</v>
      </c>
      <c r="BB289" s="31" t="n">
        <f aca="false">IF(SQRT($C$9)*$B289+SQRT(1-$C$9)*AG289&lt;_xlfn.NORM.S.INV($C$6),1,0)</f>
        <v>0</v>
      </c>
      <c r="BC289" s="31" t="n">
        <f aca="false">IF(SQRT($C$9)*$B289+SQRT(1-$C$9)*AH289&lt;_xlfn.NORM.S.INV($C$6),1,0)</f>
        <v>0</v>
      </c>
      <c r="BD289" s="31" t="n">
        <f aca="false">IF(SQRT($C$9)*$B289+SQRT(1-$C$9)*AI289&lt;_xlfn.NORM.S.INV($C$6),1,0)</f>
        <v>0</v>
      </c>
      <c r="BE289" s="31" t="n">
        <f aca="false">IF(SQRT($C$9)*$B289+SQRT(1-$C$9)*AJ289&lt;_xlfn.NORM.S.INV($C$6),1,0)</f>
        <v>0</v>
      </c>
      <c r="BF289" s="31" t="n">
        <f aca="false">IF(SQRT($C$9)*$B289+SQRT(1-$C$9)*AK289&lt;_xlfn.NORM.S.INV($C$6),1,0)</f>
        <v>0</v>
      </c>
      <c r="BG289" s="21"/>
      <c r="BH289" s="21"/>
      <c r="BI289" s="31" t="n">
        <f aca="false">$B$11*(($A$1061)*$C289/$B$12*$B$7+(1-$A$1061)*$D289/$B$12*$C$7)</f>
        <v>0</v>
      </c>
      <c r="BJ289" s="31" t="n">
        <f aca="false">$B$11*(($A$1062)*$C289/$B$12*$B$7+(1-$A$1062)*$D289/$B$12*$C$7)</f>
        <v>0</v>
      </c>
      <c r="BK289" s="31" t="n">
        <f aca="false">$B$11*(($A$1063)*$C289/$B$12*$B$7+(1-$A$1063)*$D289/$B$12*$C$7)</f>
        <v>0</v>
      </c>
      <c r="BL289" s="31" t="n">
        <f aca="false">$B$11*(($A$1064)*$C289/$B$12*$B$7+(1-$A$1064)*$D289/$B$12*$C$7)</f>
        <v>0</v>
      </c>
      <c r="BM289" s="31" t="n">
        <f aca="false">$B$11*(($A$1065)*$C289/$B$12*$B$7+(1-$A$1065)*$D289/$B$12*$C$7)</f>
        <v>0</v>
      </c>
      <c r="BN289" s="31" t="n">
        <f aca="false">$B$11*(($A$1066)*$C289/$B$12*$B$7+(1-$A$1066)*$D289/$B$12*$C$7)</f>
        <v>0</v>
      </c>
      <c r="BO289" s="31" t="n">
        <f aca="false">$B$11*(($A$1067)*$C289/$B$12*$B$7+(1-$A$1067)*$D289/$B$12*$C$7)</f>
        <v>0</v>
      </c>
      <c r="BP289" s="31" t="n">
        <f aca="false">$B$11*(($A$1068)*$C289/$B$12*$B$7+(1-$A$1068)*$D289/$B$12*$C$7)</f>
        <v>0</v>
      </c>
      <c r="BQ289" s="31" t="n">
        <f aca="false">$B$11*(($A$1069)*$C289/$B$12*$B$7+(1-$A$1069)*$D289/$B$12*$C$7)</f>
        <v>0</v>
      </c>
      <c r="BR289" s="31" t="n">
        <f aca="false">$B$11*(($A$1070)*$C289/$B$12*$B$7+(1-$A$1070)*$D289/$B$12*$C$7)</f>
        <v>0</v>
      </c>
      <c r="BS289" s="31" t="n">
        <f aca="false">$B$11*(($A$1071)*$C289/$B$12*$B$7+(1-$A$1071)*$D289/$B$12*$C$7)</f>
        <v>0</v>
      </c>
      <c r="BT289" s="31" t="n">
        <f aca="false">$B$11*(($A$1072)*$C289/$B$12*$B$7+(1-$A$1072)*$D289/$B$12*$C$7)</f>
        <v>0</v>
      </c>
      <c r="BU289" s="31" t="n">
        <f aca="false">$B$11*(($A$1073)*$C289/$B$12*$B$7+(1-$A$1073)*$D289/$B$12*$C$7)</f>
        <v>0</v>
      </c>
      <c r="BV289" s="31" t="n">
        <f aca="false">$B$11*(($A$1074)*$C289/$B$12*$B$7+(1-$A$1074)*$D289/$B$12*$C$7)</f>
        <v>0</v>
      </c>
      <c r="BW289" s="31" t="n">
        <f aca="false">$B$11*(($A$1075)*$C289/$B$12*$B$7+(1-$A$1075)*$D289/$B$12*$C$7)</f>
        <v>0</v>
      </c>
      <c r="BX289" s="31" t="n">
        <f aca="false">$B$11*(($A$1076)*$C289/$B$12*$B$7+(1-$A$1076)*$D289/$B$12*$C$7)</f>
        <v>0</v>
      </c>
      <c r="BY289" s="31" t="n">
        <f aca="false">$B$11*(($A$1077)*$C289/$B$12*$B$7+(1-$A$1077)*$D289/$B$12*$C$7)</f>
        <v>0</v>
      </c>
      <c r="BZ289" s="31" t="n">
        <f aca="false">$B$11*(($A$1078)*$C289/$B$12*$B$7+(1-$A$1078)*$D289/$B$12*$C$7)</f>
        <v>0</v>
      </c>
      <c r="CA289" s="31" t="n">
        <f aca="false">$B$11*(($A$1079)*$C289/$B$12*$B$7+(1-$A$1079)*$D289/$B$12*$C$7)</f>
        <v>0</v>
      </c>
      <c r="CB289" s="31" t="n">
        <f aca="false">$B$11*(($A$1080)*$C289/$B$12*$B$7+(1-$A$1080)*$D289/$B$12*$C$7)</f>
        <v>0</v>
      </c>
      <c r="CC289" s="31" t="n">
        <f aca="false">$B$11*(($A$1081)*$C289/$B$12*$B$7+(1-$A$1081)*$D289/$B$12*$C$7)</f>
        <v>0</v>
      </c>
    </row>
    <row r="290" customFormat="false" ht="15" hidden="false" customHeight="false" outlineLevel="0" collapsed="false">
      <c r="A290" s="21" t="n">
        <v>266</v>
      </c>
      <c r="B290" s="27" t="n">
        <v>-0.180306589112444</v>
      </c>
      <c r="C290" s="9" t="n">
        <f aca="false">SUM(AM290:AV290)</f>
        <v>0</v>
      </c>
      <c r="D290" s="9" t="n">
        <f aca="false">SUM(AW290:BF290)</f>
        <v>1</v>
      </c>
      <c r="E290" s="24" t="n">
        <f aca="false">(1-C290/$B$12)*$B$8-C290/$B$12*$B$7</f>
        <v>0.05</v>
      </c>
      <c r="F290" s="24" t="n">
        <f aca="false">(1-D290/$B$12)*$C$8-D290/$B$12*$C$7</f>
        <v>0.021</v>
      </c>
      <c r="G290" s="47" t="n">
        <f aca="false">$B$11*($B$10*C290/$B$12*$B$7+(1-$B$10)*D290/$B$12*$C$7)</f>
        <v>300</v>
      </c>
      <c r="H290" s="24" t="n">
        <f aca="false">$B$10*E290+(1-$B$10)*F290</f>
        <v>0.0355</v>
      </c>
      <c r="I290" s="21"/>
      <c r="J290" s="21"/>
      <c r="K290" s="21"/>
      <c r="L290" s="21"/>
      <c r="M290" s="21"/>
      <c r="N290" s="21"/>
      <c r="O290" s="21"/>
      <c r="P290" s="21"/>
      <c r="Q290" s="21"/>
      <c r="R290" s="27" t="n">
        <v>-0.877742837931888</v>
      </c>
      <c r="S290" s="27" t="n">
        <v>0.653915478164244</v>
      </c>
      <c r="T290" s="27" t="n">
        <v>-0.488751974651905</v>
      </c>
      <c r="U290" s="27" t="n">
        <v>-1.49449861530994</v>
      </c>
      <c r="V290" s="27" t="n">
        <v>-0.904991756165246</v>
      </c>
      <c r="W290" s="27" t="n">
        <v>1.38034163150733</v>
      </c>
      <c r="X290" s="27" t="n">
        <v>-1.34528002322919</v>
      </c>
      <c r="Y290" s="27" t="n">
        <v>0.000925094416974945</v>
      </c>
      <c r="Z290" s="27" t="n">
        <v>-1.03385856062403</v>
      </c>
      <c r="AA290" s="27" t="n">
        <v>1.83596321600197</v>
      </c>
      <c r="AB290" s="27" t="n">
        <v>0.252216619496812</v>
      </c>
      <c r="AC290" s="27" t="n">
        <v>-0.030282179580709</v>
      </c>
      <c r="AD290" s="27" t="n">
        <v>0.71092523732303</v>
      </c>
      <c r="AE290" s="27" t="n">
        <v>0.901256692589722</v>
      </c>
      <c r="AF290" s="27" t="n">
        <v>2.8639929501108</v>
      </c>
      <c r="AG290" s="27" t="n">
        <v>1.79144067030972</v>
      </c>
      <c r="AH290" s="27" t="n">
        <v>-0.894670187743905</v>
      </c>
      <c r="AI290" s="27" t="n">
        <v>-2.31130975640171</v>
      </c>
      <c r="AJ290" s="27" t="n">
        <v>-0.357457524980309</v>
      </c>
      <c r="AK290" s="27" t="n">
        <v>-0.123505663730901</v>
      </c>
      <c r="AL290" s="21"/>
      <c r="AM290" s="31" t="n">
        <f aca="false">IF(SQRT($B$9)*$B290+SQRT(1-$B$9)*R290&lt;_xlfn.NORM.S.INV($B$6),1,0)</f>
        <v>0</v>
      </c>
      <c r="AN290" s="31" t="n">
        <f aca="false">IF(SQRT($B$9)*$B290+SQRT(1-$B$9)*S290&lt;_xlfn.NORM.S.INV($B$6),1,0)</f>
        <v>0</v>
      </c>
      <c r="AO290" s="31" t="n">
        <f aca="false">IF(SQRT($B$9)*$B290+SQRT(1-$B$9)*T290&lt;_xlfn.NORM.S.INV($B$6),1,0)</f>
        <v>0</v>
      </c>
      <c r="AP290" s="31" t="n">
        <f aca="false">IF(SQRT($B$9)*$B290+SQRT(1-$B$9)*U290&lt;_xlfn.NORM.S.INV($B$6),1,0)</f>
        <v>0</v>
      </c>
      <c r="AQ290" s="31" t="n">
        <f aca="false">IF(SQRT($B$9)*$B290+SQRT(1-$B$9)*V290&lt;_xlfn.NORM.S.INV($B$6),1,0)</f>
        <v>0</v>
      </c>
      <c r="AR290" s="31" t="n">
        <f aca="false">IF(SQRT($B$9)*$B290+SQRT(1-$B$9)*W290&lt;_xlfn.NORM.S.INV($B$6),1,0)</f>
        <v>0</v>
      </c>
      <c r="AS290" s="31" t="n">
        <f aca="false">IF(SQRT($B$9)*$B290+SQRT(1-$B$9)*X290&lt;_xlfn.NORM.S.INV($B$6),1,0)</f>
        <v>0</v>
      </c>
      <c r="AT290" s="31" t="n">
        <f aca="false">IF(SQRT($B$9)*$B290+SQRT(1-$B$9)*Y290&lt;_xlfn.NORM.S.INV($B$6),1,0)</f>
        <v>0</v>
      </c>
      <c r="AU290" s="31" t="n">
        <f aca="false">IF(SQRT($B$9)*$B290+SQRT(1-$B$9)*Z290&lt;_xlfn.NORM.S.INV($B$6),1,0)</f>
        <v>0</v>
      </c>
      <c r="AV290" s="31" t="n">
        <f aca="false">IF(SQRT($B$9)*$B290+SQRT(1-$B$9)*AA290&lt;_xlfn.NORM.S.INV($B$6),1,0)</f>
        <v>0</v>
      </c>
      <c r="AW290" s="31" t="n">
        <f aca="false">IF(SQRT($C$9)*$B290+SQRT(1-$C$9)*AB290&lt;_xlfn.NORM.S.INV($C$6),1,0)</f>
        <v>0</v>
      </c>
      <c r="AX290" s="31" t="n">
        <f aca="false">IF(SQRT($C$9)*$B290+SQRT(1-$C$9)*AC290&lt;_xlfn.NORM.S.INV($C$6),1,0)</f>
        <v>0</v>
      </c>
      <c r="AY290" s="31" t="n">
        <f aca="false">IF(SQRT($C$9)*$B290+SQRT(1-$C$9)*AD290&lt;_xlfn.NORM.S.INV($C$6),1,0)</f>
        <v>0</v>
      </c>
      <c r="AZ290" s="31" t="n">
        <f aca="false">IF(SQRT($C$9)*$B290+SQRT(1-$C$9)*AE290&lt;_xlfn.NORM.S.INV($C$6),1,0)</f>
        <v>0</v>
      </c>
      <c r="BA290" s="31" t="n">
        <f aca="false">IF(SQRT($C$9)*$B290+SQRT(1-$C$9)*AF290&lt;_xlfn.NORM.S.INV($C$6),1,0)</f>
        <v>0</v>
      </c>
      <c r="BB290" s="31" t="n">
        <f aca="false">IF(SQRT($C$9)*$B290+SQRT(1-$C$9)*AG290&lt;_xlfn.NORM.S.INV($C$6),1,0)</f>
        <v>0</v>
      </c>
      <c r="BC290" s="31" t="n">
        <f aca="false">IF(SQRT($C$9)*$B290+SQRT(1-$C$9)*AH290&lt;_xlfn.NORM.S.INV($C$6),1,0)</f>
        <v>0</v>
      </c>
      <c r="BD290" s="31" t="n">
        <f aca="false">IF(SQRT($C$9)*$B290+SQRT(1-$C$9)*AI290&lt;_xlfn.NORM.S.INV($C$6),1,0)</f>
        <v>1</v>
      </c>
      <c r="BE290" s="31" t="n">
        <f aca="false">IF(SQRT($C$9)*$B290+SQRT(1-$C$9)*AJ290&lt;_xlfn.NORM.S.INV($C$6),1,0)</f>
        <v>0</v>
      </c>
      <c r="BF290" s="31" t="n">
        <f aca="false">IF(SQRT($C$9)*$B290+SQRT(1-$C$9)*AK290&lt;_xlfn.NORM.S.INV($C$6),1,0)</f>
        <v>0</v>
      </c>
      <c r="BG290" s="21"/>
      <c r="BH290" s="21"/>
      <c r="BI290" s="31" t="n">
        <f aca="false">$B$11*(($A$1061)*$C290/$B$12*$B$7+(1-$A$1061)*$D290/$B$12*$C$7)</f>
        <v>600</v>
      </c>
      <c r="BJ290" s="31" t="n">
        <f aca="false">$B$11*(($A$1062)*$C290/$B$12*$B$7+(1-$A$1062)*$D290/$B$12*$C$7)</f>
        <v>570</v>
      </c>
      <c r="BK290" s="31" t="n">
        <f aca="false">$B$11*(($A$1063)*$C290/$B$12*$B$7+(1-$A$1063)*$D290/$B$12*$C$7)</f>
        <v>540</v>
      </c>
      <c r="BL290" s="31" t="n">
        <f aca="false">$B$11*(($A$1064)*$C290/$B$12*$B$7+(1-$A$1064)*$D290/$B$12*$C$7)</f>
        <v>510</v>
      </c>
      <c r="BM290" s="31" t="n">
        <f aca="false">$B$11*(($A$1065)*$C290/$B$12*$B$7+(1-$A$1065)*$D290/$B$12*$C$7)</f>
        <v>480</v>
      </c>
      <c r="BN290" s="31" t="n">
        <f aca="false">$B$11*(($A$1066)*$C290/$B$12*$B$7+(1-$A$1066)*$D290/$B$12*$C$7)</f>
        <v>450</v>
      </c>
      <c r="BO290" s="31" t="n">
        <f aca="false">$B$11*(($A$1067)*$C290/$B$12*$B$7+(1-$A$1067)*$D290/$B$12*$C$7)</f>
        <v>420</v>
      </c>
      <c r="BP290" s="31" t="n">
        <f aca="false">$B$11*(($A$1068)*$C290/$B$12*$B$7+(1-$A$1068)*$D290/$B$12*$C$7)</f>
        <v>390</v>
      </c>
      <c r="BQ290" s="31" t="n">
        <f aca="false">$B$11*(($A$1069)*$C290/$B$12*$B$7+(1-$A$1069)*$D290/$B$12*$C$7)</f>
        <v>360</v>
      </c>
      <c r="BR290" s="31" t="n">
        <f aca="false">$B$11*(($A$1070)*$C290/$B$12*$B$7+(1-$A$1070)*$D290/$B$12*$C$7)</f>
        <v>330</v>
      </c>
      <c r="BS290" s="31" t="n">
        <f aca="false">$B$11*(($A$1071)*$C290/$B$12*$B$7+(1-$A$1071)*$D290/$B$12*$C$7)</f>
        <v>300</v>
      </c>
      <c r="BT290" s="31" t="n">
        <f aca="false">$B$11*(($A$1072)*$C290/$B$12*$B$7+(1-$A$1072)*$D290/$B$12*$C$7)</f>
        <v>270</v>
      </c>
      <c r="BU290" s="31" t="n">
        <f aca="false">$B$11*(($A$1073)*$C290/$B$12*$B$7+(1-$A$1073)*$D290/$B$12*$C$7)</f>
        <v>240</v>
      </c>
      <c r="BV290" s="31" t="n">
        <f aca="false">$B$11*(($A$1074)*$C290/$B$12*$B$7+(1-$A$1074)*$D290/$B$12*$C$7)</f>
        <v>210</v>
      </c>
      <c r="BW290" s="31" t="n">
        <f aca="false">$B$11*(($A$1075)*$C290/$B$12*$B$7+(1-$A$1075)*$D290/$B$12*$C$7)</f>
        <v>180</v>
      </c>
      <c r="BX290" s="31" t="n">
        <f aca="false">$B$11*(($A$1076)*$C290/$B$12*$B$7+(1-$A$1076)*$D290/$B$12*$C$7)</f>
        <v>150</v>
      </c>
      <c r="BY290" s="31" t="n">
        <f aca="false">$B$11*(($A$1077)*$C290/$B$12*$B$7+(1-$A$1077)*$D290/$B$12*$C$7)</f>
        <v>120</v>
      </c>
      <c r="BZ290" s="31" t="n">
        <f aca="false">$B$11*(($A$1078)*$C290/$B$12*$B$7+(1-$A$1078)*$D290/$B$12*$C$7)</f>
        <v>90</v>
      </c>
      <c r="CA290" s="31" t="n">
        <f aca="false">$B$11*(($A$1079)*$C290/$B$12*$B$7+(1-$A$1079)*$D290/$B$12*$C$7)</f>
        <v>60</v>
      </c>
      <c r="CB290" s="31" t="n">
        <f aca="false">$B$11*(($A$1080)*$C290/$B$12*$B$7+(1-$A$1080)*$D290/$B$12*$C$7)</f>
        <v>30</v>
      </c>
      <c r="CC290" s="31" t="n">
        <f aca="false">$B$11*(($A$1081)*$C290/$B$12*$B$7+(1-$A$1081)*$D290/$B$12*$C$7)</f>
        <v>0</v>
      </c>
    </row>
    <row r="291" customFormat="false" ht="15" hidden="false" customHeight="false" outlineLevel="0" collapsed="false">
      <c r="A291" s="21" t="n">
        <v>267</v>
      </c>
      <c r="B291" s="27" t="n">
        <v>-0.209959907185221</v>
      </c>
      <c r="C291" s="9" t="n">
        <f aca="false">SUM(AM291:AV291)</f>
        <v>0</v>
      </c>
      <c r="D291" s="9" t="n">
        <f aca="false">SUM(AW291:BF291)</f>
        <v>0</v>
      </c>
      <c r="E291" s="24" t="n">
        <f aca="false">(1-C291/$B$12)*$B$8-C291/$B$12*$B$7</f>
        <v>0.05</v>
      </c>
      <c r="F291" s="24" t="n">
        <f aca="false">(1-D291/$B$12)*$C$8-D291/$B$12*$C$7</f>
        <v>0.09</v>
      </c>
      <c r="G291" s="47" t="n">
        <f aca="false">$B$11*($B$10*C291/$B$12*$B$7+(1-$B$10)*D291/$B$12*$C$7)</f>
        <v>0</v>
      </c>
      <c r="H291" s="24" t="n">
        <f aca="false">$B$10*E291+(1-$B$10)*F291</f>
        <v>0.07</v>
      </c>
      <c r="I291" s="21"/>
      <c r="J291" s="21"/>
      <c r="K291" s="21"/>
      <c r="L291" s="21"/>
      <c r="M291" s="21"/>
      <c r="N291" s="21"/>
      <c r="O291" s="21"/>
      <c r="P291" s="21"/>
      <c r="Q291" s="21"/>
      <c r="R291" s="27" t="n">
        <v>1.88103243581589</v>
      </c>
      <c r="S291" s="27" t="n">
        <v>0.211726985161516</v>
      </c>
      <c r="T291" s="27" t="n">
        <v>0.176696796492132</v>
      </c>
      <c r="U291" s="27" t="n">
        <v>-0.124451480444835</v>
      </c>
      <c r="V291" s="27" t="n">
        <v>-0.0303956261902495</v>
      </c>
      <c r="W291" s="27" t="n">
        <v>-0.368543428168306</v>
      </c>
      <c r="X291" s="27" t="n">
        <v>0.118236723151741</v>
      </c>
      <c r="Y291" s="27" t="n">
        <v>2.39260374334555</v>
      </c>
      <c r="Z291" s="27" t="n">
        <v>0.128402772020057</v>
      </c>
      <c r="AA291" s="27" t="n">
        <v>-2.23956921614305</v>
      </c>
      <c r="AB291" s="27" t="n">
        <v>-0.105398061973225</v>
      </c>
      <c r="AC291" s="27" t="n">
        <v>0.659838610856861</v>
      </c>
      <c r="AD291" s="27" t="n">
        <v>-0.200287382471725</v>
      </c>
      <c r="AE291" s="27" t="n">
        <v>0.419067032719582</v>
      </c>
      <c r="AF291" s="27" t="n">
        <v>0.821908530612137</v>
      </c>
      <c r="AG291" s="27" t="n">
        <v>-1.39843556212826</v>
      </c>
      <c r="AH291" s="27" t="n">
        <v>0.247203321088824</v>
      </c>
      <c r="AI291" s="27" t="n">
        <v>0.735514330453161</v>
      </c>
      <c r="AJ291" s="27" t="n">
        <v>0.425204464976842</v>
      </c>
      <c r="AK291" s="27" t="n">
        <v>1.25795944311403</v>
      </c>
      <c r="AL291" s="21"/>
      <c r="AM291" s="31" t="n">
        <f aca="false">IF(SQRT($B$9)*$B291+SQRT(1-$B$9)*R291&lt;_xlfn.NORM.S.INV($B$6),1,0)</f>
        <v>0</v>
      </c>
      <c r="AN291" s="31" t="n">
        <f aca="false">IF(SQRT($B$9)*$B291+SQRT(1-$B$9)*S291&lt;_xlfn.NORM.S.INV($B$6),1,0)</f>
        <v>0</v>
      </c>
      <c r="AO291" s="31" t="n">
        <f aca="false">IF(SQRT($B$9)*$B291+SQRT(1-$B$9)*T291&lt;_xlfn.NORM.S.INV($B$6),1,0)</f>
        <v>0</v>
      </c>
      <c r="AP291" s="31" t="n">
        <f aca="false">IF(SQRT($B$9)*$B291+SQRT(1-$B$9)*U291&lt;_xlfn.NORM.S.INV($B$6),1,0)</f>
        <v>0</v>
      </c>
      <c r="AQ291" s="31" t="n">
        <f aca="false">IF(SQRT($B$9)*$B291+SQRT(1-$B$9)*V291&lt;_xlfn.NORM.S.INV($B$6),1,0)</f>
        <v>0</v>
      </c>
      <c r="AR291" s="31" t="n">
        <f aca="false">IF(SQRT($B$9)*$B291+SQRT(1-$B$9)*W291&lt;_xlfn.NORM.S.INV($B$6),1,0)</f>
        <v>0</v>
      </c>
      <c r="AS291" s="31" t="n">
        <f aca="false">IF(SQRT($B$9)*$B291+SQRT(1-$B$9)*X291&lt;_xlfn.NORM.S.INV($B$6),1,0)</f>
        <v>0</v>
      </c>
      <c r="AT291" s="31" t="n">
        <f aca="false">IF(SQRT($B$9)*$B291+SQRT(1-$B$9)*Y291&lt;_xlfn.NORM.S.INV($B$6),1,0)</f>
        <v>0</v>
      </c>
      <c r="AU291" s="31" t="n">
        <f aca="false">IF(SQRT($B$9)*$B291+SQRT(1-$B$9)*Z291&lt;_xlfn.NORM.S.INV($B$6),1,0)</f>
        <v>0</v>
      </c>
      <c r="AV291" s="31" t="n">
        <f aca="false">IF(SQRT($B$9)*$B291+SQRT(1-$B$9)*AA291&lt;_xlfn.NORM.S.INV($B$6),1,0)</f>
        <v>0</v>
      </c>
      <c r="AW291" s="31" t="n">
        <f aca="false">IF(SQRT($C$9)*$B291+SQRT(1-$C$9)*AB291&lt;_xlfn.NORM.S.INV($C$6),1,0)</f>
        <v>0</v>
      </c>
      <c r="AX291" s="31" t="n">
        <f aca="false">IF(SQRT($C$9)*$B291+SQRT(1-$C$9)*AC291&lt;_xlfn.NORM.S.INV($C$6),1,0)</f>
        <v>0</v>
      </c>
      <c r="AY291" s="31" t="n">
        <f aca="false">IF(SQRT($C$9)*$B291+SQRT(1-$C$9)*AD291&lt;_xlfn.NORM.S.INV($C$6),1,0)</f>
        <v>0</v>
      </c>
      <c r="AZ291" s="31" t="n">
        <f aca="false">IF(SQRT($C$9)*$B291+SQRT(1-$C$9)*AE291&lt;_xlfn.NORM.S.INV($C$6),1,0)</f>
        <v>0</v>
      </c>
      <c r="BA291" s="31" t="n">
        <f aca="false">IF(SQRT($C$9)*$B291+SQRT(1-$C$9)*AF291&lt;_xlfn.NORM.S.INV($C$6),1,0)</f>
        <v>0</v>
      </c>
      <c r="BB291" s="31" t="n">
        <f aca="false">IF(SQRT($C$9)*$B291+SQRT(1-$C$9)*AG291&lt;_xlfn.NORM.S.INV($C$6),1,0)</f>
        <v>0</v>
      </c>
      <c r="BC291" s="31" t="n">
        <f aca="false">IF(SQRT($C$9)*$B291+SQRT(1-$C$9)*AH291&lt;_xlfn.NORM.S.INV($C$6),1,0)</f>
        <v>0</v>
      </c>
      <c r="BD291" s="31" t="n">
        <f aca="false">IF(SQRT($C$9)*$B291+SQRT(1-$C$9)*AI291&lt;_xlfn.NORM.S.INV($C$6),1,0)</f>
        <v>0</v>
      </c>
      <c r="BE291" s="31" t="n">
        <f aca="false">IF(SQRT($C$9)*$B291+SQRT(1-$C$9)*AJ291&lt;_xlfn.NORM.S.INV($C$6),1,0)</f>
        <v>0</v>
      </c>
      <c r="BF291" s="31" t="n">
        <f aca="false">IF(SQRT($C$9)*$B291+SQRT(1-$C$9)*AK291&lt;_xlfn.NORM.S.INV($C$6),1,0)</f>
        <v>0</v>
      </c>
      <c r="BG291" s="21"/>
      <c r="BH291" s="21"/>
      <c r="BI291" s="31" t="n">
        <f aca="false">$B$11*(($A$1061)*$C291/$B$12*$B$7+(1-$A$1061)*$D291/$B$12*$C$7)</f>
        <v>0</v>
      </c>
      <c r="BJ291" s="31" t="n">
        <f aca="false">$B$11*(($A$1062)*$C291/$B$12*$B$7+(1-$A$1062)*$D291/$B$12*$C$7)</f>
        <v>0</v>
      </c>
      <c r="BK291" s="31" t="n">
        <f aca="false">$B$11*(($A$1063)*$C291/$B$12*$B$7+(1-$A$1063)*$D291/$B$12*$C$7)</f>
        <v>0</v>
      </c>
      <c r="BL291" s="31" t="n">
        <f aca="false">$B$11*(($A$1064)*$C291/$B$12*$B$7+(1-$A$1064)*$D291/$B$12*$C$7)</f>
        <v>0</v>
      </c>
      <c r="BM291" s="31" t="n">
        <f aca="false">$B$11*(($A$1065)*$C291/$B$12*$B$7+(1-$A$1065)*$D291/$B$12*$C$7)</f>
        <v>0</v>
      </c>
      <c r="BN291" s="31" t="n">
        <f aca="false">$B$11*(($A$1066)*$C291/$B$12*$B$7+(1-$A$1066)*$D291/$B$12*$C$7)</f>
        <v>0</v>
      </c>
      <c r="BO291" s="31" t="n">
        <f aca="false">$B$11*(($A$1067)*$C291/$B$12*$B$7+(1-$A$1067)*$D291/$B$12*$C$7)</f>
        <v>0</v>
      </c>
      <c r="BP291" s="31" t="n">
        <f aca="false">$B$11*(($A$1068)*$C291/$B$12*$B$7+(1-$A$1068)*$D291/$B$12*$C$7)</f>
        <v>0</v>
      </c>
      <c r="BQ291" s="31" t="n">
        <f aca="false">$B$11*(($A$1069)*$C291/$B$12*$B$7+(1-$A$1069)*$D291/$B$12*$C$7)</f>
        <v>0</v>
      </c>
      <c r="BR291" s="31" t="n">
        <f aca="false">$B$11*(($A$1070)*$C291/$B$12*$B$7+(1-$A$1070)*$D291/$B$12*$C$7)</f>
        <v>0</v>
      </c>
      <c r="BS291" s="31" t="n">
        <f aca="false">$B$11*(($A$1071)*$C291/$B$12*$B$7+(1-$A$1071)*$D291/$B$12*$C$7)</f>
        <v>0</v>
      </c>
      <c r="BT291" s="31" t="n">
        <f aca="false">$B$11*(($A$1072)*$C291/$B$12*$B$7+(1-$A$1072)*$D291/$B$12*$C$7)</f>
        <v>0</v>
      </c>
      <c r="BU291" s="31" t="n">
        <f aca="false">$B$11*(($A$1073)*$C291/$B$12*$B$7+(1-$A$1073)*$D291/$B$12*$C$7)</f>
        <v>0</v>
      </c>
      <c r="BV291" s="31" t="n">
        <f aca="false">$B$11*(($A$1074)*$C291/$B$12*$B$7+(1-$A$1074)*$D291/$B$12*$C$7)</f>
        <v>0</v>
      </c>
      <c r="BW291" s="31" t="n">
        <f aca="false">$B$11*(($A$1075)*$C291/$B$12*$B$7+(1-$A$1075)*$D291/$B$12*$C$7)</f>
        <v>0</v>
      </c>
      <c r="BX291" s="31" t="n">
        <f aca="false">$B$11*(($A$1076)*$C291/$B$12*$B$7+(1-$A$1076)*$D291/$B$12*$C$7)</f>
        <v>0</v>
      </c>
      <c r="BY291" s="31" t="n">
        <f aca="false">$B$11*(($A$1077)*$C291/$B$12*$B$7+(1-$A$1077)*$D291/$B$12*$C$7)</f>
        <v>0</v>
      </c>
      <c r="BZ291" s="31" t="n">
        <f aca="false">$B$11*(($A$1078)*$C291/$B$12*$B$7+(1-$A$1078)*$D291/$B$12*$C$7)</f>
        <v>0</v>
      </c>
      <c r="CA291" s="31" t="n">
        <f aca="false">$B$11*(($A$1079)*$C291/$B$12*$B$7+(1-$A$1079)*$D291/$B$12*$C$7)</f>
        <v>0</v>
      </c>
      <c r="CB291" s="31" t="n">
        <f aca="false">$B$11*(($A$1080)*$C291/$B$12*$B$7+(1-$A$1080)*$D291/$B$12*$C$7)</f>
        <v>0</v>
      </c>
      <c r="CC291" s="31" t="n">
        <f aca="false">$B$11*(($A$1081)*$C291/$B$12*$B$7+(1-$A$1081)*$D291/$B$12*$C$7)</f>
        <v>0</v>
      </c>
    </row>
    <row r="292" customFormat="false" ht="15" hidden="false" customHeight="false" outlineLevel="0" collapsed="false">
      <c r="A292" s="21" t="n">
        <v>268</v>
      </c>
      <c r="B292" s="27" t="n">
        <v>0.0737225864872979</v>
      </c>
      <c r="C292" s="9" t="n">
        <f aca="false">SUM(AM292:AV292)</f>
        <v>0</v>
      </c>
      <c r="D292" s="9" t="n">
        <f aca="false">SUM(AW292:BF292)</f>
        <v>1</v>
      </c>
      <c r="E292" s="24" t="n">
        <f aca="false">(1-C292/$B$12)*$B$8-C292/$B$12*$B$7</f>
        <v>0.05</v>
      </c>
      <c r="F292" s="24" t="n">
        <f aca="false">(1-D292/$B$12)*$C$8-D292/$B$12*$C$7</f>
        <v>0.021</v>
      </c>
      <c r="G292" s="47" t="n">
        <f aca="false">$B$11*($B$10*C292/$B$12*$B$7+(1-$B$10)*D292/$B$12*$C$7)</f>
        <v>300</v>
      </c>
      <c r="H292" s="24" t="n">
        <f aca="false">$B$10*E292+(1-$B$10)*F292</f>
        <v>0.0355</v>
      </c>
      <c r="I292" s="21"/>
      <c r="J292" s="21"/>
      <c r="K292" s="21"/>
      <c r="L292" s="21"/>
      <c r="M292" s="21"/>
      <c r="N292" s="21"/>
      <c r="O292" s="21"/>
      <c r="P292" s="21"/>
      <c r="Q292" s="21"/>
      <c r="R292" s="27" t="n">
        <v>1.97377096292068</v>
      </c>
      <c r="S292" s="27" t="n">
        <v>0.131232593018238</v>
      </c>
      <c r="T292" s="27" t="n">
        <v>-1.51612287465856</v>
      </c>
      <c r="U292" s="27" t="n">
        <v>2.36121185569364</v>
      </c>
      <c r="V292" s="27" t="n">
        <v>0.884840573254482</v>
      </c>
      <c r="W292" s="27" t="n">
        <v>-0.266353264853858</v>
      </c>
      <c r="X292" s="27" t="n">
        <v>-1.05616397000875</v>
      </c>
      <c r="Y292" s="27" t="n">
        <v>-0.000855047209459085</v>
      </c>
      <c r="Z292" s="27" t="n">
        <v>2.73861933134968</v>
      </c>
      <c r="AA292" s="27" t="n">
        <v>-0.612236726472584</v>
      </c>
      <c r="AB292" s="27" t="n">
        <v>0.0985927754298626</v>
      </c>
      <c r="AC292" s="27" t="n">
        <v>-1.99547088187595</v>
      </c>
      <c r="AD292" s="27" t="n">
        <v>-0.288735774872964</v>
      </c>
      <c r="AE292" s="27" t="n">
        <v>1.11574452476588</v>
      </c>
      <c r="AF292" s="27" t="n">
        <v>0.537719214533543</v>
      </c>
      <c r="AG292" s="27" t="n">
        <v>0.0680297607968236</v>
      </c>
      <c r="AH292" s="27" t="n">
        <v>-0.391319817143259</v>
      </c>
      <c r="AI292" s="27" t="n">
        <v>0.300657448747778</v>
      </c>
      <c r="AJ292" s="27" t="n">
        <v>-1.04580774166928</v>
      </c>
      <c r="AK292" s="27" t="n">
        <v>-0.0979527788861631</v>
      </c>
      <c r="AL292" s="21"/>
      <c r="AM292" s="31" t="n">
        <f aca="false">IF(SQRT($B$9)*$B292+SQRT(1-$B$9)*R292&lt;_xlfn.NORM.S.INV($B$6),1,0)</f>
        <v>0</v>
      </c>
      <c r="AN292" s="31" t="n">
        <f aca="false">IF(SQRT($B$9)*$B292+SQRT(1-$B$9)*S292&lt;_xlfn.NORM.S.INV($B$6),1,0)</f>
        <v>0</v>
      </c>
      <c r="AO292" s="31" t="n">
        <f aca="false">IF(SQRT($B$9)*$B292+SQRT(1-$B$9)*T292&lt;_xlfn.NORM.S.INV($B$6),1,0)</f>
        <v>0</v>
      </c>
      <c r="AP292" s="31" t="n">
        <f aca="false">IF(SQRT($B$9)*$B292+SQRT(1-$B$9)*U292&lt;_xlfn.NORM.S.INV($B$6),1,0)</f>
        <v>0</v>
      </c>
      <c r="AQ292" s="31" t="n">
        <f aca="false">IF(SQRT($B$9)*$B292+SQRT(1-$B$9)*V292&lt;_xlfn.NORM.S.INV($B$6),1,0)</f>
        <v>0</v>
      </c>
      <c r="AR292" s="31" t="n">
        <f aca="false">IF(SQRT($B$9)*$B292+SQRT(1-$B$9)*W292&lt;_xlfn.NORM.S.INV($B$6),1,0)</f>
        <v>0</v>
      </c>
      <c r="AS292" s="31" t="n">
        <f aca="false">IF(SQRT($B$9)*$B292+SQRT(1-$B$9)*X292&lt;_xlfn.NORM.S.INV($B$6),1,0)</f>
        <v>0</v>
      </c>
      <c r="AT292" s="31" t="n">
        <f aca="false">IF(SQRT($B$9)*$B292+SQRT(1-$B$9)*Y292&lt;_xlfn.NORM.S.INV($B$6),1,0)</f>
        <v>0</v>
      </c>
      <c r="AU292" s="31" t="n">
        <f aca="false">IF(SQRT($B$9)*$B292+SQRT(1-$B$9)*Z292&lt;_xlfn.NORM.S.INV($B$6),1,0)</f>
        <v>0</v>
      </c>
      <c r="AV292" s="31" t="n">
        <f aca="false">IF(SQRT($B$9)*$B292+SQRT(1-$B$9)*AA292&lt;_xlfn.NORM.S.INV($B$6),1,0)</f>
        <v>0</v>
      </c>
      <c r="AW292" s="31" t="n">
        <f aca="false">IF(SQRT($C$9)*$B292+SQRT(1-$C$9)*AB292&lt;_xlfn.NORM.S.INV($C$6),1,0)</f>
        <v>0</v>
      </c>
      <c r="AX292" s="31" t="n">
        <f aca="false">IF(SQRT($C$9)*$B292+SQRT(1-$C$9)*AC292&lt;_xlfn.NORM.S.INV($C$6),1,0)</f>
        <v>1</v>
      </c>
      <c r="AY292" s="31" t="n">
        <f aca="false">IF(SQRT($C$9)*$B292+SQRT(1-$C$9)*AD292&lt;_xlfn.NORM.S.INV($C$6),1,0)</f>
        <v>0</v>
      </c>
      <c r="AZ292" s="31" t="n">
        <f aca="false">IF(SQRT($C$9)*$B292+SQRT(1-$C$9)*AE292&lt;_xlfn.NORM.S.INV($C$6),1,0)</f>
        <v>0</v>
      </c>
      <c r="BA292" s="31" t="n">
        <f aca="false">IF(SQRT($C$9)*$B292+SQRT(1-$C$9)*AF292&lt;_xlfn.NORM.S.INV($C$6),1,0)</f>
        <v>0</v>
      </c>
      <c r="BB292" s="31" t="n">
        <f aca="false">IF(SQRT($C$9)*$B292+SQRT(1-$C$9)*AG292&lt;_xlfn.NORM.S.INV($C$6),1,0)</f>
        <v>0</v>
      </c>
      <c r="BC292" s="31" t="n">
        <f aca="false">IF(SQRT($C$9)*$B292+SQRT(1-$C$9)*AH292&lt;_xlfn.NORM.S.INV($C$6),1,0)</f>
        <v>0</v>
      </c>
      <c r="BD292" s="31" t="n">
        <f aca="false">IF(SQRT($C$9)*$B292+SQRT(1-$C$9)*AI292&lt;_xlfn.NORM.S.INV($C$6),1,0)</f>
        <v>0</v>
      </c>
      <c r="BE292" s="31" t="n">
        <f aca="false">IF(SQRT($C$9)*$B292+SQRT(1-$C$9)*AJ292&lt;_xlfn.NORM.S.INV($C$6),1,0)</f>
        <v>0</v>
      </c>
      <c r="BF292" s="31" t="n">
        <f aca="false">IF(SQRT($C$9)*$B292+SQRT(1-$C$9)*AK292&lt;_xlfn.NORM.S.INV($C$6),1,0)</f>
        <v>0</v>
      </c>
      <c r="BG292" s="21"/>
      <c r="BH292" s="21"/>
      <c r="BI292" s="31" t="n">
        <f aca="false">$B$11*(($A$1061)*$C292/$B$12*$B$7+(1-$A$1061)*$D292/$B$12*$C$7)</f>
        <v>600</v>
      </c>
      <c r="BJ292" s="31" t="n">
        <f aca="false">$B$11*(($A$1062)*$C292/$B$12*$B$7+(1-$A$1062)*$D292/$B$12*$C$7)</f>
        <v>570</v>
      </c>
      <c r="BK292" s="31" t="n">
        <f aca="false">$B$11*(($A$1063)*$C292/$B$12*$B$7+(1-$A$1063)*$D292/$B$12*$C$7)</f>
        <v>540</v>
      </c>
      <c r="BL292" s="31" t="n">
        <f aca="false">$B$11*(($A$1064)*$C292/$B$12*$B$7+(1-$A$1064)*$D292/$B$12*$C$7)</f>
        <v>510</v>
      </c>
      <c r="BM292" s="31" t="n">
        <f aca="false">$B$11*(($A$1065)*$C292/$B$12*$B$7+(1-$A$1065)*$D292/$B$12*$C$7)</f>
        <v>480</v>
      </c>
      <c r="BN292" s="31" t="n">
        <f aca="false">$B$11*(($A$1066)*$C292/$B$12*$B$7+(1-$A$1066)*$D292/$B$12*$C$7)</f>
        <v>450</v>
      </c>
      <c r="BO292" s="31" t="n">
        <f aca="false">$B$11*(($A$1067)*$C292/$B$12*$B$7+(1-$A$1067)*$D292/$B$12*$C$7)</f>
        <v>420</v>
      </c>
      <c r="BP292" s="31" t="n">
        <f aca="false">$B$11*(($A$1068)*$C292/$B$12*$B$7+(1-$A$1068)*$D292/$B$12*$C$7)</f>
        <v>390</v>
      </c>
      <c r="BQ292" s="31" t="n">
        <f aca="false">$B$11*(($A$1069)*$C292/$B$12*$B$7+(1-$A$1069)*$D292/$B$12*$C$7)</f>
        <v>360</v>
      </c>
      <c r="BR292" s="31" t="n">
        <f aca="false">$B$11*(($A$1070)*$C292/$B$12*$B$7+(1-$A$1070)*$D292/$B$12*$C$7)</f>
        <v>330</v>
      </c>
      <c r="BS292" s="31" t="n">
        <f aca="false">$B$11*(($A$1071)*$C292/$B$12*$B$7+(1-$A$1071)*$D292/$B$12*$C$7)</f>
        <v>300</v>
      </c>
      <c r="BT292" s="31" t="n">
        <f aca="false">$B$11*(($A$1072)*$C292/$B$12*$B$7+(1-$A$1072)*$D292/$B$12*$C$7)</f>
        <v>270</v>
      </c>
      <c r="BU292" s="31" t="n">
        <f aca="false">$B$11*(($A$1073)*$C292/$B$12*$B$7+(1-$A$1073)*$D292/$B$12*$C$7)</f>
        <v>240</v>
      </c>
      <c r="BV292" s="31" t="n">
        <f aca="false">$B$11*(($A$1074)*$C292/$B$12*$B$7+(1-$A$1074)*$D292/$B$12*$C$7)</f>
        <v>210</v>
      </c>
      <c r="BW292" s="31" t="n">
        <f aca="false">$B$11*(($A$1075)*$C292/$B$12*$B$7+(1-$A$1075)*$D292/$B$12*$C$7)</f>
        <v>180</v>
      </c>
      <c r="BX292" s="31" t="n">
        <f aca="false">$B$11*(($A$1076)*$C292/$B$12*$B$7+(1-$A$1076)*$D292/$B$12*$C$7)</f>
        <v>150</v>
      </c>
      <c r="BY292" s="31" t="n">
        <f aca="false">$B$11*(($A$1077)*$C292/$B$12*$B$7+(1-$A$1077)*$D292/$B$12*$C$7)</f>
        <v>120</v>
      </c>
      <c r="BZ292" s="31" t="n">
        <f aca="false">$B$11*(($A$1078)*$C292/$B$12*$B$7+(1-$A$1078)*$D292/$B$12*$C$7)</f>
        <v>90</v>
      </c>
      <c r="CA292" s="31" t="n">
        <f aca="false">$B$11*(($A$1079)*$C292/$B$12*$B$7+(1-$A$1079)*$D292/$B$12*$C$7)</f>
        <v>60</v>
      </c>
      <c r="CB292" s="31" t="n">
        <f aca="false">$B$11*(($A$1080)*$C292/$B$12*$B$7+(1-$A$1080)*$D292/$B$12*$C$7)</f>
        <v>30</v>
      </c>
      <c r="CC292" s="31" t="n">
        <f aca="false">$B$11*(($A$1081)*$C292/$B$12*$B$7+(1-$A$1081)*$D292/$B$12*$C$7)</f>
        <v>0</v>
      </c>
    </row>
    <row r="293" customFormat="false" ht="15" hidden="false" customHeight="false" outlineLevel="0" collapsed="false">
      <c r="A293" s="21" t="n">
        <v>269</v>
      </c>
      <c r="B293" s="27" t="n">
        <v>0.373305370878879</v>
      </c>
      <c r="C293" s="9" t="n">
        <f aca="false">SUM(AM293:AV293)</f>
        <v>0</v>
      </c>
      <c r="D293" s="9" t="n">
        <f aca="false">SUM(AW293:BF293)</f>
        <v>0</v>
      </c>
      <c r="E293" s="24" t="n">
        <f aca="false">(1-C293/$B$12)*$B$8-C293/$B$12*$B$7</f>
        <v>0.05</v>
      </c>
      <c r="F293" s="24" t="n">
        <f aca="false">(1-D293/$B$12)*$C$8-D293/$B$12*$C$7</f>
        <v>0.09</v>
      </c>
      <c r="G293" s="47" t="n">
        <f aca="false">$B$11*($B$10*C293/$B$12*$B$7+(1-$B$10)*D293/$B$12*$C$7)</f>
        <v>0</v>
      </c>
      <c r="H293" s="24" t="n">
        <f aca="false">$B$10*E293+(1-$B$10)*F293</f>
        <v>0.07</v>
      </c>
      <c r="I293" s="21"/>
      <c r="J293" s="21"/>
      <c r="K293" s="21"/>
      <c r="L293" s="21"/>
      <c r="M293" s="21"/>
      <c r="N293" s="21"/>
      <c r="O293" s="21"/>
      <c r="P293" s="21"/>
      <c r="Q293" s="21"/>
      <c r="R293" s="27" t="n">
        <v>0.601258716612644</v>
      </c>
      <c r="S293" s="27" t="n">
        <v>-0.362629086063839</v>
      </c>
      <c r="T293" s="27" t="n">
        <v>0.926402875171592</v>
      </c>
      <c r="U293" s="27" t="n">
        <v>1.27668244978374</v>
      </c>
      <c r="V293" s="27" t="n">
        <v>-0.848122078770897</v>
      </c>
      <c r="W293" s="27" t="n">
        <v>0.482365744097675</v>
      </c>
      <c r="X293" s="27" t="n">
        <v>0.996376411177651</v>
      </c>
      <c r="Y293" s="27" t="n">
        <v>-1.47209217273078</v>
      </c>
      <c r="Z293" s="27" t="n">
        <v>-0.509986928360491</v>
      </c>
      <c r="AA293" s="27" t="n">
        <v>0.00854625616623147</v>
      </c>
      <c r="AB293" s="27" t="n">
        <v>1.04207111517409</v>
      </c>
      <c r="AC293" s="27" t="n">
        <v>-0.715932758177854</v>
      </c>
      <c r="AD293" s="27" t="n">
        <v>-0.243179913060384</v>
      </c>
      <c r="AE293" s="27" t="n">
        <v>0.847579913228576</v>
      </c>
      <c r="AF293" s="27" t="n">
        <v>-0.432294839240937</v>
      </c>
      <c r="AG293" s="27" t="n">
        <v>0.579425760955009</v>
      </c>
      <c r="AH293" s="27" t="n">
        <v>0.390865416919486</v>
      </c>
      <c r="AI293" s="27" t="n">
        <v>-0.683919262144692</v>
      </c>
      <c r="AJ293" s="27" t="n">
        <v>-0.351622934041409</v>
      </c>
      <c r="AK293" s="27" t="n">
        <v>-1.69371872297836</v>
      </c>
      <c r="AL293" s="21"/>
      <c r="AM293" s="31" t="n">
        <f aca="false">IF(SQRT($B$9)*$B293+SQRT(1-$B$9)*R293&lt;_xlfn.NORM.S.INV($B$6),1,0)</f>
        <v>0</v>
      </c>
      <c r="AN293" s="31" t="n">
        <f aca="false">IF(SQRT($B$9)*$B293+SQRT(1-$B$9)*S293&lt;_xlfn.NORM.S.INV($B$6),1,0)</f>
        <v>0</v>
      </c>
      <c r="AO293" s="31" t="n">
        <f aca="false">IF(SQRT($B$9)*$B293+SQRT(1-$B$9)*T293&lt;_xlfn.NORM.S.INV($B$6),1,0)</f>
        <v>0</v>
      </c>
      <c r="AP293" s="31" t="n">
        <f aca="false">IF(SQRT($B$9)*$B293+SQRT(1-$B$9)*U293&lt;_xlfn.NORM.S.INV($B$6),1,0)</f>
        <v>0</v>
      </c>
      <c r="AQ293" s="31" t="n">
        <f aca="false">IF(SQRT($B$9)*$B293+SQRT(1-$B$9)*V293&lt;_xlfn.NORM.S.INV($B$6),1,0)</f>
        <v>0</v>
      </c>
      <c r="AR293" s="31" t="n">
        <f aca="false">IF(SQRT($B$9)*$B293+SQRT(1-$B$9)*W293&lt;_xlfn.NORM.S.INV($B$6),1,0)</f>
        <v>0</v>
      </c>
      <c r="AS293" s="31" t="n">
        <f aca="false">IF(SQRT($B$9)*$B293+SQRT(1-$B$9)*X293&lt;_xlfn.NORM.S.INV($B$6),1,0)</f>
        <v>0</v>
      </c>
      <c r="AT293" s="31" t="n">
        <f aca="false">IF(SQRT($B$9)*$B293+SQRT(1-$B$9)*Y293&lt;_xlfn.NORM.S.INV($B$6),1,0)</f>
        <v>0</v>
      </c>
      <c r="AU293" s="31" t="n">
        <f aca="false">IF(SQRT($B$9)*$B293+SQRT(1-$B$9)*Z293&lt;_xlfn.NORM.S.INV($B$6),1,0)</f>
        <v>0</v>
      </c>
      <c r="AV293" s="31" t="n">
        <f aca="false">IF(SQRT($B$9)*$B293+SQRT(1-$B$9)*AA293&lt;_xlfn.NORM.S.INV($B$6),1,0)</f>
        <v>0</v>
      </c>
      <c r="AW293" s="31" t="n">
        <f aca="false">IF(SQRT($C$9)*$B293+SQRT(1-$C$9)*AB293&lt;_xlfn.NORM.S.INV($C$6),1,0)</f>
        <v>0</v>
      </c>
      <c r="AX293" s="31" t="n">
        <f aca="false">IF(SQRT($C$9)*$B293+SQRT(1-$C$9)*AC293&lt;_xlfn.NORM.S.INV($C$6),1,0)</f>
        <v>0</v>
      </c>
      <c r="AY293" s="31" t="n">
        <f aca="false">IF(SQRT($C$9)*$B293+SQRT(1-$C$9)*AD293&lt;_xlfn.NORM.S.INV($C$6),1,0)</f>
        <v>0</v>
      </c>
      <c r="AZ293" s="31" t="n">
        <f aca="false">IF(SQRT($C$9)*$B293+SQRT(1-$C$9)*AE293&lt;_xlfn.NORM.S.INV($C$6),1,0)</f>
        <v>0</v>
      </c>
      <c r="BA293" s="31" t="n">
        <f aca="false">IF(SQRT($C$9)*$B293+SQRT(1-$C$9)*AF293&lt;_xlfn.NORM.S.INV($C$6),1,0)</f>
        <v>0</v>
      </c>
      <c r="BB293" s="31" t="n">
        <f aca="false">IF(SQRT($C$9)*$B293+SQRT(1-$C$9)*AG293&lt;_xlfn.NORM.S.INV($C$6),1,0)</f>
        <v>0</v>
      </c>
      <c r="BC293" s="31" t="n">
        <f aca="false">IF(SQRT($C$9)*$B293+SQRT(1-$C$9)*AH293&lt;_xlfn.NORM.S.INV($C$6),1,0)</f>
        <v>0</v>
      </c>
      <c r="BD293" s="31" t="n">
        <f aca="false">IF(SQRT($C$9)*$B293+SQRT(1-$C$9)*AI293&lt;_xlfn.NORM.S.INV($C$6),1,0)</f>
        <v>0</v>
      </c>
      <c r="BE293" s="31" t="n">
        <f aca="false">IF(SQRT($C$9)*$B293+SQRT(1-$C$9)*AJ293&lt;_xlfn.NORM.S.INV($C$6),1,0)</f>
        <v>0</v>
      </c>
      <c r="BF293" s="31" t="n">
        <f aca="false">IF(SQRT($C$9)*$B293+SQRT(1-$C$9)*AK293&lt;_xlfn.NORM.S.INV($C$6),1,0)</f>
        <v>0</v>
      </c>
      <c r="BG293" s="21"/>
      <c r="BH293" s="21"/>
      <c r="BI293" s="31" t="n">
        <f aca="false">$B$11*(($A$1061)*$C293/$B$12*$B$7+(1-$A$1061)*$D293/$B$12*$C$7)</f>
        <v>0</v>
      </c>
      <c r="BJ293" s="31" t="n">
        <f aca="false">$B$11*(($A$1062)*$C293/$B$12*$B$7+(1-$A$1062)*$D293/$B$12*$C$7)</f>
        <v>0</v>
      </c>
      <c r="BK293" s="31" t="n">
        <f aca="false">$B$11*(($A$1063)*$C293/$B$12*$B$7+(1-$A$1063)*$D293/$B$12*$C$7)</f>
        <v>0</v>
      </c>
      <c r="BL293" s="31" t="n">
        <f aca="false">$B$11*(($A$1064)*$C293/$B$12*$B$7+(1-$A$1064)*$D293/$B$12*$C$7)</f>
        <v>0</v>
      </c>
      <c r="BM293" s="31" t="n">
        <f aca="false">$B$11*(($A$1065)*$C293/$B$12*$B$7+(1-$A$1065)*$D293/$B$12*$C$7)</f>
        <v>0</v>
      </c>
      <c r="BN293" s="31" t="n">
        <f aca="false">$B$11*(($A$1066)*$C293/$B$12*$B$7+(1-$A$1066)*$D293/$B$12*$C$7)</f>
        <v>0</v>
      </c>
      <c r="BO293" s="31" t="n">
        <f aca="false">$B$11*(($A$1067)*$C293/$B$12*$B$7+(1-$A$1067)*$D293/$B$12*$C$7)</f>
        <v>0</v>
      </c>
      <c r="BP293" s="31" t="n">
        <f aca="false">$B$11*(($A$1068)*$C293/$B$12*$B$7+(1-$A$1068)*$D293/$B$12*$C$7)</f>
        <v>0</v>
      </c>
      <c r="BQ293" s="31" t="n">
        <f aca="false">$B$11*(($A$1069)*$C293/$B$12*$B$7+(1-$A$1069)*$D293/$B$12*$C$7)</f>
        <v>0</v>
      </c>
      <c r="BR293" s="31" t="n">
        <f aca="false">$B$11*(($A$1070)*$C293/$B$12*$B$7+(1-$A$1070)*$D293/$B$12*$C$7)</f>
        <v>0</v>
      </c>
      <c r="BS293" s="31" t="n">
        <f aca="false">$B$11*(($A$1071)*$C293/$B$12*$B$7+(1-$A$1071)*$D293/$B$12*$C$7)</f>
        <v>0</v>
      </c>
      <c r="BT293" s="31" t="n">
        <f aca="false">$B$11*(($A$1072)*$C293/$B$12*$B$7+(1-$A$1072)*$D293/$B$12*$C$7)</f>
        <v>0</v>
      </c>
      <c r="BU293" s="31" t="n">
        <f aca="false">$B$11*(($A$1073)*$C293/$B$12*$B$7+(1-$A$1073)*$D293/$B$12*$C$7)</f>
        <v>0</v>
      </c>
      <c r="BV293" s="31" t="n">
        <f aca="false">$B$11*(($A$1074)*$C293/$B$12*$B$7+(1-$A$1074)*$D293/$B$12*$C$7)</f>
        <v>0</v>
      </c>
      <c r="BW293" s="31" t="n">
        <f aca="false">$B$11*(($A$1075)*$C293/$B$12*$B$7+(1-$A$1075)*$D293/$B$12*$C$7)</f>
        <v>0</v>
      </c>
      <c r="BX293" s="31" t="n">
        <f aca="false">$B$11*(($A$1076)*$C293/$B$12*$B$7+(1-$A$1076)*$D293/$B$12*$C$7)</f>
        <v>0</v>
      </c>
      <c r="BY293" s="31" t="n">
        <f aca="false">$B$11*(($A$1077)*$C293/$B$12*$B$7+(1-$A$1077)*$D293/$B$12*$C$7)</f>
        <v>0</v>
      </c>
      <c r="BZ293" s="31" t="n">
        <f aca="false">$B$11*(($A$1078)*$C293/$B$12*$B$7+(1-$A$1078)*$D293/$B$12*$C$7)</f>
        <v>0</v>
      </c>
      <c r="CA293" s="31" t="n">
        <f aca="false">$B$11*(($A$1079)*$C293/$B$12*$B$7+(1-$A$1079)*$D293/$B$12*$C$7)</f>
        <v>0</v>
      </c>
      <c r="CB293" s="31" t="n">
        <f aca="false">$B$11*(($A$1080)*$C293/$B$12*$B$7+(1-$A$1080)*$D293/$B$12*$C$7)</f>
        <v>0</v>
      </c>
      <c r="CC293" s="31" t="n">
        <f aca="false">$B$11*(($A$1081)*$C293/$B$12*$B$7+(1-$A$1081)*$D293/$B$12*$C$7)</f>
        <v>0</v>
      </c>
    </row>
    <row r="294" customFormat="false" ht="15" hidden="false" customHeight="false" outlineLevel="0" collapsed="false">
      <c r="A294" s="21" t="n">
        <v>270</v>
      </c>
      <c r="B294" s="27" t="n">
        <v>2.0041149729419</v>
      </c>
      <c r="C294" s="9" t="n">
        <f aca="false">SUM(AM294:AV294)</f>
        <v>0</v>
      </c>
      <c r="D294" s="9" t="n">
        <f aca="false">SUM(AW294:BF294)</f>
        <v>0</v>
      </c>
      <c r="E294" s="24" t="n">
        <f aca="false">(1-C294/$B$12)*$B$8-C294/$B$12*$B$7</f>
        <v>0.05</v>
      </c>
      <c r="F294" s="24" t="n">
        <f aca="false">(1-D294/$B$12)*$C$8-D294/$B$12*$C$7</f>
        <v>0.09</v>
      </c>
      <c r="G294" s="47" t="n">
        <f aca="false">$B$11*($B$10*C294/$B$12*$B$7+(1-$B$10)*D294/$B$12*$C$7)</f>
        <v>0</v>
      </c>
      <c r="H294" s="24" t="n">
        <f aca="false">$B$10*E294+(1-$B$10)*F294</f>
        <v>0.07</v>
      </c>
      <c r="I294" s="21"/>
      <c r="J294" s="21"/>
      <c r="K294" s="21"/>
      <c r="L294" s="21"/>
      <c r="M294" s="21"/>
      <c r="N294" s="21"/>
      <c r="O294" s="21"/>
      <c r="P294" s="21"/>
      <c r="Q294" s="21"/>
      <c r="R294" s="27" t="n">
        <v>-0.461198467677142</v>
      </c>
      <c r="S294" s="27" t="n">
        <v>-0.216885082342941</v>
      </c>
      <c r="T294" s="27" t="n">
        <v>-0.572618197446931</v>
      </c>
      <c r="U294" s="27" t="n">
        <v>-0.306026721820536</v>
      </c>
      <c r="V294" s="27" t="n">
        <v>-0.469185300404703</v>
      </c>
      <c r="W294" s="27" t="n">
        <v>-0.28730047947218</v>
      </c>
      <c r="X294" s="27" t="n">
        <v>-0.850489013718019</v>
      </c>
      <c r="Y294" s="27" t="n">
        <v>-0.854576932993777</v>
      </c>
      <c r="Z294" s="27" t="n">
        <v>1.10439717744484</v>
      </c>
      <c r="AA294" s="27" t="n">
        <v>-0.661945746543657</v>
      </c>
      <c r="AB294" s="27" t="n">
        <v>0.959624021346124</v>
      </c>
      <c r="AC294" s="27" t="n">
        <v>-0.534289725328524</v>
      </c>
      <c r="AD294" s="27" t="n">
        <v>0.20151172918352</v>
      </c>
      <c r="AE294" s="27" t="n">
        <v>-0.689666141228688</v>
      </c>
      <c r="AF294" s="27" t="n">
        <v>0.771284797188477</v>
      </c>
      <c r="AG294" s="27" t="n">
        <v>-0.229673905390948</v>
      </c>
      <c r="AH294" s="27" t="n">
        <v>-0.148319195457116</v>
      </c>
      <c r="AI294" s="27" t="n">
        <v>0.660525423931196</v>
      </c>
      <c r="AJ294" s="27" t="n">
        <v>-2.19638537094816</v>
      </c>
      <c r="AK294" s="27" t="n">
        <v>0.798347826693023</v>
      </c>
      <c r="AL294" s="21"/>
      <c r="AM294" s="31" t="n">
        <f aca="false">IF(SQRT($B$9)*$B294+SQRT(1-$B$9)*R294&lt;_xlfn.NORM.S.INV($B$6),1,0)</f>
        <v>0</v>
      </c>
      <c r="AN294" s="31" t="n">
        <f aca="false">IF(SQRT($B$9)*$B294+SQRT(1-$B$9)*S294&lt;_xlfn.NORM.S.INV($B$6),1,0)</f>
        <v>0</v>
      </c>
      <c r="AO294" s="31" t="n">
        <f aca="false">IF(SQRT($B$9)*$B294+SQRT(1-$B$9)*T294&lt;_xlfn.NORM.S.INV($B$6),1,0)</f>
        <v>0</v>
      </c>
      <c r="AP294" s="31" t="n">
        <f aca="false">IF(SQRT($B$9)*$B294+SQRT(1-$B$9)*U294&lt;_xlfn.NORM.S.INV($B$6),1,0)</f>
        <v>0</v>
      </c>
      <c r="AQ294" s="31" t="n">
        <f aca="false">IF(SQRT($B$9)*$B294+SQRT(1-$B$9)*V294&lt;_xlfn.NORM.S.INV($B$6),1,0)</f>
        <v>0</v>
      </c>
      <c r="AR294" s="31" t="n">
        <f aca="false">IF(SQRT($B$9)*$B294+SQRT(1-$B$9)*W294&lt;_xlfn.NORM.S.INV($B$6),1,0)</f>
        <v>0</v>
      </c>
      <c r="AS294" s="31" t="n">
        <f aca="false">IF(SQRT($B$9)*$B294+SQRT(1-$B$9)*X294&lt;_xlfn.NORM.S.INV($B$6),1,0)</f>
        <v>0</v>
      </c>
      <c r="AT294" s="31" t="n">
        <f aca="false">IF(SQRT($B$9)*$B294+SQRT(1-$B$9)*Y294&lt;_xlfn.NORM.S.INV($B$6),1,0)</f>
        <v>0</v>
      </c>
      <c r="AU294" s="31" t="n">
        <f aca="false">IF(SQRT($B$9)*$B294+SQRT(1-$B$9)*Z294&lt;_xlfn.NORM.S.INV($B$6),1,0)</f>
        <v>0</v>
      </c>
      <c r="AV294" s="31" t="n">
        <f aca="false">IF(SQRT($B$9)*$B294+SQRT(1-$B$9)*AA294&lt;_xlfn.NORM.S.INV($B$6),1,0)</f>
        <v>0</v>
      </c>
      <c r="AW294" s="31" t="n">
        <f aca="false">IF(SQRT($C$9)*$B294+SQRT(1-$C$9)*AB294&lt;_xlfn.NORM.S.INV($C$6),1,0)</f>
        <v>0</v>
      </c>
      <c r="AX294" s="31" t="n">
        <f aca="false">IF(SQRT($C$9)*$B294+SQRT(1-$C$9)*AC294&lt;_xlfn.NORM.S.INV($C$6),1,0)</f>
        <v>0</v>
      </c>
      <c r="AY294" s="31" t="n">
        <f aca="false">IF(SQRT($C$9)*$B294+SQRT(1-$C$9)*AD294&lt;_xlfn.NORM.S.INV($C$6),1,0)</f>
        <v>0</v>
      </c>
      <c r="AZ294" s="31" t="n">
        <f aca="false">IF(SQRT($C$9)*$B294+SQRT(1-$C$9)*AE294&lt;_xlfn.NORM.S.INV($C$6),1,0)</f>
        <v>0</v>
      </c>
      <c r="BA294" s="31" t="n">
        <f aca="false">IF(SQRT($C$9)*$B294+SQRT(1-$C$9)*AF294&lt;_xlfn.NORM.S.INV($C$6),1,0)</f>
        <v>0</v>
      </c>
      <c r="BB294" s="31" t="n">
        <f aca="false">IF(SQRT($C$9)*$B294+SQRT(1-$C$9)*AG294&lt;_xlfn.NORM.S.INV($C$6),1,0)</f>
        <v>0</v>
      </c>
      <c r="BC294" s="31" t="n">
        <f aca="false">IF(SQRT($C$9)*$B294+SQRT(1-$C$9)*AH294&lt;_xlfn.NORM.S.INV($C$6),1,0)</f>
        <v>0</v>
      </c>
      <c r="BD294" s="31" t="n">
        <f aca="false">IF(SQRT($C$9)*$B294+SQRT(1-$C$9)*AI294&lt;_xlfn.NORM.S.INV($C$6),1,0)</f>
        <v>0</v>
      </c>
      <c r="BE294" s="31" t="n">
        <f aca="false">IF(SQRT($C$9)*$B294+SQRT(1-$C$9)*AJ294&lt;_xlfn.NORM.S.INV($C$6),1,0)</f>
        <v>0</v>
      </c>
      <c r="BF294" s="31" t="n">
        <f aca="false">IF(SQRT($C$9)*$B294+SQRT(1-$C$9)*AK294&lt;_xlfn.NORM.S.INV($C$6),1,0)</f>
        <v>0</v>
      </c>
      <c r="BG294" s="21"/>
      <c r="BH294" s="21"/>
      <c r="BI294" s="31" t="n">
        <f aca="false">$B$11*(($A$1061)*$C294/$B$12*$B$7+(1-$A$1061)*$D294/$B$12*$C$7)</f>
        <v>0</v>
      </c>
      <c r="BJ294" s="31" t="n">
        <f aca="false">$B$11*(($A$1062)*$C294/$B$12*$B$7+(1-$A$1062)*$D294/$B$12*$C$7)</f>
        <v>0</v>
      </c>
      <c r="BK294" s="31" t="n">
        <f aca="false">$B$11*(($A$1063)*$C294/$B$12*$B$7+(1-$A$1063)*$D294/$B$12*$C$7)</f>
        <v>0</v>
      </c>
      <c r="BL294" s="31" t="n">
        <f aca="false">$B$11*(($A$1064)*$C294/$B$12*$B$7+(1-$A$1064)*$D294/$B$12*$C$7)</f>
        <v>0</v>
      </c>
      <c r="BM294" s="31" t="n">
        <f aca="false">$B$11*(($A$1065)*$C294/$B$12*$B$7+(1-$A$1065)*$D294/$B$12*$C$7)</f>
        <v>0</v>
      </c>
      <c r="BN294" s="31" t="n">
        <f aca="false">$B$11*(($A$1066)*$C294/$B$12*$B$7+(1-$A$1066)*$D294/$B$12*$C$7)</f>
        <v>0</v>
      </c>
      <c r="BO294" s="31" t="n">
        <f aca="false">$B$11*(($A$1067)*$C294/$B$12*$B$7+(1-$A$1067)*$D294/$B$12*$C$7)</f>
        <v>0</v>
      </c>
      <c r="BP294" s="31" t="n">
        <f aca="false">$B$11*(($A$1068)*$C294/$B$12*$B$7+(1-$A$1068)*$D294/$B$12*$C$7)</f>
        <v>0</v>
      </c>
      <c r="BQ294" s="31" t="n">
        <f aca="false">$B$11*(($A$1069)*$C294/$B$12*$B$7+(1-$A$1069)*$D294/$B$12*$C$7)</f>
        <v>0</v>
      </c>
      <c r="BR294" s="31" t="n">
        <f aca="false">$B$11*(($A$1070)*$C294/$B$12*$B$7+(1-$A$1070)*$D294/$B$12*$C$7)</f>
        <v>0</v>
      </c>
      <c r="BS294" s="31" t="n">
        <f aca="false">$B$11*(($A$1071)*$C294/$B$12*$B$7+(1-$A$1071)*$D294/$B$12*$C$7)</f>
        <v>0</v>
      </c>
      <c r="BT294" s="31" t="n">
        <f aca="false">$B$11*(($A$1072)*$C294/$B$12*$B$7+(1-$A$1072)*$D294/$B$12*$C$7)</f>
        <v>0</v>
      </c>
      <c r="BU294" s="31" t="n">
        <f aca="false">$B$11*(($A$1073)*$C294/$B$12*$B$7+(1-$A$1073)*$D294/$B$12*$C$7)</f>
        <v>0</v>
      </c>
      <c r="BV294" s="31" t="n">
        <f aca="false">$B$11*(($A$1074)*$C294/$B$12*$B$7+(1-$A$1074)*$D294/$B$12*$C$7)</f>
        <v>0</v>
      </c>
      <c r="BW294" s="31" t="n">
        <f aca="false">$B$11*(($A$1075)*$C294/$B$12*$B$7+(1-$A$1075)*$D294/$B$12*$C$7)</f>
        <v>0</v>
      </c>
      <c r="BX294" s="31" t="n">
        <f aca="false">$B$11*(($A$1076)*$C294/$B$12*$B$7+(1-$A$1076)*$D294/$B$12*$C$7)</f>
        <v>0</v>
      </c>
      <c r="BY294" s="31" t="n">
        <f aca="false">$B$11*(($A$1077)*$C294/$B$12*$B$7+(1-$A$1077)*$D294/$B$12*$C$7)</f>
        <v>0</v>
      </c>
      <c r="BZ294" s="31" t="n">
        <f aca="false">$B$11*(($A$1078)*$C294/$B$12*$B$7+(1-$A$1078)*$D294/$B$12*$C$7)</f>
        <v>0</v>
      </c>
      <c r="CA294" s="31" t="n">
        <f aca="false">$B$11*(($A$1079)*$C294/$B$12*$B$7+(1-$A$1079)*$D294/$B$12*$C$7)</f>
        <v>0</v>
      </c>
      <c r="CB294" s="31" t="n">
        <f aca="false">$B$11*(($A$1080)*$C294/$B$12*$B$7+(1-$A$1080)*$D294/$B$12*$C$7)</f>
        <v>0</v>
      </c>
      <c r="CC294" s="31" t="n">
        <f aca="false">$B$11*(($A$1081)*$C294/$B$12*$B$7+(1-$A$1081)*$D294/$B$12*$C$7)</f>
        <v>0</v>
      </c>
    </row>
    <row r="295" customFormat="false" ht="15" hidden="false" customHeight="false" outlineLevel="0" collapsed="false">
      <c r="A295" s="21" t="n">
        <v>271</v>
      </c>
      <c r="B295" s="27" t="n">
        <v>-0.158112050818331</v>
      </c>
      <c r="C295" s="9" t="n">
        <f aca="false">SUM(AM295:AV295)</f>
        <v>0</v>
      </c>
      <c r="D295" s="9" t="n">
        <f aca="false">SUM(AW295:BF295)</f>
        <v>0</v>
      </c>
      <c r="E295" s="24" t="n">
        <f aca="false">(1-C295/$B$12)*$B$8-C295/$B$12*$B$7</f>
        <v>0.05</v>
      </c>
      <c r="F295" s="24" t="n">
        <f aca="false">(1-D295/$B$12)*$C$8-D295/$B$12*$C$7</f>
        <v>0.09</v>
      </c>
      <c r="G295" s="47" t="n">
        <f aca="false">$B$11*($B$10*C295/$B$12*$B$7+(1-$B$10)*D295/$B$12*$C$7)</f>
        <v>0</v>
      </c>
      <c r="H295" s="24" t="n">
        <f aca="false">$B$10*E295+(1-$B$10)*F295</f>
        <v>0.07</v>
      </c>
      <c r="I295" s="21"/>
      <c r="J295" s="21"/>
      <c r="K295" s="21"/>
      <c r="L295" s="21"/>
      <c r="M295" s="21"/>
      <c r="N295" s="21"/>
      <c r="O295" s="21"/>
      <c r="P295" s="21"/>
      <c r="Q295" s="21"/>
      <c r="R295" s="27" t="n">
        <v>-0.428374979861283</v>
      </c>
      <c r="S295" s="27" t="n">
        <v>1.11761623333916</v>
      </c>
      <c r="T295" s="27" t="n">
        <v>-0.914667402542618</v>
      </c>
      <c r="U295" s="27" t="n">
        <v>0.479917070358933</v>
      </c>
      <c r="V295" s="27" t="n">
        <v>-1.15499682126101</v>
      </c>
      <c r="W295" s="27" t="n">
        <v>-0.948479316719619</v>
      </c>
      <c r="X295" s="27" t="n">
        <v>0.204381512131679</v>
      </c>
      <c r="Y295" s="27" t="n">
        <v>-0.228108903654136</v>
      </c>
      <c r="Z295" s="27" t="n">
        <v>-0.0732491804545715</v>
      </c>
      <c r="AA295" s="27" t="n">
        <v>0.743982441209449</v>
      </c>
      <c r="AB295" s="27" t="n">
        <v>-0.90232715927378</v>
      </c>
      <c r="AC295" s="27" t="n">
        <v>0.104874834796463</v>
      </c>
      <c r="AD295" s="27" t="n">
        <v>0.330429862238141</v>
      </c>
      <c r="AE295" s="27" t="n">
        <v>-0.207395976054098</v>
      </c>
      <c r="AF295" s="27" t="n">
        <v>-0.979460762638782</v>
      </c>
      <c r="AG295" s="27" t="n">
        <v>-0.0156529618011478</v>
      </c>
      <c r="AH295" s="27" t="n">
        <v>0.53529379309791</v>
      </c>
      <c r="AI295" s="27" t="n">
        <v>0.380671161080092</v>
      </c>
      <c r="AJ295" s="27" t="n">
        <v>-0.423933506156249</v>
      </c>
      <c r="AK295" s="27" t="n">
        <v>0.43645194204551</v>
      </c>
      <c r="AL295" s="21"/>
      <c r="AM295" s="31" t="n">
        <f aca="false">IF(SQRT($B$9)*$B295+SQRT(1-$B$9)*R295&lt;_xlfn.NORM.S.INV($B$6),1,0)</f>
        <v>0</v>
      </c>
      <c r="AN295" s="31" t="n">
        <f aca="false">IF(SQRT($B$9)*$B295+SQRT(1-$B$9)*S295&lt;_xlfn.NORM.S.INV($B$6),1,0)</f>
        <v>0</v>
      </c>
      <c r="AO295" s="31" t="n">
        <f aca="false">IF(SQRT($B$9)*$B295+SQRT(1-$B$9)*T295&lt;_xlfn.NORM.S.INV($B$6),1,0)</f>
        <v>0</v>
      </c>
      <c r="AP295" s="31" t="n">
        <f aca="false">IF(SQRT($B$9)*$B295+SQRT(1-$B$9)*U295&lt;_xlfn.NORM.S.INV($B$6),1,0)</f>
        <v>0</v>
      </c>
      <c r="AQ295" s="31" t="n">
        <f aca="false">IF(SQRT($B$9)*$B295+SQRT(1-$B$9)*V295&lt;_xlfn.NORM.S.INV($B$6),1,0)</f>
        <v>0</v>
      </c>
      <c r="AR295" s="31" t="n">
        <f aca="false">IF(SQRT($B$9)*$B295+SQRT(1-$B$9)*W295&lt;_xlfn.NORM.S.INV($B$6),1,0)</f>
        <v>0</v>
      </c>
      <c r="AS295" s="31" t="n">
        <f aca="false">IF(SQRT($B$9)*$B295+SQRT(1-$B$9)*X295&lt;_xlfn.NORM.S.INV($B$6),1,0)</f>
        <v>0</v>
      </c>
      <c r="AT295" s="31" t="n">
        <f aca="false">IF(SQRT($B$9)*$B295+SQRT(1-$B$9)*Y295&lt;_xlfn.NORM.S.INV($B$6),1,0)</f>
        <v>0</v>
      </c>
      <c r="AU295" s="31" t="n">
        <f aca="false">IF(SQRT($B$9)*$B295+SQRT(1-$B$9)*Z295&lt;_xlfn.NORM.S.INV($B$6),1,0)</f>
        <v>0</v>
      </c>
      <c r="AV295" s="31" t="n">
        <f aca="false">IF(SQRT($B$9)*$B295+SQRT(1-$B$9)*AA295&lt;_xlfn.NORM.S.INV($B$6),1,0)</f>
        <v>0</v>
      </c>
      <c r="AW295" s="31" t="n">
        <f aca="false">IF(SQRT($C$9)*$B295+SQRT(1-$C$9)*AB295&lt;_xlfn.NORM.S.INV($C$6),1,0)</f>
        <v>0</v>
      </c>
      <c r="AX295" s="31" t="n">
        <f aca="false">IF(SQRT($C$9)*$B295+SQRT(1-$C$9)*AC295&lt;_xlfn.NORM.S.INV($C$6),1,0)</f>
        <v>0</v>
      </c>
      <c r="AY295" s="31" t="n">
        <f aca="false">IF(SQRT($C$9)*$B295+SQRT(1-$C$9)*AD295&lt;_xlfn.NORM.S.INV($C$6),1,0)</f>
        <v>0</v>
      </c>
      <c r="AZ295" s="31" t="n">
        <f aca="false">IF(SQRT($C$9)*$B295+SQRT(1-$C$9)*AE295&lt;_xlfn.NORM.S.INV($C$6),1,0)</f>
        <v>0</v>
      </c>
      <c r="BA295" s="31" t="n">
        <f aca="false">IF(SQRT($C$9)*$B295+SQRT(1-$C$9)*AF295&lt;_xlfn.NORM.S.INV($C$6),1,0)</f>
        <v>0</v>
      </c>
      <c r="BB295" s="31" t="n">
        <f aca="false">IF(SQRT($C$9)*$B295+SQRT(1-$C$9)*AG295&lt;_xlfn.NORM.S.INV($C$6),1,0)</f>
        <v>0</v>
      </c>
      <c r="BC295" s="31" t="n">
        <f aca="false">IF(SQRT($C$9)*$B295+SQRT(1-$C$9)*AH295&lt;_xlfn.NORM.S.INV($C$6),1,0)</f>
        <v>0</v>
      </c>
      <c r="BD295" s="31" t="n">
        <f aca="false">IF(SQRT($C$9)*$B295+SQRT(1-$C$9)*AI295&lt;_xlfn.NORM.S.INV($C$6),1,0)</f>
        <v>0</v>
      </c>
      <c r="BE295" s="31" t="n">
        <f aca="false">IF(SQRT($C$9)*$B295+SQRT(1-$C$9)*AJ295&lt;_xlfn.NORM.S.INV($C$6),1,0)</f>
        <v>0</v>
      </c>
      <c r="BF295" s="31" t="n">
        <f aca="false">IF(SQRT($C$9)*$B295+SQRT(1-$C$9)*AK295&lt;_xlfn.NORM.S.INV($C$6),1,0)</f>
        <v>0</v>
      </c>
      <c r="BG295" s="21"/>
      <c r="BH295" s="21"/>
      <c r="BI295" s="31" t="n">
        <f aca="false">$B$11*(($A$1061)*$C295/$B$12*$B$7+(1-$A$1061)*$D295/$B$12*$C$7)</f>
        <v>0</v>
      </c>
      <c r="BJ295" s="31" t="n">
        <f aca="false">$B$11*(($A$1062)*$C295/$B$12*$B$7+(1-$A$1062)*$D295/$B$12*$C$7)</f>
        <v>0</v>
      </c>
      <c r="BK295" s="31" t="n">
        <f aca="false">$B$11*(($A$1063)*$C295/$B$12*$B$7+(1-$A$1063)*$D295/$B$12*$C$7)</f>
        <v>0</v>
      </c>
      <c r="BL295" s="31" t="n">
        <f aca="false">$B$11*(($A$1064)*$C295/$B$12*$B$7+(1-$A$1064)*$D295/$B$12*$C$7)</f>
        <v>0</v>
      </c>
      <c r="BM295" s="31" t="n">
        <f aca="false">$B$11*(($A$1065)*$C295/$B$12*$B$7+(1-$A$1065)*$D295/$B$12*$C$7)</f>
        <v>0</v>
      </c>
      <c r="BN295" s="31" t="n">
        <f aca="false">$B$11*(($A$1066)*$C295/$B$12*$B$7+(1-$A$1066)*$D295/$B$12*$C$7)</f>
        <v>0</v>
      </c>
      <c r="BO295" s="31" t="n">
        <f aca="false">$B$11*(($A$1067)*$C295/$B$12*$B$7+(1-$A$1067)*$D295/$B$12*$C$7)</f>
        <v>0</v>
      </c>
      <c r="BP295" s="31" t="n">
        <f aca="false">$B$11*(($A$1068)*$C295/$B$12*$B$7+(1-$A$1068)*$D295/$B$12*$C$7)</f>
        <v>0</v>
      </c>
      <c r="BQ295" s="31" t="n">
        <f aca="false">$B$11*(($A$1069)*$C295/$B$12*$B$7+(1-$A$1069)*$D295/$B$12*$C$7)</f>
        <v>0</v>
      </c>
      <c r="BR295" s="31" t="n">
        <f aca="false">$B$11*(($A$1070)*$C295/$B$12*$B$7+(1-$A$1070)*$D295/$B$12*$C$7)</f>
        <v>0</v>
      </c>
      <c r="BS295" s="31" t="n">
        <f aca="false">$B$11*(($A$1071)*$C295/$B$12*$B$7+(1-$A$1071)*$D295/$B$12*$C$7)</f>
        <v>0</v>
      </c>
      <c r="BT295" s="31" t="n">
        <f aca="false">$B$11*(($A$1072)*$C295/$B$12*$B$7+(1-$A$1072)*$D295/$B$12*$C$7)</f>
        <v>0</v>
      </c>
      <c r="BU295" s="31" t="n">
        <f aca="false">$B$11*(($A$1073)*$C295/$B$12*$B$7+(1-$A$1073)*$D295/$B$12*$C$7)</f>
        <v>0</v>
      </c>
      <c r="BV295" s="31" t="n">
        <f aca="false">$B$11*(($A$1074)*$C295/$B$12*$B$7+(1-$A$1074)*$D295/$B$12*$C$7)</f>
        <v>0</v>
      </c>
      <c r="BW295" s="31" t="n">
        <f aca="false">$B$11*(($A$1075)*$C295/$B$12*$B$7+(1-$A$1075)*$D295/$B$12*$C$7)</f>
        <v>0</v>
      </c>
      <c r="BX295" s="31" t="n">
        <f aca="false">$B$11*(($A$1076)*$C295/$B$12*$B$7+(1-$A$1076)*$D295/$B$12*$C$7)</f>
        <v>0</v>
      </c>
      <c r="BY295" s="31" t="n">
        <f aca="false">$B$11*(($A$1077)*$C295/$B$12*$B$7+(1-$A$1077)*$D295/$B$12*$C$7)</f>
        <v>0</v>
      </c>
      <c r="BZ295" s="31" t="n">
        <f aca="false">$B$11*(($A$1078)*$C295/$B$12*$B$7+(1-$A$1078)*$D295/$B$12*$C$7)</f>
        <v>0</v>
      </c>
      <c r="CA295" s="31" t="n">
        <f aca="false">$B$11*(($A$1079)*$C295/$B$12*$B$7+(1-$A$1079)*$D295/$B$12*$C$7)</f>
        <v>0</v>
      </c>
      <c r="CB295" s="31" t="n">
        <f aca="false">$B$11*(($A$1080)*$C295/$B$12*$B$7+(1-$A$1080)*$D295/$B$12*$C$7)</f>
        <v>0</v>
      </c>
      <c r="CC295" s="31" t="n">
        <f aca="false">$B$11*(($A$1081)*$C295/$B$12*$B$7+(1-$A$1081)*$D295/$B$12*$C$7)</f>
        <v>0</v>
      </c>
    </row>
    <row r="296" customFormat="false" ht="15" hidden="false" customHeight="false" outlineLevel="0" collapsed="false">
      <c r="A296" s="21" t="n">
        <v>272</v>
      </c>
      <c r="B296" s="27" t="n">
        <v>-0.636464933183561</v>
      </c>
      <c r="C296" s="9" t="n">
        <f aca="false">SUM(AM296:AV296)</f>
        <v>0</v>
      </c>
      <c r="D296" s="9" t="n">
        <f aca="false">SUM(AW296:BF296)</f>
        <v>0</v>
      </c>
      <c r="E296" s="24" t="n">
        <f aca="false">(1-C296/$B$12)*$B$8-C296/$B$12*$B$7</f>
        <v>0.05</v>
      </c>
      <c r="F296" s="24" t="n">
        <f aca="false">(1-D296/$B$12)*$C$8-D296/$B$12*$C$7</f>
        <v>0.09</v>
      </c>
      <c r="G296" s="47" t="n">
        <f aca="false">$B$11*($B$10*C296/$B$12*$B$7+(1-$B$10)*D296/$B$12*$C$7)</f>
        <v>0</v>
      </c>
      <c r="H296" s="24" t="n">
        <f aca="false">$B$10*E296+(1-$B$10)*F296</f>
        <v>0.07</v>
      </c>
      <c r="I296" s="21"/>
      <c r="J296" s="21"/>
      <c r="K296" s="21"/>
      <c r="L296" s="21"/>
      <c r="M296" s="21"/>
      <c r="N296" s="21"/>
      <c r="O296" s="21"/>
      <c r="P296" s="21"/>
      <c r="Q296" s="21"/>
      <c r="R296" s="27" t="n">
        <v>0.500592956822167</v>
      </c>
      <c r="S296" s="27" t="n">
        <v>0.543787090180341</v>
      </c>
      <c r="T296" s="27" t="n">
        <v>-0.00826939397736877</v>
      </c>
      <c r="U296" s="27" t="n">
        <v>0.424755925441911</v>
      </c>
      <c r="V296" s="27" t="n">
        <v>-0.746098866822589</v>
      </c>
      <c r="W296" s="27" t="n">
        <v>1.08112776809028</v>
      </c>
      <c r="X296" s="27" t="n">
        <v>-0.801414242232914</v>
      </c>
      <c r="Y296" s="27" t="n">
        <v>0.482551743453128</v>
      </c>
      <c r="Z296" s="27" t="n">
        <v>0.124400130319881</v>
      </c>
      <c r="AA296" s="27" t="n">
        <v>-0.657310029977726</v>
      </c>
      <c r="AB296" s="27" t="n">
        <v>0.603268992438443</v>
      </c>
      <c r="AC296" s="27" t="n">
        <v>-0.762993314394064</v>
      </c>
      <c r="AD296" s="27" t="n">
        <v>-0.650643804094913</v>
      </c>
      <c r="AE296" s="27" t="n">
        <v>-1.36779319148643</v>
      </c>
      <c r="AF296" s="27" t="n">
        <v>0.33574797191905</v>
      </c>
      <c r="AG296" s="27" t="n">
        <v>-0.990142547358203</v>
      </c>
      <c r="AH296" s="27" t="n">
        <v>-0.427499192783052</v>
      </c>
      <c r="AI296" s="27" t="n">
        <v>-1.44216420023177</v>
      </c>
      <c r="AJ296" s="27" t="n">
        <v>-1.01955489935158</v>
      </c>
      <c r="AK296" s="27" t="n">
        <v>1.65662220124393</v>
      </c>
      <c r="AL296" s="21"/>
      <c r="AM296" s="31" t="n">
        <f aca="false">IF(SQRT($B$9)*$B296+SQRT(1-$B$9)*R296&lt;_xlfn.NORM.S.INV($B$6),1,0)</f>
        <v>0</v>
      </c>
      <c r="AN296" s="31" t="n">
        <f aca="false">IF(SQRT($B$9)*$B296+SQRT(1-$B$9)*S296&lt;_xlfn.NORM.S.INV($B$6),1,0)</f>
        <v>0</v>
      </c>
      <c r="AO296" s="31" t="n">
        <f aca="false">IF(SQRT($B$9)*$B296+SQRT(1-$B$9)*T296&lt;_xlfn.NORM.S.INV($B$6),1,0)</f>
        <v>0</v>
      </c>
      <c r="AP296" s="31" t="n">
        <f aca="false">IF(SQRT($B$9)*$B296+SQRT(1-$B$9)*U296&lt;_xlfn.NORM.S.INV($B$6),1,0)</f>
        <v>0</v>
      </c>
      <c r="AQ296" s="31" t="n">
        <f aca="false">IF(SQRT($B$9)*$B296+SQRT(1-$B$9)*V296&lt;_xlfn.NORM.S.INV($B$6),1,0)</f>
        <v>0</v>
      </c>
      <c r="AR296" s="31" t="n">
        <f aca="false">IF(SQRT($B$9)*$B296+SQRT(1-$B$9)*W296&lt;_xlfn.NORM.S.INV($B$6),1,0)</f>
        <v>0</v>
      </c>
      <c r="AS296" s="31" t="n">
        <f aca="false">IF(SQRT($B$9)*$B296+SQRT(1-$B$9)*X296&lt;_xlfn.NORM.S.INV($B$6),1,0)</f>
        <v>0</v>
      </c>
      <c r="AT296" s="31" t="n">
        <f aca="false">IF(SQRT($B$9)*$B296+SQRT(1-$B$9)*Y296&lt;_xlfn.NORM.S.INV($B$6),1,0)</f>
        <v>0</v>
      </c>
      <c r="AU296" s="31" t="n">
        <f aca="false">IF(SQRT($B$9)*$B296+SQRT(1-$B$9)*Z296&lt;_xlfn.NORM.S.INV($B$6),1,0)</f>
        <v>0</v>
      </c>
      <c r="AV296" s="31" t="n">
        <f aca="false">IF(SQRT($B$9)*$B296+SQRT(1-$B$9)*AA296&lt;_xlfn.NORM.S.INV($B$6),1,0)</f>
        <v>0</v>
      </c>
      <c r="AW296" s="31" t="n">
        <f aca="false">IF(SQRT($C$9)*$B296+SQRT(1-$C$9)*AB296&lt;_xlfn.NORM.S.INV($C$6),1,0)</f>
        <v>0</v>
      </c>
      <c r="AX296" s="31" t="n">
        <f aca="false">IF(SQRT($C$9)*$B296+SQRT(1-$C$9)*AC296&lt;_xlfn.NORM.S.INV($C$6),1,0)</f>
        <v>0</v>
      </c>
      <c r="AY296" s="31" t="n">
        <f aca="false">IF(SQRT($C$9)*$B296+SQRT(1-$C$9)*AD296&lt;_xlfn.NORM.S.INV($C$6),1,0)</f>
        <v>0</v>
      </c>
      <c r="AZ296" s="31" t="n">
        <f aca="false">IF(SQRT($C$9)*$B296+SQRT(1-$C$9)*AE296&lt;_xlfn.NORM.S.INV($C$6),1,0)</f>
        <v>0</v>
      </c>
      <c r="BA296" s="31" t="n">
        <f aca="false">IF(SQRT($C$9)*$B296+SQRT(1-$C$9)*AF296&lt;_xlfn.NORM.S.INV($C$6),1,0)</f>
        <v>0</v>
      </c>
      <c r="BB296" s="31" t="n">
        <f aca="false">IF(SQRT($C$9)*$B296+SQRT(1-$C$9)*AG296&lt;_xlfn.NORM.S.INV($C$6),1,0)</f>
        <v>0</v>
      </c>
      <c r="BC296" s="31" t="n">
        <f aca="false">IF(SQRT($C$9)*$B296+SQRT(1-$C$9)*AH296&lt;_xlfn.NORM.S.INV($C$6),1,0)</f>
        <v>0</v>
      </c>
      <c r="BD296" s="31" t="n">
        <f aca="false">IF(SQRT($C$9)*$B296+SQRT(1-$C$9)*AI296&lt;_xlfn.NORM.S.INV($C$6),1,0)</f>
        <v>0</v>
      </c>
      <c r="BE296" s="31" t="n">
        <f aca="false">IF(SQRT($C$9)*$B296+SQRT(1-$C$9)*AJ296&lt;_xlfn.NORM.S.INV($C$6),1,0)</f>
        <v>0</v>
      </c>
      <c r="BF296" s="31" t="n">
        <f aca="false">IF(SQRT($C$9)*$B296+SQRT(1-$C$9)*AK296&lt;_xlfn.NORM.S.INV($C$6),1,0)</f>
        <v>0</v>
      </c>
      <c r="BG296" s="21"/>
      <c r="BH296" s="21"/>
      <c r="BI296" s="31" t="n">
        <f aca="false">$B$11*(($A$1061)*$C296/$B$12*$B$7+(1-$A$1061)*$D296/$B$12*$C$7)</f>
        <v>0</v>
      </c>
      <c r="BJ296" s="31" t="n">
        <f aca="false">$B$11*(($A$1062)*$C296/$B$12*$B$7+(1-$A$1062)*$D296/$B$12*$C$7)</f>
        <v>0</v>
      </c>
      <c r="BK296" s="31" t="n">
        <f aca="false">$B$11*(($A$1063)*$C296/$B$12*$B$7+(1-$A$1063)*$D296/$B$12*$C$7)</f>
        <v>0</v>
      </c>
      <c r="BL296" s="31" t="n">
        <f aca="false">$B$11*(($A$1064)*$C296/$B$12*$B$7+(1-$A$1064)*$D296/$B$12*$C$7)</f>
        <v>0</v>
      </c>
      <c r="BM296" s="31" t="n">
        <f aca="false">$B$11*(($A$1065)*$C296/$B$12*$B$7+(1-$A$1065)*$D296/$B$12*$C$7)</f>
        <v>0</v>
      </c>
      <c r="BN296" s="31" t="n">
        <f aca="false">$B$11*(($A$1066)*$C296/$B$12*$B$7+(1-$A$1066)*$D296/$B$12*$C$7)</f>
        <v>0</v>
      </c>
      <c r="BO296" s="31" t="n">
        <f aca="false">$B$11*(($A$1067)*$C296/$B$12*$B$7+(1-$A$1067)*$D296/$B$12*$C$7)</f>
        <v>0</v>
      </c>
      <c r="BP296" s="31" t="n">
        <f aca="false">$B$11*(($A$1068)*$C296/$B$12*$B$7+(1-$A$1068)*$D296/$B$12*$C$7)</f>
        <v>0</v>
      </c>
      <c r="BQ296" s="31" t="n">
        <f aca="false">$B$11*(($A$1069)*$C296/$B$12*$B$7+(1-$A$1069)*$D296/$B$12*$C$7)</f>
        <v>0</v>
      </c>
      <c r="BR296" s="31" t="n">
        <f aca="false">$B$11*(($A$1070)*$C296/$B$12*$B$7+(1-$A$1070)*$D296/$B$12*$C$7)</f>
        <v>0</v>
      </c>
      <c r="BS296" s="31" t="n">
        <f aca="false">$B$11*(($A$1071)*$C296/$B$12*$B$7+(1-$A$1071)*$D296/$B$12*$C$7)</f>
        <v>0</v>
      </c>
      <c r="BT296" s="31" t="n">
        <f aca="false">$B$11*(($A$1072)*$C296/$B$12*$B$7+(1-$A$1072)*$D296/$B$12*$C$7)</f>
        <v>0</v>
      </c>
      <c r="BU296" s="31" t="n">
        <f aca="false">$B$11*(($A$1073)*$C296/$B$12*$B$7+(1-$A$1073)*$D296/$B$12*$C$7)</f>
        <v>0</v>
      </c>
      <c r="BV296" s="31" t="n">
        <f aca="false">$B$11*(($A$1074)*$C296/$B$12*$B$7+(1-$A$1074)*$D296/$B$12*$C$7)</f>
        <v>0</v>
      </c>
      <c r="BW296" s="31" t="n">
        <f aca="false">$B$11*(($A$1075)*$C296/$B$12*$B$7+(1-$A$1075)*$D296/$B$12*$C$7)</f>
        <v>0</v>
      </c>
      <c r="BX296" s="31" t="n">
        <f aca="false">$B$11*(($A$1076)*$C296/$B$12*$B$7+(1-$A$1076)*$D296/$B$12*$C$7)</f>
        <v>0</v>
      </c>
      <c r="BY296" s="31" t="n">
        <f aca="false">$B$11*(($A$1077)*$C296/$B$12*$B$7+(1-$A$1077)*$D296/$B$12*$C$7)</f>
        <v>0</v>
      </c>
      <c r="BZ296" s="31" t="n">
        <f aca="false">$B$11*(($A$1078)*$C296/$B$12*$B$7+(1-$A$1078)*$D296/$B$12*$C$7)</f>
        <v>0</v>
      </c>
      <c r="CA296" s="31" t="n">
        <f aca="false">$B$11*(($A$1079)*$C296/$B$12*$B$7+(1-$A$1079)*$D296/$B$12*$C$7)</f>
        <v>0</v>
      </c>
      <c r="CB296" s="31" t="n">
        <f aca="false">$B$11*(($A$1080)*$C296/$B$12*$B$7+(1-$A$1080)*$D296/$B$12*$C$7)</f>
        <v>0</v>
      </c>
      <c r="CC296" s="31" t="n">
        <f aca="false">$B$11*(($A$1081)*$C296/$B$12*$B$7+(1-$A$1081)*$D296/$B$12*$C$7)</f>
        <v>0</v>
      </c>
    </row>
    <row r="297" customFormat="false" ht="15" hidden="false" customHeight="false" outlineLevel="0" collapsed="false">
      <c r="A297" s="21" t="n">
        <v>273</v>
      </c>
      <c r="B297" s="27" t="n">
        <v>0.774173835102827</v>
      </c>
      <c r="C297" s="9" t="n">
        <f aca="false">SUM(AM297:AV297)</f>
        <v>0</v>
      </c>
      <c r="D297" s="9" t="n">
        <f aca="false">SUM(AW297:BF297)</f>
        <v>0</v>
      </c>
      <c r="E297" s="24" t="n">
        <f aca="false">(1-C297/$B$12)*$B$8-C297/$B$12*$B$7</f>
        <v>0.05</v>
      </c>
      <c r="F297" s="24" t="n">
        <f aca="false">(1-D297/$B$12)*$C$8-D297/$B$12*$C$7</f>
        <v>0.09</v>
      </c>
      <c r="G297" s="47" t="n">
        <f aca="false">$B$11*($B$10*C297/$B$12*$B$7+(1-$B$10)*D297/$B$12*$C$7)</f>
        <v>0</v>
      </c>
      <c r="H297" s="24" t="n">
        <f aca="false">$B$10*E297+(1-$B$10)*F297</f>
        <v>0.07</v>
      </c>
      <c r="I297" s="21"/>
      <c r="J297" s="21"/>
      <c r="K297" s="21"/>
      <c r="L297" s="21"/>
      <c r="M297" s="21"/>
      <c r="N297" s="21"/>
      <c r="O297" s="21"/>
      <c r="P297" s="21"/>
      <c r="Q297" s="21"/>
      <c r="R297" s="27" t="n">
        <v>-1.44609937456183</v>
      </c>
      <c r="S297" s="27" t="n">
        <v>0.678424812768834</v>
      </c>
      <c r="T297" s="27" t="n">
        <v>-0.895072939850791</v>
      </c>
      <c r="U297" s="27" t="n">
        <v>-0.471056062136705</v>
      </c>
      <c r="V297" s="27" t="n">
        <v>-1.40792378316135</v>
      </c>
      <c r="W297" s="27" t="n">
        <v>-0.900189178976773</v>
      </c>
      <c r="X297" s="27" t="n">
        <v>0.104334261046085</v>
      </c>
      <c r="Y297" s="27" t="n">
        <v>0.254087373346544</v>
      </c>
      <c r="Z297" s="27" t="n">
        <v>-1.23690320571405</v>
      </c>
      <c r="AA297" s="27" t="n">
        <v>-0.972874903435852</v>
      </c>
      <c r="AB297" s="27" t="n">
        <v>-0.513874597652185</v>
      </c>
      <c r="AC297" s="27" t="n">
        <v>-0.886169710974894</v>
      </c>
      <c r="AD297" s="27" t="n">
        <v>-1.10176463871616</v>
      </c>
      <c r="AE297" s="27" t="n">
        <v>1.62733540573504</v>
      </c>
      <c r="AF297" s="27" t="n">
        <v>0.870474499730941</v>
      </c>
      <c r="AG297" s="27" t="n">
        <v>-1.4434842589591</v>
      </c>
      <c r="AH297" s="27" t="n">
        <v>-1.75054117903179</v>
      </c>
      <c r="AI297" s="27" t="n">
        <v>0.930261506111706</v>
      </c>
      <c r="AJ297" s="27" t="n">
        <v>0.180766156099982</v>
      </c>
      <c r="AK297" s="27" t="n">
        <v>0.205725689181654</v>
      </c>
      <c r="AL297" s="21"/>
      <c r="AM297" s="31" t="n">
        <f aca="false">IF(SQRT($B$9)*$B297+SQRT(1-$B$9)*R297&lt;_xlfn.NORM.S.INV($B$6),1,0)</f>
        <v>0</v>
      </c>
      <c r="AN297" s="31" t="n">
        <f aca="false">IF(SQRT($B$9)*$B297+SQRT(1-$B$9)*S297&lt;_xlfn.NORM.S.INV($B$6),1,0)</f>
        <v>0</v>
      </c>
      <c r="AO297" s="31" t="n">
        <f aca="false">IF(SQRT($B$9)*$B297+SQRT(1-$B$9)*T297&lt;_xlfn.NORM.S.INV($B$6),1,0)</f>
        <v>0</v>
      </c>
      <c r="AP297" s="31" t="n">
        <f aca="false">IF(SQRT($B$9)*$B297+SQRT(1-$B$9)*U297&lt;_xlfn.NORM.S.INV($B$6),1,0)</f>
        <v>0</v>
      </c>
      <c r="AQ297" s="31" t="n">
        <f aca="false">IF(SQRT($B$9)*$B297+SQRT(1-$B$9)*V297&lt;_xlfn.NORM.S.INV($B$6),1,0)</f>
        <v>0</v>
      </c>
      <c r="AR297" s="31" t="n">
        <f aca="false">IF(SQRT($B$9)*$B297+SQRT(1-$B$9)*W297&lt;_xlfn.NORM.S.INV($B$6),1,0)</f>
        <v>0</v>
      </c>
      <c r="AS297" s="31" t="n">
        <f aca="false">IF(SQRT($B$9)*$B297+SQRT(1-$B$9)*X297&lt;_xlfn.NORM.S.INV($B$6),1,0)</f>
        <v>0</v>
      </c>
      <c r="AT297" s="31" t="n">
        <f aca="false">IF(SQRT($B$9)*$B297+SQRT(1-$B$9)*Y297&lt;_xlfn.NORM.S.INV($B$6),1,0)</f>
        <v>0</v>
      </c>
      <c r="AU297" s="31" t="n">
        <f aca="false">IF(SQRT($B$9)*$B297+SQRT(1-$B$9)*Z297&lt;_xlfn.NORM.S.INV($B$6),1,0)</f>
        <v>0</v>
      </c>
      <c r="AV297" s="31" t="n">
        <f aca="false">IF(SQRT($B$9)*$B297+SQRT(1-$B$9)*AA297&lt;_xlfn.NORM.S.INV($B$6),1,0)</f>
        <v>0</v>
      </c>
      <c r="AW297" s="31" t="n">
        <f aca="false">IF(SQRT($C$9)*$B297+SQRT(1-$C$9)*AB297&lt;_xlfn.NORM.S.INV($C$6),1,0)</f>
        <v>0</v>
      </c>
      <c r="AX297" s="31" t="n">
        <f aca="false">IF(SQRT($C$9)*$B297+SQRT(1-$C$9)*AC297&lt;_xlfn.NORM.S.INV($C$6),1,0)</f>
        <v>0</v>
      </c>
      <c r="AY297" s="31" t="n">
        <f aca="false">IF(SQRT($C$9)*$B297+SQRT(1-$C$9)*AD297&lt;_xlfn.NORM.S.INV($C$6),1,0)</f>
        <v>0</v>
      </c>
      <c r="AZ297" s="31" t="n">
        <f aca="false">IF(SQRT($C$9)*$B297+SQRT(1-$C$9)*AE297&lt;_xlfn.NORM.S.INV($C$6),1,0)</f>
        <v>0</v>
      </c>
      <c r="BA297" s="31" t="n">
        <f aca="false">IF(SQRT($C$9)*$B297+SQRT(1-$C$9)*AF297&lt;_xlfn.NORM.S.INV($C$6),1,0)</f>
        <v>0</v>
      </c>
      <c r="BB297" s="31" t="n">
        <f aca="false">IF(SQRT($C$9)*$B297+SQRT(1-$C$9)*AG297&lt;_xlfn.NORM.S.INV($C$6),1,0)</f>
        <v>0</v>
      </c>
      <c r="BC297" s="31" t="n">
        <f aca="false">IF(SQRT($C$9)*$B297+SQRT(1-$C$9)*AH297&lt;_xlfn.NORM.S.INV($C$6),1,0)</f>
        <v>0</v>
      </c>
      <c r="BD297" s="31" t="n">
        <f aca="false">IF(SQRT($C$9)*$B297+SQRT(1-$C$9)*AI297&lt;_xlfn.NORM.S.INV($C$6),1,0)</f>
        <v>0</v>
      </c>
      <c r="BE297" s="31" t="n">
        <f aca="false">IF(SQRT($C$9)*$B297+SQRT(1-$C$9)*AJ297&lt;_xlfn.NORM.S.INV($C$6),1,0)</f>
        <v>0</v>
      </c>
      <c r="BF297" s="31" t="n">
        <f aca="false">IF(SQRT($C$9)*$B297+SQRT(1-$C$9)*AK297&lt;_xlfn.NORM.S.INV($C$6),1,0)</f>
        <v>0</v>
      </c>
      <c r="BG297" s="21"/>
      <c r="BH297" s="21"/>
      <c r="BI297" s="31" t="n">
        <f aca="false">$B$11*(($A$1061)*$C297/$B$12*$B$7+(1-$A$1061)*$D297/$B$12*$C$7)</f>
        <v>0</v>
      </c>
      <c r="BJ297" s="31" t="n">
        <f aca="false">$B$11*(($A$1062)*$C297/$B$12*$B$7+(1-$A$1062)*$D297/$B$12*$C$7)</f>
        <v>0</v>
      </c>
      <c r="BK297" s="31" t="n">
        <f aca="false">$B$11*(($A$1063)*$C297/$B$12*$B$7+(1-$A$1063)*$D297/$B$12*$C$7)</f>
        <v>0</v>
      </c>
      <c r="BL297" s="31" t="n">
        <f aca="false">$B$11*(($A$1064)*$C297/$B$12*$B$7+(1-$A$1064)*$D297/$B$12*$C$7)</f>
        <v>0</v>
      </c>
      <c r="BM297" s="31" t="n">
        <f aca="false">$B$11*(($A$1065)*$C297/$B$12*$B$7+(1-$A$1065)*$D297/$B$12*$C$7)</f>
        <v>0</v>
      </c>
      <c r="BN297" s="31" t="n">
        <f aca="false">$B$11*(($A$1066)*$C297/$B$12*$B$7+(1-$A$1066)*$D297/$B$12*$C$7)</f>
        <v>0</v>
      </c>
      <c r="BO297" s="31" t="n">
        <f aca="false">$B$11*(($A$1067)*$C297/$B$12*$B$7+(1-$A$1067)*$D297/$B$12*$C$7)</f>
        <v>0</v>
      </c>
      <c r="BP297" s="31" t="n">
        <f aca="false">$B$11*(($A$1068)*$C297/$B$12*$B$7+(1-$A$1068)*$D297/$B$12*$C$7)</f>
        <v>0</v>
      </c>
      <c r="BQ297" s="31" t="n">
        <f aca="false">$B$11*(($A$1069)*$C297/$B$12*$B$7+(1-$A$1069)*$D297/$B$12*$C$7)</f>
        <v>0</v>
      </c>
      <c r="BR297" s="31" t="n">
        <f aca="false">$B$11*(($A$1070)*$C297/$B$12*$B$7+(1-$A$1070)*$D297/$B$12*$C$7)</f>
        <v>0</v>
      </c>
      <c r="BS297" s="31" t="n">
        <f aca="false">$B$11*(($A$1071)*$C297/$B$12*$B$7+(1-$A$1071)*$D297/$B$12*$C$7)</f>
        <v>0</v>
      </c>
      <c r="BT297" s="31" t="n">
        <f aca="false">$B$11*(($A$1072)*$C297/$B$12*$B$7+(1-$A$1072)*$D297/$B$12*$C$7)</f>
        <v>0</v>
      </c>
      <c r="BU297" s="31" t="n">
        <f aca="false">$B$11*(($A$1073)*$C297/$B$12*$B$7+(1-$A$1073)*$D297/$B$12*$C$7)</f>
        <v>0</v>
      </c>
      <c r="BV297" s="31" t="n">
        <f aca="false">$B$11*(($A$1074)*$C297/$B$12*$B$7+(1-$A$1074)*$D297/$B$12*$C$7)</f>
        <v>0</v>
      </c>
      <c r="BW297" s="31" t="n">
        <f aca="false">$B$11*(($A$1075)*$C297/$B$12*$B$7+(1-$A$1075)*$D297/$B$12*$C$7)</f>
        <v>0</v>
      </c>
      <c r="BX297" s="31" t="n">
        <f aca="false">$B$11*(($A$1076)*$C297/$B$12*$B$7+(1-$A$1076)*$D297/$B$12*$C$7)</f>
        <v>0</v>
      </c>
      <c r="BY297" s="31" t="n">
        <f aca="false">$B$11*(($A$1077)*$C297/$B$12*$B$7+(1-$A$1077)*$D297/$B$12*$C$7)</f>
        <v>0</v>
      </c>
      <c r="BZ297" s="31" t="n">
        <f aca="false">$B$11*(($A$1078)*$C297/$B$12*$B$7+(1-$A$1078)*$D297/$B$12*$C$7)</f>
        <v>0</v>
      </c>
      <c r="CA297" s="31" t="n">
        <f aca="false">$B$11*(($A$1079)*$C297/$B$12*$B$7+(1-$A$1079)*$D297/$B$12*$C$7)</f>
        <v>0</v>
      </c>
      <c r="CB297" s="31" t="n">
        <f aca="false">$B$11*(($A$1080)*$C297/$B$12*$B$7+(1-$A$1080)*$D297/$B$12*$C$7)</f>
        <v>0</v>
      </c>
      <c r="CC297" s="31" t="n">
        <f aca="false">$B$11*(($A$1081)*$C297/$B$12*$B$7+(1-$A$1081)*$D297/$B$12*$C$7)</f>
        <v>0</v>
      </c>
    </row>
    <row r="298" customFormat="false" ht="15" hidden="false" customHeight="false" outlineLevel="0" collapsed="false">
      <c r="A298" s="21" t="n">
        <v>274</v>
      </c>
      <c r="B298" s="27" t="n">
        <v>-0.903783917282824</v>
      </c>
      <c r="C298" s="9" t="n">
        <f aca="false">SUM(AM298:AV298)</f>
        <v>0</v>
      </c>
      <c r="D298" s="9" t="n">
        <f aca="false">SUM(AW298:BF298)</f>
        <v>1</v>
      </c>
      <c r="E298" s="24" t="n">
        <f aca="false">(1-C298/$B$12)*$B$8-C298/$B$12*$B$7</f>
        <v>0.05</v>
      </c>
      <c r="F298" s="24" t="n">
        <f aca="false">(1-D298/$B$12)*$C$8-D298/$B$12*$C$7</f>
        <v>0.021</v>
      </c>
      <c r="G298" s="47" t="n">
        <f aca="false">$B$11*($B$10*C298/$B$12*$B$7+(1-$B$10)*D298/$B$12*$C$7)</f>
        <v>300</v>
      </c>
      <c r="H298" s="24" t="n">
        <f aca="false">$B$10*E298+(1-$B$10)*F298</f>
        <v>0.0355</v>
      </c>
      <c r="I298" s="21"/>
      <c r="J298" s="21"/>
      <c r="K298" s="21"/>
      <c r="L298" s="21"/>
      <c r="M298" s="21"/>
      <c r="N298" s="21"/>
      <c r="O298" s="21"/>
      <c r="P298" s="21"/>
      <c r="Q298" s="21"/>
      <c r="R298" s="27" t="n">
        <v>0.715453016493525</v>
      </c>
      <c r="S298" s="27" t="n">
        <v>-0.419938715063172</v>
      </c>
      <c r="T298" s="27" t="n">
        <v>-0.32812994638933</v>
      </c>
      <c r="U298" s="27" t="n">
        <v>1.14029647245815</v>
      </c>
      <c r="V298" s="27" t="n">
        <v>0.239306376312164</v>
      </c>
      <c r="W298" s="27" t="n">
        <v>0.310698265447933</v>
      </c>
      <c r="X298" s="27" t="n">
        <v>0.0821636955721302</v>
      </c>
      <c r="Y298" s="27" t="n">
        <v>0.0703864012000467</v>
      </c>
      <c r="Z298" s="27" t="n">
        <v>-0.78220283950005</v>
      </c>
      <c r="AA298" s="27" t="n">
        <v>-1.73051219839383</v>
      </c>
      <c r="AB298" s="27" t="n">
        <v>1.78166910795658</v>
      </c>
      <c r="AC298" s="27" t="n">
        <v>0.400420210411721</v>
      </c>
      <c r="AD298" s="27" t="n">
        <v>-0.171467999315783</v>
      </c>
      <c r="AE298" s="27" t="n">
        <v>0.708760345883751</v>
      </c>
      <c r="AF298" s="27" t="n">
        <v>-2.43347382648533</v>
      </c>
      <c r="AG298" s="27" t="n">
        <v>-0.515301716200201</v>
      </c>
      <c r="AH298" s="27" t="n">
        <v>0.195601586794541</v>
      </c>
      <c r="AI298" s="27" t="n">
        <v>0.0382752498452653</v>
      </c>
      <c r="AJ298" s="27" t="n">
        <v>0.614716464513644</v>
      </c>
      <c r="AK298" s="27" t="n">
        <v>0.145584143302678</v>
      </c>
      <c r="AL298" s="21"/>
      <c r="AM298" s="31" t="n">
        <f aca="false">IF(SQRT($B$9)*$B298+SQRT(1-$B$9)*R298&lt;_xlfn.NORM.S.INV($B$6),1,0)</f>
        <v>0</v>
      </c>
      <c r="AN298" s="31" t="n">
        <f aca="false">IF(SQRT($B$9)*$B298+SQRT(1-$B$9)*S298&lt;_xlfn.NORM.S.INV($B$6),1,0)</f>
        <v>0</v>
      </c>
      <c r="AO298" s="31" t="n">
        <f aca="false">IF(SQRT($B$9)*$B298+SQRT(1-$B$9)*T298&lt;_xlfn.NORM.S.INV($B$6),1,0)</f>
        <v>0</v>
      </c>
      <c r="AP298" s="31" t="n">
        <f aca="false">IF(SQRT($B$9)*$B298+SQRT(1-$B$9)*U298&lt;_xlfn.NORM.S.INV($B$6),1,0)</f>
        <v>0</v>
      </c>
      <c r="AQ298" s="31" t="n">
        <f aca="false">IF(SQRT($B$9)*$B298+SQRT(1-$B$9)*V298&lt;_xlfn.NORM.S.INV($B$6),1,0)</f>
        <v>0</v>
      </c>
      <c r="AR298" s="31" t="n">
        <f aca="false">IF(SQRT($B$9)*$B298+SQRT(1-$B$9)*W298&lt;_xlfn.NORM.S.INV($B$6),1,0)</f>
        <v>0</v>
      </c>
      <c r="AS298" s="31" t="n">
        <f aca="false">IF(SQRT($B$9)*$B298+SQRT(1-$B$9)*X298&lt;_xlfn.NORM.S.INV($B$6),1,0)</f>
        <v>0</v>
      </c>
      <c r="AT298" s="31" t="n">
        <f aca="false">IF(SQRT($B$9)*$B298+SQRT(1-$B$9)*Y298&lt;_xlfn.NORM.S.INV($B$6),1,0)</f>
        <v>0</v>
      </c>
      <c r="AU298" s="31" t="n">
        <f aca="false">IF(SQRT($B$9)*$B298+SQRT(1-$B$9)*Z298&lt;_xlfn.NORM.S.INV($B$6),1,0)</f>
        <v>0</v>
      </c>
      <c r="AV298" s="31" t="n">
        <f aca="false">IF(SQRT($B$9)*$B298+SQRT(1-$B$9)*AA298&lt;_xlfn.NORM.S.INV($B$6),1,0)</f>
        <v>0</v>
      </c>
      <c r="AW298" s="31" t="n">
        <f aca="false">IF(SQRT($C$9)*$B298+SQRT(1-$C$9)*AB298&lt;_xlfn.NORM.S.INV($C$6),1,0)</f>
        <v>0</v>
      </c>
      <c r="AX298" s="31" t="n">
        <f aca="false">IF(SQRT($C$9)*$B298+SQRT(1-$C$9)*AC298&lt;_xlfn.NORM.S.INV($C$6),1,0)</f>
        <v>0</v>
      </c>
      <c r="AY298" s="31" t="n">
        <f aca="false">IF(SQRT($C$9)*$B298+SQRT(1-$C$9)*AD298&lt;_xlfn.NORM.S.INV($C$6),1,0)</f>
        <v>0</v>
      </c>
      <c r="AZ298" s="31" t="n">
        <f aca="false">IF(SQRT($C$9)*$B298+SQRT(1-$C$9)*AE298&lt;_xlfn.NORM.S.INV($C$6),1,0)</f>
        <v>0</v>
      </c>
      <c r="BA298" s="31" t="n">
        <f aca="false">IF(SQRT($C$9)*$B298+SQRT(1-$C$9)*AF298&lt;_xlfn.NORM.S.INV($C$6),1,0)</f>
        <v>1</v>
      </c>
      <c r="BB298" s="31" t="n">
        <f aca="false">IF(SQRT($C$9)*$B298+SQRT(1-$C$9)*AG298&lt;_xlfn.NORM.S.INV($C$6),1,0)</f>
        <v>0</v>
      </c>
      <c r="BC298" s="31" t="n">
        <f aca="false">IF(SQRT($C$9)*$B298+SQRT(1-$C$9)*AH298&lt;_xlfn.NORM.S.INV($C$6),1,0)</f>
        <v>0</v>
      </c>
      <c r="BD298" s="31" t="n">
        <f aca="false">IF(SQRT($C$9)*$B298+SQRT(1-$C$9)*AI298&lt;_xlfn.NORM.S.INV($C$6),1,0)</f>
        <v>0</v>
      </c>
      <c r="BE298" s="31" t="n">
        <f aca="false">IF(SQRT($C$9)*$B298+SQRT(1-$C$9)*AJ298&lt;_xlfn.NORM.S.INV($C$6),1,0)</f>
        <v>0</v>
      </c>
      <c r="BF298" s="31" t="n">
        <f aca="false">IF(SQRT($C$9)*$B298+SQRT(1-$C$9)*AK298&lt;_xlfn.NORM.S.INV($C$6),1,0)</f>
        <v>0</v>
      </c>
      <c r="BG298" s="21"/>
      <c r="BH298" s="21"/>
      <c r="BI298" s="31" t="n">
        <f aca="false">$B$11*(($A$1061)*$C298/$B$12*$B$7+(1-$A$1061)*$D298/$B$12*$C$7)</f>
        <v>600</v>
      </c>
      <c r="BJ298" s="31" t="n">
        <f aca="false">$B$11*(($A$1062)*$C298/$B$12*$B$7+(1-$A$1062)*$D298/$B$12*$C$7)</f>
        <v>570</v>
      </c>
      <c r="BK298" s="31" t="n">
        <f aca="false">$B$11*(($A$1063)*$C298/$B$12*$B$7+(1-$A$1063)*$D298/$B$12*$C$7)</f>
        <v>540</v>
      </c>
      <c r="BL298" s="31" t="n">
        <f aca="false">$B$11*(($A$1064)*$C298/$B$12*$B$7+(1-$A$1064)*$D298/$B$12*$C$7)</f>
        <v>510</v>
      </c>
      <c r="BM298" s="31" t="n">
        <f aca="false">$B$11*(($A$1065)*$C298/$B$12*$B$7+(1-$A$1065)*$D298/$B$12*$C$7)</f>
        <v>480</v>
      </c>
      <c r="BN298" s="31" t="n">
        <f aca="false">$B$11*(($A$1066)*$C298/$B$12*$B$7+(1-$A$1066)*$D298/$B$12*$C$7)</f>
        <v>450</v>
      </c>
      <c r="BO298" s="31" t="n">
        <f aca="false">$B$11*(($A$1067)*$C298/$B$12*$B$7+(1-$A$1067)*$D298/$B$12*$C$7)</f>
        <v>420</v>
      </c>
      <c r="BP298" s="31" t="n">
        <f aca="false">$B$11*(($A$1068)*$C298/$B$12*$B$7+(1-$A$1068)*$D298/$B$12*$C$7)</f>
        <v>390</v>
      </c>
      <c r="BQ298" s="31" t="n">
        <f aca="false">$B$11*(($A$1069)*$C298/$B$12*$B$7+(1-$A$1069)*$D298/$B$12*$C$7)</f>
        <v>360</v>
      </c>
      <c r="BR298" s="31" t="n">
        <f aca="false">$B$11*(($A$1070)*$C298/$B$12*$B$7+(1-$A$1070)*$D298/$B$12*$C$7)</f>
        <v>330</v>
      </c>
      <c r="BS298" s="31" t="n">
        <f aca="false">$B$11*(($A$1071)*$C298/$B$12*$B$7+(1-$A$1071)*$D298/$B$12*$C$7)</f>
        <v>300</v>
      </c>
      <c r="BT298" s="31" t="n">
        <f aca="false">$B$11*(($A$1072)*$C298/$B$12*$B$7+(1-$A$1072)*$D298/$B$12*$C$7)</f>
        <v>270</v>
      </c>
      <c r="BU298" s="31" t="n">
        <f aca="false">$B$11*(($A$1073)*$C298/$B$12*$B$7+(1-$A$1073)*$D298/$B$12*$C$7)</f>
        <v>240</v>
      </c>
      <c r="BV298" s="31" t="n">
        <f aca="false">$B$11*(($A$1074)*$C298/$B$12*$B$7+(1-$A$1074)*$D298/$B$12*$C$7)</f>
        <v>210</v>
      </c>
      <c r="BW298" s="31" t="n">
        <f aca="false">$B$11*(($A$1075)*$C298/$B$12*$B$7+(1-$A$1075)*$D298/$B$12*$C$7)</f>
        <v>180</v>
      </c>
      <c r="BX298" s="31" t="n">
        <f aca="false">$B$11*(($A$1076)*$C298/$B$12*$B$7+(1-$A$1076)*$D298/$B$12*$C$7)</f>
        <v>150</v>
      </c>
      <c r="BY298" s="31" t="n">
        <f aca="false">$B$11*(($A$1077)*$C298/$B$12*$B$7+(1-$A$1077)*$D298/$B$12*$C$7)</f>
        <v>120</v>
      </c>
      <c r="BZ298" s="31" t="n">
        <f aca="false">$B$11*(($A$1078)*$C298/$B$12*$B$7+(1-$A$1078)*$D298/$B$12*$C$7)</f>
        <v>90</v>
      </c>
      <c r="CA298" s="31" t="n">
        <f aca="false">$B$11*(($A$1079)*$C298/$B$12*$B$7+(1-$A$1079)*$D298/$B$12*$C$7)</f>
        <v>60</v>
      </c>
      <c r="CB298" s="31" t="n">
        <f aca="false">$B$11*(($A$1080)*$C298/$B$12*$B$7+(1-$A$1080)*$D298/$B$12*$C$7)</f>
        <v>30</v>
      </c>
      <c r="CC298" s="31" t="n">
        <f aca="false">$B$11*(($A$1081)*$C298/$B$12*$B$7+(1-$A$1081)*$D298/$B$12*$C$7)</f>
        <v>0</v>
      </c>
    </row>
    <row r="299" customFormat="false" ht="15" hidden="false" customHeight="false" outlineLevel="0" collapsed="false">
      <c r="A299" s="21" t="n">
        <v>275</v>
      </c>
      <c r="B299" s="27" t="n">
        <v>-0.580883381148653</v>
      </c>
      <c r="C299" s="9" t="n">
        <f aca="false">SUM(AM299:AV299)</f>
        <v>0</v>
      </c>
      <c r="D299" s="9" t="n">
        <f aca="false">SUM(AW299:BF299)</f>
        <v>2</v>
      </c>
      <c r="E299" s="24" t="n">
        <f aca="false">(1-C299/$B$12)*$B$8-C299/$B$12*$B$7</f>
        <v>0.05</v>
      </c>
      <c r="F299" s="24" t="n">
        <f aca="false">(1-D299/$B$12)*$C$8-D299/$B$12*$C$7</f>
        <v>-0.048</v>
      </c>
      <c r="G299" s="47" t="n">
        <f aca="false">$B$11*($B$10*C299/$B$12*$B$7+(1-$B$10)*D299/$B$12*$C$7)</f>
        <v>600</v>
      </c>
      <c r="H299" s="24" t="n">
        <f aca="false">$B$10*E299+(1-$B$10)*F299</f>
        <v>0.001</v>
      </c>
      <c r="I299" s="21"/>
      <c r="J299" s="21"/>
      <c r="K299" s="21"/>
      <c r="L299" s="21"/>
      <c r="M299" s="21"/>
      <c r="N299" s="21"/>
      <c r="O299" s="21"/>
      <c r="P299" s="21"/>
      <c r="Q299" s="21"/>
      <c r="R299" s="27" t="n">
        <v>0.258921014583525</v>
      </c>
      <c r="S299" s="27" t="n">
        <v>-1.64744945019743</v>
      </c>
      <c r="T299" s="27" t="n">
        <v>1.96565803872347</v>
      </c>
      <c r="U299" s="27" t="n">
        <v>1.63012127162826</v>
      </c>
      <c r="V299" s="27" t="n">
        <v>-0.756258624115153</v>
      </c>
      <c r="W299" s="27" t="n">
        <v>-0.488821049147728</v>
      </c>
      <c r="X299" s="27" t="n">
        <v>0.0910943457538178</v>
      </c>
      <c r="Y299" s="27" t="n">
        <v>-0.276060154936612</v>
      </c>
      <c r="Z299" s="27" t="n">
        <v>0.701545507009836</v>
      </c>
      <c r="AA299" s="27" t="n">
        <v>-0.365671530456765</v>
      </c>
      <c r="AB299" s="27" t="n">
        <v>-1.02031136584797</v>
      </c>
      <c r="AC299" s="27" t="n">
        <v>-1.32547582770407</v>
      </c>
      <c r="AD299" s="27" t="n">
        <v>-1.18533801023273</v>
      </c>
      <c r="AE299" s="27" t="n">
        <v>-1.50813271888297</v>
      </c>
      <c r="AF299" s="27" t="n">
        <v>1.53841921999707</v>
      </c>
      <c r="AG299" s="27" t="n">
        <v>-1.68856056027783</v>
      </c>
      <c r="AH299" s="27" t="n">
        <v>-2.14868894875454</v>
      </c>
      <c r="AI299" s="27" t="n">
        <v>-0.855088849488834</v>
      </c>
      <c r="AJ299" s="27" t="n">
        <v>0.69628190119091</v>
      </c>
      <c r="AK299" s="27" t="n">
        <v>1.89897239498773</v>
      </c>
      <c r="AL299" s="21"/>
      <c r="AM299" s="31" t="n">
        <f aca="false">IF(SQRT($B$9)*$B299+SQRT(1-$B$9)*R299&lt;_xlfn.NORM.S.INV($B$6),1,0)</f>
        <v>0</v>
      </c>
      <c r="AN299" s="31" t="n">
        <f aca="false">IF(SQRT($B$9)*$B299+SQRT(1-$B$9)*S299&lt;_xlfn.NORM.S.INV($B$6),1,0)</f>
        <v>0</v>
      </c>
      <c r="AO299" s="31" t="n">
        <f aca="false">IF(SQRT($B$9)*$B299+SQRT(1-$B$9)*T299&lt;_xlfn.NORM.S.INV($B$6),1,0)</f>
        <v>0</v>
      </c>
      <c r="AP299" s="31" t="n">
        <f aca="false">IF(SQRT($B$9)*$B299+SQRT(1-$B$9)*U299&lt;_xlfn.NORM.S.INV($B$6),1,0)</f>
        <v>0</v>
      </c>
      <c r="AQ299" s="31" t="n">
        <f aca="false">IF(SQRT($B$9)*$B299+SQRT(1-$B$9)*V299&lt;_xlfn.NORM.S.INV($B$6),1,0)</f>
        <v>0</v>
      </c>
      <c r="AR299" s="31" t="n">
        <f aca="false">IF(SQRT($B$9)*$B299+SQRT(1-$B$9)*W299&lt;_xlfn.NORM.S.INV($B$6),1,0)</f>
        <v>0</v>
      </c>
      <c r="AS299" s="31" t="n">
        <f aca="false">IF(SQRT($B$9)*$B299+SQRT(1-$B$9)*X299&lt;_xlfn.NORM.S.INV($B$6),1,0)</f>
        <v>0</v>
      </c>
      <c r="AT299" s="31" t="n">
        <f aca="false">IF(SQRT($B$9)*$B299+SQRT(1-$B$9)*Y299&lt;_xlfn.NORM.S.INV($B$6),1,0)</f>
        <v>0</v>
      </c>
      <c r="AU299" s="31" t="n">
        <f aca="false">IF(SQRT($B$9)*$B299+SQRT(1-$B$9)*Z299&lt;_xlfn.NORM.S.INV($B$6),1,0)</f>
        <v>0</v>
      </c>
      <c r="AV299" s="31" t="n">
        <f aca="false">IF(SQRT($B$9)*$B299+SQRT(1-$B$9)*AA299&lt;_xlfn.NORM.S.INV($B$6),1,0)</f>
        <v>0</v>
      </c>
      <c r="AW299" s="31" t="n">
        <f aca="false">IF(SQRT($C$9)*$B299+SQRT(1-$C$9)*AB299&lt;_xlfn.NORM.S.INV($C$6),1,0)</f>
        <v>0</v>
      </c>
      <c r="AX299" s="31" t="n">
        <f aca="false">IF(SQRT($C$9)*$B299+SQRT(1-$C$9)*AC299&lt;_xlfn.NORM.S.INV($C$6),1,0)</f>
        <v>0</v>
      </c>
      <c r="AY299" s="31" t="n">
        <f aca="false">IF(SQRT($C$9)*$B299+SQRT(1-$C$9)*AD299&lt;_xlfn.NORM.S.INV($C$6),1,0)</f>
        <v>0</v>
      </c>
      <c r="AZ299" s="31" t="n">
        <f aca="false">IF(SQRT($C$9)*$B299+SQRT(1-$C$9)*AE299&lt;_xlfn.NORM.S.INV($C$6),1,0)</f>
        <v>0</v>
      </c>
      <c r="BA299" s="31" t="n">
        <f aca="false">IF(SQRT($C$9)*$B299+SQRT(1-$C$9)*AF299&lt;_xlfn.NORM.S.INV($C$6),1,0)</f>
        <v>0</v>
      </c>
      <c r="BB299" s="31" t="n">
        <f aca="false">IF(SQRT($C$9)*$B299+SQRT(1-$C$9)*AG299&lt;_xlfn.NORM.S.INV($C$6),1,0)</f>
        <v>1</v>
      </c>
      <c r="BC299" s="31" t="n">
        <f aca="false">IF(SQRT($C$9)*$B299+SQRT(1-$C$9)*AH299&lt;_xlfn.NORM.S.INV($C$6),1,0)</f>
        <v>1</v>
      </c>
      <c r="BD299" s="31" t="n">
        <f aca="false">IF(SQRT($C$9)*$B299+SQRT(1-$C$9)*AI299&lt;_xlfn.NORM.S.INV($C$6),1,0)</f>
        <v>0</v>
      </c>
      <c r="BE299" s="31" t="n">
        <f aca="false">IF(SQRT($C$9)*$B299+SQRT(1-$C$9)*AJ299&lt;_xlfn.NORM.S.INV($C$6),1,0)</f>
        <v>0</v>
      </c>
      <c r="BF299" s="31" t="n">
        <f aca="false">IF(SQRT($C$9)*$B299+SQRT(1-$C$9)*AK299&lt;_xlfn.NORM.S.INV($C$6),1,0)</f>
        <v>0</v>
      </c>
      <c r="BG299" s="21"/>
      <c r="BH299" s="21"/>
      <c r="BI299" s="31" t="n">
        <f aca="false">$B$11*(($A$1061)*$C299/$B$12*$B$7+(1-$A$1061)*$D299/$B$12*$C$7)</f>
        <v>1200</v>
      </c>
      <c r="BJ299" s="31" t="n">
        <f aca="false">$B$11*(($A$1062)*$C299/$B$12*$B$7+(1-$A$1062)*$D299/$B$12*$C$7)</f>
        <v>1140</v>
      </c>
      <c r="BK299" s="31" t="n">
        <f aca="false">$B$11*(($A$1063)*$C299/$B$12*$B$7+(1-$A$1063)*$D299/$B$12*$C$7)</f>
        <v>1080</v>
      </c>
      <c r="BL299" s="31" t="n">
        <f aca="false">$B$11*(($A$1064)*$C299/$B$12*$B$7+(1-$A$1064)*$D299/$B$12*$C$7)</f>
        <v>1020</v>
      </c>
      <c r="BM299" s="31" t="n">
        <f aca="false">$B$11*(($A$1065)*$C299/$B$12*$B$7+(1-$A$1065)*$D299/$B$12*$C$7)</f>
        <v>960</v>
      </c>
      <c r="BN299" s="31" t="n">
        <f aca="false">$B$11*(($A$1066)*$C299/$B$12*$B$7+(1-$A$1066)*$D299/$B$12*$C$7)</f>
        <v>900</v>
      </c>
      <c r="BO299" s="31" t="n">
        <f aca="false">$B$11*(($A$1067)*$C299/$B$12*$B$7+(1-$A$1067)*$D299/$B$12*$C$7)</f>
        <v>840</v>
      </c>
      <c r="BP299" s="31" t="n">
        <f aca="false">$B$11*(($A$1068)*$C299/$B$12*$B$7+(1-$A$1068)*$D299/$B$12*$C$7)</f>
        <v>780</v>
      </c>
      <c r="BQ299" s="31" t="n">
        <f aca="false">$B$11*(($A$1069)*$C299/$B$12*$B$7+(1-$A$1069)*$D299/$B$12*$C$7)</f>
        <v>720</v>
      </c>
      <c r="BR299" s="31" t="n">
        <f aca="false">$B$11*(($A$1070)*$C299/$B$12*$B$7+(1-$A$1070)*$D299/$B$12*$C$7)</f>
        <v>660</v>
      </c>
      <c r="BS299" s="31" t="n">
        <f aca="false">$B$11*(($A$1071)*$C299/$B$12*$B$7+(1-$A$1071)*$D299/$B$12*$C$7)</f>
        <v>600</v>
      </c>
      <c r="BT299" s="31" t="n">
        <f aca="false">$B$11*(($A$1072)*$C299/$B$12*$B$7+(1-$A$1072)*$D299/$B$12*$C$7)</f>
        <v>540</v>
      </c>
      <c r="BU299" s="31" t="n">
        <f aca="false">$B$11*(($A$1073)*$C299/$B$12*$B$7+(1-$A$1073)*$D299/$B$12*$C$7)</f>
        <v>480</v>
      </c>
      <c r="BV299" s="31" t="n">
        <f aca="false">$B$11*(($A$1074)*$C299/$B$12*$B$7+(1-$A$1074)*$D299/$B$12*$C$7)</f>
        <v>420</v>
      </c>
      <c r="BW299" s="31" t="n">
        <f aca="false">$B$11*(($A$1075)*$C299/$B$12*$B$7+(1-$A$1075)*$D299/$B$12*$C$7)</f>
        <v>360</v>
      </c>
      <c r="BX299" s="31" t="n">
        <f aca="false">$B$11*(($A$1076)*$C299/$B$12*$B$7+(1-$A$1076)*$D299/$B$12*$C$7)</f>
        <v>300</v>
      </c>
      <c r="BY299" s="31" t="n">
        <f aca="false">$B$11*(($A$1077)*$C299/$B$12*$B$7+(1-$A$1077)*$D299/$B$12*$C$7)</f>
        <v>240</v>
      </c>
      <c r="BZ299" s="31" t="n">
        <f aca="false">$B$11*(($A$1078)*$C299/$B$12*$B$7+(1-$A$1078)*$D299/$B$12*$C$7)</f>
        <v>180</v>
      </c>
      <c r="CA299" s="31" t="n">
        <f aca="false">$B$11*(($A$1079)*$C299/$B$12*$B$7+(1-$A$1079)*$D299/$B$12*$C$7)</f>
        <v>120</v>
      </c>
      <c r="CB299" s="31" t="n">
        <f aca="false">$B$11*(($A$1080)*$C299/$B$12*$B$7+(1-$A$1080)*$D299/$B$12*$C$7)</f>
        <v>60.0000000000001</v>
      </c>
      <c r="CC299" s="31" t="n">
        <f aca="false">$B$11*(($A$1081)*$C299/$B$12*$B$7+(1-$A$1081)*$D299/$B$12*$C$7)</f>
        <v>0</v>
      </c>
    </row>
    <row r="300" customFormat="false" ht="15" hidden="false" customHeight="false" outlineLevel="0" collapsed="false">
      <c r="A300" s="21" t="n">
        <v>276</v>
      </c>
      <c r="B300" s="27" t="n">
        <v>0.655331080738328</v>
      </c>
      <c r="C300" s="9" t="n">
        <f aca="false">SUM(AM300:AV300)</f>
        <v>0</v>
      </c>
      <c r="D300" s="9" t="n">
        <f aca="false">SUM(AW300:BF300)</f>
        <v>0</v>
      </c>
      <c r="E300" s="24" t="n">
        <f aca="false">(1-C300/$B$12)*$B$8-C300/$B$12*$B$7</f>
        <v>0.05</v>
      </c>
      <c r="F300" s="24" t="n">
        <f aca="false">(1-D300/$B$12)*$C$8-D300/$B$12*$C$7</f>
        <v>0.09</v>
      </c>
      <c r="G300" s="47" t="n">
        <f aca="false">$B$11*($B$10*C300/$B$12*$B$7+(1-$B$10)*D300/$B$12*$C$7)</f>
        <v>0</v>
      </c>
      <c r="H300" s="24" t="n">
        <f aca="false">$B$10*E300+(1-$B$10)*F300</f>
        <v>0.07</v>
      </c>
      <c r="I300" s="21"/>
      <c r="J300" s="21"/>
      <c r="K300" s="21"/>
      <c r="L300" s="21"/>
      <c r="M300" s="21"/>
      <c r="N300" s="21"/>
      <c r="O300" s="21"/>
      <c r="P300" s="21"/>
      <c r="Q300" s="21"/>
      <c r="R300" s="27" t="n">
        <v>0.549611648150507</v>
      </c>
      <c r="S300" s="27" t="n">
        <v>-0.88128164020007</v>
      </c>
      <c r="T300" s="27" t="n">
        <v>-0.718832883995094</v>
      </c>
      <c r="U300" s="27" t="n">
        <v>0.296775550842611</v>
      </c>
      <c r="V300" s="27" t="n">
        <v>-0.0541314736285541</v>
      </c>
      <c r="W300" s="27" t="n">
        <v>-1.37404862651831</v>
      </c>
      <c r="X300" s="27" t="n">
        <v>0.040168335898975</v>
      </c>
      <c r="Y300" s="27" t="n">
        <v>-0.0822561020897691</v>
      </c>
      <c r="Z300" s="27" t="n">
        <v>1.51116639484722</v>
      </c>
      <c r="AA300" s="27" t="n">
        <v>0.759078185684754</v>
      </c>
      <c r="AB300" s="27" t="n">
        <v>-0.760055810420773</v>
      </c>
      <c r="AC300" s="27" t="n">
        <v>0.630740623993027</v>
      </c>
      <c r="AD300" s="27" t="n">
        <v>-0.158293512390656</v>
      </c>
      <c r="AE300" s="27" t="n">
        <v>2.75967106866748</v>
      </c>
      <c r="AF300" s="27" t="n">
        <v>-0.0128980825693017</v>
      </c>
      <c r="AG300" s="27" t="n">
        <v>-0.423123649542731</v>
      </c>
      <c r="AH300" s="27" t="n">
        <v>-0.875067879785151</v>
      </c>
      <c r="AI300" s="27" t="n">
        <v>-0.067348418407327</v>
      </c>
      <c r="AJ300" s="27" t="n">
        <v>1.53752720679544</v>
      </c>
      <c r="AK300" s="27" t="n">
        <v>-1.4523935202349</v>
      </c>
      <c r="AL300" s="21"/>
      <c r="AM300" s="31" t="n">
        <f aca="false">IF(SQRT($B$9)*$B300+SQRT(1-$B$9)*R300&lt;_xlfn.NORM.S.INV($B$6),1,0)</f>
        <v>0</v>
      </c>
      <c r="AN300" s="31" t="n">
        <f aca="false">IF(SQRT($B$9)*$B300+SQRT(1-$B$9)*S300&lt;_xlfn.NORM.S.INV($B$6),1,0)</f>
        <v>0</v>
      </c>
      <c r="AO300" s="31" t="n">
        <f aca="false">IF(SQRT($B$9)*$B300+SQRT(1-$B$9)*T300&lt;_xlfn.NORM.S.INV($B$6),1,0)</f>
        <v>0</v>
      </c>
      <c r="AP300" s="31" t="n">
        <f aca="false">IF(SQRT($B$9)*$B300+SQRT(1-$B$9)*U300&lt;_xlfn.NORM.S.INV($B$6),1,0)</f>
        <v>0</v>
      </c>
      <c r="AQ300" s="31" t="n">
        <f aca="false">IF(SQRT($B$9)*$B300+SQRT(1-$B$9)*V300&lt;_xlfn.NORM.S.INV($B$6),1,0)</f>
        <v>0</v>
      </c>
      <c r="AR300" s="31" t="n">
        <f aca="false">IF(SQRT($B$9)*$B300+SQRT(1-$B$9)*W300&lt;_xlfn.NORM.S.INV($B$6),1,0)</f>
        <v>0</v>
      </c>
      <c r="AS300" s="31" t="n">
        <f aca="false">IF(SQRT($B$9)*$B300+SQRT(1-$B$9)*X300&lt;_xlfn.NORM.S.INV($B$6),1,0)</f>
        <v>0</v>
      </c>
      <c r="AT300" s="31" t="n">
        <f aca="false">IF(SQRT($B$9)*$B300+SQRT(1-$B$9)*Y300&lt;_xlfn.NORM.S.INV($B$6),1,0)</f>
        <v>0</v>
      </c>
      <c r="AU300" s="31" t="n">
        <f aca="false">IF(SQRT($B$9)*$B300+SQRT(1-$B$9)*Z300&lt;_xlfn.NORM.S.INV($B$6),1,0)</f>
        <v>0</v>
      </c>
      <c r="AV300" s="31" t="n">
        <f aca="false">IF(SQRT($B$9)*$B300+SQRT(1-$B$9)*AA300&lt;_xlfn.NORM.S.INV($B$6),1,0)</f>
        <v>0</v>
      </c>
      <c r="AW300" s="31" t="n">
        <f aca="false">IF(SQRT($C$9)*$B300+SQRT(1-$C$9)*AB300&lt;_xlfn.NORM.S.INV($C$6),1,0)</f>
        <v>0</v>
      </c>
      <c r="AX300" s="31" t="n">
        <f aca="false">IF(SQRT($C$9)*$B300+SQRT(1-$C$9)*AC300&lt;_xlfn.NORM.S.INV($C$6),1,0)</f>
        <v>0</v>
      </c>
      <c r="AY300" s="31" t="n">
        <f aca="false">IF(SQRT($C$9)*$B300+SQRT(1-$C$9)*AD300&lt;_xlfn.NORM.S.INV($C$6),1,0)</f>
        <v>0</v>
      </c>
      <c r="AZ300" s="31" t="n">
        <f aca="false">IF(SQRT($C$9)*$B300+SQRT(1-$C$9)*AE300&lt;_xlfn.NORM.S.INV($C$6),1,0)</f>
        <v>0</v>
      </c>
      <c r="BA300" s="31" t="n">
        <f aca="false">IF(SQRT($C$9)*$B300+SQRT(1-$C$9)*AF300&lt;_xlfn.NORM.S.INV($C$6),1,0)</f>
        <v>0</v>
      </c>
      <c r="BB300" s="31" t="n">
        <f aca="false">IF(SQRT($C$9)*$B300+SQRT(1-$C$9)*AG300&lt;_xlfn.NORM.S.INV($C$6),1,0)</f>
        <v>0</v>
      </c>
      <c r="BC300" s="31" t="n">
        <f aca="false">IF(SQRT($C$9)*$B300+SQRT(1-$C$9)*AH300&lt;_xlfn.NORM.S.INV($C$6),1,0)</f>
        <v>0</v>
      </c>
      <c r="BD300" s="31" t="n">
        <f aca="false">IF(SQRT($C$9)*$B300+SQRT(1-$C$9)*AI300&lt;_xlfn.NORM.S.INV($C$6),1,0)</f>
        <v>0</v>
      </c>
      <c r="BE300" s="31" t="n">
        <f aca="false">IF(SQRT($C$9)*$B300+SQRT(1-$C$9)*AJ300&lt;_xlfn.NORM.S.INV($C$6),1,0)</f>
        <v>0</v>
      </c>
      <c r="BF300" s="31" t="n">
        <f aca="false">IF(SQRT($C$9)*$B300+SQRT(1-$C$9)*AK300&lt;_xlfn.NORM.S.INV($C$6),1,0)</f>
        <v>0</v>
      </c>
      <c r="BG300" s="21"/>
      <c r="BH300" s="21"/>
      <c r="BI300" s="31" t="n">
        <f aca="false">$B$11*(($A$1061)*$C300/$B$12*$B$7+(1-$A$1061)*$D300/$B$12*$C$7)</f>
        <v>0</v>
      </c>
      <c r="BJ300" s="31" t="n">
        <f aca="false">$B$11*(($A$1062)*$C300/$B$12*$B$7+(1-$A$1062)*$D300/$B$12*$C$7)</f>
        <v>0</v>
      </c>
      <c r="BK300" s="31" t="n">
        <f aca="false">$B$11*(($A$1063)*$C300/$B$12*$B$7+(1-$A$1063)*$D300/$B$12*$C$7)</f>
        <v>0</v>
      </c>
      <c r="BL300" s="31" t="n">
        <f aca="false">$B$11*(($A$1064)*$C300/$B$12*$B$7+(1-$A$1064)*$D300/$B$12*$C$7)</f>
        <v>0</v>
      </c>
      <c r="BM300" s="31" t="n">
        <f aca="false">$B$11*(($A$1065)*$C300/$B$12*$B$7+(1-$A$1065)*$D300/$B$12*$C$7)</f>
        <v>0</v>
      </c>
      <c r="BN300" s="31" t="n">
        <f aca="false">$B$11*(($A$1066)*$C300/$B$12*$B$7+(1-$A$1066)*$D300/$B$12*$C$7)</f>
        <v>0</v>
      </c>
      <c r="BO300" s="31" t="n">
        <f aca="false">$B$11*(($A$1067)*$C300/$B$12*$B$7+(1-$A$1067)*$D300/$B$12*$C$7)</f>
        <v>0</v>
      </c>
      <c r="BP300" s="31" t="n">
        <f aca="false">$B$11*(($A$1068)*$C300/$B$12*$B$7+(1-$A$1068)*$D300/$B$12*$C$7)</f>
        <v>0</v>
      </c>
      <c r="BQ300" s="31" t="n">
        <f aca="false">$B$11*(($A$1069)*$C300/$B$12*$B$7+(1-$A$1069)*$D300/$B$12*$C$7)</f>
        <v>0</v>
      </c>
      <c r="BR300" s="31" t="n">
        <f aca="false">$B$11*(($A$1070)*$C300/$B$12*$B$7+(1-$A$1070)*$D300/$B$12*$C$7)</f>
        <v>0</v>
      </c>
      <c r="BS300" s="31" t="n">
        <f aca="false">$B$11*(($A$1071)*$C300/$B$12*$B$7+(1-$A$1071)*$D300/$B$12*$C$7)</f>
        <v>0</v>
      </c>
      <c r="BT300" s="31" t="n">
        <f aca="false">$B$11*(($A$1072)*$C300/$B$12*$B$7+(1-$A$1072)*$D300/$B$12*$C$7)</f>
        <v>0</v>
      </c>
      <c r="BU300" s="31" t="n">
        <f aca="false">$B$11*(($A$1073)*$C300/$B$12*$B$7+(1-$A$1073)*$D300/$B$12*$C$7)</f>
        <v>0</v>
      </c>
      <c r="BV300" s="31" t="n">
        <f aca="false">$B$11*(($A$1074)*$C300/$B$12*$B$7+(1-$A$1074)*$D300/$B$12*$C$7)</f>
        <v>0</v>
      </c>
      <c r="BW300" s="31" t="n">
        <f aca="false">$B$11*(($A$1075)*$C300/$B$12*$B$7+(1-$A$1075)*$D300/$B$12*$C$7)</f>
        <v>0</v>
      </c>
      <c r="BX300" s="31" t="n">
        <f aca="false">$B$11*(($A$1076)*$C300/$B$12*$B$7+(1-$A$1076)*$D300/$B$12*$C$7)</f>
        <v>0</v>
      </c>
      <c r="BY300" s="31" t="n">
        <f aca="false">$B$11*(($A$1077)*$C300/$B$12*$B$7+(1-$A$1077)*$D300/$B$12*$C$7)</f>
        <v>0</v>
      </c>
      <c r="BZ300" s="31" t="n">
        <f aca="false">$B$11*(($A$1078)*$C300/$B$12*$B$7+(1-$A$1078)*$D300/$B$12*$C$7)</f>
        <v>0</v>
      </c>
      <c r="CA300" s="31" t="n">
        <f aca="false">$B$11*(($A$1079)*$C300/$B$12*$B$7+(1-$A$1079)*$D300/$B$12*$C$7)</f>
        <v>0</v>
      </c>
      <c r="CB300" s="31" t="n">
        <f aca="false">$B$11*(($A$1080)*$C300/$B$12*$B$7+(1-$A$1080)*$D300/$B$12*$C$7)</f>
        <v>0</v>
      </c>
      <c r="CC300" s="31" t="n">
        <f aca="false">$B$11*(($A$1081)*$C300/$B$12*$B$7+(1-$A$1081)*$D300/$B$12*$C$7)</f>
        <v>0</v>
      </c>
    </row>
    <row r="301" customFormat="false" ht="15" hidden="false" customHeight="false" outlineLevel="0" collapsed="false">
      <c r="A301" s="21" t="n">
        <v>277</v>
      </c>
      <c r="B301" s="27" t="n">
        <v>0.491286141103087</v>
      </c>
      <c r="C301" s="9" t="n">
        <f aca="false">SUM(AM301:AV301)</f>
        <v>0</v>
      </c>
      <c r="D301" s="9" t="n">
        <f aca="false">SUM(AW301:BF301)</f>
        <v>0</v>
      </c>
      <c r="E301" s="24" t="n">
        <f aca="false">(1-C301/$B$12)*$B$8-C301/$B$12*$B$7</f>
        <v>0.05</v>
      </c>
      <c r="F301" s="24" t="n">
        <f aca="false">(1-D301/$B$12)*$C$8-D301/$B$12*$C$7</f>
        <v>0.09</v>
      </c>
      <c r="G301" s="47" t="n">
        <f aca="false">$B$11*($B$10*C301/$B$12*$B$7+(1-$B$10)*D301/$B$12*$C$7)</f>
        <v>0</v>
      </c>
      <c r="H301" s="24" t="n">
        <f aca="false">$B$10*E301+(1-$B$10)*F301</f>
        <v>0.07</v>
      </c>
      <c r="I301" s="21"/>
      <c r="J301" s="21"/>
      <c r="K301" s="21"/>
      <c r="L301" s="21"/>
      <c r="M301" s="21"/>
      <c r="N301" s="21"/>
      <c r="O301" s="21"/>
      <c r="P301" s="21"/>
      <c r="Q301" s="21"/>
      <c r="R301" s="27" t="n">
        <v>0.499812250384561</v>
      </c>
      <c r="S301" s="27" t="n">
        <v>-2.71431714019037</v>
      </c>
      <c r="T301" s="27" t="n">
        <v>-0.410031285955209</v>
      </c>
      <c r="U301" s="27" t="n">
        <v>-0.21441462037438</v>
      </c>
      <c r="V301" s="27" t="n">
        <v>-1.47074641709842</v>
      </c>
      <c r="W301" s="27" t="n">
        <v>-1.65577027105964</v>
      </c>
      <c r="X301" s="27" t="n">
        <v>-0.960766510180722</v>
      </c>
      <c r="Y301" s="27" t="n">
        <v>1.05296276171489</v>
      </c>
      <c r="Z301" s="27" t="n">
        <v>-0.0401158306722497</v>
      </c>
      <c r="AA301" s="27" t="n">
        <v>0.585050084799851</v>
      </c>
      <c r="AB301" s="27" t="n">
        <v>1.19061917986451</v>
      </c>
      <c r="AC301" s="27" t="n">
        <v>0.209517809906739</v>
      </c>
      <c r="AD301" s="27" t="n">
        <v>-0.37666923173835</v>
      </c>
      <c r="AE301" s="27" t="n">
        <v>-0.413580085374788</v>
      </c>
      <c r="AF301" s="27" t="n">
        <v>-0.839259463780808</v>
      </c>
      <c r="AG301" s="27" t="n">
        <v>1.23972547841002</v>
      </c>
      <c r="AH301" s="27" t="n">
        <v>-1.15308783025422</v>
      </c>
      <c r="AI301" s="27" t="n">
        <v>-0.713377790171971</v>
      </c>
      <c r="AJ301" s="27" t="n">
        <v>-0.374428309489734</v>
      </c>
      <c r="AK301" s="27" t="n">
        <v>0.881805221895805</v>
      </c>
      <c r="AL301" s="21"/>
      <c r="AM301" s="31" t="n">
        <f aca="false">IF(SQRT($B$9)*$B301+SQRT(1-$B$9)*R301&lt;_xlfn.NORM.S.INV($B$6),1,0)</f>
        <v>0</v>
      </c>
      <c r="AN301" s="31" t="n">
        <f aca="false">IF(SQRT($B$9)*$B301+SQRT(1-$B$9)*S301&lt;_xlfn.NORM.S.INV($B$6),1,0)</f>
        <v>0</v>
      </c>
      <c r="AO301" s="31" t="n">
        <f aca="false">IF(SQRT($B$9)*$B301+SQRT(1-$B$9)*T301&lt;_xlfn.NORM.S.INV($B$6),1,0)</f>
        <v>0</v>
      </c>
      <c r="AP301" s="31" t="n">
        <f aca="false">IF(SQRT($B$9)*$B301+SQRT(1-$B$9)*U301&lt;_xlfn.NORM.S.INV($B$6),1,0)</f>
        <v>0</v>
      </c>
      <c r="AQ301" s="31" t="n">
        <f aca="false">IF(SQRT($B$9)*$B301+SQRT(1-$B$9)*V301&lt;_xlfn.NORM.S.INV($B$6),1,0)</f>
        <v>0</v>
      </c>
      <c r="AR301" s="31" t="n">
        <f aca="false">IF(SQRT($B$9)*$B301+SQRT(1-$B$9)*W301&lt;_xlfn.NORM.S.INV($B$6),1,0)</f>
        <v>0</v>
      </c>
      <c r="AS301" s="31" t="n">
        <f aca="false">IF(SQRT($B$9)*$B301+SQRT(1-$B$9)*X301&lt;_xlfn.NORM.S.INV($B$6),1,0)</f>
        <v>0</v>
      </c>
      <c r="AT301" s="31" t="n">
        <f aca="false">IF(SQRT($B$9)*$B301+SQRT(1-$B$9)*Y301&lt;_xlfn.NORM.S.INV($B$6),1,0)</f>
        <v>0</v>
      </c>
      <c r="AU301" s="31" t="n">
        <f aca="false">IF(SQRT($B$9)*$B301+SQRT(1-$B$9)*Z301&lt;_xlfn.NORM.S.INV($B$6),1,0)</f>
        <v>0</v>
      </c>
      <c r="AV301" s="31" t="n">
        <f aca="false">IF(SQRT($B$9)*$B301+SQRT(1-$B$9)*AA301&lt;_xlfn.NORM.S.INV($B$6),1,0)</f>
        <v>0</v>
      </c>
      <c r="AW301" s="31" t="n">
        <f aca="false">IF(SQRT($C$9)*$B301+SQRT(1-$C$9)*AB301&lt;_xlfn.NORM.S.INV($C$6),1,0)</f>
        <v>0</v>
      </c>
      <c r="AX301" s="31" t="n">
        <f aca="false">IF(SQRT($C$9)*$B301+SQRT(1-$C$9)*AC301&lt;_xlfn.NORM.S.INV($C$6),1,0)</f>
        <v>0</v>
      </c>
      <c r="AY301" s="31" t="n">
        <f aca="false">IF(SQRT($C$9)*$B301+SQRT(1-$C$9)*AD301&lt;_xlfn.NORM.S.INV($C$6),1,0)</f>
        <v>0</v>
      </c>
      <c r="AZ301" s="31" t="n">
        <f aca="false">IF(SQRT($C$9)*$B301+SQRT(1-$C$9)*AE301&lt;_xlfn.NORM.S.INV($C$6),1,0)</f>
        <v>0</v>
      </c>
      <c r="BA301" s="31" t="n">
        <f aca="false">IF(SQRT($C$9)*$B301+SQRT(1-$C$9)*AF301&lt;_xlfn.NORM.S.INV($C$6),1,0)</f>
        <v>0</v>
      </c>
      <c r="BB301" s="31" t="n">
        <f aca="false">IF(SQRT($C$9)*$B301+SQRT(1-$C$9)*AG301&lt;_xlfn.NORM.S.INV($C$6),1,0)</f>
        <v>0</v>
      </c>
      <c r="BC301" s="31" t="n">
        <f aca="false">IF(SQRT($C$9)*$B301+SQRT(1-$C$9)*AH301&lt;_xlfn.NORM.S.INV($C$6),1,0)</f>
        <v>0</v>
      </c>
      <c r="BD301" s="31" t="n">
        <f aca="false">IF(SQRT($C$9)*$B301+SQRT(1-$C$9)*AI301&lt;_xlfn.NORM.S.INV($C$6),1,0)</f>
        <v>0</v>
      </c>
      <c r="BE301" s="31" t="n">
        <f aca="false">IF(SQRT($C$9)*$B301+SQRT(1-$C$9)*AJ301&lt;_xlfn.NORM.S.INV($C$6),1,0)</f>
        <v>0</v>
      </c>
      <c r="BF301" s="31" t="n">
        <f aca="false">IF(SQRT($C$9)*$B301+SQRT(1-$C$9)*AK301&lt;_xlfn.NORM.S.INV($C$6),1,0)</f>
        <v>0</v>
      </c>
      <c r="BG301" s="21"/>
      <c r="BH301" s="21"/>
      <c r="BI301" s="31" t="n">
        <f aca="false">$B$11*(($A$1061)*$C301/$B$12*$B$7+(1-$A$1061)*$D301/$B$12*$C$7)</f>
        <v>0</v>
      </c>
      <c r="BJ301" s="31" t="n">
        <f aca="false">$B$11*(($A$1062)*$C301/$B$12*$B$7+(1-$A$1062)*$D301/$B$12*$C$7)</f>
        <v>0</v>
      </c>
      <c r="BK301" s="31" t="n">
        <f aca="false">$B$11*(($A$1063)*$C301/$B$12*$B$7+(1-$A$1063)*$D301/$B$12*$C$7)</f>
        <v>0</v>
      </c>
      <c r="BL301" s="31" t="n">
        <f aca="false">$B$11*(($A$1064)*$C301/$B$12*$B$7+(1-$A$1064)*$D301/$B$12*$C$7)</f>
        <v>0</v>
      </c>
      <c r="BM301" s="31" t="n">
        <f aca="false">$B$11*(($A$1065)*$C301/$B$12*$B$7+(1-$A$1065)*$D301/$B$12*$C$7)</f>
        <v>0</v>
      </c>
      <c r="BN301" s="31" t="n">
        <f aca="false">$B$11*(($A$1066)*$C301/$B$12*$B$7+(1-$A$1066)*$D301/$B$12*$C$7)</f>
        <v>0</v>
      </c>
      <c r="BO301" s="31" t="n">
        <f aca="false">$B$11*(($A$1067)*$C301/$B$12*$B$7+(1-$A$1067)*$D301/$B$12*$C$7)</f>
        <v>0</v>
      </c>
      <c r="BP301" s="31" t="n">
        <f aca="false">$B$11*(($A$1068)*$C301/$B$12*$B$7+(1-$A$1068)*$D301/$B$12*$C$7)</f>
        <v>0</v>
      </c>
      <c r="BQ301" s="31" t="n">
        <f aca="false">$B$11*(($A$1069)*$C301/$B$12*$B$7+(1-$A$1069)*$D301/$B$12*$C$7)</f>
        <v>0</v>
      </c>
      <c r="BR301" s="31" t="n">
        <f aca="false">$B$11*(($A$1070)*$C301/$B$12*$B$7+(1-$A$1070)*$D301/$B$12*$C$7)</f>
        <v>0</v>
      </c>
      <c r="BS301" s="31" t="n">
        <f aca="false">$B$11*(($A$1071)*$C301/$B$12*$B$7+(1-$A$1071)*$D301/$B$12*$C$7)</f>
        <v>0</v>
      </c>
      <c r="BT301" s="31" t="n">
        <f aca="false">$B$11*(($A$1072)*$C301/$B$12*$B$7+(1-$A$1072)*$D301/$B$12*$C$7)</f>
        <v>0</v>
      </c>
      <c r="BU301" s="31" t="n">
        <f aca="false">$B$11*(($A$1073)*$C301/$B$12*$B$7+(1-$A$1073)*$D301/$B$12*$C$7)</f>
        <v>0</v>
      </c>
      <c r="BV301" s="31" t="n">
        <f aca="false">$B$11*(($A$1074)*$C301/$B$12*$B$7+(1-$A$1074)*$D301/$B$12*$C$7)</f>
        <v>0</v>
      </c>
      <c r="BW301" s="31" t="n">
        <f aca="false">$B$11*(($A$1075)*$C301/$B$12*$B$7+(1-$A$1075)*$D301/$B$12*$C$7)</f>
        <v>0</v>
      </c>
      <c r="BX301" s="31" t="n">
        <f aca="false">$B$11*(($A$1076)*$C301/$B$12*$B$7+(1-$A$1076)*$D301/$B$12*$C$7)</f>
        <v>0</v>
      </c>
      <c r="BY301" s="31" t="n">
        <f aca="false">$B$11*(($A$1077)*$C301/$B$12*$B$7+(1-$A$1077)*$D301/$B$12*$C$7)</f>
        <v>0</v>
      </c>
      <c r="BZ301" s="31" t="n">
        <f aca="false">$B$11*(($A$1078)*$C301/$B$12*$B$7+(1-$A$1078)*$D301/$B$12*$C$7)</f>
        <v>0</v>
      </c>
      <c r="CA301" s="31" t="n">
        <f aca="false">$B$11*(($A$1079)*$C301/$B$12*$B$7+(1-$A$1079)*$D301/$B$12*$C$7)</f>
        <v>0</v>
      </c>
      <c r="CB301" s="31" t="n">
        <f aca="false">$B$11*(($A$1080)*$C301/$B$12*$B$7+(1-$A$1080)*$D301/$B$12*$C$7)</f>
        <v>0</v>
      </c>
      <c r="CC301" s="31" t="n">
        <f aca="false">$B$11*(($A$1081)*$C301/$B$12*$B$7+(1-$A$1081)*$D301/$B$12*$C$7)</f>
        <v>0</v>
      </c>
    </row>
    <row r="302" customFormat="false" ht="15" hidden="false" customHeight="false" outlineLevel="0" collapsed="false">
      <c r="A302" s="21" t="n">
        <v>278</v>
      </c>
      <c r="B302" s="27" t="n">
        <v>-0.56023755197535</v>
      </c>
      <c r="C302" s="9" t="n">
        <f aca="false">SUM(AM302:AV302)</f>
        <v>0</v>
      </c>
      <c r="D302" s="9" t="n">
        <f aca="false">SUM(AW302:BF302)</f>
        <v>1</v>
      </c>
      <c r="E302" s="24" t="n">
        <f aca="false">(1-C302/$B$12)*$B$8-C302/$B$12*$B$7</f>
        <v>0.05</v>
      </c>
      <c r="F302" s="24" t="n">
        <f aca="false">(1-D302/$B$12)*$C$8-D302/$B$12*$C$7</f>
        <v>0.021</v>
      </c>
      <c r="G302" s="47" t="n">
        <f aca="false">$B$11*($B$10*C302/$B$12*$B$7+(1-$B$10)*D302/$B$12*$C$7)</f>
        <v>300</v>
      </c>
      <c r="H302" s="24" t="n">
        <f aca="false">$B$10*E302+(1-$B$10)*F302</f>
        <v>0.0355</v>
      </c>
      <c r="I302" s="21"/>
      <c r="J302" s="21"/>
      <c r="K302" s="21"/>
      <c r="L302" s="21"/>
      <c r="M302" s="21"/>
      <c r="N302" s="21"/>
      <c r="O302" s="21"/>
      <c r="P302" s="21"/>
      <c r="Q302" s="21"/>
      <c r="R302" s="27" t="n">
        <v>0.890138505443399</v>
      </c>
      <c r="S302" s="27" t="n">
        <v>1.09931746375998</v>
      </c>
      <c r="T302" s="27" t="n">
        <v>-1.45057674742078</v>
      </c>
      <c r="U302" s="27" t="n">
        <v>-0.285363204841836</v>
      </c>
      <c r="V302" s="27" t="n">
        <v>0.724630596838805</v>
      </c>
      <c r="W302" s="27" t="n">
        <v>-0.310553890648544</v>
      </c>
      <c r="X302" s="27" t="n">
        <v>-0.253280333170152</v>
      </c>
      <c r="Y302" s="27" t="n">
        <v>-1.21440542007956</v>
      </c>
      <c r="Z302" s="27" t="n">
        <v>-0.0783076147079925</v>
      </c>
      <c r="AA302" s="27" t="n">
        <v>1.23190179710607</v>
      </c>
      <c r="AB302" s="27" t="n">
        <v>-1.00050819880889</v>
      </c>
      <c r="AC302" s="27" t="n">
        <v>-0.415334378726957</v>
      </c>
      <c r="AD302" s="27" t="n">
        <v>-0.25078458759249</v>
      </c>
      <c r="AE302" s="27" t="n">
        <v>0.25650415465578</v>
      </c>
      <c r="AF302" s="27" t="n">
        <v>0.643583684998047</v>
      </c>
      <c r="AG302" s="27" t="n">
        <v>0.0745634055455563</v>
      </c>
      <c r="AH302" s="27" t="n">
        <v>0.22509826587577</v>
      </c>
      <c r="AI302" s="27" t="n">
        <v>-0.968384155737974</v>
      </c>
      <c r="AJ302" s="27" t="n">
        <v>-2.02957459216761</v>
      </c>
      <c r="AK302" s="27" t="n">
        <v>-0.462094089144164</v>
      </c>
      <c r="AL302" s="21"/>
      <c r="AM302" s="31" t="n">
        <f aca="false">IF(SQRT($B$9)*$B302+SQRT(1-$B$9)*R302&lt;_xlfn.NORM.S.INV($B$6),1,0)</f>
        <v>0</v>
      </c>
      <c r="AN302" s="31" t="n">
        <f aca="false">IF(SQRT($B$9)*$B302+SQRT(1-$B$9)*S302&lt;_xlfn.NORM.S.INV($B$6),1,0)</f>
        <v>0</v>
      </c>
      <c r="AO302" s="31" t="n">
        <f aca="false">IF(SQRT($B$9)*$B302+SQRT(1-$B$9)*T302&lt;_xlfn.NORM.S.INV($B$6),1,0)</f>
        <v>0</v>
      </c>
      <c r="AP302" s="31" t="n">
        <f aca="false">IF(SQRT($B$9)*$B302+SQRT(1-$B$9)*U302&lt;_xlfn.NORM.S.INV($B$6),1,0)</f>
        <v>0</v>
      </c>
      <c r="AQ302" s="31" t="n">
        <f aca="false">IF(SQRT($B$9)*$B302+SQRT(1-$B$9)*V302&lt;_xlfn.NORM.S.INV($B$6),1,0)</f>
        <v>0</v>
      </c>
      <c r="AR302" s="31" t="n">
        <f aca="false">IF(SQRT($B$9)*$B302+SQRT(1-$B$9)*W302&lt;_xlfn.NORM.S.INV($B$6),1,0)</f>
        <v>0</v>
      </c>
      <c r="AS302" s="31" t="n">
        <f aca="false">IF(SQRT($B$9)*$B302+SQRT(1-$B$9)*X302&lt;_xlfn.NORM.S.INV($B$6),1,0)</f>
        <v>0</v>
      </c>
      <c r="AT302" s="31" t="n">
        <f aca="false">IF(SQRT($B$9)*$B302+SQRT(1-$B$9)*Y302&lt;_xlfn.NORM.S.INV($B$6),1,0)</f>
        <v>0</v>
      </c>
      <c r="AU302" s="31" t="n">
        <f aca="false">IF(SQRT($B$9)*$B302+SQRT(1-$B$9)*Z302&lt;_xlfn.NORM.S.INV($B$6),1,0)</f>
        <v>0</v>
      </c>
      <c r="AV302" s="31" t="n">
        <f aca="false">IF(SQRT($B$9)*$B302+SQRT(1-$B$9)*AA302&lt;_xlfn.NORM.S.INV($B$6),1,0)</f>
        <v>0</v>
      </c>
      <c r="AW302" s="31" t="n">
        <f aca="false">IF(SQRT($C$9)*$B302+SQRT(1-$C$9)*AB302&lt;_xlfn.NORM.S.INV($C$6),1,0)</f>
        <v>0</v>
      </c>
      <c r="AX302" s="31" t="n">
        <f aca="false">IF(SQRT($C$9)*$B302+SQRT(1-$C$9)*AC302&lt;_xlfn.NORM.S.INV($C$6),1,0)</f>
        <v>0</v>
      </c>
      <c r="AY302" s="31" t="n">
        <f aca="false">IF(SQRT($C$9)*$B302+SQRT(1-$C$9)*AD302&lt;_xlfn.NORM.S.INV($C$6),1,0)</f>
        <v>0</v>
      </c>
      <c r="AZ302" s="31" t="n">
        <f aca="false">IF(SQRT($C$9)*$B302+SQRT(1-$C$9)*AE302&lt;_xlfn.NORM.S.INV($C$6),1,0)</f>
        <v>0</v>
      </c>
      <c r="BA302" s="31" t="n">
        <f aca="false">IF(SQRT($C$9)*$B302+SQRT(1-$C$9)*AF302&lt;_xlfn.NORM.S.INV($C$6),1,0)</f>
        <v>0</v>
      </c>
      <c r="BB302" s="31" t="n">
        <f aca="false">IF(SQRT($C$9)*$B302+SQRT(1-$C$9)*AG302&lt;_xlfn.NORM.S.INV($C$6),1,0)</f>
        <v>0</v>
      </c>
      <c r="BC302" s="31" t="n">
        <f aca="false">IF(SQRT($C$9)*$B302+SQRT(1-$C$9)*AH302&lt;_xlfn.NORM.S.INV($C$6),1,0)</f>
        <v>0</v>
      </c>
      <c r="BD302" s="31" t="n">
        <f aca="false">IF(SQRT($C$9)*$B302+SQRT(1-$C$9)*AI302&lt;_xlfn.NORM.S.INV($C$6),1,0)</f>
        <v>0</v>
      </c>
      <c r="BE302" s="31" t="n">
        <f aca="false">IF(SQRT($C$9)*$B302+SQRT(1-$C$9)*AJ302&lt;_xlfn.NORM.S.INV($C$6),1,0)</f>
        <v>1</v>
      </c>
      <c r="BF302" s="31" t="n">
        <f aca="false">IF(SQRT($C$9)*$B302+SQRT(1-$C$9)*AK302&lt;_xlfn.NORM.S.INV($C$6),1,0)</f>
        <v>0</v>
      </c>
      <c r="BG302" s="21"/>
      <c r="BH302" s="21"/>
      <c r="BI302" s="31" t="n">
        <f aca="false">$B$11*(($A$1061)*$C302/$B$12*$B$7+(1-$A$1061)*$D302/$B$12*$C$7)</f>
        <v>600</v>
      </c>
      <c r="BJ302" s="31" t="n">
        <f aca="false">$B$11*(($A$1062)*$C302/$B$12*$B$7+(1-$A$1062)*$D302/$B$12*$C$7)</f>
        <v>570</v>
      </c>
      <c r="BK302" s="31" t="n">
        <f aca="false">$B$11*(($A$1063)*$C302/$B$12*$B$7+(1-$A$1063)*$D302/$B$12*$C$7)</f>
        <v>540</v>
      </c>
      <c r="BL302" s="31" t="n">
        <f aca="false">$B$11*(($A$1064)*$C302/$B$12*$B$7+(1-$A$1064)*$D302/$B$12*$C$7)</f>
        <v>510</v>
      </c>
      <c r="BM302" s="31" t="n">
        <f aca="false">$B$11*(($A$1065)*$C302/$B$12*$B$7+(1-$A$1065)*$D302/$B$12*$C$7)</f>
        <v>480</v>
      </c>
      <c r="BN302" s="31" t="n">
        <f aca="false">$B$11*(($A$1066)*$C302/$B$12*$B$7+(1-$A$1066)*$D302/$B$12*$C$7)</f>
        <v>450</v>
      </c>
      <c r="BO302" s="31" t="n">
        <f aca="false">$B$11*(($A$1067)*$C302/$B$12*$B$7+(1-$A$1067)*$D302/$B$12*$C$7)</f>
        <v>420</v>
      </c>
      <c r="BP302" s="31" t="n">
        <f aca="false">$B$11*(($A$1068)*$C302/$B$12*$B$7+(1-$A$1068)*$D302/$B$12*$C$7)</f>
        <v>390</v>
      </c>
      <c r="BQ302" s="31" t="n">
        <f aca="false">$B$11*(($A$1069)*$C302/$B$12*$B$7+(1-$A$1069)*$D302/$B$12*$C$7)</f>
        <v>360</v>
      </c>
      <c r="BR302" s="31" t="n">
        <f aca="false">$B$11*(($A$1070)*$C302/$B$12*$B$7+(1-$A$1070)*$D302/$B$12*$C$7)</f>
        <v>330</v>
      </c>
      <c r="BS302" s="31" t="n">
        <f aca="false">$B$11*(($A$1071)*$C302/$B$12*$B$7+(1-$A$1071)*$D302/$B$12*$C$7)</f>
        <v>300</v>
      </c>
      <c r="BT302" s="31" t="n">
        <f aca="false">$B$11*(($A$1072)*$C302/$B$12*$B$7+(1-$A$1072)*$D302/$B$12*$C$7)</f>
        <v>270</v>
      </c>
      <c r="BU302" s="31" t="n">
        <f aca="false">$B$11*(($A$1073)*$C302/$B$12*$B$7+(1-$A$1073)*$D302/$B$12*$C$7)</f>
        <v>240</v>
      </c>
      <c r="BV302" s="31" t="n">
        <f aca="false">$B$11*(($A$1074)*$C302/$B$12*$B$7+(1-$A$1074)*$D302/$B$12*$C$7)</f>
        <v>210</v>
      </c>
      <c r="BW302" s="31" t="n">
        <f aca="false">$B$11*(($A$1075)*$C302/$B$12*$B$7+(1-$A$1075)*$D302/$B$12*$C$7)</f>
        <v>180</v>
      </c>
      <c r="BX302" s="31" t="n">
        <f aca="false">$B$11*(($A$1076)*$C302/$B$12*$B$7+(1-$A$1076)*$D302/$B$12*$C$7)</f>
        <v>150</v>
      </c>
      <c r="BY302" s="31" t="n">
        <f aca="false">$B$11*(($A$1077)*$C302/$B$12*$B$7+(1-$A$1077)*$D302/$B$12*$C$7)</f>
        <v>120</v>
      </c>
      <c r="BZ302" s="31" t="n">
        <f aca="false">$B$11*(($A$1078)*$C302/$B$12*$B$7+(1-$A$1078)*$D302/$B$12*$C$7)</f>
        <v>90</v>
      </c>
      <c r="CA302" s="31" t="n">
        <f aca="false">$B$11*(($A$1079)*$C302/$B$12*$B$7+(1-$A$1079)*$D302/$B$12*$C$7)</f>
        <v>60</v>
      </c>
      <c r="CB302" s="31" t="n">
        <f aca="false">$B$11*(($A$1080)*$C302/$B$12*$B$7+(1-$A$1080)*$D302/$B$12*$C$7)</f>
        <v>30</v>
      </c>
      <c r="CC302" s="31" t="n">
        <f aca="false">$B$11*(($A$1081)*$C302/$B$12*$B$7+(1-$A$1081)*$D302/$B$12*$C$7)</f>
        <v>0</v>
      </c>
    </row>
    <row r="303" customFormat="false" ht="15" hidden="false" customHeight="false" outlineLevel="0" collapsed="false">
      <c r="A303" s="21" t="n">
        <v>279</v>
      </c>
      <c r="B303" s="27" t="n">
        <v>0.125817089844711</v>
      </c>
      <c r="C303" s="9" t="n">
        <f aca="false">SUM(AM303:AV303)</f>
        <v>0</v>
      </c>
      <c r="D303" s="9" t="n">
        <f aca="false">SUM(AW303:BF303)</f>
        <v>0</v>
      </c>
      <c r="E303" s="24" t="n">
        <f aca="false">(1-C303/$B$12)*$B$8-C303/$B$12*$B$7</f>
        <v>0.05</v>
      </c>
      <c r="F303" s="24" t="n">
        <f aca="false">(1-D303/$B$12)*$C$8-D303/$B$12*$C$7</f>
        <v>0.09</v>
      </c>
      <c r="G303" s="47" t="n">
        <f aca="false">$B$11*($B$10*C303/$B$12*$B$7+(1-$B$10)*D303/$B$12*$C$7)</f>
        <v>0</v>
      </c>
      <c r="H303" s="24" t="n">
        <f aca="false">$B$10*E303+(1-$B$10)*F303</f>
        <v>0.07</v>
      </c>
      <c r="I303" s="21"/>
      <c r="J303" s="21"/>
      <c r="K303" s="21"/>
      <c r="L303" s="21"/>
      <c r="M303" s="21"/>
      <c r="N303" s="21"/>
      <c r="O303" s="21"/>
      <c r="P303" s="21"/>
      <c r="Q303" s="21"/>
      <c r="R303" s="27" t="n">
        <v>-1.52167183665142</v>
      </c>
      <c r="S303" s="27" t="n">
        <v>0.199868770092917</v>
      </c>
      <c r="T303" s="27" t="n">
        <v>0.397139546392228</v>
      </c>
      <c r="U303" s="27" t="n">
        <v>1.3854409292102</v>
      </c>
      <c r="V303" s="27" t="n">
        <v>0.709730723545446</v>
      </c>
      <c r="W303" s="27" t="n">
        <v>1.66362225820197</v>
      </c>
      <c r="X303" s="27" t="n">
        <v>-1.83275347487331</v>
      </c>
      <c r="Y303" s="27" t="n">
        <v>-0.730827773540436</v>
      </c>
      <c r="Z303" s="27" t="n">
        <v>-0.0210485671659899</v>
      </c>
      <c r="AA303" s="27" t="n">
        <v>-0.072270559238635</v>
      </c>
      <c r="AB303" s="27" t="n">
        <v>0.134297213287085</v>
      </c>
      <c r="AC303" s="27" t="n">
        <v>-0.140993426662967</v>
      </c>
      <c r="AD303" s="27" t="n">
        <v>1.25024578078285</v>
      </c>
      <c r="AE303" s="27" t="n">
        <v>1.30770671541341</v>
      </c>
      <c r="AF303" s="27" t="n">
        <v>-1.17020603221508</v>
      </c>
      <c r="AG303" s="27" t="n">
        <v>0.450431785158952</v>
      </c>
      <c r="AH303" s="27" t="n">
        <v>-0.320246899621395</v>
      </c>
      <c r="AI303" s="27" t="n">
        <v>-0.333083350727051</v>
      </c>
      <c r="AJ303" s="27" t="n">
        <v>1.16937840523329</v>
      </c>
      <c r="AK303" s="27" t="n">
        <v>-0.536758711979059</v>
      </c>
      <c r="AL303" s="21"/>
      <c r="AM303" s="31" t="n">
        <f aca="false">IF(SQRT($B$9)*$B303+SQRT(1-$B$9)*R303&lt;_xlfn.NORM.S.INV($B$6),1,0)</f>
        <v>0</v>
      </c>
      <c r="AN303" s="31" t="n">
        <f aca="false">IF(SQRT($B$9)*$B303+SQRT(1-$B$9)*S303&lt;_xlfn.NORM.S.INV($B$6),1,0)</f>
        <v>0</v>
      </c>
      <c r="AO303" s="31" t="n">
        <f aca="false">IF(SQRT($B$9)*$B303+SQRT(1-$B$9)*T303&lt;_xlfn.NORM.S.INV($B$6),1,0)</f>
        <v>0</v>
      </c>
      <c r="AP303" s="31" t="n">
        <f aca="false">IF(SQRT($B$9)*$B303+SQRT(1-$B$9)*U303&lt;_xlfn.NORM.S.INV($B$6),1,0)</f>
        <v>0</v>
      </c>
      <c r="AQ303" s="31" t="n">
        <f aca="false">IF(SQRT($B$9)*$B303+SQRT(1-$B$9)*V303&lt;_xlfn.NORM.S.INV($B$6),1,0)</f>
        <v>0</v>
      </c>
      <c r="AR303" s="31" t="n">
        <f aca="false">IF(SQRT($B$9)*$B303+SQRT(1-$B$9)*W303&lt;_xlfn.NORM.S.INV($B$6),1,0)</f>
        <v>0</v>
      </c>
      <c r="AS303" s="31" t="n">
        <f aca="false">IF(SQRT($B$9)*$B303+SQRT(1-$B$9)*X303&lt;_xlfn.NORM.S.INV($B$6),1,0)</f>
        <v>0</v>
      </c>
      <c r="AT303" s="31" t="n">
        <f aca="false">IF(SQRT($B$9)*$B303+SQRT(1-$B$9)*Y303&lt;_xlfn.NORM.S.INV($B$6),1,0)</f>
        <v>0</v>
      </c>
      <c r="AU303" s="31" t="n">
        <f aca="false">IF(SQRT($B$9)*$B303+SQRT(1-$B$9)*Z303&lt;_xlfn.NORM.S.INV($B$6),1,0)</f>
        <v>0</v>
      </c>
      <c r="AV303" s="31" t="n">
        <f aca="false">IF(SQRT($B$9)*$B303+SQRT(1-$B$9)*AA303&lt;_xlfn.NORM.S.INV($B$6),1,0)</f>
        <v>0</v>
      </c>
      <c r="AW303" s="31" t="n">
        <f aca="false">IF(SQRT($C$9)*$B303+SQRT(1-$C$9)*AB303&lt;_xlfn.NORM.S.INV($C$6),1,0)</f>
        <v>0</v>
      </c>
      <c r="AX303" s="31" t="n">
        <f aca="false">IF(SQRT($C$9)*$B303+SQRT(1-$C$9)*AC303&lt;_xlfn.NORM.S.INV($C$6),1,0)</f>
        <v>0</v>
      </c>
      <c r="AY303" s="31" t="n">
        <f aca="false">IF(SQRT($C$9)*$B303+SQRT(1-$C$9)*AD303&lt;_xlfn.NORM.S.INV($C$6),1,0)</f>
        <v>0</v>
      </c>
      <c r="AZ303" s="31" t="n">
        <f aca="false">IF(SQRT($C$9)*$B303+SQRT(1-$C$9)*AE303&lt;_xlfn.NORM.S.INV($C$6),1,0)</f>
        <v>0</v>
      </c>
      <c r="BA303" s="31" t="n">
        <f aca="false">IF(SQRT($C$9)*$B303+SQRT(1-$C$9)*AF303&lt;_xlfn.NORM.S.INV($C$6),1,0)</f>
        <v>0</v>
      </c>
      <c r="BB303" s="31" t="n">
        <f aca="false">IF(SQRT($C$9)*$B303+SQRT(1-$C$9)*AG303&lt;_xlfn.NORM.S.INV($C$6),1,0)</f>
        <v>0</v>
      </c>
      <c r="BC303" s="31" t="n">
        <f aca="false">IF(SQRT($C$9)*$B303+SQRT(1-$C$9)*AH303&lt;_xlfn.NORM.S.INV($C$6),1,0)</f>
        <v>0</v>
      </c>
      <c r="BD303" s="31" t="n">
        <f aca="false">IF(SQRT($C$9)*$B303+SQRT(1-$C$9)*AI303&lt;_xlfn.NORM.S.INV($C$6),1,0)</f>
        <v>0</v>
      </c>
      <c r="BE303" s="31" t="n">
        <f aca="false">IF(SQRT($C$9)*$B303+SQRT(1-$C$9)*AJ303&lt;_xlfn.NORM.S.INV($C$6),1,0)</f>
        <v>0</v>
      </c>
      <c r="BF303" s="31" t="n">
        <f aca="false">IF(SQRT($C$9)*$B303+SQRT(1-$C$9)*AK303&lt;_xlfn.NORM.S.INV($C$6),1,0)</f>
        <v>0</v>
      </c>
      <c r="BG303" s="21"/>
      <c r="BH303" s="21"/>
      <c r="BI303" s="31" t="n">
        <f aca="false">$B$11*(($A$1061)*$C303/$B$12*$B$7+(1-$A$1061)*$D303/$B$12*$C$7)</f>
        <v>0</v>
      </c>
      <c r="BJ303" s="31" t="n">
        <f aca="false">$B$11*(($A$1062)*$C303/$B$12*$B$7+(1-$A$1062)*$D303/$B$12*$C$7)</f>
        <v>0</v>
      </c>
      <c r="BK303" s="31" t="n">
        <f aca="false">$B$11*(($A$1063)*$C303/$B$12*$B$7+(1-$A$1063)*$D303/$B$12*$C$7)</f>
        <v>0</v>
      </c>
      <c r="BL303" s="31" t="n">
        <f aca="false">$B$11*(($A$1064)*$C303/$B$12*$B$7+(1-$A$1064)*$D303/$B$12*$C$7)</f>
        <v>0</v>
      </c>
      <c r="BM303" s="31" t="n">
        <f aca="false">$B$11*(($A$1065)*$C303/$B$12*$B$7+(1-$A$1065)*$D303/$B$12*$C$7)</f>
        <v>0</v>
      </c>
      <c r="BN303" s="31" t="n">
        <f aca="false">$B$11*(($A$1066)*$C303/$B$12*$B$7+(1-$A$1066)*$D303/$B$12*$C$7)</f>
        <v>0</v>
      </c>
      <c r="BO303" s="31" t="n">
        <f aca="false">$B$11*(($A$1067)*$C303/$B$12*$B$7+(1-$A$1067)*$D303/$B$12*$C$7)</f>
        <v>0</v>
      </c>
      <c r="BP303" s="31" t="n">
        <f aca="false">$B$11*(($A$1068)*$C303/$B$12*$B$7+(1-$A$1068)*$D303/$B$12*$C$7)</f>
        <v>0</v>
      </c>
      <c r="BQ303" s="31" t="n">
        <f aca="false">$B$11*(($A$1069)*$C303/$B$12*$B$7+(1-$A$1069)*$D303/$B$12*$C$7)</f>
        <v>0</v>
      </c>
      <c r="BR303" s="31" t="n">
        <f aca="false">$B$11*(($A$1070)*$C303/$B$12*$B$7+(1-$A$1070)*$D303/$B$12*$C$7)</f>
        <v>0</v>
      </c>
      <c r="BS303" s="31" t="n">
        <f aca="false">$B$11*(($A$1071)*$C303/$B$12*$B$7+(1-$A$1071)*$D303/$B$12*$C$7)</f>
        <v>0</v>
      </c>
      <c r="BT303" s="31" t="n">
        <f aca="false">$B$11*(($A$1072)*$C303/$B$12*$B$7+(1-$A$1072)*$D303/$B$12*$C$7)</f>
        <v>0</v>
      </c>
      <c r="BU303" s="31" t="n">
        <f aca="false">$B$11*(($A$1073)*$C303/$B$12*$B$7+(1-$A$1073)*$D303/$B$12*$C$7)</f>
        <v>0</v>
      </c>
      <c r="BV303" s="31" t="n">
        <f aca="false">$B$11*(($A$1074)*$C303/$B$12*$B$7+(1-$A$1074)*$D303/$B$12*$C$7)</f>
        <v>0</v>
      </c>
      <c r="BW303" s="31" t="n">
        <f aca="false">$B$11*(($A$1075)*$C303/$B$12*$B$7+(1-$A$1075)*$D303/$B$12*$C$7)</f>
        <v>0</v>
      </c>
      <c r="BX303" s="31" t="n">
        <f aca="false">$B$11*(($A$1076)*$C303/$B$12*$B$7+(1-$A$1076)*$D303/$B$12*$C$7)</f>
        <v>0</v>
      </c>
      <c r="BY303" s="31" t="n">
        <f aca="false">$B$11*(($A$1077)*$C303/$B$12*$B$7+(1-$A$1077)*$D303/$B$12*$C$7)</f>
        <v>0</v>
      </c>
      <c r="BZ303" s="31" t="n">
        <f aca="false">$B$11*(($A$1078)*$C303/$B$12*$B$7+(1-$A$1078)*$D303/$B$12*$C$7)</f>
        <v>0</v>
      </c>
      <c r="CA303" s="31" t="n">
        <f aca="false">$B$11*(($A$1079)*$C303/$B$12*$B$7+(1-$A$1079)*$D303/$B$12*$C$7)</f>
        <v>0</v>
      </c>
      <c r="CB303" s="31" t="n">
        <f aca="false">$B$11*(($A$1080)*$C303/$B$12*$B$7+(1-$A$1080)*$D303/$B$12*$C$7)</f>
        <v>0</v>
      </c>
      <c r="CC303" s="31" t="n">
        <f aca="false">$B$11*(($A$1081)*$C303/$B$12*$B$7+(1-$A$1081)*$D303/$B$12*$C$7)</f>
        <v>0</v>
      </c>
    </row>
    <row r="304" customFormat="false" ht="15" hidden="false" customHeight="false" outlineLevel="0" collapsed="false">
      <c r="A304" s="21" t="n">
        <v>280</v>
      </c>
      <c r="B304" s="27" t="n">
        <v>1.53482772591608</v>
      </c>
      <c r="C304" s="9" t="n">
        <f aca="false">SUM(AM304:AV304)</f>
        <v>0</v>
      </c>
      <c r="D304" s="9" t="n">
        <f aca="false">SUM(AW304:BF304)</f>
        <v>0</v>
      </c>
      <c r="E304" s="24" t="n">
        <f aca="false">(1-C304/$B$12)*$B$8-C304/$B$12*$B$7</f>
        <v>0.05</v>
      </c>
      <c r="F304" s="24" t="n">
        <f aca="false">(1-D304/$B$12)*$C$8-D304/$B$12*$C$7</f>
        <v>0.09</v>
      </c>
      <c r="G304" s="47" t="n">
        <f aca="false">$B$11*($B$10*C304/$B$12*$B$7+(1-$B$10)*D304/$B$12*$C$7)</f>
        <v>0</v>
      </c>
      <c r="H304" s="24" t="n">
        <f aca="false">$B$10*E304+(1-$B$10)*F304</f>
        <v>0.07</v>
      </c>
      <c r="I304" s="21"/>
      <c r="J304" s="21"/>
      <c r="K304" s="21"/>
      <c r="L304" s="21"/>
      <c r="M304" s="21"/>
      <c r="N304" s="21"/>
      <c r="O304" s="21"/>
      <c r="P304" s="21"/>
      <c r="Q304" s="21"/>
      <c r="R304" s="27" t="n">
        <v>1.86437293409677</v>
      </c>
      <c r="S304" s="27" t="n">
        <v>0.719108688788569</v>
      </c>
      <c r="T304" s="27" t="n">
        <v>-0.484835734998213</v>
      </c>
      <c r="U304" s="27" t="n">
        <v>1.20677830312525</v>
      </c>
      <c r="V304" s="27" t="n">
        <v>0.281291390008296</v>
      </c>
      <c r="W304" s="27" t="n">
        <v>0.417770163835883</v>
      </c>
      <c r="X304" s="27" t="n">
        <v>0.708370785839922</v>
      </c>
      <c r="Y304" s="27" t="n">
        <v>-0.541539464659659</v>
      </c>
      <c r="Z304" s="27" t="n">
        <v>0.297154324431421</v>
      </c>
      <c r="AA304" s="27" t="n">
        <v>1.12169418059515</v>
      </c>
      <c r="AB304" s="27" t="n">
        <v>-1.08989047080463</v>
      </c>
      <c r="AC304" s="27" t="n">
        <v>0.549262879713901</v>
      </c>
      <c r="AD304" s="27" t="n">
        <v>0.300386864629002</v>
      </c>
      <c r="AE304" s="27" t="n">
        <v>-0.603186549816272</v>
      </c>
      <c r="AF304" s="27" t="n">
        <v>1.12278417724553</v>
      </c>
      <c r="AG304" s="27" t="n">
        <v>-0.28218926243438</v>
      </c>
      <c r="AH304" s="27" t="n">
        <v>0.368843752481265</v>
      </c>
      <c r="AI304" s="27" t="n">
        <v>1.33286351397533</v>
      </c>
      <c r="AJ304" s="27" t="n">
        <v>0.598043524797648</v>
      </c>
      <c r="AK304" s="27" t="n">
        <v>-0.506192087877653</v>
      </c>
      <c r="AL304" s="21"/>
      <c r="AM304" s="31" t="n">
        <f aca="false">IF(SQRT($B$9)*$B304+SQRT(1-$B$9)*R304&lt;_xlfn.NORM.S.INV($B$6),1,0)</f>
        <v>0</v>
      </c>
      <c r="AN304" s="31" t="n">
        <f aca="false">IF(SQRT($B$9)*$B304+SQRT(1-$B$9)*S304&lt;_xlfn.NORM.S.INV($B$6),1,0)</f>
        <v>0</v>
      </c>
      <c r="AO304" s="31" t="n">
        <f aca="false">IF(SQRT($B$9)*$B304+SQRT(1-$B$9)*T304&lt;_xlfn.NORM.S.INV($B$6),1,0)</f>
        <v>0</v>
      </c>
      <c r="AP304" s="31" t="n">
        <f aca="false">IF(SQRT($B$9)*$B304+SQRT(1-$B$9)*U304&lt;_xlfn.NORM.S.INV($B$6),1,0)</f>
        <v>0</v>
      </c>
      <c r="AQ304" s="31" t="n">
        <f aca="false">IF(SQRT($B$9)*$B304+SQRT(1-$B$9)*V304&lt;_xlfn.NORM.S.INV($B$6),1,0)</f>
        <v>0</v>
      </c>
      <c r="AR304" s="31" t="n">
        <f aca="false">IF(SQRT($B$9)*$B304+SQRT(1-$B$9)*W304&lt;_xlfn.NORM.S.INV($B$6),1,0)</f>
        <v>0</v>
      </c>
      <c r="AS304" s="31" t="n">
        <f aca="false">IF(SQRT($B$9)*$B304+SQRT(1-$B$9)*X304&lt;_xlfn.NORM.S.INV($B$6),1,0)</f>
        <v>0</v>
      </c>
      <c r="AT304" s="31" t="n">
        <f aca="false">IF(SQRT($B$9)*$B304+SQRT(1-$B$9)*Y304&lt;_xlfn.NORM.S.INV($B$6),1,0)</f>
        <v>0</v>
      </c>
      <c r="AU304" s="31" t="n">
        <f aca="false">IF(SQRT($B$9)*$B304+SQRT(1-$B$9)*Z304&lt;_xlfn.NORM.S.INV($B$6),1,0)</f>
        <v>0</v>
      </c>
      <c r="AV304" s="31" t="n">
        <f aca="false">IF(SQRT($B$9)*$B304+SQRT(1-$B$9)*AA304&lt;_xlfn.NORM.S.INV($B$6),1,0)</f>
        <v>0</v>
      </c>
      <c r="AW304" s="31" t="n">
        <f aca="false">IF(SQRT($C$9)*$B304+SQRT(1-$C$9)*AB304&lt;_xlfn.NORM.S.INV($C$6),1,0)</f>
        <v>0</v>
      </c>
      <c r="AX304" s="31" t="n">
        <f aca="false">IF(SQRT($C$9)*$B304+SQRT(1-$C$9)*AC304&lt;_xlfn.NORM.S.INV($C$6),1,0)</f>
        <v>0</v>
      </c>
      <c r="AY304" s="31" t="n">
        <f aca="false">IF(SQRT($C$9)*$B304+SQRT(1-$C$9)*AD304&lt;_xlfn.NORM.S.INV($C$6),1,0)</f>
        <v>0</v>
      </c>
      <c r="AZ304" s="31" t="n">
        <f aca="false">IF(SQRT($C$9)*$B304+SQRT(1-$C$9)*AE304&lt;_xlfn.NORM.S.INV($C$6),1,0)</f>
        <v>0</v>
      </c>
      <c r="BA304" s="31" t="n">
        <f aca="false">IF(SQRT($C$9)*$B304+SQRT(1-$C$9)*AF304&lt;_xlfn.NORM.S.INV($C$6),1,0)</f>
        <v>0</v>
      </c>
      <c r="BB304" s="31" t="n">
        <f aca="false">IF(SQRT($C$9)*$B304+SQRT(1-$C$9)*AG304&lt;_xlfn.NORM.S.INV($C$6),1,0)</f>
        <v>0</v>
      </c>
      <c r="BC304" s="31" t="n">
        <f aca="false">IF(SQRT($C$9)*$B304+SQRT(1-$C$9)*AH304&lt;_xlfn.NORM.S.INV($C$6),1,0)</f>
        <v>0</v>
      </c>
      <c r="BD304" s="31" t="n">
        <f aca="false">IF(SQRT($C$9)*$B304+SQRT(1-$C$9)*AI304&lt;_xlfn.NORM.S.INV($C$6),1,0)</f>
        <v>0</v>
      </c>
      <c r="BE304" s="31" t="n">
        <f aca="false">IF(SQRT($C$9)*$B304+SQRT(1-$C$9)*AJ304&lt;_xlfn.NORM.S.INV($C$6),1,0)</f>
        <v>0</v>
      </c>
      <c r="BF304" s="31" t="n">
        <f aca="false">IF(SQRT($C$9)*$B304+SQRT(1-$C$9)*AK304&lt;_xlfn.NORM.S.INV($C$6),1,0)</f>
        <v>0</v>
      </c>
      <c r="BG304" s="21"/>
      <c r="BH304" s="21"/>
      <c r="BI304" s="31" t="n">
        <f aca="false">$B$11*(($A$1061)*$C304/$B$12*$B$7+(1-$A$1061)*$D304/$B$12*$C$7)</f>
        <v>0</v>
      </c>
      <c r="BJ304" s="31" t="n">
        <f aca="false">$B$11*(($A$1062)*$C304/$B$12*$B$7+(1-$A$1062)*$D304/$B$12*$C$7)</f>
        <v>0</v>
      </c>
      <c r="BK304" s="31" t="n">
        <f aca="false">$B$11*(($A$1063)*$C304/$B$12*$B$7+(1-$A$1063)*$D304/$B$12*$C$7)</f>
        <v>0</v>
      </c>
      <c r="BL304" s="31" t="n">
        <f aca="false">$B$11*(($A$1064)*$C304/$B$12*$B$7+(1-$A$1064)*$D304/$B$12*$C$7)</f>
        <v>0</v>
      </c>
      <c r="BM304" s="31" t="n">
        <f aca="false">$B$11*(($A$1065)*$C304/$B$12*$B$7+(1-$A$1065)*$D304/$B$12*$C$7)</f>
        <v>0</v>
      </c>
      <c r="BN304" s="31" t="n">
        <f aca="false">$B$11*(($A$1066)*$C304/$B$12*$B$7+(1-$A$1066)*$D304/$B$12*$C$7)</f>
        <v>0</v>
      </c>
      <c r="BO304" s="31" t="n">
        <f aca="false">$B$11*(($A$1067)*$C304/$B$12*$B$7+(1-$A$1067)*$D304/$B$12*$C$7)</f>
        <v>0</v>
      </c>
      <c r="BP304" s="31" t="n">
        <f aca="false">$B$11*(($A$1068)*$C304/$B$12*$B$7+(1-$A$1068)*$D304/$B$12*$C$7)</f>
        <v>0</v>
      </c>
      <c r="BQ304" s="31" t="n">
        <f aca="false">$B$11*(($A$1069)*$C304/$B$12*$B$7+(1-$A$1069)*$D304/$B$12*$C$7)</f>
        <v>0</v>
      </c>
      <c r="BR304" s="31" t="n">
        <f aca="false">$B$11*(($A$1070)*$C304/$B$12*$B$7+(1-$A$1070)*$D304/$B$12*$C$7)</f>
        <v>0</v>
      </c>
      <c r="BS304" s="31" t="n">
        <f aca="false">$B$11*(($A$1071)*$C304/$B$12*$B$7+(1-$A$1071)*$D304/$B$12*$C$7)</f>
        <v>0</v>
      </c>
      <c r="BT304" s="31" t="n">
        <f aca="false">$B$11*(($A$1072)*$C304/$B$12*$B$7+(1-$A$1072)*$D304/$B$12*$C$7)</f>
        <v>0</v>
      </c>
      <c r="BU304" s="31" t="n">
        <f aca="false">$B$11*(($A$1073)*$C304/$B$12*$B$7+(1-$A$1073)*$D304/$B$12*$C$7)</f>
        <v>0</v>
      </c>
      <c r="BV304" s="31" t="n">
        <f aca="false">$B$11*(($A$1074)*$C304/$B$12*$B$7+(1-$A$1074)*$D304/$B$12*$C$7)</f>
        <v>0</v>
      </c>
      <c r="BW304" s="31" t="n">
        <f aca="false">$B$11*(($A$1075)*$C304/$B$12*$B$7+(1-$A$1075)*$D304/$B$12*$C$7)</f>
        <v>0</v>
      </c>
      <c r="BX304" s="31" t="n">
        <f aca="false">$B$11*(($A$1076)*$C304/$B$12*$B$7+(1-$A$1076)*$D304/$B$12*$C$7)</f>
        <v>0</v>
      </c>
      <c r="BY304" s="31" t="n">
        <f aca="false">$B$11*(($A$1077)*$C304/$B$12*$B$7+(1-$A$1077)*$D304/$B$12*$C$7)</f>
        <v>0</v>
      </c>
      <c r="BZ304" s="31" t="n">
        <f aca="false">$B$11*(($A$1078)*$C304/$B$12*$B$7+(1-$A$1078)*$D304/$B$12*$C$7)</f>
        <v>0</v>
      </c>
      <c r="CA304" s="31" t="n">
        <f aca="false">$B$11*(($A$1079)*$C304/$B$12*$B$7+(1-$A$1079)*$D304/$B$12*$C$7)</f>
        <v>0</v>
      </c>
      <c r="CB304" s="31" t="n">
        <f aca="false">$B$11*(($A$1080)*$C304/$B$12*$B$7+(1-$A$1080)*$D304/$B$12*$C$7)</f>
        <v>0</v>
      </c>
      <c r="CC304" s="31" t="n">
        <f aca="false">$B$11*(($A$1081)*$C304/$B$12*$B$7+(1-$A$1081)*$D304/$B$12*$C$7)</f>
        <v>0</v>
      </c>
    </row>
    <row r="305" customFormat="false" ht="15" hidden="false" customHeight="false" outlineLevel="0" collapsed="false">
      <c r="A305" s="21" t="n">
        <v>281</v>
      </c>
      <c r="B305" s="27" t="n">
        <v>0.0196635528441977</v>
      </c>
      <c r="C305" s="9" t="n">
        <f aca="false">SUM(AM305:AV305)</f>
        <v>0</v>
      </c>
      <c r="D305" s="9" t="n">
        <f aca="false">SUM(AW305:BF305)</f>
        <v>0</v>
      </c>
      <c r="E305" s="24" t="n">
        <f aca="false">(1-C305/$B$12)*$B$8-C305/$B$12*$B$7</f>
        <v>0.05</v>
      </c>
      <c r="F305" s="24" t="n">
        <f aca="false">(1-D305/$B$12)*$C$8-D305/$B$12*$C$7</f>
        <v>0.09</v>
      </c>
      <c r="G305" s="47" t="n">
        <f aca="false">$B$11*($B$10*C305/$B$12*$B$7+(1-$B$10)*D305/$B$12*$C$7)</f>
        <v>0</v>
      </c>
      <c r="H305" s="24" t="n">
        <f aca="false">$B$10*E305+(1-$B$10)*F305</f>
        <v>0.07</v>
      </c>
      <c r="I305" s="21"/>
      <c r="J305" s="21"/>
      <c r="K305" s="21"/>
      <c r="L305" s="21"/>
      <c r="M305" s="21"/>
      <c r="N305" s="21"/>
      <c r="O305" s="21"/>
      <c r="P305" s="21"/>
      <c r="Q305" s="21"/>
      <c r="R305" s="27" t="n">
        <v>-0.520299304570777</v>
      </c>
      <c r="S305" s="27" t="n">
        <v>-0.602250724250059</v>
      </c>
      <c r="T305" s="27" t="n">
        <v>-0.0726181118067703</v>
      </c>
      <c r="U305" s="27" t="n">
        <v>-0.923726366650903</v>
      </c>
      <c r="V305" s="27" t="n">
        <v>0.419233335465607</v>
      </c>
      <c r="W305" s="27" t="n">
        <v>1.28094677295827</v>
      </c>
      <c r="X305" s="27" t="n">
        <v>-1.92431105187395</v>
      </c>
      <c r="Y305" s="27" t="n">
        <v>-1.06703694692825</v>
      </c>
      <c r="Z305" s="27" t="n">
        <v>0.272964391026387</v>
      </c>
      <c r="AA305" s="27" t="n">
        <v>0.746758848557223</v>
      </c>
      <c r="AB305" s="27" t="n">
        <v>0.792100759699982</v>
      </c>
      <c r="AC305" s="27" t="n">
        <v>0.361374150652528</v>
      </c>
      <c r="AD305" s="27" t="n">
        <v>1.69417496195315</v>
      </c>
      <c r="AE305" s="27" t="n">
        <v>1.25511281953368</v>
      </c>
      <c r="AF305" s="27" t="n">
        <v>-1.37241923453418</v>
      </c>
      <c r="AG305" s="27" t="n">
        <v>0.301862226645952</v>
      </c>
      <c r="AH305" s="27" t="n">
        <v>0.422041893083684</v>
      </c>
      <c r="AI305" s="27" t="n">
        <v>-0.40391592719765</v>
      </c>
      <c r="AJ305" s="27" t="n">
        <v>0.519478531763836</v>
      </c>
      <c r="AK305" s="27" t="n">
        <v>1.3666508855772</v>
      </c>
      <c r="AL305" s="21"/>
      <c r="AM305" s="31" t="n">
        <f aca="false">IF(SQRT($B$9)*$B305+SQRT(1-$B$9)*R305&lt;_xlfn.NORM.S.INV($B$6),1,0)</f>
        <v>0</v>
      </c>
      <c r="AN305" s="31" t="n">
        <f aca="false">IF(SQRT($B$9)*$B305+SQRT(1-$B$9)*S305&lt;_xlfn.NORM.S.INV($B$6),1,0)</f>
        <v>0</v>
      </c>
      <c r="AO305" s="31" t="n">
        <f aca="false">IF(SQRT($B$9)*$B305+SQRT(1-$B$9)*T305&lt;_xlfn.NORM.S.INV($B$6),1,0)</f>
        <v>0</v>
      </c>
      <c r="AP305" s="31" t="n">
        <f aca="false">IF(SQRT($B$9)*$B305+SQRT(1-$B$9)*U305&lt;_xlfn.NORM.S.INV($B$6),1,0)</f>
        <v>0</v>
      </c>
      <c r="AQ305" s="31" t="n">
        <f aca="false">IF(SQRT($B$9)*$B305+SQRT(1-$B$9)*V305&lt;_xlfn.NORM.S.INV($B$6),1,0)</f>
        <v>0</v>
      </c>
      <c r="AR305" s="31" t="n">
        <f aca="false">IF(SQRT($B$9)*$B305+SQRT(1-$B$9)*W305&lt;_xlfn.NORM.S.INV($B$6),1,0)</f>
        <v>0</v>
      </c>
      <c r="AS305" s="31" t="n">
        <f aca="false">IF(SQRT($B$9)*$B305+SQRT(1-$B$9)*X305&lt;_xlfn.NORM.S.INV($B$6),1,0)</f>
        <v>0</v>
      </c>
      <c r="AT305" s="31" t="n">
        <f aca="false">IF(SQRT($B$9)*$B305+SQRT(1-$B$9)*Y305&lt;_xlfn.NORM.S.INV($B$6),1,0)</f>
        <v>0</v>
      </c>
      <c r="AU305" s="31" t="n">
        <f aca="false">IF(SQRT($B$9)*$B305+SQRT(1-$B$9)*Z305&lt;_xlfn.NORM.S.INV($B$6),1,0)</f>
        <v>0</v>
      </c>
      <c r="AV305" s="31" t="n">
        <f aca="false">IF(SQRT($B$9)*$B305+SQRT(1-$B$9)*AA305&lt;_xlfn.NORM.S.INV($B$6),1,0)</f>
        <v>0</v>
      </c>
      <c r="AW305" s="31" t="n">
        <f aca="false">IF(SQRT($C$9)*$B305+SQRT(1-$C$9)*AB305&lt;_xlfn.NORM.S.INV($C$6),1,0)</f>
        <v>0</v>
      </c>
      <c r="AX305" s="31" t="n">
        <f aca="false">IF(SQRT($C$9)*$B305+SQRT(1-$C$9)*AC305&lt;_xlfn.NORM.S.INV($C$6),1,0)</f>
        <v>0</v>
      </c>
      <c r="AY305" s="31" t="n">
        <f aca="false">IF(SQRT($C$9)*$B305+SQRT(1-$C$9)*AD305&lt;_xlfn.NORM.S.INV($C$6),1,0)</f>
        <v>0</v>
      </c>
      <c r="AZ305" s="31" t="n">
        <f aca="false">IF(SQRT($C$9)*$B305+SQRT(1-$C$9)*AE305&lt;_xlfn.NORM.S.INV($C$6),1,0)</f>
        <v>0</v>
      </c>
      <c r="BA305" s="31" t="n">
        <f aca="false">IF(SQRT($C$9)*$B305+SQRT(1-$C$9)*AF305&lt;_xlfn.NORM.S.INV($C$6),1,0)</f>
        <v>0</v>
      </c>
      <c r="BB305" s="31" t="n">
        <f aca="false">IF(SQRT($C$9)*$B305+SQRT(1-$C$9)*AG305&lt;_xlfn.NORM.S.INV($C$6),1,0)</f>
        <v>0</v>
      </c>
      <c r="BC305" s="31" t="n">
        <f aca="false">IF(SQRT($C$9)*$B305+SQRT(1-$C$9)*AH305&lt;_xlfn.NORM.S.INV($C$6),1,0)</f>
        <v>0</v>
      </c>
      <c r="BD305" s="31" t="n">
        <f aca="false">IF(SQRT($C$9)*$B305+SQRT(1-$C$9)*AI305&lt;_xlfn.NORM.S.INV($C$6),1,0)</f>
        <v>0</v>
      </c>
      <c r="BE305" s="31" t="n">
        <f aca="false">IF(SQRT($C$9)*$B305+SQRT(1-$C$9)*AJ305&lt;_xlfn.NORM.S.INV($C$6),1,0)</f>
        <v>0</v>
      </c>
      <c r="BF305" s="31" t="n">
        <f aca="false">IF(SQRT($C$9)*$B305+SQRT(1-$C$9)*AK305&lt;_xlfn.NORM.S.INV($C$6),1,0)</f>
        <v>0</v>
      </c>
      <c r="BG305" s="21"/>
      <c r="BH305" s="21"/>
      <c r="BI305" s="31" t="n">
        <f aca="false">$B$11*(($A$1061)*$C305/$B$12*$B$7+(1-$A$1061)*$D305/$B$12*$C$7)</f>
        <v>0</v>
      </c>
      <c r="BJ305" s="31" t="n">
        <f aca="false">$B$11*(($A$1062)*$C305/$B$12*$B$7+(1-$A$1062)*$D305/$B$12*$C$7)</f>
        <v>0</v>
      </c>
      <c r="BK305" s="31" t="n">
        <f aca="false">$B$11*(($A$1063)*$C305/$B$12*$B$7+(1-$A$1063)*$D305/$B$12*$C$7)</f>
        <v>0</v>
      </c>
      <c r="BL305" s="31" t="n">
        <f aca="false">$B$11*(($A$1064)*$C305/$B$12*$B$7+(1-$A$1064)*$D305/$B$12*$C$7)</f>
        <v>0</v>
      </c>
      <c r="BM305" s="31" t="n">
        <f aca="false">$B$11*(($A$1065)*$C305/$B$12*$B$7+(1-$A$1065)*$D305/$B$12*$C$7)</f>
        <v>0</v>
      </c>
      <c r="BN305" s="31" t="n">
        <f aca="false">$B$11*(($A$1066)*$C305/$B$12*$B$7+(1-$A$1066)*$D305/$B$12*$C$7)</f>
        <v>0</v>
      </c>
      <c r="BO305" s="31" t="n">
        <f aca="false">$B$11*(($A$1067)*$C305/$B$12*$B$7+(1-$A$1067)*$D305/$B$12*$C$7)</f>
        <v>0</v>
      </c>
      <c r="BP305" s="31" t="n">
        <f aca="false">$B$11*(($A$1068)*$C305/$B$12*$B$7+(1-$A$1068)*$D305/$B$12*$C$7)</f>
        <v>0</v>
      </c>
      <c r="BQ305" s="31" t="n">
        <f aca="false">$B$11*(($A$1069)*$C305/$B$12*$B$7+(1-$A$1069)*$D305/$B$12*$C$7)</f>
        <v>0</v>
      </c>
      <c r="BR305" s="31" t="n">
        <f aca="false">$B$11*(($A$1070)*$C305/$B$12*$B$7+(1-$A$1070)*$D305/$B$12*$C$7)</f>
        <v>0</v>
      </c>
      <c r="BS305" s="31" t="n">
        <f aca="false">$B$11*(($A$1071)*$C305/$B$12*$B$7+(1-$A$1071)*$D305/$B$12*$C$7)</f>
        <v>0</v>
      </c>
      <c r="BT305" s="31" t="n">
        <f aca="false">$B$11*(($A$1072)*$C305/$B$12*$B$7+(1-$A$1072)*$D305/$B$12*$C$7)</f>
        <v>0</v>
      </c>
      <c r="BU305" s="31" t="n">
        <f aca="false">$B$11*(($A$1073)*$C305/$B$12*$B$7+(1-$A$1073)*$D305/$B$12*$C$7)</f>
        <v>0</v>
      </c>
      <c r="BV305" s="31" t="n">
        <f aca="false">$B$11*(($A$1074)*$C305/$B$12*$B$7+(1-$A$1074)*$D305/$B$12*$C$7)</f>
        <v>0</v>
      </c>
      <c r="BW305" s="31" t="n">
        <f aca="false">$B$11*(($A$1075)*$C305/$B$12*$B$7+(1-$A$1075)*$D305/$B$12*$C$7)</f>
        <v>0</v>
      </c>
      <c r="BX305" s="31" t="n">
        <f aca="false">$B$11*(($A$1076)*$C305/$B$12*$B$7+(1-$A$1076)*$D305/$B$12*$C$7)</f>
        <v>0</v>
      </c>
      <c r="BY305" s="31" t="n">
        <f aca="false">$B$11*(($A$1077)*$C305/$B$12*$B$7+(1-$A$1077)*$D305/$B$12*$C$7)</f>
        <v>0</v>
      </c>
      <c r="BZ305" s="31" t="n">
        <f aca="false">$B$11*(($A$1078)*$C305/$B$12*$B$7+(1-$A$1078)*$D305/$B$12*$C$7)</f>
        <v>0</v>
      </c>
      <c r="CA305" s="31" t="n">
        <f aca="false">$B$11*(($A$1079)*$C305/$B$12*$B$7+(1-$A$1079)*$D305/$B$12*$C$7)</f>
        <v>0</v>
      </c>
      <c r="CB305" s="31" t="n">
        <f aca="false">$B$11*(($A$1080)*$C305/$B$12*$B$7+(1-$A$1080)*$D305/$B$12*$C$7)</f>
        <v>0</v>
      </c>
      <c r="CC305" s="31" t="n">
        <f aca="false">$B$11*(($A$1081)*$C305/$B$12*$B$7+(1-$A$1081)*$D305/$B$12*$C$7)</f>
        <v>0</v>
      </c>
    </row>
    <row r="306" customFormat="false" ht="15" hidden="false" customHeight="false" outlineLevel="0" collapsed="false">
      <c r="A306" s="21" t="n">
        <v>282</v>
      </c>
      <c r="B306" s="27" t="n">
        <v>-2.6770988245807</v>
      </c>
      <c r="C306" s="9" t="n">
        <f aca="false">SUM(AM306:AV306)</f>
        <v>1</v>
      </c>
      <c r="D306" s="9" t="n">
        <f aca="false">SUM(AW306:BF306)</f>
        <v>3</v>
      </c>
      <c r="E306" s="24" t="n">
        <f aca="false">(1-C306/$B$12)*$B$8-C306/$B$12*$B$7</f>
        <v>0.005</v>
      </c>
      <c r="F306" s="24" t="n">
        <f aca="false">(1-D306/$B$12)*$C$8-D306/$B$12*$C$7</f>
        <v>-0.117</v>
      </c>
      <c r="G306" s="47" t="n">
        <f aca="false">$B$11*($B$10*C306/$B$12*$B$7+(1-$B$10)*D306/$B$12*$C$7)</f>
        <v>1100</v>
      </c>
      <c r="H306" s="24" t="n">
        <f aca="false">$B$10*E306+(1-$B$10)*F306</f>
        <v>-0.056</v>
      </c>
      <c r="I306" s="21"/>
      <c r="J306" s="21"/>
      <c r="K306" s="21"/>
      <c r="L306" s="21"/>
      <c r="M306" s="21"/>
      <c r="N306" s="21"/>
      <c r="O306" s="21"/>
      <c r="P306" s="21"/>
      <c r="Q306" s="21"/>
      <c r="R306" s="27" t="n">
        <v>0.0533138953958894</v>
      </c>
      <c r="S306" s="27" t="n">
        <v>-1.17624965394513</v>
      </c>
      <c r="T306" s="27" t="n">
        <v>1.36497563650301</v>
      </c>
      <c r="U306" s="27" t="n">
        <v>-0.247078426014374</v>
      </c>
      <c r="V306" s="27" t="n">
        <v>0.150853734276038</v>
      </c>
      <c r="W306" s="27" t="n">
        <v>1.0903732524413</v>
      </c>
      <c r="X306" s="27" t="n">
        <v>-1.57822860148941</v>
      </c>
      <c r="Y306" s="27" t="n">
        <v>1.02788755312727</v>
      </c>
      <c r="Z306" s="27" t="n">
        <v>0.111273977462149</v>
      </c>
      <c r="AA306" s="27" t="n">
        <v>0.151262673119732</v>
      </c>
      <c r="AB306" s="27" t="n">
        <v>1.63583345876289</v>
      </c>
      <c r="AC306" s="27" t="n">
        <v>-0.288843996942031</v>
      </c>
      <c r="AD306" s="27" t="n">
        <v>0.0800720075386178</v>
      </c>
      <c r="AE306" s="27" t="n">
        <v>-0.93794558065759</v>
      </c>
      <c r="AF306" s="27" t="n">
        <v>1.16142927033201</v>
      </c>
      <c r="AG306" s="27" t="n">
        <v>0.0235651476077992</v>
      </c>
      <c r="AH306" s="27" t="n">
        <v>-1.37771096722574</v>
      </c>
      <c r="AI306" s="27" t="n">
        <v>-0.294585588429449</v>
      </c>
      <c r="AJ306" s="27" t="n">
        <v>-1.07939979508494</v>
      </c>
      <c r="AK306" s="27" t="n">
        <v>-0.344584049060814</v>
      </c>
      <c r="AL306" s="21"/>
      <c r="AM306" s="31" t="n">
        <f aca="false">IF(SQRT($B$9)*$B306+SQRT(1-$B$9)*R306&lt;_xlfn.NORM.S.INV($B$6),1,0)</f>
        <v>0</v>
      </c>
      <c r="AN306" s="31" t="n">
        <f aca="false">IF(SQRT($B$9)*$B306+SQRT(1-$B$9)*S306&lt;_xlfn.NORM.S.INV($B$6),1,0)</f>
        <v>0</v>
      </c>
      <c r="AO306" s="31" t="n">
        <f aca="false">IF(SQRT($B$9)*$B306+SQRT(1-$B$9)*T306&lt;_xlfn.NORM.S.INV($B$6),1,0)</f>
        <v>0</v>
      </c>
      <c r="AP306" s="31" t="n">
        <f aca="false">IF(SQRT($B$9)*$B306+SQRT(1-$B$9)*U306&lt;_xlfn.NORM.S.INV($B$6),1,0)</f>
        <v>0</v>
      </c>
      <c r="AQ306" s="31" t="n">
        <f aca="false">IF(SQRT($B$9)*$B306+SQRT(1-$B$9)*V306&lt;_xlfn.NORM.S.INV($B$6),1,0)</f>
        <v>0</v>
      </c>
      <c r="AR306" s="31" t="n">
        <f aca="false">IF(SQRT($B$9)*$B306+SQRT(1-$B$9)*W306&lt;_xlfn.NORM.S.INV($B$6),1,0)</f>
        <v>0</v>
      </c>
      <c r="AS306" s="31" t="n">
        <f aca="false">IF(SQRT($B$9)*$B306+SQRT(1-$B$9)*X306&lt;_xlfn.NORM.S.INV($B$6),1,0)</f>
        <v>1</v>
      </c>
      <c r="AT306" s="31" t="n">
        <f aca="false">IF(SQRT($B$9)*$B306+SQRT(1-$B$9)*Y306&lt;_xlfn.NORM.S.INV($B$6),1,0)</f>
        <v>0</v>
      </c>
      <c r="AU306" s="31" t="n">
        <f aca="false">IF(SQRT($B$9)*$B306+SQRT(1-$B$9)*Z306&lt;_xlfn.NORM.S.INV($B$6),1,0)</f>
        <v>0</v>
      </c>
      <c r="AV306" s="31" t="n">
        <f aca="false">IF(SQRT($B$9)*$B306+SQRT(1-$B$9)*AA306&lt;_xlfn.NORM.S.INV($B$6),1,0)</f>
        <v>0</v>
      </c>
      <c r="AW306" s="31" t="n">
        <f aca="false">IF(SQRT($C$9)*$B306+SQRT(1-$C$9)*AB306&lt;_xlfn.NORM.S.INV($C$6),1,0)</f>
        <v>0</v>
      </c>
      <c r="AX306" s="31" t="n">
        <f aca="false">IF(SQRT($C$9)*$B306+SQRT(1-$C$9)*AC306&lt;_xlfn.NORM.S.INV($C$6),1,0)</f>
        <v>0</v>
      </c>
      <c r="AY306" s="31" t="n">
        <f aca="false">IF(SQRT($C$9)*$B306+SQRT(1-$C$9)*AD306&lt;_xlfn.NORM.S.INV($C$6),1,0)</f>
        <v>0</v>
      </c>
      <c r="AZ306" s="31" t="n">
        <f aca="false">IF(SQRT($C$9)*$B306+SQRT(1-$C$9)*AE306&lt;_xlfn.NORM.S.INV($C$6),1,0)</f>
        <v>1</v>
      </c>
      <c r="BA306" s="31" t="n">
        <f aca="false">IF(SQRT($C$9)*$B306+SQRT(1-$C$9)*AF306&lt;_xlfn.NORM.S.INV($C$6),1,0)</f>
        <v>0</v>
      </c>
      <c r="BB306" s="31" t="n">
        <f aca="false">IF(SQRT($C$9)*$B306+SQRT(1-$C$9)*AG306&lt;_xlfn.NORM.S.INV($C$6),1,0)</f>
        <v>0</v>
      </c>
      <c r="BC306" s="31" t="n">
        <f aca="false">IF(SQRT($C$9)*$B306+SQRT(1-$C$9)*AH306&lt;_xlfn.NORM.S.INV($C$6),1,0)</f>
        <v>1</v>
      </c>
      <c r="BD306" s="31" t="n">
        <f aca="false">IF(SQRT($C$9)*$B306+SQRT(1-$C$9)*AI306&lt;_xlfn.NORM.S.INV($C$6),1,0)</f>
        <v>0</v>
      </c>
      <c r="BE306" s="31" t="n">
        <f aca="false">IF(SQRT($C$9)*$B306+SQRT(1-$C$9)*AJ306&lt;_xlfn.NORM.S.INV($C$6),1,0)</f>
        <v>1</v>
      </c>
      <c r="BF306" s="31" t="n">
        <f aca="false">IF(SQRT($C$9)*$B306+SQRT(1-$C$9)*AK306&lt;_xlfn.NORM.S.INV($C$6),1,0)</f>
        <v>0</v>
      </c>
      <c r="BG306" s="21"/>
      <c r="BH306" s="21"/>
      <c r="BI306" s="31" t="n">
        <f aca="false">$B$11*(($A$1061)*$C306/$B$12*$B$7+(1-$A$1061)*$D306/$B$12*$C$7)</f>
        <v>1800</v>
      </c>
      <c r="BJ306" s="31" t="n">
        <f aca="false">$B$11*(($A$1062)*$C306/$B$12*$B$7+(1-$A$1062)*$D306/$B$12*$C$7)</f>
        <v>1730</v>
      </c>
      <c r="BK306" s="31" t="n">
        <f aca="false">$B$11*(($A$1063)*$C306/$B$12*$B$7+(1-$A$1063)*$D306/$B$12*$C$7)</f>
        <v>1660</v>
      </c>
      <c r="BL306" s="31" t="n">
        <f aca="false">$B$11*(($A$1064)*$C306/$B$12*$B$7+(1-$A$1064)*$D306/$B$12*$C$7)</f>
        <v>1590</v>
      </c>
      <c r="BM306" s="31" t="n">
        <f aca="false">$B$11*(($A$1065)*$C306/$B$12*$B$7+(1-$A$1065)*$D306/$B$12*$C$7)</f>
        <v>1520</v>
      </c>
      <c r="BN306" s="31" t="n">
        <f aca="false">$B$11*(($A$1066)*$C306/$B$12*$B$7+(1-$A$1066)*$D306/$B$12*$C$7)</f>
        <v>1450</v>
      </c>
      <c r="BO306" s="31" t="n">
        <f aca="false">$B$11*(($A$1067)*$C306/$B$12*$B$7+(1-$A$1067)*$D306/$B$12*$C$7)</f>
        <v>1380</v>
      </c>
      <c r="BP306" s="31" t="n">
        <f aca="false">$B$11*(($A$1068)*$C306/$B$12*$B$7+(1-$A$1068)*$D306/$B$12*$C$7)</f>
        <v>1310</v>
      </c>
      <c r="BQ306" s="31" t="n">
        <f aca="false">$B$11*(($A$1069)*$C306/$B$12*$B$7+(1-$A$1069)*$D306/$B$12*$C$7)</f>
        <v>1240</v>
      </c>
      <c r="BR306" s="31" t="n">
        <f aca="false">$B$11*(($A$1070)*$C306/$B$12*$B$7+(1-$A$1070)*$D306/$B$12*$C$7)</f>
        <v>1170</v>
      </c>
      <c r="BS306" s="31" t="n">
        <f aca="false">$B$11*(($A$1071)*$C306/$B$12*$B$7+(1-$A$1071)*$D306/$B$12*$C$7)</f>
        <v>1100</v>
      </c>
      <c r="BT306" s="31" t="n">
        <f aca="false">$B$11*(($A$1072)*$C306/$B$12*$B$7+(1-$A$1072)*$D306/$B$12*$C$7)</f>
        <v>1030</v>
      </c>
      <c r="BU306" s="31" t="n">
        <f aca="false">$B$11*(($A$1073)*$C306/$B$12*$B$7+(1-$A$1073)*$D306/$B$12*$C$7)</f>
        <v>960</v>
      </c>
      <c r="BV306" s="31" t="n">
        <f aca="false">$B$11*(($A$1074)*$C306/$B$12*$B$7+(1-$A$1074)*$D306/$B$12*$C$7)</f>
        <v>890</v>
      </c>
      <c r="BW306" s="31" t="n">
        <f aca="false">$B$11*(($A$1075)*$C306/$B$12*$B$7+(1-$A$1075)*$D306/$B$12*$C$7)</f>
        <v>820</v>
      </c>
      <c r="BX306" s="31" t="n">
        <f aca="false">$B$11*(($A$1076)*$C306/$B$12*$B$7+(1-$A$1076)*$D306/$B$12*$C$7)</f>
        <v>750</v>
      </c>
      <c r="BY306" s="31" t="n">
        <f aca="false">$B$11*(($A$1077)*$C306/$B$12*$B$7+(1-$A$1077)*$D306/$B$12*$C$7)</f>
        <v>680</v>
      </c>
      <c r="BZ306" s="31" t="n">
        <f aca="false">$B$11*(($A$1078)*$C306/$B$12*$B$7+(1-$A$1078)*$D306/$B$12*$C$7)</f>
        <v>610</v>
      </c>
      <c r="CA306" s="31" t="n">
        <f aca="false">$B$11*(($A$1079)*$C306/$B$12*$B$7+(1-$A$1079)*$D306/$B$12*$C$7)</f>
        <v>540</v>
      </c>
      <c r="CB306" s="31" t="n">
        <f aca="false">$B$11*(($A$1080)*$C306/$B$12*$B$7+(1-$A$1080)*$D306/$B$12*$C$7)</f>
        <v>470</v>
      </c>
      <c r="CC306" s="31" t="n">
        <f aca="false">$B$11*(($A$1081)*$C306/$B$12*$B$7+(1-$A$1081)*$D306/$B$12*$C$7)</f>
        <v>400</v>
      </c>
    </row>
    <row r="307" customFormat="false" ht="15" hidden="false" customHeight="false" outlineLevel="0" collapsed="false">
      <c r="A307" s="21" t="n">
        <v>283</v>
      </c>
      <c r="B307" s="27" t="n">
        <v>-0.0317119287053661</v>
      </c>
      <c r="C307" s="9" t="n">
        <f aca="false">SUM(AM307:AV307)</f>
        <v>0</v>
      </c>
      <c r="D307" s="9" t="n">
        <f aca="false">SUM(AW307:BF307)</f>
        <v>0</v>
      </c>
      <c r="E307" s="24" t="n">
        <f aca="false">(1-C307/$B$12)*$B$8-C307/$B$12*$B$7</f>
        <v>0.05</v>
      </c>
      <c r="F307" s="24" t="n">
        <f aca="false">(1-D307/$B$12)*$C$8-D307/$B$12*$C$7</f>
        <v>0.09</v>
      </c>
      <c r="G307" s="47" t="n">
        <f aca="false">$B$11*($B$10*C307/$B$12*$B$7+(1-$B$10)*D307/$B$12*$C$7)</f>
        <v>0</v>
      </c>
      <c r="H307" s="24" t="n">
        <f aca="false">$B$10*E307+(1-$B$10)*F307</f>
        <v>0.07</v>
      </c>
      <c r="I307" s="21"/>
      <c r="J307" s="21"/>
      <c r="K307" s="21"/>
      <c r="L307" s="21"/>
      <c r="M307" s="21"/>
      <c r="N307" s="21"/>
      <c r="O307" s="21"/>
      <c r="P307" s="21"/>
      <c r="Q307" s="21"/>
      <c r="R307" s="27" t="n">
        <v>-0.475868716469601</v>
      </c>
      <c r="S307" s="27" t="n">
        <v>-0.140428980388741</v>
      </c>
      <c r="T307" s="27" t="n">
        <v>0.772275842480223</v>
      </c>
      <c r="U307" s="27" t="n">
        <v>-1.25842165355381</v>
      </c>
      <c r="V307" s="27" t="n">
        <v>0.537320089224777</v>
      </c>
      <c r="W307" s="27" t="n">
        <v>0.557184070714602</v>
      </c>
      <c r="X307" s="27" t="n">
        <v>1.45280009310534</v>
      </c>
      <c r="Y307" s="27" t="n">
        <v>-0.0966427959215366</v>
      </c>
      <c r="Z307" s="27" t="n">
        <v>-1.40241894595296</v>
      </c>
      <c r="AA307" s="27" t="n">
        <v>0.482156959120491</v>
      </c>
      <c r="AB307" s="27" t="n">
        <v>-0.664325604525737</v>
      </c>
      <c r="AC307" s="27" t="n">
        <v>-0.753651735527439</v>
      </c>
      <c r="AD307" s="27" t="n">
        <v>-0.737749016049354</v>
      </c>
      <c r="AE307" s="27" t="n">
        <v>-1.15845154847737</v>
      </c>
      <c r="AF307" s="27" t="n">
        <v>-0.0683177273898267</v>
      </c>
      <c r="AG307" s="27" t="n">
        <v>0.0217941596445384</v>
      </c>
      <c r="AH307" s="27" t="n">
        <v>-0.147179043283012</v>
      </c>
      <c r="AI307" s="27" t="n">
        <v>0.384405778790983</v>
      </c>
      <c r="AJ307" s="27" t="n">
        <v>0.312153128226113</v>
      </c>
      <c r="AK307" s="27" t="n">
        <v>0.0533807076172993</v>
      </c>
      <c r="AL307" s="21"/>
      <c r="AM307" s="31" t="n">
        <f aca="false">IF(SQRT($B$9)*$B307+SQRT(1-$B$9)*R307&lt;_xlfn.NORM.S.INV($B$6),1,0)</f>
        <v>0</v>
      </c>
      <c r="AN307" s="31" t="n">
        <f aca="false">IF(SQRT($B$9)*$B307+SQRT(1-$B$9)*S307&lt;_xlfn.NORM.S.INV($B$6),1,0)</f>
        <v>0</v>
      </c>
      <c r="AO307" s="31" t="n">
        <f aca="false">IF(SQRT($B$9)*$B307+SQRT(1-$B$9)*T307&lt;_xlfn.NORM.S.INV($B$6),1,0)</f>
        <v>0</v>
      </c>
      <c r="AP307" s="31" t="n">
        <f aca="false">IF(SQRT($B$9)*$B307+SQRT(1-$B$9)*U307&lt;_xlfn.NORM.S.INV($B$6),1,0)</f>
        <v>0</v>
      </c>
      <c r="AQ307" s="31" t="n">
        <f aca="false">IF(SQRT($B$9)*$B307+SQRT(1-$B$9)*V307&lt;_xlfn.NORM.S.INV($B$6),1,0)</f>
        <v>0</v>
      </c>
      <c r="AR307" s="31" t="n">
        <f aca="false">IF(SQRT($B$9)*$B307+SQRT(1-$B$9)*W307&lt;_xlfn.NORM.S.INV($B$6),1,0)</f>
        <v>0</v>
      </c>
      <c r="AS307" s="31" t="n">
        <f aca="false">IF(SQRT($B$9)*$B307+SQRT(1-$B$9)*X307&lt;_xlfn.NORM.S.INV($B$6),1,0)</f>
        <v>0</v>
      </c>
      <c r="AT307" s="31" t="n">
        <f aca="false">IF(SQRT($B$9)*$B307+SQRT(1-$B$9)*Y307&lt;_xlfn.NORM.S.INV($B$6),1,0)</f>
        <v>0</v>
      </c>
      <c r="AU307" s="31" t="n">
        <f aca="false">IF(SQRT($B$9)*$B307+SQRT(1-$B$9)*Z307&lt;_xlfn.NORM.S.INV($B$6),1,0)</f>
        <v>0</v>
      </c>
      <c r="AV307" s="31" t="n">
        <f aca="false">IF(SQRT($B$9)*$B307+SQRT(1-$B$9)*AA307&lt;_xlfn.NORM.S.INV($B$6),1,0)</f>
        <v>0</v>
      </c>
      <c r="AW307" s="31" t="n">
        <f aca="false">IF(SQRT($C$9)*$B307+SQRT(1-$C$9)*AB307&lt;_xlfn.NORM.S.INV($C$6),1,0)</f>
        <v>0</v>
      </c>
      <c r="AX307" s="31" t="n">
        <f aca="false">IF(SQRT($C$9)*$B307+SQRT(1-$C$9)*AC307&lt;_xlfn.NORM.S.INV($C$6),1,0)</f>
        <v>0</v>
      </c>
      <c r="AY307" s="31" t="n">
        <f aca="false">IF(SQRT($C$9)*$B307+SQRT(1-$C$9)*AD307&lt;_xlfn.NORM.S.INV($C$6),1,0)</f>
        <v>0</v>
      </c>
      <c r="AZ307" s="31" t="n">
        <f aca="false">IF(SQRT($C$9)*$B307+SQRT(1-$C$9)*AE307&lt;_xlfn.NORM.S.INV($C$6),1,0)</f>
        <v>0</v>
      </c>
      <c r="BA307" s="31" t="n">
        <f aca="false">IF(SQRT($C$9)*$B307+SQRT(1-$C$9)*AF307&lt;_xlfn.NORM.S.INV($C$6),1,0)</f>
        <v>0</v>
      </c>
      <c r="BB307" s="31" t="n">
        <f aca="false">IF(SQRT($C$9)*$B307+SQRT(1-$C$9)*AG307&lt;_xlfn.NORM.S.INV($C$6),1,0)</f>
        <v>0</v>
      </c>
      <c r="BC307" s="31" t="n">
        <f aca="false">IF(SQRT($C$9)*$B307+SQRT(1-$C$9)*AH307&lt;_xlfn.NORM.S.INV($C$6),1,0)</f>
        <v>0</v>
      </c>
      <c r="BD307" s="31" t="n">
        <f aca="false">IF(SQRT($C$9)*$B307+SQRT(1-$C$9)*AI307&lt;_xlfn.NORM.S.INV($C$6),1,0)</f>
        <v>0</v>
      </c>
      <c r="BE307" s="31" t="n">
        <f aca="false">IF(SQRT($C$9)*$B307+SQRT(1-$C$9)*AJ307&lt;_xlfn.NORM.S.INV($C$6),1,0)</f>
        <v>0</v>
      </c>
      <c r="BF307" s="31" t="n">
        <f aca="false">IF(SQRT($C$9)*$B307+SQRT(1-$C$9)*AK307&lt;_xlfn.NORM.S.INV($C$6),1,0)</f>
        <v>0</v>
      </c>
      <c r="BG307" s="21"/>
      <c r="BH307" s="21"/>
      <c r="BI307" s="31" t="n">
        <f aca="false">$B$11*(($A$1061)*$C307/$B$12*$B$7+(1-$A$1061)*$D307/$B$12*$C$7)</f>
        <v>0</v>
      </c>
      <c r="BJ307" s="31" t="n">
        <f aca="false">$B$11*(($A$1062)*$C307/$B$12*$B$7+(1-$A$1062)*$D307/$B$12*$C$7)</f>
        <v>0</v>
      </c>
      <c r="BK307" s="31" t="n">
        <f aca="false">$B$11*(($A$1063)*$C307/$B$12*$B$7+(1-$A$1063)*$D307/$B$12*$C$7)</f>
        <v>0</v>
      </c>
      <c r="BL307" s="31" t="n">
        <f aca="false">$B$11*(($A$1064)*$C307/$B$12*$B$7+(1-$A$1064)*$D307/$B$12*$C$7)</f>
        <v>0</v>
      </c>
      <c r="BM307" s="31" t="n">
        <f aca="false">$B$11*(($A$1065)*$C307/$B$12*$B$7+(1-$A$1065)*$D307/$B$12*$C$7)</f>
        <v>0</v>
      </c>
      <c r="BN307" s="31" t="n">
        <f aca="false">$B$11*(($A$1066)*$C307/$B$12*$B$7+(1-$A$1066)*$D307/$B$12*$C$7)</f>
        <v>0</v>
      </c>
      <c r="BO307" s="31" t="n">
        <f aca="false">$B$11*(($A$1067)*$C307/$B$12*$B$7+(1-$A$1067)*$D307/$B$12*$C$7)</f>
        <v>0</v>
      </c>
      <c r="BP307" s="31" t="n">
        <f aca="false">$B$11*(($A$1068)*$C307/$B$12*$B$7+(1-$A$1068)*$D307/$B$12*$C$7)</f>
        <v>0</v>
      </c>
      <c r="BQ307" s="31" t="n">
        <f aca="false">$B$11*(($A$1069)*$C307/$B$12*$B$7+(1-$A$1069)*$D307/$B$12*$C$7)</f>
        <v>0</v>
      </c>
      <c r="BR307" s="31" t="n">
        <f aca="false">$B$11*(($A$1070)*$C307/$B$12*$B$7+(1-$A$1070)*$D307/$B$12*$C$7)</f>
        <v>0</v>
      </c>
      <c r="BS307" s="31" t="n">
        <f aca="false">$B$11*(($A$1071)*$C307/$B$12*$B$7+(1-$A$1071)*$D307/$B$12*$C$7)</f>
        <v>0</v>
      </c>
      <c r="BT307" s="31" t="n">
        <f aca="false">$B$11*(($A$1072)*$C307/$B$12*$B$7+(1-$A$1072)*$D307/$B$12*$C$7)</f>
        <v>0</v>
      </c>
      <c r="BU307" s="31" t="n">
        <f aca="false">$B$11*(($A$1073)*$C307/$B$12*$B$7+(1-$A$1073)*$D307/$B$12*$C$7)</f>
        <v>0</v>
      </c>
      <c r="BV307" s="31" t="n">
        <f aca="false">$B$11*(($A$1074)*$C307/$B$12*$B$7+(1-$A$1074)*$D307/$B$12*$C$7)</f>
        <v>0</v>
      </c>
      <c r="BW307" s="31" t="n">
        <f aca="false">$B$11*(($A$1075)*$C307/$B$12*$B$7+(1-$A$1075)*$D307/$B$12*$C$7)</f>
        <v>0</v>
      </c>
      <c r="BX307" s="31" t="n">
        <f aca="false">$B$11*(($A$1076)*$C307/$B$12*$B$7+(1-$A$1076)*$D307/$B$12*$C$7)</f>
        <v>0</v>
      </c>
      <c r="BY307" s="31" t="n">
        <f aca="false">$B$11*(($A$1077)*$C307/$B$12*$B$7+(1-$A$1077)*$D307/$B$12*$C$7)</f>
        <v>0</v>
      </c>
      <c r="BZ307" s="31" t="n">
        <f aca="false">$B$11*(($A$1078)*$C307/$B$12*$B$7+(1-$A$1078)*$D307/$B$12*$C$7)</f>
        <v>0</v>
      </c>
      <c r="CA307" s="31" t="n">
        <f aca="false">$B$11*(($A$1079)*$C307/$B$12*$B$7+(1-$A$1079)*$D307/$B$12*$C$7)</f>
        <v>0</v>
      </c>
      <c r="CB307" s="31" t="n">
        <f aca="false">$B$11*(($A$1080)*$C307/$B$12*$B$7+(1-$A$1080)*$D307/$B$12*$C$7)</f>
        <v>0</v>
      </c>
      <c r="CC307" s="31" t="n">
        <f aca="false">$B$11*(($A$1081)*$C307/$B$12*$B$7+(1-$A$1081)*$D307/$B$12*$C$7)</f>
        <v>0</v>
      </c>
    </row>
    <row r="308" customFormat="false" ht="15" hidden="false" customHeight="false" outlineLevel="0" collapsed="false">
      <c r="A308" s="21" t="n">
        <v>284</v>
      </c>
      <c r="B308" s="27" t="n">
        <v>-0.133748741712181</v>
      </c>
      <c r="C308" s="9" t="n">
        <f aca="false">SUM(AM308:AV308)</f>
        <v>0</v>
      </c>
      <c r="D308" s="9" t="n">
        <f aca="false">SUM(AW308:BF308)</f>
        <v>0</v>
      </c>
      <c r="E308" s="24" t="n">
        <f aca="false">(1-C308/$B$12)*$B$8-C308/$B$12*$B$7</f>
        <v>0.05</v>
      </c>
      <c r="F308" s="24" t="n">
        <f aca="false">(1-D308/$B$12)*$C$8-D308/$B$12*$C$7</f>
        <v>0.09</v>
      </c>
      <c r="G308" s="47" t="n">
        <f aca="false">$B$11*($B$10*C308/$B$12*$B$7+(1-$B$10)*D308/$B$12*$C$7)</f>
        <v>0</v>
      </c>
      <c r="H308" s="24" t="n">
        <f aca="false">$B$10*E308+(1-$B$10)*F308</f>
        <v>0.07</v>
      </c>
      <c r="I308" s="21"/>
      <c r="J308" s="21"/>
      <c r="K308" s="21"/>
      <c r="L308" s="21"/>
      <c r="M308" s="21"/>
      <c r="N308" s="21"/>
      <c r="O308" s="21"/>
      <c r="P308" s="21"/>
      <c r="Q308" s="21"/>
      <c r="R308" s="27" t="n">
        <v>0.576531643892883</v>
      </c>
      <c r="S308" s="27" t="n">
        <v>0.627805347077302</v>
      </c>
      <c r="T308" s="27" t="n">
        <v>-0.244852674855855</v>
      </c>
      <c r="U308" s="27" t="n">
        <v>-0.0552098823569863</v>
      </c>
      <c r="V308" s="27" t="n">
        <v>-0.221040490451258</v>
      </c>
      <c r="W308" s="27" t="n">
        <v>-1.4165350903143</v>
      </c>
      <c r="X308" s="27" t="n">
        <v>0.653920438489087</v>
      </c>
      <c r="Y308" s="27" t="n">
        <v>0.326727905199331</v>
      </c>
      <c r="Z308" s="27" t="n">
        <v>2.50345637425782</v>
      </c>
      <c r="AA308" s="27" t="n">
        <v>0.292942647522483</v>
      </c>
      <c r="AB308" s="27" t="n">
        <v>-0.401874301878087</v>
      </c>
      <c r="AC308" s="27" t="n">
        <v>-0.0784842367868225</v>
      </c>
      <c r="AD308" s="27" t="n">
        <v>1.7403947048044</v>
      </c>
      <c r="AE308" s="27" t="n">
        <v>0.211963858221325</v>
      </c>
      <c r="AF308" s="27" t="n">
        <v>-0.275232309059667</v>
      </c>
      <c r="AG308" s="27" t="n">
        <v>0.574891425782669</v>
      </c>
      <c r="AH308" s="27" t="n">
        <v>1.50912385705432</v>
      </c>
      <c r="AI308" s="27" t="n">
        <v>-1.1979315615664</v>
      </c>
      <c r="AJ308" s="27" t="n">
        <v>-0.607310723148907</v>
      </c>
      <c r="AK308" s="27" t="n">
        <v>0.0487557966774779</v>
      </c>
      <c r="AL308" s="21"/>
      <c r="AM308" s="31" t="n">
        <f aca="false">IF(SQRT($B$9)*$B308+SQRT(1-$B$9)*R308&lt;_xlfn.NORM.S.INV($B$6),1,0)</f>
        <v>0</v>
      </c>
      <c r="AN308" s="31" t="n">
        <f aca="false">IF(SQRT($B$9)*$B308+SQRT(1-$B$9)*S308&lt;_xlfn.NORM.S.INV($B$6),1,0)</f>
        <v>0</v>
      </c>
      <c r="AO308" s="31" t="n">
        <f aca="false">IF(SQRT($B$9)*$B308+SQRT(1-$B$9)*T308&lt;_xlfn.NORM.S.INV($B$6),1,0)</f>
        <v>0</v>
      </c>
      <c r="AP308" s="31" t="n">
        <f aca="false">IF(SQRT($B$9)*$B308+SQRT(1-$B$9)*U308&lt;_xlfn.NORM.S.INV($B$6),1,0)</f>
        <v>0</v>
      </c>
      <c r="AQ308" s="31" t="n">
        <f aca="false">IF(SQRT($B$9)*$B308+SQRT(1-$B$9)*V308&lt;_xlfn.NORM.S.INV($B$6),1,0)</f>
        <v>0</v>
      </c>
      <c r="AR308" s="31" t="n">
        <f aca="false">IF(SQRT($B$9)*$B308+SQRT(1-$B$9)*W308&lt;_xlfn.NORM.S.INV($B$6),1,0)</f>
        <v>0</v>
      </c>
      <c r="AS308" s="31" t="n">
        <f aca="false">IF(SQRT($B$9)*$B308+SQRT(1-$B$9)*X308&lt;_xlfn.NORM.S.INV($B$6),1,0)</f>
        <v>0</v>
      </c>
      <c r="AT308" s="31" t="n">
        <f aca="false">IF(SQRT($B$9)*$B308+SQRT(1-$B$9)*Y308&lt;_xlfn.NORM.S.INV($B$6),1,0)</f>
        <v>0</v>
      </c>
      <c r="AU308" s="31" t="n">
        <f aca="false">IF(SQRT($B$9)*$B308+SQRT(1-$B$9)*Z308&lt;_xlfn.NORM.S.INV($B$6),1,0)</f>
        <v>0</v>
      </c>
      <c r="AV308" s="31" t="n">
        <f aca="false">IF(SQRT($B$9)*$B308+SQRT(1-$B$9)*AA308&lt;_xlfn.NORM.S.INV($B$6),1,0)</f>
        <v>0</v>
      </c>
      <c r="AW308" s="31" t="n">
        <f aca="false">IF(SQRT($C$9)*$B308+SQRT(1-$C$9)*AB308&lt;_xlfn.NORM.S.INV($C$6),1,0)</f>
        <v>0</v>
      </c>
      <c r="AX308" s="31" t="n">
        <f aca="false">IF(SQRT($C$9)*$B308+SQRT(1-$C$9)*AC308&lt;_xlfn.NORM.S.INV($C$6),1,0)</f>
        <v>0</v>
      </c>
      <c r="AY308" s="31" t="n">
        <f aca="false">IF(SQRT($C$9)*$B308+SQRT(1-$C$9)*AD308&lt;_xlfn.NORM.S.INV($C$6),1,0)</f>
        <v>0</v>
      </c>
      <c r="AZ308" s="31" t="n">
        <f aca="false">IF(SQRT($C$9)*$B308+SQRT(1-$C$9)*AE308&lt;_xlfn.NORM.S.INV($C$6),1,0)</f>
        <v>0</v>
      </c>
      <c r="BA308" s="31" t="n">
        <f aca="false">IF(SQRT($C$9)*$B308+SQRT(1-$C$9)*AF308&lt;_xlfn.NORM.S.INV($C$6),1,0)</f>
        <v>0</v>
      </c>
      <c r="BB308" s="31" t="n">
        <f aca="false">IF(SQRT($C$9)*$B308+SQRT(1-$C$9)*AG308&lt;_xlfn.NORM.S.INV($C$6),1,0)</f>
        <v>0</v>
      </c>
      <c r="BC308" s="31" t="n">
        <f aca="false">IF(SQRT($C$9)*$B308+SQRT(1-$C$9)*AH308&lt;_xlfn.NORM.S.INV($C$6),1,0)</f>
        <v>0</v>
      </c>
      <c r="BD308" s="31" t="n">
        <f aca="false">IF(SQRT($C$9)*$B308+SQRT(1-$C$9)*AI308&lt;_xlfn.NORM.S.INV($C$6),1,0)</f>
        <v>0</v>
      </c>
      <c r="BE308" s="31" t="n">
        <f aca="false">IF(SQRT($C$9)*$B308+SQRT(1-$C$9)*AJ308&lt;_xlfn.NORM.S.INV($C$6),1,0)</f>
        <v>0</v>
      </c>
      <c r="BF308" s="31" t="n">
        <f aca="false">IF(SQRT($C$9)*$B308+SQRT(1-$C$9)*AK308&lt;_xlfn.NORM.S.INV($C$6),1,0)</f>
        <v>0</v>
      </c>
      <c r="BG308" s="21"/>
      <c r="BH308" s="21"/>
      <c r="BI308" s="31" t="n">
        <f aca="false">$B$11*(($A$1061)*$C308/$B$12*$B$7+(1-$A$1061)*$D308/$B$12*$C$7)</f>
        <v>0</v>
      </c>
      <c r="BJ308" s="31" t="n">
        <f aca="false">$B$11*(($A$1062)*$C308/$B$12*$B$7+(1-$A$1062)*$D308/$B$12*$C$7)</f>
        <v>0</v>
      </c>
      <c r="BK308" s="31" t="n">
        <f aca="false">$B$11*(($A$1063)*$C308/$B$12*$B$7+(1-$A$1063)*$D308/$B$12*$C$7)</f>
        <v>0</v>
      </c>
      <c r="BL308" s="31" t="n">
        <f aca="false">$B$11*(($A$1064)*$C308/$B$12*$B$7+(1-$A$1064)*$D308/$B$12*$C$7)</f>
        <v>0</v>
      </c>
      <c r="BM308" s="31" t="n">
        <f aca="false">$B$11*(($A$1065)*$C308/$B$12*$B$7+(1-$A$1065)*$D308/$B$12*$C$7)</f>
        <v>0</v>
      </c>
      <c r="BN308" s="31" t="n">
        <f aca="false">$B$11*(($A$1066)*$C308/$B$12*$B$7+(1-$A$1066)*$D308/$B$12*$C$7)</f>
        <v>0</v>
      </c>
      <c r="BO308" s="31" t="n">
        <f aca="false">$B$11*(($A$1067)*$C308/$B$12*$B$7+(1-$A$1067)*$D308/$B$12*$C$7)</f>
        <v>0</v>
      </c>
      <c r="BP308" s="31" t="n">
        <f aca="false">$B$11*(($A$1068)*$C308/$B$12*$B$7+(1-$A$1068)*$D308/$B$12*$C$7)</f>
        <v>0</v>
      </c>
      <c r="BQ308" s="31" t="n">
        <f aca="false">$B$11*(($A$1069)*$C308/$B$12*$B$7+(1-$A$1069)*$D308/$B$12*$C$7)</f>
        <v>0</v>
      </c>
      <c r="BR308" s="31" t="n">
        <f aca="false">$B$11*(($A$1070)*$C308/$B$12*$B$7+(1-$A$1070)*$D308/$B$12*$C$7)</f>
        <v>0</v>
      </c>
      <c r="BS308" s="31" t="n">
        <f aca="false">$B$11*(($A$1071)*$C308/$B$12*$B$7+(1-$A$1071)*$D308/$B$12*$C$7)</f>
        <v>0</v>
      </c>
      <c r="BT308" s="31" t="n">
        <f aca="false">$B$11*(($A$1072)*$C308/$B$12*$B$7+(1-$A$1072)*$D308/$B$12*$C$7)</f>
        <v>0</v>
      </c>
      <c r="BU308" s="31" t="n">
        <f aca="false">$B$11*(($A$1073)*$C308/$B$12*$B$7+(1-$A$1073)*$D308/$B$12*$C$7)</f>
        <v>0</v>
      </c>
      <c r="BV308" s="31" t="n">
        <f aca="false">$B$11*(($A$1074)*$C308/$B$12*$B$7+(1-$A$1074)*$D308/$B$12*$C$7)</f>
        <v>0</v>
      </c>
      <c r="BW308" s="31" t="n">
        <f aca="false">$B$11*(($A$1075)*$C308/$B$12*$B$7+(1-$A$1075)*$D308/$B$12*$C$7)</f>
        <v>0</v>
      </c>
      <c r="BX308" s="31" t="n">
        <f aca="false">$B$11*(($A$1076)*$C308/$B$12*$B$7+(1-$A$1076)*$D308/$B$12*$C$7)</f>
        <v>0</v>
      </c>
      <c r="BY308" s="31" t="n">
        <f aca="false">$B$11*(($A$1077)*$C308/$B$12*$B$7+(1-$A$1077)*$D308/$B$12*$C$7)</f>
        <v>0</v>
      </c>
      <c r="BZ308" s="31" t="n">
        <f aca="false">$B$11*(($A$1078)*$C308/$B$12*$B$7+(1-$A$1078)*$D308/$B$12*$C$7)</f>
        <v>0</v>
      </c>
      <c r="CA308" s="31" t="n">
        <f aca="false">$B$11*(($A$1079)*$C308/$B$12*$B$7+(1-$A$1079)*$D308/$B$12*$C$7)</f>
        <v>0</v>
      </c>
      <c r="CB308" s="31" t="n">
        <f aca="false">$B$11*(($A$1080)*$C308/$B$12*$B$7+(1-$A$1080)*$D308/$B$12*$C$7)</f>
        <v>0</v>
      </c>
      <c r="CC308" s="31" t="n">
        <f aca="false">$B$11*(($A$1081)*$C308/$B$12*$B$7+(1-$A$1081)*$D308/$B$12*$C$7)</f>
        <v>0</v>
      </c>
    </row>
    <row r="309" customFormat="false" ht="15" hidden="false" customHeight="false" outlineLevel="0" collapsed="false">
      <c r="A309" s="21" t="n">
        <v>285</v>
      </c>
      <c r="B309" s="27" t="n">
        <v>-0.600666793475036</v>
      </c>
      <c r="C309" s="9" t="n">
        <f aca="false">SUM(AM309:AV309)</f>
        <v>0</v>
      </c>
      <c r="D309" s="9" t="n">
        <f aca="false">SUM(AW309:BF309)</f>
        <v>3</v>
      </c>
      <c r="E309" s="24" t="n">
        <f aca="false">(1-C309/$B$12)*$B$8-C309/$B$12*$B$7</f>
        <v>0.05</v>
      </c>
      <c r="F309" s="24" t="n">
        <f aca="false">(1-D309/$B$12)*$C$8-D309/$B$12*$C$7</f>
        <v>-0.117</v>
      </c>
      <c r="G309" s="47" t="n">
        <f aca="false">$B$11*($B$10*C309/$B$12*$B$7+(1-$B$10)*D309/$B$12*$C$7)</f>
        <v>900</v>
      </c>
      <c r="H309" s="24" t="n">
        <f aca="false">$B$10*E309+(1-$B$10)*F309</f>
        <v>-0.0335</v>
      </c>
      <c r="I309" s="21"/>
      <c r="J309" s="21"/>
      <c r="K309" s="21"/>
      <c r="L309" s="21"/>
      <c r="M309" s="21"/>
      <c r="N309" s="21"/>
      <c r="O309" s="21"/>
      <c r="P309" s="21"/>
      <c r="Q309" s="21"/>
      <c r="R309" s="27" t="n">
        <v>0.518600485935297</v>
      </c>
      <c r="S309" s="27" t="n">
        <v>0.991975947797746</v>
      </c>
      <c r="T309" s="27" t="n">
        <v>0.701575006036175</v>
      </c>
      <c r="U309" s="27" t="n">
        <v>-1.04760137035525</v>
      </c>
      <c r="V309" s="27" t="n">
        <v>1.35950654530289</v>
      </c>
      <c r="W309" s="27" t="n">
        <v>1.88285478621563</v>
      </c>
      <c r="X309" s="27" t="n">
        <v>1.34356787395395</v>
      </c>
      <c r="Y309" s="27" t="n">
        <v>0.52975685650552</v>
      </c>
      <c r="Z309" s="27" t="n">
        <v>-1.14015077452146</v>
      </c>
      <c r="AA309" s="27" t="n">
        <v>1.336830149608</v>
      </c>
      <c r="AB309" s="27" t="n">
        <v>-1.79131511439848</v>
      </c>
      <c r="AC309" s="27" t="n">
        <v>0.442919024741847</v>
      </c>
      <c r="AD309" s="27" t="n">
        <v>0.545754451636691</v>
      </c>
      <c r="AE309" s="27" t="n">
        <v>-1.64609036402795</v>
      </c>
      <c r="AF309" s="27" t="n">
        <v>-2.0522978512365</v>
      </c>
      <c r="AG309" s="27" t="n">
        <v>-0.272696953981411</v>
      </c>
      <c r="AH309" s="27" t="n">
        <v>-0.893850491048486</v>
      </c>
      <c r="AI309" s="27" t="n">
        <v>0.603730472511189</v>
      </c>
      <c r="AJ309" s="27" t="n">
        <v>-0.946776510984333</v>
      </c>
      <c r="AK309" s="27" t="n">
        <v>-0.405375205567307</v>
      </c>
      <c r="AL309" s="21"/>
      <c r="AM309" s="31" t="n">
        <f aca="false">IF(SQRT($B$9)*$B309+SQRT(1-$B$9)*R309&lt;_xlfn.NORM.S.INV($B$6),1,0)</f>
        <v>0</v>
      </c>
      <c r="AN309" s="31" t="n">
        <f aca="false">IF(SQRT($B$9)*$B309+SQRT(1-$B$9)*S309&lt;_xlfn.NORM.S.INV($B$6),1,0)</f>
        <v>0</v>
      </c>
      <c r="AO309" s="31" t="n">
        <f aca="false">IF(SQRT($B$9)*$B309+SQRT(1-$B$9)*T309&lt;_xlfn.NORM.S.INV($B$6),1,0)</f>
        <v>0</v>
      </c>
      <c r="AP309" s="31" t="n">
        <f aca="false">IF(SQRT($B$9)*$B309+SQRT(1-$B$9)*U309&lt;_xlfn.NORM.S.INV($B$6),1,0)</f>
        <v>0</v>
      </c>
      <c r="AQ309" s="31" t="n">
        <f aca="false">IF(SQRT($B$9)*$B309+SQRT(1-$B$9)*V309&lt;_xlfn.NORM.S.INV($B$6),1,0)</f>
        <v>0</v>
      </c>
      <c r="AR309" s="31" t="n">
        <f aca="false">IF(SQRT($B$9)*$B309+SQRT(1-$B$9)*W309&lt;_xlfn.NORM.S.INV($B$6),1,0)</f>
        <v>0</v>
      </c>
      <c r="AS309" s="31" t="n">
        <f aca="false">IF(SQRT($B$9)*$B309+SQRT(1-$B$9)*X309&lt;_xlfn.NORM.S.INV($B$6),1,0)</f>
        <v>0</v>
      </c>
      <c r="AT309" s="31" t="n">
        <f aca="false">IF(SQRT($B$9)*$B309+SQRT(1-$B$9)*Y309&lt;_xlfn.NORM.S.INV($B$6),1,0)</f>
        <v>0</v>
      </c>
      <c r="AU309" s="31" t="n">
        <f aca="false">IF(SQRT($B$9)*$B309+SQRT(1-$B$9)*Z309&lt;_xlfn.NORM.S.INV($B$6),1,0)</f>
        <v>0</v>
      </c>
      <c r="AV309" s="31" t="n">
        <f aca="false">IF(SQRT($B$9)*$B309+SQRT(1-$B$9)*AA309&lt;_xlfn.NORM.S.INV($B$6),1,0)</f>
        <v>0</v>
      </c>
      <c r="AW309" s="31" t="n">
        <f aca="false">IF(SQRT($C$9)*$B309+SQRT(1-$C$9)*AB309&lt;_xlfn.NORM.S.INV($C$6),1,0)</f>
        <v>1</v>
      </c>
      <c r="AX309" s="31" t="n">
        <f aca="false">IF(SQRT($C$9)*$B309+SQRT(1-$C$9)*AC309&lt;_xlfn.NORM.S.INV($C$6),1,0)</f>
        <v>0</v>
      </c>
      <c r="AY309" s="31" t="n">
        <f aca="false">IF(SQRT($C$9)*$B309+SQRT(1-$C$9)*AD309&lt;_xlfn.NORM.S.INV($C$6),1,0)</f>
        <v>0</v>
      </c>
      <c r="AZ309" s="31" t="n">
        <f aca="false">IF(SQRT($C$9)*$B309+SQRT(1-$C$9)*AE309&lt;_xlfn.NORM.S.INV($C$6),1,0)</f>
        <v>1</v>
      </c>
      <c r="BA309" s="31" t="n">
        <f aca="false">IF(SQRT($C$9)*$B309+SQRT(1-$C$9)*AF309&lt;_xlfn.NORM.S.INV($C$6),1,0)</f>
        <v>1</v>
      </c>
      <c r="BB309" s="31" t="n">
        <f aca="false">IF(SQRT($C$9)*$B309+SQRT(1-$C$9)*AG309&lt;_xlfn.NORM.S.INV($C$6),1,0)</f>
        <v>0</v>
      </c>
      <c r="BC309" s="31" t="n">
        <f aca="false">IF(SQRT($C$9)*$B309+SQRT(1-$C$9)*AH309&lt;_xlfn.NORM.S.INV($C$6),1,0)</f>
        <v>0</v>
      </c>
      <c r="BD309" s="31" t="n">
        <f aca="false">IF(SQRT($C$9)*$B309+SQRT(1-$C$9)*AI309&lt;_xlfn.NORM.S.INV($C$6),1,0)</f>
        <v>0</v>
      </c>
      <c r="BE309" s="31" t="n">
        <f aca="false">IF(SQRT($C$9)*$B309+SQRT(1-$C$9)*AJ309&lt;_xlfn.NORM.S.INV($C$6),1,0)</f>
        <v>0</v>
      </c>
      <c r="BF309" s="31" t="n">
        <f aca="false">IF(SQRT($C$9)*$B309+SQRT(1-$C$9)*AK309&lt;_xlfn.NORM.S.INV($C$6),1,0)</f>
        <v>0</v>
      </c>
      <c r="BG309" s="21"/>
      <c r="BH309" s="21"/>
      <c r="BI309" s="31" t="n">
        <f aca="false">$B$11*(($A$1061)*$C309/$B$12*$B$7+(1-$A$1061)*$D309/$B$12*$C$7)</f>
        <v>1800</v>
      </c>
      <c r="BJ309" s="31" t="n">
        <f aca="false">$B$11*(($A$1062)*$C309/$B$12*$B$7+(1-$A$1062)*$D309/$B$12*$C$7)</f>
        <v>1710</v>
      </c>
      <c r="BK309" s="31" t="n">
        <f aca="false">$B$11*(($A$1063)*$C309/$B$12*$B$7+(1-$A$1063)*$D309/$B$12*$C$7)</f>
        <v>1620</v>
      </c>
      <c r="BL309" s="31" t="n">
        <f aca="false">$B$11*(($A$1064)*$C309/$B$12*$B$7+(1-$A$1064)*$D309/$B$12*$C$7)</f>
        <v>1530</v>
      </c>
      <c r="BM309" s="31" t="n">
        <f aca="false">$B$11*(($A$1065)*$C309/$B$12*$B$7+(1-$A$1065)*$D309/$B$12*$C$7)</f>
        <v>1440</v>
      </c>
      <c r="BN309" s="31" t="n">
        <f aca="false">$B$11*(($A$1066)*$C309/$B$12*$B$7+(1-$A$1066)*$D309/$B$12*$C$7)</f>
        <v>1350</v>
      </c>
      <c r="BO309" s="31" t="n">
        <f aca="false">$B$11*(($A$1067)*$C309/$B$12*$B$7+(1-$A$1067)*$D309/$B$12*$C$7)</f>
        <v>1260</v>
      </c>
      <c r="BP309" s="31" t="n">
        <f aca="false">$B$11*(($A$1068)*$C309/$B$12*$B$7+(1-$A$1068)*$D309/$B$12*$C$7)</f>
        <v>1170</v>
      </c>
      <c r="BQ309" s="31" t="n">
        <f aca="false">$B$11*(($A$1069)*$C309/$B$12*$B$7+(1-$A$1069)*$D309/$B$12*$C$7)</f>
        <v>1080</v>
      </c>
      <c r="BR309" s="31" t="n">
        <f aca="false">$B$11*(($A$1070)*$C309/$B$12*$B$7+(1-$A$1070)*$D309/$B$12*$C$7)</f>
        <v>990</v>
      </c>
      <c r="BS309" s="31" t="n">
        <f aca="false">$B$11*(($A$1071)*$C309/$B$12*$B$7+(1-$A$1071)*$D309/$B$12*$C$7)</f>
        <v>900</v>
      </c>
      <c r="BT309" s="31" t="n">
        <f aca="false">$B$11*(($A$1072)*$C309/$B$12*$B$7+(1-$A$1072)*$D309/$B$12*$C$7)</f>
        <v>810</v>
      </c>
      <c r="BU309" s="31" t="n">
        <f aca="false">$B$11*(($A$1073)*$C309/$B$12*$B$7+(1-$A$1073)*$D309/$B$12*$C$7)</f>
        <v>720</v>
      </c>
      <c r="BV309" s="31" t="n">
        <f aca="false">$B$11*(($A$1074)*$C309/$B$12*$B$7+(1-$A$1074)*$D309/$B$12*$C$7)</f>
        <v>630</v>
      </c>
      <c r="BW309" s="31" t="n">
        <f aca="false">$B$11*(($A$1075)*$C309/$B$12*$B$7+(1-$A$1075)*$D309/$B$12*$C$7)</f>
        <v>540</v>
      </c>
      <c r="BX309" s="31" t="n">
        <f aca="false">$B$11*(($A$1076)*$C309/$B$12*$B$7+(1-$A$1076)*$D309/$B$12*$C$7)</f>
        <v>450</v>
      </c>
      <c r="BY309" s="31" t="n">
        <f aca="false">$B$11*(($A$1077)*$C309/$B$12*$B$7+(1-$A$1077)*$D309/$B$12*$C$7)</f>
        <v>360</v>
      </c>
      <c r="BZ309" s="31" t="n">
        <f aca="false">$B$11*(($A$1078)*$C309/$B$12*$B$7+(1-$A$1078)*$D309/$B$12*$C$7)</f>
        <v>270</v>
      </c>
      <c r="CA309" s="31" t="n">
        <f aca="false">$B$11*(($A$1079)*$C309/$B$12*$B$7+(1-$A$1079)*$D309/$B$12*$C$7)</f>
        <v>180</v>
      </c>
      <c r="CB309" s="31" t="n">
        <f aca="false">$B$11*(($A$1080)*$C309/$B$12*$B$7+(1-$A$1080)*$D309/$B$12*$C$7)</f>
        <v>90.0000000000001</v>
      </c>
      <c r="CC309" s="31" t="n">
        <f aca="false">$B$11*(($A$1081)*$C309/$B$12*$B$7+(1-$A$1081)*$D309/$B$12*$C$7)</f>
        <v>0</v>
      </c>
    </row>
    <row r="310" customFormat="false" ht="15" hidden="false" customHeight="false" outlineLevel="0" collapsed="false">
      <c r="A310" s="21" t="n">
        <v>286</v>
      </c>
      <c r="B310" s="27" t="n">
        <v>-0.235384552643078</v>
      </c>
      <c r="C310" s="9" t="n">
        <f aca="false">SUM(AM310:AV310)</f>
        <v>0</v>
      </c>
      <c r="D310" s="9" t="n">
        <f aca="false">SUM(AW310:BF310)</f>
        <v>1</v>
      </c>
      <c r="E310" s="24" t="n">
        <f aca="false">(1-C310/$B$12)*$B$8-C310/$B$12*$B$7</f>
        <v>0.05</v>
      </c>
      <c r="F310" s="24" t="n">
        <f aca="false">(1-D310/$B$12)*$C$8-D310/$B$12*$C$7</f>
        <v>0.021</v>
      </c>
      <c r="G310" s="47" t="n">
        <f aca="false">$B$11*($B$10*C310/$B$12*$B$7+(1-$B$10)*D310/$B$12*$C$7)</f>
        <v>300</v>
      </c>
      <c r="H310" s="24" t="n">
        <f aca="false">$B$10*E310+(1-$B$10)*F310</f>
        <v>0.0355</v>
      </c>
      <c r="I310" s="21"/>
      <c r="J310" s="21"/>
      <c r="K310" s="21"/>
      <c r="L310" s="21"/>
      <c r="M310" s="21"/>
      <c r="N310" s="21"/>
      <c r="O310" s="21"/>
      <c r="P310" s="21"/>
      <c r="Q310" s="21"/>
      <c r="R310" s="27" t="n">
        <v>-0.920703679784354</v>
      </c>
      <c r="S310" s="27" t="n">
        <v>-0.238737707801329</v>
      </c>
      <c r="T310" s="27" t="n">
        <v>0.290018350427988</v>
      </c>
      <c r="U310" s="27" t="n">
        <v>2.02903798206089</v>
      </c>
      <c r="V310" s="27" t="n">
        <v>0.857851282210209</v>
      </c>
      <c r="W310" s="27" t="n">
        <v>-2.20331422659823</v>
      </c>
      <c r="X310" s="27" t="n">
        <v>1.33913756936819</v>
      </c>
      <c r="Y310" s="27" t="n">
        <v>0.556115344900636</v>
      </c>
      <c r="Z310" s="27" t="n">
        <v>-2.1462703725079</v>
      </c>
      <c r="AA310" s="27" t="n">
        <v>1.84793283185917</v>
      </c>
      <c r="AB310" s="27" t="n">
        <v>-0.656255399174075</v>
      </c>
      <c r="AC310" s="27" t="n">
        <v>0.70211495538925</v>
      </c>
      <c r="AD310" s="27" t="n">
        <v>-0.244581410820419</v>
      </c>
      <c r="AE310" s="27" t="n">
        <v>1.66222265775018</v>
      </c>
      <c r="AF310" s="27" t="n">
        <v>-1.72873765975103</v>
      </c>
      <c r="AG310" s="27" t="n">
        <v>0.266169728530976</v>
      </c>
      <c r="AH310" s="27" t="n">
        <v>0.379700286326431</v>
      </c>
      <c r="AI310" s="27" t="n">
        <v>-1.57015253862929</v>
      </c>
      <c r="AJ310" s="27" t="n">
        <v>-0.0223533246023718</v>
      </c>
      <c r="AK310" s="27" t="n">
        <v>0.346414717478938</v>
      </c>
      <c r="AL310" s="21"/>
      <c r="AM310" s="31" t="n">
        <f aca="false">IF(SQRT($B$9)*$B310+SQRT(1-$B$9)*R310&lt;_xlfn.NORM.S.INV($B$6),1,0)</f>
        <v>0</v>
      </c>
      <c r="AN310" s="31" t="n">
        <f aca="false">IF(SQRT($B$9)*$B310+SQRT(1-$B$9)*S310&lt;_xlfn.NORM.S.INV($B$6),1,0)</f>
        <v>0</v>
      </c>
      <c r="AO310" s="31" t="n">
        <f aca="false">IF(SQRT($B$9)*$B310+SQRT(1-$B$9)*T310&lt;_xlfn.NORM.S.INV($B$6),1,0)</f>
        <v>0</v>
      </c>
      <c r="AP310" s="31" t="n">
        <f aca="false">IF(SQRT($B$9)*$B310+SQRT(1-$B$9)*U310&lt;_xlfn.NORM.S.INV($B$6),1,0)</f>
        <v>0</v>
      </c>
      <c r="AQ310" s="31" t="n">
        <f aca="false">IF(SQRT($B$9)*$B310+SQRT(1-$B$9)*V310&lt;_xlfn.NORM.S.INV($B$6),1,0)</f>
        <v>0</v>
      </c>
      <c r="AR310" s="31" t="n">
        <f aca="false">IF(SQRT($B$9)*$B310+SQRT(1-$B$9)*W310&lt;_xlfn.NORM.S.INV($B$6),1,0)</f>
        <v>0</v>
      </c>
      <c r="AS310" s="31" t="n">
        <f aca="false">IF(SQRT($B$9)*$B310+SQRT(1-$B$9)*X310&lt;_xlfn.NORM.S.INV($B$6),1,0)</f>
        <v>0</v>
      </c>
      <c r="AT310" s="31" t="n">
        <f aca="false">IF(SQRT($B$9)*$B310+SQRT(1-$B$9)*Y310&lt;_xlfn.NORM.S.INV($B$6),1,0)</f>
        <v>0</v>
      </c>
      <c r="AU310" s="31" t="n">
        <f aca="false">IF(SQRT($B$9)*$B310+SQRT(1-$B$9)*Z310&lt;_xlfn.NORM.S.INV($B$6),1,0)</f>
        <v>0</v>
      </c>
      <c r="AV310" s="31" t="n">
        <f aca="false">IF(SQRT($B$9)*$B310+SQRT(1-$B$9)*AA310&lt;_xlfn.NORM.S.INV($B$6),1,0)</f>
        <v>0</v>
      </c>
      <c r="AW310" s="31" t="n">
        <f aca="false">IF(SQRT($C$9)*$B310+SQRT(1-$C$9)*AB310&lt;_xlfn.NORM.S.INV($C$6),1,0)</f>
        <v>0</v>
      </c>
      <c r="AX310" s="31" t="n">
        <f aca="false">IF(SQRT($C$9)*$B310+SQRT(1-$C$9)*AC310&lt;_xlfn.NORM.S.INV($C$6),1,0)</f>
        <v>0</v>
      </c>
      <c r="AY310" s="31" t="n">
        <f aca="false">IF(SQRT($C$9)*$B310+SQRT(1-$C$9)*AD310&lt;_xlfn.NORM.S.INV($C$6),1,0)</f>
        <v>0</v>
      </c>
      <c r="AZ310" s="31" t="n">
        <f aca="false">IF(SQRT($C$9)*$B310+SQRT(1-$C$9)*AE310&lt;_xlfn.NORM.S.INV($C$6),1,0)</f>
        <v>0</v>
      </c>
      <c r="BA310" s="31" t="n">
        <f aca="false">IF(SQRT($C$9)*$B310+SQRT(1-$C$9)*AF310&lt;_xlfn.NORM.S.INV($C$6),1,0)</f>
        <v>1</v>
      </c>
      <c r="BB310" s="31" t="n">
        <f aca="false">IF(SQRT($C$9)*$B310+SQRT(1-$C$9)*AG310&lt;_xlfn.NORM.S.INV($C$6),1,0)</f>
        <v>0</v>
      </c>
      <c r="BC310" s="31" t="n">
        <f aca="false">IF(SQRT($C$9)*$B310+SQRT(1-$C$9)*AH310&lt;_xlfn.NORM.S.INV($C$6),1,0)</f>
        <v>0</v>
      </c>
      <c r="BD310" s="31" t="n">
        <f aca="false">IF(SQRT($C$9)*$B310+SQRT(1-$C$9)*AI310&lt;_xlfn.NORM.S.INV($C$6),1,0)</f>
        <v>0</v>
      </c>
      <c r="BE310" s="31" t="n">
        <f aca="false">IF(SQRT($C$9)*$B310+SQRT(1-$C$9)*AJ310&lt;_xlfn.NORM.S.INV($C$6),1,0)</f>
        <v>0</v>
      </c>
      <c r="BF310" s="31" t="n">
        <f aca="false">IF(SQRT($C$9)*$B310+SQRT(1-$C$9)*AK310&lt;_xlfn.NORM.S.INV($C$6),1,0)</f>
        <v>0</v>
      </c>
      <c r="BG310" s="21"/>
      <c r="BH310" s="21"/>
      <c r="BI310" s="31" t="n">
        <f aca="false">$B$11*(($A$1061)*$C310/$B$12*$B$7+(1-$A$1061)*$D310/$B$12*$C$7)</f>
        <v>600</v>
      </c>
      <c r="BJ310" s="31" t="n">
        <f aca="false">$B$11*(($A$1062)*$C310/$B$12*$B$7+(1-$A$1062)*$D310/$B$12*$C$7)</f>
        <v>570</v>
      </c>
      <c r="BK310" s="31" t="n">
        <f aca="false">$B$11*(($A$1063)*$C310/$B$12*$B$7+(1-$A$1063)*$D310/$B$12*$C$7)</f>
        <v>540</v>
      </c>
      <c r="BL310" s="31" t="n">
        <f aca="false">$B$11*(($A$1064)*$C310/$B$12*$B$7+(1-$A$1064)*$D310/$B$12*$C$7)</f>
        <v>510</v>
      </c>
      <c r="BM310" s="31" t="n">
        <f aca="false">$B$11*(($A$1065)*$C310/$B$12*$B$7+(1-$A$1065)*$D310/$B$12*$C$7)</f>
        <v>480</v>
      </c>
      <c r="BN310" s="31" t="n">
        <f aca="false">$B$11*(($A$1066)*$C310/$B$12*$B$7+(1-$A$1066)*$D310/$B$12*$C$7)</f>
        <v>450</v>
      </c>
      <c r="BO310" s="31" t="n">
        <f aca="false">$B$11*(($A$1067)*$C310/$B$12*$B$7+(1-$A$1067)*$D310/$B$12*$C$7)</f>
        <v>420</v>
      </c>
      <c r="BP310" s="31" t="n">
        <f aca="false">$B$11*(($A$1068)*$C310/$B$12*$B$7+(1-$A$1068)*$D310/$B$12*$C$7)</f>
        <v>390</v>
      </c>
      <c r="BQ310" s="31" t="n">
        <f aca="false">$B$11*(($A$1069)*$C310/$B$12*$B$7+(1-$A$1069)*$D310/$B$12*$C$7)</f>
        <v>360</v>
      </c>
      <c r="BR310" s="31" t="n">
        <f aca="false">$B$11*(($A$1070)*$C310/$B$12*$B$7+(1-$A$1070)*$D310/$B$12*$C$7)</f>
        <v>330</v>
      </c>
      <c r="BS310" s="31" t="n">
        <f aca="false">$B$11*(($A$1071)*$C310/$B$12*$B$7+(1-$A$1071)*$D310/$B$12*$C$7)</f>
        <v>300</v>
      </c>
      <c r="BT310" s="31" t="n">
        <f aca="false">$B$11*(($A$1072)*$C310/$B$12*$B$7+(1-$A$1072)*$D310/$B$12*$C$7)</f>
        <v>270</v>
      </c>
      <c r="BU310" s="31" t="n">
        <f aca="false">$B$11*(($A$1073)*$C310/$B$12*$B$7+(1-$A$1073)*$D310/$B$12*$C$7)</f>
        <v>240</v>
      </c>
      <c r="BV310" s="31" t="n">
        <f aca="false">$B$11*(($A$1074)*$C310/$B$12*$B$7+(1-$A$1074)*$D310/$B$12*$C$7)</f>
        <v>210</v>
      </c>
      <c r="BW310" s="31" t="n">
        <f aca="false">$B$11*(($A$1075)*$C310/$B$12*$B$7+(1-$A$1075)*$D310/$B$12*$C$7)</f>
        <v>180</v>
      </c>
      <c r="BX310" s="31" t="n">
        <f aca="false">$B$11*(($A$1076)*$C310/$B$12*$B$7+(1-$A$1076)*$D310/$B$12*$C$7)</f>
        <v>150</v>
      </c>
      <c r="BY310" s="31" t="n">
        <f aca="false">$B$11*(($A$1077)*$C310/$B$12*$B$7+(1-$A$1077)*$D310/$B$12*$C$7)</f>
        <v>120</v>
      </c>
      <c r="BZ310" s="31" t="n">
        <f aca="false">$B$11*(($A$1078)*$C310/$B$12*$B$7+(1-$A$1078)*$D310/$B$12*$C$7)</f>
        <v>90</v>
      </c>
      <c r="CA310" s="31" t="n">
        <f aca="false">$B$11*(($A$1079)*$C310/$B$12*$B$7+(1-$A$1079)*$D310/$B$12*$C$7)</f>
        <v>60</v>
      </c>
      <c r="CB310" s="31" t="n">
        <f aca="false">$B$11*(($A$1080)*$C310/$B$12*$B$7+(1-$A$1080)*$D310/$B$12*$C$7)</f>
        <v>30</v>
      </c>
      <c r="CC310" s="31" t="n">
        <f aca="false">$B$11*(($A$1081)*$C310/$B$12*$B$7+(1-$A$1081)*$D310/$B$12*$C$7)</f>
        <v>0</v>
      </c>
    </row>
    <row r="311" customFormat="false" ht="15" hidden="false" customHeight="false" outlineLevel="0" collapsed="false">
      <c r="A311" s="21" t="n">
        <v>287</v>
      </c>
      <c r="B311" s="27" t="n">
        <v>1.88872972137338</v>
      </c>
      <c r="C311" s="9" t="n">
        <f aca="false">SUM(AM311:AV311)</f>
        <v>0</v>
      </c>
      <c r="D311" s="9" t="n">
        <f aca="false">SUM(AW311:BF311)</f>
        <v>0</v>
      </c>
      <c r="E311" s="24" t="n">
        <f aca="false">(1-C311/$B$12)*$B$8-C311/$B$12*$B$7</f>
        <v>0.05</v>
      </c>
      <c r="F311" s="24" t="n">
        <f aca="false">(1-D311/$B$12)*$C$8-D311/$B$12*$C$7</f>
        <v>0.09</v>
      </c>
      <c r="G311" s="47" t="n">
        <f aca="false">$B$11*($B$10*C311/$B$12*$B$7+(1-$B$10)*D311/$B$12*$C$7)</f>
        <v>0</v>
      </c>
      <c r="H311" s="24" t="n">
        <f aca="false">$B$10*E311+(1-$B$10)*F311</f>
        <v>0.07</v>
      </c>
      <c r="I311" s="21"/>
      <c r="J311" s="21"/>
      <c r="K311" s="21"/>
      <c r="L311" s="21"/>
      <c r="M311" s="21"/>
      <c r="N311" s="21"/>
      <c r="O311" s="21"/>
      <c r="P311" s="21"/>
      <c r="Q311" s="21"/>
      <c r="R311" s="27" t="n">
        <v>1.32247830616529</v>
      </c>
      <c r="S311" s="27" t="n">
        <v>-0.0458119781617684</v>
      </c>
      <c r="T311" s="27" t="n">
        <v>1.56657725857145</v>
      </c>
      <c r="U311" s="27" t="n">
        <v>-1.35290228606535</v>
      </c>
      <c r="V311" s="27" t="n">
        <v>-0.354248296994531</v>
      </c>
      <c r="W311" s="27" t="n">
        <v>0.204655003354632</v>
      </c>
      <c r="X311" s="27" t="n">
        <v>1.18626721836933</v>
      </c>
      <c r="Y311" s="27" t="n">
        <v>0.549105772311004</v>
      </c>
      <c r="Z311" s="27" t="n">
        <v>-0.309798805859823</v>
      </c>
      <c r="AA311" s="27" t="n">
        <v>-0.153521441698151</v>
      </c>
      <c r="AB311" s="27" t="n">
        <v>0.668410217618524</v>
      </c>
      <c r="AC311" s="27" t="n">
        <v>-1.43394448252056</v>
      </c>
      <c r="AD311" s="27" t="n">
        <v>-1.03110016457556</v>
      </c>
      <c r="AE311" s="27" t="n">
        <v>0.649349458798911</v>
      </c>
      <c r="AF311" s="27" t="n">
        <v>-0.0239458989365526</v>
      </c>
      <c r="AG311" s="27" t="n">
        <v>0.878103944673389</v>
      </c>
      <c r="AH311" s="27" t="n">
        <v>0.755144486414567</v>
      </c>
      <c r="AI311" s="27" t="n">
        <v>-1.3289508581808</v>
      </c>
      <c r="AJ311" s="27" t="n">
        <v>0.547430744158309</v>
      </c>
      <c r="AK311" s="27" t="n">
        <v>-0.386617037448959</v>
      </c>
      <c r="AL311" s="21"/>
      <c r="AM311" s="31" t="n">
        <f aca="false">IF(SQRT($B$9)*$B311+SQRT(1-$B$9)*R311&lt;_xlfn.NORM.S.INV($B$6),1,0)</f>
        <v>0</v>
      </c>
      <c r="AN311" s="31" t="n">
        <f aca="false">IF(SQRT($B$9)*$B311+SQRT(1-$B$9)*S311&lt;_xlfn.NORM.S.INV($B$6),1,0)</f>
        <v>0</v>
      </c>
      <c r="AO311" s="31" t="n">
        <f aca="false">IF(SQRT($B$9)*$B311+SQRT(1-$B$9)*T311&lt;_xlfn.NORM.S.INV($B$6),1,0)</f>
        <v>0</v>
      </c>
      <c r="AP311" s="31" t="n">
        <f aca="false">IF(SQRT($B$9)*$B311+SQRT(1-$B$9)*U311&lt;_xlfn.NORM.S.INV($B$6),1,0)</f>
        <v>0</v>
      </c>
      <c r="AQ311" s="31" t="n">
        <f aca="false">IF(SQRT($B$9)*$B311+SQRT(1-$B$9)*V311&lt;_xlfn.NORM.S.INV($B$6),1,0)</f>
        <v>0</v>
      </c>
      <c r="AR311" s="31" t="n">
        <f aca="false">IF(SQRT($B$9)*$B311+SQRT(1-$B$9)*W311&lt;_xlfn.NORM.S.INV($B$6),1,0)</f>
        <v>0</v>
      </c>
      <c r="AS311" s="31" t="n">
        <f aca="false">IF(SQRT($B$9)*$B311+SQRT(1-$B$9)*X311&lt;_xlfn.NORM.S.INV($B$6),1,0)</f>
        <v>0</v>
      </c>
      <c r="AT311" s="31" t="n">
        <f aca="false">IF(SQRT($B$9)*$B311+SQRT(1-$B$9)*Y311&lt;_xlfn.NORM.S.INV($B$6),1,0)</f>
        <v>0</v>
      </c>
      <c r="AU311" s="31" t="n">
        <f aca="false">IF(SQRT($B$9)*$B311+SQRT(1-$B$9)*Z311&lt;_xlfn.NORM.S.INV($B$6),1,0)</f>
        <v>0</v>
      </c>
      <c r="AV311" s="31" t="n">
        <f aca="false">IF(SQRT($B$9)*$B311+SQRT(1-$B$9)*AA311&lt;_xlfn.NORM.S.INV($B$6),1,0)</f>
        <v>0</v>
      </c>
      <c r="AW311" s="31" t="n">
        <f aca="false">IF(SQRT($C$9)*$B311+SQRT(1-$C$9)*AB311&lt;_xlfn.NORM.S.INV($C$6),1,0)</f>
        <v>0</v>
      </c>
      <c r="AX311" s="31" t="n">
        <f aca="false">IF(SQRT($C$9)*$B311+SQRT(1-$C$9)*AC311&lt;_xlfn.NORM.S.INV($C$6),1,0)</f>
        <v>0</v>
      </c>
      <c r="AY311" s="31" t="n">
        <f aca="false">IF(SQRT($C$9)*$B311+SQRT(1-$C$9)*AD311&lt;_xlfn.NORM.S.INV($C$6),1,0)</f>
        <v>0</v>
      </c>
      <c r="AZ311" s="31" t="n">
        <f aca="false">IF(SQRT($C$9)*$B311+SQRT(1-$C$9)*AE311&lt;_xlfn.NORM.S.INV($C$6),1,0)</f>
        <v>0</v>
      </c>
      <c r="BA311" s="31" t="n">
        <f aca="false">IF(SQRT($C$9)*$B311+SQRT(1-$C$9)*AF311&lt;_xlfn.NORM.S.INV($C$6),1,0)</f>
        <v>0</v>
      </c>
      <c r="BB311" s="31" t="n">
        <f aca="false">IF(SQRT($C$9)*$B311+SQRT(1-$C$9)*AG311&lt;_xlfn.NORM.S.INV($C$6),1,0)</f>
        <v>0</v>
      </c>
      <c r="BC311" s="31" t="n">
        <f aca="false">IF(SQRT($C$9)*$B311+SQRT(1-$C$9)*AH311&lt;_xlfn.NORM.S.INV($C$6),1,0)</f>
        <v>0</v>
      </c>
      <c r="BD311" s="31" t="n">
        <f aca="false">IF(SQRT($C$9)*$B311+SQRT(1-$C$9)*AI311&lt;_xlfn.NORM.S.INV($C$6),1,0)</f>
        <v>0</v>
      </c>
      <c r="BE311" s="31" t="n">
        <f aca="false">IF(SQRT($C$9)*$B311+SQRT(1-$C$9)*AJ311&lt;_xlfn.NORM.S.INV($C$6),1,0)</f>
        <v>0</v>
      </c>
      <c r="BF311" s="31" t="n">
        <f aca="false">IF(SQRT($C$9)*$B311+SQRT(1-$C$9)*AK311&lt;_xlfn.NORM.S.INV($C$6),1,0)</f>
        <v>0</v>
      </c>
      <c r="BG311" s="21"/>
      <c r="BH311" s="21"/>
      <c r="BI311" s="31" t="n">
        <f aca="false">$B$11*(($A$1061)*$C311/$B$12*$B$7+(1-$A$1061)*$D311/$B$12*$C$7)</f>
        <v>0</v>
      </c>
      <c r="BJ311" s="31" t="n">
        <f aca="false">$B$11*(($A$1062)*$C311/$B$12*$B$7+(1-$A$1062)*$D311/$B$12*$C$7)</f>
        <v>0</v>
      </c>
      <c r="BK311" s="31" t="n">
        <f aca="false">$B$11*(($A$1063)*$C311/$B$12*$B$7+(1-$A$1063)*$D311/$B$12*$C$7)</f>
        <v>0</v>
      </c>
      <c r="BL311" s="31" t="n">
        <f aca="false">$B$11*(($A$1064)*$C311/$B$12*$B$7+(1-$A$1064)*$D311/$B$12*$C$7)</f>
        <v>0</v>
      </c>
      <c r="BM311" s="31" t="n">
        <f aca="false">$B$11*(($A$1065)*$C311/$B$12*$B$7+(1-$A$1065)*$D311/$B$12*$C$7)</f>
        <v>0</v>
      </c>
      <c r="BN311" s="31" t="n">
        <f aca="false">$B$11*(($A$1066)*$C311/$B$12*$B$7+(1-$A$1066)*$D311/$B$12*$C$7)</f>
        <v>0</v>
      </c>
      <c r="BO311" s="31" t="n">
        <f aca="false">$B$11*(($A$1067)*$C311/$B$12*$B$7+(1-$A$1067)*$D311/$B$12*$C$7)</f>
        <v>0</v>
      </c>
      <c r="BP311" s="31" t="n">
        <f aca="false">$B$11*(($A$1068)*$C311/$B$12*$B$7+(1-$A$1068)*$D311/$B$12*$C$7)</f>
        <v>0</v>
      </c>
      <c r="BQ311" s="31" t="n">
        <f aca="false">$B$11*(($A$1069)*$C311/$B$12*$B$7+(1-$A$1069)*$D311/$B$12*$C$7)</f>
        <v>0</v>
      </c>
      <c r="BR311" s="31" t="n">
        <f aca="false">$B$11*(($A$1070)*$C311/$B$12*$B$7+(1-$A$1070)*$D311/$B$12*$C$7)</f>
        <v>0</v>
      </c>
      <c r="BS311" s="31" t="n">
        <f aca="false">$B$11*(($A$1071)*$C311/$B$12*$B$7+(1-$A$1071)*$D311/$B$12*$C$7)</f>
        <v>0</v>
      </c>
      <c r="BT311" s="31" t="n">
        <f aca="false">$B$11*(($A$1072)*$C311/$B$12*$B$7+(1-$A$1072)*$D311/$B$12*$C$7)</f>
        <v>0</v>
      </c>
      <c r="BU311" s="31" t="n">
        <f aca="false">$B$11*(($A$1073)*$C311/$B$12*$B$7+(1-$A$1073)*$D311/$B$12*$C$7)</f>
        <v>0</v>
      </c>
      <c r="BV311" s="31" t="n">
        <f aca="false">$B$11*(($A$1074)*$C311/$B$12*$B$7+(1-$A$1074)*$D311/$B$12*$C$7)</f>
        <v>0</v>
      </c>
      <c r="BW311" s="31" t="n">
        <f aca="false">$B$11*(($A$1075)*$C311/$B$12*$B$7+(1-$A$1075)*$D311/$B$12*$C$7)</f>
        <v>0</v>
      </c>
      <c r="BX311" s="31" t="n">
        <f aca="false">$B$11*(($A$1076)*$C311/$B$12*$B$7+(1-$A$1076)*$D311/$B$12*$C$7)</f>
        <v>0</v>
      </c>
      <c r="BY311" s="31" t="n">
        <f aca="false">$B$11*(($A$1077)*$C311/$B$12*$B$7+(1-$A$1077)*$D311/$B$12*$C$7)</f>
        <v>0</v>
      </c>
      <c r="BZ311" s="31" t="n">
        <f aca="false">$B$11*(($A$1078)*$C311/$B$12*$B$7+(1-$A$1078)*$D311/$B$12*$C$7)</f>
        <v>0</v>
      </c>
      <c r="CA311" s="31" t="n">
        <f aca="false">$B$11*(($A$1079)*$C311/$B$12*$B$7+(1-$A$1079)*$D311/$B$12*$C$7)</f>
        <v>0</v>
      </c>
      <c r="CB311" s="31" t="n">
        <f aca="false">$B$11*(($A$1080)*$C311/$B$12*$B$7+(1-$A$1080)*$D311/$B$12*$C$7)</f>
        <v>0</v>
      </c>
      <c r="CC311" s="31" t="n">
        <f aca="false">$B$11*(($A$1081)*$C311/$B$12*$B$7+(1-$A$1081)*$D311/$B$12*$C$7)</f>
        <v>0</v>
      </c>
    </row>
    <row r="312" customFormat="false" ht="15" hidden="false" customHeight="false" outlineLevel="0" collapsed="false">
      <c r="A312" s="21" t="n">
        <v>288</v>
      </c>
      <c r="B312" s="27" t="n">
        <v>-0.330921354737112</v>
      </c>
      <c r="C312" s="9" t="n">
        <f aca="false">SUM(AM312:AV312)</f>
        <v>0</v>
      </c>
      <c r="D312" s="9" t="n">
        <f aca="false">SUM(AW312:BF312)</f>
        <v>1</v>
      </c>
      <c r="E312" s="24" t="n">
        <f aca="false">(1-C312/$B$12)*$B$8-C312/$B$12*$B$7</f>
        <v>0.05</v>
      </c>
      <c r="F312" s="24" t="n">
        <f aca="false">(1-D312/$B$12)*$C$8-D312/$B$12*$C$7</f>
        <v>0.021</v>
      </c>
      <c r="G312" s="47" t="n">
        <f aca="false">$B$11*($B$10*C312/$B$12*$B$7+(1-$B$10)*D312/$B$12*$C$7)</f>
        <v>300</v>
      </c>
      <c r="H312" s="24" t="n">
        <f aca="false">$B$10*E312+(1-$B$10)*F312</f>
        <v>0.0355</v>
      </c>
      <c r="I312" s="21"/>
      <c r="J312" s="21"/>
      <c r="K312" s="21"/>
      <c r="L312" s="21"/>
      <c r="M312" s="21"/>
      <c r="N312" s="21"/>
      <c r="O312" s="21"/>
      <c r="P312" s="21"/>
      <c r="Q312" s="21"/>
      <c r="R312" s="27" t="n">
        <v>-0.528718345866456</v>
      </c>
      <c r="S312" s="27" t="n">
        <v>0.245765579177613</v>
      </c>
      <c r="T312" s="27" t="n">
        <v>0.305650723437318</v>
      </c>
      <c r="U312" s="27" t="n">
        <v>-0.82615242320405</v>
      </c>
      <c r="V312" s="27" t="n">
        <v>1.30869375383666</v>
      </c>
      <c r="W312" s="27" t="n">
        <v>-0.761333708686547</v>
      </c>
      <c r="X312" s="27" t="n">
        <v>-0.959970588019844</v>
      </c>
      <c r="Y312" s="27" t="n">
        <v>-0.605579510954315</v>
      </c>
      <c r="Z312" s="27" t="n">
        <v>-0.910420206725186</v>
      </c>
      <c r="AA312" s="27" t="n">
        <v>0.311794651192103</v>
      </c>
      <c r="AB312" s="27" t="n">
        <v>-1.40231615406515</v>
      </c>
      <c r="AC312" s="27" t="n">
        <v>1.65929338448909</v>
      </c>
      <c r="AD312" s="27" t="n">
        <v>-0.494821040483042</v>
      </c>
      <c r="AE312" s="27" t="n">
        <v>-2.53955608489016</v>
      </c>
      <c r="AF312" s="27" t="n">
        <v>0.583225100035973</v>
      </c>
      <c r="AG312" s="27" t="n">
        <v>-1.27209690614306</v>
      </c>
      <c r="AH312" s="27" t="n">
        <v>0.0451883735437913</v>
      </c>
      <c r="AI312" s="27" t="n">
        <v>0.488479661021584</v>
      </c>
      <c r="AJ312" s="27" t="n">
        <v>1.06585181166279</v>
      </c>
      <c r="AK312" s="27" t="n">
        <v>-0.344510417187733</v>
      </c>
      <c r="AL312" s="21"/>
      <c r="AM312" s="31" t="n">
        <f aca="false">IF(SQRT($B$9)*$B312+SQRT(1-$B$9)*R312&lt;_xlfn.NORM.S.INV($B$6),1,0)</f>
        <v>0</v>
      </c>
      <c r="AN312" s="31" t="n">
        <f aca="false">IF(SQRT($B$9)*$B312+SQRT(1-$B$9)*S312&lt;_xlfn.NORM.S.INV($B$6),1,0)</f>
        <v>0</v>
      </c>
      <c r="AO312" s="31" t="n">
        <f aca="false">IF(SQRT($B$9)*$B312+SQRT(1-$B$9)*T312&lt;_xlfn.NORM.S.INV($B$6),1,0)</f>
        <v>0</v>
      </c>
      <c r="AP312" s="31" t="n">
        <f aca="false">IF(SQRT($B$9)*$B312+SQRT(1-$B$9)*U312&lt;_xlfn.NORM.S.INV($B$6),1,0)</f>
        <v>0</v>
      </c>
      <c r="AQ312" s="31" t="n">
        <f aca="false">IF(SQRT($B$9)*$B312+SQRT(1-$B$9)*V312&lt;_xlfn.NORM.S.INV($B$6),1,0)</f>
        <v>0</v>
      </c>
      <c r="AR312" s="31" t="n">
        <f aca="false">IF(SQRT($B$9)*$B312+SQRT(1-$B$9)*W312&lt;_xlfn.NORM.S.INV($B$6),1,0)</f>
        <v>0</v>
      </c>
      <c r="AS312" s="31" t="n">
        <f aca="false">IF(SQRT($B$9)*$B312+SQRT(1-$B$9)*X312&lt;_xlfn.NORM.S.INV($B$6),1,0)</f>
        <v>0</v>
      </c>
      <c r="AT312" s="31" t="n">
        <f aca="false">IF(SQRT($B$9)*$B312+SQRT(1-$B$9)*Y312&lt;_xlfn.NORM.S.INV($B$6),1,0)</f>
        <v>0</v>
      </c>
      <c r="AU312" s="31" t="n">
        <f aca="false">IF(SQRT($B$9)*$B312+SQRT(1-$B$9)*Z312&lt;_xlfn.NORM.S.INV($B$6),1,0)</f>
        <v>0</v>
      </c>
      <c r="AV312" s="31" t="n">
        <f aca="false">IF(SQRT($B$9)*$B312+SQRT(1-$B$9)*AA312&lt;_xlfn.NORM.S.INV($B$6),1,0)</f>
        <v>0</v>
      </c>
      <c r="AW312" s="31" t="n">
        <f aca="false">IF(SQRT($C$9)*$B312+SQRT(1-$C$9)*AB312&lt;_xlfn.NORM.S.INV($C$6),1,0)</f>
        <v>0</v>
      </c>
      <c r="AX312" s="31" t="n">
        <f aca="false">IF(SQRT($C$9)*$B312+SQRT(1-$C$9)*AC312&lt;_xlfn.NORM.S.INV($C$6),1,0)</f>
        <v>0</v>
      </c>
      <c r="AY312" s="31" t="n">
        <f aca="false">IF(SQRT($C$9)*$B312+SQRT(1-$C$9)*AD312&lt;_xlfn.NORM.S.INV($C$6),1,0)</f>
        <v>0</v>
      </c>
      <c r="AZ312" s="31" t="n">
        <f aca="false">IF(SQRT($C$9)*$B312+SQRT(1-$C$9)*AE312&lt;_xlfn.NORM.S.INV($C$6),1,0)</f>
        <v>1</v>
      </c>
      <c r="BA312" s="31" t="n">
        <f aca="false">IF(SQRT($C$9)*$B312+SQRT(1-$C$9)*AF312&lt;_xlfn.NORM.S.INV($C$6),1,0)</f>
        <v>0</v>
      </c>
      <c r="BB312" s="31" t="n">
        <f aca="false">IF(SQRT($C$9)*$B312+SQRT(1-$C$9)*AG312&lt;_xlfn.NORM.S.INV($C$6),1,0)</f>
        <v>0</v>
      </c>
      <c r="BC312" s="31" t="n">
        <f aca="false">IF(SQRT($C$9)*$B312+SQRT(1-$C$9)*AH312&lt;_xlfn.NORM.S.INV($C$6),1,0)</f>
        <v>0</v>
      </c>
      <c r="BD312" s="31" t="n">
        <f aca="false">IF(SQRT($C$9)*$B312+SQRT(1-$C$9)*AI312&lt;_xlfn.NORM.S.INV($C$6),1,0)</f>
        <v>0</v>
      </c>
      <c r="BE312" s="31" t="n">
        <f aca="false">IF(SQRT($C$9)*$B312+SQRT(1-$C$9)*AJ312&lt;_xlfn.NORM.S.INV($C$6),1,0)</f>
        <v>0</v>
      </c>
      <c r="BF312" s="31" t="n">
        <f aca="false">IF(SQRT($C$9)*$B312+SQRT(1-$C$9)*AK312&lt;_xlfn.NORM.S.INV($C$6),1,0)</f>
        <v>0</v>
      </c>
      <c r="BG312" s="21"/>
      <c r="BH312" s="21"/>
      <c r="BI312" s="31" t="n">
        <f aca="false">$B$11*(($A$1061)*$C312/$B$12*$B$7+(1-$A$1061)*$D312/$B$12*$C$7)</f>
        <v>600</v>
      </c>
      <c r="BJ312" s="31" t="n">
        <f aca="false">$B$11*(($A$1062)*$C312/$B$12*$B$7+(1-$A$1062)*$D312/$B$12*$C$7)</f>
        <v>570</v>
      </c>
      <c r="BK312" s="31" t="n">
        <f aca="false">$B$11*(($A$1063)*$C312/$B$12*$B$7+(1-$A$1063)*$D312/$B$12*$C$7)</f>
        <v>540</v>
      </c>
      <c r="BL312" s="31" t="n">
        <f aca="false">$B$11*(($A$1064)*$C312/$B$12*$B$7+(1-$A$1064)*$D312/$B$12*$C$7)</f>
        <v>510</v>
      </c>
      <c r="BM312" s="31" t="n">
        <f aca="false">$B$11*(($A$1065)*$C312/$B$12*$B$7+(1-$A$1065)*$D312/$B$12*$C$7)</f>
        <v>480</v>
      </c>
      <c r="BN312" s="31" t="n">
        <f aca="false">$B$11*(($A$1066)*$C312/$B$12*$B$7+(1-$A$1066)*$D312/$B$12*$C$7)</f>
        <v>450</v>
      </c>
      <c r="BO312" s="31" t="n">
        <f aca="false">$B$11*(($A$1067)*$C312/$B$12*$B$7+(1-$A$1067)*$D312/$B$12*$C$7)</f>
        <v>420</v>
      </c>
      <c r="BP312" s="31" t="n">
        <f aca="false">$B$11*(($A$1068)*$C312/$B$12*$B$7+(1-$A$1068)*$D312/$B$12*$C$7)</f>
        <v>390</v>
      </c>
      <c r="BQ312" s="31" t="n">
        <f aca="false">$B$11*(($A$1069)*$C312/$B$12*$B$7+(1-$A$1069)*$D312/$B$12*$C$7)</f>
        <v>360</v>
      </c>
      <c r="BR312" s="31" t="n">
        <f aca="false">$B$11*(($A$1070)*$C312/$B$12*$B$7+(1-$A$1070)*$D312/$B$12*$C$7)</f>
        <v>330</v>
      </c>
      <c r="BS312" s="31" t="n">
        <f aca="false">$B$11*(($A$1071)*$C312/$B$12*$B$7+(1-$A$1071)*$D312/$B$12*$C$7)</f>
        <v>300</v>
      </c>
      <c r="BT312" s="31" t="n">
        <f aca="false">$B$11*(($A$1072)*$C312/$B$12*$B$7+(1-$A$1072)*$D312/$B$12*$C$7)</f>
        <v>270</v>
      </c>
      <c r="BU312" s="31" t="n">
        <f aca="false">$B$11*(($A$1073)*$C312/$B$12*$B$7+(1-$A$1073)*$D312/$B$12*$C$7)</f>
        <v>240</v>
      </c>
      <c r="BV312" s="31" t="n">
        <f aca="false">$B$11*(($A$1074)*$C312/$B$12*$B$7+(1-$A$1074)*$D312/$B$12*$C$7)</f>
        <v>210</v>
      </c>
      <c r="BW312" s="31" t="n">
        <f aca="false">$B$11*(($A$1075)*$C312/$B$12*$B$7+(1-$A$1075)*$D312/$B$12*$C$7)</f>
        <v>180</v>
      </c>
      <c r="BX312" s="31" t="n">
        <f aca="false">$B$11*(($A$1076)*$C312/$B$12*$B$7+(1-$A$1076)*$D312/$B$12*$C$7)</f>
        <v>150</v>
      </c>
      <c r="BY312" s="31" t="n">
        <f aca="false">$B$11*(($A$1077)*$C312/$B$12*$B$7+(1-$A$1077)*$D312/$B$12*$C$7)</f>
        <v>120</v>
      </c>
      <c r="BZ312" s="31" t="n">
        <f aca="false">$B$11*(($A$1078)*$C312/$B$12*$B$7+(1-$A$1078)*$D312/$B$12*$C$7)</f>
        <v>90</v>
      </c>
      <c r="CA312" s="31" t="n">
        <f aca="false">$B$11*(($A$1079)*$C312/$B$12*$B$7+(1-$A$1079)*$D312/$B$12*$C$7)</f>
        <v>60</v>
      </c>
      <c r="CB312" s="31" t="n">
        <f aca="false">$B$11*(($A$1080)*$C312/$B$12*$B$7+(1-$A$1080)*$D312/$B$12*$C$7)</f>
        <v>30</v>
      </c>
      <c r="CC312" s="31" t="n">
        <f aca="false">$B$11*(($A$1081)*$C312/$B$12*$B$7+(1-$A$1081)*$D312/$B$12*$C$7)</f>
        <v>0</v>
      </c>
    </row>
    <row r="313" customFormat="false" ht="15" hidden="false" customHeight="false" outlineLevel="0" collapsed="false">
      <c r="A313" s="21" t="n">
        <v>289</v>
      </c>
      <c r="B313" s="27" t="n">
        <v>-0.394032794088379</v>
      </c>
      <c r="C313" s="9" t="n">
        <f aca="false">SUM(AM313:AV313)</f>
        <v>0</v>
      </c>
      <c r="D313" s="9" t="n">
        <f aca="false">SUM(AW313:BF313)</f>
        <v>0</v>
      </c>
      <c r="E313" s="24" t="n">
        <f aca="false">(1-C313/$B$12)*$B$8-C313/$B$12*$B$7</f>
        <v>0.05</v>
      </c>
      <c r="F313" s="24" t="n">
        <f aca="false">(1-D313/$B$12)*$C$8-D313/$B$12*$C$7</f>
        <v>0.09</v>
      </c>
      <c r="G313" s="47" t="n">
        <f aca="false">$B$11*($B$10*C313/$B$12*$B$7+(1-$B$10)*D313/$B$12*$C$7)</f>
        <v>0</v>
      </c>
      <c r="H313" s="24" t="n">
        <f aca="false">$B$10*E313+(1-$B$10)*F313</f>
        <v>0.07</v>
      </c>
      <c r="I313" s="21"/>
      <c r="J313" s="21"/>
      <c r="K313" s="21"/>
      <c r="L313" s="21"/>
      <c r="M313" s="21"/>
      <c r="N313" s="21"/>
      <c r="O313" s="21"/>
      <c r="P313" s="21"/>
      <c r="Q313" s="21"/>
      <c r="R313" s="27" t="n">
        <v>0.400495237607756</v>
      </c>
      <c r="S313" s="27" t="n">
        <v>-0.525390606978696</v>
      </c>
      <c r="T313" s="27" t="n">
        <v>0.369562503148538</v>
      </c>
      <c r="U313" s="27" t="n">
        <v>0.662306241802497</v>
      </c>
      <c r="V313" s="27" t="n">
        <v>-0.476198688648408</v>
      </c>
      <c r="W313" s="27" t="n">
        <v>0.0505464428361239</v>
      </c>
      <c r="X313" s="27" t="n">
        <v>-1.93061326138146</v>
      </c>
      <c r="Y313" s="27" t="n">
        <v>-0.903193259287575</v>
      </c>
      <c r="Z313" s="27" t="n">
        <v>-0.106859994038324</v>
      </c>
      <c r="AA313" s="27" t="n">
        <v>-0.723384092377177</v>
      </c>
      <c r="AB313" s="27" t="n">
        <v>-0.212351695415135</v>
      </c>
      <c r="AC313" s="27" t="n">
        <v>-1.25360340490642</v>
      </c>
      <c r="AD313" s="27" t="n">
        <v>-0.833529805118798</v>
      </c>
      <c r="AE313" s="27" t="n">
        <v>0.30181211139332</v>
      </c>
      <c r="AF313" s="27" t="n">
        <v>0.652573666099766</v>
      </c>
      <c r="AG313" s="27" t="n">
        <v>1.78627297835028</v>
      </c>
      <c r="AH313" s="27" t="n">
        <v>-0.659054255189842</v>
      </c>
      <c r="AI313" s="27" t="n">
        <v>0.767229456204467</v>
      </c>
      <c r="AJ313" s="27" t="n">
        <v>-0.90437982959999</v>
      </c>
      <c r="AK313" s="27" t="n">
        <v>0.0747767325392194</v>
      </c>
      <c r="AL313" s="21"/>
      <c r="AM313" s="31" t="n">
        <f aca="false">IF(SQRT($B$9)*$B313+SQRT(1-$B$9)*R313&lt;_xlfn.NORM.S.INV($B$6),1,0)</f>
        <v>0</v>
      </c>
      <c r="AN313" s="31" t="n">
        <f aca="false">IF(SQRT($B$9)*$B313+SQRT(1-$B$9)*S313&lt;_xlfn.NORM.S.INV($B$6),1,0)</f>
        <v>0</v>
      </c>
      <c r="AO313" s="31" t="n">
        <f aca="false">IF(SQRT($B$9)*$B313+SQRT(1-$B$9)*T313&lt;_xlfn.NORM.S.INV($B$6),1,0)</f>
        <v>0</v>
      </c>
      <c r="AP313" s="31" t="n">
        <f aca="false">IF(SQRT($B$9)*$B313+SQRT(1-$B$9)*U313&lt;_xlfn.NORM.S.INV($B$6),1,0)</f>
        <v>0</v>
      </c>
      <c r="AQ313" s="31" t="n">
        <f aca="false">IF(SQRT($B$9)*$B313+SQRT(1-$B$9)*V313&lt;_xlfn.NORM.S.INV($B$6),1,0)</f>
        <v>0</v>
      </c>
      <c r="AR313" s="31" t="n">
        <f aca="false">IF(SQRT($B$9)*$B313+SQRT(1-$B$9)*W313&lt;_xlfn.NORM.S.INV($B$6),1,0)</f>
        <v>0</v>
      </c>
      <c r="AS313" s="31" t="n">
        <f aca="false">IF(SQRT($B$9)*$B313+SQRT(1-$B$9)*X313&lt;_xlfn.NORM.S.INV($B$6),1,0)</f>
        <v>0</v>
      </c>
      <c r="AT313" s="31" t="n">
        <f aca="false">IF(SQRT($B$9)*$B313+SQRT(1-$B$9)*Y313&lt;_xlfn.NORM.S.INV($B$6),1,0)</f>
        <v>0</v>
      </c>
      <c r="AU313" s="31" t="n">
        <f aca="false">IF(SQRT($B$9)*$B313+SQRT(1-$B$9)*Z313&lt;_xlfn.NORM.S.INV($B$6),1,0)</f>
        <v>0</v>
      </c>
      <c r="AV313" s="31" t="n">
        <f aca="false">IF(SQRT($B$9)*$B313+SQRT(1-$B$9)*AA313&lt;_xlfn.NORM.S.INV($B$6),1,0)</f>
        <v>0</v>
      </c>
      <c r="AW313" s="31" t="n">
        <f aca="false">IF(SQRT($C$9)*$B313+SQRT(1-$C$9)*AB313&lt;_xlfn.NORM.S.INV($C$6),1,0)</f>
        <v>0</v>
      </c>
      <c r="AX313" s="31" t="n">
        <f aca="false">IF(SQRT($C$9)*$B313+SQRT(1-$C$9)*AC313&lt;_xlfn.NORM.S.INV($C$6),1,0)</f>
        <v>0</v>
      </c>
      <c r="AY313" s="31" t="n">
        <f aca="false">IF(SQRT($C$9)*$B313+SQRT(1-$C$9)*AD313&lt;_xlfn.NORM.S.INV($C$6),1,0)</f>
        <v>0</v>
      </c>
      <c r="AZ313" s="31" t="n">
        <f aca="false">IF(SQRT($C$9)*$B313+SQRT(1-$C$9)*AE313&lt;_xlfn.NORM.S.INV($C$6),1,0)</f>
        <v>0</v>
      </c>
      <c r="BA313" s="31" t="n">
        <f aca="false">IF(SQRT($C$9)*$B313+SQRT(1-$C$9)*AF313&lt;_xlfn.NORM.S.INV($C$6),1,0)</f>
        <v>0</v>
      </c>
      <c r="BB313" s="31" t="n">
        <f aca="false">IF(SQRT($C$9)*$B313+SQRT(1-$C$9)*AG313&lt;_xlfn.NORM.S.INV($C$6),1,0)</f>
        <v>0</v>
      </c>
      <c r="BC313" s="31" t="n">
        <f aca="false">IF(SQRT($C$9)*$B313+SQRT(1-$C$9)*AH313&lt;_xlfn.NORM.S.INV($C$6),1,0)</f>
        <v>0</v>
      </c>
      <c r="BD313" s="31" t="n">
        <f aca="false">IF(SQRT($C$9)*$B313+SQRT(1-$C$9)*AI313&lt;_xlfn.NORM.S.INV($C$6),1,0)</f>
        <v>0</v>
      </c>
      <c r="BE313" s="31" t="n">
        <f aca="false">IF(SQRT($C$9)*$B313+SQRT(1-$C$9)*AJ313&lt;_xlfn.NORM.S.INV($C$6),1,0)</f>
        <v>0</v>
      </c>
      <c r="BF313" s="31" t="n">
        <f aca="false">IF(SQRT($C$9)*$B313+SQRT(1-$C$9)*AK313&lt;_xlfn.NORM.S.INV($C$6),1,0)</f>
        <v>0</v>
      </c>
      <c r="BG313" s="21"/>
      <c r="BH313" s="21"/>
      <c r="BI313" s="31" t="n">
        <f aca="false">$B$11*(($A$1061)*$C313/$B$12*$B$7+(1-$A$1061)*$D313/$B$12*$C$7)</f>
        <v>0</v>
      </c>
      <c r="BJ313" s="31" t="n">
        <f aca="false">$B$11*(($A$1062)*$C313/$B$12*$B$7+(1-$A$1062)*$D313/$B$12*$C$7)</f>
        <v>0</v>
      </c>
      <c r="BK313" s="31" t="n">
        <f aca="false">$B$11*(($A$1063)*$C313/$B$12*$B$7+(1-$A$1063)*$D313/$B$12*$C$7)</f>
        <v>0</v>
      </c>
      <c r="BL313" s="31" t="n">
        <f aca="false">$B$11*(($A$1064)*$C313/$B$12*$B$7+(1-$A$1064)*$D313/$B$12*$C$7)</f>
        <v>0</v>
      </c>
      <c r="BM313" s="31" t="n">
        <f aca="false">$B$11*(($A$1065)*$C313/$B$12*$B$7+(1-$A$1065)*$D313/$B$12*$C$7)</f>
        <v>0</v>
      </c>
      <c r="BN313" s="31" t="n">
        <f aca="false">$B$11*(($A$1066)*$C313/$B$12*$B$7+(1-$A$1066)*$D313/$B$12*$C$7)</f>
        <v>0</v>
      </c>
      <c r="BO313" s="31" t="n">
        <f aca="false">$B$11*(($A$1067)*$C313/$B$12*$B$7+(1-$A$1067)*$D313/$B$12*$C$7)</f>
        <v>0</v>
      </c>
      <c r="BP313" s="31" t="n">
        <f aca="false">$B$11*(($A$1068)*$C313/$B$12*$B$7+(1-$A$1068)*$D313/$B$12*$C$7)</f>
        <v>0</v>
      </c>
      <c r="BQ313" s="31" t="n">
        <f aca="false">$B$11*(($A$1069)*$C313/$B$12*$B$7+(1-$A$1069)*$D313/$B$12*$C$7)</f>
        <v>0</v>
      </c>
      <c r="BR313" s="31" t="n">
        <f aca="false">$B$11*(($A$1070)*$C313/$B$12*$B$7+(1-$A$1070)*$D313/$B$12*$C$7)</f>
        <v>0</v>
      </c>
      <c r="BS313" s="31" t="n">
        <f aca="false">$B$11*(($A$1071)*$C313/$B$12*$B$7+(1-$A$1071)*$D313/$B$12*$C$7)</f>
        <v>0</v>
      </c>
      <c r="BT313" s="31" t="n">
        <f aca="false">$B$11*(($A$1072)*$C313/$B$12*$B$7+(1-$A$1072)*$D313/$B$12*$C$7)</f>
        <v>0</v>
      </c>
      <c r="BU313" s="31" t="n">
        <f aca="false">$B$11*(($A$1073)*$C313/$B$12*$B$7+(1-$A$1073)*$D313/$B$12*$C$7)</f>
        <v>0</v>
      </c>
      <c r="BV313" s="31" t="n">
        <f aca="false">$B$11*(($A$1074)*$C313/$B$12*$B$7+(1-$A$1074)*$D313/$B$12*$C$7)</f>
        <v>0</v>
      </c>
      <c r="BW313" s="31" t="n">
        <f aca="false">$B$11*(($A$1075)*$C313/$B$12*$B$7+(1-$A$1075)*$D313/$B$12*$C$7)</f>
        <v>0</v>
      </c>
      <c r="BX313" s="31" t="n">
        <f aca="false">$B$11*(($A$1076)*$C313/$B$12*$B$7+(1-$A$1076)*$D313/$B$12*$C$7)</f>
        <v>0</v>
      </c>
      <c r="BY313" s="31" t="n">
        <f aca="false">$B$11*(($A$1077)*$C313/$B$12*$B$7+(1-$A$1077)*$D313/$B$12*$C$7)</f>
        <v>0</v>
      </c>
      <c r="BZ313" s="31" t="n">
        <f aca="false">$B$11*(($A$1078)*$C313/$B$12*$B$7+(1-$A$1078)*$D313/$B$12*$C$7)</f>
        <v>0</v>
      </c>
      <c r="CA313" s="31" t="n">
        <f aca="false">$B$11*(($A$1079)*$C313/$B$12*$B$7+(1-$A$1079)*$D313/$B$12*$C$7)</f>
        <v>0</v>
      </c>
      <c r="CB313" s="31" t="n">
        <f aca="false">$B$11*(($A$1080)*$C313/$B$12*$B$7+(1-$A$1080)*$D313/$B$12*$C$7)</f>
        <v>0</v>
      </c>
      <c r="CC313" s="31" t="n">
        <f aca="false">$B$11*(($A$1081)*$C313/$B$12*$B$7+(1-$A$1081)*$D313/$B$12*$C$7)</f>
        <v>0</v>
      </c>
    </row>
    <row r="314" customFormat="false" ht="15" hidden="false" customHeight="false" outlineLevel="0" collapsed="false">
      <c r="A314" s="21" t="n">
        <v>290</v>
      </c>
      <c r="B314" s="27" t="n">
        <v>-0.490799855537264</v>
      </c>
      <c r="C314" s="9" t="n">
        <f aca="false">SUM(AM314:AV314)</f>
        <v>0</v>
      </c>
      <c r="D314" s="9" t="n">
        <f aca="false">SUM(AW314:BF314)</f>
        <v>0</v>
      </c>
      <c r="E314" s="24" t="n">
        <f aca="false">(1-C314/$B$12)*$B$8-C314/$B$12*$B$7</f>
        <v>0.05</v>
      </c>
      <c r="F314" s="24" t="n">
        <f aca="false">(1-D314/$B$12)*$C$8-D314/$B$12*$C$7</f>
        <v>0.09</v>
      </c>
      <c r="G314" s="47" t="n">
        <f aca="false">$B$11*($B$10*C314/$B$12*$B$7+(1-$B$10)*D314/$B$12*$C$7)</f>
        <v>0</v>
      </c>
      <c r="H314" s="24" t="n">
        <f aca="false">$B$10*E314+(1-$B$10)*F314</f>
        <v>0.07</v>
      </c>
      <c r="I314" s="21"/>
      <c r="J314" s="21"/>
      <c r="K314" s="21"/>
      <c r="L314" s="21"/>
      <c r="M314" s="21"/>
      <c r="N314" s="21"/>
      <c r="O314" s="21"/>
      <c r="P314" s="21"/>
      <c r="Q314" s="21"/>
      <c r="R314" s="27" t="n">
        <v>0.333529433656943</v>
      </c>
      <c r="S314" s="27" t="n">
        <v>-0.711470256070308</v>
      </c>
      <c r="T314" s="27" t="n">
        <v>1.14948274191892</v>
      </c>
      <c r="U314" s="27" t="n">
        <v>-0.0995781671641607</v>
      </c>
      <c r="V314" s="27" t="n">
        <v>-1.81872360802433</v>
      </c>
      <c r="W314" s="27" t="n">
        <v>-0.685337894430984</v>
      </c>
      <c r="X314" s="27" t="n">
        <v>-1.95819765857523</v>
      </c>
      <c r="Y314" s="27" t="n">
        <v>-0.349525031319025</v>
      </c>
      <c r="Z314" s="27" t="n">
        <v>0.107008560222105</v>
      </c>
      <c r="AA314" s="27" t="n">
        <v>1.19690456425108</v>
      </c>
      <c r="AB314" s="27" t="n">
        <v>-1.03229255380434</v>
      </c>
      <c r="AC314" s="27" t="n">
        <v>1.34583320547608</v>
      </c>
      <c r="AD314" s="27" t="n">
        <v>-0.252024170981211</v>
      </c>
      <c r="AE314" s="27" t="n">
        <v>0.350702285721038</v>
      </c>
      <c r="AF314" s="27" t="n">
        <v>-0.319668035960589</v>
      </c>
      <c r="AG314" s="27" t="n">
        <v>1.07951888924567</v>
      </c>
      <c r="AH314" s="27" t="n">
        <v>0.524149306035141</v>
      </c>
      <c r="AI314" s="27" t="n">
        <v>0.284776320753503</v>
      </c>
      <c r="AJ314" s="27" t="n">
        <v>3.02161820296487</v>
      </c>
      <c r="AK314" s="27" t="n">
        <v>-0.943592027117408</v>
      </c>
      <c r="AL314" s="21"/>
      <c r="AM314" s="31" t="n">
        <f aca="false">IF(SQRT($B$9)*$B314+SQRT(1-$B$9)*R314&lt;_xlfn.NORM.S.INV($B$6),1,0)</f>
        <v>0</v>
      </c>
      <c r="AN314" s="31" t="n">
        <f aca="false">IF(SQRT($B$9)*$B314+SQRT(1-$B$9)*S314&lt;_xlfn.NORM.S.INV($B$6),1,0)</f>
        <v>0</v>
      </c>
      <c r="AO314" s="31" t="n">
        <f aca="false">IF(SQRT($B$9)*$B314+SQRT(1-$B$9)*T314&lt;_xlfn.NORM.S.INV($B$6),1,0)</f>
        <v>0</v>
      </c>
      <c r="AP314" s="31" t="n">
        <f aca="false">IF(SQRT($B$9)*$B314+SQRT(1-$B$9)*U314&lt;_xlfn.NORM.S.INV($B$6),1,0)</f>
        <v>0</v>
      </c>
      <c r="AQ314" s="31" t="n">
        <f aca="false">IF(SQRT($B$9)*$B314+SQRT(1-$B$9)*V314&lt;_xlfn.NORM.S.INV($B$6),1,0)</f>
        <v>0</v>
      </c>
      <c r="AR314" s="31" t="n">
        <f aca="false">IF(SQRT($B$9)*$B314+SQRT(1-$B$9)*W314&lt;_xlfn.NORM.S.INV($B$6),1,0)</f>
        <v>0</v>
      </c>
      <c r="AS314" s="31" t="n">
        <f aca="false">IF(SQRT($B$9)*$B314+SQRT(1-$B$9)*X314&lt;_xlfn.NORM.S.INV($B$6),1,0)</f>
        <v>0</v>
      </c>
      <c r="AT314" s="31" t="n">
        <f aca="false">IF(SQRT($B$9)*$B314+SQRT(1-$B$9)*Y314&lt;_xlfn.NORM.S.INV($B$6),1,0)</f>
        <v>0</v>
      </c>
      <c r="AU314" s="31" t="n">
        <f aca="false">IF(SQRT($B$9)*$B314+SQRT(1-$B$9)*Z314&lt;_xlfn.NORM.S.INV($B$6),1,0)</f>
        <v>0</v>
      </c>
      <c r="AV314" s="31" t="n">
        <f aca="false">IF(SQRT($B$9)*$B314+SQRT(1-$B$9)*AA314&lt;_xlfn.NORM.S.INV($B$6),1,0)</f>
        <v>0</v>
      </c>
      <c r="AW314" s="31" t="n">
        <f aca="false">IF(SQRT($C$9)*$B314+SQRT(1-$C$9)*AB314&lt;_xlfn.NORM.S.INV($C$6),1,0)</f>
        <v>0</v>
      </c>
      <c r="AX314" s="31" t="n">
        <f aca="false">IF(SQRT($C$9)*$B314+SQRT(1-$C$9)*AC314&lt;_xlfn.NORM.S.INV($C$6),1,0)</f>
        <v>0</v>
      </c>
      <c r="AY314" s="31" t="n">
        <f aca="false">IF(SQRT($C$9)*$B314+SQRT(1-$C$9)*AD314&lt;_xlfn.NORM.S.INV($C$6),1,0)</f>
        <v>0</v>
      </c>
      <c r="AZ314" s="31" t="n">
        <f aca="false">IF(SQRT($C$9)*$B314+SQRT(1-$C$9)*AE314&lt;_xlfn.NORM.S.INV($C$6),1,0)</f>
        <v>0</v>
      </c>
      <c r="BA314" s="31" t="n">
        <f aca="false">IF(SQRT($C$9)*$B314+SQRT(1-$C$9)*AF314&lt;_xlfn.NORM.S.INV($C$6),1,0)</f>
        <v>0</v>
      </c>
      <c r="BB314" s="31" t="n">
        <f aca="false">IF(SQRT($C$9)*$B314+SQRT(1-$C$9)*AG314&lt;_xlfn.NORM.S.INV($C$6),1,0)</f>
        <v>0</v>
      </c>
      <c r="BC314" s="31" t="n">
        <f aca="false">IF(SQRT($C$9)*$B314+SQRT(1-$C$9)*AH314&lt;_xlfn.NORM.S.INV($C$6),1,0)</f>
        <v>0</v>
      </c>
      <c r="BD314" s="31" t="n">
        <f aca="false">IF(SQRT($C$9)*$B314+SQRT(1-$C$9)*AI314&lt;_xlfn.NORM.S.INV($C$6),1,0)</f>
        <v>0</v>
      </c>
      <c r="BE314" s="31" t="n">
        <f aca="false">IF(SQRT($C$9)*$B314+SQRT(1-$C$9)*AJ314&lt;_xlfn.NORM.S.INV($C$6),1,0)</f>
        <v>0</v>
      </c>
      <c r="BF314" s="31" t="n">
        <f aca="false">IF(SQRT($C$9)*$B314+SQRT(1-$C$9)*AK314&lt;_xlfn.NORM.S.INV($C$6),1,0)</f>
        <v>0</v>
      </c>
      <c r="BG314" s="21"/>
      <c r="BH314" s="21"/>
      <c r="BI314" s="31" t="n">
        <f aca="false">$B$11*(($A$1061)*$C314/$B$12*$B$7+(1-$A$1061)*$D314/$B$12*$C$7)</f>
        <v>0</v>
      </c>
      <c r="BJ314" s="31" t="n">
        <f aca="false">$B$11*(($A$1062)*$C314/$B$12*$B$7+(1-$A$1062)*$D314/$B$12*$C$7)</f>
        <v>0</v>
      </c>
      <c r="BK314" s="31" t="n">
        <f aca="false">$B$11*(($A$1063)*$C314/$B$12*$B$7+(1-$A$1063)*$D314/$B$12*$C$7)</f>
        <v>0</v>
      </c>
      <c r="BL314" s="31" t="n">
        <f aca="false">$B$11*(($A$1064)*$C314/$B$12*$B$7+(1-$A$1064)*$D314/$B$12*$C$7)</f>
        <v>0</v>
      </c>
      <c r="BM314" s="31" t="n">
        <f aca="false">$B$11*(($A$1065)*$C314/$B$12*$B$7+(1-$A$1065)*$D314/$B$12*$C$7)</f>
        <v>0</v>
      </c>
      <c r="BN314" s="31" t="n">
        <f aca="false">$B$11*(($A$1066)*$C314/$B$12*$B$7+(1-$A$1066)*$D314/$B$12*$C$7)</f>
        <v>0</v>
      </c>
      <c r="BO314" s="31" t="n">
        <f aca="false">$B$11*(($A$1067)*$C314/$B$12*$B$7+(1-$A$1067)*$D314/$B$12*$C$7)</f>
        <v>0</v>
      </c>
      <c r="BP314" s="31" t="n">
        <f aca="false">$B$11*(($A$1068)*$C314/$B$12*$B$7+(1-$A$1068)*$D314/$B$12*$C$7)</f>
        <v>0</v>
      </c>
      <c r="BQ314" s="31" t="n">
        <f aca="false">$B$11*(($A$1069)*$C314/$B$12*$B$7+(1-$A$1069)*$D314/$B$12*$C$7)</f>
        <v>0</v>
      </c>
      <c r="BR314" s="31" t="n">
        <f aca="false">$B$11*(($A$1070)*$C314/$B$12*$B$7+(1-$A$1070)*$D314/$B$12*$C$7)</f>
        <v>0</v>
      </c>
      <c r="BS314" s="31" t="n">
        <f aca="false">$B$11*(($A$1071)*$C314/$B$12*$B$7+(1-$A$1071)*$D314/$B$12*$C$7)</f>
        <v>0</v>
      </c>
      <c r="BT314" s="31" t="n">
        <f aca="false">$B$11*(($A$1072)*$C314/$B$12*$B$7+(1-$A$1072)*$D314/$B$12*$C$7)</f>
        <v>0</v>
      </c>
      <c r="BU314" s="31" t="n">
        <f aca="false">$B$11*(($A$1073)*$C314/$B$12*$B$7+(1-$A$1073)*$D314/$B$12*$C$7)</f>
        <v>0</v>
      </c>
      <c r="BV314" s="31" t="n">
        <f aca="false">$B$11*(($A$1074)*$C314/$B$12*$B$7+(1-$A$1074)*$D314/$B$12*$C$7)</f>
        <v>0</v>
      </c>
      <c r="BW314" s="31" t="n">
        <f aca="false">$B$11*(($A$1075)*$C314/$B$12*$B$7+(1-$A$1075)*$D314/$B$12*$C$7)</f>
        <v>0</v>
      </c>
      <c r="BX314" s="31" t="n">
        <f aca="false">$B$11*(($A$1076)*$C314/$B$12*$B$7+(1-$A$1076)*$D314/$B$12*$C$7)</f>
        <v>0</v>
      </c>
      <c r="BY314" s="31" t="n">
        <f aca="false">$B$11*(($A$1077)*$C314/$B$12*$B$7+(1-$A$1077)*$D314/$B$12*$C$7)</f>
        <v>0</v>
      </c>
      <c r="BZ314" s="31" t="n">
        <f aca="false">$B$11*(($A$1078)*$C314/$B$12*$B$7+(1-$A$1078)*$D314/$B$12*$C$7)</f>
        <v>0</v>
      </c>
      <c r="CA314" s="31" t="n">
        <f aca="false">$B$11*(($A$1079)*$C314/$B$12*$B$7+(1-$A$1079)*$D314/$B$12*$C$7)</f>
        <v>0</v>
      </c>
      <c r="CB314" s="31" t="n">
        <f aca="false">$B$11*(($A$1080)*$C314/$B$12*$B$7+(1-$A$1080)*$D314/$B$12*$C$7)</f>
        <v>0</v>
      </c>
      <c r="CC314" s="31" t="n">
        <f aca="false">$B$11*(($A$1081)*$C314/$B$12*$B$7+(1-$A$1081)*$D314/$B$12*$C$7)</f>
        <v>0</v>
      </c>
    </row>
    <row r="315" customFormat="false" ht="15" hidden="false" customHeight="false" outlineLevel="0" collapsed="false">
      <c r="A315" s="21" t="n">
        <v>291</v>
      </c>
      <c r="B315" s="27" t="n">
        <v>1.01827294887367</v>
      </c>
      <c r="C315" s="9" t="n">
        <f aca="false">SUM(AM315:AV315)</f>
        <v>0</v>
      </c>
      <c r="D315" s="9" t="n">
        <f aca="false">SUM(AW315:BF315)</f>
        <v>0</v>
      </c>
      <c r="E315" s="24" t="n">
        <f aca="false">(1-C315/$B$12)*$B$8-C315/$B$12*$B$7</f>
        <v>0.05</v>
      </c>
      <c r="F315" s="24" t="n">
        <f aca="false">(1-D315/$B$12)*$C$8-D315/$B$12*$C$7</f>
        <v>0.09</v>
      </c>
      <c r="G315" s="47" t="n">
        <f aca="false">$B$11*($B$10*C315/$B$12*$B$7+(1-$B$10)*D315/$B$12*$C$7)</f>
        <v>0</v>
      </c>
      <c r="H315" s="24" t="n">
        <f aca="false">$B$10*E315+(1-$B$10)*F315</f>
        <v>0.07</v>
      </c>
      <c r="I315" s="21"/>
      <c r="J315" s="21"/>
      <c r="K315" s="21"/>
      <c r="L315" s="21"/>
      <c r="M315" s="21"/>
      <c r="N315" s="21"/>
      <c r="O315" s="21"/>
      <c r="P315" s="21"/>
      <c r="Q315" s="21"/>
      <c r="R315" s="27" t="n">
        <v>-1.8746068240215</v>
      </c>
      <c r="S315" s="27" t="n">
        <v>0.110601137078671</v>
      </c>
      <c r="T315" s="27" t="n">
        <v>-1.91299610580172</v>
      </c>
      <c r="U315" s="27" t="n">
        <v>-0.706363768473505</v>
      </c>
      <c r="V315" s="27" t="n">
        <v>-1.00269824012297</v>
      </c>
      <c r="W315" s="27" t="n">
        <v>-0.0152395202234127</v>
      </c>
      <c r="X315" s="27" t="n">
        <v>0.0182941018948023</v>
      </c>
      <c r="Y315" s="27" t="n">
        <v>1.12794988744761</v>
      </c>
      <c r="Z315" s="27" t="n">
        <v>0.0975002932997811</v>
      </c>
      <c r="AA315" s="27" t="n">
        <v>-1.97760687961781</v>
      </c>
      <c r="AB315" s="27" t="n">
        <v>0.0816882628993438</v>
      </c>
      <c r="AC315" s="27" t="n">
        <v>-0.899433596802194</v>
      </c>
      <c r="AD315" s="27" t="n">
        <v>-0.114289449999048</v>
      </c>
      <c r="AE315" s="27" t="n">
        <v>-1.04537384060096</v>
      </c>
      <c r="AF315" s="27" t="n">
        <v>0.912429883849664</v>
      </c>
      <c r="AG315" s="27" t="n">
        <v>-1.58254700088817</v>
      </c>
      <c r="AH315" s="27" t="n">
        <v>0.0861304668622274</v>
      </c>
      <c r="AI315" s="27" t="n">
        <v>1.08107156115979</v>
      </c>
      <c r="AJ315" s="27" t="n">
        <v>0.417040218417308</v>
      </c>
      <c r="AK315" s="27" t="n">
        <v>-0.775334046680084</v>
      </c>
      <c r="AL315" s="21"/>
      <c r="AM315" s="31" t="n">
        <f aca="false">IF(SQRT($B$9)*$B315+SQRT(1-$B$9)*R315&lt;_xlfn.NORM.S.INV($B$6),1,0)</f>
        <v>0</v>
      </c>
      <c r="AN315" s="31" t="n">
        <f aca="false">IF(SQRT($B$9)*$B315+SQRT(1-$B$9)*S315&lt;_xlfn.NORM.S.INV($B$6),1,0)</f>
        <v>0</v>
      </c>
      <c r="AO315" s="31" t="n">
        <f aca="false">IF(SQRT($B$9)*$B315+SQRT(1-$B$9)*T315&lt;_xlfn.NORM.S.INV($B$6),1,0)</f>
        <v>0</v>
      </c>
      <c r="AP315" s="31" t="n">
        <f aca="false">IF(SQRT($B$9)*$B315+SQRT(1-$B$9)*U315&lt;_xlfn.NORM.S.INV($B$6),1,0)</f>
        <v>0</v>
      </c>
      <c r="AQ315" s="31" t="n">
        <f aca="false">IF(SQRT($B$9)*$B315+SQRT(1-$B$9)*V315&lt;_xlfn.NORM.S.INV($B$6),1,0)</f>
        <v>0</v>
      </c>
      <c r="AR315" s="31" t="n">
        <f aca="false">IF(SQRT($B$9)*$B315+SQRT(1-$B$9)*W315&lt;_xlfn.NORM.S.INV($B$6),1,0)</f>
        <v>0</v>
      </c>
      <c r="AS315" s="31" t="n">
        <f aca="false">IF(SQRT($B$9)*$B315+SQRT(1-$B$9)*X315&lt;_xlfn.NORM.S.INV($B$6),1,0)</f>
        <v>0</v>
      </c>
      <c r="AT315" s="31" t="n">
        <f aca="false">IF(SQRT($B$9)*$B315+SQRT(1-$B$9)*Y315&lt;_xlfn.NORM.S.INV($B$6),1,0)</f>
        <v>0</v>
      </c>
      <c r="AU315" s="31" t="n">
        <f aca="false">IF(SQRT($B$9)*$B315+SQRT(1-$B$9)*Z315&lt;_xlfn.NORM.S.INV($B$6),1,0)</f>
        <v>0</v>
      </c>
      <c r="AV315" s="31" t="n">
        <f aca="false">IF(SQRT($B$9)*$B315+SQRT(1-$B$9)*AA315&lt;_xlfn.NORM.S.INV($B$6),1,0)</f>
        <v>0</v>
      </c>
      <c r="AW315" s="31" t="n">
        <f aca="false">IF(SQRT($C$9)*$B315+SQRT(1-$C$9)*AB315&lt;_xlfn.NORM.S.INV($C$6),1,0)</f>
        <v>0</v>
      </c>
      <c r="AX315" s="31" t="n">
        <f aca="false">IF(SQRT($C$9)*$B315+SQRT(1-$C$9)*AC315&lt;_xlfn.NORM.S.INV($C$6),1,0)</f>
        <v>0</v>
      </c>
      <c r="AY315" s="31" t="n">
        <f aca="false">IF(SQRT($C$9)*$B315+SQRT(1-$C$9)*AD315&lt;_xlfn.NORM.S.INV($C$6),1,0)</f>
        <v>0</v>
      </c>
      <c r="AZ315" s="31" t="n">
        <f aca="false">IF(SQRT($C$9)*$B315+SQRT(1-$C$9)*AE315&lt;_xlfn.NORM.S.INV($C$6),1,0)</f>
        <v>0</v>
      </c>
      <c r="BA315" s="31" t="n">
        <f aca="false">IF(SQRT($C$9)*$B315+SQRT(1-$C$9)*AF315&lt;_xlfn.NORM.S.INV($C$6),1,0)</f>
        <v>0</v>
      </c>
      <c r="BB315" s="31" t="n">
        <f aca="false">IF(SQRT($C$9)*$B315+SQRT(1-$C$9)*AG315&lt;_xlfn.NORM.S.INV($C$6),1,0)</f>
        <v>0</v>
      </c>
      <c r="BC315" s="31" t="n">
        <f aca="false">IF(SQRT($C$9)*$B315+SQRT(1-$C$9)*AH315&lt;_xlfn.NORM.S.INV($C$6),1,0)</f>
        <v>0</v>
      </c>
      <c r="BD315" s="31" t="n">
        <f aca="false">IF(SQRT($C$9)*$B315+SQRT(1-$C$9)*AI315&lt;_xlfn.NORM.S.INV($C$6),1,0)</f>
        <v>0</v>
      </c>
      <c r="BE315" s="31" t="n">
        <f aca="false">IF(SQRT($C$9)*$B315+SQRT(1-$C$9)*AJ315&lt;_xlfn.NORM.S.INV($C$6),1,0)</f>
        <v>0</v>
      </c>
      <c r="BF315" s="31" t="n">
        <f aca="false">IF(SQRT($C$9)*$B315+SQRT(1-$C$9)*AK315&lt;_xlfn.NORM.S.INV($C$6),1,0)</f>
        <v>0</v>
      </c>
      <c r="BG315" s="21"/>
      <c r="BH315" s="21"/>
      <c r="BI315" s="31" t="n">
        <f aca="false">$B$11*(($A$1061)*$C315/$B$12*$B$7+(1-$A$1061)*$D315/$B$12*$C$7)</f>
        <v>0</v>
      </c>
      <c r="BJ315" s="31" t="n">
        <f aca="false">$B$11*(($A$1062)*$C315/$B$12*$B$7+(1-$A$1062)*$D315/$B$12*$C$7)</f>
        <v>0</v>
      </c>
      <c r="BK315" s="31" t="n">
        <f aca="false">$B$11*(($A$1063)*$C315/$B$12*$B$7+(1-$A$1063)*$D315/$B$12*$C$7)</f>
        <v>0</v>
      </c>
      <c r="BL315" s="31" t="n">
        <f aca="false">$B$11*(($A$1064)*$C315/$B$12*$B$7+(1-$A$1064)*$D315/$B$12*$C$7)</f>
        <v>0</v>
      </c>
      <c r="BM315" s="31" t="n">
        <f aca="false">$B$11*(($A$1065)*$C315/$B$12*$B$7+(1-$A$1065)*$D315/$B$12*$C$7)</f>
        <v>0</v>
      </c>
      <c r="BN315" s="31" t="n">
        <f aca="false">$B$11*(($A$1066)*$C315/$B$12*$B$7+(1-$A$1066)*$D315/$B$12*$C$7)</f>
        <v>0</v>
      </c>
      <c r="BO315" s="31" t="n">
        <f aca="false">$B$11*(($A$1067)*$C315/$B$12*$B$7+(1-$A$1067)*$D315/$B$12*$C$7)</f>
        <v>0</v>
      </c>
      <c r="BP315" s="31" t="n">
        <f aca="false">$B$11*(($A$1068)*$C315/$B$12*$B$7+(1-$A$1068)*$D315/$B$12*$C$7)</f>
        <v>0</v>
      </c>
      <c r="BQ315" s="31" t="n">
        <f aca="false">$B$11*(($A$1069)*$C315/$B$12*$B$7+(1-$A$1069)*$D315/$B$12*$C$7)</f>
        <v>0</v>
      </c>
      <c r="BR315" s="31" t="n">
        <f aca="false">$B$11*(($A$1070)*$C315/$B$12*$B$7+(1-$A$1070)*$D315/$B$12*$C$7)</f>
        <v>0</v>
      </c>
      <c r="BS315" s="31" t="n">
        <f aca="false">$B$11*(($A$1071)*$C315/$B$12*$B$7+(1-$A$1071)*$D315/$B$12*$C$7)</f>
        <v>0</v>
      </c>
      <c r="BT315" s="31" t="n">
        <f aca="false">$B$11*(($A$1072)*$C315/$B$12*$B$7+(1-$A$1072)*$D315/$B$12*$C$7)</f>
        <v>0</v>
      </c>
      <c r="BU315" s="31" t="n">
        <f aca="false">$B$11*(($A$1073)*$C315/$B$12*$B$7+(1-$A$1073)*$D315/$B$12*$C$7)</f>
        <v>0</v>
      </c>
      <c r="BV315" s="31" t="n">
        <f aca="false">$B$11*(($A$1074)*$C315/$B$12*$B$7+(1-$A$1074)*$D315/$B$12*$C$7)</f>
        <v>0</v>
      </c>
      <c r="BW315" s="31" t="n">
        <f aca="false">$B$11*(($A$1075)*$C315/$B$12*$B$7+(1-$A$1075)*$D315/$B$12*$C$7)</f>
        <v>0</v>
      </c>
      <c r="BX315" s="31" t="n">
        <f aca="false">$B$11*(($A$1076)*$C315/$B$12*$B$7+(1-$A$1076)*$D315/$B$12*$C$7)</f>
        <v>0</v>
      </c>
      <c r="BY315" s="31" t="n">
        <f aca="false">$B$11*(($A$1077)*$C315/$B$12*$B$7+(1-$A$1077)*$D315/$B$12*$C$7)</f>
        <v>0</v>
      </c>
      <c r="BZ315" s="31" t="n">
        <f aca="false">$B$11*(($A$1078)*$C315/$B$12*$B$7+(1-$A$1078)*$D315/$B$12*$C$7)</f>
        <v>0</v>
      </c>
      <c r="CA315" s="31" t="n">
        <f aca="false">$B$11*(($A$1079)*$C315/$B$12*$B$7+(1-$A$1079)*$D315/$B$12*$C$7)</f>
        <v>0</v>
      </c>
      <c r="CB315" s="31" t="n">
        <f aca="false">$B$11*(($A$1080)*$C315/$B$12*$B$7+(1-$A$1080)*$D315/$B$12*$C$7)</f>
        <v>0</v>
      </c>
      <c r="CC315" s="31" t="n">
        <f aca="false">$B$11*(($A$1081)*$C315/$B$12*$B$7+(1-$A$1081)*$D315/$B$12*$C$7)</f>
        <v>0</v>
      </c>
    </row>
    <row r="316" customFormat="false" ht="15" hidden="false" customHeight="false" outlineLevel="0" collapsed="false">
      <c r="A316" s="21" t="n">
        <v>292</v>
      </c>
      <c r="B316" s="27" t="n">
        <v>-1.3823256475753</v>
      </c>
      <c r="C316" s="9" t="n">
        <f aca="false">SUM(AM316:AV316)</f>
        <v>0</v>
      </c>
      <c r="D316" s="9" t="n">
        <f aca="false">SUM(AW316:BF316)</f>
        <v>3</v>
      </c>
      <c r="E316" s="24" t="n">
        <f aca="false">(1-C316/$B$12)*$B$8-C316/$B$12*$B$7</f>
        <v>0.05</v>
      </c>
      <c r="F316" s="24" t="n">
        <f aca="false">(1-D316/$B$12)*$C$8-D316/$B$12*$C$7</f>
        <v>-0.117</v>
      </c>
      <c r="G316" s="47" t="n">
        <f aca="false">$B$11*($B$10*C316/$B$12*$B$7+(1-$B$10)*D316/$B$12*$C$7)</f>
        <v>900</v>
      </c>
      <c r="H316" s="24" t="n">
        <f aca="false">$B$10*E316+(1-$B$10)*F316</f>
        <v>-0.0335</v>
      </c>
      <c r="I316" s="21"/>
      <c r="J316" s="21"/>
      <c r="K316" s="21"/>
      <c r="L316" s="21"/>
      <c r="M316" s="21"/>
      <c r="N316" s="21"/>
      <c r="O316" s="21"/>
      <c r="P316" s="21"/>
      <c r="Q316" s="21"/>
      <c r="R316" s="27" t="n">
        <v>-0.111812403267079</v>
      </c>
      <c r="S316" s="27" t="n">
        <v>0.654670781818878</v>
      </c>
      <c r="T316" s="27" t="n">
        <v>0.291388884886175</v>
      </c>
      <c r="U316" s="27" t="n">
        <v>1.40407363676222</v>
      </c>
      <c r="V316" s="27" t="n">
        <v>0.221212373216788</v>
      </c>
      <c r="W316" s="27" t="n">
        <v>-0.926340890837595</v>
      </c>
      <c r="X316" s="27" t="n">
        <v>-0.967527339714929</v>
      </c>
      <c r="Y316" s="27" t="n">
        <v>1.74171676597492</v>
      </c>
      <c r="Z316" s="27" t="n">
        <v>1.00911133226701</v>
      </c>
      <c r="AA316" s="27" t="n">
        <v>-0.819839247850541</v>
      </c>
      <c r="AB316" s="27" t="n">
        <v>0.509050094981837</v>
      </c>
      <c r="AC316" s="27" t="n">
        <v>1.01347734846619</v>
      </c>
      <c r="AD316" s="27" t="n">
        <v>-0.995581203975199</v>
      </c>
      <c r="AE316" s="27" t="n">
        <v>1.22634978647285</v>
      </c>
      <c r="AF316" s="27" t="n">
        <v>0.510467049997254</v>
      </c>
      <c r="AG316" s="27" t="n">
        <v>0.0963556185559277</v>
      </c>
      <c r="AH316" s="27" t="n">
        <v>-1.11519942883641</v>
      </c>
      <c r="AI316" s="27" t="n">
        <v>-1.19881447384815</v>
      </c>
      <c r="AJ316" s="27" t="n">
        <v>-1.47979824113194</v>
      </c>
      <c r="AK316" s="27" t="n">
        <v>-1.95664042823405</v>
      </c>
      <c r="AL316" s="21"/>
      <c r="AM316" s="31" t="n">
        <f aca="false">IF(SQRT($B$9)*$B316+SQRT(1-$B$9)*R316&lt;_xlfn.NORM.S.INV($B$6),1,0)</f>
        <v>0</v>
      </c>
      <c r="AN316" s="31" t="n">
        <f aca="false">IF(SQRT($B$9)*$B316+SQRT(1-$B$9)*S316&lt;_xlfn.NORM.S.INV($B$6),1,0)</f>
        <v>0</v>
      </c>
      <c r="AO316" s="31" t="n">
        <f aca="false">IF(SQRT($B$9)*$B316+SQRT(1-$B$9)*T316&lt;_xlfn.NORM.S.INV($B$6),1,0)</f>
        <v>0</v>
      </c>
      <c r="AP316" s="31" t="n">
        <f aca="false">IF(SQRT($B$9)*$B316+SQRT(1-$B$9)*U316&lt;_xlfn.NORM.S.INV($B$6),1,0)</f>
        <v>0</v>
      </c>
      <c r="AQ316" s="31" t="n">
        <f aca="false">IF(SQRT($B$9)*$B316+SQRT(1-$B$9)*V316&lt;_xlfn.NORM.S.INV($B$6),1,0)</f>
        <v>0</v>
      </c>
      <c r="AR316" s="31" t="n">
        <f aca="false">IF(SQRT($B$9)*$B316+SQRT(1-$B$9)*W316&lt;_xlfn.NORM.S.INV($B$6),1,0)</f>
        <v>0</v>
      </c>
      <c r="AS316" s="31" t="n">
        <f aca="false">IF(SQRT($B$9)*$B316+SQRT(1-$B$9)*X316&lt;_xlfn.NORM.S.INV($B$6),1,0)</f>
        <v>0</v>
      </c>
      <c r="AT316" s="31" t="n">
        <f aca="false">IF(SQRT($B$9)*$B316+SQRT(1-$B$9)*Y316&lt;_xlfn.NORM.S.INV($B$6),1,0)</f>
        <v>0</v>
      </c>
      <c r="AU316" s="31" t="n">
        <f aca="false">IF(SQRT($B$9)*$B316+SQRT(1-$B$9)*Z316&lt;_xlfn.NORM.S.INV($B$6),1,0)</f>
        <v>0</v>
      </c>
      <c r="AV316" s="31" t="n">
        <f aca="false">IF(SQRT($B$9)*$B316+SQRT(1-$B$9)*AA316&lt;_xlfn.NORM.S.INV($B$6),1,0)</f>
        <v>0</v>
      </c>
      <c r="AW316" s="31" t="n">
        <f aca="false">IF(SQRT($C$9)*$B316+SQRT(1-$C$9)*AB316&lt;_xlfn.NORM.S.INV($C$6),1,0)</f>
        <v>0</v>
      </c>
      <c r="AX316" s="31" t="n">
        <f aca="false">IF(SQRT($C$9)*$B316+SQRT(1-$C$9)*AC316&lt;_xlfn.NORM.S.INV($C$6),1,0)</f>
        <v>0</v>
      </c>
      <c r="AY316" s="31" t="n">
        <f aca="false">IF(SQRT($C$9)*$B316+SQRT(1-$C$9)*AD316&lt;_xlfn.NORM.S.INV($C$6),1,0)</f>
        <v>0</v>
      </c>
      <c r="AZ316" s="31" t="n">
        <f aca="false">IF(SQRT($C$9)*$B316+SQRT(1-$C$9)*AE316&lt;_xlfn.NORM.S.INV($C$6),1,0)</f>
        <v>0</v>
      </c>
      <c r="BA316" s="31" t="n">
        <f aca="false">IF(SQRT($C$9)*$B316+SQRT(1-$C$9)*AF316&lt;_xlfn.NORM.S.INV($C$6),1,0)</f>
        <v>0</v>
      </c>
      <c r="BB316" s="31" t="n">
        <f aca="false">IF(SQRT($C$9)*$B316+SQRT(1-$C$9)*AG316&lt;_xlfn.NORM.S.INV($C$6),1,0)</f>
        <v>0</v>
      </c>
      <c r="BC316" s="31" t="n">
        <f aca="false">IF(SQRT($C$9)*$B316+SQRT(1-$C$9)*AH316&lt;_xlfn.NORM.S.INV($C$6),1,0)</f>
        <v>0</v>
      </c>
      <c r="BD316" s="31" t="n">
        <f aca="false">IF(SQRT($C$9)*$B316+SQRT(1-$C$9)*AI316&lt;_xlfn.NORM.S.INV($C$6),1,0)</f>
        <v>1</v>
      </c>
      <c r="BE316" s="31" t="n">
        <f aca="false">IF(SQRT($C$9)*$B316+SQRT(1-$C$9)*AJ316&lt;_xlfn.NORM.S.INV($C$6),1,0)</f>
        <v>1</v>
      </c>
      <c r="BF316" s="31" t="n">
        <f aca="false">IF(SQRT($C$9)*$B316+SQRT(1-$C$9)*AK316&lt;_xlfn.NORM.S.INV($C$6),1,0)</f>
        <v>1</v>
      </c>
      <c r="BG316" s="21"/>
      <c r="BH316" s="21"/>
      <c r="BI316" s="31" t="n">
        <f aca="false">$B$11*(($A$1061)*$C316/$B$12*$B$7+(1-$A$1061)*$D316/$B$12*$C$7)</f>
        <v>1800</v>
      </c>
      <c r="BJ316" s="31" t="n">
        <f aca="false">$B$11*(($A$1062)*$C316/$B$12*$B$7+(1-$A$1062)*$D316/$B$12*$C$7)</f>
        <v>1710</v>
      </c>
      <c r="BK316" s="31" t="n">
        <f aca="false">$B$11*(($A$1063)*$C316/$B$12*$B$7+(1-$A$1063)*$D316/$B$12*$C$7)</f>
        <v>1620</v>
      </c>
      <c r="BL316" s="31" t="n">
        <f aca="false">$B$11*(($A$1064)*$C316/$B$12*$B$7+(1-$A$1064)*$D316/$B$12*$C$7)</f>
        <v>1530</v>
      </c>
      <c r="BM316" s="31" t="n">
        <f aca="false">$B$11*(($A$1065)*$C316/$B$12*$B$7+(1-$A$1065)*$D316/$B$12*$C$7)</f>
        <v>1440</v>
      </c>
      <c r="BN316" s="31" t="n">
        <f aca="false">$B$11*(($A$1066)*$C316/$B$12*$B$7+(1-$A$1066)*$D316/$B$12*$C$7)</f>
        <v>1350</v>
      </c>
      <c r="BO316" s="31" t="n">
        <f aca="false">$B$11*(($A$1067)*$C316/$B$12*$B$7+(1-$A$1067)*$D316/$B$12*$C$7)</f>
        <v>1260</v>
      </c>
      <c r="BP316" s="31" t="n">
        <f aca="false">$B$11*(($A$1068)*$C316/$B$12*$B$7+(1-$A$1068)*$D316/$B$12*$C$7)</f>
        <v>1170</v>
      </c>
      <c r="BQ316" s="31" t="n">
        <f aca="false">$B$11*(($A$1069)*$C316/$B$12*$B$7+(1-$A$1069)*$D316/$B$12*$C$7)</f>
        <v>1080</v>
      </c>
      <c r="BR316" s="31" t="n">
        <f aca="false">$B$11*(($A$1070)*$C316/$B$12*$B$7+(1-$A$1070)*$D316/$B$12*$C$7)</f>
        <v>990</v>
      </c>
      <c r="BS316" s="31" t="n">
        <f aca="false">$B$11*(($A$1071)*$C316/$B$12*$B$7+(1-$A$1071)*$D316/$B$12*$C$7)</f>
        <v>900</v>
      </c>
      <c r="BT316" s="31" t="n">
        <f aca="false">$B$11*(($A$1072)*$C316/$B$12*$B$7+(1-$A$1072)*$D316/$B$12*$C$7)</f>
        <v>810</v>
      </c>
      <c r="BU316" s="31" t="n">
        <f aca="false">$B$11*(($A$1073)*$C316/$B$12*$B$7+(1-$A$1073)*$D316/$B$12*$C$7)</f>
        <v>720</v>
      </c>
      <c r="BV316" s="31" t="n">
        <f aca="false">$B$11*(($A$1074)*$C316/$B$12*$B$7+(1-$A$1074)*$D316/$B$12*$C$7)</f>
        <v>630</v>
      </c>
      <c r="BW316" s="31" t="n">
        <f aca="false">$B$11*(($A$1075)*$C316/$B$12*$B$7+(1-$A$1075)*$D316/$B$12*$C$7)</f>
        <v>540</v>
      </c>
      <c r="BX316" s="31" t="n">
        <f aca="false">$B$11*(($A$1076)*$C316/$B$12*$B$7+(1-$A$1076)*$D316/$B$12*$C$7)</f>
        <v>450</v>
      </c>
      <c r="BY316" s="31" t="n">
        <f aca="false">$B$11*(($A$1077)*$C316/$B$12*$B$7+(1-$A$1077)*$D316/$B$12*$C$7)</f>
        <v>360</v>
      </c>
      <c r="BZ316" s="31" t="n">
        <f aca="false">$B$11*(($A$1078)*$C316/$B$12*$B$7+(1-$A$1078)*$D316/$B$12*$C$7)</f>
        <v>270</v>
      </c>
      <c r="CA316" s="31" t="n">
        <f aca="false">$B$11*(($A$1079)*$C316/$B$12*$B$7+(1-$A$1079)*$D316/$B$12*$C$7)</f>
        <v>180</v>
      </c>
      <c r="CB316" s="31" t="n">
        <f aca="false">$B$11*(($A$1080)*$C316/$B$12*$B$7+(1-$A$1080)*$D316/$B$12*$C$7)</f>
        <v>90.0000000000001</v>
      </c>
      <c r="CC316" s="31" t="n">
        <f aca="false">$B$11*(($A$1081)*$C316/$B$12*$B$7+(1-$A$1081)*$D316/$B$12*$C$7)</f>
        <v>0</v>
      </c>
    </row>
    <row r="317" customFormat="false" ht="15" hidden="false" customHeight="false" outlineLevel="0" collapsed="false">
      <c r="A317" s="21" t="n">
        <v>293</v>
      </c>
      <c r="B317" s="27" t="n">
        <v>0.0770783070084246</v>
      </c>
      <c r="C317" s="9" t="n">
        <f aca="false">SUM(AM317:AV317)</f>
        <v>0</v>
      </c>
      <c r="D317" s="9" t="n">
        <f aca="false">SUM(AW317:BF317)</f>
        <v>0</v>
      </c>
      <c r="E317" s="24" t="n">
        <f aca="false">(1-C317/$B$12)*$B$8-C317/$B$12*$B$7</f>
        <v>0.05</v>
      </c>
      <c r="F317" s="24" t="n">
        <f aca="false">(1-D317/$B$12)*$C$8-D317/$B$12*$C$7</f>
        <v>0.09</v>
      </c>
      <c r="G317" s="47" t="n">
        <f aca="false">$B$11*($B$10*C317/$B$12*$B$7+(1-$B$10)*D317/$B$12*$C$7)</f>
        <v>0</v>
      </c>
      <c r="H317" s="24" t="n">
        <f aca="false">$B$10*E317+(1-$B$10)*F317</f>
        <v>0.07</v>
      </c>
      <c r="I317" s="21"/>
      <c r="J317" s="21"/>
      <c r="K317" s="21"/>
      <c r="L317" s="21"/>
      <c r="M317" s="21"/>
      <c r="N317" s="21"/>
      <c r="O317" s="21"/>
      <c r="P317" s="21"/>
      <c r="Q317" s="21"/>
      <c r="R317" s="27" t="n">
        <v>-0.157017103266365</v>
      </c>
      <c r="S317" s="27" t="n">
        <v>2.24001610427165</v>
      </c>
      <c r="T317" s="27" t="n">
        <v>-1.31917765285396</v>
      </c>
      <c r="U317" s="27" t="n">
        <v>0.44618736414861</v>
      </c>
      <c r="V317" s="27" t="n">
        <v>1.07020844500045</v>
      </c>
      <c r="W317" s="27" t="n">
        <v>1.55143272720426</v>
      </c>
      <c r="X317" s="27" t="n">
        <v>0.212253720278328</v>
      </c>
      <c r="Y317" s="27" t="n">
        <v>1.53033339944439</v>
      </c>
      <c r="Z317" s="27" t="n">
        <v>-1.53233470308825</v>
      </c>
      <c r="AA317" s="27" t="n">
        <v>-0.308580776236331</v>
      </c>
      <c r="AB317" s="27" t="n">
        <v>-1.24239179650825</v>
      </c>
      <c r="AC317" s="27" t="n">
        <v>-0.0879108645022526</v>
      </c>
      <c r="AD317" s="27" t="n">
        <v>-0.23454379747915</v>
      </c>
      <c r="AE317" s="27" t="n">
        <v>-0.977681812230463</v>
      </c>
      <c r="AF317" s="27" t="n">
        <v>1.2184332436047</v>
      </c>
      <c r="AG317" s="27" t="n">
        <v>-0.194944250550851</v>
      </c>
      <c r="AH317" s="27" t="n">
        <v>-0.0244907152462775</v>
      </c>
      <c r="AI317" s="27" t="n">
        <v>1.00635380900608</v>
      </c>
      <c r="AJ317" s="27" t="n">
        <v>1.95704931019119</v>
      </c>
      <c r="AK317" s="27" t="n">
        <v>0.123413370416273</v>
      </c>
      <c r="AL317" s="21"/>
      <c r="AM317" s="31" t="n">
        <f aca="false">IF(SQRT($B$9)*$B317+SQRT(1-$B$9)*R317&lt;_xlfn.NORM.S.INV($B$6),1,0)</f>
        <v>0</v>
      </c>
      <c r="AN317" s="31" t="n">
        <f aca="false">IF(SQRT($B$9)*$B317+SQRT(1-$B$9)*S317&lt;_xlfn.NORM.S.INV($B$6),1,0)</f>
        <v>0</v>
      </c>
      <c r="AO317" s="31" t="n">
        <f aca="false">IF(SQRT($B$9)*$B317+SQRT(1-$B$9)*T317&lt;_xlfn.NORM.S.INV($B$6),1,0)</f>
        <v>0</v>
      </c>
      <c r="AP317" s="31" t="n">
        <f aca="false">IF(SQRT($B$9)*$B317+SQRT(1-$B$9)*U317&lt;_xlfn.NORM.S.INV($B$6),1,0)</f>
        <v>0</v>
      </c>
      <c r="AQ317" s="31" t="n">
        <f aca="false">IF(SQRT($B$9)*$B317+SQRT(1-$B$9)*V317&lt;_xlfn.NORM.S.INV($B$6),1,0)</f>
        <v>0</v>
      </c>
      <c r="AR317" s="31" t="n">
        <f aca="false">IF(SQRT($B$9)*$B317+SQRT(1-$B$9)*W317&lt;_xlfn.NORM.S.INV($B$6),1,0)</f>
        <v>0</v>
      </c>
      <c r="AS317" s="31" t="n">
        <f aca="false">IF(SQRT($B$9)*$B317+SQRT(1-$B$9)*X317&lt;_xlfn.NORM.S.INV($B$6),1,0)</f>
        <v>0</v>
      </c>
      <c r="AT317" s="31" t="n">
        <f aca="false">IF(SQRT($B$9)*$B317+SQRT(1-$B$9)*Y317&lt;_xlfn.NORM.S.INV($B$6),1,0)</f>
        <v>0</v>
      </c>
      <c r="AU317" s="31" t="n">
        <f aca="false">IF(SQRT($B$9)*$B317+SQRT(1-$B$9)*Z317&lt;_xlfn.NORM.S.INV($B$6),1,0)</f>
        <v>0</v>
      </c>
      <c r="AV317" s="31" t="n">
        <f aca="false">IF(SQRT($B$9)*$B317+SQRT(1-$B$9)*AA317&lt;_xlfn.NORM.S.INV($B$6),1,0)</f>
        <v>0</v>
      </c>
      <c r="AW317" s="31" t="n">
        <f aca="false">IF(SQRT($C$9)*$B317+SQRT(1-$C$9)*AB317&lt;_xlfn.NORM.S.INV($C$6),1,0)</f>
        <v>0</v>
      </c>
      <c r="AX317" s="31" t="n">
        <f aca="false">IF(SQRT($C$9)*$B317+SQRT(1-$C$9)*AC317&lt;_xlfn.NORM.S.INV($C$6),1,0)</f>
        <v>0</v>
      </c>
      <c r="AY317" s="31" t="n">
        <f aca="false">IF(SQRT($C$9)*$B317+SQRT(1-$C$9)*AD317&lt;_xlfn.NORM.S.INV($C$6),1,0)</f>
        <v>0</v>
      </c>
      <c r="AZ317" s="31" t="n">
        <f aca="false">IF(SQRT($C$9)*$B317+SQRT(1-$C$9)*AE317&lt;_xlfn.NORM.S.INV($C$6),1,0)</f>
        <v>0</v>
      </c>
      <c r="BA317" s="31" t="n">
        <f aca="false">IF(SQRT($C$9)*$B317+SQRT(1-$C$9)*AF317&lt;_xlfn.NORM.S.INV($C$6),1,0)</f>
        <v>0</v>
      </c>
      <c r="BB317" s="31" t="n">
        <f aca="false">IF(SQRT($C$9)*$B317+SQRT(1-$C$9)*AG317&lt;_xlfn.NORM.S.INV($C$6),1,0)</f>
        <v>0</v>
      </c>
      <c r="BC317" s="31" t="n">
        <f aca="false">IF(SQRT($C$9)*$B317+SQRT(1-$C$9)*AH317&lt;_xlfn.NORM.S.INV($C$6),1,0)</f>
        <v>0</v>
      </c>
      <c r="BD317" s="31" t="n">
        <f aca="false">IF(SQRT($C$9)*$B317+SQRT(1-$C$9)*AI317&lt;_xlfn.NORM.S.INV($C$6),1,0)</f>
        <v>0</v>
      </c>
      <c r="BE317" s="31" t="n">
        <f aca="false">IF(SQRT($C$9)*$B317+SQRT(1-$C$9)*AJ317&lt;_xlfn.NORM.S.INV($C$6),1,0)</f>
        <v>0</v>
      </c>
      <c r="BF317" s="31" t="n">
        <f aca="false">IF(SQRT($C$9)*$B317+SQRT(1-$C$9)*AK317&lt;_xlfn.NORM.S.INV($C$6),1,0)</f>
        <v>0</v>
      </c>
      <c r="BG317" s="21"/>
      <c r="BH317" s="21"/>
      <c r="BI317" s="31" t="n">
        <f aca="false">$B$11*(($A$1061)*$C317/$B$12*$B$7+(1-$A$1061)*$D317/$B$12*$C$7)</f>
        <v>0</v>
      </c>
      <c r="BJ317" s="31" t="n">
        <f aca="false">$B$11*(($A$1062)*$C317/$B$12*$B$7+(1-$A$1062)*$D317/$B$12*$C$7)</f>
        <v>0</v>
      </c>
      <c r="BK317" s="31" t="n">
        <f aca="false">$B$11*(($A$1063)*$C317/$B$12*$B$7+(1-$A$1063)*$D317/$B$12*$C$7)</f>
        <v>0</v>
      </c>
      <c r="BL317" s="31" t="n">
        <f aca="false">$B$11*(($A$1064)*$C317/$B$12*$B$7+(1-$A$1064)*$D317/$B$12*$C$7)</f>
        <v>0</v>
      </c>
      <c r="BM317" s="31" t="n">
        <f aca="false">$B$11*(($A$1065)*$C317/$B$12*$B$7+(1-$A$1065)*$D317/$B$12*$C$7)</f>
        <v>0</v>
      </c>
      <c r="BN317" s="31" t="n">
        <f aca="false">$B$11*(($A$1066)*$C317/$B$12*$B$7+(1-$A$1066)*$D317/$B$12*$C$7)</f>
        <v>0</v>
      </c>
      <c r="BO317" s="31" t="n">
        <f aca="false">$B$11*(($A$1067)*$C317/$B$12*$B$7+(1-$A$1067)*$D317/$B$12*$C$7)</f>
        <v>0</v>
      </c>
      <c r="BP317" s="31" t="n">
        <f aca="false">$B$11*(($A$1068)*$C317/$B$12*$B$7+(1-$A$1068)*$D317/$B$12*$C$7)</f>
        <v>0</v>
      </c>
      <c r="BQ317" s="31" t="n">
        <f aca="false">$B$11*(($A$1069)*$C317/$B$12*$B$7+(1-$A$1069)*$D317/$B$12*$C$7)</f>
        <v>0</v>
      </c>
      <c r="BR317" s="31" t="n">
        <f aca="false">$B$11*(($A$1070)*$C317/$B$12*$B$7+(1-$A$1070)*$D317/$B$12*$C$7)</f>
        <v>0</v>
      </c>
      <c r="BS317" s="31" t="n">
        <f aca="false">$B$11*(($A$1071)*$C317/$B$12*$B$7+(1-$A$1071)*$D317/$B$12*$C$7)</f>
        <v>0</v>
      </c>
      <c r="BT317" s="31" t="n">
        <f aca="false">$B$11*(($A$1072)*$C317/$B$12*$B$7+(1-$A$1072)*$D317/$B$12*$C$7)</f>
        <v>0</v>
      </c>
      <c r="BU317" s="31" t="n">
        <f aca="false">$B$11*(($A$1073)*$C317/$B$12*$B$7+(1-$A$1073)*$D317/$B$12*$C$7)</f>
        <v>0</v>
      </c>
      <c r="BV317" s="31" t="n">
        <f aca="false">$B$11*(($A$1074)*$C317/$B$12*$B$7+(1-$A$1074)*$D317/$B$12*$C$7)</f>
        <v>0</v>
      </c>
      <c r="BW317" s="31" t="n">
        <f aca="false">$B$11*(($A$1075)*$C317/$B$12*$B$7+(1-$A$1075)*$D317/$B$12*$C$7)</f>
        <v>0</v>
      </c>
      <c r="BX317" s="31" t="n">
        <f aca="false">$B$11*(($A$1076)*$C317/$B$12*$B$7+(1-$A$1076)*$D317/$B$12*$C$7)</f>
        <v>0</v>
      </c>
      <c r="BY317" s="31" t="n">
        <f aca="false">$B$11*(($A$1077)*$C317/$B$12*$B$7+(1-$A$1077)*$D317/$B$12*$C$7)</f>
        <v>0</v>
      </c>
      <c r="BZ317" s="31" t="n">
        <f aca="false">$B$11*(($A$1078)*$C317/$B$12*$B$7+(1-$A$1078)*$D317/$B$12*$C$7)</f>
        <v>0</v>
      </c>
      <c r="CA317" s="31" t="n">
        <f aca="false">$B$11*(($A$1079)*$C317/$B$12*$B$7+(1-$A$1079)*$D317/$B$12*$C$7)</f>
        <v>0</v>
      </c>
      <c r="CB317" s="31" t="n">
        <f aca="false">$B$11*(($A$1080)*$C317/$B$12*$B$7+(1-$A$1080)*$D317/$B$12*$C$7)</f>
        <v>0</v>
      </c>
      <c r="CC317" s="31" t="n">
        <f aca="false">$B$11*(($A$1081)*$C317/$B$12*$B$7+(1-$A$1081)*$D317/$B$12*$C$7)</f>
        <v>0</v>
      </c>
    </row>
    <row r="318" customFormat="false" ht="15" hidden="false" customHeight="false" outlineLevel="0" collapsed="false">
      <c r="A318" s="21" t="n">
        <v>294</v>
      </c>
      <c r="B318" s="27" t="n">
        <v>-1.20392408237813</v>
      </c>
      <c r="C318" s="9" t="n">
        <f aca="false">SUM(AM318:AV318)</f>
        <v>0</v>
      </c>
      <c r="D318" s="9" t="n">
        <f aca="false">SUM(AW318:BF318)</f>
        <v>3</v>
      </c>
      <c r="E318" s="24" t="n">
        <f aca="false">(1-C318/$B$12)*$B$8-C318/$B$12*$B$7</f>
        <v>0.05</v>
      </c>
      <c r="F318" s="24" t="n">
        <f aca="false">(1-D318/$B$12)*$C$8-D318/$B$12*$C$7</f>
        <v>-0.117</v>
      </c>
      <c r="G318" s="47" t="n">
        <f aca="false">$B$11*($B$10*C318/$B$12*$B$7+(1-$B$10)*D318/$B$12*$C$7)</f>
        <v>900</v>
      </c>
      <c r="H318" s="24" t="n">
        <f aca="false">$B$10*E318+(1-$B$10)*F318</f>
        <v>-0.0335</v>
      </c>
      <c r="I318" s="21"/>
      <c r="J318" s="21"/>
      <c r="K318" s="21"/>
      <c r="L318" s="21"/>
      <c r="M318" s="21"/>
      <c r="N318" s="21"/>
      <c r="O318" s="21"/>
      <c r="P318" s="21"/>
      <c r="Q318" s="21"/>
      <c r="R318" s="27" t="n">
        <v>-1.42306910021406</v>
      </c>
      <c r="S318" s="27" t="n">
        <v>-0.460370735724478</v>
      </c>
      <c r="T318" s="27" t="n">
        <v>0.378685555754187</v>
      </c>
      <c r="U318" s="27" t="n">
        <v>-0.216094790917808</v>
      </c>
      <c r="V318" s="27" t="n">
        <v>-1.19928682743655</v>
      </c>
      <c r="W318" s="27" t="n">
        <v>-0.261357538780189</v>
      </c>
      <c r="X318" s="27" t="n">
        <v>-0.167939248281532</v>
      </c>
      <c r="Y318" s="27" t="n">
        <v>1.42670984393988</v>
      </c>
      <c r="Z318" s="27" t="n">
        <v>0.232848539761188</v>
      </c>
      <c r="AA318" s="27" t="n">
        <v>-0.549639463224963</v>
      </c>
      <c r="AB318" s="27" t="n">
        <v>-0.392530353825972</v>
      </c>
      <c r="AC318" s="27" t="n">
        <v>0.468096604190215</v>
      </c>
      <c r="AD318" s="27" t="n">
        <v>-1.44545946845684</v>
      </c>
      <c r="AE318" s="27" t="n">
        <v>-1.47308079742971</v>
      </c>
      <c r="AF318" s="27" t="n">
        <v>-0.623594764699511</v>
      </c>
      <c r="AG318" s="27" t="n">
        <v>0.481163807748728</v>
      </c>
      <c r="AH318" s="27" t="n">
        <v>0.0368048062794275</v>
      </c>
      <c r="AI318" s="27" t="n">
        <v>-2.18858200671133</v>
      </c>
      <c r="AJ318" s="27" t="n">
        <v>0.856282169663913</v>
      </c>
      <c r="AK318" s="27" t="n">
        <v>-0.904243988523398</v>
      </c>
      <c r="AL318" s="21"/>
      <c r="AM318" s="31" t="n">
        <f aca="false">IF(SQRT($B$9)*$B318+SQRT(1-$B$9)*R318&lt;_xlfn.NORM.S.INV($B$6),1,0)</f>
        <v>0</v>
      </c>
      <c r="AN318" s="31" t="n">
        <f aca="false">IF(SQRT($B$9)*$B318+SQRT(1-$B$9)*S318&lt;_xlfn.NORM.S.INV($B$6),1,0)</f>
        <v>0</v>
      </c>
      <c r="AO318" s="31" t="n">
        <f aca="false">IF(SQRT($B$9)*$B318+SQRT(1-$B$9)*T318&lt;_xlfn.NORM.S.INV($B$6),1,0)</f>
        <v>0</v>
      </c>
      <c r="AP318" s="31" t="n">
        <f aca="false">IF(SQRT($B$9)*$B318+SQRT(1-$B$9)*U318&lt;_xlfn.NORM.S.INV($B$6),1,0)</f>
        <v>0</v>
      </c>
      <c r="AQ318" s="31" t="n">
        <f aca="false">IF(SQRT($B$9)*$B318+SQRT(1-$B$9)*V318&lt;_xlfn.NORM.S.INV($B$6),1,0)</f>
        <v>0</v>
      </c>
      <c r="AR318" s="31" t="n">
        <f aca="false">IF(SQRT($B$9)*$B318+SQRT(1-$B$9)*W318&lt;_xlfn.NORM.S.INV($B$6),1,0)</f>
        <v>0</v>
      </c>
      <c r="AS318" s="31" t="n">
        <f aca="false">IF(SQRT($B$9)*$B318+SQRT(1-$B$9)*X318&lt;_xlfn.NORM.S.INV($B$6),1,0)</f>
        <v>0</v>
      </c>
      <c r="AT318" s="31" t="n">
        <f aca="false">IF(SQRT($B$9)*$B318+SQRT(1-$B$9)*Y318&lt;_xlfn.NORM.S.INV($B$6),1,0)</f>
        <v>0</v>
      </c>
      <c r="AU318" s="31" t="n">
        <f aca="false">IF(SQRT($B$9)*$B318+SQRT(1-$B$9)*Z318&lt;_xlfn.NORM.S.INV($B$6),1,0)</f>
        <v>0</v>
      </c>
      <c r="AV318" s="31" t="n">
        <f aca="false">IF(SQRT($B$9)*$B318+SQRT(1-$B$9)*AA318&lt;_xlfn.NORM.S.INV($B$6),1,0)</f>
        <v>0</v>
      </c>
      <c r="AW318" s="31" t="n">
        <f aca="false">IF(SQRT($C$9)*$B318+SQRT(1-$C$9)*AB318&lt;_xlfn.NORM.S.INV($C$6),1,0)</f>
        <v>0</v>
      </c>
      <c r="AX318" s="31" t="n">
        <f aca="false">IF(SQRT($C$9)*$B318+SQRT(1-$C$9)*AC318&lt;_xlfn.NORM.S.INV($C$6),1,0)</f>
        <v>0</v>
      </c>
      <c r="AY318" s="31" t="n">
        <f aca="false">IF(SQRT($C$9)*$B318+SQRT(1-$C$9)*AD318&lt;_xlfn.NORM.S.INV($C$6),1,0)</f>
        <v>1</v>
      </c>
      <c r="AZ318" s="31" t="n">
        <f aca="false">IF(SQRT($C$9)*$B318+SQRT(1-$C$9)*AE318&lt;_xlfn.NORM.S.INV($C$6),1,0)</f>
        <v>1</v>
      </c>
      <c r="BA318" s="31" t="n">
        <f aca="false">IF(SQRT($C$9)*$B318+SQRT(1-$C$9)*AF318&lt;_xlfn.NORM.S.INV($C$6),1,0)</f>
        <v>0</v>
      </c>
      <c r="BB318" s="31" t="n">
        <f aca="false">IF(SQRT($C$9)*$B318+SQRT(1-$C$9)*AG318&lt;_xlfn.NORM.S.INV($C$6),1,0)</f>
        <v>0</v>
      </c>
      <c r="BC318" s="31" t="n">
        <f aca="false">IF(SQRT($C$9)*$B318+SQRT(1-$C$9)*AH318&lt;_xlfn.NORM.S.INV($C$6),1,0)</f>
        <v>0</v>
      </c>
      <c r="BD318" s="31" t="n">
        <f aca="false">IF(SQRT($C$9)*$B318+SQRT(1-$C$9)*AI318&lt;_xlfn.NORM.S.INV($C$6),1,0)</f>
        <v>1</v>
      </c>
      <c r="BE318" s="31" t="n">
        <f aca="false">IF(SQRT($C$9)*$B318+SQRT(1-$C$9)*AJ318&lt;_xlfn.NORM.S.INV($C$6),1,0)</f>
        <v>0</v>
      </c>
      <c r="BF318" s="31" t="n">
        <f aca="false">IF(SQRT($C$9)*$B318+SQRT(1-$C$9)*AK318&lt;_xlfn.NORM.S.INV($C$6),1,0)</f>
        <v>0</v>
      </c>
      <c r="BG318" s="21"/>
      <c r="BH318" s="21"/>
      <c r="BI318" s="31" t="n">
        <f aca="false">$B$11*(($A$1061)*$C318/$B$12*$B$7+(1-$A$1061)*$D318/$B$12*$C$7)</f>
        <v>1800</v>
      </c>
      <c r="BJ318" s="31" t="n">
        <f aca="false">$B$11*(($A$1062)*$C318/$B$12*$B$7+(1-$A$1062)*$D318/$B$12*$C$7)</f>
        <v>1710</v>
      </c>
      <c r="BK318" s="31" t="n">
        <f aca="false">$B$11*(($A$1063)*$C318/$B$12*$B$7+(1-$A$1063)*$D318/$B$12*$C$7)</f>
        <v>1620</v>
      </c>
      <c r="BL318" s="31" t="n">
        <f aca="false">$B$11*(($A$1064)*$C318/$B$12*$B$7+(1-$A$1064)*$D318/$B$12*$C$7)</f>
        <v>1530</v>
      </c>
      <c r="BM318" s="31" t="n">
        <f aca="false">$B$11*(($A$1065)*$C318/$B$12*$B$7+(1-$A$1065)*$D318/$B$12*$C$7)</f>
        <v>1440</v>
      </c>
      <c r="BN318" s="31" t="n">
        <f aca="false">$B$11*(($A$1066)*$C318/$B$12*$B$7+(1-$A$1066)*$D318/$B$12*$C$7)</f>
        <v>1350</v>
      </c>
      <c r="BO318" s="31" t="n">
        <f aca="false">$B$11*(($A$1067)*$C318/$B$12*$B$7+(1-$A$1067)*$D318/$B$12*$C$7)</f>
        <v>1260</v>
      </c>
      <c r="BP318" s="31" t="n">
        <f aca="false">$B$11*(($A$1068)*$C318/$B$12*$B$7+(1-$A$1068)*$D318/$B$12*$C$7)</f>
        <v>1170</v>
      </c>
      <c r="BQ318" s="31" t="n">
        <f aca="false">$B$11*(($A$1069)*$C318/$B$12*$B$7+(1-$A$1069)*$D318/$B$12*$C$7)</f>
        <v>1080</v>
      </c>
      <c r="BR318" s="31" t="n">
        <f aca="false">$B$11*(($A$1070)*$C318/$B$12*$B$7+(1-$A$1070)*$D318/$B$12*$C$7)</f>
        <v>990</v>
      </c>
      <c r="BS318" s="31" t="n">
        <f aca="false">$B$11*(($A$1071)*$C318/$B$12*$B$7+(1-$A$1071)*$D318/$B$12*$C$7)</f>
        <v>900</v>
      </c>
      <c r="BT318" s="31" t="n">
        <f aca="false">$B$11*(($A$1072)*$C318/$B$12*$B$7+(1-$A$1072)*$D318/$B$12*$C$7)</f>
        <v>810</v>
      </c>
      <c r="BU318" s="31" t="n">
        <f aca="false">$B$11*(($A$1073)*$C318/$B$12*$B$7+(1-$A$1073)*$D318/$B$12*$C$7)</f>
        <v>720</v>
      </c>
      <c r="BV318" s="31" t="n">
        <f aca="false">$B$11*(($A$1074)*$C318/$B$12*$B$7+(1-$A$1074)*$D318/$B$12*$C$7)</f>
        <v>630</v>
      </c>
      <c r="BW318" s="31" t="n">
        <f aca="false">$B$11*(($A$1075)*$C318/$B$12*$B$7+(1-$A$1075)*$D318/$B$12*$C$7)</f>
        <v>540</v>
      </c>
      <c r="BX318" s="31" t="n">
        <f aca="false">$B$11*(($A$1076)*$C318/$B$12*$B$7+(1-$A$1076)*$D318/$B$12*$C$7)</f>
        <v>450</v>
      </c>
      <c r="BY318" s="31" t="n">
        <f aca="false">$B$11*(($A$1077)*$C318/$B$12*$B$7+(1-$A$1077)*$D318/$B$12*$C$7)</f>
        <v>360</v>
      </c>
      <c r="BZ318" s="31" t="n">
        <f aca="false">$B$11*(($A$1078)*$C318/$B$12*$B$7+(1-$A$1078)*$D318/$B$12*$C$7)</f>
        <v>270</v>
      </c>
      <c r="CA318" s="31" t="n">
        <f aca="false">$B$11*(($A$1079)*$C318/$B$12*$B$7+(1-$A$1079)*$D318/$B$12*$C$7)</f>
        <v>180</v>
      </c>
      <c r="CB318" s="31" t="n">
        <f aca="false">$B$11*(($A$1080)*$C318/$B$12*$B$7+(1-$A$1080)*$D318/$B$12*$C$7)</f>
        <v>90.0000000000001</v>
      </c>
      <c r="CC318" s="31" t="n">
        <f aca="false">$B$11*(($A$1081)*$C318/$B$12*$B$7+(1-$A$1081)*$D318/$B$12*$C$7)</f>
        <v>0</v>
      </c>
    </row>
    <row r="319" customFormat="false" ht="15" hidden="false" customHeight="false" outlineLevel="0" collapsed="false">
      <c r="A319" s="21" t="n">
        <v>295</v>
      </c>
      <c r="B319" s="27" t="n">
        <v>-0.00516891812923993</v>
      </c>
      <c r="C319" s="9" t="n">
        <f aca="false">SUM(AM319:AV319)</f>
        <v>1</v>
      </c>
      <c r="D319" s="9" t="n">
        <f aca="false">SUM(AW319:BF319)</f>
        <v>0</v>
      </c>
      <c r="E319" s="24" t="n">
        <f aca="false">(1-C319/$B$12)*$B$8-C319/$B$12*$B$7</f>
        <v>0.005</v>
      </c>
      <c r="F319" s="24" t="n">
        <f aca="false">(1-D319/$B$12)*$C$8-D319/$B$12*$C$7</f>
        <v>0.09</v>
      </c>
      <c r="G319" s="47" t="n">
        <f aca="false">$B$11*($B$10*C319/$B$12*$B$7+(1-$B$10)*D319/$B$12*$C$7)</f>
        <v>200</v>
      </c>
      <c r="H319" s="24" t="n">
        <f aca="false">$B$10*E319+(1-$B$10)*F319</f>
        <v>0.0475</v>
      </c>
      <c r="I319" s="21"/>
      <c r="J319" s="21"/>
      <c r="K319" s="21"/>
      <c r="L319" s="21"/>
      <c r="M319" s="21"/>
      <c r="N319" s="21"/>
      <c r="O319" s="21"/>
      <c r="P319" s="21"/>
      <c r="Q319" s="21"/>
      <c r="R319" s="27" t="n">
        <v>0.489482917163102</v>
      </c>
      <c r="S319" s="27" t="n">
        <v>-0.497402831335047</v>
      </c>
      <c r="T319" s="27" t="n">
        <v>1.45982887199877</v>
      </c>
      <c r="U319" s="27" t="n">
        <v>1.25915013770798</v>
      </c>
      <c r="V319" s="27" t="n">
        <v>0.682014788673241</v>
      </c>
      <c r="W319" s="27" t="n">
        <v>3.399397440901</v>
      </c>
      <c r="X319" s="27" t="n">
        <v>-1.22615973105004</v>
      </c>
      <c r="Y319" s="27" t="n">
        <v>-0.106444552172002</v>
      </c>
      <c r="Z319" s="27" t="n">
        <v>-2.62011161977633</v>
      </c>
      <c r="AA319" s="27" t="n">
        <v>0.256059904401891</v>
      </c>
      <c r="AB319" s="27" t="n">
        <v>-0.641048045372185</v>
      </c>
      <c r="AC319" s="27" t="n">
        <v>-0.589868708558925</v>
      </c>
      <c r="AD319" s="27" t="n">
        <v>0.119854760112651</v>
      </c>
      <c r="AE319" s="27" t="n">
        <v>1.37958164270672</v>
      </c>
      <c r="AF319" s="27" t="n">
        <v>-1.58364905631394</v>
      </c>
      <c r="AG319" s="27" t="n">
        <v>0.26037526281104</v>
      </c>
      <c r="AH319" s="27" t="n">
        <v>0.0841285633968593</v>
      </c>
      <c r="AI319" s="27" t="n">
        <v>1.06094960681326</v>
      </c>
      <c r="AJ319" s="27" t="n">
        <v>-1.1527672469443</v>
      </c>
      <c r="AK319" s="27" t="n">
        <v>1.51542811094524</v>
      </c>
      <c r="AL319" s="21"/>
      <c r="AM319" s="31" t="n">
        <f aca="false">IF(SQRT($B$9)*$B319+SQRT(1-$B$9)*R319&lt;_xlfn.NORM.S.INV($B$6),1,0)</f>
        <v>0</v>
      </c>
      <c r="AN319" s="31" t="n">
        <f aca="false">IF(SQRT($B$9)*$B319+SQRT(1-$B$9)*S319&lt;_xlfn.NORM.S.INV($B$6),1,0)</f>
        <v>0</v>
      </c>
      <c r="AO319" s="31" t="n">
        <f aca="false">IF(SQRT($B$9)*$B319+SQRT(1-$B$9)*T319&lt;_xlfn.NORM.S.INV($B$6),1,0)</f>
        <v>0</v>
      </c>
      <c r="AP319" s="31" t="n">
        <f aca="false">IF(SQRT($B$9)*$B319+SQRT(1-$B$9)*U319&lt;_xlfn.NORM.S.INV($B$6),1,0)</f>
        <v>0</v>
      </c>
      <c r="AQ319" s="31" t="n">
        <f aca="false">IF(SQRT($B$9)*$B319+SQRT(1-$B$9)*V319&lt;_xlfn.NORM.S.INV($B$6),1,0)</f>
        <v>0</v>
      </c>
      <c r="AR319" s="31" t="n">
        <f aca="false">IF(SQRT($B$9)*$B319+SQRT(1-$B$9)*W319&lt;_xlfn.NORM.S.INV($B$6),1,0)</f>
        <v>0</v>
      </c>
      <c r="AS319" s="31" t="n">
        <f aca="false">IF(SQRT($B$9)*$B319+SQRT(1-$B$9)*X319&lt;_xlfn.NORM.S.INV($B$6),1,0)</f>
        <v>0</v>
      </c>
      <c r="AT319" s="31" t="n">
        <f aca="false">IF(SQRT($B$9)*$B319+SQRT(1-$B$9)*Y319&lt;_xlfn.NORM.S.INV($B$6),1,0)</f>
        <v>0</v>
      </c>
      <c r="AU319" s="31" t="n">
        <f aca="false">IF(SQRT($B$9)*$B319+SQRT(1-$B$9)*Z319&lt;_xlfn.NORM.S.INV($B$6),1,0)</f>
        <v>1</v>
      </c>
      <c r="AV319" s="31" t="n">
        <f aca="false">IF(SQRT($B$9)*$B319+SQRT(1-$B$9)*AA319&lt;_xlfn.NORM.S.INV($B$6),1,0)</f>
        <v>0</v>
      </c>
      <c r="AW319" s="31" t="n">
        <f aca="false">IF(SQRT($C$9)*$B319+SQRT(1-$C$9)*AB319&lt;_xlfn.NORM.S.INV($C$6),1,0)</f>
        <v>0</v>
      </c>
      <c r="AX319" s="31" t="n">
        <f aca="false">IF(SQRT($C$9)*$B319+SQRT(1-$C$9)*AC319&lt;_xlfn.NORM.S.INV($C$6),1,0)</f>
        <v>0</v>
      </c>
      <c r="AY319" s="31" t="n">
        <f aca="false">IF(SQRT($C$9)*$B319+SQRT(1-$C$9)*AD319&lt;_xlfn.NORM.S.INV($C$6),1,0)</f>
        <v>0</v>
      </c>
      <c r="AZ319" s="31" t="n">
        <f aca="false">IF(SQRT($C$9)*$B319+SQRT(1-$C$9)*AE319&lt;_xlfn.NORM.S.INV($C$6),1,0)</f>
        <v>0</v>
      </c>
      <c r="BA319" s="31" t="n">
        <f aca="false">IF(SQRT($C$9)*$B319+SQRT(1-$C$9)*AF319&lt;_xlfn.NORM.S.INV($C$6),1,0)</f>
        <v>0</v>
      </c>
      <c r="BB319" s="31" t="n">
        <f aca="false">IF(SQRT($C$9)*$B319+SQRT(1-$C$9)*AG319&lt;_xlfn.NORM.S.INV($C$6),1,0)</f>
        <v>0</v>
      </c>
      <c r="BC319" s="31" t="n">
        <f aca="false">IF(SQRT($C$9)*$B319+SQRT(1-$C$9)*AH319&lt;_xlfn.NORM.S.INV($C$6),1,0)</f>
        <v>0</v>
      </c>
      <c r="BD319" s="31" t="n">
        <f aca="false">IF(SQRT($C$9)*$B319+SQRT(1-$C$9)*AI319&lt;_xlfn.NORM.S.INV($C$6),1,0)</f>
        <v>0</v>
      </c>
      <c r="BE319" s="31" t="n">
        <f aca="false">IF(SQRT($C$9)*$B319+SQRT(1-$C$9)*AJ319&lt;_xlfn.NORM.S.INV($C$6),1,0)</f>
        <v>0</v>
      </c>
      <c r="BF319" s="31" t="n">
        <f aca="false">IF(SQRT($C$9)*$B319+SQRT(1-$C$9)*AK319&lt;_xlfn.NORM.S.INV($C$6),1,0)</f>
        <v>0</v>
      </c>
      <c r="BG319" s="21"/>
      <c r="BH319" s="21"/>
      <c r="BI319" s="31" t="n">
        <f aca="false">$B$11*(($A$1061)*$C319/$B$12*$B$7+(1-$A$1061)*$D319/$B$12*$C$7)</f>
        <v>0</v>
      </c>
      <c r="BJ319" s="31" t="n">
        <f aca="false">$B$11*(($A$1062)*$C319/$B$12*$B$7+(1-$A$1062)*$D319/$B$12*$C$7)</f>
        <v>20</v>
      </c>
      <c r="BK319" s="31" t="n">
        <f aca="false">$B$11*(($A$1063)*$C319/$B$12*$B$7+(1-$A$1063)*$D319/$B$12*$C$7)</f>
        <v>40</v>
      </c>
      <c r="BL319" s="31" t="n">
        <f aca="false">$B$11*(($A$1064)*$C319/$B$12*$B$7+(1-$A$1064)*$D319/$B$12*$C$7)</f>
        <v>60</v>
      </c>
      <c r="BM319" s="31" t="n">
        <f aca="false">$B$11*(($A$1065)*$C319/$B$12*$B$7+(1-$A$1065)*$D319/$B$12*$C$7)</f>
        <v>80</v>
      </c>
      <c r="BN319" s="31" t="n">
        <f aca="false">$B$11*(($A$1066)*$C319/$B$12*$B$7+(1-$A$1066)*$D319/$B$12*$C$7)</f>
        <v>100</v>
      </c>
      <c r="BO319" s="31" t="n">
        <f aca="false">$B$11*(($A$1067)*$C319/$B$12*$B$7+(1-$A$1067)*$D319/$B$12*$C$7)</f>
        <v>120</v>
      </c>
      <c r="BP319" s="31" t="n">
        <f aca="false">$B$11*(($A$1068)*$C319/$B$12*$B$7+(1-$A$1068)*$D319/$B$12*$C$7)</f>
        <v>140</v>
      </c>
      <c r="BQ319" s="31" t="n">
        <f aca="false">$B$11*(($A$1069)*$C319/$B$12*$B$7+(1-$A$1069)*$D319/$B$12*$C$7)</f>
        <v>160</v>
      </c>
      <c r="BR319" s="31" t="n">
        <f aca="false">$B$11*(($A$1070)*$C319/$B$12*$B$7+(1-$A$1070)*$D319/$B$12*$C$7)</f>
        <v>180</v>
      </c>
      <c r="BS319" s="31" t="n">
        <f aca="false">$B$11*(($A$1071)*$C319/$B$12*$B$7+(1-$A$1071)*$D319/$B$12*$C$7)</f>
        <v>200</v>
      </c>
      <c r="BT319" s="31" t="n">
        <f aca="false">$B$11*(($A$1072)*$C319/$B$12*$B$7+(1-$A$1072)*$D319/$B$12*$C$7)</f>
        <v>220</v>
      </c>
      <c r="BU319" s="31" t="n">
        <f aca="false">$B$11*(($A$1073)*$C319/$B$12*$B$7+(1-$A$1073)*$D319/$B$12*$C$7)</f>
        <v>240</v>
      </c>
      <c r="BV319" s="31" t="n">
        <f aca="false">$B$11*(($A$1074)*$C319/$B$12*$B$7+(1-$A$1074)*$D319/$B$12*$C$7)</f>
        <v>260</v>
      </c>
      <c r="BW319" s="31" t="n">
        <f aca="false">$B$11*(($A$1075)*$C319/$B$12*$B$7+(1-$A$1075)*$D319/$B$12*$C$7)</f>
        <v>280</v>
      </c>
      <c r="BX319" s="31" t="n">
        <f aca="false">$B$11*(($A$1076)*$C319/$B$12*$B$7+(1-$A$1076)*$D319/$B$12*$C$7)</f>
        <v>300</v>
      </c>
      <c r="BY319" s="31" t="n">
        <f aca="false">$B$11*(($A$1077)*$C319/$B$12*$B$7+(1-$A$1077)*$D319/$B$12*$C$7)</f>
        <v>320</v>
      </c>
      <c r="BZ319" s="31" t="n">
        <f aca="false">$B$11*(($A$1078)*$C319/$B$12*$B$7+(1-$A$1078)*$D319/$B$12*$C$7)</f>
        <v>340</v>
      </c>
      <c r="CA319" s="31" t="n">
        <f aca="false">$B$11*(($A$1079)*$C319/$B$12*$B$7+(1-$A$1079)*$D319/$B$12*$C$7)</f>
        <v>360</v>
      </c>
      <c r="CB319" s="31" t="n">
        <f aca="false">$B$11*(($A$1080)*$C319/$B$12*$B$7+(1-$A$1080)*$D319/$B$12*$C$7)</f>
        <v>380</v>
      </c>
      <c r="CC319" s="31" t="n">
        <f aca="false">$B$11*(($A$1081)*$C319/$B$12*$B$7+(1-$A$1081)*$D319/$B$12*$C$7)</f>
        <v>400</v>
      </c>
    </row>
    <row r="320" customFormat="false" ht="15" hidden="false" customHeight="false" outlineLevel="0" collapsed="false">
      <c r="A320" s="21" t="n">
        <v>296</v>
      </c>
      <c r="B320" s="27" t="n">
        <v>-2.41715178429568</v>
      </c>
      <c r="C320" s="9" t="n">
        <f aca="false">SUM(AM320:AV320)</f>
        <v>0</v>
      </c>
      <c r="D320" s="9" t="n">
        <f aca="false">SUM(AW320:BF320)</f>
        <v>2</v>
      </c>
      <c r="E320" s="24" t="n">
        <f aca="false">(1-C320/$B$12)*$B$8-C320/$B$12*$B$7</f>
        <v>0.05</v>
      </c>
      <c r="F320" s="24" t="n">
        <f aca="false">(1-D320/$B$12)*$C$8-D320/$B$12*$C$7</f>
        <v>-0.048</v>
      </c>
      <c r="G320" s="47" t="n">
        <f aca="false">$B$11*($B$10*C320/$B$12*$B$7+(1-$B$10)*D320/$B$12*$C$7)</f>
        <v>600</v>
      </c>
      <c r="H320" s="24" t="n">
        <f aca="false">$B$10*E320+(1-$B$10)*F320</f>
        <v>0.001</v>
      </c>
      <c r="I320" s="21"/>
      <c r="J320" s="21"/>
      <c r="K320" s="21"/>
      <c r="L320" s="21"/>
      <c r="M320" s="21"/>
      <c r="N320" s="21"/>
      <c r="O320" s="21"/>
      <c r="P320" s="21"/>
      <c r="Q320" s="21"/>
      <c r="R320" s="27" t="n">
        <v>-0.63251498753102</v>
      </c>
      <c r="S320" s="27" t="n">
        <v>1.37713512439026</v>
      </c>
      <c r="T320" s="27" t="n">
        <v>2.34149016996234</v>
      </c>
      <c r="U320" s="27" t="n">
        <v>1.07633409385726</v>
      </c>
      <c r="V320" s="27" t="n">
        <v>-0.553585066677395</v>
      </c>
      <c r="W320" s="27" t="n">
        <v>0.716997346767574</v>
      </c>
      <c r="X320" s="27" t="n">
        <v>-0.698106337742866</v>
      </c>
      <c r="Y320" s="27" t="n">
        <v>1.33664412099369</v>
      </c>
      <c r="Z320" s="27" t="n">
        <v>-0.569851726283724</v>
      </c>
      <c r="AA320" s="27" t="n">
        <v>0.742393522000175</v>
      </c>
      <c r="AB320" s="27" t="n">
        <v>1.37555181674812</v>
      </c>
      <c r="AC320" s="27" t="n">
        <v>1.62191281472953</v>
      </c>
      <c r="AD320" s="27" t="n">
        <v>0.643099367572308</v>
      </c>
      <c r="AE320" s="27" t="n">
        <v>-0.584046906286217</v>
      </c>
      <c r="AF320" s="27" t="n">
        <v>0.66997642797061</v>
      </c>
      <c r="AG320" s="27" t="n">
        <v>0.180928673863082</v>
      </c>
      <c r="AH320" s="27" t="n">
        <v>-1.0109308149657</v>
      </c>
      <c r="AI320" s="27" t="n">
        <v>1.33449457295291</v>
      </c>
      <c r="AJ320" s="27" t="n">
        <v>-0.964646808208219</v>
      </c>
      <c r="AK320" s="27" t="n">
        <v>1.36532888608178</v>
      </c>
      <c r="AL320" s="21"/>
      <c r="AM320" s="31" t="n">
        <f aca="false">IF(SQRT($B$9)*$B320+SQRT(1-$B$9)*R320&lt;_xlfn.NORM.S.INV($B$6),1,0)</f>
        <v>0</v>
      </c>
      <c r="AN320" s="31" t="n">
        <f aca="false">IF(SQRT($B$9)*$B320+SQRT(1-$B$9)*S320&lt;_xlfn.NORM.S.INV($B$6),1,0)</f>
        <v>0</v>
      </c>
      <c r="AO320" s="31" t="n">
        <f aca="false">IF(SQRT($B$9)*$B320+SQRT(1-$B$9)*T320&lt;_xlfn.NORM.S.INV($B$6),1,0)</f>
        <v>0</v>
      </c>
      <c r="AP320" s="31" t="n">
        <f aca="false">IF(SQRT($B$9)*$B320+SQRT(1-$B$9)*U320&lt;_xlfn.NORM.S.INV($B$6),1,0)</f>
        <v>0</v>
      </c>
      <c r="AQ320" s="31" t="n">
        <f aca="false">IF(SQRT($B$9)*$B320+SQRT(1-$B$9)*V320&lt;_xlfn.NORM.S.INV($B$6),1,0)</f>
        <v>0</v>
      </c>
      <c r="AR320" s="31" t="n">
        <f aca="false">IF(SQRT($B$9)*$B320+SQRT(1-$B$9)*W320&lt;_xlfn.NORM.S.INV($B$6),1,0)</f>
        <v>0</v>
      </c>
      <c r="AS320" s="31" t="n">
        <f aca="false">IF(SQRT($B$9)*$B320+SQRT(1-$B$9)*X320&lt;_xlfn.NORM.S.INV($B$6),1,0)</f>
        <v>0</v>
      </c>
      <c r="AT320" s="31" t="n">
        <f aca="false">IF(SQRT($B$9)*$B320+SQRT(1-$B$9)*Y320&lt;_xlfn.NORM.S.INV($B$6),1,0)</f>
        <v>0</v>
      </c>
      <c r="AU320" s="31" t="n">
        <f aca="false">IF(SQRT($B$9)*$B320+SQRT(1-$B$9)*Z320&lt;_xlfn.NORM.S.INV($B$6),1,0)</f>
        <v>0</v>
      </c>
      <c r="AV320" s="31" t="n">
        <f aca="false">IF(SQRT($B$9)*$B320+SQRT(1-$B$9)*AA320&lt;_xlfn.NORM.S.INV($B$6),1,0)</f>
        <v>0</v>
      </c>
      <c r="AW320" s="31" t="n">
        <f aca="false">IF(SQRT($C$9)*$B320+SQRT(1-$C$9)*AB320&lt;_xlfn.NORM.S.INV($C$6),1,0)</f>
        <v>0</v>
      </c>
      <c r="AX320" s="31" t="n">
        <f aca="false">IF(SQRT($C$9)*$B320+SQRT(1-$C$9)*AC320&lt;_xlfn.NORM.S.INV($C$6),1,0)</f>
        <v>0</v>
      </c>
      <c r="AY320" s="31" t="n">
        <f aca="false">IF(SQRT($C$9)*$B320+SQRT(1-$C$9)*AD320&lt;_xlfn.NORM.S.INV($C$6),1,0)</f>
        <v>0</v>
      </c>
      <c r="AZ320" s="31" t="n">
        <f aca="false">IF(SQRT($C$9)*$B320+SQRT(1-$C$9)*AE320&lt;_xlfn.NORM.S.INV($C$6),1,0)</f>
        <v>0</v>
      </c>
      <c r="BA320" s="31" t="n">
        <f aca="false">IF(SQRT($C$9)*$B320+SQRT(1-$C$9)*AF320&lt;_xlfn.NORM.S.INV($C$6),1,0)</f>
        <v>0</v>
      </c>
      <c r="BB320" s="31" t="n">
        <f aca="false">IF(SQRT($C$9)*$B320+SQRT(1-$C$9)*AG320&lt;_xlfn.NORM.S.INV($C$6),1,0)</f>
        <v>0</v>
      </c>
      <c r="BC320" s="31" t="n">
        <f aca="false">IF(SQRT($C$9)*$B320+SQRT(1-$C$9)*AH320&lt;_xlfn.NORM.S.INV($C$6),1,0)</f>
        <v>1</v>
      </c>
      <c r="BD320" s="31" t="n">
        <f aca="false">IF(SQRT($C$9)*$B320+SQRT(1-$C$9)*AI320&lt;_xlfn.NORM.S.INV($C$6),1,0)</f>
        <v>0</v>
      </c>
      <c r="BE320" s="31" t="n">
        <f aca="false">IF(SQRT($C$9)*$B320+SQRT(1-$C$9)*AJ320&lt;_xlfn.NORM.S.INV($C$6),1,0)</f>
        <v>1</v>
      </c>
      <c r="BF320" s="31" t="n">
        <f aca="false">IF(SQRT($C$9)*$B320+SQRT(1-$C$9)*AK320&lt;_xlfn.NORM.S.INV($C$6),1,0)</f>
        <v>0</v>
      </c>
      <c r="BG320" s="21"/>
      <c r="BH320" s="21"/>
      <c r="BI320" s="31" t="n">
        <f aca="false">$B$11*(($A$1061)*$C320/$B$12*$B$7+(1-$A$1061)*$D320/$B$12*$C$7)</f>
        <v>1200</v>
      </c>
      <c r="BJ320" s="31" t="n">
        <f aca="false">$B$11*(($A$1062)*$C320/$B$12*$B$7+(1-$A$1062)*$D320/$B$12*$C$7)</f>
        <v>1140</v>
      </c>
      <c r="BK320" s="31" t="n">
        <f aca="false">$B$11*(($A$1063)*$C320/$B$12*$B$7+(1-$A$1063)*$D320/$B$12*$C$7)</f>
        <v>1080</v>
      </c>
      <c r="BL320" s="31" t="n">
        <f aca="false">$B$11*(($A$1064)*$C320/$B$12*$B$7+(1-$A$1064)*$D320/$B$12*$C$7)</f>
        <v>1020</v>
      </c>
      <c r="BM320" s="31" t="n">
        <f aca="false">$B$11*(($A$1065)*$C320/$B$12*$B$7+(1-$A$1065)*$D320/$B$12*$C$7)</f>
        <v>960</v>
      </c>
      <c r="BN320" s="31" t="n">
        <f aca="false">$B$11*(($A$1066)*$C320/$B$12*$B$7+(1-$A$1066)*$D320/$B$12*$C$7)</f>
        <v>900</v>
      </c>
      <c r="BO320" s="31" t="n">
        <f aca="false">$B$11*(($A$1067)*$C320/$B$12*$B$7+(1-$A$1067)*$D320/$B$12*$C$7)</f>
        <v>840</v>
      </c>
      <c r="BP320" s="31" t="n">
        <f aca="false">$B$11*(($A$1068)*$C320/$B$12*$B$7+(1-$A$1068)*$D320/$B$12*$C$7)</f>
        <v>780</v>
      </c>
      <c r="BQ320" s="31" t="n">
        <f aca="false">$B$11*(($A$1069)*$C320/$B$12*$B$7+(1-$A$1069)*$D320/$B$12*$C$7)</f>
        <v>720</v>
      </c>
      <c r="BR320" s="31" t="n">
        <f aca="false">$B$11*(($A$1070)*$C320/$B$12*$B$7+(1-$A$1070)*$D320/$B$12*$C$7)</f>
        <v>660</v>
      </c>
      <c r="BS320" s="31" t="n">
        <f aca="false">$B$11*(($A$1071)*$C320/$B$12*$B$7+(1-$A$1071)*$D320/$B$12*$C$7)</f>
        <v>600</v>
      </c>
      <c r="BT320" s="31" t="n">
        <f aca="false">$B$11*(($A$1072)*$C320/$B$12*$B$7+(1-$A$1072)*$D320/$B$12*$C$7)</f>
        <v>540</v>
      </c>
      <c r="BU320" s="31" t="n">
        <f aca="false">$B$11*(($A$1073)*$C320/$B$12*$B$7+(1-$A$1073)*$D320/$B$12*$C$7)</f>
        <v>480</v>
      </c>
      <c r="BV320" s="31" t="n">
        <f aca="false">$B$11*(($A$1074)*$C320/$B$12*$B$7+(1-$A$1074)*$D320/$B$12*$C$7)</f>
        <v>420</v>
      </c>
      <c r="BW320" s="31" t="n">
        <f aca="false">$B$11*(($A$1075)*$C320/$B$12*$B$7+(1-$A$1075)*$D320/$B$12*$C$7)</f>
        <v>360</v>
      </c>
      <c r="BX320" s="31" t="n">
        <f aca="false">$B$11*(($A$1076)*$C320/$B$12*$B$7+(1-$A$1076)*$D320/$B$12*$C$7)</f>
        <v>300</v>
      </c>
      <c r="BY320" s="31" t="n">
        <f aca="false">$B$11*(($A$1077)*$C320/$B$12*$B$7+(1-$A$1077)*$D320/$B$12*$C$7)</f>
        <v>240</v>
      </c>
      <c r="BZ320" s="31" t="n">
        <f aca="false">$B$11*(($A$1078)*$C320/$B$12*$B$7+(1-$A$1078)*$D320/$B$12*$C$7)</f>
        <v>180</v>
      </c>
      <c r="CA320" s="31" t="n">
        <f aca="false">$B$11*(($A$1079)*$C320/$B$12*$B$7+(1-$A$1079)*$D320/$B$12*$C$7)</f>
        <v>120</v>
      </c>
      <c r="CB320" s="31" t="n">
        <f aca="false">$B$11*(($A$1080)*$C320/$B$12*$B$7+(1-$A$1080)*$D320/$B$12*$C$7)</f>
        <v>60.0000000000001</v>
      </c>
      <c r="CC320" s="31" t="n">
        <f aca="false">$B$11*(($A$1081)*$C320/$B$12*$B$7+(1-$A$1081)*$D320/$B$12*$C$7)</f>
        <v>0</v>
      </c>
    </row>
    <row r="321" customFormat="false" ht="15" hidden="false" customHeight="false" outlineLevel="0" collapsed="false">
      <c r="A321" s="21" t="n">
        <v>297</v>
      </c>
      <c r="B321" s="27" t="n">
        <v>-0.93407590662233</v>
      </c>
      <c r="C321" s="9" t="n">
        <f aca="false">SUM(AM321:AV321)</f>
        <v>0</v>
      </c>
      <c r="D321" s="9" t="n">
        <f aca="false">SUM(AW321:BF321)</f>
        <v>2</v>
      </c>
      <c r="E321" s="24" t="n">
        <f aca="false">(1-C321/$B$12)*$B$8-C321/$B$12*$B$7</f>
        <v>0.05</v>
      </c>
      <c r="F321" s="24" t="n">
        <f aca="false">(1-D321/$B$12)*$C$8-D321/$B$12*$C$7</f>
        <v>-0.048</v>
      </c>
      <c r="G321" s="47" t="n">
        <f aca="false">$B$11*($B$10*C321/$B$12*$B$7+(1-$B$10)*D321/$B$12*$C$7)</f>
        <v>600</v>
      </c>
      <c r="H321" s="24" t="n">
        <f aca="false">$B$10*E321+(1-$B$10)*F321</f>
        <v>0.001</v>
      </c>
      <c r="I321" s="21"/>
      <c r="J321" s="21"/>
      <c r="K321" s="21"/>
      <c r="L321" s="21"/>
      <c r="M321" s="21"/>
      <c r="N321" s="21"/>
      <c r="O321" s="21"/>
      <c r="P321" s="21"/>
      <c r="Q321" s="21"/>
      <c r="R321" s="27" t="n">
        <v>-0.351257804203316</v>
      </c>
      <c r="S321" s="27" t="n">
        <v>1.41536869467514</v>
      </c>
      <c r="T321" s="27" t="n">
        <v>0.446113324168299</v>
      </c>
      <c r="U321" s="27" t="n">
        <v>-0.366741234972129</v>
      </c>
      <c r="V321" s="27" t="n">
        <v>-2.11715296890367</v>
      </c>
      <c r="W321" s="27" t="n">
        <v>0.306467877144882</v>
      </c>
      <c r="X321" s="27" t="n">
        <v>0.787774563688624</v>
      </c>
      <c r="Y321" s="27" t="n">
        <v>-0.453359727350513</v>
      </c>
      <c r="Z321" s="27" t="n">
        <v>-1.97806368339913</v>
      </c>
      <c r="AA321" s="27" t="n">
        <v>-0.766296138147506</v>
      </c>
      <c r="AB321" s="27" t="n">
        <v>-0.592704277744567</v>
      </c>
      <c r="AC321" s="27" t="n">
        <v>-0.835794898139493</v>
      </c>
      <c r="AD321" s="27" t="n">
        <v>-0.060894916540946</v>
      </c>
      <c r="AE321" s="27" t="n">
        <v>1.88627514046208</v>
      </c>
      <c r="AF321" s="27" t="n">
        <v>-2.03589736488622</v>
      </c>
      <c r="AG321" s="27" t="n">
        <v>1.17707464312481</v>
      </c>
      <c r="AH321" s="27" t="n">
        <v>-0.0774722305349324</v>
      </c>
      <c r="AI321" s="27" t="n">
        <v>-1.40717581536791</v>
      </c>
      <c r="AJ321" s="27" t="n">
        <v>1.03289074990312</v>
      </c>
      <c r="AK321" s="27" t="n">
        <v>-0.323117133720197</v>
      </c>
      <c r="AL321" s="21"/>
      <c r="AM321" s="31" t="n">
        <f aca="false">IF(SQRT($B$9)*$B321+SQRT(1-$B$9)*R321&lt;_xlfn.NORM.S.INV($B$6),1,0)</f>
        <v>0</v>
      </c>
      <c r="AN321" s="31" t="n">
        <f aca="false">IF(SQRT($B$9)*$B321+SQRT(1-$B$9)*S321&lt;_xlfn.NORM.S.INV($B$6),1,0)</f>
        <v>0</v>
      </c>
      <c r="AO321" s="31" t="n">
        <f aca="false">IF(SQRT($B$9)*$B321+SQRT(1-$B$9)*T321&lt;_xlfn.NORM.S.INV($B$6),1,0)</f>
        <v>0</v>
      </c>
      <c r="AP321" s="31" t="n">
        <f aca="false">IF(SQRT($B$9)*$B321+SQRT(1-$B$9)*U321&lt;_xlfn.NORM.S.INV($B$6),1,0)</f>
        <v>0</v>
      </c>
      <c r="AQ321" s="31" t="n">
        <f aca="false">IF(SQRT($B$9)*$B321+SQRT(1-$B$9)*V321&lt;_xlfn.NORM.S.INV($B$6),1,0)</f>
        <v>0</v>
      </c>
      <c r="AR321" s="31" t="n">
        <f aca="false">IF(SQRT($B$9)*$B321+SQRT(1-$B$9)*W321&lt;_xlfn.NORM.S.INV($B$6),1,0)</f>
        <v>0</v>
      </c>
      <c r="AS321" s="31" t="n">
        <f aca="false">IF(SQRT($B$9)*$B321+SQRT(1-$B$9)*X321&lt;_xlfn.NORM.S.INV($B$6),1,0)</f>
        <v>0</v>
      </c>
      <c r="AT321" s="31" t="n">
        <f aca="false">IF(SQRT($B$9)*$B321+SQRT(1-$B$9)*Y321&lt;_xlfn.NORM.S.INV($B$6),1,0)</f>
        <v>0</v>
      </c>
      <c r="AU321" s="31" t="n">
        <f aca="false">IF(SQRT($B$9)*$B321+SQRT(1-$B$9)*Z321&lt;_xlfn.NORM.S.INV($B$6),1,0)</f>
        <v>0</v>
      </c>
      <c r="AV321" s="31" t="n">
        <f aca="false">IF(SQRT($B$9)*$B321+SQRT(1-$B$9)*AA321&lt;_xlfn.NORM.S.INV($B$6),1,0)</f>
        <v>0</v>
      </c>
      <c r="AW321" s="31" t="n">
        <f aca="false">IF(SQRT($C$9)*$B321+SQRT(1-$C$9)*AB321&lt;_xlfn.NORM.S.INV($C$6),1,0)</f>
        <v>0</v>
      </c>
      <c r="AX321" s="31" t="n">
        <f aca="false">IF(SQRT($C$9)*$B321+SQRT(1-$C$9)*AC321&lt;_xlfn.NORM.S.INV($C$6),1,0)</f>
        <v>0</v>
      </c>
      <c r="AY321" s="31" t="n">
        <f aca="false">IF(SQRT($C$9)*$B321+SQRT(1-$C$9)*AD321&lt;_xlfn.NORM.S.INV($C$6),1,0)</f>
        <v>0</v>
      </c>
      <c r="AZ321" s="31" t="n">
        <f aca="false">IF(SQRT($C$9)*$B321+SQRT(1-$C$9)*AE321&lt;_xlfn.NORM.S.INV($C$6),1,0)</f>
        <v>0</v>
      </c>
      <c r="BA321" s="31" t="n">
        <f aca="false">IF(SQRT($C$9)*$B321+SQRT(1-$C$9)*AF321&lt;_xlfn.NORM.S.INV($C$6),1,0)</f>
        <v>1</v>
      </c>
      <c r="BB321" s="31" t="n">
        <f aca="false">IF(SQRT($C$9)*$B321+SQRT(1-$C$9)*AG321&lt;_xlfn.NORM.S.INV($C$6),1,0)</f>
        <v>0</v>
      </c>
      <c r="BC321" s="31" t="n">
        <f aca="false">IF(SQRT($C$9)*$B321+SQRT(1-$C$9)*AH321&lt;_xlfn.NORM.S.INV($C$6),1,0)</f>
        <v>0</v>
      </c>
      <c r="BD321" s="31" t="n">
        <f aca="false">IF(SQRT($C$9)*$B321+SQRT(1-$C$9)*AI321&lt;_xlfn.NORM.S.INV($C$6),1,0)</f>
        <v>1</v>
      </c>
      <c r="BE321" s="31" t="n">
        <f aca="false">IF(SQRT($C$9)*$B321+SQRT(1-$C$9)*AJ321&lt;_xlfn.NORM.S.INV($C$6),1,0)</f>
        <v>0</v>
      </c>
      <c r="BF321" s="31" t="n">
        <f aca="false">IF(SQRT($C$9)*$B321+SQRT(1-$C$9)*AK321&lt;_xlfn.NORM.S.INV($C$6),1,0)</f>
        <v>0</v>
      </c>
      <c r="BG321" s="21"/>
      <c r="BH321" s="21"/>
      <c r="BI321" s="31" t="n">
        <f aca="false">$B$11*(($A$1061)*$C321/$B$12*$B$7+(1-$A$1061)*$D321/$B$12*$C$7)</f>
        <v>1200</v>
      </c>
      <c r="BJ321" s="31" t="n">
        <f aca="false">$B$11*(($A$1062)*$C321/$B$12*$B$7+(1-$A$1062)*$D321/$B$12*$C$7)</f>
        <v>1140</v>
      </c>
      <c r="BK321" s="31" t="n">
        <f aca="false">$B$11*(($A$1063)*$C321/$B$12*$B$7+(1-$A$1063)*$D321/$B$12*$C$7)</f>
        <v>1080</v>
      </c>
      <c r="BL321" s="31" t="n">
        <f aca="false">$B$11*(($A$1064)*$C321/$B$12*$B$7+(1-$A$1064)*$D321/$B$12*$C$7)</f>
        <v>1020</v>
      </c>
      <c r="BM321" s="31" t="n">
        <f aca="false">$B$11*(($A$1065)*$C321/$B$12*$B$7+(1-$A$1065)*$D321/$B$12*$C$7)</f>
        <v>960</v>
      </c>
      <c r="BN321" s="31" t="n">
        <f aca="false">$B$11*(($A$1066)*$C321/$B$12*$B$7+(1-$A$1066)*$D321/$B$12*$C$7)</f>
        <v>900</v>
      </c>
      <c r="BO321" s="31" t="n">
        <f aca="false">$B$11*(($A$1067)*$C321/$B$12*$B$7+(1-$A$1067)*$D321/$B$12*$C$7)</f>
        <v>840</v>
      </c>
      <c r="BP321" s="31" t="n">
        <f aca="false">$B$11*(($A$1068)*$C321/$B$12*$B$7+(1-$A$1068)*$D321/$B$12*$C$7)</f>
        <v>780</v>
      </c>
      <c r="BQ321" s="31" t="n">
        <f aca="false">$B$11*(($A$1069)*$C321/$B$12*$B$7+(1-$A$1069)*$D321/$B$12*$C$7)</f>
        <v>720</v>
      </c>
      <c r="BR321" s="31" t="n">
        <f aca="false">$B$11*(($A$1070)*$C321/$B$12*$B$7+(1-$A$1070)*$D321/$B$12*$C$7)</f>
        <v>660</v>
      </c>
      <c r="BS321" s="31" t="n">
        <f aca="false">$B$11*(($A$1071)*$C321/$B$12*$B$7+(1-$A$1071)*$D321/$B$12*$C$7)</f>
        <v>600</v>
      </c>
      <c r="BT321" s="31" t="n">
        <f aca="false">$B$11*(($A$1072)*$C321/$B$12*$B$7+(1-$A$1072)*$D321/$B$12*$C$7)</f>
        <v>540</v>
      </c>
      <c r="BU321" s="31" t="n">
        <f aca="false">$B$11*(($A$1073)*$C321/$B$12*$B$7+(1-$A$1073)*$D321/$B$12*$C$7)</f>
        <v>480</v>
      </c>
      <c r="BV321" s="31" t="n">
        <f aca="false">$B$11*(($A$1074)*$C321/$B$12*$B$7+(1-$A$1074)*$D321/$B$12*$C$7)</f>
        <v>420</v>
      </c>
      <c r="BW321" s="31" t="n">
        <f aca="false">$B$11*(($A$1075)*$C321/$B$12*$B$7+(1-$A$1075)*$D321/$B$12*$C$7)</f>
        <v>360</v>
      </c>
      <c r="BX321" s="31" t="n">
        <f aca="false">$B$11*(($A$1076)*$C321/$B$12*$B$7+(1-$A$1076)*$D321/$B$12*$C$7)</f>
        <v>300</v>
      </c>
      <c r="BY321" s="31" t="n">
        <f aca="false">$B$11*(($A$1077)*$C321/$B$12*$B$7+(1-$A$1077)*$D321/$B$12*$C$7)</f>
        <v>240</v>
      </c>
      <c r="BZ321" s="31" t="n">
        <f aca="false">$B$11*(($A$1078)*$C321/$B$12*$B$7+(1-$A$1078)*$D321/$B$12*$C$7)</f>
        <v>180</v>
      </c>
      <c r="CA321" s="31" t="n">
        <f aca="false">$B$11*(($A$1079)*$C321/$B$12*$B$7+(1-$A$1079)*$D321/$B$12*$C$7)</f>
        <v>120</v>
      </c>
      <c r="CB321" s="31" t="n">
        <f aca="false">$B$11*(($A$1080)*$C321/$B$12*$B$7+(1-$A$1080)*$D321/$B$12*$C$7)</f>
        <v>60.0000000000001</v>
      </c>
      <c r="CC321" s="31" t="n">
        <f aca="false">$B$11*(($A$1081)*$C321/$B$12*$B$7+(1-$A$1081)*$D321/$B$12*$C$7)</f>
        <v>0</v>
      </c>
    </row>
    <row r="322" customFormat="false" ht="15" hidden="false" customHeight="false" outlineLevel="0" collapsed="false">
      <c r="A322" s="21" t="n">
        <v>298</v>
      </c>
      <c r="B322" s="27" t="n">
        <v>0.728651432948914</v>
      </c>
      <c r="C322" s="9" t="n">
        <f aca="false">SUM(AM322:AV322)</f>
        <v>0</v>
      </c>
      <c r="D322" s="9" t="n">
        <f aca="false">SUM(AW322:BF322)</f>
        <v>0</v>
      </c>
      <c r="E322" s="24" t="n">
        <f aca="false">(1-C322/$B$12)*$B$8-C322/$B$12*$B$7</f>
        <v>0.05</v>
      </c>
      <c r="F322" s="24" t="n">
        <f aca="false">(1-D322/$B$12)*$C$8-D322/$B$12*$C$7</f>
        <v>0.09</v>
      </c>
      <c r="G322" s="47" t="n">
        <f aca="false">$B$11*($B$10*C322/$B$12*$B$7+(1-$B$10)*D322/$B$12*$C$7)</f>
        <v>0</v>
      </c>
      <c r="H322" s="24" t="n">
        <f aca="false">$B$10*E322+(1-$B$10)*F322</f>
        <v>0.07</v>
      </c>
      <c r="I322" s="21"/>
      <c r="J322" s="21"/>
      <c r="K322" s="21"/>
      <c r="L322" s="21"/>
      <c r="M322" s="21"/>
      <c r="N322" s="21"/>
      <c r="O322" s="21"/>
      <c r="P322" s="21"/>
      <c r="Q322" s="21"/>
      <c r="R322" s="27" t="n">
        <v>-0.654927675904786</v>
      </c>
      <c r="S322" s="27" t="n">
        <v>-0.890707774893442</v>
      </c>
      <c r="T322" s="27" t="n">
        <v>0.0823431069611051</v>
      </c>
      <c r="U322" s="27" t="n">
        <v>0.163254287353091</v>
      </c>
      <c r="V322" s="27" t="n">
        <v>1.53172745157073</v>
      </c>
      <c r="W322" s="27" t="n">
        <v>-1.22969586932018</v>
      </c>
      <c r="X322" s="27" t="n">
        <v>-1.41222634201202</v>
      </c>
      <c r="Y322" s="27" t="n">
        <v>0.912942671838823</v>
      </c>
      <c r="Z322" s="27" t="n">
        <v>-0.481531255896511</v>
      </c>
      <c r="AA322" s="27" t="n">
        <v>-0.926940501819461</v>
      </c>
      <c r="AB322" s="27" t="n">
        <v>0.985624546252444</v>
      </c>
      <c r="AC322" s="27" t="n">
        <v>0.673772028658351</v>
      </c>
      <c r="AD322" s="27" t="n">
        <v>-0.0479956908573964</v>
      </c>
      <c r="AE322" s="27" t="n">
        <v>-0.108955992787006</v>
      </c>
      <c r="AF322" s="27" t="n">
        <v>-0.246783082399937</v>
      </c>
      <c r="AG322" s="27" t="n">
        <v>-0.973913013962726</v>
      </c>
      <c r="AH322" s="27" t="n">
        <v>1.37583315452593</v>
      </c>
      <c r="AI322" s="27" t="n">
        <v>-0.055095757233418</v>
      </c>
      <c r="AJ322" s="27" t="n">
        <v>1.82886881517262</v>
      </c>
      <c r="AK322" s="27" t="n">
        <v>2.00451637994936</v>
      </c>
      <c r="AL322" s="21"/>
      <c r="AM322" s="31" t="n">
        <f aca="false">IF(SQRT($B$9)*$B322+SQRT(1-$B$9)*R322&lt;_xlfn.NORM.S.INV($B$6),1,0)</f>
        <v>0</v>
      </c>
      <c r="AN322" s="31" t="n">
        <f aca="false">IF(SQRT($B$9)*$B322+SQRT(1-$B$9)*S322&lt;_xlfn.NORM.S.INV($B$6),1,0)</f>
        <v>0</v>
      </c>
      <c r="AO322" s="31" t="n">
        <f aca="false">IF(SQRT($B$9)*$B322+SQRT(1-$B$9)*T322&lt;_xlfn.NORM.S.INV($B$6),1,0)</f>
        <v>0</v>
      </c>
      <c r="AP322" s="31" t="n">
        <f aca="false">IF(SQRT($B$9)*$B322+SQRT(1-$B$9)*U322&lt;_xlfn.NORM.S.INV($B$6),1,0)</f>
        <v>0</v>
      </c>
      <c r="AQ322" s="31" t="n">
        <f aca="false">IF(SQRT($B$9)*$B322+SQRT(1-$B$9)*V322&lt;_xlfn.NORM.S.INV($B$6),1,0)</f>
        <v>0</v>
      </c>
      <c r="AR322" s="31" t="n">
        <f aca="false">IF(SQRT($B$9)*$B322+SQRT(1-$B$9)*W322&lt;_xlfn.NORM.S.INV($B$6),1,0)</f>
        <v>0</v>
      </c>
      <c r="AS322" s="31" t="n">
        <f aca="false">IF(SQRT($B$9)*$B322+SQRT(1-$B$9)*X322&lt;_xlfn.NORM.S.INV($B$6),1,0)</f>
        <v>0</v>
      </c>
      <c r="AT322" s="31" t="n">
        <f aca="false">IF(SQRT($B$9)*$B322+SQRT(1-$B$9)*Y322&lt;_xlfn.NORM.S.INV($B$6),1,0)</f>
        <v>0</v>
      </c>
      <c r="AU322" s="31" t="n">
        <f aca="false">IF(SQRT($B$9)*$B322+SQRT(1-$B$9)*Z322&lt;_xlfn.NORM.S.INV($B$6),1,0)</f>
        <v>0</v>
      </c>
      <c r="AV322" s="31" t="n">
        <f aca="false">IF(SQRT($B$9)*$B322+SQRT(1-$B$9)*AA322&lt;_xlfn.NORM.S.INV($B$6),1,0)</f>
        <v>0</v>
      </c>
      <c r="AW322" s="31" t="n">
        <f aca="false">IF(SQRT($C$9)*$B322+SQRT(1-$C$9)*AB322&lt;_xlfn.NORM.S.INV($C$6),1,0)</f>
        <v>0</v>
      </c>
      <c r="AX322" s="31" t="n">
        <f aca="false">IF(SQRT($C$9)*$B322+SQRT(1-$C$9)*AC322&lt;_xlfn.NORM.S.INV($C$6),1,0)</f>
        <v>0</v>
      </c>
      <c r="AY322" s="31" t="n">
        <f aca="false">IF(SQRT($C$9)*$B322+SQRT(1-$C$9)*AD322&lt;_xlfn.NORM.S.INV($C$6),1,0)</f>
        <v>0</v>
      </c>
      <c r="AZ322" s="31" t="n">
        <f aca="false">IF(SQRT($C$9)*$B322+SQRT(1-$C$9)*AE322&lt;_xlfn.NORM.S.INV($C$6),1,0)</f>
        <v>0</v>
      </c>
      <c r="BA322" s="31" t="n">
        <f aca="false">IF(SQRT($C$9)*$B322+SQRT(1-$C$9)*AF322&lt;_xlfn.NORM.S.INV($C$6),1,0)</f>
        <v>0</v>
      </c>
      <c r="BB322" s="31" t="n">
        <f aca="false">IF(SQRT($C$9)*$B322+SQRT(1-$C$9)*AG322&lt;_xlfn.NORM.S.INV($C$6),1,0)</f>
        <v>0</v>
      </c>
      <c r="BC322" s="31" t="n">
        <f aca="false">IF(SQRT($C$9)*$B322+SQRT(1-$C$9)*AH322&lt;_xlfn.NORM.S.INV($C$6),1,0)</f>
        <v>0</v>
      </c>
      <c r="BD322" s="31" t="n">
        <f aca="false">IF(SQRT($C$9)*$B322+SQRT(1-$C$9)*AI322&lt;_xlfn.NORM.S.INV($C$6),1,0)</f>
        <v>0</v>
      </c>
      <c r="BE322" s="31" t="n">
        <f aca="false">IF(SQRT($C$9)*$B322+SQRT(1-$C$9)*AJ322&lt;_xlfn.NORM.S.INV($C$6),1,0)</f>
        <v>0</v>
      </c>
      <c r="BF322" s="31" t="n">
        <f aca="false">IF(SQRT($C$9)*$B322+SQRT(1-$C$9)*AK322&lt;_xlfn.NORM.S.INV($C$6),1,0)</f>
        <v>0</v>
      </c>
      <c r="BG322" s="21"/>
      <c r="BH322" s="21"/>
      <c r="BI322" s="31" t="n">
        <f aca="false">$B$11*(($A$1061)*$C322/$B$12*$B$7+(1-$A$1061)*$D322/$B$12*$C$7)</f>
        <v>0</v>
      </c>
      <c r="BJ322" s="31" t="n">
        <f aca="false">$B$11*(($A$1062)*$C322/$B$12*$B$7+(1-$A$1062)*$D322/$B$12*$C$7)</f>
        <v>0</v>
      </c>
      <c r="BK322" s="31" t="n">
        <f aca="false">$B$11*(($A$1063)*$C322/$B$12*$B$7+(1-$A$1063)*$D322/$B$12*$C$7)</f>
        <v>0</v>
      </c>
      <c r="BL322" s="31" t="n">
        <f aca="false">$B$11*(($A$1064)*$C322/$B$12*$B$7+(1-$A$1064)*$D322/$B$12*$C$7)</f>
        <v>0</v>
      </c>
      <c r="BM322" s="31" t="n">
        <f aca="false">$B$11*(($A$1065)*$C322/$B$12*$B$7+(1-$A$1065)*$D322/$B$12*$C$7)</f>
        <v>0</v>
      </c>
      <c r="BN322" s="31" t="n">
        <f aca="false">$B$11*(($A$1066)*$C322/$B$12*$B$7+(1-$A$1066)*$D322/$B$12*$C$7)</f>
        <v>0</v>
      </c>
      <c r="BO322" s="31" t="n">
        <f aca="false">$B$11*(($A$1067)*$C322/$B$12*$B$7+(1-$A$1067)*$D322/$B$12*$C$7)</f>
        <v>0</v>
      </c>
      <c r="BP322" s="31" t="n">
        <f aca="false">$B$11*(($A$1068)*$C322/$B$12*$B$7+(1-$A$1068)*$D322/$B$12*$C$7)</f>
        <v>0</v>
      </c>
      <c r="BQ322" s="31" t="n">
        <f aca="false">$B$11*(($A$1069)*$C322/$B$12*$B$7+(1-$A$1069)*$D322/$B$12*$C$7)</f>
        <v>0</v>
      </c>
      <c r="BR322" s="31" t="n">
        <f aca="false">$B$11*(($A$1070)*$C322/$B$12*$B$7+(1-$A$1070)*$D322/$B$12*$C$7)</f>
        <v>0</v>
      </c>
      <c r="BS322" s="31" t="n">
        <f aca="false">$B$11*(($A$1071)*$C322/$B$12*$B$7+(1-$A$1071)*$D322/$B$12*$C$7)</f>
        <v>0</v>
      </c>
      <c r="BT322" s="31" t="n">
        <f aca="false">$B$11*(($A$1072)*$C322/$B$12*$B$7+(1-$A$1072)*$D322/$B$12*$C$7)</f>
        <v>0</v>
      </c>
      <c r="BU322" s="31" t="n">
        <f aca="false">$B$11*(($A$1073)*$C322/$B$12*$B$7+(1-$A$1073)*$D322/$B$12*$C$7)</f>
        <v>0</v>
      </c>
      <c r="BV322" s="31" t="n">
        <f aca="false">$B$11*(($A$1074)*$C322/$B$12*$B$7+(1-$A$1074)*$D322/$B$12*$C$7)</f>
        <v>0</v>
      </c>
      <c r="BW322" s="31" t="n">
        <f aca="false">$B$11*(($A$1075)*$C322/$B$12*$B$7+(1-$A$1075)*$D322/$B$12*$C$7)</f>
        <v>0</v>
      </c>
      <c r="BX322" s="31" t="n">
        <f aca="false">$B$11*(($A$1076)*$C322/$B$12*$B$7+(1-$A$1076)*$D322/$B$12*$C$7)</f>
        <v>0</v>
      </c>
      <c r="BY322" s="31" t="n">
        <f aca="false">$B$11*(($A$1077)*$C322/$B$12*$B$7+(1-$A$1077)*$D322/$B$12*$C$7)</f>
        <v>0</v>
      </c>
      <c r="BZ322" s="31" t="n">
        <f aca="false">$B$11*(($A$1078)*$C322/$B$12*$B$7+(1-$A$1078)*$D322/$B$12*$C$7)</f>
        <v>0</v>
      </c>
      <c r="CA322" s="31" t="n">
        <f aca="false">$B$11*(($A$1079)*$C322/$B$12*$B$7+(1-$A$1079)*$D322/$B$12*$C$7)</f>
        <v>0</v>
      </c>
      <c r="CB322" s="31" t="n">
        <f aca="false">$B$11*(($A$1080)*$C322/$B$12*$B$7+(1-$A$1080)*$D322/$B$12*$C$7)</f>
        <v>0</v>
      </c>
      <c r="CC322" s="31" t="n">
        <f aca="false">$B$11*(($A$1081)*$C322/$B$12*$B$7+(1-$A$1081)*$D322/$B$12*$C$7)</f>
        <v>0</v>
      </c>
    </row>
    <row r="323" customFormat="false" ht="15" hidden="false" customHeight="false" outlineLevel="0" collapsed="false">
      <c r="A323" s="21" t="n">
        <v>299</v>
      </c>
      <c r="B323" s="27" t="n">
        <v>0.384333732456575</v>
      </c>
      <c r="C323" s="9" t="n">
        <f aca="false">SUM(AM323:AV323)</f>
        <v>0</v>
      </c>
      <c r="D323" s="9" t="n">
        <f aca="false">SUM(AW323:BF323)</f>
        <v>1</v>
      </c>
      <c r="E323" s="24" t="n">
        <f aca="false">(1-C323/$B$12)*$B$8-C323/$B$12*$B$7</f>
        <v>0.05</v>
      </c>
      <c r="F323" s="24" t="n">
        <f aca="false">(1-D323/$B$12)*$C$8-D323/$B$12*$C$7</f>
        <v>0.021</v>
      </c>
      <c r="G323" s="47" t="n">
        <f aca="false">$B$11*($B$10*C323/$B$12*$B$7+(1-$B$10)*D323/$B$12*$C$7)</f>
        <v>300</v>
      </c>
      <c r="H323" s="24" t="n">
        <f aca="false">$B$10*E323+(1-$B$10)*F323</f>
        <v>0.0355</v>
      </c>
      <c r="I323" s="21"/>
      <c r="J323" s="21"/>
      <c r="K323" s="21"/>
      <c r="L323" s="21"/>
      <c r="M323" s="21"/>
      <c r="N323" s="21"/>
      <c r="O323" s="21"/>
      <c r="P323" s="21"/>
      <c r="Q323" s="21"/>
      <c r="R323" s="27" t="n">
        <v>0.912243587371369</v>
      </c>
      <c r="S323" s="27" t="n">
        <v>0.913299864399656</v>
      </c>
      <c r="T323" s="27" t="n">
        <v>-0.652060766932335</v>
      </c>
      <c r="U323" s="27" t="n">
        <v>0.246680557887404</v>
      </c>
      <c r="V323" s="27" t="n">
        <v>1.25089136592266</v>
      </c>
      <c r="W323" s="27" t="n">
        <v>-0.279098264194728</v>
      </c>
      <c r="X323" s="27" t="n">
        <v>0.616210051402466</v>
      </c>
      <c r="Y323" s="27" t="n">
        <v>-0.285515352744683</v>
      </c>
      <c r="Z323" s="27" t="n">
        <v>-0.22871483668292</v>
      </c>
      <c r="AA323" s="27" t="n">
        <v>-1.54642941708058</v>
      </c>
      <c r="AB323" s="27" t="n">
        <v>0.000538297147784363</v>
      </c>
      <c r="AC323" s="27" t="n">
        <v>-0.241902544859538</v>
      </c>
      <c r="AD323" s="27" t="n">
        <v>0.890668371878888</v>
      </c>
      <c r="AE323" s="27" t="n">
        <v>0.579985355264759</v>
      </c>
      <c r="AF323" s="27" t="n">
        <v>-0.503310799458941</v>
      </c>
      <c r="AG323" s="27" t="n">
        <v>0.627197379601504</v>
      </c>
      <c r="AH323" s="27" t="n">
        <v>0.816257510384362</v>
      </c>
      <c r="AI323" s="27" t="n">
        <v>0.948200299219347</v>
      </c>
      <c r="AJ323" s="27" t="n">
        <v>-2.13661092872517</v>
      </c>
      <c r="AK323" s="27" t="n">
        <v>0.485582324507533</v>
      </c>
      <c r="AL323" s="21"/>
      <c r="AM323" s="31" t="n">
        <f aca="false">IF(SQRT($B$9)*$B323+SQRT(1-$B$9)*R323&lt;_xlfn.NORM.S.INV($B$6),1,0)</f>
        <v>0</v>
      </c>
      <c r="AN323" s="31" t="n">
        <f aca="false">IF(SQRT($B$9)*$B323+SQRT(1-$B$9)*S323&lt;_xlfn.NORM.S.INV($B$6),1,0)</f>
        <v>0</v>
      </c>
      <c r="AO323" s="31" t="n">
        <f aca="false">IF(SQRT($B$9)*$B323+SQRT(1-$B$9)*T323&lt;_xlfn.NORM.S.INV($B$6),1,0)</f>
        <v>0</v>
      </c>
      <c r="AP323" s="31" t="n">
        <f aca="false">IF(SQRT($B$9)*$B323+SQRT(1-$B$9)*U323&lt;_xlfn.NORM.S.INV($B$6),1,0)</f>
        <v>0</v>
      </c>
      <c r="AQ323" s="31" t="n">
        <f aca="false">IF(SQRT($B$9)*$B323+SQRT(1-$B$9)*V323&lt;_xlfn.NORM.S.INV($B$6),1,0)</f>
        <v>0</v>
      </c>
      <c r="AR323" s="31" t="n">
        <f aca="false">IF(SQRT($B$9)*$B323+SQRT(1-$B$9)*W323&lt;_xlfn.NORM.S.INV($B$6),1,0)</f>
        <v>0</v>
      </c>
      <c r="AS323" s="31" t="n">
        <f aca="false">IF(SQRT($B$9)*$B323+SQRT(1-$B$9)*X323&lt;_xlfn.NORM.S.INV($B$6),1,0)</f>
        <v>0</v>
      </c>
      <c r="AT323" s="31" t="n">
        <f aca="false">IF(SQRT($B$9)*$B323+SQRT(1-$B$9)*Y323&lt;_xlfn.NORM.S.INV($B$6),1,0)</f>
        <v>0</v>
      </c>
      <c r="AU323" s="31" t="n">
        <f aca="false">IF(SQRT($B$9)*$B323+SQRT(1-$B$9)*Z323&lt;_xlfn.NORM.S.INV($B$6),1,0)</f>
        <v>0</v>
      </c>
      <c r="AV323" s="31" t="n">
        <f aca="false">IF(SQRT($B$9)*$B323+SQRT(1-$B$9)*AA323&lt;_xlfn.NORM.S.INV($B$6),1,0)</f>
        <v>0</v>
      </c>
      <c r="AW323" s="31" t="n">
        <f aca="false">IF(SQRT($C$9)*$B323+SQRT(1-$C$9)*AB323&lt;_xlfn.NORM.S.INV($C$6),1,0)</f>
        <v>0</v>
      </c>
      <c r="AX323" s="31" t="n">
        <f aca="false">IF(SQRT($C$9)*$B323+SQRT(1-$C$9)*AC323&lt;_xlfn.NORM.S.INV($C$6),1,0)</f>
        <v>0</v>
      </c>
      <c r="AY323" s="31" t="n">
        <f aca="false">IF(SQRT($C$9)*$B323+SQRT(1-$C$9)*AD323&lt;_xlfn.NORM.S.INV($C$6),1,0)</f>
        <v>0</v>
      </c>
      <c r="AZ323" s="31" t="n">
        <f aca="false">IF(SQRT($C$9)*$B323+SQRT(1-$C$9)*AE323&lt;_xlfn.NORM.S.INV($C$6),1,0)</f>
        <v>0</v>
      </c>
      <c r="BA323" s="31" t="n">
        <f aca="false">IF(SQRT($C$9)*$B323+SQRT(1-$C$9)*AF323&lt;_xlfn.NORM.S.INV($C$6),1,0)</f>
        <v>0</v>
      </c>
      <c r="BB323" s="31" t="n">
        <f aca="false">IF(SQRT($C$9)*$B323+SQRT(1-$C$9)*AG323&lt;_xlfn.NORM.S.INV($C$6),1,0)</f>
        <v>0</v>
      </c>
      <c r="BC323" s="31" t="n">
        <f aca="false">IF(SQRT($C$9)*$B323+SQRT(1-$C$9)*AH323&lt;_xlfn.NORM.S.INV($C$6),1,0)</f>
        <v>0</v>
      </c>
      <c r="BD323" s="31" t="n">
        <f aca="false">IF(SQRT($C$9)*$B323+SQRT(1-$C$9)*AI323&lt;_xlfn.NORM.S.INV($C$6),1,0)</f>
        <v>0</v>
      </c>
      <c r="BE323" s="31" t="n">
        <f aca="false">IF(SQRT($C$9)*$B323+SQRT(1-$C$9)*AJ323&lt;_xlfn.NORM.S.INV($C$6),1,0)</f>
        <v>1</v>
      </c>
      <c r="BF323" s="31" t="n">
        <f aca="false">IF(SQRT($C$9)*$B323+SQRT(1-$C$9)*AK323&lt;_xlfn.NORM.S.INV($C$6),1,0)</f>
        <v>0</v>
      </c>
      <c r="BG323" s="21"/>
      <c r="BH323" s="21"/>
      <c r="BI323" s="31" t="n">
        <f aca="false">$B$11*(($A$1061)*$C323/$B$12*$B$7+(1-$A$1061)*$D323/$B$12*$C$7)</f>
        <v>600</v>
      </c>
      <c r="BJ323" s="31" t="n">
        <f aca="false">$B$11*(($A$1062)*$C323/$B$12*$B$7+(1-$A$1062)*$D323/$B$12*$C$7)</f>
        <v>570</v>
      </c>
      <c r="BK323" s="31" t="n">
        <f aca="false">$B$11*(($A$1063)*$C323/$B$12*$B$7+(1-$A$1063)*$D323/$B$12*$C$7)</f>
        <v>540</v>
      </c>
      <c r="BL323" s="31" t="n">
        <f aca="false">$B$11*(($A$1064)*$C323/$B$12*$B$7+(1-$A$1064)*$D323/$B$12*$C$7)</f>
        <v>510</v>
      </c>
      <c r="BM323" s="31" t="n">
        <f aca="false">$B$11*(($A$1065)*$C323/$B$12*$B$7+(1-$A$1065)*$D323/$B$12*$C$7)</f>
        <v>480</v>
      </c>
      <c r="BN323" s="31" t="n">
        <f aca="false">$B$11*(($A$1066)*$C323/$B$12*$B$7+(1-$A$1066)*$D323/$B$12*$C$7)</f>
        <v>450</v>
      </c>
      <c r="BO323" s="31" t="n">
        <f aca="false">$B$11*(($A$1067)*$C323/$B$12*$B$7+(1-$A$1067)*$D323/$B$12*$C$7)</f>
        <v>420</v>
      </c>
      <c r="BP323" s="31" t="n">
        <f aca="false">$B$11*(($A$1068)*$C323/$B$12*$B$7+(1-$A$1068)*$D323/$B$12*$C$7)</f>
        <v>390</v>
      </c>
      <c r="BQ323" s="31" t="n">
        <f aca="false">$B$11*(($A$1069)*$C323/$B$12*$B$7+(1-$A$1069)*$D323/$B$12*$C$7)</f>
        <v>360</v>
      </c>
      <c r="BR323" s="31" t="n">
        <f aca="false">$B$11*(($A$1070)*$C323/$B$12*$B$7+(1-$A$1070)*$D323/$B$12*$C$7)</f>
        <v>330</v>
      </c>
      <c r="BS323" s="31" t="n">
        <f aca="false">$B$11*(($A$1071)*$C323/$B$12*$B$7+(1-$A$1071)*$D323/$B$12*$C$7)</f>
        <v>300</v>
      </c>
      <c r="BT323" s="31" t="n">
        <f aca="false">$B$11*(($A$1072)*$C323/$B$12*$B$7+(1-$A$1072)*$D323/$B$12*$C$7)</f>
        <v>270</v>
      </c>
      <c r="BU323" s="31" t="n">
        <f aca="false">$B$11*(($A$1073)*$C323/$B$12*$B$7+(1-$A$1073)*$D323/$B$12*$C$7)</f>
        <v>240</v>
      </c>
      <c r="BV323" s="31" t="n">
        <f aca="false">$B$11*(($A$1074)*$C323/$B$12*$B$7+(1-$A$1074)*$D323/$B$12*$C$7)</f>
        <v>210</v>
      </c>
      <c r="BW323" s="31" t="n">
        <f aca="false">$B$11*(($A$1075)*$C323/$B$12*$B$7+(1-$A$1075)*$D323/$B$12*$C$7)</f>
        <v>180</v>
      </c>
      <c r="BX323" s="31" t="n">
        <f aca="false">$B$11*(($A$1076)*$C323/$B$12*$B$7+(1-$A$1076)*$D323/$B$12*$C$7)</f>
        <v>150</v>
      </c>
      <c r="BY323" s="31" t="n">
        <f aca="false">$B$11*(($A$1077)*$C323/$B$12*$B$7+(1-$A$1077)*$D323/$B$12*$C$7)</f>
        <v>120</v>
      </c>
      <c r="BZ323" s="31" t="n">
        <f aca="false">$B$11*(($A$1078)*$C323/$B$12*$B$7+(1-$A$1078)*$D323/$B$12*$C$7)</f>
        <v>90</v>
      </c>
      <c r="CA323" s="31" t="n">
        <f aca="false">$B$11*(($A$1079)*$C323/$B$12*$B$7+(1-$A$1079)*$D323/$B$12*$C$7)</f>
        <v>60</v>
      </c>
      <c r="CB323" s="31" t="n">
        <f aca="false">$B$11*(($A$1080)*$C323/$B$12*$B$7+(1-$A$1080)*$D323/$B$12*$C$7)</f>
        <v>30</v>
      </c>
      <c r="CC323" s="31" t="n">
        <f aca="false">$B$11*(($A$1081)*$C323/$B$12*$B$7+(1-$A$1081)*$D323/$B$12*$C$7)</f>
        <v>0</v>
      </c>
    </row>
    <row r="324" customFormat="false" ht="15" hidden="false" customHeight="false" outlineLevel="0" collapsed="false">
      <c r="A324" s="21" t="n">
        <v>300</v>
      </c>
      <c r="B324" s="27" t="n">
        <v>-0.405281936454697</v>
      </c>
      <c r="C324" s="9" t="n">
        <f aca="false">SUM(AM324:AV324)</f>
        <v>0</v>
      </c>
      <c r="D324" s="9" t="n">
        <f aca="false">SUM(AW324:BF324)</f>
        <v>1</v>
      </c>
      <c r="E324" s="24" t="n">
        <f aca="false">(1-C324/$B$12)*$B$8-C324/$B$12*$B$7</f>
        <v>0.05</v>
      </c>
      <c r="F324" s="24" t="n">
        <f aca="false">(1-D324/$B$12)*$C$8-D324/$B$12*$C$7</f>
        <v>0.021</v>
      </c>
      <c r="G324" s="47" t="n">
        <f aca="false">$B$11*($B$10*C324/$B$12*$B$7+(1-$B$10)*D324/$B$12*$C$7)</f>
        <v>300</v>
      </c>
      <c r="H324" s="24" t="n">
        <f aca="false">$B$10*E324+(1-$B$10)*F324</f>
        <v>0.0355</v>
      </c>
      <c r="I324" s="21"/>
      <c r="J324" s="21"/>
      <c r="K324" s="21"/>
      <c r="L324" s="21"/>
      <c r="M324" s="21"/>
      <c r="N324" s="21"/>
      <c r="O324" s="21"/>
      <c r="P324" s="21"/>
      <c r="Q324" s="21"/>
      <c r="R324" s="27" t="n">
        <v>0.167267066419633</v>
      </c>
      <c r="S324" s="27" t="n">
        <v>0.475084923183891</v>
      </c>
      <c r="T324" s="27" t="n">
        <v>1.02740758544672</v>
      </c>
      <c r="U324" s="27" t="n">
        <v>-1.44610858509112</v>
      </c>
      <c r="V324" s="27" t="n">
        <v>0.566077849080635</v>
      </c>
      <c r="W324" s="27" t="n">
        <v>-0.669991190912215</v>
      </c>
      <c r="X324" s="27" t="n">
        <v>2.07012471870539</v>
      </c>
      <c r="Y324" s="27" t="n">
        <v>1.16833949828557</v>
      </c>
      <c r="Z324" s="27" t="n">
        <v>2.50776165308486</v>
      </c>
      <c r="AA324" s="27" t="n">
        <v>0.467937523544764</v>
      </c>
      <c r="AB324" s="27" t="n">
        <v>1.76483048919538</v>
      </c>
      <c r="AC324" s="27" t="n">
        <v>-0.621365600139931</v>
      </c>
      <c r="AD324" s="27" t="n">
        <v>-1.81399193135097</v>
      </c>
      <c r="AE324" s="27" t="n">
        <v>-0.681238875054174</v>
      </c>
      <c r="AF324" s="27" t="n">
        <v>-0.534599312106628</v>
      </c>
      <c r="AG324" s="27" t="n">
        <v>-0.0530607099903584</v>
      </c>
      <c r="AH324" s="27" t="n">
        <v>0.047741739970559</v>
      </c>
      <c r="AI324" s="27" t="n">
        <v>-0.122731054985842</v>
      </c>
      <c r="AJ324" s="27" t="n">
        <v>1.4981623971099</v>
      </c>
      <c r="AK324" s="27" t="n">
        <v>1.21468163124029</v>
      </c>
      <c r="AL324" s="21"/>
      <c r="AM324" s="31" t="n">
        <f aca="false">IF(SQRT($B$9)*$B324+SQRT(1-$B$9)*R324&lt;_xlfn.NORM.S.INV($B$6),1,0)</f>
        <v>0</v>
      </c>
      <c r="AN324" s="31" t="n">
        <f aca="false">IF(SQRT($B$9)*$B324+SQRT(1-$B$9)*S324&lt;_xlfn.NORM.S.INV($B$6),1,0)</f>
        <v>0</v>
      </c>
      <c r="AO324" s="31" t="n">
        <f aca="false">IF(SQRT($B$9)*$B324+SQRT(1-$B$9)*T324&lt;_xlfn.NORM.S.INV($B$6),1,0)</f>
        <v>0</v>
      </c>
      <c r="AP324" s="31" t="n">
        <f aca="false">IF(SQRT($B$9)*$B324+SQRT(1-$B$9)*U324&lt;_xlfn.NORM.S.INV($B$6),1,0)</f>
        <v>0</v>
      </c>
      <c r="AQ324" s="31" t="n">
        <f aca="false">IF(SQRT($B$9)*$B324+SQRT(1-$B$9)*V324&lt;_xlfn.NORM.S.INV($B$6),1,0)</f>
        <v>0</v>
      </c>
      <c r="AR324" s="31" t="n">
        <f aca="false">IF(SQRT($B$9)*$B324+SQRT(1-$B$9)*W324&lt;_xlfn.NORM.S.INV($B$6),1,0)</f>
        <v>0</v>
      </c>
      <c r="AS324" s="31" t="n">
        <f aca="false">IF(SQRT($B$9)*$B324+SQRT(1-$B$9)*X324&lt;_xlfn.NORM.S.INV($B$6),1,0)</f>
        <v>0</v>
      </c>
      <c r="AT324" s="31" t="n">
        <f aca="false">IF(SQRT($B$9)*$B324+SQRT(1-$B$9)*Y324&lt;_xlfn.NORM.S.INV($B$6),1,0)</f>
        <v>0</v>
      </c>
      <c r="AU324" s="31" t="n">
        <f aca="false">IF(SQRT($B$9)*$B324+SQRT(1-$B$9)*Z324&lt;_xlfn.NORM.S.INV($B$6),1,0)</f>
        <v>0</v>
      </c>
      <c r="AV324" s="31" t="n">
        <f aca="false">IF(SQRT($B$9)*$B324+SQRT(1-$B$9)*AA324&lt;_xlfn.NORM.S.INV($B$6),1,0)</f>
        <v>0</v>
      </c>
      <c r="AW324" s="31" t="n">
        <f aca="false">IF(SQRT($C$9)*$B324+SQRT(1-$C$9)*AB324&lt;_xlfn.NORM.S.INV($C$6),1,0)</f>
        <v>0</v>
      </c>
      <c r="AX324" s="31" t="n">
        <f aca="false">IF(SQRT($C$9)*$B324+SQRT(1-$C$9)*AC324&lt;_xlfn.NORM.S.INV($C$6),1,0)</f>
        <v>0</v>
      </c>
      <c r="AY324" s="31" t="n">
        <f aca="false">IF(SQRT($C$9)*$B324+SQRT(1-$C$9)*AD324&lt;_xlfn.NORM.S.INV($C$6),1,0)</f>
        <v>1</v>
      </c>
      <c r="AZ324" s="31" t="n">
        <f aca="false">IF(SQRT($C$9)*$B324+SQRT(1-$C$9)*AE324&lt;_xlfn.NORM.S.INV($C$6),1,0)</f>
        <v>0</v>
      </c>
      <c r="BA324" s="31" t="n">
        <f aca="false">IF(SQRT($C$9)*$B324+SQRT(1-$C$9)*AF324&lt;_xlfn.NORM.S.INV($C$6),1,0)</f>
        <v>0</v>
      </c>
      <c r="BB324" s="31" t="n">
        <f aca="false">IF(SQRT($C$9)*$B324+SQRT(1-$C$9)*AG324&lt;_xlfn.NORM.S.INV($C$6),1,0)</f>
        <v>0</v>
      </c>
      <c r="BC324" s="31" t="n">
        <f aca="false">IF(SQRT($C$9)*$B324+SQRT(1-$C$9)*AH324&lt;_xlfn.NORM.S.INV($C$6),1,0)</f>
        <v>0</v>
      </c>
      <c r="BD324" s="31" t="n">
        <f aca="false">IF(SQRT($C$9)*$B324+SQRT(1-$C$9)*AI324&lt;_xlfn.NORM.S.INV($C$6),1,0)</f>
        <v>0</v>
      </c>
      <c r="BE324" s="31" t="n">
        <f aca="false">IF(SQRT($C$9)*$B324+SQRT(1-$C$9)*AJ324&lt;_xlfn.NORM.S.INV($C$6),1,0)</f>
        <v>0</v>
      </c>
      <c r="BF324" s="31" t="n">
        <f aca="false">IF(SQRT($C$9)*$B324+SQRT(1-$C$9)*AK324&lt;_xlfn.NORM.S.INV($C$6),1,0)</f>
        <v>0</v>
      </c>
      <c r="BG324" s="21"/>
      <c r="BH324" s="21"/>
      <c r="BI324" s="31" t="n">
        <f aca="false">$B$11*(($A$1061)*$C324/$B$12*$B$7+(1-$A$1061)*$D324/$B$12*$C$7)</f>
        <v>600</v>
      </c>
      <c r="BJ324" s="31" t="n">
        <f aca="false">$B$11*(($A$1062)*$C324/$B$12*$B$7+(1-$A$1062)*$D324/$B$12*$C$7)</f>
        <v>570</v>
      </c>
      <c r="BK324" s="31" t="n">
        <f aca="false">$B$11*(($A$1063)*$C324/$B$12*$B$7+(1-$A$1063)*$D324/$B$12*$C$7)</f>
        <v>540</v>
      </c>
      <c r="BL324" s="31" t="n">
        <f aca="false">$B$11*(($A$1064)*$C324/$B$12*$B$7+(1-$A$1064)*$D324/$B$12*$C$7)</f>
        <v>510</v>
      </c>
      <c r="BM324" s="31" t="n">
        <f aca="false">$B$11*(($A$1065)*$C324/$B$12*$B$7+(1-$A$1065)*$D324/$B$12*$C$7)</f>
        <v>480</v>
      </c>
      <c r="BN324" s="31" t="n">
        <f aca="false">$B$11*(($A$1066)*$C324/$B$12*$B$7+(1-$A$1066)*$D324/$B$12*$C$7)</f>
        <v>450</v>
      </c>
      <c r="BO324" s="31" t="n">
        <f aca="false">$B$11*(($A$1067)*$C324/$B$12*$B$7+(1-$A$1067)*$D324/$B$12*$C$7)</f>
        <v>420</v>
      </c>
      <c r="BP324" s="31" t="n">
        <f aca="false">$B$11*(($A$1068)*$C324/$B$12*$B$7+(1-$A$1068)*$D324/$B$12*$C$7)</f>
        <v>390</v>
      </c>
      <c r="BQ324" s="31" t="n">
        <f aca="false">$B$11*(($A$1069)*$C324/$B$12*$B$7+(1-$A$1069)*$D324/$B$12*$C$7)</f>
        <v>360</v>
      </c>
      <c r="BR324" s="31" t="n">
        <f aca="false">$B$11*(($A$1070)*$C324/$B$12*$B$7+(1-$A$1070)*$D324/$B$12*$C$7)</f>
        <v>330</v>
      </c>
      <c r="BS324" s="31" t="n">
        <f aca="false">$B$11*(($A$1071)*$C324/$B$12*$B$7+(1-$A$1071)*$D324/$B$12*$C$7)</f>
        <v>300</v>
      </c>
      <c r="BT324" s="31" t="n">
        <f aca="false">$B$11*(($A$1072)*$C324/$B$12*$B$7+(1-$A$1072)*$D324/$B$12*$C$7)</f>
        <v>270</v>
      </c>
      <c r="BU324" s="31" t="n">
        <f aca="false">$B$11*(($A$1073)*$C324/$B$12*$B$7+(1-$A$1073)*$D324/$B$12*$C$7)</f>
        <v>240</v>
      </c>
      <c r="BV324" s="31" t="n">
        <f aca="false">$B$11*(($A$1074)*$C324/$B$12*$B$7+(1-$A$1074)*$D324/$B$12*$C$7)</f>
        <v>210</v>
      </c>
      <c r="BW324" s="31" t="n">
        <f aca="false">$B$11*(($A$1075)*$C324/$B$12*$B$7+(1-$A$1075)*$D324/$B$12*$C$7)</f>
        <v>180</v>
      </c>
      <c r="BX324" s="31" t="n">
        <f aca="false">$B$11*(($A$1076)*$C324/$B$12*$B$7+(1-$A$1076)*$D324/$B$12*$C$7)</f>
        <v>150</v>
      </c>
      <c r="BY324" s="31" t="n">
        <f aca="false">$B$11*(($A$1077)*$C324/$B$12*$B$7+(1-$A$1077)*$D324/$B$12*$C$7)</f>
        <v>120</v>
      </c>
      <c r="BZ324" s="31" t="n">
        <f aca="false">$B$11*(($A$1078)*$C324/$B$12*$B$7+(1-$A$1078)*$D324/$B$12*$C$7)</f>
        <v>90</v>
      </c>
      <c r="CA324" s="31" t="n">
        <f aca="false">$B$11*(($A$1079)*$C324/$B$12*$B$7+(1-$A$1079)*$D324/$B$12*$C$7)</f>
        <v>60</v>
      </c>
      <c r="CB324" s="31" t="n">
        <f aca="false">$B$11*(($A$1080)*$C324/$B$12*$B$7+(1-$A$1080)*$D324/$B$12*$C$7)</f>
        <v>30</v>
      </c>
      <c r="CC324" s="31" t="n">
        <f aca="false">$B$11*(($A$1081)*$C324/$B$12*$B$7+(1-$A$1081)*$D324/$B$12*$C$7)</f>
        <v>0</v>
      </c>
    </row>
    <row r="325" customFormat="false" ht="15" hidden="false" customHeight="false" outlineLevel="0" collapsed="false">
      <c r="A325" s="21" t="n">
        <v>301</v>
      </c>
      <c r="B325" s="27" t="n">
        <v>0.707827131138256</v>
      </c>
      <c r="C325" s="9" t="n">
        <f aca="false">SUM(AM325:AV325)</f>
        <v>0</v>
      </c>
      <c r="D325" s="9" t="n">
        <f aca="false">SUM(AW325:BF325)</f>
        <v>1</v>
      </c>
      <c r="E325" s="24" t="n">
        <f aca="false">(1-C325/$B$12)*$B$8-C325/$B$12*$B$7</f>
        <v>0.05</v>
      </c>
      <c r="F325" s="24" t="n">
        <f aca="false">(1-D325/$B$12)*$C$8-D325/$B$12*$C$7</f>
        <v>0.021</v>
      </c>
      <c r="G325" s="47" t="n">
        <f aca="false">$B$11*($B$10*C325/$B$12*$B$7+(1-$B$10)*D325/$B$12*$C$7)</f>
        <v>300</v>
      </c>
      <c r="H325" s="24" t="n">
        <f aca="false">$B$10*E325+(1-$B$10)*F325</f>
        <v>0.0355</v>
      </c>
      <c r="I325" s="21"/>
      <c r="J325" s="21"/>
      <c r="K325" s="21"/>
      <c r="L325" s="21"/>
      <c r="M325" s="21"/>
      <c r="N325" s="21"/>
      <c r="O325" s="21"/>
      <c r="P325" s="21"/>
      <c r="Q325" s="21"/>
      <c r="R325" s="27" t="n">
        <v>-1.65921374217439</v>
      </c>
      <c r="S325" s="27" t="n">
        <v>0.831333217525166</v>
      </c>
      <c r="T325" s="27" t="n">
        <v>0.112953479214265</v>
      </c>
      <c r="U325" s="27" t="n">
        <v>-0.0230573421876333</v>
      </c>
      <c r="V325" s="27" t="n">
        <v>0.257295243532065</v>
      </c>
      <c r="W325" s="27" t="n">
        <v>-0.23704171080899</v>
      </c>
      <c r="X325" s="27" t="n">
        <v>-0.728325900944612</v>
      </c>
      <c r="Y325" s="27" t="n">
        <v>0.295111037936059</v>
      </c>
      <c r="Z325" s="27" t="n">
        <v>0.359259342867212</v>
      </c>
      <c r="AA325" s="27" t="n">
        <v>-0.706526670467958</v>
      </c>
      <c r="AB325" s="27" t="n">
        <v>-0.710836509609953</v>
      </c>
      <c r="AC325" s="27" t="n">
        <v>-1.31177911697216</v>
      </c>
      <c r="AD325" s="27" t="n">
        <v>-0.3339661390901</v>
      </c>
      <c r="AE325" s="27" t="n">
        <v>0.455599650302403</v>
      </c>
      <c r="AF325" s="27" t="n">
        <v>-0.0923736529572787</v>
      </c>
      <c r="AG325" s="27" t="n">
        <v>0.227352119528235</v>
      </c>
      <c r="AH325" s="27" t="n">
        <v>-2.23600845350205</v>
      </c>
      <c r="AI325" s="27" t="n">
        <v>2.8336661736958</v>
      </c>
      <c r="AJ325" s="27" t="n">
        <v>-0.857327205647819</v>
      </c>
      <c r="AK325" s="27" t="n">
        <v>1.10498029329053</v>
      </c>
      <c r="AL325" s="21"/>
      <c r="AM325" s="31" t="n">
        <f aca="false">IF(SQRT($B$9)*$B325+SQRT(1-$B$9)*R325&lt;_xlfn.NORM.S.INV($B$6),1,0)</f>
        <v>0</v>
      </c>
      <c r="AN325" s="31" t="n">
        <f aca="false">IF(SQRT($B$9)*$B325+SQRT(1-$B$9)*S325&lt;_xlfn.NORM.S.INV($B$6),1,0)</f>
        <v>0</v>
      </c>
      <c r="AO325" s="31" t="n">
        <f aca="false">IF(SQRT($B$9)*$B325+SQRT(1-$B$9)*T325&lt;_xlfn.NORM.S.INV($B$6),1,0)</f>
        <v>0</v>
      </c>
      <c r="AP325" s="31" t="n">
        <f aca="false">IF(SQRT($B$9)*$B325+SQRT(1-$B$9)*U325&lt;_xlfn.NORM.S.INV($B$6),1,0)</f>
        <v>0</v>
      </c>
      <c r="AQ325" s="31" t="n">
        <f aca="false">IF(SQRT($B$9)*$B325+SQRT(1-$B$9)*V325&lt;_xlfn.NORM.S.INV($B$6),1,0)</f>
        <v>0</v>
      </c>
      <c r="AR325" s="31" t="n">
        <f aca="false">IF(SQRT($B$9)*$B325+SQRT(1-$B$9)*W325&lt;_xlfn.NORM.S.INV($B$6),1,0)</f>
        <v>0</v>
      </c>
      <c r="AS325" s="31" t="n">
        <f aca="false">IF(SQRT($B$9)*$B325+SQRT(1-$B$9)*X325&lt;_xlfn.NORM.S.INV($B$6),1,0)</f>
        <v>0</v>
      </c>
      <c r="AT325" s="31" t="n">
        <f aca="false">IF(SQRT($B$9)*$B325+SQRT(1-$B$9)*Y325&lt;_xlfn.NORM.S.INV($B$6),1,0)</f>
        <v>0</v>
      </c>
      <c r="AU325" s="31" t="n">
        <f aca="false">IF(SQRT($B$9)*$B325+SQRT(1-$B$9)*Z325&lt;_xlfn.NORM.S.INV($B$6),1,0)</f>
        <v>0</v>
      </c>
      <c r="AV325" s="31" t="n">
        <f aca="false">IF(SQRT($B$9)*$B325+SQRT(1-$B$9)*AA325&lt;_xlfn.NORM.S.INV($B$6),1,0)</f>
        <v>0</v>
      </c>
      <c r="AW325" s="31" t="n">
        <f aca="false">IF(SQRT($C$9)*$B325+SQRT(1-$C$9)*AB325&lt;_xlfn.NORM.S.INV($C$6),1,0)</f>
        <v>0</v>
      </c>
      <c r="AX325" s="31" t="n">
        <f aca="false">IF(SQRT($C$9)*$B325+SQRT(1-$C$9)*AC325&lt;_xlfn.NORM.S.INV($C$6),1,0)</f>
        <v>0</v>
      </c>
      <c r="AY325" s="31" t="n">
        <f aca="false">IF(SQRT($C$9)*$B325+SQRT(1-$C$9)*AD325&lt;_xlfn.NORM.S.INV($C$6),1,0)</f>
        <v>0</v>
      </c>
      <c r="AZ325" s="31" t="n">
        <f aca="false">IF(SQRT($C$9)*$B325+SQRT(1-$C$9)*AE325&lt;_xlfn.NORM.S.INV($C$6),1,0)</f>
        <v>0</v>
      </c>
      <c r="BA325" s="31" t="n">
        <f aca="false">IF(SQRT($C$9)*$B325+SQRT(1-$C$9)*AF325&lt;_xlfn.NORM.S.INV($C$6),1,0)</f>
        <v>0</v>
      </c>
      <c r="BB325" s="31" t="n">
        <f aca="false">IF(SQRT($C$9)*$B325+SQRT(1-$C$9)*AG325&lt;_xlfn.NORM.S.INV($C$6),1,0)</f>
        <v>0</v>
      </c>
      <c r="BC325" s="31" t="n">
        <f aca="false">IF(SQRT($C$9)*$B325+SQRT(1-$C$9)*AH325&lt;_xlfn.NORM.S.INV($C$6),1,0)</f>
        <v>1</v>
      </c>
      <c r="BD325" s="31" t="n">
        <f aca="false">IF(SQRT($C$9)*$B325+SQRT(1-$C$9)*AI325&lt;_xlfn.NORM.S.INV($C$6),1,0)</f>
        <v>0</v>
      </c>
      <c r="BE325" s="31" t="n">
        <f aca="false">IF(SQRT($C$9)*$B325+SQRT(1-$C$9)*AJ325&lt;_xlfn.NORM.S.INV($C$6),1,0)</f>
        <v>0</v>
      </c>
      <c r="BF325" s="31" t="n">
        <f aca="false">IF(SQRT($C$9)*$B325+SQRT(1-$C$9)*AK325&lt;_xlfn.NORM.S.INV($C$6),1,0)</f>
        <v>0</v>
      </c>
      <c r="BG325" s="21"/>
      <c r="BH325" s="21"/>
      <c r="BI325" s="31" t="n">
        <f aca="false">$B$11*(($A$1061)*$C325/$B$12*$B$7+(1-$A$1061)*$D325/$B$12*$C$7)</f>
        <v>600</v>
      </c>
      <c r="BJ325" s="31" t="n">
        <f aca="false">$B$11*(($A$1062)*$C325/$B$12*$B$7+(1-$A$1062)*$D325/$B$12*$C$7)</f>
        <v>570</v>
      </c>
      <c r="BK325" s="31" t="n">
        <f aca="false">$B$11*(($A$1063)*$C325/$B$12*$B$7+(1-$A$1063)*$D325/$B$12*$C$7)</f>
        <v>540</v>
      </c>
      <c r="BL325" s="31" t="n">
        <f aca="false">$B$11*(($A$1064)*$C325/$B$12*$B$7+(1-$A$1064)*$D325/$B$12*$C$7)</f>
        <v>510</v>
      </c>
      <c r="BM325" s="31" t="n">
        <f aca="false">$B$11*(($A$1065)*$C325/$B$12*$B$7+(1-$A$1065)*$D325/$B$12*$C$7)</f>
        <v>480</v>
      </c>
      <c r="BN325" s="31" t="n">
        <f aca="false">$B$11*(($A$1066)*$C325/$B$12*$B$7+(1-$A$1066)*$D325/$B$12*$C$7)</f>
        <v>450</v>
      </c>
      <c r="BO325" s="31" t="n">
        <f aca="false">$B$11*(($A$1067)*$C325/$B$12*$B$7+(1-$A$1067)*$D325/$B$12*$C$7)</f>
        <v>420</v>
      </c>
      <c r="BP325" s="31" t="n">
        <f aca="false">$B$11*(($A$1068)*$C325/$B$12*$B$7+(1-$A$1068)*$D325/$B$12*$C$7)</f>
        <v>390</v>
      </c>
      <c r="BQ325" s="31" t="n">
        <f aca="false">$B$11*(($A$1069)*$C325/$B$12*$B$7+(1-$A$1069)*$D325/$B$12*$C$7)</f>
        <v>360</v>
      </c>
      <c r="BR325" s="31" t="n">
        <f aca="false">$B$11*(($A$1070)*$C325/$B$12*$B$7+(1-$A$1070)*$D325/$B$12*$C$7)</f>
        <v>330</v>
      </c>
      <c r="BS325" s="31" t="n">
        <f aca="false">$B$11*(($A$1071)*$C325/$B$12*$B$7+(1-$A$1071)*$D325/$B$12*$C$7)</f>
        <v>300</v>
      </c>
      <c r="BT325" s="31" t="n">
        <f aca="false">$B$11*(($A$1072)*$C325/$B$12*$B$7+(1-$A$1072)*$D325/$B$12*$C$7)</f>
        <v>270</v>
      </c>
      <c r="BU325" s="31" t="n">
        <f aca="false">$B$11*(($A$1073)*$C325/$B$12*$B$7+(1-$A$1073)*$D325/$B$12*$C$7)</f>
        <v>240</v>
      </c>
      <c r="BV325" s="31" t="n">
        <f aca="false">$B$11*(($A$1074)*$C325/$B$12*$B$7+(1-$A$1074)*$D325/$B$12*$C$7)</f>
        <v>210</v>
      </c>
      <c r="BW325" s="31" t="n">
        <f aca="false">$B$11*(($A$1075)*$C325/$B$12*$B$7+(1-$A$1075)*$D325/$B$12*$C$7)</f>
        <v>180</v>
      </c>
      <c r="BX325" s="31" t="n">
        <f aca="false">$B$11*(($A$1076)*$C325/$B$12*$B$7+(1-$A$1076)*$D325/$B$12*$C$7)</f>
        <v>150</v>
      </c>
      <c r="BY325" s="31" t="n">
        <f aca="false">$B$11*(($A$1077)*$C325/$B$12*$B$7+(1-$A$1077)*$D325/$B$12*$C$7)</f>
        <v>120</v>
      </c>
      <c r="BZ325" s="31" t="n">
        <f aca="false">$B$11*(($A$1078)*$C325/$B$12*$B$7+(1-$A$1078)*$D325/$B$12*$C$7)</f>
        <v>90</v>
      </c>
      <c r="CA325" s="31" t="n">
        <f aca="false">$B$11*(($A$1079)*$C325/$B$12*$B$7+(1-$A$1079)*$D325/$B$12*$C$7)</f>
        <v>60</v>
      </c>
      <c r="CB325" s="31" t="n">
        <f aca="false">$B$11*(($A$1080)*$C325/$B$12*$B$7+(1-$A$1080)*$D325/$B$12*$C$7)</f>
        <v>30</v>
      </c>
      <c r="CC325" s="31" t="n">
        <f aca="false">$B$11*(($A$1081)*$C325/$B$12*$B$7+(1-$A$1081)*$D325/$B$12*$C$7)</f>
        <v>0</v>
      </c>
    </row>
    <row r="326" customFormat="false" ht="15" hidden="false" customHeight="false" outlineLevel="0" collapsed="false">
      <c r="A326" s="21" t="n">
        <v>302</v>
      </c>
      <c r="B326" s="27" t="n">
        <v>1.79517175971262</v>
      </c>
      <c r="C326" s="9" t="n">
        <f aca="false">SUM(AM326:AV326)</f>
        <v>0</v>
      </c>
      <c r="D326" s="9" t="n">
        <f aca="false">SUM(AW326:BF326)</f>
        <v>0</v>
      </c>
      <c r="E326" s="24" t="n">
        <f aca="false">(1-C326/$B$12)*$B$8-C326/$B$12*$B$7</f>
        <v>0.05</v>
      </c>
      <c r="F326" s="24" t="n">
        <f aca="false">(1-D326/$B$12)*$C$8-D326/$B$12*$C$7</f>
        <v>0.09</v>
      </c>
      <c r="G326" s="47" t="n">
        <f aca="false">$B$11*($B$10*C326/$B$12*$B$7+(1-$B$10)*D326/$B$12*$C$7)</f>
        <v>0</v>
      </c>
      <c r="H326" s="24" t="n">
        <f aca="false">$B$10*E326+(1-$B$10)*F326</f>
        <v>0.07</v>
      </c>
      <c r="I326" s="21"/>
      <c r="J326" s="21"/>
      <c r="K326" s="21"/>
      <c r="L326" s="21"/>
      <c r="M326" s="21"/>
      <c r="N326" s="21"/>
      <c r="O326" s="21"/>
      <c r="P326" s="21"/>
      <c r="Q326" s="21"/>
      <c r="R326" s="27" t="n">
        <v>-0.0418747509245601</v>
      </c>
      <c r="S326" s="27" t="n">
        <v>0.737505683392639</v>
      </c>
      <c r="T326" s="27" t="n">
        <v>-0.477786688059661</v>
      </c>
      <c r="U326" s="27" t="n">
        <v>0.901354533364401</v>
      </c>
      <c r="V326" s="27" t="n">
        <v>0.700667531500071</v>
      </c>
      <c r="W326" s="27" t="n">
        <v>-0.1908278808079</v>
      </c>
      <c r="X326" s="27" t="n">
        <v>0.156234330771992</v>
      </c>
      <c r="Y326" s="27" t="n">
        <v>-0.490396439876083</v>
      </c>
      <c r="Z326" s="27" t="n">
        <v>-1.14929808842194</v>
      </c>
      <c r="AA326" s="27" t="n">
        <v>0.388832438145545</v>
      </c>
      <c r="AB326" s="27" t="n">
        <v>-1.31266933731486</v>
      </c>
      <c r="AC326" s="27" t="n">
        <v>-1.10694243641895</v>
      </c>
      <c r="AD326" s="27" t="n">
        <v>1.31895475494089</v>
      </c>
      <c r="AE326" s="27" t="n">
        <v>0.962152362765249</v>
      </c>
      <c r="AF326" s="27" t="n">
        <v>2.05540549626967</v>
      </c>
      <c r="AG326" s="27" t="n">
        <v>-1.01504697317851</v>
      </c>
      <c r="AH326" s="27" t="n">
        <v>1.47491278014871</v>
      </c>
      <c r="AI326" s="27" t="n">
        <v>-1.0311554254005</v>
      </c>
      <c r="AJ326" s="27" t="n">
        <v>0.302757564942858</v>
      </c>
      <c r="AK326" s="27" t="n">
        <v>0.188676516709097</v>
      </c>
      <c r="AL326" s="21"/>
      <c r="AM326" s="31" t="n">
        <f aca="false">IF(SQRT($B$9)*$B326+SQRT(1-$B$9)*R326&lt;_xlfn.NORM.S.INV($B$6),1,0)</f>
        <v>0</v>
      </c>
      <c r="AN326" s="31" t="n">
        <f aca="false">IF(SQRT($B$9)*$B326+SQRT(1-$B$9)*S326&lt;_xlfn.NORM.S.INV($B$6),1,0)</f>
        <v>0</v>
      </c>
      <c r="AO326" s="31" t="n">
        <f aca="false">IF(SQRT($B$9)*$B326+SQRT(1-$B$9)*T326&lt;_xlfn.NORM.S.INV($B$6),1,0)</f>
        <v>0</v>
      </c>
      <c r="AP326" s="31" t="n">
        <f aca="false">IF(SQRT($B$9)*$B326+SQRT(1-$B$9)*U326&lt;_xlfn.NORM.S.INV($B$6),1,0)</f>
        <v>0</v>
      </c>
      <c r="AQ326" s="31" t="n">
        <f aca="false">IF(SQRT($B$9)*$B326+SQRT(1-$B$9)*V326&lt;_xlfn.NORM.S.INV($B$6),1,0)</f>
        <v>0</v>
      </c>
      <c r="AR326" s="31" t="n">
        <f aca="false">IF(SQRT($B$9)*$B326+SQRT(1-$B$9)*W326&lt;_xlfn.NORM.S.INV($B$6),1,0)</f>
        <v>0</v>
      </c>
      <c r="AS326" s="31" t="n">
        <f aca="false">IF(SQRT($B$9)*$B326+SQRT(1-$B$9)*X326&lt;_xlfn.NORM.S.INV($B$6),1,0)</f>
        <v>0</v>
      </c>
      <c r="AT326" s="31" t="n">
        <f aca="false">IF(SQRT($B$9)*$B326+SQRT(1-$B$9)*Y326&lt;_xlfn.NORM.S.INV($B$6),1,0)</f>
        <v>0</v>
      </c>
      <c r="AU326" s="31" t="n">
        <f aca="false">IF(SQRT($B$9)*$B326+SQRT(1-$B$9)*Z326&lt;_xlfn.NORM.S.INV($B$6),1,0)</f>
        <v>0</v>
      </c>
      <c r="AV326" s="31" t="n">
        <f aca="false">IF(SQRT($B$9)*$B326+SQRT(1-$B$9)*AA326&lt;_xlfn.NORM.S.INV($B$6),1,0)</f>
        <v>0</v>
      </c>
      <c r="AW326" s="31" t="n">
        <f aca="false">IF(SQRT($C$9)*$B326+SQRT(1-$C$9)*AB326&lt;_xlfn.NORM.S.INV($C$6),1,0)</f>
        <v>0</v>
      </c>
      <c r="AX326" s="31" t="n">
        <f aca="false">IF(SQRT($C$9)*$B326+SQRT(1-$C$9)*AC326&lt;_xlfn.NORM.S.INV($C$6),1,0)</f>
        <v>0</v>
      </c>
      <c r="AY326" s="31" t="n">
        <f aca="false">IF(SQRT($C$9)*$B326+SQRT(1-$C$9)*AD326&lt;_xlfn.NORM.S.INV($C$6),1,0)</f>
        <v>0</v>
      </c>
      <c r="AZ326" s="31" t="n">
        <f aca="false">IF(SQRT($C$9)*$B326+SQRT(1-$C$9)*AE326&lt;_xlfn.NORM.S.INV($C$6),1,0)</f>
        <v>0</v>
      </c>
      <c r="BA326" s="31" t="n">
        <f aca="false">IF(SQRT($C$9)*$B326+SQRT(1-$C$9)*AF326&lt;_xlfn.NORM.S.INV($C$6),1,0)</f>
        <v>0</v>
      </c>
      <c r="BB326" s="31" t="n">
        <f aca="false">IF(SQRT($C$9)*$B326+SQRT(1-$C$9)*AG326&lt;_xlfn.NORM.S.INV($C$6),1,0)</f>
        <v>0</v>
      </c>
      <c r="BC326" s="31" t="n">
        <f aca="false">IF(SQRT($C$9)*$B326+SQRT(1-$C$9)*AH326&lt;_xlfn.NORM.S.INV($C$6),1,0)</f>
        <v>0</v>
      </c>
      <c r="BD326" s="31" t="n">
        <f aca="false">IF(SQRT($C$9)*$B326+SQRT(1-$C$9)*AI326&lt;_xlfn.NORM.S.INV($C$6),1,0)</f>
        <v>0</v>
      </c>
      <c r="BE326" s="31" t="n">
        <f aca="false">IF(SQRT($C$9)*$B326+SQRT(1-$C$9)*AJ326&lt;_xlfn.NORM.S.INV($C$6),1,0)</f>
        <v>0</v>
      </c>
      <c r="BF326" s="31" t="n">
        <f aca="false">IF(SQRT($C$9)*$B326+SQRT(1-$C$9)*AK326&lt;_xlfn.NORM.S.INV($C$6),1,0)</f>
        <v>0</v>
      </c>
      <c r="BG326" s="21"/>
      <c r="BH326" s="21"/>
      <c r="BI326" s="31" t="n">
        <f aca="false">$B$11*(($A$1061)*$C326/$B$12*$B$7+(1-$A$1061)*$D326/$B$12*$C$7)</f>
        <v>0</v>
      </c>
      <c r="BJ326" s="31" t="n">
        <f aca="false">$B$11*(($A$1062)*$C326/$B$12*$B$7+(1-$A$1062)*$D326/$B$12*$C$7)</f>
        <v>0</v>
      </c>
      <c r="BK326" s="31" t="n">
        <f aca="false">$B$11*(($A$1063)*$C326/$B$12*$B$7+(1-$A$1063)*$D326/$B$12*$C$7)</f>
        <v>0</v>
      </c>
      <c r="BL326" s="31" t="n">
        <f aca="false">$B$11*(($A$1064)*$C326/$B$12*$B$7+(1-$A$1064)*$D326/$B$12*$C$7)</f>
        <v>0</v>
      </c>
      <c r="BM326" s="31" t="n">
        <f aca="false">$B$11*(($A$1065)*$C326/$B$12*$B$7+(1-$A$1065)*$D326/$B$12*$C$7)</f>
        <v>0</v>
      </c>
      <c r="BN326" s="31" t="n">
        <f aca="false">$B$11*(($A$1066)*$C326/$B$12*$B$7+(1-$A$1066)*$D326/$B$12*$C$7)</f>
        <v>0</v>
      </c>
      <c r="BO326" s="31" t="n">
        <f aca="false">$B$11*(($A$1067)*$C326/$B$12*$B$7+(1-$A$1067)*$D326/$B$12*$C$7)</f>
        <v>0</v>
      </c>
      <c r="BP326" s="31" t="n">
        <f aca="false">$B$11*(($A$1068)*$C326/$B$12*$B$7+(1-$A$1068)*$D326/$B$12*$C$7)</f>
        <v>0</v>
      </c>
      <c r="BQ326" s="31" t="n">
        <f aca="false">$B$11*(($A$1069)*$C326/$B$12*$B$7+(1-$A$1069)*$D326/$B$12*$C$7)</f>
        <v>0</v>
      </c>
      <c r="BR326" s="31" t="n">
        <f aca="false">$B$11*(($A$1070)*$C326/$B$12*$B$7+(1-$A$1070)*$D326/$B$12*$C$7)</f>
        <v>0</v>
      </c>
      <c r="BS326" s="31" t="n">
        <f aca="false">$B$11*(($A$1071)*$C326/$B$12*$B$7+(1-$A$1071)*$D326/$B$12*$C$7)</f>
        <v>0</v>
      </c>
      <c r="BT326" s="31" t="n">
        <f aca="false">$B$11*(($A$1072)*$C326/$B$12*$B$7+(1-$A$1072)*$D326/$B$12*$C$7)</f>
        <v>0</v>
      </c>
      <c r="BU326" s="31" t="n">
        <f aca="false">$B$11*(($A$1073)*$C326/$B$12*$B$7+(1-$A$1073)*$D326/$B$12*$C$7)</f>
        <v>0</v>
      </c>
      <c r="BV326" s="31" t="n">
        <f aca="false">$B$11*(($A$1074)*$C326/$B$12*$B$7+(1-$A$1074)*$D326/$B$12*$C$7)</f>
        <v>0</v>
      </c>
      <c r="BW326" s="31" t="n">
        <f aca="false">$B$11*(($A$1075)*$C326/$B$12*$B$7+(1-$A$1075)*$D326/$B$12*$C$7)</f>
        <v>0</v>
      </c>
      <c r="BX326" s="31" t="n">
        <f aca="false">$B$11*(($A$1076)*$C326/$B$12*$B$7+(1-$A$1076)*$D326/$B$12*$C$7)</f>
        <v>0</v>
      </c>
      <c r="BY326" s="31" t="n">
        <f aca="false">$B$11*(($A$1077)*$C326/$B$12*$B$7+(1-$A$1077)*$D326/$B$12*$C$7)</f>
        <v>0</v>
      </c>
      <c r="BZ326" s="31" t="n">
        <f aca="false">$B$11*(($A$1078)*$C326/$B$12*$B$7+(1-$A$1078)*$D326/$B$12*$C$7)</f>
        <v>0</v>
      </c>
      <c r="CA326" s="31" t="n">
        <f aca="false">$B$11*(($A$1079)*$C326/$B$12*$B$7+(1-$A$1079)*$D326/$B$12*$C$7)</f>
        <v>0</v>
      </c>
      <c r="CB326" s="31" t="n">
        <f aca="false">$B$11*(($A$1080)*$C326/$B$12*$B$7+(1-$A$1080)*$D326/$B$12*$C$7)</f>
        <v>0</v>
      </c>
      <c r="CC326" s="31" t="n">
        <f aca="false">$B$11*(($A$1081)*$C326/$B$12*$B$7+(1-$A$1081)*$D326/$B$12*$C$7)</f>
        <v>0</v>
      </c>
    </row>
    <row r="327" customFormat="false" ht="15" hidden="false" customHeight="false" outlineLevel="0" collapsed="false">
      <c r="A327" s="21" t="n">
        <v>303</v>
      </c>
      <c r="B327" s="27" t="n">
        <v>-0.589228464360369</v>
      </c>
      <c r="C327" s="9" t="n">
        <f aca="false">SUM(AM327:AV327)</f>
        <v>0</v>
      </c>
      <c r="D327" s="9" t="n">
        <f aca="false">SUM(AW327:BF327)</f>
        <v>0</v>
      </c>
      <c r="E327" s="24" t="n">
        <f aca="false">(1-C327/$B$12)*$B$8-C327/$B$12*$B$7</f>
        <v>0.05</v>
      </c>
      <c r="F327" s="24" t="n">
        <f aca="false">(1-D327/$B$12)*$C$8-D327/$B$12*$C$7</f>
        <v>0.09</v>
      </c>
      <c r="G327" s="47" t="n">
        <f aca="false">$B$11*($B$10*C327/$B$12*$B$7+(1-$B$10)*D327/$B$12*$C$7)</f>
        <v>0</v>
      </c>
      <c r="H327" s="24" t="n">
        <f aca="false">$B$10*E327+(1-$B$10)*F327</f>
        <v>0.07</v>
      </c>
      <c r="I327" s="21"/>
      <c r="J327" s="21"/>
      <c r="K327" s="21"/>
      <c r="L327" s="21"/>
      <c r="M327" s="21"/>
      <c r="N327" s="21"/>
      <c r="O327" s="21"/>
      <c r="P327" s="21"/>
      <c r="Q327" s="21"/>
      <c r="R327" s="27" t="n">
        <v>-0.00426427842852888</v>
      </c>
      <c r="S327" s="27" t="n">
        <v>1.52735020972018</v>
      </c>
      <c r="T327" s="27" t="n">
        <v>0.584041952310039</v>
      </c>
      <c r="U327" s="27" t="n">
        <v>-0.180109905119398</v>
      </c>
      <c r="V327" s="27" t="n">
        <v>-0.0897773124974721</v>
      </c>
      <c r="W327" s="27" t="n">
        <v>-0.262498020186515</v>
      </c>
      <c r="X327" s="27" t="n">
        <v>1.45094897285312</v>
      </c>
      <c r="Y327" s="27" t="n">
        <v>-1.64980075312802</v>
      </c>
      <c r="Z327" s="27" t="n">
        <v>-0.276569856157744</v>
      </c>
      <c r="AA327" s="27" t="n">
        <v>0.538027206899207</v>
      </c>
      <c r="AB327" s="27" t="n">
        <v>0.126232842317273</v>
      </c>
      <c r="AC327" s="27" t="n">
        <v>-1.07200492882482</v>
      </c>
      <c r="AD327" s="27" t="n">
        <v>0.454810917521006</v>
      </c>
      <c r="AE327" s="27" t="n">
        <v>0.0605594407382883</v>
      </c>
      <c r="AF327" s="27" t="n">
        <v>-1.53992431145875</v>
      </c>
      <c r="AG327" s="27" t="n">
        <v>0.0730948422403054</v>
      </c>
      <c r="AH327" s="27" t="n">
        <v>-0.140729268893843</v>
      </c>
      <c r="AI327" s="27" t="n">
        <v>-0.396956984305865</v>
      </c>
      <c r="AJ327" s="27" t="n">
        <v>-1.24354031972111</v>
      </c>
      <c r="AK327" s="27" t="n">
        <v>0.567256854493151</v>
      </c>
      <c r="AL327" s="21"/>
      <c r="AM327" s="31" t="n">
        <f aca="false">IF(SQRT($B$9)*$B327+SQRT(1-$B$9)*R327&lt;_xlfn.NORM.S.INV($B$6),1,0)</f>
        <v>0</v>
      </c>
      <c r="AN327" s="31" t="n">
        <f aca="false">IF(SQRT($B$9)*$B327+SQRT(1-$B$9)*S327&lt;_xlfn.NORM.S.INV($B$6),1,0)</f>
        <v>0</v>
      </c>
      <c r="AO327" s="31" t="n">
        <f aca="false">IF(SQRT($B$9)*$B327+SQRT(1-$B$9)*T327&lt;_xlfn.NORM.S.INV($B$6),1,0)</f>
        <v>0</v>
      </c>
      <c r="AP327" s="31" t="n">
        <f aca="false">IF(SQRT($B$9)*$B327+SQRT(1-$B$9)*U327&lt;_xlfn.NORM.S.INV($B$6),1,0)</f>
        <v>0</v>
      </c>
      <c r="AQ327" s="31" t="n">
        <f aca="false">IF(SQRT($B$9)*$B327+SQRT(1-$B$9)*V327&lt;_xlfn.NORM.S.INV($B$6),1,0)</f>
        <v>0</v>
      </c>
      <c r="AR327" s="31" t="n">
        <f aca="false">IF(SQRT($B$9)*$B327+SQRT(1-$B$9)*W327&lt;_xlfn.NORM.S.INV($B$6),1,0)</f>
        <v>0</v>
      </c>
      <c r="AS327" s="31" t="n">
        <f aca="false">IF(SQRT($B$9)*$B327+SQRT(1-$B$9)*X327&lt;_xlfn.NORM.S.INV($B$6),1,0)</f>
        <v>0</v>
      </c>
      <c r="AT327" s="31" t="n">
        <f aca="false">IF(SQRT($B$9)*$B327+SQRT(1-$B$9)*Y327&lt;_xlfn.NORM.S.INV($B$6),1,0)</f>
        <v>0</v>
      </c>
      <c r="AU327" s="31" t="n">
        <f aca="false">IF(SQRT($B$9)*$B327+SQRT(1-$B$9)*Z327&lt;_xlfn.NORM.S.INV($B$6),1,0)</f>
        <v>0</v>
      </c>
      <c r="AV327" s="31" t="n">
        <f aca="false">IF(SQRT($B$9)*$B327+SQRT(1-$B$9)*AA327&lt;_xlfn.NORM.S.INV($B$6),1,0)</f>
        <v>0</v>
      </c>
      <c r="AW327" s="31" t="n">
        <f aca="false">IF(SQRT($C$9)*$B327+SQRT(1-$C$9)*AB327&lt;_xlfn.NORM.S.INV($C$6),1,0)</f>
        <v>0</v>
      </c>
      <c r="AX327" s="31" t="n">
        <f aca="false">IF(SQRT($C$9)*$B327+SQRT(1-$C$9)*AC327&lt;_xlfn.NORM.S.INV($C$6),1,0)</f>
        <v>0</v>
      </c>
      <c r="AY327" s="31" t="n">
        <f aca="false">IF(SQRT($C$9)*$B327+SQRT(1-$C$9)*AD327&lt;_xlfn.NORM.S.INV($C$6),1,0)</f>
        <v>0</v>
      </c>
      <c r="AZ327" s="31" t="n">
        <f aca="false">IF(SQRT($C$9)*$B327+SQRT(1-$C$9)*AE327&lt;_xlfn.NORM.S.INV($C$6),1,0)</f>
        <v>0</v>
      </c>
      <c r="BA327" s="31" t="n">
        <f aca="false">IF(SQRT($C$9)*$B327+SQRT(1-$C$9)*AF327&lt;_xlfn.NORM.S.INV($C$6),1,0)</f>
        <v>0</v>
      </c>
      <c r="BB327" s="31" t="n">
        <f aca="false">IF(SQRT($C$9)*$B327+SQRT(1-$C$9)*AG327&lt;_xlfn.NORM.S.INV($C$6),1,0)</f>
        <v>0</v>
      </c>
      <c r="BC327" s="31" t="n">
        <f aca="false">IF(SQRT($C$9)*$B327+SQRT(1-$C$9)*AH327&lt;_xlfn.NORM.S.INV($C$6),1,0)</f>
        <v>0</v>
      </c>
      <c r="BD327" s="31" t="n">
        <f aca="false">IF(SQRT($C$9)*$B327+SQRT(1-$C$9)*AI327&lt;_xlfn.NORM.S.INV($C$6),1,0)</f>
        <v>0</v>
      </c>
      <c r="BE327" s="31" t="n">
        <f aca="false">IF(SQRT($C$9)*$B327+SQRT(1-$C$9)*AJ327&lt;_xlfn.NORM.S.INV($C$6),1,0)</f>
        <v>0</v>
      </c>
      <c r="BF327" s="31" t="n">
        <f aca="false">IF(SQRT($C$9)*$B327+SQRT(1-$C$9)*AK327&lt;_xlfn.NORM.S.INV($C$6),1,0)</f>
        <v>0</v>
      </c>
      <c r="BG327" s="21"/>
      <c r="BH327" s="21"/>
      <c r="BI327" s="31" t="n">
        <f aca="false">$B$11*(($A$1061)*$C327/$B$12*$B$7+(1-$A$1061)*$D327/$B$12*$C$7)</f>
        <v>0</v>
      </c>
      <c r="BJ327" s="31" t="n">
        <f aca="false">$B$11*(($A$1062)*$C327/$B$12*$B$7+(1-$A$1062)*$D327/$B$12*$C$7)</f>
        <v>0</v>
      </c>
      <c r="BK327" s="31" t="n">
        <f aca="false">$B$11*(($A$1063)*$C327/$B$12*$B$7+(1-$A$1063)*$D327/$B$12*$C$7)</f>
        <v>0</v>
      </c>
      <c r="BL327" s="31" t="n">
        <f aca="false">$B$11*(($A$1064)*$C327/$B$12*$B$7+(1-$A$1064)*$D327/$B$12*$C$7)</f>
        <v>0</v>
      </c>
      <c r="BM327" s="31" t="n">
        <f aca="false">$B$11*(($A$1065)*$C327/$B$12*$B$7+(1-$A$1065)*$D327/$B$12*$C$7)</f>
        <v>0</v>
      </c>
      <c r="BN327" s="31" t="n">
        <f aca="false">$B$11*(($A$1066)*$C327/$B$12*$B$7+(1-$A$1066)*$D327/$B$12*$C$7)</f>
        <v>0</v>
      </c>
      <c r="BO327" s="31" t="n">
        <f aca="false">$B$11*(($A$1067)*$C327/$B$12*$B$7+(1-$A$1067)*$D327/$B$12*$C$7)</f>
        <v>0</v>
      </c>
      <c r="BP327" s="31" t="n">
        <f aca="false">$B$11*(($A$1068)*$C327/$B$12*$B$7+(1-$A$1068)*$D327/$B$12*$C$7)</f>
        <v>0</v>
      </c>
      <c r="BQ327" s="31" t="n">
        <f aca="false">$B$11*(($A$1069)*$C327/$B$12*$B$7+(1-$A$1069)*$D327/$B$12*$C$7)</f>
        <v>0</v>
      </c>
      <c r="BR327" s="31" t="n">
        <f aca="false">$B$11*(($A$1070)*$C327/$B$12*$B$7+(1-$A$1070)*$D327/$B$12*$C$7)</f>
        <v>0</v>
      </c>
      <c r="BS327" s="31" t="n">
        <f aca="false">$B$11*(($A$1071)*$C327/$B$12*$B$7+(1-$A$1071)*$D327/$B$12*$C$7)</f>
        <v>0</v>
      </c>
      <c r="BT327" s="31" t="n">
        <f aca="false">$B$11*(($A$1072)*$C327/$B$12*$B$7+(1-$A$1072)*$D327/$B$12*$C$7)</f>
        <v>0</v>
      </c>
      <c r="BU327" s="31" t="n">
        <f aca="false">$B$11*(($A$1073)*$C327/$B$12*$B$7+(1-$A$1073)*$D327/$B$12*$C$7)</f>
        <v>0</v>
      </c>
      <c r="BV327" s="31" t="n">
        <f aca="false">$B$11*(($A$1074)*$C327/$B$12*$B$7+(1-$A$1074)*$D327/$B$12*$C$7)</f>
        <v>0</v>
      </c>
      <c r="BW327" s="31" t="n">
        <f aca="false">$B$11*(($A$1075)*$C327/$B$12*$B$7+(1-$A$1075)*$D327/$B$12*$C$7)</f>
        <v>0</v>
      </c>
      <c r="BX327" s="31" t="n">
        <f aca="false">$B$11*(($A$1076)*$C327/$B$12*$B$7+(1-$A$1076)*$D327/$B$12*$C$7)</f>
        <v>0</v>
      </c>
      <c r="BY327" s="31" t="n">
        <f aca="false">$B$11*(($A$1077)*$C327/$B$12*$B$7+(1-$A$1077)*$D327/$B$12*$C$7)</f>
        <v>0</v>
      </c>
      <c r="BZ327" s="31" t="n">
        <f aca="false">$B$11*(($A$1078)*$C327/$B$12*$B$7+(1-$A$1078)*$D327/$B$12*$C$7)</f>
        <v>0</v>
      </c>
      <c r="CA327" s="31" t="n">
        <f aca="false">$B$11*(($A$1079)*$C327/$B$12*$B$7+(1-$A$1079)*$D327/$B$12*$C$7)</f>
        <v>0</v>
      </c>
      <c r="CB327" s="31" t="n">
        <f aca="false">$B$11*(($A$1080)*$C327/$B$12*$B$7+(1-$A$1080)*$D327/$B$12*$C$7)</f>
        <v>0</v>
      </c>
      <c r="CC327" s="31" t="n">
        <f aca="false">$B$11*(($A$1081)*$C327/$B$12*$B$7+(1-$A$1081)*$D327/$B$12*$C$7)</f>
        <v>0</v>
      </c>
    </row>
    <row r="328" customFormat="false" ht="15" hidden="false" customHeight="false" outlineLevel="0" collapsed="false">
      <c r="A328" s="21" t="n">
        <v>304</v>
      </c>
      <c r="B328" s="27" t="n">
        <v>0.975998093650375</v>
      </c>
      <c r="C328" s="9" t="n">
        <f aca="false">SUM(AM328:AV328)</f>
        <v>0</v>
      </c>
      <c r="D328" s="9" t="n">
        <f aca="false">SUM(AW328:BF328)</f>
        <v>0</v>
      </c>
      <c r="E328" s="24" t="n">
        <f aca="false">(1-C328/$B$12)*$B$8-C328/$B$12*$B$7</f>
        <v>0.05</v>
      </c>
      <c r="F328" s="24" t="n">
        <f aca="false">(1-D328/$B$12)*$C$8-D328/$B$12*$C$7</f>
        <v>0.09</v>
      </c>
      <c r="G328" s="47" t="n">
        <f aca="false">$B$11*($B$10*C328/$B$12*$B$7+(1-$B$10)*D328/$B$12*$C$7)</f>
        <v>0</v>
      </c>
      <c r="H328" s="24" t="n">
        <f aca="false">$B$10*E328+(1-$B$10)*F328</f>
        <v>0.07</v>
      </c>
      <c r="I328" s="21"/>
      <c r="J328" s="21"/>
      <c r="K328" s="21"/>
      <c r="L328" s="21"/>
      <c r="M328" s="21"/>
      <c r="N328" s="21"/>
      <c r="O328" s="21"/>
      <c r="P328" s="21"/>
      <c r="Q328" s="21"/>
      <c r="R328" s="27" t="n">
        <v>0.116928003491605</v>
      </c>
      <c r="S328" s="27" t="n">
        <v>0.0546202638111061</v>
      </c>
      <c r="T328" s="27" t="n">
        <v>0.146056678921059</v>
      </c>
      <c r="U328" s="27" t="n">
        <v>-0.0696272863954811</v>
      </c>
      <c r="V328" s="27" t="n">
        <v>-0.290104805860202</v>
      </c>
      <c r="W328" s="27" t="n">
        <v>-2.03104675684518</v>
      </c>
      <c r="X328" s="27" t="n">
        <v>1.79044173056134</v>
      </c>
      <c r="Y328" s="27" t="n">
        <v>-0.000191035406317015</v>
      </c>
      <c r="Z328" s="27" t="n">
        <v>0.0405832549519976</v>
      </c>
      <c r="AA328" s="27" t="n">
        <v>-0.165871851634202</v>
      </c>
      <c r="AB328" s="27" t="n">
        <v>-0.767292315796759</v>
      </c>
      <c r="AC328" s="27" t="n">
        <v>0.765613136502171</v>
      </c>
      <c r="AD328" s="27" t="n">
        <v>-0.431051602545794</v>
      </c>
      <c r="AE328" s="27" t="n">
        <v>0.594333311721515</v>
      </c>
      <c r="AF328" s="27" t="n">
        <v>1.54668972145616</v>
      </c>
      <c r="AG328" s="27" t="n">
        <v>0.304935456103086</v>
      </c>
      <c r="AH328" s="27" t="n">
        <v>-0.798321558875864</v>
      </c>
      <c r="AI328" s="27" t="n">
        <v>-0.665525094373356</v>
      </c>
      <c r="AJ328" s="27" t="n">
        <v>-0.50086088905506</v>
      </c>
      <c r="AK328" s="27" t="n">
        <v>0.754245046574038</v>
      </c>
      <c r="AL328" s="21"/>
      <c r="AM328" s="31" t="n">
        <f aca="false">IF(SQRT($B$9)*$B328+SQRT(1-$B$9)*R328&lt;_xlfn.NORM.S.INV($B$6),1,0)</f>
        <v>0</v>
      </c>
      <c r="AN328" s="31" t="n">
        <f aca="false">IF(SQRT($B$9)*$B328+SQRT(1-$B$9)*S328&lt;_xlfn.NORM.S.INV($B$6),1,0)</f>
        <v>0</v>
      </c>
      <c r="AO328" s="31" t="n">
        <f aca="false">IF(SQRT($B$9)*$B328+SQRT(1-$B$9)*T328&lt;_xlfn.NORM.S.INV($B$6),1,0)</f>
        <v>0</v>
      </c>
      <c r="AP328" s="31" t="n">
        <f aca="false">IF(SQRT($B$9)*$B328+SQRT(1-$B$9)*U328&lt;_xlfn.NORM.S.INV($B$6),1,0)</f>
        <v>0</v>
      </c>
      <c r="AQ328" s="31" t="n">
        <f aca="false">IF(SQRT($B$9)*$B328+SQRT(1-$B$9)*V328&lt;_xlfn.NORM.S.INV($B$6),1,0)</f>
        <v>0</v>
      </c>
      <c r="AR328" s="31" t="n">
        <f aca="false">IF(SQRT($B$9)*$B328+SQRT(1-$B$9)*W328&lt;_xlfn.NORM.S.INV($B$6),1,0)</f>
        <v>0</v>
      </c>
      <c r="AS328" s="31" t="n">
        <f aca="false">IF(SQRT($B$9)*$B328+SQRT(1-$B$9)*X328&lt;_xlfn.NORM.S.INV($B$6),1,0)</f>
        <v>0</v>
      </c>
      <c r="AT328" s="31" t="n">
        <f aca="false">IF(SQRT($B$9)*$B328+SQRT(1-$B$9)*Y328&lt;_xlfn.NORM.S.INV($B$6),1,0)</f>
        <v>0</v>
      </c>
      <c r="AU328" s="31" t="n">
        <f aca="false">IF(SQRT($B$9)*$B328+SQRT(1-$B$9)*Z328&lt;_xlfn.NORM.S.INV($B$6),1,0)</f>
        <v>0</v>
      </c>
      <c r="AV328" s="31" t="n">
        <f aca="false">IF(SQRT($B$9)*$B328+SQRT(1-$B$9)*AA328&lt;_xlfn.NORM.S.INV($B$6),1,0)</f>
        <v>0</v>
      </c>
      <c r="AW328" s="31" t="n">
        <f aca="false">IF(SQRT($C$9)*$B328+SQRT(1-$C$9)*AB328&lt;_xlfn.NORM.S.INV($C$6),1,0)</f>
        <v>0</v>
      </c>
      <c r="AX328" s="31" t="n">
        <f aca="false">IF(SQRT($C$9)*$B328+SQRT(1-$C$9)*AC328&lt;_xlfn.NORM.S.INV($C$6),1,0)</f>
        <v>0</v>
      </c>
      <c r="AY328" s="31" t="n">
        <f aca="false">IF(SQRT($C$9)*$B328+SQRT(1-$C$9)*AD328&lt;_xlfn.NORM.S.INV($C$6),1,0)</f>
        <v>0</v>
      </c>
      <c r="AZ328" s="31" t="n">
        <f aca="false">IF(SQRT($C$9)*$B328+SQRT(1-$C$9)*AE328&lt;_xlfn.NORM.S.INV($C$6),1,0)</f>
        <v>0</v>
      </c>
      <c r="BA328" s="31" t="n">
        <f aca="false">IF(SQRT($C$9)*$B328+SQRT(1-$C$9)*AF328&lt;_xlfn.NORM.S.INV($C$6),1,0)</f>
        <v>0</v>
      </c>
      <c r="BB328" s="31" t="n">
        <f aca="false">IF(SQRT($C$9)*$B328+SQRT(1-$C$9)*AG328&lt;_xlfn.NORM.S.INV($C$6),1,0)</f>
        <v>0</v>
      </c>
      <c r="BC328" s="31" t="n">
        <f aca="false">IF(SQRT($C$9)*$B328+SQRT(1-$C$9)*AH328&lt;_xlfn.NORM.S.INV($C$6),1,0)</f>
        <v>0</v>
      </c>
      <c r="BD328" s="31" t="n">
        <f aca="false">IF(SQRT($C$9)*$B328+SQRT(1-$C$9)*AI328&lt;_xlfn.NORM.S.INV($C$6),1,0)</f>
        <v>0</v>
      </c>
      <c r="BE328" s="31" t="n">
        <f aca="false">IF(SQRT($C$9)*$B328+SQRT(1-$C$9)*AJ328&lt;_xlfn.NORM.S.INV($C$6),1,0)</f>
        <v>0</v>
      </c>
      <c r="BF328" s="31" t="n">
        <f aca="false">IF(SQRT($C$9)*$B328+SQRT(1-$C$9)*AK328&lt;_xlfn.NORM.S.INV($C$6),1,0)</f>
        <v>0</v>
      </c>
      <c r="BG328" s="21"/>
      <c r="BH328" s="21"/>
      <c r="BI328" s="31" t="n">
        <f aca="false">$B$11*(($A$1061)*$C328/$B$12*$B$7+(1-$A$1061)*$D328/$B$12*$C$7)</f>
        <v>0</v>
      </c>
      <c r="BJ328" s="31" t="n">
        <f aca="false">$B$11*(($A$1062)*$C328/$B$12*$B$7+(1-$A$1062)*$D328/$B$12*$C$7)</f>
        <v>0</v>
      </c>
      <c r="BK328" s="31" t="n">
        <f aca="false">$B$11*(($A$1063)*$C328/$B$12*$B$7+(1-$A$1063)*$D328/$B$12*$C$7)</f>
        <v>0</v>
      </c>
      <c r="BL328" s="31" t="n">
        <f aca="false">$B$11*(($A$1064)*$C328/$B$12*$B$7+(1-$A$1064)*$D328/$B$12*$C$7)</f>
        <v>0</v>
      </c>
      <c r="BM328" s="31" t="n">
        <f aca="false">$B$11*(($A$1065)*$C328/$B$12*$B$7+(1-$A$1065)*$D328/$B$12*$C$7)</f>
        <v>0</v>
      </c>
      <c r="BN328" s="31" t="n">
        <f aca="false">$B$11*(($A$1066)*$C328/$B$12*$B$7+(1-$A$1066)*$D328/$B$12*$C$7)</f>
        <v>0</v>
      </c>
      <c r="BO328" s="31" t="n">
        <f aca="false">$B$11*(($A$1067)*$C328/$B$12*$B$7+(1-$A$1067)*$D328/$B$12*$C$7)</f>
        <v>0</v>
      </c>
      <c r="BP328" s="31" t="n">
        <f aca="false">$B$11*(($A$1068)*$C328/$B$12*$B$7+(1-$A$1068)*$D328/$B$12*$C$7)</f>
        <v>0</v>
      </c>
      <c r="BQ328" s="31" t="n">
        <f aca="false">$B$11*(($A$1069)*$C328/$B$12*$B$7+(1-$A$1069)*$D328/$B$12*$C$7)</f>
        <v>0</v>
      </c>
      <c r="BR328" s="31" t="n">
        <f aca="false">$B$11*(($A$1070)*$C328/$B$12*$B$7+(1-$A$1070)*$D328/$B$12*$C$7)</f>
        <v>0</v>
      </c>
      <c r="BS328" s="31" t="n">
        <f aca="false">$B$11*(($A$1071)*$C328/$B$12*$B$7+(1-$A$1071)*$D328/$B$12*$C$7)</f>
        <v>0</v>
      </c>
      <c r="BT328" s="31" t="n">
        <f aca="false">$B$11*(($A$1072)*$C328/$B$12*$B$7+(1-$A$1072)*$D328/$B$12*$C$7)</f>
        <v>0</v>
      </c>
      <c r="BU328" s="31" t="n">
        <f aca="false">$B$11*(($A$1073)*$C328/$B$12*$B$7+(1-$A$1073)*$D328/$B$12*$C$7)</f>
        <v>0</v>
      </c>
      <c r="BV328" s="31" t="n">
        <f aca="false">$B$11*(($A$1074)*$C328/$B$12*$B$7+(1-$A$1074)*$D328/$B$12*$C$7)</f>
        <v>0</v>
      </c>
      <c r="BW328" s="31" t="n">
        <f aca="false">$B$11*(($A$1075)*$C328/$B$12*$B$7+(1-$A$1075)*$D328/$B$12*$C$7)</f>
        <v>0</v>
      </c>
      <c r="BX328" s="31" t="n">
        <f aca="false">$B$11*(($A$1076)*$C328/$B$12*$B$7+(1-$A$1076)*$D328/$B$12*$C$7)</f>
        <v>0</v>
      </c>
      <c r="BY328" s="31" t="n">
        <f aca="false">$B$11*(($A$1077)*$C328/$B$12*$B$7+(1-$A$1077)*$D328/$B$12*$C$7)</f>
        <v>0</v>
      </c>
      <c r="BZ328" s="31" t="n">
        <f aca="false">$B$11*(($A$1078)*$C328/$B$12*$B$7+(1-$A$1078)*$D328/$B$12*$C$7)</f>
        <v>0</v>
      </c>
      <c r="CA328" s="31" t="n">
        <f aca="false">$B$11*(($A$1079)*$C328/$B$12*$B$7+(1-$A$1079)*$D328/$B$12*$C$7)</f>
        <v>0</v>
      </c>
      <c r="CB328" s="31" t="n">
        <f aca="false">$B$11*(($A$1080)*$C328/$B$12*$B$7+(1-$A$1080)*$D328/$B$12*$C$7)</f>
        <v>0</v>
      </c>
      <c r="CC328" s="31" t="n">
        <f aca="false">$B$11*(($A$1081)*$C328/$B$12*$B$7+(1-$A$1081)*$D328/$B$12*$C$7)</f>
        <v>0</v>
      </c>
    </row>
    <row r="329" customFormat="false" ht="15" hidden="false" customHeight="false" outlineLevel="0" collapsed="false">
      <c r="A329" s="21" t="n">
        <v>305</v>
      </c>
      <c r="B329" s="27" t="n">
        <v>0.289326366675127</v>
      </c>
      <c r="C329" s="9" t="n">
        <f aca="false">SUM(AM329:AV329)</f>
        <v>0</v>
      </c>
      <c r="D329" s="9" t="n">
        <f aca="false">SUM(AW329:BF329)</f>
        <v>0</v>
      </c>
      <c r="E329" s="24" t="n">
        <f aca="false">(1-C329/$B$12)*$B$8-C329/$B$12*$B$7</f>
        <v>0.05</v>
      </c>
      <c r="F329" s="24" t="n">
        <f aca="false">(1-D329/$B$12)*$C$8-D329/$B$12*$C$7</f>
        <v>0.09</v>
      </c>
      <c r="G329" s="47" t="n">
        <f aca="false">$B$11*($B$10*C329/$B$12*$B$7+(1-$B$10)*D329/$B$12*$C$7)</f>
        <v>0</v>
      </c>
      <c r="H329" s="24" t="n">
        <f aca="false">$B$10*E329+(1-$B$10)*F329</f>
        <v>0.07</v>
      </c>
      <c r="I329" s="21"/>
      <c r="J329" s="21"/>
      <c r="K329" s="21"/>
      <c r="L329" s="21"/>
      <c r="M329" s="21"/>
      <c r="N329" s="21"/>
      <c r="O329" s="21"/>
      <c r="P329" s="21"/>
      <c r="Q329" s="21"/>
      <c r="R329" s="27" t="n">
        <v>-0.927156049054658</v>
      </c>
      <c r="S329" s="27" t="n">
        <v>-0.503194539712006</v>
      </c>
      <c r="T329" s="27" t="n">
        <v>-0.53730078046698</v>
      </c>
      <c r="U329" s="27" t="n">
        <v>1.56807227429908</v>
      </c>
      <c r="V329" s="27" t="n">
        <v>-1.14720563658775</v>
      </c>
      <c r="W329" s="27" t="n">
        <v>-0.0287449237471249</v>
      </c>
      <c r="X329" s="27" t="n">
        <v>1.58203701287214</v>
      </c>
      <c r="Y329" s="27" t="n">
        <v>-0.55909286278686</v>
      </c>
      <c r="Z329" s="27" t="n">
        <v>-0.0368407120497489</v>
      </c>
      <c r="AA329" s="27" t="n">
        <v>-0.518003344957227</v>
      </c>
      <c r="AB329" s="27" t="n">
        <v>0.460668477109995</v>
      </c>
      <c r="AC329" s="27" t="n">
        <v>0.0756287133328537</v>
      </c>
      <c r="AD329" s="27" t="n">
        <v>1.94163927109754</v>
      </c>
      <c r="AE329" s="27" t="n">
        <v>0.546184544881874</v>
      </c>
      <c r="AF329" s="27" t="n">
        <v>-0.687265793104694</v>
      </c>
      <c r="AG329" s="27" t="n">
        <v>0.678218667333309</v>
      </c>
      <c r="AH329" s="27" t="n">
        <v>0.378598068097216</v>
      </c>
      <c r="AI329" s="27" t="n">
        <v>0.080007458996004</v>
      </c>
      <c r="AJ329" s="27" t="n">
        <v>0.754694971556097</v>
      </c>
      <c r="AK329" s="27" t="n">
        <v>2.63486808427006</v>
      </c>
      <c r="AL329" s="21"/>
      <c r="AM329" s="31" t="n">
        <f aca="false">IF(SQRT($B$9)*$B329+SQRT(1-$B$9)*R329&lt;_xlfn.NORM.S.INV($B$6),1,0)</f>
        <v>0</v>
      </c>
      <c r="AN329" s="31" t="n">
        <f aca="false">IF(SQRT($B$9)*$B329+SQRT(1-$B$9)*S329&lt;_xlfn.NORM.S.INV($B$6),1,0)</f>
        <v>0</v>
      </c>
      <c r="AO329" s="31" t="n">
        <f aca="false">IF(SQRT($B$9)*$B329+SQRT(1-$B$9)*T329&lt;_xlfn.NORM.S.INV($B$6),1,0)</f>
        <v>0</v>
      </c>
      <c r="AP329" s="31" t="n">
        <f aca="false">IF(SQRT($B$9)*$B329+SQRT(1-$B$9)*U329&lt;_xlfn.NORM.S.INV($B$6),1,0)</f>
        <v>0</v>
      </c>
      <c r="AQ329" s="31" t="n">
        <f aca="false">IF(SQRT($B$9)*$B329+SQRT(1-$B$9)*V329&lt;_xlfn.NORM.S.INV($B$6),1,0)</f>
        <v>0</v>
      </c>
      <c r="AR329" s="31" t="n">
        <f aca="false">IF(SQRT($B$9)*$B329+SQRT(1-$B$9)*W329&lt;_xlfn.NORM.S.INV($B$6),1,0)</f>
        <v>0</v>
      </c>
      <c r="AS329" s="31" t="n">
        <f aca="false">IF(SQRT($B$9)*$B329+SQRT(1-$B$9)*X329&lt;_xlfn.NORM.S.INV($B$6),1,0)</f>
        <v>0</v>
      </c>
      <c r="AT329" s="31" t="n">
        <f aca="false">IF(SQRT($B$9)*$B329+SQRT(1-$B$9)*Y329&lt;_xlfn.NORM.S.INV($B$6),1,0)</f>
        <v>0</v>
      </c>
      <c r="AU329" s="31" t="n">
        <f aca="false">IF(SQRT($B$9)*$B329+SQRT(1-$B$9)*Z329&lt;_xlfn.NORM.S.INV($B$6),1,0)</f>
        <v>0</v>
      </c>
      <c r="AV329" s="31" t="n">
        <f aca="false">IF(SQRT($B$9)*$B329+SQRT(1-$B$9)*AA329&lt;_xlfn.NORM.S.INV($B$6),1,0)</f>
        <v>0</v>
      </c>
      <c r="AW329" s="31" t="n">
        <f aca="false">IF(SQRT($C$9)*$B329+SQRT(1-$C$9)*AB329&lt;_xlfn.NORM.S.INV($C$6),1,0)</f>
        <v>0</v>
      </c>
      <c r="AX329" s="31" t="n">
        <f aca="false">IF(SQRT($C$9)*$B329+SQRT(1-$C$9)*AC329&lt;_xlfn.NORM.S.INV($C$6),1,0)</f>
        <v>0</v>
      </c>
      <c r="AY329" s="31" t="n">
        <f aca="false">IF(SQRT($C$9)*$B329+SQRT(1-$C$9)*AD329&lt;_xlfn.NORM.S.INV($C$6),1,0)</f>
        <v>0</v>
      </c>
      <c r="AZ329" s="31" t="n">
        <f aca="false">IF(SQRT($C$9)*$B329+SQRT(1-$C$9)*AE329&lt;_xlfn.NORM.S.INV($C$6),1,0)</f>
        <v>0</v>
      </c>
      <c r="BA329" s="31" t="n">
        <f aca="false">IF(SQRT($C$9)*$B329+SQRT(1-$C$9)*AF329&lt;_xlfn.NORM.S.INV($C$6),1,0)</f>
        <v>0</v>
      </c>
      <c r="BB329" s="31" t="n">
        <f aca="false">IF(SQRT($C$9)*$B329+SQRT(1-$C$9)*AG329&lt;_xlfn.NORM.S.INV($C$6),1,0)</f>
        <v>0</v>
      </c>
      <c r="BC329" s="31" t="n">
        <f aca="false">IF(SQRT($C$9)*$B329+SQRT(1-$C$9)*AH329&lt;_xlfn.NORM.S.INV($C$6),1,0)</f>
        <v>0</v>
      </c>
      <c r="BD329" s="31" t="n">
        <f aca="false">IF(SQRT($C$9)*$B329+SQRT(1-$C$9)*AI329&lt;_xlfn.NORM.S.INV($C$6),1,0)</f>
        <v>0</v>
      </c>
      <c r="BE329" s="31" t="n">
        <f aca="false">IF(SQRT($C$9)*$B329+SQRT(1-$C$9)*AJ329&lt;_xlfn.NORM.S.INV($C$6),1,0)</f>
        <v>0</v>
      </c>
      <c r="BF329" s="31" t="n">
        <f aca="false">IF(SQRT($C$9)*$B329+SQRT(1-$C$9)*AK329&lt;_xlfn.NORM.S.INV($C$6),1,0)</f>
        <v>0</v>
      </c>
      <c r="BG329" s="21"/>
      <c r="BH329" s="21"/>
      <c r="BI329" s="31" t="n">
        <f aca="false">$B$11*(($A$1061)*$C329/$B$12*$B$7+(1-$A$1061)*$D329/$B$12*$C$7)</f>
        <v>0</v>
      </c>
      <c r="BJ329" s="31" t="n">
        <f aca="false">$B$11*(($A$1062)*$C329/$B$12*$B$7+(1-$A$1062)*$D329/$B$12*$C$7)</f>
        <v>0</v>
      </c>
      <c r="BK329" s="31" t="n">
        <f aca="false">$B$11*(($A$1063)*$C329/$B$12*$B$7+(1-$A$1063)*$D329/$B$12*$C$7)</f>
        <v>0</v>
      </c>
      <c r="BL329" s="31" t="n">
        <f aca="false">$B$11*(($A$1064)*$C329/$B$12*$B$7+(1-$A$1064)*$D329/$B$12*$C$7)</f>
        <v>0</v>
      </c>
      <c r="BM329" s="31" t="n">
        <f aca="false">$B$11*(($A$1065)*$C329/$B$12*$B$7+(1-$A$1065)*$D329/$B$12*$C$7)</f>
        <v>0</v>
      </c>
      <c r="BN329" s="31" t="n">
        <f aca="false">$B$11*(($A$1066)*$C329/$B$12*$B$7+(1-$A$1066)*$D329/$B$12*$C$7)</f>
        <v>0</v>
      </c>
      <c r="BO329" s="31" t="n">
        <f aca="false">$B$11*(($A$1067)*$C329/$B$12*$B$7+(1-$A$1067)*$D329/$B$12*$C$7)</f>
        <v>0</v>
      </c>
      <c r="BP329" s="31" t="n">
        <f aca="false">$B$11*(($A$1068)*$C329/$B$12*$B$7+(1-$A$1068)*$D329/$B$12*$C$7)</f>
        <v>0</v>
      </c>
      <c r="BQ329" s="31" t="n">
        <f aca="false">$B$11*(($A$1069)*$C329/$B$12*$B$7+(1-$A$1069)*$D329/$B$12*$C$7)</f>
        <v>0</v>
      </c>
      <c r="BR329" s="31" t="n">
        <f aca="false">$B$11*(($A$1070)*$C329/$B$12*$B$7+(1-$A$1070)*$D329/$B$12*$C$7)</f>
        <v>0</v>
      </c>
      <c r="BS329" s="31" t="n">
        <f aca="false">$B$11*(($A$1071)*$C329/$B$12*$B$7+(1-$A$1071)*$D329/$B$12*$C$7)</f>
        <v>0</v>
      </c>
      <c r="BT329" s="31" t="n">
        <f aca="false">$B$11*(($A$1072)*$C329/$B$12*$B$7+(1-$A$1072)*$D329/$B$12*$C$7)</f>
        <v>0</v>
      </c>
      <c r="BU329" s="31" t="n">
        <f aca="false">$B$11*(($A$1073)*$C329/$B$12*$B$7+(1-$A$1073)*$D329/$B$12*$C$7)</f>
        <v>0</v>
      </c>
      <c r="BV329" s="31" t="n">
        <f aca="false">$B$11*(($A$1074)*$C329/$B$12*$B$7+(1-$A$1074)*$D329/$B$12*$C$7)</f>
        <v>0</v>
      </c>
      <c r="BW329" s="31" t="n">
        <f aca="false">$B$11*(($A$1075)*$C329/$B$12*$B$7+(1-$A$1075)*$D329/$B$12*$C$7)</f>
        <v>0</v>
      </c>
      <c r="BX329" s="31" t="n">
        <f aca="false">$B$11*(($A$1076)*$C329/$B$12*$B$7+(1-$A$1076)*$D329/$B$12*$C$7)</f>
        <v>0</v>
      </c>
      <c r="BY329" s="31" t="n">
        <f aca="false">$B$11*(($A$1077)*$C329/$B$12*$B$7+(1-$A$1077)*$D329/$B$12*$C$7)</f>
        <v>0</v>
      </c>
      <c r="BZ329" s="31" t="n">
        <f aca="false">$B$11*(($A$1078)*$C329/$B$12*$B$7+(1-$A$1078)*$D329/$B$12*$C$7)</f>
        <v>0</v>
      </c>
      <c r="CA329" s="31" t="n">
        <f aca="false">$B$11*(($A$1079)*$C329/$B$12*$B$7+(1-$A$1079)*$D329/$B$12*$C$7)</f>
        <v>0</v>
      </c>
      <c r="CB329" s="31" t="n">
        <f aca="false">$B$11*(($A$1080)*$C329/$B$12*$B$7+(1-$A$1080)*$D329/$B$12*$C$7)</f>
        <v>0</v>
      </c>
      <c r="CC329" s="31" t="n">
        <f aca="false">$B$11*(($A$1081)*$C329/$B$12*$B$7+(1-$A$1081)*$D329/$B$12*$C$7)</f>
        <v>0</v>
      </c>
    </row>
    <row r="330" customFormat="false" ht="15" hidden="false" customHeight="false" outlineLevel="0" collapsed="false">
      <c r="A330" s="21" t="n">
        <v>306</v>
      </c>
      <c r="B330" s="27" t="n">
        <v>-1.15040471864197</v>
      </c>
      <c r="C330" s="9" t="n">
        <f aca="false">SUM(AM330:AV330)</f>
        <v>0</v>
      </c>
      <c r="D330" s="9" t="n">
        <f aca="false">SUM(AW330:BF330)</f>
        <v>0</v>
      </c>
      <c r="E330" s="24" t="n">
        <f aca="false">(1-C330/$B$12)*$B$8-C330/$B$12*$B$7</f>
        <v>0.05</v>
      </c>
      <c r="F330" s="24" t="n">
        <f aca="false">(1-D330/$B$12)*$C$8-D330/$B$12*$C$7</f>
        <v>0.09</v>
      </c>
      <c r="G330" s="47" t="n">
        <f aca="false">$B$11*($B$10*C330/$B$12*$B$7+(1-$B$10)*D330/$B$12*$C$7)</f>
        <v>0</v>
      </c>
      <c r="H330" s="24" t="n">
        <f aca="false">$B$10*E330+(1-$B$10)*F330</f>
        <v>0.07</v>
      </c>
      <c r="I330" s="21"/>
      <c r="J330" s="21"/>
      <c r="K330" s="21"/>
      <c r="L330" s="21"/>
      <c r="M330" s="21"/>
      <c r="N330" s="21"/>
      <c r="O330" s="21"/>
      <c r="P330" s="21"/>
      <c r="Q330" s="21"/>
      <c r="R330" s="27" t="n">
        <v>-0.2284479299903</v>
      </c>
      <c r="S330" s="27" t="n">
        <v>0.985563523182544</v>
      </c>
      <c r="T330" s="27" t="n">
        <v>-0.0570183524052057</v>
      </c>
      <c r="U330" s="27" t="n">
        <v>-1.50147162068858</v>
      </c>
      <c r="V330" s="27" t="n">
        <v>0.352805424608962</v>
      </c>
      <c r="W330" s="27" t="n">
        <v>2.06801315153972</v>
      </c>
      <c r="X330" s="27" t="n">
        <v>-0.826946172430485</v>
      </c>
      <c r="Y330" s="27" t="n">
        <v>0.425329886757097</v>
      </c>
      <c r="Z330" s="27" t="n">
        <v>-0.229668489539775</v>
      </c>
      <c r="AA330" s="27" t="n">
        <v>0.549647109319084</v>
      </c>
      <c r="AB330" s="27" t="n">
        <v>0.468689246774892</v>
      </c>
      <c r="AC330" s="27" t="n">
        <v>1.48822652751033</v>
      </c>
      <c r="AD330" s="27" t="n">
        <v>0.619922402860964</v>
      </c>
      <c r="AE330" s="27" t="n">
        <v>-0.497883965618435</v>
      </c>
      <c r="AF330" s="27" t="n">
        <v>1.02173185001526</v>
      </c>
      <c r="AG330" s="27" t="n">
        <v>-0.873771457435351</v>
      </c>
      <c r="AH330" s="27" t="n">
        <v>-0.113010987290247</v>
      </c>
      <c r="AI330" s="27" t="n">
        <v>-0.0564507988562366</v>
      </c>
      <c r="AJ330" s="27" t="n">
        <v>0.810463069251173</v>
      </c>
      <c r="AK330" s="27" t="n">
        <v>0.127369887218498</v>
      </c>
      <c r="AL330" s="21"/>
      <c r="AM330" s="31" t="n">
        <f aca="false">IF(SQRT($B$9)*$B330+SQRT(1-$B$9)*R330&lt;_xlfn.NORM.S.INV($B$6),1,0)</f>
        <v>0</v>
      </c>
      <c r="AN330" s="31" t="n">
        <f aca="false">IF(SQRT($B$9)*$B330+SQRT(1-$B$9)*S330&lt;_xlfn.NORM.S.INV($B$6),1,0)</f>
        <v>0</v>
      </c>
      <c r="AO330" s="31" t="n">
        <f aca="false">IF(SQRT($B$9)*$B330+SQRT(1-$B$9)*T330&lt;_xlfn.NORM.S.INV($B$6),1,0)</f>
        <v>0</v>
      </c>
      <c r="AP330" s="31" t="n">
        <f aca="false">IF(SQRT($B$9)*$B330+SQRT(1-$B$9)*U330&lt;_xlfn.NORM.S.INV($B$6),1,0)</f>
        <v>0</v>
      </c>
      <c r="AQ330" s="31" t="n">
        <f aca="false">IF(SQRT($B$9)*$B330+SQRT(1-$B$9)*V330&lt;_xlfn.NORM.S.INV($B$6),1,0)</f>
        <v>0</v>
      </c>
      <c r="AR330" s="31" t="n">
        <f aca="false">IF(SQRT($B$9)*$B330+SQRT(1-$B$9)*W330&lt;_xlfn.NORM.S.INV($B$6),1,0)</f>
        <v>0</v>
      </c>
      <c r="AS330" s="31" t="n">
        <f aca="false">IF(SQRT($B$9)*$B330+SQRT(1-$B$9)*X330&lt;_xlfn.NORM.S.INV($B$6),1,0)</f>
        <v>0</v>
      </c>
      <c r="AT330" s="31" t="n">
        <f aca="false">IF(SQRT($B$9)*$B330+SQRT(1-$B$9)*Y330&lt;_xlfn.NORM.S.INV($B$6),1,0)</f>
        <v>0</v>
      </c>
      <c r="AU330" s="31" t="n">
        <f aca="false">IF(SQRT($B$9)*$B330+SQRT(1-$B$9)*Z330&lt;_xlfn.NORM.S.INV($B$6),1,0)</f>
        <v>0</v>
      </c>
      <c r="AV330" s="31" t="n">
        <f aca="false">IF(SQRT($B$9)*$B330+SQRT(1-$B$9)*AA330&lt;_xlfn.NORM.S.INV($B$6),1,0)</f>
        <v>0</v>
      </c>
      <c r="AW330" s="31" t="n">
        <f aca="false">IF(SQRT($C$9)*$B330+SQRT(1-$C$9)*AB330&lt;_xlfn.NORM.S.INV($C$6),1,0)</f>
        <v>0</v>
      </c>
      <c r="AX330" s="31" t="n">
        <f aca="false">IF(SQRT($C$9)*$B330+SQRT(1-$C$9)*AC330&lt;_xlfn.NORM.S.INV($C$6),1,0)</f>
        <v>0</v>
      </c>
      <c r="AY330" s="31" t="n">
        <f aca="false">IF(SQRT($C$9)*$B330+SQRT(1-$C$9)*AD330&lt;_xlfn.NORM.S.INV($C$6),1,0)</f>
        <v>0</v>
      </c>
      <c r="AZ330" s="31" t="n">
        <f aca="false">IF(SQRT($C$9)*$B330+SQRT(1-$C$9)*AE330&lt;_xlfn.NORM.S.INV($C$6),1,0)</f>
        <v>0</v>
      </c>
      <c r="BA330" s="31" t="n">
        <f aca="false">IF(SQRT($C$9)*$B330+SQRT(1-$C$9)*AF330&lt;_xlfn.NORM.S.INV($C$6),1,0)</f>
        <v>0</v>
      </c>
      <c r="BB330" s="31" t="n">
        <f aca="false">IF(SQRT($C$9)*$B330+SQRT(1-$C$9)*AG330&lt;_xlfn.NORM.S.INV($C$6),1,0)</f>
        <v>0</v>
      </c>
      <c r="BC330" s="31" t="n">
        <f aca="false">IF(SQRT($C$9)*$B330+SQRT(1-$C$9)*AH330&lt;_xlfn.NORM.S.INV($C$6),1,0)</f>
        <v>0</v>
      </c>
      <c r="BD330" s="31" t="n">
        <f aca="false">IF(SQRT($C$9)*$B330+SQRT(1-$C$9)*AI330&lt;_xlfn.NORM.S.INV($C$6),1,0)</f>
        <v>0</v>
      </c>
      <c r="BE330" s="31" t="n">
        <f aca="false">IF(SQRT($C$9)*$B330+SQRT(1-$C$9)*AJ330&lt;_xlfn.NORM.S.INV($C$6),1,0)</f>
        <v>0</v>
      </c>
      <c r="BF330" s="31" t="n">
        <f aca="false">IF(SQRT($C$9)*$B330+SQRT(1-$C$9)*AK330&lt;_xlfn.NORM.S.INV($C$6),1,0)</f>
        <v>0</v>
      </c>
      <c r="BG330" s="21"/>
      <c r="BH330" s="21"/>
      <c r="BI330" s="31" t="n">
        <f aca="false">$B$11*(($A$1061)*$C330/$B$12*$B$7+(1-$A$1061)*$D330/$B$12*$C$7)</f>
        <v>0</v>
      </c>
      <c r="BJ330" s="31" t="n">
        <f aca="false">$B$11*(($A$1062)*$C330/$B$12*$B$7+(1-$A$1062)*$D330/$B$12*$C$7)</f>
        <v>0</v>
      </c>
      <c r="BK330" s="31" t="n">
        <f aca="false">$B$11*(($A$1063)*$C330/$B$12*$B$7+(1-$A$1063)*$D330/$B$12*$C$7)</f>
        <v>0</v>
      </c>
      <c r="BL330" s="31" t="n">
        <f aca="false">$B$11*(($A$1064)*$C330/$B$12*$B$7+(1-$A$1064)*$D330/$B$12*$C$7)</f>
        <v>0</v>
      </c>
      <c r="BM330" s="31" t="n">
        <f aca="false">$B$11*(($A$1065)*$C330/$B$12*$B$7+(1-$A$1065)*$D330/$B$12*$C$7)</f>
        <v>0</v>
      </c>
      <c r="BN330" s="31" t="n">
        <f aca="false">$B$11*(($A$1066)*$C330/$B$12*$B$7+(1-$A$1066)*$D330/$B$12*$C$7)</f>
        <v>0</v>
      </c>
      <c r="BO330" s="31" t="n">
        <f aca="false">$B$11*(($A$1067)*$C330/$B$12*$B$7+(1-$A$1067)*$D330/$B$12*$C$7)</f>
        <v>0</v>
      </c>
      <c r="BP330" s="31" t="n">
        <f aca="false">$B$11*(($A$1068)*$C330/$B$12*$B$7+(1-$A$1068)*$D330/$B$12*$C$7)</f>
        <v>0</v>
      </c>
      <c r="BQ330" s="31" t="n">
        <f aca="false">$B$11*(($A$1069)*$C330/$B$12*$B$7+(1-$A$1069)*$D330/$B$12*$C$7)</f>
        <v>0</v>
      </c>
      <c r="BR330" s="31" t="n">
        <f aca="false">$B$11*(($A$1070)*$C330/$B$12*$B$7+(1-$A$1070)*$D330/$B$12*$C$7)</f>
        <v>0</v>
      </c>
      <c r="BS330" s="31" t="n">
        <f aca="false">$B$11*(($A$1071)*$C330/$B$12*$B$7+(1-$A$1071)*$D330/$B$12*$C$7)</f>
        <v>0</v>
      </c>
      <c r="BT330" s="31" t="n">
        <f aca="false">$B$11*(($A$1072)*$C330/$B$12*$B$7+(1-$A$1072)*$D330/$B$12*$C$7)</f>
        <v>0</v>
      </c>
      <c r="BU330" s="31" t="n">
        <f aca="false">$B$11*(($A$1073)*$C330/$B$12*$B$7+(1-$A$1073)*$D330/$B$12*$C$7)</f>
        <v>0</v>
      </c>
      <c r="BV330" s="31" t="n">
        <f aca="false">$B$11*(($A$1074)*$C330/$B$12*$B$7+(1-$A$1074)*$D330/$B$12*$C$7)</f>
        <v>0</v>
      </c>
      <c r="BW330" s="31" t="n">
        <f aca="false">$B$11*(($A$1075)*$C330/$B$12*$B$7+(1-$A$1075)*$D330/$B$12*$C$7)</f>
        <v>0</v>
      </c>
      <c r="BX330" s="31" t="n">
        <f aca="false">$B$11*(($A$1076)*$C330/$B$12*$B$7+(1-$A$1076)*$D330/$B$12*$C$7)</f>
        <v>0</v>
      </c>
      <c r="BY330" s="31" t="n">
        <f aca="false">$B$11*(($A$1077)*$C330/$B$12*$B$7+(1-$A$1077)*$D330/$B$12*$C$7)</f>
        <v>0</v>
      </c>
      <c r="BZ330" s="31" t="n">
        <f aca="false">$B$11*(($A$1078)*$C330/$B$12*$B$7+(1-$A$1078)*$D330/$B$12*$C$7)</f>
        <v>0</v>
      </c>
      <c r="CA330" s="31" t="n">
        <f aca="false">$B$11*(($A$1079)*$C330/$B$12*$B$7+(1-$A$1079)*$D330/$B$12*$C$7)</f>
        <v>0</v>
      </c>
      <c r="CB330" s="31" t="n">
        <f aca="false">$B$11*(($A$1080)*$C330/$B$12*$B$7+(1-$A$1080)*$D330/$B$12*$C$7)</f>
        <v>0</v>
      </c>
      <c r="CC330" s="31" t="n">
        <f aca="false">$B$11*(($A$1081)*$C330/$B$12*$B$7+(1-$A$1081)*$D330/$B$12*$C$7)</f>
        <v>0</v>
      </c>
    </row>
    <row r="331" customFormat="false" ht="15" hidden="false" customHeight="false" outlineLevel="0" collapsed="false">
      <c r="A331" s="21" t="n">
        <v>307</v>
      </c>
      <c r="B331" s="27" t="n">
        <v>-0.0259469131656904</v>
      </c>
      <c r="C331" s="9" t="n">
        <f aca="false">SUM(AM331:AV331)</f>
        <v>0</v>
      </c>
      <c r="D331" s="9" t="n">
        <f aca="false">SUM(AW331:BF331)</f>
        <v>0</v>
      </c>
      <c r="E331" s="24" t="n">
        <f aca="false">(1-C331/$B$12)*$B$8-C331/$B$12*$B$7</f>
        <v>0.05</v>
      </c>
      <c r="F331" s="24" t="n">
        <f aca="false">(1-D331/$B$12)*$C$8-D331/$B$12*$C$7</f>
        <v>0.09</v>
      </c>
      <c r="G331" s="47" t="n">
        <f aca="false">$B$11*($B$10*C331/$B$12*$B$7+(1-$B$10)*D331/$B$12*$C$7)</f>
        <v>0</v>
      </c>
      <c r="H331" s="24" t="n">
        <f aca="false">$B$10*E331+(1-$B$10)*F331</f>
        <v>0.07</v>
      </c>
      <c r="I331" s="21"/>
      <c r="J331" s="21"/>
      <c r="K331" s="21"/>
      <c r="L331" s="21"/>
      <c r="M331" s="21"/>
      <c r="N331" s="21"/>
      <c r="O331" s="21"/>
      <c r="P331" s="21"/>
      <c r="Q331" s="21"/>
      <c r="R331" s="27" t="n">
        <v>-0.172706240047144</v>
      </c>
      <c r="S331" s="27" t="n">
        <v>1.0498565017269</v>
      </c>
      <c r="T331" s="27" t="n">
        <v>0.227928898694369</v>
      </c>
      <c r="U331" s="27" t="n">
        <v>-1.79736152059193</v>
      </c>
      <c r="V331" s="27" t="n">
        <v>-1.27603039166054</v>
      </c>
      <c r="W331" s="27" t="n">
        <v>0.621013657234915</v>
      </c>
      <c r="X331" s="27" t="n">
        <v>0.0358566373644429</v>
      </c>
      <c r="Y331" s="27" t="n">
        <v>1.36870871654768</v>
      </c>
      <c r="Z331" s="27" t="n">
        <v>0.671482165367698</v>
      </c>
      <c r="AA331" s="27" t="n">
        <v>0.77719288518387</v>
      </c>
      <c r="AB331" s="27" t="n">
        <v>-0.737143379714442</v>
      </c>
      <c r="AC331" s="27" t="n">
        <v>-0.11055811408206</v>
      </c>
      <c r="AD331" s="27" t="n">
        <v>1.41774083214777</v>
      </c>
      <c r="AE331" s="27" t="n">
        <v>0.718402491807783</v>
      </c>
      <c r="AF331" s="27" t="n">
        <v>0.549901401091946</v>
      </c>
      <c r="AG331" s="27" t="n">
        <v>-1.37749480857696</v>
      </c>
      <c r="AH331" s="27" t="n">
        <v>-1.21018279595694</v>
      </c>
      <c r="AI331" s="27" t="n">
        <v>-0.0856335848866054</v>
      </c>
      <c r="AJ331" s="27" t="n">
        <v>0.758551319405635</v>
      </c>
      <c r="AK331" s="27" t="n">
        <v>-0.242622248152921</v>
      </c>
      <c r="AL331" s="21"/>
      <c r="AM331" s="31" t="n">
        <f aca="false">IF(SQRT($B$9)*$B331+SQRT(1-$B$9)*R331&lt;_xlfn.NORM.S.INV($B$6),1,0)</f>
        <v>0</v>
      </c>
      <c r="AN331" s="31" t="n">
        <f aca="false">IF(SQRT($B$9)*$B331+SQRT(1-$B$9)*S331&lt;_xlfn.NORM.S.INV($B$6),1,0)</f>
        <v>0</v>
      </c>
      <c r="AO331" s="31" t="n">
        <f aca="false">IF(SQRT($B$9)*$B331+SQRT(1-$B$9)*T331&lt;_xlfn.NORM.S.INV($B$6),1,0)</f>
        <v>0</v>
      </c>
      <c r="AP331" s="31" t="n">
        <f aca="false">IF(SQRT($B$9)*$B331+SQRT(1-$B$9)*U331&lt;_xlfn.NORM.S.INV($B$6),1,0)</f>
        <v>0</v>
      </c>
      <c r="AQ331" s="31" t="n">
        <f aca="false">IF(SQRT($B$9)*$B331+SQRT(1-$B$9)*V331&lt;_xlfn.NORM.S.INV($B$6),1,0)</f>
        <v>0</v>
      </c>
      <c r="AR331" s="31" t="n">
        <f aca="false">IF(SQRT($B$9)*$B331+SQRT(1-$B$9)*W331&lt;_xlfn.NORM.S.INV($B$6),1,0)</f>
        <v>0</v>
      </c>
      <c r="AS331" s="31" t="n">
        <f aca="false">IF(SQRT($B$9)*$B331+SQRT(1-$B$9)*X331&lt;_xlfn.NORM.S.INV($B$6),1,0)</f>
        <v>0</v>
      </c>
      <c r="AT331" s="31" t="n">
        <f aca="false">IF(SQRT($B$9)*$B331+SQRT(1-$B$9)*Y331&lt;_xlfn.NORM.S.INV($B$6),1,0)</f>
        <v>0</v>
      </c>
      <c r="AU331" s="31" t="n">
        <f aca="false">IF(SQRT($B$9)*$B331+SQRT(1-$B$9)*Z331&lt;_xlfn.NORM.S.INV($B$6),1,0)</f>
        <v>0</v>
      </c>
      <c r="AV331" s="31" t="n">
        <f aca="false">IF(SQRT($B$9)*$B331+SQRT(1-$B$9)*AA331&lt;_xlfn.NORM.S.INV($B$6),1,0)</f>
        <v>0</v>
      </c>
      <c r="AW331" s="31" t="n">
        <f aca="false">IF(SQRT($C$9)*$B331+SQRT(1-$C$9)*AB331&lt;_xlfn.NORM.S.INV($C$6),1,0)</f>
        <v>0</v>
      </c>
      <c r="AX331" s="31" t="n">
        <f aca="false">IF(SQRT($C$9)*$B331+SQRT(1-$C$9)*AC331&lt;_xlfn.NORM.S.INV($C$6),1,0)</f>
        <v>0</v>
      </c>
      <c r="AY331" s="31" t="n">
        <f aca="false">IF(SQRT($C$9)*$B331+SQRT(1-$C$9)*AD331&lt;_xlfn.NORM.S.INV($C$6),1,0)</f>
        <v>0</v>
      </c>
      <c r="AZ331" s="31" t="n">
        <f aca="false">IF(SQRT($C$9)*$B331+SQRT(1-$C$9)*AE331&lt;_xlfn.NORM.S.INV($C$6),1,0)</f>
        <v>0</v>
      </c>
      <c r="BA331" s="31" t="n">
        <f aca="false">IF(SQRT($C$9)*$B331+SQRT(1-$C$9)*AF331&lt;_xlfn.NORM.S.INV($C$6),1,0)</f>
        <v>0</v>
      </c>
      <c r="BB331" s="31" t="n">
        <f aca="false">IF(SQRT($C$9)*$B331+SQRT(1-$C$9)*AG331&lt;_xlfn.NORM.S.INV($C$6),1,0)</f>
        <v>0</v>
      </c>
      <c r="BC331" s="31" t="n">
        <f aca="false">IF(SQRT($C$9)*$B331+SQRT(1-$C$9)*AH331&lt;_xlfn.NORM.S.INV($C$6),1,0)</f>
        <v>0</v>
      </c>
      <c r="BD331" s="31" t="n">
        <f aca="false">IF(SQRT($C$9)*$B331+SQRT(1-$C$9)*AI331&lt;_xlfn.NORM.S.INV($C$6),1,0)</f>
        <v>0</v>
      </c>
      <c r="BE331" s="31" t="n">
        <f aca="false">IF(SQRT($C$9)*$B331+SQRT(1-$C$9)*AJ331&lt;_xlfn.NORM.S.INV($C$6),1,0)</f>
        <v>0</v>
      </c>
      <c r="BF331" s="31" t="n">
        <f aca="false">IF(SQRT($C$9)*$B331+SQRT(1-$C$9)*AK331&lt;_xlfn.NORM.S.INV($C$6),1,0)</f>
        <v>0</v>
      </c>
      <c r="BG331" s="21"/>
      <c r="BH331" s="21"/>
      <c r="BI331" s="31" t="n">
        <f aca="false">$B$11*(($A$1061)*$C331/$B$12*$B$7+(1-$A$1061)*$D331/$B$12*$C$7)</f>
        <v>0</v>
      </c>
      <c r="BJ331" s="31" t="n">
        <f aca="false">$B$11*(($A$1062)*$C331/$B$12*$B$7+(1-$A$1062)*$D331/$B$12*$C$7)</f>
        <v>0</v>
      </c>
      <c r="BK331" s="31" t="n">
        <f aca="false">$B$11*(($A$1063)*$C331/$B$12*$B$7+(1-$A$1063)*$D331/$B$12*$C$7)</f>
        <v>0</v>
      </c>
      <c r="BL331" s="31" t="n">
        <f aca="false">$B$11*(($A$1064)*$C331/$B$12*$B$7+(1-$A$1064)*$D331/$B$12*$C$7)</f>
        <v>0</v>
      </c>
      <c r="BM331" s="31" t="n">
        <f aca="false">$B$11*(($A$1065)*$C331/$B$12*$B$7+(1-$A$1065)*$D331/$B$12*$C$7)</f>
        <v>0</v>
      </c>
      <c r="BN331" s="31" t="n">
        <f aca="false">$B$11*(($A$1066)*$C331/$B$12*$B$7+(1-$A$1066)*$D331/$B$12*$C$7)</f>
        <v>0</v>
      </c>
      <c r="BO331" s="31" t="n">
        <f aca="false">$B$11*(($A$1067)*$C331/$B$12*$B$7+(1-$A$1067)*$D331/$B$12*$C$7)</f>
        <v>0</v>
      </c>
      <c r="BP331" s="31" t="n">
        <f aca="false">$B$11*(($A$1068)*$C331/$B$12*$B$7+(1-$A$1068)*$D331/$B$12*$C$7)</f>
        <v>0</v>
      </c>
      <c r="BQ331" s="31" t="n">
        <f aca="false">$B$11*(($A$1069)*$C331/$B$12*$B$7+(1-$A$1069)*$D331/$B$12*$C$7)</f>
        <v>0</v>
      </c>
      <c r="BR331" s="31" t="n">
        <f aca="false">$B$11*(($A$1070)*$C331/$B$12*$B$7+(1-$A$1070)*$D331/$B$12*$C$7)</f>
        <v>0</v>
      </c>
      <c r="BS331" s="31" t="n">
        <f aca="false">$B$11*(($A$1071)*$C331/$B$12*$B$7+(1-$A$1071)*$D331/$B$12*$C$7)</f>
        <v>0</v>
      </c>
      <c r="BT331" s="31" t="n">
        <f aca="false">$B$11*(($A$1072)*$C331/$B$12*$B$7+(1-$A$1072)*$D331/$B$12*$C$7)</f>
        <v>0</v>
      </c>
      <c r="BU331" s="31" t="n">
        <f aca="false">$B$11*(($A$1073)*$C331/$B$12*$B$7+(1-$A$1073)*$D331/$B$12*$C$7)</f>
        <v>0</v>
      </c>
      <c r="BV331" s="31" t="n">
        <f aca="false">$B$11*(($A$1074)*$C331/$B$12*$B$7+(1-$A$1074)*$D331/$B$12*$C$7)</f>
        <v>0</v>
      </c>
      <c r="BW331" s="31" t="n">
        <f aca="false">$B$11*(($A$1075)*$C331/$B$12*$B$7+(1-$A$1075)*$D331/$B$12*$C$7)</f>
        <v>0</v>
      </c>
      <c r="BX331" s="31" t="n">
        <f aca="false">$B$11*(($A$1076)*$C331/$B$12*$B$7+(1-$A$1076)*$D331/$B$12*$C$7)</f>
        <v>0</v>
      </c>
      <c r="BY331" s="31" t="n">
        <f aca="false">$B$11*(($A$1077)*$C331/$B$12*$B$7+(1-$A$1077)*$D331/$B$12*$C$7)</f>
        <v>0</v>
      </c>
      <c r="BZ331" s="31" t="n">
        <f aca="false">$B$11*(($A$1078)*$C331/$B$12*$B$7+(1-$A$1078)*$D331/$B$12*$C$7)</f>
        <v>0</v>
      </c>
      <c r="CA331" s="31" t="n">
        <f aca="false">$B$11*(($A$1079)*$C331/$B$12*$B$7+(1-$A$1079)*$D331/$B$12*$C$7)</f>
        <v>0</v>
      </c>
      <c r="CB331" s="31" t="n">
        <f aca="false">$B$11*(($A$1080)*$C331/$B$12*$B$7+(1-$A$1080)*$D331/$B$12*$C$7)</f>
        <v>0</v>
      </c>
      <c r="CC331" s="31" t="n">
        <f aca="false">$B$11*(($A$1081)*$C331/$B$12*$B$7+(1-$A$1081)*$D331/$B$12*$C$7)</f>
        <v>0</v>
      </c>
    </row>
    <row r="332" customFormat="false" ht="15" hidden="false" customHeight="false" outlineLevel="0" collapsed="false">
      <c r="A332" s="21" t="n">
        <v>308</v>
      </c>
      <c r="B332" s="27" t="n">
        <v>-1.93041871972582</v>
      </c>
      <c r="C332" s="9" t="n">
        <f aca="false">SUM(AM332:AV332)</f>
        <v>1</v>
      </c>
      <c r="D332" s="9" t="n">
        <f aca="false">SUM(AW332:BF332)</f>
        <v>1</v>
      </c>
      <c r="E332" s="24" t="n">
        <f aca="false">(1-C332/$B$12)*$B$8-C332/$B$12*$B$7</f>
        <v>0.005</v>
      </c>
      <c r="F332" s="24" t="n">
        <f aca="false">(1-D332/$B$12)*$C$8-D332/$B$12*$C$7</f>
        <v>0.021</v>
      </c>
      <c r="G332" s="47" t="n">
        <f aca="false">$B$11*($B$10*C332/$B$12*$B$7+(1-$B$10)*D332/$B$12*$C$7)</f>
        <v>500</v>
      </c>
      <c r="H332" s="24" t="n">
        <f aca="false">$B$10*E332+(1-$B$10)*F332</f>
        <v>0.013</v>
      </c>
      <c r="I332" s="21"/>
      <c r="J332" s="21"/>
      <c r="K332" s="21"/>
      <c r="L332" s="21"/>
      <c r="M332" s="21"/>
      <c r="N332" s="21"/>
      <c r="O332" s="21"/>
      <c r="P332" s="21"/>
      <c r="Q332" s="21"/>
      <c r="R332" s="27" t="n">
        <v>1.32792078587972</v>
      </c>
      <c r="S332" s="27" t="n">
        <v>0.386701429539841</v>
      </c>
      <c r="T332" s="27" t="n">
        <v>-0.525202188622202</v>
      </c>
      <c r="U332" s="27" t="n">
        <v>-1.66351504043778</v>
      </c>
      <c r="V332" s="27" t="n">
        <v>0.0164179102514833</v>
      </c>
      <c r="W332" s="27" t="n">
        <v>-0.106903401406646</v>
      </c>
      <c r="X332" s="27" t="n">
        <v>0.101900459384985</v>
      </c>
      <c r="Y332" s="27" t="n">
        <v>0.550857051799378</v>
      </c>
      <c r="Z332" s="27" t="n">
        <v>0.319410983706832</v>
      </c>
      <c r="AA332" s="27" t="n">
        <v>1.13284603952375</v>
      </c>
      <c r="AB332" s="27" t="n">
        <v>-0.586209826902655</v>
      </c>
      <c r="AC332" s="27" t="n">
        <v>-0.251186160433594</v>
      </c>
      <c r="AD332" s="27" t="n">
        <v>0.337415747708879</v>
      </c>
      <c r="AE332" s="27" t="n">
        <v>0.500427594600032</v>
      </c>
      <c r="AF332" s="27" t="n">
        <v>-0.324690319107282</v>
      </c>
      <c r="AG332" s="27" t="n">
        <v>0.265216572265709</v>
      </c>
      <c r="AH332" s="27" t="n">
        <v>1.8271071956682</v>
      </c>
      <c r="AI332" s="27" t="n">
        <v>0.512829878269848</v>
      </c>
      <c r="AJ332" s="27" t="n">
        <v>-0.103346711449771</v>
      </c>
      <c r="AK332" s="27" t="n">
        <v>-1.57379500096838</v>
      </c>
      <c r="AL332" s="21"/>
      <c r="AM332" s="31" t="n">
        <f aca="false">IF(SQRT($B$9)*$B332+SQRT(1-$B$9)*R332&lt;_xlfn.NORM.S.INV($B$6),1,0)</f>
        <v>0</v>
      </c>
      <c r="AN332" s="31" t="n">
        <f aca="false">IF(SQRT($B$9)*$B332+SQRT(1-$B$9)*S332&lt;_xlfn.NORM.S.INV($B$6),1,0)</f>
        <v>0</v>
      </c>
      <c r="AO332" s="31" t="n">
        <f aca="false">IF(SQRT($B$9)*$B332+SQRT(1-$B$9)*T332&lt;_xlfn.NORM.S.INV($B$6),1,0)</f>
        <v>0</v>
      </c>
      <c r="AP332" s="31" t="n">
        <f aca="false">IF(SQRT($B$9)*$B332+SQRT(1-$B$9)*U332&lt;_xlfn.NORM.S.INV($B$6),1,0)</f>
        <v>1</v>
      </c>
      <c r="AQ332" s="31" t="n">
        <f aca="false">IF(SQRT($B$9)*$B332+SQRT(1-$B$9)*V332&lt;_xlfn.NORM.S.INV($B$6),1,0)</f>
        <v>0</v>
      </c>
      <c r="AR332" s="31" t="n">
        <f aca="false">IF(SQRT($B$9)*$B332+SQRT(1-$B$9)*W332&lt;_xlfn.NORM.S.INV($B$6),1,0)</f>
        <v>0</v>
      </c>
      <c r="AS332" s="31" t="n">
        <f aca="false">IF(SQRT($B$9)*$B332+SQRT(1-$B$9)*X332&lt;_xlfn.NORM.S.INV($B$6),1,0)</f>
        <v>0</v>
      </c>
      <c r="AT332" s="31" t="n">
        <f aca="false">IF(SQRT($B$9)*$B332+SQRT(1-$B$9)*Y332&lt;_xlfn.NORM.S.INV($B$6),1,0)</f>
        <v>0</v>
      </c>
      <c r="AU332" s="31" t="n">
        <f aca="false">IF(SQRT($B$9)*$B332+SQRT(1-$B$9)*Z332&lt;_xlfn.NORM.S.INV($B$6),1,0)</f>
        <v>0</v>
      </c>
      <c r="AV332" s="31" t="n">
        <f aca="false">IF(SQRT($B$9)*$B332+SQRT(1-$B$9)*AA332&lt;_xlfn.NORM.S.INV($B$6),1,0)</f>
        <v>0</v>
      </c>
      <c r="AW332" s="31" t="n">
        <f aca="false">IF(SQRT($C$9)*$B332+SQRT(1-$C$9)*AB332&lt;_xlfn.NORM.S.INV($C$6),1,0)</f>
        <v>0</v>
      </c>
      <c r="AX332" s="31" t="n">
        <f aca="false">IF(SQRT($C$9)*$B332+SQRT(1-$C$9)*AC332&lt;_xlfn.NORM.S.INV($C$6),1,0)</f>
        <v>0</v>
      </c>
      <c r="AY332" s="31" t="n">
        <f aca="false">IF(SQRT($C$9)*$B332+SQRT(1-$C$9)*AD332&lt;_xlfn.NORM.S.INV($C$6),1,0)</f>
        <v>0</v>
      </c>
      <c r="AZ332" s="31" t="n">
        <f aca="false">IF(SQRT($C$9)*$B332+SQRT(1-$C$9)*AE332&lt;_xlfn.NORM.S.INV($C$6),1,0)</f>
        <v>0</v>
      </c>
      <c r="BA332" s="31" t="n">
        <f aca="false">IF(SQRT($C$9)*$B332+SQRT(1-$C$9)*AF332&lt;_xlfn.NORM.S.INV($C$6),1,0)</f>
        <v>0</v>
      </c>
      <c r="BB332" s="31" t="n">
        <f aca="false">IF(SQRT($C$9)*$B332+SQRT(1-$C$9)*AG332&lt;_xlfn.NORM.S.INV($C$6),1,0)</f>
        <v>0</v>
      </c>
      <c r="BC332" s="31" t="n">
        <f aca="false">IF(SQRT($C$9)*$B332+SQRT(1-$C$9)*AH332&lt;_xlfn.NORM.S.INV($C$6),1,0)</f>
        <v>0</v>
      </c>
      <c r="BD332" s="31" t="n">
        <f aca="false">IF(SQRT($C$9)*$B332+SQRT(1-$C$9)*AI332&lt;_xlfn.NORM.S.INV($C$6),1,0)</f>
        <v>0</v>
      </c>
      <c r="BE332" s="31" t="n">
        <f aca="false">IF(SQRT($C$9)*$B332+SQRT(1-$C$9)*AJ332&lt;_xlfn.NORM.S.INV($C$6),1,0)</f>
        <v>0</v>
      </c>
      <c r="BF332" s="31" t="n">
        <f aca="false">IF(SQRT($C$9)*$B332+SQRT(1-$C$9)*AK332&lt;_xlfn.NORM.S.INV($C$6),1,0)</f>
        <v>1</v>
      </c>
      <c r="BG332" s="21"/>
      <c r="BH332" s="21"/>
      <c r="BI332" s="31" t="n">
        <f aca="false">$B$11*(($A$1061)*$C332/$B$12*$B$7+(1-$A$1061)*$D332/$B$12*$C$7)</f>
        <v>600</v>
      </c>
      <c r="BJ332" s="31" t="n">
        <f aca="false">$B$11*(($A$1062)*$C332/$B$12*$B$7+(1-$A$1062)*$D332/$B$12*$C$7)</f>
        <v>590</v>
      </c>
      <c r="BK332" s="31" t="n">
        <f aca="false">$B$11*(($A$1063)*$C332/$B$12*$B$7+(1-$A$1063)*$D332/$B$12*$C$7)</f>
        <v>580</v>
      </c>
      <c r="BL332" s="31" t="n">
        <f aca="false">$B$11*(($A$1064)*$C332/$B$12*$B$7+(1-$A$1064)*$D332/$B$12*$C$7)</f>
        <v>570</v>
      </c>
      <c r="BM332" s="31" t="n">
        <f aca="false">$B$11*(($A$1065)*$C332/$B$12*$B$7+(1-$A$1065)*$D332/$B$12*$C$7)</f>
        <v>560</v>
      </c>
      <c r="BN332" s="31" t="n">
        <f aca="false">$B$11*(($A$1066)*$C332/$B$12*$B$7+(1-$A$1066)*$D332/$B$12*$C$7)</f>
        <v>550</v>
      </c>
      <c r="BO332" s="31" t="n">
        <f aca="false">$B$11*(($A$1067)*$C332/$B$12*$B$7+(1-$A$1067)*$D332/$B$12*$C$7)</f>
        <v>540</v>
      </c>
      <c r="BP332" s="31" t="n">
        <f aca="false">$B$11*(($A$1068)*$C332/$B$12*$B$7+(1-$A$1068)*$D332/$B$12*$C$7)</f>
        <v>530</v>
      </c>
      <c r="BQ332" s="31" t="n">
        <f aca="false">$B$11*(($A$1069)*$C332/$B$12*$B$7+(1-$A$1069)*$D332/$B$12*$C$7)</f>
        <v>520</v>
      </c>
      <c r="BR332" s="31" t="n">
        <f aca="false">$B$11*(($A$1070)*$C332/$B$12*$B$7+(1-$A$1070)*$D332/$B$12*$C$7)</f>
        <v>510</v>
      </c>
      <c r="BS332" s="31" t="n">
        <f aca="false">$B$11*(($A$1071)*$C332/$B$12*$B$7+(1-$A$1071)*$D332/$B$12*$C$7)</f>
        <v>500</v>
      </c>
      <c r="BT332" s="31" t="n">
        <f aca="false">$B$11*(($A$1072)*$C332/$B$12*$B$7+(1-$A$1072)*$D332/$B$12*$C$7)</f>
        <v>490</v>
      </c>
      <c r="BU332" s="31" t="n">
        <f aca="false">$B$11*(($A$1073)*$C332/$B$12*$B$7+(1-$A$1073)*$D332/$B$12*$C$7)</f>
        <v>480</v>
      </c>
      <c r="BV332" s="31" t="n">
        <f aca="false">$B$11*(($A$1074)*$C332/$B$12*$B$7+(1-$A$1074)*$D332/$B$12*$C$7)</f>
        <v>470</v>
      </c>
      <c r="BW332" s="31" t="n">
        <f aca="false">$B$11*(($A$1075)*$C332/$B$12*$B$7+(1-$A$1075)*$D332/$B$12*$C$7)</f>
        <v>460</v>
      </c>
      <c r="BX332" s="31" t="n">
        <f aca="false">$B$11*(($A$1076)*$C332/$B$12*$B$7+(1-$A$1076)*$D332/$B$12*$C$7)</f>
        <v>450</v>
      </c>
      <c r="BY332" s="31" t="n">
        <f aca="false">$B$11*(($A$1077)*$C332/$B$12*$B$7+(1-$A$1077)*$D332/$B$12*$C$7)</f>
        <v>440</v>
      </c>
      <c r="BZ332" s="31" t="n">
        <f aca="false">$B$11*(($A$1078)*$C332/$B$12*$B$7+(1-$A$1078)*$D332/$B$12*$C$7)</f>
        <v>430</v>
      </c>
      <c r="CA332" s="31" t="n">
        <f aca="false">$B$11*(($A$1079)*$C332/$B$12*$B$7+(1-$A$1079)*$D332/$B$12*$C$7)</f>
        <v>420</v>
      </c>
      <c r="CB332" s="31" t="n">
        <f aca="false">$B$11*(($A$1080)*$C332/$B$12*$B$7+(1-$A$1080)*$D332/$B$12*$C$7)</f>
        <v>410</v>
      </c>
      <c r="CC332" s="31" t="n">
        <f aca="false">$B$11*(($A$1081)*$C332/$B$12*$B$7+(1-$A$1081)*$D332/$B$12*$C$7)</f>
        <v>400</v>
      </c>
    </row>
    <row r="333" customFormat="false" ht="15" hidden="false" customHeight="false" outlineLevel="0" collapsed="false">
      <c r="A333" s="21" t="n">
        <v>309</v>
      </c>
      <c r="B333" s="27" t="n">
        <v>0.276772688415184</v>
      </c>
      <c r="C333" s="9" t="n">
        <f aca="false">SUM(AM333:AV333)</f>
        <v>0</v>
      </c>
      <c r="D333" s="9" t="n">
        <f aca="false">SUM(AW333:BF333)</f>
        <v>0</v>
      </c>
      <c r="E333" s="24" t="n">
        <f aca="false">(1-C333/$B$12)*$B$8-C333/$B$12*$B$7</f>
        <v>0.05</v>
      </c>
      <c r="F333" s="24" t="n">
        <f aca="false">(1-D333/$B$12)*$C$8-D333/$B$12*$C$7</f>
        <v>0.09</v>
      </c>
      <c r="G333" s="47" t="n">
        <f aca="false">$B$11*($B$10*C333/$B$12*$B$7+(1-$B$10)*D333/$B$12*$C$7)</f>
        <v>0</v>
      </c>
      <c r="H333" s="24" t="n">
        <f aca="false">$B$10*E333+(1-$B$10)*F333</f>
        <v>0.07</v>
      </c>
      <c r="I333" s="21"/>
      <c r="J333" s="21"/>
      <c r="K333" s="21"/>
      <c r="L333" s="21"/>
      <c r="M333" s="21"/>
      <c r="N333" s="21"/>
      <c r="O333" s="21"/>
      <c r="P333" s="21"/>
      <c r="Q333" s="21"/>
      <c r="R333" s="27" t="n">
        <v>-0.517468858611659</v>
      </c>
      <c r="S333" s="27" t="n">
        <v>-0.803908240286906</v>
      </c>
      <c r="T333" s="27" t="n">
        <v>-2.05400119604538</v>
      </c>
      <c r="U333" s="27" t="n">
        <v>-0.385094694407327</v>
      </c>
      <c r="V333" s="27" t="n">
        <v>1.03225595428454</v>
      </c>
      <c r="W333" s="27" t="n">
        <v>0.0220045064414027</v>
      </c>
      <c r="X333" s="27" t="n">
        <v>0.815893756933734</v>
      </c>
      <c r="Y333" s="27" t="n">
        <v>0.567140984339737</v>
      </c>
      <c r="Z333" s="27" t="n">
        <v>0.00872835884976275</v>
      </c>
      <c r="AA333" s="27" t="n">
        <v>1.35394755978087</v>
      </c>
      <c r="AB333" s="27" t="n">
        <v>0.390461627084007</v>
      </c>
      <c r="AC333" s="27" t="n">
        <v>0.73069582513361</v>
      </c>
      <c r="AD333" s="27" t="n">
        <v>-1.04112367529489</v>
      </c>
      <c r="AE333" s="27" t="n">
        <v>0.24609344817429</v>
      </c>
      <c r="AF333" s="27" t="n">
        <v>0.106334557170522</v>
      </c>
      <c r="AG333" s="27" t="n">
        <v>0.143312102793184</v>
      </c>
      <c r="AH333" s="27" t="n">
        <v>-0.504102158449356</v>
      </c>
      <c r="AI333" s="27" t="n">
        <v>-0.485892134017058</v>
      </c>
      <c r="AJ333" s="27" t="n">
        <v>-0.161659608700594</v>
      </c>
      <c r="AK333" s="27" t="n">
        <v>0.162979716487265</v>
      </c>
      <c r="AL333" s="21"/>
      <c r="AM333" s="31" t="n">
        <f aca="false">IF(SQRT($B$9)*$B333+SQRT(1-$B$9)*R333&lt;_xlfn.NORM.S.INV($B$6),1,0)</f>
        <v>0</v>
      </c>
      <c r="AN333" s="31" t="n">
        <f aca="false">IF(SQRT($B$9)*$B333+SQRT(1-$B$9)*S333&lt;_xlfn.NORM.S.INV($B$6),1,0)</f>
        <v>0</v>
      </c>
      <c r="AO333" s="31" t="n">
        <f aca="false">IF(SQRT($B$9)*$B333+SQRT(1-$B$9)*T333&lt;_xlfn.NORM.S.INV($B$6),1,0)</f>
        <v>0</v>
      </c>
      <c r="AP333" s="31" t="n">
        <f aca="false">IF(SQRT($B$9)*$B333+SQRT(1-$B$9)*U333&lt;_xlfn.NORM.S.INV($B$6),1,0)</f>
        <v>0</v>
      </c>
      <c r="AQ333" s="31" t="n">
        <f aca="false">IF(SQRT($B$9)*$B333+SQRT(1-$B$9)*V333&lt;_xlfn.NORM.S.INV($B$6),1,0)</f>
        <v>0</v>
      </c>
      <c r="AR333" s="31" t="n">
        <f aca="false">IF(SQRT($B$9)*$B333+SQRT(1-$B$9)*W333&lt;_xlfn.NORM.S.INV($B$6),1,0)</f>
        <v>0</v>
      </c>
      <c r="AS333" s="31" t="n">
        <f aca="false">IF(SQRT($B$9)*$B333+SQRT(1-$B$9)*X333&lt;_xlfn.NORM.S.INV($B$6),1,0)</f>
        <v>0</v>
      </c>
      <c r="AT333" s="31" t="n">
        <f aca="false">IF(SQRT($B$9)*$B333+SQRT(1-$B$9)*Y333&lt;_xlfn.NORM.S.INV($B$6),1,0)</f>
        <v>0</v>
      </c>
      <c r="AU333" s="31" t="n">
        <f aca="false">IF(SQRT($B$9)*$B333+SQRT(1-$B$9)*Z333&lt;_xlfn.NORM.S.INV($B$6),1,0)</f>
        <v>0</v>
      </c>
      <c r="AV333" s="31" t="n">
        <f aca="false">IF(SQRT($B$9)*$B333+SQRT(1-$B$9)*AA333&lt;_xlfn.NORM.S.INV($B$6),1,0)</f>
        <v>0</v>
      </c>
      <c r="AW333" s="31" t="n">
        <f aca="false">IF(SQRT($C$9)*$B333+SQRT(1-$C$9)*AB333&lt;_xlfn.NORM.S.INV($C$6),1,0)</f>
        <v>0</v>
      </c>
      <c r="AX333" s="31" t="n">
        <f aca="false">IF(SQRT($C$9)*$B333+SQRT(1-$C$9)*AC333&lt;_xlfn.NORM.S.INV($C$6),1,0)</f>
        <v>0</v>
      </c>
      <c r="AY333" s="31" t="n">
        <f aca="false">IF(SQRT($C$9)*$B333+SQRT(1-$C$9)*AD333&lt;_xlfn.NORM.S.INV($C$6),1,0)</f>
        <v>0</v>
      </c>
      <c r="AZ333" s="31" t="n">
        <f aca="false">IF(SQRT($C$9)*$B333+SQRT(1-$C$9)*AE333&lt;_xlfn.NORM.S.INV($C$6),1,0)</f>
        <v>0</v>
      </c>
      <c r="BA333" s="31" t="n">
        <f aca="false">IF(SQRT($C$9)*$B333+SQRT(1-$C$9)*AF333&lt;_xlfn.NORM.S.INV($C$6),1,0)</f>
        <v>0</v>
      </c>
      <c r="BB333" s="31" t="n">
        <f aca="false">IF(SQRT($C$9)*$B333+SQRT(1-$C$9)*AG333&lt;_xlfn.NORM.S.INV($C$6),1,0)</f>
        <v>0</v>
      </c>
      <c r="BC333" s="31" t="n">
        <f aca="false">IF(SQRT($C$9)*$B333+SQRT(1-$C$9)*AH333&lt;_xlfn.NORM.S.INV($C$6),1,0)</f>
        <v>0</v>
      </c>
      <c r="BD333" s="31" t="n">
        <f aca="false">IF(SQRT($C$9)*$B333+SQRT(1-$C$9)*AI333&lt;_xlfn.NORM.S.INV($C$6),1,0)</f>
        <v>0</v>
      </c>
      <c r="BE333" s="31" t="n">
        <f aca="false">IF(SQRT($C$9)*$B333+SQRT(1-$C$9)*AJ333&lt;_xlfn.NORM.S.INV($C$6),1,0)</f>
        <v>0</v>
      </c>
      <c r="BF333" s="31" t="n">
        <f aca="false">IF(SQRT($C$9)*$B333+SQRT(1-$C$9)*AK333&lt;_xlfn.NORM.S.INV($C$6),1,0)</f>
        <v>0</v>
      </c>
      <c r="BG333" s="21"/>
      <c r="BH333" s="21"/>
      <c r="BI333" s="31" t="n">
        <f aca="false">$B$11*(($A$1061)*$C333/$B$12*$B$7+(1-$A$1061)*$D333/$B$12*$C$7)</f>
        <v>0</v>
      </c>
      <c r="BJ333" s="31" t="n">
        <f aca="false">$B$11*(($A$1062)*$C333/$B$12*$B$7+(1-$A$1062)*$D333/$B$12*$C$7)</f>
        <v>0</v>
      </c>
      <c r="BK333" s="31" t="n">
        <f aca="false">$B$11*(($A$1063)*$C333/$B$12*$B$7+(1-$A$1063)*$D333/$B$12*$C$7)</f>
        <v>0</v>
      </c>
      <c r="BL333" s="31" t="n">
        <f aca="false">$B$11*(($A$1064)*$C333/$B$12*$B$7+(1-$A$1064)*$D333/$B$12*$C$7)</f>
        <v>0</v>
      </c>
      <c r="BM333" s="31" t="n">
        <f aca="false">$B$11*(($A$1065)*$C333/$B$12*$B$7+(1-$A$1065)*$D333/$B$12*$C$7)</f>
        <v>0</v>
      </c>
      <c r="BN333" s="31" t="n">
        <f aca="false">$B$11*(($A$1066)*$C333/$B$12*$B$7+(1-$A$1066)*$D333/$B$12*$C$7)</f>
        <v>0</v>
      </c>
      <c r="BO333" s="31" t="n">
        <f aca="false">$B$11*(($A$1067)*$C333/$B$12*$B$7+(1-$A$1067)*$D333/$B$12*$C$7)</f>
        <v>0</v>
      </c>
      <c r="BP333" s="31" t="n">
        <f aca="false">$B$11*(($A$1068)*$C333/$B$12*$B$7+(1-$A$1068)*$D333/$B$12*$C$7)</f>
        <v>0</v>
      </c>
      <c r="BQ333" s="31" t="n">
        <f aca="false">$B$11*(($A$1069)*$C333/$B$12*$B$7+(1-$A$1069)*$D333/$B$12*$C$7)</f>
        <v>0</v>
      </c>
      <c r="BR333" s="31" t="n">
        <f aca="false">$B$11*(($A$1070)*$C333/$B$12*$B$7+(1-$A$1070)*$D333/$B$12*$C$7)</f>
        <v>0</v>
      </c>
      <c r="BS333" s="31" t="n">
        <f aca="false">$B$11*(($A$1071)*$C333/$B$12*$B$7+(1-$A$1071)*$D333/$B$12*$C$7)</f>
        <v>0</v>
      </c>
      <c r="BT333" s="31" t="n">
        <f aca="false">$B$11*(($A$1072)*$C333/$B$12*$B$7+(1-$A$1072)*$D333/$B$12*$C$7)</f>
        <v>0</v>
      </c>
      <c r="BU333" s="31" t="n">
        <f aca="false">$B$11*(($A$1073)*$C333/$B$12*$B$7+(1-$A$1073)*$D333/$B$12*$C$7)</f>
        <v>0</v>
      </c>
      <c r="BV333" s="31" t="n">
        <f aca="false">$B$11*(($A$1074)*$C333/$B$12*$B$7+(1-$A$1074)*$D333/$B$12*$C$7)</f>
        <v>0</v>
      </c>
      <c r="BW333" s="31" t="n">
        <f aca="false">$B$11*(($A$1075)*$C333/$B$12*$B$7+(1-$A$1075)*$D333/$B$12*$C$7)</f>
        <v>0</v>
      </c>
      <c r="BX333" s="31" t="n">
        <f aca="false">$B$11*(($A$1076)*$C333/$B$12*$B$7+(1-$A$1076)*$D333/$B$12*$C$7)</f>
        <v>0</v>
      </c>
      <c r="BY333" s="31" t="n">
        <f aca="false">$B$11*(($A$1077)*$C333/$B$12*$B$7+(1-$A$1077)*$D333/$B$12*$C$7)</f>
        <v>0</v>
      </c>
      <c r="BZ333" s="31" t="n">
        <f aca="false">$B$11*(($A$1078)*$C333/$B$12*$B$7+(1-$A$1078)*$D333/$B$12*$C$7)</f>
        <v>0</v>
      </c>
      <c r="CA333" s="31" t="n">
        <f aca="false">$B$11*(($A$1079)*$C333/$B$12*$B$7+(1-$A$1079)*$D333/$B$12*$C$7)</f>
        <v>0</v>
      </c>
      <c r="CB333" s="31" t="n">
        <f aca="false">$B$11*(($A$1080)*$C333/$B$12*$B$7+(1-$A$1080)*$D333/$B$12*$C$7)</f>
        <v>0</v>
      </c>
      <c r="CC333" s="31" t="n">
        <f aca="false">$B$11*(($A$1081)*$C333/$B$12*$B$7+(1-$A$1081)*$D333/$B$12*$C$7)</f>
        <v>0</v>
      </c>
    </row>
    <row r="334" customFormat="false" ht="15" hidden="false" customHeight="false" outlineLevel="0" collapsed="false">
      <c r="A334" s="21" t="n">
        <v>310</v>
      </c>
      <c r="B334" s="27" t="n">
        <v>0.856318981054729</v>
      </c>
      <c r="C334" s="9" t="n">
        <f aca="false">SUM(AM334:AV334)</f>
        <v>0</v>
      </c>
      <c r="D334" s="9" t="n">
        <f aca="false">SUM(AW334:BF334)</f>
        <v>0</v>
      </c>
      <c r="E334" s="24" t="n">
        <f aca="false">(1-C334/$B$12)*$B$8-C334/$B$12*$B$7</f>
        <v>0.05</v>
      </c>
      <c r="F334" s="24" t="n">
        <f aca="false">(1-D334/$B$12)*$C$8-D334/$B$12*$C$7</f>
        <v>0.09</v>
      </c>
      <c r="G334" s="47" t="n">
        <f aca="false">$B$11*($B$10*C334/$B$12*$B$7+(1-$B$10)*D334/$B$12*$C$7)</f>
        <v>0</v>
      </c>
      <c r="H334" s="24" t="n">
        <f aca="false">$B$10*E334+(1-$B$10)*F334</f>
        <v>0.07</v>
      </c>
      <c r="I334" s="21"/>
      <c r="J334" s="21"/>
      <c r="K334" s="21"/>
      <c r="L334" s="21"/>
      <c r="M334" s="21"/>
      <c r="N334" s="21"/>
      <c r="O334" s="21"/>
      <c r="P334" s="21"/>
      <c r="Q334" s="21"/>
      <c r="R334" s="27" t="n">
        <v>-0.208579621841276</v>
      </c>
      <c r="S334" s="27" t="n">
        <v>2.03363953856557</v>
      </c>
      <c r="T334" s="27" t="n">
        <v>1.21038782083074</v>
      </c>
      <c r="U334" s="27" t="n">
        <v>-0.586280919504857</v>
      </c>
      <c r="V334" s="27" t="n">
        <v>-0.38080868437687</v>
      </c>
      <c r="W334" s="27" t="n">
        <v>-0.582903474170888</v>
      </c>
      <c r="X334" s="27" t="n">
        <v>-1.7832037385131</v>
      </c>
      <c r="Y334" s="27" t="n">
        <v>-0.285207151552624</v>
      </c>
      <c r="Z334" s="27" t="n">
        <v>0.589754956682576</v>
      </c>
      <c r="AA334" s="27" t="n">
        <v>-1.2005775407212</v>
      </c>
      <c r="AB334" s="27" t="n">
        <v>-0.089201481103428</v>
      </c>
      <c r="AC334" s="27" t="n">
        <v>0.634011812703911</v>
      </c>
      <c r="AD334" s="27" t="n">
        <v>0.213209550632406</v>
      </c>
      <c r="AE334" s="27" t="n">
        <v>-0.386812262961342</v>
      </c>
      <c r="AF334" s="27" t="n">
        <v>0.783175619654841</v>
      </c>
      <c r="AG334" s="27" t="n">
        <v>1.62593215063958</v>
      </c>
      <c r="AH334" s="27" t="n">
        <v>0.637486517198093</v>
      </c>
      <c r="AI334" s="27" t="n">
        <v>0.977137327696079</v>
      </c>
      <c r="AJ334" s="27" t="n">
        <v>1.37606928030449</v>
      </c>
      <c r="AK334" s="27" t="n">
        <v>1.00216022342116</v>
      </c>
      <c r="AL334" s="21"/>
      <c r="AM334" s="31" t="n">
        <f aca="false">IF(SQRT($B$9)*$B334+SQRT(1-$B$9)*R334&lt;_xlfn.NORM.S.INV($B$6),1,0)</f>
        <v>0</v>
      </c>
      <c r="AN334" s="31" t="n">
        <f aca="false">IF(SQRT($B$9)*$B334+SQRT(1-$B$9)*S334&lt;_xlfn.NORM.S.INV($B$6),1,0)</f>
        <v>0</v>
      </c>
      <c r="AO334" s="31" t="n">
        <f aca="false">IF(SQRT($B$9)*$B334+SQRT(1-$B$9)*T334&lt;_xlfn.NORM.S.INV($B$6),1,0)</f>
        <v>0</v>
      </c>
      <c r="AP334" s="31" t="n">
        <f aca="false">IF(SQRT($B$9)*$B334+SQRT(1-$B$9)*U334&lt;_xlfn.NORM.S.INV($B$6),1,0)</f>
        <v>0</v>
      </c>
      <c r="AQ334" s="31" t="n">
        <f aca="false">IF(SQRT($B$9)*$B334+SQRT(1-$B$9)*V334&lt;_xlfn.NORM.S.INV($B$6),1,0)</f>
        <v>0</v>
      </c>
      <c r="AR334" s="31" t="n">
        <f aca="false">IF(SQRT($B$9)*$B334+SQRT(1-$B$9)*W334&lt;_xlfn.NORM.S.INV($B$6),1,0)</f>
        <v>0</v>
      </c>
      <c r="AS334" s="31" t="n">
        <f aca="false">IF(SQRT($B$9)*$B334+SQRT(1-$B$9)*X334&lt;_xlfn.NORM.S.INV($B$6),1,0)</f>
        <v>0</v>
      </c>
      <c r="AT334" s="31" t="n">
        <f aca="false">IF(SQRT($B$9)*$B334+SQRT(1-$B$9)*Y334&lt;_xlfn.NORM.S.INV($B$6),1,0)</f>
        <v>0</v>
      </c>
      <c r="AU334" s="31" t="n">
        <f aca="false">IF(SQRT($B$9)*$B334+SQRT(1-$B$9)*Z334&lt;_xlfn.NORM.S.INV($B$6),1,0)</f>
        <v>0</v>
      </c>
      <c r="AV334" s="31" t="n">
        <f aca="false">IF(SQRT($B$9)*$B334+SQRT(1-$B$9)*AA334&lt;_xlfn.NORM.S.INV($B$6),1,0)</f>
        <v>0</v>
      </c>
      <c r="AW334" s="31" t="n">
        <f aca="false">IF(SQRT($C$9)*$B334+SQRT(1-$C$9)*AB334&lt;_xlfn.NORM.S.INV($C$6),1,0)</f>
        <v>0</v>
      </c>
      <c r="AX334" s="31" t="n">
        <f aca="false">IF(SQRT($C$9)*$B334+SQRT(1-$C$9)*AC334&lt;_xlfn.NORM.S.INV($C$6),1,0)</f>
        <v>0</v>
      </c>
      <c r="AY334" s="31" t="n">
        <f aca="false">IF(SQRT($C$9)*$B334+SQRT(1-$C$9)*AD334&lt;_xlfn.NORM.S.INV($C$6),1,0)</f>
        <v>0</v>
      </c>
      <c r="AZ334" s="31" t="n">
        <f aca="false">IF(SQRT($C$9)*$B334+SQRT(1-$C$9)*AE334&lt;_xlfn.NORM.S.INV($C$6),1,0)</f>
        <v>0</v>
      </c>
      <c r="BA334" s="31" t="n">
        <f aca="false">IF(SQRT($C$9)*$B334+SQRT(1-$C$9)*AF334&lt;_xlfn.NORM.S.INV($C$6),1,0)</f>
        <v>0</v>
      </c>
      <c r="BB334" s="31" t="n">
        <f aca="false">IF(SQRT($C$9)*$B334+SQRT(1-$C$9)*AG334&lt;_xlfn.NORM.S.INV($C$6),1,0)</f>
        <v>0</v>
      </c>
      <c r="BC334" s="31" t="n">
        <f aca="false">IF(SQRT($C$9)*$B334+SQRT(1-$C$9)*AH334&lt;_xlfn.NORM.S.INV($C$6),1,0)</f>
        <v>0</v>
      </c>
      <c r="BD334" s="31" t="n">
        <f aca="false">IF(SQRT($C$9)*$B334+SQRT(1-$C$9)*AI334&lt;_xlfn.NORM.S.INV($C$6),1,0)</f>
        <v>0</v>
      </c>
      <c r="BE334" s="31" t="n">
        <f aca="false">IF(SQRT($C$9)*$B334+SQRT(1-$C$9)*AJ334&lt;_xlfn.NORM.S.INV($C$6),1,0)</f>
        <v>0</v>
      </c>
      <c r="BF334" s="31" t="n">
        <f aca="false">IF(SQRT($C$9)*$B334+SQRT(1-$C$9)*AK334&lt;_xlfn.NORM.S.INV($C$6),1,0)</f>
        <v>0</v>
      </c>
      <c r="BG334" s="21"/>
      <c r="BH334" s="21"/>
      <c r="BI334" s="31" t="n">
        <f aca="false">$B$11*(($A$1061)*$C334/$B$12*$B$7+(1-$A$1061)*$D334/$B$12*$C$7)</f>
        <v>0</v>
      </c>
      <c r="BJ334" s="31" t="n">
        <f aca="false">$B$11*(($A$1062)*$C334/$B$12*$B$7+(1-$A$1062)*$D334/$B$12*$C$7)</f>
        <v>0</v>
      </c>
      <c r="BK334" s="31" t="n">
        <f aca="false">$B$11*(($A$1063)*$C334/$B$12*$B$7+(1-$A$1063)*$D334/$B$12*$C$7)</f>
        <v>0</v>
      </c>
      <c r="BL334" s="31" t="n">
        <f aca="false">$B$11*(($A$1064)*$C334/$B$12*$B$7+(1-$A$1064)*$D334/$B$12*$C$7)</f>
        <v>0</v>
      </c>
      <c r="BM334" s="31" t="n">
        <f aca="false">$B$11*(($A$1065)*$C334/$B$12*$B$7+(1-$A$1065)*$D334/$B$12*$C$7)</f>
        <v>0</v>
      </c>
      <c r="BN334" s="31" t="n">
        <f aca="false">$B$11*(($A$1066)*$C334/$B$12*$B$7+(1-$A$1066)*$D334/$B$12*$C$7)</f>
        <v>0</v>
      </c>
      <c r="BO334" s="31" t="n">
        <f aca="false">$B$11*(($A$1067)*$C334/$B$12*$B$7+(1-$A$1067)*$D334/$B$12*$C$7)</f>
        <v>0</v>
      </c>
      <c r="BP334" s="31" t="n">
        <f aca="false">$B$11*(($A$1068)*$C334/$B$12*$B$7+(1-$A$1068)*$D334/$B$12*$C$7)</f>
        <v>0</v>
      </c>
      <c r="BQ334" s="31" t="n">
        <f aca="false">$B$11*(($A$1069)*$C334/$B$12*$B$7+(1-$A$1069)*$D334/$B$12*$C$7)</f>
        <v>0</v>
      </c>
      <c r="BR334" s="31" t="n">
        <f aca="false">$B$11*(($A$1070)*$C334/$B$12*$B$7+(1-$A$1070)*$D334/$B$12*$C$7)</f>
        <v>0</v>
      </c>
      <c r="BS334" s="31" t="n">
        <f aca="false">$B$11*(($A$1071)*$C334/$B$12*$B$7+(1-$A$1071)*$D334/$B$12*$C$7)</f>
        <v>0</v>
      </c>
      <c r="BT334" s="31" t="n">
        <f aca="false">$B$11*(($A$1072)*$C334/$B$12*$B$7+(1-$A$1072)*$D334/$B$12*$C$7)</f>
        <v>0</v>
      </c>
      <c r="BU334" s="31" t="n">
        <f aca="false">$B$11*(($A$1073)*$C334/$B$12*$B$7+(1-$A$1073)*$D334/$B$12*$C$7)</f>
        <v>0</v>
      </c>
      <c r="BV334" s="31" t="n">
        <f aca="false">$B$11*(($A$1074)*$C334/$B$12*$B$7+(1-$A$1074)*$D334/$B$12*$C$7)</f>
        <v>0</v>
      </c>
      <c r="BW334" s="31" t="n">
        <f aca="false">$B$11*(($A$1075)*$C334/$B$12*$B$7+(1-$A$1075)*$D334/$B$12*$C$7)</f>
        <v>0</v>
      </c>
      <c r="BX334" s="31" t="n">
        <f aca="false">$B$11*(($A$1076)*$C334/$B$12*$B$7+(1-$A$1076)*$D334/$B$12*$C$7)</f>
        <v>0</v>
      </c>
      <c r="BY334" s="31" t="n">
        <f aca="false">$B$11*(($A$1077)*$C334/$B$12*$B$7+(1-$A$1077)*$D334/$B$12*$C$7)</f>
        <v>0</v>
      </c>
      <c r="BZ334" s="31" t="n">
        <f aca="false">$B$11*(($A$1078)*$C334/$B$12*$B$7+(1-$A$1078)*$D334/$B$12*$C$7)</f>
        <v>0</v>
      </c>
      <c r="CA334" s="31" t="n">
        <f aca="false">$B$11*(($A$1079)*$C334/$B$12*$B$7+(1-$A$1079)*$D334/$B$12*$C$7)</f>
        <v>0</v>
      </c>
      <c r="CB334" s="31" t="n">
        <f aca="false">$B$11*(($A$1080)*$C334/$B$12*$B$7+(1-$A$1080)*$D334/$B$12*$C$7)</f>
        <v>0</v>
      </c>
      <c r="CC334" s="31" t="n">
        <f aca="false">$B$11*(($A$1081)*$C334/$B$12*$B$7+(1-$A$1081)*$D334/$B$12*$C$7)</f>
        <v>0</v>
      </c>
    </row>
    <row r="335" customFormat="false" ht="15" hidden="false" customHeight="false" outlineLevel="0" collapsed="false">
      <c r="A335" s="21" t="n">
        <v>311</v>
      </c>
      <c r="B335" s="27" t="n">
        <v>0.585241847303005</v>
      </c>
      <c r="C335" s="9" t="n">
        <f aca="false">SUM(AM335:AV335)</f>
        <v>0</v>
      </c>
      <c r="D335" s="9" t="n">
        <f aca="false">SUM(AW335:BF335)</f>
        <v>0</v>
      </c>
      <c r="E335" s="24" t="n">
        <f aca="false">(1-C335/$B$12)*$B$8-C335/$B$12*$B$7</f>
        <v>0.05</v>
      </c>
      <c r="F335" s="24" t="n">
        <f aca="false">(1-D335/$B$12)*$C$8-D335/$B$12*$C$7</f>
        <v>0.09</v>
      </c>
      <c r="G335" s="47" t="n">
        <f aca="false">$B$11*($B$10*C335/$B$12*$B$7+(1-$B$10)*D335/$B$12*$C$7)</f>
        <v>0</v>
      </c>
      <c r="H335" s="24" t="n">
        <f aca="false">$B$10*E335+(1-$B$10)*F335</f>
        <v>0.07</v>
      </c>
      <c r="I335" s="21"/>
      <c r="J335" s="21"/>
      <c r="K335" s="21"/>
      <c r="L335" s="21"/>
      <c r="M335" s="21"/>
      <c r="N335" s="21"/>
      <c r="O335" s="21"/>
      <c r="P335" s="21"/>
      <c r="Q335" s="21"/>
      <c r="R335" s="27" t="n">
        <v>-0.360665054260413</v>
      </c>
      <c r="S335" s="27" t="n">
        <v>-2.05207077886359</v>
      </c>
      <c r="T335" s="27" t="n">
        <v>-0.971361487871505</v>
      </c>
      <c r="U335" s="27" t="n">
        <v>0.2402537684543</v>
      </c>
      <c r="V335" s="27" t="n">
        <v>0.115694472014765</v>
      </c>
      <c r="W335" s="27" t="n">
        <v>0.679447868299749</v>
      </c>
      <c r="X335" s="27" t="n">
        <v>2.0942958806776</v>
      </c>
      <c r="Y335" s="27" t="n">
        <v>0.692112151783029</v>
      </c>
      <c r="Z335" s="27" t="n">
        <v>0.154002066100321</v>
      </c>
      <c r="AA335" s="27" t="n">
        <v>-1.17686439714754</v>
      </c>
      <c r="AB335" s="27" t="n">
        <v>1.60503125395356</v>
      </c>
      <c r="AC335" s="27" t="n">
        <v>-0.609778894222812</v>
      </c>
      <c r="AD335" s="27" t="n">
        <v>-0.326071267430323</v>
      </c>
      <c r="AE335" s="27" t="n">
        <v>-1.26980454997639</v>
      </c>
      <c r="AF335" s="27" t="n">
        <v>-1.26682716579788</v>
      </c>
      <c r="AG335" s="27" t="n">
        <v>-0.358400803539396</v>
      </c>
      <c r="AH335" s="27" t="n">
        <v>-1.44902046948654</v>
      </c>
      <c r="AI335" s="27" t="n">
        <v>0.909253865990168</v>
      </c>
      <c r="AJ335" s="27" t="n">
        <v>-0.26740874673043</v>
      </c>
      <c r="AK335" s="27" t="n">
        <v>-0.180354174593606</v>
      </c>
      <c r="AL335" s="21"/>
      <c r="AM335" s="31" t="n">
        <f aca="false">IF(SQRT($B$9)*$B335+SQRT(1-$B$9)*R335&lt;_xlfn.NORM.S.INV($B$6),1,0)</f>
        <v>0</v>
      </c>
      <c r="AN335" s="31" t="n">
        <f aca="false">IF(SQRT($B$9)*$B335+SQRT(1-$B$9)*S335&lt;_xlfn.NORM.S.INV($B$6),1,0)</f>
        <v>0</v>
      </c>
      <c r="AO335" s="31" t="n">
        <f aca="false">IF(SQRT($B$9)*$B335+SQRT(1-$B$9)*T335&lt;_xlfn.NORM.S.INV($B$6),1,0)</f>
        <v>0</v>
      </c>
      <c r="AP335" s="31" t="n">
        <f aca="false">IF(SQRT($B$9)*$B335+SQRT(1-$B$9)*U335&lt;_xlfn.NORM.S.INV($B$6),1,0)</f>
        <v>0</v>
      </c>
      <c r="AQ335" s="31" t="n">
        <f aca="false">IF(SQRT($B$9)*$B335+SQRT(1-$B$9)*V335&lt;_xlfn.NORM.S.INV($B$6),1,0)</f>
        <v>0</v>
      </c>
      <c r="AR335" s="31" t="n">
        <f aca="false">IF(SQRT($B$9)*$B335+SQRT(1-$B$9)*W335&lt;_xlfn.NORM.S.INV($B$6),1,0)</f>
        <v>0</v>
      </c>
      <c r="AS335" s="31" t="n">
        <f aca="false">IF(SQRT($B$9)*$B335+SQRT(1-$B$9)*X335&lt;_xlfn.NORM.S.INV($B$6),1,0)</f>
        <v>0</v>
      </c>
      <c r="AT335" s="31" t="n">
        <f aca="false">IF(SQRT($B$9)*$B335+SQRT(1-$B$9)*Y335&lt;_xlfn.NORM.S.INV($B$6),1,0)</f>
        <v>0</v>
      </c>
      <c r="AU335" s="31" t="n">
        <f aca="false">IF(SQRT($B$9)*$B335+SQRT(1-$B$9)*Z335&lt;_xlfn.NORM.S.INV($B$6),1,0)</f>
        <v>0</v>
      </c>
      <c r="AV335" s="31" t="n">
        <f aca="false">IF(SQRT($B$9)*$B335+SQRT(1-$B$9)*AA335&lt;_xlfn.NORM.S.INV($B$6),1,0)</f>
        <v>0</v>
      </c>
      <c r="AW335" s="31" t="n">
        <f aca="false">IF(SQRT($C$9)*$B335+SQRT(1-$C$9)*AB335&lt;_xlfn.NORM.S.INV($C$6),1,0)</f>
        <v>0</v>
      </c>
      <c r="AX335" s="31" t="n">
        <f aca="false">IF(SQRT($C$9)*$B335+SQRT(1-$C$9)*AC335&lt;_xlfn.NORM.S.INV($C$6),1,0)</f>
        <v>0</v>
      </c>
      <c r="AY335" s="31" t="n">
        <f aca="false">IF(SQRT($C$9)*$B335+SQRT(1-$C$9)*AD335&lt;_xlfn.NORM.S.INV($C$6),1,0)</f>
        <v>0</v>
      </c>
      <c r="AZ335" s="31" t="n">
        <f aca="false">IF(SQRT($C$9)*$B335+SQRT(1-$C$9)*AE335&lt;_xlfn.NORM.S.INV($C$6),1,0)</f>
        <v>0</v>
      </c>
      <c r="BA335" s="31" t="n">
        <f aca="false">IF(SQRT($C$9)*$B335+SQRT(1-$C$9)*AF335&lt;_xlfn.NORM.S.INV($C$6),1,0)</f>
        <v>0</v>
      </c>
      <c r="BB335" s="31" t="n">
        <f aca="false">IF(SQRT($C$9)*$B335+SQRT(1-$C$9)*AG335&lt;_xlfn.NORM.S.INV($C$6),1,0)</f>
        <v>0</v>
      </c>
      <c r="BC335" s="31" t="n">
        <f aca="false">IF(SQRT($C$9)*$B335+SQRT(1-$C$9)*AH335&lt;_xlfn.NORM.S.INV($C$6),1,0)</f>
        <v>0</v>
      </c>
      <c r="BD335" s="31" t="n">
        <f aca="false">IF(SQRT($C$9)*$B335+SQRT(1-$C$9)*AI335&lt;_xlfn.NORM.S.INV($C$6),1,0)</f>
        <v>0</v>
      </c>
      <c r="BE335" s="31" t="n">
        <f aca="false">IF(SQRT($C$9)*$B335+SQRT(1-$C$9)*AJ335&lt;_xlfn.NORM.S.INV($C$6),1,0)</f>
        <v>0</v>
      </c>
      <c r="BF335" s="31" t="n">
        <f aca="false">IF(SQRT($C$9)*$B335+SQRT(1-$C$9)*AK335&lt;_xlfn.NORM.S.INV($C$6),1,0)</f>
        <v>0</v>
      </c>
      <c r="BG335" s="21"/>
      <c r="BH335" s="21"/>
      <c r="BI335" s="31" t="n">
        <f aca="false">$B$11*(($A$1061)*$C335/$B$12*$B$7+(1-$A$1061)*$D335/$B$12*$C$7)</f>
        <v>0</v>
      </c>
      <c r="BJ335" s="31" t="n">
        <f aca="false">$B$11*(($A$1062)*$C335/$B$12*$B$7+(1-$A$1062)*$D335/$B$12*$C$7)</f>
        <v>0</v>
      </c>
      <c r="BK335" s="31" t="n">
        <f aca="false">$B$11*(($A$1063)*$C335/$B$12*$B$7+(1-$A$1063)*$D335/$B$12*$C$7)</f>
        <v>0</v>
      </c>
      <c r="BL335" s="31" t="n">
        <f aca="false">$B$11*(($A$1064)*$C335/$B$12*$B$7+(1-$A$1064)*$D335/$B$12*$C$7)</f>
        <v>0</v>
      </c>
      <c r="BM335" s="31" t="n">
        <f aca="false">$B$11*(($A$1065)*$C335/$B$12*$B$7+(1-$A$1065)*$D335/$B$12*$C$7)</f>
        <v>0</v>
      </c>
      <c r="BN335" s="31" t="n">
        <f aca="false">$B$11*(($A$1066)*$C335/$B$12*$B$7+(1-$A$1066)*$D335/$B$12*$C$7)</f>
        <v>0</v>
      </c>
      <c r="BO335" s="31" t="n">
        <f aca="false">$B$11*(($A$1067)*$C335/$B$12*$B$7+(1-$A$1067)*$D335/$B$12*$C$7)</f>
        <v>0</v>
      </c>
      <c r="BP335" s="31" t="n">
        <f aca="false">$B$11*(($A$1068)*$C335/$B$12*$B$7+(1-$A$1068)*$D335/$B$12*$C$7)</f>
        <v>0</v>
      </c>
      <c r="BQ335" s="31" t="n">
        <f aca="false">$B$11*(($A$1069)*$C335/$B$12*$B$7+(1-$A$1069)*$D335/$B$12*$C$7)</f>
        <v>0</v>
      </c>
      <c r="BR335" s="31" t="n">
        <f aca="false">$B$11*(($A$1070)*$C335/$B$12*$B$7+(1-$A$1070)*$D335/$B$12*$C$7)</f>
        <v>0</v>
      </c>
      <c r="BS335" s="31" t="n">
        <f aca="false">$B$11*(($A$1071)*$C335/$B$12*$B$7+(1-$A$1071)*$D335/$B$12*$C$7)</f>
        <v>0</v>
      </c>
      <c r="BT335" s="31" t="n">
        <f aca="false">$B$11*(($A$1072)*$C335/$B$12*$B$7+(1-$A$1072)*$D335/$B$12*$C$7)</f>
        <v>0</v>
      </c>
      <c r="BU335" s="31" t="n">
        <f aca="false">$B$11*(($A$1073)*$C335/$B$12*$B$7+(1-$A$1073)*$D335/$B$12*$C$7)</f>
        <v>0</v>
      </c>
      <c r="BV335" s="31" t="n">
        <f aca="false">$B$11*(($A$1074)*$C335/$B$12*$B$7+(1-$A$1074)*$D335/$B$12*$C$7)</f>
        <v>0</v>
      </c>
      <c r="BW335" s="31" t="n">
        <f aca="false">$B$11*(($A$1075)*$C335/$B$12*$B$7+(1-$A$1075)*$D335/$B$12*$C$7)</f>
        <v>0</v>
      </c>
      <c r="BX335" s="31" t="n">
        <f aca="false">$B$11*(($A$1076)*$C335/$B$12*$B$7+(1-$A$1076)*$D335/$B$12*$C$7)</f>
        <v>0</v>
      </c>
      <c r="BY335" s="31" t="n">
        <f aca="false">$B$11*(($A$1077)*$C335/$B$12*$B$7+(1-$A$1077)*$D335/$B$12*$C$7)</f>
        <v>0</v>
      </c>
      <c r="BZ335" s="31" t="n">
        <f aca="false">$B$11*(($A$1078)*$C335/$B$12*$B$7+(1-$A$1078)*$D335/$B$12*$C$7)</f>
        <v>0</v>
      </c>
      <c r="CA335" s="31" t="n">
        <f aca="false">$B$11*(($A$1079)*$C335/$B$12*$B$7+(1-$A$1079)*$D335/$B$12*$C$7)</f>
        <v>0</v>
      </c>
      <c r="CB335" s="31" t="n">
        <f aca="false">$B$11*(($A$1080)*$C335/$B$12*$B$7+(1-$A$1080)*$D335/$B$12*$C$7)</f>
        <v>0</v>
      </c>
      <c r="CC335" s="31" t="n">
        <f aca="false">$B$11*(($A$1081)*$C335/$B$12*$B$7+(1-$A$1081)*$D335/$B$12*$C$7)</f>
        <v>0</v>
      </c>
    </row>
    <row r="336" customFormat="false" ht="15" hidden="false" customHeight="false" outlineLevel="0" collapsed="false">
      <c r="A336" s="21" t="n">
        <v>312</v>
      </c>
      <c r="B336" s="27" t="n">
        <v>0.790829960913628</v>
      </c>
      <c r="C336" s="9" t="n">
        <f aca="false">SUM(AM336:AV336)</f>
        <v>0</v>
      </c>
      <c r="D336" s="9" t="n">
        <f aca="false">SUM(AW336:BF336)</f>
        <v>0</v>
      </c>
      <c r="E336" s="24" t="n">
        <f aca="false">(1-C336/$B$12)*$B$8-C336/$B$12*$B$7</f>
        <v>0.05</v>
      </c>
      <c r="F336" s="24" t="n">
        <f aca="false">(1-D336/$B$12)*$C$8-D336/$B$12*$C$7</f>
        <v>0.09</v>
      </c>
      <c r="G336" s="47" t="n">
        <f aca="false">$B$11*($B$10*C336/$B$12*$B$7+(1-$B$10)*D336/$B$12*$C$7)</f>
        <v>0</v>
      </c>
      <c r="H336" s="24" t="n">
        <f aca="false">$B$10*E336+(1-$B$10)*F336</f>
        <v>0.07</v>
      </c>
      <c r="I336" s="21"/>
      <c r="J336" s="21"/>
      <c r="K336" s="21"/>
      <c r="L336" s="21"/>
      <c r="M336" s="21"/>
      <c r="N336" s="21"/>
      <c r="O336" s="21"/>
      <c r="P336" s="21"/>
      <c r="Q336" s="21"/>
      <c r="R336" s="27" t="n">
        <v>-0.310787360490764</v>
      </c>
      <c r="S336" s="27" t="n">
        <v>-1.6620533460018</v>
      </c>
      <c r="T336" s="27" t="n">
        <v>-0.551776646490794</v>
      </c>
      <c r="U336" s="27" t="n">
        <v>-0.228053960047176</v>
      </c>
      <c r="V336" s="27" t="n">
        <v>2.19077114736034</v>
      </c>
      <c r="W336" s="27" t="n">
        <v>-0.492835027341654</v>
      </c>
      <c r="X336" s="27" t="n">
        <v>0.393661063881734</v>
      </c>
      <c r="Y336" s="27" t="n">
        <v>-1.44227414716202</v>
      </c>
      <c r="Z336" s="27" t="n">
        <v>0.310465563838632</v>
      </c>
      <c r="AA336" s="27" t="n">
        <v>0.575949217814161</v>
      </c>
      <c r="AB336" s="27" t="n">
        <v>1.06140702946395</v>
      </c>
      <c r="AC336" s="27" t="n">
        <v>-0.0942352455295468</v>
      </c>
      <c r="AD336" s="27" t="n">
        <v>-0.252044745114619</v>
      </c>
      <c r="AE336" s="27" t="n">
        <v>-1.63057098409479</v>
      </c>
      <c r="AF336" s="27" t="n">
        <v>0.361741115086854</v>
      </c>
      <c r="AG336" s="27" t="n">
        <v>0.636440746983365</v>
      </c>
      <c r="AH336" s="27" t="n">
        <v>1.71224072881767</v>
      </c>
      <c r="AI336" s="27" t="n">
        <v>-1.1449654271833</v>
      </c>
      <c r="AJ336" s="27" t="n">
        <v>-1.77805918093022</v>
      </c>
      <c r="AK336" s="27" t="n">
        <v>1.89916365680756</v>
      </c>
      <c r="AL336" s="21"/>
      <c r="AM336" s="31" t="n">
        <f aca="false">IF(SQRT($B$9)*$B336+SQRT(1-$B$9)*R336&lt;_xlfn.NORM.S.INV($B$6),1,0)</f>
        <v>0</v>
      </c>
      <c r="AN336" s="31" t="n">
        <f aca="false">IF(SQRT($B$9)*$B336+SQRT(1-$B$9)*S336&lt;_xlfn.NORM.S.INV($B$6),1,0)</f>
        <v>0</v>
      </c>
      <c r="AO336" s="31" t="n">
        <f aca="false">IF(SQRT($B$9)*$B336+SQRT(1-$B$9)*T336&lt;_xlfn.NORM.S.INV($B$6),1,0)</f>
        <v>0</v>
      </c>
      <c r="AP336" s="31" t="n">
        <f aca="false">IF(SQRT($B$9)*$B336+SQRT(1-$B$9)*U336&lt;_xlfn.NORM.S.INV($B$6),1,0)</f>
        <v>0</v>
      </c>
      <c r="AQ336" s="31" t="n">
        <f aca="false">IF(SQRT($B$9)*$B336+SQRT(1-$B$9)*V336&lt;_xlfn.NORM.S.INV($B$6),1,0)</f>
        <v>0</v>
      </c>
      <c r="AR336" s="31" t="n">
        <f aca="false">IF(SQRT($B$9)*$B336+SQRT(1-$B$9)*W336&lt;_xlfn.NORM.S.INV($B$6),1,0)</f>
        <v>0</v>
      </c>
      <c r="AS336" s="31" t="n">
        <f aca="false">IF(SQRT($B$9)*$B336+SQRT(1-$B$9)*X336&lt;_xlfn.NORM.S.INV($B$6),1,0)</f>
        <v>0</v>
      </c>
      <c r="AT336" s="31" t="n">
        <f aca="false">IF(SQRT($B$9)*$B336+SQRT(1-$B$9)*Y336&lt;_xlfn.NORM.S.INV($B$6),1,0)</f>
        <v>0</v>
      </c>
      <c r="AU336" s="31" t="n">
        <f aca="false">IF(SQRT($B$9)*$B336+SQRT(1-$B$9)*Z336&lt;_xlfn.NORM.S.INV($B$6),1,0)</f>
        <v>0</v>
      </c>
      <c r="AV336" s="31" t="n">
        <f aca="false">IF(SQRT($B$9)*$B336+SQRT(1-$B$9)*AA336&lt;_xlfn.NORM.S.INV($B$6),1,0)</f>
        <v>0</v>
      </c>
      <c r="AW336" s="31" t="n">
        <f aca="false">IF(SQRT($C$9)*$B336+SQRT(1-$C$9)*AB336&lt;_xlfn.NORM.S.INV($C$6),1,0)</f>
        <v>0</v>
      </c>
      <c r="AX336" s="31" t="n">
        <f aca="false">IF(SQRT($C$9)*$B336+SQRT(1-$C$9)*AC336&lt;_xlfn.NORM.S.INV($C$6),1,0)</f>
        <v>0</v>
      </c>
      <c r="AY336" s="31" t="n">
        <f aca="false">IF(SQRT($C$9)*$B336+SQRT(1-$C$9)*AD336&lt;_xlfn.NORM.S.INV($C$6),1,0)</f>
        <v>0</v>
      </c>
      <c r="AZ336" s="31" t="n">
        <f aca="false">IF(SQRT($C$9)*$B336+SQRT(1-$C$9)*AE336&lt;_xlfn.NORM.S.INV($C$6),1,0)</f>
        <v>0</v>
      </c>
      <c r="BA336" s="31" t="n">
        <f aca="false">IF(SQRT($C$9)*$B336+SQRT(1-$C$9)*AF336&lt;_xlfn.NORM.S.INV($C$6),1,0)</f>
        <v>0</v>
      </c>
      <c r="BB336" s="31" t="n">
        <f aca="false">IF(SQRT($C$9)*$B336+SQRT(1-$C$9)*AG336&lt;_xlfn.NORM.S.INV($C$6),1,0)</f>
        <v>0</v>
      </c>
      <c r="BC336" s="31" t="n">
        <f aca="false">IF(SQRT($C$9)*$B336+SQRT(1-$C$9)*AH336&lt;_xlfn.NORM.S.INV($C$6),1,0)</f>
        <v>0</v>
      </c>
      <c r="BD336" s="31" t="n">
        <f aca="false">IF(SQRT($C$9)*$B336+SQRT(1-$C$9)*AI336&lt;_xlfn.NORM.S.INV($C$6),1,0)</f>
        <v>0</v>
      </c>
      <c r="BE336" s="31" t="n">
        <f aca="false">IF(SQRT($C$9)*$B336+SQRT(1-$C$9)*AJ336&lt;_xlfn.NORM.S.INV($C$6),1,0)</f>
        <v>0</v>
      </c>
      <c r="BF336" s="31" t="n">
        <f aca="false">IF(SQRT($C$9)*$B336+SQRT(1-$C$9)*AK336&lt;_xlfn.NORM.S.INV($C$6),1,0)</f>
        <v>0</v>
      </c>
      <c r="BG336" s="21"/>
      <c r="BH336" s="21"/>
      <c r="BI336" s="31" t="n">
        <f aca="false">$B$11*(($A$1061)*$C336/$B$12*$B$7+(1-$A$1061)*$D336/$B$12*$C$7)</f>
        <v>0</v>
      </c>
      <c r="BJ336" s="31" t="n">
        <f aca="false">$B$11*(($A$1062)*$C336/$B$12*$B$7+(1-$A$1062)*$D336/$B$12*$C$7)</f>
        <v>0</v>
      </c>
      <c r="BK336" s="31" t="n">
        <f aca="false">$B$11*(($A$1063)*$C336/$B$12*$B$7+(1-$A$1063)*$D336/$B$12*$C$7)</f>
        <v>0</v>
      </c>
      <c r="BL336" s="31" t="n">
        <f aca="false">$B$11*(($A$1064)*$C336/$B$12*$B$7+(1-$A$1064)*$D336/$B$12*$C$7)</f>
        <v>0</v>
      </c>
      <c r="BM336" s="31" t="n">
        <f aca="false">$B$11*(($A$1065)*$C336/$B$12*$B$7+(1-$A$1065)*$D336/$B$12*$C$7)</f>
        <v>0</v>
      </c>
      <c r="BN336" s="31" t="n">
        <f aca="false">$B$11*(($A$1066)*$C336/$B$12*$B$7+(1-$A$1066)*$D336/$B$12*$C$7)</f>
        <v>0</v>
      </c>
      <c r="BO336" s="31" t="n">
        <f aca="false">$B$11*(($A$1067)*$C336/$B$12*$B$7+(1-$A$1067)*$D336/$B$12*$C$7)</f>
        <v>0</v>
      </c>
      <c r="BP336" s="31" t="n">
        <f aca="false">$B$11*(($A$1068)*$C336/$B$12*$B$7+(1-$A$1068)*$D336/$B$12*$C$7)</f>
        <v>0</v>
      </c>
      <c r="BQ336" s="31" t="n">
        <f aca="false">$B$11*(($A$1069)*$C336/$B$12*$B$7+(1-$A$1069)*$D336/$B$12*$C$7)</f>
        <v>0</v>
      </c>
      <c r="BR336" s="31" t="n">
        <f aca="false">$B$11*(($A$1070)*$C336/$B$12*$B$7+(1-$A$1070)*$D336/$B$12*$C$7)</f>
        <v>0</v>
      </c>
      <c r="BS336" s="31" t="n">
        <f aca="false">$B$11*(($A$1071)*$C336/$B$12*$B$7+(1-$A$1071)*$D336/$B$12*$C$7)</f>
        <v>0</v>
      </c>
      <c r="BT336" s="31" t="n">
        <f aca="false">$B$11*(($A$1072)*$C336/$B$12*$B$7+(1-$A$1072)*$D336/$B$12*$C$7)</f>
        <v>0</v>
      </c>
      <c r="BU336" s="31" t="n">
        <f aca="false">$B$11*(($A$1073)*$C336/$B$12*$B$7+(1-$A$1073)*$D336/$B$12*$C$7)</f>
        <v>0</v>
      </c>
      <c r="BV336" s="31" t="n">
        <f aca="false">$B$11*(($A$1074)*$C336/$B$12*$B$7+(1-$A$1074)*$D336/$B$12*$C$7)</f>
        <v>0</v>
      </c>
      <c r="BW336" s="31" t="n">
        <f aca="false">$B$11*(($A$1075)*$C336/$B$12*$B$7+(1-$A$1075)*$D336/$B$12*$C$7)</f>
        <v>0</v>
      </c>
      <c r="BX336" s="31" t="n">
        <f aca="false">$B$11*(($A$1076)*$C336/$B$12*$B$7+(1-$A$1076)*$D336/$B$12*$C$7)</f>
        <v>0</v>
      </c>
      <c r="BY336" s="31" t="n">
        <f aca="false">$B$11*(($A$1077)*$C336/$B$12*$B$7+(1-$A$1077)*$D336/$B$12*$C$7)</f>
        <v>0</v>
      </c>
      <c r="BZ336" s="31" t="n">
        <f aca="false">$B$11*(($A$1078)*$C336/$B$12*$B$7+(1-$A$1078)*$D336/$B$12*$C$7)</f>
        <v>0</v>
      </c>
      <c r="CA336" s="31" t="n">
        <f aca="false">$B$11*(($A$1079)*$C336/$B$12*$B$7+(1-$A$1079)*$D336/$B$12*$C$7)</f>
        <v>0</v>
      </c>
      <c r="CB336" s="31" t="n">
        <f aca="false">$B$11*(($A$1080)*$C336/$B$12*$B$7+(1-$A$1080)*$D336/$B$12*$C$7)</f>
        <v>0</v>
      </c>
      <c r="CC336" s="31" t="n">
        <f aca="false">$B$11*(($A$1081)*$C336/$B$12*$B$7+(1-$A$1081)*$D336/$B$12*$C$7)</f>
        <v>0</v>
      </c>
    </row>
    <row r="337" customFormat="false" ht="15" hidden="false" customHeight="false" outlineLevel="0" collapsed="false">
      <c r="A337" s="21" t="n">
        <v>313</v>
      </c>
      <c r="B337" s="27" t="n">
        <v>0.0535961029474587</v>
      </c>
      <c r="C337" s="9" t="n">
        <f aca="false">SUM(AM337:AV337)</f>
        <v>0</v>
      </c>
      <c r="D337" s="9" t="n">
        <f aca="false">SUM(AW337:BF337)</f>
        <v>2</v>
      </c>
      <c r="E337" s="24" t="n">
        <f aca="false">(1-C337/$B$12)*$B$8-C337/$B$12*$B$7</f>
        <v>0.05</v>
      </c>
      <c r="F337" s="24" t="n">
        <f aca="false">(1-D337/$B$12)*$C$8-D337/$B$12*$C$7</f>
        <v>-0.048</v>
      </c>
      <c r="G337" s="47" t="n">
        <f aca="false">$B$11*($B$10*C337/$B$12*$B$7+(1-$B$10)*D337/$B$12*$C$7)</f>
        <v>600</v>
      </c>
      <c r="H337" s="24" t="n">
        <f aca="false">$B$10*E337+(1-$B$10)*F337</f>
        <v>0.001</v>
      </c>
      <c r="I337" s="21"/>
      <c r="J337" s="21"/>
      <c r="K337" s="21"/>
      <c r="L337" s="21"/>
      <c r="M337" s="21"/>
      <c r="N337" s="21"/>
      <c r="O337" s="21"/>
      <c r="P337" s="21"/>
      <c r="Q337" s="21"/>
      <c r="R337" s="27" t="n">
        <v>0.228721775257405</v>
      </c>
      <c r="S337" s="27" t="n">
        <v>-0.546738807973736</v>
      </c>
      <c r="T337" s="27" t="n">
        <v>1.65658095830498</v>
      </c>
      <c r="U337" s="27" t="n">
        <v>0.411159742680414</v>
      </c>
      <c r="V337" s="27" t="n">
        <v>1.18965650123038</v>
      </c>
      <c r="W337" s="27" t="n">
        <v>1.01407561195984</v>
      </c>
      <c r="X337" s="27" t="n">
        <v>-1.17334069747616</v>
      </c>
      <c r="Y337" s="27" t="n">
        <v>-0.240288636532289</v>
      </c>
      <c r="Z337" s="27" t="n">
        <v>0.635347071565388</v>
      </c>
      <c r="AA337" s="27" t="n">
        <v>0.408877871885335</v>
      </c>
      <c r="AB337" s="27" t="n">
        <v>-0.269582976129633</v>
      </c>
      <c r="AC337" s="27" t="n">
        <v>-2.10875071030349</v>
      </c>
      <c r="AD337" s="27" t="n">
        <v>0.738771324952857</v>
      </c>
      <c r="AE337" s="27" t="n">
        <v>-1.32242246715433</v>
      </c>
      <c r="AF337" s="27" t="n">
        <v>0.835685392645832</v>
      </c>
      <c r="AG337" s="27" t="n">
        <v>0.0192774279837473</v>
      </c>
      <c r="AH337" s="27" t="n">
        <v>-0.347492164105459</v>
      </c>
      <c r="AI337" s="27" t="n">
        <v>2.87455111340413</v>
      </c>
      <c r="AJ337" s="27" t="n">
        <v>0.208585975250237</v>
      </c>
      <c r="AK337" s="27" t="n">
        <v>-3.30359448262666</v>
      </c>
      <c r="AL337" s="21"/>
      <c r="AM337" s="31" t="n">
        <f aca="false">IF(SQRT($B$9)*$B337+SQRT(1-$B$9)*R337&lt;_xlfn.NORM.S.INV($B$6),1,0)</f>
        <v>0</v>
      </c>
      <c r="AN337" s="31" t="n">
        <f aca="false">IF(SQRT($B$9)*$B337+SQRT(1-$B$9)*S337&lt;_xlfn.NORM.S.INV($B$6),1,0)</f>
        <v>0</v>
      </c>
      <c r="AO337" s="31" t="n">
        <f aca="false">IF(SQRT($B$9)*$B337+SQRT(1-$B$9)*T337&lt;_xlfn.NORM.S.INV($B$6),1,0)</f>
        <v>0</v>
      </c>
      <c r="AP337" s="31" t="n">
        <f aca="false">IF(SQRT($B$9)*$B337+SQRT(1-$B$9)*U337&lt;_xlfn.NORM.S.INV($B$6),1,0)</f>
        <v>0</v>
      </c>
      <c r="AQ337" s="31" t="n">
        <f aca="false">IF(SQRT($B$9)*$B337+SQRT(1-$B$9)*V337&lt;_xlfn.NORM.S.INV($B$6),1,0)</f>
        <v>0</v>
      </c>
      <c r="AR337" s="31" t="n">
        <f aca="false">IF(SQRT($B$9)*$B337+SQRT(1-$B$9)*W337&lt;_xlfn.NORM.S.INV($B$6),1,0)</f>
        <v>0</v>
      </c>
      <c r="AS337" s="31" t="n">
        <f aca="false">IF(SQRT($B$9)*$B337+SQRT(1-$B$9)*X337&lt;_xlfn.NORM.S.INV($B$6),1,0)</f>
        <v>0</v>
      </c>
      <c r="AT337" s="31" t="n">
        <f aca="false">IF(SQRT($B$9)*$B337+SQRT(1-$B$9)*Y337&lt;_xlfn.NORM.S.INV($B$6),1,0)</f>
        <v>0</v>
      </c>
      <c r="AU337" s="31" t="n">
        <f aca="false">IF(SQRT($B$9)*$B337+SQRT(1-$B$9)*Z337&lt;_xlfn.NORM.S.INV($B$6),1,0)</f>
        <v>0</v>
      </c>
      <c r="AV337" s="31" t="n">
        <f aca="false">IF(SQRT($B$9)*$B337+SQRT(1-$B$9)*AA337&lt;_xlfn.NORM.S.INV($B$6),1,0)</f>
        <v>0</v>
      </c>
      <c r="AW337" s="31" t="n">
        <f aca="false">IF(SQRT($C$9)*$B337+SQRT(1-$C$9)*AB337&lt;_xlfn.NORM.S.INV($C$6),1,0)</f>
        <v>0</v>
      </c>
      <c r="AX337" s="31" t="n">
        <f aca="false">IF(SQRT($C$9)*$B337+SQRT(1-$C$9)*AC337&lt;_xlfn.NORM.S.INV($C$6),1,0)</f>
        <v>1</v>
      </c>
      <c r="AY337" s="31" t="n">
        <f aca="false">IF(SQRT($C$9)*$B337+SQRT(1-$C$9)*AD337&lt;_xlfn.NORM.S.INV($C$6),1,0)</f>
        <v>0</v>
      </c>
      <c r="AZ337" s="31" t="n">
        <f aca="false">IF(SQRT($C$9)*$B337+SQRT(1-$C$9)*AE337&lt;_xlfn.NORM.S.INV($C$6),1,0)</f>
        <v>0</v>
      </c>
      <c r="BA337" s="31" t="n">
        <f aca="false">IF(SQRT($C$9)*$B337+SQRT(1-$C$9)*AF337&lt;_xlfn.NORM.S.INV($C$6),1,0)</f>
        <v>0</v>
      </c>
      <c r="BB337" s="31" t="n">
        <f aca="false">IF(SQRT($C$9)*$B337+SQRT(1-$C$9)*AG337&lt;_xlfn.NORM.S.INV($C$6),1,0)</f>
        <v>0</v>
      </c>
      <c r="BC337" s="31" t="n">
        <f aca="false">IF(SQRT($C$9)*$B337+SQRT(1-$C$9)*AH337&lt;_xlfn.NORM.S.INV($C$6),1,0)</f>
        <v>0</v>
      </c>
      <c r="BD337" s="31" t="n">
        <f aca="false">IF(SQRT($C$9)*$B337+SQRT(1-$C$9)*AI337&lt;_xlfn.NORM.S.INV($C$6),1,0)</f>
        <v>0</v>
      </c>
      <c r="BE337" s="31" t="n">
        <f aca="false">IF(SQRT($C$9)*$B337+SQRT(1-$C$9)*AJ337&lt;_xlfn.NORM.S.INV($C$6),1,0)</f>
        <v>0</v>
      </c>
      <c r="BF337" s="31" t="n">
        <f aca="false">IF(SQRT($C$9)*$B337+SQRT(1-$C$9)*AK337&lt;_xlfn.NORM.S.INV($C$6),1,0)</f>
        <v>1</v>
      </c>
      <c r="BG337" s="21"/>
      <c r="BH337" s="21"/>
      <c r="BI337" s="31" t="n">
        <f aca="false">$B$11*(($A$1061)*$C337/$B$12*$B$7+(1-$A$1061)*$D337/$B$12*$C$7)</f>
        <v>1200</v>
      </c>
      <c r="BJ337" s="31" t="n">
        <f aca="false">$B$11*(($A$1062)*$C337/$B$12*$B$7+(1-$A$1062)*$D337/$B$12*$C$7)</f>
        <v>1140</v>
      </c>
      <c r="BK337" s="31" t="n">
        <f aca="false">$B$11*(($A$1063)*$C337/$B$12*$B$7+(1-$A$1063)*$D337/$B$12*$C$7)</f>
        <v>1080</v>
      </c>
      <c r="BL337" s="31" t="n">
        <f aca="false">$B$11*(($A$1064)*$C337/$B$12*$B$7+(1-$A$1064)*$D337/$B$12*$C$7)</f>
        <v>1020</v>
      </c>
      <c r="BM337" s="31" t="n">
        <f aca="false">$B$11*(($A$1065)*$C337/$B$12*$B$7+(1-$A$1065)*$D337/$B$12*$C$7)</f>
        <v>960</v>
      </c>
      <c r="BN337" s="31" t="n">
        <f aca="false">$B$11*(($A$1066)*$C337/$B$12*$B$7+(1-$A$1066)*$D337/$B$12*$C$7)</f>
        <v>900</v>
      </c>
      <c r="BO337" s="31" t="n">
        <f aca="false">$B$11*(($A$1067)*$C337/$B$12*$B$7+(1-$A$1067)*$D337/$B$12*$C$7)</f>
        <v>840</v>
      </c>
      <c r="BP337" s="31" t="n">
        <f aca="false">$B$11*(($A$1068)*$C337/$B$12*$B$7+(1-$A$1068)*$D337/$B$12*$C$7)</f>
        <v>780</v>
      </c>
      <c r="BQ337" s="31" t="n">
        <f aca="false">$B$11*(($A$1069)*$C337/$B$12*$B$7+(1-$A$1069)*$D337/$B$12*$C$7)</f>
        <v>720</v>
      </c>
      <c r="BR337" s="31" t="n">
        <f aca="false">$B$11*(($A$1070)*$C337/$B$12*$B$7+(1-$A$1070)*$D337/$B$12*$C$7)</f>
        <v>660</v>
      </c>
      <c r="BS337" s="31" t="n">
        <f aca="false">$B$11*(($A$1071)*$C337/$B$12*$B$7+(1-$A$1071)*$D337/$B$12*$C$7)</f>
        <v>600</v>
      </c>
      <c r="BT337" s="31" t="n">
        <f aca="false">$B$11*(($A$1072)*$C337/$B$12*$B$7+(1-$A$1072)*$D337/$B$12*$C$7)</f>
        <v>540</v>
      </c>
      <c r="BU337" s="31" t="n">
        <f aca="false">$B$11*(($A$1073)*$C337/$B$12*$B$7+(1-$A$1073)*$D337/$B$12*$C$7)</f>
        <v>480</v>
      </c>
      <c r="BV337" s="31" t="n">
        <f aca="false">$B$11*(($A$1074)*$C337/$B$12*$B$7+(1-$A$1074)*$D337/$B$12*$C$7)</f>
        <v>420</v>
      </c>
      <c r="BW337" s="31" t="n">
        <f aca="false">$B$11*(($A$1075)*$C337/$B$12*$B$7+(1-$A$1075)*$D337/$B$12*$C$7)</f>
        <v>360</v>
      </c>
      <c r="BX337" s="31" t="n">
        <f aca="false">$B$11*(($A$1076)*$C337/$B$12*$B$7+(1-$A$1076)*$D337/$B$12*$C$7)</f>
        <v>300</v>
      </c>
      <c r="BY337" s="31" t="n">
        <f aca="false">$B$11*(($A$1077)*$C337/$B$12*$B$7+(1-$A$1077)*$D337/$B$12*$C$7)</f>
        <v>240</v>
      </c>
      <c r="BZ337" s="31" t="n">
        <f aca="false">$B$11*(($A$1078)*$C337/$B$12*$B$7+(1-$A$1078)*$D337/$B$12*$C$7)</f>
        <v>180</v>
      </c>
      <c r="CA337" s="31" t="n">
        <f aca="false">$B$11*(($A$1079)*$C337/$B$12*$B$7+(1-$A$1079)*$D337/$B$12*$C$7)</f>
        <v>120</v>
      </c>
      <c r="CB337" s="31" t="n">
        <f aca="false">$B$11*(($A$1080)*$C337/$B$12*$B$7+(1-$A$1080)*$D337/$B$12*$C$7)</f>
        <v>60.0000000000001</v>
      </c>
      <c r="CC337" s="31" t="n">
        <f aca="false">$B$11*(($A$1081)*$C337/$B$12*$B$7+(1-$A$1081)*$D337/$B$12*$C$7)</f>
        <v>0</v>
      </c>
    </row>
    <row r="338" customFormat="false" ht="15" hidden="false" customHeight="false" outlineLevel="0" collapsed="false">
      <c r="A338" s="21" t="n">
        <v>314</v>
      </c>
      <c r="B338" s="27" t="n">
        <v>1.00680486042674</v>
      </c>
      <c r="C338" s="9" t="n">
        <f aca="false">SUM(AM338:AV338)</f>
        <v>0</v>
      </c>
      <c r="D338" s="9" t="n">
        <f aca="false">SUM(AW338:BF338)</f>
        <v>0</v>
      </c>
      <c r="E338" s="24" t="n">
        <f aca="false">(1-C338/$B$12)*$B$8-C338/$B$12*$B$7</f>
        <v>0.05</v>
      </c>
      <c r="F338" s="24" t="n">
        <f aca="false">(1-D338/$B$12)*$C$8-D338/$B$12*$C$7</f>
        <v>0.09</v>
      </c>
      <c r="G338" s="47" t="n">
        <f aca="false">$B$11*($B$10*C338/$B$12*$B$7+(1-$B$10)*D338/$B$12*$C$7)</f>
        <v>0</v>
      </c>
      <c r="H338" s="24" t="n">
        <f aca="false">$B$10*E338+(1-$B$10)*F338</f>
        <v>0.07</v>
      </c>
      <c r="I338" s="21"/>
      <c r="J338" s="21"/>
      <c r="K338" s="21"/>
      <c r="L338" s="21"/>
      <c r="M338" s="21"/>
      <c r="N338" s="21"/>
      <c r="O338" s="21"/>
      <c r="P338" s="21"/>
      <c r="Q338" s="21"/>
      <c r="R338" s="27" t="n">
        <v>0.325895366844476</v>
      </c>
      <c r="S338" s="27" t="n">
        <v>-0.222391156943927</v>
      </c>
      <c r="T338" s="27" t="n">
        <v>0.840628224647155</v>
      </c>
      <c r="U338" s="27" t="n">
        <v>-0.531117882510169</v>
      </c>
      <c r="V338" s="27" t="n">
        <v>1.26379800621298</v>
      </c>
      <c r="W338" s="27" t="n">
        <v>1.58546142763895</v>
      </c>
      <c r="X338" s="27" t="n">
        <v>0.488670990054068</v>
      </c>
      <c r="Y338" s="27" t="n">
        <v>0.116071642512394</v>
      </c>
      <c r="Z338" s="27" t="n">
        <v>0.437431690894898</v>
      </c>
      <c r="AA338" s="27" t="n">
        <v>1.36627929065672</v>
      </c>
      <c r="AB338" s="27" t="n">
        <v>1.45943008855969</v>
      </c>
      <c r="AC338" s="27" t="n">
        <v>0.572633750230232</v>
      </c>
      <c r="AD338" s="27" t="n">
        <v>-0.77632426654211</v>
      </c>
      <c r="AE338" s="27" t="n">
        <v>-0.337099189149503</v>
      </c>
      <c r="AF338" s="27" t="n">
        <v>-0.156201687832609</v>
      </c>
      <c r="AG338" s="27" t="n">
        <v>0.999751697945096</v>
      </c>
      <c r="AH338" s="27" t="n">
        <v>-0.834033624636803</v>
      </c>
      <c r="AI338" s="27" t="n">
        <v>-0.196143739249252</v>
      </c>
      <c r="AJ338" s="27" t="n">
        <v>2.42034577827753</v>
      </c>
      <c r="AK338" s="27" t="n">
        <v>0.515272093198448</v>
      </c>
      <c r="AL338" s="21"/>
      <c r="AM338" s="31" t="n">
        <f aca="false">IF(SQRT($B$9)*$B338+SQRT(1-$B$9)*R338&lt;_xlfn.NORM.S.INV($B$6),1,0)</f>
        <v>0</v>
      </c>
      <c r="AN338" s="31" t="n">
        <f aca="false">IF(SQRT($B$9)*$B338+SQRT(1-$B$9)*S338&lt;_xlfn.NORM.S.INV($B$6),1,0)</f>
        <v>0</v>
      </c>
      <c r="AO338" s="31" t="n">
        <f aca="false">IF(SQRT($B$9)*$B338+SQRT(1-$B$9)*T338&lt;_xlfn.NORM.S.INV($B$6),1,0)</f>
        <v>0</v>
      </c>
      <c r="AP338" s="31" t="n">
        <f aca="false">IF(SQRT($B$9)*$B338+SQRT(1-$B$9)*U338&lt;_xlfn.NORM.S.INV($B$6),1,0)</f>
        <v>0</v>
      </c>
      <c r="AQ338" s="31" t="n">
        <f aca="false">IF(SQRT($B$9)*$B338+SQRT(1-$B$9)*V338&lt;_xlfn.NORM.S.INV($B$6),1,0)</f>
        <v>0</v>
      </c>
      <c r="AR338" s="31" t="n">
        <f aca="false">IF(SQRT($B$9)*$B338+SQRT(1-$B$9)*W338&lt;_xlfn.NORM.S.INV($B$6),1,0)</f>
        <v>0</v>
      </c>
      <c r="AS338" s="31" t="n">
        <f aca="false">IF(SQRT($B$9)*$B338+SQRT(1-$B$9)*X338&lt;_xlfn.NORM.S.INV($B$6),1,0)</f>
        <v>0</v>
      </c>
      <c r="AT338" s="31" t="n">
        <f aca="false">IF(SQRT($B$9)*$B338+SQRT(1-$B$9)*Y338&lt;_xlfn.NORM.S.INV($B$6),1,0)</f>
        <v>0</v>
      </c>
      <c r="AU338" s="31" t="n">
        <f aca="false">IF(SQRT($B$9)*$B338+SQRT(1-$B$9)*Z338&lt;_xlfn.NORM.S.INV($B$6),1,0)</f>
        <v>0</v>
      </c>
      <c r="AV338" s="31" t="n">
        <f aca="false">IF(SQRT($B$9)*$B338+SQRT(1-$B$9)*AA338&lt;_xlfn.NORM.S.INV($B$6),1,0)</f>
        <v>0</v>
      </c>
      <c r="AW338" s="31" t="n">
        <f aca="false">IF(SQRT($C$9)*$B338+SQRT(1-$C$9)*AB338&lt;_xlfn.NORM.S.INV($C$6),1,0)</f>
        <v>0</v>
      </c>
      <c r="AX338" s="31" t="n">
        <f aca="false">IF(SQRT($C$9)*$B338+SQRT(1-$C$9)*AC338&lt;_xlfn.NORM.S.INV($C$6),1,0)</f>
        <v>0</v>
      </c>
      <c r="AY338" s="31" t="n">
        <f aca="false">IF(SQRT($C$9)*$B338+SQRT(1-$C$9)*AD338&lt;_xlfn.NORM.S.INV($C$6),1,0)</f>
        <v>0</v>
      </c>
      <c r="AZ338" s="31" t="n">
        <f aca="false">IF(SQRT($C$9)*$B338+SQRT(1-$C$9)*AE338&lt;_xlfn.NORM.S.INV($C$6),1,0)</f>
        <v>0</v>
      </c>
      <c r="BA338" s="31" t="n">
        <f aca="false">IF(SQRT($C$9)*$B338+SQRT(1-$C$9)*AF338&lt;_xlfn.NORM.S.INV($C$6),1,0)</f>
        <v>0</v>
      </c>
      <c r="BB338" s="31" t="n">
        <f aca="false">IF(SQRT($C$9)*$B338+SQRT(1-$C$9)*AG338&lt;_xlfn.NORM.S.INV($C$6),1,0)</f>
        <v>0</v>
      </c>
      <c r="BC338" s="31" t="n">
        <f aca="false">IF(SQRT($C$9)*$B338+SQRT(1-$C$9)*AH338&lt;_xlfn.NORM.S.INV($C$6),1,0)</f>
        <v>0</v>
      </c>
      <c r="BD338" s="31" t="n">
        <f aca="false">IF(SQRT($C$9)*$B338+SQRT(1-$C$9)*AI338&lt;_xlfn.NORM.S.INV($C$6),1,0)</f>
        <v>0</v>
      </c>
      <c r="BE338" s="31" t="n">
        <f aca="false">IF(SQRT($C$9)*$B338+SQRT(1-$C$9)*AJ338&lt;_xlfn.NORM.S.INV($C$6),1,0)</f>
        <v>0</v>
      </c>
      <c r="BF338" s="31" t="n">
        <f aca="false">IF(SQRT($C$9)*$B338+SQRT(1-$C$9)*AK338&lt;_xlfn.NORM.S.INV($C$6),1,0)</f>
        <v>0</v>
      </c>
      <c r="BG338" s="21"/>
      <c r="BH338" s="21"/>
      <c r="BI338" s="31" t="n">
        <f aca="false">$B$11*(($A$1061)*$C338/$B$12*$B$7+(1-$A$1061)*$D338/$B$12*$C$7)</f>
        <v>0</v>
      </c>
      <c r="BJ338" s="31" t="n">
        <f aca="false">$B$11*(($A$1062)*$C338/$B$12*$B$7+(1-$A$1062)*$D338/$B$12*$C$7)</f>
        <v>0</v>
      </c>
      <c r="BK338" s="31" t="n">
        <f aca="false">$B$11*(($A$1063)*$C338/$B$12*$B$7+(1-$A$1063)*$D338/$B$12*$C$7)</f>
        <v>0</v>
      </c>
      <c r="BL338" s="31" t="n">
        <f aca="false">$B$11*(($A$1064)*$C338/$B$12*$B$7+(1-$A$1064)*$D338/$B$12*$C$7)</f>
        <v>0</v>
      </c>
      <c r="BM338" s="31" t="n">
        <f aca="false">$B$11*(($A$1065)*$C338/$B$12*$B$7+(1-$A$1065)*$D338/$B$12*$C$7)</f>
        <v>0</v>
      </c>
      <c r="BN338" s="31" t="n">
        <f aca="false">$B$11*(($A$1066)*$C338/$B$12*$B$7+(1-$A$1066)*$D338/$B$12*$C$7)</f>
        <v>0</v>
      </c>
      <c r="BO338" s="31" t="n">
        <f aca="false">$B$11*(($A$1067)*$C338/$B$12*$B$7+(1-$A$1067)*$D338/$B$12*$C$7)</f>
        <v>0</v>
      </c>
      <c r="BP338" s="31" t="n">
        <f aca="false">$B$11*(($A$1068)*$C338/$B$12*$B$7+(1-$A$1068)*$D338/$B$12*$C$7)</f>
        <v>0</v>
      </c>
      <c r="BQ338" s="31" t="n">
        <f aca="false">$B$11*(($A$1069)*$C338/$B$12*$B$7+(1-$A$1069)*$D338/$B$12*$C$7)</f>
        <v>0</v>
      </c>
      <c r="BR338" s="31" t="n">
        <f aca="false">$B$11*(($A$1070)*$C338/$B$12*$B$7+(1-$A$1070)*$D338/$B$12*$C$7)</f>
        <v>0</v>
      </c>
      <c r="BS338" s="31" t="n">
        <f aca="false">$B$11*(($A$1071)*$C338/$B$12*$B$7+(1-$A$1071)*$D338/$B$12*$C$7)</f>
        <v>0</v>
      </c>
      <c r="BT338" s="31" t="n">
        <f aca="false">$B$11*(($A$1072)*$C338/$B$12*$B$7+(1-$A$1072)*$D338/$B$12*$C$7)</f>
        <v>0</v>
      </c>
      <c r="BU338" s="31" t="n">
        <f aca="false">$B$11*(($A$1073)*$C338/$B$12*$B$7+(1-$A$1073)*$D338/$B$12*$C$7)</f>
        <v>0</v>
      </c>
      <c r="BV338" s="31" t="n">
        <f aca="false">$B$11*(($A$1074)*$C338/$B$12*$B$7+(1-$A$1074)*$D338/$B$12*$C$7)</f>
        <v>0</v>
      </c>
      <c r="BW338" s="31" t="n">
        <f aca="false">$B$11*(($A$1075)*$C338/$B$12*$B$7+(1-$A$1075)*$D338/$B$12*$C$7)</f>
        <v>0</v>
      </c>
      <c r="BX338" s="31" t="n">
        <f aca="false">$B$11*(($A$1076)*$C338/$B$12*$B$7+(1-$A$1076)*$D338/$B$12*$C$7)</f>
        <v>0</v>
      </c>
      <c r="BY338" s="31" t="n">
        <f aca="false">$B$11*(($A$1077)*$C338/$B$12*$B$7+(1-$A$1077)*$D338/$B$12*$C$7)</f>
        <v>0</v>
      </c>
      <c r="BZ338" s="31" t="n">
        <f aca="false">$B$11*(($A$1078)*$C338/$B$12*$B$7+(1-$A$1078)*$D338/$B$12*$C$7)</f>
        <v>0</v>
      </c>
      <c r="CA338" s="31" t="n">
        <f aca="false">$B$11*(($A$1079)*$C338/$B$12*$B$7+(1-$A$1079)*$D338/$B$12*$C$7)</f>
        <v>0</v>
      </c>
      <c r="CB338" s="31" t="n">
        <f aca="false">$B$11*(($A$1080)*$C338/$B$12*$B$7+(1-$A$1080)*$D338/$B$12*$C$7)</f>
        <v>0</v>
      </c>
      <c r="CC338" s="31" t="n">
        <f aca="false">$B$11*(($A$1081)*$C338/$B$12*$B$7+(1-$A$1081)*$D338/$B$12*$C$7)</f>
        <v>0</v>
      </c>
    </row>
    <row r="339" customFormat="false" ht="15" hidden="false" customHeight="false" outlineLevel="0" collapsed="false">
      <c r="A339" s="21" t="n">
        <v>315</v>
      </c>
      <c r="B339" s="27" t="n">
        <v>1.00242776357661</v>
      </c>
      <c r="C339" s="9" t="n">
        <f aca="false">SUM(AM339:AV339)</f>
        <v>0</v>
      </c>
      <c r="D339" s="9" t="n">
        <f aca="false">SUM(AW339:BF339)</f>
        <v>0</v>
      </c>
      <c r="E339" s="24" t="n">
        <f aca="false">(1-C339/$B$12)*$B$8-C339/$B$12*$B$7</f>
        <v>0.05</v>
      </c>
      <c r="F339" s="24" t="n">
        <f aca="false">(1-D339/$B$12)*$C$8-D339/$B$12*$C$7</f>
        <v>0.09</v>
      </c>
      <c r="G339" s="47" t="n">
        <f aca="false">$B$11*($B$10*C339/$B$12*$B$7+(1-$B$10)*D339/$B$12*$C$7)</f>
        <v>0</v>
      </c>
      <c r="H339" s="24" t="n">
        <f aca="false">$B$10*E339+(1-$B$10)*F339</f>
        <v>0.07</v>
      </c>
      <c r="I339" s="21"/>
      <c r="J339" s="21"/>
      <c r="K339" s="21"/>
      <c r="L339" s="21"/>
      <c r="M339" s="21"/>
      <c r="N339" s="21"/>
      <c r="O339" s="21"/>
      <c r="P339" s="21"/>
      <c r="Q339" s="21"/>
      <c r="R339" s="27" t="n">
        <v>0.416760670967487</v>
      </c>
      <c r="S339" s="27" t="n">
        <v>-0.769080606571664</v>
      </c>
      <c r="T339" s="27" t="n">
        <v>-0.376495120394128</v>
      </c>
      <c r="U339" s="27" t="n">
        <v>-0.672512287769273</v>
      </c>
      <c r="V339" s="27" t="n">
        <v>1.51208495680998</v>
      </c>
      <c r="W339" s="27" t="n">
        <v>-0.75741410288493</v>
      </c>
      <c r="X339" s="27" t="n">
        <v>-1.12357819512005</v>
      </c>
      <c r="Y339" s="27" t="n">
        <v>2.41674885820012</v>
      </c>
      <c r="Z339" s="27" t="n">
        <v>-1.17555333566042</v>
      </c>
      <c r="AA339" s="27" t="n">
        <v>-0.581370823031873</v>
      </c>
      <c r="AB339" s="27" t="n">
        <v>-0.297529116059455</v>
      </c>
      <c r="AC339" s="27" t="n">
        <v>2.14616222047336</v>
      </c>
      <c r="AD339" s="27" t="n">
        <v>-0.439239096310468</v>
      </c>
      <c r="AE339" s="27" t="n">
        <v>-1.7710132635837</v>
      </c>
      <c r="AF339" s="27" t="n">
        <v>0.483975536962681</v>
      </c>
      <c r="AG339" s="27" t="n">
        <v>-0.252027098728083</v>
      </c>
      <c r="AH339" s="27" t="n">
        <v>-1.83683966795422</v>
      </c>
      <c r="AI339" s="27" t="n">
        <v>1.27263079080404</v>
      </c>
      <c r="AJ339" s="27" t="n">
        <v>-0.853039458454226</v>
      </c>
      <c r="AK339" s="27" t="n">
        <v>0.262711441716686</v>
      </c>
      <c r="AL339" s="21"/>
      <c r="AM339" s="31" t="n">
        <f aca="false">IF(SQRT($B$9)*$B339+SQRT(1-$B$9)*R339&lt;_xlfn.NORM.S.INV($B$6),1,0)</f>
        <v>0</v>
      </c>
      <c r="AN339" s="31" t="n">
        <f aca="false">IF(SQRT($B$9)*$B339+SQRT(1-$B$9)*S339&lt;_xlfn.NORM.S.INV($B$6),1,0)</f>
        <v>0</v>
      </c>
      <c r="AO339" s="31" t="n">
        <f aca="false">IF(SQRT($B$9)*$B339+SQRT(1-$B$9)*T339&lt;_xlfn.NORM.S.INV($B$6),1,0)</f>
        <v>0</v>
      </c>
      <c r="AP339" s="31" t="n">
        <f aca="false">IF(SQRT($B$9)*$B339+SQRT(1-$B$9)*U339&lt;_xlfn.NORM.S.INV($B$6),1,0)</f>
        <v>0</v>
      </c>
      <c r="AQ339" s="31" t="n">
        <f aca="false">IF(SQRT($B$9)*$B339+SQRT(1-$B$9)*V339&lt;_xlfn.NORM.S.INV($B$6),1,0)</f>
        <v>0</v>
      </c>
      <c r="AR339" s="31" t="n">
        <f aca="false">IF(SQRT($B$9)*$B339+SQRT(1-$B$9)*W339&lt;_xlfn.NORM.S.INV($B$6),1,0)</f>
        <v>0</v>
      </c>
      <c r="AS339" s="31" t="n">
        <f aca="false">IF(SQRT($B$9)*$B339+SQRT(1-$B$9)*X339&lt;_xlfn.NORM.S.INV($B$6),1,0)</f>
        <v>0</v>
      </c>
      <c r="AT339" s="31" t="n">
        <f aca="false">IF(SQRT($B$9)*$B339+SQRT(1-$B$9)*Y339&lt;_xlfn.NORM.S.INV($B$6),1,0)</f>
        <v>0</v>
      </c>
      <c r="AU339" s="31" t="n">
        <f aca="false">IF(SQRT($B$9)*$B339+SQRT(1-$B$9)*Z339&lt;_xlfn.NORM.S.INV($B$6),1,0)</f>
        <v>0</v>
      </c>
      <c r="AV339" s="31" t="n">
        <f aca="false">IF(SQRT($B$9)*$B339+SQRT(1-$B$9)*AA339&lt;_xlfn.NORM.S.INV($B$6),1,0)</f>
        <v>0</v>
      </c>
      <c r="AW339" s="31" t="n">
        <f aca="false">IF(SQRT($C$9)*$B339+SQRT(1-$C$9)*AB339&lt;_xlfn.NORM.S.INV($C$6),1,0)</f>
        <v>0</v>
      </c>
      <c r="AX339" s="31" t="n">
        <f aca="false">IF(SQRT($C$9)*$B339+SQRT(1-$C$9)*AC339&lt;_xlfn.NORM.S.INV($C$6),1,0)</f>
        <v>0</v>
      </c>
      <c r="AY339" s="31" t="n">
        <f aca="false">IF(SQRT($C$9)*$B339+SQRT(1-$C$9)*AD339&lt;_xlfn.NORM.S.INV($C$6),1,0)</f>
        <v>0</v>
      </c>
      <c r="AZ339" s="31" t="n">
        <f aca="false">IF(SQRT($C$9)*$B339+SQRT(1-$C$9)*AE339&lt;_xlfn.NORM.S.INV($C$6),1,0)</f>
        <v>0</v>
      </c>
      <c r="BA339" s="31" t="n">
        <f aca="false">IF(SQRT($C$9)*$B339+SQRT(1-$C$9)*AF339&lt;_xlfn.NORM.S.INV($C$6),1,0)</f>
        <v>0</v>
      </c>
      <c r="BB339" s="31" t="n">
        <f aca="false">IF(SQRT($C$9)*$B339+SQRT(1-$C$9)*AG339&lt;_xlfn.NORM.S.INV($C$6),1,0)</f>
        <v>0</v>
      </c>
      <c r="BC339" s="31" t="n">
        <f aca="false">IF(SQRT($C$9)*$B339+SQRT(1-$C$9)*AH339&lt;_xlfn.NORM.S.INV($C$6),1,0)</f>
        <v>0</v>
      </c>
      <c r="BD339" s="31" t="n">
        <f aca="false">IF(SQRT($C$9)*$B339+SQRT(1-$C$9)*AI339&lt;_xlfn.NORM.S.INV($C$6),1,0)</f>
        <v>0</v>
      </c>
      <c r="BE339" s="31" t="n">
        <f aca="false">IF(SQRT($C$9)*$B339+SQRT(1-$C$9)*AJ339&lt;_xlfn.NORM.S.INV($C$6),1,0)</f>
        <v>0</v>
      </c>
      <c r="BF339" s="31" t="n">
        <f aca="false">IF(SQRT($C$9)*$B339+SQRT(1-$C$9)*AK339&lt;_xlfn.NORM.S.INV($C$6),1,0)</f>
        <v>0</v>
      </c>
      <c r="BG339" s="21"/>
      <c r="BH339" s="21"/>
      <c r="BI339" s="31" t="n">
        <f aca="false">$B$11*(($A$1061)*$C339/$B$12*$B$7+(1-$A$1061)*$D339/$B$12*$C$7)</f>
        <v>0</v>
      </c>
      <c r="BJ339" s="31" t="n">
        <f aca="false">$B$11*(($A$1062)*$C339/$B$12*$B$7+(1-$A$1062)*$D339/$B$12*$C$7)</f>
        <v>0</v>
      </c>
      <c r="BK339" s="31" t="n">
        <f aca="false">$B$11*(($A$1063)*$C339/$B$12*$B$7+(1-$A$1063)*$D339/$B$12*$C$7)</f>
        <v>0</v>
      </c>
      <c r="BL339" s="31" t="n">
        <f aca="false">$B$11*(($A$1064)*$C339/$B$12*$B$7+(1-$A$1064)*$D339/$B$12*$C$7)</f>
        <v>0</v>
      </c>
      <c r="BM339" s="31" t="n">
        <f aca="false">$B$11*(($A$1065)*$C339/$B$12*$B$7+(1-$A$1065)*$D339/$B$12*$C$7)</f>
        <v>0</v>
      </c>
      <c r="BN339" s="31" t="n">
        <f aca="false">$B$11*(($A$1066)*$C339/$B$12*$B$7+(1-$A$1066)*$D339/$B$12*$C$7)</f>
        <v>0</v>
      </c>
      <c r="BO339" s="31" t="n">
        <f aca="false">$B$11*(($A$1067)*$C339/$B$12*$B$7+(1-$A$1067)*$D339/$B$12*$C$7)</f>
        <v>0</v>
      </c>
      <c r="BP339" s="31" t="n">
        <f aca="false">$B$11*(($A$1068)*$C339/$B$12*$B$7+(1-$A$1068)*$D339/$B$12*$C$7)</f>
        <v>0</v>
      </c>
      <c r="BQ339" s="31" t="n">
        <f aca="false">$B$11*(($A$1069)*$C339/$B$12*$B$7+(1-$A$1069)*$D339/$B$12*$C$7)</f>
        <v>0</v>
      </c>
      <c r="BR339" s="31" t="n">
        <f aca="false">$B$11*(($A$1070)*$C339/$B$12*$B$7+(1-$A$1070)*$D339/$B$12*$C$7)</f>
        <v>0</v>
      </c>
      <c r="BS339" s="31" t="n">
        <f aca="false">$B$11*(($A$1071)*$C339/$B$12*$B$7+(1-$A$1071)*$D339/$B$12*$C$7)</f>
        <v>0</v>
      </c>
      <c r="BT339" s="31" t="n">
        <f aca="false">$B$11*(($A$1072)*$C339/$B$12*$B$7+(1-$A$1072)*$D339/$B$12*$C$7)</f>
        <v>0</v>
      </c>
      <c r="BU339" s="31" t="n">
        <f aca="false">$B$11*(($A$1073)*$C339/$B$12*$B$7+(1-$A$1073)*$D339/$B$12*$C$7)</f>
        <v>0</v>
      </c>
      <c r="BV339" s="31" t="n">
        <f aca="false">$B$11*(($A$1074)*$C339/$B$12*$B$7+(1-$A$1074)*$D339/$B$12*$C$7)</f>
        <v>0</v>
      </c>
      <c r="BW339" s="31" t="n">
        <f aca="false">$B$11*(($A$1075)*$C339/$B$12*$B$7+(1-$A$1075)*$D339/$B$12*$C$7)</f>
        <v>0</v>
      </c>
      <c r="BX339" s="31" t="n">
        <f aca="false">$B$11*(($A$1076)*$C339/$B$12*$B$7+(1-$A$1076)*$D339/$B$12*$C$7)</f>
        <v>0</v>
      </c>
      <c r="BY339" s="31" t="n">
        <f aca="false">$B$11*(($A$1077)*$C339/$B$12*$B$7+(1-$A$1077)*$D339/$B$12*$C$7)</f>
        <v>0</v>
      </c>
      <c r="BZ339" s="31" t="n">
        <f aca="false">$B$11*(($A$1078)*$C339/$B$12*$B$7+(1-$A$1078)*$D339/$B$12*$C$7)</f>
        <v>0</v>
      </c>
      <c r="CA339" s="31" t="n">
        <f aca="false">$B$11*(($A$1079)*$C339/$B$12*$B$7+(1-$A$1079)*$D339/$B$12*$C$7)</f>
        <v>0</v>
      </c>
      <c r="CB339" s="31" t="n">
        <f aca="false">$B$11*(($A$1080)*$C339/$B$12*$B$7+(1-$A$1080)*$D339/$B$12*$C$7)</f>
        <v>0</v>
      </c>
      <c r="CC339" s="31" t="n">
        <f aca="false">$B$11*(($A$1081)*$C339/$B$12*$B$7+(1-$A$1081)*$D339/$B$12*$C$7)</f>
        <v>0</v>
      </c>
    </row>
    <row r="340" customFormat="false" ht="15" hidden="false" customHeight="false" outlineLevel="0" collapsed="false">
      <c r="A340" s="21" t="n">
        <v>316</v>
      </c>
      <c r="B340" s="27" t="n">
        <v>-1.47210136739145</v>
      </c>
      <c r="C340" s="9" t="n">
        <f aca="false">SUM(AM340:AV340)</f>
        <v>1</v>
      </c>
      <c r="D340" s="9" t="n">
        <f aca="false">SUM(AW340:BF340)</f>
        <v>4</v>
      </c>
      <c r="E340" s="24" t="n">
        <f aca="false">(1-C340/$B$12)*$B$8-C340/$B$12*$B$7</f>
        <v>0.005</v>
      </c>
      <c r="F340" s="24" t="n">
        <f aca="false">(1-D340/$B$12)*$C$8-D340/$B$12*$C$7</f>
        <v>-0.186</v>
      </c>
      <c r="G340" s="47" t="n">
        <f aca="false">$B$11*($B$10*C340/$B$12*$B$7+(1-$B$10)*D340/$B$12*$C$7)</f>
        <v>1400</v>
      </c>
      <c r="H340" s="24" t="n">
        <f aca="false">$B$10*E340+(1-$B$10)*F340</f>
        <v>-0.0905</v>
      </c>
      <c r="I340" s="21"/>
      <c r="J340" s="21"/>
      <c r="K340" s="21"/>
      <c r="L340" s="21"/>
      <c r="M340" s="21"/>
      <c r="N340" s="21"/>
      <c r="O340" s="21"/>
      <c r="P340" s="21"/>
      <c r="Q340" s="21"/>
      <c r="R340" s="27" t="n">
        <v>-2.2814386127168</v>
      </c>
      <c r="S340" s="27" t="n">
        <v>-0.240126426612012</v>
      </c>
      <c r="T340" s="27" t="n">
        <v>-0.428180610284931</v>
      </c>
      <c r="U340" s="27" t="n">
        <v>-0.0671104809611491</v>
      </c>
      <c r="V340" s="27" t="n">
        <v>-0.274647020989181</v>
      </c>
      <c r="W340" s="27" t="n">
        <v>-1.15489936590793</v>
      </c>
      <c r="X340" s="27" t="n">
        <v>0.136070496734214</v>
      </c>
      <c r="Y340" s="27" t="n">
        <v>-1.20043681073688</v>
      </c>
      <c r="Z340" s="27" t="n">
        <v>-1.4751823710323</v>
      </c>
      <c r="AA340" s="27" t="n">
        <v>0.340165846627138</v>
      </c>
      <c r="AB340" s="27" t="n">
        <v>-1.29323207349656</v>
      </c>
      <c r="AC340" s="27" t="n">
        <v>-1.1729324500376</v>
      </c>
      <c r="AD340" s="27" t="n">
        <v>0.111905611032933</v>
      </c>
      <c r="AE340" s="27" t="n">
        <v>0.289003169449782</v>
      </c>
      <c r="AF340" s="27" t="n">
        <v>-1.4595090028433</v>
      </c>
      <c r="AG340" s="27" t="n">
        <v>0.37317076992553</v>
      </c>
      <c r="AH340" s="27" t="n">
        <v>0.415364673875168</v>
      </c>
      <c r="AI340" s="27" t="n">
        <v>-1.36966453694247</v>
      </c>
      <c r="AJ340" s="27" t="n">
        <v>0.00126274915491632</v>
      </c>
      <c r="AK340" s="27" t="n">
        <v>-0.400130835764045</v>
      </c>
      <c r="AL340" s="21"/>
      <c r="AM340" s="31" t="n">
        <f aca="false">IF(SQRT($B$9)*$B340+SQRT(1-$B$9)*R340&lt;_xlfn.NORM.S.INV($B$6),1,0)</f>
        <v>1</v>
      </c>
      <c r="AN340" s="31" t="n">
        <f aca="false">IF(SQRT($B$9)*$B340+SQRT(1-$B$9)*S340&lt;_xlfn.NORM.S.INV($B$6),1,0)</f>
        <v>0</v>
      </c>
      <c r="AO340" s="31" t="n">
        <f aca="false">IF(SQRT($B$9)*$B340+SQRT(1-$B$9)*T340&lt;_xlfn.NORM.S.INV($B$6),1,0)</f>
        <v>0</v>
      </c>
      <c r="AP340" s="31" t="n">
        <f aca="false">IF(SQRT($B$9)*$B340+SQRT(1-$B$9)*U340&lt;_xlfn.NORM.S.INV($B$6),1,0)</f>
        <v>0</v>
      </c>
      <c r="AQ340" s="31" t="n">
        <f aca="false">IF(SQRT($B$9)*$B340+SQRT(1-$B$9)*V340&lt;_xlfn.NORM.S.INV($B$6),1,0)</f>
        <v>0</v>
      </c>
      <c r="AR340" s="31" t="n">
        <f aca="false">IF(SQRT($B$9)*$B340+SQRT(1-$B$9)*W340&lt;_xlfn.NORM.S.INV($B$6),1,0)</f>
        <v>0</v>
      </c>
      <c r="AS340" s="31" t="n">
        <f aca="false">IF(SQRT($B$9)*$B340+SQRT(1-$B$9)*X340&lt;_xlfn.NORM.S.INV($B$6),1,0)</f>
        <v>0</v>
      </c>
      <c r="AT340" s="31" t="n">
        <f aca="false">IF(SQRT($B$9)*$B340+SQRT(1-$B$9)*Y340&lt;_xlfn.NORM.S.INV($B$6),1,0)</f>
        <v>0</v>
      </c>
      <c r="AU340" s="31" t="n">
        <f aca="false">IF(SQRT($B$9)*$B340+SQRT(1-$B$9)*Z340&lt;_xlfn.NORM.S.INV($B$6),1,0)</f>
        <v>0</v>
      </c>
      <c r="AV340" s="31" t="n">
        <f aca="false">IF(SQRT($B$9)*$B340+SQRT(1-$B$9)*AA340&lt;_xlfn.NORM.S.INV($B$6),1,0)</f>
        <v>0</v>
      </c>
      <c r="AW340" s="31" t="n">
        <f aca="false">IF(SQRT($C$9)*$B340+SQRT(1-$C$9)*AB340&lt;_xlfn.NORM.S.INV($C$6),1,0)</f>
        <v>1</v>
      </c>
      <c r="AX340" s="31" t="n">
        <f aca="false">IF(SQRT($C$9)*$B340+SQRT(1-$C$9)*AC340&lt;_xlfn.NORM.S.INV($C$6),1,0)</f>
        <v>1</v>
      </c>
      <c r="AY340" s="31" t="n">
        <f aca="false">IF(SQRT($C$9)*$B340+SQRT(1-$C$9)*AD340&lt;_xlfn.NORM.S.INV($C$6),1,0)</f>
        <v>0</v>
      </c>
      <c r="AZ340" s="31" t="n">
        <f aca="false">IF(SQRT($C$9)*$B340+SQRT(1-$C$9)*AE340&lt;_xlfn.NORM.S.INV($C$6),1,0)</f>
        <v>0</v>
      </c>
      <c r="BA340" s="31" t="n">
        <f aca="false">IF(SQRT($C$9)*$B340+SQRT(1-$C$9)*AF340&lt;_xlfn.NORM.S.INV($C$6),1,0)</f>
        <v>1</v>
      </c>
      <c r="BB340" s="31" t="n">
        <f aca="false">IF(SQRT($C$9)*$B340+SQRT(1-$C$9)*AG340&lt;_xlfn.NORM.S.INV($C$6),1,0)</f>
        <v>0</v>
      </c>
      <c r="BC340" s="31" t="n">
        <f aca="false">IF(SQRT($C$9)*$B340+SQRT(1-$C$9)*AH340&lt;_xlfn.NORM.S.INV($C$6),1,0)</f>
        <v>0</v>
      </c>
      <c r="BD340" s="31" t="n">
        <f aca="false">IF(SQRT($C$9)*$B340+SQRT(1-$C$9)*AI340&lt;_xlfn.NORM.S.INV($C$6),1,0)</f>
        <v>1</v>
      </c>
      <c r="BE340" s="31" t="n">
        <f aca="false">IF(SQRT($C$9)*$B340+SQRT(1-$C$9)*AJ340&lt;_xlfn.NORM.S.INV($C$6),1,0)</f>
        <v>0</v>
      </c>
      <c r="BF340" s="31" t="n">
        <f aca="false">IF(SQRT($C$9)*$B340+SQRT(1-$C$9)*AK340&lt;_xlfn.NORM.S.INV($C$6),1,0)</f>
        <v>0</v>
      </c>
      <c r="BG340" s="21"/>
      <c r="BH340" s="21"/>
      <c r="BI340" s="31" t="n">
        <f aca="false">$B$11*(($A$1061)*$C340/$B$12*$B$7+(1-$A$1061)*$D340/$B$12*$C$7)</f>
        <v>2400</v>
      </c>
      <c r="BJ340" s="31" t="n">
        <f aca="false">$B$11*(($A$1062)*$C340/$B$12*$B$7+(1-$A$1062)*$D340/$B$12*$C$7)</f>
        <v>2300</v>
      </c>
      <c r="BK340" s="31" t="n">
        <f aca="false">$B$11*(($A$1063)*$C340/$B$12*$B$7+(1-$A$1063)*$D340/$B$12*$C$7)</f>
        <v>2200</v>
      </c>
      <c r="BL340" s="31" t="n">
        <f aca="false">$B$11*(($A$1064)*$C340/$B$12*$B$7+(1-$A$1064)*$D340/$B$12*$C$7)</f>
        <v>2100</v>
      </c>
      <c r="BM340" s="31" t="n">
        <f aca="false">$B$11*(($A$1065)*$C340/$B$12*$B$7+(1-$A$1065)*$D340/$B$12*$C$7)</f>
        <v>2000</v>
      </c>
      <c r="BN340" s="31" t="n">
        <f aca="false">$B$11*(($A$1066)*$C340/$B$12*$B$7+(1-$A$1066)*$D340/$B$12*$C$7)</f>
        <v>1900</v>
      </c>
      <c r="BO340" s="31" t="n">
        <f aca="false">$B$11*(($A$1067)*$C340/$B$12*$B$7+(1-$A$1067)*$D340/$B$12*$C$7)</f>
        <v>1800</v>
      </c>
      <c r="BP340" s="31" t="n">
        <f aca="false">$B$11*(($A$1068)*$C340/$B$12*$B$7+(1-$A$1068)*$D340/$B$12*$C$7)</f>
        <v>1700</v>
      </c>
      <c r="BQ340" s="31" t="n">
        <f aca="false">$B$11*(($A$1069)*$C340/$B$12*$B$7+(1-$A$1069)*$D340/$B$12*$C$7)</f>
        <v>1600</v>
      </c>
      <c r="BR340" s="31" t="n">
        <f aca="false">$B$11*(($A$1070)*$C340/$B$12*$B$7+(1-$A$1070)*$D340/$B$12*$C$7)</f>
        <v>1500</v>
      </c>
      <c r="BS340" s="31" t="n">
        <f aca="false">$B$11*(($A$1071)*$C340/$B$12*$B$7+(1-$A$1071)*$D340/$B$12*$C$7)</f>
        <v>1400</v>
      </c>
      <c r="BT340" s="31" t="n">
        <f aca="false">$B$11*(($A$1072)*$C340/$B$12*$B$7+(1-$A$1072)*$D340/$B$12*$C$7)</f>
        <v>1300</v>
      </c>
      <c r="BU340" s="31" t="n">
        <f aca="false">$B$11*(($A$1073)*$C340/$B$12*$B$7+(1-$A$1073)*$D340/$B$12*$C$7)</f>
        <v>1200</v>
      </c>
      <c r="BV340" s="31" t="n">
        <f aca="false">$B$11*(($A$1074)*$C340/$B$12*$B$7+(1-$A$1074)*$D340/$B$12*$C$7)</f>
        <v>1100</v>
      </c>
      <c r="BW340" s="31" t="n">
        <f aca="false">$B$11*(($A$1075)*$C340/$B$12*$B$7+(1-$A$1075)*$D340/$B$12*$C$7)</f>
        <v>1000</v>
      </c>
      <c r="BX340" s="31" t="n">
        <f aca="false">$B$11*(($A$1076)*$C340/$B$12*$B$7+(1-$A$1076)*$D340/$B$12*$C$7)</f>
        <v>900</v>
      </c>
      <c r="BY340" s="31" t="n">
        <f aca="false">$B$11*(($A$1077)*$C340/$B$12*$B$7+(1-$A$1077)*$D340/$B$12*$C$7)</f>
        <v>800</v>
      </c>
      <c r="BZ340" s="31" t="n">
        <f aca="false">$B$11*(($A$1078)*$C340/$B$12*$B$7+(1-$A$1078)*$D340/$B$12*$C$7)</f>
        <v>700</v>
      </c>
      <c r="CA340" s="31" t="n">
        <f aca="false">$B$11*(($A$1079)*$C340/$B$12*$B$7+(1-$A$1079)*$D340/$B$12*$C$7)</f>
        <v>600</v>
      </c>
      <c r="CB340" s="31" t="n">
        <f aca="false">$B$11*(($A$1080)*$C340/$B$12*$B$7+(1-$A$1080)*$D340/$B$12*$C$7)</f>
        <v>500</v>
      </c>
      <c r="CC340" s="31" t="n">
        <f aca="false">$B$11*(($A$1081)*$C340/$B$12*$B$7+(1-$A$1081)*$D340/$B$12*$C$7)</f>
        <v>400</v>
      </c>
    </row>
    <row r="341" customFormat="false" ht="15" hidden="false" customHeight="false" outlineLevel="0" collapsed="false">
      <c r="A341" s="21" t="n">
        <v>317</v>
      </c>
      <c r="B341" s="27" t="n">
        <v>0.582008379952592</v>
      </c>
      <c r="C341" s="9" t="n">
        <f aca="false">SUM(AM341:AV341)</f>
        <v>0</v>
      </c>
      <c r="D341" s="9" t="n">
        <f aca="false">SUM(AW341:BF341)</f>
        <v>0</v>
      </c>
      <c r="E341" s="24" t="n">
        <f aca="false">(1-C341/$B$12)*$B$8-C341/$B$12*$B$7</f>
        <v>0.05</v>
      </c>
      <c r="F341" s="24" t="n">
        <f aca="false">(1-D341/$B$12)*$C$8-D341/$B$12*$C$7</f>
        <v>0.09</v>
      </c>
      <c r="G341" s="47" t="n">
        <f aca="false">$B$11*($B$10*C341/$B$12*$B$7+(1-$B$10)*D341/$B$12*$C$7)</f>
        <v>0</v>
      </c>
      <c r="H341" s="24" t="n">
        <f aca="false">$B$10*E341+(1-$B$10)*F341</f>
        <v>0.07</v>
      </c>
      <c r="I341" s="21"/>
      <c r="J341" s="21"/>
      <c r="K341" s="21"/>
      <c r="L341" s="21"/>
      <c r="M341" s="21"/>
      <c r="N341" s="21"/>
      <c r="O341" s="21"/>
      <c r="P341" s="21"/>
      <c r="Q341" s="21"/>
      <c r="R341" s="27" t="n">
        <v>-0.700197461566101</v>
      </c>
      <c r="S341" s="27" t="n">
        <v>-0.56994952775576</v>
      </c>
      <c r="T341" s="27" t="n">
        <v>-2.58428296015261</v>
      </c>
      <c r="U341" s="27" t="n">
        <v>0.637596509176753</v>
      </c>
      <c r="V341" s="27" t="n">
        <v>-1.53509928489947</v>
      </c>
      <c r="W341" s="27" t="n">
        <v>-0.871856335195284</v>
      </c>
      <c r="X341" s="27" t="n">
        <v>-0.00551474880765609</v>
      </c>
      <c r="Y341" s="27" t="n">
        <v>0.587042957084674</v>
      </c>
      <c r="Z341" s="27" t="n">
        <v>0.771875840438737</v>
      </c>
      <c r="AA341" s="27" t="n">
        <v>0.504724662757889</v>
      </c>
      <c r="AB341" s="27" t="n">
        <v>0.696994485848519</v>
      </c>
      <c r="AC341" s="27" t="n">
        <v>0.833601891138883</v>
      </c>
      <c r="AD341" s="27" t="n">
        <v>0.395146312871588</v>
      </c>
      <c r="AE341" s="27" t="n">
        <v>0.55489540802649</v>
      </c>
      <c r="AF341" s="27" t="n">
        <v>-0.966249411323697</v>
      </c>
      <c r="AG341" s="27" t="n">
        <v>-0.0368475380972604</v>
      </c>
      <c r="AH341" s="27" t="n">
        <v>1.71270264981887</v>
      </c>
      <c r="AI341" s="27" t="n">
        <v>1.11472302154571</v>
      </c>
      <c r="AJ341" s="27" t="n">
        <v>-0.649431385187376</v>
      </c>
      <c r="AK341" s="27" t="n">
        <v>0.35231321483697</v>
      </c>
      <c r="AL341" s="21"/>
      <c r="AM341" s="31" t="n">
        <f aca="false">IF(SQRT($B$9)*$B341+SQRT(1-$B$9)*R341&lt;_xlfn.NORM.S.INV($B$6),1,0)</f>
        <v>0</v>
      </c>
      <c r="AN341" s="31" t="n">
        <f aca="false">IF(SQRT($B$9)*$B341+SQRT(1-$B$9)*S341&lt;_xlfn.NORM.S.INV($B$6),1,0)</f>
        <v>0</v>
      </c>
      <c r="AO341" s="31" t="n">
        <f aca="false">IF(SQRT($B$9)*$B341+SQRT(1-$B$9)*T341&lt;_xlfn.NORM.S.INV($B$6),1,0)</f>
        <v>0</v>
      </c>
      <c r="AP341" s="31" t="n">
        <f aca="false">IF(SQRT($B$9)*$B341+SQRT(1-$B$9)*U341&lt;_xlfn.NORM.S.INV($B$6),1,0)</f>
        <v>0</v>
      </c>
      <c r="AQ341" s="31" t="n">
        <f aca="false">IF(SQRT($B$9)*$B341+SQRT(1-$B$9)*V341&lt;_xlfn.NORM.S.INV($B$6),1,0)</f>
        <v>0</v>
      </c>
      <c r="AR341" s="31" t="n">
        <f aca="false">IF(SQRT($B$9)*$B341+SQRT(1-$B$9)*W341&lt;_xlfn.NORM.S.INV($B$6),1,0)</f>
        <v>0</v>
      </c>
      <c r="AS341" s="31" t="n">
        <f aca="false">IF(SQRT($B$9)*$B341+SQRT(1-$B$9)*X341&lt;_xlfn.NORM.S.INV($B$6),1,0)</f>
        <v>0</v>
      </c>
      <c r="AT341" s="31" t="n">
        <f aca="false">IF(SQRT($B$9)*$B341+SQRT(1-$B$9)*Y341&lt;_xlfn.NORM.S.INV($B$6),1,0)</f>
        <v>0</v>
      </c>
      <c r="AU341" s="31" t="n">
        <f aca="false">IF(SQRT($B$9)*$B341+SQRT(1-$B$9)*Z341&lt;_xlfn.NORM.S.INV($B$6),1,0)</f>
        <v>0</v>
      </c>
      <c r="AV341" s="31" t="n">
        <f aca="false">IF(SQRT($B$9)*$B341+SQRT(1-$B$9)*AA341&lt;_xlfn.NORM.S.INV($B$6),1,0)</f>
        <v>0</v>
      </c>
      <c r="AW341" s="31" t="n">
        <f aca="false">IF(SQRT($C$9)*$B341+SQRT(1-$C$9)*AB341&lt;_xlfn.NORM.S.INV($C$6),1,0)</f>
        <v>0</v>
      </c>
      <c r="AX341" s="31" t="n">
        <f aca="false">IF(SQRT($C$9)*$B341+SQRT(1-$C$9)*AC341&lt;_xlfn.NORM.S.INV($C$6),1,0)</f>
        <v>0</v>
      </c>
      <c r="AY341" s="31" t="n">
        <f aca="false">IF(SQRT($C$9)*$B341+SQRT(1-$C$9)*AD341&lt;_xlfn.NORM.S.INV($C$6),1,0)</f>
        <v>0</v>
      </c>
      <c r="AZ341" s="31" t="n">
        <f aca="false">IF(SQRT($C$9)*$B341+SQRT(1-$C$9)*AE341&lt;_xlfn.NORM.S.INV($C$6),1,0)</f>
        <v>0</v>
      </c>
      <c r="BA341" s="31" t="n">
        <f aca="false">IF(SQRT($C$9)*$B341+SQRT(1-$C$9)*AF341&lt;_xlfn.NORM.S.INV($C$6),1,0)</f>
        <v>0</v>
      </c>
      <c r="BB341" s="31" t="n">
        <f aca="false">IF(SQRT($C$9)*$B341+SQRT(1-$C$9)*AG341&lt;_xlfn.NORM.S.INV($C$6),1,0)</f>
        <v>0</v>
      </c>
      <c r="BC341" s="31" t="n">
        <f aca="false">IF(SQRT($C$9)*$B341+SQRT(1-$C$9)*AH341&lt;_xlfn.NORM.S.INV($C$6),1,0)</f>
        <v>0</v>
      </c>
      <c r="BD341" s="31" t="n">
        <f aca="false">IF(SQRT($C$9)*$B341+SQRT(1-$C$9)*AI341&lt;_xlfn.NORM.S.INV($C$6),1,0)</f>
        <v>0</v>
      </c>
      <c r="BE341" s="31" t="n">
        <f aca="false">IF(SQRT($C$9)*$B341+SQRT(1-$C$9)*AJ341&lt;_xlfn.NORM.S.INV($C$6),1,0)</f>
        <v>0</v>
      </c>
      <c r="BF341" s="31" t="n">
        <f aca="false">IF(SQRT($C$9)*$B341+SQRT(1-$C$9)*AK341&lt;_xlfn.NORM.S.INV($C$6),1,0)</f>
        <v>0</v>
      </c>
      <c r="BG341" s="21"/>
      <c r="BH341" s="21"/>
      <c r="BI341" s="31" t="n">
        <f aca="false">$B$11*(($A$1061)*$C341/$B$12*$B$7+(1-$A$1061)*$D341/$B$12*$C$7)</f>
        <v>0</v>
      </c>
      <c r="BJ341" s="31" t="n">
        <f aca="false">$B$11*(($A$1062)*$C341/$B$12*$B$7+(1-$A$1062)*$D341/$B$12*$C$7)</f>
        <v>0</v>
      </c>
      <c r="BK341" s="31" t="n">
        <f aca="false">$B$11*(($A$1063)*$C341/$B$12*$B$7+(1-$A$1063)*$D341/$B$12*$C$7)</f>
        <v>0</v>
      </c>
      <c r="BL341" s="31" t="n">
        <f aca="false">$B$11*(($A$1064)*$C341/$B$12*$B$7+(1-$A$1064)*$D341/$B$12*$C$7)</f>
        <v>0</v>
      </c>
      <c r="BM341" s="31" t="n">
        <f aca="false">$B$11*(($A$1065)*$C341/$B$12*$B$7+(1-$A$1065)*$D341/$B$12*$C$7)</f>
        <v>0</v>
      </c>
      <c r="BN341" s="31" t="n">
        <f aca="false">$B$11*(($A$1066)*$C341/$B$12*$B$7+(1-$A$1066)*$D341/$B$12*$C$7)</f>
        <v>0</v>
      </c>
      <c r="BO341" s="31" t="n">
        <f aca="false">$B$11*(($A$1067)*$C341/$B$12*$B$7+(1-$A$1067)*$D341/$B$12*$C$7)</f>
        <v>0</v>
      </c>
      <c r="BP341" s="31" t="n">
        <f aca="false">$B$11*(($A$1068)*$C341/$B$12*$B$7+(1-$A$1068)*$D341/$B$12*$C$7)</f>
        <v>0</v>
      </c>
      <c r="BQ341" s="31" t="n">
        <f aca="false">$B$11*(($A$1069)*$C341/$B$12*$B$7+(1-$A$1069)*$D341/$B$12*$C$7)</f>
        <v>0</v>
      </c>
      <c r="BR341" s="31" t="n">
        <f aca="false">$B$11*(($A$1070)*$C341/$B$12*$B$7+(1-$A$1070)*$D341/$B$12*$C$7)</f>
        <v>0</v>
      </c>
      <c r="BS341" s="31" t="n">
        <f aca="false">$B$11*(($A$1071)*$C341/$B$12*$B$7+(1-$A$1071)*$D341/$B$12*$C$7)</f>
        <v>0</v>
      </c>
      <c r="BT341" s="31" t="n">
        <f aca="false">$B$11*(($A$1072)*$C341/$B$12*$B$7+(1-$A$1072)*$D341/$B$12*$C$7)</f>
        <v>0</v>
      </c>
      <c r="BU341" s="31" t="n">
        <f aca="false">$B$11*(($A$1073)*$C341/$B$12*$B$7+(1-$A$1073)*$D341/$B$12*$C$7)</f>
        <v>0</v>
      </c>
      <c r="BV341" s="31" t="n">
        <f aca="false">$B$11*(($A$1074)*$C341/$B$12*$B$7+(1-$A$1074)*$D341/$B$12*$C$7)</f>
        <v>0</v>
      </c>
      <c r="BW341" s="31" t="n">
        <f aca="false">$B$11*(($A$1075)*$C341/$B$12*$B$7+(1-$A$1075)*$D341/$B$12*$C$7)</f>
        <v>0</v>
      </c>
      <c r="BX341" s="31" t="n">
        <f aca="false">$B$11*(($A$1076)*$C341/$B$12*$B$7+(1-$A$1076)*$D341/$B$12*$C$7)</f>
        <v>0</v>
      </c>
      <c r="BY341" s="31" t="n">
        <f aca="false">$B$11*(($A$1077)*$C341/$B$12*$B$7+(1-$A$1077)*$D341/$B$12*$C$7)</f>
        <v>0</v>
      </c>
      <c r="BZ341" s="31" t="n">
        <f aca="false">$B$11*(($A$1078)*$C341/$B$12*$B$7+(1-$A$1078)*$D341/$B$12*$C$7)</f>
        <v>0</v>
      </c>
      <c r="CA341" s="31" t="n">
        <f aca="false">$B$11*(($A$1079)*$C341/$B$12*$B$7+(1-$A$1079)*$D341/$B$12*$C$7)</f>
        <v>0</v>
      </c>
      <c r="CB341" s="31" t="n">
        <f aca="false">$B$11*(($A$1080)*$C341/$B$12*$B$7+(1-$A$1080)*$D341/$B$12*$C$7)</f>
        <v>0</v>
      </c>
      <c r="CC341" s="31" t="n">
        <f aca="false">$B$11*(($A$1081)*$C341/$B$12*$B$7+(1-$A$1081)*$D341/$B$12*$C$7)</f>
        <v>0</v>
      </c>
    </row>
    <row r="342" customFormat="false" ht="15" hidden="false" customHeight="false" outlineLevel="0" collapsed="false">
      <c r="A342" s="21" t="n">
        <v>318</v>
      </c>
      <c r="B342" s="27" t="n">
        <v>-0.930525010407976</v>
      </c>
      <c r="C342" s="9" t="n">
        <f aca="false">SUM(AM342:AV342)</f>
        <v>0</v>
      </c>
      <c r="D342" s="9" t="n">
        <f aca="false">SUM(AW342:BF342)</f>
        <v>0</v>
      </c>
      <c r="E342" s="24" t="n">
        <f aca="false">(1-C342/$B$12)*$B$8-C342/$B$12*$B$7</f>
        <v>0.05</v>
      </c>
      <c r="F342" s="24" t="n">
        <f aca="false">(1-D342/$B$12)*$C$8-D342/$B$12*$C$7</f>
        <v>0.09</v>
      </c>
      <c r="G342" s="47" t="n">
        <f aca="false">$B$11*($B$10*C342/$B$12*$B$7+(1-$B$10)*D342/$B$12*$C$7)</f>
        <v>0</v>
      </c>
      <c r="H342" s="24" t="n">
        <f aca="false">$B$10*E342+(1-$B$10)*F342</f>
        <v>0.07</v>
      </c>
      <c r="I342" s="21"/>
      <c r="J342" s="21"/>
      <c r="K342" s="21"/>
      <c r="L342" s="21"/>
      <c r="M342" s="21"/>
      <c r="N342" s="21"/>
      <c r="O342" s="21"/>
      <c r="P342" s="21"/>
      <c r="Q342" s="21"/>
      <c r="R342" s="27" t="n">
        <v>-1.25629336639484</v>
      </c>
      <c r="S342" s="27" t="n">
        <v>-0.152293232705266</v>
      </c>
      <c r="T342" s="27" t="n">
        <v>-0.172180052666371</v>
      </c>
      <c r="U342" s="27" t="n">
        <v>1.5219680407321</v>
      </c>
      <c r="V342" s="27" t="n">
        <v>0.571336597605821</v>
      </c>
      <c r="W342" s="27" t="n">
        <v>-0.304391718256216</v>
      </c>
      <c r="X342" s="27" t="n">
        <v>1.57940146623731</v>
      </c>
      <c r="Y342" s="27" t="n">
        <v>-0.425003346441758</v>
      </c>
      <c r="Z342" s="27" t="n">
        <v>0.275581003828117</v>
      </c>
      <c r="AA342" s="27" t="n">
        <v>0.414555225322839</v>
      </c>
      <c r="AB342" s="27" t="n">
        <v>0.150481773984738</v>
      </c>
      <c r="AC342" s="27" t="n">
        <v>-1.01334447795325</v>
      </c>
      <c r="AD342" s="27" t="n">
        <v>0.586246906374029</v>
      </c>
      <c r="AE342" s="27" t="n">
        <v>-0.189557937605617</v>
      </c>
      <c r="AF342" s="27" t="n">
        <v>0.307414067127714</v>
      </c>
      <c r="AG342" s="27" t="n">
        <v>0.636535539442369</v>
      </c>
      <c r="AH342" s="27" t="n">
        <v>0.246273427738343</v>
      </c>
      <c r="AI342" s="27" t="n">
        <v>0.858536601512611</v>
      </c>
      <c r="AJ342" s="27" t="n">
        <v>0.448650092714331</v>
      </c>
      <c r="AK342" s="27" t="n">
        <v>-0.176622773872628</v>
      </c>
      <c r="AL342" s="21"/>
      <c r="AM342" s="31" t="n">
        <f aca="false">IF(SQRT($B$9)*$B342+SQRT(1-$B$9)*R342&lt;_xlfn.NORM.S.INV($B$6),1,0)</f>
        <v>0</v>
      </c>
      <c r="AN342" s="31" t="n">
        <f aca="false">IF(SQRT($B$9)*$B342+SQRT(1-$B$9)*S342&lt;_xlfn.NORM.S.INV($B$6),1,0)</f>
        <v>0</v>
      </c>
      <c r="AO342" s="31" t="n">
        <f aca="false">IF(SQRT($B$9)*$B342+SQRT(1-$B$9)*T342&lt;_xlfn.NORM.S.INV($B$6),1,0)</f>
        <v>0</v>
      </c>
      <c r="AP342" s="31" t="n">
        <f aca="false">IF(SQRT($B$9)*$B342+SQRT(1-$B$9)*U342&lt;_xlfn.NORM.S.INV($B$6),1,0)</f>
        <v>0</v>
      </c>
      <c r="AQ342" s="31" t="n">
        <f aca="false">IF(SQRT($B$9)*$B342+SQRT(1-$B$9)*V342&lt;_xlfn.NORM.S.INV($B$6),1,0)</f>
        <v>0</v>
      </c>
      <c r="AR342" s="31" t="n">
        <f aca="false">IF(SQRT($B$9)*$B342+SQRT(1-$B$9)*W342&lt;_xlfn.NORM.S.INV($B$6),1,0)</f>
        <v>0</v>
      </c>
      <c r="AS342" s="31" t="n">
        <f aca="false">IF(SQRT($B$9)*$B342+SQRT(1-$B$9)*X342&lt;_xlfn.NORM.S.INV($B$6),1,0)</f>
        <v>0</v>
      </c>
      <c r="AT342" s="31" t="n">
        <f aca="false">IF(SQRT($B$9)*$B342+SQRT(1-$B$9)*Y342&lt;_xlfn.NORM.S.INV($B$6),1,0)</f>
        <v>0</v>
      </c>
      <c r="AU342" s="31" t="n">
        <f aca="false">IF(SQRT($B$9)*$B342+SQRT(1-$B$9)*Z342&lt;_xlfn.NORM.S.INV($B$6),1,0)</f>
        <v>0</v>
      </c>
      <c r="AV342" s="31" t="n">
        <f aca="false">IF(SQRT($B$9)*$B342+SQRT(1-$B$9)*AA342&lt;_xlfn.NORM.S.INV($B$6),1,0)</f>
        <v>0</v>
      </c>
      <c r="AW342" s="31" t="n">
        <f aca="false">IF(SQRT($C$9)*$B342+SQRT(1-$C$9)*AB342&lt;_xlfn.NORM.S.INV($C$6),1,0)</f>
        <v>0</v>
      </c>
      <c r="AX342" s="31" t="n">
        <f aca="false">IF(SQRT($C$9)*$B342+SQRT(1-$C$9)*AC342&lt;_xlfn.NORM.S.INV($C$6),1,0)</f>
        <v>0</v>
      </c>
      <c r="AY342" s="31" t="n">
        <f aca="false">IF(SQRT($C$9)*$B342+SQRT(1-$C$9)*AD342&lt;_xlfn.NORM.S.INV($C$6),1,0)</f>
        <v>0</v>
      </c>
      <c r="AZ342" s="31" t="n">
        <f aca="false">IF(SQRT($C$9)*$B342+SQRT(1-$C$9)*AE342&lt;_xlfn.NORM.S.INV($C$6),1,0)</f>
        <v>0</v>
      </c>
      <c r="BA342" s="31" t="n">
        <f aca="false">IF(SQRT($C$9)*$B342+SQRT(1-$C$9)*AF342&lt;_xlfn.NORM.S.INV($C$6),1,0)</f>
        <v>0</v>
      </c>
      <c r="BB342" s="31" t="n">
        <f aca="false">IF(SQRT($C$9)*$B342+SQRT(1-$C$9)*AG342&lt;_xlfn.NORM.S.INV($C$6),1,0)</f>
        <v>0</v>
      </c>
      <c r="BC342" s="31" t="n">
        <f aca="false">IF(SQRT($C$9)*$B342+SQRT(1-$C$9)*AH342&lt;_xlfn.NORM.S.INV($C$6),1,0)</f>
        <v>0</v>
      </c>
      <c r="BD342" s="31" t="n">
        <f aca="false">IF(SQRT($C$9)*$B342+SQRT(1-$C$9)*AI342&lt;_xlfn.NORM.S.INV($C$6),1,0)</f>
        <v>0</v>
      </c>
      <c r="BE342" s="31" t="n">
        <f aca="false">IF(SQRT($C$9)*$B342+SQRT(1-$C$9)*AJ342&lt;_xlfn.NORM.S.INV($C$6),1,0)</f>
        <v>0</v>
      </c>
      <c r="BF342" s="31" t="n">
        <f aca="false">IF(SQRT($C$9)*$B342+SQRT(1-$C$9)*AK342&lt;_xlfn.NORM.S.INV($C$6),1,0)</f>
        <v>0</v>
      </c>
      <c r="BG342" s="21"/>
      <c r="BH342" s="21"/>
      <c r="BI342" s="31" t="n">
        <f aca="false">$B$11*(($A$1061)*$C342/$B$12*$B$7+(1-$A$1061)*$D342/$B$12*$C$7)</f>
        <v>0</v>
      </c>
      <c r="BJ342" s="31" t="n">
        <f aca="false">$B$11*(($A$1062)*$C342/$B$12*$B$7+(1-$A$1062)*$D342/$B$12*$C$7)</f>
        <v>0</v>
      </c>
      <c r="BK342" s="31" t="n">
        <f aca="false">$B$11*(($A$1063)*$C342/$B$12*$B$7+(1-$A$1063)*$D342/$B$12*$C$7)</f>
        <v>0</v>
      </c>
      <c r="BL342" s="31" t="n">
        <f aca="false">$B$11*(($A$1064)*$C342/$B$12*$B$7+(1-$A$1064)*$D342/$B$12*$C$7)</f>
        <v>0</v>
      </c>
      <c r="BM342" s="31" t="n">
        <f aca="false">$B$11*(($A$1065)*$C342/$B$12*$B$7+(1-$A$1065)*$D342/$B$12*$C$7)</f>
        <v>0</v>
      </c>
      <c r="BN342" s="31" t="n">
        <f aca="false">$B$11*(($A$1066)*$C342/$B$12*$B$7+(1-$A$1066)*$D342/$B$12*$C$7)</f>
        <v>0</v>
      </c>
      <c r="BO342" s="31" t="n">
        <f aca="false">$B$11*(($A$1067)*$C342/$B$12*$B$7+(1-$A$1067)*$D342/$B$12*$C$7)</f>
        <v>0</v>
      </c>
      <c r="BP342" s="31" t="n">
        <f aca="false">$B$11*(($A$1068)*$C342/$B$12*$B$7+(1-$A$1068)*$D342/$B$12*$C$7)</f>
        <v>0</v>
      </c>
      <c r="BQ342" s="31" t="n">
        <f aca="false">$B$11*(($A$1069)*$C342/$B$12*$B$7+(1-$A$1069)*$D342/$B$12*$C$7)</f>
        <v>0</v>
      </c>
      <c r="BR342" s="31" t="n">
        <f aca="false">$B$11*(($A$1070)*$C342/$B$12*$B$7+(1-$A$1070)*$D342/$B$12*$C$7)</f>
        <v>0</v>
      </c>
      <c r="BS342" s="31" t="n">
        <f aca="false">$B$11*(($A$1071)*$C342/$B$12*$B$7+(1-$A$1071)*$D342/$B$12*$C$7)</f>
        <v>0</v>
      </c>
      <c r="BT342" s="31" t="n">
        <f aca="false">$B$11*(($A$1072)*$C342/$B$12*$B$7+(1-$A$1072)*$D342/$B$12*$C$7)</f>
        <v>0</v>
      </c>
      <c r="BU342" s="31" t="n">
        <f aca="false">$B$11*(($A$1073)*$C342/$B$12*$B$7+(1-$A$1073)*$D342/$B$12*$C$7)</f>
        <v>0</v>
      </c>
      <c r="BV342" s="31" t="n">
        <f aca="false">$B$11*(($A$1074)*$C342/$B$12*$B$7+(1-$A$1074)*$D342/$B$12*$C$7)</f>
        <v>0</v>
      </c>
      <c r="BW342" s="31" t="n">
        <f aca="false">$B$11*(($A$1075)*$C342/$B$12*$B$7+(1-$A$1075)*$D342/$B$12*$C$7)</f>
        <v>0</v>
      </c>
      <c r="BX342" s="31" t="n">
        <f aca="false">$B$11*(($A$1076)*$C342/$B$12*$B$7+(1-$A$1076)*$D342/$B$12*$C$7)</f>
        <v>0</v>
      </c>
      <c r="BY342" s="31" t="n">
        <f aca="false">$B$11*(($A$1077)*$C342/$B$12*$B$7+(1-$A$1077)*$D342/$B$12*$C$7)</f>
        <v>0</v>
      </c>
      <c r="BZ342" s="31" t="n">
        <f aca="false">$B$11*(($A$1078)*$C342/$B$12*$B$7+(1-$A$1078)*$D342/$B$12*$C$7)</f>
        <v>0</v>
      </c>
      <c r="CA342" s="31" t="n">
        <f aca="false">$B$11*(($A$1079)*$C342/$B$12*$B$7+(1-$A$1079)*$D342/$B$12*$C$7)</f>
        <v>0</v>
      </c>
      <c r="CB342" s="31" t="n">
        <f aca="false">$B$11*(($A$1080)*$C342/$B$12*$B$7+(1-$A$1080)*$D342/$B$12*$C$7)</f>
        <v>0</v>
      </c>
      <c r="CC342" s="31" t="n">
        <f aca="false">$B$11*(($A$1081)*$C342/$B$12*$B$7+(1-$A$1081)*$D342/$B$12*$C$7)</f>
        <v>0</v>
      </c>
    </row>
    <row r="343" customFormat="false" ht="15" hidden="false" customHeight="false" outlineLevel="0" collapsed="false">
      <c r="A343" s="21" t="n">
        <v>319</v>
      </c>
      <c r="B343" s="27" t="n">
        <v>-1.19820026119194</v>
      </c>
      <c r="C343" s="9" t="n">
        <f aca="false">SUM(AM343:AV343)</f>
        <v>1</v>
      </c>
      <c r="D343" s="9" t="n">
        <f aca="false">SUM(AW343:BF343)</f>
        <v>2</v>
      </c>
      <c r="E343" s="24" t="n">
        <f aca="false">(1-C343/$B$12)*$B$8-C343/$B$12*$B$7</f>
        <v>0.005</v>
      </c>
      <c r="F343" s="24" t="n">
        <f aca="false">(1-D343/$B$12)*$C$8-D343/$B$12*$C$7</f>
        <v>-0.048</v>
      </c>
      <c r="G343" s="47" t="n">
        <f aca="false">$B$11*($B$10*C343/$B$12*$B$7+(1-$B$10)*D343/$B$12*$C$7)</f>
        <v>800</v>
      </c>
      <c r="H343" s="24" t="n">
        <f aca="false">$B$10*E343+(1-$B$10)*F343</f>
        <v>-0.0215</v>
      </c>
      <c r="I343" s="21"/>
      <c r="J343" s="21"/>
      <c r="K343" s="21"/>
      <c r="L343" s="21"/>
      <c r="M343" s="21"/>
      <c r="N343" s="21"/>
      <c r="O343" s="21"/>
      <c r="P343" s="21"/>
      <c r="Q343" s="21"/>
      <c r="R343" s="27" t="n">
        <v>-2.15447769239981</v>
      </c>
      <c r="S343" s="27" t="n">
        <v>0.0273181402996285</v>
      </c>
      <c r="T343" s="27" t="n">
        <v>-1.68110055450109</v>
      </c>
      <c r="U343" s="27" t="n">
        <v>0.313708452108316</v>
      </c>
      <c r="V343" s="27" t="n">
        <v>0.636396769988521</v>
      </c>
      <c r="W343" s="27" t="n">
        <v>-0.343705199265743</v>
      </c>
      <c r="X343" s="27" t="n">
        <v>-0.226168008809449</v>
      </c>
      <c r="Y343" s="27" t="n">
        <v>-0.946346812245778</v>
      </c>
      <c r="Z343" s="27" t="n">
        <v>2.1900614251113</v>
      </c>
      <c r="AA343" s="27" t="n">
        <v>-0.669162874608015</v>
      </c>
      <c r="AB343" s="27" t="n">
        <v>0.595274582849118</v>
      </c>
      <c r="AC343" s="27" t="n">
        <v>-1.34023620207063</v>
      </c>
      <c r="AD343" s="27" t="n">
        <v>0.926647050577561</v>
      </c>
      <c r="AE343" s="27" t="n">
        <v>-1.37048672218896</v>
      </c>
      <c r="AF343" s="27" t="n">
        <v>0.735367444126046</v>
      </c>
      <c r="AG343" s="27" t="n">
        <v>1.00070546705793</v>
      </c>
      <c r="AH343" s="27" t="n">
        <v>0.234369851614087</v>
      </c>
      <c r="AI343" s="27" t="n">
        <v>-0.159546051594163</v>
      </c>
      <c r="AJ343" s="27" t="n">
        <v>-0.838176449978811</v>
      </c>
      <c r="AK343" s="27" t="n">
        <v>-0.163332481050626</v>
      </c>
      <c r="AL343" s="21"/>
      <c r="AM343" s="31" t="n">
        <f aca="false">IF(SQRT($B$9)*$B343+SQRT(1-$B$9)*R343&lt;_xlfn.NORM.S.INV($B$6),1,0)</f>
        <v>1</v>
      </c>
      <c r="AN343" s="31" t="n">
        <f aca="false">IF(SQRT($B$9)*$B343+SQRT(1-$B$9)*S343&lt;_xlfn.NORM.S.INV($B$6),1,0)</f>
        <v>0</v>
      </c>
      <c r="AO343" s="31" t="n">
        <f aca="false">IF(SQRT($B$9)*$B343+SQRT(1-$B$9)*T343&lt;_xlfn.NORM.S.INV($B$6),1,0)</f>
        <v>0</v>
      </c>
      <c r="AP343" s="31" t="n">
        <f aca="false">IF(SQRT($B$9)*$B343+SQRT(1-$B$9)*U343&lt;_xlfn.NORM.S.INV($B$6),1,0)</f>
        <v>0</v>
      </c>
      <c r="AQ343" s="31" t="n">
        <f aca="false">IF(SQRT($B$9)*$B343+SQRT(1-$B$9)*V343&lt;_xlfn.NORM.S.INV($B$6),1,0)</f>
        <v>0</v>
      </c>
      <c r="AR343" s="31" t="n">
        <f aca="false">IF(SQRT($B$9)*$B343+SQRT(1-$B$9)*W343&lt;_xlfn.NORM.S.INV($B$6),1,0)</f>
        <v>0</v>
      </c>
      <c r="AS343" s="31" t="n">
        <f aca="false">IF(SQRT($B$9)*$B343+SQRT(1-$B$9)*X343&lt;_xlfn.NORM.S.INV($B$6),1,0)</f>
        <v>0</v>
      </c>
      <c r="AT343" s="31" t="n">
        <f aca="false">IF(SQRT($B$9)*$B343+SQRT(1-$B$9)*Y343&lt;_xlfn.NORM.S.INV($B$6),1,0)</f>
        <v>0</v>
      </c>
      <c r="AU343" s="31" t="n">
        <f aca="false">IF(SQRT($B$9)*$B343+SQRT(1-$B$9)*Z343&lt;_xlfn.NORM.S.INV($B$6),1,0)</f>
        <v>0</v>
      </c>
      <c r="AV343" s="31" t="n">
        <f aca="false">IF(SQRT($B$9)*$B343+SQRT(1-$B$9)*AA343&lt;_xlfn.NORM.S.INV($B$6),1,0)</f>
        <v>0</v>
      </c>
      <c r="AW343" s="31" t="n">
        <f aca="false">IF(SQRT($C$9)*$B343+SQRT(1-$C$9)*AB343&lt;_xlfn.NORM.S.INV($C$6),1,0)</f>
        <v>0</v>
      </c>
      <c r="AX343" s="31" t="n">
        <f aca="false">IF(SQRT($C$9)*$B343+SQRT(1-$C$9)*AC343&lt;_xlfn.NORM.S.INV($C$6),1,0)</f>
        <v>1</v>
      </c>
      <c r="AY343" s="31" t="n">
        <f aca="false">IF(SQRT($C$9)*$B343+SQRT(1-$C$9)*AD343&lt;_xlfn.NORM.S.INV($C$6),1,0)</f>
        <v>0</v>
      </c>
      <c r="AZ343" s="31" t="n">
        <f aca="false">IF(SQRT($C$9)*$B343+SQRT(1-$C$9)*AE343&lt;_xlfn.NORM.S.INV($C$6),1,0)</f>
        <v>1</v>
      </c>
      <c r="BA343" s="31" t="n">
        <f aca="false">IF(SQRT($C$9)*$B343+SQRT(1-$C$9)*AF343&lt;_xlfn.NORM.S.INV($C$6),1,0)</f>
        <v>0</v>
      </c>
      <c r="BB343" s="31" t="n">
        <f aca="false">IF(SQRT($C$9)*$B343+SQRT(1-$C$9)*AG343&lt;_xlfn.NORM.S.INV($C$6),1,0)</f>
        <v>0</v>
      </c>
      <c r="BC343" s="31" t="n">
        <f aca="false">IF(SQRT($C$9)*$B343+SQRT(1-$C$9)*AH343&lt;_xlfn.NORM.S.INV($C$6),1,0)</f>
        <v>0</v>
      </c>
      <c r="BD343" s="31" t="n">
        <f aca="false">IF(SQRT($C$9)*$B343+SQRT(1-$C$9)*AI343&lt;_xlfn.NORM.S.INV($C$6),1,0)</f>
        <v>0</v>
      </c>
      <c r="BE343" s="31" t="n">
        <f aca="false">IF(SQRT($C$9)*$B343+SQRT(1-$C$9)*AJ343&lt;_xlfn.NORM.S.INV($C$6),1,0)</f>
        <v>0</v>
      </c>
      <c r="BF343" s="31" t="n">
        <f aca="false">IF(SQRT($C$9)*$B343+SQRT(1-$C$9)*AK343&lt;_xlfn.NORM.S.INV($C$6),1,0)</f>
        <v>0</v>
      </c>
      <c r="BG343" s="21"/>
      <c r="BH343" s="21"/>
      <c r="BI343" s="31" t="n">
        <f aca="false">$B$11*(($A$1061)*$C343/$B$12*$B$7+(1-$A$1061)*$D343/$B$12*$C$7)</f>
        <v>1200</v>
      </c>
      <c r="BJ343" s="31" t="n">
        <f aca="false">$B$11*(($A$1062)*$C343/$B$12*$B$7+(1-$A$1062)*$D343/$B$12*$C$7)</f>
        <v>1160</v>
      </c>
      <c r="BK343" s="31" t="n">
        <f aca="false">$B$11*(($A$1063)*$C343/$B$12*$B$7+(1-$A$1063)*$D343/$B$12*$C$7)</f>
        <v>1120</v>
      </c>
      <c r="BL343" s="31" t="n">
        <f aca="false">$B$11*(($A$1064)*$C343/$B$12*$B$7+(1-$A$1064)*$D343/$B$12*$C$7)</f>
        <v>1080</v>
      </c>
      <c r="BM343" s="31" t="n">
        <f aca="false">$B$11*(($A$1065)*$C343/$B$12*$B$7+(1-$A$1065)*$D343/$B$12*$C$7)</f>
        <v>1040</v>
      </c>
      <c r="BN343" s="31" t="n">
        <f aca="false">$B$11*(($A$1066)*$C343/$B$12*$B$7+(1-$A$1066)*$D343/$B$12*$C$7)</f>
        <v>1000</v>
      </c>
      <c r="BO343" s="31" t="n">
        <f aca="false">$B$11*(($A$1067)*$C343/$B$12*$B$7+(1-$A$1067)*$D343/$B$12*$C$7)</f>
        <v>960</v>
      </c>
      <c r="BP343" s="31" t="n">
        <f aca="false">$B$11*(($A$1068)*$C343/$B$12*$B$7+(1-$A$1068)*$D343/$B$12*$C$7)</f>
        <v>920</v>
      </c>
      <c r="BQ343" s="31" t="n">
        <f aca="false">$B$11*(($A$1069)*$C343/$B$12*$B$7+(1-$A$1069)*$D343/$B$12*$C$7)</f>
        <v>880</v>
      </c>
      <c r="BR343" s="31" t="n">
        <f aca="false">$B$11*(($A$1070)*$C343/$B$12*$B$7+(1-$A$1070)*$D343/$B$12*$C$7)</f>
        <v>840</v>
      </c>
      <c r="BS343" s="31" t="n">
        <f aca="false">$B$11*(($A$1071)*$C343/$B$12*$B$7+(1-$A$1071)*$D343/$B$12*$C$7)</f>
        <v>800</v>
      </c>
      <c r="BT343" s="31" t="n">
        <f aca="false">$B$11*(($A$1072)*$C343/$B$12*$B$7+(1-$A$1072)*$D343/$B$12*$C$7)</f>
        <v>760</v>
      </c>
      <c r="BU343" s="31" t="n">
        <f aca="false">$B$11*(($A$1073)*$C343/$B$12*$B$7+(1-$A$1073)*$D343/$B$12*$C$7)</f>
        <v>720</v>
      </c>
      <c r="BV343" s="31" t="n">
        <f aca="false">$B$11*(($A$1074)*$C343/$B$12*$B$7+(1-$A$1074)*$D343/$B$12*$C$7)</f>
        <v>680</v>
      </c>
      <c r="BW343" s="31" t="n">
        <f aca="false">$B$11*(($A$1075)*$C343/$B$12*$B$7+(1-$A$1075)*$D343/$B$12*$C$7)</f>
        <v>640</v>
      </c>
      <c r="BX343" s="31" t="n">
        <f aca="false">$B$11*(($A$1076)*$C343/$B$12*$B$7+(1-$A$1076)*$D343/$B$12*$C$7)</f>
        <v>600</v>
      </c>
      <c r="BY343" s="31" t="n">
        <f aca="false">$B$11*(($A$1077)*$C343/$B$12*$B$7+(1-$A$1077)*$D343/$B$12*$C$7)</f>
        <v>560</v>
      </c>
      <c r="BZ343" s="31" t="n">
        <f aca="false">$B$11*(($A$1078)*$C343/$B$12*$B$7+(1-$A$1078)*$D343/$B$12*$C$7)</f>
        <v>520</v>
      </c>
      <c r="CA343" s="31" t="n">
        <f aca="false">$B$11*(($A$1079)*$C343/$B$12*$B$7+(1-$A$1079)*$D343/$B$12*$C$7)</f>
        <v>480</v>
      </c>
      <c r="CB343" s="31" t="n">
        <f aca="false">$B$11*(($A$1080)*$C343/$B$12*$B$7+(1-$A$1080)*$D343/$B$12*$C$7)</f>
        <v>440</v>
      </c>
      <c r="CC343" s="31" t="n">
        <f aca="false">$B$11*(($A$1081)*$C343/$B$12*$B$7+(1-$A$1081)*$D343/$B$12*$C$7)</f>
        <v>400</v>
      </c>
    </row>
    <row r="344" customFormat="false" ht="15" hidden="false" customHeight="false" outlineLevel="0" collapsed="false">
      <c r="A344" s="21" t="n">
        <v>320</v>
      </c>
      <c r="B344" s="27" t="n">
        <v>-1.15028267770316</v>
      </c>
      <c r="C344" s="9" t="n">
        <f aca="false">SUM(AM344:AV344)</f>
        <v>0</v>
      </c>
      <c r="D344" s="9" t="n">
        <f aca="false">SUM(AW344:BF344)</f>
        <v>0</v>
      </c>
      <c r="E344" s="24" t="n">
        <f aca="false">(1-C344/$B$12)*$B$8-C344/$B$12*$B$7</f>
        <v>0.05</v>
      </c>
      <c r="F344" s="24" t="n">
        <f aca="false">(1-D344/$B$12)*$C$8-D344/$B$12*$C$7</f>
        <v>0.09</v>
      </c>
      <c r="G344" s="47" t="n">
        <f aca="false">$B$11*($B$10*C344/$B$12*$B$7+(1-$B$10)*D344/$B$12*$C$7)</f>
        <v>0</v>
      </c>
      <c r="H344" s="24" t="n">
        <f aca="false">$B$10*E344+(1-$B$10)*F344</f>
        <v>0.07</v>
      </c>
      <c r="I344" s="21"/>
      <c r="J344" s="21"/>
      <c r="K344" s="21"/>
      <c r="L344" s="21"/>
      <c r="M344" s="21"/>
      <c r="N344" s="21"/>
      <c r="O344" s="21"/>
      <c r="P344" s="21"/>
      <c r="Q344" s="21"/>
      <c r="R344" s="27" t="n">
        <v>0.506072431045257</v>
      </c>
      <c r="S344" s="27" t="n">
        <v>0.310870668980972</v>
      </c>
      <c r="T344" s="27" t="n">
        <v>-0.651209461668002</v>
      </c>
      <c r="U344" s="27" t="n">
        <v>-0.360243230248128</v>
      </c>
      <c r="V344" s="27" t="n">
        <v>0.645934036551305</v>
      </c>
      <c r="W344" s="27" t="n">
        <v>0.2955208954849</v>
      </c>
      <c r="X344" s="27" t="n">
        <v>0.963693664664294</v>
      </c>
      <c r="Y344" s="27" t="n">
        <v>0.344979403477873</v>
      </c>
      <c r="Z344" s="27" t="n">
        <v>-0.0644383069504444</v>
      </c>
      <c r="AA344" s="27" t="n">
        <v>-1.59693390111338</v>
      </c>
      <c r="AB344" s="27" t="n">
        <v>1.77580001738304</v>
      </c>
      <c r="AC344" s="27" t="n">
        <v>2.36085814335259</v>
      </c>
      <c r="AD344" s="27" t="n">
        <v>1.61019941472153</v>
      </c>
      <c r="AE344" s="27" t="n">
        <v>-0.00944736435781398</v>
      </c>
      <c r="AF344" s="27" t="n">
        <v>-0.676022680977167</v>
      </c>
      <c r="AG344" s="27" t="n">
        <v>-0.874399906494042</v>
      </c>
      <c r="AH344" s="27" t="n">
        <v>-0.563375956222145</v>
      </c>
      <c r="AI344" s="27" t="n">
        <v>1.53342910811416</v>
      </c>
      <c r="AJ344" s="27" t="n">
        <v>0.508858220083365</v>
      </c>
      <c r="AK344" s="27" t="n">
        <v>0.527405875267763</v>
      </c>
      <c r="AL344" s="21"/>
      <c r="AM344" s="31" t="n">
        <f aca="false">IF(SQRT($B$9)*$B344+SQRT(1-$B$9)*R344&lt;_xlfn.NORM.S.INV($B$6),1,0)</f>
        <v>0</v>
      </c>
      <c r="AN344" s="31" t="n">
        <f aca="false">IF(SQRT($B$9)*$B344+SQRT(1-$B$9)*S344&lt;_xlfn.NORM.S.INV($B$6),1,0)</f>
        <v>0</v>
      </c>
      <c r="AO344" s="31" t="n">
        <f aca="false">IF(SQRT($B$9)*$B344+SQRT(1-$B$9)*T344&lt;_xlfn.NORM.S.INV($B$6),1,0)</f>
        <v>0</v>
      </c>
      <c r="AP344" s="31" t="n">
        <f aca="false">IF(SQRT($B$9)*$B344+SQRT(1-$B$9)*U344&lt;_xlfn.NORM.S.INV($B$6),1,0)</f>
        <v>0</v>
      </c>
      <c r="AQ344" s="31" t="n">
        <f aca="false">IF(SQRT($B$9)*$B344+SQRT(1-$B$9)*V344&lt;_xlfn.NORM.S.INV($B$6),1,0)</f>
        <v>0</v>
      </c>
      <c r="AR344" s="31" t="n">
        <f aca="false">IF(SQRT($B$9)*$B344+SQRT(1-$B$9)*W344&lt;_xlfn.NORM.S.INV($B$6),1,0)</f>
        <v>0</v>
      </c>
      <c r="AS344" s="31" t="n">
        <f aca="false">IF(SQRT($B$9)*$B344+SQRT(1-$B$9)*X344&lt;_xlfn.NORM.S.INV($B$6),1,0)</f>
        <v>0</v>
      </c>
      <c r="AT344" s="31" t="n">
        <f aca="false">IF(SQRT($B$9)*$B344+SQRT(1-$B$9)*Y344&lt;_xlfn.NORM.S.INV($B$6),1,0)</f>
        <v>0</v>
      </c>
      <c r="AU344" s="31" t="n">
        <f aca="false">IF(SQRT($B$9)*$B344+SQRT(1-$B$9)*Z344&lt;_xlfn.NORM.S.INV($B$6),1,0)</f>
        <v>0</v>
      </c>
      <c r="AV344" s="31" t="n">
        <f aca="false">IF(SQRT($B$9)*$B344+SQRT(1-$B$9)*AA344&lt;_xlfn.NORM.S.INV($B$6),1,0)</f>
        <v>0</v>
      </c>
      <c r="AW344" s="31" t="n">
        <f aca="false">IF(SQRT($C$9)*$B344+SQRT(1-$C$9)*AB344&lt;_xlfn.NORM.S.INV($C$6),1,0)</f>
        <v>0</v>
      </c>
      <c r="AX344" s="31" t="n">
        <f aca="false">IF(SQRT($C$9)*$B344+SQRT(1-$C$9)*AC344&lt;_xlfn.NORM.S.INV($C$6),1,0)</f>
        <v>0</v>
      </c>
      <c r="AY344" s="31" t="n">
        <f aca="false">IF(SQRT($C$9)*$B344+SQRT(1-$C$9)*AD344&lt;_xlfn.NORM.S.INV($C$6),1,0)</f>
        <v>0</v>
      </c>
      <c r="AZ344" s="31" t="n">
        <f aca="false">IF(SQRT($C$9)*$B344+SQRT(1-$C$9)*AE344&lt;_xlfn.NORM.S.INV($C$6),1,0)</f>
        <v>0</v>
      </c>
      <c r="BA344" s="31" t="n">
        <f aca="false">IF(SQRT($C$9)*$B344+SQRT(1-$C$9)*AF344&lt;_xlfn.NORM.S.INV($C$6),1,0)</f>
        <v>0</v>
      </c>
      <c r="BB344" s="31" t="n">
        <f aca="false">IF(SQRT($C$9)*$B344+SQRT(1-$C$9)*AG344&lt;_xlfn.NORM.S.INV($C$6),1,0)</f>
        <v>0</v>
      </c>
      <c r="BC344" s="31" t="n">
        <f aca="false">IF(SQRT($C$9)*$B344+SQRT(1-$C$9)*AH344&lt;_xlfn.NORM.S.INV($C$6),1,0)</f>
        <v>0</v>
      </c>
      <c r="BD344" s="31" t="n">
        <f aca="false">IF(SQRT($C$9)*$B344+SQRT(1-$C$9)*AI344&lt;_xlfn.NORM.S.INV($C$6),1,0)</f>
        <v>0</v>
      </c>
      <c r="BE344" s="31" t="n">
        <f aca="false">IF(SQRT($C$9)*$B344+SQRT(1-$C$9)*AJ344&lt;_xlfn.NORM.S.INV($C$6),1,0)</f>
        <v>0</v>
      </c>
      <c r="BF344" s="31" t="n">
        <f aca="false">IF(SQRT($C$9)*$B344+SQRT(1-$C$9)*AK344&lt;_xlfn.NORM.S.INV($C$6),1,0)</f>
        <v>0</v>
      </c>
      <c r="BG344" s="21"/>
      <c r="BH344" s="21"/>
      <c r="BI344" s="31" t="n">
        <f aca="false">$B$11*(($A$1061)*$C344/$B$12*$B$7+(1-$A$1061)*$D344/$B$12*$C$7)</f>
        <v>0</v>
      </c>
      <c r="BJ344" s="31" t="n">
        <f aca="false">$B$11*(($A$1062)*$C344/$B$12*$B$7+(1-$A$1062)*$D344/$B$12*$C$7)</f>
        <v>0</v>
      </c>
      <c r="BK344" s="31" t="n">
        <f aca="false">$B$11*(($A$1063)*$C344/$B$12*$B$7+(1-$A$1063)*$D344/$B$12*$C$7)</f>
        <v>0</v>
      </c>
      <c r="BL344" s="31" t="n">
        <f aca="false">$B$11*(($A$1064)*$C344/$B$12*$B$7+(1-$A$1064)*$D344/$B$12*$C$7)</f>
        <v>0</v>
      </c>
      <c r="BM344" s="31" t="n">
        <f aca="false">$B$11*(($A$1065)*$C344/$B$12*$B$7+(1-$A$1065)*$D344/$B$12*$C$7)</f>
        <v>0</v>
      </c>
      <c r="BN344" s="31" t="n">
        <f aca="false">$B$11*(($A$1066)*$C344/$B$12*$B$7+(1-$A$1066)*$D344/$B$12*$C$7)</f>
        <v>0</v>
      </c>
      <c r="BO344" s="31" t="n">
        <f aca="false">$B$11*(($A$1067)*$C344/$B$12*$B$7+(1-$A$1067)*$D344/$B$12*$C$7)</f>
        <v>0</v>
      </c>
      <c r="BP344" s="31" t="n">
        <f aca="false">$B$11*(($A$1068)*$C344/$B$12*$B$7+(1-$A$1068)*$D344/$B$12*$C$7)</f>
        <v>0</v>
      </c>
      <c r="BQ344" s="31" t="n">
        <f aca="false">$B$11*(($A$1069)*$C344/$B$12*$B$7+(1-$A$1069)*$D344/$B$12*$C$7)</f>
        <v>0</v>
      </c>
      <c r="BR344" s="31" t="n">
        <f aca="false">$B$11*(($A$1070)*$C344/$B$12*$B$7+(1-$A$1070)*$D344/$B$12*$C$7)</f>
        <v>0</v>
      </c>
      <c r="BS344" s="31" t="n">
        <f aca="false">$B$11*(($A$1071)*$C344/$B$12*$B$7+(1-$A$1071)*$D344/$B$12*$C$7)</f>
        <v>0</v>
      </c>
      <c r="BT344" s="31" t="n">
        <f aca="false">$B$11*(($A$1072)*$C344/$B$12*$B$7+(1-$A$1072)*$D344/$B$12*$C$7)</f>
        <v>0</v>
      </c>
      <c r="BU344" s="31" t="n">
        <f aca="false">$B$11*(($A$1073)*$C344/$B$12*$B$7+(1-$A$1073)*$D344/$B$12*$C$7)</f>
        <v>0</v>
      </c>
      <c r="BV344" s="31" t="n">
        <f aca="false">$B$11*(($A$1074)*$C344/$B$12*$B$7+(1-$A$1074)*$D344/$B$12*$C$7)</f>
        <v>0</v>
      </c>
      <c r="BW344" s="31" t="n">
        <f aca="false">$B$11*(($A$1075)*$C344/$B$12*$B$7+(1-$A$1075)*$D344/$B$12*$C$7)</f>
        <v>0</v>
      </c>
      <c r="BX344" s="31" t="n">
        <f aca="false">$B$11*(($A$1076)*$C344/$B$12*$B$7+(1-$A$1076)*$D344/$B$12*$C$7)</f>
        <v>0</v>
      </c>
      <c r="BY344" s="31" t="n">
        <f aca="false">$B$11*(($A$1077)*$C344/$B$12*$B$7+(1-$A$1077)*$D344/$B$12*$C$7)</f>
        <v>0</v>
      </c>
      <c r="BZ344" s="31" t="n">
        <f aca="false">$B$11*(($A$1078)*$C344/$B$12*$B$7+(1-$A$1078)*$D344/$B$12*$C$7)</f>
        <v>0</v>
      </c>
      <c r="CA344" s="31" t="n">
        <f aca="false">$B$11*(($A$1079)*$C344/$B$12*$B$7+(1-$A$1079)*$D344/$B$12*$C$7)</f>
        <v>0</v>
      </c>
      <c r="CB344" s="31" t="n">
        <f aca="false">$B$11*(($A$1080)*$C344/$B$12*$B$7+(1-$A$1080)*$D344/$B$12*$C$7)</f>
        <v>0</v>
      </c>
      <c r="CC344" s="31" t="n">
        <f aca="false">$B$11*(($A$1081)*$C344/$B$12*$B$7+(1-$A$1081)*$D344/$B$12*$C$7)</f>
        <v>0</v>
      </c>
    </row>
    <row r="345" customFormat="false" ht="15" hidden="false" customHeight="false" outlineLevel="0" collapsed="false">
      <c r="A345" s="21" t="n">
        <v>321</v>
      </c>
      <c r="B345" s="27" t="n">
        <v>-0.737295630385654</v>
      </c>
      <c r="C345" s="9" t="n">
        <f aca="false">SUM(AM345:AV345)</f>
        <v>1</v>
      </c>
      <c r="D345" s="9" t="n">
        <f aca="false">SUM(AW345:BF345)</f>
        <v>2</v>
      </c>
      <c r="E345" s="24" t="n">
        <f aca="false">(1-C345/$B$12)*$B$8-C345/$B$12*$B$7</f>
        <v>0.005</v>
      </c>
      <c r="F345" s="24" t="n">
        <f aca="false">(1-D345/$B$12)*$C$8-D345/$B$12*$C$7</f>
        <v>-0.048</v>
      </c>
      <c r="G345" s="47" t="n">
        <f aca="false">$B$11*($B$10*C345/$B$12*$B$7+(1-$B$10)*D345/$B$12*$C$7)</f>
        <v>800</v>
      </c>
      <c r="H345" s="24" t="n">
        <f aca="false">$B$10*E345+(1-$B$10)*F345</f>
        <v>-0.0215</v>
      </c>
      <c r="I345" s="21"/>
      <c r="J345" s="21"/>
      <c r="K345" s="21"/>
      <c r="L345" s="21"/>
      <c r="M345" s="21"/>
      <c r="N345" s="21"/>
      <c r="O345" s="21"/>
      <c r="P345" s="21"/>
      <c r="Q345" s="21"/>
      <c r="R345" s="27" t="n">
        <v>1.47615668640533</v>
      </c>
      <c r="S345" s="27" t="n">
        <v>-1.10120105050835</v>
      </c>
      <c r="T345" s="27" t="n">
        <v>1.10505383188643</v>
      </c>
      <c r="U345" s="27" t="n">
        <v>-0.434115742657737</v>
      </c>
      <c r="V345" s="27" t="n">
        <v>-0.256889195421553</v>
      </c>
      <c r="W345" s="27" t="n">
        <v>0.184407182638558</v>
      </c>
      <c r="X345" s="27" t="n">
        <v>-2.27516120725736</v>
      </c>
      <c r="Y345" s="27" t="n">
        <v>-2.19094670037855</v>
      </c>
      <c r="Z345" s="27" t="n">
        <v>-0.565754170172174</v>
      </c>
      <c r="AA345" s="27" t="n">
        <v>-0.261090714575848</v>
      </c>
      <c r="AB345" s="27" t="n">
        <v>1.16764685032054</v>
      </c>
      <c r="AC345" s="27" t="n">
        <v>-1.72725502000955</v>
      </c>
      <c r="AD345" s="27" t="n">
        <v>0.228973085165338</v>
      </c>
      <c r="AE345" s="27" t="n">
        <v>0.006872193811202</v>
      </c>
      <c r="AF345" s="27" t="n">
        <v>-0.562928718190519</v>
      </c>
      <c r="AG345" s="27" t="n">
        <v>-0.556456337395386</v>
      </c>
      <c r="AH345" s="27" t="n">
        <v>0.315591104591187</v>
      </c>
      <c r="AI345" s="27" t="n">
        <v>-0.478671831239301</v>
      </c>
      <c r="AJ345" s="27" t="n">
        <v>-0.443385685265717</v>
      </c>
      <c r="AK345" s="27" t="n">
        <v>-2.2912448188466</v>
      </c>
      <c r="AL345" s="21"/>
      <c r="AM345" s="31" t="n">
        <f aca="false">IF(SQRT($B$9)*$B345+SQRT(1-$B$9)*R345&lt;_xlfn.NORM.S.INV($B$6),1,0)</f>
        <v>0</v>
      </c>
      <c r="AN345" s="31" t="n">
        <f aca="false">IF(SQRT($B$9)*$B345+SQRT(1-$B$9)*S345&lt;_xlfn.NORM.S.INV($B$6),1,0)</f>
        <v>0</v>
      </c>
      <c r="AO345" s="31" t="n">
        <f aca="false">IF(SQRT($B$9)*$B345+SQRT(1-$B$9)*T345&lt;_xlfn.NORM.S.INV($B$6),1,0)</f>
        <v>0</v>
      </c>
      <c r="AP345" s="31" t="n">
        <f aca="false">IF(SQRT($B$9)*$B345+SQRT(1-$B$9)*U345&lt;_xlfn.NORM.S.INV($B$6),1,0)</f>
        <v>0</v>
      </c>
      <c r="AQ345" s="31" t="n">
        <f aca="false">IF(SQRT($B$9)*$B345+SQRT(1-$B$9)*V345&lt;_xlfn.NORM.S.INV($B$6),1,0)</f>
        <v>0</v>
      </c>
      <c r="AR345" s="31" t="n">
        <f aca="false">IF(SQRT($B$9)*$B345+SQRT(1-$B$9)*W345&lt;_xlfn.NORM.S.INV($B$6),1,0)</f>
        <v>0</v>
      </c>
      <c r="AS345" s="31" t="n">
        <f aca="false">IF(SQRT($B$9)*$B345+SQRT(1-$B$9)*X345&lt;_xlfn.NORM.S.INV($B$6),1,0)</f>
        <v>1</v>
      </c>
      <c r="AT345" s="31" t="n">
        <f aca="false">IF(SQRT($B$9)*$B345+SQRT(1-$B$9)*Y345&lt;_xlfn.NORM.S.INV($B$6),1,0)</f>
        <v>0</v>
      </c>
      <c r="AU345" s="31" t="n">
        <f aca="false">IF(SQRT($B$9)*$B345+SQRT(1-$B$9)*Z345&lt;_xlfn.NORM.S.INV($B$6),1,0)</f>
        <v>0</v>
      </c>
      <c r="AV345" s="31" t="n">
        <f aca="false">IF(SQRT($B$9)*$B345+SQRT(1-$B$9)*AA345&lt;_xlfn.NORM.S.INV($B$6),1,0)</f>
        <v>0</v>
      </c>
      <c r="AW345" s="31" t="n">
        <f aca="false">IF(SQRT($C$9)*$B345+SQRT(1-$C$9)*AB345&lt;_xlfn.NORM.S.INV($C$6),1,0)</f>
        <v>0</v>
      </c>
      <c r="AX345" s="31" t="n">
        <f aca="false">IF(SQRT($C$9)*$B345+SQRT(1-$C$9)*AC345&lt;_xlfn.NORM.S.INV($C$6),1,0)</f>
        <v>1</v>
      </c>
      <c r="AY345" s="31" t="n">
        <f aca="false">IF(SQRT($C$9)*$B345+SQRT(1-$C$9)*AD345&lt;_xlfn.NORM.S.INV($C$6),1,0)</f>
        <v>0</v>
      </c>
      <c r="AZ345" s="31" t="n">
        <f aca="false">IF(SQRT($C$9)*$B345+SQRT(1-$C$9)*AE345&lt;_xlfn.NORM.S.INV($C$6),1,0)</f>
        <v>0</v>
      </c>
      <c r="BA345" s="31" t="n">
        <f aca="false">IF(SQRT($C$9)*$B345+SQRT(1-$C$9)*AF345&lt;_xlfn.NORM.S.INV($C$6),1,0)</f>
        <v>0</v>
      </c>
      <c r="BB345" s="31" t="n">
        <f aca="false">IF(SQRT($C$9)*$B345+SQRT(1-$C$9)*AG345&lt;_xlfn.NORM.S.INV($C$6),1,0)</f>
        <v>0</v>
      </c>
      <c r="BC345" s="31" t="n">
        <f aca="false">IF(SQRT($C$9)*$B345+SQRT(1-$C$9)*AH345&lt;_xlfn.NORM.S.INV($C$6),1,0)</f>
        <v>0</v>
      </c>
      <c r="BD345" s="31" t="n">
        <f aca="false">IF(SQRT($C$9)*$B345+SQRT(1-$C$9)*AI345&lt;_xlfn.NORM.S.INV($C$6),1,0)</f>
        <v>0</v>
      </c>
      <c r="BE345" s="31" t="n">
        <f aca="false">IF(SQRT($C$9)*$B345+SQRT(1-$C$9)*AJ345&lt;_xlfn.NORM.S.INV($C$6),1,0)</f>
        <v>0</v>
      </c>
      <c r="BF345" s="31" t="n">
        <f aca="false">IF(SQRT($C$9)*$B345+SQRT(1-$C$9)*AK345&lt;_xlfn.NORM.S.INV($C$6),1,0)</f>
        <v>1</v>
      </c>
      <c r="BG345" s="21"/>
      <c r="BH345" s="21"/>
      <c r="BI345" s="31" t="n">
        <f aca="false">$B$11*(($A$1061)*$C345/$B$12*$B$7+(1-$A$1061)*$D345/$B$12*$C$7)</f>
        <v>1200</v>
      </c>
      <c r="BJ345" s="31" t="n">
        <f aca="false">$B$11*(($A$1062)*$C345/$B$12*$B$7+(1-$A$1062)*$D345/$B$12*$C$7)</f>
        <v>1160</v>
      </c>
      <c r="BK345" s="31" t="n">
        <f aca="false">$B$11*(($A$1063)*$C345/$B$12*$B$7+(1-$A$1063)*$D345/$B$12*$C$7)</f>
        <v>1120</v>
      </c>
      <c r="BL345" s="31" t="n">
        <f aca="false">$B$11*(($A$1064)*$C345/$B$12*$B$7+(1-$A$1064)*$D345/$B$12*$C$7)</f>
        <v>1080</v>
      </c>
      <c r="BM345" s="31" t="n">
        <f aca="false">$B$11*(($A$1065)*$C345/$B$12*$B$7+(1-$A$1065)*$D345/$B$12*$C$7)</f>
        <v>1040</v>
      </c>
      <c r="BN345" s="31" t="n">
        <f aca="false">$B$11*(($A$1066)*$C345/$B$12*$B$7+(1-$A$1066)*$D345/$B$12*$C$7)</f>
        <v>1000</v>
      </c>
      <c r="BO345" s="31" t="n">
        <f aca="false">$B$11*(($A$1067)*$C345/$B$12*$B$7+(1-$A$1067)*$D345/$B$12*$C$7)</f>
        <v>960</v>
      </c>
      <c r="BP345" s="31" t="n">
        <f aca="false">$B$11*(($A$1068)*$C345/$B$12*$B$7+(1-$A$1068)*$D345/$B$12*$C$7)</f>
        <v>920</v>
      </c>
      <c r="BQ345" s="31" t="n">
        <f aca="false">$B$11*(($A$1069)*$C345/$B$12*$B$7+(1-$A$1069)*$D345/$B$12*$C$7)</f>
        <v>880</v>
      </c>
      <c r="BR345" s="31" t="n">
        <f aca="false">$B$11*(($A$1070)*$C345/$B$12*$B$7+(1-$A$1070)*$D345/$B$12*$C$7)</f>
        <v>840</v>
      </c>
      <c r="BS345" s="31" t="n">
        <f aca="false">$B$11*(($A$1071)*$C345/$B$12*$B$7+(1-$A$1071)*$D345/$B$12*$C$7)</f>
        <v>800</v>
      </c>
      <c r="BT345" s="31" t="n">
        <f aca="false">$B$11*(($A$1072)*$C345/$B$12*$B$7+(1-$A$1072)*$D345/$B$12*$C$7)</f>
        <v>760</v>
      </c>
      <c r="BU345" s="31" t="n">
        <f aca="false">$B$11*(($A$1073)*$C345/$B$12*$B$7+(1-$A$1073)*$D345/$B$12*$C$7)</f>
        <v>720</v>
      </c>
      <c r="BV345" s="31" t="n">
        <f aca="false">$B$11*(($A$1074)*$C345/$B$12*$B$7+(1-$A$1074)*$D345/$B$12*$C$7)</f>
        <v>680</v>
      </c>
      <c r="BW345" s="31" t="n">
        <f aca="false">$B$11*(($A$1075)*$C345/$B$12*$B$7+(1-$A$1075)*$D345/$B$12*$C$7)</f>
        <v>640</v>
      </c>
      <c r="BX345" s="31" t="n">
        <f aca="false">$B$11*(($A$1076)*$C345/$B$12*$B$7+(1-$A$1076)*$D345/$B$12*$C$7)</f>
        <v>600</v>
      </c>
      <c r="BY345" s="31" t="n">
        <f aca="false">$B$11*(($A$1077)*$C345/$B$12*$B$7+(1-$A$1077)*$D345/$B$12*$C$7)</f>
        <v>560</v>
      </c>
      <c r="BZ345" s="31" t="n">
        <f aca="false">$B$11*(($A$1078)*$C345/$B$12*$B$7+(1-$A$1078)*$D345/$B$12*$C$7)</f>
        <v>520</v>
      </c>
      <c r="CA345" s="31" t="n">
        <f aca="false">$B$11*(($A$1079)*$C345/$B$12*$B$7+(1-$A$1079)*$D345/$B$12*$C$7)</f>
        <v>480</v>
      </c>
      <c r="CB345" s="31" t="n">
        <f aca="false">$B$11*(($A$1080)*$C345/$B$12*$B$7+(1-$A$1080)*$D345/$B$12*$C$7)</f>
        <v>440</v>
      </c>
      <c r="CC345" s="31" t="n">
        <f aca="false">$B$11*(($A$1081)*$C345/$B$12*$B$7+(1-$A$1081)*$D345/$B$12*$C$7)</f>
        <v>400</v>
      </c>
    </row>
    <row r="346" customFormat="false" ht="15" hidden="false" customHeight="false" outlineLevel="0" collapsed="false">
      <c r="A346" s="21" t="n">
        <v>322</v>
      </c>
      <c r="B346" s="27" t="n">
        <v>0.706315625666956</v>
      </c>
      <c r="C346" s="9" t="n">
        <f aca="false">SUM(AM346:AV346)</f>
        <v>0</v>
      </c>
      <c r="D346" s="9" t="n">
        <f aca="false">SUM(AW346:BF346)</f>
        <v>0</v>
      </c>
      <c r="E346" s="24" t="n">
        <f aca="false">(1-C346/$B$12)*$B$8-C346/$B$12*$B$7</f>
        <v>0.05</v>
      </c>
      <c r="F346" s="24" t="n">
        <f aca="false">(1-D346/$B$12)*$C$8-D346/$B$12*$C$7</f>
        <v>0.09</v>
      </c>
      <c r="G346" s="47" t="n">
        <f aca="false">$B$11*($B$10*C346/$B$12*$B$7+(1-$B$10)*D346/$B$12*$C$7)</f>
        <v>0</v>
      </c>
      <c r="H346" s="24" t="n">
        <f aca="false">$B$10*E346+(1-$B$10)*F346</f>
        <v>0.07</v>
      </c>
      <c r="I346" s="21"/>
      <c r="J346" s="21"/>
      <c r="K346" s="21"/>
      <c r="L346" s="21"/>
      <c r="M346" s="21"/>
      <c r="N346" s="21"/>
      <c r="O346" s="21"/>
      <c r="P346" s="21"/>
      <c r="Q346" s="21"/>
      <c r="R346" s="27" t="n">
        <v>-0.0744691007335524</v>
      </c>
      <c r="S346" s="27" t="n">
        <v>-0.425636030483139</v>
      </c>
      <c r="T346" s="27" t="n">
        <v>0.393180672670731</v>
      </c>
      <c r="U346" s="27" t="n">
        <v>-1.08016649670931</v>
      </c>
      <c r="V346" s="27" t="n">
        <v>0.0622998188264247</v>
      </c>
      <c r="W346" s="27" t="n">
        <v>-0.498729660771523</v>
      </c>
      <c r="X346" s="27" t="n">
        <v>1.34774196346819</v>
      </c>
      <c r="Y346" s="27" t="n">
        <v>2.80228315248322</v>
      </c>
      <c r="Z346" s="27" t="n">
        <v>-0.271581932933022</v>
      </c>
      <c r="AA346" s="27" t="n">
        <v>0.220557090934309</v>
      </c>
      <c r="AB346" s="27" t="n">
        <v>0.81636203904936</v>
      </c>
      <c r="AC346" s="27" t="n">
        <v>0.492529901404185</v>
      </c>
      <c r="AD346" s="27" t="n">
        <v>-1.7850690984472</v>
      </c>
      <c r="AE346" s="27" t="n">
        <v>-0.888398145012898</v>
      </c>
      <c r="AF346" s="27" t="n">
        <v>0.239968520064022</v>
      </c>
      <c r="AG346" s="27" t="n">
        <v>0.00423478006251674</v>
      </c>
      <c r="AH346" s="27" t="n">
        <v>-0.958263015092905</v>
      </c>
      <c r="AI346" s="27" t="n">
        <v>1.53240898335177</v>
      </c>
      <c r="AJ346" s="27" t="n">
        <v>1.0720147889956</v>
      </c>
      <c r="AK346" s="27" t="n">
        <v>0.245431304189135</v>
      </c>
      <c r="AL346" s="21"/>
      <c r="AM346" s="31" t="n">
        <f aca="false">IF(SQRT($B$9)*$B346+SQRT(1-$B$9)*R346&lt;_xlfn.NORM.S.INV($B$6),1,0)</f>
        <v>0</v>
      </c>
      <c r="AN346" s="31" t="n">
        <f aca="false">IF(SQRT($B$9)*$B346+SQRT(1-$B$9)*S346&lt;_xlfn.NORM.S.INV($B$6),1,0)</f>
        <v>0</v>
      </c>
      <c r="AO346" s="31" t="n">
        <f aca="false">IF(SQRT($B$9)*$B346+SQRT(1-$B$9)*T346&lt;_xlfn.NORM.S.INV($B$6),1,0)</f>
        <v>0</v>
      </c>
      <c r="AP346" s="31" t="n">
        <f aca="false">IF(SQRT($B$9)*$B346+SQRT(1-$B$9)*U346&lt;_xlfn.NORM.S.INV($B$6),1,0)</f>
        <v>0</v>
      </c>
      <c r="AQ346" s="31" t="n">
        <f aca="false">IF(SQRT($B$9)*$B346+SQRT(1-$B$9)*V346&lt;_xlfn.NORM.S.INV($B$6),1,0)</f>
        <v>0</v>
      </c>
      <c r="AR346" s="31" t="n">
        <f aca="false">IF(SQRT($B$9)*$B346+SQRT(1-$B$9)*W346&lt;_xlfn.NORM.S.INV($B$6),1,0)</f>
        <v>0</v>
      </c>
      <c r="AS346" s="31" t="n">
        <f aca="false">IF(SQRT($B$9)*$B346+SQRT(1-$B$9)*X346&lt;_xlfn.NORM.S.INV($B$6),1,0)</f>
        <v>0</v>
      </c>
      <c r="AT346" s="31" t="n">
        <f aca="false">IF(SQRT($B$9)*$B346+SQRT(1-$B$9)*Y346&lt;_xlfn.NORM.S.INV($B$6),1,0)</f>
        <v>0</v>
      </c>
      <c r="AU346" s="31" t="n">
        <f aca="false">IF(SQRT($B$9)*$B346+SQRT(1-$B$9)*Z346&lt;_xlfn.NORM.S.INV($B$6),1,0)</f>
        <v>0</v>
      </c>
      <c r="AV346" s="31" t="n">
        <f aca="false">IF(SQRT($B$9)*$B346+SQRT(1-$B$9)*AA346&lt;_xlfn.NORM.S.INV($B$6),1,0)</f>
        <v>0</v>
      </c>
      <c r="AW346" s="31" t="n">
        <f aca="false">IF(SQRT($C$9)*$B346+SQRT(1-$C$9)*AB346&lt;_xlfn.NORM.S.INV($C$6),1,0)</f>
        <v>0</v>
      </c>
      <c r="AX346" s="31" t="n">
        <f aca="false">IF(SQRT($C$9)*$B346+SQRT(1-$C$9)*AC346&lt;_xlfn.NORM.S.INV($C$6),1,0)</f>
        <v>0</v>
      </c>
      <c r="AY346" s="31" t="n">
        <f aca="false">IF(SQRT($C$9)*$B346+SQRT(1-$C$9)*AD346&lt;_xlfn.NORM.S.INV($C$6),1,0)</f>
        <v>0</v>
      </c>
      <c r="AZ346" s="31" t="n">
        <f aca="false">IF(SQRT($C$9)*$B346+SQRT(1-$C$9)*AE346&lt;_xlfn.NORM.S.INV($C$6),1,0)</f>
        <v>0</v>
      </c>
      <c r="BA346" s="31" t="n">
        <f aca="false">IF(SQRT($C$9)*$B346+SQRT(1-$C$9)*AF346&lt;_xlfn.NORM.S.INV($C$6),1,0)</f>
        <v>0</v>
      </c>
      <c r="BB346" s="31" t="n">
        <f aca="false">IF(SQRT($C$9)*$B346+SQRT(1-$C$9)*AG346&lt;_xlfn.NORM.S.INV($C$6),1,0)</f>
        <v>0</v>
      </c>
      <c r="BC346" s="31" t="n">
        <f aca="false">IF(SQRT($C$9)*$B346+SQRT(1-$C$9)*AH346&lt;_xlfn.NORM.S.INV($C$6),1,0)</f>
        <v>0</v>
      </c>
      <c r="BD346" s="31" t="n">
        <f aca="false">IF(SQRT($C$9)*$B346+SQRT(1-$C$9)*AI346&lt;_xlfn.NORM.S.INV($C$6),1,0)</f>
        <v>0</v>
      </c>
      <c r="BE346" s="31" t="n">
        <f aca="false">IF(SQRT($C$9)*$B346+SQRT(1-$C$9)*AJ346&lt;_xlfn.NORM.S.INV($C$6),1,0)</f>
        <v>0</v>
      </c>
      <c r="BF346" s="31" t="n">
        <f aca="false">IF(SQRT($C$9)*$B346+SQRT(1-$C$9)*AK346&lt;_xlfn.NORM.S.INV($C$6),1,0)</f>
        <v>0</v>
      </c>
      <c r="BG346" s="21"/>
      <c r="BH346" s="21"/>
      <c r="BI346" s="31" t="n">
        <f aca="false">$B$11*(($A$1061)*$C346/$B$12*$B$7+(1-$A$1061)*$D346/$B$12*$C$7)</f>
        <v>0</v>
      </c>
      <c r="BJ346" s="31" t="n">
        <f aca="false">$B$11*(($A$1062)*$C346/$B$12*$B$7+(1-$A$1062)*$D346/$B$12*$C$7)</f>
        <v>0</v>
      </c>
      <c r="BK346" s="31" t="n">
        <f aca="false">$B$11*(($A$1063)*$C346/$B$12*$B$7+(1-$A$1063)*$D346/$B$12*$C$7)</f>
        <v>0</v>
      </c>
      <c r="BL346" s="31" t="n">
        <f aca="false">$B$11*(($A$1064)*$C346/$B$12*$B$7+(1-$A$1064)*$D346/$B$12*$C$7)</f>
        <v>0</v>
      </c>
      <c r="BM346" s="31" t="n">
        <f aca="false">$B$11*(($A$1065)*$C346/$B$12*$B$7+(1-$A$1065)*$D346/$B$12*$C$7)</f>
        <v>0</v>
      </c>
      <c r="BN346" s="31" t="n">
        <f aca="false">$B$11*(($A$1066)*$C346/$B$12*$B$7+(1-$A$1066)*$D346/$B$12*$C$7)</f>
        <v>0</v>
      </c>
      <c r="BO346" s="31" t="n">
        <f aca="false">$B$11*(($A$1067)*$C346/$B$12*$B$7+(1-$A$1067)*$D346/$B$12*$C$7)</f>
        <v>0</v>
      </c>
      <c r="BP346" s="31" t="n">
        <f aca="false">$B$11*(($A$1068)*$C346/$B$12*$B$7+(1-$A$1068)*$D346/$B$12*$C$7)</f>
        <v>0</v>
      </c>
      <c r="BQ346" s="31" t="n">
        <f aca="false">$B$11*(($A$1069)*$C346/$B$12*$B$7+(1-$A$1069)*$D346/$B$12*$C$7)</f>
        <v>0</v>
      </c>
      <c r="BR346" s="31" t="n">
        <f aca="false">$B$11*(($A$1070)*$C346/$B$12*$B$7+(1-$A$1070)*$D346/$B$12*$C$7)</f>
        <v>0</v>
      </c>
      <c r="BS346" s="31" t="n">
        <f aca="false">$B$11*(($A$1071)*$C346/$B$12*$B$7+(1-$A$1071)*$D346/$B$12*$C$7)</f>
        <v>0</v>
      </c>
      <c r="BT346" s="31" t="n">
        <f aca="false">$B$11*(($A$1072)*$C346/$B$12*$B$7+(1-$A$1072)*$D346/$B$12*$C$7)</f>
        <v>0</v>
      </c>
      <c r="BU346" s="31" t="n">
        <f aca="false">$B$11*(($A$1073)*$C346/$B$12*$B$7+(1-$A$1073)*$D346/$B$12*$C$7)</f>
        <v>0</v>
      </c>
      <c r="BV346" s="31" t="n">
        <f aca="false">$B$11*(($A$1074)*$C346/$B$12*$B$7+(1-$A$1074)*$D346/$B$12*$C$7)</f>
        <v>0</v>
      </c>
      <c r="BW346" s="31" t="n">
        <f aca="false">$B$11*(($A$1075)*$C346/$B$12*$B$7+(1-$A$1075)*$D346/$B$12*$C$7)</f>
        <v>0</v>
      </c>
      <c r="BX346" s="31" t="n">
        <f aca="false">$B$11*(($A$1076)*$C346/$B$12*$B$7+(1-$A$1076)*$D346/$B$12*$C$7)</f>
        <v>0</v>
      </c>
      <c r="BY346" s="31" t="n">
        <f aca="false">$B$11*(($A$1077)*$C346/$B$12*$B$7+(1-$A$1077)*$D346/$B$12*$C$7)</f>
        <v>0</v>
      </c>
      <c r="BZ346" s="31" t="n">
        <f aca="false">$B$11*(($A$1078)*$C346/$B$12*$B$7+(1-$A$1078)*$D346/$B$12*$C$7)</f>
        <v>0</v>
      </c>
      <c r="CA346" s="31" t="n">
        <f aca="false">$B$11*(($A$1079)*$C346/$B$12*$B$7+(1-$A$1079)*$D346/$B$12*$C$7)</f>
        <v>0</v>
      </c>
      <c r="CB346" s="31" t="n">
        <f aca="false">$B$11*(($A$1080)*$C346/$B$12*$B$7+(1-$A$1080)*$D346/$B$12*$C$7)</f>
        <v>0</v>
      </c>
      <c r="CC346" s="31" t="n">
        <f aca="false">$B$11*(($A$1081)*$C346/$B$12*$B$7+(1-$A$1081)*$D346/$B$12*$C$7)</f>
        <v>0</v>
      </c>
    </row>
    <row r="347" customFormat="false" ht="15" hidden="false" customHeight="false" outlineLevel="0" collapsed="false">
      <c r="A347" s="21" t="n">
        <v>323</v>
      </c>
      <c r="B347" s="27" t="n">
        <v>-0.0229123105563769</v>
      </c>
      <c r="C347" s="9" t="n">
        <f aca="false">SUM(AM347:AV347)</f>
        <v>0</v>
      </c>
      <c r="D347" s="9" t="n">
        <f aca="false">SUM(AW347:BF347)</f>
        <v>0</v>
      </c>
      <c r="E347" s="24" t="n">
        <f aca="false">(1-C347/$B$12)*$B$8-C347/$B$12*$B$7</f>
        <v>0.05</v>
      </c>
      <c r="F347" s="24" t="n">
        <f aca="false">(1-D347/$B$12)*$C$8-D347/$B$12*$C$7</f>
        <v>0.09</v>
      </c>
      <c r="G347" s="47" t="n">
        <f aca="false">$B$11*($B$10*C347/$B$12*$B$7+(1-$B$10)*D347/$B$12*$C$7)</f>
        <v>0</v>
      </c>
      <c r="H347" s="24" t="n">
        <f aca="false">$B$10*E347+(1-$B$10)*F347</f>
        <v>0.07</v>
      </c>
      <c r="I347" s="21"/>
      <c r="J347" s="21"/>
      <c r="K347" s="21"/>
      <c r="L347" s="21"/>
      <c r="M347" s="21"/>
      <c r="N347" s="21"/>
      <c r="O347" s="21"/>
      <c r="P347" s="21"/>
      <c r="Q347" s="21"/>
      <c r="R347" s="27" t="n">
        <v>0.812198866499454</v>
      </c>
      <c r="S347" s="27" t="n">
        <v>0.00308117459130658</v>
      </c>
      <c r="T347" s="27" t="n">
        <v>1.6968114471548</v>
      </c>
      <c r="U347" s="27" t="n">
        <v>-1.37287818631727</v>
      </c>
      <c r="V347" s="27" t="n">
        <v>0.490686127612671</v>
      </c>
      <c r="W347" s="27" t="n">
        <v>0.285863023152705</v>
      </c>
      <c r="X347" s="27" t="n">
        <v>-0.714547480490926</v>
      </c>
      <c r="Y347" s="27" t="n">
        <v>-0.192311323325037</v>
      </c>
      <c r="Z347" s="27" t="n">
        <v>-0.920913140478376</v>
      </c>
      <c r="AA347" s="27" t="n">
        <v>-1.75659343157293</v>
      </c>
      <c r="AB347" s="27" t="n">
        <v>0.252868388015041</v>
      </c>
      <c r="AC347" s="27" t="n">
        <v>-0.226438661445139</v>
      </c>
      <c r="AD347" s="27" t="n">
        <v>-0.36027127621423</v>
      </c>
      <c r="AE347" s="27" t="n">
        <v>1.63503515196767</v>
      </c>
      <c r="AF347" s="27" t="n">
        <v>-0.759066277148804</v>
      </c>
      <c r="AG347" s="27" t="n">
        <v>3.02335446528624</v>
      </c>
      <c r="AH347" s="27" t="n">
        <v>-1.31953315237239</v>
      </c>
      <c r="AI347" s="27" t="n">
        <v>2.78507010739137</v>
      </c>
      <c r="AJ347" s="27" t="n">
        <v>0.444945474816736</v>
      </c>
      <c r="AK347" s="27" t="n">
        <v>-0.388263661090801</v>
      </c>
      <c r="AL347" s="21"/>
      <c r="AM347" s="31" t="n">
        <f aca="false">IF(SQRT($B$9)*$B347+SQRT(1-$B$9)*R347&lt;_xlfn.NORM.S.INV($B$6),1,0)</f>
        <v>0</v>
      </c>
      <c r="AN347" s="31" t="n">
        <f aca="false">IF(SQRT($B$9)*$B347+SQRT(1-$B$9)*S347&lt;_xlfn.NORM.S.INV($B$6),1,0)</f>
        <v>0</v>
      </c>
      <c r="AO347" s="31" t="n">
        <f aca="false">IF(SQRT($B$9)*$B347+SQRT(1-$B$9)*T347&lt;_xlfn.NORM.S.INV($B$6),1,0)</f>
        <v>0</v>
      </c>
      <c r="AP347" s="31" t="n">
        <f aca="false">IF(SQRT($B$9)*$B347+SQRT(1-$B$9)*U347&lt;_xlfn.NORM.S.INV($B$6),1,0)</f>
        <v>0</v>
      </c>
      <c r="AQ347" s="31" t="n">
        <f aca="false">IF(SQRT($B$9)*$B347+SQRT(1-$B$9)*V347&lt;_xlfn.NORM.S.INV($B$6),1,0)</f>
        <v>0</v>
      </c>
      <c r="AR347" s="31" t="n">
        <f aca="false">IF(SQRT($B$9)*$B347+SQRT(1-$B$9)*W347&lt;_xlfn.NORM.S.INV($B$6),1,0)</f>
        <v>0</v>
      </c>
      <c r="AS347" s="31" t="n">
        <f aca="false">IF(SQRT($B$9)*$B347+SQRT(1-$B$9)*X347&lt;_xlfn.NORM.S.INV($B$6),1,0)</f>
        <v>0</v>
      </c>
      <c r="AT347" s="31" t="n">
        <f aca="false">IF(SQRT($B$9)*$B347+SQRT(1-$B$9)*Y347&lt;_xlfn.NORM.S.INV($B$6),1,0)</f>
        <v>0</v>
      </c>
      <c r="AU347" s="31" t="n">
        <f aca="false">IF(SQRT($B$9)*$B347+SQRT(1-$B$9)*Z347&lt;_xlfn.NORM.S.INV($B$6),1,0)</f>
        <v>0</v>
      </c>
      <c r="AV347" s="31" t="n">
        <f aca="false">IF(SQRT($B$9)*$B347+SQRT(1-$B$9)*AA347&lt;_xlfn.NORM.S.INV($B$6),1,0)</f>
        <v>0</v>
      </c>
      <c r="AW347" s="31" t="n">
        <f aca="false">IF(SQRT($C$9)*$B347+SQRT(1-$C$9)*AB347&lt;_xlfn.NORM.S.INV($C$6),1,0)</f>
        <v>0</v>
      </c>
      <c r="AX347" s="31" t="n">
        <f aca="false">IF(SQRT($C$9)*$B347+SQRT(1-$C$9)*AC347&lt;_xlfn.NORM.S.INV($C$6),1,0)</f>
        <v>0</v>
      </c>
      <c r="AY347" s="31" t="n">
        <f aca="false">IF(SQRT($C$9)*$B347+SQRT(1-$C$9)*AD347&lt;_xlfn.NORM.S.INV($C$6),1,0)</f>
        <v>0</v>
      </c>
      <c r="AZ347" s="31" t="n">
        <f aca="false">IF(SQRT($C$9)*$B347+SQRT(1-$C$9)*AE347&lt;_xlfn.NORM.S.INV($C$6),1,0)</f>
        <v>0</v>
      </c>
      <c r="BA347" s="31" t="n">
        <f aca="false">IF(SQRT($C$9)*$B347+SQRT(1-$C$9)*AF347&lt;_xlfn.NORM.S.INV($C$6),1,0)</f>
        <v>0</v>
      </c>
      <c r="BB347" s="31" t="n">
        <f aca="false">IF(SQRT($C$9)*$B347+SQRT(1-$C$9)*AG347&lt;_xlfn.NORM.S.INV($C$6),1,0)</f>
        <v>0</v>
      </c>
      <c r="BC347" s="31" t="n">
        <f aca="false">IF(SQRT($C$9)*$B347+SQRT(1-$C$9)*AH347&lt;_xlfn.NORM.S.INV($C$6),1,0)</f>
        <v>0</v>
      </c>
      <c r="BD347" s="31" t="n">
        <f aca="false">IF(SQRT($C$9)*$B347+SQRT(1-$C$9)*AI347&lt;_xlfn.NORM.S.INV($C$6),1,0)</f>
        <v>0</v>
      </c>
      <c r="BE347" s="31" t="n">
        <f aca="false">IF(SQRT($C$9)*$B347+SQRT(1-$C$9)*AJ347&lt;_xlfn.NORM.S.INV($C$6),1,0)</f>
        <v>0</v>
      </c>
      <c r="BF347" s="31" t="n">
        <f aca="false">IF(SQRT($C$9)*$B347+SQRT(1-$C$9)*AK347&lt;_xlfn.NORM.S.INV($C$6),1,0)</f>
        <v>0</v>
      </c>
      <c r="BG347" s="21"/>
      <c r="BH347" s="21"/>
      <c r="BI347" s="31" t="n">
        <f aca="false">$B$11*(($A$1061)*$C347/$B$12*$B$7+(1-$A$1061)*$D347/$B$12*$C$7)</f>
        <v>0</v>
      </c>
      <c r="BJ347" s="31" t="n">
        <f aca="false">$B$11*(($A$1062)*$C347/$B$12*$B$7+(1-$A$1062)*$D347/$B$12*$C$7)</f>
        <v>0</v>
      </c>
      <c r="BK347" s="31" t="n">
        <f aca="false">$B$11*(($A$1063)*$C347/$B$12*$B$7+(1-$A$1063)*$D347/$B$12*$C$7)</f>
        <v>0</v>
      </c>
      <c r="BL347" s="31" t="n">
        <f aca="false">$B$11*(($A$1064)*$C347/$B$12*$B$7+(1-$A$1064)*$D347/$B$12*$C$7)</f>
        <v>0</v>
      </c>
      <c r="BM347" s="31" t="n">
        <f aca="false">$B$11*(($A$1065)*$C347/$B$12*$B$7+(1-$A$1065)*$D347/$B$12*$C$7)</f>
        <v>0</v>
      </c>
      <c r="BN347" s="31" t="n">
        <f aca="false">$B$11*(($A$1066)*$C347/$B$12*$B$7+(1-$A$1066)*$D347/$B$12*$C$7)</f>
        <v>0</v>
      </c>
      <c r="BO347" s="31" t="n">
        <f aca="false">$B$11*(($A$1067)*$C347/$B$12*$B$7+(1-$A$1067)*$D347/$B$12*$C$7)</f>
        <v>0</v>
      </c>
      <c r="BP347" s="31" t="n">
        <f aca="false">$B$11*(($A$1068)*$C347/$B$12*$B$7+(1-$A$1068)*$D347/$B$12*$C$7)</f>
        <v>0</v>
      </c>
      <c r="BQ347" s="31" t="n">
        <f aca="false">$B$11*(($A$1069)*$C347/$B$12*$B$7+(1-$A$1069)*$D347/$B$12*$C$7)</f>
        <v>0</v>
      </c>
      <c r="BR347" s="31" t="n">
        <f aca="false">$B$11*(($A$1070)*$C347/$B$12*$B$7+(1-$A$1070)*$D347/$B$12*$C$7)</f>
        <v>0</v>
      </c>
      <c r="BS347" s="31" t="n">
        <f aca="false">$B$11*(($A$1071)*$C347/$B$12*$B$7+(1-$A$1071)*$D347/$B$12*$C$7)</f>
        <v>0</v>
      </c>
      <c r="BT347" s="31" t="n">
        <f aca="false">$B$11*(($A$1072)*$C347/$B$12*$B$7+(1-$A$1072)*$D347/$B$12*$C$7)</f>
        <v>0</v>
      </c>
      <c r="BU347" s="31" t="n">
        <f aca="false">$B$11*(($A$1073)*$C347/$B$12*$B$7+(1-$A$1073)*$D347/$B$12*$C$7)</f>
        <v>0</v>
      </c>
      <c r="BV347" s="31" t="n">
        <f aca="false">$B$11*(($A$1074)*$C347/$B$12*$B$7+(1-$A$1074)*$D347/$B$12*$C$7)</f>
        <v>0</v>
      </c>
      <c r="BW347" s="31" t="n">
        <f aca="false">$B$11*(($A$1075)*$C347/$B$12*$B$7+(1-$A$1075)*$D347/$B$12*$C$7)</f>
        <v>0</v>
      </c>
      <c r="BX347" s="31" t="n">
        <f aca="false">$B$11*(($A$1076)*$C347/$B$12*$B$7+(1-$A$1076)*$D347/$B$12*$C$7)</f>
        <v>0</v>
      </c>
      <c r="BY347" s="31" t="n">
        <f aca="false">$B$11*(($A$1077)*$C347/$B$12*$B$7+(1-$A$1077)*$D347/$B$12*$C$7)</f>
        <v>0</v>
      </c>
      <c r="BZ347" s="31" t="n">
        <f aca="false">$B$11*(($A$1078)*$C347/$B$12*$B$7+(1-$A$1078)*$D347/$B$12*$C$7)</f>
        <v>0</v>
      </c>
      <c r="CA347" s="31" t="n">
        <f aca="false">$B$11*(($A$1079)*$C347/$B$12*$B$7+(1-$A$1079)*$D347/$B$12*$C$7)</f>
        <v>0</v>
      </c>
      <c r="CB347" s="31" t="n">
        <f aca="false">$B$11*(($A$1080)*$C347/$B$12*$B$7+(1-$A$1080)*$D347/$B$12*$C$7)</f>
        <v>0</v>
      </c>
      <c r="CC347" s="31" t="n">
        <f aca="false">$B$11*(($A$1081)*$C347/$B$12*$B$7+(1-$A$1081)*$D347/$B$12*$C$7)</f>
        <v>0</v>
      </c>
    </row>
    <row r="348" customFormat="false" ht="15" hidden="false" customHeight="false" outlineLevel="0" collapsed="false">
      <c r="A348" s="21" t="n">
        <v>324</v>
      </c>
      <c r="B348" s="27" t="n">
        <v>-1.72520251907616</v>
      </c>
      <c r="C348" s="9" t="n">
        <f aca="false">SUM(AM348:AV348)</f>
        <v>0</v>
      </c>
      <c r="D348" s="9" t="n">
        <f aca="false">SUM(AW348:BF348)</f>
        <v>0</v>
      </c>
      <c r="E348" s="24" t="n">
        <f aca="false">(1-C348/$B$12)*$B$8-C348/$B$12*$B$7</f>
        <v>0.05</v>
      </c>
      <c r="F348" s="24" t="n">
        <f aca="false">(1-D348/$B$12)*$C$8-D348/$B$12*$C$7</f>
        <v>0.09</v>
      </c>
      <c r="G348" s="47" t="n">
        <f aca="false">$B$11*($B$10*C348/$B$12*$B$7+(1-$B$10)*D348/$B$12*$C$7)</f>
        <v>0</v>
      </c>
      <c r="H348" s="24" t="n">
        <f aca="false">$B$10*E348+(1-$B$10)*F348</f>
        <v>0.07</v>
      </c>
      <c r="I348" s="21"/>
      <c r="J348" s="21"/>
      <c r="K348" s="21"/>
      <c r="L348" s="21"/>
      <c r="M348" s="21"/>
      <c r="N348" s="21"/>
      <c r="O348" s="21"/>
      <c r="P348" s="21"/>
      <c r="Q348" s="21"/>
      <c r="R348" s="27" t="n">
        <v>0.715566504438339</v>
      </c>
      <c r="S348" s="27" t="n">
        <v>-0.0554283569951958</v>
      </c>
      <c r="T348" s="27" t="n">
        <v>0.447898800578439</v>
      </c>
      <c r="U348" s="27" t="n">
        <v>0.901885020695339</v>
      </c>
      <c r="V348" s="27" t="n">
        <v>1.0704377673668</v>
      </c>
      <c r="W348" s="27" t="n">
        <v>-0.58421964555141</v>
      </c>
      <c r="X348" s="27" t="n">
        <v>0.363262117606551</v>
      </c>
      <c r="Y348" s="27" t="n">
        <v>-0.235181214338244</v>
      </c>
      <c r="Z348" s="27" t="n">
        <v>0.764978277413744</v>
      </c>
      <c r="AA348" s="27" t="n">
        <v>0.117482624241765</v>
      </c>
      <c r="AB348" s="27" t="n">
        <v>0.531169445310387</v>
      </c>
      <c r="AC348" s="27" t="n">
        <v>-0.228695009016153</v>
      </c>
      <c r="AD348" s="27" t="n">
        <v>0.229466324447276</v>
      </c>
      <c r="AE348" s="27" t="n">
        <v>0.184409801434702</v>
      </c>
      <c r="AF348" s="27" t="n">
        <v>-0.606401365643002</v>
      </c>
      <c r="AG348" s="27" t="n">
        <v>-0.930862123333388</v>
      </c>
      <c r="AH348" s="27" t="n">
        <v>0.82867962399148</v>
      </c>
      <c r="AI348" s="27" t="n">
        <v>2.10123940699755</v>
      </c>
      <c r="AJ348" s="27" t="n">
        <v>0.398432147629191</v>
      </c>
      <c r="AK348" s="27" t="n">
        <v>-0.499050466531971</v>
      </c>
      <c r="AL348" s="21"/>
      <c r="AM348" s="31" t="n">
        <f aca="false">IF(SQRT($B$9)*$B348+SQRT(1-$B$9)*R348&lt;_xlfn.NORM.S.INV($B$6),1,0)</f>
        <v>0</v>
      </c>
      <c r="AN348" s="31" t="n">
        <f aca="false">IF(SQRT($B$9)*$B348+SQRT(1-$B$9)*S348&lt;_xlfn.NORM.S.INV($B$6),1,0)</f>
        <v>0</v>
      </c>
      <c r="AO348" s="31" t="n">
        <f aca="false">IF(SQRT($B$9)*$B348+SQRT(1-$B$9)*T348&lt;_xlfn.NORM.S.INV($B$6),1,0)</f>
        <v>0</v>
      </c>
      <c r="AP348" s="31" t="n">
        <f aca="false">IF(SQRT($B$9)*$B348+SQRT(1-$B$9)*U348&lt;_xlfn.NORM.S.INV($B$6),1,0)</f>
        <v>0</v>
      </c>
      <c r="AQ348" s="31" t="n">
        <f aca="false">IF(SQRT($B$9)*$B348+SQRT(1-$B$9)*V348&lt;_xlfn.NORM.S.INV($B$6),1,0)</f>
        <v>0</v>
      </c>
      <c r="AR348" s="31" t="n">
        <f aca="false">IF(SQRT($B$9)*$B348+SQRT(1-$B$9)*W348&lt;_xlfn.NORM.S.INV($B$6),1,0)</f>
        <v>0</v>
      </c>
      <c r="AS348" s="31" t="n">
        <f aca="false">IF(SQRT($B$9)*$B348+SQRT(1-$B$9)*X348&lt;_xlfn.NORM.S.INV($B$6),1,0)</f>
        <v>0</v>
      </c>
      <c r="AT348" s="31" t="n">
        <f aca="false">IF(SQRT($B$9)*$B348+SQRT(1-$B$9)*Y348&lt;_xlfn.NORM.S.INV($B$6),1,0)</f>
        <v>0</v>
      </c>
      <c r="AU348" s="31" t="n">
        <f aca="false">IF(SQRT($B$9)*$B348+SQRT(1-$B$9)*Z348&lt;_xlfn.NORM.S.INV($B$6),1,0)</f>
        <v>0</v>
      </c>
      <c r="AV348" s="31" t="n">
        <f aca="false">IF(SQRT($B$9)*$B348+SQRT(1-$B$9)*AA348&lt;_xlfn.NORM.S.INV($B$6),1,0)</f>
        <v>0</v>
      </c>
      <c r="AW348" s="31" t="n">
        <f aca="false">IF(SQRT($C$9)*$B348+SQRT(1-$C$9)*AB348&lt;_xlfn.NORM.S.INV($C$6),1,0)</f>
        <v>0</v>
      </c>
      <c r="AX348" s="31" t="n">
        <f aca="false">IF(SQRT($C$9)*$B348+SQRT(1-$C$9)*AC348&lt;_xlfn.NORM.S.INV($C$6),1,0)</f>
        <v>0</v>
      </c>
      <c r="AY348" s="31" t="n">
        <f aca="false">IF(SQRT($C$9)*$B348+SQRT(1-$C$9)*AD348&lt;_xlfn.NORM.S.INV($C$6),1,0)</f>
        <v>0</v>
      </c>
      <c r="AZ348" s="31" t="n">
        <f aca="false">IF(SQRT($C$9)*$B348+SQRT(1-$C$9)*AE348&lt;_xlfn.NORM.S.INV($C$6),1,0)</f>
        <v>0</v>
      </c>
      <c r="BA348" s="31" t="n">
        <f aca="false">IF(SQRT($C$9)*$B348+SQRT(1-$C$9)*AF348&lt;_xlfn.NORM.S.INV($C$6),1,0)</f>
        <v>0</v>
      </c>
      <c r="BB348" s="31" t="n">
        <f aca="false">IF(SQRT($C$9)*$B348+SQRT(1-$C$9)*AG348&lt;_xlfn.NORM.S.INV($C$6),1,0)</f>
        <v>0</v>
      </c>
      <c r="BC348" s="31" t="n">
        <f aca="false">IF(SQRT($C$9)*$B348+SQRT(1-$C$9)*AH348&lt;_xlfn.NORM.S.INV($C$6),1,0)</f>
        <v>0</v>
      </c>
      <c r="BD348" s="31" t="n">
        <f aca="false">IF(SQRT($C$9)*$B348+SQRT(1-$C$9)*AI348&lt;_xlfn.NORM.S.INV($C$6),1,0)</f>
        <v>0</v>
      </c>
      <c r="BE348" s="31" t="n">
        <f aca="false">IF(SQRT($C$9)*$B348+SQRT(1-$C$9)*AJ348&lt;_xlfn.NORM.S.INV($C$6),1,0)</f>
        <v>0</v>
      </c>
      <c r="BF348" s="31" t="n">
        <f aca="false">IF(SQRT($C$9)*$B348+SQRT(1-$C$9)*AK348&lt;_xlfn.NORM.S.INV($C$6),1,0)</f>
        <v>0</v>
      </c>
      <c r="BG348" s="21"/>
      <c r="BH348" s="21"/>
      <c r="BI348" s="31" t="n">
        <f aca="false">$B$11*(($A$1061)*$C348/$B$12*$B$7+(1-$A$1061)*$D348/$B$12*$C$7)</f>
        <v>0</v>
      </c>
      <c r="BJ348" s="31" t="n">
        <f aca="false">$B$11*(($A$1062)*$C348/$B$12*$B$7+(1-$A$1062)*$D348/$B$12*$C$7)</f>
        <v>0</v>
      </c>
      <c r="BK348" s="31" t="n">
        <f aca="false">$B$11*(($A$1063)*$C348/$B$12*$B$7+(1-$A$1063)*$D348/$B$12*$C$7)</f>
        <v>0</v>
      </c>
      <c r="BL348" s="31" t="n">
        <f aca="false">$B$11*(($A$1064)*$C348/$B$12*$B$7+(1-$A$1064)*$D348/$B$12*$C$7)</f>
        <v>0</v>
      </c>
      <c r="BM348" s="31" t="n">
        <f aca="false">$B$11*(($A$1065)*$C348/$B$12*$B$7+(1-$A$1065)*$D348/$B$12*$C$7)</f>
        <v>0</v>
      </c>
      <c r="BN348" s="31" t="n">
        <f aca="false">$B$11*(($A$1066)*$C348/$B$12*$B$7+(1-$A$1066)*$D348/$B$12*$C$7)</f>
        <v>0</v>
      </c>
      <c r="BO348" s="31" t="n">
        <f aca="false">$B$11*(($A$1067)*$C348/$B$12*$B$7+(1-$A$1067)*$D348/$B$12*$C$7)</f>
        <v>0</v>
      </c>
      <c r="BP348" s="31" t="n">
        <f aca="false">$B$11*(($A$1068)*$C348/$B$12*$B$7+(1-$A$1068)*$D348/$B$12*$C$7)</f>
        <v>0</v>
      </c>
      <c r="BQ348" s="31" t="n">
        <f aca="false">$B$11*(($A$1069)*$C348/$B$12*$B$7+(1-$A$1069)*$D348/$B$12*$C$7)</f>
        <v>0</v>
      </c>
      <c r="BR348" s="31" t="n">
        <f aca="false">$B$11*(($A$1070)*$C348/$B$12*$B$7+(1-$A$1070)*$D348/$B$12*$C$7)</f>
        <v>0</v>
      </c>
      <c r="BS348" s="31" t="n">
        <f aca="false">$B$11*(($A$1071)*$C348/$B$12*$B$7+(1-$A$1071)*$D348/$B$12*$C$7)</f>
        <v>0</v>
      </c>
      <c r="BT348" s="31" t="n">
        <f aca="false">$B$11*(($A$1072)*$C348/$B$12*$B$7+(1-$A$1072)*$D348/$B$12*$C$7)</f>
        <v>0</v>
      </c>
      <c r="BU348" s="31" t="n">
        <f aca="false">$B$11*(($A$1073)*$C348/$B$12*$B$7+(1-$A$1073)*$D348/$B$12*$C$7)</f>
        <v>0</v>
      </c>
      <c r="BV348" s="31" t="n">
        <f aca="false">$B$11*(($A$1074)*$C348/$B$12*$B$7+(1-$A$1074)*$D348/$B$12*$C$7)</f>
        <v>0</v>
      </c>
      <c r="BW348" s="31" t="n">
        <f aca="false">$B$11*(($A$1075)*$C348/$B$12*$B$7+(1-$A$1075)*$D348/$B$12*$C$7)</f>
        <v>0</v>
      </c>
      <c r="BX348" s="31" t="n">
        <f aca="false">$B$11*(($A$1076)*$C348/$B$12*$B$7+(1-$A$1076)*$D348/$B$12*$C$7)</f>
        <v>0</v>
      </c>
      <c r="BY348" s="31" t="n">
        <f aca="false">$B$11*(($A$1077)*$C348/$B$12*$B$7+(1-$A$1077)*$D348/$B$12*$C$7)</f>
        <v>0</v>
      </c>
      <c r="BZ348" s="31" t="n">
        <f aca="false">$B$11*(($A$1078)*$C348/$B$12*$B$7+(1-$A$1078)*$D348/$B$12*$C$7)</f>
        <v>0</v>
      </c>
      <c r="CA348" s="31" t="n">
        <f aca="false">$B$11*(($A$1079)*$C348/$B$12*$B$7+(1-$A$1079)*$D348/$B$12*$C$7)</f>
        <v>0</v>
      </c>
      <c r="CB348" s="31" t="n">
        <f aca="false">$B$11*(($A$1080)*$C348/$B$12*$B$7+(1-$A$1080)*$D348/$B$12*$C$7)</f>
        <v>0</v>
      </c>
      <c r="CC348" s="31" t="n">
        <f aca="false">$B$11*(($A$1081)*$C348/$B$12*$B$7+(1-$A$1081)*$D348/$B$12*$C$7)</f>
        <v>0</v>
      </c>
    </row>
    <row r="349" customFormat="false" ht="15" hidden="false" customHeight="false" outlineLevel="0" collapsed="false">
      <c r="A349" s="21" t="n">
        <v>325</v>
      </c>
      <c r="B349" s="27" t="n">
        <v>-0.38612625224575</v>
      </c>
      <c r="C349" s="9" t="n">
        <f aca="false">SUM(AM349:AV349)</f>
        <v>0</v>
      </c>
      <c r="D349" s="9" t="n">
        <f aca="false">SUM(AW349:BF349)</f>
        <v>0</v>
      </c>
      <c r="E349" s="24" t="n">
        <f aca="false">(1-C349/$B$12)*$B$8-C349/$B$12*$B$7</f>
        <v>0.05</v>
      </c>
      <c r="F349" s="24" t="n">
        <f aca="false">(1-D349/$B$12)*$C$8-D349/$B$12*$C$7</f>
        <v>0.09</v>
      </c>
      <c r="G349" s="47" t="n">
        <f aca="false">$B$11*($B$10*C349/$B$12*$B$7+(1-$B$10)*D349/$B$12*$C$7)</f>
        <v>0</v>
      </c>
      <c r="H349" s="24" t="n">
        <f aca="false">$B$10*E349+(1-$B$10)*F349</f>
        <v>0.07</v>
      </c>
      <c r="I349" s="21"/>
      <c r="J349" s="21"/>
      <c r="K349" s="21"/>
      <c r="L349" s="21"/>
      <c r="M349" s="21"/>
      <c r="N349" s="21"/>
      <c r="O349" s="21"/>
      <c r="P349" s="21"/>
      <c r="Q349" s="21"/>
      <c r="R349" s="27" t="n">
        <v>0.308676092897367</v>
      </c>
      <c r="S349" s="27" t="n">
        <v>-0.829744449300632</v>
      </c>
      <c r="T349" s="27" t="n">
        <v>-1.29265165230669</v>
      </c>
      <c r="U349" s="27" t="n">
        <v>0.620112746177377</v>
      </c>
      <c r="V349" s="27" t="n">
        <v>-0.805305467627603</v>
      </c>
      <c r="W349" s="27" t="n">
        <v>-1.04885695152689</v>
      </c>
      <c r="X349" s="27" t="n">
        <v>1.8099721303216</v>
      </c>
      <c r="Y349" s="27" t="n">
        <v>2.53333162995622</v>
      </c>
      <c r="Z349" s="27" t="n">
        <v>-0.342074218060242</v>
      </c>
      <c r="AA349" s="27" t="n">
        <v>-0.788277017588722</v>
      </c>
      <c r="AB349" s="27" t="n">
        <v>1.0905060806393</v>
      </c>
      <c r="AC349" s="27" t="n">
        <v>-0.70838819625474</v>
      </c>
      <c r="AD349" s="27" t="n">
        <v>-0.517983545574297</v>
      </c>
      <c r="AE349" s="27" t="n">
        <v>-0.645582601850262</v>
      </c>
      <c r="AF349" s="27" t="n">
        <v>0.837086226391151</v>
      </c>
      <c r="AG349" s="27" t="n">
        <v>0.0524456098754229</v>
      </c>
      <c r="AH349" s="27" t="n">
        <v>1.31092285309177</v>
      </c>
      <c r="AI349" s="27" t="n">
        <v>2.5508154394559</v>
      </c>
      <c r="AJ349" s="27" t="n">
        <v>0.674319742114395</v>
      </c>
      <c r="AK349" s="27" t="n">
        <v>-1.09185204727386</v>
      </c>
      <c r="AL349" s="21"/>
      <c r="AM349" s="31" t="n">
        <f aca="false">IF(SQRT($B$9)*$B349+SQRT(1-$B$9)*R349&lt;_xlfn.NORM.S.INV($B$6),1,0)</f>
        <v>0</v>
      </c>
      <c r="AN349" s="31" t="n">
        <f aca="false">IF(SQRT($B$9)*$B349+SQRT(1-$B$9)*S349&lt;_xlfn.NORM.S.INV($B$6),1,0)</f>
        <v>0</v>
      </c>
      <c r="AO349" s="31" t="n">
        <f aca="false">IF(SQRT($B$9)*$B349+SQRT(1-$B$9)*T349&lt;_xlfn.NORM.S.INV($B$6),1,0)</f>
        <v>0</v>
      </c>
      <c r="AP349" s="31" t="n">
        <f aca="false">IF(SQRT($B$9)*$B349+SQRT(1-$B$9)*U349&lt;_xlfn.NORM.S.INV($B$6),1,0)</f>
        <v>0</v>
      </c>
      <c r="AQ349" s="31" t="n">
        <f aca="false">IF(SQRT($B$9)*$B349+SQRT(1-$B$9)*V349&lt;_xlfn.NORM.S.INV($B$6),1,0)</f>
        <v>0</v>
      </c>
      <c r="AR349" s="31" t="n">
        <f aca="false">IF(SQRT($B$9)*$B349+SQRT(1-$B$9)*W349&lt;_xlfn.NORM.S.INV($B$6),1,0)</f>
        <v>0</v>
      </c>
      <c r="AS349" s="31" t="n">
        <f aca="false">IF(SQRT($B$9)*$B349+SQRT(1-$B$9)*X349&lt;_xlfn.NORM.S.INV($B$6),1,0)</f>
        <v>0</v>
      </c>
      <c r="AT349" s="31" t="n">
        <f aca="false">IF(SQRT($B$9)*$B349+SQRT(1-$B$9)*Y349&lt;_xlfn.NORM.S.INV($B$6),1,0)</f>
        <v>0</v>
      </c>
      <c r="AU349" s="31" t="n">
        <f aca="false">IF(SQRT($B$9)*$B349+SQRT(1-$B$9)*Z349&lt;_xlfn.NORM.S.INV($B$6),1,0)</f>
        <v>0</v>
      </c>
      <c r="AV349" s="31" t="n">
        <f aca="false">IF(SQRT($B$9)*$B349+SQRT(1-$B$9)*AA349&lt;_xlfn.NORM.S.INV($B$6),1,0)</f>
        <v>0</v>
      </c>
      <c r="AW349" s="31" t="n">
        <f aca="false">IF(SQRT($C$9)*$B349+SQRT(1-$C$9)*AB349&lt;_xlfn.NORM.S.INV($C$6),1,0)</f>
        <v>0</v>
      </c>
      <c r="AX349" s="31" t="n">
        <f aca="false">IF(SQRT($C$9)*$B349+SQRT(1-$C$9)*AC349&lt;_xlfn.NORM.S.INV($C$6),1,0)</f>
        <v>0</v>
      </c>
      <c r="AY349" s="31" t="n">
        <f aca="false">IF(SQRT($C$9)*$B349+SQRT(1-$C$9)*AD349&lt;_xlfn.NORM.S.INV($C$6),1,0)</f>
        <v>0</v>
      </c>
      <c r="AZ349" s="31" t="n">
        <f aca="false">IF(SQRT($C$9)*$B349+SQRT(1-$C$9)*AE349&lt;_xlfn.NORM.S.INV($C$6),1,0)</f>
        <v>0</v>
      </c>
      <c r="BA349" s="31" t="n">
        <f aca="false">IF(SQRT($C$9)*$B349+SQRT(1-$C$9)*AF349&lt;_xlfn.NORM.S.INV($C$6),1,0)</f>
        <v>0</v>
      </c>
      <c r="BB349" s="31" t="n">
        <f aca="false">IF(SQRT($C$9)*$B349+SQRT(1-$C$9)*AG349&lt;_xlfn.NORM.S.INV($C$6),1,0)</f>
        <v>0</v>
      </c>
      <c r="BC349" s="31" t="n">
        <f aca="false">IF(SQRT($C$9)*$B349+SQRT(1-$C$9)*AH349&lt;_xlfn.NORM.S.INV($C$6),1,0)</f>
        <v>0</v>
      </c>
      <c r="BD349" s="31" t="n">
        <f aca="false">IF(SQRT($C$9)*$B349+SQRT(1-$C$9)*AI349&lt;_xlfn.NORM.S.INV($C$6),1,0)</f>
        <v>0</v>
      </c>
      <c r="BE349" s="31" t="n">
        <f aca="false">IF(SQRT($C$9)*$B349+SQRT(1-$C$9)*AJ349&lt;_xlfn.NORM.S.INV($C$6),1,0)</f>
        <v>0</v>
      </c>
      <c r="BF349" s="31" t="n">
        <f aca="false">IF(SQRT($C$9)*$B349+SQRT(1-$C$9)*AK349&lt;_xlfn.NORM.S.INV($C$6),1,0)</f>
        <v>0</v>
      </c>
      <c r="BG349" s="21"/>
      <c r="BH349" s="21"/>
      <c r="BI349" s="31" t="n">
        <f aca="false">$B$11*(($A$1061)*$C349/$B$12*$B$7+(1-$A$1061)*$D349/$B$12*$C$7)</f>
        <v>0</v>
      </c>
      <c r="BJ349" s="31" t="n">
        <f aca="false">$B$11*(($A$1062)*$C349/$B$12*$B$7+(1-$A$1062)*$D349/$B$12*$C$7)</f>
        <v>0</v>
      </c>
      <c r="BK349" s="31" t="n">
        <f aca="false">$B$11*(($A$1063)*$C349/$B$12*$B$7+(1-$A$1063)*$D349/$B$12*$C$7)</f>
        <v>0</v>
      </c>
      <c r="BL349" s="31" t="n">
        <f aca="false">$B$11*(($A$1064)*$C349/$B$12*$B$7+(1-$A$1064)*$D349/$B$12*$C$7)</f>
        <v>0</v>
      </c>
      <c r="BM349" s="31" t="n">
        <f aca="false">$B$11*(($A$1065)*$C349/$B$12*$B$7+(1-$A$1065)*$D349/$B$12*$C$7)</f>
        <v>0</v>
      </c>
      <c r="BN349" s="31" t="n">
        <f aca="false">$B$11*(($A$1066)*$C349/$B$12*$B$7+(1-$A$1066)*$D349/$B$12*$C$7)</f>
        <v>0</v>
      </c>
      <c r="BO349" s="31" t="n">
        <f aca="false">$B$11*(($A$1067)*$C349/$B$12*$B$7+(1-$A$1067)*$D349/$B$12*$C$7)</f>
        <v>0</v>
      </c>
      <c r="BP349" s="31" t="n">
        <f aca="false">$B$11*(($A$1068)*$C349/$B$12*$B$7+(1-$A$1068)*$D349/$B$12*$C$7)</f>
        <v>0</v>
      </c>
      <c r="BQ349" s="31" t="n">
        <f aca="false">$B$11*(($A$1069)*$C349/$B$12*$B$7+(1-$A$1069)*$D349/$B$12*$C$7)</f>
        <v>0</v>
      </c>
      <c r="BR349" s="31" t="n">
        <f aca="false">$B$11*(($A$1070)*$C349/$B$12*$B$7+(1-$A$1070)*$D349/$B$12*$C$7)</f>
        <v>0</v>
      </c>
      <c r="BS349" s="31" t="n">
        <f aca="false">$B$11*(($A$1071)*$C349/$B$12*$B$7+(1-$A$1071)*$D349/$B$12*$C$7)</f>
        <v>0</v>
      </c>
      <c r="BT349" s="31" t="n">
        <f aca="false">$B$11*(($A$1072)*$C349/$B$12*$B$7+(1-$A$1072)*$D349/$B$12*$C$7)</f>
        <v>0</v>
      </c>
      <c r="BU349" s="31" t="n">
        <f aca="false">$B$11*(($A$1073)*$C349/$B$12*$B$7+(1-$A$1073)*$D349/$B$12*$C$7)</f>
        <v>0</v>
      </c>
      <c r="BV349" s="31" t="n">
        <f aca="false">$B$11*(($A$1074)*$C349/$B$12*$B$7+(1-$A$1074)*$D349/$B$12*$C$7)</f>
        <v>0</v>
      </c>
      <c r="BW349" s="31" t="n">
        <f aca="false">$B$11*(($A$1075)*$C349/$B$12*$B$7+(1-$A$1075)*$D349/$B$12*$C$7)</f>
        <v>0</v>
      </c>
      <c r="BX349" s="31" t="n">
        <f aca="false">$B$11*(($A$1076)*$C349/$B$12*$B$7+(1-$A$1076)*$D349/$B$12*$C$7)</f>
        <v>0</v>
      </c>
      <c r="BY349" s="31" t="n">
        <f aca="false">$B$11*(($A$1077)*$C349/$B$12*$B$7+(1-$A$1077)*$D349/$B$12*$C$7)</f>
        <v>0</v>
      </c>
      <c r="BZ349" s="31" t="n">
        <f aca="false">$B$11*(($A$1078)*$C349/$B$12*$B$7+(1-$A$1078)*$D349/$B$12*$C$7)</f>
        <v>0</v>
      </c>
      <c r="CA349" s="31" t="n">
        <f aca="false">$B$11*(($A$1079)*$C349/$B$12*$B$7+(1-$A$1079)*$D349/$B$12*$C$7)</f>
        <v>0</v>
      </c>
      <c r="CB349" s="31" t="n">
        <f aca="false">$B$11*(($A$1080)*$C349/$B$12*$B$7+(1-$A$1080)*$D349/$B$12*$C$7)</f>
        <v>0</v>
      </c>
      <c r="CC349" s="31" t="n">
        <f aca="false">$B$11*(($A$1081)*$C349/$B$12*$B$7+(1-$A$1081)*$D349/$B$12*$C$7)</f>
        <v>0</v>
      </c>
    </row>
    <row r="350" customFormat="false" ht="15" hidden="false" customHeight="false" outlineLevel="0" collapsed="false">
      <c r="A350" s="21" t="n">
        <v>326</v>
      </c>
      <c r="B350" s="27" t="n">
        <v>0.22446009708083</v>
      </c>
      <c r="C350" s="9" t="n">
        <f aca="false">SUM(AM350:AV350)</f>
        <v>0</v>
      </c>
      <c r="D350" s="9" t="n">
        <f aca="false">SUM(AW350:BF350)</f>
        <v>2</v>
      </c>
      <c r="E350" s="24" t="n">
        <f aca="false">(1-C350/$B$12)*$B$8-C350/$B$12*$B$7</f>
        <v>0.05</v>
      </c>
      <c r="F350" s="24" t="n">
        <f aca="false">(1-D350/$B$12)*$C$8-D350/$B$12*$C$7</f>
        <v>-0.048</v>
      </c>
      <c r="G350" s="47" t="n">
        <f aca="false">$B$11*($B$10*C350/$B$12*$B$7+(1-$B$10)*D350/$B$12*$C$7)</f>
        <v>600</v>
      </c>
      <c r="H350" s="24" t="n">
        <f aca="false">$B$10*E350+(1-$B$10)*F350</f>
        <v>0.001</v>
      </c>
      <c r="I350" s="21"/>
      <c r="J350" s="21"/>
      <c r="K350" s="21"/>
      <c r="L350" s="21"/>
      <c r="M350" s="21"/>
      <c r="N350" s="21"/>
      <c r="O350" s="21"/>
      <c r="P350" s="21"/>
      <c r="Q350" s="21"/>
      <c r="R350" s="27" t="n">
        <v>0.0829771913089923</v>
      </c>
      <c r="S350" s="27" t="n">
        <v>-1.41817824340232</v>
      </c>
      <c r="T350" s="27" t="n">
        <v>0.560171835851852</v>
      </c>
      <c r="U350" s="27" t="n">
        <v>-0.138865384982635</v>
      </c>
      <c r="V350" s="27" t="n">
        <v>0.868039160349812</v>
      </c>
      <c r="W350" s="27" t="n">
        <v>0.193133411289916</v>
      </c>
      <c r="X350" s="27" t="n">
        <v>0.462874090742152</v>
      </c>
      <c r="Y350" s="27" t="n">
        <v>-1.51184050266816</v>
      </c>
      <c r="Z350" s="27" t="n">
        <v>0.203071129934971</v>
      </c>
      <c r="AA350" s="27" t="n">
        <v>1.22859636205032</v>
      </c>
      <c r="AB350" s="27" t="n">
        <v>0.10644583621234</v>
      </c>
      <c r="AC350" s="27" t="n">
        <v>0.0500674308119376</v>
      </c>
      <c r="AD350" s="27" t="n">
        <v>-0.173884475962528</v>
      </c>
      <c r="AE350" s="27" t="n">
        <v>1.6975604177029</v>
      </c>
      <c r="AF350" s="27" t="n">
        <v>0.0822375183941038</v>
      </c>
      <c r="AG350" s="27" t="n">
        <v>-0.147330043730417</v>
      </c>
      <c r="AH350" s="27" t="n">
        <v>-2.46922934683498</v>
      </c>
      <c r="AI350" s="27" t="n">
        <v>-2.05531642570978</v>
      </c>
      <c r="AJ350" s="27" t="n">
        <v>-1.31765129467477</v>
      </c>
      <c r="AK350" s="27" t="n">
        <v>0.146021572937099</v>
      </c>
      <c r="AL350" s="21"/>
      <c r="AM350" s="31" t="n">
        <f aca="false">IF(SQRT($B$9)*$B350+SQRT(1-$B$9)*R350&lt;_xlfn.NORM.S.INV($B$6),1,0)</f>
        <v>0</v>
      </c>
      <c r="AN350" s="31" t="n">
        <f aca="false">IF(SQRT($B$9)*$B350+SQRT(1-$B$9)*S350&lt;_xlfn.NORM.S.INV($B$6),1,0)</f>
        <v>0</v>
      </c>
      <c r="AO350" s="31" t="n">
        <f aca="false">IF(SQRT($B$9)*$B350+SQRT(1-$B$9)*T350&lt;_xlfn.NORM.S.INV($B$6),1,0)</f>
        <v>0</v>
      </c>
      <c r="AP350" s="31" t="n">
        <f aca="false">IF(SQRT($B$9)*$B350+SQRT(1-$B$9)*U350&lt;_xlfn.NORM.S.INV($B$6),1,0)</f>
        <v>0</v>
      </c>
      <c r="AQ350" s="31" t="n">
        <f aca="false">IF(SQRT($B$9)*$B350+SQRT(1-$B$9)*V350&lt;_xlfn.NORM.S.INV($B$6),1,0)</f>
        <v>0</v>
      </c>
      <c r="AR350" s="31" t="n">
        <f aca="false">IF(SQRT($B$9)*$B350+SQRT(1-$B$9)*W350&lt;_xlfn.NORM.S.INV($B$6),1,0)</f>
        <v>0</v>
      </c>
      <c r="AS350" s="31" t="n">
        <f aca="false">IF(SQRT($B$9)*$B350+SQRT(1-$B$9)*X350&lt;_xlfn.NORM.S.INV($B$6),1,0)</f>
        <v>0</v>
      </c>
      <c r="AT350" s="31" t="n">
        <f aca="false">IF(SQRT($B$9)*$B350+SQRT(1-$B$9)*Y350&lt;_xlfn.NORM.S.INV($B$6),1,0)</f>
        <v>0</v>
      </c>
      <c r="AU350" s="31" t="n">
        <f aca="false">IF(SQRT($B$9)*$B350+SQRT(1-$B$9)*Z350&lt;_xlfn.NORM.S.INV($B$6),1,0)</f>
        <v>0</v>
      </c>
      <c r="AV350" s="31" t="n">
        <f aca="false">IF(SQRT($B$9)*$B350+SQRT(1-$B$9)*AA350&lt;_xlfn.NORM.S.INV($B$6),1,0)</f>
        <v>0</v>
      </c>
      <c r="AW350" s="31" t="n">
        <f aca="false">IF(SQRT($C$9)*$B350+SQRT(1-$C$9)*AB350&lt;_xlfn.NORM.S.INV($C$6),1,0)</f>
        <v>0</v>
      </c>
      <c r="AX350" s="31" t="n">
        <f aca="false">IF(SQRT($C$9)*$B350+SQRT(1-$C$9)*AC350&lt;_xlfn.NORM.S.INV($C$6),1,0)</f>
        <v>0</v>
      </c>
      <c r="AY350" s="31" t="n">
        <f aca="false">IF(SQRT($C$9)*$B350+SQRT(1-$C$9)*AD350&lt;_xlfn.NORM.S.INV($C$6),1,0)</f>
        <v>0</v>
      </c>
      <c r="AZ350" s="31" t="n">
        <f aca="false">IF(SQRT($C$9)*$B350+SQRT(1-$C$9)*AE350&lt;_xlfn.NORM.S.INV($C$6),1,0)</f>
        <v>0</v>
      </c>
      <c r="BA350" s="31" t="n">
        <f aca="false">IF(SQRT($C$9)*$B350+SQRT(1-$C$9)*AF350&lt;_xlfn.NORM.S.INV($C$6),1,0)</f>
        <v>0</v>
      </c>
      <c r="BB350" s="31" t="n">
        <f aca="false">IF(SQRT($C$9)*$B350+SQRT(1-$C$9)*AG350&lt;_xlfn.NORM.S.INV($C$6),1,0)</f>
        <v>0</v>
      </c>
      <c r="BC350" s="31" t="n">
        <f aca="false">IF(SQRT($C$9)*$B350+SQRT(1-$C$9)*AH350&lt;_xlfn.NORM.S.INV($C$6),1,0)</f>
        <v>1</v>
      </c>
      <c r="BD350" s="31" t="n">
        <f aca="false">IF(SQRT($C$9)*$B350+SQRT(1-$C$9)*AI350&lt;_xlfn.NORM.S.INV($C$6),1,0)</f>
        <v>1</v>
      </c>
      <c r="BE350" s="31" t="n">
        <f aca="false">IF(SQRT($C$9)*$B350+SQRT(1-$C$9)*AJ350&lt;_xlfn.NORM.S.INV($C$6),1,0)</f>
        <v>0</v>
      </c>
      <c r="BF350" s="31" t="n">
        <f aca="false">IF(SQRT($C$9)*$B350+SQRT(1-$C$9)*AK350&lt;_xlfn.NORM.S.INV($C$6),1,0)</f>
        <v>0</v>
      </c>
      <c r="BG350" s="21"/>
      <c r="BH350" s="21"/>
      <c r="BI350" s="31" t="n">
        <f aca="false">$B$11*(($A$1061)*$C350/$B$12*$B$7+(1-$A$1061)*$D350/$B$12*$C$7)</f>
        <v>1200</v>
      </c>
      <c r="BJ350" s="31" t="n">
        <f aca="false">$B$11*(($A$1062)*$C350/$B$12*$B$7+(1-$A$1062)*$D350/$B$12*$C$7)</f>
        <v>1140</v>
      </c>
      <c r="BK350" s="31" t="n">
        <f aca="false">$B$11*(($A$1063)*$C350/$B$12*$B$7+(1-$A$1063)*$D350/$B$12*$C$7)</f>
        <v>1080</v>
      </c>
      <c r="BL350" s="31" t="n">
        <f aca="false">$B$11*(($A$1064)*$C350/$B$12*$B$7+(1-$A$1064)*$D350/$B$12*$C$7)</f>
        <v>1020</v>
      </c>
      <c r="BM350" s="31" t="n">
        <f aca="false">$B$11*(($A$1065)*$C350/$B$12*$B$7+(1-$A$1065)*$D350/$B$12*$C$7)</f>
        <v>960</v>
      </c>
      <c r="BN350" s="31" t="n">
        <f aca="false">$B$11*(($A$1066)*$C350/$B$12*$B$7+(1-$A$1066)*$D350/$B$12*$C$7)</f>
        <v>900</v>
      </c>
      <c r="BO350" s="31" t="n">
        <f aca="false">$B$11*(($A$1067)*$C350/$B$12*$B$7+(1-$A$1067)*$D350/$B$12*$C$7)</f>
        <v>840</v>
      </c>
      <c r="BP350" s="31" t="n">
        <f aca="false">$B$11*(($A$1068)*$C350/$B$12*$B$7+(1-$A$1068)*$D350/$B$12*$C$7)</f>
        <v>780</v>
      </c>
      <c r="BQ350" s="31" t="n">
        <f aca="false">$B$11*(($A$1069)*$C350/$B$12*$B$7+(1-$A$1069)*$D350/$B$12*$C$7)</f>
        <v>720</v>
      </c>
      <c r="BR350" s="31" t="n">
        <f aca="false">$B$11*(($A$1070)*$C350/$B$12*$B$7+(1-$A$1070)*$D350/$B$12*$C$7)</f>
        <v>660</v>
      </c>
      <c r="BS350" s="31" t="n">
        <f aca="false">$B$11*(($A$1071)*$C350/$B$12*$B$7+(1-$A$1071)*$D350/$B$12*$C$7)</f>
        <v>600</v>
      </c>
      <c r="BT350" s="31" t="n">
        <f aca="false">$B$11*(($A$1072)*$C350/$B$12*$B$7+(1-$A$1072)*$D350/$B$12*$C$7)</f>
        <v>540</v>
      </c>
      <c r="BU350" s="31" t="n">
        <f aca="false">$B$11*(($A$1073)*$C350/$B$12*$B$7+(1-$A$1073)*$D350/$B$12*$C$7)</f>
        <v>480</v>
      </c>
      <c r="BV350" s="31" t="n">
        <f aca="false">$B$11*(($A$1074)*$C350/$B$12*$B$7+(1-$A$1074)*$D350/$B$12*$C$7)</f>
        <v>420</v>
      </c>
      <c r="BW350" s="31" t="n">
        <f aca="false">$B$11*(($A$1075)*$C350/$B$12*$B$7+(1-$A$1075)*$D350/$B$12*$C$7)</f>
        <v>360</v>
      </c>
      <c r="BX350" s="31" t="n">
        <f aca="false">$B$11*(($A$1076)*$C350/$B$12*$B$7+(1-$A$1076)*$D350/$B$12*$C$7)</f>
        <v>300</v>
      </c>
      <c r="BY350" s="31" t="n">
        <f aca="false">$B$11*(($A$1077)*$C350/$B$12*$B$7+(1-$A$1077)*$D350/$B$12*$C$7)</f>
        <v>240</v>
      </c>
      <c r="BZ350" s="31" t="n">
        <f aca="false">$B$11*(($A$1078)*$C350/$B$12*$B$7+(1-$A$1078)*$D350/$B$12*$C$7)</f>
        <v>180</v>
      </c>
      <c r="CA350" s="31" t="n">
        <f aca="false">$B$11*(($A$1079)*$C350/$B$12*$B$7+(1-$A$1079)*$D350/$B$12*$C$7)</f>
        <v>120</v>
      </c>
      <c r="CB350" s="31" t="n">
        <f aca="false">$B$11*(($A$1080)*$C350/$B$12*$B$7+(1-$A$1080)*$D350/$B$12*$C$7)</f>
        <v>60.0000000000001</v>
      </c>
      <c r="CC350" s="31" t="n">
        <f aca="false">$B$11*(($A$1081)*$C350/$B$12*$B$7+(1-$A$1081)*$D350/$B$12*$C$7)</f>
        <v>0</v>
      </c>
    </row>
    <row r="351" customFormat="false" ht="15" hidden="false" customHeight="false" outlineLevel="0" collapsed="false">
      <c r="A351" s="21" t="n">
        <v>327</v>
      </c>
      <c r="B351" s="27" t="n">
        <v>-0.983204436865048</v>
      </c>
      <c r="C351" s="9" t="n">
        <f aca="false">SUM(AM351:AV351)</f>
        <v>0</v>
      </c>
      <c r="D351" s="9" t="n">
        <f aca="false">SUM(AW351:BF351)</f>
        <v>0</v>
      </c>
      <c r="E351" s="24" t="n">
        <f aca="false">(1-C351/$B$12)*$B$8-C351/$B$12*$B$7</f>
        <v>0.05</v>
      </c>
      <c r="F351" s="24" t="n">
        <f aca="false">(1-D351/$B$12)*$C$8-D351/$B$12*$C$7</f>
        <v>0.09</v>
      </c>
      <c r="G351" s="47" t="n">
        <f aca="false">$B$11*($B$10*C351/$B$12*$B$7+(1-$B$10)*D351/$B$12*$C$7)</f>
        <v>0</v>
      </c>
      <c r="H351" s="24" t="n">
        <f aca="false">$B$10*E351+(1-$B$10)*F351</f>
        <v>0.07</v>
      </c>
      <c r="I351" s="21"/>
      <c r="J351" s="21"/>
      <c r="K351" s="21"/>
      <c r="L351" s="21"/>
      <c r="M351" s="21"/>
      <c r="N351" s="21"/>
      <c r="O351" s="21"/>
      <c r="P351" s="21"/>
      <c r="Q351" s="21"/>
      <c r="R351" s="27" t="n">
        <v>0.409647795806365</v>
      </c>
      <c r="S351" s="27" t="n">
        <v>-1.34439407571167</v>
      </c>
      <c r="T351" s="27" t="n">
        <v>-0.940265334124931</v>
      </c>
      <c r="U351" s="27" t="n">
        <v>-0.934252043623149</v>
      </c>
      <c r="V351" s="27" t="n">
        <v>-1.97099439169705</v>
      </c>
      <c r="W351" s="27" t="n">
        <v>0.542589195933328</v>
      </c>
      <c r="X351" s="27" t="n">
        <v>0.725358823021027</v>
      </c>
      <c r="Y351" s="27" t="n">
        <v>-1.43014009781186</v>
      </c>
      <c r="Z351" s="27" t="n">
        <v>0.753273934088984</v>
      </c>
      <c r="AA351" s="27" t="n">
        <v>0.15021566450324</v>
      </c>
      <c r="AB351" s="27" t="n">
        <v>0.8038207322037</v>
      </c>
      <c r="AC351" s="27" t="n">
        <v>-0.258079027617334</v>
      </c>
      <c r="AD351" s="27" t="n">
        <v>0.369146240955742</v>
      </c>
      <c r="AE351" s="27" t="n">
        <v>-0.280503951311063</v>
      </c>
      <c r="AF351" s="27" t="n">
        <v>-0.463163991887892</v>
      </c>
      <c r="AG351" s="27" t="n">
        <v>-1.30127935115718</v>
      </c>
      <c r="AH351" s="27" t="n">
        <v>-1.00322270154998</v>
      </c>
      <c r="AI351" s="27" t="n">
        <v>-1.04185386922034</v>
      </c>
      <c r="AJ351" s="27" t="n">
        <v>0.759983769753087</v>
      </c>
      <c r="AK351" s="27" t="n">
        <v>0.735510517721168</v>
      </c>
      <c r="AL351" s="21"/>
      <c r="AM351" s="31" t="n">
        <f aca="false">IF(SQRT($B$9)*$B351+SQRT(1-$B$9)*R351&lt;_xlfn.NORM.S.INV($B$6),1,0)</f>
        <v>0</v>
      </c>
      <c r="AN351" s="31" t="n">
        <f aca="false">IF(SQRT($B$9)*$B351+SQRT(1-$B$9)*S351&lt;_xlfn.NORM.S.INV($B$6),1,0)</f>
        <v>0</v>
      </c>
      <c r="AO351" s="31" t="n">
        <f aca="false">IF(SQRT($B$9)*$B351+SQRT(1-$B$9)*T351&lt;_xlfn.NORM.S.INV($B$6),1,0)</f>
        <v>0</v>
      </c>
      <c r="AP351" s="31" t="n">
        <f aca="false">IF(SQRT($B$9)*$B351+SQRT(1-$B$9)*U351&lt;_xlfn.NORM.S.INV($B$6),1,0)</f>
        <v>0</v>
      </c>
      <c r="AQ351" s="31" t="n">
        <f aca="false">IF(SQRT($B$9)*$B351+SQRT(1-$B$9)*V351&lt;_xlfn.NORM.S.INV($B$6),1,0)</f>
        <v>0</v>
      </c>
      <c r="AR351" s="31" t="n">
        <f aca="false">IF(SQRT($B$9)*$B351+SQRT(1-$B$9)*W351&lt;_xlfn.NORM.S.INV($B$6),1,0)</f>
        <v>0</v>
      </c>
      <c r="AS351" s="31" t="n">
        <f aca="false">IF(SQRT($B$9)*$B351+SQRT(1-$B$9)*X351&lt;_xlfn.NORM.S.INV($B$6),1,0)</f>
        <v>0</v>
      </c>
      <c r="AT351" s="31" t="n">
        <f aca="false">IF(SQRT($B$9)*$B351+SQRT(1-$B$9)*Y351&lt;_xlfn.NORM.S.INV($B$6),1,0)</f>
        <v>0</v>
      </c>
      <c r="AU351" s="31" t="n">
        <f aca="false">IF(SQRT($B$9)*$B351+SQRT(1-$B$9)*Z351&lt;_xlfn.NORM.S.INV($B$6),1,0)</f>
        <v>0</v>
      </c>
      <c r="AV351" s="31" t="n">
        <f aca="false">IF(SQRT($B$9)*$B351+SQRT(1-$B$9)*AA351&lt;_xlfn.NORM.S.INV($B$6),1,0)</f>
        <v>0</v>
      </c>
      <c r="AW351" s="31" t="n">
        <f aca="false">IF(SQRT($C$9)*$B351+SQRT(1-$C$9)*AB351&lt;_xlfn.NORM.S.INV($C$6),1,0)</f>
        <v>0</v>
      </c>
      <c r="AX351" s="31" t="n">
        <f aca="false">IF(SQRT($C$9)*$B351+SQRT(1-$C$9)*AC351&lt;_xlfn.NORM.S.INV($C$6),1,0)</f>
        <v>0</v>
      </c>
      <c r="AY351" s="31" t="n">
        <f aca="false">IF(SQRT($C$9)*$B351+SQRT(1-$C$9)*AD351&lt;_xlfn.NORM.S.INV($C$6),1,0)</f>
        <v>0</v>
      </c>
      <c r="AZ351" s="31" t="n">
        <f aca="false">IF(SQRT($C$9)*$B351+SQRT(1-$C$9)*AE351&lt;_xlfn.NORM.S.INV($C$6),1,0)</f>
        <v>0</v>
      </c>
      <c r="BA351" s="31" t="n">
        <f aca="false">IF(SQRT($C$9)*$B351+SQRT(1-$C$9)*AF351&lt;_xlfn.NORM.S.INV($C$6),1,0)</f>
        <v>0</v>
      </c>
      <c r="BB351" s="31" t="n">
        <f aca="false">IF(SQRT($C$9)*$B351+SQRT(1-$C$9)*AG351&lt;_xlfn.NORM.S.INV($C$6),1,0)</f>
        <v>0</v>
      </c>
      <c r="BC351" s="31" t="n">
        <f aca="false">IF(SQRT($C$9)*$B351+SQRT(1-$C$9)*AH351&lt;_xlfn.NORM.S.INV($C$6),1,0)</f>
        <v>0</v>
      </c>
      <c r="BD351" s="31" t="n">
        <f aca="false">IF(SQRT($C$9)*$B351+SQRT(1-$C$9)*AI351&lt;_xlfn.NORM.S.INV($C$6),1,0)</f>
        <v>0</v>
      </c>
      <c r="BE351" s="31" t="n">
        <f aca="false">IF(SQRT($C$9)*$B351+SQRT(1-$C$9)*AJ351&lt;_xlfn.NORM.S.INV($C$6),1,0)</f>
        <v>0</v>
      </c>
      <c r="BF351" s="31" t="n">
        <f aca="false">IF(SQRT($C$9)*$B351+SQRT(1-$C$9)*AK351&lt;_xlfn.NORM.S.INV($C$6),1,0)</f>
        <v>0</v>
      </c>
      <c r="BG351" s="21"/>
      <c r="BH351" s="21"/>
      <c r="BI351" s="31" t="n">
        <f aca="false">$B$11*(($A$1061)*$C351/$B$12*$B$7+(1-$A$1061)*$D351/$B$12*$C$7)</f>
        <v>0</v>
      </c>
      <c r="BJ351" s="31" t="n">
        <f aca="false">$B$11*(($A$1062)*$C351/$B$12*$B$7+(1-$A$1062)*$D351/$B$12*$C$7)</f>
        <v>0</v>
      </c>
      <c r="BK351" s="31" t="n">
        <f aca="false">$B$11*(($A$1063)*$C351/$B$12*$B$7+(1-$A$1063)*$D351/$B$12*$C$7)</f>
        <v>0</v>
      </c>
      <c r="BL351" s="31" t="n">
        <f aca="false">$B$11*(($A$1064)*$C351/$B$12*$B$7+(1-$A$1064)*$D351/$B$12*$C$7)</f>
        <v>0</v>
      </c>
      <c r="BM351" s="31" t="n">
        <f aca="false">$B$11*(($A$1065)*$C351/$B$12*$B$7+(1-$A$1065)*$D351/$B$12*$C$7)</f>
        <v>0</v>
      </c>
      <c r="BN351" s="31" t="n">
        <f aca="false">$B$11*(($A$1066)*$C351/$B$12*$B$7+(1-$A$1066)*$D351/$B$12*$C$7)</f>
        <v>0</v>
      </c>
      <c r="BO351" s="31" t="n">
        <f aca="false">$B$11*(($A$1067)*$C351/$B$12*$B$7+(1-$A$1067)*$D351/$B$12*$C$7)</f>
        <v>0</v>
      </c>
      <c r="BP351" s="31" t="n">
        <f aca="false">$B$11*(($A$1068)*$C351/$B$12*$B$7+(1-$A$1068)*$D351/$B$12*$C$7)</f>
        <v>0</v>
      </c>
      <c r="BQ351" s="31" t="n">
        <f aca="false">$B$11*(($A$1069)*$C351/$B$12*$B$7+(1-$A$1069)*$D351/$B$12*$C$7)</f>
        <v>0</v>
      </c>
      <c r="BR351" s="31" t="n">
        <f aca="false">$B$11*(($A$1070)*$C351/$B$12*$B$7+(1-$A$1070)*$D351/$B$12*$C$7)</f>
        <v>0</v>
      </c>
      <c r="BS351" s="31" t="n">
        <f aca="false">$B$11*(($A$1071)*$C351/$B$12*$B$7+(1-$A$1071)*$D351/$B$12*$C$7)</f>
        <v>0</v>
      </c>
      <c r="BT351" s="31" t="n">
        <f aca="false">$B$11*(($A$1072)*$C351/$B$12*$B$7+(1-$A$1072)*$D351/$B$12*$C$7)</f>
        <v>0</v>
      </c>
      <c r="BU351" s="31" t="n">
        <f aca="false">$B$11*(($A$1073)*$C351/$B$12*$B$7+(1-$A$1073)*$D351/$B$12*$C$7)</f>
        <v>0</v>
      </c>
      <c r="BV351" s="31" t="n">
        <f aca="false">$B$11*(($A$1074)*$C351/$B$12*$B$7+(1-$A$1074)*$D351/$B$12*$C$7)</f>
        <v>0</v>
      </c>
      <c r="BW351" s="31" t="n">
        <f aca="false">$B$11*(($A$1075)*$C351/$B$12*$B$7+(1-$A$1075)*$D351/$B$12*$C$7)</f>
        <v>0</v>
      </c>
      <c r="BX351" s="31" t="n">
        <f aca="false">$B$11*(($A$1076)*$C351/$B$12*$B$7+(1-$A$1076)*$D351/$B$12*$C$7)</f>
        <v>0</v>
      </c>
      <c r="BY351" s="31" t="n">
        <f aca="false">$B$11*(($A$1077)*$C351/$B$12*$B$7+(1-$A$1077)*$D351/$B$12*$C$7)</f>
        <v>0</v>
      </c>
      <c r="BZ351" s="31" t="n">
        <f aca="false">$B$11*(($A$1078)*$C351/$B$12*$B$7+(1-$A$1078)*$D351/$B$12*$C$7)</f>
        <v>0</v>
      </c>
      <c r="CA351" s="31" t="n">
        <f aca="false">$B$11*(($A$1079)*$C351/$B$12*$B$7+(1-$A$1079)*$D351/$B$12*$C$7)</f>
        <v>0</v>
      </c>
      <c r="CB351" s="31" t="n">
        <f aca="false">$B$11*(($A$1080)*$C351/$B$12*$B$7+(1-$A$1080)*$D351/$B$12*$C$7)</f>
        <v>0</v>
      </c>
      <c r="CC351" s="31" t="n">
        <f aca="false">$B$11*(($A$1081)*$C351/$B$12*$B$7+(1-$A$1081)*$D351/$B$12*$C$7)</f>
        <v>0</v>
      </c>
    </row>
    <row r="352" customFormat="false" ht="15" hidden="false" customHeight="false" outlineLevel="0" collapsed="false">
      <c r="A352" s="21" t="n">
        <v>328</v>
      </c>
      <c r="B352" s="27" t="n">
        <v>-1.68307126470677</v>
      </c>
      <c r="C352" s="9" t="n">
        <f aca="false">SUM(AM352:AV352)</f>
        <v>0</v>
      </c>
      <c r="D352" s="9" t="n">
        <f aca="false">SUM(AW352:BF352)</f>
        <v>1</v>
      </c>
      <c r="E352" s="24" t="n">
        <f aca="false">(1-C352/$B$12)*$B$8-C352/$B$12*$B$7</f>
        <v>0.05</v>
      </c>
      <c r="F352" s="24" t="n">
        <f aca="false">(1-D352/$B$12)*$C$8-D352/$B$12*$C$7</f>
        <v>0.021</v>
      </c>
      <c r="G352" s="47" t="n">
        <f aca="false">$B$11*($B$10*C352/$B$12*$B$7+(1-$B$10)*D352/$B$12*$C$7)</f>
        <v>300</v>
      </c>
      <c r="H352" s="24" t="n">
        <f aca="false">$B$10*E352+(1-$B$10)*F352</f>
        <v>0.0355</v>
      </c>
      <c r="I352" s="21"/>
      <c r="J352" s="21"/>
      <c r="K352" s="21"/>
      <c r="L352" s="21"/>
      <c r="M352" s="21"/>
      <c r="N352" s="21"/>
      <c r="O352" s="21"/>
      <c r="P352" s="21"/>
      <c r="Q352" s="21"/>
      <c r="R352" s="27" t="n">
        <v>0.859845164201656</v>
      </c>
      <c r="S352" s="27" t="n">
        <v>-0.278761137431933</v>
      </c>
      <c r="T352" s="27" t="n">
        <v>0.471049916426128</v>
      </c>
      <c r="U352" s="27" t="n">
        <v>-0.317876224520734</v>
      </c>
      <c r="V352" s="27" t="n">
        <v>0.187012833057515</v>
      </c>
      <c r="W352" s="27" t="n">
        <v>-0.0907556806417021</v>
      </c>
      <c r="X352" s="27" t="n">
        <v>-0.342098169232594</v>
      </c>
      <c r="Y352" s="27" t="n">
        <v>0.742829865057478</v>
      </c>
      <c r="Z352" s="27" t="n">
        <v>0.57687454889519</v>
      </c>
      <c r="AA352" s="27" t="n">
        <v>0.577578295953797</v>
      </c>
      <c r="AB352" s="27" t="n">
        <v>1.32266797078236</v>
      </c>
      <c r="AC352" s="27" t="n">
        <v>-1.29781249066446</v>
      </c>
      <c r="AD352" s="27" t="n">
        <v>0.451679540046961</v>
      </c>
      <c r="AE352" s="27" t="n">
        <v>0.635805031203327</v>
      </c>
      <c r="AF352" s="27" t="n">
        <v>0.597070457640034</v>
      </c>
      <c r="AG352" s="27" t="n">
        <v>1.0684265520954</v>
      </c>
      <c r="AH352" s="27" t="n">
        <v>0.393392827352174</v>
      </c>
      <c r="AI352" s="27" t="n">
        <v>1.35574083852323</v>
      </c>
      <c r="AJ352" s="27" t="n">
        <v>-0.119977796878496</v>
      </c>
      <c r="AK352" s="27" t="n">
        <v>0.710890251813549</v>
      </c>
      <c r="AL352" s="21"/>
      <c r="AM352" s="31" t="n">
        <f aca="false">IF(SQRT($B$9)*$B352+SQRT(1-$B$9)*R352&lt;_xlfn.NORM.S.INV($B$6),1,0)</f>
        <v>0</v>
      </c>
      <c r="AN352" s="31" t="n">
        <f aca="false">IF(SQRT($B$9)*$B352+SQRT(1-$B$9)*S352&lt;_xlfn.NORM.S.INV($B$6),1,0)</f>
        <v>0</v>
      </c>
      <c r="AO352" s="31" t="n">
        <f aca="false">IF(SQRT($B$9)*$B352+SQRT(1-$B$9)*T352&lt;_xlfn.NORM.S.INV($B$6),1,0)</f>
        <v>0</v>
      </c>
      <c r="AP352" s="31" t="n">
        <f aca="false">IF(SQRT($B$9)*$B352+SQRT(1-$B$9)*U352&lt;_xlfn.NORM.S.INV($B$6),1,0)</f>
        <v>0</v>
      </c>
      <c r="AQ352" s="31" t="n">
        <f aca="false">IF(SQRT($B$9)*$B352+SQRT(1-$B$9)*V352&lt;_xlfn.NORM.S.INV($B$6),1,0)</f>
        <v>0</v>
      </c>
      <c r="AR352" s="31" t="n">
        <f aca="false">IF(SQRT($B$9)*$B352+SQRT(1-$B$9)*W352&lt;_xlfn.NORM.S.INV($B$6),1,0)</f>
        <v>0</v>
      </c>
      <c r="AS352" s="31" t="n">
        <f aca="false">IF(SQRT($B$9)*$B352+SQRT(1-$B$9)*X352&lt;_xlfn.NORM.S.INV($B$6),1,0)</f>
        <v>0</v>
      </c>
      <c r="AT352" s="31" t="n">
        <f aca="false">IF(SQRT($B$9)*$B352+SQRT(1-$B$9)*Y352&lt;_xlfn.NORM.S.INV($B$6),1,0)</f>
        <v>0</v>
      </c>
      <c r="AU352" s="31" t="n">
        <f aca="false">IF(SQRT($B$9)*$B352+SQRT(1-$B$9)*Z352&lt;_xlfn.NORM.S.INV($B$6),1,0)</f>
        <v>0</v>
      </c>
      <c r="AV352" s="31" t="n">
        <f aca="false">IF(SQRT($B$9)*$B352+SQRT(1-$B$9)*AA352&lt;_xlfn.NORM.S.INV($B$6),1,0)</f>
        <v>0</v>
      </c>
      <c r="AW352" s="31" t="n">
        <f aca="false">IF(SQRT($C$9)*$B352+SQRT(1-$C$9)*AB352&lt;_xlfn.NORM.S.INV($C$6),1,0)</f>
        <v>0</v>
      </c>
      <c r="AX352" s="31" t="n">
        <f aca="false">IF(SQRT($C$9)*$B352+SQRT(1-$C$9)*AC352&lt;_xlfn.NORM.S.INV($C$6),1,0)</f>
        <v>1</v>
      </c>
      <c r="AY352" s="31" t="n">
        <f aca="false">IF(SQRT($C$9)*$B352+SQRT(1-$C$9)*AD352&lt;_xlfn.NORM.S.INV($C$6),1,0)</f>
        <v>0</v>
      </c>
      <c r="AZ352" s="31" t="n">
        <f aca="false">IF(SQRT($C$9)*$B352+SQRT(1-$C$9)*AE352&lt;_xlfn.NORM.S.INV($C$6),1,0)</f>
        <v>0</v>
      </c>
      <c r="BA352" s="31" t="n">
        <f aca="false">IF(SQRT($C$9)*$B352+SQRT(1-$C$9)*AF352&lt;_xlfn.NORM.S.INV($C$6),1,0)</f>
        <v>0</v>
      </c>
      <c r="BB352" s="31" t="n">
        <f aca="false">IF(SQRT($C$9)*$B352+SQRT(1-$C$9)*AG352&lt;_xlfn.NORM.S.INV($C$6),1,0)</f>
        <v>0</v>
      </c>
      <c r="BC352" s="31" t="n">
        <f aca="false">IF(SQRT($C$9)*$B352+SQRT(1-$C$9)*AH352&lt;_xlfn.NORM.S.INV($C$6),1,0)</f>
        <v>0</v>
      </c>
      <c r="BD352" s="31" t="n">
        <f aca="false">IF(SQRT($C$9)*$B352+SQRT(1-$C$9)*AI352&lt;_xlfn.NORM.S.INV($C$6),1,0)</f>
        <v>0</v>
      </c>
      <c r="BE352" s="31" t="n">
        <f aca="false">IF(SQRT($C$9)*$B352+SQRT(1-$C$9)*AJ352&lt;_xlfn.NORM.S.INV($C$6),1,0)</f>
        <v>0</v>
      </c>
      <c r="BF352" s="31" t="n">
        <f aca="false">IF(SQRT($C$9)*$B352+SQRT(1-$C$9)*AK352&lt;_xlfn.NORM.S.INV($C$6),1,0)</f>
        <v>0</v>
      </c>
      <c r="BG352" s="21"/>
      <c r="BH352" s="21"/>
      <c r="BI352" s="31" t="n">
        <f aca="false">$B$11*(($A$1061)*$C352/$B$12*$B$7+(1-$A$1061)*$D352/$B$12*$C$7)</f>
        <v>600</v>
      </c>
      <c r="BJ352" s="31" t="n">
        <f aca="false">$B$11*(($A$1062)*$C352/$B$12*$B$7+(1-$A$1062)*$D352/$B$12*$C$7)</f>
        <v>570</v>
      </c>
      <c r="BK352" s="31" t="n">
        <f aca="false">$B$11*(($A$1063)*$C352/$B$12*$B$7+(1-$A$1063)*$D352/$B$12*$C$7)</f>
        <v>540</v>
      </c>
      <c r="BL352" s="31" t="n">
        <f aca="false">$B$11*(($A$1064)*$C352/$B$12*$B$7+(1-$A$1064)*$D352/$B$12*$C$7)</f>
        <v>510</v>
      </c>
      <c r="BM352" s="31" t="n">
        <f aca="false">$B$11*(($A$1065)*$C352/$B$12*$B$7+(1-$A$1065)*$D352/$B$12*$C$7)</f>
        <v>480</v>
      </c>
      <c r="BN352" s="31" t="n">
        <f aca="false">$B$11*(($A$1066)*$C352/$B$12*$B$7+(1-$A$1066)*$D352/$B$12*$C$7)</f>
        <v>450</v>
      </c>
      <c r="BO352" s="31" t="n">
        <f aca="false">$B$11*(($A$1067)*$C352/$B$12*$B$7+(1-$A$1067)*$D352/$B$12*$C$7)</f>
        <v>420</v>
      </c>
      <c r="BP352" s="31" t="n">
        <f aca="false">$B$11*(($A$1068)*$C352/$B$12*$B$7+(1-$A$1068)*$D352/$B$12*$C$7)</f>
        <v>390</v>
      </c>
      <c r="BQ352" s="31" t="n">
        <f aca="false">$B$11*(($A$1069)*$C352/$B$12*$B$7+(1-$A$1069)*$D352/$B$12*$C$7)</f>
        <v>360</v>
      </c>
      <c r="BR352" s="31" t="n">
        <f aca="false">$B$11*(($A$1070)*$C352/$B$12*$B$7+(1-$A$1070)*$D352/$B$12*$C$7)</f>
        <v>330</v>
      </c>
      <c r="BS352" s="31" t="n">
        <f aca="false">$B$11*(($A$1071)*$C352/$B$12*$B$7+(1-$A$1071)*$D352/$B$12*$C$7)</f>
        <v>300</v>
      </c>
      <c r="BT352" s="31" t="n">
        <f aca="false">$B$11*(($A$1072)*$C352/$B$12*$B$7+(1-$A$1072)*$D352/$B$12*$C$7)</f>
        <v>270</v>
      </c>
      <c r="BU352" s="31" t="n">
        <f aca="false">$B$11*(($A$1073)*$C352/$B$12*$B$7+(1-$A$1073)*$D352/$B$12*$C$7)</f>
        <v>240</v>
      </c>
      <c r="BV352" s="31" t="n">
        <f aca="false">$B$11*(($A$1074)*$C352/$B$12*$B$7+(1-$A$1074)*$D352/$B$12*$C$7)</f>
        <v>210</v>
      </c>
      <c r="BW352" s="31" t="n">
        <f aca="false">$B$11*(($A$1075)*$C352/$B$12*$B$7+(1-$A$1075)*$D352/$B$12*$C$7)</f>
        <v>180</v>
      </c>
      <c r="BX352" s="31" t="n">
        <f aca="false">$B$11*(($A$1076)*$C352/$B$12*$B$7+(1-$A$1076)*$D352/$B$12*$C$7)</f>
        <v>150</v>
      </c>
      <c r="BY352" s="31" t="n">
        <f aca="false">$B$11*(($A$1077)*$C352/$B$12*$B$7+(1-$A$1077)*$D352/$B$12*$C$7)</f>
        <v>120</v>
      </c>
      <c r="BZ352" s="31" t="n">
        <f aca="false">$B$11*(($A$1078)*$C352/$B$12*$B$7+(1-$A$1078)*$D352/$B$12*$C$7)</f>
        <v>90</v>
      </c>
      <c r="CA352" s="31" t="n">
        <f aca="false">$B$11*(($A$1079)*$C352/$B$12*$B$7+(1-$A$1079)*$D352/$B$12*$C$7)</f>
        <v>60</v>
      </c>
      <c r="CB352" s="31" t="n">
        <f aca="false">$B$11*(($A$1080)*$C352/$B$12*$B$7+(1-$A$1080)*$D352/$B$12*$C$7)</f>
        <v>30</v>
      </c>
      <c r="CC352" s="31" t="n">
        <f aca="false">$B$11*(($A$1081)*$C352/$B$12*$B$7+(1-$A$1081)*$D352/$B$12*$C$7)</f>
        <v>0</v>
      </c>
    </row>
    <row r="353" customFormat="false" ht="15" hidden="false" customHeight="false" outlineLevel="0" collapsed="false">
      <c r="A353" s="21" t="n">
        <v>329</v>
      </c>
      <c r="B353" s="27" t="n">
        <v>-0.214274976147452</v>
      </c>
      <c r="C353" s="9" t="n">
        <f aca="false">SUM(AM353:AV353)</f>
        <v>1</v>
      </c>
      <c r="D353" s="9" t="n">
        <f aca="false">SUM(AW353:BF353)</f>
        <v>0</v>
      </c>
      <c r="E353" s="24" t="n">
        <f aca="false">(1-C353/$B$12)*$B$8-C353/$B$12*$B$7</f>
        <v>0.005</v>
      </c>
      <c r="F353" s="24" t="n">
        <f aca="false">(1-D353/$B$12)*$C$8-D353/$B$12*$C$7</f>
        <v>0.09</v>
      </c>
      <c r="G353" s="47" t="n">
        <f aca="false">$B$11*($B$10*C353/$B$12*$B$7+(1-$B$10)*D353/$B$12*$C$7)</f>
        <v>200</v>
      </c>
      <c r="H353" s="24" t="n">
        <f aca="false">$B$10*E353+(1-$B$10)*F353</f>
        <v>0.0475</v>
      </c>
      <c r="I353" s="21"/>
      <c r="J353" s="21"/>
      <c r="K353" s="21"/>
      <c r="L353" s="21"/>
      <c r="M353" s="21"/>
      <c r="N353" s="21"/>
      <c r="O353" s="21"/>
      <c r="P353" s="21"/>
      <c r="Q353" s="21"/>
      <c r="R353" s="27" t="n">
        <v>0.0538824064880707</v>
      </c>
      <c r="S353" s="27" t="n">
        <v>-0.0526803518509816</v>
      </c>
      <c r="T353" s="27" t="n">
        <v>0.785486066669219</v>
      </c>
      <c r="U353" s="27" t="n">
        <v>-2.09942333320792</v>
      </c>
      <c r="V353" s="27" t="n">
        <v>0.238607188370841</v>
      </c>
      <c r="W353" s="27" t="n">
        <v>-1.81442865094808</v>
      </c>
      <c r="X353" s="27" t="n">
        <v>-2.52575756301343</v>
      </c>
      <c r="Y353" s="27" t="n">
        <v>-0.0537056644414258</v>
      </c>
      <c r="Z353" s="27" t="n">
        <v>0.0699293958043403</v>
      </c>
      <c r="AA353" s="27" t="n">
        <v>0.525991052264768</v>
      </c>
      <c r="AB353" s="27" t="n">
        <v>-0.0452658147704966</v>
      </c>
      <c r="AC353" s="27" t="n">
        <v>-0.570729864662638</v>
      </c>
      <c r="AD353" s="27" t="n">
        <v>-0.271667122031139</v>
      </c>
      <c r="AE353" s="27" t="n">
        <v>-0.481597603427832</v>
      </c>
      <c r="AF353" s="27" t="n">
        <v>2.21133989782258</v>
      </c>
      <c r="AG353" s="27" t="n">
        <v>-0.409111926859907</v>
      </c>
      <c r="AH353" s="27" t="n">
        <v>0.632966479415355</v>
      </c>
      <c r="AI353" s="27" t="n">
        <v>0.589094898400729</v>
      </c>
      <c r="AJ353" s="27" t="n">
        <v>-0.452298524880149</v>
      </c>
      <c r="AK353" s="27" t="n">
        <v>-0.240940110645834</v>
      </c>
      <c r="AL353" s="21"/>
      <c r="AM353" s="31" t="n">
        <f aca="false">IF(SQRT($B$9)*$B353+SQRT(1-$B$9)*R353&lt;_xlfn.NORM.S.INV($B$6),1,0)</f>
        <v>0</v>
      </c>
      <c r="AN353" s="31" t="n">
        <f aca="false">IF(SQRT($B$9)*$B353+SQRT(1-$B$9)*S353&lt;_xlfn.NORM.S.INV($B$6),1,0)</f>
        <v>0</v>
      </c>
      <c r="AO353" s="31" t="n">
        <f aca="false">IF(SQRT($B$9)*$B353+SQRT(1-$B$9)*T353&lt;_xlfn.NORM.S.INV($B$6),1,0)</f>
        <v>0</v>
      </c>
      <c r="AP353" s="31" t="n">
        <f aca="false">IF(SQRT($B$9)*$B353+SQRT(1-$B$9)*U353&lt;_xlfn.NORM.S.INV($B$6),1,0)</f>
        <v>0</v>
      </c>
      <c r="AQ353" s="31" t="n">
        <f aca="false">IF(SQRT($B$9)*$B353+SQRT(1-$B$9)*V353&lt;_xlfn.NORM.S.INV($B$6),1,0)</f>
        <v>0</v>
      </c>
      <c r="AR353" s="31" t="n">
        <f aca="false">IF(SQRT($B$9)*$B353+SQRT(1-$B$9)*W353&lt;_xlfn.NORM.S.INV($B$6),1,0)</f>
        <v>0</v>
      </c>
      <c r="AS353" s="31" t="n">
        <f aca="false">IF(SQRT($B$9)*$B353+SQRT(1-$B$9)*X353&lt;_xlfn.NORM.S.INV($B$6),1,0)</f>
        <v>1</v>
      </c>
      <c r="AT353" s="31" t="n">
        <f aca="false">IF(SQRT($B$9)*$B353+SQRT(1-$B$9)*Y353&lt;_xlfn.NORM.S.INV($B$6),1,0)</f>
        <v>0</v>
      </c>
      <c r="AU353" s="31" t="n">
        <f aca="false">IF(SQRT($B$9)*$B353+SQRT(1-$B$9)*Z353&lt;_xlfn.NORM.S.INV($B$6),1,0)</f>
        <v>0</v>
      </c>
      <c r="AV353" s="31" t="n">
        <f aca="false">IF(SQRT($B$9)*$B353+SQRT(1-$B$9)*AA353&lt;_xlfn.NORM.S.INV($B$6),1,0)</f>
        <v>0</v>
      </c>
      <c r="AW353" s="31" t="n">
        <f aca="false">IF(SQRT($C$9)*$B353+SQRT(1-$C$9)*AB353&lt;_xlfn.NORM.S.INV($C$6),1,0)</f>
        <v>0</v>
      </c>
      <c r="AX353" s="31" t="n">
        <f aca="false">IF(SQRT($C$9)*$B353+SQRT(1-$C$9)*AC353&lt;_xlfn.NORM.S.INV($C$6),1,0)</f>
        <v>0</v>
      </c>
      <c r="AY353" s="31" t="n">
        <f aca="false">IF(SQRT($C$9)*$B353+SQRT(1-$C$9)*AD353&lt;_xlfn.NORM.S.INV($C$6),1,0)</f>
        <v>0</v>
      </c>
      <c r="AZ353" s="31" t="n">
        <f aca="false">IF(SQRT($C$9)*$B353+SQRT(1-$C$9)*AE353&lt;_xlfn.NORM.S.INV($C$6),1,0)</f>
        <v>0</v>
      </c>
      <c r="BA353" s="31" t="n">
        <f aca="false">IF(SQRT($C$9)*$B353+SQRT(1-$C$9)*AF353&lt;_xlfn.NORM.S.INV($C$6),1,0)</f>
        <v>0</v>
      </c>
      <c r="BB353" s="31" t="n">
        <f aca="false">IF(SQRT($C$9)*$B353+SQRT(1-$C$9)*AG353&lt;_xlfn.NORM.S.INV($C$6),1,0)</f>
        <v>0</v>
      </c>
      <c r="BC353" s="31" t="n">
        <f aca="false">IF(SQRT($C$9)*$B353+SQRT(1-$C$9)*AH353&lt;_xlfn.NORM.S.INV($C$6),1,0)</f>
        <v>0</v>
      </c>
      <c r="BD353" s="31" t="n">
        <f aca="false">IF(SQRT($C$9)*$B353+SQRT(1-$C$9)*AI353&lt;_xlfn.NORM.S.INV($C$6),1,0)</f>
        <v>0</v>
      </c>
      <c r="BE353" s="31" t="n">
        <f aca="false">IF(SQRT($C$9)*$B353+SQRT(1-$C$9)*AJ353&lt;_xlfn.NORM.S.INV($C$6),1,0)</f>
        <v>0</v>
      </c>
      <c r="BF353" s="31" t="n">
        <f aca="false">IF(SQRT($C$9)*$B353+SQRT(1-$C$9)*AK353&lt;_xlfn.NORM.S.INV($C$6),1,0)</f>
        <v>0</v>
      </c>
      <c r="BG353" s="21"/>
      <c r="BH353" s="21"/>
      <c r="BI353" s="31" t="n">
        <f aca="false">$B$11*(($A$1061)*$C353/$B$12*$B$7+(1-$A$1061)*$D353/$B$12*$C$7)</f>
        <v>0</v>
      </c>
      <c r="BJ353" s="31" t="n">
        <f aca="false">$B$11*(($A$1062)*$C353/$B$12*$B$7+(1-$A$1062)*$D353/$B$12*$C$7)</f>
        <v>20</v>
      </c>
      <c r="BK353" s="31" t="n">
        <f aca="false">$B$11*(($A$1063)*$C353/$B$12*$B$7+(1-$A$1063)*$D353/$B$12*$C$7)</f>
        <v>40</v>
      </c>
      <c r="BL353" s="31" t="n">
        <f aca="false">$B$11*(($A$1064)*$C353/$B$12*$B$7+(1-$A$1064)*$D353/$B$12*$C$7)</f>
        <v>60</v>
      </c>
      <c r="BM353" s="31" t="n">
        <f aca="false">$B$11*(($A$1065)*$C353/$B$12*$B$7+(1-$A$1065)*$D353/$B$12*$C$7)</f>
        <v>80</v>
      </c>
      <c r="BN353" s="31" t="n">
        <f aca="false">$B$11*(($A$1066)*$C353/$B$12*$B$7+(1-$A$1066)*$D353/$B$12*$C$7)</f>
        <v>100</v>
      </c>
      <c r="BO353" s="31" t="n">
        <f aca="false">$B$11*(($A$1067)*$C353/$B$12*$B$7+(1-$A$1067)*$D353/$B$12*$C$7)</f>
        <v>120</v>
      </c>
      <c r="BP353" s="31" t="n">
        <f aca="false">$B$11*(($A$1068)*$C353/$B$12*$B$7+(1-$A$1068)*$D353/$B$12*$C$7)</f>
        <v>140</v>
      </c>
      <c r="BQ353" s="31" t="n">
        <f aca="false">$B$11*(($A$1069)*$C353/$B$12*$B$7+(1-$A$1069)*$D353/$B$12*$C$7)</f>
        <v>160</v>
      </c>
      <c r="BR353" s="31" t="n">
        <f aca="false">$B$11*(($A$1070)*$C353/$B$12*$B$7+(1-$A$1070)*$D353/$B$12*$C$7)</f>
        <v>180</v>
      </c>
      <c r="BS353" s="31" t="n">
        <f aca="false">$B$11*(($A$1071)*$C353/$B$12*$B$7+(1-$A$1071)*$D353/$B$12*$C$7)</f>
        <v>200</v>
      </c>
      <c r="BT353" s="31" t="n">
        <f aca="false">$B$11*(($A$1072)*$C353/$B$12*$B$7+(1-$A$1072)*$D353/$B$12*$C$7)</f>
        <v>220</v>
      </c>
      <c r="BU353" s="31" t="n">
        <f aca="false">$B$11*(($A$1073)*$C353/$B$12*$B$7+(1-$A$1073)*$D353/$B$12*$C$7)</f>
        <v>240</v>
      </c>
      <c r="BV353" s="31" t="n">
        <f aca="false">$B$11*(($A$1074)*$C353/$B$12*$B$7+(1-$A$1074)*$D353/$B$12*$C$7)</f>
        <v>260</v>
      </c>
      <c r="BW353" s="31" t="n">
        <f aca="false">$B$11*(($A$1075)*$C353/$B$12*$B$7+(1-$A$1075)*$D353/$B$12*$C$7)</f>
        <v>280</v>
      </c>
      <c r="BX353" s="31" t="n">
        <f aca="false">$B$11*(($A$1076)*$C353/$B$12*$B$7+(1-$A$1076)*$D353/$B$12*$C$7)</f>
        <v>300</v>
      </c>
      <c r="BY353" s="31" t="n">
        <f aca="false">$B$11*(($A$1077)*$C353/$B$12*$B$7+(1-$A$1077)*$D353/$B$12*$C$7)</f>
        <v>320</v>
      </c>
      <c r="BZ353" s="31" t="n">
        <f aca="false">$B$11*(($A$1078)*$C353/$B$12*$B$7+(1-$A$1078)*$D353/$B$12*$C$7)</f>
        <v>340</v>
      </c>
      <c r="CA353" s="31" t="n">
        <f aca="false">$B$11*(($A$1079)*$C353/$B$12*$B$7+(1-$A$1079)*$D353/$B$12*$C$7)</f>
        <v>360</v>
      </c>
      <c r="CB353" s="31" t="n">
        <f aca="false">$B$11*(($A$1080)*$C353/$B$12*$B$7+(1-$A$1080)*$D353/$B$12*$C$7)</f>
        <v>380</v>
      </c>
      <c r="CC353" s="31" t="n">
        <f aca="false">$B$11*(($A$1081)*$C353/$B$12*$B$7+(1-$A$1081)*$D353/$B$12*$C$7)</f>
        <v>400</v>
      </c>
    </row>
    <row r="354" customFormat="false" ht="15" hidden="false" customHeight="false" outlineLevel="0" collapsed="false">
      <c r="A354" s="21" t="n">
        <v>330</v>
      </c>
      <c r="B354" s="27" t="n">
        <v>-0.992201479120633</v>
      </c>
      <c r="C354" s="9" t="n">
        <f aca="false">SUM(AM354:AV354)</f>
        <v>1</v>
      </c>
      <c r="D354" s="9" t="n">
        <f aca="false">SUM(AW354:BF354)</f>
        <v>1</v>
      </c>
      <c r="E354" s="24" t="n">
        <f aca="false">(1-C354/$B$12)*$B$8-C354/$B$12*$B$7</f>
        <v>0.005</v>
      </c>
      <c r="F354" s="24" t="n">
        <f aca="false">(1-D354/$B$12)*$C$8-D354/$B$12*$C$7</f>
        <v>0.021</v>
      </c>
      <c r="G354" s="47" t="n">
        <f aca="false">$B$11*($B$10*C354/$B$12*$B$7+(1-$B$10)*D354/$B$12*$C$7)</f>
        <v>500</v>
      </c>
      <c r="H354" s="24" t="n">
        <f aca="false">$B$10*E354+(1-$B$10)*F354</f>
        <v>0.013</v>
      </c>
      <c r="I354" s="21"/>
      <c r="J354" s="21"/>
      <c r="K354" s="21"/>
      <c r="L354" s="21"/>
      <c r="M354" s="21"/>
      <c r="N354" s="21"/>
      <c r="O354" s="21"/>
      <c r="P354" s="21"/>
      <c r="Q354" s="21"/>
      <c r="R354" s="27" t="n">
        <v>-0.727291466051614</v>
      </c>
      <c r="S354" s="27" t="n">
        <v>-0.309601936993808</v>
      </c>
      <c r="T354" s="27" t="n">
        <v>0.19317262494175</v>
      </c>
      <c r="U354" s="27" t="n">
        <v>-0.927549368752412</v>
      </c>
      <c r="V354" s="27" t="n">
        <v>-0.37895384851978</v>
      </c>
      <c r="W354" s="27" t="n">
        <v>0.269691281949044</v>
      </c>
      <c r="X354" s="27" t="n">
        <v>0.305410594403073</v>
      </c>
      <c r="Y354" s="27" t="n">
        <v>-1.36838762155563</v>
      </c>
      <c r="Z354" s="27" t="n">
        <v>-2.61197697477435</v>
      </c>
      <c r="AA354" s="27" t="n">
        <v>0.797594286453096</v>
      </c>
      <c r="AB354" s="27" t="n">
        <v>-0.892805577345343</v>
      </c>
      <c r="AC354" s="27" t="n">
        <v>0.856115761471218</v>
      </c>
      <c r="AD354" s="27" t="n">
        <v>1.1414286615984</v>
      </c>
      <c r="AE354" s="27" t="n">
        <v>0.88705584690642</v>
      </c>
      <c r="AF354" s="27" t="n">
        <v>-0.867177590504464</v>
      </c>
      <c r="AG354" s="27" t="n">
        <v>0.979120825103196</v>
      </c>
      <c r="AH354" s="27" t="n">
        <v>1.62747096194944</v>
      </c>
      <c r="AI354" s="27" t="n">
        <v>-1.36915612187046</v>
      </c>
      <c r="AJ354" s="27" t="n">
        <v>-1.07020387078916</v>
      </c>
      <c r="AK354" s="27" t="n">
        <v>-0.249577113266144</v>
      </c>
      <c r="AL354" s="21"/>
      <c r="AM354" s="31" t="n">
        <f aca="false">IF(SQRT($B$9)*$B354+SQRT(1-$B$9)*R354&lt;_xlfn.NORM.S.INV($B$6),1,0)</f>
        <v>0</v>
      </c>
      <c r="AN354" s="31" t="n">
        <f aca="false">IF(SQRT($B$9)*$B354+SQRT(1-$B$9)*S354&lt;_xlfn.NORM.S.INV($B$6),1,0)</f>
        <v>0</v>
      </c>
      <c r="AO354" s="31" t="n">
        <f aca="false">IF(SQRT($B$9)*$B354+SQRT(1-$B$9)*T354&lt;_xlfn.NORM.S.INV($B$6),1,0)</f>
        <v>0</v>
      </c>
      <c r="AP354" s="31" t="n">
        <f aca="false">IF(SQRT($B$9)*$B354+SQRT(1-$B$9)*U354&lt;_xlfn.NORM.S.INV($B$6),1,0)</f>
        <v>0</v>
      </c>
      <c r="AQ354" s="31" t="n">
        <f aca="false">IF(SQRT($B$9)*$B354+SQRT(1-$B$9)*V354&lt;_xlfn.NORM.S.INV($B$6),1,0)</f>
        <v>0</v>
      </c>
      <c r="AR354" s="31" t="n">
        <f aca="false">IF(SQRT($B$9)*$B354+SQRT(1-$B$9)*W354&lt;_xlfn.NORM.S.INV($B$6),1,0)</f>
        <v>0</v>
      </c>
      <c r="AS354" s="31" t="n">
        <f aca="false">IF(SQRT($B$9)*$B354+SQRT(1-$B$9)*X354&lt;_xlfn.NORM.S.INV($B$6),1,0)</f>
        <v>0</v>
      </c>
      <c r="AT354" s="31" t="n">
        <f aca="false">IF(SQRT($B$9)*$B354+SQRT(1-$B$9)*Y354&lt;_xlfn.NORM.S.INV($B$6),1,0)</f>
        <v>0</v>
      </c>
      <c r="AU354" s="31" t="n">
        <f aca="false">IF(SQRT($B$9)*$B354+SQRT(1-$B$9)*Z354&lt;_xlfn.NORM.S.INV($B$6),1,0)</f>
        <v>1</v>
      </c>
      <c r="AV354" s="31" t="n">
        <f aca="false">IF(SQRT($B$9)*$B354+SQRT(1-$B$9)*AA354&lt;_xlfn.NORM.S.INV($B$6),1,0)</f>
        <v>0</v>
      </c>
      <c r="AW354" s="31" t="n">
        <f aca="false">IF(SQRT($C$9)*$B354+SQRT(1-$C$9)*AB354&lt;_xlfn.NORM.S.INV($C$6),1,0)</f>
        <v>0</v>
      </c>
      <c r="AX354" s="31" t="n">
        <f aca="false">IF(SQRT($C$9)*$B354+SQRT(1-$C$9)*AC354&lt;_xlfn.NORM.S.INV($C$6),1,0)</f>
        <v>0</v>
      </c>
      <c r="AY354" s="31" t="n">
        <f aca="false">IF(SQRT($C$9)*$B354+SQRT(1-$C$9)*AD354&lt;_xlfn.NORM.S.INV($C$6),1,0)</f>
        <v>0</v>
      </c>
      <c r="AZ354" s="31" t="n">
        <f aca="false">IF(SQRT($C$9)*$B354+SQRT(1-$C$9)*AE354&lt;_xlfn.NORM.S.INV($C$6),1,0)</f>
        <v>0</v>
      </c>
      <c r="BA354" s="31" t="n">
        <f aca="false">IF(SQRT($C$9)*$B354+SQRT(1-$C$9)*AF354&lt;_xlfn.NORM.S.INV($C$6),1,0)</f>
        <v>0</v>
      </c>
      <c r="BB354" s="31" t="n">
        <f aca="false">IF(SQRT($C$9)*$B354+SQRT(1-$C$9)*AG354&lt;_xlfn.NORM.S.INV($C$6),1,0)</f>
        <v>0</v>
      </c>
      <c r="BC354" s="31" t="n">
        <f aca="false">IF(SQRT($C$9)*$B354+SQRT(1-$C$9)*AH354&lt;_xlfn.NORM.S.INV($C$6),1,0)</f>
        <v>0</v>
      </c>
      <c r="BD354" s="31" t="n">
        <f aca="false">IF(SQRT($C$9)*$B354+SQRT(1-$C$9)*AI354&lt;_xlfn.NORM.S.INV($C$6),1,0)</f>
        <v>1</v>
      </c>
      <c r="BE354" s="31" t="n">
        <f aca="false">IF(SQRT($C$9)*$B354+SQRT(1-$C$9)*AJ354&lt;_xlfn.NORM.S.INV($C$6),1,0)</f>
        <v>0</v>
      </c>
      <c r="BF354" s="31" t="n">
        <f aca="false">IF(SQRT($C$9)*$B354+SQRT(1-$C$9)*AK354&lt;_xlfn.NORM.S.INV($C$6),1,0)</f>
        <v>0</v>
      </c>
      <c r="BG354" s="21"/>
      <c r="BH354" s="21"/>
      <c r="BI354" s="31" t="n">
        <f aca="false">$B$11*(($A$1061)*$C354/$B$12*$B$7+(1-$A$1061)*$D354/$B$12*$C$7)</f>
        <v>600</v>
      </c>
      <c r="BJ354" s="31" t="n">
        <f aca="false">$B$11*(($A$1062)*$C354/$B$12*$B$7+(1-$A$1062)*$D354/$B$12*$C$7)</f>
        <v>590</v>
      </c>
      <c r="BK354" s="31" t="n">
        <f aca="false">$B$11*(($A$1063)*$C354/$B$12*$B$7+(1-$A$1063)*$D354/$B$12*$C$7)</f>
        <v>580</v>
      </c>
      <c r="BL354" s="31" t="n">
        <f aca="false">$B$11*(($A$1064)*$C354/$B$12*$B$7+(1-$A$1064)*$D354/$B$12*$C$7)</f>
        <v>570</v>
      </c>
      <c r="BM354" s="31" t="n">
        <f aca="false">$B$11*(($A$1065)*$C354/$B$12*$B$7+(1-$A$1065)*$D354/$B$12*$C$7)</f>
        <v>560</v>
      </c>
      <c r="BN354" s="31" t="n">
        <f aca="false">$B$11*(($A$1066)*$C354/$B$12*$B$7+(1-$A$1066)*$D354/$B$12*$C$7)</f>
        <v>550</v>
      </c>
      <c r="BO354" s="31" t="n">
        <f aca="false">$B$11*(($A$1067)*$C354/$B$12*$B$7+(1-$A$1067)*$D354/$B$12*$C$7)</f>
        <v>540</v>
      </c>
      <c r="BP354" s="31" t="n">
        <f aca="false">$B$11*(($A$1068)*$C354/$B$12*$B$7+(1-$A$1068)*$D354/$B$12*$C$7)</f>
        <v>530</v>
      </c>
      <c r="BQ354" s="31" t="n">
        <f aca="false">$B$11*(($A$1069)*$C354/$B$12*$B$7+(1-$A$1069)*$D354/$B$12*$C$7)</f>
        <v>520</v>
      </c>
      <c r="BR354" s="31" t="n">
        <f aca="false">$B$11*(($A$1070)*$C354/$B$12*$B$7+(1-$A$1070)*$D354/$B$12*$C$7)</f>
        <v>510</v>
      </c>
      <c r="BS354" s="31" t="n">
        <f aca="false">$B$11*(($A$1071)*$C354/$B$12*$B$7+(1-$A$1071)*$D354/$B$12*$C$7)</f>
        <v>500</v>
      </c>
      <c r="BT354" s="31" t="n">
        <f aca="false">$B$11*(($A$1072)*$C354/$B$12*$B$7+(1-$A$1072)*$D354/$B$12*$C$7)</f>
        <v>490</v>
      </c>
      <c r="BU354" s="31" t="n">
        <f aca="false">$B$11*(($A$1073)*$C354/$B$12*$B$7+(1-$A$1073)*$D354/$B$12*$C$7)</f>
        <v>480</v>
      </c>
      <c r="BV354" s="31" t="n">
        <f aca="false">$B$11*(($A$1074)*$C354/$B$12*$B$7+(1-$A$1074)*$D354/$B$12*$C$7)</f>
        <v>470</v>
      </c>
      <c r="BW354" s="31" t="n">
        <f aca="false">$B$11*(($A$1075)*$C354/$B$12*$B$7+(1-$A$1075)*$D354/$B$12*$C$7)</f>
        <v>460</v>
      </c>
      <c r="BX354" s="31" t="n">
        <f aca="false">$B$11*(($A$1076)*$C354/$B$12*$B$7+(1-$A$1076)*$D354/$B$12*$C$7)</f>
        <v>450</v>
      </c>
      <c r="BY354" s="31" t="n">
        <f aca="false">$B$11*(($A$1077)*$C354/$B$12*$B$7+(1-$A$1077)*$D354/$B$12*$C$7)</f>
        <v>440</v>
      </c>
      <c r="BZ354" s="31" t="n">
        <f aca="false">$B$11*(($A$1078)*$C354/$B$12*$B$7+(1-$A$1078)*$D354/$B$12*$C$7)</f>
        <v>430</v>
      </c>
      <c r="CA354" s="31" t="n">
        <f aca="false">$B$11*(($A$1079)*$C354/$B$12*$B$7+(1-$A$1079)*$D354/$B$12*$C$7)</f>
        <v>420</v>
      </c>
      <c r="CB354" s="31" t="n">
        <f aca="false">$B$11*(($A$1080)*$C354/$B$12*$B$7+(1-$A$1080)*$D354/$B$12*$C$7)</f>
        <v>410</v>
      </c>
      <c r="CC354" s="31" t="n">
        <f aca="false">$B$11*(($A$1081)*$C354/$B$12*$B$7+(1-$A$1081)*$D354/$B$12*$C$7)</f>
        <v>400</v>
      </c>
    </row>
    <row r="355" customFormat="false" ht="15" hidden="false" customHeight="false" outlineLevel="0" collapsed="false">
      <c r="A355" s="21" t="n">
        <v>331</v>
      </c>
      <c r="B355" s="27" t="n">
        <v>-0.202018680543881</v>
      </c>
      <c r="C355" s="9" t="n">
        <f aca="false">SUM(AM355:AV355)</f>
        <v>0</v>
      </c>
      <c r="D355" s="9" t="n">
        <f aca="false">SUM(AW355:BF355)</f>
        <v>0</v>
      </c>
      <c r="E355" s="24" t="n">
        <f aca="false">(1-C355/$B$12)*$B$8-C355/$B$12*$B$7</f>
        <v>0.05</v>
      </c>
      <c r="F355" s="24" t="n">
        <f aca="false">(1-D355/$B$12)*$C$8-D355/$B$12*$C$7</f>
        <v>0.09</v>
      </c>
      <c r="G355" s="47" t="n">
        <f aca="false">$B$11*($B$10*C355/$B$12*$B$7+(1-$B$10)*D355/$B$12*$C$7)</f>
        <v>0</v>
      </c>
      <c r="H355" s="24" t="n">
        <f aca="false">$B$10*E355+(1-$B$10)*F355</f>
        <v>0.07</v>
      </c>
      <c r="I355" s="21"/>
      <c r="J355" s="21"/>
      <c r="K355" s="21"/>
      <c r="L355" s="21"/>
      <c r="M355" s="21"/>
      <c r="N355" s="21"/>
      <c r="O355" s="21"/>
      <c r="P355" s="21"/>
      <c r="Q355" s="21"/>
      <c r="R355" s="27" t="n">
        <v>0.593591504532697</v>
      </c>
      <c r="S355" s="27" t="n">
        <v>-1.74772797945325</v>
      </c>
      <c r="T355" s="27" t="n">
        <v>-1.87828717539592</v>
      </c>
      <c r="U355" s="27" t="n">
        <v>-0.73839097383495</v>
      </c>
      <c r="V355" s="27" t="n">
        <v>0.60198662289859</v>
      </c>
      <c r="W355" s="27" t="n">
        <v>-0.0398372963333188</v>
      </c>
      <c r="X355" s="27" t="n">
        <v>0.724164463729621</v>
      </c>
      <c r="Y355" s="27" t="n">
        <v>1.06486756147532</v>
      </c>
      <c r="Z355" s="27" t="n">
        <v>0.159817566441517</v>
      </c>
      <c r="AA355" s="27" t="n">
        <v>-0.180898941447725</v>
      </c>
      <c r="AB355" s="27" t="n">
        <v>-0.494001883478076</v>
      </c>
      <c r="AC355" s="27" t="n">
        <v>-0.607182491977044</v>
      </c>
      <c r="AD355" s="27" t="n">
        <v>1.28818085599657</v>
      </c>
      <c r="AE355" s="27" t="n">
        <v>-1.16824085723753</v>
      </c>
      <c r="AF355" s="27" t="n">
        <v>-0.658029042658095</v>
      </c>
      <c r="AG355" s="27" t="n">
        <v>-0.759676967892245</v>
      </c>
      <c r="AH355" s="27" t="n">
        <v>-1.36933375673562</v>
      </c>
      <c r="AI355" s="27" t="n">
        <v>0.359488459488261</v>
      </c>
      <c r="AJ355" s="27" t="n">
        <v>0.0650921555800816</v>
      </c>
      <c r="AK355" s="27" t="n">
        <v>1.0163415313753</v>
      </c>
      <c r="AL355" s="21"/>
      <c r="AM355" s="31" t="n">
        <f aca="false">IF(SQRT($B$9)*$B355+SQRT(1-$B$9)*R355&lt;_xlfn.NORM.S.INV($B$6),1,0)</f>
        <v>0</v>
      </c>
      <c r="AN355" s="31" t="n">
        <f aca="false">IF(SQRT($B$9)*$B355+SQRT(1-$B$9)*S355&lt;_xlfn.NORM.S.INV($B$6),1,0)</f>
        <v>0</v>
      </c>
      <c r="AO355" s="31" t="n">
        <f aca="false">IF(SQRT($B$9)*$B355+SQRT(1-$B$9)*T355&lt;_xlfn.NORM.S.INV($B$6),1,0)</f>
        <v>0</v>
      </c>
      <c r="AP355" s="31" t="n">
        <f aca="false">IF(SQRT($B$9)*$B355+SQRT(1-$B$9)*U355&lt;_xlfn.NORM.S.INV($B$6),1,0)</f>
        <v>0</v>
      </c>
      <c r="AQ355" s="31" t="n">
        <f aca="false">IF(SQRT($B$9)*$B355+SQRT(1-$B$9)*V355&lt;_xlfn.NORM.S.INV($B$6),1,0)</f>
        <v>0</v>
      </c>
      <c r="AR355" s="31" t="n">
        <f aca="false">IF(SQRT($B$9)*$B355+SQRT(1-$B$9)*W355&lt;_xlfn.NORM.S.INV($B$6),1,0)</f>
        <v>0</v>
      </c>
      <c r="AS355" s="31" t="n">
        <f aca="false">IF(SQRT($B$9)*$B355+SQRT(1-$B$9)*X355&lt;_xlfn.NORM.S.INV($B$6),1,0)</f>
        <v>0</v>
      </c>
      <c r="AT355" s="31" t="n">
        <f aca="false">IF(SQRT($B$9)*$B355+SQRT(1-$B$9)*Y355&lt;_xlfn.NORM.S.INV($B$6),1,0)</f>
        <v>0</v>
      </c>
      <c r="AU355" s="31" t="n">
        <f aca="false">IF(SQRT($B$9)*$B355+SQRT(1-$B$9)*Z355&lt;_xlfn.NORM.S.INV($B$6),1,0)</f>
        <v>0</v>
      </c>
      <c r="AV355" s="31" t="n">
        <f aca="false">IF(SQRT($B$9)*$B355+SQRT(1-$B$9)*AA355&lt;_xlfn.NORM.S.INV($B$6),1,0)</f>
        <v>0</v>
      </c>
      <c r="AW355" s="31" t="n">
        <f aca="false">IF(SQRT($C$9)*$B355+SQRT(1-$C$9)*AB355&lt;_xlfn.NORM.S.INV($C$6),1,0)</f>
        <v>0</v>
      </c>
      <c r="AX355" s="31" t="n">
        <f aca="false">IF(SQRT($C$9)*$B355+SQRT(1-$C$9)*AC355&lt;_xlfn.NORM.S.INV($C$6),1,0)</f>
        <v>0</v>
      </c>
      <c r="AY355" s="31" t="n">
        <f aca="false">IF(SQRT($C$9)*$B355+SQRT(1-$C$9)*AD355&lt;_xlfn.NORM.S.INV($C$6),1,0)</f>
        <v>0</v>
      </c>
      <c r="AZ355" s="31" t="n">
        <f aca="false">IF(SQRT($C$9)*$B355+SQRT(1-$C$9)*AE355&lt;_xlfn.NORM.S.INV($C$6),1,0)</f>
        <v>0</v>
      </c>
      <c r="BA355" s="31" t="n">
        <f aca="false">IF(SQRT($C$9)*$B355+SQRT(1-$C$9)*AF355&lt;_xlfn.NORM.S.INV($C$6),1,0)</f>
        <v>0</v>
      </c>
      <c r="BB355" s="31" t="n">
        <f aca="false">IF(SQRT($C$9)*$B355+SQRT(1-$C$9)*AG355&lt;_xlfn.NORM.S.INV($C$6),1,0)</f>
        <v>0</v>
      </c>
      <c r="BC355" s="31" t="n">
        <f aca="false">IF(SQRT($C$9)*$B355+SQRT(1-$C$9)*AH355&lt;_xlfn.NORM.S.INV($C$6),1,0)</f>
        <v>0</v>
      </c>
      <c r="BD355" s="31" t="n">
        <f aca="false">IF(SQRT($C$9)*$B355+SQRT(1-$C$9)*AI355&lt;_xlfn.NORM.S.INV($C$6),1,0)</f>
        <v>0</v>
      </c>
      <c r="BE355" s="31" t="n">
        <f aca="false">IF(SQRT($C$9)*$B355+SQRT(1-$C$9)*AJ355&lt;_xlfn.NORM.S.INV($C$6),1,0)</f>
        <v>0</v>
      </c>
      <c r="BF355" s="31" t="n">
        <f aca="false">IF(SQRT($C$9)*$B355+SQRT(1-$C$9)*AK355&lt;_xlfn.NORM.S.INV($C$6),1,0)</f>
        <v>0</v>
      </c>
      <c r="BG355" s="21"/>
      <c r="BH355" s="21"/>
      <c r="BI355" s="31" t="n">
        <f aca="false">$B$11*(($A$1061)*$C355/$B$12*$B$7+(1-$A$1061)*$D355/$B$12*$C$7)</f>
        <v>0</v>
      </c>
      <c r="BJ355" s="31" t="n">
        <f aca="false">$B$11*(($A$1062)*$C355/$B$12*$B$7+(1-$A$1062)*$D355/$B$12*$C$7)</f>
        <v>0</v>
      </c>
      <c r="BK355" s="31" t="n">
        <f aca="false">$B$11*(($A$1063)*$C355/$B$12*$B$7+(1-$A$1063)*$D355/$B$12*$C$7)</f>
        <v>0</v>
      </c>
      <c r="BL355" s="31" t="n">
        <f aca="false">$B$11*(($A$1064)*$C355/$B$12*$B$7+(1-$A$1064)*$D355/$B$12*$C$7)</f>
        <v>0</v>
      </c>
      <c r="BM355" s="31" t="n">
        <f aca="false">$B$11*(($A$1065)*$C355/$B$12*$B$7+(1-$A$1065)*$D355/$B$12*$C$7)</f>
        <v>0</v>
      </c>
      <c r="BN355" s="31" t="n">
        <f aca="false">$B$11*(($A$1066)*$C355/$B$12*$B$7+(1-$A$1066)*$D355/$B$12*$C$7)</f>
        <v>0</v>
      </c>
      <c r="BO355" s="31" t="n">
        <f aca="false">$B$11*(($A$1067)*$C355/$B$12*$B$7+(1-$A$1067)*$D355/$B$12*$C$7)</f>
        <v>0</v>
      </c>
      <c r="BP355" s="31" t="n">
        <f aca="false">$B$11*(($A$1068)*$C355/$B$12*$B$7+(1-$A$1068)*$D355/$B$12*$C$7)</f>
        <v>0</v>
      </c>
      <c r="BQ355" s="31" t="n">
        <f aca="false">$B$11*(($A$1069)*$C355/$B$12*$B$7+(1-$A$1069)*$D355/$B$12*$C$7)</f>
        <v>0</v>
      </c>
      <c r="BR355" s="31" t="n">
        <f aca="false">$B$11*(($A$1070)*$C355/$B$12*$B$7+(1-$A$1070)*$D355/$B$12*$C$7)</f>
        <v>0</v>
      </c>
      <c r="BS355" s="31" t="n">
        <f aca="false">$B$11*(($A$1071)*$C355/$B$12*$B$7+(1-$A$1071)*$D355/$B$12*$C$7)</f>
        <v>0</v>
      </c>
      <c r="BT355" s="31" t="n">
        <f aca="false">$B$11*(($A$1072)*$C355/$B$12*$B$7+(1-$A$1072)*$D355/$B$12*$C$7)</f>
        <v>0</v>
      </c>
      <c r="BU355" s="31" t="n">
        <f aca="false">$B$11*(($A$1073)*$C355/$B$12*$B$7+(1-$A$1073)*$D355/$B$12*$C$7)</f>
        <v>0</v>
      </c>
      <c r="BV355" s="31" t="n">
        <f aca="false">$B$11*(($A$1074)*$C355/$B$12*$B$7+(1-$A$1074)*$D355/$B$12*$C$7)</f>
        <v>0</v>
      </c>
      <c r="BW355" s="31" t="n">
        <f aca="false">$B$11*(($A$1075)*$C355/$B$12*$B$7+(1-$A$1075)*$D355/$B$12*$C$7)</f>
        <v>0</v>
      </c>
      <c r="BX355" s="31" t="n">
        <f aca="false">$B$11*(($A$1076)*$C355/$B$12*$B$7+(1-$A$1076)*$D355/$B$12*$C$7)</f>
        <v>0</v>
      </c>
      <c r="BY355" s="31" t="n">
        <f aca="false">$B$11*(($A$1077)*$C355/$B$12*$B$7+(1-$A$1077)*$D355/$B$12*$C$7)</f>
        <v>0</v>
      </c>
      <c r="BZ355" s="31" t="n">
        <f aca="false">$B$11*(($A$1078)*$C355/$B$12*$B$7+(1-$A$1078)*$D355/$B$12*$C$7)</f>
        <v>0</v>
      </c>
      <c r="CA355" s="31" t="n">
        <f aca="false">$B$11*(($A$1079)*$C355/$B$12*$B$7+(1-$A$1079)*$D355/$B$12*$C$7)</f>
        <v>0</v>
      </c>
      <c r="CB355" s="31" t="n">
        <f aca="false">$B$11*(($A$1080)*$C355/$B$12*$B$7+(1-$A$1080)*$D355/$B$12*$C$7)</f>
        <v>0</v>
      </c>
      <c r="CC355" s="31" t="n">
        <f aca="false">$B$11*(($A$1081)*$C355/$B$12*$B$7+(1-$A$1081)*$D355/$B$12*$C$7)</f>
        <v>0</v>
      </c>
    </row>
    <row r="356" customFormat="false" ht="15" hidden="false" customHeight="false" outlineLevel="0" collapsed="false">
      <c r="A356" s="21" t="n">
        <v>332</v>
      </c>
      <c r="B356" s="27" t="n">
        <v>-0.445101516576131</v>
      </c>
      <c r="C356" s="9" t="n">
        <f aca="false">SUM(AM356:AV356)</f>
        <v>0</v>
      </c>
      <c r="D356" s="9" t="n">
        <f aca="false">SUM(AW356:BF356)</f>
        <v>1</v>
      </c>
      <c r="E356" s="24" t="n">
        <f aca="false">(1-C356/$B$12)*$B$8-C356/$B$12*$B$7</f>
        <v>0.05</v>
      </c>
      <c r="F356" s="24" t="n">
        <f aca="false">(1-D356/$B$12)*$C$8-D356/$B$12*$C$7</f>
        <v>0.021</v>
      </c>
      <c r="G356" s="47" t="n">
        <f aca="false">$B$11*($B$10*C356/$B$12*$B$7+(1-$B$10)*D356/$B$12*$C$7)</f>
        <v>300</v>
      </c>
      <c r="H356" s="24" t="n">
        <f aca="false">$B$10*E356+(1-$B$10)*F356</f>
        <v>0.0355</v>
      </c>
      <c r="I356" s="21"/>
      <c r="J356" s="21"/>
      <c r="K356" s="21"/>
      <c r="L356" s="21"/>
      <c r="M356" s="21"/>
      <c r="N356" s="21"/>
      <c r="O356" s="21"/>
      <c r="P356" s="21"/>
      <c r="Q356" s="21"/>
      <c r="R356" s="27" t="n">
        <v>0.230688477619505</v>
      </c>
      <c r="S356" s="27" t="n">
        <v>0.673983791970474</v>
      </c>
      <c r="T356" s="27" t="n">
        <v>-1.32267524595442</v>
      </c>
      <c r="U356" s="27" t="n">
        <v>1.43678211530504</v>
      </c>
      <c r="V356" s="27" t="n">
        <v>0.441134755844022</v>
      </c>
      <c r="W356" s="27" t="n">
        <v>0.189246213788604</v>
      </c>
      <c r="X356" s="27" t="n">
        <v>-1.27457879250398</v>
      </c>
      <c r="Y356" s="27" t="n">
        <v>0.838157974601777</v>
      </c>
      <c r="Z356" s="27" t="n">
        <v>-0.547078770744245</v>
      </c>
      <c r="AA356" s="27" t="n">
        <v>1.17220956756923</v>
      </c>
      <c r="AB356" s="27" t="n">
        <v>0.0403665404684703</v>
      </c>
      <c r="AC356" s="27" t="n">
        <v>-0.0508978531188683</v>
      </c>
      <c r="AD356" s="27" t="n">
        <v>-2.69658500338258</v>
      </c>
      <c r="AE356" s="27" t="n">
        <v>0.268841860012814</v>
      </c>
      <c r="AF356" s="27" t="n">
        <v>1.95978902869662</v>
      </c>
      <c r="AG356" s="27" t="n">
        <v>-1.05280202917978</v>
      </c>
      <c r="AH356" s="27" t="n">
        <v>-1.19212251191376</v>
      </c>
      <c r="AI356" s="27" t="n">
        <v>-1.07557530167969</v>
      </c>
      <c r="AJ356" s="27" t="n">
        <v>-0.0544115746614999</v>
      </c>
      <c r="AK356" s="27" t="n">
        <v>0.399480243110349</v>
      </c>
      <c r="AL356" s="21"/>
      <c r="AM356" s="31" t="n">
        <f aca="false">IF(SQRT($B$9)*$B356+SQRT(1-$B$9)*R356&lt;_xlfn.NORM.S.INV($B$6),1,0)</f>
        <v>0</v>
      </c>
      <c r="AN356" s="31" t="n">
        <f aca="false">IF(SQRT($B$9)*$B356+SQRT(1-$B$9)*S356&lt;_xlfn.NORM.S.INV($B$6),1,0)</f>
        <v>0</v>
      </c>
      <c r="AO356" s="31" t="n">
        <f aca="false">IF(SQRT($B$9)*$B356+SQRT(1-$B$9)*T356&lt;_xlfn.NORM.S.INV($B$6),1,0)</f>
        <v>0</v>
      </c>
      <c r="AP356" s="31" t="n">
        <f aca="false">IF(SQRT($B$9)*$B356+SQRT(1-$B$9)*U356&lt;_xlfn.NORM.S.INV($B$6),1,0)</f>
        <v>0</v>
      </c>
      <c r="AQ356" s="31" t="n">
        <f aca="false">IF(SQRT($B$9)*$B356+SQRT(1-$B$9)*V356&lt;_xlfn.NORM.S.INV($B$6),1,0)</f>
        <v>0</v>
      </c>
      <c r="AR356" s="31" t="n">
        <f aca="false">IF(SQRT($B$9)*$B356+SQRT(1-$B$9)*W356&lt;_xlfn.NORM.S.INV($B$6),1,0)</f>
        <v>0</v>
      </c>
      <c r="AS356" s="31" t="n">
        <f aca="false">IF(SQRT($B$9)*$B356+SQRT(1-$B$9)*X356&lt;_xlfn.NORM.S.INV($B$6),1,0)</f>
        <v>0</v>
      </c>
      <c r="AT356" s="31" t="n">
        <f aca="false">IF(SQRT($B$9)*$B356+SQRT(1-$B$9)*Y356&lt;_xlfn.NORM.S.INV($B$6),1,0)</f>
        <v>0</v>
      </c>
      <c r="AU356" s="31" t="n">
        <f aca="false">IF(SQRT($B$9)*$B356+SQRT(1-$B$9)*Z356&lt;_xlfn.NORM.S.INV($B$6),1,0)</f>
        <v>0</v>
      </c>
      <c r="AV356" s="31" t="n">
        <f aca="false">IF(SQRT($B$9)*$B356+SQRT(1-$B$9)*AA356&lt;_xlfn.NORM.S.INV($B$6),1,0)</f>
        <v>0</v>
      </c>
      <c r="AW356" s="31" t="n">
        <f aca="false">IF(SQRT($C$9)*$B356+SQRT(1-$C$9)*AB356&lt;_xlfn.NORM.S.INV($C$6),1,0)</f>
        <v>0</v>
      </c>
      <c r="AX356" s="31" t="n">
        <f aca="false">IF(SQRT($C$9)*$B356+SQRT(1-$C$9)*AC356&lt;_xlfn.NORM.S.INV($C$6),1,0)</f>
        <v>0</v>
      </c>
      <c r="AY356" s="31" t="n">
        <f aca="false">IF(SQRT($C$9)*$B356+SQRT(1-$C$9)*AD356&lt;_xlfn.NORM.S.INV($C$6),1,0)</f>
        <v>1</v>
      </c>
      <c r="AZ356" s="31" t="n">
        <f aca="false">IF(SQRT($C$9)*$B356+SQRT(1-$C$9)*AE356&lt;_xlfn.NORM.S.INV($C$6),1,0)</f>
        <v>0</v>
      </c>
      <c r="BA356" s="31" t="n">
        <f aca="false">IF(SQRT($C$9)*$B356+SQRT(1-$C$9)*AF356&lt;_xlfn.NORM.S.INV($C$6),1,0)</f>
        <v>0</v>
      </c>
      <c r="BB356" s="31" t="n">
        <f aca="false">IF(SQRT($C$9)*$B356+SQRT(1-$C$9)*AG356&lt;_xlfn.NORM.S.INV($C$6),1,0)</f>
        <v>0</v>
      </c>
      <c r="BC356" s="31" t="n">
        <f aca="false">IF(SQRT($C$9)*$B356+SQRT(1-$C$9)*AH356&lt;_xlfn.NORM.S.INV($C$6),1,0)</f>
        <v>0</v>
      </c>
      <c r="BD356" s="31" t="n">
        <f aca="false">IF(SQRT($C$9)*$B356+SQRT(1-$C$9)*AI356&lt;_xlfn.NORM.S.INV($C$6),1,0)</f>
        <v>0</v>
      </c>
      <c r="BE356" s="31" t="n">
        <f aca="false">IF(SQRT($C$9)*$B356+SQRT(1-$C$9)*AJ356&lt;_xlfn.NORM.S.INV($C$6),1,0)</f>
        <v>0</v>
      </c>
      <c r="BF356" s="31" t="n">
        <f aca="false">IF(SQRT($C$9)*$B356+SQRT(1-$C$9)*AK356&lt;_xlfn.NORM.S.INV($C$6),1,0)</f>
        <v>0</v>
      </c>
      <c r="BG356" s="21"/>
      <c r="BH356" s="21"/>
      <c r="BI356" s="31" t="n">
        <f aca="false">$B$11*(($A$1061)*$C356/$B$12*$B$7+(1-$A$1061)*$D356/$B$12*$C$7)</f>
        <v>600</v>
      </c>
      <c r="BJ356" s="31" t="n">
        <f aca="false">$B$11*(($A$1062)*$C356/$B$12*$B$7+(1-$A$1062)*$D356/$B$12*$C$7)</f>
        <v>570</v>
      </c>
      <c r="BK356" s="31" t="n">
        <f aca="false">$B$11*(($A$1063)*$C356/$B$12*$B$7+(1-$A$1063)*$D356/$B$12*$C$7)</f>
        <v>540</v>
      </c>
      <c r="BL356" s="31" t="n">
        <f aca="false">$B$11*(($A$1064)*$C356/$B$12*$B$7+(1-$A$1064)*$D356/$B$12*$C$7)</f>
        <v>510</v>
      </c>
      <c r="BM356" s="31" t="n">
        <f aca="false">$B$11*(($A$1065)*$C356/$B$12*$B$7+(1-$A$1065)*$D356/$B$12*$C$7)</f>
        <v>480</v>
      </c>
      <c r="BN356" s="31" t="n">
        <f aca="false">$B$11*(($A$1066)*$C356/$B$12*$B$7+(1-$A$1066)*$D356/$B$12*$C$7)</f>
        <v>450</v>
      </c>
      <c r="BO356" s="31" t="n">
        <f aca="false">$B$11*(($A$1067)*$C356/$B$12*$B$7+(1-$A$1067)*$D356/$B$12*$C$7)</f>
        <v>420</v>
      </c>
      <c r="BP356" s="31" t="n">
        <f aca="false">$B$11*(($A$1068)*$C356/$B$12*$B$7+(1-$A$1068)*$D356/$B$12*$C$7)</f>
        <v>390</v>
      </c>
      <c r="BQ356" s="31" t="n">
        <f aca="false">$B$11*(($A$1069)*$C356/$B$12*$B$7+(1-$A$1069)*$D356/$B$12*$C$7)</f>
        <v>360</v>
      </c>
      <c r="BR356" s="31" t="n">
        <f aca="false">$B$11*(($A$1070)*$C356/$B$12*$B$7+(1-$A$1070)*$D356/$B$12*$C$7)</f>
        <v>330</v>
      </c>
      <c r="BS356" s="31" t="n">
        <f aca="false">$B$11*(($A$1071)*$C356/$B$12*$B$7+(1-$A$1071)*$D356/$B$12*$C$7)</f>
        <v>300</v>
      </c>
      <c r="BT356" s="31" t="n">
        <f aca="false">$B$11*(($A$1072)*$C356/$B$12*$B$7+(1-$A$1072)*$D356/$B$12*$C$7)</f>
        <v>270</v>
      </c>
      <c r="BU356" s="31" t="n">
        <f aca="false">$B$11*(($A$1073)*$C356/$B$12*$B$7+(1-$A$1073)*$D356/$B$12*$C$7)</f>
        <v>240</v>
      </c>
      <c r="BV356" s="31" t="n">
        <f aca="false">$B$11*(($A$1074)*$C356/$B$12*$B$7+(1-$A$1074)*$D356/$B$12*$C$7)</f>
        <v>210</v>
      </c>
      <c r="BW356" s="31" t="n">
        <f aca="false">$B$11*(($A$1075)*$C356/$B$12*$B$7+(1-$A$1075)*$D356/$B$12*$C$7)</f>
        <v>180</v>
      </c>
      <c r="BX356" s="31" t="n">
        <f aca="false">$B$11*(($A$1076)*$C356/$B$12*$B$7+(1-$A$1076)*$D356/$B$12*$C$7)</f>
        <v>150</v>
      </c>
      <c r="BY356" s="31" t="n">
        <f aca="false">$B$11*(($A$1077)*$C356/$B$12*$B$7+(1-$A$1077)*$D356/$B$12*$C$7)</f>
        <v>120</v>
      </c>
      <c r="BZ356" s="31" t="n">
        <f aca="false">$B$11*(($A$1078)*$C356/$B$12*$B$7+(1-$A$1078)*$D356/$B$12*$C$7)</f>
        <v>90</v>
      </c>
      <c r="CA356" s="31" t="n">
        <f aca="false">$B$11*(($A$1079)*$C356/$B$12*$B$7+(1-$A$1079)*$D356/$B$12*$C$7)</f>
        <v>60</v>
      </c>
      <c r="CB356" s="31" t="n">
        <f aca="false">$B$11*(($A$1080)*$C356/$B$12*$B$7+(1-$A$1080)*$D356/$B$12*$C$7)</f>
        <v>30</v>
      </c>
      <c r="CC356" s="31" t="n">
        <f aca="false">$B$11*(($A$1081)*$C356/$B$12*$B$7+(1-$A$1081)*$D356/$B$12*$C$7)</f>
        <v>0</v>
      </c>
    </row>
    <row r="357" customFormat="false" ht="15" hidden="false" customHeight="false" outlineLevel="0" collapsed="false">
      <c r="A357" s="21" t="n">
        <v>333</v>
      </c>
      <c r="B357" s="27" t="n">
        <v>-1.29089941372617</v>
      </c>
      <c r="C357" s="9" t="n">
        <f aca="false">SUM(AM357:AV357)</f>
        <v>0</v>
      </c>
      <c r="D357" s="9" t="n">
        <f aca="false">SUM(AW357:BF357)</f>
        <v>3</v>
      </c>
      <c r="E357" s="24" t="n">
        <f aca="false">(1-C357/$B$12)*$B$8-C357/$B$12*$B$7</f>
        <v>0.05</v>
      </c>
      <c r="F357" s="24" t="n">
        <f aca="false">(1-D357/$B$12)*$C$8-D357/$B$12*$C$7</f>
        <v>-0.117</v>
      </c>
      <c r="G357" s="47" t="n">
        <f aca="false">$B$11*($B$10*C357/$B$12*$B$7+(1-$B$10)*D357/$B$12*$C$7)</f>
        <v>900</v>
      </c>
      <c r="H357" s="24" t="n">
        <f aca="false">$B$10*E357+(1-$B$10)*F357</f>
        <v>-0.0335</v>
      </c>
      <c r="I357" s="21"/>
      <c r="J357" s="21"/>
      <c r="K357" s="21"/>
      <c r="L357" s="21"/>
      <c r="M357" s="21"/>
      <c r="N357" s="21"/>
      <c r="O357" s="21"/>
      <c r="P357" s="21"/>
      <c r="Q357" s="21"/>
      <c r="R357" s="27" t="n">
        <v>-0.437992800762394</v>
      </c>
      <c r="S357" s="27" t="n">
        <v>0.223702791521794</v>
      </c>
      <c r="T357" s="27" t="n">
        <v>1.45371950829816</v>
      </c>
      <c r="U357" s="27" t="n">
        <v>-0.0869232026915667</v>
      </c>
      <c r="V357" s="27" t="n">
        <v>-0.603779743726991</v>
      </c>
      <c r="W357" s="27" t="n">
        <v>1.16572871853536</v>
      </c>
      <c r="X357" s="27" t="n">
        <v>0.17847847316117</v>
      </c>
      <c r="Y357" s="27" t="n">
        <v>-0.902594869239439</v>
      </c>
      <c r="Z357" s="27" t="n">
        <v>-0.889158631739501</v>
      </c>
      <c r="AA357" s="27" t="n">
        <v>0.794696260450787</v>
      </c>
      <c r="AB357" s="27" t="n">
        <v>-0.310861596351704</v>
      </c>
      <c r="AC357" s="27" t="n">
        <v>-1.30576957408831</v>
      </c>
      <c r="AD357" s="27" t="n">
        <v>-0.190195366607093</v>
      </c>
      <c r="AE357" s="27" t="n">
        <v>0.673825948259906</v>
      </c>
      <c r="AF357" s="27" t="n">
        <v>0.52488036910307</v>
      </c>
      <c r="AG357" s="27" t="n">
        <v>-0.502730522126301</v>
      </c>
      <c r="AH357" s="27" t="n">
        <v>-0.73701589339333</v>
      </c>
      <c r="AI357" s="27" t="n">
        <v>1.45604378192726</v>
      </c>
      <c r="AJ357" s="27" t="n">
        <v>-1.81031337837289</v>
      </c>
      <c r="AK357" s="27" t="n">
        <v>-1.52424470608576</v>
      </c>
      <c r="AL357" s="21"/>
      <c r="AM357" s="31" t="n">
        <f aca="false">IF(SQRT($B$9)*$B357+SQRT(1-$B$9)*R357&lt;_xlfn.NORM.S.INV($B$6),1,0)</f>
        <v>0</v>
      </c>
      <c r="AN357" s="31" t="n">
        <f aca="false">IF(SQRT($B$9)*$B357+SQRT(1-$B$9)*S357&lt;_xlfn.NORM.S.INV($B$6),1,0)</f>
        <v>0</v>
      </c>
      <c r="AO357" s="31" t="n">
        <f aca="false">IF(SQRT($B$9)*$B357+SQRT(1-$B$9)*T357&lt;_xlfn.NORM.S.INV($B$6),1,0)</f>
        <v>0</v>
      </c>
      <c r="AP357" s="31" t="n">
        <f aca="false">IF(SQRT($B$9)*$B357+SQRT(1-$B$9)*U357&lt;_xlfn.NORM.S.INV($B$6),1,0)</f>
        <v>0</v>
      </c>
      <c r="AQ357" s="31" t="n">
        <f aca="false">IF(SQRT($B$9)*$B357+SQRT(1-$B$9)*V357&lt;_xlfn.NORM.S.INV($B$6),1,0)</f>
        <v>0</v>
      </c>
      <c r="AR357" s="31" t="n">
        <f aca="false">IF(SQRT($B$9)*$B357+SQRT(1-$B$9)*W357&lt;_xlfn.NORM.S.INV($B$6),1,0)</f>
        <v>0</v>
      </c>
      <c r="AS357" s="31" t="n">
        <f aca="false">IF(SQRT($B$9)*$B357+SQRT(1-$B$9)*X357&lt;_xlfn.NORM.S.INV($B$6),1,0)</f>
        <v>0</v>
      </c>
      <c r="AT357" s="31" t="n">
        <f aca="false">IF(SQRT($B$9)*$B357+SQRT(1-$B$9)*Y357&lt;_xlfn.NORM.S.INV($B$6),1,0)</f>
        <v>0</v>
      </c>
      <c r="AU357" s="31" t="n">
        <f aca="false">IF(SQRT($B$9)*$B357+SQRT(1-$B$9)*Z357&lt;_xlfn.NORM.S.INV($B$6),1,0)</f>
        <v>0</v>
      </c>
      <c r="AV357" s="31" t="n">
        <f aca="false">IF(SQRT($B$9)*$B357+SQRT(1-$B$9)*AA357&lt;_xlfn.NORM.S.INV($B$6),1,0)</f>
        <v>0</v>
      </c>
      <c r="AW357" s="31" t="n">
        <f aca="false">IF(SQRT($C$9)*$B357+SQRT(1-$C$9)*AB357&lt;_xlfn.NORM.S.INV($C$6),1,0)</f>
        <v>0</v>
      </c>
      <c r="AX357" s="31" t="n">
        <f aca="false">IF(SQRT($C$9)*$B357+SQRT(1-$C$9)*AC357&lt;_xlfn.NORM.S.INV($C$6),1,0)</f>
        <v>1</v>
      </c>
      <c r="AY357" s="31" t="n">
        <f aca="false">IF(SQRT($C$9)*$B357+SQRT(1-$C$9)*AD357&lt;_xlfn.NORM.S.INV($C$6),1,0)</f>
        <v>0</v>
      </c>
      <c r="AZ357" s="31" t="n">
        <f aca="false">IF(SQRT($C$9)*$B357+SQRT(1-$C$9)*AE357&lt;_xlfn.NORM.S.INV($C$6),1,0)</f>
        <v>0</v>
      </c>
      <c r="BA357" s="31" t="n">
        <f aca="false">IF(SQRT($C$9)*$B357+SQRT(1-$C$9)*AF357&lt;_xlfn.NORM.S.INV($C$6),1,0)</f>
        <v>0</v>
      </c>
      <c r="BB357" s="31" t="n">
        <f aca="false">IF(SQRT($C$9)*$B357+SQRT(1-$C$9)*AG357&lt;_xlfn.NORM.S.INV($C$6),1,0)</f>
        <v>0</v>
      </c>
      <c r="BC357" s="31" t="n">
        <f aca="false">IF(SQRT($C$9)*$B357+SQRT(1-$C$9)*AH357&lt;_xlfn.NORM.S.INV($C$6),1,0)</f>
        <v>0</v>
      </c>
      <c r="BD357" s="31" t="n">
        <f aca="false">IF(SQRT($C$9)*$B357+SQRT(1-$C$9)*AI357&lt;_xlfn.NORM.S.INV($C$6),1,0)</f>
        <v>0</v>
      </c>
      <c r="BE357" s="31" t="n">
        <f aca="false">IF(SQRT($C$9)*$B357+SQRT(1-$C$9)*AJ357&lt;_xlfn.NORM.S.INV($C$6),1,0)</f>
        <v>1</v>
      </c>
      <c r="BF357" s="31" t="n">
        <f aca="false">IF(SQRT($C$9)*$B357+SQRT(1-$C$9)*AK357&lt;_xlfn.NORM.S.INV($C$6),1,0)</f>
        <v>1</v>
      </c>
      <c r="BG357" s="21"/>
      <c r="BH357" s="21"/>
      <c r="BI357" s="31" t="n">
        <f aca="false">$B$11*(($A$1061)*$C357/$B$12*$B$7+(1-$A$1061)*$D357/$B$12*$C$7)</f>
        <v>1800</v>
      </c>
      <c r="BJ357" s="31" t="n">
        <f aca="false">$B$11*(($A$1062)*$C357/$B$12*$B$7+(1-$A$1062)*$D357/$B$12*$C$7)</f>
        <v>1710</v>
      </c>
      <c r="BK357" s="31" t="n">
        <f aca="false">$B$11*(($A$1063)*$C357/$B$12*$B$7+(1-$A$1063)*$D357/$B$12*$C$7)</f>
        <v>1620</v>
      </c>
      <c r="BL357" s="31" t="n">
        <f aca="false">$B$11*(($A$1064)*$C357/$B$12*$B$7+(1-$A$1064)*$D357/$B$12*$C$7)</f>
        <v>1530</v>
      </c>
      <c r="BM357" s="31" t="n">
        <f aca="false">$B$11*(($A$1065)*$C357/$B$12*$B$7+(1-$A$1065)*$D357/$B$12*$C$7)</f>
        <v>1440</v>
      </c>
      <c r="BN357" s="31" t="n">
        <f aca="false">$B$11*(($A$1066)*$C357/$B$12*$B$7+(1-$A$1066)*$D357/$B$12*$C$7)</f>
        <v>1350</v>
      </c>
      <c r="BO357" s="31" t="n">
        <f aca="false">$B$11*(($A$1067)*$C357/$B$12*$B$7+(1-$A$1067)*$D357/$B$12*$C$7)</f>
        <v>1260</v>
      </c>
      <c r="BP357" s="31" t="n">
        <f aca="false">$B$11*(($A$1068)*$C357/$B$12*$B$7+(1-$A$1068)*$D357/$B$12*$C$7)</f>
        <v>1170</v>
      </c>
      <c r="BQ357" s="31" t="n">
        <f aca="false">$B$11*(($A$1069)*$C357/$B$12*$B$7+(1-$A$1069)*$D357/$B$12*$C$7)</f>
        <v>1080</v>
      </c>
      <c r="BR357" s="31" t="n">
        <f aca="false">$B$11*(($A$1070)*$C357/$B$12*$B$7+(1-$A$1070)*$D357/$B$12*$C$7)</f>
        <v>990</v>
      </c>
      <c r="BS357" s="31" t="n">
        <f aca="false">$B$11*(($A$1071)*$C357/$B$12*$B$7+(1-$A$1071)*$D357/$B$12*$C$7)</f>
        <v>900</v>
      </c>
      <c r="BT357" s="31" t="n">
        <f aca="false">$B$11*(($A$1072)*$C357/$B$12*$B$7+(1-$A$1072)*$D357/$B$12*$C$7)</f>
        <v>810</v>
      </c>
      <c r="BU357" s="31" t="n">
        <f aca="false">$B$11*(($A$1073)*$C357/$B$12*$B$7+(1-$A$1073)*$D357/$B$12*$C$7)</f>
        <v>720</v>
      </c>
      <c r="BV357" s="31" t="n">
        <f aca="false">$B$11*(($A$1074)*$C357/$B$12*$B$7+(1-$A$1074)*$D357/$B$12*$C$7)</f>
        <v>630</v>
      </c>
      <c r="BW357" s="31" t="n">
        <f aca="false">$B$11*(($A$1075)*$C357/$B$12*$B$7+(1-$A$1075)*$D357/$B$12*$C$7)</f>
        <v>540</v>
      </c>
      <c r="BX357" s="31" t="n">
        <f aca="false">$B$11*(($A$1076)*$C357/$B$12*$B$7+(1-$A$1076)*$D357/$B$12*$C$7)</f>
        <v>450</v>
      </c>
      <c r="BY357" s="31" t="n">
        <f aca="false">$B$11*(($A$1077)*$C357/$B$12*$B$7+(1-$A$1077)*$D357/$B$12*$C$7)</f>
        <v>360</v>
      </c>
      <c r="BZ357" s="31" t="n">
        <f aca="false">$B$11*(($A$1078)*$C357/$B$12*$B$7+(1-$A$1078)*$D357/$B$12*$C$7)</f>
        <v>270</v>
      </c>
      <c r="CA357" s="31" t="n">
        <f aca="false">$B$11*(($A$1079)*$C357/$B$12*$B$7+(1-$A$1079)*$D357/$B$12*$C$7)</f>
        <v>180</v>
      </c>
      <c r="CB357" s="31" t="n">
        <f aca="false">$B$11*(($A$1080)*$C357/$B$12*$B$7+(1-$A$1080)*$D357/$B$12*$C$7)</f>
        <v>90.0000000000001</v>
      </c>
      <c r="CC357" s="31" t="n">
        <f aca="false">$B$11*(($A$1081)*$C357/$B$12*$B$7+(1-$A$1081)*$D357/$B$12*$C$7)</f>
        <v>0</v>
      </c>
    </row>
    <row r="358" customFormat="false" ht="15" hidden="false" customHeight="false" outlineLevel="0" collapsed="false">
      <c r="A358" s="21" t="n">
        <v>334</v>
      </c>
      <c r="B358" s="27" t="n">
        <v>-0.39035097475419</v>
      </c>
      <c r="C358" s="9" t="n">
        <f aca="false">SUM(AM358:AV358)</f>
        <v>1</v>
      </c>
      <c r="D358" s="9" t="n">
        <f aca="false">SUM(AW358:BF358)</f>
        <v>1</v>
      </c>
      <c r="E358" s="24" t="n">
        <f aca="false">(1-C358/$B$12)*$B$8-C358/$B$12*$B$7</f>
        <v>0.005</v>
      </c>
      <c r="F358" s="24" t="n">
        <f aca="false">(1-D358/$B$12)*$C$8-D358/$B$12*$C$7</f>
        <v>0.021</v>
      </c>
      <c r="G358" s="47" t="n">
        <f aca="false">$B$11*($B$10*C358/$B$12*$B$7+(1-$B$10)*D358/$B$12*$C$7)</f>
        <v>500</v>
      </c>
      <c r="H358" s="24" t="n">
        <f aca="false">$B$10*E358+(1-$B$10)*F358</f>
        <v>0.013</v>
      </c>
      <c r="I358" s="21"/>
      <c r="J358" s="21"/>
      <c r="K358" s="21"/>
      <c r="L358" s="21"/>
      <c r="M358" s="21"/>
      <c r="N358" s="21"/>
      <c r="O358" s="21"/>
      <c r="P358" s="21"/>
      <c r="Q358" s="21"/>
      <c r="R358" s="27" t="n">
        <v>-1.6025725468864</v>
      </c>
      <c r="S358" s="27" t="n">
        <v>-2.49938286471397</v>
      </c>
      <c r="T358" s="27" t="n">
        <v>-0.237860732605913</v>
      </c>
      <c r="U358" s="27" t="n">
        <v>2.06624306331507</v>
      </c>
      <c r="V358" s="27" t="n">
        <v>-0.228200546926839</v>
      </c>
      <c r="W358" s="27" t="n">
        <v>-0.584356163639467</v>
      </c>
      <c r="X358" s="27" t="n">
        <v>-0.972887341409406</v>
      </c>
      <c r="Y358" s="27" t="n">
        <v>-1.81797076189944</v>
      </c>
      <c r="Z358" s="27" t="n">
        <v>1.15587375537231</v>
      </c>
      <c r="AA358" s="27" t="n">
        <v>2.14391594444499</v>
      </c>
      <c r="AB358" s="27" t="n">
        <v>1.09033756650858</v>
      </c>
      <c r="AC358" s="27" t="n">
        <v>-1.7395652125238</v>
      </c>
      <c r="AD358" s="27" t="n">
        <v>0.375446795080691</v>
      </c>
      <c r="AE358" s="27" t="n">
        <v>0.319946935314119</v>
      </c>
      <c r="AF358" s="27" t="n">
        <v>0.783099210386</v>
      </c>
      <c r="AG358" s="27" t="n">
        <v>0.747849374498265</v>
      </c>
      <c r="AH358" s="27" t="n">
        <v>-0.49940960650714</v>
      </c>
      <c r="AI358" s="27" t="n">
        <v>-0.981262646931323</v>
      </c>
      <c r="AJ358" s="27" t="n">
        <v>-1.54695766163759</v>
      </c>
      <c r="AK358" s="27" t="n">
        <v>-0.745004022072169</v>
      </c>
      <c r="AL358" s="21"/>
      <c r="AM358" s="31" t="n">
        <f aca="false">IF(SQRT($B$9)*$B358+SQRT(1-$B$9)*R358&lt;_xlfn.NORM.S.INV($B$6),1,0)</f>
        <v>0</v>
      </c>
      <c r="AN358" s="31" t="n">
        <f aca="false">IF(SQRT($B$9)*$B358+SQRT(1-$B$9)*S358&lt;_xlfn.NORM.S.INV($B$6),1,0)</f>
        <v>1</v>
      </c>
      <c r="AO358" s="31" t="n">
        <f aca="false">IF(SQRT($B$9)*$B358+SQRT(1-$B$9)*T358&lt;_xlfn.NORM.S.INV($B$6),1,0)</f>
        <v>0</v>
      </c>
      <c r="AP358" s="31" t="n">
        <f aca="false">IF(SQRT($B$9)*$B358+SQRT(1-$B$9)*U358&lt;_xlfn.NORM.S.INV($B$6),1,0)</f>
        <v>0</v>
      </c>
      <c r="AQ358" s="31" t="n">
        <f aca="false">IF(SQRT($B$9)*$B358+SQRT(1-$B$9)*V358&lt;_xlfn.NORM.S.INV($B$6),1,0)</f>
        <v>0</v>
      </c>
      <c r="AR358" s="31" t="n">
        <f aca="false">IF(SQRT($B$9)*$B358+SQRT(1-$B$9)*W358&lt;_xlfn.NORM.S.INV($B$6),1,0)</f>
        <v>0</v>
      </c>
      <c r="AS358" s="31" t="n">
        <f aca="false">IF(SQRT($B$9)*$B358+SQRT(1-$B$9)*X358&lt;_xlfn.NORM.S.INV($B$6),1,0)</f>
        <v>0</v>
      </c>
      <c r="AT358" s="31" t="n">
        <f aca="false">IF(SQRT($B$9)*$B358+SQRT(1-$B$9)*Y358&lt;_xlfn.NORM.S.INV($B$6),1,0)</f>
        <v>0</v>
      </c>
      <c r="AU358" s="31" t="n">
        <f aca="false">IF(SQRT($B$9)*$B358+SQRT(1-$B$9)*Z358&lt;_xlfn.NORM.S.INV($B$6),1,0)</f>
        <v>0</v>
      </c>
      <c r="AV358" s="31" t="n">
        <f aca="false">IF(SQRT($B$9)*$B358+SQRT(1-$B$9)*AA358&lt;_xlfn.NORM.S.INV($B$6),1,0)</f>
        <v>0</v>
      </c>
      <c r="AW358" s="31" t="n">
        <f aca="false">IF(SQRT($C$9)*$B358+SQRT(1-$C$9)*AB358&lt;_xlfn.NORM.S.INV($C$6),1,0)</f>
        <v>0</v>
      </c>
      <c r="AX358" s="31" t="n">
        <f aca="false">IF(SQRT($C$9)*$B358+SQRT(1-$C$9)*AC358&lt;_xlfn.NORM.S.INV($C$6),1,0)</f>
        <v>1</v>
      </c>
      <c r="AY358" s="31" t="n">
        <f aca="false">IF(SQRT($C$9)*$B358+SQRT(1-$C$9)*AD358&lt;_xlfn.NORM.S.INV($C$6),1,0)</f>
        <v>0</v>
      </c>
      <c r="AZ358" s="31" t="n">
        <f aca="false">IF(SQRT($C$9)*$B358+SQRT(1-$C$9)*AE358&lt;_xlfn.NORM.S.INV($C$6),1,0)</f>
        <v>0</v>
      </c>
      <c r="BA358" s="31" t="n">
        <f aca="false">IF(SQRT($C$9)*$B358+SQRT(1-$C$9)*AF358&lt;_xlfn.NORM.S.INV($C$6),1,0)</f>
        <v>0</v>
      </c>
      <c r="BB358" s="31" t="n">
        <f aca="false">IF(SQRT($C$9)*$B358+SQRT(1-$C$9)*AG358&lt;_xlfn.NORM.S.INV($C$6),1,0)</f>
        <v>0</v>
      </c>
      <c r="BC358" s="31" t="n">
        <f aca="false">IF(SQRT($C$9)*$B358+SQRT(1-$C$9)*AH358&lt;_xlfn.NORM.S.INV($C$6),1,0)</f>
        <v>0</v>
      </c>
      <c r="BD358" s="31" t="n">
        <f aca="false">IF(SQRT($C$9)*$B358+SQRT(1-$C$9)*AI358&lt;_xlfn.NORM.S.INV($C$6),1,0)</f>
        <v>0</v>
      </c>
      <c r="BE358" s="31" t="n">
        <f aca="false">IF(SQRT($C$9)*$B358+SQRT(1-$C$9)*AJ358&lt;_xlfn.NORM.S.INV($C$6),1,0)</f>
        <v>0</v>
      </c>
      <c r="BF358" s="31" t="n">
        <f aca="false">IF(SQRT($C$9)*$B358+SQRT(1-$C$9)*AK358&lt;_xlfn.NORM.S.INV($C$6),1,0)</f>
        <v>0</v>
      </c>
      <c r="BG358" s="21"/>
      <c r="BH358" s="21"/>
      <c r="BI358" s="31" t="n">
        <f aca="false">$B$11*(($A$1061)*$C358/$B$12*$B$7+(1-$A$1061)*$D358/$B$12*$C$7)</f>
        <v>600</v>
      </c>
      <c r="BJ358" s="31" t="n">
        <f aca="false">$B$11*(($A$1062)*$C358/$B$12*$B$7+(1-$A$1062)*$D358/$B$12*$C$7)</f>
        <v>590</v>
      </c>
      <c r="BK358" s="31" t="n">
        <f aca="false">$B$11*(($A$1063)*$C358/$B$12*$B$7+(1-$A$1063)*$D358/$B$12*$C$7)</f>
        <v>580</v>
      </c>
      <c r="BL358" s="31" t="n">
        <f aca="false">$B$11*(($A$1064)*$C358/$B$12*$B$7+(1-$A$1064)*$D358/$B$12*$C$7)</f>
        <v>570</v>
      </c>
      <c r="BM358" s="31" t="n">
        <f aca="false">$B$11*(($A$1065)*$C358/$B$12*$B$7+(1-$A$1065)*$D358/$B$12*$C$7)</f>
        <v>560</v>
      </c>
      <c r="BN358" s="31" t="n">
        <f aca="false">$B$11*(($A$1066)*$C358/$B$12*$B$7+(1-$A$1066)*$D358/$B$12*$C$7)</f>
        <v>550</v>
      </c>
      <c r="BO358" s="31" t="n">
        <f aca="false">$B$11*(($A$1067)*$C358/$B$12*$B$7+(1-$A$1067)*$D358/$B$12*$C$7)</f>
        <v>540</v>
      </c>
      <c r="BP358" s="31" t="n">
        <f aca="false">$B$11*(($A$1068)*$C358/$B$12*$B$7+(1-$A$1068)*$D358/$B$12*$C$7)</f>
        <v>530</v>
      </c>
      <c r="BQ358" s="31" t="n">
        <f aca="false">$B$11*(($A$1069)*$C358/$B$12*$B$7+(1-$A$1069)*$D358/$B$12*$C$7)</f>
        <v>520</v>
      </c>
      <c r="BR358" s="31" t="n">
        <f aca="false">$B$11*(($A$1070)*$C358/$B$12*$B$7+(1-$A$1070)*$D358/$B$12*$C$7)</f>
        <v>510</v>
      </c>
      <c r="BS358" s="31" t="n">
        <f aca="false">$B$11*(($A$1071)*$C358/$B$12*$B$7+(1-$A$1071)*$D358/$B$12*$C$7)</f>
        <v>500</v>
      </c>
      <c r="BT358" s="31" t="n">
        <f aca="false">$B$11*(($A$1072)*$C358/$B$12*$B$7+(1-$A$1072)*$D358/$B$12*$C$7)</f>
        <v>490</v>
      </c>
      <c r="BU358" s="31" t="n">
        <f aca="false">$B$11*(($A$1073)*$C358/$B$12*$B$7+(1-$A$1073)*$D358/$B$12*$C$7)</f>
        <v>480</v>
      </c>
      <c r="BV358" s="31" t="n">
        <f aca="false">$B$11*(($A$1074)*$C358/$B$12*$B$7+(1-$A$1074)*$D358/$B$12*$C$7)</f>
        <v>470</v>
      </c>
      <c r="BW358" s="31" t="n">
        <f aca="false">$B$11*(($A$1075)*$C358/$B$12*$B$7+(1-$A$1075)*$D358/$B$12*$C$7)</f>
        <v>460</v>
      </c>
      <c r="BX358" s="31" t="n">
        <f aca="false">$B$11*(($A$1076)*$C358/$B$12*$B$7+(1-$A$1076)*$D358/$B$12*$C$7)</f>
        <v>450</v>
      </c>
      <c r="BY358" s="31" t="n">
        <f aca="false">$B$11*(($A$1077)*$C358/$B$12*$B$7+(1-$A$1077)*$D358/$B$12*$C$7)</f>
        <v>440</v>
      </c>
      <c r="BZ358" s="31" t="n">
        <f aca="false">$B$11*(($A$1078)*$C358/$B$12*$B$7+(1-$A$1078)*$D358/$B$12*$C$7)</f>
        <v>430</v>
      </c>
      <c r="CA358" s="31" t="n">
        <f aca="false">$B$11*(($A$1079)*$C358/$B$12*$B$7+(1-$A$1079)*$D358/$B$12*$C$7)</f>
        <v>420</v>
      </c>
      <c r="CB358" s="31" t="n">
        <f aca="false">$B$11*(($A$1080)*$C358/$B$12*$B$7+(1-$A$1080)*$D358/$B$12*$C$7)</f>
        <v>410</v>
      </c>
      <c r="CC358" s="31" t="n">
        <f aca="false">$B$11*(($A$1081)*$C358/$B$12*$B$7+(1-$A$1081)*$D358/$B$12*$C$7)</f>
        <v>400</v>
      </c>
    </row>
    <row r="359" customFormat="false" ht="15" hidden="false" customHeight="false" outlineLevel="0" collapsed="false">
      <c r="A359" s="21" t="n">
        <v>335</v>
      </c>
      <c r="B359" s="27" t="n">
        <v>0.319898204829502</v>
      </c>
      <c r="C359" s="9" t="n">
        <f aca="false">SUM(AM359:AV359)</f>
        <v>0</v>
      </c>
      <c r="D359" s="9" t="n">
        <f aca="false">SUM(AW359:BF359)</f>
        <v>1</v>
      </c>
      <c r="E359" s="24" t="n">
        <f aca="false">(1-C359/$B$12)*$B$8-C359/$B$12*$B$7</f>
        <v>0.05</v>
      </c>
      <c r="F359" s="24" t="n">
        <f aca="false">(1-D359/$B$12)*$C$8-D359/$B$12*$C$7</f>
        <v>0.021</v>
      </c>
      <c r="G359" s="47" t="n">
        <f aca="false">$B$11*($B$10*C359/$B$12*$B$7+(1-$B$10)*D359/$B$12*$C$7)</f>
        <v>300</v>
      </c>
      <c r="H359" s="24" t="n">
        <f aca="false">$B$10*E359+(1-$B$10)*F359</f>
        <v>0.0355</v>
      </c>
      <c r="I359" s="21"/>
      <c r="J359" s="21"/>
      <c r="K359" s="21"/>
      <c r="L359" s="21"/>
      <c r="M359" s="21"/>
      <c r="N359" s="21"/>
      <c r="O359" s="21"/>
      <c r="P359" s="21"/>
      <c r="Q359" s="21"/>
      <c r="R359" s="27" t="n">
        <v>3.01335498015774</v>
      </c>
      <c r="S359" s="27" t="n">
        <v>0.240167765190945</v>
      </c>
      <c r="T359" s="27" t="n">
        <v>-0.381364647786339</v>
      </c>
      <c r="U359" s="27" t="n">
        <v>-1.07269790341279</v>
      </c>
      <c r="V359" s="27" t="n">
        <v>1.54362783448391</v>
      </c>
      <c r="W359" s="27" t="n">
        <v>-0.400555174203566</v>
      </c>
      <c r="X359" s="27" t="n">
        <v>0.415228218163689</v>
      </c>
      <c r="Y359" s="27" t="n">
        <v>-0.576064565427858</v>
      </c>
      <c r="Z359" s="27" t="n">
        <v>0.328719856652951</v>
      </c>
      <c r="AA359" s="27" t="n">
        <v>0.296609070424963</v>
      </c>
      <c r="AB359" s="27" t="n">
        <v>-0.846167398679096</v>
      </c>
      <c r="AC359" s="27" t="n">
        <v>0.0793650312352757</v>
      </c>
      <c r="AD359" s="27" t="n">
        <v>-1.5935505935131</v>
      </c>
      <c r="AE359" s="27" t="n">
        <v>-2.02760895024904</v>
      </c>
      <c r="AF359" s="27" t="n">
        <v>-0.522806169611753</v>
      </c>
      <c r="AG359" s="27" t="n">
        <v>0.547099570370217</v>
      </c>
      <c r="AH359" s="27" t="n">
        <v>-1.96839805513902</v>
      </c>
      <c r="AI359" s="27" t="n">
        <v>0.318697224561112</v>
      </c>
      <c r="AJ359" s="27" t="n">
        <v>0.536455967133332</v>
      </c>
      <c r="AK359" s="27" t="n">
        <v>-0.213606472465218</v>
      </c>
      <c r="AL359" s="21"/>
      <c r="AM359" s="31" t="n">
        <f aca="false">IF(SQRT($B$9)*$B359+SQRT(1-$B$9)*R359&lt;_xlfn.NORM.S.INV($B$6),1,0)</f>
        <v>0</v>
      </c>
      <c r="AN359" s="31" t="n">
        <f aca="false">IF(SQRT($B$9)*$B359+SQRT(1-$B$9)*S359&lt;_xlfn.NORM.S.INV($B$6),1,0)</f>
        <v>0</v>
      </c>
      <c r="AO359" s="31" t="n">
        <f aca="false">IF(SQRT($B$9)*$B359+SQRT(1-$B$9)*T359&lt;_xlfn.NORM.S.INV($B$6),1,0)</f>
        <v>0</v>
      </c>
      <c r="AP359" s="31" t="n">
        <f aca="false">IF(SQRT($B$9)*$B359+SQRT(1-$B$9)*U359&lt;_xlfn.NORM.S.INV($B$6),1,0)</f>
        <v>0</v>
      </c>
      <c r="AQ359" s="31" t="n">
        <f aca="false">IF(SQRT($B$9)*$B359+SQRT(1-$B$9)*V359&lt;_xlfn.NORM.S.INV($B$6),1,0)</f>
        <v>0</v>
      </c>
      <c r="AR359" s="31" t="n">
        <f aca="false">IF(SQRT($B$9)*$B359+SQRT(1-$B$9)*W359&lt;_xlfn.NORM.S.INV($B$6),1,0)</f>
        <v>0</v>
      </c>
      <c r="AS359" s="31" t="n">
        <f aca="false">IF(SQRT($B$9)*$B359+SQRT(1-$B$9)*X359&lt;_xlfn.NORM.S.INV($B$6),1,0)</f>
        <v>0</v>
      </c>
      <c r="AT359" s="31" t="n">
        <f aca="false">IF(SQRT($B$9)*$B359+SQRT(1-$B$9)*Y359&lt;_xlfn.NORM.S.INV($B$6),1,0)</f>
        <v>0</v>
      </c>
      <c r="AU359" s="31" t="n">
        <f aca="false">IF(SQRT($B$9)*$B359+SQRT(1-$B$9)*Z359&lt;_xlfn.NORM.S.INV($B$6),1,0)</f>
        <v>0</v>
      </c>
      <c r="AV359" s="31" t="n">
        <f aca="false">IF(SQRT($B$9)*$B359+SQRT(1-$B$9)*AA359&lt;_xlfn.NORM.S.INV($B$6),1,0)</f>
        <v>0</v>
      </c>
      <c r="AW359" s="31" t="n">
        <f aca="false">IF(SQRT($C$9)*$B359+SQRT(1-$C$9)*AB359&lt;_xlfn.NORM.S.INV($C$6),1,0)</f>
        <v>0</v>
      </c>
      <c r="AX359" s="31" t="n">
        <f aca="false">IF(SQRT($C$9)*$B359+SQRT(1-$C$9)*AC359&lt;_xlfn.NORM.S.INV($C$6),1,0)</f>
        <v>0</v>
      </c>
      <c r="AY359" s="31" t="n">
        <f aca="false">IF(SQRT($C$9)*$B359+SQRT(1-$C$9)*AD359&lt;_xlfn.NORM.S.INV($C$6),1,0)</f>
        <v>0</v>
      </c>
      <c r="AZ359" s="31" t="n">
        <f aca="false">IF(SQRT($C$9)*$B359+SQRT(1-$C$9)*AE359&lt;_xlfn.NORM.S.INV($C$6),1,0)</f>
        <v>1</v>
      </c>
      <c r="BA359" s="31" t="n">
        <f aca="false">IF(SQRT($C$9)*$B359+SQRT(1-$C$9)*AF359&lt;_xlfn.NORM.S.INV($C$6),1,0)</f>
        <v>0</v>
      </c>
      <c r="BB359" s="31" t="n">
        <f aca="false">IF(SQRT($C$9)*$B359+SQRT(1-$C$9)*AG359&lt;_xlfn.NORM.S.INV($C$6),1,0)</f>
        <v>0</v>
      </c>
      <c r="BC359" s="31" t="n">
        <f aca="false">IF(SQRT($C$9)*$B359+SQRT(1-$C$9)*AH359&lt;_xlfn.NORM.S.INV($C$6),1,0)</f>
        <v>0</v>
      </c>
      <c r="BD359" s="31" t="n">
        <f aca="false">IF(SQRT($C$9)*$B359+SQRT(1-$C$9)*AI359&lt;_xlfn.NORM.S.INV($C$6),1,0)</f>
        <v>0</v>
      </c>
      <c r="BE359" s="31" t="n">
        <f aca="false">IF(SQRT($C$9)*$B359+SQRT(1-$C$9)*AJ359&lt;_xlfn.NORM.S.INV($C$6),1,0)</f>
        <v>0</v>
      </c>
      <c r="BF359" s="31" t="n">
        <f aca="false">IF(SQRT($C$9)*$B359+SQRT(1-$C$9)*AK359&lt;_xlfn.NORM.S.INV($C$6),1,0)</f>
        <v>0</v>
      </c>
      <c r="BG359" s="21"/>
      <c r="BH359" s="21"/>
      <c r="BI359" s="31" t="n">
        <f aca="false">$B$11*(($A$1061)*$C359/$B$12*$B$7+(1-$A$1061)*$D359/$B$12*$C$7)</f>
        <v>600</v>
      </c>
      <c r="BJ359" s="31" t="n">
        <f aca="false">$B$11*(($A$1062)*$C359/$B$12*$B$7+(1-$A$1062)*$D359/$B$12*$C$7)</f>
        <v>570</v>
      </c>
      <c r="BK359" s="31" t="n">
        <f aca="false">$B$11*(($A$1063)*$C359/$B$12*$B$7+(1-$A$1063)*$D359/$B$12*$C$7)</f>
        <v>540</v>
      </c>
      <c r="BL359" s="31" t="n">
        <f aca="false">$B$11*(($A$1064)*$C359/$B$12*$B$7+(1-$A$1064)*$D359/$B$12*$C$7)</f>
        <v>510</v>
      </c>
      <c r="BM359" s="31" t="n">
        <f aca="false">$B$11*(($A$1065)*$C359/$B$12*$B$7+(1-$A$1065)*$D359/$B$12*$C$7)</f>
        <v>480</v>
      </c>
      <c r="BN359" s="31" t="n">
        <f aca="false">$B$11*(($A$1066)*$C359/$B$12*$B$7+(1-$A$1066)*$D359/$B$12*$C$7)</f>
        <v>450</v>
      </c>
      <c r="BO359" s="31" t="n">
        <f aca="false">$B$11*(($A$1067)*$C359/$B$12*$B$7+(1-$A$1067)*$D359/$B$12*$C$7)</f>
        <v>420</v>
      </c>
      <c r="BP359" s="31" t="n">
        <f aca="false">$B$11*(($A$1068)*$C359/$B$12*$B$7+(1-$A$1068)*$D359/$B$12*$C$7)</f>
        <v>390</v>
      </c>
      <c r="BQ359" s="31" t="n">
        <f aca="false">$B$11*(($A$1069)*$C359/$B$12*$B$7+(1-$A$1069)*$D359/$B$12*$C$7)</f>
        <v>360</v>
      </c>
      <c r="BR359" s="31" t="n">
        <f aca="false">$B$11*(($A$1070)*$C359/$B$12*$B$7+(1-$A$1070)*$D359/$B$12*$C$7)</f>
        <v>330</v>
      </c>
      <c r="BS359" s="31" t="n">
        <f aca="false">$B$11*(($A$1071)*$C359/$B$12*$B$7+(1-$A$1071)*$D359/$B$12*$C$7)</f>
        <v>300</v>
      </c>
      <c r="BT359" s="31" t="n">
        <f aca="false">$B$11*(($A$1072)*$C359/$B$12*$B$7+(1-$A$1072)*$D359/$B$12*$C$7)</f>
        <v>270</v>
      </c>
      <c r="BU359" s="31" t="n">
        <f aca="false">$B$11*(($A$1073)*$C359/$B$12*$B$7+(1-$A$1073)*$D359/$B$12*$C$7)</f>
        <v>240</v>
      </c>
      <c r="BV359" s="31" t="n">
        <f aca="false">$B$11*(($A$1074)*$C359/$B$12*$B$7+(1-$A$1074)*$D359/$B$12*$C$7)</f>
        <v>210</v>
      </c>
      <c r="BW359" s="31" t="n">
        <f aca="false">$B$11*(($A$1075)*$C359/$B$12*$B$7+(1-$A$1075)*$D359/$B$12*$C$7)</f>
        <v>180</v>
      </c>
      <c r="BX359" s="31" t="n">
        <f aca="false">$B$11*(($A$1076)*$C359/$B$12*$B$7+(1-$A$1076)*$D359/$B$12*$C$7)</f>
        <v>150</v>
      </c>
      <c r="BY359" s="31" t="n">
        <f aca="false">$B$11*(($A$1077)*$C359/$B$12*$B$7+(1-$A$1077)*$D359/$B$12*$C$7)</f>
        <v>120</v>
      </c>
      <c r="BZ359" s="31" t="n">
        <f aca="false">$B$11*(($A$1078)*$C359/$B$12*$B$7+(1-$A$1078)*$D359/$B$12*$C$7)</f>
        <v>90</v>
      </c>
      <c r="CA359" s="31" t="n">
        <f aca="false">$B$11*(($A$1079)*$C359/$B$12*$B$7+(1-$A$1079)*$D359/$B$12*$C$7)</f>
        <v>60</v>
      </c>
      <c r="CB359" s="31" t="n">
        <f aca="false">$B$11*(($A$1080)*$C359/$B$12*$B$7+(1-$A$1080)*$D359/$B$12*$C$7)</f>
        <v>30</v>
      </c>
      <c r="CC359" s="31" t="n">
        <f aca="false">$B$11*(($A$1081)*$C359/$B$12*$B$7+(1-$A$1081)*$D359/$B$12*$C$7)</f>
        <v>0</v>
      </c>
    </row>
    <row r="360" customFormat="false" ht="15" hidden="false" customHeight="false" outlineLevel="0" collapsed="false">
      <c r="A360" s="21" t="n">
        <v>336</v>
      </c>
      <c r="B360" s="27" t="n">
        <v>-0.217606036900724</v>
      </c>
      <c r="C360" s="9" t="n">
        <f aca="false">SUM(AM360:AV360)</f>
        <v>0</v>
      </c>
      <c r="D360" s="9" t="n">
        <f aca="false">SUM(AW360:BF360)</f>
        <v>0</v>
      </c>
      <c r="E360" s="24" t="n">
        <f aca="false">(1-C360/$B$12)*$B$8-C360/$B$12*$B$7</f>
        <v>0.05</v>
      </c>
      <c r="F360" s="24" t="n">
        <f aca="false">(1-D360/$B$12)*$C$8-D360/$B$12*$C$7</f>
        <v>0.09</v>
      </c>
      <c r="G360" s="47" t="n">
        <f aca="false">$B$11*($B$10*C360/$B$12*$B$7+(1-$B$10)*D360/$B$12*$C$7)</f>
        <v>0</v>
      </c>
      <c r="H360" s="24" t="n">
        <f aca="false">$B$10*E360+(1-$B$10)*F360</f>
        <v>0.07</v>
      </c>
      <c r="I360" s="21"/>
      <c r="J360" s="21"/>
      <c r="K360" s="21"/>
      <c r="L360" s="21"/>
      <c r="M360" s="21"/>
      <c r="N360" s="21"/>
      <c r="O360" s="21"/>
      <c r="P360" s="21"/>
      <c r="Q360" s="21"/>
      <c r="R360" s="27" t="n">
        <v>0.530618453542898</v>
      </c>
      <c r="S360" s="27" t="n">
        <v>-0.0445796833239655</v>
      </c>
      <c r="T360" s="27" t="n">
        <v>-0.559403474099055</v>
      </c>
      <c r="U360" s="27" t="n">
        <v>0.519905465371618</v>
      </c>
      <c r="V360" s="27" t="n">
        <v>-0.586076348383515</v>
      </c>
      <c r="W360" s="27" t="n">
        <v>2.33055331705095</v>
      </c>
      <c r="X360" s="27" t="n">
        <v>0.299216049579633</v>
      </c>
      <c r="Y360" s="27" t="n">
        <v>-0.916437757881879</v>
      </c>
      <c r="Z360" s="27" t="n">
        <v>0.440745609612661</v>
      </c>
      <c r="AA360" s="27" t="n">
        <v>-1.04966772411274</v>
      </c>
      <c r="AB360" s="27" t="n">
        <v>0.965206235183104</v>
      </c>
      <c r="AC360" s="27" t="n">
        <v>-0.404267284525664</v>
      </c>
      <c r="AD360" s="27" t="n">
        <v>-0.265552583368529</v>
      </c>
      <c r="AE360" s="27" t="n">
        <v>-0.65952283629141</v>
      </c>
      <c r="AF360" s="27" t="n">
        <v>-0.922884835558581</v>
      </c>
      <c r="AG360" s="27" t="n">
        <v>-0.000650066410680207</v>
      </c>
      <c r="AH360" s="27" t="n">
        <v>0.349667014566718</v>
      </c>
      <c r="AI360" s="27" t="n">
        <v>0.123697372735206</v>
      </c>
      <c r="AJ360" s="27" t="n">
        <v>2.73690390429469</v>
      </c>
      <c r="AK360" s="27" t="n">
        <v>-0.502553972523244</v>
      </c>
      <c r="AL360" s="21"/>
      <c r="AM360" s="31" t="n">
        <f aca="false">IF(SQRT($B$9)*$B360+SQRT(1-$B$9)*R360&lt;_xlfn.NORM.S.INV($B$6),1,0)</f>
        <v>0</v>
      </c>
      <c r="AN360" s="31" t="n">
        <f aca="false">IF(SQRT($B$9)*$B360+SQRT(1-$B$9)*S360&lt;_xlfn.NORM.S.INV($B$6),1,0)</f>
        <v>0</v>
      </c>
      <c r="AO360" s="31" t="n">
        <f aca="false">IF(SQRT($B$9)*$B360+SQRT(1-$B$9)*T360&lt;_xlfn.NORM.S.INV($B$6),1,0)</f>
        <v>0</v>
      </c>
      <c r="AP360" s="31" t="n">
        <f aca="false">IF(SQRT($B$9)*$B360+SQRT(1-$B$9)*U360&lt;_xlfn.NORM.S.INV($B$6),1,0)</f>
        <v>0</v>
      </c>
      <c r="AQ360" s="31" t="n">
        <f aca="false">IF(SQRT($B$9)*$B360+SQRT(1-$B$9)*V360&lt;_xlfn.NORM.S.INV($B$6),1,0)</f>
        <v>0</v>
      </c>
      <c r="AR360" s="31" t="n">
        <f aca="false">IF(SQRT($B$9)*$B360+SQRT(1-$B$9)*W360&lt;_xlfn.NORM.S.INV($B$6),1,0)</f>
        <v>0</v>
      </c>
      <c r="AS360" s="31" t="n">
        <f aca="false">IF(SQRT($B$9)*$B360+SQRT(1-$B$9)*X360&lt;_xlfn.NORM.S.INV($B$6),1,0)</f>
        <v>0</v>
      </c>
      <c r="AT360" s="31" t="n">
        <f aca="false">IF(SQRT($B$9)*$B360+SQRT(1-$B$9)*Y360&lt;_xlfn.NORM.S.INV($B$6),1,0)</f>
        <v>0</v>
      </c>
      <c r="AU360" s="31" t="n">
        <f aca="false">IF(SQRT($B$9)*$B360+SQRT(1-$B$9)*Z360&lt;_xlfn.NORM.S.INV($B$6),1,0)</f>
        <v>0</v>
      </c>
      <c r="AV360" s="31" t="n">
        <f aca="false">IF(SQRT($B$9)*$B360+SQRT(1-$B$9)*AA360&lt;_xlfn.NORM.S.INV($B$6),1,0)</f>
        <v>0</v>
      </c>
      <c r="AW360" s="31" t="n">
        <f aca="false">IF(SQRT($C$9)*$B360+SQRT(1-$C$9)*AB360&lt;_xlfn.NORM.S.INV($C$6),1,0)</f>
        <v>0</v>
      </c>
      <c r="AX360" s="31" t="n">
        <f aca="false">IF(SQRT($C$9)*$B360+SQRT(1-$C$9)*AC360&lt;_xlfn.NORM.S.INV($C$6),1,0)</f>
        <v>0</v>
      </c>
      <c r="AY360" s="31" t="n">
        <f aca="false">IF(SQRT($C$9)*$B360+SQRT(1-$C$9)*AD360&lt;_xlfn.NORM.S.INV($C$6),1,0)</f>
        <v>0</v>
      </c>
      <c r="AZ360" s="31" t="n">
        <f aca="false">IF(SQRT($C$9)*$B360+SQRT(1-$C$9)*AE360&lt;_xlfn.NORM.S.INV($C$6),1,0)</f>
        <v>0</v>
      </c>
      <c r="BA360" s="31" t="n">
        <f aca="false">IF(SQRT($C$9)*$B360+SQRT(1-$C$9)*AF360&lt;_xlfn.NORM.S.INV($C$6),1,0)</f>
        <v>0</v>
      </c>
      <c r="BB360" s="31" t="n">
        <f aca="false">IF(SQRT($C$9)*$B360+SQRT(1-$C$9)*AG360&lt;_xlfn.NORM.S.INV($C$6),1,0)</f>
        <v>0</v>
      </c>
      <c r="BC360" s="31" t="n">
        <f aca="false">IF(SQRT($C$9)*$B360+SQRT(1-$C$9)*AH360&lt;_xlfn.NORM.S.INV($C$6),1,0)</f>
        <v>0</v>
      </c>
      <c r="BD360" s="31" t="n">
        <f aca="false">IF(SQRT($C$9)*$B360+SQRT(1-$C$9)*AI360&lt;_xlfn.NORM.S.INV($C$6),1,0)</f>
        <v>0</v>
      </c>
      <c r="BE360" s="31" t="n">
        <f aca="false">IF(SQRT($C$9)*$B360+SQRT(1-$C$9)*AJ360&lt;_xlfn.NORM.S.INV($C$6),1,0)</f>
        <v>0</v>
      </c>
      <c r="BF360" s="31" t="n">
        <f aca="false">IF(SQRT($C$9)*$B360+SQRT(1-$C$9)*AK360&lt;_xlfn.NORM.S.INV($C$6),1,0)</f>
        <v>0</v>
      </c>
      <c r="BG360" s="21"/>
      <c r="BH360" s="21"/>
      <c r="BI360" s="31" t="n">
        <f aca="false">$B$11*(($A$1061)*$C360/$B$12*$B$7+(1-$A$1061)*$D360/$B$12*$C$7)</f>
        <v>0</v>
      </c>
      <c r="BJ360" s="31" t="n">
        <f aca="false">$B$11*(($A$1062)*$C360/$B$12*$B$7+(1-$A$1062)*$D360/$B$12*$C$7)</f>
        <v>0</v>
      </c>
      <c r="BK360" s="31" t="n">
        <f aca="false">$B$11*(($A$1063)*$C360/$B$12*$B$7+(1-$A$1063)*$D360/$B$12*$C$7)</f>
        <v>0</v>
      </c>
      <c r="BL360" s="31" t="n">
        <f aca="false">$B$11*(($A$1064)*$C360/$B$12*$B$7+(1-$A$1064)*$D360/$B$12*$C$7)</f>
        <v>0</v>
      </c>
      <c r="BM360" s="31" t="n">
        <f aca="false">$B$11*(($A$1065)*$C360/$B$12*$B$7+(1-$A$1065)*$D360/$B$12*$C$7)</f>
        <v>0</v>
      </c>
      <c r="BN360" s="31" t="n">
        <f aca="false">$B$11*(($A$1066)*$C360/$B$12*$B$7+(1-$A$1066)*$D360/$B$12*$C$7)</f>
        <v>0</v>
      </c>
      <c r="BO360" s="31" t="n">
        <f aca="false">$B$11*(($A$1067)*$C360/$B$12*$B$7+(1-$A$1067)*$D360/$B$12*$C$7)</f>
        <v>0</v>
      </c>
      <c r="BP360" s="31" t="n">
        <f aca="false">$B$11*(($A$1068)*$C360/$B$12*$B$7+(1-$A$1068)*$D360/$B$12*$C$7)</f>
        <v>0</v>
      </c>
      <c r="BQ360" s="31" t="n">
        <f aca="false">$B$11*(($A$1069)*$C360/$B$12*$B$7+(1-$A$1069)*$D360/$B$12*$C$7)</f>
        <v>0</v>
      </c>
      <c r="BR360" s="31" t="n">
        <f aca="false">$B$11*(($A$1070)*$C360/$B$12*$B$7+(1-$A$1070)*$D360/$B$12*$C$7)</f>
        <v>0</v>
      </c>
      <c r="BS360" s="31" t="n">
        <f aca="false">$B$11*(($A$1071)*$C360/$B$12*$B$7+(1-$A$1071)*$D360/$B$12*$C$7)</f>
        <v>0</v>
      </c>
      <c r="BT360" s="31" t="n">
        <f aca="false">$B$11*(($A$1072)*$C360/$B$12*$B$7+(1-$A$1072)*$D360/$B$12*$C$7)</f>
        <v>0</v>
      </c>
      <c r="BU360" s="31" t="n">
        <f aca="false">$B$11*(($A$1073)*$C360/$B$12*$B$7+(1-$A$1073)*$D360/$B$12*$C$7)</f>
        <v>0</v>
      </c>
      <c r="BV360" s="31" t="n">
        <f aca="false">$B$11*(($A$1074)*$C360/$B$12*$B$7+(1-$A$1074)*$D360/$B$12*$C$7)</f>
        <v>0</v>
      </c>
      <c r="BW360" s="31" t="n">
        <f aca="false">$B$11*(($A$1075)*$C360/$B$12*$B$7+(1-$A$1075)*$D360/$B$12*$C$7)</f>
        <v>0</v>
      </c>
      <c r="BX360" s="31" t="n">
        <f aca="false">$B$11*(($A$1076)*$C360/$B$12*$B$7+(1-$A$1076)*$D360/$B$12*$C$7)</f>
        <v>0</v>
      </c>
      <c r="BY360" s="31" t="n">
        <f aca="false">$B$11*(($A$1077)*$C360/$B$12*$B$7+(1-$A$1077)*$D360/$B$12*$C$7)</f>
        <v>0</v>
      </c>
      <c r="BZ360" s="31" t="n">
        <f aca="false">$B$11*(($A$1078)*$C360/$B$12*$B$7+(1-$A$1078)*$D360/$B$12*$C$7)</f>
        <v>0</v>
      </c>
      <c r="CA360" s="31" t="n">
        <f aca="false">$B$11*(($A$1079)*$C360/$B$12*$B$7+(1-$A$1079)*$D360/$B$12*$C$7)</f>
        <v>0</v>
      </c>
      <c r="CB360" s="31" t="n">
        <f aca="false">$B$11*(($A$1080)*$C360/$B$12*$B$7+(1-$A$1080)*$D360/$B$12*$C$7)</f>
        <v>0</v>
      </c>
      <c r="CC360" s="31" t="n">
        <f aca="false">$B$11*(($A$1081)*$C360/$B$12*$B$7+(1-$A$1081)*$D360/$B$12*$C$7)</f>
        <v>0</v>
      </c>
    </row>
    <row r="361" customFormat="false" ht="15" hidden="false" customHeight="false" outlineLevel="0" collapsed="false">
      <c r="A361" s="21" t="n">
        <v>337</v>
      </c>
      <c r="B361" s="27" t="n">
        <v>0.597793249752381</v>
      </c>
      <c r="C361" s="9" t="n">
        <f aca="false">SUM(AM361:AV361)</f>
        <v>0</v>
      </c>
      <c r="D361" s="9" t="n">
        <f aca="false">SUM(AW361:BF361)</f>
        <v>0</v>
      </c>
      <c r="E361" s="24" t="n">
        <f aca="false">(1-C361/$B$12)*$B$8-C361/$B$12*$B$7</f>
        <v>0.05</v>
      </c>
      <c r="F361" s="24" t="n">
        <f aca="false">(1-D361/$B$12)*$C$8-D361/$B$12*$C$7</f>
        <v>0.09</v>
      </c>
      <c r="G361" s="47" t="n">
        <f aca="false">$B$11*($B$10*C361/$B$12*$B$7+(1-$B$10)*D361/$B$12*$C$7)</f>
        <v>0</v>
      </c>
      <c r="H361" s="24" t="n">
        <f aca="false">$B$10*E361+(1-$B$10)*F361</f>
        <v>0.07</v>
      </c>
      <c r="I361" s="21"/>
      <c r="J361" s="21"/>
      <c r="K361" s="21"/>
      <c r="L361" s="21"/>
      <c r="M361" s="21"/>
      <c r="N361" s="21"/>
      <c r="O361" s="21"/>
      <c r="P361" s="21"/>
      <c r="Q361" s="21"/>
      <c r="R361" s="27" t="n">
        <v>-1.15628781170726</v>
      </c>
      <c r="S361" s="27" t="n">
        <v>-0.952323913353912</v>
      </c>
      <c r="T361" s="27" t="n">
        <v>-0.556694880709084</v>
      </c>
      <c r="U361" s="27" t="n">
        <v>-0.287609295633172</v>
      </c>
      <c r="V361" s="27" t="n">
        <v>-0.253296603105662</v>
      </c>
      <c r="W361" s="27" t="n">
        <v>0.354113033243302</v>
      </c>
      <c r="X361" s="27" t="n">
        <v>-0.796808078947583</v>
      </c>
      <c r="Y361" s="27" t="n">
        <v>-1.36761200551832</v>
      </c>
      <c r="Z361" s="27" t="n">
        <v>0.325557165836717</v>
      </c>
      <c r="AA361" s="27" t="n">
        <v>0.254038436184774</v>
      </c>
      <c r="AB361" s="27" t="n">
        <v>-0.719819230712872</v>
      </c>
      <c r="AC361" s="27" t="n">
        <v>-1.42162103827564</v>
      </c>
      <c r="AD361" s="27" t="n">
        <v>0.120376335720776</v>
      </c>
      <c r="AE361" s="27" t="n">
        <v>0.364782351183556</v>
      </c>
      <c r="AF361" s="27" t="n">
        <v>-1.65355275437188</v>
      </c>
      <c r="AG361" s="27" t="n">
        <v>0.615645298948254</v>
      </c>
      <c r="AH361" s="27" t="n">
        <v>-1.18271033379528</v>
      </c>
      <c r="AI361" s="27" t="n">
        <v>0.438143943635694</v>
      </c>
      <c r="AJ361" s="27" t="n">
        <v>-0.166385750849379</v>
      </c>
      <c r="AK361" s="27" t="n">
        <v>-0.593461004208786</v>
      </c>
      <c r="AL361" s="21"/>
      <c r="AM361" s="31" t="n">
        <f aca="false">IF(SQRT($B$9)*$B361+SQRT(1-$B$9)*R361&lt;_xlfn.NORM.S.INV($B$6),1,0)</f>
        <v>0</v>
      </c>
      <c r="AN361" s="31" t="n">
        <f aca="false">IF(SQRT($B$9)*$B361+SQRT(1-$B$9)*S361&lt;_xlfn.NORM.S.INV($B$6),1,0)</f>
        <v>0</v>
      </c>
      <c r="AO361" s="31" t="n">
        <f aca="false">IF(SQRT($B$9)*$B361+SQRT(1-$B$9)*T361&lt;_xlfn.NORM.S.INV($B$6),1,0)</f>
        <v>0</v>
      </c>
      <c r="AP361" s="31" t="n">
        <f aca="false">IF(SQRT($B$9)*$B361+SQRT(1-$B$9)*U361&lt;_xlfn.NORM.S.INV($B$6),1,0)</f>
        <v>0</v>
      </c>
      <c r="AQ361" s="31" t="n">
        <f aca="false">IF(SQRT($B$9)*$B361+SQRT(1-$B$9)*V361&lt;_xlfn.NORM.S.INV($B$6),1,0)</f>
        <v>0</v>
      </c>
      <c r="AR361" s="31" t="n">
        <f aca="false">IF(SQRT($B$9)*$B361+SQRT(1-$B$9)*W361&lt;_xlfn.NORM.S.INV($B$6),1,0)</f>
        <v>0</v>
      </c>
      <c r="AS361" s="31" t="n">
        <f aca="false">IF(SQRT($B$9)*$B361+SQRT(1-$B$9)*X361&lt;_xlfn.NORM.S.INV($B$6),1,0)</f>
        <v>0</v>
      </c>
      <c r="AT361" s="31" t="n">
        <f aca="false">IF(SQRT($B$9)*$B361+SQRT(1-$B$9)*Y361&lt;_xlfn.NORM.S.INV($B$6),1,0)</f>
        <v>0</v>
      </c>
      <c r="AU361" s="31" t="n">
        <f aca="false">IF(SQRT($B$9)*$B361+SQRT(1-$B$9)*Z361&lt;_xlfn.NORM.S.INV($B$6),1,0)</f>
        <v>0</v>
      </c>
      <c r="AV361" s="31" t="n">
        <f aca="false">IF(SQRT($B$9)*$B361+SQRT(1-$B$9)*AA361&lt;_xlfn.NORM.S.INV($B$6),1,0)</f>
        <v>0</v>
      </c>
      <c r="AW361" s="31" t="n">
        <f aca="false">IF(SQRT($C$9)*$B361+SQRT(1-$C$9)*AB361&lt;_xlfn.NORM.S.INV($C$6),1,0)</f>
        <v>0</v>
      </c>
      <c r="AX361" s="31" t="n">
        <f aca="false">IF(SQRT($C$9)*$B361+SQRT(1-$C$9)*AC361&lt;_xlfn.NORM.S.INV($C$6),1,0)</f>
        <v>0</v>
      </c>
      <c r="AY361" s="31" t="n">
        <f aca="false">IF(SQRT($C$9)*$B361+SQRT(1-$C$9)*AD361&lt;_xlfn.NORM.S.INV($C$6),1,0)</f>
        <v>0</v>
      </c>
      <c r="AZ361" s="31" t="n">
        <f aca="false">IF(SQRT($C$9)*$B361+SQRT(1-$C$9)*AE361&lt;_xlfn.NORM.S.INV($C$6),1,0)</f>
        <v>0</v>
      </c>
      <c r="BA361" s="31" t="n">
        <f aca="false">IF(SQRT($C$9)*$B361+SQRT(1-$C$9)*AF361&lt;_xlfn.NORM.S.INV($C$6),1,0)</f>
        <v>0</v>
      </c>
      <c r="BB361" s="31" t="n">
        <f aca="false">IF(SQRT($C$9)*$B361+SQRT(1-$C$9)*AG361&lt;_xlfn.NORM.S.INV($C$6),1,0)</f>
        <v>0</v>
      </c>
      <c r="BC361" s="31" t="n">
        <f aca="false">IF(SQRT($C$9)*$B361+SQRT(1-$C$9)*AH361&lt;_xlfn.NORM.S.INV($C$6),1,0)</f>
        <v>0</v>
      </c>
      <c r="BD361" s="31" t="n">
        <f aca="false">IF(SQRT($C$9)*$B361+SQRT(1-$C$9)*AI361&lt;_xlfn.NORM.S.INV($C$6),1,0)</f>
        <v>0</v>
      </c>
      <c r="BE361" s="31" t="n">
        <f aca="false">IF(SQRT($C$9)*$B361+SQRT(1-$C$9)*AJ361&lt;_xlfn.NORM.S.INV($C$6),1,0)</f>
        <v>0</v>
      </c>
      <c r="BF361" s="31" t="n">
        <f aca="false">IF(SQRT($C$9)*$B361+SQRT(1-$C$9)*AK361&lt;_xlfn.NORM.S.INV($C$6),1,0)</f>
        <v>0</v>
      </c>
      <c r="BG361" s="21"/>
      <c r="BH361" s="21"/>
      <c r="BI361" s="31" t="n">
        <f aca="false">$B$11*(($A$1061)*$C361/$B$12*$B$7+(1-$A$1061)*$D361/$B$12*$C$7)</f>
        <v>0</v>
      </c>
      <c r="BJ361" s="31" t="n">
        <f aca="false">$B$11*(($A$1062)*$C361/$B$12*$B$7+(1-$A$1062)*$D361/$B$12*$C$7)</f>
        <v>0</v>
      </c>
      <c r="BK361" s="31" t="n">
        <f aca="false">$B$11*(($A$1063)*$C361/$B$12*$B$7+(1-$A$1063)*$D361/$B$12*$C$7)</f>
        <v>0</v>
      </c>
      <c r="BL361" s="31" t="n">
        <f aca="false">$B$11*(($A$1064)*$C361/$B$12*$B$7+(1-$A$1064)*$D361/$B$12*$C$7)</f>
        <v>0</v>
      </c>
      <c r="BM361" s="31" t="n">
        <f aca="false">$B$11*(($A$1065)*$C361/$B$12*$B$7+(1-$A$1065)*$D361/$B$12*$C$7)</f>
        <v>0</v>
      </c>
      <c r="BN361" s="31" t="n">
        <f aca="false">$B$11*(($A$1066)*$C361/$B$12*$B$7+(1-$A$1066)*$D361/$B$12*$C$7)</f>
        <v>0</v>
      </c>
      <c r="BO361" s="31" t="n">
        <f aca="false">$B$11*(($A$1067)*$C361/$B$12*$B$7+(1-$A$1067)*$D361/$B$12*$C$7)</f>
        <v>0</v>
      </c>
      <c r="BP361" s="31" t="n">
        <f aca="false">$B$11*(($A$1068)*$C361/$B$12*$B$7+(1-$A$1068)*$D361/$B$12*$C$7)</f>
        <v>0</v>
      </c>
      <c r="BQ361" s="31" t="n">
        <f aca="false">$B$11*(($A$1069)*$C361/$B$12*$B$7+(1-$A$1069)*$D361/$B$12*$C$7)</f>
        <v>0</v>
      </c>
      <c r="BR361" s="31" t="n">
        <f aca="false">$B$11*(($A$1070)*$C361/$B$12*$B$7+(1-$A$1070)*$D361/$B$12*$C$7)</f>
        <v>0</v>
      </c>
      <c r="BS361" s="31" t="n">
        <f aca="false">$B$11*(($A$1071)*$C361/$B$12*$B$7+(1-$A$1071)*$D361/$B$12*$C$7)</f>
        <v>0</v>
      </c>
      <c r="BT361" s="31" t="n">
        <f aca="false">$B$11*(($A$1072)*$C361/$B$12*$B$7+(1-$A$1072)*$D361/$B$12*$C$7)</f>
        <v>0</v>
      </c>
      <c r="BU361" s="31" t="n">
        <f aca="false">$B$11*(($A$1073)*$C361/$B$12*$B$7+(1-$A$1073)*$D361/$B$12*$C$7)</f>
        <v>0</v>
      </c>
      <c r="BV361" s="31" t="n">
        <f aca="false">$B$11*(($A$1074)*$C361/$B$12*$B$7+(1-$A$1074)*$D361/$B$12*$C$7)</f>
        <v>0</v>
      </c>
      <c r="BW361" s="31" t="n">
        <f aca="false">$B$11*(($A$1075)*$C361/$B$12*$B$7+(1-$A$1075)*$D361/$B$12*$C$7)</f>
        <v>0</v>
      </c>
      <c r="BX361" s="31" t="n">
        <f aca="false">$B$11*(($A$1076)*$C361/$B$12*$B$7+(1-$A$1076)*$D361/$B$12*$C$7)</f>
        <v>0</v>
      </c>
      <c r="BY361" s="31" t="n">
        <f aca="false">$B$11*(($A$1077)*$C361/$B$12*$B$7+(1-$A$1077)*$D361/$B$12*$C$7)</f>
        <v>0</v>
      </c>
      <c r="BZ361" s="31" t="n">
        <f aca="false">$B$11*(($A$1078)*$C361/$B$12*$B$7+(1-$A$1078)*$D361/$B$12*$C$7)</f>
        <v>0</v>
      </c>
      <c r="CA361" s="31" t="n">
        <f aca="false">$B$11*(($A$1079)*$C361/$B$12*$B$7+(1-$A$1079)*$D361/$B$12*$C$7)</f>
        <v>0</v>
      </c>
      <c r="CB361" s="31" t="n">
        <f aca="false">$B$11*(($A$1080)*$C361/$B$12*$B$7+(1-$A$1080)*$D361/$B$12*$C$7)</f>
        <v>0</v>
      </c>
      <c r="CC361" s="31" t="n">
        <f aca="false">$B$11*(($A$1081)*$C361/$B$12*$B$7+(1-$A$1081)*$D361/$B$12*$C$7)</f>
        <v>0</v>
      </c>
    </row>
    <row r="362" customFormat="false" ht="15" hidden="false" customHeight="false" outlineLevel="0" collapsed="false">
      <c r="A362" s="21" t="n">
        <v>338</v>
      </c>
      <c r="B362" s="27" t="n">
        <v>-0.422319185618197</v>
      </c>
      <c r="C362" s="9" t="n">
        <f aca="false">SUM(AM362:AV362)</f>
        <v>0</v>
      </c>
      <c r="D362" s="9" t="n">
        <f aca="false">SUM(AW362:BF362)</f>
        <v>1</v>
      </c>
      <c r="E362" s="24" t="n">
        <f aca="false">(1-C362/$B$12)*$B$8-C362/$B$12*$B$7</f>
        <v>0.05</v>
      </c>
      <c r="F362" s="24" t="n">
        <f aca="false">(1-D362/$B$12)*$C$8-D362/$B$12*$C$7</f>
        <v>0.021</v>
      </c>
      <c r="G362" s="47" t="n">
        <f aca="false">$B$11*($B$10*C362/$B$12*$B$7+(1-$B$10)*D362/$B$12*$C$7)</f>
        <v>300</v>
      </c>
      <c r="H362" s="24" t="n">
        <f aca="false">$B$10*E362+(1-$B$10)*F362</f>
        <v>0.0355</v>
      </c>
      <c r="I362" s="21"/>
      <c r="J362" s="21"/>
      <c r="K362" s="21"/>
      <c r="L362" s="21"/>
      <c r="M362" s="21"/>
      <c r="N362" s="21"/>
      <c r="O362" s="21"/>
      <c r="P362" s="21"/>
      <c r="Q362" s="21"/>
      <c r="R362" s="27" t="n">
        <v>0.0523644959192201</v>
      </c>
      <c r="S362" s="27" t="n">
        <v>1.44818950549308</v>
      </c>
      <c r="T362" s="27" t="n">
        <v>1.60411705577946</v>
      </c>
      <c r="U362" s="27" t="n">
        <v>0.152057868143543</v>
      </c>
      <c r="V362" s="27" t="n">
        <v>1.40422937247308</v>
      </c>
      <c r="W362" s="27" t="n">
        <v>0.80905053270651</v>
      </c>
      <c r="X362" s="27" t="n">
        <v>1.33955252613391</v>
      </c>
      <c r="Y362" s="27" t="n">
        <v>0.543813151091635</v>
      </c>
      <c r="Z362" s="27" t="n">
        <v>0.728247467380895</v>
      </c>
      <c r="AA362" s="27" t="n">
        <v>-0.0729415990870801</v>
      </c>
      <c r="AB362" s="27" t="n">
        <v>-0.483137134596085</v>
      </c>
      <c r="AC362" s="27" t="n">
        <v>-1.95611549010026</v>
      </c>
      <c r="AD362" s="27" t="n">
        <v>0.524337286535264</v>
      </c>
      <c r="AE362" s="27" t="n">
        <v>-0.673804677010292</v>
      </c>
      <c r="AF362" s="27" t="n">
        <v>2.68497766547499</v>
      </c>
      <c r="AG362" s="27" t="n">
        <v>-0.393687037528593</v>
      </c>
      <c r="AH362" s="27" t="n">
        <v>-0.463945713263236</v>
      </c>
      <c r="AI362" s="27" t="n">
        <v>-0.577639674538869</v>
      </c>
      <c r="AJ362" s="27" t="n">
        <v>1.33812562105661</v>
      </c>
      <c r="AK362" s="27" t="n">
        <v>1.1011304932405</v>
      </c>
      <c r="AL362" s="21"/>
      <c r="AM362" s="31" t="n">
        <f aca="false">IF(SQRT($B$9)*$B362+SQRT(1-$B$9)*R362&lt;_xlfn.NORM.S.INV($B$6),1,0)</f>
        <v>0</v>
      </c>
      <c r="AN362" s="31" t="n">
        <f aca="false">IF(SQRT($B$9)*$B362+SQRT(1-$B$9)*S362&lt;_xlfn.NORM.S.INV($B$6),1,0)</f>
        <v>0</v>
      </c>
      <c r="AO362" s="31" t="n">
        <f aca="false">IF(SQRT($B$9)*$B362+SQRT(1-$B$9)*T362&lt;_xlfn.NORM.S.INV($B$6),1,0)</f>
        <v>0</v>
      </c>
      <c r="AP362" s="31" t="n">
        <f aca="false">IF(SQRT($B$9)*$B362+SQRT(1-$B$9)*U362&lt;_xlfn.NORM.S.INV($B$6),1,0)</f>
        <v>0</v>
      </c>
      <c r="AQ362" s="31" t="n">
        <f aca="false">IF(SQRT($B$9)*$B362+SQRT(1-$B$9)*V362&lt;_xlfn.NORM.S.INV($B$6),1,0)</f>
        <v>0</v>
      </c>
      <c r="AR362" s="31" t="n">
        <f aca="false">IF(SQRT($B$9)*$B362+SQRT(1-$B$9)*W362&lt;_xlfn.NORM.S.INV($B$6),1,0)</f>
        <v>0</v>
      </c>
      <c r="AS362" s="31" t="n">
        <f aca="false">IF(SQRT($B$9)*$B362+SQRT(1-$B$9)*X362&lt;_xlfn.NORM.S.INV($B$6),1,0)</f>
        <v>0</v>
      </c>
      <c r="AT362" s="31" t="n">
        <f aca="false">IF(SQRT($B$9)*$B362+SQRT(1-$B$9)*Y362&lt;_xlfn.NORM.S.INV($B$6),1,0)</f>
        <v>0</v>
      </c>
      <c r="AU362" s="31" t="n">
        <f aca="false">IF(SQRT($B$9)*$B362+SQRT(1-$B$9)*Z362&lt;_xlfn.NORM.S.INV($B$6),1,0)</f>
        <v>0</v>
      </c>
      <c r="AV362" s="31" t="n">
        <f aca="false">IF(SQRT($B$9)*$B362+SQRT(1-$B$9)*AA362&lt;_xlfn.NORM.S.INV($B$6),1,0)</f>
        <v>0</v>
      </c>
      <c r="AW362" s="31" t="n">
        <f aca="false">IF(SQRT($C$9)*$B362+SQRT(1-$C$9)*AB362&lt;_xlfn.NORM.S.INV($C$6),1,0)</f>
        <v>0</v>
      </c>
      <c r="AX362" s="31" t="n">
        <f aca="false">IF(SQRT($C$9)*$B362+SQRT(1-$C$9)*AC362&lt;_xlfn.NORM.S.INV($C$6),1,0)</f>
        <v>1</v>
      </c>
      <c r="AY362" s="31" t="n">
        <f aca="false">IF(SQRT($C$9)*$B362+SQRT(1-$C$9)*AD362&lt;_xlfn.NORM.S.INV($C$6),1,0)</f>
        <v>0</v>
      </c>
      <c r="AZ362" s="31" t="n">
        <f aca="false">IF(SQRT($C$9)*$B362+SQRT(1-$C$9)*AE362&lt;_xlfn.NORM.S.INV($C$6),1,0)</f>
        <v>0</v>
      </c>
      <c r="BA362" s="31" t="n">
        <f aca="false">IF(SQRT($C$9)*$B362+SQRT(1-$C$9)*AF362&lt;_xlfn.NORM.S.INV($C$6),1,0)</f>
        <v>0</v>
      </c>
      <c r="BB362" s="31" t="n">
        <f aca="false">IF(SQRT($C$9)*$B362+SQRT(1-$C$9)*AG362&lt;_xlfn.NORM.S.INV($C$6),1,0)</f>
        <v>0</v>
      </c>
      <c r="BC362" s="31" t="n">
        <f aca="false">IF(SQRT($C$9)*$B362+SQRT(1-$C$9)*AH362&lt;_xlfn.NORM.S.INV($C$6),1,0)</f>
        <v>0</v>
      </c>
      <c r="BD362" s="31" t="n">
        <f aca="false">IF(SQRT($C$9)*$B362+SQRT(1-$C$9)*AI362&lt;_xlfn.NORM.S.INV($C$6),1,0)</f>
        <v>0</v>
      </c>
      <c r="BE362" s="31" t="n">
        <f aca="false">IF(SQRT($C$9)*$B362+SQRT(1-$C$9)*AJ362&lt;_xlfn.NORM.S.INV($C$6),1,0)</f>
        <v>0</v>
      </c>
      <c r="BF362" s="31" t="n">
        <f aca="false">IF(SQRT($C$9)*$B362+SQRT(1-$C$9)*AK362&lt;_xlfn.NORM.S.INV($C$6),1,0)</f>
        <v>0</v>
      </c>
      <c r="BG362" s="21"/>
      <c r="BH362" s="21"/>
      <c r="BI362" s="31" t="n">
        <f aca="false">$B$11*(($A$1061)*$C362/$B$12*$B$7+(1-$A$1061)*$D362/$B$12*$C$7)</f>
        <v>600</v>
      </c>
      <c r="BJ362" s="31" t="n">
        <f aca="false">$B$11*(($A$1062)*$C362/$B$12*$B$7+(1-$A$1062)*$D362/$B$12*$C$7)</f>
        <v>570</v>
      </c>
      <c r="BK362" s="31" t="n">
        <f aca="false">$B$11*(($A$1063)*$C362/$B$12*$B$7+(1-$A$1063)*$D362/$B$12*$C$7)</f>
        <v>540</v>
      </c>
      <c r="BL362" s="31" t="n">
        <f aca="false">$B$11*(($A$1064)*$C362/$B$12*$B$7+(1-$A$1064)*$D362/$B$12*$C$7)</f>
        <v>510</v>
      </c>
      <c r="BM362" s="31" t="n">
        <f aca="false">$B$11*(($A$1065)*$C362/$B$12*$B$7+(1-$A$1065)*$D362/$B$12*$C$7)</f>
        <v>480</v>
      </c>
      <c r="BN362" s="31" t="n">
        <f aca="false">$B$11*(($A$1066)*$C362/$B$12*$B$7+(1-$A$1066)*$D362/$B$12*$C$7)</f>
        <v>450</v>
      </c>
      <c r="BO362" s="31" t="n">
        <f aca="false">$B$11*(($A$1067)*$C362/$B$12*$B$7+(1-$A$1067)*$D362/$B$12*$C$7)</f>
        <v>420</v>
      </c>
      <c r="BP362" s="31" t="n">
        <f aca="false">$B$11*(($A$1068)*$C362/$B$12*$B$7+(1-$A$1068)*$D362/$B$12*$C$7)</f>
        <v>390</v>
      </c>
      <c r="BQ362" s="31" t="n">
        <f aca="false">$B$11*(($A$1069)*$C362/$B$12*$B$7+(1-$A$1069)*$D362/$B$12*$C$7)</f>
        <v>360</v>
      </c>
      <c r="BR362" s="31" t="n">
        <f aca="false">$B$11*(($A$1070)*$C362/$B$12*$B$7+(1-$A$1070)*$D362/$B$12*$C$7)</f>
        <v>330</v>
      </c>
      <c r="BS362" s="31" t="n">
        <f aca="false">$B$11*(($A$1071)*$C362/$B$12*$B$7+(1-$A$1071)*$D362/$B$12*$C$7)</f>
        <v>300</v>
      </c>
      <c r="BT362" s="31" t="n">
        <f aca="false">$B$11*(($A$1072)*$C362/$B$12*$B$7+(1-$A$1072)*$D362/$B$12*$C$7)</f>
        <v>270</v>
      </c>
      <c r="BU362" s="31" t="n">
        <f aca="false">$B$11*(($A$1073)*$C362/$B$12*$B$7+(1-$A$1073)*$D362/$B$12*$C$7)</f>
        <v>240</v>
      </c>
      <c r="BV362" s="31" t="n">
        <f aca="false">$B$11*(($A$1074)*$C362/$B$12*$B$7+(1-$A$1074)*$D362/$B$12*$C$7)</f>
        <v>210</v>
      </c>
      <c r="BW362" s="31" t="n">
        <f aca="false">$B$11*(($A$1075)*$C362/$B$12*$B$7+(1-$A$1075)*$D362/$B$12*$C$7)</f>
        <v>180</v>
      </c>
      <c r="BX362" s="31" t="n">
        <f aca="false">$B$11*(($A$1076)*$C362/$B$12*$B$7+(1-$A$1076)*$D362/$B$12*$C$7)</f>
        <v>150</v>
      </c>
      <c r="BY362" s="31" t="n">
        <f aca="false">$B$11*(($A$1077)*$C362/$B$12*$B$7+(1-$A$1077)*$D362/$B$12*$C$7)</f>
        <v>120</v>
      </c>
      <c r="BZ362" s="31" t="n">
        <f aca="false">$B$11*(($A$1078)*$C362/$B$12*$B$7+(1-$A$1078)*$D362/$B$12*$C$7)</f>
        <v>90</v>
      </c>
      <c r="CA362" s="31" t="n">
        <f aca="false">$B$11*(($A$1079)*$C362/$B$12*$B$7+(1-$A$1079)*$D362/$B$12*$C$7)</f>
        <v>60</v>
      </c>
      <c r="CB362" s="31" t="n">
        <f aca="false">$B$11*(($A$1080)*$C362/$B$12*$B$7+(1-$A$1080)*$D362/$B$12*$C$7)</f>
        <v>30</v>
      </c>
      <c r="CC362" s="31" t="n">
        <f aca="false">$B$11*(($A$1081)*$C362/$B$12*$B$7+(1-$A$1081)*$D362/$B$12*$C$7)</f>
        <v>0</v>
      </c>
    </row>
    <row r="363" customFormat="false" ht="15" hidden="false" customHeight="false" outlineLevel="0" collapsed="false">
      <c r="A363" s="21" t="n">
        <v>339</v>
      </c>
      <c r="B363" s="27" t="n">
        <v>-1.38322766070215</v>
      </c>
      <c r="C363" s="9" t="n">
        <f aca="false">SUM(AM363:AV363)</f>
        <v>0</v>
      </c>
      <c r="D363" s="9" t="n">
        <f aca="false">SUM(AW363:BF363)</f>
        <v>2</v>
      </c>
      <c r="E363" s="24" t="n">
        <f aca="false">(1-C363/$B$12)*$B$8-C363/$B$12*$B$7</f>
        <v>0.05</v>
      </c>
      <c r="F363" s="24" t="n">
        <f aca="false">(1-D363/$B$12)*$C$8-D363/$B$12*$C$7</f>
        <v>-0.048</v>
      </c>
      <c r="G363" s="47" t="n">
        <f aca="false">$B$11*($B$10*C363/$B$12*$B$7+(1-$B$10)*D363/$B$12*$C$7)</f>
        <v>600</v>
      </c>
      <c r="H363" s="24" t="n">
        <f aca="false">$B$10*E363+(1-$B$10)*F363</f>
        <v>0.001</v>
      </c>
      <c r="I363" s="21"/>
      <c r="J363" s="21"/>
      <c r="K363" s="21"/>
      <c r="L363" s="21"/>
      <c r="M363" s="21"/>
      <c r="N363" s="21"/>
      <c r="O363" s="21"/>
      <c r="P363" s="21"/>
      <c r="Q363" s="21"/>
      <c r="R363" s="27" t="n">
        <v>1.0796102558336</v>
      </c>
      <c r="S363" s="27" t="n">
        <v>1.01626338299682</v>
      </c>
      <c r="T363" s="27" t="n">
        <v>1.3503382618828</v>
      </c>
      <c r="U363" s="27" t="n">
        <v>0.692062325616266</v>
      </c>
      <c r="V363" s="27" t="n">
        <v>0.423185052449574</v>
      </c>
      <c r="W363" s="27" t="n">
        <v>0.85122522598366</v>
      </c>
      <c r="X363" s="27" t="n">
        <v>0.40871368424404</v>
      </c>
      <c r="Y363" s="27" t="n">
        <v>-0.461946110785439</v>
      </c>
      <c r="Z363" s="27" t="n">
        <v>-0.596771908080911</v>
      </c>
      <c r="AA363" s="27" t="n">
        <v>-0.348940917741054</v>
      </c>
      <c r="AB363" s="27" t="n">
        <v>0.141738048015786</v>
      </c>
      <c r="AC363" s="27" t="n">
        <v>2.25762002467507</v>
      </c>
      <c r="AD363" s="27" t="n">
        <v>1.28926406276064</v>
      </c>
      <c r="AE363" s="27" t="n">
        <v>-1.89078181341866</v>
      </c>
      <c r="AF363" s="27" t="n">
        <v>0.00499350136121779</v>
      </c>
      <c r="AG363" s="27" t="n">
        <v>1.25072766447806</v>
      </c>
      <c r="AH363" s="27" t="n">
        <v>-0.851174877320457</v>
      </c>
      <c r="AI363" s="27" t="n">
        <v>-0.225096068146072</v>
      </c>
      <c r="AJ363" s="27" t="n">
        <v>-2.08111499857902</v>
      </c>
      <c r="AK363" s="27" t="n">
        <v>0.545809496524517</v>
      </c>
      <c r="AL363" s="21"/>
      <c r="AM363" s="31" t="n">
        <f aca="false">IF(SQRT($B$9)*$B363+SQRT(1-$B$9)*R363&lt;_xlfn.NORM.S.INV($B$6),1,0)</f>
        <v>0</v>
      </c>
      <c r="AN363" s="31" t="n">
        <f aca="false">IF(SQRT($B$9)*$B363+SQRT(1-$B$9)*S363&lt;_xlfn.NORM.S.INV($B$6),1,0)</f>
        <v>0</v>
      </c>
      <c r="AO363" s="31" t="n">
        <f aca="false">IF(SQRT($B$9)*$B363+SQRT(1-$B$9)*T363&lt;_xlfn.NORM.S.INV($B$6),1,0)</f>
        <v>0</v>
      </c>
      <c r="AP363" s="31" t="n">
        <f aca="false">IF(SQRT($B$9)*$B363+SQRT(1-$B$9)*U363&lt;_xlfn.NORM.S.INV($B$6),1,0)</f>
        <v>0</v>
      </c>
      <c r="AQ363" s="31" t="n">
        <f aca="false">IF(SQRT($B$9)*$B363+SQRT(1-$B$9)*V363&lt;_xlfn.NORM.S.INV($B$6),1,0)</f>
        <v>0</v>
      </c>
      <c r="AR363" s="31" t="n">
        <f aca="false">IF(SQRT($B$9)*$B363+SQRT(1-$B$9)*W363&lt;_xlfn.NORM.S.INV($B$6),1,0)</f>
        <v>0</v>
      </c>
      <c r="AS363" s="31" t="n">
        <f aca="false">IF(SQRT($B$9)*$B363+SQRT(1-$B$9)*X363&lt;_xlfn.NORM.S.INV($B$6),1,0)</f>
        <v>0</v>
      </c>
      <c r="AT363" s="31" t="n">
        <f aca="false">IF(SQRT($B$9)*$B363+SQRT(1-$B$9)*Y363&lt;_xlfn.NORM.S.INV($B$6),1,0)</f>
        <v>0</v>
      </c>
      <c r="AU363" s="31" t="n">
        <f aca="false">IF(SQRT($B$9)*$B363+SQRT(1-$B$9)*Z363&lt;_xlfn.NORM.S.INV($B$6),1,0)</f>
        <v>0</v>
      </c>
      <c r="AV363" s="31" t="n">
        <f aca="false">IF(SQRT($B$9)*$B363+SQRT(1-$B$9)*AA363&lt;_xlfn.NORM.S.INV($B$6),1,0)</f>
        <v>0</v>
      </c>
      <c r="AW363" s="31" t="n">
        <f aca="false">IF(SQRT($C$9)*$B363+SQRT(1-$C$9)*AB363&lt;_xlfn.NORM.S.INV($C$6),1,0)</f>
        <v>0</v>
      </c>
      <c r="AX363" s="31" t="n">
        <f aca="false">IF(SQRT($C$9)*$B363+SQRT(1-$C$9)*AC363&lt;_xlfn.NORM.S.INV($C$6),1,0)</f>
        <v>0</v>
      </c>
      <c r="AY363" s="31" t="n">
        <f aca="false">IF(SQRT($C$9)*$B363+SQRT(1-$C$9)*AD363&lt;_xlfn.NORM.S.INV($C$6),1,0)</f>
        <v>0</v>
      </c>
      <c r="AZ363" s="31" t="n">
        <f aca="false">IF(SQRT($C$9)*$B363+SQRT(1-$C$9)*AE363&lt;_xlfn.NORM.S.INV($C$6),1,0)</f>
        <v>1</v>
      </c>
      <c r="BA363" s="31" t="n">
        <f aca="false">IF(SQRT($C$9)*$B363+SQRT(1-$C$9)*AF363&lt;_xlfn.NORM.S.INV($C$6),1,0)</f>
        <v>0</v>
      </c>
      <c r="BB363" s="31" t="n">
        <f aca="false">IF(SQRT($C$9)*$B363+SQRT(1-$C$9)*AG363&lt;_xlfn.NORM.S.INV($C$6),1,0)</f>
        <v>0</v>
      </c>
      <c r="BC363" s="31" t="n">
        <f aca="false">IF(SQRT($C$9)*$B363+SQRT(1-$C$9)*AH363&lt;_xlfn.NORM.S.INV($C$6),1,0)</f>
        <v>0</v>
      </c>
      <c r="BD363" s="31" t="n">
        <f aca="false">IF(SQRT($C$9)*$B363+SQRT(1-$C$9)*AI363&lt;_xlfn.NORM.S.INV($C$6),1,0)</f>
        <v>0</v>
      </c>
      <c r="BE363" s="31" t="n">
        <f aca="false">IF(SQRT($C$9)*$B363+SQRT(1-$C$9)*AJ363&lt;_xlfn.NORM.S.INV($C$6),1,0)</f>
        <v>1</v>
      </c>
      <c r="BF363" s="31" t="n">
        <f aca="false">IF(SQRT($C$9)*$B363+SQRT(1-$C$9)*AK363&lt;_xlfn.NORM.S.INV($C$6),1,0)</f>
        <v>0</v>
      </c>
      <c r="BG363" s="21"/>
      <c r="BH363" s="21"/>
      <c r="BI363" s="31" t="n">
        <f aca="false">$B$11*(($A$1061)*$C363/$B$12*$B$7+(1-$A$1061)*$D363/$B$12*$C$7)</f>
        <v>1200</v>
      </c>
      <c r="BJ363" s="31" t="n">
        <f aca="false">$B$11*(($A$1062)*$C363/$B$12*$B$7+(1-$A$1062)*$D363/$B$12*$C$7)</f>
        <v>1140</v>
      </c>
      <c r="BK363" s="31" t="n">
        <f aca="false">$B$11*(($A$1063)*$C363/$B$12*$B$7+(1-$A$1063)*$D363/$B$12*$C$7)</f>
        <v>1080</v>
      </c>
      <c r="BL363" s="31" t="n">
        <f aca="false">$B$11*(($A$1064)*$C363/$B$12*$B$7+(1-$A$1064)*$D363/$B$12*$C$7)</f>
        <v>1020</v>
      </c>
      <c r="BM363" s="31" t="n">
        <f aca="false">$B$11*(($A$1065)*$C363/$B$12*$B$7+(1-$A$1065)*$D363/$B$12*$C$7)</f>
        <v>960</v>
      </c>
      <c r="BN363" s="31" t="n">
        <f aca="false">$B$11*(($A$1066)*$C363/$B$12*$B$7+(1-$A$1066)*$D363/$B$12*$C$7)</f>
        <v>900</v>
      </c>
      <c r="BO363" s="31" t="n">
        <f aca="false">$B$11*(($A$1067)*$C363/$B$12*$B$7+(1-$A$1067)*$D363/$B$12*$C$7)</f>
        <v>840</v>
      </c>
      <c r="BP363" s="31" t="n">
        <f aca="false">$B$11*(($A$1068)*$C363/$B$12*$B$7+(1-$A$1068)*$D363/$B$12*$C$7)</f>
        <v>780</v>
      </c>
      <c r="BQ363" s="31" t="n">
        <f aca="false">$B$11*(($A$1069)*$C363/$B$12*$B$7+(1-$A$1069)*$D363/$B$12*$C$7)</f>
        <v>720</v>
      </c>
      <c r="BR363" s="31" t="n">
        <f aca="false">$B$11*(($A$1070)*$C363/$B$12*$B$7+(1-$A$1070)*$D363/$B$12*$C$7)</f>
        <v>660</v>
      </c>
      <c r="BS363" s="31" t="n">
        <f aca="false">$B$11*(($A$1071)*$C363/$B$12*$B$7+(1-$A$1071)*$D363/$B$12*$C$7)</f>
        <v>600</v>
      </c>
      <c r="BT363" s="31" t="n">
        <f aca="false">$B$11*(($A$1072)*$C363/$B$12*$B$7+(1-$A$1072)*$D363/$B$12*$C$7)</f>
        <v>540</v>
      </c>
      <c r="BU363" s="31" t="n">
        <f aca="false">$B$11*(($A$1073)*$C363/$B$12*$B$7+(1-$A$1073)*$D363/$B$12*$C$7)</f>
        <v>480</v>
      </c>
      <c r="BV363" s="31" t="n">
        <f aca="false">$B$11*(($A$1074)*$C363/$B$12*$B$7+(1-$A$1074)*$D363/$B$12*$C$7)</f>
        <v>420</v>
      </c>
      <c r="BW363" s="31" t="n">
        <f aca="false">$B$11*(($A$1075)*$C363/$B$12*$B$7+(1-$A$1075)*$D363/$B$12*$C$7)</f>
        <v>360</v>
      </c>
      <c r="BX363" s="31" t="n">
        <f aca="false">$B$11*(($A$1076)*$C363/$B$12*$B$7+(1-$A$1076)*$D363/$B$12*$C$7)</f>
        <v>300</v>
      </c>
      <c r="BY363" s="31" t="n">
        <f aca="false">$B$11*(($A$1077)*$C363/$B$12*$B$7+(1-$A$1077)*$D363/$B$12*$C$7)</f>
        <v>240</v>
      </c>
      <c r="BZ363" s="31" t="n">
        <f aca="false">$B$11*(($A$1078)*$C363/$B$12*$B$7+(1-$A$1078)*$D363/$B$12*$C$7)</f>
        <v>180</v>
      </c>
      <c r="CA363" s="31" t="n">
        <f aca="false">$B$11*(($A$1079)*$C363/$B$12*$B$7+(1-$A$1079)*$D363/$B$12*$C$7)</f>
        <v>120</v>
      </c>
      <c r="CB363" s="31" t="n">
        <f aca="false">$B$11*(($A$1080)*$C363/$B$12*$B$7+(1-$A$1080)*$D363/$B$12*$C$7)</f>
        <v>60.0000000000001</v>
      </c>
      <c r="CC363" s="31" t="n">
        <f aca="false">$B$11*(($A$1081)*$C363/$B$12*$B$7+(1-$A$1081)*$D363/$B$12*$C$7)</f>
        <v>0</v>
      </c>
    </row>
    <row r="364" customFormat="false" ht="15" hidden="false" customHeight="false" outlineLevel="0" collapsed="false">
      <c r="A364" s="21" t="n">
        <v>340</v>
      </c>
      <c r="B364" s="27" t="n">
        <v>0.457092143021389</v>
      </c>
      <c r="C364" s="9" t="n">
        <f aca="false">SUM(AM364:AV364)</f>
        <v>0</v>
      </c>
      <c r="D364" s="9" t="n">
        <f aca="false">SUM(AW364:BF364)</f>
        <v>0</v>
      </c>
      <c r="E364" s="24" t="n">
        <f aca="false">(1-C364/$B$12)*$B$8-C364/$B$12*$B$7</f>
        <v>0.05</v>
      </c>
      <c r="F364" s="24" t="n">
        <f aca="false">(1-D364/$B$12)*$C$8-D364/$B$12*$C$7</f>
        <v>0.09</v>
      </c>
      <c r="G364" s="47" t="n">
        <f aca="false">$B$11*($B$10*C364/$B$12*$B$7+(1-$B$10)*D364/$B$12*$C$7)</f>
        <v>0</v>
      </c>
      <c r="H364" s="24" t="n">
        <f aca="false">$B$10*E364+(1-$B$10)*F364</f>
        <v>0.07</v>
      </c>
      <c r="I364" s="21"/>
      <c r="J364" s="21"/>
      <c r="K364" s="21"/>
      <c r="L364" s="21"/>
      <c r="M364" s="21"/>
      <c r="N364" s="21"/>
      <c r="O364" s="21"/>
      <c r="P364" s="21"/>
      <c r="Q364" s="21"/>
      <c r="R364" s="27" t="n">
        <v>-1.68177900223039</v>
      </c>
      <c r="S364" s="27" t="n">
        <v>-1.34270738045465</v>
      </c>
      <c r="T364" s="27" t="n">
        <v>-0.339178766975745</v>
      </c>
      <c r="U364" s="27" t="n">
        <v>0.452534615750252</v>
      </c>
      <c r="V364" s="27" t="n">
        <v>-0.224776809902089</v>
      </c>
      <c r="W364" s="27" t="n">
        <v>1.3404721890875</v>
      </c>
      <c r="X364" s="27" t="n">
        <v>-0.742060718194952</v>
      </c>
      <c r="Y364" s="27" t="n">
        <v>1.83428552850702</v>
      </c>
      <c r="Z364" s="27" t="n">
        <v>-1.45615735181906</v>
      </c>
      <c r="AA364" s="27" t="n">
        <v>0.486919962726106</v>
      </c>
      <c r="AB364" s="27" t="n">
        <v>-0.649937835684356</v>
      </c>
      <c r="AC364" s="27" t="n">
        <v>0.42734718496797</v>
      </c>
      <c r="AD364" s="27" t="n">
        <v>1.32232378234626</v>
      </c>
      <c r="AE364" s="27" t="n">
        <v>0.552290239114388</v>
      </c>
      <c r="AF364" s="27" t="n">
        <v>-0.378118427736293</v>
      </c>
      <c r="AG364" s="27" t="n">
        <v>0.0835446697527783</v>
      </c>
      <c r="AH364" s="27" t="n">
        <v>-0.601661639393731</v>
      </c>
      <c r="AI364" s="27" t="n">
        <v>1.60638624034944</v>
      </c>
      <c r="AJ364" s="27" t="n">
        <v>0.924238019720106</v>
      </c>
      <c r="AK364" s="27" t="n">
        <v>-0.736268124078465</v>
      </c>
      <c r="AL364" s="21"/>
      <c r="AM364" s="31" t="n">
        <f aca="false">IF(SQRT($B$9)*$B364+SQRT(1-$B$9)*R364&lt;_xlfn.NORM.S.INV($B$6),1,0)</f>
        <v>0</v>
      </c>
      <c r="AN364" s="31" t="n">
        <f aca="false">IF(SQRT($B$9)*$B364+SQRT(1-$B$9)*S364&lt;_xlfn.NORM.S.INV($B$6),1,0)</f>
        <v>0</v>
      </c>
      <c r="AO364" s="31" t="n">
        <f aca="false">IF(SQRT($B$9)*$B364+SQRT(1-$B$9)*T364&lt;_xlfn.NORM.S.INV($B$6),1,0)</f>
        <v>0</v>
      </c>
      <c r="AP364" s="31" t="n">
        <f aca="false">IF(SQRT($B$9)*$B364+SQRT(1-$B$9)*U364&lt;_xlfn.NORM.S.INV($B$6),1,0)</f>
        <v>0</v>
      </c>
      <c r="AQ364" s="31" t="n">
        <f aca="false">IF(SQRT($B$9)*$B364+SQRT(1-$B$9)*V364&lt;_xlfn.NORM.S.INV($B$6),1,0)</f>
        <v>0</v>
      </c>
      <c r="AR364" s="31" t="n">
        <f aca="false">IF(SQRT($B$9)*$B364+SQRT(1-$B$9)*W364&lt;_xlfn.NORM.S.INV($B$6),1,0)</f>
        <v>0</v>
      </c>
      <c r="AS364" s="31" t="n">
        <f aca="false">IF(SQRT($B$9)*$B364+SQRT(1-$B$9)*X364&lt;_xlfn.NORM.S.INV($B$6),1,0)</f>
        <v>0</v>
      </c>
      <c r="AT364" s="31" t="n">
        <f aca="false">IF(SQRT($B$9)*$B364+SQRT(1-$B$9)*Y364&lt;_xlfn.NORM.S.INV($B$6),1,0)</f>
        <v>0</v>
      </c>
      <c r="AU364" s="31" t="n">
        <f aca="false">IF(SQRT($B$9)*$B364+SQRT(1-$B$9)*Z364&lt;_xlfn.NORM.S.INV($B$6),1,0)</f>
        <v>0</v>
      </c>
      <c r="AV364" s="31" t="n">
        <f aca="false">IF(SQRT($B$9)*$B364+SQRT(1-$B$9)*AA364&lt;_xlfn.NORM.S.INV($B$6),1,0)</f>
        <v>0</v>
      </c>
      <c r="AW364" s="31" t="n">
        <f aca="false">IF(SQRT($C$9)*$B364+SQRT(1-$C$9)*AB364&lt;_xlfn.NORM.S.INV($C$6),1,0)</f>
        <v>0</v>
      </c>
      <c r="AX364" s="31" t="n">
        <f aca="false">IF(SQRT($C$9)*$B364+SQRT(1-$C$9)*AC364&lt;_xlfn.NORM.S.INV($C$6),1,0)</f>
        <v>0</v>
      </c>
      <c r="AY364" s="31" t="n">
        <f aca="false">IF(SQRT($C$9)*$B364+SQRT(1-$C$9)*AD364&lt;_xlfn.NORM.S.INV($C$6),1,0)</f>
        <v>0</v>
      </c>
      <c r="AZ364" s="31" t="n">
        <f aca="false">IF(SQRT($C$9)*$B364+SQRT(1-$C$9)*AE364&lt;_xlfn.NORM.S.INV($C$6),1,0)</f>
        <v>0</v>
      </c>
      <c r="BA364" s="31" t="n">
        <f aca="false">IF(SQRT($C$9)*$B364+SQRT(1-$C$9)*AF364&lt;_xlfn.NORM.S.INV($C$6),1,0)</f>
        <v>0</v>
      </c>
      <c r="BB364" s="31" t="n">
        <f aca="false">IF(SQRT($C$9)*$B364+SQRT(1-$C$9)*AG364&lt;_xlfn.NORM.S.INV($C$6),1,0)</f>
        <v>0</v>
      </c>
      <c r="BC364" s="31" t="n">
        <f aca="false">IF(SQRT($C$9)*$B364+SQRT(1-$C$9)*AH364&lt;_xlfn.NORM.S.INV($C$6),1,0)</f>
        <v>0</v>
      </c>
      <c r="BD364" s="31" t="n">
        <f aca="false">IF(SQRT($C$9)*$B364+SQRT(1-$C$9)*AI364&lt;_xlfn.NORM.S.INV($C$6),1,0)</f>
        <v>0</v>
      </c>
      <c r="BE364" s="31" t="n">
        <f aca="false">IF(SQRT($C$9)*$B364+SQRT(1-$C$9)*AJ364&lt;_xlfn.NORM.S.INV($C$6),1,0)</f>
        <v>0</v>
      </c>
      <c r="BF364" s="31" t="n">
        <f aca="false">IF(SQRT($C$9)*$B364+SQRT(1-$C$9)*AK364&lt;_xlfn.NORM.S.INV($C$6),1,0)</f>
        <v>0</v>
      </c>
      <c r="BG364" s="21"/>
      <c r="BH364" s="21"/>
      <c r="BI364" s="31" t="n">
        <f aca="false">$B$11*(($A$1061)*$C364/$B$12*$B$7+(1-$A$1061)*$D364/$B$12*$C$7)</f>
        <v>0</v>
      </c>
      <c r="BJ364" s="31" t="n">
        <f aca="false">$B$11*(($A$1062)*$C364/$B$12*$B$7+(1-$A$1062)*$D364/$B$12*$C$7)</f>
        <v>0</v>
      </c>
      <c r="BK364" s="31" t="n">
        <f aca="false">$B$11*(($A$1063)*$C364/$B$12*$B$7+(1-$A$1063)*$D364/$B$12*$C$7)</f>
        <v>0</v>
      </c>
      <c r="BL364" s="31" t="n">
        <f aca="false">$B$11*(($A$1064)*$C364/$B$12*$B$7+(1-$A$1064)*$D364/$B$12*$C$7)</f>
        <v>0</v>
      </c>
      <c r="BM364" s="31" t="n">
        <f aca="false">$B$11*(($A$1065)*$C364/$B$12*$B$7+(1-$A$1065)*$D364/$B$12*$C$7)</f>
        <v>0</v>
      </c>
      <c r="BN364" s="31" t="n">
        <f aca="false">$B$11*(($A$1066)*$C364/$B$12*$B$7+(1-$A$1066)*$D364/$B$12*$C$7)</f>
        <v>0</v>
      </c>
      <c r="BO364" s="31" t="n">
        <f aca="false">$B$11*(($A$1067)*$C364/$B$12*$B$7+(1-$A$1067)*$D364/$B$12*$C$7)</f>
        <v>0</v>
      </c>
      <c r="BP364" s="31" t="n">
        <f aca="false">$B$11*(($A$1068)*$C364/$B$12*$B$7+(1-$A$1068)*$D364/$B$12*$C$7)</f>
        <v>0</v>
      </c>
      <c r="BQ364" s="31" t="n">
        <f aca="false">$B$11*(($A$1069)*$C364/$B$12*$B$7+(1-$A$1069)*$D364/$B$12*$C$7)</f>
        <v>0</v>
      </c>
      <c r="BR364" s="31" t="n">
        <f aca="false">$B$11*(($A$1070)*$C364/$B$12*$B$7+(1-$A$1070)*$D364/$B$12*$C$7)</f>
        <v>0</v>
      </c>
      <c r="BS364" s="31" t="n">
        <f aca="false">$B$11*(($A$1071)*$C364/$B$12*$B$7+(1-$A$1071)*$D364/$B$12*$C$7)</f>
        <v>0</v>
      </c>
      <c r="BT364" s="31" t="n">
        <f aca="false">$B$11*(($A$1072)*$C364/$B$12*$B$7+(1-$A$1072)*$D364/$B$12*$C$7)</f>
        <v>0</v>
      </c>
      <c r="BU364" s="31" t="n">
        <f aca="false">$B$11*(($A$1073)*$C364/$B$12*$B$7+(1-$A$1073)*$D364/$B$12*$C$7)</f>
        <v>0</v>
      </c>
      <c r="BV364" s="31" t="n">
        <f aca="false">$B$11*(($A$1074)*$C364/$B$12*$B$7+(1-$A$1074)*$D364/$B$12*$C$7)</f>
        <v>0</v>
      </c>
      <c r="BW364" s="31" t="n">
        <f aca="false">$B$11*(($A$1075)*$C364/$B$12*$B$7+(1-$A$1075)*$D364/$B$12*$C$7)</f>
        <v>0</v>
      </c>
      <c r="BX364" s="31" t="n">
        <f aca="false">$B$11*(($A$1076)*$C364/$B$12*$B$7+(1-$A$1076)*$D364/$B$12*$C$7)</f>
        <v>0</v>
      </c>
      <c r="BY364" s="31" t="n">
        <f aca="false">$B$11*(($A$1077)*$C364/$B$12*$B$7+(1-$A$1077)*$D364/$B$12*$C$7)</f>
        <v>0</v>
      </c>
      <c r="BZ364" s="31" t="n">
        <f aca="false">$B$11*(($A$1078)*$C364/$B$12*$B$7+(1-$A$1078)*$D364/$B$12*$C$7)</f>
        <v>0</v>
      </c>
      <c r="CA364" s="31" t="n">
        <f aca="false">$B$11*(($A$1079)*$C364/$B$12*$B$7+(1-$A$1079)*$D364/$B$12*$C$7)</f>
        <v>0</v>
      </c>
      <c r="CB364" s="31" t="n">
        <f aca="false">$B$11*(($A$1080)*$C364/$B$12*$B$7+(1-$A$1080)*$D364/$B$12*$C$7)</f>
        <v>0</v>
      </c>
      <c r="CC364" s="31" t="n">
        <f aca="false">$B$11*(($A$1081)*$C364/$B$12*$B$7+(1-$A$1081)*$D364/$B$12*$C$7)</f>
        <v>0</v>
      </c>
    </row>
    <row r="365" customFormat="false" ht="15" hidden="false" customHeight="false" outlineLevel="0" collapsed="false">
      <c r="A365" s="21" t="n">
        <v>341</v>
      </c>
      <c r="B365" s="27" t="n">
        <v>1.39011108325038</v>
      </c>
      <c r="C365" s="9" t="n">
        <f aca="false">SUM(AM365:AV365)</f>
        <v>0</v>
      </c>
      <c r="D365" s="9" t="n">
        <f aca="false">SUM(AW365:BF365)</f>
        <v>1</v>
      </c>
      <c r="E365" s="24" t="n">
        <f aca="false">(1-C365/$B$12)*$B$8-C365/$B$12*$B$7</f>
        <v>0.05</v>
      </c>
      <c r="F365" s="24" t="n">
        <f aca="false">(1-D365/$B$12)*$C$8-D365/$B$12*$C$7</f>
        <v>0.021</v>
      </c>
      <c r="G365" s="47" t="n">
        <f aca="false">$B$11*($B$10*C365/$B$12*$B$7+(1-$B$10)*D365/$B$12*$C$7)</f>
        <v>300</v>
      </c>
      <c r="H365" s="24" t="n">
        <f aca="false">$B$10*E365+(1-$B$10)*F365</f>
        <v>0.0355</v>
      </c>
      <c r="I365" s="21"/>
      <c r="J365" s="21"/>
      <c r="K365" s="21"/>
      <c r="L365" s="21"/>
      <c r="M365" s="21"/>
      <c r="N365" s="21"/>
      <c r="O365" s="21"/>
      <c r="P365" s="21"/>
      <c r="Q365" s="21"/>
      <c r="R365" s="27" t="n">
        <v>0.71595807166701</v>
      </c>
      <c r="S365" s="27" t="n">
        <v>0.485334712743829</v>
      </c>
      <c r="T365" s="27" t="n">
        <v>-1.02420914593973</v>
      </c>
      <c r="U365" s="27" t="n">
        <v>-1.44600370121469</v>
      </c>
      <c r="V365" s="27" t="n">
        <v>-0.369077757778408</v>
      </c>
      <c r="W365" s="27" t="n">
        <v>-1.05055085708853</v>
      </c>
      <c r="X365" s="27" t="n">
        <v>-0.317835341004869</v>
      </c>
      <c r="Y365" s="27" t="n">
        <v>1.18137771171823</v>
      </c>
      <c r="Z365" s="27" t="n">
        <v>0.329623262148299</v>
      </c>
      <c r="AA365" s="27" t="n">
        <v>0.915990945422908</v>
      </c>
      <c r="AB365" s="27" t="n">
        <v>-2.73464273168413</v>
      </c>
      <c r="AC365" s="27" t="n">
        <v>-0.792918987941042</v>
      </c>
      <c r="AD365" s="27" t="n">
        <v>1.01575458228335</v>
      </c>
      <c r="AE365" s="27" t="n">
        <v>-0.340428873773371</v>
      </c>
      <c r="AF365" s="27" t="n">
        <v>-1.27640288343134</v>
      </c>
      <c r="AG365" s="27" t="n">
        <v>-0.259104322676183</v>
      </c>
      <c r="AH365" s="27" t="n">
        <v>3.25460527200871</v>
      </c>
      <c r="AI365" s="27" t="n">
        <v>0.0919478046733327</v>
      </c>
      <c r="AJ365" s="27" t="n">
        <v>-1.05984504589965</v>
      </c>
      <c r="AK365" s="27" t="n">
        <v>0.455614834693887</v>
      </c>
      <c r="AL365" s="21"/>
      <c r="AM365" s="31" t="n">
        <f aca="false">IF(SQRT($B$9)*$B365+SQRT(1-$B$9)*R365&lt;_xlfn.NORM.S.INV($B$6),1,0)</f>
        <v>0</v>
      </c>
      <c r="AN365" s="31" t="n">
        <f aca="false">IF(SQRT($B$9)*$B365+SQRT(1-$B$9)*S365&lt;_xlfn.NORM.S.INV($B$6),1,0)</f>
        <v>0</v>
      </c>
      <c r="AO365" s="31" t="n">
        <f aca="false">IF(SQRT($B$9)*$B365+SQRT(1-$B$9)*T365&lt;_xlfn.NORM.S.INV($B$6),1,0)</f>
        <v>0</v>
      </c>
      <c r="AP365" s="31" t="n">
        <f aca="false">IF(SQRT($B$9)*$B365+SQRT(1-$B$9)*U365&lt;_xlfn.NORM.S.INV($B$6),1,0)</f>
        <v>0</v>
      </c>
      <c r="AQ365" s="31" t="n">
        <f aca="false">IF(SQRT($B$9)*$B365+SQRT(1-$B$9)*V365&lt;_xlfn.NORM.S.INV($B$6),1,0)</f>
        <v>0</v>
      </c>
      <c r="AR365" s="31" t="n">
        <f aca="false">IF(SQRT($B$9)*$B365+SQRT(1-$B$9)*W365&lt;_xlfn.NORM.S.INV($B$6),1,0)</f>
        <v>0</v>
      </c>
      <c r="AS365" s="31" t="n">
        <f aca="false">IF(SQRT($B$9)*$B365+SQRT(1-$B$9)*X365&lt;_xlfn.NORM.S.INV($B$6),1,0)</f>
        <v>0</v>
      </c>
      <c r="AT365" s="31" t="n">
        <f aca="false">IF(SQRT($B$9)*$B365+SQRT(1-$B$9)*Y365&lt;_xlfn.NORM.S.INV($B$6),1,0)</f>
        <v>0</v>
      </c>
      <c r="AU365" s="31" t="n">
        <f aca="false">IF(SQRT($B$9)*$B365+SQRT(1-$B$9)*Z365&lt;_xlfn.NORM.S.INV($B$6),1,0)</f>
        <v>0</v>
      </c>
      <c r="AV365" s="31" t="n">
        <f aca="false">IF(SQRT($B$9)*$B365+SQRT(1-$B$9)*AA365&lt;_xlfn.NORM.S.INV($B$6),1,0)</f>
        <v>0</v>
      </c>
      <c r="AW365" s="31" t="n">
        <f aca="false">IF(SQRT($C$9)*$B365+SQRT(1-$C$9)*AB365&lt;_xlfn.NORM.S.INV($C$6),1,0)</f>
        <v>1</v>
      </c>
      <c r="AX365" s="31" t="n">
        <f aca="false">IF(SQRT($C$9)*$B365+SQRT(1-$C$9)*AC365&lt;_xlfn.NORM.S.INV($C$6),1,0)</f>
        <v>0</v>
      </c>
      <c r="AY365" s="31" t="n">
        <f aca="false">IF(SQRT($C$9)*$B365+SQRT(1-$C$9)*AD365&lt;_xlfn.NORM.S.INV($C$6),1,0)</f>
        <v>0</v>
      </c>
      <c r="AZ365" s="31" t="n">
        <f aca="false">IF(SQRT($C$9)*$B365+SQRT(1-$C$9)*AE365&lt;_xlfn.NORM.S.INV($C$6),1,0)</f>
        <v>0</v>
      </c>
      <c r="BA365" s="31" t="n">
        <f aca="false">IF(SQRT($C$9)*$B365+SQRT(1-$C$9)*AF365&lt;_xlfn.NORM.S.INV($C$6),1,0)</f>
        <v>0</v>
      </c>
      <c r="BB365" s="31" t="n">
        <f aca="false">IF(SQRT($C$9)*$B365+SQRT(1-$C$9)*AG365&lt;_xlfn.NORM.S.INV($C$6),1,0)</f>
        <v>0</v>
      </c>
      <c r="BC365" s="31" t="n">
        <f aca="false">IF(SQRT($C$9)*$B365+SQRT(1-$C$9)*AH365&lt;_xlfn.NORM.S.INV($C$6),1,0)</f>
        <v>0</v>
      </c>
      <c r="BD365" s="31" t="n">
        <f aca="false">IF(SQRT($C$9)*$B365+SQRT(1-$C$9)*AI365&lt;_xlfn.NORM.S.INV($C$6),1,0)</f>
        <v>0</v>
      </c>
      <c r="BE365" s="31" t="n">
        <f aca="false">IF(SQRT($C$9)*$B365+SQRT(1-$C$9)*AJ365&lt;_xlfn.NORM.S.INV($C$6),1,0)</f>
        <v>0</v>
      </c>
      <c r="BF365" s="31" t="n">
        <f aca="false">IF(SQRT($C$9)*$B365+SQRT(1-$C$9)*AK365&lt;_xlfn.NORM.S.INV($C$6),1,0)</f>
        <v>0</v>
      </c>
      <c r="BG365" s="21"/>
      <c r="BH365" s="21"/>
      <c r="BI365" s="31" t="n">
        <f aca="false">$B$11*(($A$1061)*$C365/$B$12*$B$7+(1-$A$1061)*$D365/$B$12*$C$7)</f>
        <v>600</v>
      </c>
      <c r="BJ365" s="31" t="n">
        <f aca="false">$B$11*(($A$1062)*$C365/$B$12*$B$7+(1-$A$1062)*$D365/$B$12*$C$7)</f>
        <v>570</v>
      </c>
      <c r="BK365" s="31" t="n">
        <f aca="false">$B$11*(($A$1063)*$C365/$B$12*$B$7+(1-$A$1063)*$D365/$B$12*$C$7)</f>
        <v>540</v>
      </c>
      <c r="BL365" s="31" t="n">
        <f aca="false">$B$11*(($A$1064)*$C365/$B$12*$B$7+(1-$A$1064)*$D365/$B$12*$C$7)</f>
        <v>510</v>
      </c>
      <c r="BM365" s="31" t="n">
        <f aca="false">$B$11*(($A$1065)*$C365/$B$12*$B$7+(1-$A$1065)*$D365/$B$12*$C$7)</f>
        <v>480</v>
      </c>
      <c r="BN365" s="31" t="n">
        <f aca="false">$B$11*(($A$1066)*$C365/$B$12*$B$7+(1-$A$1066)*$D365/$B$12*$C$7)</f>
        <v>450</v>
      </c>
      <c r="BO365" s="31" t="n">
        <f aca="false">$B$11*(($A$1067)*$C365/$B$12*$B$7+(1-$A$1067)*$D365/$B$12*$C$7)</f>
        <v>420</v>
      </c>
      <c r="BP365" s="31" t="n">
        <f aca="false">$B$11*(($A$1068)*$C365/$B$12*$B$7+(1-$A$1068)*$D365/$B$12*$C$7)</f>
        <v>390</v>
      </c>
      <c r="BQ365" s="31" t="n">
        <f aca="false">$B$11*(($A$1069)*$C365/$B$12*$B$7+(1-$A$1069)*$D365/$B$12*$C$7)</f>
        <v>360</v>
      </c>
      <c r="BR365" s="31" t="n">
        <f aca="false">$B$11*(($A$1070)*$C365/$B$12*$B$7+(1-$A$1070)*$D365/$B$12*$C$7)</f>
        <v>330</v>
      </c>
      <c r="BS365" s="31" t="n">
        <f aca="false">$B$11*(($A$1071)*$C365/$B$12*$B$7+(1-$A$1071)*$D365/$B$12*$C$7)</f>
        <v>300</v>
      </c>
      <c r="BT365" s="31" t="n">
        <f aca="false">$B$11*(($A$1072)*$C365/$B$12*$B$7+(1-$A$1072)*$D365/$B$12*$C$7)</f>
        <v>270</v>
      </c>
      <c r="BU365" s="31" t="n">
        <f aca="false">$B$11*(($A$1073)*$C365/$B$12*$B$7+(1-$A$1073)*$D365/$B$12*$C$7)</f>
        <v>240</v>
      </c>
      <c r="BV365" s="31" t="n">
        <f aca="false">$B$11*(($A$1074)*$C365/$B$12*$B$7+(1-$A$1074)*$D365/$B$12*$C$7)</f>
        <v>210</v>
      </c>
      <c r="BW365" s="31" t="n">
        <f aca="false">$B$11*(($A$1075)*$C365/$B$12*$B$7+(1-$A$1075)*$D365/$B$12*$C$7)</f>
        <v>180</v>
      </c>
      <c r="BX365" s="31" t="n">
        <f aca="false">$B$11*(($A$1076)*$C365/$B$12*$B$7+(1-$A$1076)*$D365/$B$12*$C$7)</f>
        <v>150</v>
      </c>
      <c r="BY365" s="31" t="n">
        <f aca="false">$B$11*(($A$1077)*$C365/$B$12*$B$7+(1-$A$1077)*$D365/$B$12*$C$7)</f>
        <v>120</v>
      </c>
      <c r="BZ365" s="31" t="n">
        <f aca="false">$B$11*(($A$1078)*$C365/$B$12*$B$7+(1-$A$1078)*$D365/$B$12*$C$7)</f>
        <v>90</v>
      </c>
      <c r="CA365" s="31" t="n">
        <f aca="false">$B$11*(($A$1079)*$C365/$B$12*$B$7+(1-$A$1079)*$D365/$B$12*$C$7)</f>
        <v>60</v>
      </c>
      <c r="CB365" s="31" t="n">
        <f aca="false">$B$11*(($A$1080)*$C365/$B$12*$B$7+(1-$A$1080)*$D365/$B$12*$C$7)</f>
        <v>30</v>
      </c>
      <c r="CC365" s="31" t="n">
        <f aca="false">$B$11*(($A$1081)*$C365/$B$12*$B$7+(1-$A$1081)*$D365/$B$12*$C$7)</f>
        <v>0</v>
      </c>
    </row>
    <row r="366" customFormat="false" ht="15" hidden="false" customHeight="false" outlineLevel="0" collapsed="false">
      <c r="A366" s="21" t="n">
        <v>342</v>
      </c>
      <c r="B366" s="27" t="n">
        <v>-1.03202948768335</v>
      </c>
      <c r="C366" s="9" t="n">
        <f aca="false">SUM(AM366:AV366)</f>
        <v>0</v>
      </c>
      <c r="D366" s="9" t="n">
        <f aca="false">SUM(AW366:BF366)</f>
        <v>1</v>
      </c>
      <c r="E366" s="24" t="n">
        <f aca="false">(1-C366/$B$12)*$B$8-C366/$B$12*$B$7</f>
        <v>0.05</v>
      </c>
      <c r="F366" s="24" t="n">
        <f aca="false">(1-D366/$B$12)*$C$8-D366/$B$12*$C$7</f>
        <v>0.021</v>
      </c>
      <c r="G366" s="47" t="n">
        <f aca="false">$B$11*($B$10*C366/$B$12*$B$7+(1-$B$10)*D366/$B$12*$C$7)</f>
        <v>300</v>
      </c>
      <c r="H366" s="24" t="n">
        <f aca="false">$B$10*E366+(1-$B$10)*F366</f>
        <v>0.0355</v>
      </c>
      <c r="I366" s="21"/>
      <c r="J366" s="21"/>
      <c r="K366" s="21"/>
      <c r="L366" s="21"/>
      <c r="M366" s="21"/>
      <c r="N366" s="21"/>
      <c r="O366" s="21"/>
      <c r="P366" s="21"/>
      <c r="Q366" s="21"/>
      <c r="R366" s="27" t="n">
        <v>-0.649188627524577</v>
      </c>
      <c r="S366" s="27" t="n">
        <v>0.189727581087464</v>
      </c>
      <c r="T366" s="27" t="n">
        <v>1.59701125692072</v>
      </c>
      <c r="U366" s="27" t="n">
        <v>0.160791166616648</v>
      </c>
      <c r="V366" s="27" t="n">
        <v>-1.9660946953835</v>
      </c>
      <c r="W366" s="27" t="n">
        <v>-1.85498458304394</v>
      </c>
      <c r="X366" s="27" t="n">
        <v>-0.598331569257496</v>
      </c>
      <c r="Y366" s="27" t="n">
        <v>-0.325890044029359</v>
      </c>
      <c r="Z366" s="27" t="n">
        <v>-1.80701428010166</v>
      </c>
      <c r="AA366" s="27" t="n">
        <v>-0.445362412259602</v>
      </c>
      <c r="AB366" s="27" t="n">
        <v>-0.338352339534289</v>
      </c>
      <c r="AC366" s="27" t="n">
        <v>-0.33517902440797</v>
      </c>
      <c r="AD366" s="27" t="n">
        <v>1.13854167166214</v>
      </c>
      <c r="AE366" s="27" t="n">
        <v>-1.84678475063384</v>
      </c>
      <c r="AF366" s="27" t="n">
        <v>0.690273441245472</v>
      </c>
      <c r="AG366" s="27" t="n">
        <v>1.3575723819975</v>
      </c>
      <c r="AH366" s="27" t="n">
        <v>-0.585195890785309</v>
      </c>
      <c r="AI366" s="27" t="n">
        <v>1.12073121339513</v>
      </c>
      <c r="AJ366" s="27" t="n">
        <v>0.172772205458566</v>
      </c>
      <c r="AK366" s="27" t="n">
        <v>0.862881058263497</v>
      </c>
      <c r="AL366" s="21"/>
      <c r="AM366" s="31" t="n">
        <f aca="false">IF(SQRT($B$9)*$B366+SQRT(1-$B$9)*R366&lt;_xlfn.NORM.S.INV($B$6),1,0)</f>
        <v>0</v>
      </c>
      <c r="AN366" s="31" t="n">
        <f aca="false">IF(SQRT($B$9)*$B366+SQRT(1-$B$9)*S366&lt;_xlfn.NORM.S.INV($B$6),1,0)</f>
        <v>0</v>
      </c>
      <c r="AO366" s="31" t="n">
        <f aca="false">IF(SQRT($B$9)*$B366+SQRT(1-$B$9)*T366&lt;_xlfn.NORM.S.INV($B$6),1,0)</f>
        <v>0</v>
      </c>
      <c r="AP366" s="31" t="n">
        <f aca="false">IF(SQRT($B$9)*$B366+SQRT(1-$B$9)*U366&lt;_xlfn.NORM.S.INV($B$6),1,0)</f>
        <v>0</v>
      </c>
      <c r="AQ366" s="31" t="n">
        <f aca="false">IF(SQRT($B$9)*$B366+SQRT(1-$B$9)*V366&lt;_xlfn.NORM.S.INV($B$6),1,0)</f>
        <v>0</v>
      </c>
      <c r="AR366" s="31" t="n">
        <f aca="false">IF(SQRT($B$9)*$B366+SQRT(1-$B$9)*W366&lt;_xlfn.NORM.S.INV($B$6),1,0)</f>
        <v>0</v>
      </c>
      <c r="AS366" s="31" t="n">
        <f aca="false">IF(SQRT($B$9)*$B366+SQRT(1-$B$9)*X366&lt;_xlfn.NORM.S.INV($B$6),1,0)</f>
        <v>0</v>
      </c>
      <c r="AT366" s="31" t="n">
        <f aca="false">IF(SQRT($B$9)*$B366+SQRT(1-$B$9)*Y366&lt;_xlfn.NORM.S.INV($B$6),1,0)</f>
        <v>0</v>
      </c>
      <c r="AU366" s="31" t="n">
        <f aca="false">IF(SQRT($B$9)*$B366+SQRT(1-$B$9)*Z366&lt;_xlfn.NORM.S.INV($B$6),1,0)</f>
        <v>0</v>
      </c>
      <c r="AV366" s="31" t="n">
        <f aca="false">IF(SQRT($B$9)*$B366+SQRT(1-$B$9)*AA366&lt;_xlfn.NORM.S.INV($B$6),1,0)</f>
        <v>0</v>
      </c>
      <c r="AW366" s="31" t="n">
        <f aca="false">IF(SQRT($C$9)*$B366+SQRT(1-$C$9)*AB366&lt;_xlfn.NORM.S.INV($C$6),1,0)</f>
        <v>0</v>
      </c>
      <c r="AX366" s="31" t="n">
        <f aca="false">IF(SQRT($C$9)*$B366+SQRT(1-$C$9)*AC366&lt;_xlfn.NORM.S.INV($C$6),1,0)</f>
        <v>0</v>
      </c>
      <c r="AY366" s="31" t="n">
        <f aca="false">IF(SQRT($C$9)*$B366+SQRT(1-$C$9)*AD366&lt;_xlfn.NORM.S.INV($C$6),1,0)</f>
        <v>0</v>
      </c>
      <c r="AZ366" s="31" t="n">
        <f aca="false">IF(SQRT($C$9)*$B366+SQRT(1-$C$9)*AE366&lt;_xlfn.NORM.S.INV($C$6),1,0)</f>
        <v>1</v>
      </c>
      <c r="BA366" s="31" t="n">
        <f aca="false">IF(SQRT($C$9)*$B366+SQRT(1-$C$9)*AF366&lt;_xlfn.NORM.S.INV($C$6),1,0)</f>
        <v>0</v>
      </c>
      <c r="BB366" s="31" t="n">
        <f aca="false">IF(SQRT($C$9)*$B366+SQRT(1-$C$9)*AG366&lt;_xlfn.NORM.S.INV($C$6),1,0)</f>
        <v>0</v>
      </c>
      <c r="BC366" s="31" t="n">
        <f aca="false">IF(SQRT($C$9)*$B366+SQRT(1-$C$9)*AH366&lt;_xlfn.NORM.S.INV($C$6),1,0)</f>
        <v>0</v>
      </c>
      <c r="BD366" s="31" t="n">
        <f aca="false">IF(SQRT($C$9)*$B366+SQRT(1-$C$9)*AI366&lt;_xlfn.NORM.S.INV($C$6),1,0)</f>
        <v>0</v>
      </c>
      <c r="BE366" s="31" t="n">
        <f aca="false">IF(SQRT($C$9)*$B366+SQRT(1-$C$9)*AJ366&lt;_xlfn.NORM.S.INV($C$6),1,0)</f>
        <v>0</v>
      </c>
      <c r="BF366" s="31" t="n">
        <f aca="false">IF(SQRT($C$9)*$B366+SQRT(1-$C$9)*AK366&lt;_xlfn.NORM.S.INV($C$6),1,0)</f>
        <v>0</v>
      </c>
      <c r="BG366" s="21"/>
      <c r="BH366" s="21"/>
      <c r="BI366" s="31" t="n">
        <f aca="false">$B$11*(($A$1061)*$C366/$B$12*$B$7+(1-$A$1061)*$D366/$B$12*$C$7)</f>
        <v>600</v>
      </c>
      <c r="BJ366" s="31" t="n">
        <f aca="false">$B$11*(($A$1062)*$C366/$B$12*$B$7+(1-$A$1062)*$D366/$B$12*$C$7)</f>
        <v>570</v>
      </c>
      <c r="BK366" s="31" t="n">
        <f aca="false">$B$11*(($A$1063)*$C366/$B$12*$B$7+(1-$A$1063)*$D366/$B$12*$C$7)</f>
        <v>540</v>
      </c>
      <c r="BL366" s="31" t="n">
        <f aca="false">$B$11*(($A$1064)*$C366/$B$12*$B$7+(1-$A$1064)*$D366/$B$12*$C$7)</f>
        <v>510</v>
      </c>
      <c r="BM366" s="31" t="n">
        <f aca="false">$B$11*(($A$1065)*$C366/$B$12*$B$7+(1-$A$1065)*$D366/$B$12*$C$7)</f>
        <v>480</v>
      </c>
      <c r="BN366" s="31" t="n">
        <f aca="false">$B$11*(($A$1066)*$C366/$B$12*$B$7+(1-$A$1066)*$D366/$B$12*$C$7)</f>
        <v>450</v>
      </c>
      <c r="BO366" s="31" t="n">
        <f aca="false">$B$11*(($A$1067)*$C366/$B$12*$B$7+(1-$A$1067)*$D366/$B$12*$C$7)</f>
        <v>420</v>
      </c>
      <c r="BP366" s="31" t="n">
        <f aca="false">$B$11*(($A$1068)*$C366/$B$12*$B$7+(1-$A$1068)*$D366/$B$12*$C$7)</f>
        <v>390</v>
      </c>
      <c r="BQ366" s="31" t="n">
        <f aca="false">$B$11*(($A$1069)*$C366/$B$12*$B$7+(1-$A$1069)*$D366/$B$12*$C$7)</f>
        <v>360</v>
      </c>
      <c r="BR366" s="31" t="n">
        <f aca="false">$B$11*(($A$1070)*$C366/$B$12*$B$7+(1-$A$1070)*$D366/$B$12*$C$7)</f>
        <v>330</v>
      </c>
      <c r="BS366" s="31" t="n">
        <f aca="false">$B$11*(($A$1071)*$C366/$B$12*$B$7+(1-$A$1071)*$D366/$B$12*$C$7)</f>
        <v>300</v>
      </c>
      <c r="BT366" s="31" t="n">
        <f aca="false">$B$11*(($A$1072)*$C366/$B$12*$B$7+(1-$A$1072)*$D366/$B$12*$C$7)</f>
        <v>270</v>
      </c>
      <c r="BU366" s="31" t="n">
        <f aca="false">$B$11*(($A$1073)*$C366/$B$12*$B$7+(1-$A$1073)*$D366/$B$12*$C$7)</f>
        <v>240</v>
      </c>
      <c r="BV366" s="31" t="n">
        <f aca="false">$B$11*(($A$1074)*$C366/$B$12*$B$7+(1-$A$1074)*$D366/$B$12*$C$7)</f>
        <v>210</v>
      </c>
      <c r="BW366" s="31" t="n">
        <f aca="false">$B$11*(($A$1075)*$C366/$B$12*$B$7+(1-$A$1075)*$D366/$B$12*$C$7)</f>
        <v>180</v>
      </c>
      <c r="BX366" s="31" t="n">
        <f aca="false">$B$11*(($A$1076)*$C366/$B$12*$B$7+(1-$A$1076)*$D366/$B$12*$C$7)</f>
        <v>150</v>
      </c>
      <c r="BY366" s="31" t="n">
        <f aca="false">$B$11*(($A$1077)*$C366/$B$12*$B$7+(1-$A$1077)*$D366/$B$12*$C$7)</f>
        <v>120</v>
      </c>
      <c r="BZ366" s="31" t="n">
        <f aca="false">$B$11*(($A$1078)*$C366/$B$12*$B$7+(1-$A$1078)*$D366/$B$12*$C$7)</f>
        <v>90</v>
      </c>
      <c r="CA366" s="31" t="n">
        <f aca="false">$B$11*(($A$1079)*$C366/$B$12*$B$7+(1-$A$1079)*$D366/$B$12*$C$7)</f>
        <v>60</v>
      </c>
      <c r="CB366" s="31" t="n">
        <f aca="false">$B$11*(($A$1080)*$C366/$B$12*$B$7+(1-$A$1080)*$D366/$B$12*$C$7)</f>
        <v>30</v>
      </c>
      <c r="CC366" s="31" t="n">
        <f aca="false">$B$11*(($A$1081)*$C366/$B$12*$B$7+(1-$A$1081)*$D366/$B$12*$C$7)</f>
        <v>0</v>
      </c>
    </row>
    <row r="367" customFormat="false" ht="15" hidden="false" customHeight="false" outlineLevel="0" collapsed="false">
      <c r="A367" s="21" t="n">
        <v>343</v>
      </c>
      <c r="B367" s="27" t="n">
        <v>-0.0193817223461095</v>
      </c>
      <c r="C367" s="9" t="n">
        <f aca="false">SUM(AM367:AV367)</f>
        <v>0</v>
      </c>
      <c r="D367" s="9" t="n">
        <f aca="false">SUM(AW367:BF367)</f>
        <v>0</v>
      </c>
      <c r="E367" s="24" t="n">
        <f aca="false">(1-C367/$B$12)*$B$8-C367/$B$12*$B$7</f>
        <v>0.05</v>
      </c>
      <c r="F367" s="24" t="n">
        <f aca="false">(1-D367/$B$12)*$C$8-D367/$B$12*$C$7</f>
        <v>0.09</v>
      </c>
      <c r="G367" s="47" t="n">
        <f aca="false">$B$11*($B$10*C367/$B$12*$B$7+(1-$B$10)*D367/$B$12*$C$7)</f>
        <v>0</v>
      </c>
      <c r="H367" s="24" t="n">
        <f aca="false">$B$10*E367+(1-$B$10)*F367</f>
        <v>0.07</v>
      </c>
      <c r="I367" s="21"/>
      <c r="J367" s="21"/>
      <c r="K367" s="21"/>
      <c r="L367" s="21"/>
      <c r="M367" s="21"/>
      <c r="N367" s="21"/>
      <c r="O367" s="21"/>
      <c r="P367" s="21"/>
      <c r="Q367" s="21"/>
      <c r="R367" s="27" t="n">
        <v>-1.26124385736268</v>
      </c>
      <c r="S367" s="27" t="n">
        <v>-1.59353064987265</v>
      </c>
      <c r="T367" s="27" t="n">
        <v>0.894128774701354</v>
      </c>
      <c r="U367" s="27" t="n">
        <v>1.80196116575264</v>
      </c>
      <c r="V367" s="27" t="n">
        <v>0.048506470180991</v>
      </c>
      <c r="W367" s="27" t="n">
        <v>0.105110501144145</v>
      </c>
      <c r="X367" s="27" t="n">
        <v>0.930114557226268</v>
      </c>
      <c r="Y367" s="27" t="n">
        <v>1.50616356224958</v>
      </c>
      <c r="Z367" s="27" t="n">
        <v>-0.246709152679212</v>
      </c>
      <c r="AA367" s="27" t="n">
        <v>-0.765168488387337</v>
      </c>
      <c r="AB367" s="27" t="n">
        <v>-1.77240080810786</v>
      </c>
      <c r="AC367" s="27" t="n">
        <v>-0.81853433686538</v>
      </c>
      <c r="AD367" s="27" t="n">
        <v>-1.22316916559206</v>
      </c>
      <c r="AE367" s="27" t="n">
        <v>-1.44223658777815</v>
      </c>
      <c r="AF367" s="27" t="n">
        <v>-0.406310600028913</v>
      </c>
      <c r="AG367" s="27" t="n">
        <v>-0.780341778084551</v>
      </c>
      <c r="AH367" s="27" t="n">
        <v>0.204920477906329</v>
      </c>
      <c r="AI367" s="27" t="n">
        <v>0.817943062781941</v>
      </c>
      <c r="AJ367" s="27" t="n">
        <v>1.31071151596033</v>
      </c>
      <c r="AK367" s="27" t="n">
        <v>-0.864218653264017</v>
      </c>
      <c r="AL367" s="21"/>
      <c r="AM367" s="31" t="n">
        <f aca="false">IF(SQRT($B$9)*$B367+SQRT(1-$B$9)*R367&lt;_xlfn.NORM.S.INV($B$6),1,0)</f>
        <v>0</v>
      </c>
      <c r="AN367" s="31" t="n">
        <f aca="false">IF(SQRT($B$9)*$B367+SQRT(1-$B$9)*S367&lt;_xlfn.NORM.S.INV($B$6),1,0)</f>
        <v>0</v>
      </c>
      <c r="AO367" s="31" t="n">
        <f aca="false">IF(SQRT($B$9)*$B367+SQRT(1-$B$9)*T367&lt;_xlfn.NORM.S.INV($B$6),1,0)</f>
        <v>0</v>
      </c>
      <c r="AP367" s="31" t="n">
        <f aca="false">IF(SQRT($B$9)*$B367+SQRT(1-$B$9)*U367&lt;_xlfn.NORM.S.INV($B$6),1,0)</f>
        <v>0</v>
      </c>
      <c r="AQ367" s="31" t="n">
        <f aca="false">IF(SQRT($B$9)*$B367+SQRT(1-$B$9)*V367&lt;_xlfn.NORM.S.INV($B$6),1,0)</f>
        <v>0</v>
      </c>
      <c r="AR367" s="31" t="n">
        <f aca="false">IF(SQRT($B$9)*$B367+SQRT(1-$B$9)*W367&lt;_xlfn.NORM.S.INV($B$6),1,0)</f>
        <v>0</v>
      </c>
      <c r="AS367" s="31" t="n">
        <f aca="false">IF(SQRT($B$9)*$B367+SQRT(1-$B$9)*X367&lt;_xlfn.NORM.S.INV($B$6),1,0)</f>
        <v>0</v>
      </c>
      <c r="AT367" s="31" t="n">
        <f aca="false">IF(SQRT($B$9)*$B367+SQRT(1-$B$9)*Y367&lt;_xlfn.NORM.S.INV($B$6),1,0)</f>
        <v>0</v>
      </c>
      <c r="AU367" s="31" t="n">
        <f aca="false">IF(SQRT($B$9)*$B367+SQRT(1-$B$9)*Z367&lt;_xlfn.NORM.S.INV($B$6),1,0)</f>
        <v>0</v>
      </c>
      <c r="AV367" s="31" t="n">
        <f aca="false">IF(SQRT($B$9)*$B367+SQRT(1-$B$9)*AA367&lt;_xlfn.NORM.S.INV($B$6),1,0)</f>
        <v>0</v>
      </c>
      <c r="AW367" s="31" t="n">
        <f aca="false">IF(SQRT($C$9)*$B367+SQRT(1-$C$9)*AB367&lt;_xlfn.NORM.S.INV($C$6),1,0)</f>
        <v>0</v>
      </c>
      <c r="AX367" s="31" t="n">
        <f aca="false">IF(SQRT($C$9)*$B367+SQRT(1-$C$9)*AC367&lt;_xlfn.NORM.S.INV($C$6),1,0)</f>
        <v>0</v>
      </c>
      <c r="AY367" s="31" t="n">
        <f aca="false">IF(SQRT($C$9)*$B367+SQRT(1-$C$9)*AD367&lt;_xlfn.NORM.S.INV($C$6),1,0)</f>
        <v>0</v>
      </c>
      <c r="AZ367" s="31" t="n">
        <f aca="false">IF(SQRT($C$9)*$B367+SQRT(1-$C$9)*AE367&lt;_xlfn.NORM.S.INV($C$6),1,0)</f>
        <v>0</v>
      </c>
      <c r="BA367" s="31" t="n">
        <f aca="false">IF(SQRT($C$9)*$B367+SQRT(1-$C$9)*AF367&lt;_xlfn.NORM.S.INV($C$6),1,0)</f>
        <v>0</v>
      </c>
      <c r="BB367" s="31" t="n">
        <f aca="false">IF(SQRT($C$9)*$B367+SQRT(1-$C$9)*AG367&lt;_xlfn.NORM.S.INV($C$6),1,0)</f>
        <v>0</v>
      </c>
      <c r="BC367" s="31" t="n">
        <f aca="false">IF(SQRT($C$9)*$B367+SQRT(1-$C$9)*AH367&lt;_xlfn.NORM.S.INV($C$6),1,0)</f>
        <v>0</v>
      </c>
      <c r="BD367" s="31" t="n">
        <f aca="false">IF(SQRT($C$9)*$B367+SQRT(1-$C$9)*AI367&lt;_xlfn.NORM.S.INV($C$6),1,0)</f>
        <v>0</v>
      </c>
      <c r="BE367" s="31" t="n">
        <f aca="false">IF(SQRT($C$9)*$B367+SQRT(1-$C$9)*AJ367&lt;_xlfn.NORM.S.INV($C$6),1,0)</f>
        <v>0</v>
      </c>
      <c r="BF367" s="31" t="n">
        <f aca="false">IF(SQRT($C$9)*$B367+SQRT(1-$C$9)*AK367&lt;_xlfn.NORM.S.INV($C$6),1,0)</f>
        <v>0</v>
      </c>
      <c r="BG367" s="21"/>
      <c r="BH367" s="21"/>
      <c r="BI367" s="31" t="n">
        <f aca="false">$B$11*(($A$1061)*$C367/$B$12*$B$7+(1-$A$1061)*$D367/$B$12*$C$7)</f>
        <v>0</v>
      </c>
      <c r="BJ367" s="31" t="n">
        <f aca="false">$B$11*(($A$1062)*$C367/$B$12*$B$7+(1-$A$1062)*$D367/$B$12*$C$7)</f>
        <v>0</v>
      </c>
      <c r="BK367" s="31" t="n">
        <f aca="false">$B$11*(($A$1063)*$C367/$B$12*$B$7+(1-$A$1063)*$D367/$B$12*$C$7)</f>
        <v>0</v>
      </c>
      <c r="BL367" s="31" t="n">
        <f aca="false">$B$11*(($A$1064)*$C367/$B$12*$B$7+(1-$A$1064)*$D367/$B$12*$C$7)</f>
        <v>0</v>
      </c>
      <c r="BM367" s="31" t="n">
        <f aca="false">$B$11*(($A$1065)*$C367/$B$12*$B$7+(1-$A$1065)*$D367/$B$12*$C$7)</f>
        <v>0</v>
      </c>
      <c r="BN367" s="31" t="n">
        <f aca="false">$B$11*(($A$1066)*$C367/$B$12*$B$7+(1-$A$1066)*$D367/$B$12*$C$7)</f>
        <v>0</v>
      </c>
      <c r="BO367" s="31" t="n">
        <f aca="false">$B$11*(($A$1067)*$C367/$B$12*$B$7+(1-$A$1067)*$D367/$B$12*$C$7)</f>
        <v>0</v>
      </c>
      <c r="BP367" s="31" t="n">
        <f aca="false">$B$11*(($A$1068)*$C367/$B$12*$B$7+(1-$A$1068)*$D367/$B$12*$C$7)</f>
        <v>0</v>
      </c>
      <c r="BQ367" s="31" t="n">
        <f aca="false">$B$11*(($A$1069)*$C367/$B$12*$B$7+(1-$A$1069)*$D367/$B$12*$C$7)</f>
        <v>0</v>
      </c>
      <c r="BR367" s="31" t="n">
        <f aca="false">$B$11*(($A$1070)*$C367/$B$12*$B$7+(1-$A$1070)*$D367/$B$12*$C$7)</f>
        <v>0</v>
      </c>
      <c r="BS367" s="31" t="n">
        <f aca="false">$B$11*(($A$1071)*$C367/$B$12*$B$7+(1-$A$1071)*$D367/$B$12*$C$7)</f>
        <v>0</v>
      </c>
      <c r="BT367" s="31" t="n">
        <f aca="false">$B$11*(($A$1072)*$C367/$B$12*$B$7+(1-$A$1072)*$D367/$B$12*$C$7)</f>
        <v>0</v>
      </c>
      <c r="BU367" s="31" t="n">
        <f aca="false">$B$11*(($A$1073)*$C367/$B$12*$B$7+(1-$A$1073)*$D367/$B$12*$C$7)</f>
        <v>0</v>
      </c>
      <c r="BV367" s="31" t="n">
        <f aca="false">$B$11*(($A$1074)*$C367/$B$12*$B$7+(1-$A$1074)*$D367/$B$12*$C$7)</f>
        <v>0</v>
      </c>
      <c r="BW367" s="31" t="n">
        <f aca="false">$B$11*(($A$1075)*$C367/$B$12*$B$7+(1-$A$1075)*$D367/$B$12*$C$7)</f>
        <v>0</v>
      </c>
      <c r="BX367" s="31" t="n">
        <f aca="false">$B$11*(($A$1076)*$C367/$B$12*$B$7+(1-$A$1076)*$D367/$B$12*$C$7)</f>
        <v>0</v>
      </c>
      <c r="BY367" s="31" t="n">
        <f aca="false">$B$11*(($A$1077)*$C367/$B$12*$B$7+(1-$A$1077)*$D367/$B$12*$C$7)</f>
        <v>0</v>
      </c>
      <c r="BZ367" s="31" t="n">
        <f aca="false">$B$11*(($A$1078)*$C367/$B$12*$B$7+(1-$A$1078)*$D367/$B$12*$C$7)</f>
        <v>0</v>
      </c>
      <c r="CA367" s="31" t="n">
        <f aca="false">$B$11*(($A$1079)*$C367/$B$12*$B$7+(1-$A$1079)*$D367/$B$12*$C$7)</f>
        <v>0</v>
      </c>
      <c r="CB367" s="31" t="n">
        <f aca="false">$B$11*(($A$1080)*$C367/$B$12*$B$7+(1-$A$1080)*$D367/$B$12*$C$7)</f>
        <v>0</v>
      </c>
      <c r="CC367" s="31" t="n">
        <f aca="false">$B$11*(($A$1081)*$C367/$B$12*$B$7+(1-$A$1081)*$D367/$B$12*$C$7)</f>
        <v>0</v>
      </c>
    </row>
    <row r="368" customFormat="false" ht="15" hidden="false" customHeight="false" outlineLevel="0" collapsed="false">
      <c r="A368" s="21" t="n">
        <v>344</v>
      </c>
      <c r="B368" s="27" t="n">
        <v>-1.115674001876</v>
      </c>
      <c r="C368" s="9" t="n">
        <f aca="false">SUM(AM368:AV368)</f>
        <v>0</v>
      </c>
      <c r="D368" s="9" t="n">
        <f aca="false">SUM(AW368:BF368)</f>
        <v>0</v>
      </c>
      <c r="E368" s="24" t="n">
        <f aca="false">(1-C368/$B$12)*$B$8-C368/$B$12*$B$7</f>
        <v>0.05</v>
      </c>
      <c r="F368" s="24" t="n">
        <f aca="false">(1-D368/$B$12)*$C$8-D368/$B$12*$C$7</f>
        <v>0.09</v>
      </c>
      <c r="G368" s="47" t="n">
        <f aca="false">$B$11*($B$10*C368/$B$12*$B$7+(1-$B$10)*D368/$B$12*$C$7)</f>
        <v>0</v>
      </c>
      <c r="H368" s="24" t="n">
        <f aca="false">$B$10*E368+(1-$B$10)*F368</f>
        <v>0.07</v>
      </c>
      <c r="I368" s="21"/>
      <c r="J368" s="21"/>
      <c r="K368" s="21"/>
      <c r="L368" s="21"/>
      <c r="M368" s="21"/>
      <c r="N368" s="21"/>
      <c r="O368" s="21"/>
      <c r="P368" s="21"/>
      <c r="Q368" s="21"/>
      <c r="R368" s="27" t="n">
        <v>-1.54276932797174</v>
      </c>
      <c r="S368" s="27" t="n">
        <v>1.26310959703127</v>
      </c>
      <c r="T368" s="27" t="n">
        <v>0.605733285670561</v>
      </c>
      <c r="U368" s="27" t="n">
        <v>-0.0662216279148909</v>
      </c>
      <c r="V368" s="27" t="n">
        <v>-1.12846991687524</v>
      </c>
      <c r="W368" s="27" t="n">
        <v>-0.290438999578109</v>
      </c>
      <c r="X368" s="27" t="n">
        <v>-0.305587764235877</v>
      </c>
      <c r="Y368" s="27" t="n">
        <v>0.629992160182049</v>
      </c>
      <c r="Z368" s="27" t="n">
        <v>0.861531455905782</v>
      </c>
      <c r="AA368" s="27" t="n">
        <v>-0.441843064670205</v>
      </c>
      <c r="AB368" s="27" t="n">
        <v>0.983843053159986</v>
      </c>
      <c r="AC368" s="27" t="n">
        <v>-1.00986009819334</v>
      </c>
      <c r="AD368" s="27" t="n">
        <v>0.747850545820172</v>
      </c>
      <c r="AE368" s="27" t="n">
        <v>0.662503261937664</v>
      </c>
      <c r="AF368" s="27" t="n">
        <v>1.00437497779979</v>
      </c>
      <c r="AG368" s="27" t="n">
        <v>1.10713073118948</v>
      </c>
      <c r="AH368" s="27" t="n">
        <v>-0.50072852467205</v>
      </c>
      <c r="AI368" s="27" t="n">
        <v>0.440875832867826</v>
      </c>
      <c r="AJ368" s="27" t="n">
        <v>-0.586864335046302</v>
      </c>
      <c r="AK368" s="27" t="n">
        <v>0.727090546817585</v>
      </c>
      <c r="AL368" s="21"/>
      <c r="AM368" s="31" t="n">
        <f aca="false">IF(SQRT($B$9)*$B368+SQRT(1-$B$9)*R368&lt;_xlfn.NORM.S.INV($B$6),1,0)</f>
        <v>0</v>
      </c>
      <c r="AN368" s="31" t="n">
        <f aca="false">IF(SQRT($B$9)*$B368+SQRT(1-$B$9)*S368&lt;_xlfn.NORM.S.INV($B$6),1,0)</f>
        <v>0</v>
      </c>
      <c r="AO368" s="31" t="n">
        <f aca="false">IF(SQRT($B$9)*$B368+SQRT(1-$B$9)*T368&lt;_xlfn.NORM.S.INV($B$6),1,0)</f>
        <v>0</v>
      </c>
      <c r="AP368" s="31" t="n">
        <f aca="false">IF(SQRT($B$9)*$B368+SQRT(1-$B$9)*U368&lt;_xlfn.NORM.S.INV($B$6),1,0)</f>
        <v>0</v>
      </c>
      <c r="AQ368" s="31" t="n">
        <f aca="false">IF(SQRT($B$9)*$B368+SQRT(1-$B$9)*V368&lt;_xlfn.NORM.S.INV($B$6),1,0)</f>
        <v>0</v>
      </c>
      <c r="AR368" s="31" t="n">
        <f aca="false">IF(SQRT($B$9)*$B368+SQRT(1-$B$9)*W368&lt;_xlfn.NORM.S.INV($B$6),1,0)</f>
        <v>0</v>
      </c>
      <c r="AS368" s="31" t="n">
        <f aca="false">IF(SQRT($B$9)*$B368+SQRT(1-$B$9)*X368&lt;_xlfn.NORM.S.INV($B$6),1,0)</f>
        <v>0</v>
      </c>
      <c r="AT368" s="31" t="n">
        <f aca="false">IF(SQRT($B$9)*$B368+SQRT(1-$B$9)*Y368&lt;_xlfn.NORM.S.INV($B$6),1,0)</f>
        <v>0</v>
      </c>
      <c r="AU368" s="31" t="n">
        <f aca="false">IF(SQRT($B$9)*$B368+SQRT(1-$B$9)*Z368&lt;_xlfn.NORM.S.INV($B$6),1,0)</f>
        <v>0</v>
      </c>
      <c r="AV368" s="31" t="n">
        <f aca="false">IF(SQRT($B$9)*$B368+SQRT(1-$B$9)*AA368&lt;_xlfn.NORM.S.INV($B$6),1,0)</f>
        <v>0</v>
      </c>
      <c r="AW368" s="31" t="n">
        <f aca="false">IF(SQRT($C$9)*$B368+SQRT(1-$C$9)*AB368&lt;_xlfn.NORM.S.INV($C$6),1,0)</f>
        <v>0</v>
      </c>
      <c r="AX368" s="31" t="n">
        <f aca="false">IF(SQRT($C$9)*$B368+SQRT(1-$C$9)*AC368&lt;_xlfn.NORM.S.INV($C$6),1,0)</f>
        <v>0</v>
      </c>
      <c r="AY368" s="31" t="n">
        <f aca="false">IF(SQRT($C$9)*$B368+SQRT(1-$C$9)*AD368&lt;_xlfn.NORM.S.INV($C$6),1,0)</f>
        <v>0</v>
      </c>
      <c r="AZ368" s="31" t="n">
        <f aca="false">IF(SQRT($C$9)*$B368+SQRT(1-$C$9)*AE368&lt;_xlfn.NORM.S.INV($C$6),1,0)</f>
        <v>0</v>
      </c>
      <c r="BA368" s="31" t="n">
        <f aca="false">IF(SQRT($C$9)*$B368+SQRT(1-$C$9)*AF368&lt;_xlfn.NORM.S.INV($C$6),1,0)</f>
        <v>0</v>
      </c>
      <c r="BB368" s="31" t="n">
        <f aca="false">IF(SQRT($C$9)*$B368+SQRT(1-$C$9)*AG368&lt;_xlfn.NORM.S.INV($C$6),1,0)</f>
        <v>0</v>
      </c>
      <c r="BC368" s="31" t="n">
        <f aca="false">IF(SQRT($C$9)*$B368+SQRT(1-$C$9)*AH368&lt;_xlfn.NORM.S.INV($C$6),1,0)</f>
        <v>0</v>
      </c>
      <c r="BD368" s="31" t="n">
        <f aca="false">IF(SQRT($C$9)*$B368+SQRT(1-$C$9)*AI368&lt;_xlfn.NORM.S.INV($C$6),1,0)</f>
        <v>0</v>
      </c>
      <c r="BE368" s="31" t="n">
        <f aca="false">IF(SQRT($C$9)*$B368+SQRT(1-$C$9)*AJ368&lt;_xlfn.NORM.S.INV($C$6),1,0)</f>
        <v>0</v>
      </c>
      <c r="BF368" s="31" t="n">
        <f aca="false">IF(SQRT($C$9)*$B368+SQRT(1-$C$9)*AK368&lt;_xlfn.NORM.S.INV($C$6),1,0)</f>
        <v>0</v>
      </c>
      <c r="BG368" s="21"/>
      <c r="BH368" s="21"/>
      <c r="BI368" s="31" t="n">
        <f aca="false">$B$11*(($A$1061)*$C368/$B$12*$B$7+(1-$A$1061)*$D368/$B$12*$C$7)</f>
        <v>0</v>
      </c>
      <c r="BJ368" s="31" t="n">
        <f aca="false">$B$11*(($A$1062)*$C368/$B$12*$B$7+(1-$A$1062)*$D368/$B$12*$C$7)</f>
        <v>0</v>
      </c>
      <c r="BK368" s="31" t="n">
        <f aca="false">$B$11*(($A$1063)*$C368/$B$12*$B$7+(1-$A$1063)*$D368/$B$12*$C$7)</f>
        <v>0</v>
      </c>
      <c r="BL368" s="31" t="n">
        <f aca="false">$B$11*(($A$1064)*$C368/$B$12*$B$7+(1-$A$1064)*$D368/$B$12*$C$7)</f>
        <v>0</v>
      </c>
      <c r="BM368" s="31" t="n">
        <f aca="false">$B$11*(($A$1065)*$C368/$B$12*$B$7+(1-$A$1065)*$D368/$B$12*$C$7)</f>
        <v>0</v>
      </c>
      <c r="BN368" s="31" t="n">
        <f aca="false">$B$11*(($A$1066)*$C368/$B$12*$B$7+(1-$A$1066)*$D368/$B$12*$C$7)</f>
        <v>0</v>
      </c>
      <c r="BO368" s="31" t="n">
        <f aca="false">$B$11*(($A$1067)*$C368/$B$12*$B$7+(1-$A$1067)*$D368/$B$12*$C$7)</f>
        <v>0</v>
      </c>
      <c r="BP368" s="31" t="n">
        <f aca="false">$B$11*(($A$1068)*$C368/$B$12*$B$7+(1-$A$1068)*$D368/$B$12*$C$7)</f>
        <v>0</v>
      </c>
      <c r="BQ368" s="31" t="n">
        <f aca="false">$B$11*(($A$1069)*$C368/$B$12*$B$7+(1-$A$1069)*$D368/$B$12*$C$7)</f>
        <v>0</v>
      </c>
      <c r="BR368" s="31" t="n">
        <f aca="false">$B$11*(($A$1070)*$C368/$B$12*$B$7+(1-$A$1070)*$D368/$B$12*$C$7)</f>
        <v>0</v>
      </c>
      <c r="BS368" s="31" t="n">
        <f aca="false">$B$11*(($A$1071)*$C368/$B$12*$B$7+(1-$A$1071)*$D368/$B$12*$C$7)</f>
        <v>0</v>
      </c>
      <c r="BT368" s="31" t="n">
        <f aca="false">$B$11*(($A$1072)*$C368/$B$12*$B$7+(1-$A$1072)*$D368/$B$12*$C$7)</f>
        <v>0</v>
      </c>
      <c r="BU368" s="31" t="n">
        <f aca="false">$B$11*(($A$1073)*$C368/$B$12*$B$7+(1-$A$1073)*$D368/$B$12*$C$7)</f>
        <v>0</v>
      </c>
      <c r="BV368" s="31" t="n">
        <f aca="false">$B$11*(($A$1074)*$C368/$B$12*$B$7+(1-$A$1074)*$D368/$B$12*$C$7)</f>
        <v>0</v>
      </c>
      <c r="BW368" s="31" t="n">
        <f aca="false">$B$11*(($A$1075)*$C368/$B$12*$B$7+(1-$A$1075)*$D368/$B$12*$C$7)</f>
        <v>0</v>
      </c>
      <c r="BX368" s="31" t="n">
        <f aca="false">$B$11*(($A$1076)*$C368/$B$12*$B$7+(1-$A$1076)*$D368/$B$12*$C$7)</f>
        <v>0</v>
      </c>
      <c r="BY368" s="31" t="n">
        <f aca="false">$B$11*(($A$1077)*$C368/$B$12*$B$7+(1-$A$1077)*$D368/$B$12*$C$7)</f>
        <v>0</v>
      </c>
      <c r="BZ368" s="31" t="n">
        <f aca="false">$B$11*(($A$1078)*$C368/$B$12*$B$7+(1-$A$1078)*$D368/$B$12*$C$7)</f>
        <v>0</v>
      </c>
      <c r="CA368" s="31" t="n">
        <f aca="false">$B$11*(($A$1079)*$C368/$B$12*$B$7+(1-$A$1079)*$D368/$B$12*$C$7)</f>
        <v>0</v>
      </c>
      <c r="CB368" s="31" t="n">
        <f aca="false">$B$11*(($A$1080)*$C368/$B$12*$B$7+(1-$A$1080)*$D368/$B$12*$C$7)</f>
        <v>0</v>
      </c>
      <c r="CC368" s="31" t="n">
        <f aca="false">$B$11*(($A$1081)*$C368/$B$12*$B$7+(1-$A$1081)*$D368/$B$12*$C$7)</f>
        <v>0</v>
      </c>
    </row>
    <row r="369" customFormat="false" ht="15" hidden="false" customHeight="false" outlineLevel="0" collapsed="false">
      <c r="A369" s="21" t="n">
        <v>345</v>
      </c>
      <c r="B369" s="27" t="n">
        <v>0.593065479195237</v>
      </c>
      <c r="C369" s="9" t="n">
        <f aca="false">SUM(AM369:AV369)</f>
        <v>0</v>
      </c>
      <c r="D369" s="9" t="n">
        <f aca="false">SUM(AW369:BF369)</f>
        <v>2</v>
      </c>
      <c r="E369" s="24" t="n">
        <f aca="false">(1-C369/$B$12)*$B$8-C369/$B$12*$B$7</f>
        <v>0.05</v>
      </c>
      <c r="F369" s="24" t="n">
        <f aca="false">(1-D369/$B$12)*$C$8-D369/$B$12*$C$7</f>
        <v>-0.048</v>
      </c>
      <c r="G369" s="47" t="n">
        <f aca="false">$B$11*($B$10*C369/$B$12*$B$7+(1-$B$10)*D369/$B$12*$C$7)</f>
        <v>600</v>
      </c>
      <c r="H369" s="24" t="n">
        <f aca="false">$B$10*E369+(1-$B$10)*F369</f>
        <v>0.001</v>
      </c>
      <c r="I369" s="21"/>
      <c r="J369" s="21"/>
      <c r="K369" s="21"/>
      <c r="L369" s="21"/>
      <c r="M369" s="21"/>
      <c r="N369" s="21"/>
      <c r="O369" s="21"/>
      <c r="P369" s="21"/>
      <c r="Q369" s="21"/>
      <c r="R369" s="27" t="n">
        <v>0.895919834761829</v>
      </c>
      <c r="S369" s="27" t="n">
        <v>1.03144891637149</v>
      </c>
      <c r="T369" s="27" t="n">
        <v>0.365529709749408</v>
      </c>
      <c r="U369" s="27" t="n">
        <v>0.555691335838895</v>
      </c>
      <c r="V369" s="27" t="n">
        <v>-1.16756027777091</v>
      </c>
      <c r="W369" s="27" t="n">
        <v>-0.712476845709002</v>
      </c>
      <c r="X369" s="27" t="n">
        <v>-1.66893536328973</v>
      </c>
      <c r="Y369" s="27" t="n">
        <v>-1.4057007219395</v>
      </c>
      <c r="Z369" s="27" t="n">
        <v>0.102775536272191</v>
      </c>
      <c r="AA369" s="27" t="n">
        <v>-0.821775500012724</v>
      </c>
      <c r="AB369" s="27" t="n">
        <v>1.44308946559759</v>
      </c>
      <c r="AC369" s="27" t="n">
        <v>0.283294265847306</v>
      </c>
      <c r="AD369" s="27" t="n">
        <v>1.31036661115747</v>
      </c>
      <c r="AE369" s="27" t="n">
        <v>1.37970248215431</v>
      </c>
      <c r="AF369" s="27" t="n">
        <v>-2.38086462719582</v>
      </c>
      <c r="AG369" s="27" t="n">
        <v>-0.40890135133602</v>
      </c>
      <c r="AH369" s="27" t="n">
        <v>-2.63328118158926</v>
      </c>
      <c r="AI369" s="27" t="n">
        <v>-0.431781403603688</v>
      </c>
      <c r="AJ369" s="27" t="n">
        <v>1.50400009590842</v>
      </c>
      <c r="AK369" s="27" t="n">
        <v>-1.93167128667042</v>
      </c>
      <c r="AL369" s="21"/>
      <c r="AM369" s="31" t="n">
        <f aca="false">IF(SQRT($B$9)*$B369+SQRT(1-$B$9)*R369&lt;_xlfn.NORM.S.INV($B$6),1,0)</f>
        <v>0</v>
      </c>
      <c r="AN369" s="31" t="n">
        <f aca="false">IF(SQRT($B$9)*$B369+SQRT(1-$B$9)*S369&lt;_xlfn.NORM.S.INV($B$6),1,0)</f>
        <v>0</v>
      </c>
      <c r="AO369" s="31" t="n">
        <f aca="false">IF(SQRT($B$9)*$B369+SQRT(1-$B$9)*T369&lt;_xlfn.NORM.S.INV($B$6),1,0)</f>
        <v>0</v>
      </c>
      <c r="AP369" s="31" t="n">
        <f aca="false">IF(SQRT($B$9)*$B369+SQRT(1-$B$9)*U369&lt;_xlfn.NORM.S.INV($B$6),1,0)</f>
        <v>0</v>
      </c>
      <c r="AQ369" s="31" t="n">
        <f aca="false">IF(SQRT($B$9)*$B369+SQRT(1-$B$9)*V369&lt;_xlfn.NORM.S.INV($B$6),1,0)</f>
        <v>0</v>
      </c>
      <c r="AR369" s="31" t="n">
        <f aca="false">IF(SQRT($B$9)*$B369+SQRT(1-$B$9)*W369&lt;_xlfn.NORM.S.INV($B$6),1,0)</f>
        <v>0</v>
      </c>
      <c r="AS369" s="31" t="n">
        <f aca="false">IF(SQRT($B$9)*$B369+SQRT(1-$B$9)*X369&lt;_xlfn.NORM.S.INV($B$6),1,0)</f>
        <v>0</v>
      </c>
      <c r="AT369" s="31" t="n">
        <f aca="false">IF(SQRT($B$9)*$B369+SQRT(1-$B$9)*Y369&lt;_xlfn.NORM.S.INV($B$6),1,0)</f>
        <v>0</v>
      </c>
      <c r="AU369" s="31" t="n">
        <f aca="false">IF(SQRT($B$9)*$B369+SQRT(1-$B$9)*Z369&lt;_xlfn.NORM.S.INV($B$6),1,0)</f>
        <v>0</v>
      </c>
      <c r="AV369" s="31" t="n">
        <f aca="false">IF(SQRT($B$9)*$B369+SQRT(1-$B$9)*AA369&lt;_xlfn.NORM.S.INV($B$6),1,0)</f>
        <v>0</v>
      </c>
      <c r="AW369" s="31" t="n">
        <f aca="false">IF(SQRT($C$9)*$B369+SQRT(1-$C$9)*AB369&lt;_xlfn.NORM.S.INV($C$6),1,0)</f>
        <v>0</v>
      </c>
      <c r="AX369" s="31" t="n">
        <f aca="false">IF(SQRT($C$9)*$B369+SQRT(1-$C$9)*AC369&lt;_xlfn.NORM.S.INV($C$6),1,0)</f>
        <v>0</v>
      </c>
      <c r="AY369" s="31" t="n">
        <f aca="false">IF(SQRT($C$9)*$B369+SQRT(1-$C$9)*AD369&lt;_xlfn.NORM.S.INV($C$6),1,0)</f>
        <v>0</v>
      </c>
      <c r="AZ369" s="31" t="n">
        <f aca="false">IF(SQRT($C$9)*$B369+SQRT(1-$C$9)*AE369&lt;_xlfn.NORM.S.INV($C$6),1,0)</f>
        <v>0</v>
      </c>
      <c r="BA369" s="31" t="n">
        <f aca="false">IF(SQRT($C$9)*$B369+SQRT(1-$C$9)*AF369&lt;_xlfn.NORM.S.INV($C$6),1,0)</f>
        <v>1</v>
      </c>
      <c r="BB369" s="31" t="n">
        <f aca="false">IF(SQRT($C$9)*$B369+SQRT(1-$C$9)*AG369&lt;_xlfn.NORM.S.INV($C$6),1,0)</f>
        <v>0</v>
      </c>
      <c r="BC369" s="31" t="n">
        <f aca="false">IF(SQRT($C$9)*$B369+SQRT(1-$C$9)*AH369&lt;_xlfn.NORM.S.INV($C$6),1,0)</f>
        <v>1</v>
      </c>
      <c r="BD369" s="31" t="n">
        <f aca="false">IF(SQRT($C$9)*$B369+SQRT(1-$C$9)*AI369&lt;_xlfn.NORM.S.INV($C$6),1,0)</f>
        <v>0</v>
      </c>
      <c r="BE369" s="31" t="n">
        <f aca="false">IF(SQRT($C$9)*$B369+SQRT(1-$C$9)*AJ369&lt;_xlfn.NORM.S.INV($C$6),1,0)</f>
        <v>0</v>
      </c>
      <c r="BF369" s="31" t="n">
        <f aca="false">IF(SQRT($C$9)*$B369+SQRT(1-$C$9)*AK369&lt;_xlfn.NORM.S.INV($C$6),1,0)</f>
        <v>0</v>
      </c>
      <c r="BG369" s="21"/>
      <c r="BH369" s="21"/>
      <c r="BI369" s="31" t="n">
        <f aca="false">$B$11*(($A$1061)*$C369/$B$12*$B$7+(1-$A$1061)*$D369/$B$12*$C$7)</f>
        <v>1200</v>
      </c>
      <c r="BJ369" s="31" t="n">
        <f aca="false">$B$11*(($A$1062)*$C369/$B$12*$B$7+(1-$A$1062)*$D369/$B$12*$C$7)</f>
        <v>1140</v>
      </c>
      <c r="BK369" s="31" t="n">
        <f aca="false">$B$11*(($A$1063)*$C369/$B$12*$B$7+(1-$A$1063)*$D369/$B$12*$C$7)</f>
        <v>1080</v>
      </c>
      <c r="BL369" s="31" t="n">
        <f aca="false">$B$11*(($A$1064)*$C369/$B$12*$B$7+(1-$A$1064)*$D369/$B$12*$C$7)</f>
        <v>1020</v>
      </c>
      <c r="BM369" s="31" t="n">
        <f aca="false">$B$11*(($A$1065)*$C369/$B$12*$B$7+(1-$A$1065)*$D369/$B$12*$C$7)</f>
        <v>960</v>
      </c>
      <c r="BN369" s="31" t="n">
        <f aca="false">$B$11*(($A$1066)*$C369/$B$12*$B$7+(1-$A$1066)*$D369/$B$12*$C$7)</f>
        <v>900</v>
      </c>
      <c r="BO369" s="31" t="n">
        <f aca="false">$B$11*(($A$1067)*$C369/$B$12*$B$7+(1-$A$1067)*$D369/$B$12*$C$7)</f>
        <v>840</v>
      </c>
      <c r="BP369" s="31" t="n">
        <f aca="false">$B$11*(($A$1068)*$C369/$B$12*$B$7+(1-$A$1068)*$D369/$B$12*$C$7)</f>
        <v>780</v>
      </c>
      <c r="BQ369" s="31" t="n">
        <f aca="false">$B$11*(($A$1069)*$C369/$B$12*$B$7+(1-$A$1069)*$D369/$B$12*$C$7)</f>
        <v>720</v>
      </c>
      <c r="BR369" s="31" t="n">
        <f aca="false">$B$11*(($A$1070)*$C369/$B$12*$B$7+(1-$A$1070)*$D369/$B$12*$C$7)</f>
        <v>660</v>
      </c>
      <c r="BS369" s="31" t="n">
        <f aca="false">$B$11*(($A$1071)*$C369/$B$12*$B$7+(1-$A$1071)*$D369/$B$12*$C$7)</f>
        <v>600</v>
      </c>
      <c r="BT369" s="31" t="n">
        <f aca="false">$B$11*(($A$1072)*$C369/$B$12*$B$7+(1-$A$1072)*$D369/$B$12*$C$7)</f>
        <v>540</v>
      </c>
      <c r="BU369" s="31" t="n">
        <f aca="false">$B$11*(($A$1073)*$C369/$B$12*$B$7+(1-$A$1073)*$D369/$B$12*$C$7)</f>
        <v>480</v>
      </c>
      <c r="BV369" s="31" t="n">
        <f aca="false">$B$11*(($A$1074)*$C369/$B$12*$B$7+(1-$A$1074)*$D369/$B$12*$C$7)</f>
        <v>420</v>
      </c>
      <c r="BW369" s="31" t="n">
        <f aca="false">$B$11*(($A$1075)*$C369/$B$12*$B$7+(1-$A$1075)*$D369/$B$12*$C$7)</f>
        <v>360</v>
      </c>
      <c r="BX369" s="31" t="n">
        <f aca="false">$B$11*(($A$1076)*$C369/$B$12*$B$7+(1-$A$1076)*$D369/$B$12*$C$7)</f>
        <v>300</v>
      </c>
      <c r="BY369" s="31" t="n">
        <f aca="false">$B$11*(($A$1077)*$C369/$B$12*$B$7+(1-$A$1077)*$D369/$B$12*$C$7)</f>
        <v>240</v>
      </c>
      <c r="BZ369" s="31" t="n">
        <f aca="false">$B$11*(($A$1078)*$C369/$B$12*$B$7+(1-$A$1078)*$D369/$B$12*$C$7)</f>
        <v>180</v>
      </c>
      <c r="CA369" s="31" t="n">
        <f aca="false">$B$11*(($A$1079)*$C369/$B$12*$B$7+(1-$A$1079)*$D369/$B$12*$C$7)</f>
        <v>120</v>
      </c>
      <c r="CB369" s="31" t="n">
        <f aca="false">$B$11*(($A$1080)*$C369/$B$12*$B$7+(1-$A$1080)*$D369/$B$12*$C$7)</f>
        <v>60.0000000000001</v>
      </c>
      <c r="CC369" s="31" t="n">
        <f aca="false">$B$11*(($A$1081)*$C369/$B$12*$B$7+(1-$A$1081)*$D369/$B$12*$C$7)</f>
        <v>0</v>
      </c>
    </row>
    <row r="370" customFormat="false" ht="15" hidden="false" customHeight="false" outlineLevel="0" collapsed="false">
      <c r="A370" s="21" t="n">
        <v>346</v>
      </c>
      <c r="B370" s="27" t="n">
        <v>-0.303583165713595</v>
      </c>
      <c r="C370" s="9" t="n">
        <f aca="false">SUM(AM370:AV370)</f>
        <v>0</v>
      </c>
      <c r="D370" s="9" t="n">
        <f aca="false">SUM(AW370:BF370)</f>
        <v>1</v>
      </c>
      <c r="E370" s="24" t="n">
        <f aca="false">(1-C370/$B$12)*$B$8-C370/$B$12*$B$7</f>
        <v>0.05</v>
      </c>
      <c r="F370" s="24" t="n">
        <f aca="false">(1-D370/$B$12)*$C$8-D370/$B$12*$C$7</f>
        <v>0.021</v>
      </c>
      <c r="G370" s="47" t="n">
        <f aca="false">$B$11*($B$10*C370/$B$12*$B$7+(1-$B$10)*D370/$B$12*$C$7)</f>
        <v>300</v>
      </c>
      <c r="H370" s="24" t="n">
        <f aca="false">$B$10*E370+(1-$B$10)*F370</f>
        <v>0.0355</v>
      </c>
      <c r="I370" s="21"/>
      <c r="J370" s="21"/>
      <c r="K370" s="21"/>
      <c r="L370" s="21"/>
      <c r="M370" s="21"/>
      <c r="N370" s="21"/>
      <c r="O370" s="21"/>
      <c r="P370" s="21"/>
      <c r="Q370" s="21"/>
      <c r="R370" s="27" t="n">
        <v>0.0324788781231517</v>
      </c>
      <c r="S370" s="27" t="n">
        <v>-1.27534803278924</v>
      </c>
      <c r="T370" s="27" t="n">
        <v>-0.536981195575882</v>
      </c>
      <c r="U370" s="27" t="n">
        <v>-0.879300617559335</v>
      </c>
      <c r="V370" s="27" t="n">
        <v>0.51882798033803</v>
      </c>
      <c r="W370" s="27" t="n">
        <v>1.77178677465156</v>
      </c>
      <c r="X370" s="27" t="n">
        <v>-0.914812540923873</v>
      </c>
      <c r="Y370" s="27" t="n">
        <v>-0.0307003163884822</v>
      </c>
      <c r="Z370" s="27" t="n">
        <v>-0.286069935601445</v>
      </c>
      <c r="AA370" s="27" t="n">
        <v>-0.278986033421976</v>
      </c>
      <c r="AB370" s="27" t="n">
        <v>-0.272606863349198</v>
      </c>
      <c r="AC370" s="27" t="n">
        <v>0.496625423383896</v>
      </c>
      <c r="AD370" s="27" t="n">
        <v>-0.0149718340598243</v>
      </c>
      <c r="AE370" s="27" t="n">
        <v>-0.411017535479044</v>
      </c>
      <c r="AF370" s="27" t="n">
        <v>0.739106024797398</v>
      </c>
      <c r="AG370" s="27" t="n">
        <v>-0.437781676470801</v>
      </c>
      <c r="AH370" s="27" t="n">
        <v>-0.284295780000215</v>
      </c>
      <c r="AI370" s="27" t="n">
        <v>-0.584613195664066</v>
      </c>
      <c r="AJ370" s="27" t="n">
        <v>-2.38590719335606</v>
      </c>
      <c r="AK370" s="27" t="n">
        <v>-1.14473048503161</v>
      </c>
      <c r="AL370" s="21"/>
      <c r="AM370" s="31" t="n">
        <f aca="false">IF(SQRT($B$9)*$B370+SQRT(1-$B$9)*R370&lt;_xlfn.NORM.S.INV($B$6),1,0)</f>
        <v>0</v>
      </c>
      <c r="AN370" s="31" t="n">
        <f aca="false">IF(SQRT($B$9)*$B370+SQRT(1-$B$9)*S370&lt;_xlfn.NORM.S.INV($B$6),1,0)</f>
        <v>0</v>
      </c>
      <c r="AO370" s="31" t="n">
        <f aca="false">IF(SQRT($B$9)*$B370+SQRT(1-$B$9)*T370&lt;_xlfn.NORM.S.INV($B$6),1,0)</f>
        <v>0</v>
      </c>
      <c r="AP370" s="31" t="n">
        <f aca="false">IF(SQRT($B$9)*$B370+SQRT(1-$B$9)*U370&lt;_xlfn.NORM.S.INV($B$6),1,0)</f>
        <v>0</v>
      </c>
      <c r="AQ370" s="31" t="n">
        <f aca="false">IF(SQRT($B$9)*$B370+SQRT(1-$B$9)*V370&lt;_xlfn.NORM.S.INV($B$6),1,0)</f>
        <v>0</v>
      </c>
      <c r="AR370" s="31" t="n">
        <f aca="false">IF(SQRT($B$9)*$B370+SQRT(1-$B$9)*W370&lt;_xlfn.NORM.S.INV($B$6),1,0)</f>
        <v>0</v>
      </c>
      <c r="AS370" s="31" t="n">
        <f aca="false">IF(SQRT($B$9)*$B370+SQRT(1-$B$9)*X370&lt;_xlfn.NORM.S.INV($B$6),1,0)</f>
        <v>0</v>
      </c>
      <c r="AT370" s="31" t="n">
        <f aca="false">IF(SQRT($B$9)*$B370+SQRT(1-$B$9)*Y370&lt;_xlfn.NORM.S.INV($B$6),1,0)</f>
        <v>0</v>
      </c>
      <c r="AU370" s="31" t="n">
        <f aca="false">IF(SQRT($B$9)*$B370+SQRT(1-$B$9)*Z370&lt;_xlfn.NORM.S.INV($B$6),1,0)</f>
        <v>0</v>
      </c>
      <c r="AV370" s="31" t="n">
        <f aca="false">IF(SQRT($B$9)*$B370+SQRT(1-$B$9)*AA370&lt;_xlfn.NORM.S.INV($B$6),1,0)</f>
        <v>0</v>
      </c>
      <c r="AW370" s="31" t="n">
        <f aca="false">IF(SQRT($C$9)*$B370+SQRT(1-$C$9)*AB370&lt;_xlfn.NORM.S.INV($C$6),1,0)</f>
        <v>0</v>
      </c>
      <c r="AX370" s="31" t="n">
        <f aca="false">IF(SQRT($C$9)*$B370+SQRT(1-$C$9)*AC370&lt;_xlfn.NORM.S.INV($C$6),1,0)</f>
        <v>0</v>
      </c>
      <c r="AY370" s="31" t="n">
        <f aca="false">IF(SQRT($C$9)*$B370+SQRT(1-$C$9)*AD370&lt;_xlfn.NORM.S.INV($C$6),1,0)</f>
        <v>0</v>
      </c>
      <c r="AZ370" s="31" t="n">
        <f aca="false">IF(SQRT($C$9)*$B370+SQRT(1-$C$9)*AE370&lt;_xlfn.NORM.S.INV($C$6),1,0)</f>
        <v>0</v>
      </c>
      <c r="BA370" s="31" t="n">
        <f aca="false">IF(SQRT($C$9)*$B370+SQRT(1-$C$9)*AF370&lt;_xlfn.NORM.S.INV($C$6),1,0)</f>
        <v>0</v>
      </c>
      <c r="BB370" s="31" t="n">
        <f aca="false">IF(SQRT($C$9)*$B370+SQRT(1-$C$9)*AG370&lt;_xlfn.NORM.S.INV($C$6),1,0)</f>
        <v>0</v>
      </c>
      <c r="BC370" s="31" t="n">
        <f aca="false">IF(SQRT($C$9)*$B370+SQRT(1-$C$9)*AH370&lt;_xlfn.NORM.S.INV($C$6),1,0)</f>
        <v>0</v>
      </c>
      <c r="BD370" s="31" t="n">
        <f aca="false">IF(SQRT($C$9)*$B370+SQRT(1-$C$9)*AI370&lt;_xlfn.NORM.S.INV($C$6),1,0)</f>
        <v>0</v>
      </c>
      <c r="BE370" s="31" t="n">
        <f aca="false">IF(SQRT($C$9)*$B370+SQRT(1-$C$9)*AJ370&lt;_xlfn.NORM.S.INV($C$6),1,0)</f>
        <v>1</v>
      </c>
      <c r="BF370" s="31" t="n">
        <f aca="false">IF(SQRT($C$9)*$B370+SQRT(1-$C$9)*AK370&lt;_xlfn.NORM.S.INV($C$6),1,0)</f>
        <v>0</v>
      </c>
      <c r="BG370" s="21"/>
      <c r="BH370" s="21"/>
      <c r="BI370" s="31" t="n">
        <f aca="false">$B$11*(($A$1061)*$C370/$B$12*$B$7+(1-$A$1061)*$D370/$B$12*$C$7)</f>
        <v>600</v>
      </c>
      <c r="BJ370" s="31" t="n">
        <f aca="false">$B$11*(($A$1062)*$C370/$B$12*$B$7+(1-$A$1062)*$D370/$B$12*$C$7)</f>
        <v>570</v>
      </c>
      <c r="BK370" s="31" t="n">
        <f aca="false">$B$11*(($A$1063)*$C370/$B$12*$B$7+(1-$A$1063)*$D370/$B$12*$C$7)</f>
        <v>540</v>
      </c>
      <c r="BL370" s="31" t="n">
        <f aca="false">$B$11*(($A$1064)*$C370/$B$12*$B$7+(1-$A$1064)*$D370/$B$12*$C$7)</f>
        <v>510</v>
      </c>
      <c r="BM370" s="31" t="n">
        <f aca="false">$B$11*(($A$1065)*$C370/$B$12*$B$7+(1-$A$1065)*$D370/$B$12*$C$7)</f>
        <v>480</v>
      </c>
      <c r="BN370" s="31" t="n">
        <f aca="false">$B$11*(($A$1066)*$C370/$B$12*$B$7+(1-$A$1066)*$D370/$B$12*$C$7)</f>
        <v>450</v>
      </c>
      <c r="BO370" s="31" t="n">
        <f aca="false">$B$11*(($A$1067)*$C370/$B$12*$B$7+(1-$A$1067)*$D370/$B$12*$C$7)</f>
        <v>420</v>
      </c>
      <c r="BP370" s="31" t="n">
        <f aca="false">$B$11*(($A$1068)*$C370/$B$12*$B$7+(1-$A$1068)*$D370/$B$12*$C$7)</f>
        <v>390</v>
      </c>
      <c r="BQ370" s="31" t="n">
        <f aca="false">$B$11*(($A$1069)*$C370/$B$12*$B$7+(1-$A$1069)*$D370/$B$12*$C$7)</f>
        <v>360</v>
      </c>
      <c r="BR370" s="31" t="n">
        <f aca="false">$B$11*(($A$1070)*$C370/$B$12*$B$7+(1-$A$1070)*$D370/$B$12*$C$7)</f>
        <v>330</v>
      </c>
      <c r="BS370" s="31" t="n">
        <f aca="false">$B$11*(($A$1071)*$C370/$B$12*$B$7+(1-$A$1071)*$D370/$B$12*$C$7)</f>
        <v>300</v>
      </c>
      <c r="BT370" s="31" t="n">
        <f aca="false">$B$11*(($A$1072)*$C370/$B$12*$B$7+(1-$A$1072)*$D370/$B$12*$C$7)</f>
        <v>270</v>
      </c>
      <c r="BU370" s="31" t="n">
        <f aca="false">$B$11*(($A$1073)*$C370/$B$12*$B$7+(1-$A$1073)*$D370/$B$12*$C$7)</f>
        <v>240</v>
      </c>
      <c r="BV370" s="31" t="n">
        <f aca="false">$B$11*(($A$1074)*$C370/$B$12*$B$7+(1-$A$1074)*$D370/$B$12*$C$7)</f>
        <v>210</v>
      </c>
      <c r="BW370" s="31" t="n">
        <f aca="false">$B$11*(($A$1075)*$C370/$B$12*$B$7+(1-$A$1075)*$D370/$B$12*$C$7)</f>
        <v>180</v>
      </c>
      <c r="BX370" s="31" t="n">
        <f aca="false">$B$11*(($A$1076)*$C370/$B$12*$B$7+(1-$A$1076)*$D370/$B$12*$C$7)</f>
        <v>150</v>
      </c>
      <c r="BY370" s="31" t="n">
        <f aca="false">$B$11*(($A$1077)*$C370/$B$12*$B$7+(1-$A$1077)*$D370/$B$12*$C$7)</f>
        <v>120</v>
      </c>
      <c r="BZ370" s="31" t="n">
        <f aca="false">$B$11*(($A$1078)*$C370/$B$12*$B$7+(1-$A$1078)*$D370/$B$12*$C$7)</f>
        <v>90</v>
      </c>
      <c r="CA370" s="31" t="n">
        <f aca="false">$B$11*(($A$1079)*$C370/$B$12*$B$7+(1-$A$1079)*$D370/$B$12*$C$7)</f>
        <v>60</v>
      </c>
      <c r="CB370" s="31" t="n">
        <f aca="false">$B$11*(($A$1080)*$C370/$B$12*$B$7+(1-$A$1080)*$D370/$B$12*$C$7)</f>
        <v>30</v>
      </c>
      <c r="CC370" s="31" t="n">
        <f aca="false">$B$11*(($A$1081)*$C370/$B$12*$B$7+(1-$A$1081)*$D370/$B$12*$C$7)</f>
        <v>0</v>
      </c>
    </row>
    <row r="371" customFormat="false" ht="15" hidden="false" customHeight="false" outlineLevel="0" collapsed="false">
      <c r="A371" s="21" t="n">
        <v>347</v>
      </c>
      <c r="B371" s="27" t="n">
        <v>0.139960414628916</v>
      </c>
      <c r="C371" s="9" t="n">
        <f aca="false">SUM(AM371:AV371)</f>
        <v>0</v>
      </c>
      <c r="D371" s="9" t="n">
        <f aca="false">SUM(AW371:BF371)</f>
        <v>0</v>
      </c>
      <c r="E371" s="24" t="n">
        <f aca="false">(1-C371/$B$12)*$B$8-C371/$B$12*$B$7</f>
        <v>0.05</v>
      </c>
      <c r="F371" s="24" t="n">
        <f aca="false">(1-D371/$B$12)*$C$8-D371/$B$12*$C$7</f>
        <v>0.09</v>
      </c>
      <c r="G371" s="47" t="n">
        <f aca="false">$B$11*($B$10*C371/$B$12*$B$7+(1-$B$10)*D371/$B$12*$C$7)</f>
        <v>0</v>
      </c>
      <c r="H371" s="24" t="n">
        <f aca="false">$B$10*E371+(1-$B$10)*F371</f>
        <v>0.07</v>
      </c>
      <c r="I371" s="21"/>
      <c r="J371" s="21"/>
      <c r="K371" s="21"/>
      <c r="L371" s="21"/>
      <c r="M371" s="21"/>
      <c r="N371" s="21"/>
      <c r="O371" s="21"/>
      <c r="P371" s="21"/>
      <c r="Q371" s="21"/>
      <c r="R371" s="27" t="n">
        <v>-0.945252513618426</v>
      </c>
      <c r="S371" s="27" t="n">
        <v>1.43589530261502</v>
      </c>
      <c r="T371" s="27" t="n">
        <v>0.57437330579453</v>
      </c>
      <c r="U371" s="27" t="n">
        <v>0.951699384539947</v>
      </c>
      <c r="V371" s="27" t="n">
        <v>1.26465363611294</v>
      </c>
      <c r="W371" s="27" t="n">
        <v>-2.6276451041399</v>
      </c>
      <c r="X371" s="27" t="n">
        <v>-0.428754185291225</v>
      </c>
      <c r="Y371" s="27" t="n">
        <v>3.52128340924127</v>
      </c>
      <c r="Z371" s="27" t="n">
        <v>-0.18693289631036</v>
      </c>
      <c r="AA371" s="27" t="n">
        <v>0.597607950152428</v>
      </c>
      <c r="AB371" s="27" t="n">
        <v>0.132260623157729</v>
      </c>
      <c r="AC371" s="27" t="n">
        <v>-0.696372587818301</v>
      </c>
      <c r="AD371" s="27" t="n">
        <v>0.0240183874696762</v>
      </c>
      <c r="AE371" s="27" t="n">
        <v>0.734274248107977</v>
      </c>
      <c r="AF371" s="27" t="n">
        <v>2.24711130521397</v>
      </c>
      <c r="AG371" s="27" t="n">
        <v>0.11592375189616</v>
      </c>
      <c r="AH371" s="27" t="n">
        <v>-0.543331772253797</v>
      </c>
      <c r="AI371" s="27" t="n">
        <v>-0.0386515642096046</v>
      </c>
      <c r="AJ371" s="27" t="n">
        <v>1.1682236141617</v>
      </c>
      <c r="AK371" s="27" t="n">
        <v>1.49206990714347</v>
      </c>
      <c r="AL371" s="21"/>
      <c r="AM371" s="31" t="n">
        <f aca="false">IF(SQRT($B$9)*$B371+SQRT(1-$B$9)*R371&lt;_xlfn.NORM.S.INV($B$6),1,0)</f>
        <v>0</v>
      </c>
      <c r="AN371" s="31" t="n">
        <f aca="false">IF(SQRT($B$9)*$B371+SQRT(1-$B$9)*S371&lt;_xlfn.NORM.S.INV($B$6),1,0)</f>
        <v>0</v>
      </c>
      <c r="AO371" s="31" t="n">
        <f aca="false">IF(SQRT($B$9)*$B371+SQRT(1-$B$9)*T371&lt;_xlfn.NORM.S.INV($B$6),1,0)</f>
        <v>0</v>
      </c>
      <c r="AP371" s="31" t="n">
        <f aca="false">IF(SQRT($B$9)*$B371+SQRT(1-$B$9)*U371&lt;_xlfn.NORM.S.INV($B$6),1,0)</f>
        <v>0</v>
      </c>
      <c r="AQ371" s="31" t="n">
        <f aca="false">IF(SQRT($B$9)*$B371+SQRT(1-$B$9)*V371&lt;_xlfn.NORM.S.INV($B$6),1,0)</f>
        <v>0</v>
      </c>
      <c r="AR371" s="31" t="n">
        <f aca="false">IF(SQRT($B$9)*$B371+SQRT(1-$B$9)*W371&lt;_xlfn.NORM.S.INV($B$6),1,0)</f>
        <v>0</v>
      </c>
      <c r="AS371" s="31" t="n">
        <f aca="false">IF(SQRT($B$9)*$B371+SQRT(1-$B$9)*X371&lt;_xlfn.NORM.S.INV($B$6),1,0)</f>
        <v>0</v>
      </c>
      <c r="AT371" s="31" t="n">
        <f aca="false">IF(SQRT($B$9)*$B371+SQRT(1-$B$9)*Y371&lt;_xlfn.NORM.S.INV($B$6),1,0)</f>
        <v>0</v>
      </c>
      <c r="AU371" s="31" t="n">
        <f aca="false">IF(SQRT($B$9)*$B371+SQRT(1-$B$9)*Z371&lt;_xlfn.NORM.S.INV($B$6),1,0)</f>
        <v>0</v>
      </c>
      <c r="AV371" s="31" t="n">
        <f aca="false">IF(SQRT($B$9)*$B371+SQRT(1-$B$9)*AA371&lt;_xlfn.NORM.S.INV($B$6),1,0)</f>
        <v>0</v>
      </c>
      <c r="AW371" s="31" t="n">
        <f aca="false">IF(SQRT($C$9)*$B371+SQRT(1-$C$9)*AB371&lt;_xlfn.NORM.S.INV($C$6),1,0)</f>
        <v>0</v>
      </c>
      <c r="AX371" s="31" t="n">
        <f aca="false">IF(SQRT($C$9)*$B371+SQRT(1-$C$9)*AC371&lt;_xlfn.NORM.S.INV($C$6),1,0)</f>
        <v>0</v>
      </c>
      <c r="AY371" s="31" t="n">
        <f aca="false">IF(SQRT($C$9)*$B371+SQRT(1-$C$9)*AD371&lt;_xlfn.NORM.S.INV($C$6),1,0)</f>
        <v>0</v>
      </c>
      <c r="AZ371" s="31" t="n">
        <f aca="false">IF(SQRT($C$9)*$B371+SQRT(1-$C$9)*AE371&lt;_xlfn.NORM.S.INV($C$6),1,0)</f>
        <v>0</v>
      </c>
      <c r="BA371" s="31" t="n">
        <f aca="false">IF(SQRT($C$9)*$B371+SQRT(1-$C$9)*AF371&lt;_xlfn.NORM.S.INV($C$6),1,0)</f>
        <v>0</v>
      </c>
      <c r="BB371" s="31" t="n">
        <f aca="false">IF(SQRT($C$9)*$B371+SQRT(1-$C$9)*AG371&lt;_xlfn.NORM.S.INV($C$6),1,0)</f>
        <v>0</v>
      </c>
      <c r="BC371" s="31" t="n">
        <f aca="false">IF(SQRT($C$9)*$B371+SQRT(1-$C$9)*AH371&lt;_xlfn.NORM.S.INV($C$6),1,0)</f>
        <v>0</v>
      </c>
      <c r="BD371" s="31" t="n">
        <f aca="false">IF(SQRT($C$9)*$B371+SQRT(1-$C$9)*AI371&lt;_xlfn.NORM.S.INV($C$6),1,0)</f>
        <v>0</v>
      </c>
      <c r="BE371" s="31" t="n">
        <f aca="false">IF(SQRT($C$9)*$B371+SQRT(1-$C$9)*AJ371&lt;_xlfn.NORM.S.INV($C$6),1,0)</f>
        <v>0</v>
      </c>
      <c r="BF371" s="31" t="n">
        <f aca="false">IF(SQRT($C$9)*$B371+SQRT(1-$C$9)*AK371&lt;_xlfn.NORM.S.INV($C$6),1,0)</f>
        <v>0</v>
      </c>
      <c r="BG371" s="21"/>
      <c r="BH371" s="21"/>
      <c r="BI371" s="31" t="n">
        <f aca="false">$B$11*(($A$1061)*$C371/$B$12*$B$7+(1-$A$1061)*$D371/$B$12*$C$7)</f>
        <v>0</v>
      </c>
      <c r="BJ371" s="31" t="n">
        <f aca="false">$B$11*(($A$1062)*$C371/$B$12*$B$7+(1-$A$1062)*$D371/$B$12*$C$7)</f>
        <v>0</v>
      </c>
      <c r="BK371" s="31" t="n">
        <f aca="false">$B$11*(($A$1063)*$C371/$B$12*$B$7+(1-$A$1063)*$D371/$B$12*$C$7)</f>
        <v>0</v>
      </c>
      <c r="BL371" s="31" t="n">
        <f aca="false">$B$11*(($A$1064)*$C371/$B$12*$B$7+(1-$A$1064)*$D371/$B$12*$C$7)</f>
        <v>0</v>
      </c>
      <c r="BM371" s="31" t="n">
        <f aca="false">$B$11*(($A$1065)*$C371/$B$12*$B$7+(1-$A$1065)*$D371/$B$12*$C$7)</f>
        <v>0</v>
      </c>
      <c r="BN371" s="31" t="n">
        <f aca="false">$B$11*(($A$1066)*$C371/$B$12*$B$7+(1-$A$1066)*$D371/$B$12*$C$7)</f>
        <v>0</v>
      </c>
      <c r="BO371" s="31" t="n">
        <f aca="false">$B$11*(($A$1067)*$C371/$B$12*$B$7+(1-$A$1067)*$D371/$B$12*$C$7)</f>
        <v>0</v>
      </c>
      <c r="BP371" s="31" t="n">
        <f aca="false">$B$11*(($A$1068)*$C371/$B$12*$B$7+(1-$A$1068)*$D371/$B$12*$C$7)</f>
        <v>0</v>
      </c>
      <c r="BQ371" s="31" t="n">
        <f aca="false">$B$11*(($A$1069)*$C371/$B$12*$B$7+(1-$A$1069)*$D371/$B$12*$C$7)</f>
        <v>0</v>
      </c>
      <c r="BR371" s="31" t="n">
        <f aca="false">$B$11*(($A$1070)*$C371/$B$12*$B$7+(1-$A$1070)*$D371/$B$12*$C$7)</f>
        <v>0</v>
      </c>
      <c r="BS371" s="31" t="n">
        <f aca="false">$B$11*(($A$1071)*$C371/$B$12*$B$7+(1-$A$1071)*$D371/$B$12*$C$7)</f>
        <v>0</v>
      </c>
      <c r="BT371" s="31" t="n">
        <f aca="false">$B$11*(($A$1072)*$C371/$B$12*$B$7+(1-$A$1072)*$D371/$B$12*$C$7)</f>
        <v>0</v>
      </c>
      <c r="BU371" s="31" t="n">
        <f aca="false">$B$11*(($A$1073)*$C371/$B$12*$B$7+(1-$A$1073)*$D371/$B$12*$C$7)</f>
        <v>0</v>
      </c>
      <c r="BV371" s="31" t="n">
        <f aca="false">$B$11*(($A$1074)*$C371/$B$12*$B$7+(1-$A$1074)*$D371/$B$12*$C$7)</f>
        <v>0</v>
      </c>
      <c r="BW371" s="31" t="n">
        <f aca="false">$B$11*(($A$1075)*$C371/$B$12*$B$7+(1-$A$1075)*$D371/$B$12*$C$7)</f>
        <v>0</v>
      </c>
      <c r="BX371" s="31" t="n">
        <f aca="false">$B$11*(($A$1076)*$C371/$B$12*$B$7+(1-$A$1076)*$D371/$B$12*$C$7)</f>
        <v>0</v>
      </c>
      <c r="BY371" s="31" t="n">
        <f aca="false">$B$11*(($A$1077)*$C371/$B$12*$B$7+(1-$A$1077)*$D371/$B$12*$C$7)</f>
        <v>0</v>
      </c>
      <c r="BZ371" s="31" t="n">
        <f aca="false">$B$11*(($A$1078)*$C371/$B$12*$B$7+(1-$A$1078)*$D371/$B$12*$C$7)</f>
        <v>0</v>
      </c>
      <c r="CA371" s="31" t="n">
        <f aca="false">$B$11*(($A$1079)*$C371/$B$12*$B$7+(1-$A$1079)*$D371/$B$12*$C$7)</f>
        <v>0</v>
      </c>
      <c r="CB371" s="31" t="n">
        <f aca="false">$B$11*(($A$1080)*$C371/$B$12*$B$7+(1-$A$1080)*$D371/$B$12*$C$7)</f>
        <v>0</v>
      </c>
      <c r="CC371" s="31" t="n">
        <f aca="false">$B$11*(($A$1081)*$C371/$B$12*$B$7+(1-$A$1081)*$D371/$B$12*$C$7)</f>
        <v>0</v>
      </c>
    </row>
    <row r="372" customFormat="false" ht="15" hidden="false" customHeight="false" outlineLevel="0" collapsed="false">
      <c r="A372" s="21" t="n">
        <v>348</v>
      </c>
      <c r="B372" s="27" t="n">
        <v>0.6276345700777</v>
      </c>
      <c r="C372" s="9" t="n">
        <f aca="false">SUM(AM372:AV372)</f>
        <v>0</v>
      </c>
      <c r="D372" s="9" t="n">
        <f aca="false">SUM(AW372:BF372)</f>
        <v>0</v>
      </c>
      <c r="E372" s="24" t="n">
        <f aca="false">(1-C372/$B$12)*$B$8-C372/$B$12*$B$7</f>
        <v>0.05</v>
      </c>
      <c r="F372" s="24" t="n">
        <f aca="false">(1-D372/$B$12)*$C$8-D372/$B$12*$C$7</f>
        <v>0.09</v>
      </c>
      <c r="G372" s="47" t="n">
        <f aca="false">$B$11*($B$10*C372/$B$12*$B$7+(1-$B$10)*D372/$B$12*$C$7)</f>
        <v>0</v>
      </c>
      <c r="H372" s="24" t="n">
        <f aca="false">$B$10*E372+(1-$B$10)*F372</f>
        <v>0.07</v>
      </c>
      <c r="I372" s="21"/>
      <c r="J372" s="21"/>
      <c r="K372" s="21"/>
      <c r="L372" s="21"/>
      <c r="M372" s="21"/>
      <c r="N372" s="21"/>
      <c r="O372" s="21"/>
      <c r="P372" s="21"/>
      <c r="Q372" s="21"/>
      <c r="R372" s="27" t="n">
        <v>1.00241118888965</v>
      </c>
      <c r="S372" s="27" t="n">
        <v>0.842358843564233</v>
      </c>
      <c r="T372" s="27" t="n">
        <v>-2.04553073332923</v>
      </c>
      <c r="U372" s="27" t="n">
        <v>-0.594176327272193</v>
      </c>
      <c r="V372" s="27" t="n">
        <v>-1.89915806808372</v>
      </c>
      <c r="W372" s="27" t="n">
        <v>0.731492740520805</v>
      </c>
      <c r="X372" s="27" t="n">
        <v>1.10093543927427</v>
      </c>
      <c r="Y372" s="27" t="n">
        <v>0.0833271601177574</v>
      </c>
      <c r="Z372" s="27" t="n">
        <v>0.0850932969682895</v>
      </c>
      <c r="AA372" s="27" t="n">
        <v>1.0052275786633</v>
      </c>
      <c r="AB372" s="27" t="n">
        <v>0.976933605261354</v>
      </c>
      <c r="AC372" s="27" t="n">
        <v>1.07701543357975</v>
      </c>
      <c r="AD372" s="27" t="n">
        <v>-1.04045710274092</v>
      </c>
      <c r="AE372" s="27" t="n">
        <v>0.715859996654244</v>
      </c>
      <c r="AF372" s="27" t="n">
        <v>-0.574578418678576</v>
      </c>
      <c r="AG372" s="27" t="n">
        <v>-0.130105067747655</v>
      </c>
      <c r="AH372" s="27" t="n">
        <v>0.308649543274528</v>
      </c>
      <c r="AI372" s="27" t="n">
        <v>0.122604985607302</v>
      </c>
      <c r="AJ372" s="27" t="n">
        <v>-1.52447896208886</v>
      </c>
      <c r="AK372" s="27" t="n">
        <v>0.286493695795062</v>
      </c>
      <c r="AL372" s="21"/>
      <c r="AM372" s="31" t="n">
        <f aca="false">IF(SQRT($B$9)*$B372+SQRT(1-$B$9)*R372&lt;_xlfn.NORM.S.INV($B$6),1,0)</f>
        <v>0</v>
      </c>
      <c r="AN372" s="31" t="n">
        <f aca="false">IF(SQRT($B$9)*$B372+SQRT(1-$B$9)*S372&lt;_xlfn.NORM.S.INV($B$6),1,0)</f>
        <v>0</v>
      </c>
      <c r="AO372" s="31" t="n">
        <f aca="false">IF(SQRT($B$9)*$B372+SQRT(1-$B$9)*T372&lt;_xlfn.NORM.S.INV($B$6),1,0)</f>
        <v>0</v>
      </c>
      <c r="AP372" s="31" t="n">
        <f aca="false">IF(SQRT($B$9)*$B372+SQRT(1-$B$9)*U372&lt;_xlfn.NORM.S.INV($B$6),1,0)</f>
        <v>0</v>
      </c>
      <c r="AQ372" s="31" t="n">
        <f aca="false">IF(SQRT($B$9)*$B372+SQRT(1-$B$9)*V372&lt;_xlfn.NORM.S.INV($B$6),1,0)</f>
        <v>0</v>
      </c>
      <c r="AR372" s="31" t="n">
        <f aca="false">IF(SQRT($B$9)*$B372+SQRT(1-$B$9)*W372&lt;_xlfn.NORM.S.INV($B$6),1,0)</f>
        <v>0</v>
      </c>
      <c r="AS372" s="31" t="n">
        <f aca="false">IF(SQRT($B$9)*$B372+SQRT(1-$B$9)*X372&lt;_xlfn.NORM.S.INV($B$6),1,0)</f>
        <v>0</v>
      </c>
      <c r="AT372" s="31" t="n">
        <f aca="false">IF(SQRT($B$9)*$B372+SQRT(1-$B$9)*Y372&lt;_xlfn.NORM.S.INV($B$6),1,0)</f>
        <v>0</v>
      </c>
      <c r="AU372" s="31" t="n">
        <f aca="false">IF(SQRT($B$9)*$B372+SQRT(1-$B$9)*Z372&lt;_xlfn.NORM.S.INV($B$6),1,0)</f>
        <v>0</v>
      </c>
      <c r="AV372" s="31" t="n">
        <f aca="false">IF(SQRT($B$9)*$B372+SQRT(1-$B$9)*AA372&lt;_xlfn.NORM.S.INV($B$6),1,0)</f>
        <v>0</v>
      </c>
      <c r="AW372" s="31" t="n">
        <f aca="false">IF(SQRT($C$9)*$B372+SQRT(1-$C$9)*AB372&lt;_xlfn.NORM.S.INV($C$6),1,0)</f>
        <v>0</v>
      </c>
      <c r="AX372" s="31" t="n">
        <f aca="false">IF(SQRT($C$9)*$B372+SQRT(1-$C$9)*AC372&lt;_xlfn.NORM.S.INV($C$6),1,0)</f>
        <v>0</v>
      </c>
      <c r="AY372" s="31" t="n">
        <f aca="false">IF(SQRT($C$9)*$B372+SQRT(1-$C$9)*AD372&lt;_xlfn.NORM.S.INV($C$6),1,0)</f>
        <v>0</v>
      </c>
      <c r="AZ372" s="31" t="n">
        <f aca="false">IF(SQRT($C$9)*$B372+SQRT(1-$C$9)*AE372&lt;_xlfn.NORM.S.INV($C$6),1,0)</f>
        <v>0</v>
      </c>
      <c r="BA372" s="31" t="n">
        <f aca="false">IF(SQRT($C$9)*$B372+SQRT(1-$C$9)*AF372&lt;_xlfn.NORM.S.INV($C$6),1,0)</f>
        <v>0</v>
      </c>
      <c r="BB372" s="31" t="n">
        <f aca="false">IF(SQRT($C$9)*$B372+SQRT(1-$C$9)*AG372&lt;_xlfn.NORM.S.INV($C$6),1,0)</f>
        <v>0</v>
      </c>
      <c r="BC372" s="31" t="n">
        <f aca="false">IF(SQRT($C$9)*$B372+SQRT(1-$C$9)*AH372&lt;_xlfn.NORM.S.INV($C$6),1,0)</f>
        <v>0</v>
      </c>
      <c r="BD372" s="31" t="n">
        <f aca="false">IF(SQRT($C$9)*$B372+SQRT(1-$C$9)*AI372&lt;_xlfn.NORM.S.INV($C$6),1,0)</f>
        <v>0</v>
      </c>
      <c r="BE372" s="31" t="n">
        <f aca="false">IF(SQRT($C$9)*$B372+SQRT(1-$C$9)*AJ372&lt;_xlfn.NORM.S.INV($C$6),1,0)</f>
        <v>0</v>
      </c>
      <c r="BF372" s="31" t="n">
        <f aca="false">IF(SQRT($C$9)*$B372+SQRT(1-$C$9)*AK372&lt;_xlfn.NORM.S.INV($C$6),1,0)</f>
        <v>0</v>
      </c>
      <c r="BG372" s="21"/>
      <c r="BH372" s="21"/>
      <c r="BI372" s="31" t="n">
        <f aca="false">$B$11*(($A$1061)*$C372/$B$12*$B$7+(1-$A$1061)*$D372/$B$12*$C$7)</f>
        <v>0</v>
      </c>
      <c r="BJ372" s="31" t="n">
        <f aca="false">$B$11*(($A$1062)*$C372/$B$12*$B$7+(1-$A$1062)*$D372/$B$12*$C$7)</f>
        <v>0</v>
      </c>
      <c r="BK372" s="31" t="n">
        <f aca="false">$B$11*(($A$1063)*$C372/$B$12*$B$7+(1-$A$1063)*$D372/$B$12*$C$7)</f>
        <v>0</v>
      </c>
      <c r="BL372" s="31" t="n">
        <f aca="false">$B$11*(($A$1064)*$C372/$B$12*$B$7+(1-$A$1064)*$D372/$B$12*$C$7)</f>
        <v>0</v>
      </c>
      <c r="BM372" s="31" t="n">
        <f aca="false">$B$11*(($A$1065)*$C372/$B$12*$B$7+(1-$A$1065)*$D372/$B$12*$C$7)</f>
        <v>0</v>
      </c>
      <c r="BN372" s="31" t="n">
        <f aca="false">$B$11*(($A$1066)*$C372/$B$12*$B$7+(1-$A$1066)*$D372/$B$12*$C$7)</f>
        <v>0</v>
      </c>
      <c r="BO372" s="31" t="n">
        <f aca="false">$B$11*(($A$1067)*$C372/$B$12*$B$7+(1-$A$1067)*$D372/$B$12*$C$7)</f>
        <v>0</v>
      </c>
      <c r="BP372" s="31" t="n">
        <f aca="false">$B$11*(($A$1068)*$C372/$B$12*$B$7+(1-$A$1068)*$D372/$B$12*$C$7)</f>
        <v>0</v>
      </c>
      <c r="BQ372" s="31" t="n">
        <f aca="false">$B$11*(($A$1069)*$C372/$B$12*$B$7+(1-$A$1069)*$D372/$B$12*$C$7)</f>
        <v>0</v>
      </c>
      <c r="BR372" s="31" t="n">
        <f aca="false">$B$11*(($A$1070)*$C372/$B$12*$B$7+(1-$A$1070)*$D372/$B$12*$C$7)</f>
        <v>0</v>
      </c>
      <c r="BS372" s="31" t="n">
        <f aca="false">$B$11*(($A$1071)*$C372/$B$12*$B$7+(1-$A$1071)*$D372/$B$12*$C$7)</f>
        <v>0</v>
      </c>
      <c r="BT372" s="31" t="n">
        <f aca="false">$B$11*(($A$1072)*$C372/$B$12*$B$7+(1-$A$1072)*$D372/$B$12*$C$7)</f>
        <v>0</v>
      </c>
      <c r="BU372" s="31" t="n">
        <f aca="false">$B$11*(($A$1073)*$C372/$B$12*$B$7+(1-$A$1073)*$D372/$B$12*$C$7)</f>
        <v>0</v>
      </c>
      <c r="BV372" s="31" t="n">
        <f aca="false">$B$11*(($A$1074)*$C372/$B$12*$B$7+(1-$A$1074)*$D372/$B$12*$C$7)</f>
        <v>0</v>
      </c>
      <c r="BW372" s="31" t="n">
        <f aca="false">$B$11*(($A$1075)*$C372/$B$12*$B$7+(1-$A$1075)*$D372/$B$12*$C$7)</f>
        <v>0</v>
      </c>
      <c r="BX372" s="31" t="n">
        <f aca="false">$B$11*(($A$1076)*$C372/$B$12*$B$7+(1-$A$1076)*$D372/$B$12*$C$7)</f>
        <v>0</v>
      </c>
      <c r="BY372" s="31" t="n">
        <f aca="false">$B$11*(($A$1077)*$C372/$B$12*$B$7+(1-$A$1077)*$D372/$B$12*$C$7)</f>
        <v>0</v>
      </c>
      <c r="BZ372" s="31" t="n">
        <f aca="false">$B$11*(($A$1078)*$C372/$B$12*$B$7+(1-$A$1078)*$D372/$B$12*$C$7)</f>
        <v>0</v>
      </c>
      <c r="CA372" s="31" t="n">
        <f aca="false">$B$11*(($A$1079)*$C372/$B$12*$B$7+(1-$A$1079)*$D372/$B$12*$C$7)</f>
        <v>0</v>
      </c>
      <c r="CB372" s="31" t="n">
        <f aca="false">$B$11*(($A$1080)*$C372/$B$12*$B$7+(1-$A$1080)*$D372/$B$12*$C$7)</f>
        <v>0</v>
      </c>
      <c r="CC372" s="31" t="n">
        <f aca="false">$B$11*(($A$1081)*$C372/$B$12*$B$7+(1-$A$1081)*$D372/$B$12*$C$7)</f>
        <v>0</v>
      </c>
    </row>
    <row r="373" customFormat="false" ht="15" hidden="false" customHeight="false" outlineLevel="0" collapsed="false">
      <c r="A373" s="21" t="n">
        <v>349</v>
      </c>
      <c r="B373" s="27" t="n">
        <v>-0.263552974228153</v>
      </c>
      <c r="C373" s="9" t="n">
        <f aca="false">SUM(AM373:AV373)</f>
        <v>0</v>
      </c>
      <c r="D373" s="9" t="n">
        <f aca="false">SUM(AW373:BF373)</f>
        <v>1</v>
      </c>
      <c r="E373" s="24" t="n">
        <f aca="false">(1-C373/$B$12)*$B$8-C373/$B$12*$B$7</f>
        <v>0.05</v>
      </c>
      <c r="F373" s="24" t="n">
        <f aca="false">(1-D373/$B$12)*$C$8-D373/$B$12*$C$7</f>
        <v>0.021</v>
      </c>
      <c r="G373" s="47" t="n">
        <f aca="false">$B$11*($B$10*C373/$B$12*$B$7+(1-$B$10)*D373/$B$12*$C$7)</f>
        <v>300</v>
      </c>
      <c r="H373" s="24" t="n">
        <f aca="false">$B$10*E373+(1-$B$10)*F373</f>
        <v>0.0355</v>
      </c>
      <c r="I373" s="21"/>
      <c r="J373" s="21"/>
      <c r="K373" s="21"/>
      <c r="L373" s="21"/>
      <c r="M373" s="21"/>
      <c r="N373" s="21"/>
      <c r="O373" s="21"/>
      <c r="P373" s="21"/>
      <c r="Q373" s="21"/>
      <c r="R373" s="27" t="n">
        <v>-0.862110460121307</v>
      </c>
      <c r="S373" s="27" t="n">
        <v>0.114305896559179</v>
      </c>
      <c r="T373" s="27" t="n">
        <v>0.595759086652944</v>
      </c>
      <c r="U373" s="27" t="n">
        <v>-0.0824322104613582</v>
      </c>
      <c r="V373" s="27" t="n">
        <v>0.227910480519289</v>
      </c>
      <c r="W373" s="27" t="n">
        <v>0.632324217634695</v>
      </c>
      <c r="X373" s="27" t="n">
        <v>0.837648550277963</v>
      </c>
      <c r="Y373" s="27" t="n">
        <v>-0.588884554938369</v>
      </c>
      <c r="Z373" s="27" t="n">
        <v>-0.0219382327475953</v>
      </c>
      <c r="AA373" s="27" t="n">
        <v>0.539518077984773</v>
      </c>
      <c r="AB373" s="27" t="n">
        <v>-1.35499552087958</v>
      </c>
      <c r="AC373" s="27" t="n">
        <v>1.29879158722308</v>
      </c>
      <c r="AD373" s="27" t="n">
        <v>0.586839663969419</v>
      </c>
      <c r="AE373" s="27" t="n">
        <v>-1.85447082720577</v>
      </c>
      <c r="AF373" s="27" t="n">
        <v>1.11680206653172</v>
      </c>
      <c r="AG373" s="27" t="n">
        <v>1.26598830658217</v>
      </c>
      <c r="AH373" s="27" t="n">
        <v>1.26113188043575</v>
      </c>
      <c r="AI373" s="27" t="n">
        <v>0.783519014698159</v>
      </c>
      <c r="AJ373" s="27" t="n">
        <v>0.806770552310995</v>
      </c>
      <c r="AK373" s="27" t="n">
        <v>1.33130664520939</v>
      </c>
      <c r="AL373" s="21"/>
      <c r="AM373" s="31" t="n">
        <f aca="false">IF(SQRT($B$9)*$B373+SQRT(1-$B$9)*R373&lt;_xlfn.NORM.S.INV($B$6),1,0)</f>
        <v>0</v>
      </c>
      <c r="AN373" s="31" t="n">
        <f aca="false">IF(SQRT($B$9)*$B373+SQRT(1-$B$9)*S373&lt;_xlfn.NORM.S.INV($B$6),1,0)</f>
        <v>0</v>
      </c>
      <c r="AO373" s="31" t="n">
        <f aca="false">IF(SQRT($B$9)*$B373+SQRT(1-$B$9)*T373&lt;_xlfn.NORM.S.INV($B$6),1,0)</f>
        <v>0</v>
      </c>
      <c r="AP373" s="31" t="n">
        <f aca="false">IF(SQRT($B$9)*$B373+SQRT(1-$B$9)*U373&lt;_xlfn.NORM.S.INV($B$6),1,0)</f>
        <v>0</v>
      </c>
      <c r="AQ373" s="31" t="n">
        <f aca="false">IF(SQRT($B$9)*$B373+SQRT(1-$B$9)*V373&lt;_xlfn.NORM.S.INV($B$6),1,0)</f>
        <v>0</v>
      </c>
      <c r="AR373" s="31" t="n">
        <f aca="false">IF(SQRT($B$9)*$B373+SQRT(1-$B$9)*W373&lt;_xlfn.NORM.S.INV($B$6),1,0)</f>
        <v>0</v>
      </c>
      <c r="AS373" s="31" t="n">
        <f aca="false">IF(SQRT($B$9)*$B373+SQRT(1-$B$9)*X373&lt;_xlfn.NORM.S.INV($B$6),1,0)</f>
        <v>0</v>
      </c>
      <c r="AT373" s="31" t="n">
        <f aca="false">IF(SQRT($B$9)*$B373+SQRT(1-$B$9)*Y373&lt;_xlfn.NORM.S.INV($B$6),1,0)</f>
        <v>0</v>
      </c>
      <c r="AU373" s="31" t="n">
        <f aca="false">IF(SQRT($B$9)*$B373+SQRT(1-$B$9)*Z373&lt;_xlfn.NORM.S.INV($B$6),1,0)</f>
        <v>0</v>
      </c>
      <c r="AV373" s="31" t="n">
        <f aca="false">IF(SQRT($B$9)*$B373+SQRT(1-$B$9)*AA373&lt;_xlfn.NORM.S.INV($B$6),1,0)</f>
        <v>0</v>
      </c>
      <c r="AW373" s="31" t="n">
        <f aca="false">IF(SQRT($C$9)*$B373+SQRT(1-$C$9)*AB373&lt;_xlfn.NORM.S.INV($C$6),1,0)</f>
        <v>0</v>
      </c>
      <c r="AX373" s="31" t="n">
        <f aca="false">IF(SQRT($C$9)*$B373+SQRT(1-$C$9)*AC373&lt;_xlfn.NORM.S.INV($C$6),1,0)</f>
        <v>0</v>
      </c>
      <c r="AY373" s="31" t="n">
        <f aca="false">IF(SQRT($C$9)*$B373+SQRT(1-$C$9)*AD373&lt;_xlfn.NORM.S.INV($C$6),1,0)</f>
        <v>0</v>
      </c>
      <c r="AZ373" s="31" t="n">
        <f aca="false">IF(SQRT($C$9)*$B373+SQRT(1-$C$9)*AE373&lt;_xlfn.NORM.S.INV($C$6),1,0)</f>
        <v>1</v>
      </c>
      <c r="BA373" s="31" t="n">
        <f aca="false">IF(SQRT($C$9)*$B373+SQRT(1-$C$9)*AF373&lt;_xlfn.NORM.S.INV($C$6),1,0)</f>
        <v>0</v>
      </c>
      <c r="BB373" s="31" t="n">
        <f aca="false">IF(SQRT($C$9)*$B373+SQRT(1-$C$9)*AG373&lt;_xlfn.NORM.S.INV($C$6),1,0)</f>
        <v>0</v>
      </c>
      <c r="BC373" s="31" t="n">
        <f aca="false">IF(SQRT($C$9)*$B373+SQRT(1-$C$9)*AH373&lt;_xlfn.NORM.S.INV($C$6),1,0)</f>
        <v>0</v>
      </c>
      <c r="BD373" s="31" t="n">
        <f aca="false">IF(SQRT($C$9)*$B373+SQRT(1-$C$9)*AI373&lt;_xlfn.NORM.S.INV($C$6),1,0)</f>
        <v>0</v>
      </c>
      <c r="BE373" s="31" t="n">
        <f aca="false">IF(SQRT($C$9)*$B373+SQRT(1-$C$9)*AJ373&lt;_xlfn.NORM.S.INV($C$6),1,0)</f>
        <v>0</v>
      </c>
      <c r="BF373" s="31" t="n">
        <f aca="false">IF(SQRT($C$9)*$B373+SQRT(1-$C$9)*AK373&lt;_xlfn.NORM.S.INV($C$6),1,0)</f>
        <v>0</v>
      </c>
      <c r="BG373" s="21"/>
      <c r="BH373" s="21"/>
      <c r="BI373" s="31" t="n">
        <f aca="false">$B$11*(($A$1061)*$C373/$B$12*$B$7+(1-$A$1061)*$D373/$B$12*$C$7)</f>
        <v>600</v>
      </c>
      <c r="BJ373" s="31" t="n">
        <f aca="false">$B$11*(($A$1062)*$C373/$B$12*$B$7+(1-$A$1062)*$D373/$B$12*$C$7)</f>
        <v>570</v>
      </c>
      <c r="BK373" s="31" t="n">
        <f aca="false">$B$11*(($A$1063)*$C373/$B$12*$B$7+(1-$A$1063)*$D373/$B$12*$C$7)</f>
        <v>540</v>
      </c>
      <c r="BL373" s="31" t="n">
        <f aca="false">$B$11*(($A$1064)*$C373/$B$12*$B$7+(1-$A$1064)*$D373/$B$12*$C$7)</f>
        <v>510</v>
      </c>
      <c r="BM373" s="31" t="n">
        <f aca="false">$B$11*(($A$1065)*$C373/$B$12*$B$7+(1-$A$1065)*$D373/$B$12*$C$7)</f>
        <v>480</v>
      </c>
      <c r="BN373" s="31" t="n">
        <f aca="false">$B$11*(($A$1066)*$C373/$B$12*$B$7+(1-$A$1066)*$D373/$B$12*$C$7)</f>
        <v>450</v>
      </c>
      <c r="BO373" s="31" t="n">
        <f aca="false">$B$11*(($A$1067)*$C373/$B$12*$B$7+(1-$A$1067)*$D373/$B$12*$C$7)</f>
        <v>420</v>
      </c>
      <c r="BP373" s="31" t="n">
        <f aca="false">$B$11*(($A$1068)*$C373/$B$12*$B$7+(1-$A$1068)*$D373/$B$12*$C$7)</f>
        <v>390</v>
      </c>
      <c r="BQ373" s="31" t="n">
        <f aca="false">$B$11*(($A$1069)*$C373/$B$12*$B$7+(1-$A$1069)*$D373/$B$12*$C$7)</f>
        <v>360</v>
      </c>
      <c r="BR373" s="31" t="n">
        <f aca="false">$B$11*(($A$1070)*$C373/$B$12*$B$7+(1-$A$1070)*$D373/$B$12*$C$7)</f>
        <v>330</v>
      </c>
      <c r="BS373" s="31" t="n">
        <f aca="false">$B$11*(($A$1071)*$C373/$B$12*$B$7+(1-$A$1071)*$D373/$B$12*$C$7)</f>
        <v>300</v>
      </c>
      <c r="BT373" s="31" t="n">
        <f aca="false">$B$11*(($A$1072)*$C373/$B$12*$B$7+(1-$A$1072)*$D373/$B$12*$C$7)</f>
        <v>270</v>
      </c>
      <c r="BU373" s="31" t="n">
        <f aca="false">$B$11*(($A$1073)*$C373/$B$12*$B$7+(1-$A$1073)*$D373/$B$12*$C$7)</f>
        <v>240</v>
      </c>
      <c r="BV373" s="31" t="n">
        <f aca="false">$B$11*(($A$1074)*$C373/$B$12*$B$7+(1-$A$1074)*$D373/$B$12*$C$7)</f>
        <v>210</v>
      </c>
      <c r="BW373" s="31" t="n">
        <f aca="false">$B$11*(($A$1075)*$C373/$B$12*$B$7+(1-$A$1075)*$D373/$B$12*$C$7)</f>
        <v>180</v>
      </c>
      <c r="BX373" s="31" t="n">
        <f aca="false">$B$11*(($A$1076)*$C373/$B$12*$B$7+(1-$A$1076)*$D373/$B$12*$C$7)</f>
        <v>150</v>
      </c>
      <c r="BY373" s="31" t="n">
        <f aca="false">$B$11*(($A$1077)*$C373/$B$12*$B$7+(1-$A$1077)*$D373/$B$12*$C$7)</f>
        <v>120</v>
      </c>
      <c r="BZ373" s="31" t="n">
        <f aca="false">$B$11*(($A$1078)*$C373/$B$12*$B$7+(1-$A$1078)*$D373/$B$12*$C$7)</f>
        <v>90</v>
      </c>
      <c r="CA373" s="31" t="n">
        <f aca="false">$B$11*(($A$1079)*$C373/$B$12*$B$7+(1-$A$1079)*$D373/$B$12*$C$7)</f>
        <v>60</v>
      </c>
      <c r="CB373" s="31" t="n">
        <f aca="false">$B$11*(($A$1080)*$C373/$B$12*$B$7+(1-$A$1080)*$D373/$B$12*$C$7)</f>
        <v>30</v>
      </c>
      <c r="CC373" s="31" t="n">
        <f aca="false">$B$11*(($A$1081)*$C373/$B$12*$B$7+(1-$A$1081)*$D373/$B$12*$C$7)</f>
        <v>0</v>
      </c>
    </row>
    <row r="374" customFormat="false" ht="15" hidden="false" customHeight="false" outlineLevel="0" collapsed="false">
      <c r="A374" s="21" t="n">
        <v>350</v>
      </c>
      <c r="B374" s="27" t="n">
        <v>-1.39847009256968</v>
      </c>
      <c r="C374" s="9" t="n">
        <f aca="false">SUM(AM374:AV374)</f>
        <v>0</v>
      </c>
      <c r="D374" s="9" t="n">
        <f aca="false">SUM(AW374:BF374)</f>
        <v>2</v>
      </c>
      <c r="E374" s="24" t="n">
        <f aca="false">(1-C374/$B$12)*$B$8-C374/$B$12*$B$7</f>
        <v>0.05</v>
      </c>
      <c r="F374" s="24" t="n">
        <f aca="false">(1-D374/$B$12)*$C$8-D374/$B$12*$C$7</f>
        <v>-0.048</v>
      </c>
      <c r="G374" s="47" t="n">
        <f aca="false">$B$11*($B$10*C374/$B$12*$B$7+(1-$B$10)*D374/$B$12*$C$7)</f>
        <v>600</v>
      </c>
      <c r="H374" s="24" t="n">
        <f aca="false">$B$10*E374+(1-$B$10)*F374</f>
        <v>0.001</v>
      </c>
      <c r="I374" s="21"/>
      <c r="J374" s="21"/>
      <c r="K374" s="21"/>
      <c r="L374" s="21"/>
      <c r="M374" s="21"/>
      <c r="N374" s="21"/>
      <c r="O374" s="21"/>
      <c r="P374" s="21"/>
      <c r="Q374" s="21"/>
      <c r="R374" s="27" t="n">
        <v>-1.22073893953571</v>
      </c>
      <c r="S374" s="27" t="n">
        <v>-0.420378171272578</v>
      </c>
      <c r="T374" s="27" t="n">
        <v>-0.125156314136758</v>
      </c>
      <c r="U374" s="27" t="n">
        <v>0.348920996820485</v>
      </c>
      <c r="V374" s="27" t="n">
        <v>-0.441099346852565</v>
      </c>
      <c r="W374" s="27" t="n">
        <v>0.640603526681711</v>
      </c>
      <c r="X374" s="27" t="n">
        <v>0.903805374757466</v>
      </c>
      <c r="Y374" s="27" t="n">
        <v>0.396365810011054</v>
      </c>
      <c r="Z374" s="27" t="n">
        <v>0.617301959050353</v>
      </c>
      <c r="AA374" s="27" t="n">
        <v>-0.191957860729647</v>
      </c>
      <c r="AB374" s="27" t="n">
        <v>1.00206027535804</v>
      </c>
      <c r="AC374" s="27" t="n">
        <v>-0.898793698787886</v>
      </c>
      <c r="AD374" s="27" t="n">
        <v>-1.46194742211543</v>
      </c>
      <c r="AE374" s="27" t="n">
        <v>-0.769004967957717</v>
      </c>
      <c r="AF374" s="27" t="n">
        <v>-0.494877362619083</v>
      </c>
      <c r="AG374" s="27" t="n">
        <v>-0.340949960758261</v>
      </c>
      <c r="AH374" s="27" t="n">
        <v>1.3053468707136</v>
      </c>
      <c r="AI374" s="27" t="n">
        <v>0.492307487123429</v>
      </c>
      <c r="AJ374" s="27" t="n">
        <v>-1.64296530500933</v>
      </c>
      <c r="AK374" s="27" t="n">
        <v>-0.106230375889185</v>
      </c>
      <c r="AL374" s="21"/>
      <c r="AM374" s="31" t="n">
        <f aca="false">IF(SQRT($B$9)*$B374+SQRT(1-$B$9)*R374&lt;_xlfn.NORM.S.INV($B$6),1,0)</f>
        <v>0</v>
      </c>
      <c r="AN374" s="31" t="n">
        <f aca="false">IF(SQRT($B$9)*$B374+SQRT(1-$B$9)*S374&lt;_xlfn.NORM.S.INV($B$6),1,0)</f>
        <v>0</v>
      </c>
      <c r="AO374" s="31" t="n">
        <f aca="false">IF(SQRT($B$9)*$B374+SQRT(1-$B$9)*T374&lt;_xlfn.NORM.S.INV($B$6),1,0)</f>
        <v>0</v>
      </c>
      <c r="AP374" s="31" t="n">
        <f aca="false">IF(SQRT($B$9)*$B374+SQRT(1-$B$9)*U374&lt;_xlfn.NORM.S.INV($B$6),1,0)</f>
        <v>0</v>
      </c>
      <c r="AQ374" s="31" t="n">
        <f aca="false">IF(SQRT($B$9)*$B374+SQRT(1-$B$9)*V374&lt;_xlfn.NORM.S.INV($B$6),1,0)</f>
        <v>0</v>
      </c>
      <c r="AR374" s="31" t="n">
        <f aca="false">IF(SQRT($B$9)*$B374+SQRT(1-$B$9)*W374&lt;_xlfn.NORM.S.INV($B$6),1,0)</f>
        <v>0</v>
      </c>
      <c r="AS374" s="31" t="n">
        <f aca="false">IF(SQRT($B$9)*$B374+SQRT(1-$B$9)*X374&lt;_xlfn.NORM.S.INV($B$6),1,0)</f>
        <v>0</v>
      </c>
      <c r="AT374" s="31" t="n">
        <f aca="false">IF(SQRT($B$9)*$B374+SQRT(1-$B$9)*Y374&lt;_xlfn.NORM.S.INV($B$6),1,0)</f>
        <v>0</v>
      </c>
      <c r="AU374" s="31" t="n">
        <f aca="false">IF(SQRT($B$9)*$B374+SQRT(1-$B$9)*Z374&lt;_xlfn.NORM.S.INV($B$6),1,0)</f>
        <v>0</v>
      </c>
      <c r="AV374" s="31" t="n">
        <f aca="false">IF(SQRT($B$9)*$B374+SQRT(1-$B$9)*AA374&lt;_xlfn.NORM.S.INV($B$6),1,0)</f>
        <v>0</v>
      </c>
      <c r="AW374" s="31" t="n">
        <f aca="false">IF(SQRT($C$9)*$B374+SQRT(1-$C$9)*AB374&lt;_xlfn.NORM.S.INV($C$6),1,0)</f>
        <v>0</v>
      </c>
      <c r="AX374" s="31" t="n">
        <f aca="false">IF(SQRT($C$9)*$B374+SQRT(1-$C$9)*AC374&lt;_xlfn.NORM.S.INV($C$6),1,0)</f>
        <v>0</v>
      </c>
      <c r="AY374" s="31" t="n">
        <f aca="false">IF(SQRT($C$9)*$B374+SQRT(1-$C$9)*AD374&lt;_xlfn.NORM.S.INV($C$6),1,0)</f>
        <v>1</v>
      </c>
      <c r="AZ374" s="31" t="n">
        <f aca="false">IF(SQRT($C$9)*$B374+SQRT(1-$C$9)*AE374&lt;_xlfn.NORM.S.INV($C$6),1,0)</f>
        <v>0</v>
      </c>
      <c r="BA374" s="31" t="n">
        <f aca="false">IF(SQRT($C$9)*$B374+SQRT(1-$C$9)*AF374&lt;_xlfn.NORM.S.INV($C$6),1,0)</f>
        <v>0</v>
      </c>
      <c r="BB374" s="31" t="n">
        <f aca="false">IF(SQRT($C$9)*$B374+SQRT(1-$C$9)*AG374&lt;_xlfn.NORM.S.INV($C$6),1,0)</f>
        <v>0</v>
      </c>
      <c r="BC374" s="31" t="n">
        <f aca="false">IF(SQRT($C$9)*$B374+SQRT(1-$C$9)*AH374&lt;_xlfn.NORM.S.INV($C$6),1,0)</f>
        <v>0</v>
      </c>
      <c r="BD374" s="31" t="n">
        <f aca="false">IF(SQRT($C$9)*$B374+SQRT(1-$C$9)*AI374&lt;_xlfn.NORM.S.INV($C$6),1,0)</f>
        <v>0</v>
      </c>
      <c r="BE374" s="31" t="n">
        <f aca="false">IF(SQRT($C$9)*$B374+SQRT(1-$C$9)*AJ374&lt;_xlfn.NORM.S.INV($C$6),1,0)</f>
        <v>1</v>
      </c>
      <c r="BF374" s="31" t="n">
        <f aca="false">IF(SQRT($C$9)*$B374+SQRT(1-$C$9)*AK374&lt;_xlfn.NORM.S.INV($C$6),1,0)</f>
        <v>0</v>
      </c>
      <c r="BG374" s="21"/>
      <c r="BH374" s="21"/>
      <c r="BI374" s="31" t="n">
        <f aca="false">$B$11*(($A$1061)*$C374/$B$12*$B$7+(1-$A$1061)*$D374/$B$12*$C$7)</f>
        <v>1200</v>
      </c>
      <c r="BJ374" s="31" t="n">
        <f aca="false">$B$11*(($A$1062)*$C374/$B$12*$B$7+(1-$A$1062)*$D374/$B$12*$C$7)</f>
        <v>1140</v>
      </c>
      <c r="BK374" s="31" t="n">
        <f aca="false">$B$11*(($A$1063)*$C374/$B$12*$B$7+(1-$A$1063)*$D374/$B$12*$C$7)</f>
        <v>1080</v>
      </c>
      <c r="BL374" s="31" t="n">
        <f aca="false">$B$11*(($A$1064)*$C374/$B$12*$B$7+(1-$A$1064)*$D374/$B$12*$C$7)</f>
        <v>1020</v>
      </c>
      <c r="BM374" s="31" t="n">
        <f aca="false">$B$11*(($A$1065)*$C374/$B$12*$B$7+(1-$A$1065)*$D374/$B$12*$C$7)</f>
        <v>960</v>
      </c>
      <c r="BN374" s="31" t="n">
        <f aca="false">$B$11*(($A$1066)*$C374/$B$12*$B$7+(1-$A$1066)*$D374/$B$12*$C$7)</f>
        <v>900</v>
      </c>
      <c r="BO374" s="31" t="n">
        <f aca="false">$B$11*(($A$1067)*$C374/$B$12*$B$7+(1-$A$1067)*$D374/$B$12*$C$7)</f>
        <v>840</v>
      </c>
      <c r="BP374" s="31" t="n">
        <f aca="false">$B$11*(($A$1068)*$C374/$B$12*$B$7+(1-$A$1068)*$D374/$B$12*$C$7)</f>
        <v>780</v>
      </c>
      <c r="BQ374" s="31" t="n">
        <f aca="false">$B$11*(($A$1069)*$C374/$B$12*$B$7+(1-$A$1069)*$D374/$B$12*$C$7)</f>
        <v>720</v>
      </c>
      <c r="BR374" s="31" t="n">
        <f aca="false">$B$11*(($A$1070)*$C374/$B$12*$B$7+(1-$A$1070)*$D374/$B$12*$C$7)</f>
        <v>660</v>
      </c>
      <c r="BS374" s="31" t="n">
        <f aca="false">$B$11*(($A$1071)*$C374/$B$12*$B$7+(1-$A$1071)*$D374/$B$12*$C$7)</f>
        <v>600</v>
      </c>
      <c r="BT374" s="31" t="n">
        <f aca="false">$B$11*(($A$1072)*$C374/$B$12*$B$7+(1-$A$1072)*$D374/$B$12*$C$7)</f>
        <v>540</v>
      </c>
      <c r="BU374" s="31" t="n">
        <f aca="false">$B$11*(($A$1073)*$C374/$B$12*$B$7+(1-$A$1073)*$D374/$B$12*$C$7)</f>
        <v>480</v>
      </c>
      <c r="BV374" s="31" t="n">
        <f aca="false">$B$11*(($A$1074)*$C374/$B$12*$B$7+(1-$A$1074)*$D374/$B$12*$C$7)</f>
        <v>420</v>
      </c>
      <c r="BW374" s="31" t="n">
        <f aca="false">$B$11*(($A$1075)*$C374/$B$12*$B$7+(1-$A$1075)*$D374/$B$12*$C$7)</f>
        <v>360</v>
      </c>
      <c r="BX374" s="31" t="n">
        <f aca="false">$B$11*(($A$1076)*$C374/$B$12*$B$7+(1-$A$1076)*$D374/$B$12*$C$7)</f>
        <v>300</v>
      </c>
      <c r="BY374" s="31" t="n">
        <f aca="false">$B$11*(($A$1077)*$C374/$B$12*$B$7+(1-$A$1077)*$D374/$B$12*$C$7)</f>
        <v>240</v>
      </c>
      <c r="BZ374" s="31" t="n">
        <f aca="false">$B$11*(($A$1078)*$C374/$B$12*$B$7+(1-$A$1078)*$D374/$B$12*$C$7)</f>
        <v>180</v>
      </c>
      <c r="CA374" s="31" t="n">
        <f aca="false">$B$11*(($A$1079)*$C374/$B$12*$B$7+(1-$A$1079)*$D374/$B$12*$C$7)</f>
        <v>120</v>
      </c>
      <c r="CB374" s="31" t="n">
        <f aca="false">$B$11*(($A$1080)*$C374/$B$12*$B$7+(1-$A$1080)*$D374/$B$12*$C$7)</f>
        <v>60.0000000000001</v>
      </c>
      <c r="CC374" s="31" t="n">
        <f aca="false">$B$11*(($A$1081)*$C374/$B$12*$B$7+(1-$A$1081)*$D374/$B$12*$C$7)</f>
        <v>0</v>
      </c>
    </row>
    <row r="375" customFormat="false" ht="15" hidden="false" customHeight="false" outlineLevel="0" collapsed="false">
      <c r="A375" s="21" t="n">
        <v>351</v>
      </c>
      <c r="B375" s="27" t="n">
        <v>1.40219873030542</v>
      </c>
      <c r="C375" s="9" t="n">
        <f aca="false">SUM(AM375:AV375)</f>
        <v>0</v>
      </c>
      <c r="D375" s="9" t="n">
        <f aca="false">SUM(AW375:BF375)</f>
        <v>0</v>
      </c>
      <c r="E375" s="24" t="n">
        <f aca="false">(1-C375/$B$12)*$B$8-C375/$B$12*$B$7</f>
        <v>0.05</v>
      </c>
      <c r="F375" s="24" t="n">
        <f aca="false">(1-D375/$B$12)*$C$8-D375/$B$12*$C$7</f>
        <v>0.09</v>
      </c>
      <c r="G375" s="47" t="n">
        <f aca="false">$B$11*($B$10*C375/$B$12*$B$7+(1-$B$10)*D375/$B$12*$C$7)</f>
        <v>0</v>
      </c>
      <c r="H375" s="24" t="n">
        <f aca="false">$B$10*E375+(1-$B$10)*F375</f>
        <v>0.07</v>
      </c>
      <c r="I375" s="21"/>
      <c r="J375" s="21"/>
      <c r="K375" s="21"/>
      <c r="L375" s="21"/>
      <c r="M375" s="21"/>
      <c r="N375" s="21"/>
      <c r="O375" s="21"/>
      <c r="P375" s="21"/>
      <c r="Q375" s="21"/>
      <c r="R375" s="27" t="n">
        <v>-0.440541863170195</v>
      </c>
      <c r="S375" s="27" t="n">
        <v>0.118996811012173</v>
      </c>
      <c r="T375" s="27" t="n">
        <v>0.221456256045399</v>
      </c>
      <c r="U375" s="27" t="n">
        <v>1.70647660168476</v>
      </c>
      <c r="V375" s="27" t="n">
        <v>0.152204234125923</v>
      </c>
      <c r="W375" s="27" t="n">
        <v>1.19653308309502</v>
      </c>
      <c r="X375" s="27" t="n">
        <v>1.27048707075472</v>
      </c>
      <c r="Y375" s="27" t="n">
        <v>1.57272553666894</v>
      </c>
      <c r="Z375" s="27" t="n">
        <v>-0.970870599900223</v>
      </c>
      <c r="AA375" s="27" t="n">
        <v>-1.81413176277861</v>
      </c>
      <c r="AB375" s="27" t="n">
        <v>-0.0534156242088031</v>
      </c>
      <c r="AC375" s="27" t="n">
        <v>0.542963122181984</v>
      </c>
      <c r="AD375" s="27" t="n">
        <v>1.65190981394512</v>
      </c>
      <c r="AE375" s="27" t="n">
        <v>0.448593094277422</v>
      </c>
      <c r="AF375" s="27" t="n">
        <v>1.05169736681595</v>
      </c>
      <c r="AG375" s="27" t="n">
        <v>0.081081411645631</v>
      </c>
      <c r="AH375" s="27" t="n">
        <v>0.00456240223063847</v>
      </c>
      <c r="AI375" s="27" t="n">
        <v>1.58502655528243</v>
      </c>
      <c r="AJ375" s="27" t="n">
        <v>-0.106664740269516</v>
      </c>
      <c r="AK375" s="27" t="n">
        <v>1.64975010336155</v>
      </c>
      <c r="AL375" s="21"/>
      <c r="AM375" s="31" t="n">
        <f aca="false">IF(SQRT($B$9)*$B375+SQRT(1-$B$9)*R375&lt;_xlfn.NORM.S.INV($B$6),1,0)</f>
        <v>0</v>
      </c>
      <c r="AN375" s="31" t="n">
        <f aca="false">IF(SQRT($B$9)*$B375+SQRT(1-$B$9)*S375&lt;_xlfn.NORM.S.INV($B$6),1,0)</f>
        <v>0</v>
      </c>
      <c r="AO375" s="31" t="n">
        <f aca="false">IF(SQRT($B$9)*$B375+SQRT(1-$B$9)*T375&lt;_xlfn.NORM.S.INV($B$6),1,0)</f>
        <v>0</v>
      </c>
      <c r="AP375" s="31" t="n">
        <f aca="false">IF(SQRT($B$9)*$B375+SQRT(1-$B$9)*U375&lt;_xlfn.NORM.S.INV($B$6),1,0)</f>
        <v>0</v>
      </c>
      <c r="AQ375" s="31" t="n">
        <f aca="false">IF(SQRT($B$9)*$B375+SQRT(1-$B$9)*V375&lt;_xlfn.NORM.S.INV($B$6),1,0)</f>
        <v>0</v>
      </c>
      <c r="AR375" s="31" t="n">
        <f aca="false">IF(SQRT($B$9)*$B375+SQRT(1-$B$9)*W375&lt;_xlfn.NORM.S.INV($B$6),1,0)</f>
        <v>0</v>
      </c>
      <c r="AS375" s="31" t="n">
        <f aca="false">IF(SQRT($B$9)*$B375+SQRT(1-$B$9)*X375&lt;_xlfn.NORM.S.INV($B$6),1,0)</f>
        <v>0</v>
      </c>
      <c r="AT375" s="31" t="n">
        <f aca="false">IF(SQRT($B$9)*$B375+SQRT(1-$B$9)*Y375&lt;_xlfn.NORM.S.INV($B$6),1,0)</f>
        <v>0</v>
      </c>
      <c r="AU375" s="31" t="n">
        <f aca="false">IF(SQRT($B$9)*$B375+SQRT(1-$B$9)*Z375&lt;_xlfn.NORM.S.INV($B$6),1,0)</f>
        <v>0</v>
      </c>
      <c r="AV375" s="31" t="n">
        <f aca="false">IF(SQRT($B$9)*$B375+SQRT(1-$B$9)*AA375&lt;_xlfn.NORM.S.INV($B$6),1,0)</f>
        <v>0</v>
      </c>
      <c r="AW375" s="31" t="n">
        <f aca="false">IF(SQRT($C$9)*$B375+SQRT(1-$C$9)*AB375&lt;_xlfn.NORM.S.INV($C$6),1,0)</f>
        <v>0</v>
      </c>
      <c r="AX375" s="31" t="n">
        <f aca="false">IF(SQRT($C$9)*$B375+SQRT(1-$C$9)*AC375&lt;_xlfn.NORM.S.INV($C$6),1,0)</f>
        <v>0</v>
      </c>
      <c r="AY375" s="31" t="n">
        <f aca="false">IF(SQRT($C$9)*$B375+SQRT(1-$C$9)*AD375&lt;_xlfn.NORM.S.INV($C$6),1,0)</f>
        <v>0</v>
      </c>
      <c r="AZ375" s="31" t="n">
        <f aca="false">IF(SQRT($C$9)*$B375+SQRT(1-$C$9)*AE375&lt;_xlfn.NORM.S.INV($C$6),1,0)</f>
        <v>0</v>
      </c>
      <c r="BA375" s="31" t="n">
        <f aca="false">IF(SQRT($C$9)*$B375+SQRT(1-$C$9)*AF375&lt;_xlfn.NORM.S.INV($C$6),1,0)</f>
        <v>0</v>
      </c>
      <c r="BB375" s="31" t="n">
        <f aca="false">IF(SQRT($C$9)*$B375+SQRT(1-$C$9)*AG375&lt;_xlfn.NORM.S.INV($C$6),1,0)</f>
        <v>0</v>
      </c>
      <c r="BC375" s="31" t="n">
        <f aca="false">IF(SQRT($C$9)*$B375+SQRT(1-$C$9)*AH375&lt;_xlfn.NORM.S.INV($C$6),1,0)</f>
        <v>0</v>
      </c>
      <c r="BD375" s="31" t="n">
        <f aca="false">IF(SQRT($C$9)*$B375+SQRT(1-$C$9)*AI375&lt;_xlfn.NORM.S.INV($C$6),1,0)</f>
        <v>0</v>
      </c>
      <c r="BE375" s="31" t="n">
        <f aca="false">IF(SQRT($C$9)*$B375+SQRT(1-$C$9)*AJ375&lt;_xlfn.NORM.S.INV($C$6),1,0)</f>
        <v>0</v>
      </c>
      <c r="BF375" s="31" t="n">
        <f aca="false">IF(SQRT($C$9)*$B375+SQRT(1-$C$9)*AK375&lt;_xlfn.NORM.S.INV($C$6),1,0)</f>
        <v>0</v>
      </c>
      <c r="BG375" s="21"/>
      <c r="BH375" s="21"/>
      <c r="BI375" s="31" t="n">
        <f aca="false">$B$11*(($A$1061)*$C375/$B$12*$B$7+(1-$A$1061)*$D375/$B$12*$C$7)</f>
        <v>0</v>
      </c>
      <c r="BJ375" s="31" t="n">
        <f aca="false">$B$11*(($A$1062)*$C375/$B$12*$B$7+(1-$A$1062)*$D375/$B$12*$C$7)</f>
        <v>0</v>
      </c>
      <c r="BK375" s="31" t="n">
        <f aca="false">$B$11*(($A$1063)*$C375/$B$12*$B$7+(1-$A$1063)*$D375/$B$12*$C$7)</f>
        <v>0</v>
      </c>
      <c r="BL375" s="31" t="n">
        <f aca="false">$B$11*(($A$1064)*$C375/$B$12*$B$7+(1-$A$1064)*$D375/$B$12*$C$7)</f>
        <v>0</v>
      </c>
      <c r="BM375" s="31" t="n">
        <f aca="false">$B$11*(($A$1065)*$C375/$B$12*$B$7+(1-$A$1065)*$D375/$B$12*$C$7)</f>
        <v>0</v>
      </c>
      <c r="BN375" s="31" t="n">
        <f aca="false">$B$11*(($A$1066)*$C375/$B$12*$B$7+(1-$A$1066)*$D375/$B$12*$C$7)</f>
        <v>0</v>
      </c>
      <c r="BO375" s="31" t="n">
        <f aca="false">$B$11*(($A$1067)*$C375/$B$12*$B$7+(1-$A$1067)*$D375/$B$12*$C$7)</f>
        <v>0</v>
      </c>
      <c r="BP375" s="31" t="n">
        <f aca="false">$B$11*(($A$1068)*$C375/$B$12*$B$7+(1-$A$1068)*$D375/$B$12*$C$7)</f>
        <v>0</v>
      </c>
      <c r="BQ375" s="31" t="n">
        <f aca="false">$B$11*(($A$1069)*$C375/$B$12*$B$7+(1-$A$1069)*$D375/$B$12*$C$7)</f>
        <v>0</v>
      </c>
      <c r="BR375" s="31" t="n">
        <f aca="false">$B$11*(($A$1070)*$C375/$B$12*$B$7+(1-$A$1070)*$D375/$B$12*$C$7)</f>
        <v>0</v>
      </c>
      <c r="BS375" s="31" t="n">
        <f aca="false">$B$11*(($A$1071)*$C375/$B$12*$B$7+(1-$A$1071)*$D375/$B$12*$C$7)</f>
        <v>0</v>
      </c>
      <c r="BT375" s="31" t="n">
        <f aca="false">$B$11*(($A$1072)*$C375/$B$12*$B$7+(1-$A$1072)*$D375/$B$12*$C$7)</f>
        <v>0</v>
      </c>
      <c r="BU375" s="31" t="n">
        <f aca="false">$B$11*(($A$1073)*$C375/$B$12*$B$7+(1-$A$1073)*$D375/$B$12*$C$7)</f>
        <v>0</v>
      </c>
      <c r="BV375" s="31" t="n">
        <f aca="false">$B$11*(($A$1074)*$C375/$B$12*$B$7+(1-$A$1074)*$D375/$B$12*$C$7)</f>
        <v>0</v>
      </c>
      <c r="BW375" s="31" t="n">
        <f aca="false">$B$11*(($A$1075)*$C375/$B$12*$B$7+(1-$A$1075)*$D375/$B$12*$C$7)</f>
        <v>0</v>
      </c>
      <c r="BX375" s="31" t="n">
        <f aca="false">$B$11*(($A$1076)*$C375/$B$12*$B$7+(1-$A$1076)*$D375/$B$12*$C$7)</f>
        <v>0</v>
      </c>
      <c r="BY375" s="31" t="n">
        <f aca="false">$B$11*(($A$1077)*$C375/$B$12*$B$7+(1-$A$1077)*$D375/$B$12*$C$7)</f>
        <v>0</v>
      </c>
      <c r="BZ375" s="31" t="n">
        <f aca="false">$B$11*(($A$1078)*$C375/$B$12*$B$7+(1-$A$1078)*$D375/$B$12*$C$7)</f>
        <v>0</v>
      </c>
      <c r="CA375" s="31" t="n">
        <f aca="false">$B$11*(($A$1079)*$C375/$B$12*$B$7+(1-$A$1079)*$D375/$B$12*$C$7)</f>
        <v>0</v>
      </c>
      <c r="CB375" s="31" t="n">
        <f aca="false">$B$11*(($A$1080)*$C375/$B$12*$B$7+(1-$A$1080)*$D375/$B$12*$C$7)</f>
        <v>0</v>
      </c>
      <c r="CC375" s="31" t="n">
        <f aca="false">$B$11*(($A$1081)*$C375/$B$12*$B$7+(1-$A$1081)*$D375/$B$12*$C$7)</f>
        <v>0</v>
      </c>
    </row>
    <row r="376" customFormat="false" ht="15" hidden="false" customHeight="false" outlineLevel="0" collapsed="false">
      <c r="A376" s="21" t="n">
        <v>352</v>
      </c>
      <c r="B376" s="27" t="n">
        <v>2.62143932165269</v>
      </c>
      <c r="C376" s="9" t="n">
        <f aca="false">SUM(AM376:AV376)</f>
        <v>0</v>
      </c>
      <c r="D376" s="9" t="n">
        <f aca="false">SUM(AW376:BF376)</f>
        <v>0</v>
      </c>
      <c r="E376" s="24" t="n">
        <f aca="false">(1-C376/$B$12)*$B$8-C376/$B$12*$B$7</f>
        <v>0.05</v>
      </c>
      <c r="F376" s="24" t="n">
        <f aca="false">(1-D376/$B$12)*$C$8-D376/$B$12*$C$7</f>
        <v>0.09</v>
      </c>
      <c r="G376" s="47" t="n">
        <f aca="false">$B$11*($B$10*C376/$B$12*$B$7+(1-$B$10)*D376/$B$12*$C$7)</f>
        <v>0</v>
      </c>
      <c r="H376" s="24" t="n">
        <f aca="false">$B$10*E376+(1-$B$10)*F376</f>
        <v>0.07</v>
      </c>
      <c r="I376" s="21"/>
      <c r="J376" s="21"/>
      <c r="K376" s="21"/>
      <c r="L376" s="21"/>
      <c r="M376" s="21"/>
      <c r="N376" s="21"/>
      <c r="O376" s="21"/>
      <c r="P376" s="21"/>
      <c r="Q376" s="21"/>
      <c r="R376" s="27" t="n">
        <v>-0.758094492573155</v>
      </c>
      <c r="S376" s="27" t="n">
        <v>0.93321921590329</v>
      </c>
      <c r="T376" s="27" t="n">
        <v>-0.501328291774341</v>
      </c>
      <c r="U376" s="27" t="n">
        <v>0.323858142478852</v>
      </c>
      <c r="V376" s="27" t="n">
        <v>0.630372788576672</v>
      </c>
      <c r="W376" s="27" t="n">
        <v>-1.19179421414378</v>
      </c>
      <c r="X376" s="27" t="n">
        <v>0.515552128789826</v>
      </c>
      <c r="Y376" s="27" t="n">
        <v>1.05186577678699</v>
      </c>
      <c r="Z376" s="27" t="n">
        <v>0.244475334332209</v>
      </c>
      <c r="AA376" s="27" t="n">
        <v>0.464192945686729</v>
      </c>
      <c r="AB376" s="27" t="n">
        <v>-0.228493210592522</v>
      </c>
      <c r="AC376" s="27" t="n">
        <v>-0.91207950487896</v>
      </c>
      <c r="AD376" s="27" t="n">
        <v>0.375210815701841</v>
      </c>
      <c r="AE376" s="27" t="n">
        <v>-1.08474211658641</v>
      </c>
      <c r="AF376" s="27" t="n">
        <v>0.348513588117626</v>
      </c>
      <c r="AG376" s="27" t="n">
        <v>1.68653756161374</v>
      </c>
      <c r="AH376" s="27" t="n">
        <v>1.21780586913392</v>
      </c>
      <c r="AI376" s="27" t="n">
        <v>-1.68631505274419</v>
      </c>
      <c r="AJ376" s="27" t="n">
        <v>-2.59696184907987</v>
      </c>
      <c r="AK376" s="27" t="n">
        <v>0.756051924725738</v>
      </c>
      <c r="AL376" s="21"/>
      <c r="AM376" s="31" t="n">
        <f aca="false">IF(SQRT($B$9)*$B376+SQRT(1-$B$9)*R376&lt;_xlfn.NORM.S.INV($B$6),1,0)</f>
        <v>0</v>
      </c>
      <c r="AN376" s="31" t="n">
        <f aca="false">IF(SQRT($B$9)*$B376+SQRT(1-$B$9)*S376&lt;_xlfn.NORM.S.INV($B$6),1,0)</f>
        <v>0</v>
      </c>
      <c r="AO376" s="31" t="n">
        <f aca="false">IF(SQRT($B$9)*$B376+SQRT(1-$B$9)*T376&lt;_xlfn.NORM.S.INV($B$6),1,0)</f>
        <v>0</v>
      </c>
      <c r="AP376" s="31" t="n">
        <f aca="false">IF(SQRT($B$9)*$B376+SQRT(1-$B$9)*U376&lt;_xlfn.NORM.S.INV($B$6),1,0)</f>
        <v>0</v>
      </c>
      <c r="AQ376" s="31" t="n">
        <f aca="false">IF(SQRT($B$9)*$B376+SQRT(1-$B$9)*V376&lt;_xlfn.NORM.S.INV($B$6),1,0)</f>
        <v>0</v>
      </c>
      <c r="AR376" s="31" t="n">
        <f aca="false">IF(SQRT($B$9)*$B376+SQRT(1-$B$9)*W376&lt;_xlfn.NORM.S.INV($B$6),1,0)</f>
        <v>0</v>
      </c>
      <c r="AS376" s="31" t="n">
        <f aca="false">IF(SQRT($B$9)*$B376+SQRT(1-$B$9)*X376&lt;_xlfn.NORM.S.INV($B$6),1,0)</f>
        <v>0</v>
      </c>
      <c r="AT376" s="31" t="n">
        <f aca="false">IF(SQRT($B$9)*$B376+SQRT(1-$B$9)*Y376&lt;_xlfn.NORM.S.INV($B$6),1,0)</f>
        <v>0</v>
      </c>
      <c r="AU376" s="31" t="n">
        <f aca="false">IF(SQRT($B$9)*$B376+SQRT(1-$B$9)*Z376&lt;_xlfn.NORM.S.INV($B$6),1,0)</f>
        <v>0</v>
      </c>
      <c r="AV376" s="31" t="n">
        <f aca="false">IF(SQRT($B$9)*$B376+SQRT(1-$B$9)*AA376&lt;_xlfn.NORM.S.INV($B$6),1,0)</f>
        <v>0</v>
      </c>
      <c r="AW376" s="31" t="n">
        <f aca="false">IF(SQRT($C$9)*$B376+SQRT(1-$C$9)*AB376&lt;_xlfn.NORM.S.INV($C$6),1,0)</f>
        <v>0</v>
      </c>
      <c r="AX376" s="31" t="n">
        <f aca="false">IF(SQRT($C$9)*$B376+SQRT(1-$C$9)*AC376&lt;_xlfn.NORM.S.INV($C$6),1,0)</f>
        <v>0</v>
      </c>
      <c r="AY376" s="31" t="n">
        <f aca="false">IF(SQRT($C$9)*$B376+SQRT(1-$C$9)*AD376&lt;_xlfn.NORM.S.INV($C$6),1,0)</f>
        <v>0</v>
      </c>
      <c r="AZ376" s="31" t="n">
        <f aca="false">IF(SQRT($C$9)*$B376+SQRT(1-$C$9)*AE376&lt;_xlfn.NORM.S.INV($C$6),1,0)</f>
        <v>0</v>
      </c>
      <c r="BA376" s="31" t="n">
        <f aca="false">IF(SQRT($C$9)*$B376+SQRT(1-$C$9)*AF376&lt;_xlfn.NORM.S.INV($C$6),1,0)</f>
        <v>0</v>
      </c>
      <c r="BB376" s="31" t="n">
        <f aca="false">IF(SQRT($C$9)*$B376+SQRT(1-$C$9)*AG376&lt;_xlfn.NORM.S.INV($C$6),1,0)</f>
        <v>0</v>
      </c>
      <c r="BC376" s="31" t="n">
        <f aca="false">IF(SQRT($C$9)*$B376+SQRT(1-$C$9)*AH376&lt;_xlfn.NORM.S.INV($C$6),1,0)</f>
        <v>0</v>
      </c>
      <c r="BD376" s="31" t="n">
        <f aca="false">IF(SQRT($C$9)*$B376+SQRT(1-$C$9)*AI376&lt;_xlfn.NORM.S.INV($C$6),1,0)</f>
        <v>0</v>
      </c>
      <c r="BE376" s="31" t="n">
        <f aca="false">IF(SQRT($C$9)*$B376+SQRT(1-$C$9)*AJ376&lt;_xlfn.NORM.S.INV($C$6),1,0)</f>
        <v>0</v>
      </c>
      <c r="BF376" s="31" t="n">
        <f aca="false">IF(SQRT($C$9)*$B376+SQRT(1-$C$9)*AK376&lt;_xlfn.NORM.S.INV($C$6),1,0)</f>
        <v>0</v>
      </c>
      <c r="BG376" s="21"/>
      <c r="BH376" s="21"/>
      <c r="BI376" s="31" t="n">
        <f aca="false">$B$11*(($A$1061)*$C376/$B$12*$B$7+(1-$A$1061)*$D376/$B$12*$C$7)</f>
        <v>0</v>
      </c>
      <c r="BJ376" s="31" t="n">
        <f aca="false">$B$11*(($A$1062)*$C376/$B$12*$B$7+(1-$A$1062)*$D376/$B$12*$C$7)</f>
        <v>0</v>
      </c>
      <c r="BK376" s="31" t="n">
        <f aca="false">$B$11*(($A$1063)*$C376/$B$12*$B$7+(1-$A$1063)*$D376/$B$12*$C$7)</f>
        <v>0</v>
      </c>
      <c r="BL376" s="31" t="n">
        <f aca="false">$B$11*(($A$1064)*$C376/$B$12*$B$7+(1-$A$1064)*$D376/$B$12*$C$7)</f>
        <v>0</v>
      </c>
      <c r="BM376" s="31" t="n">
        <f aca="false">$B$11*(($A$1065)*$C376/$B$12*$B$7+(1-$A$1065)*$D376/$B$12*$C$7)</f>
        <v>0</v>
      </c>
      <c r="BN376" s="31" t="n">
        <f aca="false">$B$11*(($A$1066)*$C376/$B$12*$B$7+(1-$A$1066)*$D376/$B$12*$C$7)</f>
        <v>0</v>
      </c>
      <c r="BO376" s="31" t="n">
        <f aca="false">$B$11*(($A$1067)*$C376/$B$12*$B$7+(1-$A$1067)*$D376/$B$12*$C$7)</f>
        <v>0</v>
      </c>
      <c r="BP376" s="31" t="n">
        <f aca="false">$B$11*(($A$1068)*$C376/$B$12*$B$7+(1-$A$1068)*$D376/$B$12*$C$7)</f>
        <v>0</v>
      </c>
      <c r="BQ376" s="31" t="n">
        <f aca="false">$B$11*(($A$1069)*$C376/$B$12*$B$7+(1-$A$1069)*$D376/$B$12*$C$7)</f>
        <v>0</v>
      </c>
      <c r="BR376" s="31" t="n">
        <f aca="false">$B$11*(($A$1070)*$C376/$B$12*$B$7+(1-$A$1070)*$D376/$B$12*$C$7)</f>
        <v>0</v>
      </c>
      <c r="BS376" s="31" t="n">
        <f aca="false">$B$11*(($A$1071)*$C376/$B$12*$B$7+(1-$A$1071)*$D376/$B$12*$C$7)</f>
        <v>0</v>
      </c>
      <c r="BT376" s="31" t="n">
        <f aca="false">$B$11*(($A$1072)*$C376/$B$12*$B$7+(1-$A$1072)*$D376/$B$12*$C$7)</f>
        <v>0</v>
      </c>
      <c r="BU376" s="31" t="n">
        <f aca="false">$B$11*(($A$1073)*$C376/$B$12*$B$7+(1-$A$1073)*$D376/$B$12*$C$7)</f>
        <v>0</v>
      </c>
      <c r="BV376" s="31" t="n">
        <f aca="false">$B$11*(($A$1074)*$C376/$B$12*$B$7+(1-$A$1074)*$D376/$B$12*$C$7)</f>
        <v>0</v>
      </c>
      <c r="BW376" s="31" t="n">
        <f aca="false">$B$11*(($A$1075)*$C376/$B$12*$B$7+(1-$A$1075)*$D376/$B$12*$C$7)</f>
        <v>0</v>
      </c>
      <c r="BX376" s="31" t="n">
        <f aca="false">$B$11*(($A$1076)*$C376/$B$12*$B$7+(1-$A$1076)*$D376/$B$12*$C$7)</f>
        <v>0</v>
      </c>
      <c r="BY376" s="31" t="n">
        <f aca="false">$B$11*(($A$1077)*$C376/$B$12*$B$7+(1-$A$1077)*$D376/$B$12*$C$7)</f>
        <v>0</v>
      </c>
      <c r="BZ376" s="31" t="n">
        <f aca="false">$B$11*(($A$1078)*$C376/$B$12*$B$7+(1-$A$1078)*$D376/$B$12*$C$7)</f>
        <v>0</v>
      </c>
      <c r="CA376" s="31" t="n">
        <f aca="false">$B$11*(($A$1079)*$C376/$B$12*$B$7+(1-$A$1079)*$D376/$B$12*$C$7)</f>
        <v>0</v>
      </c>
      <c r="CB376" s="31" t="n">
        <f aca="false">$B$11*(($A$1080)*$C376/$B$12*$B$7+(1-$A$1080)*$D376/$B$12*$C$7)</f>
        <v>0</v>
      </c>
      <c r="CC376" s="31" t="n">
        <f aca="false">$B$11*(($A$1081)*$C376/$B$12*$B$7+(1-$A$1081)*$D376/$B$12*$C$7)</f>
        <v>0</v>
      </c>
    </row>
    <row r="377" customFormat="false" ht="15" hidden="false" customHeight="false" outlineLevel="0" collapsed="false">
      <c r="A377" s="21" t="n">
        <v>353</v>
      </c>
      <c r="B377" s="27" t="n">
        <v>-0.148068578913257</v>
      </c>
      <c r="C377" s="9" t="n">
        <f aca="false">SUM(AM377:AV377)</f>
        <v>0</v>
      </c>
      <c r="D377" s="9" t="n">
        <f aca="false">SUM(AW377:BF377)</f>
        <v>2</v>
      </c>
      <c r="E377" s="24" t="n">
        <f aca="false">(1-C377/$B$12)*$B$8-C377/$B$12*$B$7</f>
        <v>0.05</v>
      </c>
      <c r="F377" s="24" t="n">
        <f aca="false">(1-D377/$B$12)*$C$8-D377/$B$12*$C$7</f>
        <v>-0.048</v>
      </c>
      <c r="G377" s="47" t="n">
        <f aca="false">$B$11*($B$10*C377/$B$12*$B$7+(1-$B$10)*D377/$B$12*$C$7)</f>
        <v>600</v>
      </c>
      <c r="H377" s="24" t="n">
        <f aca="false">$B$10*E377+(1-$B$10)*F377</f>
        <v>0.001</v>
      </c>
      <c r="I377" s="21"/>
      <c r="J377" s="21"/>
      <c r="K377" s="21"/>
      <c r="L377" s="21"/>
      <c r="M377" s="21"/>
      <c r="N377" s="21"/>
      <c r="O377" s="21"/>
      <c r="P377" s="21"/>
      <c r="Q377" s="21"/>
      <c r="R377" s="27" t="n">
        <v>-0.742150964080631</v>
      </c>
      <c r="S377" s="27" t="n">
        <v>1.19442930577764</v>
      </c>
      <c r="T377" s="27" t="n">
        <v>-0.50926400572755</v>
      </c>
      <c r="U377" s="27" t="n">
        <v>-0.125932257955614</v>
      </c>
      <c r="V377" s="27" t="n">
        <v>1.48923571027796</v>
      </c>
      <c r="W377" s="27" t="n">
        <v>-0.74321318891855</v>
      </c>
      <c r="X377" s="27" t="n">
        <v>-1.2658618648444</v>
      </c>
      <c r="Y377" s="27" t="n">
        <v>-1.56725662942525</v>
      </c>
      <c r="Z377" s="27" t="n">
        <v>-0.191845838607496</v>
      </c>
      <c r="AA377" s="27" t="n">
        <v>-0.0894668596355389</v>
      </c>
      <c r="AB377" s="27" t="n">
        <v>0.0466660800360123</v>
      </c>
      <c r="AC377" s="27" t="n">
        <v>0.128250919765375</v>
      </c>
      <c r="AD377" s="27" t="n">
        <v>-2.25782429808167</v>
      </c>
      <c r="AE377" s="27" t="n">
        <v>-0.442284133703906</v>
      </c>
      <c r="AF377" s="27" t="n">
        <v>1.2195406932974</v>
      </c>
      <c r="AG377" s="27" t="n">
        <v>0.325671448238821</v>
      </c>
      <c r="AH377" s="27" t="n">
        <v>-0.176551020032009</v>
      </c>
      <c r="AI377" s="27" t="n">
        <v>-0.188933434462095</v>
      </c>
      <c r="AJ377" s="27" t="n">
        <v>-1.75133535911145</v>
      </c>
      <c r="AK377" s="27" t="n">
        <v>-2.08196301037637</v>
      </c>
      <c r="AL377" s="21"/>
      <c r="AM377" s="31" t="n">
        <f aca="false">IF(SQRT($B$9)*$B377+SQRT(1-$B$9)*R377&lt;_xlfn.NORM.S.INV($B$6),1,0)</f>
        <v>0</v>
      </c>
      <c r="AN377" s="31" t="n">
        <f aca="false">IF(SQRT($B$9)*$B377+SQRT(1-$B$9)*S377&lt;_xlfn.NORM.S.INV($B$6),1,0)</f>
        <v>0</v>
      </c>
      <c r="AO377" s="31" t="n">
        <f aca="false">IF(SQRT($B$9)*$B377+SQRT(1-$B$9)*T377&lt;_xlfn.NORM.S.INV($B$6),1,0)</f>
        <v>0</v>
      </c>
      <c r="AP377" s="31" t="n">
        <f aca="false">IF(SQRT($B$9)*$B377+SQRT(1-$B$9)*U377&lt;_xlfn.NORM.S.INV($B$6),1,0)</f>
        <v>0</v>
      </c>
      <c r="AQ377" s="31" t="n">
        <f aca="false">IF(SQRT($B$9)*$B377+SQRT(1-$B$9)*V377&lt;_xlfn.NORM.S.INV($B$6),1,0)</f>
        <v>0</v>
      </c>
      <c r="AR377" s="31" t="n">
        <f aca="false">IF(SQRT($B$9)*$B377+SQRT(1-$B$9)*W377&lt;_xlfn.NORM.S.INV($B$6),1,0)</f>
        <v>0</v>
      </c>
      <c r="AS377" s="31" t="n">
        <f aca="false">IF(SQRT($B$9)*$B377+SQRT(1-$B$9)*X377&lt;_xlfn.NORM.S.INV($B$6),1,0)</f>
        <v>0</v>
      </c>
      <c r="AT377" s="31" t="n">
        <f aca="false">IF(SQRT($B$9)*$B377+SQRT(1-$B$9)*Y377&lt;_xlfn.NORM.S.INV($B$6),1,0)</f>
        <v>0</v>
      </c>
      <c r="AU377" s="31" t="n">
        <f aca="false">IF(SQRT($B$9)*$B377+SQRT(1-$B$9)*Z377&lt;_xlfn.NORM.S.INV($B$6),1,0)</f>
        <v>0</v>
      </c>
      <c r="AV377" s="31" t="n">
        <f aca="false">IF(SQRT($B$9)*$B377+SQRT(1-$B$9)*AA377&lt;_xlfn.NORM.S.INV($B$6),1,0)</f>
        <v>0</v>
      </c>
      <c r="AW377" s="31" t="n">
        <f aca="false">IF(SQRT($C$9)*$B377+SQRT(1-$C$9)*AB377&lt;_xlfn.NORM.S.INV($C$6),1,0)</f>
        <v>0</v>
      </c>
      <c r="AX377" s="31" t="n">
        <f aca="false">IF(SQRT($C$9)*$B377+SQRT(1-$C$9)*AC377&lt;_xlfn.NORM.S.INV($C$6),1,0)</f>
        <v>0</v>
      </c>
      <c r="AY377" s="31" t="n">
        <f aca="false">IF(SQRT($C$9)*$B377+SQRT(1-$C$9)*AD377&lt;_xlfn.NORM.S.INV($C$6),1,0)</f>
        <v>1</v>
      </c>
      <c r="AZ377" s="31" t="n">
        <f aca="false">IF(SQRT($C$9)*$B377+SQRT(1-$C$9)*AE377&lt;_xlfn.NORM.S.INV($C$6),1,0)</f>
        <v>0</v>
      </c>
      <c r="BA377" s="31" t="n">
        <f aca="false">IF(SQRT($C$9)*$B377+SQRT(1-$C$9)*AF377&lt;_xlfn.NORM.S.INV($C$6),1,0)</f>
        <v>0</v>
      </c>
      <c r="BB377" s="31" t="n">
        <f aca="false">IF(SQRT($C$9)*$B377+SQRT(1-$C$9)*AG377&lt;_xlfn.NORM.S.INV($C$6),1,0)</f>
        <v>0</v>
      </c>
      <c r="BC377" s="31" t="n">
        <f aca="false">IF(SQRT($C$9)*$B377+SQRT(1-$C$9)*AH377&lt;_xlfn.NORM.S.INV($C$6),1,0)</f>
        <v>0</v>
      </c>
      <c r="BD377" s="31" t="n">
        <f aca="false">IF(SQRT($C$9)*$B377+SQRT(1-$C$9)*AI377&lt;_xlfn.NORM.S.INV($C$6),1,0)</f>
        <v>0</v>
      </c>
      <c r="BE377" s="31" t="n">
        <f aca="false">IF(SQRT($C$9)*$B377+SQRT(1-$C$9)*AJ377&lt;_xlfn.NORM.S.INV($C$6),1,0)</f>
        <v>0</v>
      </c>
      <c r="BF377" s="31" t="n">
        <f aca="false">IF(SQRT($C$9)*$B377+SQRT(1-$C$9)*AK377&lt;_xlfn.NORM.S.INV($C$6),1,0)</f>
        <v>1</v>
      </c>
      <c r="BG377" s="21"/>
      <c r="BH377" s="21"/>
      <c r="BI377" s="31" t="n">
        <f aca="false">$B$11*(($A$1061)*$C377/$B$12*$B$7+(1-$A$1061)*$D377/$B$12*$C$7)</f>
        <v>1200</v>
      </c>
      <c r="BJ377" s="31" t="n">
        <f aca="false">$B$11*(($A$1062)*$C377/$B$12*$B$7+(1-$A$1062)*$D377/$B$12*$C$7)</f>
        <v>1140</v>
      </c>
      <c r="BK377" s="31" t="n">
        <f aca="false">$B$11*(($A$1063)*$C377/$B$12*$B$7+(1-$A$1063)*$D377/$B$12*$C$7)</f>
        <v>1080</v>
      </c>
      <c r="BL377" s="31" t="n">
        <f aca="false">$B$11*(($A$1064)*$C377/$B$12*$B$7+(1-$A$1064)*$D377/$B$12*$C$7)</f>
        <v>1020</v>
      </c>
      <c r="BM377" s="31" t="n">
        <f aca="false">$B$11*(($A$1065)*$C377/$B$12*$B$7+(1-$A$1065)*$D377/$B$12*$C$7)</f>
        <v>960</v>
      </c>
      <c r="BN377" s="31" t="n">
        <f aca="false">$B$11*(($A$1066)*$C377/$B$12*$B$7+(1-$A$1066)*$D377/$B$12*$C$7)</f>
        <v>900</v>
      </c>
      <c r="BO377" s="31" t="n">
        <f aca="false">$B$11*(($A$1067)*$C377/$B$12*$B$7+(1-$A$1067)*$D377/$B$12*$C$7)</f>
        <v>840</v>
      </c>
      <c r="BP377" s="31" t="n">
        <f aca="false">$B$11*(($A$1068)*$C377/$B$12*$B$7+(1-$A$1068)*$D377/$B$12*$C$7)</f>
        <v>780</v>
      </c>
      <c r="BQ377" s="31" t="n">
        <f aca="false">$B$11*(($A$1069)*$C377/$B$12*$B$7+(1-$A$1069)*$D377/$B$12*$C$7)</f>
        <v>720</v>
      </c>
      <c r="BR377" s="31" t="n">
        <f aca="false">$B$11*(($A$1070)*$C377/$B$12*$B$7+(1-$A$1070)*$D377/$B$12*$C$7)</f>
        <v>660</v>
      </c>
      <c r="BS377" s="31" t="n">
        <f aca="false">$B$11*(($A$1071)*$C377/$B$12*$B$7+(1-$A$1071)*$D377/$B$12*$C$7)</f>
        <v>600</v>
      </c>
      <c r="BT377" s="31" t="n">
        <f aca="false">$B$11*(($A$1072)*$C377/$B$12*$B$7+(1-$A$1072)*$D377/$B$12*$C$7)</f>
        <v>540</v>
      </c>
      <c r="BU377" s="31" t="n">
        <f aca="false">$B$11*(($A$1073)*$C377/$B$12*$B$7+(1-$A$1073)*$D377/$B$12*$C$7)</f>
        <v>480</v>
      </c>
      <c r="BV377" s="31" t="n">
        <f aca="false">$B$11*(($A$1074)*$C377/$B$12*$B$7+(1-$A$1074)*$D377/$B$12*$C$7)</f>
        <v>420</v>
      </c>
      <c r="BW377" s="31" t="n">
        <f aca="false">$B$11*(($A$1075)*$C377/$B$12*$B$7+(1-$A$1075)*$D377/$B$12*$C$7)</f>
        <v>360</v>
      </c>
      <c r="BX377" s="31" t="n">
        <f aca="false">$B$11*(($A$1076)*$C377/$B$12*$B$7+(1-$A$1076)*$D377/$B$12*$C$7)</f>
        <v>300</v>
      </c>
      <c r="BY377" s="31" t="n">
        <f aca="false">$B$11*(($A$1077)*$C377/$B$12*$B$7+(1-$A$1077)*$D377/$B$12*$C$7)</f>
        <v>240</v>
      </c>
      <c r="BZ377" s="31" t="n">
        <f aca="false">$B$11*(($A$1078)*$C377/$B$12*$B$7+(1-$A$1078)*$D377/$B$12*$C$7)</f>
        <v>180</v>
      </c>
      <c r="CA377" s="31" t="n">
        <f aca="false">$B$11*(($A$1079)*$C377/$B$12*$B$7+(1-$A$1079)*$D377/$B$12*$C$7)</f>
        <v>120</v>
      </c>
      <c r="CB377" s="31" t="n">
        <f aca="false">$B$11*(($A$1080)*$C377/$B$12*$B$7+(1-$A$1080)*$D377/$B$12*$C$7)</f>
        <v>60.0000000000001</v>
      </c>
      <c r="CC377" s="31" t="n">
        <f aca="false">$B$11*(($A$1081)*$C377/$B$12*$B$7+(1-$A$1081)*$D377/$B$12*$C$7)</f>
        <v>0</v>
      </c>
    </row>
    <row r="378" customFormat="false" ht="15" hidden="false" customHeight="false" outlineLevel="0" collapsed="false">
      <c r="A378" s="21" t="n">
        <v>354</v>
      </c>
      <c r="B378" s="27" t="n">
        <v>-1.65983577999239</v>
      </c>
      <c r="C378" s="9" t="n">
        <f aca="false">SUM(AM378:AV378)</f>
        <v>0</v>
      </c>
      <c r="D378" s="9" t="n">
        <f aca="false">SUM(AW378:BF378)</f>
        <v>3</v>
      </c>
      <c r="E378" s="24" t="n">
        <f aca="false">(1-C378/$B$12)*$B$8-C378/$B$12*$B$7</f>
        <v>0.05</v>
      </c>
      <c r="F378" s="24" t="n">
        <f aca="false">(1-D378/$B$12)*$C$8-D378/$B$12*$C$7</f>
        <v>-0.117</v>
      </c>
      <c r="G378" s="47" t="n">
        <f aca="false">$B$11*($B$10*C378/$B$12*$B$7+(1-$B$10)*D378/$B$12*$C$7)</f>
        <v>900</v>
      </c>
      <c r="H378" s="24" t="n">
        <f aca="false">$B$10*E378+(1-$B$10)*F378</f>
        <v>-0.0335</v>
      </c>
      <c r="I378" s="21"/>
      <c r="J378" s="21"/>
      <c r="K378" s="21"/>
      <c r="L378" s="21"/>
      <c r="M378" s="21"/>
      <c r="N378" s="21"/>
      <c r="O378" s="21"/>
      <c r="P378" s="21"/>
      <c r="Q378" s="21"/>
      <c r="R378" s="27" t="n">
        <v>-1.23627049206897</v>
      </c>
      <c r="S378" s="27" t="n">
        <v>-1.27368341805398</v>
      </c>
      <c r="T378" s="27" t="n">
        <v>-1.19236569909947</v>
      </c>
      <c r="U378" s="27" t="n">
        <v>1.64167415507529</v>
      </c>
      <c r="V378" s="27" t="n">
        <v>0.96439700988591</v>
      </c>
      <c r="W378" s="27" t="n">
        <v>0.13457775767825</v>
      </c>
      <c r="X378" s="27" t="n">
        <v>0.991009848929241</v>
      </c>
      <c r="Y378" s="27" t="n">
        <v>0.57107869752014</v>
      </c>
      <c r="Z378" s="27" t="n">
        <v>-0.151755788370267</v>
      </c>
      <c r="AA378" s="27" t="n">
        <v>-1.67916231342546</v>
      </c>
      <c r="AB378" s="27" t="n">
        <v>-1.2881325985888</v>
      </c>
      <c r="AC378" s="27" t="n">
        <v>0.951217642729414</v>
      </c>
      <c r="AD378" s="27" t="n">
        <v>-1.16185646500824</v>
      </c>
      <c r="AE378" s="27" t="n">
        <v>-0.81655293776796</v>
      </c>
      <c r="AF378" s="27" t="n">
        <v>0.780200540254798</v>
      </c>
      <c r="AG378" s="27" t="n">
        <v>0.197469070276516</v>
      </c>
      <c r="AH378" s="27" t="n">
        <v>0.368506411077273</v>
      </c>
      <c r="AI378" s="27" t="n">
        <v>0.531933926927104</v>
      </c>
      <c r="AJ378" s="27" t="n">
        <v>-0.498412797006674</v>
      </c>
      <c r="AK378" s="27" t="n">
        <v>-1.72842720142943</v>
      </c>
      <c r="AL378" s="21"/>
      <c r="AM378" s="31" t="n">
        <f aca="false">IF(SQRT($B$9)*$B378+SQRT(1-$B$9)*R378&lt;_xlfn.NORM.S.INV($B$6),1,0)</f>
        <v>0</v>
      </c>
      <c r="AN378" s="31" t="n">
        <f aca="false">IF(SQRT($B$9)*$B378+SQRT(1-$B$9)*S378&lt;_xlfn.NORM.S.INV($B$6),1,0)</f>
        <v>0</v>
      </c>
      <c r="AO378" s="31" t="n">
        <f aca="false">IF(SQRT($B$9)*$B378+SQRT(1-$B$9)*T378&lt;_xlfn.NORM.S.INV($B$6),1,0)</f>
        <v>0</v>
      </c>
      <c r="AP378" s="31" t="n">
        <f aca="false">IF(SQRT($B$9)*$B378+SQRT(1-$B$9)*U378&lt;_xlfn.NORM.S.INV($B$6),1,0)</f>
        <v>0</v>
      </c>
      <c r="AQ378" s="31" t="n">
        <f aca="false">IF(SQRT($B$9)*$B378+SQRT(1-$B$9)*V378&lt;_xlfn.NORM.S.INV($B$6),1,0)</f>
        <v>0</v>
      </c>
      <c r="AR378" s="31" t="n">
        <f aca="false">IF(SQRT($B$9)*$B378+SQRT(1-$B$9)*W378&lt;_xlfn.NORM.S.INV($B$6),1,0)</f>
        <v>0</v>
      </c>
      <c r="AS378" s="31" t="n">
        <f aca="false">IF(SQRT($B$9)*$B378+SQRT(1-$B$9)*X378&lt;_xlfn.NORM.S.INV($B$6),1,0)</f>
        <v>0</v>
      </c>
      <c r="AT378" s="31" t="n">
        <f aca="false">IF(SQRT($B$9)*$B378+SQRT(1-$B$9)*Y378&lt;_xlfn.NORM.S.INV($B$6),1,0)</f>
        <v>0</v>
      </c>
      <c r="AU378" s="31" t="n">
        <f aca="false">IF(SQRT($B$9)*$B378+SQRT(1-$B$9)*Z378&lt;_xlfn.NORM.S.INV($B$6),1,0)</f>
        <v>0</v>
      </c>
      <c r="AV378" s="31" t="n">
        <f aca="false">IF(SQRT($B$9)*$B378+SQRT(1-$B$9)*AA378&lt;_xlfn.NORM.S.INV($B$6),1,0)</f>
        <v>0</v>
      </c>
      <c r="AW378" s="31" t="n">
        <f aca="false">IF(SQRT($C$9)*$B378+SQRT(1-$C$9)*AB378&lt;_xlfn.NORM.S.INV($C$6),1,0)</f>
        <v>1</v>
      </c>
      <c r="AX378" s="31" t="n">
        <f aca="false">IF(SQRT($C$9)*$B378+SQRT(1-$C$9)*AC378&lt;_xlfn.NORM.S.INV($C$6),1,0)</f>
        <v>0</v>
      </c>
      <c r="AY378" s="31" t="n">
        <f aca="false">IF(SQRT($C$9)*$B378+SQRT(1-$C$9)*AD378&lt;_xlfn.NORM.S.INV($C$6),1,0)</f>
        <v>1</v>
      </c>
      <c r="AZ378" s="31" t="n">
        <f aca="false">IF(SQRT($C$9)*$B378+SQRT(1-$C$9)*AE378&lt;_xlfn.NORM.S.INV($C$6),1,0)</f>
        <v>0</v>
      </c>
      <c r="BA378" s="31" t="n">
        <f aca="false">IF(SQRT($C$9)*$B378+SQRT(1-$C$9)*AF378&lt;_xlfn.NORM.S.INV($C$6),1,0)</f>
        <v>0</v>
      </c>
      <c r="BB378" s="31" t="n">
        <f aca="false">IF(SQRT($C$9)*$B378+SQRT(1-$C$9)*AG378&lt;_xlfn.NORM.S.INV($C$6),1,0)</f>
        <v>0</v>
      </c>
      <c r="BC378" s="31" t="n">
        <f aca="false">IF(SQRT($C$9)*$B378+SQRT(1-$C$9)*AH378&lt;_xlfn.NORM.S.INV($C$6),1,0)</f>
        <v>0</v>
      </c>
      <c r="BD378" s="31" t="n">
        <f aca="false">IF(SQRT($C$9)*$B378+SQRT(1-$C$9)*AI378&lt;_xlfn.NORM.S.INV($C$6),1,0)</f>
        <v>0</v>
      </c>
      <c r="BE378" s="31" t="n">
        <f aca="false">IF(SQRT($C$9)*$B378+SQRT(1-$C$9)*AJ378&lt;_xlfn.NORM.S.INV($C$6),1,0)</f>
        <v>0</v>
      </c>
      <c r="BF378" s="31" t="n">
        <f aca="false">IF(SQRT($C$9)*$B378+SQRT(1-$C$9)*AK378&lt;_xlfn.NORM.S.INV($C$6),1,0)</f>
        <v>1</v>
      </c>
      <c r="BG378" s="21"/>
      <c r="BH378" s="21"/>
      <c r="BI378" s="31" t="n">
        <f aca="false">$B$11*(($A$1061)*$C378/$B$12*$B$7+(1-$A$1061)*$D378/$B$12*$C$7)</f>
        <v>1800</v>
      </c>
      <c r="BJ378" s="31" t="n">
        <f aca="false">$B$11*(($A$1062)*$C378/$B$12*$B$7+(1-$A$1062)*$D378/$B$12*$C$7)</f>
        <v>1710</v>
      </c>
      <c r="BK378" s="31" t="n">
        <f aca="false">$B$11*(($A$1063)*$C378/$B$12*$B$7+(1-$A$1063)*$D378/$B$12*$C$7)</f>
        <v>1620</v>
      </c>
      <c r="BL378" s="31" t="n">
        <f aca="false">$B$11*(($A$1064)*$C378/$B$12*$B$7+(1-$A$1064)*$D378/$B$12*$C$7)</f>
        <v>1530</v>
      </c>
      <c r="BM378" s="31" t="n">
        <f aca="false">$B$11*(($A$1065)*$C378/$B$12*$B$7+(1-$A$1065)*$D378/$B$12*$C$7)</f>
        <v>1440</v>
      </c>
      <c r="BN378" s="31" t="n">
        <f aca="false">$B$11*(($A$1066)*$C378/$B$12*$B$7+(1-$A$1066)*$D378/$B$12*$C$7)</f>
        <v>1350</v>
      </c>
      <c r="BO378" s="31" t="n">
        <f aca="false">$B$11*(($A$1067)*$C378/$B$12*$B$7+(1-$A$1067)*$D378/$B$12*$C$7)</f>
        <v>1260</v>
      </c>
      <c r="BP378" s="31" t="n">
        <f aca="false">$B$11*(($A$1068)*$C378/$B$12*$B$7+(1-$A$1068)*$D378/$B$12*$C$7)</f>
        <v>1170</v>
      </c>
      <c r="BQ378" s="31" t="n">
        <f aca="false">$B$11*(($A$1069)*$C378/$B$12*$B$7+(1-$A$1069)*$D378/$B$12*$C$7)</f>
        <v>1080</v>
      </c>
      <c r="BR378" s="31" t="n">
        <f aca="false">$B$11*(($A$1070)*$C378/$B$12*$B$7+(1-$A$1070)*$D378/$B$12*$C$7)</f>
        <v>990</v>
      </c>
      <c r="BS378" s="31" t="n">
        <f aca="false">$B$11*(($A$1071)*$C378/$B$12*$B$7+(1-$A$1071)*$D378/$B$12*$C$7)</f>
        <v>900</v>
      </c>
      <c r="BT378" s="31" t="n">
        <f aca="false">$B$11*(($A$1072)*$C378/$B$12*$B$7+(1-$A$1072)*$D378/$B$12*$C$7)</f>
        <v>810</v>
      </c>
      <c r="BU378" s="31" t="n">
        <f aca="false">$B$11*(($A$1073)*$C378/$B$12*$B$7+(1-$A$1073)*$D378/$B$12*$C$7)</f>
        <v>720</v>
      </c>
      <c r="BV378" s="31" t="n">
        <f aca="false">$B$11*(($A$1074)*$C378/$B$12*$B$7+(1-$A$1074)*$D378/$B$12*$C$7)</f>
        <v>630</v>
      </c>
      <c r="BW378" s="31" t="n">
        <f aca="false">$B$11*(($A$1075)*$C378/$B$12*$B$7+(1-$A$1075)*$D378/$B$12*$C$7)</f>
        <v>540</v>
      </c>
      <c r="BX378" s="31" t="n">
        <f aca="false">$B$11*(($A$1076)*$C378/$B$12*$B$7+(1-$A$1076)*$D378/$B$12*$C$7)</f>
        <v>450</v>
      </c>
      <c r="BY378" s="31" t="n">
        <f aca="false">$B$11*(($A$1077)*$C378/$B$12*$B$7+(1-$A$1077)*$D378/$B$12*$C$7)</f>
        <v>360</v>
      </c>
      <c r="BZ378" s="31" t="n">
        <f aca="false">$B$11*(($A$1078)*$C378/$B$12*$B$7+(1-$A$1078)*$D378/$B$12*$C$7)</f>
        <v>270</v>
      </c>
      <c r="CA378" s="31" t="n">
        <f aca="false">$B$11*(($A$1079)*$C378/$B$12*$B$7+(1-$A$1079)*$D378/$B$12*$C$7)</f>
        <v>180</v>
      </c>
      <c r="CB378" s="31" t="n">
        <f aca="false">$B$11*(($A$1080)*$C378/$B$12*$B$7+(1-$A$1080)*$D378/$B$12*$C$7)</f>
        <v>90.0000000000001</v>
      </c>
      <c r="CC378" s="31" t="n">
        <f aca="false">$B$11*(($A$1081)*$C378/$B$12*$B$7+(1-$A$1081)*$D378/$B$12*$C$7)</f>
        <v>0</v>
      </c>
    </row>
    <row r="379" customFormat="false" ht="15" hidden="false" customHeight="false" outlineLevel="0" collapsed="false">
      <c r="A379" s="21" t="n">
        <v>355</v>
      </c>
      <c r="B379" s="27" t="n">
        <v>-0.314910050345632</v>
      </c>
      <c r="C379" s="9" t="n">
        <f aca="false">SUM(AM379:AV379)</f>
        <v>0</v>
      </c>
      <c r="D379" s="9" t="n">
        <f aca="false">SUM(AW379:BF379)</f>
        <v>0</v>
      </c>
      <c r="E379" s="24" t="n">
        <f aca="false">(1-C379/$B$12)*$B$8-C379/$B$12*$B$7</f>
        <v>0.05</v>
      </c>
      <c r="F379" s="24" t="n">
        <f aca="false">(1-D379/$B$12)*$C$8-D379/$B$12*$C$7</f>
        <v>0.09</v>
      </c>
      <c r="G379" s="47" t="n">
        <f aca="false">$B$11*($B$10*C379/$B$12*$B$7+(1-$B$10)*D379/$B$12*$C$7)</f>
        <v>0</v>
      </c>
      <c r="H379" s="24" t="n">
        <f aca="false">$B$10*E379+(1-$B$10)*F379</f>
        <v>0.07</v>
      </c>
      <c r="I379" s="21"/>
      <c r="J379" s="21"/>
      <c r="K379" s="21"/>
      <c r="L379" s="21"/>
      <c r="M379" s="21"/>
      <c r="N379" s="21"/>
      <c r="O379" s="21"/>
      <c r="P379" s="21"/>
      <c r="Q379" s="21"/>
      <c r="R379" s="27" t="n">
        <v>-1.10071000087949</v>
      </c>
      <c r="S379" s="27" t="n">
        <v>-2.05493558043888</v>
      </c>
      <c r="T379" s="27" t="n">
        <v>-0.178149213323559</v>
      </c>
      <c r="U379" s="27" t="n">
        <v>0.121239220645698</v>
      </c>
      <c r="V379" s="27" t="n">
        <v>-1.49348542550797</v>
      </c>
      <c r="W379" s="27" t="n">
        <v>-1.01101193431357</v>
      </c>
      <c r="X379" s="27" t="n">
        <v>-0.24249498268733</v>
      </c>
      <c r="Y379" s="27" t="n">
        <v>-1.35807693310147</v>
      </c>
      <c r="Z379" s="27" t="n">
        <v>-0.201408170409479</v>
      </c>
      <c r="AA379" s="27" t="n">
        <v>-0.318060052102451</v>
      </c>
      <c r="AB379" s="27" t="n">
        <v>1.13677852520934</v>
      </c>
      <c r="AC379" s="27" t="n">
        <v>-1.30433553243411</v>
      </c>
      <c r="AD379" s="27" t="n">
        <v>-0.651948664518046</v>
      </c>
      <c r="AE379" s="27" t="n">
        <v>-0.0771189692211662</v>
      </c>
      <c r="AF379" s="27" t="n">
        <v>-0.462490721866095</v>
      </c>
      <c r="AG379" s="27" t="n">
        <v>1.20546323219449</v>
      </c>
      <c r="AH379" s="27" t="n">
        <v>-1.09644235345517</v>
      </c>
      <c r="AI379" s="27" t="n">
        <v>-0.94371234582594</v>
      </c>
      <c r="AJ379" s="27" t="n">
        <v>-1.47299645774654</v>
      </c>
      <c r="AK379" s="27" t="n">
        <v>-0.689920104997137</v>
      </c>
      <c r="AL379" s="21"/>
      <c r="AM379" s="31" t="n">
        <f aca="false">IF(SQRT($B$9)*$B379+SQRT(1-$B$9)*R379&lt;_xlfn.NORM.S.INV($B$6),1,0)</f>
        <v>0</v>
      </c>
      <c r="AN379" s="31" t="n">
        <f aca="false">IF(SQRT($B$9)*$B379+SQRT(1-$B$9)*S379&lt;_xlfn.NORM.S.INV($B$6),1,0)</f>
        <v>0</v>
      </c>
      <c r="AO379" s="31" t="n">
        <f aca="false">IF(SQRT($B$9)*$B379+SQRT(1-$B$9)*T379&lt;_xlfn.NORM.S.INV($B$6),1,0)</f>
        <v>0</v>
      </c>
      <c r="AP379" s="31" t="n">
        <f aca="false">IF(SQRT($B$9)*$B379+SQRT(1-$B$9)*U379&lt;_xlfn.NORM.S.INV($B$6),1,0)</f>
        <v>0</v>
      </c>
      <c r="AQ379" s="31" t="n">
        <f aca="false">IF(SQRT($B$9)*$B379+SQRT(1-$B$9)*V379&lt;_xlfn.NORM.S.INV($B$6),1,0)</f>
        <v>0</v>
      </c>
      <c r="AR379" s="31" t="n">
        <f aca="false">IF(SQRT($B$9)*$B379+SQRT(1-$B$9)*W379&lt;_xlfn.NORM.S.INV($B$6),1,0)</f>
        <v>0</v>
      </c>
      <c r="AS379" s="31" t="n">
        <f aca="false">IF(SQRT($B$9)*$B379+SQRT(1-$B$9)*X379&lt;_xlfn.NORM.S.INV($B$6),1,0)</f>
        <v>0</v>
      </c>
      <c r="AT379" s="31" t="n">
        <f aca="false">IF(SQRT($B$9)*$B379+SQRT(1-$B$9)*Y379&lt;_xlfn.NORM.S.INV($B$6),1,0)</f>
        <v>0</v>
      </c>
      <c r="AU379" s="31" t="n">
        <f aca="false">IF(SQRT($B$9)*$B379+SQRT(1-$B$9)*Z379&lt;_xlfn.NORM.S.INV($B$6),1,0)</f>
        <v>0</v>
      </c>
      <c r="AV379" s="31" t="n">
        <f aca="false">IF(SQRT($B$9)*$B379+SQRT(1-$B$9)*AA379&lt;_xlfn.NORM.S.INV($B$6),1,0)</f>
        <v>0</v>
      </c>
      <c r="AW379" s="31" t="n">
        <f aca="false">IF(SQRT($C$9)*$B379+SQRT(1-$C$9)*AB379&lt;_xlfn.NORM.S.INV($C$6),1,0)</f>
        <v>0</v>
      </c>
      <c r="AX379" s="31" t="n">
        <f aca="false">IF(SQRT($C$9)*$B379+SQRT(1-$C$9)*AC379&lt;_xlfn.NORM.S.INV($C$6),1,0)</f>
        <v>0</v>
      </c>
      <c r="AY379" s="31" t="n">
        <f aca="false">IF(SQRT($C$9)*$B379+SQRT(1-$C$9)*AD379&lt;_xlfn.NORM.S.INV($C$6),1,0)</f>
        <v>0</v>
      </c>
      <c r="AZ379" s="31" t="n">
        <f aca="false">IF(SQRT($C$9)*$B379+SQRT(1-$C$9)*AE379&lt;_xlfn.NORM.S.INV($C$6),1,0)</f>
        <v>0</v>
      </c>
      <c r="BA379" s="31" t="n">
        <f aca="false">IF(SQRT($C$9)*$B379+SQRT(1-$C$9)*AF379&lt;_xlfn.NORM.S.INV($C$6),1,0)</f>
        <v>0</v>
      </c>
      <c r="BB379" s="31" t="n">
        <f aca="false">IF(SQRT($C$9)*$B379+SQRT(1-$C$9)*AG379&lt;_xlfn.NORM.S.INV($C$6),1,0)</f>
        <v>0</v>
      </c>
      <c r="BC379" s="31" t="n">
        <f aca="false">IF(SQRT($C$9)*$B379+SQRT(1-$C$9)*AH379&lt;_xlfn.NORM.S.INV($C$6),1,0)</f>
        <v>0</v>
      </c>
      <c r="BD379" s="31" t="n">
        <f aca="false">IF(SQRT($C$9)*$B379+SQRT(1-$C$9)*AI379&lt;_xlfn.NORM.S.INV($C$6),1,0)</f>
        <v>0</v>
      </c>
      <c r="BE379" s="31" t="n">
        <f aca="false">IF(SQRT($C$9)*$B379+SQRT(1-$C$9)*AJ379&lt;_xlfn.NORM.S.INV($C$6),1,0)</f>
        <v>0</v>
      </c>
      <c r="BF379" s="31" t="n">
        <f aca="false">IF(SQRT($C$9)*$B379+SQRT(1-$C$9)*AK379&lt;_xlfn.NORM.S.INV($C$6),1,0)</f>
        <v>0</v>
      </c>
      <c r="BG379" s="21"/>
      <c r="BH379" s="21"/>
      <c r="BI379" s="31" t="n">
        <f aca="false">$B$11*(($A$1061)*$C379/$B$12*$B$7+(1-$A$1061)*$D379/$B$12*$C$7)</f>
        <v>0</v>
      </c>
      <c r="BJ379" s="31" t="n">
        <f aca="false">$B$11*(($A$1062)*$C379/$B$12*$B$7+(1-$A$1062)*$D379/$B$12*$C$7)</f>
        <v>0</v>
      </c>
      <c r="BK379" s="31" t="n">
        <f aca="false">$B$11*(($A$1063)*$C379/$B$12*$B$7+(1-$A$1063)*$D379/$B$12*$C$7)</f>
        <v>0</v>
      </c>
      <c r="BL379" s="31" t="n">
        <f aca="false">$B$11*(($A$1064)*$C379/$B$12*$B$7+(1-$A$1064)*$D379/$B$12*$C$7)</f>
        <v>0</v>
      </c>
      <c r="BM379" s="31" t="n">
        <f aca="false">$B$11*(($A$1065)*$C379/$B$12*$B$7+(1-$A$1065)*$D379/$B$12*$C$7)</f>
        <v>0</v>
      </c>
      <c r="BN379" s="31" t="n">
        <f aca="false">$B$11*(($A$1066)*$C379/$B$12*$B$7+(1-$A$1066)*$D379/$B$12*$C$7)</f>
        <v>0</v>
      </c>
      <c r="BO379" s="31" t="n">
        <f aca="false">$B$11*(($A$1067)*$C379/$B$12*$B$7+(1-$A$1067)*$D379/$B$12*$C$7)</f>
        <v>0</v>
      </c>
      <c r="BP379" s="31" t="n">
        <f aca="false">$B$11*(($A$1068)*$C379/$B$12*$B$7+(1-$A$1068)*$D379/$B$12*$C$7)</f>
        <v>0</v>
      </c>
      <c r="BQ379" s="31" t="n">
        <f aca="false">$B$11*(($A$1069)*$C379/$B$12*$B$7+(1-$A$1069)*$D379/$B$12*$C$7)</f>
        <v>0</v>
      </c>
      <c r="BR379" s="31" t="n">
        <f aca="false">$B$11*(($A$1070)*$C379/$B$12*$B$7+(1-$A$1070)*$D379/$B$12*$C$7)</f>
        <v>0</v>
      </c>
      <c r="BS379" s="31" t="n">
        <f aca="false">$B$11*(($A$1071)*$C379/$B$12*$B$7+(1-$A$1071)*$D379/$B$12*$C$7)</f>
        <v>0</v>
      </c>
      <c r="BT379" s="31" t="n">
        <f aca="false">$B$11*(($A$1072)*$C379/$B$12*$B$7+(1-$A$1072)*$D379/$B$12*$C$7)</f>
        <v>0</v>
      </c>
      <c r="BU379" s="31" t="n">
        <f aca="false">$B$11*(($A$1073)*$C379/$B$12*$B$7+(1-$A$1073)*$D379/$B$12*$C$7)</f>
        <v>0</v>
      </c>
      <c r="BV379" s="31" t="n">
        <f aca="false">$B$11*(($A$1074)*$C379/$B$12*$B$7+(1-$A$1074)*$D379/$B$12*$C$7)</f>
        <v>0</v>
      </c>
      <c r="BW379" s="31" t="n">
        <f aca="false">$B$11*(($A$1075)*$C379/$B$12*$B$7+(1-$A$1075)*$D379/$B$12*$C$7)</f>
        <v>0</v>
      </c>
      <c r="BX379" s="31" t="n">
        <f aca="false">$B$11*(($A$1076)*$C379/$B$12*$B$7+(1-$A$1076)*$D379/$B$12*$C$7)</f>
        <v>0</v>
      </c>
      <c r="BY379" s="31" t="n">
        <f aca="false">$B$11*(($A$1077)*$C379/$B$12*$B$7+(1-$A$1077)*$D379/$B$12*$C$7)</f>
        <v>0</v>
      </c>
      <c r="BZ379" s="31" t="n">
        <f aca="false">$B$11*(($A$1078)*$C379/$B$12*$B$7+(1-$A$1078)*$D379/$B$12*$C$7)</f>
        <v>0</v>
      </c>
      <c r="CA379" s="31" t="n">
        <f aca="false">$B$11*(($A$1079)*$C379/$B$12*$B$7+(1-$A$1079)*$D379/$B$12*$C$7)</f>
        <v>0</v>
      </c>
      <c r="CB379" s="31" t="n">
        <f aca="false">$B$11*(($A$1080)*$C379/$B$12*$B$7+(1-$A$1080)*$D379/$B$12*$C$7)</f>
        <v>0</v>
      </c>
      <c r="CC379" s="31" t="n">
        <f aca="false">$B$11*(($A$1081)*$C379/$B$12*$B$7+(1-$A$1081)*$D379/$B$12*$C$7)</f>
        <v>0</v>
      </c>
    </row>
    <row r="380" customFormat="false" ht="15" hidden="false" customHeight="false" outlineLevel="0" collapsed="false">
      <c r="A380" s="21" t="n">
        <v>356</v>
      </c>
      <c r="B380" s="27" t="n">
        <v>0.608383691772076</v>
      </c>
      <c r="C380" s="9" t="n">
        <f aca="false">SUM(AM380:AV380)</f>
        <v>0</v>
      </c>
      <c r="D380" s="9" t="n">
        <f aca="false">SUM(AW380:BF380)</f>
        <v>0</v>
      </c>
      <c r="E380" s="24" t="n">
        <f aca="false">(1-C380/$B$12)*$B$8-C380/$B$12*$B$7</f>
        <v>0.05</v>
      </c>
      <c r="F380" s="24" t="n">
        <f aca="false">(1-D380/$B$12)*$C$8-D380/$B$12*$C$7</f>
        <v>0.09</v>
      </c>
      <c r="G380" s="47" t="n">
        <f aca="false">$B$11*($B$10*C380/$B$12*$B$7+(1-$B$10)*D380/$B$12*$C$7)</f>
        <v>0</v>
      </c>
      <c r="H380" s="24" t="n">
        <f aca="false">$B$10*E380+(1-$B$10)*F380</f>
        <v>0.07</v>
      </c>
      <c r="I380" s="21"/>
      <c r="J380" s="21"/>
      <c r="K380" s="21"/>
      <c r="L380" s="21"/>
      <c r="M380" s="21"/>
      <c r="N380" s="21"/>
      <c r="O380" s="21"/>
      <c r="P380" s="21"/>
      <c r="Q380" s="21"/>
      <c r="R380" s="27" t="n">
        <v>-0.78377428092966</v>
      </c>
      <c r="S380" s="27" t="n">
        <v>0.452933535742339</v>
      </c>
      <c r="T380" s="27" t="n">
        <v>-0.658055966929765</v>
      </c>
      <c r="U380" s="27" t="n">
        <v>-1.62765646946181</v>
      </c>
      <c r="V380" s="27" t="n">
        <v>-0.2387842096418</v>
      </c>
      <c r="W380" s="27" t="n">
        <v>0.513353016727581</v>
      </c>
      <c r="X380" s="27" t="n">
        <v>-0.475621294081603</v>
      </c>
      <c r="Y380" s="27" t="n">
        <v>-0.36657216162193</v>
      </c>
      <c r="Z380" s="27" t="n">
        <v>-0.462304166107955</v>
      </c>
      <c r="AA380" s="27" t="n">
        <v>-1.80460315911056</v>
      </c>
      <c r="AB380" s="27" t="n">
        <v>-0.350997392455641</v>
      </c>
      <c r="AC380" s="27" t="n">
        <v>0.513615113363335</v>
      </c>
      <c r="AD380" s="27" t="n">
        <v>-0.519024651421367</v>
      </c>
      <c r="AE380" s="27" t="n">
        <v>-0.607848040800917</v>
      </c>
      <c r="AF380" s="27" t="n">
        <v>-0.414378945114684</v>
      </c>
      <c r="AG380" s="27" t="n">
        <v>-0.664175201245305</v>
      </c>
      <c r="AH380" s="27" t="n">
        <v>0.019896128626941</v>
      </c>
      <c r="AI380" s="27" t="n">
        <v>-0.478358832508036</v>
      </c>
      <c r="AJ380" s="27" t="n">
        <v>-0.256371626077426</v>
      </c>
      <c r="AK380" s="27" t="n">
        <v>-0.0555429555775794</v>
      </c>
      <c r="AL380" s="21"/>
      <c r="AM380" s="31" t="n">
        <f aca="false">IF(SQRT($B$9)*$B380+SQRT(1-$B$9)*R380&lt;_xlfn.NORM.S.INV($B$6),1,0)</f>
        <v>0</v>
      </c>
      <c r="AN380" s="31" t="n">
        <f aca="false">IF(SQRT($B$9)*$B380+SQRT(1-$B$9)*S380&lt;_xlfn.NORM.S.INV($B$6),1,0)</f>
        <v>0</v>
      </c>
      <c r="AO380" s="31" t="n">
        <f aca="false">IF(SQRT($B$9)*$B380+SQRT(1-$B$9)*T380&lt;_xlfn.NORM.S.INV($B$6),1,0)</f>
        <v>0</v>
      </c>
      <c r="AP380" s="31" t="n">
        <f aca="false">IF(SQRT($B$9)*$B380+SQRT(1-$B$9)*U380&lt;_xlfn.NORM.S.INV($B$6),1,0)</f>
        <v>0</v>
      </c>
      <c r="AQ380" s="31" t="n">
        <f aca="false">IF(SQRT($B$9)*$B380+SQRT(1-$B$9)*V380&lt;_xlfn.NORM.S.INV($B$6),1,0)</f>
        <v>0</v>
      </c>
      <c r="AR380" s="31" t="n">
        <f aca="false">IF(SQRT($B$9)*$B380+SQRT(1-$B$9)*W380&lt;_xlfn.NORM.S.INV($B$6),1,0)</f>
        <v>0</v>
      </c>
      <c r="AS380" s="31" t="n">
        <f aca="false">IF(SQRT($B$9)*$B380+SQRT(1-$B$9)*X380&lt;_xlfn.NORM.S.INV($B$6),1,0)</f>
        <v>0</v>
      </c>
      <c r="AT380" s="31" t="n">
        <f aca="false">IF(SQRT($B$9)*$B380+SQRT(1-$B$9)*Y380&lt;_xlfn.NORM.S.INV($B$6),1,0)</f>
        <v>0</v>
      </c>
      <c r="AU380" s="31" t="n">
        <f aca="false">IF(SQRT($B$9)*$B380+SQRT(1-$B$9)*Z380&lt;_xlfn.NORM.S.INV($B$6),1,0)</f>
        <v>0</v>
      </c>
      <c r="AV380" s="31" t="n">
        <f aca="false">IF(SQRT($B$9)*$B380+SQRT(1-$B$9)*AA380&lt;_xlfn.NORM.S.INV($B$6),1,0)</f>
        <v>0</v>
      </c>
      <c r="AW380" s="31" t="n">
        <f aca="false">IF(SQRT($C$9)*$B380+SQRT(1-$C$9)*AB380&lt;_xlfn.NORM.S.INV($C$6),1,0)</f>
        <v>0</v>
      </c>
      <c r="AX380" s="31" t="n">
        <f aca="false">IF(SQRT($C$9)*$B380+SQRT(1-$C$9)*AC380&lt;_xlfn.NORM.S.INV($C$6),1,0)</f>
        <v>0</v>
      </c>
      <c r="AY380" s="31" t="n">
        <f aca="false">IF(SQRT($C$9)*$B380+SQRT(1-$C$9)*AD380&lt;_xlfn.NORM.S.INV($C$6),1,0)</f>
        <v>0</v>
      </c>
      <c r="AZ380" s="31" t="n">
        <f aca="false">IF(SQRT($C$9)*$B380+SQRT(1-$C$9)*AE380&lt;_xlfn.NORM.S.INV($C$6),1,0)</f>
        <v>0</v>
      </c>
      <c r="BA380" s="31" t="n">
        <f aca="false">IF(SQRT($C$9)*$B380+SQRT(1-$C$9)*AF380&lt;_xlfn.NORM.S.INV($C$6),1,0)</f>
        <v>0</v>
      </c>
      <c r="BB380" s="31" t="n">
        <f aca="false">IF(SQRT($C$9)*$B380+SQRT(1-$C$9)*AG380&lt;_xlfn.NORM.S.INV($C$6),1,0)</f>
        <v>0</v>
      </c>
      <c r="BC380" s="31" t="n">
        <f aca="false">IF(SQRT($C$9)*$B380+SQRT(1-$C$9)*AH380&lt;_xlfn.NORM.S.INV($C$6),1,0)</f>
        <v>0</v>
      </c>
      <c r="BD380" s="31" t="n">
        <f aca="false">IF(SQRT($C$9)*$B380+SQRT(1-$C$9)*AI380&lt;_xlfn.NORM.S.INV($C$6),1,0)</f>
        <v>0</v>
      </c>
      <c r="BE380" s="31" t="n">
        <f aca="false">IF(SQRT($C$9)*$B380+SQRT(1-$C$9)*AJ380&lt;_xlfn.NORM.S.INV($C$6),1,0)</f>
        <v>0</v>
      </c>
      <c r="BF380" s="31" t="n">
        <f aca="false">IF(SQRT($C$9)*$B380+SQRT(1-$C$9)*AK380&lt;_xlfn.NORM.S.INV($C$6),1,0)</f>
        <v>0</v>
      </c>
      <c r="BG380" s="21"/>
      <c r="BH380" s="21"/>
      <c r="BI380" s="31" t="n">
        <f aca="false">$B$11*(($A$1061)*$C380/$B$12*$B$7+(1-$A$1061)*$D380/$B$12*$C$7)</f>
        <v>0</v>
      </c>
      <c r="BJ380" s="31" t="n">
        <f aca="false">$B$11*(($A$1062)*$C380/$B$12*$B$7+(1-$A$1062)*$D380/$B$12*$C$7)</f>
        <v>0</v>
      </c>
      <c r="BK380" s="31" t="n">
        <f aca="false">$B$11*(($A$1063)*$C380/$B$12*$B$7+(1-$A$1063)*$D380/$B$12*$C$7)</f>
        <v>0</v>
      </c>
      <c r="BL380" s="31" t="n">
        <f aca="false">$B$11*(($A$1064)*$C380/$B$12*$B$7+(1-$A$1064)*$D380/$B$12*$C$7)</f>
        <v>0</v>
      </c>
      <c r="BM380" s="31" t="n">
        <f aca="false">$B$11*(($A$1065)*$C380/$B$12*$B$7+(1-$A$1065)*$D380/$B$12*$C$7)</f>
        <v>0</v>
      </c>
      <c r="BN380" s="31" t="n">
        <f aca="false">$B$11*(($A$1066)*$C380/$B$12*$B$7+(1-$A$1066)*$D380/$B$12*$C$7)</f>
        <v>0</v>
      </c>
      <c r="BO380" s="31" t="n">
        <f aca="false">$B$11*(($A$1067)*$C380/$B$12*$B$7+(1-$A$1067)*$D380/$B$12*$C$7)</f>
        <v>0</v>
      </c>
      <c r="BP380" s="31" t="n">
        <f aca="false">$B$11*(($A$1068)*$C380/$B$12*$B$7+(1-$A$1068)*$D380/$B$12*$C$7)</f>
        <v>0</v>
      </c>
      <c r="BQ380" s="31" t="n">
        <f aca="false">$B$11*(($A$1069)*$C380/$B$12*$B$7+(1-$A$1069)*$D380/$B$12*$C$7)</f>
        <v>0</v>
      </c>
      <c r="BR380" s="31" t="n">
        <f aca="false">$B$11*(($A$1070)*$C380/$B$12*$B$7+(1-$A$1070)*$D380/$B$12*$C$7)</f>
        <v>0</v>
      </c>
      <c r="BS380" s="31" t="n">
        <f aca="false">$B$11*(($A$1071)*$C380/$B$12*$B$7+(1-$A$1071)*$D380/$B$12*$C$7)</f>
        <v>0</v>
      </c>
      <c r="BT380" s="31" t="n">
        <f aca="false">$B$11*(($A$1072)*$C380/$B$12*$B$7+(1-$A$1072)*$D380/$B$12*$C$7)</f>
        <v>0</v>
      </c>
      <c r="BU380" s="31" t="n">
        <f aca="false">$B$11*(($A$1073)*$C380/$B$12*$B$7+(1-$A$1073)*$D380/$B$12*$C$7)</f>
        <v>0</v>
      </c>
      <c r="BV380" s="31" t="n">
        <f aca="false">$B$11*(($A$1074)*$C380/$B$12*$B$7+(1-$A$1074)*$D380/$B$12*$C$7)</f>
        <v>0</v>
      </c>
      <c r="BW380" s="31" t="n">
        <f aca="false">$B$11*(($A$1075)*$C380/$B$12*$B$7+(1-$A$1075)*$D380/$B$12*$C$7)</f>
        <v>0</v>
      </c>
      <c r="BX380" s="31" t="n">
        <f aca="false">$B$11*(($A$1076)*$C380/$B$12*$B$7+(1-$A$1076)*$D380/$B$12*$C$7)</f>
        <v>0</v>
      </c>
      <c r="BY380" s="31" t="n">
        <f aca="false">$B$11*(($A$1077)*$C380/$B$12*$B$7+(1-$A$1077)*$D380/$B$12*$C$7)</f>
        <v>0</v>
      </c>
      <c r="BZ380" s="31" t="n">
        <f aca="false">$B$11*(($A$1078)*$C380/$B$12*$B$7+(1-$A$1078)*$D380/$B$12*$C$7)</f>
        <v>0</v>
      </c>
      <c r="CA380" s="31" t="n">
        <f aca="false">$B$11*(($A$1079)*$C380/$B$12*$B$7+(1-$A$1079)*$D380/$B$12*$C$7)</f>
        <v>0</v>
      </c>
      <c r="CB380" s="31" t="n">
        <f aca="false">$B$11*(($A$1080)*$C380/$B$12*$B$7+(1-$A$1080)*$D380/$B$12*$C$7)</f>
        <v>0</v>
      </c>
      <c r="CC380" s="31" t="n">
        <f aca="false">$B$11*(($A$1081)*$C380/$B$12*$B$7+(1-$A$1081)*$D380/$B$12*$C$7)</f>
        <v>0</v>
      </c>
    </row>
    <row r="381" customFormat="false" ht="15" hidden="false" customHeight="false" outlineLevel="0" collapsed="false">
      <c r="A381" s="21" t="n">
        <v>357</v>
      </c>
      <c r="B381" s="27" t="n">
        <v>-0.369852706848366</v>
      </c>
      <c r="C381" s="9" t="n">
        <f aca="false">SUM(AM381:AV381)</f>
        <v>0</v>
      </c>
      <c r="D381" s="9" t="n">
        <f aca="false">SUM(AW381:BF381)</f>
        <v>1</v>
      </c>
      <c r="E381" s="24" t="n">
        <f aca="false">(1-C381/$B$12)*$B$8-C381/$B$12*$B$7</f>
        <v>0.05</v>
      </c>
      <c r="F381" s="24" t="n">
        <f aca="false">(1-D381/$B$12)*$C$8-D381/$B$12*$C$7</f>
        <v>0.021</v>
      </c>
      <c r="G381" s="47" t="n">
        <f aca="false">$B$11*($B$10*C381/$B$12*$B$7+(1-$B$10)*D381/$B$12*$C$7)</f>
        <v>300</v>
      </c>
      <c r="H381" s="24" t="n">
        <f aca="false">$B$10*E381+(1-$B$10)*F381</f>
        <v>0.0355</v>
      </c>
      <c r="I381" s="21"/>
      <c r="J381" s="21"/>
      <c r="K381" s="21"/>
      <c r="L381" s="21"/>
      <c r="M381" s="21"/>
      <c r="N381" s="21"/>
      <c r="O381" s="21"/>
      <c r="P381" s="21"/>
      <c r="Q381" s="21"/>
      <c r="R381" s="27" t="n">
        <v>0.506093782490483</v>
      </c>
      <c r="S381" s="27" t="n">
        <v>-1.79405454011767</v>
      </c>
      <c r="T381" s="27" t="n">
        <v>1.69994209790938</v>
      </c>
      <c r="U381" s="27" t="n">
        <v>0.110766646156909</v>
      </c>
      <c r="V381" s="27" t="n">
        <v>-0.340027182507577</v>
      </c>
      <c r="W381" s="27" t="n">
        <v>-1.00157370804219</v>
      </c>
      <c r="X381" s="27" t="n">
        <v>0.352085286809919</v>
      </c>
      <c r="Y381" s="27" t="n">
        <v>-0.0942464194251135</v>
      </c>
      <c r="Z381" s="27" t="n">
        <v>-0.31612005469554</v>
      </c>
      <c r="AA381" s="27" t="n">
        <v>0.816935616038658</v>
      </c>
      <c r="AB381" s="27" t="n">
        <v>-0.376245686808224</v>
      </c>
      <c r="AC381" s="27" t="n">
        <v>1.55347598000019</v>
      </c>
      <c r="AD381" s="27" t="n">
        <v>0.0810101789671128</v>
      </c>
      <c r="AE381" s="27" t="n">
        <v>-0.840241822658201</v>
      </c>
      <c r="AF381" s="27" t="n">
        <v>-0.39169073128571</v>
      </c>
      <c r="AG381" s="27" t="n">
        <v>1.00416116784028</v>
      </c>
      <c r="AH381" s="27" t="n">
        <v>0.374227998004579</v>
      </c>
      <c r="AI381" s="27" t="n">
        <v>0.849402352062254</v>
      </c>
      <c r="AJ381" s="27" t="n">
        <v>-2.23611796886431</v>
      </c>
      <c r="AK381" s="27" t="n">
        <v>1.53182978001941</v>
      </c>
      <c r="AL381" s="21"/>
      <c r="AM381" s="31" t="n">
        <f aca="false">IF(SQRT($B$9)*$B381+SQRT(1-$B$9)*R381&lt;_xlfn.NORM.S.INV($B$6),1,0)</f>
        <v>0</v>
      </c>
      <c r="AN381" s="31" t="n">
        <f aca="false">IF(SQRT($B$9)*$B381+SQRT(1-$B$9)*S381&lt;_xlfn.NORM.S.INV($B$6),1,0)</f>
        <v>0</v>
      </c>
      <c r="AO381" s="31" t="n">
        <f aca="false">IF(SQRT($B$9)*$B381+SQRT(1-$B$9)*T381&lt;_xlfn.NORM.S.INV($B$6),1,0)</f>
        <v>0</v>
      </c>
      <c r="AP381" s="31" t="n">
        <f aca="false">IF(SQRT($B$9)*$B381+SQRT(1-$B$9)*U381&lt;_xlfn.NORM.S.INV($B$6),1,0)</f>
        <v>0</v>
      </c>
      <c r="AQ381" s="31" t="n">
        <f aca="false">IF(SQRT($B$9)*$B381+SQRT(1-$B$9)*V381&lt;_xlfn.NORM.S.INV($B$6),1,0)</f>
        <v>0</v>
      </c>
      <c r="AR381" s="31" t="n">
        <f aca="false">IF(SQRT($B$9)*$B381+SQRT(1-$B$9)*W381&lt;_xlfn.NORM.S.INV($B$6),1,0)</f>
        <v>0</v>
      </c>
      <c r="AS381" s="31" t="n">
        <f aca="false">IF(SQRT($B$9)*$B381+SQRT(1-$B$9)*X381&lt;_xlfn.NORM.S.INV($B$6),1,0)</f>
        <v>0</v>
      </c>
      <c r="AT381" s="31" t="n">
        <f aca="false">IF(SQRT($B$9)*$B381+SQRT(1-$B$9)*Y381&lt;_xlfn.NORM.S.INV($B$6),1,0)</f>
        <v>0</v>
      </c>
      <c r="AU381" s="31" t="n">
        <f aca="false">IF(SQRT($B$9)*$B381+SQRT(1-$B$9)*Z381&lt;_xlfn.NORM.S.INV($B$6),1,0)</f>
        <v>0</v>
      </c>
      <c r="AV381" s="31" t="n">
        <f aca="false">IF(SQRT($B$9)*$B381+SQRT(1-$B$9)*AA381&lt;_xlfn.NORM.S.INV($B$6),1,0)</f>
        <v>0</v>
      </c>
      <c r="AW381" s="31" t="n">
        <f aca="false">IF(SQRT($C$9)*$B381+SQRT(1-$C$9)*AB381&lt;_xlfn.NORM.S.INV($C$6),1,0)</f>
        <v>0</v>
      </c>
      <c r="AX381" s="31" t="n">
        <f aca="false">IF(SQRT($C$9)*$B381+SQRT(1-$C$9)*AC381&lt;_xlfn.NORM.S.INV($C$6),1,0)</f>
        <v>0</v>
      </c>
      <c r="AY381" s="31" t="n">
        <f aca="false">IF(SQRT($C$9)*$B381+SQRT(1-$C$9)*AD381&lt;_xlfn.NORM.S.INV($C$6),1,0)</f>
        <v>0</v>
      </c>
      <c r="AZ381" s="31" t="n">
        <f aca="false">IF(SQRT($C$9)*$B381+SQRT(1-$C$9)*AE381&lt;_xlfn.NORM.S.INV($C$6),1,0)</f>
        <v>0</v>
      </c>
      <c r="BA381" s="31" t="n">
        <f aca="false">IF(SQRT($C$9)*$B381+SQRT(1-$C$9)*AF381&lt;_xlfn.NORM.S.INV($C$6),1,0)</f>
        <v>0</v>
      </c>
      <c r="BB381" s="31" t="n">
        <f aca="false">IF(SQRT($C$9)*$B381+SQRT(1-$C$9)*AG381&lt;_xlfn.NORM.S.INV($C$6),1,0)</f>
        <v>0</v>
      </c>
      <c r="BC381" s="31" t="n">
        <f aca="false">IF(SQRT($C$9)*$B381+SQRT(1-$C$9)*AH381&lt;_xlfn.NORM.S.INV($C$6),1,0)</f>
        <v>0</v>
      </c>
      <c r="BD381" s="31" t="n">
        <f aca="false">IF(SQRT($C$9)*$B381+SQRT(1-$C$9)*AI381&lt;_xlfn.NORM.S.INV($C$6),1,0)</f>
        <v>0</v>
      </c>
      <c r="BE381" s="31" t="n">
        <f aca="false">IF(SQRT($C$9)*$B381+SQRT(1-$C$9)*AJ381&lt;_xlfn.NORM.S.INV($C$6),1,0)</f>
        <v>1</v>
      </c>
      <c r="BF381" s="31" t="n">
        <f aca="false">IF(SQRT($C$9)*$B381+SQRT(1-$C$9)*AK381&lt;_xlfn.NORM.S.INV($C$6),1,0)</f>
        <v>0</v>
      </c>
      <c r="BG381" s="21"/>
      <c r="BH381" s="21"/>
      <c r="BI381" s="31" t="n">
        <f aca="false">$B$11*(($A$1061)*$C381/$B$12*$B$7+(1-$A$1061)*$D381/$B$12*$C$7)</f>
        <v>600</v>
      </c>
      <c r="BJ381" s="31" t="n">
        <f aca="false">$B$11*(($A$1062)*$C381/$B$12*$B$7+(1-$A$1062)*$D381/$B$12*$C$7)</f>
        <v>570</v>
      </c>
      <c r="BK381" s="31" t="n">
        <f aca="false">$B$11*(($A$1063)*$C381/$B$12*$B$7+(1-$A$1063)*$D381/$B$12*$C$7)</f>
        <v>540</v>
      </c>
      <c r="BL381" s="31" t="n">
        <f aca="false">$B$11*(($A$1064)*$C381/$B$12*$B$7+(1-$A$1064)*$D381/$B$12*$C$7)</f>
        <v>510</v>
      </c>
      <c r="BM381" s="31" t="n">
        <f aca="false">$B$11*(($A$1065)*$C381/$B$12*$B$7+(1-$A$1065)*$D381/$B$12*$C$7)</f>
        <v>480</v>
      </c>
      <c r="BN381" s="31" t="n">
        <f aca="false">$B$11*(($A$1066)*$C381/$B$12*$B$7+(1-$A$1066)*$D381/$B$12*$C$7)</f>
        <v>450</v>
      </c>
      <c r="BO381" s="31" t="n">
        <f aca="false">$B$11*(($A$1067)*$C381/$B$12*$B$7+(1-$A$1067)*$D381/$B$12*$C$7)</f>
        <v>420</v>
      </c>
      <c r="BP381" s="31" t="n">
        <f aca="false">$B$11*(($A$1068)*$C381/$B$12*$B$7+(1-$A$1068)*$D381/$B$12*$C$7)</f>
        <v>390</v>
      </c>
      <c r="BQ381" s="31" t="n">
        <f aca="false">$B$11*(($A$1069)*$C381/$B$12*$B$7+(1-$A$1069)*$D381/$B$12*$C$7)</f>
        <v>360</v>
      </c>
      <c r="BR381" s="31" t="n">
        <f aca="false">$B$11*(($A$1070)*$C381/$B$12*$B$7+(1-$A$1070)*$D381/$B$12*$C$7)</f>
        <v>330</v>
      </c>
      <c r="BS381" s="31" t="n">
        <f aca="false">$B$11*(($A$1071)*$C381/$B$12*$B$7+(1-$A$1071)*$D381/$B$12*$C$7)</f>
        <v>300</v>
      </c>
      <c r="BT381" s="31" t="n">
        <f aca="false">$B$11*(($A$1072)*$C381/$B$12*$B$7+(1-$A$1072)*$D381/$B$12*$C$7)</f>
        <v>270</v>
      </c>
      <c r="BU381" s="31" t="n">
        <f aca="false">$B$11*(($A$1073)*$C381/$B$12*$B$7+(1-$A$1073)*$D381/$B$12*$C$7)</f>
        <v>240</v>
      </c>
      <c r="BV381" s="31" t="n">
        <f aca="false">$B$11*(($A$1074)*$C381/$B$12*$B$7+(1-$A$1074)*$D381/$B$12*$C$7)</f>
        <v>210</v>
      </c>
      <c r="BW381" s="31" t="n">
        <f aca="false">$B$11*(($A$1075)*$C381/$B$12*$B$7+(1-$A$1075)*$D381/$B$12*$C$7)</f>
        <v>180</v>
      </c>
      <c r="BX381" s="31" t="n">
        <f aca="false">$B$11*(($A$1076)*$C381/$B$12*$B$7+(1-$A$1076)*$D381/$B$12*$C$7)</f>
        <v>150</v>
      </c>
      <c r="BY381" s="31" t="n">
        <f aca="false">$B$11*(($A$1077)*$C381/$B$12*$B$7+(1-$A$1077)*$D381/$B$12*$C$7)</f>
        <v>120</v>
      </c>
      <c r="BZ381" s="31" t="n">
        <f aca="false">$B$11*(($A$1078)*$C381/$B$12*$B$7+(1-$A$1078)*$D381/$B$12*$C$7)</f>
        <v>90</v>
      </c>
      <c r="CA381" s="31" t="n">
        <f aca="false">$B$11*(($A$1079)*$C381/$B$12*$B$7+(1-$A$1079)*$D381/$B$12*$C$7)</f>
        <v>60</v>
      </c>
      <c r="CB381" s="31" t="n">
        <f aca="false">$B$11*(($A$1080)*$C381/$B$12*$B$7+(1-$A$1080)*$D381/$B$12*$C$7)</f>
        <v>30</v>
      </c>
      <c r="CC381" s="31" t="n">
        <f aca="false">$B$11*(($A$1081)*$C381/$B$12*$B$7+(1-$A$1081)*$D381/$B$12*$C$7)</f>
        <v>0</v>
      </c>
    </row>
    <row r="382" customFormat="false" ht="15" hidden="false" customHeight="false" outlineLevel="0" collapsed="false">
      <c r="A382" s="21" t="n">
        <v>358</v>
      </c>
      <c r="B382" s="27" t="n">
        <v>-0.348406463599207</v>
      </c>
      <c r="C382" s="9" t="n">
        <f aca="false">SUM(AM382:AV382)</f>
        <v>0</v>
      </c>
      <c r="D382" s="9" t="n">
        <f aca="false">SUM(AW382:BF382)</f>
        <v>0</v>
      </c>
      <c r="E382" s="24" t="n">
        <f aca="false">(1-C382/$B$12)*$B$8-C382/$B$12*$B$7</f>
        <v>0.05</v>
      </c>
      <c r="F382" s="24" t="n">
        <f aca="false">(1-D382/$B$12)*$C$8-D382/$B$12*$C$7</f>
        <v>0.09</v>
      </c>
      <c r="G382" s="47" t="n">
        <f aca="false">$B$11*($B$10*C382/$B$12*$B$7+(1-$B$10)*D382/$B$12*$C$7)</f>
        <v>0</v>
      </c>
      <c r="H382" s="24" t="n">
        <f aca="false">$B$10*E382+(1-$B$10)*F382</f>
        <v>0.07</v>
      </c>
      <c r="I382" s="21"/>
      <c r="J382" s="21"/>
      <c r="K382" s="21"/>
      <c r="L382" s="21"/>
      <c r="M382" s="21"/>
      <c r="N382" s="21"/>
      <c r="O382" s="21"/>
      <c r="P382" s="21"/>
      <c r="Q382" s="21"/>
      <c r="R382" s="27" t="n">
        <v>-0.389585716244065</v>
      </c>
      <c r="S382" s="27" t="n">
        <v>1.4474676719113</v>
      </c>
      <c r="T382" s="27" t="n">
        <v>-1.79953980571376</v>
      </c>
      <c r="U382" s="27" t="n">
        <v>-0.0607187325439261</v>
      </c>
      <c r="V382" s="27" t="n">
        <v>1.20663253277127</v>
      </c>
      <c r="W382" s="27" t="n">
        <v>0.419651233119992</v>
      </c>
      <c r="X382" s="27" t="n">
        <v>0.542606318366831</v>
      </c>
      <c r="Y382" s="27" t="n">
        <v>0.372819653881118</v>
      </c>
      <c r="Z382" s="27" t="n">
        <v>1.48246903215895</v>
      </c>
      <c r="AA382" s="27" t="n">
        <v>-0.662954984601184</v>
      </c>
      <c r="AB382" s="27" t="n">
        <v>-0.56179886410687</v>
      </c>
      <c r="AC382" s="27" t="n">
        <v>-0.552632331687253</v>
      </c>
      <c r="AD382" s="27" t="n">
        <v>-0.588980161201495</v>
      </c>
      <c r="AE382" s="27" t="n">
        <v>-0.0692570057191507</v>
      </c>
      <c r="AF382" s="27" t="n">
        <v>-0.452301682431718</v>
      </c>
      <c r="AG382" s="27" t="n">
        <v>0.688818616914055</v>
      </c>
      <c r="AH382" s="27" t="n">
        <v>2.11860986629012</v>
      </c>
      <c r="AI382" s="27" t="n">
        <v>-0.620507993443293</v>
      </c>
      <c r="AJ382" s="27" t="n">
        <v>1.26884923852066</v>
      </c>
      <c r="AK382" s="27" t="n">
        <v>2.27669597548868</v>
      </c>
      <c r="AL382" s="21"/>
      <c r="AM382" s="31" t="n">
        <f aca="false">IF(SQRT($B$9)*$B382+SQRT(1-$B$9)*R382&lt;_xlfn.NORM.S.INV($B$6),1,0)</f>
        <v>0</v>
      </c>
      <c r="AN382" s="31" t="n">
        <f aca="false">IF(SQRT($B$9)*$B382+SQRT(1-$B$9)*S382&lt;_xlfn.NORM.S.INV($B$6),1,0)</f>
        <v>0</v>
      </c>
      <c r="AO382" s="31" t="n">
        <f aca="false">IF(SQRT($B$9)*$B382+SQRT(1-$B$9)*T382&lt;_xlfn.NORM.S.INV($B$6),1,0)</f>
        <v>0</v>
      </c>
      <c r="AP382" s="31" t="n">
        <f aca="false">IF(SQRT($B$9)*$B382+SQRT(1-$B$9)*U382&lt;_xlfn.NORM.S.INV($B$6),1,0)</f>
        <v>0</v>
      </c>
      <c r="AQ382" s="31" t="n">
        <f aca="false">IF(SQRT($B$9)*$B382+SQRT(1-$B$9)*V382&lt;_xlfn.NORM.S.INV($B$6),1,0)</f>
        <v>0</v>
      </c>
      <c r="AR382" s="31" t="n">
        <f aca="false">IF(SQRT($B$9)*$B382+SQRT(1-$B$9)*W382&lt;_xlfn.NORM.S.INV($B$6),1,0)</f>
        <v>0</v>
      </c>
      <c r="AS382" s="31" t="n">
        <f aca="false">IF(SQRT($B$9)*$B382+SQRT(1-$B$9)*X382&lt;_xlfn.NORM.S.INV($B$6),1,0)</f>
        <v>0</v>
      </c>
      <c r="AT382" s="31" t="n">
        <f aca="false">IF(SQRT($B$9)*$B382+SQRT(1-$B$9)*Y382&lt;_xlfn.NORM.S.INV($B$6),1,0)</f>
        <v>0</v>
      </c>
      <c r="AU382" s="31" t="n">
        <f aca="false">IF(SQRT($B$9)*$B382+SQRT(1-$B$9)*Z382&lt;_xlfn.NORM.S.INV($B$6),1,0)</f>
        <v>0</v>
      </c>
      <c r="AV382" s="31" t="n">
        <f aca="false">IF(SQRT($B$9)*$B382+SQRT(1-$B$9)*AA382&lt;_xlfn.NORM.S.INV($B$6),1,0)</f>
        <v>0</v>
      </c>
      <c r="AW382" s="31" t="n">
        <f aca="false">IF(SQRT($C$9)*$B382+SQRT(1-$C$9)*AB382&lt;_xlfn.NORM.S.INV($C$6),1,0)</f>
        <v>0</v>
      </c>
      <c r="AX382" s="31" t="n">
        <f aca="false">IF(SQRT($C$9)*$B382+SQRT(1-$C$9)*AC382&lt;_xlfn.NORM.S.INV($C$6),1,0)</f>
        <v>0</v>
      </c>
      <c r="AY382" s="31" t="n">
        <f aca="false">IF(SQRT($C$9)*$B382+SQRT(1-$C$9)*AD382&lt;_xlfn.NORM.S.INV($C$6),1,0)</f>
        <v>0</v>
      </c>
      <c r="AZ382" s="31" t="n">
        <f aca="false">IF(SQRT($C$9)*$B382+SQRT(1-$C$9)*AE382&lt;_xlfn.NORM.S.INV($C$6),1,0)</f>
        <v>0</v>
      </c>
      <c r="BA382" s="31" t="n">
        <f aca="false">IF(SQRT($C$9)*$B382+SQRT(1-$C$9)*AF382&lt;_xlfn.NORM.S.INV($C$6),1,0)</f>
        <v>0</v>
      </c>
      <c r="BB382" s="31" t="n">
        <f aca="false">IF(SQRT($C$9)*$B382+SQRT(1-$C$9)*AG382&lt;_xlfn.NORM.S.INV($C$6),1,0)</f>
        <v>0</v>
      </c>
      <c r="BC382" s="31" t="n">
        <f aca="false">IF(SQRT($C$9)*$B382+SQRT(1-$C$9)*AH382&lt;_xlfn.NORM.S.INV($C$6),1,0)</f>
        <v>0</v>
      </c>
      <c r="BD382" s="31" t="n">
        <f aca="false">IF(SQRT($C$9)*$B382+SQRT(1-$C$9)*AI382&lt;_xlfn.NORM.S.INV($C$6),1,0)</f>
        <v>0</v>
      </c>
      <c r="BE382" s="31" t="n">
        <f aca="false">IF(SQRT($C$9)*$B382+SQRT(1-$C$9)*AJ382&lt;_xlfn.NORM.S.INV($C$6),1,0)</f>
        <v>0</v>
      </c>
      <c r="BF382" s="31" t="n">
        <f aca="false">IF(SQRT($C$9)*$B382+SQRT(1-$C$9)*AK382&lt;_xlfn.NORM.S.INV($C$6),1,0)</f>
        <v>0</v>
      </c>
      <c r="BG382" s="21"/>
      <c r="BH382" s="21"/>
      <c r="BI382" s="31" t="n">
        <f aca="false">$B$11*(($A$1061)*$C382/$B$12*$B$7+(1-$A$1061)*$D382/$B$12*$C$7)</f>
        <v>0</v>
      </c>
      <c r="BJ382" s="31" t="n">
        <f aca="false">$B$11*(($A$1062)*$C382/$B$12*$B$7+(1-$A$1062)*$D382/$B$12*$C$7)</f>
        <v>0</v>
      </c>
      <c r="BK382" s="31" t="n">
        <f aca="false">$B$11*(($A$1063)*$C382/$B$12*$B$7+(1-$A$1063)*$D382/$B$12*$C$7)</f>
        <v>0</v>
      </c>
      <c r="BL382" s="31" t="n">
        <f aca="false">$B$11*(($A$1064)*$C382/$B$12*$B$7+(1-$A$1064)*$D382/$B$12*$C$7)</f>
        <v>0</v>
      </c>
      <c r="BM382" s="31" t="n">
        <f aca="false">$B$11*(($A$1065)*$C382/$B$12*$B$7+(1-$A$1065)*$D382/$B$12*$C$7)</f>
        <v>0</v>
      </c>
      <c r="BN382" s="31" t="n">
        <f aca="false">$B$11*(($A$1066)*$C382/$B$12*$B$7+(1-$A$1066)*$D382/$B$12*$C$7)</f>
        <v>0</v>
      </c>
      <c r="BO382" s="31" t="n">
        <f aca="false">$B$11*(($A$1067)*$C382/$B$12*$B$7+(1-$A$1067)*$D382/$B$12*$C$7)</f>
        <v>0</v>
      </c>
      <c r="BP382" s="31" t="n">
        <f aca="false">$B$11*(($A$1068)*$C382/$B$12*$B$7+(1-$A$1068)*$D382/$B$12*$C$7)</f>
        <v>0</v>
      </c>
      <c r="BQ382" s="31" t="n">
        <f aca="false">$B$11*(($A$1069)*$C382/$B$12*$B$7+(1-$A$1069)*$D382/$B$12*$C$7)</f>
        <v>0</v>
      </c>
      <c r="BR382" s="31" t="n">
        <f aca="false">$B$11*(($A$1070)*$C382/$B$12*$B$7+(1-$A$1070)*$D382/$B$12*$C$7)</f>
        <v>0</v>
      </c>
      <c r="BS382" s="31" t="n">
        <f aca="false">$B$11*(($A$1071)*$C382/$B$12*$B$7+(1-$A$1071)*$D382/$B$12*$C$7)</f>
        <v>0</v>
      </c>
      <c r="BT382" s="31" t="n">
        <f aca="false">$B$11*(($A$1072)*$C382/$B$12*$B$7+(1-$A$1072)*$D382/$B$12*$C$7)</f>
        <v>0</v>
      </c>
      <c r="BU382" s="31" t="n">
        <f aca="false">$B$11*(($A$1073)*$C382/$B$12*$B$7+(1-$A$1073)*$D382/$B$12*$C$7)</f>
        <v>0</v>
      </c>
      <c r="BV382" s="31" t="n">
        <f aca="false">$B$11*(($A$1074)*$C382/$B$12*$B$7+(1-$A$1074)*$D382/$B$12*$C$7)</f>
        <v>0</v>
      </c>
      <c r="BW382" s="31" t="n">
        <f aca="false">$B$11*(($A$1075)*$C382/$B$12*$B$7+(1-$A$1075)*$D382/$B$12*$C$7)</f>
        <v>0</v>
      </c>
      <c r="BX382" s="31" t="n">
        <f aca="false">$B$11*(($A$1076)*$C382/$B$12*$B$7+(1-$A$1076)*$D382/$B$12*$C$7)</f>
        <v>0</v>
      </c>
      <c r="BY382" s="31" t="n">
        <f aca="false">$B$11*(($A$1077)*$C382/$B$12*$B$7+(1-$A$1077)*$D382/$B$12*$C$7)</f>
        <v>0</v>
      </c>
      <c r="BZ382" s="31" t="n">
        <f aca="false">$B$11*(($A$1078)*$C382/$B$12*$B$7+(1-$A$1078)*$D382/$B$12*$C$7)</f>
        <v>0</v>
      </c>
      <c r="CA382" s="31" t="n">
        <f aca="false">$B$11*(($A$1079)*$C382/$B$12*$B$7+(1-$A$1079)*$D382/$B$12*$C$7)</f>
        <v>0</v>
      </c>
      <c r="CB382" s="31" t="n">
        <f aca="false">$B$11*(($A$1080)*$C382/$B$12*$B$7+(1-$A$1080)*$D382/$B$12*$C$7)</f>
        <v>0</v>
      </c>
      <c r="CC382" s="31" t="n">
        <f aca="false">$B$11*(($A$1081)*$C382/$B$12*$B$7+(1-$A$1081)*$D382/$B$12*$C$7)</f>
        <v>0</v>
      </c>
    </row>
    <row r="383" customFormat="false" ht="15" hidden="false" customHeight="false" outlineLevel="0" collapsed="false">
      <c r="A383" s="21" t="n">
        <v>359</v>
      </c>
      <c r="B383" s="27" t="n">
        <v>-2.20114451258974</v>
      </c>
      <c r="C383" s="9" t="n">
        <f aca="false">SUM(AM383:AV383)</f>
        <v>1</v>
      </c>
      <c r="D383" s="9" t="n">
        <f aca="false">SUM(AW383:BF383)</f>
        <v>4</v>
      </c>
      <c r="E383" s="24" t="n">
        <f aca="false">(1-C383/$B$12)*$B$8-C383/$B$12*$B$7</f>
        <v>0.005</v>
      </c>
      <c r="F383" s="24" t="n">
        <f aca="false">(1-D383/$B$12)*$C$8-D383/$B$12*$C$7</f>
        <v>-0.186</v>
      </c>
      <c r="G383" s="47" t="n">
        <f aca="false">$B$11*($B$10*C383/$B$12*$B$7+(1-$B$10)*D383/$B$12*$C$7)</f>
        <v>1400</v>
      </c>
      <c r="H383" s="24" t="n">
        <f aca="false">$B$10*E383+(1-$B$10)*F383</f>
        <v>-0.0905</v>
      </c>
      <c r="I383" s="21"/>
      <c r="J383" s="21"/>
      <c r="K383" s="21"/>
      <c r="L383" s="21"/>
      <c r="M383" s="21"/>
      <c r="N383" s="21"/>
      <c r="O383" s="21"/>
      <c r="P383" s="21"/>
      <c r="Q383" s="21"/>
      <c r="R383" s="27" t="n">
        <v>-0.337717682832261</v>
      </c>
      <c r="S383" s="27" t="n">
        <v>-1.81904253833234</v>
      </c>
      <c r="T383" s="27" t="n">
        <v>0.0862100570606883</v>
      </c>
      <c r="U383" s="27" t="n">
        <v>-1.49740100495428</v>
      </c>
      <c r="V383" s="27" t="n">
        <v>0.548167728140297</v>
      </c>
      <c r="W383" s="27" t="n">
        <v>-0.855423372655763</v>
      </c>
      <c r="X383" s="27" t="n">
        <v>-0.282828751346449</v>
      </c>
      <c r="Y383" s="27" t="n">
        <v>2.01186753015636</v>
      </c>
      <c r="Z383" s="27" t="n">
        <v>-0.228321624439928</v>
      </c>
      <c r="AA383" s="27" t="n">
        <v>-1.32124138844039</v>
      </c>
      <c r="AB383" s="27" t="n">
        <v>0.483688890137712</v>
      </c>
      <c r="AC383" s="27" t="n">
        <v>-0.625985887329754</v>
      </c>
      <c r="AD383" s="27" t="n">
        <v>0.0663432376013173</v>
      </c>
      <c r="AE383" s="27" t="n">
        <v>0.11397729702788</v>
      </c>
      <c r="AF383" s="27" t="n">
        <v>-0.748339764503495</v>
      </c>
      <c r="AG383" s="27" t="n">
        <v>-1.50837105812076</v>
      </c>
      <c r="AH383" s="27" t="n">
        <v>-0.906580691595489</v>
      </c>
      <c r="AI383" s="27" t="n">
        <v>0.455052125092119</v>
      </c>
      <c r="AJ383" s="27" t="n">
        <v>-0.241516143140771</v>
      </c>
      <c r="AK383" s="27" t="n">
        <v>-1.17528277554464</v>
      </c>
      <c r="AL383" s="21"/>
      <c r="AM383" s="31" t="n">
        <f aca="false">IF(SQRT($B$9)*$B383+SQRT(1-$B$9)*R383&lt;_xlfn.NORM.S.INV($B$6),1,0)</f>
        <v>0</v>
      </c>
      <c r="AN383" s="31" t="n">
        <f aca="false">IF(SQRT($B$9)*$B383+SQRT(1-$B$9)*S383&lt;_xlfn.NORM.S.INV($B$6),1,0)</f>
        <v>1</v>
      </c>
      <c r="AO383" s="31" t="n">
        <f aca="false">IF(SQRT($B$9)*$B383+SQRT(1-$B$9)*T383&lt;_xlfn.NORM.S.INV($B$6),1,0)</f>
        <v>0</v>
      </c>
      <c r="AP383" s="31" t="n">
        <f aca="false">IF(SQRT($B$9)*$B383+SQRT(1-$B$9)*U383&lt;_xlfn.NORM.S.INV($B$6),1,0)</f>
        <v>0</v>
      </c>
      <c r="AQ383" s="31" t="n">
        <f aca="false">IF(SQRT($B$9)*$B383+SQRT(1-$B$9)*V383&lt;_xlfn.NORM.S.INV($B$6),1,0)</f>
        <v>0</v>
      </c>
      <c r="AR383" s="31" t="n">
        <f aca="false">IF(SQRT($B$9)*$B383+SQRT(1-$B$9)*W383&lt;_xlfn.NORM.S.INV($B$6),1,0)</f>
        <v>0</v>
      </c>
      <c r="AS383" s="31" t="n">
        <f aca="false">IF(SQRT($B$9)*$B383+SQRT(1-$B$9)*X383&lt;_xlfn.NORM.S.INV($B$6),1,0)</f>
        <v>0</v>
      </c>
      <c r="AT383" s="31" t="n">
        <f aca="false">IF(SQRT($B$9)*$B383+SQRT(1-$B$9)*Y383&lt;_xlfn.NORM.S.INV($B$6),1,0)</f>
        <v>0</v>
      </c>
      <c r="AU383" s="31" t="n">
        <f aca="false">IF(SQRT($B$9)*$B383+SQRT(1-$B$9)*Z383&lt;_xlfn.NORM.S.INV($B$6),1,0)</f>
        <v>0</v>
      </c>
      <c r="AV383" s="31" t="n">
        <f aca="false">IF(SQRT($B$9)*$B383+SQRT(1-$B$9)*AA383&lt;_xlfn.NORM.S.INV($B$6),1,0)</f>
        <v>0</v>
      </c>
      <c r="AW383" s="31" t="n">
        <f aca="false">IF(SQRT($C$9)*$B383+SQRT(1-$C$9)*AB383&lt;_xlfn.NORM.S.INV($C$6),1,0)</f>
        <v>0</v>
      </c>
      <c r="AX383" s="31" t="n">
        <f aca="false">IF(SQRT($C$9)*$B383+SQRT(1-$C$9)*AC383&lt;_xlfn.NORM.S.INV($C$6),1,0)</f>
        <v>0</v>
      </c>
      <c r="AY383" s="31" t="n">
        <f aca="false">IF(SQRT($C$9)*$B383+SQRT(1-$C$9)*AD383&lt;_xlfn.NORM.S.INV($C$6),1,0)</f>
        <v>0</v>
      </c>
      <c r="AZ383" s="31" t="n">
        <f aca="false">IF(SQRT($C$9)*$B383+SQRT(1-$C$9)*AE383&lt;_xlfn.NORM.S.INV($C$6),1,0)</f>
        <v>0</v>
      </c>
      <c r="BA383" s="31" t="n">
        <f aca="false">IF(SQRT($C$9)*$B383+SQRT(1-$C$9)*AF383&lt;_xlfn.NORM.S.INV($C$6),1,0)</f>
        <v>1</v>
      </c>
      <c r="BB383" s="31" t="n">
        <f aca="false">IF(SQRT($C$9)*$B383+SQRT(1-$C$9)*AG383&lt;_xlfn.NORM.S.INV($C$6),1,0)</f>
        <v>1</v>
      </c>
      <c r="BC383" s="31" t="n">
        <f aca="false">IF(SQRT($C$9)*$B383+SQRT(1-$C$9)*AH383&lt;_xlfn.NORM.S.INV($C$6),1,0)</f>
        <v>1</v>
      </c>
      <c r="BD383" s="31" t="n">
        <f aca="false">IF(SQRT($C$9)*$B383+SQRT(1-$C$9)*AI383&lt;_xlfn.NORM.S.INV($C$6),1,0)</f>
        <v>0</v>
      </c>
      <c r="BE383" s="31" t="n">
        <f aca="false">IF(SQRT($C$9)*$B383+SQRT(1-$C$9)*AJ383&lt;_xlfn.NORM.S.INV($C$6),1,0)</f>
        <v>0</v>
      </c>
      <c r="BF383" s="31" t="n">
        <f aca="false">IF(SQRT($C$9)*$B383+SQRT(1-$C$9)*AK383&lt;_xlfn.NORM.S.INV($C$6),1,0)</f>
        <v>1</v>
      </c>
      <c r="BG383" s="21"/>
      <c r="BH383" s="21"/>
      <c r="BI383" s="31" t="n">
        <f aca="false">$B$11*(($A$1061)*$C383/$B$12*$B$7+(1-$A$1061)*$D383/$B$12*$C$7)</f>
        <v>2400</v>
      </c>
      <c r="BJ383" s="31" t="n">
        <f aca="false">$B$11*(($A$1062)*$C383/$B$12*$B$7+(1-$A$1062)*$D383/$B$12*$C$7)</f>
        <v>2300</v>
      </c>
      <c r="BK383" s="31" t="n">
        <f aca="false">$B$11*(($A$1063)*$C383/$B$12*$B$7+(1-$A$1063)*$D383/$B$12*$C$7)</f>
        <v>2200</v>
      </c>
      <c r="BL383" s="31" t="n">
        <f aca="false">$B$11*(($A$1064)*$C383/$B$12*$B$7+(1-$A$1064)*$D383/$B$12*$C$7)</f>
        <v>2100</v>
      </c>
      <c r="BM383" s="31" t="n">
        <f aca="false">$B$11*(($A$1065)*$C383/$B$12*$B$7+(1-$A$1065)*$D383/$B$12*$C$7)</f>
        <v>2000</v>
      </c>
      <c r="BN383" s="31" t="n">
        <f aca="false">$B$11*(($A$1066)*$C383/$B$12*$B$7+(1-$A$1066)*$D383/$B$12*$C$7)</f>
        <v>1900</v>
      </c>
      <c r="BO383" s="31" t="n">
        <f aca="false">$B$11*(($A$1067)*$C383/$B$12*$B$7+(1-$A$1067)*$D383/$B$12*$C$7)</f>
        <v>1800</v>
      </c>
      <c r="BP383" s="31" t="n">
        <f aca="false">$B$11*(($A$1068)*$C383/$B$12*$B$7+(1-$A$1068)*$D383/$B$12*$C$7)</f>
        <v>1700</v>
      </c>
      <c r="BQ383" s="31" t="n">
        <f aca="false">$B$11*(($A$1069)*$C383/$B$12*$B$7+(1-$A$1069)*$D383/$B$12*$C$7)</f>
        <v>1600</v>
      </c>
      <c r="BR383" s="31" t="n">
        <f aca="false">$B$11*(($A$1070)*$C383/$B$12*$B$7+(1-$A$1070)*$D383/$B$12*$C$7)</f>
        <v>1500</v>
      </c>
      <c r="BS383" s="31" t="n">
        <f aca="false">$B$11*(($A$1071)*$C383/$B$12*$B$7+(1-$A$1071)*$D383/$B$12*$C$7)</f>
        <v>1400</v>
      </c>
      <c r="BT383" s="31" t="n">
        <f aca="false">$B$11*(($A$1072)*$C383/$B$12*$B$7+(1-$A$1072)*$D383/$B$12*$C$7)</f>
        <v>1300</v>
      </c>
      <c r="BU383" s="31" t="n">
        <f aca="false">$B$11*(($A$1073)*$C383/$B$12*$B$7+(1-$A$1073)*$D383/$B$12*$C$7)</f>
        <v>1200</v>
      </c>
      <c r="BV383" s="31" t="n">
        <f aca="false">$B$11*(($A$1074)*$C383/$B$12*$B$7+(1-$A$1074)*$D383/$B$12*$C$7)</f>
        <v>1100</v>
      </c>
      <c r="BW383" s="31" t="n">
        <f aca="false">$B$11*(($A$1075)*$C383/$B$12*$B$7+(1-$A$1075)*$D383/$B$12*$C$7)</f>
        <v>1000</v>
      </c>
      <c r="BX383" s="31" t="n">
        <f aca="false">$B$11*(($A$1076)*$C383/$B$12*$B$7+(1-$A$1076)*$D383/$B$12*$C$7)</f>
        <v>900</v>
      </c>
      <c r="BY383" s="31" t="n">
        <f aca="false">$B$11*(($A$1077)*$C383/$B$12*$B$7+(1-$A$1077)*$D383/$B$12*$C$7)</f>
        <v>800</v>
      </c>
      <c r="BZ383" s="31" t="n">
        <f aca="false">$B$11*(($A$1078)*$C383/$B$12*$B$7+(1-$A$1078)*$D383/$B$12*$C$7)</f>
        <v>700</v>
      </c>
      <c r="CA383" s="31" t="n">
        <f aca="false">$B$11*(($A$1079)*$C383/$B$12*$B$7+(1-$A$1079)*$D383/$B$12*$C$7)</f>
        <v>600</v>
      </c>
      <c r="CB383" s="31" t="n">
        <f aca="false">$B$11*(($A$1080)*$C383/$B$12*$B$7+(1-$A$1080)*$D383/$B$12*$C$7)</f>
        <v>500</v>
      </c>
      <c r="CC383" s="31" t="n">
        <f aca="false">$B$11*(($A$1081)*$C383/$B$12*$B$7+(1-$A$1081)*$D383/$B$12*$C$7)</f>
        <v>400</v>
      </c>
    </row>
    <row r="384" customFormat="false" ht="15" hidden="false" customHeight="false" outlineLevel="0" collapsed="false">
      <c r="A384" s="21" t="n">
        <v>360</v>
      </c>
      <c r="B384" s="27" t="n">
        <v>-1.59243133861269</v>
      </c>
      <c r="C384" s="9" t="n">
        <f aca="false">SUM(AM384:AV384)</f>
        <v>1</v>
      </c>
      <c r="D384" s="9" t="n">
        <f aca="false">SUM(AW384:BF384)</f>
        <v>0</v>
      </c>
      <c r="E384" s="24" t="n">
        <f aca="false">(1-C384/$B$12)*$B$8-C384/$B$12*$B$7</f>
        <v>0.005</v>
      </c>
      <c r="F384" s="24" t="n">
        <f aca="false">(1-D384/$B$12)*$C$8-D384/$B$12*$C$7</f>
        <v>0.09</v>
      </c>
      <c r="G384" s="47" t="n">
        <f aca="false">$B$11*($B$10*C384/$B$12*$B$7+(1-$B$10)*D384/$B$12*$C$7)</f>
        <v>200</v>
      </c>
      <c r="H384" s="24" t="n">
        <f aca="false">$B$10*E384+(1-$B$10)*F384</f>
        <v>0.0475</v>
      </c>
      <c r="I384" s="21"/>
      <c r="J384" s="21"/>
      <c r="K384" s="21"/>
      <c r="L384" s="21"/>
      <c r="M384" s="21"/>
      <c r="N384" s="21"/>
      <c r="O384" s="21"/>
      <c r="P384" s="21"/>
      <c r="Q384" s="21"/>
      <c r="R384" s="27" t="n">
        <v>-0.0927388650762896</v>
      </c>
      <c r="S384" s="27" t="n">
        <v>2.46236413815019</v>
      </c>
      <c r="T384" s="27" t="n">
        <v>0.956642091693153</v>
      </c>
      <c r="U384" s="27" t="n">
        <v>-0.715032037910483</v>
      </c>
      <c r="V384" s="27" t="n">
        <v>-1.52284758720497</v>
      </c>
      <c r="W384" s="27" t="n">
        <v>1.71140270135145</v>
      </c>
      <c r="X384" s="27" t="n">
        <v>-0.354297177221496</v>
      </c>
      <c r="Y384" s="27" t="n">
        <v>-0.25233014737995</v>
      </c>
      <c r="Z384" s="27" t="n">
        <v>-0.913083339192501</v>
      </c>
      <c r="AA384" s="27" t="n">
        <v>-2.37331938126775</v>
      </c>
      <c r="AB384" s="27" t="n">
        <v>-0.342484817697478</v>
      </c>
      <c r="AC384" s="27" t="n">
        <v>0.582937195834556</v>
      </c>
      <c r="AD384" s="27" t="n">
        <v>-0.373799549019668</v>
      </c>
      <c r="AE384" s="27" t="n">
        <v>0.723098206448412</v>
      </c>
      <c r="AF384" s="27" t="n">
        <v>-0.414766927014947</v>
      </c>
      <c r="AG384" s="27" t="n">
        <v>1.57786344745025</v>
      </c>
      <c r="AH384" s="27" t="n">
        <v>-0.235127163509856</v>
      </c>
      <c r="AI384" s="27" t="n">
        <v>1.05838209630749</v>
      </c>
      <c r="AJ384" s="27" t="n">
        <v>0.190241418525754</v>
      </c>
      <c r="AK384" s="27" t="n">
        <v>-0.318130436063688</v>
      </c>
      <c r="AL384" s="21"/>
      <c r="AM384" s="31" t="n">
        <f aca="false">IF(SQRT($B$9)*$B384+SQRT(1-$B$9)*R384&lt;_xlfn.NORM.S.INV($B$6),1,0)</f>
        <v>0</v>
      </c>
      <c r="AN384" s="31" t="n">
        <f aca="false">IF(SQRT($B$9)*$B384+SQRT(1-$B$9)*S384&lt;_xlfn.NORM.S.INV($B$6),1,0)</f>
        <v>0</v>
      </c>
      <c r="AO384" s="31" t="n">
        <f aca="false">IF(SQRT($B$9)*$B384+SQRT(1-$B$9)*T384&lt;_xlfn.NORM.S.INV($B$6),1,0)</f>
        <v>0</v>
      </c>
      <c r="AP384" s="31" t="n">
        <f aca="false">IF(SQRT($B$9)*$B384+SQRT(1-$B$9)*U384&lt;_xlfn.NORM.S.INV($B$6),1,0)</f>
        <v>0</v>
      </c>
      <c r="AQ384" s="31" t="n">
        <f aca="false">IF(SQRT($B$9)*$B384+SQRT(1-$B$9)*V384&lt;_xlfn.NORM.S.INV($B$6),1,0)</f>
        <v>0</v>
      </c>
      <c r="AR384" s="31" t="n">
        <f aca="false">IF(SQRT($B$9)*$B384+SQRT(1-$B$9)*W384&lt;_xlfn.NORM.S.INV($B$6),1,0)</f>
        <v>0</v>
      </c>
      <c r="AS384" s="31" t="n">
        <f aca="false">IF(SQRT($B$9)*$B384+SQRT(1-$B$9)*X384&lt;_xlfn.NORM.S.INV($B$6),1,0)</f>
        <v>0</v>
      </c>
      <c r="AT384" s="31" t="n">
        <f aca="false">IF(SQRT($B$9)*$B384+SQRT(1-$B$9)*Y384&lt;_xlfn.NORM.S.INV($B$6),1,0)</f>
        <v>0</v>
      </c>
      <c r="AU384" s="31" t="n">
        <f aca="false">IF(SQRT($B$9)*$B384+SQRT(1-$B$9)*Z384&lt;_xlfn.NORM.S.INV($B$6),1,0)</f>
        <v>0</v>
      </c>
      <c r="AV384" s="31" t="n">
        <f aca="false">IF(SQRT($B$9)*$B384+SQRT(1-$B$9)*AA384&lt;_xlfn.NORM.S.INV($B$6),1,0)</f>
        <v>1</v>
      </c>
      <c r="AW384" s="31" t="n">
        <f aca="false">IF(SQRT($C$9)*$B384+SQRT(1-$C$9)*AB384&lt;_xlfn.NORM.S.INV($C$6),1,0)</f>
        <v>0</v>
      </c>
      <c r="AX384" s="31" t="n">
        <f aca="false">IF(SQRT($C$9)*$B384+SQRT(1-$C$9)*AC384&lt;_xlfn.NORM.S.INV($C$6),1,0)</f>
        <v>0</v>
      </c>
      <c r="AY384" s="31" t="n">
        <f aca="false">IF(SQRT($C$9)*$B384+SQRT(1-$C$9)*AD384&lt;_xlfn.NORM.S.INV($C$6),1,0)</f>
        <v>0</v>
      </c>
      <c r="AZ384" s="31" t="n">
        <f aca="false">IF(SQRT($C$9)*$B384+SQRT(1-$C$9)*AE384&lt;_xlfn.NORM.S.INV($C$6),1,0)</f>
        <v>0</v>
      </c>
      <c r="BA384" s="31" t="n">
        <f aca="false">IF(SQRT($C$9)*$B384+SQRT(1-$C$9)*AF384&lt;_xlfn.NORM.S.INV($C$6),1,0)</f>
        <v>0</v>
      </c>
      <c r="BB384" s="31" t="n">
        <f aca="false">IF(SQRT($C$9)*$B384+SQRT(1-$C$9)*AG384&lt;_xlfn.NORM.S.INV($C$6),1,0)</f>
        <v>0</v>
      </c>
      <c r="BC384" s="31" t="n">
        <f aca="false">IF(SQRT($C$9)*$B384+SQRT(1-$C$9)*AH384&lt;_xlfn.NORM.S.INV($C$6),1,0)</f>
        <v>0</v>
      </c>
      <c r="BD384" s="31" t="n">
        <f aca="false">IF(SQRT($C$9)*$B384+SQRT(1-$C$9)*AI384&lt;_xlfn.NORM.S.INV($C$6),1,0)</f>
        <v>0</v>
      </c>
      <c r="BE384" s="31" t="n">
        <f aca="false">IF(SQRT($C$9)*$B384+SQRT(1-$C$9)*AJ384&lt;_xlfn.NORM.S.INV($C$6),1,0)</f>
        <v>0</v>
      </c>
      <c r="BF384" s="31" t="n">
        <f aca="false">IF(SQRT($C$9)*$B384+SQRT(1-$C$9)*AK384&lt;_xlfn.NORM.S.INV($C$6),1,0)</f>
        <v>0</v>
      </c>
      <c r="BG384" s="21"/>
      <c r="BH384" s="21"/>
      <c r="BI384" s="31" t="n">
        <f aca="false">$B$11*(($A$1061)*$C384/$B$12*$B$7+(1-$A$1061)*$D384/$B$12*$C$7)</f>
        <v>0</v>
      </c>
      <c r="BJ384" s="31" t="n">
        <f aca="false">$B$11*(($A$1062)*$C384/$B$12*$B$7+(1-$A$1062)*$D384/$B$12*$C$7)</f>
        <v>20</v>
      </c>
      <c r="BK384" s="31" t="n">
        <f aca="false">$B$11*(($A$1063)*$C384/$B$12*$B$7+(1-$A$1063)*$D384/$B$12*$C$7)</f>
        <v>40</v>
      </c>
      <c r="BL384" s="31" t="n">
        <f aca="false">$B$11*(($A$1064)*$C384/$B$12*$B$7+(1-$A$1064)*$D384/$B$12*$C$7)</f>
        <v>60</v>
      </c>
      <c r="BM384" s="31" t="n">
        <f aca="false">$B$11*(($A$1065)*$C384/$B$12*$B$7+(1-$A$1065)*$D384/$B$12*$C$7)</f>
        <v>80</v>
      </c>
      <c r="BN384" s="31" t="n">
        <f aca="false">$B$11*(($A$1066)*$C384/$B$12*$B$7+(1-$A$1066)*$D384/$B$12*$C$7)</f>
        <v>100</v>
      </c>
      <c r="BO384" s="31" t="n">
        <f aca="false">$B$11*(($A$1067)*$C384/$B$12*$B$7+(1-$A$1067)*$D384/$B$12*$C$7)</f>
        <v>120</v>
      </c>
      <c r="BP384" s="31" t="n">
        <f aca="false">$B$11*(($A$1068)*$C384/$B$12*$B$7+(1-$A$1068)*$D384/$B$12*$C$7)</f>
        <v>140</v>
      </c>
      <c r="BQ384" s="31" t="n">
        <f aca="false">$B$11*(($A$1069)*$C384/$B$12*$B$7+(1-$A$1069)*$D384/$B$12*$C$7)</f>
        <v>160</v>
      </c>
      <c r="BR384" s="31" t="n">
        <f aca="false">$B$11*(($A$1070)*$C384/$B$12*$B$7+(1-$A$1070)*$D384/$B$12*$C$7)</f>
        <v>180</v>
      </c>
      <c r="BS384" s="31" t="n">
        <f aca="false">$B$11*(($A$1071)*$C384/$B$12*$B$7+(1-$A$1071)*$D384/$B$12*$C$7)</f>
        <v>200</v>
      </c>
      <c r="BT384" s="31" t="n">
        <f aca="false">$B$11*(($A$1072)*$C384/$B$12*$B$7+(1-$A$1072)*$D384/$B$12*$C$7)</f>
        <v>220</v>
      </c>
      <c r="BU384" s="31" t="n">
        <f aca="false">$B$11*(($A$1073)*$C384/$B$12*$B$7+(1-$A$1073)*$D384/$B$12*$C$7)</f>
        <v>240</v>
      </c>
      <c r="BV384" s="31" t="n">
        <f aca="false">$B$11*(($A$1074)*$C384/$B$12*$B$7+(1-$A$1074)*$D384/$B$12*$C$7)</f>
        <v>260</v>
      </c>
      <c r="BW384" s="31" t="n">
        <f aca="false">$B$11*(($A$1075)*$C384/$B$12*$B$7+(1-$A$1075)*$D384/$B$12*$C$7)</f>
        <v>280</v>
      </c>
      <c r="BX384" s="31" t="n">
        <f aca="false">$B$11*(($A$1076)*$C384/$B$12*$B$7+(1-$A$1076)*$D384/$B$12*$C$7)</f>
        <v>300</v>
      </c>
      <c r="BY384" s="31" t="n">
        <f aca="false">$B$11*(($A$1077)*$C384/$B$12*$B$7+(1-$A$1077)*$D384/$B$12*$C$7)</f>
        <v>320</v>
      </c>
      <c r="BZ384" s="31" t="n">
        <f aca="false">$B$11*(($A$1078)*$C384/$B$12*$B$7+(1-$A$1078)*$D384/$B$12*$C$7)</f>
        <v>340</v>
      </c>
      <c r="CA384" s="31" t="n">
        <f aca="false">$B$11*(($A$1079)*$C384/$B$12*$B$7+(1-$A$1079)*$D384/$B$12*$C$7)</f>
        <v>360</v>
      </c>
      <c r="CB384" s="31" t="n">
        <f aca="false">$B$11*(($A$1080)*$C384/$B$12*$B$7+(1-$A$1080)*$D384/$B$12*$C$7)</f>
        <v>380</v>
      </c>
      <c r="CC384" s="31" t="n">
        <f aca="false">$B$11*(($A$1081)*$C384/$B$12*$B$7+(1-$A$1081)*$D384/$B$12*$C$7)</f>
        <v>400</v>
      </c>
    </row>
    <row r="385" customFormat="false" ht="15" hidden="false" customHeight="false" outlineLevel="0" collapsed="false">
      <c r="A385" s="21" t="n">
        <v>361</v>
      </c>
      <c r="B385" s="27" t="n">
        <v>0.116607678272742</v>
      </c>
      <c r="C385" s="9" t="n">
        <f aca="false">SUM(AM385:AV385)</f>
        <v>0</v>
      </c>
      <c r="D385" s="9" t="n">
        <f aca="false">SUM(AW385:BF385)</f>
        <v>0</v>
      </c>
      <c r="E385" s="24" t="n">
        <f aca="false">(1-C385/$B$12)*$B$8-C385/$B$12*$B$7</f>
        <v>0.05</v>
      </c>
      <c r="F385" s="24" t="n">
        <f aca="false">(1-D385/$B$12)*$C$8-D385/$B$12*$C$7</f>
        <v>0.09</v>
      </c>
      <c r="G385" s="47" t="n">
        <f aca="false">$B$11*($B$10*C385/$B$12*$B$7+(1-$B$10)*D385/$B$12*$C$7)</f>
        <v>0</v>
      </c>
      <c r="H385" s="24" t="n">
        <f aca="false">$B$10*E385+(1-$B$10)*F385</f>
        <v>0.07</v>
      </c>
      <c r="I385" s="21"/>
      <c r="J385" s="21"/>
      <c r="K385" s="21"/>
      <c r="L385" s="21"/>
      <c r="M385" s="21"/>
      <c r="N385" s="21"/>
      <c r="O385" s="21"/>
      <c r="P385" s="21"/>
      <c r="Q385" s="21"/>
      <c r="R385" s="27" t="n">
        <v>-0.0479425865114901</v>
      </c>
      <c r="S385" s="27" t="n">
        <v>-0.313919401431748</v>
      </c>
      <c r="T385" s="27" t="n">
        <v>-1.60164661952343</v>
      </c>
      <c r="U385" s="27" t="n">
        <v>1.77731712111841</v>
      </c>
      <c r="V385" s="27" t="n">
        <v>-1.44891371491897</v>
      </c>
      <c r="W385" s="27" t="n">
        <v>-1.0797724940796</v>
      </c>
      <c r="X385" s="27" t="n">
        <v>0.414190435511968</v>
      </c>
      <c r="Y385" s="27" t="n">
        <v>0.633766104815293</v>
      </c>
      <c r="Z385" s="27" t="n">
        <v>-2.27208561966709</v>
      </c>
      <c r="AA385" s="27" t="n">
        <v>-0.87182369117344</v>
      </c>
      <c r="AB385" s="27" t="n">
        <v>0.358799865104819</v>
      </c>
      <c r="AC385" s="27" t="n">
        <v>2.46070359801543</v>
      </c>
      <c r="AD385" s="27" t="n">
        <v>-1.00503165119295</v>
      </c>
      <c r="AE385" s="27" t="n">
        <v>-0.956322039380499</v>
      </c>
      <c r="AF385" s="27" t="n">
        <v>0.321546889792686</v>
      </c>
      <c r="AG385" s="27" t="n">
        <v>-0.301350059197215</v>
      </c>
      <c r="AH385" s="27" t="n">
        <v>0.68787811170545</v>
      </c>
      <c r="AI385" s="27" t="n">
        <v>0.328167750647437</v>
      </c>
      <c r="AJ385" s="27" t="n">
        <v>0.480819319053466</v>
      </c>
      <c r="AK385" s="27" t="n">
        <v>0.0103234737742372</v>
      </c>
      <c r="AL385" s="21"/>
      <c r="AM385" s="31" t="n">
        <f aca="false">IF(SQRT($B$9)*$B385+SQRT(1-$B$9)*R385&lt;_xlfn.NORM.S.INV($B$6),1,0)</f>
        <v>0</v>
      </c>
      <c r="AN385" s="31" t="n">
        <f aca="false">IF(SQRT($B$9)*$B385+SQRT(1-$B$9)*S385&lt;_xlfn.NORM.S.INV($B$6),1,0)</f>
        <v>0</v>
      </c>
      <c r="AO385" s="31" t="n">
        <f aca="false">IF(SQRT($B$9)*$B385+SQRT(1-$B$9)*T385&lt;_xlfn.NORM.S.INV($B$6),1,0)</f>
        <v>0</v>
      </c>
      <c r="AP385" s="31" t="n">
        <f aca="false">IF(SQRT($B$9)*$B385+SQRT(1-$B$9)*U385&lt;_xlfn.NORM.S.INV($B$6),1,0)</f>
        <v>0</v>
      </c>
      <c r="AQ385" s="31" t="n">
        <f aca="false">IF(SQRT($B$9)*$B385+SQRT(1-$B$9)*V385&lt;_xlfn.NORM.S.INV($B$6),1,0)</f>
        <v>0</v>
      </c>
      <c r="AR385" s="31" t="n">
        <f aca="false">IF(SQRT($B$9)*$B385+SQRT(1-$B$9)*W385&lt;_xlfn.NORM.S.INV($B$6),1,0)</f>
        <v>0</v>
      </c>
      <c r="AS385" s="31" t="n">
        <f aca="false">IF(SQRT($B$9)*$B385+SQRT(1-$B$9)*X385&lt;_xlfn.NORM.S.INV($B$6),1,0)</f>
        <v>0</v>
      </c>
      <c r="AT385" s="31" t="n">
        <f aca="false">IF(SQRT($B$9)*$B385+SQRT(1-$B$9)*Y385&lt;_xlfn.NORM.S.INV($B$6),1,0)</f>
        <v>0</v>
      </c>
      <c r="AU385" s="31" t="n">
        <f aca="false">IF(SQRT($B$9)*$B385+SQRT(1-$B$9)*Z385&lt;_xlfn.NORM.S.INV($B$6),1,0)</f>
        <v>0</v>
      </c>
      <c r="AV385" s="31" t="n">
        <f aca="false">IF(SQRT($B$9)*$B385+SQRT(1-$B$9)*AA385&lt;_xlfn.NORM.S.INV($B$6),1,0)</f>
        <v>0</v>
      </c>
      <c r="AW385" s="31" t="n">
        <f aca="false">IF(SQRT($C$9)*$B385+SQRT(1-$C$9)*AB385&lt;_xlfn.NORM.S.INV($C$6),1,0)</f>
        <v>0</v>
      </c>
      <c r="AX385" s="31" t="n">
        <f aca="false">IF(SQRT($C$9)*$B385+SQRT(1-$C$9)*AC385&lt;_xlfn.NORM.S.INV($C$6),1,0)</f>
        <v>0</v>
      </c>
      <c r="AY385" s="31" t="n">
        <f aca="false">IF(SQRT($C$9)*$B385+SQRT(1-$C$9)*AD385&lt;_xlfn.NORM.S.INV($C$6),1,0)</f>
        <v>0</v>
      </c>
      <c r="AZ385" s="31" t="n">
        <f aca="false">IF(SQRT($C$9)*$B385+SQRT(1-$C$9)*AE385&lt;_xlfn.NORM.S.INV($C$6),1,0)</f>
        <v>0</v>
      </c>
      <c r="BA385" s="31" t="n">
        <f aca="false">IF(SQRT($C$9)*$B385+SQRT(1-$C$9)*AF385&lt;_xlfn.NORM.S.INV($C$6),1,0)</f>
        <v>0</v>
      </c>
      <c r="BB385" s="31" t="n">
        <f aca="false">IF(SQRT($C$9)*$B385+SQRT(1-$C$9)*AG385&lt;_xlfn.NORM.S.INV($C$6),1,0)</f>
        <v>0</v>
      </c>
      <c r="BC385" s="31" t="n">
        <f aca="false">IF(SQRT($C$9)*$B385+SQRT(1-$C$9)*AH385&lt;_xlfn.NORM.S.INV($C$6),1,0)</f>
        <v>0</v>
      </c>
      <c r="BD385" s="31" t="n">
        <f aca="false">IF(SQRT($C$9)*$B385+SQRT(1-$C$9)*AI385&lt;_xlfn.NORM.S.INV($C$6),1,0)</f>
        <v>0</v>
      </c>
      <c r="BE385" s="31" t="n">
        <f aca="false">IF(SQRT($C$9)*$B385+SQRT(1-$C$9)*AJ385&lt;_xlfn.NORM.S.INV($C$6),1,0)</f>
        <v>0</v>
      </c>
      <c r="BF385" s="31" t="n">
        <f aca="false">IF(SQRT($C$9)*$B385+SQRT(1-$C$9)*AK385&lt;_xlfn.NORM.S.INV($C$6),1,0)</f>
        <v>0</v>
      </c>
      <c r="BG385" s="21"/>
      <c r="BH385" s="21"/>
      <c r="BI385" s="31" t="n">
        <f aca="false">$B$11*(($A$1061)*$C385/$B$12*$B$7+(1-$A$1061)*$D385/$B$12*$C$7)</f>
        <v>0</v>
      </c>
      <c r="BJ385" s="31" t="n">
        <f aca="false">$B$11*(($A$1062)*$C385/$B$12*$B$7+(1-$A$1062)*$D385/$B$12*$C$7)</f>
        <v>0</v>
      </c>
      <c r="BK385" s="31" t="n">
        <f aca="false">$B$11*(($A$1063)*$C385/$B$12*$B$7+(1-$A$1063)*$D385/$B$12*$C$7)</f>
        <v>0</v>
      </c>
      <c r="BL385" s="31" t="n">
        <f aca="false">$B$11*(($A$1064)*$C385/$B$12*$B$7+(1-$A$1064)*$D385/$B$12*$C$7)</f>
        <v>0</v>
      </c>
      <c r="BM385" s="31" t="n">
        <f aca="false">$B$11*(($A$1065)*$C385/$B$12*$B$7+(1-$A$1065)*$D385/$B$12*$C$7)</f>
        <v>0</v>
      </c>
      <c r="BN385" s="31" t="n">
        <f aca="false">$B$11*(($A$1066)*$C385/$B$12*$B$7+(1-$A$1066)*$D385/$B$12*$C$7)</f>
        <v>0</v>
      </c>
      <c r="BO385" s="31" t="n">
        <f aca="false">$B$11*(($A$1067)*$C385/$B$12*$B$7+(1-$A$1067)*$D385/$B$12*$C$7)</f>
        <v>0</v>
      </c>
      <c r="BP385" s="31" t="n">
        <f aca="false">$B$11*(($A$1068)*$C385/$B$12*$B$7+(1-$A$1068)*$D385/$B$12*$C$7)</f>
        <v>0</v>
      </c>
      <c r="BQ385" s="31" t="n">
        <f aca="false">$B$11*(($A$1069)*$C385/$B$12*$B$7+(1-$A$1069)*$D385/$B$12*$C$7)</f>
        <v>0</v>
      </c>
      <c r="BR385" s="31" t="n">
        <f aca="false">$B$11*(($A$1070)*$C385/$B$12*$B$7+(1-$A$1070)*$D385/$B$12*$C$7)</f>
        <v>0</v>
      </c>
      <c r="BS385" s="31" t="n">
        <f aca="false">$B$11*(($A$1071)*$C385/$B$12*$B$7+(1-$A$1071)*$D385/$B$12*$C$7)</f>
        <v>0</v>
      </c>
      <c r="BT385" s="31" t="n">
        <f aca="false">$B$11*(($A$1072)*$C385/$B$12*$B$7+(1-$A$1072)*$D385/$B$12*$C$7)</f>
        <v>0</v>
      </c>
      <c r="BU385" s="31" t="n">
        <f aca="false">$B$11*(($A$1073)*$C385/$B$12*$B$7+(1-$A$1073)*$D385/$B$12*$C$7)</f>
        <v>0</v>
      </c>
      <c r="BV385" s="31" t="n">
        <f aca="false">$B$11*(($A$1074)*$C385/$B$12*$B$7+(1-$A$1074)*$D385/$B$12*$C$7)</f>
        <v>0</v>
      </c>
      <c r="BW385" s="31" t="n">
        <f aca="false">$B$11*(($A$1075)*$C385/$B$12*$B$7+(1-$A$1075)*$D385/$B$12*$C$7)</f>
        <v>0</v>
      </c>
      <c r="BX385" s="31" t="n">
        <f aca="false">$B$11*(($A$1076)*$C385/$B$12*$B$7+(1-$A$1076)*$D385/$B$12*$C$7)</f>
        <v>0</v>
      </c>
      <c r="BY385" s="31" t="n">
        <f aca="false">$B$11*(($A$1077)*$C385/$B$12*$B$7+(1-$A$1077)*$D385/$B$12*$C$7)</f>
        <v>0</v>
      </c>
      <c r="BZ385" s="31" t="n">
        <f aca="false">$B$11*(($A$1078)*$C385/$B$12*$B$7+(1-$A$1078)*$D385/$B$12*$C$7)</f>
        <v>0</v>
      </c>
      <c r="CA385" s="31" t="n">
        <f aca="false">$B$11*(($A$1079)*$C385/$B$12*$B$7+(1-$A$1079)*$D385/$B$12*$C$7)</f>
        <v>0</v>
      </c>
      <c r="CB385" s="31" t="n">
        <f aca="false">$B$11*(($A$1080)*$C385/$B$12*$B$7+(1-$A$1080)*$D385/$B$12*$C$7)</f>
        <v>0</v>
      </c>
      <c r="CC385" s="31" t="n">
        <f aca="false">$B$11*(($A$1081)*$C385/$B$12*$B$7+(1-$A$1081)*$D385/$B$12*$C$7)</f>
        <v>0</v>
      </c>
    </row>
    <row r="386" customFormat="false" ht="15" hidden="false" customHeight="false" outlineLevel="0" collapsed="false">
      <c r="A386" s="21" t="n">
        <v>362</v>
      </c>
      <c r="B386" s="27" t="n">
        <v>-0.668508424415284</v>
      </c>
      <c r="C386" s="9" t="n">
        <f aca="false">SUM(AM386:AV386)</f>
        <v>1</v>
      </c>
      <c r="D386" s="9" t="n">
        <f aca="false">SUM(AW386:BF386)</f>
        <v>0</v>
      </c>
      <c r="E386" s="24" t="n">
        <f aca="false">(1-C386/$B$12)*$B$8-C386/$B$12*$B$7</f>
        <v>0.005</v>
      </c>
      <c r="F386" s="24" t="n">
        <f aca="false">(1-D386/$B$12)*$C$8-D386/$B$12*$C$7</f>
        <v>0.09</v>
      </c>
      <c r="G386" s="47" t="n">
        <f aca="false">$B$11*($B$10*C386/$B$12*$B$7+(1-$B$10)*D386/$B$12*$C$7)</f>
        <v>200</v>
      </c>
      <c r="H386" s="24" t="n">
        <f aca="false">$B$10*E386+(1-$B$10)*F386</f>
        <v>0.0475</v>
      </c>
      <c r="I386" s="21"/>
      <c r="J386" s="21"/>
      <c r="K386" s="21"/>
      <c r="L386" s="21"/>
      <c r="M386" s="21"/>
      <c r="N386" s="21"/>
      <c r="O386" s="21"/>
      <c r="P386" s="21"/>
      <c r="Q386" s="21"/>
      <c r="R386" s="27" t="n">
        <v>1.74564368829735</v>
      </c>
      <c r="S386" s="27" t="n">
        <v>-0.149408508697465</v>
      </c>
      <c r="T386" s="27" t="n">
        <v>-1.36990524748904</v>
      </c>
      <c r="U386" s="27" t="n">
        <v>0.660505276085214</v>
      </c>
      <c r="V386" s="27" t="n">
        <v>-2.11584334294531</v>
      </c>
      <c r="W386" s="27" t="n">
        <v>-0.586056655872278</v>
      </c>
      <c r="X386" s="27" t="n">
        <v>-3.00414930859681</v>
      </c>
      <c r="Y386" s="27" t="n">
        <v>-1.11728655588182</v>
      </c>
      <c r="Z386" s="27" t="n">
        <v>0.172962294774347</v>
      </c>
      <c r="AA386" s="27" t="n">
        <v>-1.22812605398085</v>
      </c>
      <c r="AB386" s="27" t="n">
        <v>-0.34735960246604</v>
      </c>
      <c r="AC386" s="27" t="n">
        <v>0.244988949119872</v>
      </c>
      <c r="AD386" s="27" t="n">
        <v>0.652831186059635</v>
      </c>
      <c r="AE386" s="27" t="n">
        <v>-0.276704428409652</v>
      </c>
      <c r="AF386" s="27" t="n">
        <v>-0.918751475371298</v>
      </c>
      <c r="AG386" s="27" t="n">
        <v>-1.13766117448434</v>
      </c>
      <c r="AH386" s="27" t="n">
        <v>0.868190511275061</v>
      </c>
      <c r="AI386" s="27" t="n">
        <v>-0.768198034065678</v>
      </c>
      <c r="AJ386" s="27" t="n">
        <v>-0.743053842460038</v>
      </c>
      <c r="AK386" s="27" t="n">
        <v>-0.0602231712561734</v>
      </c>
      <c r="AL386" s="21"/>
      <c r="AM386" s="31" t="n">
        <f aca="false">IF(SQRT($B$9)*$B386+SQRT(1-$B$9)*R386&lt;_xlfn.NORM.S.INV($B$6),1,0)</f>
        <v>0</v>
      </c>
      <c r="AN386" s="31" t="n">
        <f aca="false">IF(SQRT($B$9)*$B386+SQRT(1-$B$9)*S386&lt;_xlfn.NORM.S.INV($B$6),1,0)</f>
        <v>0</v>
      </c>
      <c r="AO386" s="31" t="n">
        <f aca="false">IF(SQRT($B$9)*$B386+SQRT(1-$B$9)*T386&lt;_xlfn.NORM.S.INV($B$6),1,0)</f>
        <v>0</v>
      </c>
      <c r="AP386" s="31" t="n">
        <f aca="false">IF(SQRT($B$9)*$B386+SQRT(1-$B$9)*U386&lt;_xlfn.NORM.S.INV($B$6),1,0)</f>
        <v>0</v>
      </c>
      <c r="AQ386" s="31" t="n">
        <f aca="false">IF(SQRT($B$9)*$B386+SQRT(1-$B$9)*V386&lt;_xlfn.NORM.S.INV($B$6),1,0)</f>
        <v>0</v>
      </c>
      <c r="AR386" s="31" t="n">
        <f aca="false">IF(SQRT($B$9)*$B386+SQRT(1-$B$9)*W386&lt;_xlfn.NORM.S.INV($B$6),1,0)</f>
        <v>0</v>
      </c>
      <c r="AS386" s="31" t="n">
        <f aca="false">IF(SQRT($B$9)*$B386+SQRT(1-$B$9)*X386&lt;_xlfn.NORM.S.INV($B$6),1,0)</f>
        <v>1</v>
      </c>
      <c r="AT386" s="31" t="n">
        <f aca="false">IF(SQRT($B$9)*$B386+SQRT(1-$B$9)*Y386&lt;_xlfn.NORM.S.INV($B$6),1,0)</f>
        <v>0</v>
      </c>
      <c r="AU386" s="31" t="n">
        <f aca="false">IF(SQRT($B$9)*$B386+SQRT(1-$B$9)*Z386&lt;_xlfn.NORM.S.INV($B$6),1,0)</f>
        <v>0</v>
      </c>
      <c r="AV386" s="31" t="n">
        <f aca="false">IF(SQRT($B$9)*$B386+SQRT(1-$B$9)*AA386&lt;_xlfn.NORM.S.INV($B$6),1,0)</f>
        <v>0</v>
      </c>
      <c r="AW386" s="31" t="n">
        <f aca="false">IF(SQRT($C$9)*$B386+SQRT(1-$C$9)*AB386&lt;_xlfn.NORM.S.INV($C$6),1,0)</f>
        <v>0</v>
      </c>
      <c r="AX386" s="31" t="n">
        <f aca="false">IF(SQRT($C$9)*$B386+SQRT(1-$C$9)*AC386&lt;_xlfn.NORM.S.INV($C$6),1,0)</f>
        <v>0</v>
      </c>
      <c r="AY386" s="31" t="n">
        <f aca="false">IF(SQRT($C$9)*$B386+SQRT(1-$C$9)*AD386&lt;_xlfn.NORM.S.INV($C$6),1,0)</f>
        <v>0</v>
      </c>
      <c r="AZ386" s="31" t="n">
        <f aca="false">IF(SQRT($C$9)*$B386+SQRT(1-$C$9)*AE386&lt;_xlfn.NORM.S.INV($C$6),1,0)</f>
        <v>0</v>
      </c>
      <c r="BA386" s="31" t="n">
        <f aca="false">IF(SQRT($C$9)*$B386+SQRT(1-$C$9)*AF386&lt;_xlfn.NORM.S.INV($C$6),1,0)</f>
        <v>0</v>
      </c>
      <c r="BB386" s="31" t="n">
        <f aca="false">IF(SQRT($C$9)*$B386+SQRT(1-$C$9)*AG386&lt;_xlfn.NORM.S.INV($C$6),1,0)</f>
        <v>0</v>
      </c>
      <c r="BC386" s="31" t="n">
        <f aca="false">IF(SQRT($C$9)*$B386+SQRT(1-$C$9)*AH386&lt;_xlfn.NORM.S.INV($C$6),1,0)</f>
        <v>0</v>
      </c>
      <c r="BD386" s="31" t="n">
        <f aca="false">IF(SQRT($C$9)*$B386+SQRT(1-$C$9)*AI386&lt;_xlfn.NORM.S.INV($C$6),1,0)</f>
        <v>0</v>
      </c>
      <c r="BE386" s="31" t="n">
        <f aca="false">IF(SQRT($C$9)*$B386+SQRT(1-$C$9)*AJ386&lt;_xlfn.NORM.S.INV($C$6),1,0)</f>
        <v>0</v>
      </c>
      <c r="BF386" s="31" t="n">
        <f aca="false">IF(SQRT($C$9)*$B386+SQRT(1-$C$9)*AK386&lt;_xlfn.NORM.S.INV($C$6),1,0)</f>
        <v>0</v>
      </c>
      <c r="BG386" s="21"/>
      <c r="BH386" s="21"/>
      <c r="BI386" s="31" t="n">
        <f aca="false">$B$11*(($A$1061)*$C386/$B$12*$B$7+(1-$A$1061)*$D386/$B$12*$C$7)</f>
        <v>0</v>
      </c>
      <c r="BJ386" s="31" t="n">
        <f aca="false">$B$11*(($A$1062)*$C386/$B$12*$B$7+(1-$A$1062)*$D386/$B$12*$C$7)</f>
        <v>20</v>
      </c>
      <c r="BK386" s="31" t="n">
        <f aca="false">$B$11*(($A$1063)*$C386/$B$12*$B$7+(1-$A$1063)*$D386/$B$12*$C$7)</f>
        <v>40</v>
      </c>
      <c r="BL386" s="31" t="n">
        <f aca="false">$B$11*(($A$1064)*$C386/$B$12*$B$7+(1-$A$1064)*$D386/$B$12*$C$7)</f>
        <v>60</v>
      </c>
      <c r="BM386" s="31" t="n">
        <f aca="false">$B$11*(($A$1065)*$C386/$B$12*$B$7+(1-$A$1065)*$D386/$B$12*$C$7)</f>
        <v>80</v>
      </c>
      <c r="BN386" s="31" t="n">
        <f aca="false">$B$11*(($A$1066)*$C386/$B$12*$B$7+(1-$A$1066)*$D386/$B$12*$C$7)</f>
        <v>100</v>
      </c>
      <c r="BO386" s="31" t="n">
        <f aca="false">$B$11*(($A$1067)*$C386/$B$12*$B$7+(1-$A$1067)*$D386/$B$12*$C$7)</f>
        <v>120</v>
      </c>
      <c r="BP386" s="31" t="n">
        <f aca="false">$B$11*(($A$1068)*$C386/$B$12*$B$7+(1-$A$1068)*$D386/$B$12*$C$7)</f>
        <v>140</v>
      </c>
      <c r="BQ386" s="31" t="n">
        <f aca="false">$B$11*(($A$1069)*$C386/$B$12*$B$7+(1-$A$1069)*$D386/$B$12*$C$7)</f>
        <v>160</v>
      </c>
      <c r="BR386" s="31" t="n">
        <f aca="false">$B$11*(($A$1070)*$C386/$B$12*$B$7+(1-$A$1070)*$D386/$B$12*$C$7)</f>
        <v>180</v>
      </c>
      <c r="BS386" s="31" t="n">
        <f aca="false">$B$11*(($A$1071)*$C386/$B$12*$B$7+(1-$A$1071)*$D386/$B$12*$C$7)</f>
        <v>200</v>
      </c>
      <c r="BT386" s="31" t="n">
        <f aca="false">$B$11*(($A$1072)*$C386/$B$12*$B$7+(1-$A$1072)*$D386/$B$12*$C$7)</f>
        <v>220</v>
      </c>
      <c r="BU386" s="31" t="n">
        <f aca="false">$B$11*(($A$1073)*$C386/$B$12*$B$7+(1-$A$1073)*$D386/$B$12*$C$7)</f>
        <v>240</v>
      </c>
      <c r="BV386" s="31" t="n">
        <f aca="false">$B$11*(($A$1074)*$C386/$B$12*$B$7+(1-$A$1074)*$D386/$B$12*$C$7)</f>
        <v>260</v>
      </c>
      <c r="BW386" s="31" t="n">
        <f aca="false">$B$11*(($A$1075)*$C386/$B$12*$B$7+(1-$A$1075)*$D386/$B$12*$C$7)</f>
        <v>280</v>
      </c>
      <c r="BX386" s="31" t="n">
        <f aca="false">$B$11*(($A$1076)*$C386/$B$12*$B$7+(1-$A$1076)*$D386/$B$12*$C$7)</f>
        <v>300</v>
      </c>
      <c r="BY386" s="31" t="n">
        <f aca="false">$B$11*(($A$1077)*$C386/$B$12*$B$7+(1-$A$1077)*$D386/$B$12*$C$7)</f>
        <v>320</v>
      </c>
      <c r="BZ386" s="31" t="n">
        <f aca="false">$B$11*(($A$1078)*$C386/$B$12*$B$7+(1-$A$1078)*$D386/$B$12*$C$7)</f>
        <v>340</v>
      </c>
      <c r="CA386" s="31" t="n">
        <f aca="false">$B$11*(($A$1079)*$C386/$B$12*$B$7+(1-$A$1079)*$D386/$B$12*$C$7)</f>
        <v>360</v>
      </c>
      <c r="CB386" s="31" t="n">
        <f aca="false">$B$11*(($A$1080)*$C386/$B$12*$B$7+(1-$A$1080)*$D386/$B$12*$C$7)</f>
        <v>380</v>
      </c>
      <c r="CC386" s="31" t="n">
        <f aca="false">$B$11*(($A$1081)*$C386/$B$12*$B$7+(1-$A$1081)*$D386/$B$12*$C$7)</f>
        <v>400</v>
      </c>
    </row>
    <row r="387" customFormat="false" ht="15" hidden="false" customHeight="false" outlineLevel="0" collapsed="false">
      <c r="A387" s="21" t="n">
        <v>363</v>
      </c>
      <c r="B387" s="27" t="n">
        <v>-0.382260278682718</v>
      </c>
      <c r="C387" s="9" t="n">
        <f aca="false">SUM(AM387:AV387)</f>
        <v>0</v>
      </c>
      <c r="D387" s="9" t="n">
        <f aca="false">SUM(AW387:BF387)</f>
        <v>0</v>
      </c>
      <c r="E387" s="24" t="n">
        <f aca="false">(1-C387/$B$12)*$B$8-C387/$B$12*$B$7</f>
        <v>0.05</v>
      </c>
      <c r="F387" s="24" t="n">
        <f aca="false">(1-D387/$B$12)*$C$8-D387/$B$12*$C$7</f>
        <v>0.09</v>
      </c>
      <c r="G387" s="47" t="n">
        <f aca="false">$B$11*($B$10*C387/$B$12*$B$7+(1-$B$10)*D387/$B$12*$C$7)</f>
        <v>0</v>
      </c>
      <c r="H387" s="24" t="n">
        <f aca="false">$B$10*E387+(1-$B$10)*F387</f>
        <v>0.07</v>
      </c>
      <c r="I387" s="21"/>
      <c r="J387" s="21"/>
      <c r="K387" s="21"/>
      <c r="L387" s="21"/>
      <c r="M387" s="21"/>
      <c r="N387" s="21"/>
      <c r="O387" s="21"/>
      <c r="P387" s="21"/>
      <c r="Q387" s="21"/>
      <c r="R387" s="27" t="n">
        <v>1.36650031832066</v>
      </c>
      <c r="S387" s="27" t="n">
        <v>-0.591084459193324</v>
      </c>
      <c r="T387" s="27" t="n">
        <v>-1.0209620616899</v>
      </c>
      <c r="U387" s="27" t="n">
        <v>-0.394572919350096</v>
      </c>
      <c r="V387" s="27" t="n">
        <v>-0.589431215787698</v>
      </c>
      <c r="W387" s="27" t="n">
        <v>-0.481867416190429</v>
      </c>
      <c r="X387" s="27" t="n">
        <v>-1.13282847380787</v>
      </c>
      <c r="Y387" s="27" t="n">
        <v>-1.45954322186362</v>
      </c>
      <c r="Z387" s="27" t="n">
        <v>-2.17970694184973</v>
      </c>
      <c r="AA387" s="27" t="n">
        <v>-0.808736183167836</v>
      </c>
      <c r="AB387" s="27" t="n">
        <v>0.353551860991949</v>
      </c>
      <c r="AC387" s="27" t="n">
        <v>-0.492914546945798</v>
      </c>
      <c r="AD387" s="27" t="n">
        <v>1.12684230171671</v>
      </c>
      <c r="AE387" s="27" t="n">
        <v>0.817276613175062</v>
      </c>
      <c r="AF387" s="27" t="n">
        <v>-0.813159799718199</v>
      </c>
      <c r="AG387" s="27" t="n">
        <v>-0.0649267752959438</v>
      </c>
      <c r="AH387" s="27" t="n">
        <v>0.0119129442350688</v>
      </c>
      <c r="AI387" s="27" t="n">
        <v>-0.0655917182328993</v>
      </c>
      <c r="AJ387" s="27" t="n">
        <v>-0.963381252729234</v>
      </c>
      <c r="AK387" s="27" t="n">
        <v>1.30993876218317</v>
      </c>
      <c r="AL387" s="21"/>
      <c r="AM387" s="31" t="n">
        <f aca="false">IF(SQRT($B$9)*$B387+SQRT(1-$B$9)*R387&lt;_xlfn.NORM.S.INV($B$6),1,0)</f>
        <v>0</v>
      </c>
      <c r="AN387" s="31" t="n">
        <f aca="false">IF(SQRT($B$9)*$B387+SQRT(1-$B$9)*S387&lt;_xlfn.NORM.S.INV($B$6),1,0)</f>
        <v>0</v>
      </c>
      <c r="AO387" s="31" t="n">
        <f aca="false">IF(SQRT($B$9)*$B387+SQRT(1-$B$9)*T387&lt;_xlfn.NORM.S.INV($B$6),1,0)</f>
        <v>0</v>
      </c>
      <c r="AP387" s="31" t="n">
        <f aca="false">IF(SQRT($B$9)*$B387+SQRT(1-$B$9)*U387&lt;_xlfn.NORM.S.INV($B$6),1,0)</f>
        <v>0</v>
      </c>
      <c r="AQ387" s="31" t="n">
        <f aca="false">IF(SQRT($B$9)*$B387+SQRT(1-$B$9)*V387&lt;_xlfn.NORM.S.INV($B$6),1,0)</f>
        <v>0</v>
      </c>
      <c r="AR387" s="31" t="n">
        <f aca="false">IF(SQRT($B$9)*$B387+SQRT(1-$B$9)*W387&lt;_xlfn.NORM.S.INV($B$6),1,0)</f>
        <v>0</v>
      </c>
      <c r="AS387" s="31" t="n">
        <f aca="false">IF(SQRT($B$9)*$B387+SQRT(1-$B$9)*X387&lt;_xlfn.NORM.S.INV($B$6),1,0)</f>
        <v>0</v>
      </c>
      <c r="AT387" s="31" t="n">
        <f aca="false">IF(SQRT($B$9)*$B387+SQRT(1-$B$9)*Y387&lt;_xlfn.NORM.S.INV($B$6),1,0)</f>
        <v>0</v>
      </c>
      <c r="AU387" s="31" t="n">
        <f aca="false">IF(SQRT($B$9)*$B387+SQRT(1-$B$9)*Z387&lt;_xlfn.NORM.S.INV($B$6),1,0)</f>
        <v>0</v>
      </c>
      <c r="AV387" s="31" t="n">
        <f aca="false">IF(SQRT($B$9)*$B387+SQRT(1-$B$9)*AA387&lt;_xlfn.NORM.S.INV($B$6),1,0)</f>
        <v>0</v>
      </c>
      <c r="AW387" s="31" t="n">
        <f aca="false">IF(SQRT($C$9)*$B387+SQRT(1-$C$9)*AB387&lt;_xlfn.NORM.S.INV($C$6),1,0)</f>
        <v>0</v>
      </c>
      <c r="AX387" s="31" t="n">
        <f aca="false">IF(SQRT($C$9)*$B387+SQRT(1-$C$9)*AC387&lt;_xlfn.NORM.S.INV($C$6),1,0)</f>
        <v>0</v>
      </c>
      <c r="AY387" s="31" t="n">
        <f aca="false">IF(SQRT($C$9)*$B387+SQRT(1-$C$9)*AD387&lt;_xlfn.NORM.S.INV($C$6),1,0)</f>
        <v>0</v>
      </c>
      <c r="AZ387" s="31" t="n">
        <f aca="false">IF(SQRT($C$9)*$B387+SQRT(1-$C$9)*AE387&lt;_xlfn.NORM.S.INV($C$6),1,0)</f>
        <v>0</v>
      </c>
      <c r="BA387" s="31" t="n">
        <f aca="false">IF(SQRT($C$9)*$B387+SQRT(1-$C$9)*AF387&lt;_xlfn.NORM.S.INV($C$6),1,0)</f>
        <v>0</v>
      </c>
      <c r="BB387" s="31" t="n">
        <f aca="false">IF(SQRT($C$9)*$B387+SQRT(1-$C$9)*AG387&lt;_xlfn.NORM.S.INV($C$6),1,0)</f>
        <v>0</v>
      </c>
      <c r="BC387" s="31" t="n">
        <f aca="false">IF(SQRT($C$9)*$B387+SQRT(1-$C$9)*AH387&lt;_xlfn.NORM.S.INV($C$6),1,0)</f>
        <v>0</v>
      </c>
      <c r="BD387" s="31" t="n">
        <f aca="false">IF(SQRT($C$9)*$B387+SQRT(1-$C$9)*AI387&lt;_xlfn.NORM.S.INV($C$6),1,0)</f>
        <v>0</v>
      </c>
      <c r="BE387" s="31" t="n">
        <f aca="false">IF(SQRT($C$9)*$B387+SQRT(1-$C$9)*AJ387&lt;_xlfn.NORM.S.INV($C$6),1,0)</f>
        <v>0</v>
      </c>
      <c r="BF387" s="31" t="n">
        <f aca="false">IF(SQRT($C$9)*$B387+SQRT(1-$C$9)*AK387&lt;_xlfn.NORM.S.INV($C$6),1,0)</f>
        <v>0</v>
      </c>
      <c r="BG387" s="21"/>
      <c r="BH387" s="21"/>
      <c r="BI387" s="31" t="n">
        <f aca="false">$B$11*(($A$1061)*$C387/$B$12*$B$7+(1-$A$1061)*$D387/$B$12*$C$7)</f>
        <v>0</v>
      </c>
      <c r="BJ387" s="31" t="n">
        <f aca="false">$B$11*(($A$1062)*$C387/$B$12*$B$7+(1-$A$1062)*$D387/$B$12*$C$7)</f>
        <v>0</v>
      </c>
      <c r="BK387" s="31" t="n">
        <f aca="false">$B$11*(($A$1063)*$C387/$B$12*$B$7+(1-$A$1063)*$D387/$B$12*$C$7)</f>
        <v>0</v>
      </c>
      <c r="BL387" s="31" t="n">
        <f aca="false">$B$11*(($A$1064)*$C387/$B$12*$B$7+(1-$A$1064)*$D387/$B$12*$C$7)</f>
        <v>0</v>
      </c>
      <c r="BM387" s="31" t="n">
        <f aca="false">$B$11*(($A$1065)*$C387/$B$12*$B$7+(1-$A$1065)*$D387/$B$12*$C$7)</f>
        <v>0</v>
      </c>
      <c r="BN387" s="31" t="n">
        <f aca="false">$B$11*(($A$1066)*$C387/$B$12*$B$7+(1-$A$1066)*$D387/$B$12*$C$7)</f>
        <v>0</v>
      </c>
      <c r="BO387" s="31" t="n">
        <f aca="false">$B$11*(($A$1067)*$C387/$B$12*$B$7+(1-$A$1067)*$D387/$B$12*$C$7)</f>
        <v>0</v>
      </c>
      <c r="BP387" s="31" t="n">
        <f aca="false">$B$11*(($A$1068)*$C387/$B$12*$B$7+(1-$A$1068)*$D387/$B$12*$C$7)</f>
        <v>0</v>
      </c>
      <c r="BQ387" s="31" t="n">
        <f aca="false">$B$11*(($A$1069)*$C387/$B$12*$B$7+(1-$A$1069)*$D387/$B$12*$C$7)</f>
        <v>0</v>
      </c>
      <c r="BR387" s="31" t="n">
        <f aca="false">$B$11*(($A$1070)*$C387/$B$12*$B$7+(1-$A$1070)*$D387/$B$12*$C$7)</f>
        <v>0</v>
      </c>
      <c r="BS387" s="31" t="n">
        <f aca="false">$B$11*(($A$1071)*$C387/$B$12*$B$7+(1-$A$1071)*$D387/$B$12*$C$7)</f>
        <v>0</v>
      </c>
      <c r="BT387" s="31" t="n">
        <f aca="false">$B$11*(($A$1072)*$C387/$B$12*$B$7+(1-$A$1072)*$D387/$B$12*$C$7)</f>
        <v>0</v>
      </c>
      <c r="BU387" s="31" t="n">
        <f aca="false">$B$11*(($A$1073)*$C387/$B$12*$B$7+(1-$A$1073)*$D387/$B$12*$C$7)</f>
        <v>0</v>
      </c>
      <c r="BV387" s="31" t="n">
        <f aca="false">$B$11*(($A$1074)*$C387/$B$12*$B$7+(1-$A$1074)*$D387/$B$12*$C$7)</f>
        <v>0</v>
      </c>
      <c r="BW387" s="31" t="n">
        <f aca="false">$B$11*(($A$1075)*$C387/$B$12*$B$7+(1-$A$1075)*$D387/$B$12*$C$7)</f>
        <v>0</v>
      </c>
      <c r="BX387" s="31" t="n">
        <f aca="false">$B$11*(($A$1076)*$C387/$B$12*$B$7+(1-$A$1076)*$D387/$B$12*$C$7)</f>
        <v>0</v>
      </c>
      <c r="BY387" s="31" t="n">
        <f aca="false">$B$11*(($A$1077)*$C387/$B$12*$B$7+(1-$A$1077)*$D387/$B$12*$C$7)</f>
        <v>0</v>
      </c>
      <c r="BZ387" s="31" t="n">
        <f aca="false">$B$11*(($A$1078)*$C387/$B$12*$B$7+(1-$A$1078)*$D387/$B$12*$C$7)</f>
        <v>0</v>
      </c>
      <c r="CA387" s="31" t="n">
        <f aca="false">$B$11*(($A$1079)*$C387/$B$12*$B$7+(1-$A$1079)*$D387/$B$12*$C$7)</f>
        <v>0</v>
      </c>
      <c r="CB387" s="31" t="n">
        <f aca="false">$B$11*(($A$1080)*$C387/$B$12*$B$7+(1-$A$1080)*$D387/$B$12*$C$7)</f>
        <v>0</v>
      </c>
      <c r="CC387" s="31" t="n">
        <f aca="false">$B$11*(($A$1081)*$C387/$B$12*$B$7+(1-$A$1081)*$D387/$B$12*$C$7)</f>
        <v>0</v>
      </c>
    </row>
    <row r="388" customFormat="false" ht="15" hidden="false" customHeight="false" outlineLevel="0" collapsed="false">
      <c r="A388" s="21" t="n">
        <v>364</v>
      </c>
      <c r="B388" s="27" t="n">
        <v>0.165631664723882</v>
      </c>
      <c r="C388" s="9" t="n">
        <f aca="false">SUM(AM388:AV388)</f>
        <v>0</v>
      </c>
      <c r="D388" s="9" t="n">
        <f aca="false">SUM(AW388:BF388)</f>
        <v>0</v>
      </c>
      <c r="E388" s="24" t="n">
        <f aca="false">(1-C388/$B$12)*$B$8-C388/$B$12*$B$7</f>
        <v>0.05</v>
      </c>
      <c r="F388" s="24" t="n">
        <f aca="false">(1-D388/$B$12)*$C$8-D388/$B$12*$C$7</f>
        <v>0.09</v>
      </c>
      <c r="G388" s="47" t="n">
        <f aca="false">$B$11*($B$10*C388/$B$12*$B$7+(1-$B$10)*D388/$B$12*$C$7)</f>
        <v>0</v>
      </c>
      <c r="H388" s="24" t="n">
        <f aca="false">$B$10*E388+(1-$B$10)*F388</f>
        <v>0.07</v>
      </c>
      <c r="I388" s="21"/>
      <c r="J388" s="21"/>
      <c r="K388" s="21"/>
      <c r="L388" s="21"/>
      <c r="M388" s="21"/>
      <c r="N388" s="21"/>
      <c r="O388" s="21"/>
      <c r="P388" s="21"/>
      <c r="Q388" s="21"/>
      <c r="R388" s="27" t="n">
        <v>1.35518674378105</v>
      </c>
      <c r="S388" s="27" t="n">
        <v>1.29142047867893</v>
      </c>
      <c r="T388" s="27" t="n">
        <v>-0.185207435895269</v>
      </c>
      <c r="U388" s="27" t="n">
        <v>0.292323256850212</v>
      </c>
      <c r="V388" s="27" t="n">
        <v>0.23748451753325</v>
      </c>
      <c r="W388" s="27" t="n">
        <v>-0.0699140124977402</v>
      </c>
      <c r="X388" s="27" t="n">
        <v>0.64982539885267</v>
      </c>
      <c r="Y388" s="27" t="n">
        <v>2.55735762091469</v>
      </c>
      <c r="Z388" s="27" t="n">
        <v>-0.235647018963945</v>
      </c>
      <c r="AA388" s="27" t="n">
        <v>0.704992877144929</v>
      </c>
      <c r="AB388" s="27" t="n">
        <v>-0.236908401126974</v>
      </c>
      <c r="AC388" s="27" t="n">
        <v>-0.299761646582661</v>
      </c>
      <c r="AD388" s="27" t="n">
        <v>1.79280608322259</v>
      </c>
      <c r="AE388" s="27" t="n">
        <v>0.124547214275125</v>
      </c>
      <c r="AF388" s="27" t="n">
        <v>0.406321449397103</v>
      </c>
      <c r="AG388" s="27" t="n">
        <v>1.22115871340963</v>
      </c>
      <c r="AH388" s="27" t="n">
        <v>-1.08282537024093</v>
      </c>
      <c r="AI388" s="27" t="n">
        <v>-1.40215841419557</v>
      </c>
      <c r="AJ388" s="27" t="n">
        <v>2.0381472355908</v>
      </c>
      <c r="AK388" s="27" t="n">
        <v>1.22788618292102</v>
      </c>
      <c r="AL388" s="21"/>
      <c r="AM388" s="31" t="n">
        <f aca="false">IF(SQRT($B$9)*$B388+SQRT(1-$B$9)*R388&lt;_xlfn.NORM.S.INV($B$6),1,0)</f>
        <v>0</v>
      </c>
      <c r="AN388" s="31" t="n">
        <f aca="false">IF(SQRT($B$9)*$B388+SQRT(1-$B$9)*S388&lt;_xlfn.NORM.S.INV($B$6),1,0)</f>
        <v>0</v>
      </c>
      <c r="AO388" s="31" t="n">
        <f aca="false">IF(SQRT($B$9)*$B388+SQRT(1-$B$9)*T388&lt;_xlfn.NORM.S.INV($B$6),1,0)</f>
        <v>0</v>
      </c>
      <c r="AP388" s="31" t="n">
        <f aca="false">IF(SQRT($B$9)*$B388+SQRT(1-$B$9)*U388&lt;_xlfn.NORM.S.INV($B$6),1,0)</f>
        <v>0</v>
      </c>
      <c r="AQ388" s="31" t="n">
        <f aca="false">IF(SQRT($B$9)*$B388+SQRT(1-$B$9)*V388&lt;_xlfn.NORM.S.INV($B$6),1,0)</f>
        <v>0</v>
      </c>
      <c r="AR388" s="31" t="n">
        <f aca="false">IF(SQRT($B$9)*$B388+SQRT(1-$B$9)*W388&lt;_xlfn.NORM.S.INV($B$6),1,0)</f>
        <v>0</v>
      </c>
      <c r="AS388" s="31" t="n">
        <f aca="false">IF(SQRT($B$9)*$B388+SQRT(1-$B$9)*X388&lt;_xlfn.NORM.S.INV($B$6),1,0)</f>
        <v>0</v>
      </c>
      <c r="AT388" s="31" t="n">
        <f aca="false">IF(SQRT($B$9)*$B388+SQRT(1-$B$9)*Y388&lt;_xlfn.NORM.S.INV($B$6),1,0)</f>
        <v>0</v>
      </c>
      <c r="AU388" s="31" t="n">
        <f aca="false">IF(SQRT($B$9)*$B388+SQRT(1-$B$9)*Z388&lt;_xlfn.NORM.S.INV($B$6),1,0)</f>
        <v>0</v>
      </c>
      <c r="AV388" s="31" t="n">
        <f aca="false">IF(SQRT($B$9)*$B388+SQRT(1-$B$9)*AA388&lt;_xlfn.NORM.S.INV($B$6),1,0)</f>
        <v>0</v>
      </c>
      <c r="AW388" s="31" t="n">
        <f aca="false">IF(SQRT($C$9)*$B388+SQRT(1-$C$9)*AB388&lt;_xlfn.NORM.S.INV($C$6),1,0)</f>
        <v>0</v>
      </c>
      <c r="AX388" s="31" t="n">
        <f aca="false">IF(SQRT($C$9)*$B388+SQRT(1-$C$9)*AC388&lt;_xlfn.NORM.S.INV($C$6),1,0)</f>
        <v>0</v>
      </c>
      <c r="AY388" s="31" t="n">
        <f aca="false">IF(SQRT($C$9)*$B388+SQRT(1-$C$9)*AD388&lt;_xlfn.NORM.S.INV($C$6),1,0)</f>
        <v>0</v>
      </c>
      <c r="AZ388" s="31" t="n">
        <f aca="false">IF(SQRT($C$9)*$B388+SQRT(1-$C$9)*AE388&lt;_xlfn.NORM.S.INV($C$6),1,0)</f>
        <v>0</v>
      </c>
      <c r="BA388" s="31" t="n">
        <f aca="false">IF(SQRT($C$9)*$B388+SQRT(1-$C$9)*AF388&lt;_xlfn.NORM.S.INV($C$6),1,0)</f>
        <v>0</v>
      </c>
      <c r="BB388" s="31" t="n">
        <f aca="false">IF(SQRT($C$9)*$B388+SQRT(1-$C$9)*AG388&lt;_xlfn.NORM.S.INV($C$6),1,0)</f>
        <v>0</v>
      </c>
      <c r="BC388" s="31" t="n">
        <f aca="false">IF(SQRT($C$9)*$B388+SQRT(1-$C$9)*AH388&lt;_xlfn.NORM.S.INV($C$6),1,0)</f>
        <v>0</v>
      </c>
      <c r="BD388" s="31" t="n">
        <f aca="false">IF(SQRT($C$9)*$B388+SQRT(1-$C$9)*AI388&lt;_xlfn.NORM.S.INV($C$6),1,0)</f>
        <v>0</v>
      </c>
      <c r="BE388" s="31" t="n">
        <f aca="false">IF(SQRT($C$9)*$B388+SQRT(1-$C$9)*AJ388&lt;_xlfn.NORM.S.INV($C$6),1,0)</f>
        <v>0</v>
      </c>
      <c r="BF388" s="31" t="n">
        <f aca="false">IF(SQRT($C$9)*$B388+SQRT(1-$C$9)*AK388&lt;_xlfn.NORM.S.INV($C$6),1,0)</f>
        <v>0</v>
      </c>
      <c r="BG388" s="21"/>
      <c r="BH388" s="21"/>
      <c r="BI388" s="31" t="n">
        <f aca="false">$B$11*(($A$1061)*$C388/$B$12*$B$7+(1-$A$1061)*$D388/$B$12*$C$7)</f>
        <v>0</v>
      </c>
      <c r="BJ388" s="31" t="n">
        <f aca="false">$B$11*(($A$1062)*$C388/$B$12*$B$7+(1-$A$1062)*$D388/$B$12*$C$7)</f>
        <v>0</v>
      </c>
      <c r="BK388" s="31" t="n">
        <f aca="false">$B$11*(($A$1063)*$C388/$B$12*$B$7+(1-$A$1063)*$D388/$B$12*$C$7)</f>
        <v>0</v>
      </c>
      <c r="BL388" s="31" t="n">
        <f aca="false">$B$11*(($A$1064)*$C388/$B$12*$B$7+(1-$A$1064)*$D388/$B$12*$C$7)</f>
        <v>0</v>
      </c>
      <c r="BM388" s="31" t="n">
        <f aca="false">$B$11*(($A$1065)*$C388/$B$12*$B$7+(1-$A$1065)*$D388/$B$12*$C$7)</f>
        <v>0</v>
      </c>
      <c r="BN388" s="31" t="n">
        <f aca="false">$B$11*(($A$1066)*$C388/$B$12*$B$7+(1-$A$1066)*$D388/$B$12*$C$7)</f>
        <v>0</v>
      </c>
      <c r="BO388" s="31" t="n">
        <f aca="false">$B$11*(($A$1067)*$C388/$B$12*$B$7+(1-$A$1067)*$D388/$B$12*$C$7)</f>
        <v>0</v>
      </c>
      <c r="BP388" s="31" t="n">
        <f aca="false">$B$11*(($A$1068)*$C388/$B$12*$B$7+(1-$A$1068)*$D388/$B$12*$C$7)</f>
        <v>0</v>
      </c>
      <c r="BQ388" s="31" t="n">
        <f aca="false">$B$11*(($A$1069)*$C388/$B$12*$B$7+(1-$A$1069)*$D388/$B$12*$C$7)</f>
        <v>0</v>
      </c>
      <c r="BR388" s="31" t="n">
        <f aca="false">$B$11*(($A$1070)*$C388/$B$12*$B$7+(1-$A$1070)*$D388/$B$12*$C$7)</f>
        <v>0</v>
      </c>
      <c r="BS388" s="31" t="n">
        <f aca="false">$B$11*(($A$1071)*$C388/$B$12*$B$7+(1-$A$1071)*$D388/$B$12*$C$7)</f>
        <v>0</v>
      </c>
      <c r="BT388" s="31" t="n">
        <f aca="false">$B$11*(($A$1072)*$C388/$B$12*$B$7+(1-$A$1072)*$D388/$B$12*$C$7)</f>
        <v>0</v>
      </c>
      <c r="BU388" s="31" t="n">
        <f aca="false">$B$11*(($A$1073)*$C388/$B$12*$B$7+(1-$A$1073)*$D388/$B$12*$C$7)</f>
        <v>0</v>
      </c>
      <c r="BV388" s="31" t="n">
        <f aca="false">$B$11*(($A$1074)*$C388/$B$12*$B$7+(1-$A$1074)*$D388/$B$12*$C$7)</f>
        <v>0</v>
      </c>
      <c r="BW388" s="31" t="n">
        <f aca="false">$B$11*(($A$1075)*$C388/$B$12*$B$7+(1-$A$1075)*$D388/$B$12*$C$7)</f>
        <v>0</v>
      </c>
      <c r="BX388" s="31" t="n">
        <f aca="false">$B$11*(($A$1076)*$C388/$B$12*$B$7+(1-$A$1076)*$D388/$B$12*$C$7)</f>
        <v>0</v>
      </c>
      <c r="BY388" s="31" t="n">
        <f aca="false">$B$11*(($A$1077)*$C388/$B$12*$B$7+(1-$A$1077)*$D388/$B$12*$C$7)</f>
        <v>0</v>
      </c>
      <c r="BZ388" s="31" t="n">
        <f aca="false">$B$11*(($A$1078)*$C388/$B$12*$B$7+(1-$A$1078)*$D388/$B$12*$C$7)</f>
        <v>0</v>
      </c>
      <c r="CA388" s="31" t="n">
        <f aca="false">$B$11*(($A$1079)*$C388/$B$12*$B$7+(1-$A$1079)*$D388/$B$12*$C$7)</f>
        <v>0</v>
      </c>
      <c r="CB388" s="31" t="n">
        <f aca="false">$B$11*(($A$1080)*$C388/$B$12*$B$7+(1-$A$1080)*$D388/$B$12*$C$7)</f>
        <v>0</v>
      </c>
      <c r="CC388" s="31" t="n">
        <f aca="false">$B$11*(($A$1081)*$C388/$B$12*$B$7+(1-$A$1081)*$D388/$B$12*$C$7)</f>
        <v>0</v>
      </c>
    </row>
    <row r="389" customFormat="false" ht="15" hidden="false" customHeight="false" outlineLevel="0" collapsed="false">
      <c r="A389" s="21" t="n">
        <v>365</v>
      </c>
      <c r="B389" s="27" t="n">
        <v>0.827519185658973</v>
      </c>
      <c r="C389" s="9" t="n">
        <f aca="false">SUM(AM389:AV389)</f>
        <v>0</v>
      </c>
      <c r="D389" s="9" t="n">
        <f aca="false">SUM(AW389:BF389)</f>
        <v>0</v>
      </c>
      <c r="E389" s="24" t="n">
        <f aca="false">(1-C389/$B$12)*$B$8-C389/$B$12*$B$7</f>
        <v>0.05</v>
      </c>
      <c r="F389" s="24" t="n">
        <f aca="false">(1-D389/$B$12)*$C$8-D389/$B$12*$C$7</f>
        <v>0.09</v>
      </c>
      <c r="G389" s="47" t="n">
        <f aca="false">$B$11*($B$10*C389/$B$12*$B$7+(1-$B$10)*D389/$B$12*$C$7)</f>
        <v>0</v>
      </c>
      <c r="H389" s="24" t="n">
        <f aca="false">$B$10*E389+(1-$B$10)*F389</f>
        <v>0.07</v>
      </c>
      <c r="I389" s="21"/>
      <c r="J389" s="21"/>
      <c r="K389" s="21"/>
      <c r="L389" s="21"/>
      <c r="M389" s="21"/>
      <c r="N389" s="21"/>
      <c r="O389" s="21"/>
      <c r="P389" s="21"/>
      <c r="Q389" s="21"/>
      <c r="R389" s="27" t="n">
        <v>2.39345317932092</v>
      </c>
      <c r="S389" s="27" t="n">
        <v>-0.843776060448988</v>
      </c>
      <c r="T389" s="27" t="n">
        <v>-0.066060756745573</v>
      </c>
      <c r="U389" s="27" t="n">
        <v>0.308121706748065</v>
      </c>
      <c r="V389" s="27" t="n">
        <v>0.553315468264569</v>
      </c>
      <c r="W389" s="27" t="n">
        <v>0.561995668555292</v>
      </c>
      <c r="X389" s="27" t="n">
        <v>-0.90727839790837</v>
      </c>
      <c r="Y389" s="27" t="n">
        <v>-1.1195615809349</v>
      </c>
      <c r="Z389" s="27" t="n">
        <v>0.735628027354697</v>
      </c>
      <c r="AA389" s="27" t="n">
        <v>0.293430510186707</v>
      </c>
      <c r="AB389" s="27" t="n">
        <v>0.127240117884358</v>
      </c>
      <c r="AC389" s="27" t="n">
        <v>0.762595290125342</v>
      </c>
      <c r="AD389" s="27" t="n">
        <v>-1.05517165097024</v>
      </c>
      <c r="AE389" s="27" t="n">
        <v>0.40206109992882</v>
      </c>
      <c r="AF389" s="27" t="n">
        <v>-0.0992447070636826</v>
      </c>
      <c r="AG389" s="27" t="n">
        <v>0.436847979987275</v>
      </c>
      <c r="AH389" s="27" t="n">
        <v>0.024310306703683</v>
      </c>
      <c r="AI389" s="27" t="n">
        <v>0.617755575551738</v>
      </c>
      <c r="AJ389" s="27" t="n">
        <v>-0.3830604792768</v>
      </c>
      <c r="AK389" s="27" t="n">
        <v>0.0697022546484937</v>
      </c>
      <c r="AL389" s="21"/>
      <c r="AM389" s="31" t="n">
        <f aca="false">IF(SQRT($B$9)*$B389+SQRT(1-$B$9)*R389&lt;_xlfn.NORM.S.INV($B$6),1,0)</f>
        <v>0</v>
      </c>
      <c r="AN389" s="31" t="n">
        <f aca="false">IF(SQRT($B$9)*$B389+SQRT(1-$B$9)*S389&lt;_xlfn.NORM.S.INV($B$6),1,0)</f>
        <v>0</v>
      </c>
      <c r="AO389" s="31" t="n">
        <f aca="false">IF(SQRT($B$9)*$B389+SQRT(1-$B$9)*T389&lt;_xlfn.NORM.S.INV($B$6),1,0)</f>
        <v>0</v>
      </c>
      <c r="AP389" s="31" t="n">
        <f aca="false">IF(SQRT($B$9)*$B389+SQRT(1-$B$9)*U389&lt;_xlfn.NORM.S.INV($B$6),1,0)</f>
        <v>0</v>
      </c>
      <c r="AQ389" s="31" t="n">
        <f aca="false">IF(SQRT($B$9)*$B389+SQRT(1-$B$9)*V389&lt;_xlfn.NORM.S.INV($B$6),1,0)</f>
        <v>0</v>
      </c>
      <c r="AR389" s="31" t="n">
        <f aca="false">IF(SQRT($B$9)*$B389+SQRT(1-$B$9)*W389&lt;_xlfn.NORM.S.INV($B$6),1,0)</f>
        <v>0</v>
      </c>
      <c r="AS389" s="31" t="n">
        <f aca="false">IF(SQRT($B$9)*$B389+SQRT(1-$B$9)*X389&lt;_xlfn.NORM.S.INV($B$6),1,0)</f>
        <v>0</v>
      </c>
      <c r="AT389" s="31" t="n">
        <f aca="false">IF(SQRT($B$9)*$B389+SQRT(1-$B$9)*Y389&lt;_xlfn.NORM.S.INV($B$6),1,0)</f>
        <v>0</v>
      </c>
      <c r="AU389" s="31" t="n">
        <f aca="false">IF(SQRT($B$9)*$B389+SQRT(1-$B$9)*Z389&lt;_xlfn.NORM.S.INV($B$6),1,0)</f>
        <v>0</v>
      </c>
      <c r="AV389" s="31" t="n">
        <f aca="false">IF(SQRT($B$9)*$B389+SQRT(1-$B$9)*AA389&lt;_xlfn.NORM.S.INV($B$6),1,0)</f>
        <v>0</v>
      </c>
      <c r="AW389" s="31" t="n">
        <f aca="false">IF(SQRT($C$9)*$B389+SQRT(1-$C$9)*AB389&lt;_xlfn.NORM.S.INV($C$6),1,0)</f>
        <v>0</v>
      </c>
      <c r="AX389" s="31" t="n">
        <f aca="false">IF(SQRT($C$9)*$B389+SQRT(1-$C$9)*AC389&lt;_xlfn.NORM.S.INV($C$6),1,0)</f>
        <v>0</v>
      </c>
      <c r="AY389" s="31" t="n">
        <f aca="false">IF(SQRT($C$9)*$B389+SQRT(1-$C$9)*AD389&lt;_xlfn.NORM.S.INV($C$6),1,0)</f>
        <v>0</v>
      </c>
      <c r="AZ389" s="31" t="n">
        <f aca="false">IF(SQRT($C$9)*$B389+SQRT(1-$C$9)*AE389&lt;_xlfn.NORM.S.INV($C$6),1,0)</f>
        <v>0</v>
      </c>
      <c r="BA389" s="31" t="n">
        <f aca="false">IF(SQRT($C$9)*$B389+SQRT(1-$C$9)*AF389&lt;_xlfn.NORM.S.INV($C$6),1,0)</f>
        <v>0</v>
      </c>
      <c r="BB389" s="31" t="n">
        <f aca="false">IF(SQRT($C$9)*$B389+SQRT(1-$C$9)*AG389&lt;_xlfn.NORM.S.INV($C$6),1,0)</f>
        <v>0</v>
      </c>
      <c r="BC389" s="31" t="n">
        <f aca="false">IF(SQRT($C$9)*$B389+SQRT(1-$C$9)*AH389&lt;_xlfn.NORM.S.INV($C$6),1,0)</f>
        <v>0</v>
      </c>
      <c r="BD389" s="31" t="n">
        <f aca="false">IF(SQRT($C$9)*$B389+SQRT(1-$C$9)*AI389&lt;_xlfn.NORM.S.INV($C$6),1,0)</f>
        <v>0</v>
      </c>
      <c r="BE389" s="31" t="n">
        <f aca="false">IF(SQRT($C$9)*$B389+SQRT(1-$C$9)*AJ389&lt;_xlfn.NORM.S.INV($C$6),1,0)</f>
        <v>0</v>
      </c>
      <c r="BF389" s="31" t="n">
        <f aca="false">IF(SQRT($C$9)*$B389+SQRT(1-$C$9)*AK389&lt;_xlfn.NORM.S.INV($C$6),1,0)</f>
        <v>0</v>
      </c>
      <c r="BG389" s="21"/>
      <c r="BH389" s="21"/>
      <c r="BI389" s="31" t="n">
        <f aca="false">$B$11*(($A$1061)*$C389/$B$12*$B$7+(1-$A$1061)*$D389/$B$12*$C$7)</f>
        <v>0</v>
      </c>
      <c r="BJ389" s="31" t="n">
        <f aca="false">$B$11*(($A$1062)*$C389/$B$12*$B$7+(1-$A$1062)*$D389/$B$12*$C$7)</f>
        <v>0</v>
      </c>
      <c r="BK389" s="31" t="n">
        <f aca="false">$B$11*(($A$1063)*$C389/$B$12*$B$7+(1-$A$1063)*$D389/$B$12*$C$7)</f>
        <v>0</v>
      </c>
      <c r="BL389" s="31" t="n">
        <f aca="false">$B$11*(($A$1064)*$C389/$B$12*$B$7+(1-$A$1064)*$D389/$B$12*$C$7)</f>
        <v>0</v>
      </c>
      <c r="BM389" s="31" t="n">
        <f aca="false">$B$11*(($A$1065)*$C389/$B$12*$B$7+(1-$A$1065)*$D389/$B$12*$C$7)</f>
        <v>0</v>
      </c>
      <c r="BN389" s="31" t="n">
        <f aca="false">$B$11*(($A$1066)*$C389/$B$12*$B$7+(1-$A$1066)*$D389/$B$12*$C$7)</f>
        <v>0</v>
      </c>
      <c r="BO389" s="31" t="n">
        <f aca="false">$B$11*(($A$1067)*$C389/$B$12*$B$7+(1-$A$1067)*$D389/$B$12*$C$7)</f>
        <v>0</v>
      </c>
      <c r="BP389" s="31" t="n">
        <f aca="false">$B$11*(($A$1068)*$C389/$B$12*$B$7+(1-$A$1068)*$D389/$B$12*$C$7)</f>
        <v>0</v>
      </c>
      <c r="BQ389" s="31" t="n">
        <f aca="false">$B$11*(($A$1069)*$C389/$B$12*$B$7+(1-$A$1069)*$D389/$B$12*$C$7)</f>
        <v>0</v>
      </c>
      <c r="BR389" s="31" t="n">
        <f aca="false">$B$11*(($A$1070)*$C389/$B$12*$B$7+(1-$A$1070)*$D389/$B$12*$C$7)</f>
        <v>0</v>
      </c>
      <c r="BS389" s="31" t="n">
        <f aca="false">$B$11*(($A$1071)*$C389/$B$12*$B$7+(1-$A$1071)*$D389/$B$12*$C$7)</f>
        <v>0</v>
      </c>
      <c r="BT389" s="31" t="n">
        <f aca="false">$B$11*(($A$1072)*$C389/$B$12*$B$7+(1-$A$1072)*$D389/$B$12*$C$7)</f>
        <v>0</v>
      </c>
      <c r="BU389" s="31" t="n">
        <f aca="false">$B$11*(($A$1073)*$C389/$B$12*$B$7+(1-$A$1073)*$D389/$B$12*$C$7)</f>
        <v>0</v>
      </c>
      <c r="BV389" s="31" t="n">
        <f aca="false">$B$11*(($A$1074)*$C389/$B$12*$B$7+(1-$A$1074)*$D389/$B$12*$C$7)</f>
        <v>0</v>
      </c>
      <c r="BW389" s="31" t="n">
        <f aca="false">$B$11*(($A$1075)*$C389/$B$12*$B$7+(1-$A$1075)*$D389/$B$12*$C$7)</f>
        <v>0</v>
      </c>
      <c r="BX389" s="31" t="n">
        <f aca="false">$B$11*(($A$1076)*$C389/$B$12*$B$7+(1-$A$1076)*$D389/$B$12*$C$7)</f>
        <v>0</v>
      </c>
      <c r="BY389" s="31" t="n">
        <f aca="false">$B$11*(($A$1077)*$C389/$B$12*$B$7+(1-$A$1077)*$D389/$B$12*$C$7)</f>
        <v>0</v>
      </c>
      <c r="BZ389" s="31" t="n">
        <f aca="false">$B$11*(($A$1078)*$C389/$B$12*$B$7+(1-$A$1078)*$D389/$B$12*$C$7)</f>
        <v>0</v>
      </c>
      <c r="CA389" s="31" t="n">
        <f aca="false">$B$11*(($A$1079)*$C389/$B$12*$B$7+(1-$A$1079)*$D389/$B$12*$C$7)</f>
        <v>0</v>
      </c>
      <c r="CB389" s="31" t="n">
        <f aca="false">$B$11*(($A$1080)*$C389/$B$12*$B$7+(1-$A$1080)*$D389/$B$12*$C$7)</f>
        <v>0</v>
      </c>
      <c r="CC389" s="31" t="n">
        <f aca="false">$B$11*(($A$1081)*$C389/$B$12*$B$7+(1-$A$1081)*$D389/$B$12*$C$7)</f>
        <v>0</v>
      </c>
    </row>
    <row r="390" customFormat="false" ht="15" hidden="false" customHeight="false" outlineLevel="0" collapsed="false">
      <c r="A390" s="21" t="n">
        <v>366</v>
      </c>
      <c r="B390" s="27" t="n">
        <v>-0.280530207930184</v>
      </c>
      <c r="C390" s="9" t="n">
        <f aca="false">SUM(AM390:AV390)</f>
        <v>0</v>
      </c>
      <c r="D390" s="9" t="n">
        <f aca="false">SUM(AW390:BF390)</f>
        <v>0</v>
      </c>
      <c r="E390" s="24" t="n">
        <f aca="false">(1-C390/$B$12)*$B$8-C390/$B$12*$B$7</f>
        <v>0.05</v>
      </c>
      <c r="F390" s="24" t="n">
        <f aca="false">(1-D390/$B$12)*$C$8-D390/$B$12*$C$7</f>
        <v>0.09</v>
      </c>
      <c r="G390" s="47" t="n">
        <f aca="false">$B$11*($B$10*C390/$B$12*$B$7+(1-$B$10)*D390/$B$12*$C$7)</f>
        <v>0</v>
      </c>
      <c r="H390" s="24" t="n">
        <f aca="false">$B$10*E390+(1-$B$10)*F390</f>
        <v>0.07</v>
      </c>
      <c r="I390" s="21"/>
      <c r="J390" s="21"/>
      <c r="K390" s="21"/>
      <c r="L390" s="21"/>
      <c r="M390" s="21"/>
      <c r="N390" s="21"/>
      <c r="O390" s="21"/>
      <c r="P390" s="21"/>
      <c r="Q390" s="21"/>
      <c r="R390" s="27" t="n">
        <v>-1.11993378719563</v>
      </c>
      <c r="S390" s="27" t="n">
        <v>-1.00394570758644</v>
      </c>
      <c r="T390" s="27" t="n">
        <v>-0.0871263170036714</v>
      </c>
      <c r="U390" s="27" t="n">
        <v>0.423814182231008</v>
      </c>
      <c r="V390" s="27" t="n">
        <v>-0.768205138342431</v>
      </c>
      <c r="W390" s="27" t="n">
        <v>1.42890550752789</v>
      </c>
      <c r="X390" s="27" t="n">
        <v>-0.218043641997906</v>
      </c>
      <c r="Y390" s="27" t="n">
        <v>-1.03596236275565</v>
      </c>
      <c r="Z390" s="27" t="n">
        <v>-0.688849104308787</v>
      </c>
      <c r="AA390" s="27" t="n">
        <v>-0.0754311370164933</v>
      </c>
      <c r="AB390" s="27" t="n">
        <v>-0.258322757530381</v>
      </c>
      <c r="AC390" s="27" t="n">
        <v>-0.534954718400471</v>
      </c>
      <c r="AD390" s="27" t="n">
        <v>1.76496647895524</v>
      </c>
      <c r="AE390" s="27" t="n">
        <v>0.331955103710715</v>
      </c>
      <c r="AF390" s="27" t="n">
        <v>-0.173352836266805</v>
      </c>
      <c r="AG390" s="27" t="n">
        <v>-0.945191598204065</v>
      </c>
      <c r="AH390" s="27" t="n">
        <v>0.461852790824486</v>
      </c>
      <c r="AI390" s="27" t="n">
        <v>-0.496207637650326</v>
      </c>
      <c r="AJ390" s="27" t="n">
        <v>0.000798151203660159</v>
      </c>
      <c r="AK390" s="27" t="n">
        <v>-1.11433004308093</v>
      </c>
      <c r="AL390" s="21"/>
      <c r="AM390" s="31" t="n">
        <f aca="false">IF(SQRT($B$9)*$B390+SQRT(1-$B$9)*R390&lt;_xlfn.NORM.S.INV($B$6),1,0)</f>
        <v>0</v>
      </c>
      <c r="AN390" s="31" t="n">
        <f aca="false">IF(SQRT($B$9)*$B390+SQRT(1-$B$9)*S390&lt;_xlfn.NORM.S.INV($B$6),1,0)</f>
        <v>0</v>
      </c>
      <c r="AO390" s="31" t="n">
        <f aca="false">IF(SQRT($B$9)*$B390+SQRT(1-$B$9)*T390&lt;_xlfn.NORM.S.INV($B$6),1,0)</f>
        <v>0</v>
      </c>
      <c r="AP390" s="31" t="n">
        <f aca="false">IF(SQRT($B$9)*$B390+SQRT(1-$B$9)*U390&lt;_xlfn.NORM.S.INV($B$6),1,0)</f>
        <v>0</v>
      </c>
      <c r="AQ390" s="31" t="n">
        <f aca="false">IF(SQRT($B$9)*$B390+SQRT(1-$B$9)*V390&lt;_xlfn.NORM.S.INV($B$6),1,0)</f>
        <v>0</v>
      </c>
      <c r="AR390" s="31" t="n">
        <f aca="false">IF(SQRT($B$9)*$B390+SQRT(1-$B$9)*W390&lt;_xlfn.NORM.S.INV($B$6),1,0)</f>
        <v>0</v>
      </c>
      <c r="AS390" s="31" t="n">
        <f aca="false">IF(SQRT($B$9)*$B390+SQRT(1-$B$9)*X390&lt;_xlfn.NORM.S.INV($B$6),1,0)</f>
        <v>0</v>
      </c>
      <c r="AT390" s="31" t="n">
        <f aca="false">IF(SQRT($B$9)*$B390+SQRT(1-$B$9)*Y390&lt;_xlfn.NORM.S.INV($B$6),1,0)</f>
        <v>0</v>
      </c>
      <c r="AU390" s="31" t="n">
        <f aca="false">IF(SQRT($B$9)*$B390+SQRT(1-$B$9)*Z390&lt;_xlfn.NORM.S.INV($B$6),1,0)</f>
        <v>0</v>
      </c>
      <c r="AV390" s="31" t="n">
        <f aca="false">IF(SQRT($B$9)*$B390+SQRT(1-$B$9)*AA390&lt;_xlfn.NORM.S.INV($B$6),1,0)</f>
        <v>0</v>
      </c>
      <c r="AW390" s="31" t="n">
        <f aca="false">IF(SQRT($C$9)*$B390+SQRT(1-$C$9)*AB390&lt;_xlfn.NORM.S.INV($C$6),1,0)</f>
        <v>0</v>
      </c>
      <c r="AX390" s="31" t="n">
        <f aca="false">IF(SQRT($C$9)*$B390+SQRT(1-$C$9)*AC390&lt;_xlfn.NORM.S.INV($C$6),1,0)</f>
        <v>0</v>
      </c>
      <c r="AY390" s="31" t="n">
        <f aca="false">IF(SQRT($C$9)*$B390+SQRT(1-$C$9)*AD390&lt;_xlfn.NORM.S.INV($C$6),1,0)</f>
        <v>0</v>
      </c>
      <c r="AZ390" s="31" t="n">
        <f aca="false">IF(SQRT($C$9)*$B390+SQRT(1-$C$9)*AE390&lt;_xlfn.NORM.S.INV($C$6),1,0)</f>
        <v>0</v>
      </c>
      <c r="BA390" s="31" t="n">
        <f aca="false">IF(SQRT($C$9)*$B390+SQRT(1-$C$9)*AF390&lt;_xlfn.NORM.S.INV($C$6),1,0)</f>
        <v>0</v>
      </c>
      <c r="BB390" s="31" t="n">
        <f aca="false">IF(SQRT($C$9)*$B390+SQRT(1-$C$9)*AG390&lt;_xlfn.NORM.S.INV($C$6),1,0)</f>
        <v>0</v>
      </c>
      <c r="BC390" s="31" t="n">
        <f aca="false">IF(SQRT($C$9)*$B390+SQRT(1-$C$9)*AH390&lt;_xlfn.NORM.S.INV($C$6),1,0)</f>
        <v>0</v>
      </c>
      <c r="BD390" s="31" t="n">
        <f aca="false">IF(SQRT($C$9)*$B390+SQRT(1-$C$9)*AI390&lt;_xlfn.NORM.S.INV($C$6),1,0)</f>
        <v>0</v>
      </c>
      <c r="BE390" s="31" t="n">
        <f aca="false">IF(SQRT($C$9)*$B390+SQRT(1-$C$9)*AJ390&lt;_xlfn.NORM.S.INV($C$6),1,0)</f>
        <v>0</v>
      </c>
      <c r="BF390" s="31" t="n">
        <f aca="false">IF(SQRT($C$9)*$B390+SQRT(1-$C$9)*AK390&lt;_xlfn.NORM.S.INV($C$6),1,0)</f>
        <v>0</v>
      </c>
      <c r="BG390" s="21"/>
      <c r="BH390" s="21"/>
      <c r="BI390" s="31" t="n">
        <f aca="false">$B$11*(($A$1061)*$C390/$B$12*$B$7+(1-$A$1061)*$D390/$B$12*$C$7)</f>
        <v>0</v>
      </c>
      <c r="BJ390" s="31" t="n">
        <f aca="false">$B$11*(($A$1062)*$C390/$B$12*$B$7+(1-$A$1062)*$D390/$B$12*$C$7)</f>
        <v>0</v>
      </c>
      <c r="BK390" s="31" t="n">
        <f aca="false">$B$11*(($A$1063)*$C390/$B$12*$B$7+(1-$A$1063)*$D390/$B$12*$C$7)</f>
        <v>0</v>
      </c>
      <c r="BL390" s="31" t="n">
        <f aca="false">$B$11*(($A$1064)*$C390/$B$12*$B$7+(1-$A$1064)*$D390/$B$12*$C$7)</f>
        <v>0</v>
      </c>
      <c r="BM390" s="31" t="n">
        <f aca="false">$B$11*(($A$1065)*$C390/$B$12*$B$7+(1-$A$1065)*$D390/$B$12*$C$7)</f>
        <v>0</v>
      </c>
      <c r="BN390" s="31" t="n">
        <f aca="false">$B$11*(($A$1066)*$C390/$B$12*$B$7+(1-$A$1066)*$D390/$B$12*$C$7)</f>
        <v>0</v>
      </c>
      <c r="BO390" s="31" t="n">
        <f aca="false">$B$11*(($A$1067)*$C390/$B$12*$B$7+(1-$A$1067)*$D390/$B$12*$C$7)</f>
        <v>0</v>
      </c>
      <c r="BP390" s="31" t="n">
        <f aca="false">$B$11*(($A$1068)*$C390/$B$12*$B$7+(1-$A$1068)*$D390/$B$12*$C$7)</f>
        <v>0</v>
      </c>
      <c r="BQ390" s="31" t="n">
        <f aca="false">$B$11*(($A$1069)*$C390/$B$12*$B$7+(1-$A$1069)*$D390/$B$12*$C$7)</f>
        <v>0</v>
      </c>
      <c r="BR390" s="31" t="n">
        <f aca="false">$B$11*(($A$1070)*$C390/$B$12*$B$7+(1-$A$1070)*$D390/$B$12*$C$7)</f>
        <v>0</v>
      </c>
      <c r="BS390" s="31" t="n">
        <f aca="false">$B$11*(($A$1071)*$C390/$B$12*$B$7+(1-$A$1071)*$D390/$B$12*$C$7)</f>
        <v>0</v>
      </c>
      <c r="BT390" s="31" t="n">
        <f aca="false">$B$11*(($A$1072)*$C390/$B$12*$B$7+(1-$A$1072)*$D390/$B$12*$C$7)</f>
        <v>0</v>
      </c>
      <c r="BU390" s="31" t="n">
        <f aca="false">$B$11*(($A$1073)*$C390/$B$12*$B$7+(1-$A$1073)*$D390/$B$12*$C$7)</f>
        <v>0</v>
      </c>
      <c r="BV390" s="31" t="n">
        <f aca="false">$B$11*(($A$1074)*$C390/$B$12*$B$7+(1-$A$1074)*$D390/$B$12*$C$7)</f>
        <v>0</v>
      </c>
      <c r="BW390" s="31" t="n">
        <f aca="false">$B$11*(($A$1075)*$C390/$B$12*$B$7+(1-$A$1075)*$D390/$B$12*$C$7)</f>
        <v>0</v>
      </c>
      <c r="BX390" s="31" t="n">
        <f aca="false">$B$11*(($A$1076)*$C390/$B$12*$B$7+(1-$A$1076)*$D390/$B$12*$C$7)</f>
        <v>0</v>
      </c>
      <c r="BY390" s="31" t="n">
        <f aca="false">$B$11*(($A$1077)*$C390/$B$12*$B$7+(1-$A$1077)*$D390/$B$12*$C$7)</f>
        <v>0</v>
      </c>
      <c r="BZ390" s="31" t="n">
        <f aca="false">$B$11*(($A$1078)*$C390/$B$12*$B$7+(1-$A$1078)*$D390/$B$12*$C$7)</f>
        <v>0</v>
      </c>
      <c r="CA390" s="31" t="n">
        <f aca="false">$B$11*(($A$1079)*$C390/$B$12*$B$7+(1-$A$1079)*$D390/$B$12*$C$7)</f>
        <v>0</v>
      </c>
      <c r="CB390" s="31" t="n">
        <f aca="false">$B$11*(($A$1080)*$C390/$B$12*$B$7+(1-$A$1080)*$D390/$B$12*$C$7)</f>
        <v>0</v>
      </c>
      <c r="CC390" s="31" t="n">
        <f aca="false">$B$11*(($A$1081)*$C390/$B$12*$B$7+(1-$A$1081)*$D390/$B$12*$C$7)</f>
        <v>0</v>
      </c>
    </row>
    <row r="391" customFormat="false" ht="15" hidden="false" customHeight="false" outlineLevel="0" collapsed="false">
      <c r="A391" s="21" t="n">
        <v>367</v>
      </c>
      <c r="B391" s="27" t="n">
        <v>-0.441987556864732</v>
      </c>
      <c r="C391" s="9" t="n">
        <f aca="false">SUM(AM391:AV391)</f>
        <v>0</v>
      </c>
      <c r="D391" s="9" t="n">
        <f aca="false">SUM(AW391:BF391)</f>
        <v>0</v>
      </c>
      <c r="E391" s="24" t="n">
        <f aca="false">(1-C391/$B$12)*$B$8-C391/$B$12*$B$7</f>
        <v>0.05</v>
      </c>
      <c r="F391" s="24" t="n">
        <f aca="false">(1-D391/$B$12)*$C$8-D391/$B$12*$C$7</f>
        <v>0.09</v>
      </c>
      <c r="G391" s="47" t="n">
        <f aca="false">$B$11*($B$10*C391/$B$12*$B$7+(1-$B$10)*D391/$B$12*$C$7)</f>
        <v>0</v>
      </c>
      <c r="H391" s="24" t="n">
        <f aca="false">$B$10*E391+(1-$B$10)*F391</f>
        <v>0.07</v>
      </c>
      <c r="I391" s="21"/>
      <c r="J391" s="21"/>
      <c r="K391" s="21"/>
      <c r="L391" s="21"/>
      <c r="M391" s="21"/>
      <c r="N391" s="21"/>
      <c r="O391" s="21"/>
      <c r="P391" s="21"/>
      <c r="Q391" s="21"/>
      <c r="R391" s="27" t="n">
        <v>1.0116919347734</v>
      </c>
      <c r="S391" s="27" t="n">
        <v>-0.355609043943428</v>
      </c>
      <c r="T391" s="27" t="n">
        <v>0.652241896526104</v>
      </c>
      <c r="U391" s="27" t="n">
        <v>0.957922537896282</v>
      </c>
      <c r="V391" s="27" t="n">
        <v>1.63430444432164</v>
      </c>
      <c r="W391" s="27" t="n">
        <v>0.136139238981744</v>
      </c>
      <c r="X391" s="27" t="n">
        <v>1.47100215560915</v>
      </c>
      <c r="Y391" s="27" t="n">
        <v>2.04784485334016</v>
      </c>
      <c r="Z391" s="27" t="n">
        <v>0.581463491590832</v>
      </c>
      <c r="AA391" s="27" t="n">
        <v>-0.72498421190661</v>
      </c>
      <c r="AB391" s="27" t="n">
        <v>0.668800629602238</v>
      </c>
      <c r="AC391" s="27" t="n">
        <v>0.136577631361693</v>
      </c>
      <c r="AD391" s="27" t="n">
        <v>2.2769864857847</v>
      </c>
      <c r="AE391" s="27" t="n">
        <v>-0.779990359976782</v>
      </c>
      <c r="AF391" s="27" t="n">
        <v>-0.722947126144875</v>
      </c>
      <c r="AG391" s="27" t="n">
        <v>-0.838500023254717</v>
      </c>
      <c r="AH391" s="27" t="n">
        <v>0.325853613957119</v>
      </c>
      <c r="AI391" s="27" t="n">
        <v>0.105211690009185</v>
      </c>
      <c r="AJ391" s="27" t="n">
        <v>-1.3477646312849</v>
      </c>
      <c r="AK391" s="27" t="n">
        <v>-0.684506512652552</v>
      </c>
      <c r="AL391" s="21"/>
      <c r="AM391" s="31" t="n">
        <f aca="false">IF(SQRT($B$9)*$B391+SQRT(1-$B$9)*R391&lt;_xlfn.NORM.S.INV($B$6),1,0)</f>
        <v>0</v>
      </c>
      <c r="AN391" s="31" t="n">
        <f aca="false">IF(SQRT($B$9)*$B391+SQRT(1-$B$9)*S391&lt;_xlfn.NORM.S.INV($B$6),1,0)</f>
        <v>0</v>
      </c>
      <c r="AO391" s="31" t="n">
        <f aca="false">IF(SQRT($B$9)*$B391+SQRT(1-$B$9)*T391&lt;_xlfn.NORM.S.INV($B$6),1,0)</f>
        <v>0</v>
      </c>
      <c r="AP391" s="31" t="n">
        <f aca="false">IF(SQRT($B$9)*$B391+SQRT(1-$B$9)*U391&lt;_xlfn.NORM.S.INV($B$6),1,0)</f>
        <v>0</v>
      </c>
      <c r="AQ391" s="31" t="n">
        <f aca="false">IF(SQRT($B$9)*$B391+SQRT(1-$B$9)*V391&lt;_xlfn.NORM.S.INV($B$6),1,0)</f>
        <v>0</v>
      </c>
      <c r="AR391" s="31" t="n">
        <f aca="false">IF(SQRT($B$9)*$B391+SQRT(1-$B$9)*W391&lt;_xlfn.NORM.S.INV($B$6),1,0)</f>
        <v>0</v>
      </c>
      <c r="AS391" s="31" t="n">
        <f aca="false">IF(SQRT($B$9)*$B391+SQRT(1-$B$9)*X391&lt;_xlfn.NORM.S.INV($B$6),1,0)</f>
        <v>0</v>
      </c>
      <c r="AT391" s="31" t="n">
        <f aca="false">IF(SQRT($B$9)*$B391+SQRT(1-$B$9)*Y391&lt;_xlfn.NORM.S.INV($B$6),1,0)</f>
        <v>0</v>
      </c>
      <c r="AU391" s="31" t="n">
        <f aca="false">IF(SQRT($B$9)*$B391+SQRT(1-$B$9)*Z391&lt;_xlfn.NORM.S.INV($B$6),1,0)</f>
        <v>0</v>
      </c>
      <c r="AV391" s="31" t="n">
        <f aca="false">IF(SQRT($B$9)*$B391+SQRT(1-$B$9)*AA391&lt;_xlfn.NORM.S.INV($B$6),1,0)</f>
        <v>0</v>
      </c>
      <c r="AW391" s="31" t="n">
        <f aca="false">IF(SQRT($C$9)*$B391+SQRT(1-$C$9)*AB391&lt;_xlfn.NORM.S.INV($C$6),1,0)</f>
        <v>0</v>
      </c>
      <c r="AX391" s="31" t="n">
        <f aca="false">IF(SQRT($C$9)*$B391+SQRT(1-$C$9)*AC391&lt;_xlfn.NORM.S.INV($C$6),1,0)</f>
        <v>0</v>
      </c>
      <c r="AY391" s="31" t="n">
        <f aca="false">IF(SQRT($C$9)*$B391+SQRT(1-$C$9)*AD391&lt;_xlfn.NORM.S.INV($C$6),1,0)</f>
        <v>0</v>
      </c>
      <c r="AZ391" s="31" t="n">
        <f aca="false">IF(SQRT($C$9)*$B391+SQRT(1-$C$9)*AE391&lt;_xlfn.NORM.S.INV($C$6),1,0)</f>
        <v>0</v>
      </c>
      <c r="BA391" s="31" t="n">
        <f aca="false">IF(SQRT($C$9)*$B391+SQRT(1-$C$9)*AF391&lt;_xlfn.NORM.S.INV($C$6),1,0)</f>
        <v>0</v>
      </c>
      <c r="BB391" s="31" t="n">
        <f aca="false">IF(SQRT($C$9)*$B391+SQRT(1-$C$9)*AG391&lt;_xlfn.NORM.S.INV($C$6),1,0)</f>
        <v>0</v>
      </c>
      <c r="BC391" s="31" t="n">
        <f aca="false">IF(SQRT($C$9)*$B391+SQRT(1-$C$9)*AH391&lt;_xlfn.NORM.S.INV($C$6),1,0)</f>
        <v>0</v>
      </c>
      <c r="BD391" s="31" t="n">
        <f aca="false">IF(SQRT($C$9)*$B391+SQRT(1-$C$9)*AI391&lt;_xlfn.NORM.S.INV($C$6),1,0)</f>
        <v>0</v>
      </c>
      <c r="BE391" s="31" t="n">
        <f aca="false">IF(SQRT($C$9)*$B391+SQRT(1-$C$9)*AJ391&lt;_xlfn.NORM.S.INV($C$6),1,0)</f>
        <v>0</v>
      </c>
      <c r="BF391" s="31" t="n">
        <f aca="false">IF(SQRT($C$9)*$B391+SQRT(1-$C$9)*AK391&lt;_xlfn.NORM.S.INV($C$6),1,0)</f>
        <v>0</v>
      </c>
      <c r="BG391" s="21"/>
      <c r="BH391" s="21"/>
      <c r="BI391" s="31" t="n">
        <f aca="false">$B$11*(($A$1061)*$C391/$B$12*$B$7+(1-$A$1061)*$D391/$B$12*$C$7)</f>
        <v>0</v>
      </c>
      <c r="BJ391" s="31" t="n">
        <f aca="false">$B$11*(($A$1062)*$C391/$B$12*$B$7+(1-$A$1062)*$D391/$B$12*$C$7)</f>
        <v>0</v>
      </c>
      <c r="BK391" s="31" t="n">
        <f aca="false">$B$11*(($A$1063)*$C391/$B$12*$B$7+(1-$A$1063)*$D391/$B$12*$C$7)</f>
        <v>0</v>
      </c>
      <c r="BL391" s="31" t="n">
        <f aca="false">$B$11*(($A$1064)*$C391/$B$12*$B$7+(1-$A$1064)*$D391/$B$12*$C$7)</f>
        <v>0</v>
      </c>
      <c r="BM391" s="31" t="n">
        <f aca="false">$B$11*(($A$1065)*$C391/$B$12*$B$7+(1-$A$1065)*$D391/$B$12*$C$7)</f>
        <v>0</v>
      </c>
      <c r="BN391" s="31" t="n">
        <f aca="false">$B$11*(($A$1066)*$C391/$B$12*$B$7+(1-$A$1066)*$D391/$B$12*$C$7)</f>
        <v>0</v>
      </c>
      <c r="BO391" s="31" t="n">
        <f aca="false">$B$11*(($A$1067)*$C391/$B$12*$B$7+(1-$A$1067)*$D391/$B$12*$C$7)</f>
        <v>0</v>
      </c>
      <c r="BP391" s="31" t="n">
        <f aca="false">$B$11*(($A$1068)*$C391/$B$12*$B$7+(1-$A$1068)*$D391/$B$12*$C$7)</f>
        <v>0</v>
      </c>
      <c r="BQ391" s="31" t="n">
        <f aca="false">$B$11*(($A$1069)*$C391/$B$12*$B$7+(1-$A$1069)*$D391/$B$12*$C$7)</f>
        <v>0</v>
      </c>
      <c r="BR391" s="31" t="n">
        <f aca="false">$B$11*(($A$1070)*$C391/$B$12*$B$7+(1-$A$1070)*$D391/$B$12*$C$7)</f>
        <v>0</v>
      </c>
      <c r="BS391" s="31" t="n">
        <f aca="false">$B$11*(($A$1071)*$C391/$B$12*$B$7+(1-$A$1071)*$D391/$B$12*$C$7)</f>
        <v>0</v>
      </c>
      <c r="BT391" s="31" t="n">
        <f aca="false">$B$11*(($A$1072)*$C391/$B$12*$B$7+(1-$A$1072)*$D391/$B$12*$C$7)</f>
        <v>0</v>
      </c>
      <c r="BU391" s="31" t="n">
        <f aca="false">$B$11*(($A$1073)*$C391/$B$12*$B$7+(1-$A$1073)*$D391/$B$12*$C$7)</f>
        <v>0</v>
      </c>
      <c r="BV391" s="31" t="n">
        <f aca="false">$B$11*(($A$1074)*$C391/$B$12*$B$7+(1-$A$1074)*$D391/$B$12*$C$7)</f>
        <v>0</v>
      </c>
      <c r="BW391" s="31" t="n">
        <f aca="false">$B$11*(($A$1075)*$C391/$B$12*$B$7+(1-$A$1075)*$D391/$B$12*$C$7)</f>
        <v>0</v>
      </c>
      <c r="BX391" s="31" t="n">
        <f aca="false">$B$11*(($A$1076)*$C391/$B$12*$B$7+(1-$A$1076)*$D391/$B$12*$C$7)</f>
        <v>0</v>
      </c>
      <c r="BY391" s="31" t="n">
        <f aca="false">$B$11*(($A$1077)*$C391/$B$12*$B$7+(1-$A$1077)*$D391/$B$12*$C$7)</f>
        <v>0</v>
      </c>
      <c r="BZ391" s="31" t="n">
        <f aca="false">$B$11*(($A$1078)*$C391/$B$12*$B$7+(1-$A$1078)*$D391/$B$12*$C$7)</f>
        <v>0</v>
      </c>
      <c r="CA391" s="31" t="n">
        <f aca="false">$B$11*(($A$1079)*$C391/$B$12*$B$7+(1-$A$1079)*$D391/$B$12*$C$7)</f>
        <v>0</v>
      </c>
      <c r="CB391" s="31" t="n">
        <f aca="false">$B$11*(($A$1080)*$C391/$B$12*$B$7+(1-$A$1080)*$D391/$B$12*$C$7)</f>
        <v>0</v>
      </c>
      <c r="CC391" s="31" t="n">
        <f aca="false">$B$11*(($A$1081)*$C391/$B$12*$B$7+(1-$A$1081)*$D391/$B$12*$C$7)</f>
        <v>0</v>
      </c>
    </row>
    <row r="392" customFormat="false" ht="15" hidden="false" customHeight="false" outlineLevel="0" collapsed="false">
      <c r="A392" s="21" t="n">
        <v>368</v>
      </c>
      <c r="B392" s="27" t="n">
        <v>0.28113242547618</v>
      </c>
      <c r="C392" s="9" t="n">
        <f aca="false">SUM(AM392:AV392)</f>
        <v>0</v>
      </c>
      <c r="D392" s="9" t="n">
        <f aca="false">SUM(AW392:BF392)</f>
        <v>0</v>
      </c>
      <c r="E392" s="24" t="n">
        <f aca="false">(1-C392/$B$12)*$B$8-C392/$B$12*$B$7</f>
        <v>0.05</v>
      </c>
      <c r="F392" s="24" t="n">
        <f aca="false">(1-D392/$B$12)*$C$8-D392/$B$12*$C$7</f>
        <v>0.09</v>
      </c>
      <c r="G392" s="47" t="n">
        <f aca="false">$B$11*($B$10*C392/$B$12*$B$7+(1-$B$10)*D392/$B$12*$C$7)</f>
        <v>0</v>
      </c>
      <c r="H392" s="24" t="n">
        <f aca="false">$B$10*E392+(1-$B$10)*F392</f>
        <v>0.07</v>
      </c>
      <c r="I392" s="21"/>
      <c r="J392" s="21"/>
      <c r="K392" s="21"/>
      <c r="L392" s="21"/>
      <c r="M392" s="21"/>
      <c r="N392" s="21"/>
      <c r="O392" s="21"/>
      <c r="P392" s="21"/>
      <c r="Q392" s="21"/>
      <c r="R392" s="27" t="n">
        <v>0.287012428471546</v>
      </c>
      <c r="S392" s="27" t="n">
        <v>1.61840106955163</v>
      </c>
      <c r="T392" s="27" t="n">
        <v>-1.30825748673221</v>
      </c>
      <c r="U392" s="27" t="n">
        <v>-0.474989426857365</v>
      </c>
      <c r="V392" s="27" t="n">
        <v>0.389634981628486</v>
      </c>
      <c r="W392" s="27" t="n">
        <v>0.9174037662009</v>
      </c>
      <c r="X392" s="27" t="n">
        <v>1.08906683498687</v>
      </c>
      <c r="Y392" s="27" t="n">
        <v>0.0612408687178077</v>
      </c>
      <c r="Z392" s="27" t="n">
        <v>-1.3219112172211</v>
      </c>
      <c r="AA392" s="27" t="n">
        <v>0.861484321700979</v>
      </c>
      <c r="AB392" s="27" t="n">
        <v>0.0788102964386469</v>
      </c>
      <c r="AC392" s="27" t="n">
        <v>1.10935276856925</v>
      </c>
      <c r="AD392" s="27" t="n">
        <v>-0.651220530896305</v>
      </c>
      <c r="AE392" s="27" t="n">
        <v>1.9110400253283</v>
      </c>
      <c r="AF392" s="27" t="n">
        <v>0.855293192040811</v>
      </c>
      <c r="AG392" s="27" t="n">
        <v>-1.05003883456119</v>
      </c>
      <c r="AH392" s="27" t="n">
        <v>0.622618930566801</v>
      </c>
      <c r="AI392" s="27" t="n">
        <v>0.363720083715512</v>
      </c>
      <c r="AJ392" s="27" t="n">
        <v>-0.898502803569464</v>
      </c>
      <c r="AK392" s="27" t="n">
        <v>-1.22702378641349</v>
      </c>
      <c r="AL392" s="21"/>
      <c r="AM392" s="31" t="n">
        <f aca="false">IF(SQRT($B$9)*$B392+SQRT(1-$B$9)*R392&lt;_xlfn.NORM.S.INV($B$6),1,0)</f>
        <v>0</v>
      </c>
      <c r="AN392" s="31" t="n">
        <f aca="false">IF(SQRT($B$9)*$B392+SQRT(1-$B$9)*S392&lt;_xlfn.NORM.S.INV($B$6),1,0)</f>
        <v>0</v>
      </c>
      <c r="AO392" s="31" t="n">
        <f aca="false">IF(SQRT($B$9)*$B392+SQRT(1-$B$9)*T392&lt;_xlfn.NORM.S.INV($B$6),1,0)</f>
        <v>0</v>
      </c>
      <c r="AP392" s="31" t="n">
        <f aca="false">IF(SQRT($B$9)*$B392+SQRT(1-$B$9)*U392&lt;_xlfn.NORM.S.INV($B$6),1,0)</f>
        <v>0</v>
      </c>
      <c r="AQ392" s="31" t="n">
        <f aca="false">IF(SQRT($B$9)*$B392+SQRT(1-$B$9)*V392&lt;_xlfn.NORM.S.INV($B$6),1,0)</f>
        <v>0</v>
      </c>
      <c r="AR392" s="31" t="n">
        <f aca="false">IF(SQRT($B$9)*$B392+SQRT(1-$B$9)*W392&lt;_xlfn.NORM.S.INV($B$6),1,0)</f>
        <v>0</v>
      </c>
      <c r="AS392" s="31" t="n">
        <f aca="false">IF(SQRT($B$9)*$B392+SQRT(1-$B$9)*X392&lt;_xlfn.NORM.S.INV($B$6),1,0)</f>
        <v>0</v>
      </c>
      <c r="AT392" s="31" t="n">
        <f aca="false">IF(SQRT($B$9)*$B392+SQRT(1-$B$9)*Y392&lt;_xlfn.NORM.S.INV($B$6),1,0)</f>
        <v>0</v>
      </c>
      <c r="AU392" s="31" t="n">
        <f aca="false">IF(SQRT($B$9)*$B392+SQRT(1-$B$9)*Z392&lt;_xlfn.NORM.S.INV($B$6),1,0)</f>
        <v>0</v>
      </c>
      <c r="AV392" s="31" t="n">
        <f aca="false">IF(SQRT($B$9)*$B392+SQRT(1-$B$9)*AA392&lt;_xlfn.NORM.S.INV($B$6),1,0)</f>
        <v>0</v>
      </c>
      <c r="AW392" s="31" t="n">
        <f aca="false">IF(SQRT($C$9)*$B392+SQRT(1-$C$9)*AB392&lt;_xlfn.NORM.S.INV($C$6),1,0)</f>
        <v>0</v>
      </c>
      <c r="AX392" s="31" t="n">
        <f aca="false">IF(SQRT($C$9)*$B392+SQRT(1-$C$9)*AC392&lt;_xlfn.NORM.S.INV($C$6),1,0)</f>
        <v>0</v>
      </c>
      <c r="AY392" s="31" t="n">
        <f aca="false">IF(SQRT($C$9)*$B392+SQRT(1-$C$9)*AD392&lt;_xlfn.NORM.S.INV($C$6),1,0)</f>
        <v>0</v>
      </c>
      <c r="AZ392" s="31" t="n">
        <f aca="false">IF(SQRT($C$9)*$B392+SQRT(1-$C$9)*AE392&lt;_xlfn.NORM.S.INV($C$6),1,0)</f>
        <v>0</v>
      </c>
      <c r="BA392" s="31" t="n">
        <f aca="false">IF(SQRT($C$9)*$B392+SQRT(1-$C$9)*AF392&lt;_xlfn.NORM.S.INV($C$6),1,0)</f>
        <v>0</v>
      </c>
      <c r="BB392" s="31" t="n">
        <f aca="false">IF(SQRT($C$9)*$B392+SQRT(1-$C$9)*AG392&lt;_xlfn.NORM.S.INV($C$6),1,0)</f>
        <v>0</v>
      </c>
      <c r="BC392" s="31" t="n">
        <f aca="false">IF(SQRT($C$9)*$B392+SQRT(1-$C$9)*AH392&lt;_xlfn.NORM.S.INV($C$6),1,0)</f>
        <v>0</v>
      </c>
      <c r="BD392" s="31" t="n">
        <f aca="false">IF(SQRT($C$9)*$B392+SQRT(1-$C$9)*AI392&lt;_xlfn.NORM.S.INV($C$6),1,0)</f>
        <v>0</v>
      </c>
      <c r="BE392" s="31" t="n">
        <f aca="false">IF(SQRT($C$9)*$B392+SQRT(1-$C$9)*AJ392&lt;_xlfn.NORM.S.INV($C$6),1,0)</f>
        <v>0</v>
      </c>
      <c r="BF392" s="31" t="n">
        <f aca="false">IF(SQRT($C$9)*$B392+SQRT(1-$C$9)*AK392&lt;_xlfn.NORM.S.INV($C$6),1,0)</f>
        <v>0</v>
      </c>
      <c r="BG392" s="21"/>
      <c r="BH392" s="21"/>
      <c r="BI392" s="31" t="n">
        <f aca="false">$B$11*(($A$1061)*$C392/$B$12*$B$7+(1-$A$1061)*$D392/$B$12*$C$7)</f>
        <v>0</v>
      </c>
      <c r="BJ392" s="31" t="n">
        <f aca="false">$B$11*(($A$1062)*$C392/$B$12*$B$7+(1-$A$1062)*$D392/$B$12*$C$7)</f>
        <v>0</v>
      </c>
      <c r="BK392" s="31" t="n">
        <f aca="false">$B$11*(($A$1063)*$C392/$B$12*$B$7+(1-$A$1063)*$D392/$B$12*$C$7)</f>
        <v>0</v>
      </c>
      <c r="BL392" s="31" t="n">
        <f aca="false">$B$11*(($A$1064)*$C392/$B$12*$B$7+(1-$A$1064)*$D392/$B$12*$C$7)</f>
        <v>0</v>
      </c>
      <c r="BM392" s="31" t="n">
        <f aca="false">$B$11*(($A$1065)*$C392/$B$12*$B$7+(1-$A$1065)*$D392/$B$12*$C$7)</f>
        <v>0</v>
      </c>
      <c r="BN392" s="31" t="n">
        <f aca="false">$B$11*(($A$1066)*$C392/$B$12*$B$7+(1-$A$1066)*$D392/$B$12*$C$7)</f>
        <v>0</v>
      </c>
      <c r="BO392" s="31" t="n">
        <f aca="false">$B$11*(($A$1067)*$C392/$B$12*$B$7+(1-$A$1067)*$D392/$B$12*$C$7)</f>
        <v>0</v>
      </c>
      <c r="BP392" s="31" t="n">
        <f aca="false">$B$11*(($A$1068)*$C392/$B$12*$B$7+(1-$A$1068)*$D392/$B$12*$C$7)</f>
        <v>0</v>
      </c>
      <c r="BQ392" s="31" t="n">
        <f aca="false">$B$11*(($A$1069)*$C392/$B$12*$B$7+(1-$A$1069)*$D392/$B$12*$C$7)</f>
        <v>0</v>
      </c>
      <c r="BR392" s="31" t="n">
        <f aca="false">$B$11*(($A$1070)*$C392/$B$12*$B$7+(1-$A$1070)*$D392/$B$12*$C$7)</f>
        <v>0</v>
      </c>
      <c r="BS392" s="31" t="n">
        <f aca="false">$B$11*(($A$1071)*$C392/$B$12*$B$7+(1-$A$1071)*$D392/$B$12*$C$7)</f>
        <v>0</v>
      </c>
      <c r="BT392" s="31" t="n">
        <f aca="false">$B$11*(($A$1072)*$C392/$B$12*$B$7+(1-$A$1072)*$D392/$B$12*$C$7)</f>
        <v>0</v>
      </c>
      <c r="BU392" s="31" t="n">
        <f aca="false">$B$11*(($A$1073)*$C392/$B$12*$B$7+(1-$A$1073)*$D392/$B$12*$C$7)</f>
        <v>0</v>
      </c>
      <c r="BV392" s="31" t="n">
        <f aca="false">$B$11*(($A$1074)*$C392/$B$12*$B$7+(1-$A$1074)*$D392/$B$12*$C$7)</f>
        <v>0</v>
      </c>
      <c r="BW392" s="31" t="n">
        <f aca="false">$B$11*(($A$1075)*$C392/$B$12*$B$7+(1-$A$1075)*$D392/$B$12*$C$7)</f>
        <v>0</v>
      </c>
      <c r="BX392" s="31" t="n">
        <f aca="false">$B$11*(($A$1076)*$C392/$B$12*$B$7+(1-$A$1076)*$D392/$B$12*$C$7)</f>
        <v>0</v>
      </c>
      <c r="BY392" s="31" t="n">
        <f aca="false">$B$11*(($A$1077)*$C392/$B$12*$B$7+(1-$A$1077)*$D392/$B$12*$C$7)</f>
        <v>0</v>
      </c>
      <c r="BZ392" s="31" t="n">
        <f aca="false">$B$11*(($A$1078)*$C392/$B$12*$B$7+(1-$A$1078)*$D392/$B$12*$C$7)</f>
        <v>0</v>
      </c>
      <c r="CA392" s="31" t="n">
        <f aca="false">$B$11*(($A$1079)*$C392/$B$12*$B$7+(1-$A$1079)*$D392/$B$12*$C$7)</f>
        <v>0</v>
      </c>
      <c r="CB392" s="31" t="n">
        <f aca="false">$B$11*(($A$1080)*$C392/$B$12*$B$7+(1-$A$1080)*$D392/$B$12*$C$7)</f>
        <v>0</v>
      </c>
      <c r="CC392" s="31" t="n">
        <f aca="false">$B$11*(($A$1081)*$C392/$B$12*$B$7+(1-$A$1081)*$D392/$B$12*$C$7)</f>
        <v>0</v>
      </c>
    </row>
    <row r="393" customFormat="false" ht="15" hidden="false" customHeight="false" outlineLevel="0" collapsed="false">
      <c r="A393" s="21" t="n">
        <v>369</v>
      </c>
      <c r="B393" s="27" t="n">
        <v>1.60396950417863</v>
      </c>
      <c r="C393" s="9" t="n">
        <f aca="false">SUM(AM393:AV393)</f>
        <v>0</v>
      </c>
      <c r="D393" s="9" t="n">
        <f aca="false">SUM(AW393:BF393)</f>
        <v>0</v>
      </c>
      <c r="E393" s="24" t="n">
        <f aca="false">(1-C393/$B$12)*$B$8-C393/$B$12*$B$7</f>
        <v>0.05</v>
      </c>
      <c r="F393" s="24" t="n">
        <f aca="false">(1-D393/$B$12)*$C$8-D393/$B$12*$C$7</f>
        <v>0.09</v>
      </c>
      <c r="G393" s="47" t="n">
        <f aca="false">$B$11*($B$10*C393/$B$12*$B$7+(1-$B$10)*D393/$B$12*$C$7)</f>
        <v>0</v>
      </c>
      <c r="H393" s="24" t="n">
        <f aca="false">$B$10*E393+(1-$B$10)*F393</f>
        <v>0.07</v>
      </c>
      <c r="I393" s="21"/>
      <c r="J393" s="21"/>
      <c r="K393" s="21"/>
      <c r="L393" s="21"/>
      <c r="M393" s="21"/>
      <c r="N393" s="21"/>
      <c r="O393" s="21"/>
      <c r="P393" s="21"/>
      <c r="Q393" s="21"/>
      <c r="R393" s="27" t="n">
        <v>-1.17781541176817</v>
      </c>
      <c r="S393" s="27" t="n">
        <v>-1.28321911579619</v>
      </c>
      <c r="T393" s="27" t="n">
        <v>0.61645577570118</v>
      </c>
      <c r="U393" s="27" t="n">
        <v>1.50343316917598</v>
      </c>
      <c r="V393" s="27" t="n">
        <v>0.200567759344965</v>
      </c>
      <c r="W393" s="27" t="n">
        <v>0.848716294340976</v>
      </c>
      <c r="X393" s="27" t="n">
        <v>1.24795033798458</v>
      </c>
      <c r="Y393" s="27" t="n">
        <v>0.0688812097461421</v>
      </c>
      <c r="Z393" s="27" t="n">
        <v>0.539511643153065</v>
      </c>
      <c r="AA393" s="27" t="n">
        <v>2.73890961904259</v>
      </c>
      <c r="AB393" s="27" t="n">
        <v>1.0875469146463</v>
      </c>
      <c r="AC393" s="27" t="n">
        <v>-0.0130471930863141</v>
      </c>
      <c r="AD393" s="27" t="n">
        <v>0.0970928629962455</v>
      </c>
      <c r="AE393" s="27" t="n">
        <v>-0.367501352234871</v>
      </c>
      <c r="AF393" s="27" t="n">
        <v>0.140241269821719</v>
      </c>
      <c r="AG393" s="27" t="n">
        <v>1.18978935364094</v>
      </c>
      <c r="AH393" s="27" t="n">
        <v>1.00707914932888</v>
      </c>
      <c r="AI393" s="27" t="n">
        <v>-0.13683359322321</v>
      </c>
      <c r="AJ393" s="27" t="n">
        <v>-0.652983100544244</v>
      </c>
      <c r="AK393" s="27" t="n">
        <v>1.46115612405149</v>
      </c>
      <c r="AL393" s="21"/>
      <c r="AM393" s="31" t="n">
        <f aca="false">IF(SQRT($B$9)*$B393+SQRT(1-$B$9)*R393&lt;_xlfn.NORM.S.INV($B$6),1,0)</f>
        <v>0</v>
      </c>
      <c r="AN393" s="31" t="n">
        <f aca="false">IF(SQRT($B$9)*$B393+SQRT(1-$B$9)*S393&lt;_xlfn.NORM.S.INV($B$6),1,0)</f>
        <v>0</v>
      </c>
      <c r="AO393" s="31" t="n">
        <f aca="false">IF(SQRT($B$9)*$B393+SQRT(1-$B$9)*T393&lt;_xlfn.NORM.S.INV($B$6),1,0)</f>
        <v>0</v>
      </c>
      <c r="AP393" s="31" t="n">
        <f aca="false">IF(SQRT($B$9)*$B393+SQRT(1-$B$9)*U393&lt;_xlfn.NORM.S.INV($B$6),1,0)</f>
        <v>0</v>
      </c>
      <c r="AQ393" s="31" t="n">
        <f aca="false">IF(SQRT($B$9)*$B393+SQRT(1-$B$9)*V393&lt;_xlfn.NORM.S.INV($B$6),1,0)</f>
        <v>0</v>
      </c>
      <c r="AR393" s="31" t="n">
        <f aca="false">IF(SQRT($B$9)*$B393+SQRT(1-$B$9)*W393&lt;_xlfn.NORM.S.INV($B$6),1,0)</f>
        <v>0</v>
      </c>
      <c r="AS393" s="31" t="n">
        <f aca="false">IF(SQRT($B$9)*$B393+SQRT(1-$B$9)*X393&lt;_xlfn.NORM.S.INV($B$6),1,0)</f>
        <v>0</v>
      </c>
      <c r="AT393" s="31" t="n">
        <f aca="false">IF(SQRT($B$9)*$B393+SQRT(1-$B$9)*Y393&lt;_xlfn.NORM.S.INV($B$6),1,0)</f>
        <v>0</v>
      </c>
      <c r="AU393" s="31" t="n">
        <f aca="false">IF(SQRT($B$9)*$B393+SQRT(1-$B$9)*Z393&lt;_xlfn.NORM.S.INV($B$6),1,0)</f>
        <v>0</v>
      </c>
      <c r="AV393" s="31" t="n">
        <f aca="false">IF(SQRT($B$9)*$B393+SQRT(1-$B$9)*AA393&lt;_xlfn.NORM.S.INV($B$6),1,0)</f>
        <v>0</v>
      </c>
      <c r="AW393" s="31" t="n">
        <f aca="false">IF(SQRT($C$9)*$B393+SQRT(1-$C$9)*AB393&lt;_xlfn.NORM.S.INV($C$6),1,0)</f>
        <v>0</v>
      </c>
      <c r="AX393" s="31" t="n">
        <f aca="false">IF(SQRT($C$9)*$B393+SQRT(1-$C$9)*AC393&lt;_xlfn.NORM.S.INV($C$6),1,0)</f>
        <v>0</v>
      </c>
      <c r="AY393" s="31" t="n">
        <f aca="false">IF(SQRT($C$9)*$B393+SQRT(1-$C$9)*AD393&lt;_xlfn.NORM.S.INV($C$6),1,0)</f>
        <v>0</v>
      </c>
      <c r="AZ393" s="31" t="n">
        <f aca="false">IF(SQRT($C$9)*$B393+SQRT(1-$C$9)*AE393&lt;_xlfn.NORM.S.INV($C$6),1,0)</f>
        <v>0</v>
      </c>
      <c r="BA393" s="31" t="n">
        <f aca="false">IF(SQRT($C$9)*$B393+SQRT(1-$C$9)*AF393&lt;_xlfn.NORM.S.INV($C$6),1,0)</f>
        <v>0</v>
      </c>
      <c r="BB393" s="31" t="n">
        <f aca="false">IF(SQRT($C$9)*$B393+SQRT(1-$C$9)*AG393&lt;_xlfn.NORM.S.INV($C$6),1,0)</f>
        <v>0</v>
      </c>
      <c r="BC393" s="31" t="n">
        <f aca="false">IF(SQRT($C$9)*$B393+SQRT(1-$C$9)*AH393&lt;_xlfn.NORM.S.INV($C$6),1,0)</f>
        <v>0</v>
      </c>
      <c r="BD393" s="31" t="n">
        <f aca="false">IF(SQRT($C$9)*$B393+SQRT(1-$C$9)*AI393&lt;_xlfn.NORM.S.INV($C$6),1,0)</f>
        <v>0</v>
      </c>
      <c r="BE393" s="31" t="n">
        <f aca="false">IF(SQRT($C$9)*$B393+SQRT(1-$C$9)*AJ393&lt;_xlfn.NORM.S.INV($C$6),1,0)</f>
        <v>0</v>
      </c>
      <c r="BF393" s="31" t="n">
        <f aca="false">IF(SQRT($C$9)*$B393+SQRT(1-$C$9)*AK393&lt;_xlfn.NORM.S.INV($C$6),1,0)</f>
        <v>0</v>
      </c>
      <c r="BG393" s="21"/>
      <c r="BH393" s="21"/>
      <c r="BI393" s="31" t="n">
        <f aca="false">$B$11*(($A$1061)*$C393/$B$12*$B$7+(1-$A$1061)*$D393/$B$12*$C$7)</f>
        <v>0</v>
      </c>
      <c r="BJ393" s="31" t="n">
        <f aca="false">$B$11*(($A$1062)*$C393/$B$12*$B$7+(1-$A$1062)*$D393/$B$12*$C$7)</f>
        <v>0</v>
      </c>
      <c r="BK393" s="31" t="n">
        <f aca="false">$B$11*(($A$1063)*$C393/$B$12*$B$7+(1-$A$1063)*$D393/$B$12*$C$7)</f>
        <v>0</v>
      </c>
      <c r="BL393" s="31" t="n">
        <f aca="false">$B$11*(($A$1064)*$C393/$B$12*$B$7+(1-$A$1064)*$D393/$B$12*$C$7)</f>
        <v>0</v>
      </c>
      <c r="BM393" s="31" t="n">
        <f aca="false">$B$11*(($A$1065)*$C393/$B$12*$B$7+(1-$A$1065)*$D393/$B$12*$C$7)</f>
        <v>0</v>
      </c>
      <c r="BN393" s="31" t="n">
        <f aca="false">$B$11*(($A$1066)*$C393/$B$12*$B$7+(1-$A$1066)*$D393/$B$12*$C$7)</f>
        <v>0</v>
      </c>
      <c r="BO393" s="31" t="n">
        <f aca="false">$B$11*(($A$1067)*$C393/$B$12*$B$7+(1-$A$1067)*$D393/$B$12*$C$7)</f>
        <v>0</v>
      </c>
      <c r="BP393" s="31" t="n">
        <f aca="false">$B$11*(($A$1068)*$C393/$B$12*$B$7+(1-$A$1068)*$D393/$B$12*$C$7)</f>
        <v>0</v>
      </c>
      <c r="BQ393" s="31" t="n">
        <f aca="false">$B$11*(($A$1069)*$C393/$B$12*$B$7+(1-$A$1069)*$D393/$B$12*$C$7)</f>
        <v>0</v>
      </c>
      <c r="BR393" s="31" t="n">
        <f aca="false">$B$11*(($A$1070)*$C393/$B$12*$B$7+(1-$A$1070)*$D393/$B$12*$C$7)</f>
        <v>0</v>
      </c>
      <c r="BS393" s="31" t="n">
        <f aca="false">$B$11*(($A$1071)*$C393/$B$12*$B$7+(1-$A$1071)*$D393/$B$12*$C$7)</f>
        <v>0</v>
      </c>
      <c r="BT393" s="31" t="n">
        <f aca="false">$B$11*(($A$1072)*$C393/$B$12*$B$7+(1-$A$1072)*$D393/$B$12*$C$7)</f>
        <v>0</v>
      </c>
      <c r="BU393" s="31" t="n">
        <f aca="false">$B$11*(($A$1073)*$C393/$B$12*$B$7+(1-$A$1073)*$D393/$B$12*$C$7)</f>
        <v>0</v>
      </c>
      <c r="BV393" s="31" t="n">
        <f aca="false">$B$11*(($A$1074)*$C393/$B$12*$B$7+(1-$A$1074)*$D393/$B$12*$C$7)</f>
        <v>0</v>
      </c>
      <c r="BW393" s="31" t="n">
        <f aca="false">$B$11*(($A$1075)*$C393/$B$12*$B$7+(1-$A$1075)*$D393/$B$12*$C$7)</f>
        <v>0</v>
      </c>
      <c r="BX393" s="31" t="n">
        <f aca="false">$B$11*(($A$1076)*$C393/$B$12*$B$7+(1-$A$1076)*$D393/$B$12*$C$7)</f>
        <v>0</v>
      </c>
      <c r="BY393" s="31" t="n">
        <f aca="false">$B$11*(($A$1077)*$C393/$B$12*$B$7+(1-$A$1077)*$D393/$B$12*$C$7)</f>
        <v>0</v>
      </c>
      <c r="BZ393" s="31" t="n">
        <f aca="false">$B$11*(($A$1078)*$C393/$B$12*$B$7+(1-$A$1078)*$D393/$B$12*$C$7)</f>
        <v>0</v>
      </c>
      <c r="CA393" s="31" t="n">
        <f aca="false">$B$11*(($A$1079)*$C393/$B$12*$B$7+(1-$A$1079)*$D393/$B$12*$C$7)</f>
        <v>0</v>
      </c>
      <c r="CB393" s="31" t="n">
        <f aca="false">$B$11*(($A$1080)*$C393/$B$12*$B$7+(1-$A$1080)*$D393/$B$12*$C$7)</f>
        <v>0</v>
      </c>
      <c r="CC393" s="31" t="n">
        <f aca="false">$B$11*(($A$1081)*$C393/$B$12*$B$7+(1-$A$1081)*$D393/$B$12*$C$7)</f>
        <v>0</v>
      </c>
    </row>
    <row r="394" customFormat="false" ht="15" hidden="false" customHeight="false" outlineLevel="0" collapsed="false">
      <c r="A394" s="21" t="n">
        <v>370</v>
      </c>
      <c r="B394" s="27" t="n">
        <v>0.464531073178648</v>
      </c>
      <c r="C394" s="9" t="n">
        <f aca="false">SUM(AM394:AV394)</f>
        <v>0</v>
      </c>
      <c r="D394" s="9" t="n">
        <f aca="false">SUM(AW394:BF394)</f>
        <v>0</v>
      </c>
      <c r="E394" s="24" t="n">
        <f aca="false">(1-C394/$B$12)*$B$8-C394/$B$12*$B$7</f>
        <v>0.05</v>
      </c>
      <c r="F394" s="24" t="n">
        <f aca="false">(1-D394/$B$12)*$C$8-D394/$B$12*$C$7</f>
        <v>0.09</v>
      </c>
      <c r="G394" s="47" t="n">
        <f aca="false">$B$11*($B$10*C394/$B$12*$B$7+(1-$B$10)*D394/$B$12*$C$7)</f>
        <v>0</v>
      </c>
      <c r="H394" s="24" t="n">
        <f aca="false">$B$10*E394+(1-$B$10)*F394</f>
        <v>0.07</v>
      </c>
      <c r="I394" s="21"/>
      <c r="J394" s="21"/>
      <c r="K394" s="21"/>
      <c r="L394" s="21"/>
      <c r="M394" s="21"/>
      <c r="N394" s="21"/>
      <c r="O394" s="21"/>
      <c r="P394" s="21"/>
      <c r="Q394" s="21"/>
      <c r="R394" s="27" t="n">
        <v>0.539917858457693</v>
      </c>
      <c r="S394" s="27" t="n">
        <v>0.529089702141988</v>
      </c>
      <c r="T394" s="27" t="n">
        <v>-0.60341013015048</v>
      </c>
      <c r="U394" s="27" t="n">
        <v>-0.383497813414127</v>
      </c>
      <c r="V394" s="27" t="n">
        <v>0.691572523532356</v>
      </c>
      <c r="W394" s="27" t="n">
        <v>0.818328133025035</v>
      </c>
      <c r="X394" s="27" t="n">
        <v>1.71474639369099</v>
      </c>
      <c r="Y394" s="27" t="n">
        <v>1.63783478066183</v>
      </c>
      <c r="Z394" s="27" t="n">
        <v>-1.5997409335026</v>
      </c>
      <c r="AA394" s="27" t="n">
        <v>0.15298093972595</v>
      </c>
      <c r="AB394" s="27" t="n">
        <v>-0.702445909765297</v>
      </c>
      <c r="AC394" s="27" t="n">
        <v>1.14213695740526</v>
      </c>
      <c r="AD394" s="27" t="n">
        <v>0.200527034087698</v>
      </c>
      <c r="AE394" s="27" t="n">
        <v>-0.106676307131737</v>
      </c>
      <c r="AF394" s="27" t="n">
        <v>0.0905088876112816</v>
      </c>
      <c r="AG394" s="27" t="n">
        <v>-0.25425887880056</v>
      </c>
      <c r="AH394" s="27" t="n">
        <v>0.356269113557938</v>
      </c>
      <c r="AI394" s="27" t="n">
        <v>1.54816075615732</v>
      </c>
      <c r="AJ394" s="27" t="n">
        <v>-0.525040355239444</v>
      </c>
      <c r="AK394" s="27" t="n">
        <v>-0.813094381611374</v>
      </c>
      <c r="AL394" s="21"/>
      <c r="AM394" s="31" t="n">
        <f aca="false">IF(SQRT($B$9)*$B394+SQRT(1-$B$9)*R394&lt;_xlfn.NORM.S.INV($B$6),1,0)</f>
        <v>0</v>
      </c>
      <c r="AN394" s="31" t="n">
        <f aca="false">IF(SQRT($B$9)*$B394+SQRT(1-$B$9)*S394&lt;_xlfn.NORM.S.INV($B$6),1,0)</f>
        <v>0</v>
      </c>
      <c r="AO394" s="31" t="n">
        <f aca="false">IF(SQRT($B$9)*$B394+SQRT(1-$B$9)*T394&lt;_xlfn.NORM.S.INV($B$6),1,0)</f>
        <v>0</v>
      </c>
      <c r="AP394" s="31" t="n">
        <f aca="false">IF(SQRT($B$9)*$B394+SQRT(1-$B$9)*U394&lt;_xlfn.NORM.S.INV($B$6),1,0)</f>
        <v>0</v>
      </c>
      <c r="AQ394" s="31" t="n">
        <f aca="false">IF(SQRT($B$9)*$B394+SQRT(1-$B$9)*V394&lt;_xlfn.NORM.S.INV($B$6),1,0)</f>
        <v>0</v>
      </c>
      <c r="AR394" s="31" t="n">
        <f aca="false">IF(SQRT($B$9)*$B394+SQRT(1-$B$9)*W394&lt;_xlfn.NORM.S.INV($B$6),1,0)</f>
        <v>0</v>
      </c>
      <c r="AS394" s="31" t="n">
        <f aca="false">IF(SQRT($B$9)*$B394+SQRT(1-$B$9)*X394&lt;_xlfn.NORM.S.INV($B$6),1,0)</f>
        <v>0</v>
      </c>
      <c r="AT394" s="31" t="n">
        <f aca="false">IF(SQRT($B$9)*$B394+SQRT(1-$B$9)*Y394&lt;_xlfn.NORM.S.INV($B$6),1,0)</f>
        <v>0</v>
      </c>
      <c r="AU394" s="31" t="n">
        <f aca="false">IF(SQRT($B$9)*$B394+SQRT(1-$B$9)*Z394&lt;_xlfn.NORM.S.INV($B$6),1,0)</f>
        <v>0</v>
      </c>
      <c r="AV394" s="31" t="n">
        <f aca="false">IF(SQRT($B$9)*$B394+SQRT(1-$B$9)*AA394&lt;_xlfn.NORM.S.INV($B$6),1,0)</f>
        <v>0</v>
      </c>
      <c r="AW394" s="31" t="n">
        <f aca="false">IF(SQRT($C$9)*$B394+SQRT(1-$C$9)*AB394&lt;_xlfn.NORM.S.INV($C$6),1,0)</f>
        <v>0</v>
      </c>
      <c r="AX394" s="31" t="n">
        <f aca="false">IF(SQRT($C$9)*$B394+SQRT(1-$C$9)*AC394&lt;_xlfn.NORM.S.INV($C$6),1,0)</f>
        <v>0</v>
      </c>
      <c r="AY394" s="31" t="n">
        <f aca="false">IF(SQRT($C$9)*$B394+SQRT(1-$C$9)*AD394&lt;_xlfn.NORM.S.INV($C$6),1,0)</f>
        <v>0</v>
      </c>
      <c r="AZ394" s="31" t="n">
        <f aca="false">IF(SQRT($C$9)*$B394+SQRT(1-$C$9)*AE394&lt;_xlfn.NORM.S.INV($C$6),1,0)</f>
        <v>0</v>
      </c>
      <c r="BA394" s="31" t="n">
        <f aca="false">IF(SQRT($C$9)*$B394+SQRT(1-$C$9)*AF394&lt;_xlfn.NORM.S.INV($C$6),1,0)</f>
        <v>0</v>
      </c>
      <c r="BB394" s="31" t="n">
        <f aca="false">IF(SQRT($C$9)*$B394+SQRT(1-$C$9)*AG394&lt;_xlfn.NORM.S.INV($C$6),1,0)</f>
        <v>0</v>
      </c>
      <c r="BC394" s="31" t="n">
        <f aca="false">IF(SQRT($C$9)*$B394+SQRT(1-$C$9)*AH394&lt;_xlfn.NORM.S.INV($C$6),1,0)</f>
        <v>0</v>
      </c>
      <c r="BD394" s="31" t="n">
        <f aca="false">IF(SQRT($C$9)*$B394+SQRT(1-$C$9)*AI394&lt;_xlfn.NORM.S.INV($C$6),1,0)</f>
        <v>0</v>
      </c>
      <c r="BE394" s="31" t="n">
        <f aca="false">IF(SQRT($C$9)*$B394+SQRT(1-$C$9)*AJ394&lt;_xlfn.NORM.S.INV($C$6),1,0)</f>
        <v>0</v>
      </c>
      <c r="BF394" s="31" t="n">
        <f aca="false">IF(SQRT($C$9)*$B394+SQRT(1-$C$9)*AK394&lt;_xlfn.NORM.S.INV($C$6),1,0)</f>
        <v>0</v>
      </c>
      <c r="BG394" s="21"/>
      <c r="BH394" s="21"/>
      <c r="BI394" s="31" t="n">
        <f aca="false">$B$11*(($A$1061)*$C394/$B$12*$B$7+(1-$A$1061)*$D394/$B$12*$C$7)</f>
        <v>0</v>
      </c>
      <c r="BJ394" s="31" t="n">
        <f aca="false">$B$11*(($A$1062)*$C394/$B$12*$B$7+(1-$A$1062)*$D394/$B$12*$C$7)</f>
        <v>0</v>
      </c>
      <c r="BK394" s="31" t="n">
        <f aca="false">$B$11*(($A$1063)*$C394/$B$12*$B$7+(1-$A$1063)*$D394/$B$12*$C$7)</f>
        <v>0</v>
      </c>
      <c r="BL394" s="31" t="n">
        <f aca="false">$B$11*(($A$1064)*$C394/$B$12*$B$7+(1-$A$1064)*$D394/$B$12*$C$7)</f>
        <v>0</v>
      </c>
      <c r="BM394" s="31" t="n">
        <f aca="false">$B$11*(($A$1065)*$C394/$B$12*$B$7+(1-$A$1065)*$D394/$B$12*$C$7)</f>
        <v>0</v>
      </c>
      <c r="BN394" s="31" t="n">
        <f aca="false">$B$11*(($A$1066)*$C394/$B$12*$B$7+(1-$A$1066)*$D394/$B$12*$C$7)</f>
        <v>0</v>
      </c>
      <c r="BO394" s="31" t="n">
        <f aca="false">$B$11*(($A$1067)*$C394/$B$12*$B$7+(1-$A$1067)*$D394/$B$12*$C$7)</f>
        <v>0</v>
      </c>
      <c r="BP394" s="31" t="n">
        <f aca="false">$B$11*(($A$1068)*$C394/$B$12*$B$7+(1-$A$1068)*$D394/$B$12*$C$7)</f>
        <v>0</v>
      </c>
      <c r="BQ394" s="31" t="n">
        <f aca="false">$B$11*(($A$1069)*$C394/$B$12*$B$7+(1-$A$1069)*$D394/$B$12*$C$7)</f>
        <v>0</v>
      </c>
      <c r="BR394" s="31" t="n">
        <f aca="false">$B$11*(($A$1070)*$C394/$B$12*$B$7+(1-$A$1070)*$D394/$B$12*$C$7)</f>
        <v>0</v>
      </c>
      <c r="BS394" s="31" t="n">
        <f aca="false">$B$11*(($A$1071)*$C394/$B$12*$B$7+(1-$A$1071)*$D394/$B$12*$C$7)</f>
        <v>0</v>
      </c>
      <c r="BT394" s="31" t="n">
        <f aca="false">$B$11*(($A$1072)*$C394/$B$12*$B$7+(1-$A$1072)*$D394/$B$12*$C$7)</f>
        <v>0</v>
      </c>
      <c r="BU394" s="31" t="n">
        <f aca="false">$B$11*(($A$1073)*$C394/$B$12*$B$7+(1-$A$1073)*$D394/$B$12*$C$7)</f>
        <v>0</v>
      </c>
      <c r="BV394" s="31" t="n">
        <f aca="false">$B$11*(($A$1074)*$C394/$B$12*$B$7+(1-$A$1074)*$D394/$B$12*$C$7)</f>
        <v>0</v>
      </c>
      <c r="BW394" s="31" t="n">
        <f aca="false">$B$11*(($A$1075)*$C394/$B$12*$B$7+(1-$A$1075)*$D394/$B$12*$C$7)</f>
        <v>0</v>
      </c>
      <c r="BX394" s="31" t="n">
        <f aca="false">$B$11*(($A$1076)*$C394/$B$12*$B$7+(1-$A$1076)*$D394/$B$12*$C$7)</f>
        <v>0</v>
      </c>
      <c r="BY394" s="31" t="n">
        <f aca="false">$B$11*(($A$1077)*$C394/$B$12*$B$7+(1-$A$1077)*$D394/$B$12*$C$7)</f>
        <v>0</v>
      </c>
      <c r="BZ394" s="31" t="n">
        <f aca="false">$B$11*(($A$1078)*$C394/$B$12*$B$7+(1-$A$1078)*$D394/$B$12*$C$7)</f>
        <v>0</v>
      </c>
      <c r="CA394" s="31" t="n">
        <f aca="false">$B$11*(($A$1079)*$C394/$B$12*$B$7+(1-$A$1079)*$D394/$B$12*$C$7)</f>
        <v>0</v>
      </c>
      <c r="CB394" s="31" t="n">
        <f aca="false">$B$11*(($A$1080)*$C394/$B$12*$B$7+(1-$A$1080)*$D394/$B$12*$C$7)</f>
        <v>0</v>
      </c>
      <c r="CC394" s="31" t="n">
        <f aca="false">$B$11*(($A$1081)*$C394/$B$12*$B$7+(1-$A$1081)*$D394/$B$12*$C$7)</f>
        <v>0</v>
      </c>
    </row>
    <row r="395" customFormat="false" ht="15" hidden="false" customHeight="false" outlineLevel="0" collapsed="false">
      <c r="A395" s="21" t="n">
        <v>371</v>
      </c>
      <c r="B395" s="27" t="n">
        <v>-0.379423805105854</v>
      </c>
      <c r="C395" s="9" t="n">
        <f aca="false">SUM(AM395:AV395)</f>
        <v>1</v>
      </c>
      <c r="D395" s="9" t="n">
        <f aca="false">SUM(AW395:BF395)</f>
        <v>0</v>
      </c>
      <c r="E395" s="24" t="n">
        <f aca="false">(1-C395/$B$12)*$B$8-C395/$B$12*$B$7</f>
        <v>0.005</v>
      </c>
      <c r="F395" s="24" t="n">
        <f aca="false">(1-D395/$B$12)*$C$8-D395/$B$12*$C$7</f>
        <v>0.09</v>
      </c>
      <c r="G395" s="47" t="n">
        <f aca="false">$B$11*($B$10*C395/$B$12*$B$7+(1-$B$10)*D395/$B$12*$C$7)</f>
        <v>200</v>
      </c>
      <c r="H395" s="24" t="n">
        <f aca="false">$B$10*E395+(1-$B$10)*F395</f>
        <v>0.0475</v>
      </c>
      <c r="I395" s="21"/>
      <c r="J395" s="21"/>
      <c r="K395" s="21"/>
      <c r="L395" s="21"/>
      <c r="M395" s="21"/>
      <c r="N395" s="21"/>
      <c r="O395" s="21"/>
      <c r="P395" s="21"/>
      <c r="Q395" s="21"/>
      <c r="R395" s="27" t="n">
        <v>0.0537320670483088</v>
      </c>
      <c r="S395" s="27" t="n">
        <v>-0.429542932040767</v>
      </c>
      <c r="T395" s="27" t="n">
        <v>0.680461336729383</v>
      </c>
      <c r="U395" s="27" t="n">
        <v>-0.230888714412866</v>
      </c>
      <c r="V395" s="27" t="n">
        <v>-0.394210761835691</v>
      </c>
      <c r="W395" s="27" t="n">
        <v>1.17229375918135</v>
      </c>
      <c r="X395" s="27" t="n">
        <v>0.0525877385989381</v>
      </c>
      <c r="Y395" s="27" t="n">
        <v>-2.57595312496657</v>
      </c>
      <c r="Z395" s="27" t="n">
        <v>0.668232912850017</v>
      </c>
      <c r="AA395" s="27" t="n">
        <v>-1.08028613643787</v>
      </c>
      <c r="AB395" s="27" t="n">
        <v>-0.12577813982509</v>
      </c>
      <c r="AC395" s="27" t="n">
        <v>-0.0328987474848174</v>
      </c>
      <c r="AD395" s="27" t="n">
        <v>2.22881017344092</v>
      </c>
      <c r="AE395" s="27" t="n">
        <v>0.602652438251134</v>
      </c>
      <c r="AF395" s="27" t="n">
        <v>-0.392364035245087</v>
      </c>
      <c r="AG395" s="27" t="n">
        <v>-1.19467626555886</v>
      </c>
      <c r="AH395" s="27" t="n">
        <v>0.853399750300241</v>
      </c>
      <c r="AI395" s="27" t="n">
        <v>-0.687209016530298</v>
      </c>
      <c r="AJ395" s="27" t="n">
        <v>-0.387580513219925</v>
      </c>
      <c r="AK395" s="27" t="n">
        <v>-1.06890197703312</v>
      </c>
      <c r="AL395" s="21"/>
      <c r="AM395" s="31" t="n">
        <f aca="false">IF(SQRT($B$9)*$B395+SQRT(1-$B$9)*R395&lt;_xlfn.NORM.S.INV($B$6),1,0)</f>
        <v>0</v>
      </c>
      <c r="AN395" s="31" t="n">
        <f aca="false">IF(SQRT($B$9)*$B395+SQRT(1-$B$9)*S395&lt;_xlfn.NORM.S.INV($B$6),1,0)</f>
        <v>0</v>
      </c>
      <c r="AO395" s="31" t="n">
        <f aca="false">IF(SQRT($B$9)*$B395+SQRT(1-$B$9)*T395&lt;_xlfn.NORM.S.INV($B$6),1,0)</f>
        <v>0</v>
      </c>
      <c r="AP395" s="31" t="n">
        <f aca="false">IF(SQRT($B$9)*$B395+SQRT(1-$B$9)*U395&lt;_xlfn.NORM.S.INV($B$6),1,0)</f>
        <v>0</v>
      </c>
      <c r="AQ395" s="31" t="n">
        <f aca="false">IF(SQRT($B$9)*$B395+SQRT(1-$B$9)*V395&lt;_xlfn.NORM.S.INV($B$6),1,0)</f>
        <v>0</v>
      </c>
      <c r="AR395" s="31" t="n">
        <f aca="false">IF(SQRT($B$9)*$B395+SQRT(1-$B$9)*W395&lt;_xlfn.NORM.S.INV($B$6),1,0)</f>
        <v>0</v>
      </c>
      <c r="AS395" s="31" t="n">
        <f aca="false">IF(SQRT($B$9)*$B395+SQRT(1-$B$9)*X395&lt;_xlfn.NORM.S.INV($B$6),1,0)</f>
        <v>0</v>
      </c>
      <c r="AT395" s="31" t="n">
        <f aca="false">IF(SQRT($B$9)*$B395+SQRT(1-$B$9)*Y395&lt;_xlfn.NORM.S.INV($B$6),1,0)</f>
        <v>1</v>
      </c>
      <c r="AU395" s="31" t="n">
        <f aca="false">IF(SQRT($B$9)*$B395+SQRT(1-$B$9)*Z395&lt;_xlfn.NORM.S.INV($B$6),1,0)</f>
        <v>0</v>
      </c>
      <c r="AV395" s="31" t="n">
        <f aca="false">IF(SQRT($B$9)*$B395+SQRT(1-$B$9)*AA395&lt;_xlfn.NORM.S.INV($B$6),1,0)</f>
        <v>0</v>
      </c>
      <c r="AW395" s="31" t="n">
        <f aca="false">IF(SQRT($C$9)*$B395+SQRT(1-$C$9)*AB395&lt;_xlfn.NORM.S.INV($C$6),1,0)</f>
        <v>0</v>
      </c>
      <c r="AX395" s="31" t="n">
        <f aca="false">IF(SQRT($C$9)*$B395+SQRT(1-$C$9)*AC395&lt;_xlfn.NORM.S.INV($C$6),1,0)</f>
        <v>0</v>
      </c>
      <c r="AY395" s="31" t="n">
        <f aca="false">IF(SQRT($C$9)*$B395+SQRT(1-$C$9)*AD395&lt;_xlfn.NORM.S.INV($C$6),1,0)</f>
        <v>0</v>
      </c>
      <c r="AZ395" s="31" t="n">
        <f aca="false">IF(SQRT($C$9)*$B395+SQRT(1-$C$9)*AE395&lt;_xlfn.NORM.S.INV($C$6),1,0)</f>
        <v>0</v>
      </c>
      <c r="BA395" s="31" t="n">
        <f aca="false">IF(SQRT($C$9)*$B395+SQRT(1-$C$9)*AF395&lt;_xlfn.NORM.S.INV($C$6),1,0)</f>
        <v>0</v>
      </c>
      <c r="BB395" s="31" t="n">
        <f aca="false">IF(SQRT($C$9)*$B395+SQRT(1-$C$9)*AG395&lt;_xlfn.NORM.S.INV($C$6),1,0)</f>
        <v>0</v>
      </c>
      <c r="BC395" s="31" t="n">
        <f aca="false">IF(SQRT($C$9)*$B395+SQRT(1-$C$9)*AH395&lt;_xlfn.NORM.S.INV($C$6),1,0)</f>
        <v>0</v>
      </c>
      <c r="BD395" s="31" t="n">
        <f aca="false">IF(SQRT($C$9)*$B395+SQRT(1-$C$9)*AI395&lt;_xlfn.NORM.S.INV($C$6),1,0)</f>
        <v>0</v>
      </c>
      <c r="BE395" s="31" t="n">
        <f aca="false">IF(SQRT($C$9)*$B395+SQRT(1-$C$9)*AJ395&lt;_xlfn.NORM.S.INV($C$6),1,0)</f>
        <v>0</v>
      </c>
      <c r="BF395" s="31" t="n">
        <f aca="false">IF(SQRT($C$9)*$B395+SQRT(1-$C$9)*AK395&lt;_xlfn.NORM.S.INV($C$6),1,0)</f>
        <v>0</v>
      </c>
      <c r="BG395" s="21"/>
      <c r="BH395" s="21"/>
      <c r="BI395" s="31" t="n">
        <f aca="false">$B$11*(($A$1061)*$C395/$B$12*$B$7+(1-$A$1061)*$D395/$B$12*$C$7)</f>
        <v>0</v>
      </c>
      <c r="BJ395" s="31" t="n">
        <f aca="false">$B$11*(($A$1062)*$C395/$B$12*$B$7+(1-$A$1062)*$D395/$B$12*$C$7)</f>
        <v>20</v>
      </c>
      <c r="BK395" s="31" t="n">
        <f aca="false">$B$11*(($A$1063)*$C395/$B$12*$B$7+(1-$A$1063)*$D395/$B$12*$C$7)</f>
        <v>40</v>
      </c>
      <c r="BL395" s="31" t="n">
        <f aca="false">$B$11*(($A$1064)*$C395/$B$12*$B$7+(1-$A$1064)*$D395/$B$12*$C$7)</f>
        <v>60</v>
      </c>
      <c r="BM395" s="31" t="n">
        <f aca="false">$B$11*(($A$1065)*$C395/$B$12*$B$7+(1-$A$1065)*$D395/$B$12*$C$7)</f>
        <v>80</v>
      </c>
      <c r="BN395" s="31" t="n">
        <f aca="false">$B$11*(($A$1066)*$C395/$B$12*$B$7+(1-$A$1066)*$D395/$B$12*$C$7)</f>
        <v>100</v>
      </c>
      <c r="BO395" s="31" t="n">
        <f aca="false">$B$11*(($A$1067)*$C395/$B$12*$B$7+(1-$A$1067)*$D395/$B$12*$C$7)</f>
        <v>120</v>
      </c>
      <c r="BP395" s="31" t="n">
        <f aca="false">$B$11*(($A$1068)*$C395/$B$12*$B$7+(1-$A$1068)*$D395/$B$12*$C$7)</f>
        <v>140</v>
      </c>
      <c r="BQ395" s="31" t="n">
        <f aca="false">$B$11*(($A$1069)*$C395/$B$12*$B$7+(1-$A$1069)*$D395/$B$12*$C$7)</f>
        <v>160</v>
      </c>
      <c r="BR395" s="31" t="n">
        <f aca="false">$B$11*(($A$1070)*$C395/$B$12*$B$7+(1-$A$1070)*$D395/$B$12*$C$7)</f>
        <v>180</v>
      </c>
      <c r="BS395" s="31" t="n">
        <f aca="false">$B$11*(($A$1071)*$C395/$B$12*$B$7+(1-$A$1071)*$D395/$B$12*$C$7)</f>
        <v>200</v>
      </c>
      <c r="BT395" s="31" t="n">
        <f aca="false">$B$11*(($A$1072)*$C395/$B$12*$B$7+(1-$A$1072)*$D395/$B$12*$C$7)</f>
        <v>220</v>
      </c>
      <c r="BU395" s="31" t="n">
        <f aca="false">$B$11*(($A$1073)*$C395/$B$12*$B$7+(1-$A$1073)*$D395/$B$12*$C$7)</f>
        <v>240</v>
      </c>
      <c r="BV395" s="31" t="n">
        <f aca="false">$B$11*(($A$1074)*$C395/$B$12*$B$7+(1-$A$1074)*$D395/$B$12*$C$7)</f>
        <v>260</v>
      </c>
      <c r="BW395" s="31" t="n">
        <f aca="false">$B$11*(($A$1075)*$C395/$B$12*$B$7+(1-$A$1075)*$D395/$B$12*$C$7)</f>
        <v>280</v>
      </c>
      <c r="BX395" s="31" t="n">
        <f aca="false">$B$11*(($A$1076)*$C395/$B$12*$B$7+(1-$A$1076)*$D395/$B$12*$C$7)</f>
        <v>300</v>
      </c>
      <c r="BY395" s="31" t="n">
        <f aca="false">$B$11*(($A$1077)*$C395/$B$12*$B$7+(1-$A$1077)*$D395/$B$12*$C$7)</f>
        <v>320</v>
      </c>
      <c r="BZ395" s="31" t="n">
        <f aca="false">$B$11*(($A$1078)*$C395/$B$12*$B$7+(1-$A$1078)*$D395/$B$12*$C$7)</f>
        <v>340</v>
      </c>
      <c r="CA395" s="31" t="n">
        <f aca="false">$B$11*(($A$1079)*$C395/$B$12*$B$7+(1-$A$1079)*$D395/$B$12*$C$7)</f>
        <v>360</v>
      </c>
      <c r="CB395" s="31" t="n">
        <f aca="false">$B$11*(($A$1080)*$C395/$B$12*$B$7+(1-$A$1080)*$D395/$B$12*$C$7)</f>
        <v>380</v>
      </c>
      <c r="CC395" s="31" t="n">
        <f aca="false">$B$11*(($A$1081)*$C395/$B$12*$B$7+(1-$A$1081)*$D395/$B$12*$C$7)</f>
        <v>400</v>
      </c>
    </row>
    <row r="396" customFormat="false" ht="15" hidden="false" customHeight="false" outlineLevel="0" collapsed="false">
      <c r="A396" s="21" t="n">
        <v>372</v>
      </c>
      <c r="B396" s="27" t="n">
        <v>-0.688616182829609</v>
      </c>
      <c r="C396" s="9" t="n">
        <f aca="false">SUM(AM396:AV396)</f>
        <v>0</v>
      </c>
      <c r="D396" s="9" t="n">
        <f aca="false">SUM(AW396:BF396)</f>
        <v>3</v>
      </c>
      <c r="E396" s="24" t="n">
        <f aca="false">(1-C396/$B$12)*$B$8-C396/$B$12*$B$7</f>
        <v>0.05</v>
      </c>
      <c r="F396" s="24" t="n">
        <f aca="false">(1-D396/$B$12)*$C$8-D396/$B$12*$C$7</f>
        <v>-0.117</v>
      </c>
      <c r="G396" s="47" t="n">
        <f aca="false">$B$11*($B$10*C396/$B$12*$B$7+(1-$B$10)*D396/$B$12*$C$7)</f>
        <v>900</v>
      </c>
      <c r="H396" s="24" t="n">
        <f aca="false">$B$10*E396+(1-$B$10)*F396</f>
        <v>-0.0335</v>
      </c>
      <c r="I396" s="21"/>
      <c r="J396" s="21"/>
      <c r="K396" s="21"/>
      <c r="L396" s="21"/>
      <c r="M396" s="21"/>
      <c r="N396" s="21"/>
      <c r="O396" s="21"/>
      <c r="P396" s="21"/>
      <c r="Q396" s="21"/>
      <c r="R396" s="27" t="n">
        <v>0.273384178475263</v>
      </c>
      <c r="S396" s="27" t="n">
        <v>0.628424199645549</v>
      </c>
      <c r="T396" s="27" t="n">
        <v>0.363939641614063</v>
      </c>
      <c r="U396" s="27" t="n">
        <v>-0.905654784985668</v>
      </c>
      <c r="V396" s="27" t="n">
        <v>1.12297252129889</v>
      </c>
      <c r="W396" s="27" t="n">
        <v>-0.435345667117347</v>
      </c>
      <c r="X396" s="27" t="n">
        <v>-0.663073037348293</v>
      </c>
      <c r="Y396" s="27" t="n">
        <v>-0.658298956573843</v>
      </c>
      <c r="Z396" s="27" t="n">
        <v>-1.43343876638112</v>
      </c>
      <c r="AA396" s="27" t="n">
        <v>-0.974909357828783</v>
      </c>
      <c r="AB396" s="27" t="n">
        <v>1.28592752543784</v>
      </c>
      <c r="AC396" s="27" t="n">
        <v>0.950572671728384</v>
      </c>
      <c r="AD396" s="27" t="n">
        <v>-1.81438691216498</v>
      </c>
      <c r="AE396" s="27" t="n">
        <v>-0.690653599540303</v>
      </c>
      <c r="AF396" s="27" t="n">
        <v>0.142717549838617</v>
      </c>
      <c r="AG396" s="27" t="n">
        <v>0.475688859433323</v>
      </c>
      <c r="AH396" s="27" t="n">
        <v>-2.38327336263323</v>
      </c>
      <c r="AI396" s="27" t="n">
        <v>-1.80086754281918</v>
      </c>
      <c r="AJ396" s="27" t="n">
        <v>-0.66267669089</v>
      </c>
      <c r="AK396" s="27" t="n">
        <v>0.24905709061347</v>
      </c>
      <c r="AL396" s="21"/>
      <c r="AM396" s="31" t="n">
        <f aca="false">IF(SQRT($B$9)*$B396+SQRT(1-$B$9)*R396&lt;_xlfn.NORM.S.INV($B$6),1,0)</f>
        <v>0</v>
      </c>
      <c r="AN396" s="31" t="n">
        <f aca="false">IF(SQRT($B$9)*$B396+SQRT(1-$B$9)*S396&lt;_xlfn.NORM.S.INV($B$6),1,0)</f>
        <v>0</v>
      </c>
      <c r="AO396" s="31" t="n">
        <f aca="false">IF(SQRT($B$9)*$B396+SQRT(1-$B$9)*T396&lt;_xlfn.NORM.S.INV($B$6),1,0)</f>
        <v>0</v>
      </c>
      <c r="AP396" s="31" t="n">
        <f aca="false">IF(SQRT($B$9)*$B396+SQRT(1-$B$9)*U396&lt;_xlfn.NORM.S.INV($B$6),1,0)</f>
        <v>0</v>
      </c>
      <c r="AQ396" s="31" t="n">
        <f aca="false">IF(SQRT($B$9)*$B396+SQRT(1-$B$9)*V396&lt;_xlfn.NORM.S.INV($B$6),1,0)</f>
        <v>0</v>
      </c>
      <c r="AR396" s="31" t="n">
        <f aca="false">IF(SQRT($B$9)*$B396+SQRT(1-$B$9)*W396&lt;_xlfn.NORM.S.INV($B$6),1,0)</f>
        <v>0</v>
      </c>
      <c r="AS396" s="31" t="n">
        <f aca="false">IF(SQRT($B$9)*$B396+SQRT(1-$B$9)*X396&lt;_xlfn.NORM.S.INV($B$6),1,0)</f>
        <v>0</v>
      </c>
      <c r="AT396" s="31" t="n">
        <f aca="false">IF(SQRT($B$9)*$B396+SQRT(1-$B$9)*Y396&lt;_xlfn.NORM.S.INV($B$6),1,0)</f>
        <v>0</v>
      </c>
      <c r="AU396" s="31" t="n">
        <f aca="false">IF(SQRT($B$9)*$B396+SQRT(1-$B$9)*Z396&lt;_xlfn.NORM.S.INV($B$6),1,0)</f>
        <v>0</v>
      </c>
      <c r="AV396" s="31" t="n">
        <f aca="false">IF(SQRT($B$9)*$B396+SQRT(1-$B$9)*AA396&lt;_xlfn.NORM.S.INV($B$6),1,0)</f>
        <v>0</v>
      </c>
      <c r="AW396" s="31" t="n">
        <f aca="false">IF(SQRT($C$9)*$B396+SQRT(1-$C$9)*AB396&lt;_xlfn.NORM.S.INV($C$6),1,0)</f>
        <v>0</v>
      </c>
      <c r="AX396" s="31" t="n">
        <f aca="false">IF(SQRT($C$9)*$B396+SQRT(1-$C$9)*AC396&lt;_xlfn.NORM.S.INV($C$6),1,0)</f>
        <v>0</v>
      </c>
      <c r="AY396" s="31" t="n">
        <f aca="false">IF(SQRT($C$9)*$B396+SQRT(1-$C$9)*AD396&lt;_xlfn.NORM.S.INV($C$6),1,0)</f>
        <v>1</v>
      </c>
      <c r="AZ396" s="31" t="n">
        <f aca="false">IF(SQRT($C$9)*$B396+SQRT(1-$C$9)*AE396&lt;_xlfn.NORM.S.INV($C$6),1,0)</f>
        <v>0</v>
      </c>
      <c r="BA396" s="31" t="n">
        <f aca="false">IF(SQRT($C$9)*$B396+SQRT(1-$C$9)*AF396&lt;_xlfn.NORM.S.INV($C$6),1,0)</f>
        <v>0</v>
      </c>
      <c r="BB396" s="31" t="n">
        <f aca="false">IF(SQRT($C$9)*$B396+SQRT(1-$C$9)*AG396&lt;_xlfn.NORM.S.INV($C$6),1,0)</f>
        <v>0</v>
      </c>
      <c r="BC396" s="31" t="n">
        <f aca="false">IF(SQRT($C$9)*$B396+SQRT(1-$C$9)*AH396&lt;_xlfn.NORM.S.INV($C$6),1,0)</f>
        <v>1</v>
      </c>
      <c r="BD396" s="31" t="n">
        <f aca="false">IF(SQRT($C$9)*$B396+SQRT(1-$C$9)*AI396&lt;_xlfn.NORM.S.INV($C$6),1,0)</f>
        <v>1</v>
      </c>
      <c r="BE396" s="31" t="n">
        <f aca="false">IF(SQRT($C$9)*$B396+SQRT(1-$C$9)*AJ396&lt;_xlfn.NORM.S.INV($C$6),1,0)</f>
        <v>0</v>
      </c>
      <c r="BF396" s="31" t="n">
        <f aca="false">IF(SQRT($C$9)*$B396+SQRT(1-$C$9)*AK396&lt;_xlfn.NORM.S.INV($C$6),1,0)</f>
        <v>0</v>
      </c>
      <c r="BG396" s="21"/>
      <c r="BH396" s="21"/>
      <c r="BI396" s="31" t="n">
        <f aca="false">$B$11*(($A$1061)*$C396/$B$12*$B$7+(1-$A$1061)*$D396/$B$12*$C$7)</f>
        <v>1800</v>
      </c>
      <c r="BJ396" s="31" t="n">
        <f aca="false">$B$11*(($A$1062)*$C396/$B$12*$B$7+(1-$A$1062)*$D396/$B$12*$C$7)</f>
        <v>1710</v>
      </c>
      <c r="BK396" s="31" t="n">
        <f aca="false">$B$11*(($A$1063)*$C396/$B$12*$B$7+(1-$A$1063)*$D396/$B$12*$C$7)</f>
        <v>1620</v>
      </c>
      <c r="BL396" s="31" t="n">
        <f aca="false">$B$11*(($A$1064)*$C396/$B$12*$B$7+(1-$A$1064)*$D396/$B$12*$C$7)</f>
        <v>1530</v>
      </c>
      <c r="BM396" s="31" t="n">
        <f aca="false">$B$11*(($A$1065)*$C396/$B$12*$B$7+(1-$A$1065)*$D396/$B$12*$C$7)</f>
        <v>1440</v>
      </c>
      <c r="BN396" s="31" t="n">
        <f aca="false">$B$11*(($A$1066)*$C396/$B$12*$B$7+(1-$A$1066)*$D396/$B$12*$C$7)</f>
        <v>1350</v>
      </c>
      <c r="BO396" s="31" t="n">
        <f aca="false">$B$11*(($A$1067)*$C396/$B$12*$B$7+(1-$A$1067)*$D396/$B$12*$C$7)</f>
        <v>1260</v>
      </c>
      <c r="BP396" s="31" t="n">
        <f aca="false">$B$11*(($A$1068)*$C396/$B$12*$B$7+(1-$A$1068)*$D396/$B$12*$C$7)</f>
        <v>1170</v>
      </c>
      <c r="BQ396" s="31" t="n">
        <f aca="false">$B$11*(($A$1069)*$C396/$B$12*$B$7+(1-$A$1069)*$D396/$B$12*$C$7)</f>
        <v>1080</v>
      </c>
      <c r="BR396" s="31" t="n">
        <f aca="false">$B$11*(($A$1070)*$C396/$B$12*$B$7+(1-$A$1070)*$D396/$B$12*$C$7)</f>
        <v>990</v>
      </c>
      <c r="BS396" s="31" t="n">
        <f aca="false">$B$11*(($A$1071)*$C396/$B$12*$B$7+(1-$A$1071)*$D396/$B$12*$C$7)</f>
        <v>900</v>
      </c>
      <c r="BT396" s="31" t="n">
        <f aca="false">$B$11*(($A$1072)*$C396/$B$12*$B$7+(1-$A$1072)*$D396/$B$12*$C$7)</f>
        <v>810</v>
      </c>
      <c r="BU396" s="31" t="n">
        <f aca="false">$B$11*(($A$1073)*$C396/$B$12*$B$7+(1-$A$1073)*$D396/$B$12*$C$7)</f>
        <v>720</v>
      </c>
      <c r="BV396" s="31" t="n">
        <f aca="false">$B$11*(($A$1074)*$C396/$B$12*$B$7+(1-$A$1074)*$D396/$B$12*$C$7)</f>
        <v>630</v>
      </c>
      <c r="BW396" s="31" t="n">
        <f aca="false">$B$11*(($A$1075)*$C396/$B$12*$B$7+(1-$A$1075)*$D396/$B$12*$C$7)</f>
        <v>540</v>
      </c>
      <c r="BX396" s="31" t="n">
        <f aca="false">$B$11*(($A$1076)*$C396/$B$12*$B$7+(1-$A$1076)*$D396/$B$12*$C$7)</f>
        <v>450</v>
      </c>
      <c r="BY396" s="31" t="n">
        <f aca="false">$B$11*(($A$1077)*$C396/$B$12*$B$7+(1-$A$1077)*$D396/$B$12*$C$7)</f>
        <v>360</v>
      </c>
      <c r="BZ396" s="31" t="n">
        <f aca="false">$B$11*(($A$1078)*$C396/$B$12*$B$7+(1-$A$1078)*$D396/$B$12*$C$7)</f>
        <v>270</v>
      </c>
      <c r="CA396" s="31" t="n">
        <f aca="false">$B$11*(($A$1079)*$C396/$B$12*$B$7+(1-$A$1079)*$D396/$B$12*$C$7)</f>
        <v>180</v>
      </c>
      <c r="CB396" s="31" t="n">
        <f aca="false">$B$11*(($A$1080)*$C396/$B$12*$B$7+(1-$A$1080)*$D396/$B$12*$C$7)</f>
        <v>90.0000000000001</v>
      </c>
      <c r="CC396" s="31" t="n">
        <f aca="false">$B$11*(($A$1081)*$C396/$B$12*$B$7+(1-$A$1081)*$D396/$B$12*$C$7)</f>
        <v>0</v>
      </c>
    </row>
    <row r="397" customFormat="false" ht="15" hidden="false" customHeight="false" outlineLevel="0" collapsed="false">
      <c r="A397" s="21" t="n">
        <v>373</v>
      </c>
      <c r="B397" s="27" t="n">
        <v>-0.859895247794473</v>
      </c>
      <c r="C397" s="9" t="n">
        <f aca="false">SUM(AM397:AV397)</f>
        <v>0</v>
      </c>
      <c r="D397" s="9" t="n">
        <f aca="false">SUM(AW397:BF397)</f>
        <v>0</v>
      </c>
      <c r="E397" s="24" t="n">
        <f aca="false">(1-C397/$B$12)*$B$8-C397/$B$12*$B$7</f>
        <v>0.05</v>
      </c>
      <c r="F397" s="24" t="n">
        <f aca="false">(1-D397/$B$12)*$C$8-D397/$B$12*$C$7</f>
        <v>0.09</v>
      </c>
      <c r="G397" s="47" t="n">
        <f aca="false">$B$11*($B$10*C397/$B$12*$B$7+(1-$B$10)*D397/$B$12*$C$7)</f>
        <v>0</v>
      </c>
      <c r="H397" s="24" t="n">
        <f aca="false">$B$10*E397+(1-$B$10)*F397</f>
        <v>0.07</v>
      </c>
      <c r="I397" s="21"/>
      <c r="J397" s="21"/>
      <c r="K397" s="21"/>
      <c r="L397" s="21"/>
      <c r="M397" s="21"/>
      <c r="N397" s="21"/>
      <c r="O397" s="21"/>
      <c r="P397" s="21"/>
      <c r="Q397" s="21"/>
      <c r="R397" s="27" t="n">
        <v>0.202011566540766</v>
      </c>
      <c r="S397" s="27" t="n">
        <v>0.121058719957661</v>
      </c>
      <c r="T397" s="27" t="n">
        <v>-1.76717468565715</v>
      </c>
      <c r="U397" s="27" t="n">
        <v>0.806288639005422</v>
      </c>
      <c r="V397" s="27" t="n">
        <v>0.32424768160211</v>
      </c>
      <c r="W397" s="27" t="n">
        <v>-0.717423614842817</v>
      </c>
      <c r="X397" s="27" t="n">
        <v>1.67711930297913</v>
      </c>
      <c r="Y397" s="27" t="n">
        <v>-0.968454803810357</v>
      </c>
      <c r="Z397" s="27" t="n">
        <v>-1.05272298568271</v>
      </c>
      <c r="AA397" s="27" t="n">
        <v>-1.01770657171367</v>
      </c>
      <c r="AB397" s="27" t="n">
        <v>-1.40077783177511</v>
      </c>
      <c r="AC397" s="27" t="n">
        <v>0.0967868431424176</v>
      </c>
      <c r="AD397" s="27" t="n">
        <v>0.599150731176267</v>
      </c>
      <c r="AE397" s="27" t="n">
        <v>-0.202810029804392</v>
      </c>
      <c r="AF397" s="27" t="n">
        <v>-0.22094122395507</v>
      </c>
      <c r="AG397" s="27" t="n">
        <v>-0.854904090652756</v>
      </c>
      <c r="AH397" s="27" t="n">
        <v>1.10721534045997</v>
      </c>
      <c r="AI397" s="27" t="n">
        <v>1.16293535485838</v>
      </c>
      <c r="AJ397" s="27" t="n">
        <v>-0.110026980946358</v>
      </c>
      <c r="AK397" s="27" t="n">
        <v>-0.966164741343539</v>
      </c>
      <c r="AL397" s="21"/>
      <c r="AM397" s="31" t="n">
        <f aca="false">IF(SQRT($B$9)*$B397+SQRT(1-$B$9)*R397&lt;_xlfn.NORM.S.INV($B$6),1,0)</f>
        <v>0</v>
      </c>
      <c r="AN397" s="31" t="n">
        <f aca="false">IF(SQRT($B$9)*$B397+SQRT(1-$B$9)*S397&lt;_xlfn.NORM.S.INV($B$6),1,0)</f>
        <v>0</v>
      </c>
      <c r="AO397" s="31" t="n">
        <f aca="false">IF(SQRT($B$9)*$B397+SQRT(1-$B$9)*T397&lt;_xlfn.NORM.S.INV($B$6),1,0)</f>
        <v>0</v>
      </c>
      <c r="AP397" s="31" t="n">
        <f aca="false">IF(SQRT($B$9)*$B397+SQRT(1-$B$9)*U397&lt;_xlfn.NORM.S.INV($B$6),1,0)</f>
        <v>0</v>
      </c>
      <c r="AQ397" s="31" t="n">
        <f aca="false">IF(SQRT($B$9)*$B397+SQRT(1-$B$9)*V397&lt;_xlfn.NORM.S.INV($B$6),1,0)</f>
        <v>0</v>
      </c>
      <c r="AR397" s="31" t="n">
        <f aca="false">IF(SQRT($B$9)*$B397+SQRT(1-$B$9)*W397&lt;_xlfn.NORM.S.INV($B$6),1,0)</f>
        <v>0</v>
      </c>
      <c r="AS397" s="31" t="n">
        <f aca="false">IF(SQRT($B$9)*$B397+SQRT(1-$B$9)*X397&lt;_xlfn.NORM.S.INV($B$6),1,0)</f>
        <v>0</v>
      </c>
      <c r="AT397" s="31" t="n">
        <f aca="false">IF(SQRT($B$9)*$B397+SQRT(1-$B$9)*Y397&lt;_xlfn.NORM.S.INV($B$6),1,0)</f>
        <v>0</v>
      </c>
      <c r="AU397" s="31" t="n">
        <f aca="false">IF(SQRT($B$9)*$B397+SQRT(1-$B$9)*Z397&lt;_xlfn.NORM.S.INV($B$6),1,0)</f>
        <v>0</v>
      </c>
      <c r="AV397" s="31" t="n">
        <f aca="false">IF(SQRT($B$9)*$B397+SQRT(1-$B$9)*AA397&lt;_xlfn.NORM.S.INV($B$6),1,0)</f>
        <v>0</v>
      </c>
      <c r="AW397" s="31" t="n">
        <f aca="false">IF(SQRT($C$9)*$B397+SQRT(1-$C$9)*AB397&lt;_xlfn.NORM.S.INV($C$6),1,0)</f>
        <v>0</v>
      </c>
      <c r="AX397" s="31" t="n">
        <f aca="false">IF(SQRT($C$9)*$B397+SQRT(1-$C$9)*AC397&lt;_xlfn.NORM.S.INV($C$6),1,0)</f>
        <v>0</v>
      </c>
      <c r="AY397" s="31" t="n">
        <f aca="false">IF(SQRT($C$9)*$B397+SQRT(1-$C$9)*AD397&lt;_xlfn.NORM.S.INV($C$6),1,0)</f>
        <v>0</v>
      </c>
      <c r="AZ397" s="31" t="n">
        <f aca="false">IF(SQRT($C$9)*$B397+SQRT(1-$C$9)*AE397&lt;_xlfn.NORM.S.INV($C$6),1,0)</f>
        <v>0</v>
      </c>
      <c r="BA397" s="31" t="n">
        <f aca="false">IF(SQRT($C$9)*$B397+SQRT(1-$C$9)*AF397&lt;_xlfn.NORM.S.INV($C$6),1,0)</f>
        <v>0</v>
      </c>
      <c r="BB397" s="31" t="n">
        <f aca="false">IF(SQRT($C$9)*$B397+SQRT(1-$C$9)*AG397&lt;_xlfn.NORM.S.INV($C$6),1,0)</f>
        <v>0</v>
      </c>
      <c r="BC397" s="31" t="n">
        <f aca="false">IF(SQRT($C$9)*$B397+SQRT(1-$C$9)*AH397&lt;_xlfn.NORM.S.INV($C$6),1,0)</f>
        <v>0</v>
      </c>
      <c r="BD397" s="31" t="n">
        <f aca="false">IF(SQRT($C$9)*$B397+SQRT(1-$C$9)*AI397&lt;_xlfn.NORM.S.INV($C$6),1,0)</f>
        <v>0</v>
      </c>
      <c r="BE397" s="31" t="n">
        <f aca="false">IF(SQRT($C$9)*$B397+SQRT(1-$C$9)*AJ397&lt;_xlfn.NORM.S.INV($C$6),1,0)</f>
        <v>0</v>
      </c>
      <c r="BF397" s="31" t="n">
        <f aca="false">IF(SQRT($C$9)*$B397+SQRT(1-$C$9)*AK397&lt;_xlfn.NORM.S.INV($C$6),1,0)</f>
        <v>0</v>
      </c>
      <c r="BG397" s="21"/>
      <c r="BH397" s="21"/>
      <c r="BI397" s="31" t="n">
        <f aca="false">$B$11*(($A$1061)*$C397/$B$12*$B$7+(1-$A$1061)*$D397/$B$12*$C$7)</f>
        <v>0</v>
      </c>
      <c r="BJ397" s="31" t="n">
        <f aca="false">$B$11*(($A$1062)*$C397/$B$12*$B$7+(1-$A$1062)*$D397/$B$12*$C$7)</f>
        <v>0</v>
      </c>
      <c r="BK397" s="31" t="n">
        <f aca="false">$B$11*(($A$1063)*$C397/$B$12*$B$7+(1-$A$1063)*$D397/$B$12*$C$7)</f>
        <v>0</v>
      </c>
      <c r="BL397" s="31" t="n">
        <f aca="false">$B$11*(($A$1064)*$C397/$B$12*$B$7+(1-$A$1064)*$D397/$B$12*$C$7)</f>
        <v>0</v>
      </c>
      <c r="BM397" s="31" t="n">
        <f aca="false">$B$11*(($A$1065)*$C397/$B$12*$B$7+(1-$A$1065)*$D397/$B$12*$C$7)</f>
        <v>0</v>
      </c>
      <c r="BN397" s="31" t="n">
        <f aca="false">$B$11*(($A$1066)*$C397/$B$12*$B$7+(1-$A$1066)*$D397/$B$12*$C$7)</f>
        <v>0</v>
      </c>
      <c r="BO397" s="31" t="n">
        <f aca="false">$B$11*(($A$1067)*$C397/$B$12*$B$7+(1-$A$1067)*$D397/$B$12*$C$7)</f>
        <v>0</v>
      </c>
      <c r="BP397" s="31" t="n">
        <f aca="false">$B$11*(($A$1068)*$C397/$B$12*$B$7+(1-$A$1068)*$D397/$B$12*$C$7)</f>
        <v>0</v>
      </c>
      <c r="BQ397" s="31" t="n">
        <f aca="false">$B$11*(($A$1069)*$C397/$B$12*$B$7+(1-$A$1069)*$D397/$B$12*$C$7)</f>
        <v>0</v>
      </c>
      <c r="BR397" s="31" t="n">
        <f aca="false">$B$11*(($A$1070)*$C397/$B$12*$B$7+(1-$A$1070)*$D397/$B$12*$C$7)</f>
        <v>0</v>
      </c>
      <c r="BS397" s="31" t="n">
        <f aca="false">$B$11*(($A$1071)*$C397/$B$12*$B$7+(1-$A$1071)*$D397/$B$12*$C$7)</f>
        <v>0</v>
      </c>
      <c r="BT397" s="31" t="n">
        <f aca="false">$B$11*(($A$1072)*$C397/$B$12*$B$7+(1-$A$1072)*$D397/$B$12*$C$7)</f>
        <v>0</v>
      </c>
      <c r="BU397" s="31" t="n">
        <f aca="false">$B$11*(($A$1073)*$C397/$B$12*$B$7+(1-$A$1073)*$D397/$B$12*$C$7)</f>
        <v>0</v>
      </c>
      <c r="BV397" s="31" t="n">
        <f aca="false">$B$11*(($A$1074)*$C397/$B$12*$B$7+(1-$A$1074)*$D397/$B$12*$C$7)</f>
        <v>0</v>
      </c>
      <c r="BW397" s="31" t="n">
        <f aca="false">$B$11*(($A$1075)*$C397/$B$12*$B$7+(1-$A$1075)*$D397/$B$12*$C$7)</f>
        <v>0</v>
      </c>
      <c r="BX397" s="31" t="n">
        <f aca="false">$B$11*(($A$1076)*$C397/$B$12*$B$7+(1-$A$1076)*$D397/$B$12*$C$7)</f>
        <v>0</v>
      </c>
      <c r="BY397" s="31" t="n">
        <f aca="false">$B$11*(($A$1077)*$C397/$B$12*$B$7+(1-$A$1077)*$D397/$B$12*$C$7)</f>
        <v>0</v>
      </c>
      <c r="BZ397" s="31" t="n">
        <f aca="false">$B$11*(($A$1078)*$C397/$B$12*$B$7+(1-$A$1078)*$D397/$B$12*$C$7)</f>
        <v>0</v>
      </c>
      <c r="CA397" s="31" t="n">
        <f aca="false">$B$11*(($A$1079)*$C397/$B$12*$B$7+(1-$A$1079)*$D397/$B$12*$C$7)</f>
        <v>0</v>
      </c>
      <c r="CB397" s="31" t="n">
        <f aca="false">$B$11*(($A$1080)*$C397/$B$12*$B$7+(1-$A$1080)*$D397/$B$12*$C$7)</f>
        <v>0</v>
      </c>
      <c r="CC397" s="31" t="n">
        <f aca="false">$B$11*(($A$1081)*$C397/$B$12*$B$7+(1-$A$1081)*$D397/$B$12*$C$7)</f>
        <v>0</v>
      </c>
    </row>
    <row r="398" customFormat="false" ht="15" hidden="false" customHeight="false" outlineLevel="0" collapsed="false">
      <c r="A398" s="21" t="n">
        <v>374</v>
      </c>
      <c r="B398" s="27" t="n">
        <v>0.802977940277303</v>
      </c>
      <c r="C398" s="9" t="n">
        <f aca="false">SUM(AM398:AV398)</f>
        <v>0</v>
      </c>
      <c r="D398" s="9" t="n">
        <f aca="false">SUM(AW398:BF398)</f>
        <v>0</v>
      </c>
      <c r="E398" s="24" t="n">
        <f aca="false">(1-C398/$B$12)*$B$8-C398/$B$12*$B$7</f>
        <v>0.05</v>
      </c>
      <c r="F398" s="24" t="n">
        <f aca="false">(1-D398/$B$12)*$C$8-D398/$B$12*$C$7</f>
        <v>0.09</v>
      </c>
      <c r="G398" s="47" t="n">
        <f aca="false">$B$11*($B$10*C398/$B$12*$B$7+(1-$B$10)*D398/$B$12*$C$7)</f>
        <v>0</v>
      </c>
      <c r="H398" s="24" t="n">
        <f aca="false">$B$10*E398+(1-$B$10)*F398</f>
        <v>0.07</v>
      </c>
      <c r="I398" s="21"/>
      <c r="J398" s="21"/>
      <c r="K398" s="21"/>
      <c r="L398" s="21"/>
      <c r="M398" s="21"/>
      <c r="N398" s="21"/>
      <c r="O398" s="21"/>
      <c r="P398" s="21"/>
      <c r="Q398" s="21"/>
      <c r="R398" s="27" t="n">
        <v>-1.30482055807489</v>
      </c>
      <c r="S398" s="27" t="n">
        <v>0.420052383070539</v>
      </c>
      <c r="T398" s="27" t="n">
        <v>-0.258045501646597</v>
      </c>
      <c r="U398" s="27" t="n">
        <v>1.89310087912369</v>
      </c>
      <c r="V398" s="27" t="n">
        <v>-0.418416753654897</v>
      </c>
      <c r="W398" s="27" t="n">
        <v>1.61694011321637</v>
      </c>
      <c r="X398" s="27" t="n">
        <v>1.37184312357953</v>
      </c>
      <c r="Y398" s="27" t="n">
        <v>1.43588450087964</v>
      </c>
      <c r="Z398" s="27" t="n">
        <v>0.375610701301009</v>
      </c>
      <c r="AA398" s="27" t="n">
        <v>1.05928209717148</v>
      </c>
      <c r="AB398" s="27" t="n">
        <v>-0.47384854434524</v>
      </c>
      <c r="AC398" s="27" t="n">
        <v>-1.89854003756316</v>
      </c>
      <c r="AD398" s="27" t="n">
        <v>1.09964913874293</v>
      </c>
      <c r="AE398" s="27" t="n">
        <v>1.31899478463403</v>
      </c>
      <c r="AF398" s="27" t="n">
        <v>-0.313686757729686</v>
      </c>
      <c r="AG398" s="27" t="n">
        <v>0.196572835324793</v>
      </c>
      <c r="AH398" s="27" t="n">
        <v>2.1062031691016</v>
      </c>
      <c r="AI398" s="27" t="n">
        <v>-0.2939210538815</v>
      </c>
      <c r="AJ398" s="27" t="n">
        <v>-0.434796818753153</v>
      </c>
      <c r="AK398" s="27" t="n">
        <v>-0.00456952236924812</v>
      </c>
      <c r="AL398" s="21"/>
      <c r="AM398" s="31" t="n">
        <f aca="false">IF(SQRT($B$9)*$B398+SQRT(1-$B$9)*R398&lt;_xlfn.NORM.S.INV($B$6),1,0)</f>
        <v>0</v>
      </c>
      <c r="AN398" s="31" t="n">
        <f aca="false">IF(SQRT($B$9)*$B398+SQRT(1-$B$9)*S398&lt;_xlfn.NORM.S.INV($B$6),1,0)</f>
        <v>0</v>
      </c>
      <c r="AO398" s="31" t="n">
        <f aca="false">IF(SQRT($B$9)*$B398+SQRT(1-$B$9)*T398&lt;_xlfn.NORM.S.INV($B$6),1,0)</f>
        <v>0</v>
      </c>
      <c r="AP398" s="31" t="n">
        <f aca="false">IF(SQRT($B$9)*$B398+SQRT(1-$B$9)*U398&lt;_xlfn.NORM.S.INV($B$6),1,0)</f>
        <v>0</v>
      </c>
      <c r="AQ398" s="31" t="n">
        <f aca="false">IF(SQRT($B$9)*$B398+SQRT(1-$B$9)*V398&lt;_xlfn.NORM.S.INV($B$6),1,0)</f>
        <v>0</v>
      </c>
      <c r="AR398" s="31" t="n">
        <f aca="false">IF(SQRT($B$9)*$B398+SQRT(1-$B$9)*W398&lt;_xlfn.NORM.S.INV($B$6),1,0)</f>
        <v>0</v>
      </c>
      <c r="AS398" s="31" t="n">
        <f aca="false">IF(SQRT($B$9)*$B398+SQRT(1-$B$9)*X398&lt;_xlfn.NORM.S.INV($B$6),1,0)</f>
        <v>0</v>
      </c>
      <c r="AT398" s="31" t="n">
        <f aca="false">IF(SQRT($B$9)*$B398+SQRT(1-$B$9)*Y398&lt;_xlfn.NORM.S.INV($B$6),1,0)</f>
        <v>0</v>
      </c>
      <c r="AU398" s="31" t="n">
        <f aca="false">IF(SQRT($B$9)*$B398+SQRT(1-$B$9)*Z398&lt;_xlfn.NORM.S.INV($B$6),1,0)</f>
        <v>0</v>
      </c>
      <c r="AV398" s="31" t="n">
        <f aca="false">IF(SQRT($B$9)*$B398+SQRT(1-$B$9)*AA398&lt;_xlfn.NORM.S.INV($B$6),1,0)</f>
        <v>0</v>
      </c>
      <c r="AW398" s="31" t="n">
        <f aca="false">IF(SQRT($C$9)*$B398+SQRT(1-$C$9)*AB398&lt;_xlfn.NORM.S.INV($C$6),1,0)</f>
        <v>0</v>
      </c>
      <c r="AX398" s="31" t="n">
        <f aca="false">IF(SQRT($C$9)*$B398+SQRT(1-$C$9)*AC398&lt;_xlfn.NORM.S.INV($C$6),1,0)</f>
        <v>0</v>
      </c>
      <c r="AY398" s="31" t="n">
        <f aca="false">IF(SQRT($C$9)*$B398+SQRT(1-$C$9)*AD398&lt;_xlfn.NORM.S.INV($C$6),1,0)</f>
        <v>0</v>
      </c>
      <c r="AZ398" s="31" t="n">
        <f aca="false">IF(SQRT($C$9)*$B398+SQRT(1-$C$9)*AE398&lt;_xlfn.NORM.S.INV($C$6),1,0)</f>
        <v>0</v>
      </c>
      <c r="BA398" s="31" t="n">
        <f aca="false">IF(SQRT($C$9)*$B398+SQRT(1-$C$9)*AF398&lt;_xlfn.NORM.S.INV($C$6),1,0)</f>
        <v>0</v>
      </c>
      <c r="BB398" s="31" t="n">
        <f aca="false">IF(SQRT($C$9)*$B398+SQRT(1-$C$9)*AG398&lt;_xlfn.NORM.S.INV($C$6),1,0)</f>
        <v>0</v>
      </c>
      <c r="BC398" s="31" t="n">
        <f aca="false">IF(SQRT($C$9)*$B398+SQRT(1-$C$9)*AH398&lt;_xlfn.NORM.S.INV($C$6),1,0)</f>
        <v>0</v>
      </c>
      <c r="BD398" s="31" t="n">
        <f aca="false">IF(SQRT($C$9)*$B398+SQRT(1-$C$9)*AI398&lt;_xlfn.NORM.S.INV($C$6),1,0)</f>
        <v>0</v>
      </c>
      <c r="BE398" s="31" t="n">
        <f aca="false">IF(SQRT($C$9)*$B398+SQRT(1-$C$9)*AJ398&lt;_xlfn.NORM.S.INV($C$6),1,0)</f>
        <v>0</v>
      </c>
      <c r="BF398" s="31" t="n">
        <f aca="false">IF(SQRT($C$9)*$B398+SQRT(1-$C$9)*AK398&lt;_xlfn.NORM.S.INV($C$6),1,0)</f>
        <v>0</v>
      </c>
      <c r="BG398" s="21"/>
      <c r="BH398" s="21"/>
      <c r="BI398" s="31" t="n">
        <f aca="false">$B$11*(($A$1061)*$C398/$B$12*$B$7+(1-$A$1061)*$D398/$B$12*$C$7)</f>
        <v>0</v>
      </c>
      <c r="BJ398" s="31" t="n">
        <f aca="false">$B$11*(($A$1062)*$C398/$B$12*$B$7+(1-$A$1062)*$D398/$B$12*$C$7)</f>
        <v>0</v>
      </c>
      <c r="BK398" s="31" t="n">
        <f aca="false">$B$11*(($A$1063)*$C398/$B$12*$B$7+(1-$A$1063)*$D398/$B$12*$C$7)</f>
        <v>0</v>
      </c>
      <c r="BL398" s="31" t="n">
        <f aca="false">$B$11*(($A$1064)*$C398/$B$12*$B$7+(1-$A$1064)*$D398/$B$12*$C$7)</f>
        <v>0</v>
      </c>
      <c r="BM398" s="31" t="n">
        <f aca="false">$B$11*(($A$1065)*$C398/$B$12*$B$7+(1-$A$1065)*$D398/$B$12*$C$7)</f>
        <v>0</v>
      </c>
      <c r="BN398" s="31" t="n">
        <f aca="false">$B$11*(($A$1066)*$C398/$B$12*$B$7+(1-$A$1066)*$D398/$B$12*$C$7)</f>
        <v>0</v>
      </c>
      <c r="BO398" s="31" t="n">
        <f aca="false">$B$11*(($A$1067)*$C398/$B$12*$B$7+(1-$A$1067)*$D398/$B$12*$C$7)</f>
        <v>0</v>
      </c>
      <c r="BP398" s="31" t="n">
        <f aca="false">$B$11*(($A$1068)*$C398/$B$12*$B$7+(1-$A$1068)*$D398/$B$12*$C$7)</f>
        <v>0</v>
      </c>
      <c r="BQ398" s="31" t="n">
        <f aca="false">$B$11*(($A$1069)*$C398/$B$12*$B$7+(1-$A$1069)*$D398/$B$12*$C$7)</f>
        <v>0</v>
      </c>
      <c r="BR398" s="31" t="n">
        <f aca="false">$B$11*(($A$1070)*$C398/$B$12*$B$7+(1-$A$1070)*$D398/$B$12*$C$7)</f>
        <v>0</v>
      </c>
      <c r="BS398" s="31" t="n">
        <f aca="false">$B$11*(($A$1071)*$C398/$B$12*$B$7+(1-$A$1071)*$D398/$B$12*$C$7)</f>
        <v>0</v>
      </c>
      <c r="BT398" s="31" t="n">
        <f aca="false">$B$11*(($A$1072)*$C398/$B$12*$B$7+(1-$A$1072)*$D398/$B$12*$C$7)</f>
        <v>0</v>
      </c>
      <c r="BU398" s="31" t="n">
        <f aca="false">$B$11*(($A$1073)*$C398/$B$12*$B$7+(1-$A$1073)*$D398/$B$12*$C$7)</f>
        <v>0</v>
      </c>
      <c r="BV398" s="31" t="n">
        <f aca="false">$B$11*(($A$1074)*$C398/$B$12*$B$7+(1-$A$1074)*$D398/$B$12*$C$7)</f>
        <v>0</v>
      </c>
      <c r="BW398" s="31" t="n">
        <f aca="false">$B$11*(($A$1075)*$C398/$B$12*$B$7+(1-$A$1075)*$D398/$B$12*$C$7)</f>
        <v>0</v>
      </c>
      <c r="BX398" s="31" t="n">
        <f aca="false">$B$11*(($A$1076)*$C398/$B$12*$B$7+(1-$A$1076)*$D398/$B$12*$C$7)</f>
        <v>0</v>
      </c>
      <c r="BY398" s="31" t="n">
        <f aca="false">$B$11*(($A$1077)*$C398/$B$12*$B$7+(1-$A$1077)*$D398/$B$12*$C$7)</f>
        <v>0</v>
      </c>
      <c r="BZ398" s="31" t="n">
        <f aca="false">$B$11*(($A$1078)*$C398/$B$12*$B$7+(1-$A$1078)*$D398/$B$12*$C$7)</f>
        <v>0</v>
      </c>
      <c r="CA398" s="31" t="n">
        <f aca="false">$B$11*(($A$1079)*$C398/$B$12*$B$7+(1-$A$1079)*$D398/$B$12*$C$7)</f>
        <v>0</v>
      </c>
      <c r="CB398" s="31" t="n">
        <f aca="false">$B$11*(($A$1080)*$C398/$B$12*$B$7+(1-$A$1080)*$D398/$B$12*$C$7)</f>
        <v>0</v>
      </c>
      <c r="CC398" s="31" t="n">
        <f aca="false">$B$11*(($A$1081)*$C398/$B$12*$B$7+(1-$A$1081)*$D398/$B$12*$C$7)</f>
        <v>0</v>
      </c>
    </row>
    <row r="399" customFormat="false" ht="15" hidden="false" customHeight="false" outlineLevel="0" collapsed="false">
      <c r="A399" s="21" t="n">
        <v>375</v>
      </c>
      <c r="B399" s="27" t="n">
        <v>0.791371797303923</v>
      </c>
      <c r="C399" s="9" t="n">
        <f aca="false">SUM(AM399:AV399)</f>
        <v>0</v>
      </c>
      <c r="D399" s="9" t="n">
        <f aca="false">SUM(AW399:BF399)</f>
        <v>0</v>
      </c>
      <c r="E399" s="24" t="n">
        <f aca="false">(1-C399/$B$12)*$B$8-C399/$B$12*$B$7</f>
        <v>0.05</v>
      </c>
      <c r="F399" s="24" t="n">
        <f aca="false">(1-D399/$B$12)*$C$8-D399/$B$12*$C$7</f>
        <v>0.09</v>
      </c>
      <c r="G399" s="47" t="n">
        <f aca="false">$B$11*($B$10*C399/$B$12*$B$7+(1-$B$10)*D399/$B$12*$C$7)</f>
        <v>0</v>
      </c>
      <c r="H399" s="24" t="n">
        <f aca="false">$B$10*E399+(1-$B$10)*F399</f>
        <v>0.07</v>
      </c>
      <c r="I399" s="21"/>
      <c r="J399" s="21"/>
      <c r="K399" s="21"/>
      <c r="L399" s="21"/>
      <c r="M399" s="21"/>
      <c r="N399" s="21"/>
      <c r="O399" s="21"/>
      <c r="P399" s="21"/>
      <c r="Q399" s="21"/>
      <c r="R399" s="27" t="n">
        <v>-0.166467771757059</v>
      </c>
      <c r="S399" s="27" t="n">
        <v>-0.644836144810484</v>
      </c>
      <c r="T399" s="27" t="n">
        <v>0.869307108849169</v>
      </c>
      <c r="U399" s="27" t="n">
        <v>-1.09625439778237</v>
      </c>
      <c r="V399" s="27" t="n">
        <v>-0.547147639745461</v>
      </c>
      <c r="W399" s="27" t="n">
        <v>-0.17666949575163</v>
      </c>
      <c r="X399" s="27" t="n">
        <v>-0.980319732738228</v>
      </c>
      <c r="Y399" s="27" t="n">
        <v>0.602520287152949</v>
      </c>
      <c r="Z399" s="27" t="n">
        <v>-0.564623537052437</v>
      </c>
      <c r="AA399" s="27" t="n">
        <v>-0.756408047245626</v>
      </c>
      <c r="AB399" s="27" t="n">
        <v>-1.04815347694959</v>
      </c>
      <c r="AC399" s="27" t="n">
        <v>-0.567007093669727</v>
      </c>
      <c r="AD399" s="27" t="n">
        <v>-0.768520597399483</v>
      </c>
      <c r="AE399" s="27" t="n">
        <v>-0.989216545072681</v>
      </c>
      <c r="AF399" s="27" t="n">
        <v>1.2948880717896</v>
      </c>
      <c r="AG399" s="27" t="n">
        <v>0.890921216558451</v>
      </c>
      <c r="AH399" s="27" t="n">
        <v>0.0998211027046202</v>
      </c>
      <c r="AI399" s="27" t="n">
        <v>0.701105369891283</v>
      </c>
      <c r="AJ399" s="27" t="n">
        <v>0.099335563785312</v>
      </c>
      <c r="AK399" s="27" t="n">
        <v>0.203232968516065</v>
      </c>
      <c r="AL399" s="21"/>
      <c r="AM399" s="31" t="n">
        <f aca="false">IF(SQRT($B$9)*$B399+SQRT(1-$B$9)*R399&lt;_xlfn.NORM.S.INV($B$6),1,0)</f>
        <v>0</v>
      </c>
      <c r="AN399" s="31" t="n">
        <f aca="false">IF(SQRT($B$9)*$B399+SQRT(1-$B$9)*S399&lt;_xlfn.NORM.S.INV($B$6),1,0)</f>
        <v>0</v>
      </c>
      <c r="AO399" s="31" t="n">
        <f aca="false">IF(SQRT($B$9)*$B399+SQRT(1-$B$9)*T399&lt;_xlfn.NORM.S.INV($B$6),1,0)</f>
        <v>0</v>
      </c>
      <c r="AP399" s="31" t="n">
        <f aca="false">IF(SQRT($B$9)*$B399+SQRT(1-$B$9)*U399&lt;_xlfn.NORM.S.INV($B$6),1,0)</f>
        <v>0</v>
      </c>
      <c r="AQ399" s="31" t="n">
        <f aca="false">IF(SQRT($B$9)*$B399+SQRT(1-$B$9)*V399&lt;_xlfn.NORM.S.INV($B$6),1,0)</f>
        <v>0</v>
      </c>
      <c r="AR399" s="31" t="n">
        <f aca="false">IF(SQRT($B$9)*$B399+SQRT(1-$B$9)*W399&lt;_xlfn.NORM.S.INV($B$6),1,0)</f>
        <v>0</v>
      </c>
      <c r="AS399" s="31" t="n">
        <f aca="false">IF(SQRT($B$9)*$B399+SQRT(1-$B$9)*X399&lt;_xlfn.NORM.S.INV($B$6),1,0)</f>
        <v>0</v>
      </c>
      <c r="AT399" s="31" t="n">
        <f aca="false">IF(SQRT($B$9)*$B399+SQRT(1-$B$9)*Y399&lt;_xlfn.NORM.S.INV($B$6),1,0)</f>
        <v>0</v>
      </c>
      <c r="AU399" s="31" t="n">
        <f aca="false">IF(SQRT($B$9)*$B399+SQRT(1-$B$9)*Z399&lt;_xlfn.NORM.S.INV($B$6),1,0)</f>
        <v>0</v>
      </c>
      <c r="AV399" s="31" t="n">
        <f aca="false">IF(SQRT($B$9)*$B399+SQRT(1-$B$9)*AA399&lt;_xlfn.NORM.S.INV($B$6),1,0)</f>
        <v>0</v>
      </c>
      <c r="AW399" s="31" t="n">
        <f aca="false">IF(SQRT($C$9)*$B399+SQRT(1-$C$9)*AB399&lt;_xlfn.NORM.S.INV($C$6),1,0)</f>
        <v>0</v>
      </c>
      <c r="AX399" s="31" t="n">
        <f aca="false">IF(SQRT($C$9)*$B399+SQRT(1-$C$9)*AC399&lt;_xlfn.NORM.S.INV($C$6),1,0)</f>
        <v>0</v>
      </c>
      <c r="AY399" s="31" t="n">
        <f aca="false">IF(SQRT($C$9)*$B399+SQRT(1-$C$9)*AD399&lt;_xlfn.NORM.S.INV($C$6),1,0)</f>
        <v>0</v>
      </c>
      <c r="AZ399" s="31" t="n">
        <f aca="false">IF(SQRT($C$9)*$B399+SQRT(1-$C$9)*AE399&lt;_xlfn.NORM.S.INV($C$6),1,0)</f>
        <v>0</v>
      </c>
      <c r="BA399" s="31" t="n">
        <f aca="false">IF(SQRT($C$9)*$B399+SQRT(1-$C$9)*AF399&lt;_xlfn.NORM.S.INV($C$6),1,0)</f>
        <v>0</v>
      </c>
      <c r="BB399" s="31" t="n">
        <f aca="false">IF(SQRT($C$9)*$B399+SQRT(1-$C$9)*AG399&lt;_xlfn.NORM.S.INV($C$6),1,0)</f>
        <v>0</v>
      </c>
      <c r="BC399" s="31" t="n">
        <f aca="false">IF(SQRT($C$9)*$B399+SQRT(1-$C$9)*AH399&lt;_xlfn.NORM.S.INV($C$6),1,0)</f>
        <v>0</v>
      </c>
      <c r="BD399" s="31" t="n">
        <f aca="false">IF(SQRT($C$9)*$B399+SQRT(1-$C$9)*AI399&lt;_xlfn.NORM.S.INV($C$6),1,0)</f>
        <v>0</v>
      </c>
      <c r="BE399" s="31" t="n">
        <f aca="false">IF(SQRT($C$9)*$B399+SQRT(1-$C$9)*AJ399&lt;_xlfn.NORM.S.INV($C$6),1,0)</f>
        <v>0</v>
      </c>
      <c r="BF399" s="31" t="n">
        <f aca="false">IF(SQRT($C$9)*$B399+SQRT(1-$C$9)*AK399&lt;_xlfn.NORM.S.INV($C$6),1,0)</f>
        <v>0</v>
      </c>
      <c r="BG399" s="21"/>
      <c r="BH399" s="21"/>
      <c r="BI399" s="31" t="n">
        <f aca="false">$B$11*(($A$1061)*$C399/$B$12*$B$7+(1-$A$1061)*$D399/$B$12*$C$7)</f>
        <v>0</v>
      </c>
      <c r="BJ399" s="31" t="n">
        <f aca="false">$B$11*(($A$1062)*$C399/$B$12*$B$7+(1-$A$1062)*$D399/$B$12*$C$7)</f>
        <v>0</v>
      </c>
      <c r="BK399" s="31" t="n">
        <f aca="false">$B$11*(($A$1063)*$C399/$B$12*$B$7+(1-$A$1063)*$D399/$B$12*$C$7)</f>
        <v>0</v>
      </c>
      <c r="BL399" s="31" t="n">
        <f aca="false">$B$11*(($A$1064)*$C399/$B$12*$B$7+(1-$A$1064)*$D399/$B$12*$C$7)</f>
        <v>0</v>
      </c>
      <c r="BM399" s="31" t="n">
        <f aca="false">$B$11*(($A$1065)*$C399/$B$12*$B$7+(1-$A$1065)*$D399/$B$12*$C$7)</f>
        <v>0</v>
      </c>
      <c r="BN399" s="31" t="n">
        <f aca="false">$B$11*(($A$1066)*$C399/$B$12*$B$7+(1-$A$1066)*$D399/$B$12*$C$7)</f>
        <v>0</v>
      </c>
      <c r="BO399" s="31" t="n">
        <f aca="false">$B$11*(($A$1067)*$C399/$B$12*$B$7+(1-$A$1067)*$D399/$B$12*$C$7)</f>
        <v>0</v>
      </c>
      <c r="BP399" s="31" t="n">
        <f aca="false">$B$11*(($A$1068)*$C399/$B$12*$B$7+(1-$A$1068)*$D399/$B$12*$C$7)</f>
        <v>0</v>
      </c>
      <c r="BQ399" s="31" t="n">
        <f aca="false">$B$11*(($A$1069)*$C399/$B$12*$B$7+(1-$A$1069)*$D399/$B$12*$C$7)</f>
        <v>0</v>
      </c>
      <c r="BR399" s="31" t="n">
        <f aca="false">$B$11*(($A$1070)*$C399/$B$12*$B$7+(1-$A$1070)*$D399/$B$12*$C$7)</f>
        <v>0</v>
      </c>
      <c r="BS399" s="31" t="n">
        <f aca="false">$B$11*(($A$1071)*$C399/$B$12*$B$7+(1-$A$1071)*$D399/$B$12*$C$7)</f>
        <v>0</v>
      </c>
      <c r="BT399" s="31" t="n">
        <f aca="false">$B$11*(($A$1072)*$C399/$B$12*$B$7+(1-$A$1072)*$D399/$B$12*$C$7)</f>
        <v>0</v>
      </c>
      <c r="BU399" s="31" t="n">
        <f aca="false">$B$11*(($A$1073)*$C399/$B$12*$B$7+(1-$A$1073)*$D399/$B$12*$C$7)</f>
        <v>0</v>
      </c>
      <c r="BV399" s="31" t="n">
        <f aca="false">$B$11*(($A$1074)*$C399/$B$12*$B$7+(1-$A$1074)*$D399/$B$12*$C$7)</f>
        <v>0</v>
      </c>
      <c r="BW399" s="31" t="n">
        <f aca="false">$B$11*(($A$1075)*$C399/$B$12*$B$7+(1-$A$1075)*$D399/$B$12*$C$7)</f>
        <v>0</v>
      </c>
      <c r="BX399" s="31" t="n">
        <f aca="false">$B$11*(($A$1076)*$C399/$B$12*$B$7+(1-$A$1076)*$D399/$B$12*$C$7)</f>
        <v>0</v>
      </c>
      <c r="BY399" s="31" t="n">
        <f aca="false">$B$11*(($A$1077)*$C399/$B$12*$B$7+(1-$A$1077)*$D399/$B$12*$C$7)</f>
        <v>0</v>
      </c>
      <c r="BZ399" s="31" t="n">
        <f aca="false">$B$11*(($A$1078)*$C399/$B$12*$B$7+(1-$A$1078)*$D399/$B$12*$C$7)</f>
        <v>0</v>
      </c>
      <c r="CA399" s="31" t="n">
        <f aca="false">$B$11*(($A$1079)*$C399/$B$12*$B$7+(1-$A$1079)*$D399/$B$12*$C$7)</f>
        <v>0</v>
      </c>
      <c r="CB399" s="31" t="n">
        <f aca="false">$B$11*(($A$1080)*$C399/$B$12*$B$7+(1-$A$1080)*$D399/$B$12*$C$7)</f>
        <v>0</v>
      </c>
      <c r="CC399" s="31" t="n">
        <f aca="false">$B$11*(($A$1081)*$C399/$B$12*$B$7+(1-$A$1081)*$D399/$B$12*$C$7)</f>
        <v>0</v>
      </c>
    </row>
    <row r="400" customFormat="false" ht="15" hidden="false" customHeight="false" outlineLevel="0" collapsed="false">
      <c r="A400" s="21" t="n">
        <v>376</v>
      </c>
      <c r="B400" s="27" t="n">
        <v>-0.0608437158263783</v>
      </c>
      <c r="C400" s="9" t="n">
        <f aca="false">SUM(AM400:AV400)</f>
        <v>0</v>
      </c>
      <c r="D400" s="9" t="n">
        <f aca="false">SUM(AW400:BF400)</f>
        <v>0</v>
      </c>
      <c r="E400" s="24" t="n">
        <f aca="false">(1-C400/$B$12)*$B$8-C400/$B$12*$B$7</f>
        <v>0.05</v>
      </c>
      <c r="F400" s="24" t="n">
        <f aca="false">(1-D400/$B$12)*$C$8-D400/$B$12*$C$7</f>
        <v>0.09</v>
      </c>
      <c r="G400" s="47" t="n">
        <f aca="false">$B$11*($B$10*C400/$B$12*$B$7+(1-$B$10)*D400/$B$12*$C$7)</f>
        <v>0</v>
      </c>
      <c r="H400" s="24" t="n">
        <f aca="false">$B$10*E400+(1-$B$10)*F400</f>
        <v>0.07</v>
      </c>
      <c r="I400" s="21"/>
      <c r="J400" s="21"/>
      <c r="K400" s="21"/>
      <c r="L400" s="21"/>
      <c r="M400" s="21"/>
      <c r="N400" s="21"/>
      <c r="O400" s="21"/>
      <c r="P400" s="21"/>
      <c r="Q400" s="21"/>
      <c r="R400" s="27" t="n">
        <v>0.549481996869329</v>
      </c>
      <c r="S400" s="27" t="n">
        <v>0.694825549469085</v>
      </c>
      <c r="T400" s="27" t="n">
        <v>1.46449091369744</v>
      </c>
      <c r="U400" s="27" t="n">
        <v>0.905782159515862</v>
      </c>
      <c r="V400" s="27" t="n">
        <v>2.12363383040461</v>
      </c>
      <c r="W400" s="27" t="n">
        <v>-0.138437147385326</v>
      </c>
      <c r="X400" s="27" t="n">
        <v>-1.34186696748088</v>
      </c>
      <c r="Y400" s="27" t="n">
        <v>0.319351283958467</v>
      </c>
      <c r="Z400" s="27" t="n">
        <v>-0.981801791810031</v>
      </c>
      <c r="AA400" s="27" t="n">
        <v>1.46265612301702</v>
      </c>
      <c r="AB400" s="27" t="n">
        <v>-1.13179518471426</v>
      </c>
      <c r="AC400" s="27" t="n">
        <v>1.30806717025423</v>
      </c>
      <c r="AD400" s="27" t="n">
        <v>0.262557383969919</v>
      </c>
      <c r="AE400" s="27" t="n">
        <v>-1.16562927285471</v>
      </c>
      <c r="AF400" s="27" t="n">
        <v>0.151070489904699</v>
      </c>
      <c r="AG400" s="27" t="n">
        <v>-1.3555198266711</v>
      </c>
      <c r="AH400" s="27" t="n">
        <v>0.309603060978096</v>
      </c>
      <c r="AI400" s="27" t="n">
        <v>0.790580429771316</v>
      </c>
      <c r="AJ400" s="27" t="n">
        <v>-0.504867149344876</v>
      </c>
      <c r="AK400" s="27" t="n">
        <v>0.945813716776764</v>
      </c>
      <c r="AL400" s="21"/>
      <c r="AM400" s="31" t="n">
        <f aca="false">IF(SQRT($B$9)*$B400+SQRT(1-$B$9)*R400&lt;_xlfn.NORM.S.INV($B$6),1,0)</f>
        <v>0</v>
      </c>
      <c r="AN400" s="31" t="n">
        <f aca="false">IF(SQRT($B$9)*$B400+SQRT(1-$B$9)*S400&lt;_xlfn.NORM.S.INV($B$6),1,0)</f>
        <v>0</v>
      </c>
      <c r="AO400" s="31" t="n">
        <f aca="false">IF(SQRT($B$9)*$B400+SQRT(1-$B$9)*T400&lt;_xlfn.NORM.S.INV($B$6),1,0)</f>
        <v>0</v>
      </c>
      <c r="AP400" s="31" t="n">
        <f aca="false">IF(SQRT($B$9)*$B400+SQRT(1-$B$9)*U400&lt;_xlfn.NORM.S.INV($B$6),1,0)</f>
        <v>0</v>
      </c>
      <c r="AQ400" s="31" t="n">
        <f aca="false">IF(SQRT($B$9)*$B400+SQRT(1-$B$9)*V400&lt;_xlfn.NORM.S.INV($B$6),1,0)</f>
        <v>0</v>
      </c>
      <c r="AR400" s="31" t="n">
        <f aca="false">IF(SQRT($B$9)*$B400+SQRT(1-$B$9)*W400&lt;_xlfn.NORM.S.INV($B$6),1,0)</f>
        <v>0</v>
      </c>
      <c r="AS400" s="31" t="n">
        <f aca="false">IF(SQRT($B$9)*$B400+SQRT(1-$B$9)*X400&lt;_xlfn.NORM.S.INV($B$6),1,0)</f>
        <v>0</v>
      </c>
      <c r="AT400" s="31" t="n">
        <f aca="false">IF(SQRT($B$9)*$B400+SQRT(1-$B$9)*Y400&lt;_xlfn.NORM.S.INV($B$6),1,0)</f>
        <v>0</v>
      </c>
      <c r="AU400" s="31" t="n">
        <f aca="false">IF(SQRT($B$9)*$B400+SQRT(1-$B$9)*Z400&lt;_xlfn.NORM.S.INV($B$6),1,0)</f>
        <v>0</v>
      </c>
      <c r="AV400" s="31" t="n">
        <f aca="false">IF(SQRT($B$9)*$B400+SQRT(1-$B$9)*AA400&lt;_xlfn.NORM.S.INV($B$6),1,0)</f>
        <v>0</v>
      </c>
      <c r="AW400" s="31" t="n">
        <f aca="false">IF(SQRT($C$9)*$B400+SQRT(1-$C$9)*AB400&lt;_xlfn.NORM.S.INV($C$6),1,0)</f>
        <v>0</v>
      </c>
      <c r="AX400" s="31" t="n">
        <f aca="false">IF(SQRT($C$9)*$B400+SQRT(1-$C$9)*AC400&lt;_xlfn.NORM.S.INV($C$6),1,0)</f>
        <v>0</v>
      </c>
      <c r="AY400" s="31" t="n">
        <f aca="false">IF(SQRT($C$9)*$B400+SQRT(1-$C$9)*AD400&lt;_xlfn.NORM.S.INV($C$6),1,0)</f>
        <v>0</v>
      </c>
      <c r="AZ400" s="31" t="n">
        <f aca="false">IF(SQRT($C$9)*$B400+SQRT(1-$C$9)*AE400&lt;_xlfn.NORM.S.INV($C$6),1,0)</f>
        <v>0</v>
      </c>
      <c r="BA400" s="31" t="n">
        <f aca="false">IF(SQRT($C$9)*$B400+SQRT(1-$C$9)*AF400&lt;_xlfn.NORM.S.INV($C$6),1,0)</f>
        <v>0</v>
      </c>
      <c r="BB400" s="31" t="n">
        <f aca="false">IF(SQRT($C$9)*$B400+SQRT(1-$C$9)*AG400&lt;_xlfn.NORM.S.INV($C$6),1,0)</f>
        <v>0</v>
      </c>
      <c r="BC400" s="31" t="n">
        <f aca="false">IF(SQRT($C$9)*$B400+SQRT(1-$C$9)*AH400&lt;_xlfn.NORM.S.INV($C$6),1,0)</f>
        <v>0</v>
      </c>
      <c r="BD400" s="31" t="n">
        <f aca="false">IF(SQRT($C$9)*$B400+SQRT(1-$C$9)*AI400&lt;_xlfn.NORM.S.INV($C$6),1,0)</f>
        <v>0</v>
      </c>
      <c r="BE400" s="31" t="n">
        <f aca="false">IF(SQRT($C$9)*$B400+SQRT(1-$C$9)*AJ400&lt;_xlfn.NORM.S.INV($C$6),1,0)</f>
        <v>0</v>
      </c>
      <c r="BF400" s="31" t="n">
        <f aca="false">IF(SQRT($C$9)*$B400+SQRT(1-$C$9)*AK400&lt;_xlfn.NORM.S.INV($C$6),1,0)</f>
        <v>0</v>
      </c>
      <c r="BG400" s="21"/>
      <c r="BH400" s="21"/>
      <c r="BI400" s="31" t="n">
        <f aca="false">$B$11*(($A$1061)*$C400/$B$12*$B$7+(1-$A$1061)*$D400/$B$12*$C$7)</f>
        <v>0</v>
      </c>
      <c r="BJ400" s="31" t="n">
        <f aca="false">$B$11*(($A$1062)*$C400/$B$12*$B$7+(1-$A$1062)*$D400/$B$12*$C$7)</f>
        <v>0</v>
      </c>
      <c r="BK400" s="31" t="n">
        <f aca="false">$B$11*(($A$1063)*$C400/$B$12*$B$7+(1-$A$1063)*$D400/$B$12*$C$7)</f>
        <v>0</v>
      </c>
      <c r="BL400" s="31" t="n">
        <f aca="false">$B$11*(($A$1064)*$C400/$B$12*$B$7+(1-$A$1064)*$D400/$B$12*$C$7)</f>
        <v>0</v>
      </c>
      <c r="BM400" s="31" t="n">
        <f aca="false">$B$11*(($A$1065)*$C400/$B$12*$B$7+(1-$A$1065)*$D400/$B$12*$C$7)</f>
        <v>0</v>
      </c>
      <c r="BN400" s="31" t="n">
        <f aca="false">$B$11*(($A$1066)*$C400/$B$12*$B$7+(1-$A$1066)*$D400/$B$12*$C$7)</f>
        <v>0</v>
      </c>
      <c r="BO400" s="31" t="n">
        <f aca="false">$B$11*(($A$1067)*$C400/$B$12*$B$7+(1-$A$1067)*$D400/$B$12*$C$7)</f>
        <v>0</v>
      </c>
      <c r="BP400" s="31" t="n">
        <f aca="false">$B$11*(($A$1068)*$C400/$B$12*$B$7+(1-$A$1068)*$D400/$B$12*$C$7)</f>
        <v>0</v>
      </c>
      <c r="BQ400" s="31" t="n">
        <f aca="false">$B$11*(($A$1069)*$C400/$B$12*$B$7+(1-$A$1069)*$D400/$B$12*$C$7)</f>
        <v>0</v>
      </c>
      <c r="BR400" s="31" t="n">
        <f aca="false">$B$11*(($A$1070)*$C400/$B$12*$B$7+(1-$A$1070)*$D400/$B$12*$C$7)</f>
        <v>0</v>
      </c>
      <c r="BS400" s="31" t="n">
        <f aca="false">$B$11*(($A$1071)*$C400/$B$12*$B$7+(1-$A$1071)*$D400/$B$12*$C$7)</f>
        <v>0</v>
      </c>
      <c r="BT400" s="31" t="n">
        <f aca="false">$B$11*(($A$1072)*$C400/$B$12*$B$7+(1-$A$1072)*$D400/$B$12*$C$7)</f>
        <v>0</v>
      </c>
      <c r="BU400" s="31" t="n">
        <f aca="false">$B$11*(($A$1073)*$C400/$B$12*$B$7+(1-$A$1073)*$D400/$B$12*$C$7)</f>
        <v>0</v>
      </c>
      <c r="BV400" s="31" t="n">
        <f aca="false">$B$11*(($A$1074)*$C400/$B$12*$B$7+(1-$A$1074)*$D400/$B$12*$C$7)</f>
        <v>0</v>
      </c>
      <c r="BW400" s="31" t="n">
        <f aca="false">$B$11*(($A$1075)*$C400/$B$12*$B$7+(1-$A$1075)*$D400/$B$12*$C$7)</f>
        <v>0</v>
      </c>
      <c r="BX400" s="31" t="n">
        <f aca="false">$B$11*(($A$1076)*$C400/$B$12*$B$7+(1-$A$1076)*$D400/$B$12*$C$7)</f>
        <v>0</v>
      </c>
      <c r="BY400" s="31" t="n">
        <f aca="false">$B$11*(($A$1077)*$C400/$B$12*$B$7+(1-$A$1077)*$D400/$B$12*$C$7)</f>
        <v>0</v>
      </c>
      <c r="BZ400" s="31" t="n">
        <f aca="false">$B$11*(($A$1078)*$C400/$B$12*$B$7+(1-$A$1078)*$D400/$B$12*$C$7)</f>
        <v>0</v>
      </c>
      <c r="CA400" s="31" t="n">
        <f aca="false">$B$11*(($A$1079)*$C400/$B$12*$B$7+(1-$A$1079)*$D400/$B$12*$C$7)</f>
        <v>0</v>
      </c>
      <c r="CB400" s="31" t="n">
        <f aca="false">$B$11*(($A$1080)*$C400/$B$12*$B$7+(1-$A$1080)*$D400/$B$12*$C$7)</f>
        <v>0</v>
      </c>
      <c r="CC400" s="31" t="n">
        <f aca="false">$B$11*(($A$1081)*$C400/$B$12*$B$7+(1-$A$1081)*$D400/$B$12*$C$7)</f>
        <v>0</v>
      </c>
    </row>
    <row r="401" customFormat="false" ht="15" hidden="false" customHeight="false" outlineLevel="0" collapsed="false">
      <c r="A401" s="21" t="n">
        <v>377</v>
      </c>
      <c r="B401" s="27" t="n">
        <v>-2.18411904713793</v>
      </c>
      <c r="C401" s="9" t="n">
        <f aca="false">SUM(AM401:AV401)</f>
        <v>0</v>
      </c>
      <c r="D401" s="9" t="n">
        <f aca="false">SUM(AW401:BF401)</f>
        <v>3</v>
      </c>
      <c r="E401" s="24" t="n">
        <f aca="false">(1-C401/$B$12)*$B$8-C401/$B$12*$B$7</f>
        <v>0.05</v>
      </c>
      <c r="F401" s="24" t="n">
        <f aca="false">(1-D401/$B$12)*$C$8-D401/$B$12*$C$7</f>
        <v>-0.117</v>
      </c>
      <c r="G401" s="47" t="n">
        <f aca="false">$B$11*($B$10*C401/$B$12*$B$7+(1-$B$10)*D401/$B$12*$C$7)</f>
        <v>900</v>
      </c>
      <c r="H401" s="24" t="n">
        <f aca="false">$B$10*E401+(1-$B$10)*F401</f>
        <v>-0.0335</v>
      </c>
      <c r="I401" s="21"/>
      <c r="J401" s="21"/>
      <c r="K401" s="21"/>
      <c r="L401" s="21"/>
      <c r="M401" s="21"/>
      <c r="N401" s="21"/>
      <c r="O401" s="21"/>
      <c r="P401" s="21"/>
      <c r="Q401" s="21"/>
      <c r="R401" s="27" t="n">
        <v>1.02066909391836</v>
      </c>
      <c r="S401" s="27" t="n">
        <v>-0.880634408642728</v>
      </c>
      <c r="T401" s="27" t="n">
        <v>-0.578512295517331</v>
      </c>
      <c r="U401" s="27" t="n">
        <v>-0.339504619744865</v>
      </c>
      <c r="V401" s="27" t="n">
        <v>0.402900724318777</v>
      </c>
      <c r="W401" s="27" t="n">
        <v>-0.383457466558169</v>
      </c>
      <c r="X401" s="27" t="n">
        <v>-1.21718617759815</v>
      </c>
      <c r="Y401" s="27" t="n">
        <v>-1.38302082237006</v>
      </c>
      <c r="Z401" s="27" t="n">
        <v>0.147884798044106</v>
      </c>
      <c r="AA401" s="27" t="n">
        <v>0.379829946401354</v>
      </c>
      <c r="AB401" s="27" t="n">
        <v>0.544737933961818</v>
      </c>
      <c r="AC401" s="27" t="n">
        <v>2.16188943008619</v>
      </c>
      <c r="AD401" s="27" t="n">
        <v>-1.29538993768428</v>
      </c>
      <c r="AE401" s="27" t="n">
        <v>-1.05718379702378</v>
      </c>
      <c r="AF401" s="27" t="n">
        <v>0.505155305871112</v>
      </c>
      <c r="AG401" s="27" t="n">
        <v>0.594076571844471</v>
      </c>
      <c r="AH401" s="27" t="n">
        <v>1.74961341760212</v>
      </c>
      <c r="AI401" s="27" t="n">
        <v>-1.62169740816848</v>
      </c>
      <c r="AJ401" s="27" t="n">
        <v>-0.674538771902803</v>
      </c>
      <c r="AK401" s="27" t="n">
        <v>-0.0708579910838783</v>
      </c>
      <c r="AL401" s="21"/>
      <c r="AM401" s="31" t="n">
        <f aca="false">IF(SQRT($B$9)*$B401+SQRT(1-$B$9)*R401&lt;_xlfn.NORM.S.INV($B$6),1,0)</f>
        <v>0</v>
      </c>
      <c r="AN401" s="31" t="n">
        <f aca="false">IF(SQRT($B$9)*$B401+SQRT(1-$B$9)*S401&lt;_xlfn.NORM.S.INV($B$6),1,0)</f>
        <v>0</v>
      </c>
      <c r="AO401" s="31" t="n">
        <f aca="false">IF(SQRT($B$9)*$B401+SQRT(1-$B$9)*T401&lt;_xlfn.NORM.S.INV($B$6),1,0)</f>
        <v>0</v>
      </c>
      <c r="AP401" s="31" t="n">
        <f aca="false">IF(SQRT($B$9)*$B401+SQRT(1-$B$9)*U401&lt;_xlfn.NORM.S.INV($B$6),1,0)</f>
        <v>0</v>
      </c>
      <c r="AQ401" s="31" t="n">
        <f aca="false">IF(SQRT($B$9)*$B401+SQRT(1-$B$9)*V401&lt;_xlfn.NORM.S.INV($B$6),1,0)</f>
        <v>0</v>
      </c>
      <c r="AR401" s="31" t="n">
        <f aca="false">IF(SQRT($B$9)*$B401+SQRT(1-$B$9)*W401&lt;_xlfn.NORM.S.INV($B$6),1,0)</f>
        <v>0</v>
      </c>
      <c r="AS401" s="31" t="n">
        <f aca="false">IF(SQRT($B$9)*$B401+SQRT(1-$B$9)*X401&lt;_xlfn.NORM.S.INV($B$6),1,0)</f>
        <v>0</v>
      </c>
      <c r="AT401" s="31" t="n">
        <f aca="false">IF(SQRT($B$9)*$B401+SQRT(1-$B$9)*Y401&lt;_xlfn.NORM.S.INV($B$6),1,0)</f>
        <v>0</v>
      </c>
      <c r="AU401" s="31" t="n">
        <f aca="false">IF(SQRT($B$9)*$B401+SQRT(1-$B$9)*Z401&lt;_xlfn.NORM.S.INV($B$6),1,0)</f>
        <v>0</v>
      </c>
      <c r="AV401" s="31" t="n">
        <f aca="false">IF(SQRT($B$9)*$B401+SQRT(1-$B$9)*AA401&lt;_xlfn.NORM.S.INV($B$6),1,0)</f>
        <v>0</v>
      </c>
      <c r="AW401" s="31" t="n">
        <f aca="false">IF(SQRT($C$9)*$B401+SQRT(1-$C$9)*AB401&lt;_xlfn.NORM.S.INV($C$6),1,0)</f>
        <v>0</v>
      </c>
      <c r="AX401" s="31" t="n">
        <f aca="false">IF(SQRT($C$9)*$B401+SQRT(1-$C$9)*AC401&lt;_xlfn.NORM.S.INV($C$6),1,0)</f>
        <v>0</v>
      </c>
      <c r="AY401" s="31" t="n">
        <f aca="false">IF(SQRT($C$9)*$B401+SQRT(1-$C$9)*AD401&lt;_xlfn.NORM.S.INV($C$6),1,0)</f>
        <v>1</v>
      </c>
      <c r="AZ401" s="31" t="n">
        <f aca="false">IF(SQRT($C$9)*$B401+SQRT(1-$C$9)*AE401&lt;_xlfn.NORM.S.INV($C$6),1,0)</f>
        <v>1</v>
      </c>
      <c r="BA401" s="31" t="n">
        <f aca="false">IF(SQRT($C$9)*$B401+SQRT(1-$C$9)*AF401&lt;_xlfn.NORM.S.INV($C$6),1,0)</f>
        <v>0</v>
      </c>
      <c r="BB401" s="31" t="n">
        <f aca="false">IF(SQRT($C$9)*$B401+SQRT(1-$C$9)*AG401&lt;_xlfn.NORM.S.INV($C$6),1,0)</f>
        <v>0</v>
      </c>
      <c r="BC401" s="31" t="n">
        <f aca="false">IF(SQRT($C$9)*$B401+SQRT(1-$C$9)*AH401&lt;_xlfn.NORM.S.INV($C$6),1,0)</f>
        <v>0</v>
      </c>
      <c r="BD401" s="31" t="n">
        <f aca="false">IF(SQRT($C$9)*$B401+SQRT(1-$C$9)*AI401&lt;_xlfn.NORM.S.INV($C$6),1,0)</f>
        <v>1</v>
      </c>
      <c r="BE401" s="31" t="n">
        <f aca="false">IF(SQRT($C$9)*$B401+SQRT(1-$C$9)*AJ401&lt;_xlfn.NORM.S.INV($C$6),1,0)</f>
        <v>0</v>
      </c>
      <c r="BF401" s="31" t="n">
        <f aca="false">IF(SQRT($C$9)*$B401+SQRT(1-$C$9)*AK401&lt;_xlfn.NORM.S.INV($C$6),1,0)</f>
        <v>0</v>
      </c>
      <c r="BG401" s="21"/>
      <c r="BH401" s="21"/>
      <c r="BI401" s="31" t="n">
        <f aca="false">$B$11*(($A$1061)*$C401/$B$12*$B$7+(1-$A$1061)*$D401/$B$12*$C$7)</f>
        <v>1800</v>
      </c>
      <c r="BJ401" s="31" t="n">
        <f aca="false">$B$11*(($A$1062)*$C401/$B$12*$B$7+(1-$A$1062)*$D401/$B$12*$C$7)</f>
        <v>1710</v>
      </c>
      <c r="BK401" s="31" t="n">
        <f aca="false">$B$11*(($A$1063)*$C401/$B$12*$B$7+(1-$A$1063)*$D401/$B$12*$C$7)</f>
        <v>1620</v>
      </c>
      <c r="BL401" s="31" t="n">
        <f aca="false">$B$11*(($A$1064)*$C401/$B$12*$B$7+(1-$A$1064)*$D401/$B$12*$C$7)</f>
        <v>1530</v>
      </c>
      <c r="BM401" s="31" t="n">
        <f aca="false">$B$11*(($A$1065)*$C401/$B$12*$B$7+(1-$A$1065)*$D401/$B$12*$C$7)</f>
        <v>1440</v>
      </c>
      <c r="BN401" s="31" t="n">
        <f aca="false">$B$11*(($A$1066)*$C401/$B$12*$B$7+(1-$A$1066)*$D401/$B$12*$C$7)</f>
        <v>1350</v>
      </c>
      <c r="BO401" s="31" t="n">
        <f aca="false">$B$11*(($A$1067)*$C401/$B$12*$B$7+(1-$A$1067)*$D401/$B$12*$C$7)</f>
        <v>1260</v>
      </c>
      <c r="BP401" s="31" t="n">
        <f aca="false">$B$11*(($A$1068)*$C401/$B$12*$B$7+(1-$A$1068)*$D401/$B$12*$C$7)</f>
        <v>1170</v>
      </c>
      <c r="BQ401" s="31" t="n">
        <f aca="false">$B$11*(($A$1069)*$C401/$B$12*$B$7+(1-$A$1069)*$D401/$B$12*$C$7)</f>
        <v>1080</v>
      </c>
      <c r="BR401" s="31" t="n">
        <f aca="false">$B$11*(($A$1070)*$C401/$B$12*$B$7+(1-$A$1070)*$D401/$B$12*$C$7)</f>
        <v>990</v>
      </c>
      <c r="BS401" s="31" t="n">
        <f aca="false">$B$11*(($A$1071)*$C401/$B$12*$B$7+(1-$A$1071)*$D401/$B$12*$C$7)</f>
        <v>900</v>
      </c>
      <c r="BT401" s="31" t="n">
        <f aca="false">$B$11*(($A$1072)*$C401/$B$12*$B$7+(1-$A$1072)*$D401/$B$12*$C$7)</f>
        <v>810</v>
      </c>
      <c r="BU401" s="31" t="n">
        <f aca="false">$B$11*(($A$1073)*$C401/$B$12*$B$7+(1-$A$1073)*$D401/$B$12*$C$7)</f>
        <v>720</v>
      </c>
      <c r="BV401" s="31" t="n">
        <f aca="false">$B$11*(($A$1074)*$C401/$B$12*$B$7+(1-$A$1074)*$D401/$B$12*$C$7)</f>
        <v>630</v>
      </c>
      <c r="BW401" s="31" t="n">
        <f aca="false">$B$11*(($A$1075)*$C401/$B$12*$B$7+(1-$A$1075)*$D401/$B$12*$C$7)</f>
        <v>540</v>
      </c>
      <c r="BX401" s="31" t="n">
        <f aca="false">$B$11*(($A$1076)*$C401/$B$12*$B$7+(1-$A$1076)*$D401/$B$12*$C$7)</f>
        <v>450</v>
      </c>
      <c r="BY401" s="31" t="n">
        <f aca="false">$B$11*(($A$1077)*$C401/$B$12*$B$7+(1-$A$1077)*$D401/$B$12*$C$7)</f>
        <v>360</v>
      </c>
      <c r="BZ401" s="31" t="n">
        <f aca="false">$B$11*(($A$1078)*$C401/$B$12*$B$7+(1-$A$1078)*$D401/$B$12*$C$7)</f>
        <v>270</v>
      </c>
      <c r="CA401" s="31" t="n">
        <f aca="false">$B$11*(($A$1079)*$C401/$B$12*$B$7+(1-$A$1079)*$D401/$B$12*$C$7)</f>
        <v>180</v>
      </c>
      <c r="CB401" s="31" t="n">
        <f aca="false">$B$11*(($A$1080)*$C401/$B$12*$B$7+(1-$A$1080)*$D401/$B$12*$C$7)</f>
        <v>90.0000000000001</v>
      </c>
      <c r="CC401" s="31" t="n">
        <f aca="false">$B$11*(($A$1081)*$C401/$B$12*$B$7+(1-$A$1081)*$D401/$B$12*$C$7)</f>
        <v>0</v>
      </c>
    </row>
    <row r="402" customFormat="false" ht="15" hidden="false" customHeight="false" outlineLevel="0" collapsed="false">
      <c r="A402" s="21" t="n">
        <v>378</v>
      </c>
      <c r="B402" s="27" t="n">
        <v>0.151471628479801</v>
      </c>
      <c r="C402" s="9" t="n">
        <f aca="false">SUM(AM402:AV402)</f>
        <v>0</v>
      </c>
      <c r="D402" s="9" t="n">
        <f aca="false">SUM(AW402:BF402)</f>
        <v>1</v>
      </c>
      <c r="E402" s="24" t="n">
        <f aca="false">(1-C402/$B$12)*$B$8-C402/$B$12*$B$7</f>
        <v>0.05</v>
      </c>
      <c r="F402" s="24" t="n">
        <f aca="false">(1-D402/$B$12)*$C$8-D402/$B$12*$C$7</f>
        <v>0.021</v>
      </c>
      <c r="G402" s="47" t="n">
        <f aca="false">$B$11*($B$10*C402/$B$12*$B$7+(1-$B$10)*D402/$B$12*$C$7)</f>
        <v>300</v>
      </c>
      <c r="H402" s="24" t="n">
        <f aca="false">$B$10*E402+(1-$B$10)*F402</f>
        <v>0.0355</v>
      </c>
      <c r="I402" s="21"/>
      <c r="J402" s="21"/>
      <c r="K402" s="21"/>
      <c r="L402" s="21"/>
      <c r="M402" s="21"/>
      <c r="N402" s="21"/>
      <c r="O402" s="21"/>
      <c r="P402" s="21"/>
      <c r="Q402" s="21"/>
      <c r="R402" s="27" t="n">
        <v>0.0824539774443782</v>
      </c>
      <c r="S402" s="27" t="n">
        <v>-0.133330145415611</v>
      </c>
      <c r="T402" s="27" t="n">
        <v>-0.157836490339441</v>
      </c>
      <c r="U402" s="27" t="n">
        <v>-0.724421252566541</v>
      </c>
      <c r="V402" s="27" t="n">
        <v>0.328240397920067</v>
      </c>
      <c r="W402" s="27" t="n">
        <v>0.395296998462068</v>
      </c>
      <c r="X402" s="27" t="n">
        <v>-0.856272311762106</v>
      </c>
      <c r="Y402" s="27" t="n">
        <v>0.198188902306876</v>
      </c>
      <c r="Z402" s="27" t="n">
        <v>-1.24971591957535</v>
      </c>
      <c r="AA402" s="27" t="n">
        <v>-1.5873829656098</v>
      </c>
      <c r="AB402" s="27" t="n">
        <v>-0.868322491461694</v>
      </c>
      <c r="AC402" s="27" t="n">
        <v>0.945442465187741</v>
      </c>
      <c r="AD402" s="27" t="n">
        <v>1.117789775796</v>
      </c>
      <c r="AE402" s="27" t="n">
        <v>-0.88200414378644</v>
      </c>
      <c r="AF402" s="27" t="n">
        <v>0.611144012338174</v>
      </c>
      <c r="AG402" s="27" t="n">
        <v>-0.117400283579063</v>
      </c>
      <c r="AH402" s="27" t="n">
        <v>1.41988040235011</v>
      </c>
      <c r="AI402" s="27" t="n">
        <v>0.665315293689334</v>
      </c>
      <c r="AJ402" s="27" t="n">
        <v>-2.15437096501368</v>
      </c>
      <c r="AK402" s="27" t="n">
        <v>-0.975738942247741</v>
      </c>
      <c r="AL402" s="21"/>
      <c r="AM402" s="31" t="n">
        <f aca="false">IF(SQRT($B$9)*$B402+SQRT(1-$B$9)*R402&lt;_xlfn.NORM.S.INV($B$6),1,0)</f>
        <v>0</v>
      </c>
      <c r="AN402" s="31" t="n">
        <f aca="false">IF(SQRT($B$9)*$B402+SQRT(1-$B$9)*S402&lt;_xlfn.NORM.S.INV($B$6),1,0)</f>
        <v>0</v>
      </c>
      <c r="AO402" s="31" t="n">
        <f aca="false">IF(SQRT($B$9)*$B402+SQRT(1-$B$9)*T402&lt;_xlfn.NORM.S.INV($B$6),1,0)</f>
        <v>0</v>
      </c>
      <c r="AP402" s="31" t="n">
        <f aca="false">IF(SQRT($B$9)*$B402+SQRT(1-$B$9)*U402&lt;_xlfn.NORM.S.INV($B$6),1,0)</f>
        <v>0</v>
      </c>
      <c r="AQ402" s="31" t="n">
        <f aca="false">IF(SQRT($B$9)*$B402+SQRT(1-$B$9)*V402&lt;_xlfn.NORM.S.INV($B$6),1,0)</f>
        <v>0</v>
      </c>
      <c r="AR402" s="31" t="n">
        <f aca="false">IF(SQRT($B$9)*$B402+SQRT(1-$B$9)*W402&lt;_xlfn.NORM.S.INV($B$6),1,0)</f>
        <v>0</v>
      </c>
      <c r="AS402" s="31" t="n">
        <f aca="false">IF(SQRT($B$9)*$B402+SQRT(1-$B$9)*X402&lt;_xlfn.NORM.S.INV($B$6),1,0)</f>
        <v>0</v>
      </c>
      <c r="AT402" s="31" t="n">
        <f aca="false">IF(SQRT($B$9)*$B402+SQRT(1-$B$9)*Y402&lt;_xlfn.NORM.S.INV($B$6),1,0)</f>
        <v>0</v>
      </c>
      <c r="AU402" s="31" t="n">
        <f aca="false">IF(SQRT($B$9)*$B402+SQRT(1-$B$9)*Z402&lt;_xlfn.NORM.S.INV($B$6),1,0)</f>
        <v>0</v>
      </c>
      <c r="AV402" s="31" t="n">
        <f aca="false">IF(SQRT($B$9)*$B402+SQRT(1-$B$9)*AA402&lt;_xlfn.NORM.S.INV($B$6),1,0)</f>
        <v>0</v>
      </c>
      <c r="AW402" s="31" t="n">
        <f aca="false">IF(SQRT($C$9)*$B402+SQRT(1-$C$9)*AB402&lt;_xlfn.NORM.S.INV($C$6),1,0)</f>
        <v>0</v>
      </c>
      <c r="AX402" s="31" t="n">
        <f aca="false">IF(SQRT($C$9)*$B402+SQRT(1-$C$9)*AC402&lt;_xlfn.NORM.S.INV($C$6),1,0)</f>
        <v>0</v>
      </c>
      <c r="AY402" s="31" t="n">
        <f aca="false">IF(SQRT($C$9)*$B402+SQRT(1-$C$9)*AD402&lt;_xlfn.NORM.S.INV($C$6),1,0)</f>
        <v>0</v>
      </c>
      <c r="AZ402" s="31" t="n">
        <f aca="false">IF(SQRT($C$9)*$B402+SQRT(1-$C$9)*AE402&lt;_xlfn.NORM.S.INV($C$6),1,0)</f>
        <v>0</v>
      </c>
      <c r="BA402" s="31" t="n">
        <f aca="false">IF(SQRT($C$9)*$B402+SQRT(1-$C$9)*AF402&lt;_xlfn.NORM.S.INV($C$6),1,0)</f>
        <v>0</v>
      </c>
      <c r="BB402" s="31" t="n">
        <f aca="false">IF(SQRT($C$9)*$B402+SQRT(1-$C$9)*AG402&lt;_xlfn.NORM.S.INV($C$6),1,0)</f>
        <v>0</v>
      </c>
      <c r="BC402" s="31" t="n">
        <f aca="false">IF(SQRT($C$9)*$B402+SQRT(1-$C$9)*AH402&lt;_xlfn.NORM.S.INV($C$6),1,0)</f>
        <v>0</v>
      </c>
      <c r="BD402" s="31" t="n">
        <f aca="false">IF(SQRT($C$9)*$B402+SQRT(1-$C$9)*AI402&lt;_xlfn.NORM.S.INV($C$6),1,0)</f>
        <v>0</v>
      </c>
      <c r="BE402" s="31" t="n">
        <f aca="false">IF(SQRT($C$9)*$B402+SQRT(1-$C$9)*AJ402&lt;_xlfn.NORM.S.INV($C$6),1,0)</f>
        <v>1</v>
      </c>
      <c r="BF402" s="31" t="n">
        <f aca="false">IF(SQRT($C$9)*$B402+SQRT(1-$C$9)*AK402&lt;_xlfn.NORM.S.INV($C$6),1,0)</f>
        <v>0</v>
      </c>
      <c r="BG402" s="21"/>
      <c r="BH402" s="21"/>
      <c r="BI402" s="31" t="n">
        <f aca="false">$B$11*(($A$1061)*$C402/$B$12*$B$7+(1-$A$1061)*$D402/$B$12*$C$7)</f>
        <v>600</v>
      </c>
      <c r="BJ402" s="31" t="n">
        <f aca="false">$B$11*(($A$1062)*$C402/$B$12*$B$7+(1-$A$1062)*$D402/$B$12*$C$7)</f>
        <v>570</v>
      </c>
      <c r="BK402" s="31" t="n">
        <f aca="false">$B$11*(($A$1063)*$C402/$B$12*$B$7+(1-$A$1063)*$D402/$B$12*$C$7)</f>
        <v>540</v>
      </c>
      <c r="BL402" s="31" t="n">
        <f aca="false">$B$11*(($A$1064)*$C402/$B$12*$B$7+(1-$A$1064)*$D402/$B$12*$C$7)</f>
        <v>510</v>
      </c>
      <c r="BM402" s="31" t="n">
        <f aca="false">$B$11*(($A$1065)*$C402/$B$12*$B$7+(1-$A$1065)*$D402/$B$12*$C$7)</f>
        <v>480</v>
      </c>
      <c r="BN402" s="31" t="n">
        <f aca="false">$B$11*(($A$1066)*$C402/$B$12*$B$7+(1-$A$1066)*$D402/$B$12*$C$7)</f>
        <v>450</v>
      </c>
      <c r="BO402" s="31" t="n">
        <f aca="false">$B$11*(($A$1067)*$C402/$B$12*$B$7+(1-$A$1067)*$D402/$B$12*$C$7)</f>
        <v>420</v>
      </c>
      <c r="BP402" s="31" t="n">
        <f aca="false">$B$11*(($A$1068)*$C402/$B$12*$B$7+(1-$A$1068)*$D402/$B$12*$C$7)</f>
        <v>390</v>
      </c>
      <c r="BQ402" s="31" t="n">
        <f aca="false">$B$11*(($A$1069)*$C402/$B$12*$B$7+(1-$A$1069)*$D402/$B$12*$C$7)</f>
        <v>360</v>
      </c>
      <c r="BR402" s="31" t="n">
        <f aca="false">$B$11*(($A$1070)*$C402/$B$12*$B$7+(1-$A$1070)*$D402/$B$12*$C$7)</f>
        <v>330</v>
      </c>
      <c r="BS402" s="31" t="n">
        <f aca="false">$B$11*(($A$1071)*$C402/$B$12*$B$7+(1-$A$1071)*$D402/$B$12*$C$7)</f>
        <v>300</v>
      </c>
      <c r="BT402" s="31" t="n">
        <f aca="false">$B$11*(($A$1072)*$C402/$B$12*$B$7+(1-$A$1072)*$D402/$B$12*$C$7)</f>
        <v>270</v>
      </c>
      <c r="BU402" s="31" t="n">
        <f aca="false">$B$11*(($A$1073)*$C402/$B$12*$B$7+(1-$A$1073)*$D402/$B$12*$C$7)</f>
        <v>240</v>
      </c>
      <c r="BV402" s="31" t="n">
        <f aca="false">$B$11*(($A$1074)*$C402/$B$12*$B$7+(1-$A$1074)*$D402/$B$12*$C$7)</f>
        <v>210</v>
      </c>
      <c r="BW402" s="31" t="n">
        <f aca="false">$B$11*(($A$1075)*$C402/$B$12*$B$7+(1-$A$1075)*$D402/$B$12*$C$7)</f>
        <v>180</v>
      </c>
      <c r="BX402" s="31" t="n">
        <f aca="false">$B$11*(($A$1076)*$C402/$B$12*$B$7+(1-$A$1076)*$D402/$B$12*$C$7)</f>
        <v>150</v>
      </c>
      <c r="BY402" s="31" t="n">
        <f aca="false">$B$11*(($A$1077)*$C402/$B$12*$B$7+(1-$A$1077)*$D402/$B$12*$C$7)</f>
        <v>120</v>
      </c>
      <c r="BZ402" s="31" t="n">
        <f aca="false">$B$11*(($A$1078)*$C402/$B$12*$B$7+(1-$A$1078)*$D402/$B$12*$C$7)</f>
        <v>90</v>
      </c>
      <c r="CA402" s="31" t="n">
        <f aca="false">$B$11*(($A$1079)*$C402/$B$12*$B$7+(1-$A$1079)*$D402/$B$12*$C$7)</f>
        <v>60</v>
      </c>
      <c r="CB402" s="31" t="n">
        <f aca="false">$B$11*(($A$1080)*$C402/$B$12*$B$7+(1-$A$1080)*$D402/$B$12*$C$7)</f>
        <v>30</v>
      </c>
      <c r="CC402" s="31" t="n">
        <f aca="false">$B$11*(($A$1081)*$C402/$B$12*$B$7+(1-$A$1081)*$D402/$B$12*$C$7)</f>
        <v>0</v>
      </c>
    </row>
    <row r="403" customFormat="false" ht="15" hidden="false" customHeight="false" outlineLevel="0" collapsed="false">
      <c r="A403" s="21" t="n">
        <v>379</v>
      </c>
      <c r="B403" s="27" t="n">
        <v>-0.518483599816016</v>
      </c>
      <c r="C403" s="9" t="n">
        <f aca="false">SUM(AM403:AV403)</f>
        <v>0</v>
      </c>
      <c r="D403" s="9" t="n">
        <f aca="false">SUM(AW403:BF403)</f>
        <v>0</v>
      </c>
      <c r="E403" s="24" t="n">
        <f aca="false">(1-C403/$B$12)*$B$8-C403/$B$12*$B$7</f>
        <v>0.05</v>
      </c>
      <c r="F403" s="24" t="n">
        <f aca="false">(1-D403/$B$12)*$C$8-D403/$B$12*$C$7</f>
        <v>0.09</v>
      </c>
      <c r="G403" s="47" t="n">
        <f aca="false">$B$11*($B$10*C403/$B$12*$B$7+(1-$B$10)*D403/$B$12*$C$7)</f>
        <v>0</v>
      </c>
      <c r="H403" s="24" t="n">
        <f aca="false">$B$10*E403+(1-$B$10)*F403</f>
        <v>0.07</v>
      </c>
      <c r="I403" s="21"/>
      <c r="J403" s="21"/>
      <c r="K403" s="21"/>
      <c r="L403" s="21"/>
      <c r="M403" s="21"/>
      <c r="N403" s="21"/>
      <c r="O403" s="21"/>
      <c r="P403" s="21"/>
      <c r="Q403" s="21"/>
      <c r="R403" s="27" t="n">
        <v>-0.835531325643452</v>
      </c>
      <c r="S403" s="27" t="n">
        <v>0.857718417792026</v>
      </c>
      <c r="T403" s="27" t="n">
        <v>0.766915463427828</v>
      </c>
      <c r="U403" s="27" t="n">
        <v>-0.658941775107771</v>
      </c>
      <c r="V403" s="27" t="n">
        <v>1.26888039322912</v>
      </c>
      <c r="W403" s="27" t="n">
        <v>-0.335447446110433</v>
      </c>
      <c r="X403" s="27" t="n">
        <v>0.59581707665157</v>
      </c>
      <c r="Y403" s="27" t="n">
        <v>0.130999029000187</v>
      </c>
      <c r="Z403" s="27" t="n">
        <v>0.0212622590161896</v>
      </c>
      <c r="AA403" s="27" t="n">
        <v>1.84633291162626</v>
      </c>
      <c r="AB403" s="27" t="n">
        <v>-0.513342447776848</v>
      </c>
      <c r="AC403" s="27" t="n">
        <v>0.0468452533698636</v>
      </c>
      <c r="AD403" s="27" t="n">
        <v>1.35404305741245</v>
      </c>
      <c r="AE403" s="27" t="n">
        <v>-0.326373938169768</v>
      </c>
      <c r="AF403" s="27" t="n">
        <v>0.972033910111534</v>
      </c>
      <c r="AG403" s="27" t="n">
        <v>1.24456304913854</v>
      </c>
      <c r="AH403" s="27" t="n">
        <v>0.194708799991807</v>
      </c>
      <c r="AI403" s="27" t="n">
        <v>0.636767353961523</v>
      </c>
      <c r="AJ403" s="27" t="n">
        <v>0.555388671622141</v>
      </c>
      <c r="AK403" s="27" t="n">
        <v>-0.407606187735647</v>
      </c>
      <c r="AL403" s="21"/>
      <c r="AM403" s="31" t="n">
        <f aca="false">IF(SQRT($B$9)*$B403+SQRT(1-$B$9)*R403&lt;_xlfn.NORM.S.INV($B$6),1,0)</f>
        <v>0</v>
      </c>
      <c r="AN403" s="31" t="n">
        <f aca="false">IF(SQRT($B$9)*$B403+SQRT(1-$B$9)*S403&lt;_xlfn.NORM.S.INV($B$6),1,0)</f>
        <v>0</v>
      </c>
      <c r="AO403" s="31" t="n">
        <f aca="false">IF(SQRT($B$9)*$B403+SQRT(1-$B$9)*T403&lt;_xlfn.NORM.S.INV($B$6),1,0)</f>
        <v>0</v>
      </c>
      <c r="AP403" s="31" t="n">
        <f aca="false">IF(SQRT($B$9)*$B403+SQRT(1-$B$9)*U403&lt;_xlfn.NORM.S.INV($B$6),1,0)</f>
        <v>0</v>
      </c>
      <c r="AQ403" s="31" t="n">
        <f aca="false">IF(SQRT($B$9)*$B403+SQRT(1-$B$9)*V403&lt;_xlfn.NORM.S.INV($B$6),1,0)</f>
        <v>0</v>
      </c>
      <c r="AR403" s="31" t="n">
        <f aca="false">IF(SQRT($B$9)*$B403+SQRT(1-$B$9)*W403&lt;_xlfn.NORM.S.INV($B$6),1,0)</f>
        <v>0</v>
      </c>
      <c r="AS403" s="31" t="n">
        <f aca="false">IF(SQRT($B$9)*$B403+SQRT(1-$B$9)*X403&lt;_xlfn.NORM.S.INV($B$6),1,0)</f>
        <v>0</v>
      </c>
      <c r="AT403" s="31" t="n">
        <f aca="false">IF(SQRT($B$9)*$B403+SQRT(1-$B$9)*Y403&lt;_xlfn.NORM.S.INV($B$6),1,0)</f>
        <v>0</v>
      </c>
      <c r="AU403" s="31" t="n">
        <f aca="false">IF(SQRT($B$9)*$B403+SQRT(1-$B$9)*Z403&lt;_xlfn.NORM.S.INV($B$6),1,0)</f>
        <v>0</v>
      </c>
      <c r="AV403" s="31" t="n">
        <f aca="false">IF(SQRT($B$9)*$B403+SQRT(1-$B$9)*AA403&lt;_xlfn.NORM.S.INV($B$6),1,0)</f>
        <v>0</v>
      </c>
      <c r="AW403" s="31" t="n">
        <f aca="false">IF(SQRT($C$9)*$B403+SQRT(1-$C$9)*AB403&lt;_xlfn.NORM.S.INV($C$6),1,0)</f>
        <v>0</v>
      </c>
      <c r="AX403" s="31" t="n">
        <f aca="false">IF(SQRT($C$9)*$B403+SQRT(1-$C$9)*AC403&lt;_xlfn.NORM.S.INV($C$6),1,0)</f>
        <v>0</v>
      </c>
      <c r="AY403" s="31" t="n">
        <f aca="false">IF(SQRT($C$9)*$B403+SQRT(1-$C$9)*AD403&lt;_xlfn.NORM.S.INV($C$6),1,0)</f>
        <v>0</v>
      </c>
      <c r="AZ403" s="31" t="n">
        <f aca="false">IF(SQRT($C$9)*$B403+SQRT(1-$C$9)*AE403&lt;_xlfn.NORM.S.INV($C$6),1,0)</f>
        <v>0</v>
      </c>
      <c r="BA403" s="31" t="n">
        <f aca="false">IF(SQRT($C$9)*$B403+SQRT(1-$C$9)*AF403&lt;_xlfn.NORM.S.INV($C$6),1,0)</f>
        <v>0</v>
      </c>
      <c r="BB403" s="31" t="n">
        <f aca="false">IF(SQRT($C$9)*$B403+SQRT(1-$C$9)*AG403&lt;_xlfn.NORM.S.INV($C$6),1,0)</f>
        <v>0</v>
      </c>
      <c r="BC403" s="31" t="n">
        <f aca="false">IF(SQRT($C$9)*$B403+SQRT(1-$C$9)*AH403&lt;_xlfn.NORM.S.INV($C$6),1,0)</f>
        <v>0</v>
      </c>
      <c r="BD403" s="31" t="n">
        <f aca="false">IF(SQRT($C$9)*$B403+SQRT(1-$C$9)*AI403&lt;_xlfn.NORM.S.INV($C$6),1,0)</f>
        <v>0</v>
      </c>
      <c r="BE403" s="31" t="n">
        <f aca="false">IF(SQRT($C$9)*$B403+SQRT(1-$C$9)*AJ403&lt;_xlfn.NORM.S.INV($C$6),1,0)</f>
        <v>0</v>
      </c>
      <c r="BF403" s="31" t="n">
        <f aca="false">IF(SQRT($C$9)*$B403+SQRT(1-$C$9)*AK403&lt;_xlfn.NORM.S.INV($C$6),1,0)</f>
        <v>0</v>
      </c>
      <c r="BG403" s="21"/>
      <c r="BH403" s="21"/>
      <c r="BI403" s="31" t="n">
        <f aca="false">$B$11*(($A$1061)*$C403/$B$12*$B$7+(1-$A$1061)*$D403/$B$12*$C$7)</f>
        <v>0</v>
      </c>
      <c r="BJ403" s="31" t="n">
        <f aca="false">$B$11*(($A$1062)*$C403/$B$12*$B$7+(1-$A$1062)*$D403/$B$12*$C$7)</f>
        <v>0</v>
      </c>
      <c r="BK403" s="31" t="n">
        <f aca="false">$B$11*(($A$1063)*$C403/$B$12*$B$7+(1-$A$1063)*$D403/$B$12*$C$7)</f>
        <v>0</v>
      </c>
      <c r="BL403" s="31" t="n">
        <f aca="false">$B$11*(($A$1064)*$C403/$B$12*$B$7+(1-$A$1064)*$D403/$B$12*$C$7)</f>
        <v>0</v>
      </c>
      <c r="BM403" s="31" t="n">
        <f aca="false">$B$11*(($A$1065)*$C403/$B$12*$B$7+(1-$A$1065)*$D403/$B$12*$C$7)</f>
        <v>0</v>
      </c>
      <c r="BN403" s="31" t="n">
        <f aca="false">$B$11*(($A$1066)*$C403/$B$12*$B$7+(1-$A$1066)*$D403/$B$12*$C$7)</f>
        <v>0</v>
      </c>
      <c r="BO403" s="31" t="n">
        <f aca="false">$B$11*(($A$1067)*$C403/$B$12*$B$7+(1-$A$1067)*$D403/$B$12*$C$7)</f>
        <v>0</v>
      </c>
      <c r="BP403" s="31" t="n">
        <f aca="false">$B$11*(($A$1068)*$C403/$B$12*$B$7+(1-$A$1068)*$D403/$B$12*$C$7)</f>
        <v>0</v>
      </c>
      <c r="BQ403" s="31" t="n">
        <f aca="false">$B$11*(($A$1069)*$C403/$B$12*$B$7+(1-$A$1069)*$D403/$B$12*$C$7)</f>
        <v>0</v>
      </c>
      <c r="BR403" s="31" t="n">
        <f aca="false">$B$11*(($A$1070)*$C403/$B$12*$B$7+(1-$A$1070)*$D403/$B$12*$C$7)</f>
        <v>0</v>
      </c>
      <c r="BS403" s="31" t="n">
        <f aca="false">$B$11*(($A$1071)*$C403/$B$12*$B$7+(1-$A$1071)*$D403/$B$12*$C$7)</f>
        <v>0</v>
      </c>
      <c r="BT403" s="31" t="n">
        <f aca="false">$B$11*(($A$1072)*$C403/$B$12*$B$7+(1-$A$1072)*$D403/$B$12*$C$7)</f>
        <v>0</v>
      </c>
      <c r="BU403" s="31" t="n">
        <f aca="false">$B$11*(($A$1073)*$C403/$B$12*$B$7+(1-$A$1073)*$D403/$B$12*$C$7)</f>
        <v>0</v>
      </c>
      <c r="BV403" s="31" t="n">
        <f aca="false">$B$11*(($A$1074)*$C403/$B$12*$B$7+(1-$A$1074)*$D403/$B$12*$C$7)</f>
        <v>0</v>
      </c>
      <c r="BW403" s="31" t="n">
        <f aca="false">$B$11*(($A$1075)*$C403/$B$12*$B$7+(1-$A$1075)*$D403/$B$12*$C$7)</f>
        <v>0</v>
      </c>
      <c r="BX403" s="31" t="n">
        <f aca="false">$B$11*(($A$1076)*$C403/$B$12*$B$7+(1-$A$1076)*$D403/$B$12*$C$7)</f>
        <v>0</v>
      </c>
      <c r="BY403" s="31" t="n">
        <f aca="false">$B$11*(($A$1077)*$C403/$B$12*$B$7+(1-$A$1077)*$D403/$B$12*$C$7)</f>
        <v>0</v>
      </c>
      <c r="BZ403" s="31" t="n">
        <f aca="false">$B$11*(($A$1078)*$C403/$B$12*$B$7+(1-$A$1078)*$D403/$B$12*$C$7)</f>
        <v>0</v>
      </c>
      <c r="CA403" s="31" t="n">
        <f aca="false">$B$11*(($A$1079)*$C403/$B$12*$B$7+(1-$A$1079)*$D403/$B$12*$C$7)</f>
        <v>0</v>
      </c>
      <c r="CB403" s="31" t="n">
        <f aca="false">$B$11*(($A$1080)*$C403/$B$12*$B$7+(1-$A$1080)*$D403/$B$12*$C$7)</f>
        <v>0</v>
      </c>
      <c r="CC403" s="31" t="n">
        <f aca="false">$B$11*(($A$1081)*$C403/$B$12*$B$7+(1-$A$1081)*$D403/$B$12*$C$7)</f>
        <v>0</v>
      </c>
    </row>
    <row r="404" customFormat="false" ht="15" hidden="false" customHeight="false" outlineLevel="0" collapsed="false">
      <c r="A404" s="21" t="n">
        <v>380</v>
      </c>
      <c r="B404" s="27" t="n">
        <v>1.25234396278866</v>
      </c>
      <c r="C404" s="9" t="n">
        <f aca="false">SUM(AM404:AV404)</f>
        <v>0</v>
      </c>
      <c r="D404" s="9" t="n">
        <f aca="false">SUM(AW404:BF404)</f>
        <v>1</v>
      </c>
      <c r="E404" s="24" t="n">
        <f aca="false">(1-C404/$B$12)*$B$8-C404/$B$12*$B$7</f>
        <v>0.05</v>
      </c>
      <c r="F404" s="24" t="n">
        <f aca="false">(1-D404/$B$12)*$C$8-D404/$B$12*$C$7</f>
        <v>0.021</v>
      </c>
      <c r="G404" s="47" t="n">
        <f aca="false">$B$11*($B$10*C404/$B$12*$B$7+(1-$B$10)*D404/$B$12*$C$7)</f>
        <v>300</v>
      </c>
      <c r="H404" s="24" t="n">
        <f aca="false">$B$10*E404+(1-$B$10)*F404</f>
        <v>0.0355</v>
      </c>
      <c r="I404" s="21"/>
      <c r="J404" s="21"/>
      <c r="K404" s="21"/>
      <c r="L404" s="21"/>
      <c r="M404" s="21"/>
      <c r="N404" s="21"/>
      <c r="O404" s="21"/>
      <c r="P404" s="21"/>
      <c r="Q404" s="21"/>
      <c r="R404" s="27" t="n">
        <v>0.167706635518425</v>
      </c>
      <c r="S404" s="27" t="n">
        <v>1.18347095576657</v>
      </c>
      <c r="T404" s="27" t="n">
        <v>-1.31235773375032</v>
      </c>
      <c r="U404" s="27" t="n">
        <v>1.13446352768323</v>
      </c>
      <c r="V404" s="27" t="n">
        <v>0.139911597634995</v>
      </c>
      <c r="W404" s="27" t="n">
        <v>2.36551979591001</v>
      </c>
      <c r="X404" s="27" t="n">
        <v>0.948889770382079</v>
      </c>
      <c r="Y404" s="27" t="n">
        <v>-0.1290563449205</v>
      </c>
      <c r="Z404" s="27" t="n">
        <v>2.86584744857061</v>
      </c>
      <c r="AA404" s="27" t="n">
        <v>0.458169180587405</v>
      </c>
      <c r="AB404" s="27" t="n">
        <v>1.51414067380107</v>
      </c>
      <c r="AC404" s="27" t="n">
        <v>-0.485501447859402</v>
      </c>
      <c r="AD404" s="27" t="n">
        <v>0.156738444473945</v>
      </c>
      <c r="AE404" s="27" t="n">
        <v>-0.503396348941258</v>
      </c>
      <c r="AF404" s="27" t="n">
        <v>-0.299880581848761</v>
      </c>
      <c r="AG404" s="27" t="n">
        <v>0.504342201350807</v>
      </c>
      <c r="AH404" s="27" t="n">
        <v>0.358525945896043</v>
      </c>
      <c r="AI404" s="27" t="n">
        <v>2.92788220043735</v>
      </c>
      <c r="AJ404" s="27" t="n">
        <v>1.06763351915087</v>
      </c>
      <c r="AK404" s="27" t="n">
        <v>-2.77925437774195</v>
      </c>
      <c r="AL404" s="21"/>
      <c r="AM404" s="31" t="n">
        <f aca="false">IF(SQRT($B$9)*$B404+SQRT(1-$B$9)*R404&lt;_xlfn.NORM.S.INV($B$6),1,0)</f>
        <v>0</v>
      </c>
      <c r="AN404" s="31" t="n">
        <f aca="false">IF(SQRT($B$9)*$B404+SQRT(1-$B$9)*S404&lt;_xlfn.NORM.S.INV($B$6),1,0)</f>
        <v>0</v>
      </c>
      <c r="AO404" s="31" t="n">
        <f aca="false">IF(SQRT($B$9)*$B404+SQRT(1-$B$9)*T404&lt;_xlfn.NORM.S.INV($B$6),1,0)</f>
        <v>0</v>
      </c>
      <c r="AP404" s="31" t="n">
        <f aca="false">IF(SQRT($B$9)*$B404+SQRT(1-$B$9)*U404&lt;_xlfn.NORM.S.INV($B$6),1,0)</f>
        <v>0</v>
      </c>
      <c r="AQ404" s="31" t="n">
        <f aca="false">IF(SQRT($B$9)*$B404+SQRT(1-$B$9)*V404&lt;_xlfn.NORM.S.INV($B$6),1,0)</f>
        <v>0</v>
      </c>
      <c r="AR404" s="31" t="n">
        <f aca="false">IF(SQRT($B$9)*$B404+SQRT(1-$B$9)*W404&lt;_xlfn.NORM.S.INV($B$6),1,0)</f>
        <v>0</v>
      </c>
      <c r="AS404" s="31" t="n">
        <f aca="false">IF(SQRT($B$9)*$B404+SQRT(1-$B$9)*X404&lt;_xlfn.NORM.S.INV($B$6),1,0)</f>
        <v>0</v>
      </c>
      <c r="AT404" s="31" t="n">
        <f aca="false">IF(SQRT($B$9)*$B404+SQRT(1-$B$9)*Y404&lt;_xlfn.NORM.S.INV($B$6),1,0)</f>
        <v>0</v>
      </c>
      <c r="AU404" s="31" t="n">
        <f aca="false">IF(SQRT($B$9)*$B404+SQRT(1-$B$9)*Z404&lt;_xlfn.NORM.S.INV($B$6),1,0)</f>
        <v>0</v>
      </c>
      <c r="AV404" s="31" t="n">
        <f aca="false">IF(SQRT($B$9)*$B404+SQRT(1-$B$9)*AA404&lt;_xlfn.NORM.S.INV($B$6),1,0)</f>
        <v>0</v>
      </c>
      <c r="AW404" s="31" t="n">
        <f aca="false">IF(SQRT($C$9)*$B404+SQRT(1-$C$9)*AB404&lt;_xlfn.NORM.S.INV($C$6),1,0)</f>
        <v>0</v>
      </c>
      <c r="AX404" s="31" t="n">
        <f aca="false">IF(SQRT($C$9)*$B404+SQRT(1-$C$9)*AC404&lt;_xlfn.NORM.S.INV($C$6),1,0)</f>
        <v>0</v>
      </c>
      <c r="AY404" s="31" t="n">
        <f aca="false">IF(SQRT($C$9)*$B404+SQRT(1-$C$9)*AD404&lt;_xlfn.NORM.S.INV($C$6),1,0)</f>
        <v>0</v>
      </c>
      <c r="AZ404" s="31" t="n">
        <f aca="false">IF(SQRT($C$9)*$B404+SQRT(1-$C$9)*AE404&lt;_xlfn.NORM.S.INV($C$6),1,0)</f>
        <v>0</v>
      </c>
      <c r="BA404" s="31" t="n">
        <f aca="false">IF(SQRT($C$9)*$B404+SQRT(1-$C$9)*AF404&lt;_xlfn.NORM.S.INV($C$6),1,0)</f>
        <v>0</v>
      </c>
      <c r="BB404" s="31" t="n">
        <f aca="false">IF(SQRT($C$9)*$B404+SQRT(1-$C$9)*AG404&lt;_xlfn.NORM.S.INV($C$6),1,0)</f>
        <v>0</v>
      </c>
      <c r="BC404" s="31" t="n">
        <f aca="false">IF(SQRT($C$9)*$B404+SQRT(1-$C$9)*AH404&lt;_xlfn.NORM.S.INV($C$6),1,0)</f>
        <v>0</v>
      </c>
      <c r="BD404" s="31" t="n">
        <f aca="false">IF(SQRT($C$9)*$B404+SQRT(1-$C$9)*AI404&lt;_xlfn.NORM.S.INV($C$6),1,0)</f>
        <v>0</v>
      </c>
      <c r="BE404" s="31" t="n">
        <f aca="false">IF(SQRT($C$9)*$B404+SQRT(1-$C$9)*AJ404&lt;_xlfn.NORM.S.INV($C$6),1,0)</f>
        <v>0</v>
      </c>
      <c r="BF404" s="31" t="n">
        <f aca="false">IF(SQRT($C$9)*$B404+SQRT(1-$C$9)*AK404&lt;_xlfn.NORM.S.INV($C$6),1,0)</f>
        <v>1</v>
      </c>
      <c r="BG404" s="21"/>
      <c r="BH404" s="21"/>
      <c r="BI404" s="31" t="n">
        <f aca="false">$B$11*(($A$1061)*$C404/$B$12*$B$7+(1-$A$1061)*$D404/$B$12*$C$7)</f>
        <v>600</v>
      </c>
      <c r="BJ404" s="31" t="n">
        <f aca="false">$B$11*(($A$1062)*$C404/$B$12*$B$7+(1-$A$1062)*$D404/$B$12*$C$7)</f>
        <v>570</v>
      </c>
      <c r="BK404" s="31" t="n">
        <f aca="false">$B$11*(($A$1063)*$C404/$B$12*$B$7+(1-$A$1063)*$D404/$B$12*$C$7)</f>
        <v>540</v>
      </c>
      <c r="BL404" s="31" t="n">
        <f aca="false">$B$11*(($A$1064)*$C404/$B$12*$B$7+(1-$A$1064)*$D404/$B$12*$C$7)</f>
        <v>510</v>
      </c>
      <c r="BM404" s="31" t="n">
        <f aca="false">$B$11*(($A$1065)*$C404/$B$12*$B$7+(1-$A$1065)*$D404/$B$12*$C$7)</f>
        <v>480</v>
      </c>
      <c r="BN404" s="31" t="n">
        <f aca="false">$B$11*(($A$1066)*$C404/$B$12*$B$7+(1-$A$1066)*$D404/$B$12*$C$7)</f>
        <v>450</v>
      </c>
      <c r="BO404" s="31" t="n">
        <f aca="false">$B$11*(($A$1067)*$C404/$B$12*$B$7+(1-$A$1067)*$D404/$B$12*$C$7)</f>
        <v>420</v>
      </c>
      <c r="BP404" s="31" t="n">
        <f aca="false">$B$11*(($A$1068)*$C404/$B$12*$B$7+(1-$A$1068)*$D404/$B$12*$C$7)</f>
        <v>390</v>
      </c>
      <c r="BQ404" s="31" t="n">
        <f aca="false">$B$11*(($A$1069)*$C404/$B$12*$B$7+(1-$A$1069)*$D404/$B$12*$C$7)</f>
        <v>360</v>
      </c>
      <c r="BR404" s="31" t="n">
        <f aca="false">$B$11*(($A$1070)*$C404/$B$12*$B$7+(1-$A$1070)*$D404/$B$12*$C$7)</f>
        <v>330</v>
      </c>
      <c r="BS404" s="31" t="n">
        <f aca="false">$B$11*(($A$1071)*$C404/$B$12*$B$7+(1-$A$1071)*$D404/$B$12*$C$7)</f>
        <v>300</v>
      </c>
      <c r="BT404" s="31" t="n">
        <f aca="false">$B$11*(($A$1072)*$C404/$B$12*$B$7+(1-$A$1072)*$D404/$B$12*$C$7)</f>
        <v>270</v>
      </c>
      <c r="BU404" s="31" t="n">
        <f aca="false">$B$11*(($A$1073)*$C404/$B$12*$B$7+(1-$A$1073)*$D404/$B$12*$C$7)</f>
        <v>240</v>
      </c>
      <c r="BV404" s="31" t="n">
        <f aca="false">$B$11*(($A$1074)*$C404/$B$12*$B$7+(1-$A$1074)*$D404/$B$12*$C$7)</f>
        <v>210</v>
      </c>
      <c r="BW404" s="31" t="n">
        <f aca="false">$B$11*(($A$1075)*$C404/$B$12*$B$7+(1-$A$1075)*$D404/$B$12*$C$7)</f>
        <v>180</v>
      </c>
      <c r="BX404" s="31" t="n">
        <f aca="false">$B$11*(($A$1076)*$C404/$B$12*$B$7+(1-$A$1076)*$D404/$B$12*$C$7)</f>
        <v>150</v>
      </c>
      <c r="BY404" s="31" t="n">
        <f aca="false">$B$11*(($A$1077)*$C404/$B$12*$B$7+(1-$A$1077)*$D404/$B$12*$C$7)</f>
        <v>120</v>
      </c>
      <c r="BZ404" s="31" t="n">
        <f aca="false">$B$11*(($A$1078)*$C404/$B$12*$B$7+(1-$A$1078)*$D404/$B$12*$C$7)</f>
        <v>90</v>
      </c>
      <c r="CA404" s="31" t="n">
        <f aca="false">$B$11*(($A$1079)*$C404/$B$12*$B$7+(1-$A$1079)*$D404/$B$12*$C$7)</f>
        <v>60</v>
      </c>
      <c r="CB404" s="31" t="n">
        <f aca="false">$B$11*(($A$1080)*$C404/$B$12*$B$7+(1-$A$1080)*$D404/$B$12*$C$7)</f>
        <v>30</v>
      </c>
      <c r="CC404" s="31" t="n">
        <f aca="false">$B$11*(($A$1081)*$C404/$B$12*$B$7+(1-$A$1081)*$D404/$B$12*$C$7)</f>
        <v>0</v>
      </c>
    </row>
    <row r="405" customFormat="false" ht="15" hidden="false" customHeight="false" outlineLevel="0" collapsed="false">
      <c r="A405" s="21" t="n">
        <v>381</v>
      </c>
      <c r="B405" s="27" t="n">
        <v>0.177992825740057</v>
      </c>
      <c r="C405" s="9" t="n">
        <f aca="false">SUM(AM405:AV405)</f>
        <v>0</v>
      </c>
      <c r="D405" s="9" t="n">
        <f aca="false">SUM(AW405:BF405)</f>
        <v>1</v>
      </c>
      <c r="E405" s="24" t="n">
        <f aca="false">(1-C405/$B$12)*$B$8-C405/$B$12*$B$7</f>
        <v>0.05</v>
      </c>
      <c r="F405" s="24" t="n">
        <f aca="false">(1-D405/$B$12)*$C$8-D405/$B$12*$C$7</f>
        <v>0.021</v>
      </c>
      <c r="G405" s="47" t="n">
        <f aca="false">$B$11*($B$10*C405/$B$12*$B$7+(1-$B$10)*D405/$B$12*$C$7)</f>
        <v>300</v>
      </c>
      <c r="H405" s="24" t="n">
        <f aca="false">$B$10*E405+(1-$B$10)*F405</f>
        <v>0.0355</v>
      </c>
      <c r="I405" s="21"/>
      <c r="J405" s="21"/>
      <c r="K405" s="21"/>
      <c r="L405" s="21"/>
      <c r="M405" s="21"/>
      <c r="N405" s="21"/>
      <c r="O405" s="21"/>
      <c r="P405" s="21"/>
      <c r="Q405" s="21"/>
      <c r="R405" s="27" t="n">
        <v>-0.378823015933707</v>
      </c>
      <c r="S405" s="27" t="n">
        <v>-1.04356113725744</v>
      </c>
      <c r="T405" s="27" t="n">
        <v>0.274104538023968</v>
      </c>
      <c r="U405" s="27" t="n">
        <v>0.593010047081233</v>
      </c>
      <c r="V405" s="27" t="n">
        <v>0.28504669342311</v>
      </c>
      <c r="W405" s="27" t="n">
        <v>-0.799171947245584</v>
      </c>
      <c r="X405" s="27" t="n">
        <v>-0.770443382490347</v>
      </c>
      <c r="Y405" s="27" t="n">
        <v>-0.885827308428948</v>
      </c>
      <c r="Z405" s="27" t="n">
        <v>-0.540868436655849</v>
      </c>
      <c r="AA405" s="27" t="n">
        <v>-1.20026058204697</v>
      </c>
      <c r="AB405" s="27" t="n">
        <v>-0.40454616953423</v>
      </c>
      <c r="AC405" s="27" t="n">
        <v>-0.48034418200876</v>
      </c>
      <c r="AD405" s="27" t="n">
        <v>-0.188480692111763</v>
      </c>
      <c r="AE405" s="27" t="n">
        <v>-0.559520924667325</v>
      </c>
      <c r="AF405" s="27" t="n">
        <v>-2.14058472912411</v>
      </c>
      <c r="AG405" s="27" t="n">
        <v>-0.594516515681368</v>
      </c>
      <c r="AH405" s="27" t="n">
        <v>-1.68300393117876</v>
      </c>
      <c r="AI405" s="27" t="n">
        <v>-1.47656198726631</v>
      </c>
      <c r="AJ405" s="27" t="n">
        <v>-0.331729023220625</v>
      </c>
      <c r="AK405" s="27" t="n">
        <v>1.56439032595384</v>
      </c>
      <c r="AL405" s="21"/>
      <c r="AM405" s="31" t="n">
        <f aca="false">IF(SQRT($B$9)*$B405+SQRT(1-$B$9)*R405&lt;_xlfn.NORM.S.INV($B$6),1,0)</f>
        <v>0</v>
      </c>
      <c r="AN405" s="31" t="n">
        <f aca="false">IF(SQRT($B$9)*$B405+SQRT(1-$B$9)*S405&lt;_xlfn.NORM.S.INV($B$6),1,0)</f>
        <v>0</v>
      </c>
      <c r="AO405" s="31" t="n">
        <f aca="false">IF(SQRT($B$9)*$B405+SQRT(1-$B$9)*T405&lt;_xlfn.NORM.S.INV($B$6),1,0)</f>
        <v>0</v>
      </c>
      <c r="AP405" s="31" t="n">
        <f aca="false">IF(SQRT($B$9)*$B405+SQRT(1-$B$9)*U405&lt;_xlfn.NORM.S.INV($B$6),1,0)</f>
        <v>0</v>
      </c>
      <c r="AQ405" s="31" t="n">
        <f aca="false">IF(SQRT($B$9)*$B405+SQRT(1-$B$9)*V405&lt;_xlfn.NORM.S.INV($B$6),1,0)</f>
        <v>0</v>
      </c>
      <c r="AR405" s="31" t="n">
        <f aca="false">IF(SQRT($B$9)*$B405+SQRT(1-$B$9)*W405&lt;_xlfn.NORM.S.INV($B$6),1,0)</f>
        <v>0</v>
      </c>
      <c r="AS405" s="31" t="n">
        <f aca="false">IF(SQRT($B$9)*$B405+SQRT(1-$B$9)*X405&lt;_xlfn.NORM.S.INV($B$6),1,0)</f>
        <v>0</v>
      </c>
      <c r="AT405" s="31" t="n">
        <f aca="false">IF(SQRT($B$9)*$B405+SQRT(1-$B$9)*Y405&lt;_xlfn.NORM.S.INV($B$6),1,0)</f>
        <v>0</v>
      </c>
      <c r="AU405" s="31" t="n">
        <f aca="false">IF(SQRT($B$9)*$B405+SQRT(1-$B$9)*Z405&lt;_xlfn.NORM.S.INV($B$6),1,0)</f>
        <v>0</v>
      </c>
      <c r="AV405" s="31" t="n">
        <f aca="false">IF(SQRT($B$9)*$B405+SQRT(1-$B$9)*AA405&lt;_xlfn.NORM.S.INV($B$6),1,0)</f>
        <v>0</v>
      </c>
      <c r="AW405" s="31" t="n">
        <f aca="false">IF(SQRT($C$9)*$B405+SQRT(1-$C$9)*AB405&lt;_xlfn.NORM.S.INV($C$6),1,0)</f>
        <v>0</v>
      </c>
      <c r="AX405" s="31" t="n">
        <f aca="false">IF(SQRT($C$9)*$B405+SQRT(1-$C$9)*AC405&lt;_xlfn.NORM.S.INV($C$6),1,0)</f>
        <v>0</v>
      </c>
      <c r="AY405" s="31" t="n">
        <f aca="false">IF(SQRT($C$9)*$B405+SQRT(1-$C$9)*AD405&lt;_xlfn.NORM.S.INV($C$6),1,0)</f>
        <v>0</v>
      </c>
      <c r="AZ405" s="31" t="n">
        <f aca="false">IF(SQRT($C$9)*$B405+SQRT(1-$C$9)*AE405&lt;_xlfn.NORM.S.INV($C$6),1,0)</f>
        <v>0</v>
      </c>
      <c r="BA405" s="31" t="n">
        <f aca="false">IF(SQRT($C$9)*$B405+SQRT(1-$C$9)*AF405&lt;_xlfn.NORM.S.INV($C$6),1,0)</f>
        <v>1</v>
      </c>
      <c r="BB405" s="31" t="n">
        <f aca="false">IF(SQRT($C$9)*$B405+SQRT(1-$C$9)*AG405&lt;_xlfn.NORM.S.INV($C$6),1,0)</f>
        <v>0</v>
      </c>
      <c r="BC405" s="31" t="n">
        <f aca="false">IF(SQRT($C$9)*$B405+SQRT(1-$C$9)*AH405&lt;_xlfn.NORM.S.INV($C$6),1,0)</f>
        <v>0</v>
      </c>
      <c r="BD405" s="31" t="n">
        <f aca="false">IF(SQRT($C$9)*$B405+SQRT(1-$C$9)*AI405&lt;_xlfn.NORM.S.INV($C$6),1,0)</f>
        <v>0</v>
      </c>
      <c r="BE405" s="31" t="n">
        <f aca="false">IF(SQRT($C$9)*$B405+SQRT(1-$C$9)*AJ405&lt;_xlfn.NORM.S.INV($C$6),1,0)</f>
        <v>0</v>
      </c>
      <c r="BF405" s="31" t="n">
        <f aca="false">IF(SQRT($C$9)*$B405+SQRT(1-$C$9)*AK405&lt;_xlfn.NORM.S.INV($C$6),1,0)</f>
        <v>0</v>
      </c>
      <c r="BG405" s="21"/>
      <c r="BH405" s="21"/>
      <c r="BI405" s="31" t="n">
        <f aca="false">$B$11*(($A$1061)*$C405/$B$12*$B$7+(1-$A$1061)*$D405/$B$12*$C$7)</f>
        <v>600</v>
      </c>
      <c r="BJ405" s="31" t="n">
        <f aca="false">$B$11*(($A$1062)*$C405/$B$12*$B$7+(1-$A$1062)*$D405/$B$12*$C$7)</f>
        <v>570</v>
      </c>
      <c r="BK405" s="31" t="n">
        <f aca="false">$B$11*(($A$1063)*$C405/$B$12*$B$7+(1-$A$1063)*$D405/$B$12*$C$7)</f>
        <v>540</v>
      </c>
      <c r="BL405" s="31" t="n">
        <f aca="false">$B$11*(($A$1064)*$C405/$B$12*$B$7+(1-$A$1064)*$D405/$B$12*$C$7)</f>
        <v>510</v>
      </c>
      <c r="BM405" s="31" t="n">
        <f aca="false">$B$11*(($A$1065)*$C405/$B$12*$B$7+(1-$A$1065)*$D405/$B$12*$C$7)</f>
        <v>480</v>
      </c>
      <c r="BN405" s="31" t="n">
        <f aca="false">$B$11*(($A$1066)*$C405/$B$12*$B$7+(1-$A$1066)*$D405/$B$12*$C$7)</f>
        <v>450</v>
      </c>
      <c r="BO405" s="31" t="n">
        <f aca="false">$B$11*(($A$1067)*$C405/$B$12*$B$7+(1-$A$1067)*$D405/$B$12*$C$7)</f>
        <v>420</v>
      </c>
      <c r="BP405" s="31" t="n">
        <f aca="false">$B$11*(($A$1068)*$C405/$B$12*$B$7+(1-$A$1068)*$D405/$B$12*$C$7)</f>
        <v>390</v>
      </c>
      <c r="BQ405" s="31" t="n">
        <f aca="false">$B$11*(($A$1069)*$C405/$B$12*$B$7+(1-$A$1069)*$D405/$B$12*$C$7)</f>
        <v>360</v>
      </c>
      <c r="BR405" s="31" t="n">
        <f aca="false">$B$11*(($A$1070)*$C405/$B$12*$B$7+(1-$A$1070)*$D405/$B$12*$C$7)</f>
        <v>330</v>
      </c>
      <c r="BS405" s="31" t="n">
        <f aca="false">$B$11*(($A$1071)*$C405/$B$12*$B$7+(1-$A$1071)*$D405/$B$12*$C$7)</f>
        <v>300</v>
      </c>
      <c r="BT405" s="31" t="n">
        <f aca="false">$B$11*(($A$1072)*$C405/$B$12*$B$7+(1-$A$1072)*$D405/$B$12*$C$7)</f>
        <v>270</v>
      </c>
      <c r="BU405" s="31" t="n">
        <f aca="false">$B$11*(($A$1073)*$C405/$B$12*$B$7+(1-$A$1073)*$D405/$B$12*$C$7)</f>
        <v>240</v>
      </c>
      <c r="BV405" s="31" t="n">
        <f aca="false">$B$11*(($A$1074)*$C405/$B$12*$B$7+(1-$A$1074)*$D405/$B$12*$C$7)</f>
        <v>210</v>
      </c>
      <c r="BW405" s="31" t="n">
        <f aca="false">$B$11*(($A$1075)*$C405/$B$12*$B$7+(1-$A$1075)*$D405/$B$12*$C$7)</f>
        <v>180</v>
      </c>
      <c r="BX405" s="31" t="n">
        <f aca="false">$B$11*(($A$1076)*$C405/$B$12*$B$7+(1-$A$1076)*$D405/$B$12*$C$7)</f>
        <v>150</v>
      </c>
      <c r="BY405" s="31" t="n">
        <f aca="false">$B$11*(($A$1077)*$C405/$B$12*$B$7+(1-$A$1077)*$D405/$B$12*$C$7)</f>
        <v>120</v>
      </c>
      <c r="BZ405" s="31" t="n">
        <f aca="false">$B$11*(($A$1078)*$C405/$B$12*$B$7+(1-$A$1078)*$D405/$B$12*$C$7)</f>
        <v>90</v>
      </c>
      <c r="CA405" s="31" t="n">
        <f aca="false">$B$11*(($A$1079)*$C405/$B$12*$B$7+(1-$A$1079)*$D405/$B$12*$C$7)</f>
        <v>60</v>
      </c>
      <c r="CB405" s="31" t="n">
        <f aca="false">$B$11*(($A$1080)*$C405/$B$12*$B$7+(1-$A$1080)*$D405/$B$12*$C$7)</f>
        <v>30</v>
      </c>
      <c r="CC405" s="31" t="n">
        <f aca="false">$B$11*(($A$1081)*$C405/$B$12*$B$7+(1-$A$1081)*$D405/$B$12*$C$7)</f>
        <v>0</v>
      </c>
    </row>
    <row r="406" customFormat="false" ht="15" hidden="false" customHeight="false" outlineLevel="0" collapsed="false">
      <c r="A406" s="21" t="n">
        <v>382</v>
      </c>
      <c r="B406" s="27" t="n">
        <v>-1.82416536139866</v>
      </c>
      <c r="C406" s="9" t="n">
        <f aca="false">SUM(AM406:AV406)</f>
        <v>2</v>
      </c>
      <c r="D406" s="9" t="n">
        <f aca="false">SUM(AW406:BF406)</f>
        <v>0</v>
      </c>
      <c r="E406" s="24" t="n">
        <f aca="false">(1-C406/$B$12)*$B$8-C406/$B$12*$B$7</f>
        <v>-0.04</v>
      </c>
      <c r="F406" s="24" t="n">
        <f aca="false">(1-D406/$B$12)*$C$8-D406/$B$12*$C$7</f>
        <v>0.09</v>
      </c>
      <c r="G406" s="47" t="n">
        <f aca="false">$B$11*($B$10*C406/$B$12*$B$7+(1-$B$10)*D406/$B$12*$C$7)</f>
        <v>400</v>
      </c>
      <c r="H406" s="24" t="n">
        <f aca="false">$B$10*E406+(1-$B$10)*F406</f>
        <v>0.025</v>
      </c>
      <c r="I406" s="21"/>
      <c r="J406" s="21"/>
      <c r="K406" s="21"/>
      <c r="L406" s="21"/>
      <c r="M406" s="21"/>
      <c r="N406" s="21"/>
      <c r="O406" s="21"/>
      <c r="P406" s="21"/>
      <c r="Q406" s="21"/>
      <c r="R406" s="27" t="n">
        <v>-1.7614514634054</v>
      </c>
      <c r="S406" s="27" t="n">
        <v>0.364849162604866</v>
      </c>
      <c r="T406" s="27" t="n">
        <v>-0.149981878264377</v>
      </c>
      <c r="U406" s="27" t="n">
        <v>-0.328410192378665</v>
      </c>
      <c r="V406" s="27" t="n">
        <v>0.0050536096495658</v>
      </c>
      <c r="W406" s="27" t="n">
        <v>0.891508511667038</v>
      </c>
      <c r="X406" s="27" t="n">
        <v>2.34071610772352</v>
      </c>
      <c r="Y406" s="27" t="n">
        <v>2.24157182037533</v>
      </c>
      <c r="Z406" s="27" t="n">
        <v>-1.83391242960404</v>
      </c>
      <c r="AA406" s="27" t="n">
        <v>-0.0561904109546372</v>
      </c>
      <c r="AB406" s="27" t="n">
        <v>-0.550299735241362</v>
      </c>
      <c r="AC406" s="27" t="n">
        <v>0.208793406874363</v>
      </c>
      <c r="AD406" s="27" t="n">
        <v>0.272621973719919</v>
      </c>
      <c r="AE406" s="27" t="n">
        <v>0.672587028696822</v>
      </c>
      <c r="AF406" s="27" t="n">
        <v>0.118175767345351</v>
      </c>
      <c r="AG406" s="27" t="n">
        <v>0.71012556648198</v>
      </c>
      <c r="AH406" s="27" t="n">
        <v>-0.357759436629533</v>
      </c>
      <c r="AI406" s="27" t="n">
        <v>-0.368227039902588</v>
      </c>
      <c r="AJ406" s="27" t="n">
        <v>-0.556359610908196</v>
      </c>
      <c r="AK406" s="27" t="n">
        <v>-0.532634450365616</v>
      </c>
      <c r="AL406" s="21"/>
      <c r="AM406" s="31" t="n">
        <f aca="false">IF(SQRT($B$9)*$B406+SQRT(1-$B$9)*R406&lt;_xlfn.NORM.S.INV($B$6),1,0)</f>
        <v>1</v>
      </c>
      <c r="AN406" s="31" t="n">
        <f aca="false">IF(SQRT($B$9)*$B406+SQRT(1-$B$9)*S406&lt;_xlfn.NORM.S.INV($B$6),1,0)</f>
        <v>0</v>
      </c>
      <c r="AO406" s="31" t="n">
        <f aca="false">IF(SQRT($B$9)*$B406+SQRT(1-$B$9)*T406&lt;_xlfn.NORM.S.INV($B$6),1,0)</f>
        <v>0</v>
      </c>
      <c r="AP406" s="31" t="n">
        <f aca="false">IF(SQRT($B$9)*$B406+SQRT(1-$B$9)*U406&lt;_xlfn.NORM.S.INV($B$6),1,0)</f>
        <v>0</v>
      </c>
      <c r="AQ406" s="31" t="n">
        <f aca="false">IF(SQRT($B$9)*$B406+SQRT(1-$B$9)*V406&lt;_xlfn.NORM.S.INV($B$6),1,0)</f>
        <v>0</v>
      </c>
      <c r="AR406" s="31" t="n">
        <f aca="false">IF(SQRT($B$9)*$B406+SQRT(1-$B$9)*W406&lt;_xlfn.NORM.S.INV($B$6),1,0)</f>
        <v>0</v>
      </c>
      <c r="AS406" s="31" t="n">
        <f aca="false">IF(SQRT($B$9)*$B406+SQRT(1-$B$9)*X406&lt;_xlfn.NORM.S.INV($B$6),1,0)</f>
        <v>0</v>
      </c>
      <c r="AT406" s="31" t="n">
        <f aca="false">IF(SQRT($B$9)*$B406+SQRT(1-$B$9)*Y406&lt;_xlfn.NORM.S.INV($B$6),1,0)</f>
        <v>0</v>
      </c>
      <c r="AU406" s="31" t="n">
        <f aca="false">IF(SQRT($B$9)*$B406+SQRT(1-$B$9)*Z406&lt;_xlfn.NORM.S.INV($B$6),1,0)</f>
        <v>1</v>
      </c>
      <c r="AV406" s="31" t="n">
        <f aca="false">IF(SQRT($B$9)*$B406+SQRT(1-$B$9)*AA406&lt;_xlfn.NORM.S.INV($B$6),1,0)</f>
        <v>0</v>
      </c>
      <c r="AW406" s="31" t="n">
        <f aca="false">IF(SQRT($C$9)*$B406+SQRT(1-$C$9)*AB406&lt;_xlfn.NORM.S.INV($C$6),1,0)</f>
        <v>0</v>
      </c>
      <c r="AX406" s="31" t="n">
        <f aca="false">IF(SQRT($C$9)*$B406+SQRT(1-$C$9)*AC406&lt;_xlfn.NORM.S.INV($C$6),1,0)</f>
        <v>0</v>
      </c>
      <c r="AY406" s="31" t="n">
        <f aca="false">IF(SQRT($C$9)*$B406+SQRT(1-$C$9)*AD406&lt;_xlfn.NORM.S.INV($C$6),1,0)</f>
        <v>0</v>
      </c>
      <c r="AZ406" s="31" t="n">
        <f aca="false">IF(SQRT($C$9)*$B406+SQRT(1-$C$9)*AE406&lt;_xlfn.NORM.S.INV($C$6),1,0)</f>
        <v>0</v>
      </c>
      <c r="BA406" s="31" t="n">
        <f aca="false">IF(SQRT($C$9)*$B406+SQRT(1-$C$9)*AF406&lt;_xlfn.NORM.S.INV($C$6),1,0)</f>
        <v>0</v>
      </c>
      <c r="BB406" s="31" t="n">
        <f aca="false">IF(SQRT($C$9)*$B406+SQRT(1-$C$9)*AG406&lt;_xlfn.NORM.S.INV($C$6),1,0)</f>
        <v>0</v>
      </c>
      <c r="BC406" s="31" t="n">
        <f aca="false">IF(SQRT($C$9)*$B406+SQRT(1-$C$9)*AH406&lt;_xlfn.NORM.S.INV($C$6),1,0)</f>
        <v>0</v>
      </c>
      <c r="BD406" s="31" t="n">
        <f aca="false">IF(SQRT($C$9)*$B406+SQRT(1-$C$9)*AI406&lt;_xlfn.NORM.S.INV($C$6),1,0)</f>
        <v>0</v>
      </c>
      <c r="BE406" s="31" t="n">
        <f aca="false">IF(SQRT($C$9)*$B406+SQRT(1-$C$9)*AJ406&lt;_xlfn.NORM.S.INV($C$6),1,0)</f>
        <v>0</v>
      </c>
      <c r="BF406" s="31" t="n">
        <f aca="false">IF(SQRT($C$9)*$B406+SQRT(1-$C$9)*AK406&lt;_xlfn.NORM.S.INV($C$6),1,0)</f>
        <v>0</v>
      </c>
      <c r="BG406" s="21"/>
      <c r="BH406" s="21"/>
      <c r="BI406" s="31" t="n">
        <f aca="false">$B$11*(($A$1061)*$C406/$B$12*$B$7+(1-$A$1061)*$D406/$B$12*$C$7)</f>
        <v>0</v>
      </c>
      <c r="BJ406" s="31" t="n">
        <f aca="false">$B$11*(($A$1062)*$C406/$B$12*$B$7+(1-$A$1062)*$D406/$B$12*$C$7)</f>
        <v>40</v>
      </c>
      <c r="BK406" s="31" t="n">
        <f aca="false">$B$11*(($A$1063)*$C406/$B$12*$B$7+(1-$A$1063)*$D406/$B$12*$C$7)</f>
        <v>80</v>
      </c>
      <c r="BL406" s="31" t="n">
        <f aca="false">$B$11*(($A$1064)*$C406/$B$12*$B$7+(1-$A$1064)*$D406/$B$12*$C$7)</f>
        <v>120</v>
      </c>
      <c r="BM406" s="31" t="n">
        <f aca="false">$B$11*(($A$1065)*$C406/$B$12*$B$7+(1-$A$1065)*$D406/$B$12*$C$7)</f>
        <v>160</v>
      </c>
      <c r="BN406" s="31" t="n">
        <f aca="false">$B$11*(($A$1066)*$C406/$B$12*$B$7+(1-$A$1066)*$D406/$B$12*$C$7)</f>
        <v>200</v>
      </c>
      <c r="BO406" s="31" t="n">
        <f aca="false">$B$11*(($A$1067)*$C406/$B$12*$B$7+(1-$A$1067)*$D406/$B$12*$C$7)</f>
        <v>240</v>
      </c>
      <c r="BP406" s="31" t="n">
        <f aca="false">$B$11*(($A$1068)*$C406/$B$12*$B$7+(1-$A$1068)*$D406/$B$12*$C$7)</f>
        <v>280</v>
      </c>
      <c r="BQ406" s="31" t="n">
        <f aca="false">$B$11*(($A$1069)*$C406/$B$12*$B$7+(1-$A$1069)*$D406/$B$12*$C$7)</f>
        <v>320</v>
      </c>
      <c r="BR406" s="31" t="n">
        <f aca="false">$B$11*(($A$1070)*$C406/$B$12*$B$7+(1-$A$1070)*$D406/$B$12*$C$7)</f>
        <v>360</v>
      </c>
      <c r="BS406" s="31" t="n">
        <f aca="false">$B$11*(($A$1071)*$C406/$B$12*$B$7+(1-$A$1071)*$D406/$B$12*$C$7)</f>
        <v>400</v>
      </c>
      <c r="BT406" s="31" t="n">
        <f aca="false">$B$11*(($A$1072)*$C406/$B$12*$B$7+(1-$A$1072)*$D406/$B$12*$C$7)</f>
        <v>440</v>
      </c>
      <c r="BU406" s="31" t="n">
        <f aca="false">$B$11*(($A$1073)*$C406/$B$12*$B$7+(1-$A$1073)*$D406/$B$12*$C$7)</f>
        <v>480</v>
      </c>
      <c r="BV406" s="31" t="n">
        <f aca="false">$B$11*(($A$1074)*$C406/$B$12*$B$7+(1-$A$1074)*$D406/$B$12*$C$7)</f>
        <v>520</v>
      </c>
      <c r="BW406" s="31" t="n">
        <f aca="false">$B$11*(($A$1075)*$C406/$B$12*$B$7+(1-$A$1075)*$D406/$B$12*$C$7)</f>
        <v>560</v>
      </c>
      <c r="BX406" s="31" t="n">
        <f aca="false">$B$11*(($A$1076)*$C406/$B$12*$B$7+(1-$A$1076)*$D406/$B$12*$C$7)</f>
        <v>600</v>
      </c>
      <c r="BY406" s="31" t="n">
        <f aca="false">$B$11*(($A$1077)*$C406/$B$12*$B$7+(1-$A$1077)*$D406/$B$12*$C$7)</f>
        <v>640</v>
      </c>
      <c r="BZ406" s="31" t="n">
        <f aca="false">$B$11*(($A$1078)*$C406/$B$12*$B$7+(1-$A$1078)*$D406/$B$12*$C$7)</f>
        <v>680</v>
      </c>
      <c r="CA406" s="31" t="n">
        <f aca="false">$B$11*(($A$1079)*$C406/$B$12*$B$7+(1-$A$1079)*$D406/$B$12*$C$7)</f>
        <v>720</v>
      </c>
      <c r="CB406" s="31" t="n">
        <f aca="false">$B$11*(($A$1080)*$C406/$B$12*$B$7+(1-$A$1080)*$D406/$B$12*$C$7)</f>
        <v>760</v>
      </c>
      <c r="CC406" s="31" t="n">
        <f aca="false">$B$11*(($A$1081)*$C406/$B$12*$B$7+(1-$A$1081)*$D406/$B$12*$C$7)</f>
        <v>800</v>
      </c>
    </row>
    <row r="407" customFormat="false" ht="15" hidden="false" customHeight="false" outlineLevel="0" collapsed="false">
      <c r="A407" s="21" t="n">
        <v>383</v>
      </c>
      <c r="B407" s="27" t="n">
        <v>-0.13938425332115</v>
      </c>
      <c r="C407" s="9" t="n">
        <f aca="false">SUM(AM407:AV407)</f>
        <v>0</v>
      </c>
      <c r="D407" s="9" t="n">
        <f aca="false">SUM(AW407:BF407)</f>
        <v>0</v>
      </c>
      <c r="E407" s="24" t="n">
        <f aca="false">(1-C407/$B$12)*$B$8-C407/$B$12*$B$7</f>
        <v>0.05</v>
      </c>
      <c r="F407" s="24" t="n">
        <f aca="false">(1-D407/$B$12)*$C$8-D407/$B$12*$C$7</f>
        <v>0.09</v>
      </c>
      <c r="G407" s="47" t="n">
        <f aca="false">$B$11*($B$10*C407/$B$12*$B$7+(1-$B$10)*D407/$B$12*$C$7)</f>
        <v>0</v>
      </c>
      <c r="H407" s="24" t="n">
        <f aca="false">$B$10*E407+(1-$B$10)*F407</f>
        <v>0.07</v>
      </c>
      <c r="I407" s="21"/>
      <c r="J407" s="21"/>
      <c r="K407" s="21"/>
      <c r="L407" s="21"/>
      <c r="M407" s="21"/>
      <c r="N407" s="21"/>
      <c r="O407" s="21"/>
      <c r="P407" s="21"/>
      <c r="Q407" s="21"/>
      <c r="R407" s="27" t="n">
        <v>-0.947808355249035</v>
      </c>
      <c r="S407" s="27" t="n">
        <v>1.2841417503242</v>
      </c>
      <c r="T407" s="27" t="n">
        <v>0.746327603457357</v>
      </c>
      <c r="U407" s="27" t="n">
        <v>0.440223842774584</v>
      </c>
      <c r="V407" s="27" t="n">
        <v>2.33347384401498</v>
      </c>
      <c r="W407" s="27" t="n">
        <v>1.01587361399579</v>
      </c>
      <c r="X407" s="27" t="n">
        <v>0.412558132982656</v>
      </c>
      <c r="Y407" s="27" t="n">
        <v>0.265050968278192</v>
      </c>
      <c r="Z407" s="27" t="n">
        <v>1.18978320266938</v>
      </c>
      <c r="AA407" s="27" t="n">
        <v>1.31764899592686</v>
      </c>
      <c r="AB407" s="27" t="n">
        <v>-1.32206113661665</v>
      </c>
      <c r="AC407" s="27" t="n">
        <v>1.12810049158993</v>
      </c>
      <c r="AD407" s="27" t="n">
        <v>-0.345590704007886</v>
      </c>
      <c r="AE407" s="27" t="n">
        <v>0.713798080870481</v>
      </c>
      <c r="AF407" s="27" t="n">
        <v>-0.514075842879988</v>
      </c>
      <c r="AG407" s="27" t="n">
        <v>-1.06432406556821</v>
      </c>
      <c r="AH407" s="27" t="n">
        <v>1.50652966884161</v>
      </c>
      <c r="AI407" s="27" t="n">
        <v>-1.62141489770839</v>
      </c>
      <c r="AJ407" s="27" t="n">
        <v>0.29228950754229</v>
      </c>
      <c r="AK407" s="27" t="n">
        <v>-0.188854190127256</v>
      </c>
      <c r="AL407" s="21"/>
      <c r="AM407" s="31" t="n">
        <f aca="false">IF(SQRT($B$9)*$B407+SQRT(1-$B$9)*R407&lt;_xlfn.NORM.S.INV($B$6),1,0)</f>
        <v>0</v>
      </c>
      <c r="AN407" s="31" t="n">
        <f aca="false">IF(SQRT($B$9)*$B407+SQRT(1-$B$9)*S407&lt;_xlfn.NORM.S.INV($B$6),1,0)</f>
        <v>0</v>
      </c>
      <c r="AO407" s="31" t="n">
        <f aca="false">IF(SQRT($B$9)*$B407+SQRT(1-$B$9)*T407&lt;_xlfn.NORM.S.INV($B$6),1,0)</f>
        <v>0</v>
      </c>
      <c r="AP407" s="31" t="n">
        <f aca="false">IF(SQRT($B$9)*$B407+SQRT(1-$B$9)*U407&lt;_xlfn.NORM.S.INV($B$6),1,0)</f>
        <v>0</v>
      </c>
      <c r="AQ407" s="31" t="n">
        <f aca="false">IF(SQRT($B$9)*$B407+SQRT(1-$B$9)*V407&lt;_xlfn.NORM.S.INV($B$6),1,0)</f>
        <v>0</v>
      </c>
      <c r="AR407" s="31" t="n">
        <f aca="false">IF(SQRT($B$9)*$B407+SQRT(1-$B$9)*W407&lt;_xlfn.NORM.S.INV($B$6),1,0)</f>
        <v>0</v>
      </c>
      <c r="AS407" s="31" t="n">
        <f aca="false">IF(SQRT($B$9)*$B407+SQRT(1-$B$9)*X407&lt;_xlfn.NORM.S.INV($B$6),1,0)</f>
        <v>0</v>
      </c>
      <c r="AT407" s="31" t="n">
        <f aca="false">IF(SQRT($B$9)*$B407+SQRT(1-$B$9)*Y407&lt;_xlfn.NORM.S.INV($B$6),1,0)</f>
        <v>0</v>
      </c>
      <c r="AU407" s="31" t="n">
        <f aca="false">IF(SQRT($B$9)*$B407+SQRT(1-$B$9)*Z407&lt;_xlfn.NORM.S.INV($B$6),1,0)</f>
        <v>0</v>
      </c>
      <c r="AV407" s="31" t="n">
        <f aca="false">IF(SQRT($B$9)*$B407+SQRT(1-$B$9)*AA407&lt;_xlfn.NORM.S.INV($B$6),1,0)</f>
        <v>0</v>
      </c>
      <c r="AW407" s="31" t="n">
        <f aca="false">IF(SQRT($C$9)*$B407+SQRT(1-$C$9)*AB407&lt;_xlfn.NORM.S.INV($C$6),1,0)</f>
        <v>0</v>
      </c>
      <c r="AX407" s="31" t="n">
        <f aca="false">IF(SQRT($C$9)*$B407+SQRT(1-$C$9)*AC407&lt;_xlfn.NORM.S.INV($C$6),1,0)</f>
        <v>0</v>
      </c>
      <c r="AY407" s="31" t="n">
        <f aca="false">IF(SQRT($C$9)*$B407+SQRT(1-$C$9)*AD407&lt;_xlfn.NORM.S.INV($C$6),1,0)</f>
        <v>0</v>
      </c>
      <c r="AZ407" s="31" t="n">
        <f aca="false">IF(SQRT($C$9)*$B407+SQRT(1-$C$9)*AE407&lt;_xlfn.NORM.S.INV($C$6),1,0)</f>
        <v>0</v>
      </c>
      <c r="BA407" s="31" t="n">
        <f aca="false">IF(SQRT($C$9)*$B407+SQRT(1-$C$9)*AF407&lt;_xlfn.NORM.S.INV($C$6),1,0)</f>
        <v>0</v>
      </c>
      <c r="BB407" s="31" t="n">
        <f aca="false">IF(SQRT($C$9)*$B407+SQRT(1-$C$9)*AG407&lt;_xlfn.NORM.S.INV($C$6),1,0)</f>
        <v>0</v>
      </c>
      <c r="BC407" s="31" t="n">
        <f aca="false">IF(SQRT($C$9)*$B407+SQRT(1-$C$9)*AH407&lt;_xlfn.NORM.S.INV($C$6),1,0)</f>
        <v>0</v>
      </c>
      <c r="BD407" s="31" t="n">
        <f aca="false">IF(SQRT($C$9)*$B407+SQRT(1-$C$9)*AI407&lt;_xlfn.NORM.S.INV($C$6),1,0)</f>
        <v>0</v>
      </c>
      <c r="BE407" s="31" t="n">
        <f aca="false">IF(SQRT($C$9)*$B407+SQRT(1-$C$9)*AJ407&lt;_xlfn.NORM.S.INV($C$6),1,0)</f>
        <v>0</v>
      </c>
      <c r="BF407" s="31" t="n">
        <f aca="false">IF(SQRT($C$9)*$B407+SQRT(1-$C$9)*AK407&lt;_xlfn.NORM.S.INV($C$6),1,0)</f>
        <v>0</v>
      </c>
      <c r="BG407" s="21"/>
      <c r="BH407" s="21"/>
      <c r="BI407" s="31" t="n">
        <f aca="false">$B$11*(($A$1061)*$C407/$B$12*$B$7+(1-$A$1061)*$D407/$B$12*$C$7)</f>
        <v>0</v>
      </c>
      <c r="BJ407" s="31" t="n">
        <f aca="false">$B$11*(($A$1062)*$C407/$B$12*$B$7+(1-$A$1062)*$D407/$B$12*$C$7)</f>
        <v>0</v>
      </c>
      <c r="BK407" s="31" t="n">
        <f aca="false">$B$11*(($A$1063)*$C407/$B$12*$B$7+(1-$A$1063)*$D407/$B$12*$C$7)</f>
        <v>0</v>
      </c>
      <c r="BL407" s="31" t="n">
        <f aca="false">$B$11*(($A$1064)*$C407/$B$12*$B$7+(1-$A$1064)*$D407/$B$12*$C$7)</f>
        <v>0</v>
      </c>
      <c r="BM407" s="31" t="n">
        <f aca="false">$B$11*(($A$1065)*$C407/$B$12*$B$7+(1-$A$1065)*$D407/$B$12*$C$7)</f>
        <v>0</v>
      </c>
      <c r="BN407" s="31" t="n">
        <f aca="false">$B$11*(($A$1066)*$C407/$B$12*$B$7+(1-$A$1066)*$D407/$B$12*$C$7)</f>
        <v>0</v>
      </c>
      <c r="BO407" s="31" t="n">
        <f aca="false">$B$11*(($A$1067)*$C407/$B$12*$B$7+(1-$A$1067)*$D407/$B$12*$C$7)</f>
        <v>0</v>
      </c>
      <c r="BP407" s="31" t="n">
        <f aca="false">$B$11*(($A$1068)*$C407/$B$12*$B$7+(1-$A$1068)*$D407/$B$12*$C$7)</f>
        <v>0</v>
      </c>
      <c r="BQ407" s="31" t="n">
        <f aca="false">$B$11*(($A$1069)*$C407/$B$12*$B$7+(1-$A$1069)*$D407/$B$12*$C$7)</f>
        <v>0</v>
      </c>
      <c r="BR407" s="31" t="n">
        <f aca="false">$B$11*(($A$1070)*$C407/$B$12*$B$7+(1-$A$1070)*$D407/$B$12*$C$7)</f>
        <v>0</v>
      </c>
      <c r="BS407" s="31" t="n">
        <f aca="false">$B$11*(($A$1071)*$C407/$B$12*$B$7+(1-$A$1071)*$D407/$B$12*$C$7)</f>
        <v>0</v>
      </c>
      <c r="BT407" s="31" t="n">
        <f aca="false">$B$11*(($A$1072)*$C407/$B$12*$B$7+(1-$A$1072)*$D407/$B$12*$C$7)</f>
        <v>0</v>
      </c>
      <c r="BU407" s="31" t="n">
        <f aca="false">$B$11*(($A$1073)*$C407/$B$12*$B$7+(1-$A$1073)*$D407/$B$12*$C$7)</f>
        <v>0</v>
      </c>
      <c r="BV407" s="31" t="n">
        <f aca="false">$B$11*(($A$1074)*$C407/$B$12*$B$7+(1-$A$1074)*$D407/$B$12*$C$7)</f>
        <v>0</v>
      </c>
      <c r="BW407" s="31" t="n">
        <f aca="false">$B$11*(($A$1075)*$C407/$B$12*$B$7+(1-$A$1075)*$D407/$B$12*$C$7)</f>
        <v>0</v>
      </c>
      <c r="BX407" s="31" t="n">
        <f aca="false">$B$11*(($A$1076)*$C407/$B$12*$B$7+(1-$A$1076)*$D407/$B$12*$C$7)</f>
        <v>0</v>
      </c>
      <c r="BY407" s="31" t="n">
        <f aca="false">$B$11*(($A$1077)*$C407/$B$12*$B$7+(1-$A$1077)*$D407/$B$12*$C$7)</f>
        <v>0</v>
      </c>
      <c r="BZ407" s="31" t="n">
        <f aca="false">$B$11*(($A$1078)*$C407/$B$12*$B$7+(1-$A$1078)*$D407/$B$12*$C$7)</f>
        <v>0</v>
      </c>
      <c r="CA407" s="31" t="n">
        <f aca="false">$B$11*(($A$1079)*$C407/$B$12*$B$7+(1-$A$1079)*$D407/$B$12*$C$7)</f>
        <v>0</v>
      </c>
      <c r="CB407" s="31" t="n">
        <f aca="false">$B$11*(($A$1080)*$C407/$B$12*$B$7+(1-$A$1080)*$D407/$B$12*$C$7)</f>
        <v>0</v>
      </c>
      <c r="CC407" s="31" t="n">
        <f aca="false">$B$11*(($A$1081)*$C407/$B$12*$B$7+(1-$A$1081)*$D407/$B$12*$C$7)</f>
        <v>0</v>
      </c>
    </row>
    <row r="408" customFormat="false" ht="15" hidden="false" customHeight="false" outlineLevel="0" collapsed="false">
      <c r="A408" s="21" t="n">
        <v>384</v>
      </c>
      <c r="B408" s="27" t="n">
        <v>-0.901474622544987</v>
      </c>
      <c r="C408" s="9" t="n">
        <f aca="false">SUM(AM408:AV408)</f>
        <v>1</v>
      </c>
      <c r="D408" s="9" t="n">
        <f aca="false">SUM(AW408:BF408)</f>
        <v>1</v>
      </c>
      <c r="E408" s="24" t="n">
        <f aca="false">(1-C408/$B$12)*$B$8-C408/$B$12*$B$7</f>
        <v>0.005</v>
      </c>
      <c r="F408" s="24" t="n">
        <f aca="false">(1-D408/$B$12)*$C$8-D408/$B$12*$C$7</f>
        <v>0.021</v>
      </c>
      <c r="G408" s="47" t="n">
        <f aca="false">$B$11*($B$10*C408/$B$12*$B$7+(1-$B$10)*D408/$B$12*$C$7)</f>
        <v>500</v>
      </c>
      <c r="H408" s="24" t="n">
        <f aca="false">$B$10*E408+(1-$B$10)*F408</f>
        <v>0.013</v>
      </c>
      <c r="I408" s="21"/>
      <c r="J408" s="21"/>
      <c r="K408" s="21"/>
      <c r="L408" s="21"/>
      <c r="M408" s="21"/>
      <c r="N408" s="21"/>
      <c r="O408" s="21"/>
      <c r="P408" s="21"/>
      <c r="Q408" s="21"/>
      <c r="R408" s="27" t="n">
        <v>-1.39243238620585</v>
      </c>
      <c r="S408" s="27" t="n">
        <v>-1.45745742786241</v>
      </c>
      <c r="T408" s="27" t="n">
        <v>-1.6652335703131</v>
      </c>
      <c r="U408" s="27" t="n">
        <v>-0.799294035859373</v>
      </c>
      <c r="V408" s="27" t="n">
        <v>-0.556720940177422</v>
      </c>
      <c r="W408" s="27" t="n">
        <v>-2.52122947356519</v>
      </c>
      <c r="X408" s="27" t="n">
        <v>1.70003694188984</v>
      </c>
      <c r="Y408" s="27" t="n">
        <v>0.144667212323481</v>
      </c>
      <c r="Z408" s="27" t="n">
        <v>0.979082284657774</v>
      </c>
      <c r="AA408" s="27" t="n">
        <v>0.25541724645446</v>
      </c>
      <c r="AB408" s="27" t="n">
        <v>0.48695395274522</v>
      </c>
      <c r="AC408" s="27" t="n">
        <v>0.526552164693015</v>
      </c>
      <c r="AD408" s="27" t="n">
        <v>-0.330729041115395</v>
      </c>
      <c r="AE408" s="27" t="n">
        <v>1.85048155943285</v>
      </c>
      <c r="AF408" s="27" t="n">
        <v>-0.679527669420545</v>
      </c>
      <c r="AG408" s="27" t="n">
        <v>0.158894095643355</v>
      </c>
      <c r="AH408" s="27" t="n">
        <v>-1.30613750170607</v>
      </c>
      <c r="AI408" s="27" t="n">
        <v>0.248535458728678</v>
      </c>
      <c r="AJ408" s="27" t="n">
        <v>-2.12632824126009</v>
      </c>
      <c r="AK408" s="27" t="n">
        <v>-0.197251196217661</v>
      </c>
      <c r="AL408" s="21"/>
      <c r="AM408" s="31" t="n">
        <f aca="false">IF(SQRT($B$9)*$B408+SQRT(1-$B$9)*R408&lt;_xlfn.NORM.S.INV($B$6),1,0)</f>
        <v>0</v>
      </c>
      <c r="AN408" s="31" t="n">
        <f aca="false">IF(SQRT($B$9)*$B408+SQRT(1-$B$9)*S408&lt;_xlfn.NORM.S.INV($B$6),1,0)</f>
        <v>0</v>
      </c>
      <c r="AO408" s="31" t="n">
        <f aca="false">IF(SQRT($B$9)*$B408+SQRT(1-$B$9)*T408&lt;_xlfn.NORM.S.INV($B$6),1,0)</f>
        <v>0</v>
      </c>
      <c r="AP408" s="31" t="n">
        <f aca="false">IF(SQRT($B$9)*$B408+SQRT(1-$B$9)*U408&lt;_xlfn.NORM.S.INV($B$6),1,0)</f>
        <v>0</v>
      </c>
      <c r="AQ408" s="31" t="n">
        <f aca="false">IF(SQRT($B$9)*$B408+SQRT(1-$B$9)*V408&lt;_xlfn.NORM.S.INV($B$6),1,0)</f>
        <v>0</v>
      </c>
      <c r="AR408" s="31" t="n">
        <f aca="false">IF(SQRT($B$9)*$B408+SQRT(1-$B$9)*W408&lt;_xlfn.NORM.S.INV($B$6),1,0)</f>
        <v>1</v>
      </c>
      <c r="AS408" s="31" t="n">
        <f aca="false">IF(SQRT($B$9)*$B408+SQRT(1-$B$9)*X408&lt;_xlfn.NORM.S.INV($B$6),1,0)</f>
        <v>0</v>
      </c>
      <c r="AT408" s="31" t="n">
        <f aca="false">IF(SQRT($B$9)*$B408+SQRT(1-$B$9)*Y408&lt;_xlfn.NORM.S.INV($B$6),1,0)</f>
        <v>0</v>
      </c>
      <c r="AU408" s="31" t="n">
        <f aca="false">IF(SQRT($B$9)*$B408+SQRT(1-$B$9)*Z408&lt;_xlfn.NORM.S.INV($B$6),1,0)</f>
        <v>0</v>
      </c>
      <c r="AV408" s="31" t="n">
        <f aca="false">IF(SQRT($B$9)*$B408+SQRT(1-$B$9)*AA408&lt;_xlfn.NORM.S.INV($B$6),1,0)</f>
        <v>0</v>
      </c>
      <c r="AW408" s="31" t="n">
        <f aca="false">IF(SQRT($C$9)*$B408+SQRT(1-$C$9)*AB408&lt;_xlfn.NORM.S.INV($C$6),1,0)</f>
        <v>0</v>
      </c>
      <c r="AX408" s="31" t="n">
        <f aca="false">IF(SQRT($C$9)*$B408+SQRT(1-$C$9)*AC408&lt;_xlfn.NORM.S.INV($C$6),1,0)</f>
        <v>0</v>
      </c>
      <c r="AY408" s="31" t="n">
        <f aca="false">IF(SQRT($C$9)*$B408+SQRT(1-$C$9)*AD408&lt;_xlfn.NORM.S.INV($C$6),1,0)</f>
        <v>0</v>
      </c>
      <c r="AZ408" s="31" t="n">
        <f aca="false">IF(SQRT($C$9)*$B408+SQRT(1-$C$9)*AE408&lt;_xlfn.NORM.S.INV($C$6),1,0)</f>
        <v>0</v>
      </c>
      <c r="BA408" s="31" t="n">
        <f aca="false">IF(SQRT($C$9)*$B408+SQRT(1-$C$9)*AF408&lt;_xlfn.NORM.S.INV($C$6),1,0)</f>
        <v>0</v>
      </c>
      <c r="BB408" s="31" t="n">
        <f aca="false">IF(SQRT($C$9)*$B408+SQRT(1-$C$9)*AG408&lt;_xlfn.NORM.S.INV($C$6),1,0)</f>
        <v>0</v>
      </c>
      <c r="BC408" s="31" t="n">
        <f aca="false">IF(SQRT($C$9)*$B408+SQRT(1-$C$9)*AH408&lt;_xlfn.NORM.S.INV($C$6),1,0)</f>
        <v>0</v>
      </c>
      <c r="BD408" s="31" t="n">
        <f aca="false">IF(SQRT($C$9)*$B408+SQRT(1-$C$9)*AI408&lt;_xlfn.NORM.S.INV($C$6),1,0)</f>
        <v>0</v>
      </c>
      <c r="BE408" s="31" t="n">
        <f aca="false">IF(SQRT($C$9)*$B408+SQRT(1-$C$9)*AJ408&lt;_xlfn.NORM.S.INV($C$6),1,0)</f>
        <v>1</v>
      </c>
      <c r="BF408" s="31" t="n">
        <f aca="false">IF(SQRT($C$9)*$B408+SQRT(1-$C$9)*AK408&lt;_xlfn.NORM.S.INV($C$6),1,0)</f>
        <v>0</v>
      </c>
      <c r="BG408" s="21"/>
      <c r="BH408" s="21"/>
      <c r="BI408" s="31" t="n">
        <f aca="false">$B$11*(($A$1061)*$C408/$B$12*$B$7+(1-$A$1061)*$D408/$B$12*$C$7)</f>
        <v>600</v>
      </c>
      <c r="BJ408" s="31" t="n">
        <f aca="false">$B$11*(($A$1062)*$C408/$B$12*$B$7+(1-$A$1062)*$D408/$B$12*$C$7)</f>
        <v>590</v>
      </c>
      <c r="BK408" s="31" t="n">
        <f aca="false">$B$11*(($A$1063)*$C408/$B$12*$B$7+(1-$A$1063)*$D408/$B$12*$C$7)</f>
        <v>580</v>
      </c>
      <c r="BL408" s="31" t="n">
        <f aca="false">$B$11*(($A$1064)*$C408/$B$12*$B$7+(1-$A$1064)*$D408/$B$12*$C$7)</f>
        <v>570</v>
      </c>
      <c r="BM408" s="31" t="n">
        <f aca="false">$B$11*(($A$1065)*$C408/$B$12*$B$7+(1-$A$1065)*$D408/$B$12*$C$7)</f>
        <v>560</v>
      </c>
      <c r="BN408" s="31" t="n">
        <f aca="false">$B$11*(($A$1066)*$C408/$B$12*$B$7+(1-$A$1066)*$D408/$B$12*$C$7)</f>
        <v>550</v>
      </c>
      <c r="BO408" s="31" t="n">
        <f aca="false">$B$11*(($A$1067)*$C408/$B$12*$B$7+(1-$A$1067)*$D408/$B$12*$C$7)</f>
        <v>540</v>
      </c>
      <c r="BP408" s="31" t="n">
        <f aca="false">$B$11*(($A$1068)*$C408/$B$12*$B$7+(1-$A$1068)*$D408/$B$12*$C$7)</f>
        <v>530</v>
      </c>
      <c r="BQ408" s="31" t="n">
        <f aca="false">$B$11*(($A$1069)*$C408/$B$12*$B$7+(1-$A$1069)*$D408/$B$12*$C$7)</f>
        <v>520</v>
      </c>
      <c r="BR408" s="31" t="n">
        <f aca="false">$B$11*(($A$1070)*$C408/$B$12*$B$7+(1-$A$1070)*$D408/$B$12*$C$7)</f>
        <v>510</v>
      </c>
      <c r="BS408" s="31" t="n">
        <f aca="false">$B$11*(($A$1071)*$C408/$B$12*$B$7+(1-$A$1071)*$D408/$B$12*$C$7)</f>
        <v>500</v>
      </c>
      <c r="BT408" s="31" t="n">
        <f aca="false">$B$11*(($A$1072)*$C408/$B$12*$B$7+(1-$A$1072)*$D408/$B$12*$C$7)</f>
        <v>490</v>
      </c>
      <c r="BU408" s="31" t="n">
        <f aca="false">$B$11*(($A$1073)*$C408/$B$12*$B$7+(1-$A$1073)*$D408/$B$12*$C$7)</f>
        <v>480</v>
      </c>
      <c r="BV408" s="31" t="n">
        <f aca="false">$B$11*(($A$1074)*$C408/$B$12*$B$7+(1-$A$1074)*$D408/$B$12*$C$7)</f>
        <v>470</v>
      </c>
      <c r="BW408" s="31" t="n">
        <f aca="false">$B$11*(($A$1075)*$C408/$B$12*$B$7+(1-$A$1075)*$D408/$B$12*$C$7)</f>
        <v>460</v>
      </c>
      <c r="BX408" s="31" t="n">
        <f aca="false">$B$11*(($A$1076)*$C408/$B$12*$B$7+(1-$A$1076)*$D408/$B$12*$C$7)</f>
        <v>450</v>
      </c>
      <c r="BY408" s="31" t="n">
        <f aca="false">$B$11*(($A$1077)*$C408/$B$12*$B$7+(1-$A$1077)*$D408/$B$12*$C$7)</f>
        <v>440</v>
      </c>
      <c r="BZ408" s="31" t="n">
        <f aca="false">$B$11*(($A$1078)*$C408/$B$12*$B$7+(1-$A$1078)*$D408/$B$12*$C$7)</f>
        <v>430</v>
      </c>
      <c r="CA408" s="31" t="n">
        <f aca="false">$B$11*(($A$1079)*$C408/$B$12*$B$7+(1-$A$1079)*$D408/$B$12*$C$7)</f>
        <v>420</v>
      </c>
      <c r="CB408" s="31" t="n">
        <f aca="false">$B$11*(($A$1080)*$C408/$B$12*$B$7+(1-$A$1080)*$D408/$B$12*$C$7)</f>
        <v>410</v>
      </c>
      <c r="CC408" s="31" t="n">
        <f aca="false">$B$11*(($A$1081)*$C408/$B$12*$B$7+(1-$A$1081)*$D408/$B$12*$C$7)</f>
        <v>400</v>
      </c>
    </row>
    <row r="409" customFormat="false" ht="15" hidden="false" customHeight="false" outlineLevel="0" collapsed="false">
      <c r="A409" s="21" t="n">
        <v>385</v>
      </c>
      <c r="B409" s="27" t="n">
        <v>1.24691645039909</v>
      </c>
      <c r="C409" s="9" t="n">
        <f aca="false">SUM(AM409:AV409)</f>
        <v>0</v>
      </c>
      <c r="D409" s="9" t="n">
        <f aca="false">SUM(AW409:BF409)</f>
        <v>0</v>
      </c>
      <c r="E409" s="24" t="n">
        <f aca="false">(1-C409/$B$12)*$B$8-C409/$B$12*$B$7</f>
        <v>0.05</v>
      </c>
      <c r="F409" s="24" t="n">
        <f aca="false">(1-D409/$B$12)*$C$8-D409/$B$12*$C$7</f>
        <v>0.09</v>
      </c>
      <c r="G409" s="47" t="n">
        <f aca="false">$B$11*($B$10*C409/$B$12*$B$7+(1-$B$10)*D409/$B$12*$C$7)</f>
        <v>0</v>
      </c>
      <c r="H409" s="24" t="n">
        <f aca="false">$B$10*E409+(1-$B$10)*F409</f>
        <v>0.07</v>
      </c>
      <c r="I409" s="21"/>
      <c r="J409" s="21"/>
      <c r="K409" s="21"/>
      <c r="L409" s="21"/>
      <c r="M409" s="21"/>
      <c r="N409" s="21"/>
      <c r="O409" s="21"/>
      <c r="P409" s="21"/>
      <c r="Q409" s="21"/>
      <c r="R409" s="27" t="n">
        <v>0.975097703271141</v>
      </c>
      <c r="S409" s="27" t="n">
        <v>0.594311297454919</v>
      </c>
      <c r="T409" s="27" t="n">
        <v>-0.84447160832609</v>
      </c>
      <c r="U409" s="27" t="n">
        <v>0.624406367904732</v>
      </c>
      <c r="V409" s="27" t="n">
        <v>0.194805467076987</v>
      </c>
      <c r="W409" s="27" t="n">
        <v>-0.4594835933747</v>
      </c>
      <c r="X409" s="27" t="n">
        <v>0.98747180748396</v>
      </c>
      <c r="Y409" s="27" t="n">
        <v>-1.27670120087735</v>
      </c>
      <c r="Z409" s="27" t="n">
        <v>0.878803647846252</v>
      </c>
      <c r="AA409" s="27" t="n">
        <v>-0.705209521132129</v>
      </c>
      <c r="AB409" s="27" t="n">
        <v>-0.384688073275707</v>
      </c>
      <c r="AC409" s="27" t="n">
        <v>-0.908447300750746</v>
      </c>
      <c r="AD409" s="27" t="n">
        <v>-0.148752780335506</v>
      </c>
      <c r="AE409" s="27" t="n">
        <v>-0.909448869177981</v>
      </c>
      <c r="AF409" s="27" t="n">
        <v>2.08237263110229</v>
      </c>
      <c r="AG409" s="27" t="n">
        <v>1.51761312403921</v>
      </c>
      <c r="AH409" s="27" t="n">
        <v>-1.1814695803219</v>
      </c>
      <c r="AI409" s="27" t="n">
        <v>-0.744665238959541</v>
      </c>
      <c r="AJ409" s="27" t="n">
        <v>-0.845002239467415</v>
      </c>
      <c r="AK409" s="27" t="n">
        <v>0.923657731244225</v>
      </c>
      <c r="AL409" s="21"/>
      <c r="AM409" s="31" t="n">
        <f aca="false">IF(SQRT($B$9)*$B409+SQRT(1-$B$9)*R409&lt;_xlfn.NORM.S.INV($B$6),1,0)</f>
        <v>0</v>
      </c>
      <c r="AN409" s="31" t="n">
        <f aca="false">IF(SQRT($B$9)*$B409+SQRT(1-$B$9)*S409&lt;_xlfn.NORM.S.INV($B$6),1,0)</f>
        <v>0</v>
      </c>
      <c r="AO409" s="31" t="n">
        <f aca="false">IF(SQRT($B$9)*$B409+SQRT(1-$B$9)*T409&lt;_xlfn.NORM.S.INV($B$6),1,0)</f>
        <v>0</v>
      </c>
      <c r="AP409" s="31" t="n">
        <f aca="false">IF(SQRT($B$9)*$B409+SQRT(1-$B$9)*U409&lt;_xlfn.NORM.S.INV($B$6),1,0)</f>
        <v>0</v>
      </c>
      <c r="AQ409" s="31" t="n">
        <f aca="false">IF(SQRT($B$9)*$B409+SQRT(1-$B$9)*V409&lt;_xlfn.NORM.S.INV($B$6),1,0)</f>
        <v>0</v>
      </c>
      <c r="AR409" s="31" t="n">
        <f aca="false">IF(SQRT($B$9)*$B409+SQRT(1-$B$9)*W409&lt;_xlfn.NORM.S.INV($B$6),1,0)</f>
        <v>0</v>
      </c>
      <c r="AS409" s="31" t="n">
        <f aca="false">IF(SQRT($B$9)*$B409+SQRT(1-$B$9)*X409&lt;_xlfn.NORM.S.INV($B$6),1,0)</f>
        <v>0</v>
      </c>
      <c r="AT409" s="31" t="n">
        <f aca="false">IF(SQRT($B$9)*$B409+SQRT(1-$B$9)*Y409&lt;_xlfn.NORM.S.INV($B$6),1,0)</f>
        <v>0</v>
      </c>
      <c r="AU409" s="31" t="n">
        <f aca="false">IF(SQRT($B$9)*$B409+SQRT(1-$B$9)*Z409&lt;_xlfn.NORM.S.INV($B$6),1,0)</f>
        <v>0</v>
      </c>
      <c r="AV409" s="31" t="n">
        <f aca="false">IF(SQRT($B$9)*$B409+SQRT(1-$B$9)*AA409&lt;_xlfn.NORM.S.INV($B$6),1,0)</f>
        <v>0</v>
      </c>
      <c r="AW409" s="31" t="n">
        <f aca="false">IF(SQRT($C$9)*$B409+SQRT(1-$C$9)*AB409&lt;_xlfn.NORM.S.INV($C$6),1,0)</f>
        <v>0</v>
      </c>
      <c r="AX409" s="31" t="n">
        <f aca="false">IF(SQRT($C$9)*$B409+SQRT(1-$C$9)*AC409&lt;_xlfn.NORM.S.INV($C$6),1,0)</f>
        <v>0</v>
      </c>
      <c r="AY409" s="31" t="n">
        <f aca="false">IF(SQRT($C$9)*$B409+SQRT(1-$C$9)*AD409&lt;_xlfn.NORM.S.INV($C$6),1,0)</f>
        <v>0</v>
      </c>
      <c r="AZ409" s="31" t="n">
        <f aca="false">IF(SQRT($C$9)*$B409+SQRT(1-$C$9)*AE409&lt;_xlfn.NORM.S.INV($C$6),1,0)</f>
        <v>0</v>
      </c>
      <c r="BA409" s="31" t="n">
        <f aca="false">IF(SQRT($C$9)*$B409+SQRT(1-$C$9)*AF409&lt;_xlfn.NORM.S.INV($C$6),1,0)</f>
        <v>0</v>
      </c>
      <c r="BB409" s="31" t="n">
        <f aca="false">IF(SQRT($C$9)*$B409+SQRT(1-$C$9)*AG409&lt;_xlfn.NORM.S.INV($C$6),1,0)</f>
        <v>0</v>
      </c>
      <c r="BC409" s="31" t="n">
        <f aca="false">IF(SQRT($C$9)*$B409+SQRT(1-$C$9)*AH409&lt;_xlfn.NORM.S.INV($C$6),1,0)</f>
        <v>0</v>
      </c>
      <c r="BD409" s="31" t="n">
        <f aca="false">IF(SQRT($C$9)*$B409+SQRT(1-$C$9)*AI409&lt;_xlfn.NORM.S.INV($C$6),1,0)</f>
        <v>0</v>
      </c>
      <c r="BE409" s="31" t="n">
        <f aca="false">IF(SQRT($C$9)*$B409+SQRT(1-$C$9)*AJ409&lt;_xlfn.NORM.S.INV($C$6),1,0)</f>
        <v>0</v>
      </c>
      <c r="BF409" s="31" t="n">
        <f aca="false">IF(SQRT($C$9)*$B409+SQRT(1-$C$9)*AK409&lt;_xlfn.NORM.S.INV($C$6),1,0)</f>
        <v>0</v>
      </c>
      <c r="BG409" s="21"/>
      <c r="BH409" s="21"/>
      <c r="BI409" s="31" t="n">
        <f aca="false">$B$11*(($A$1061)*$C409/$B$12*$B$7+(1-$A$1061)*$D409/$B$12*$C$7)</f>
        <v>0</v>
      </c>
      <c r="BJ409" s="31" t="n">
        <f aca="false">$B$11*(($A$1062)*$C409/$B$12*$B$7+(1-$A$1062)*$D409/$B$12*$C$7)</f>
        <v>0</v>
      </c>
      <c r="BK409" s="31" t="n">
        <f aca="false">$B$11*(($A$1063)*$C409/$B$12*$B$7+(1-$A$1063)*$D409/$B$12*$C$7)</f>
        <v>0</v>
      </c>
      <c r="BL409" s="31" t="n">
        <f aca="false">$B$11*(($A$1064)*$C409/$B$12*$B$7+(1-$A$1064)*$D409/$B$12*$C$7)</f>
        <v>0</v>
      </c>
      <c r="BM409" s="31" t="n">
        <f aca="false">$B$11*(($A$1065)*$C409/$B$12*$B$7+(1-$A$1065)*$D409/$B$12*$C$7)</f>
        <v>0</v>
      </c>
      <c r="BN409" s="31" t="n">
        <f aca="false">$B$11*(($A$1066)*$C409/$B$12*$B$7+(1-$A$1066)*$D409/$B$12*$C$7)</f>
        <v>0</v>
      </c>
      <c r="BO409" s="31" t="n">
        <f aca="false">$B$11*(($A$1067)*$C409/$B$12*$B$7+(1-$A$1067)*$D409/$B$12*$C$7)</f>
        <v>0</v>
      </c>
      <c r="BP409" s="31" t="n">
        <f aca="false">$B$11*(($A$1068)*$C409/$B$12*$B$7+(1-$A$1068)*$D409/$B$12*$C$7)</f>
        <v>0</v>
      </c>
      <c r="BQ409" s="31" t="n">
        <f aca="false">$B$11*(($A$1069)*$C409/$B$12*$B$7+(1-$A$1069)*$D409/$B$12*$C$7)</f>
        <v>0</v>
      </c>
      <c r="BR409" s="31" t="n">
        <f aca="false">$B$11*(($A$1070)*$C409/$B$12*$B$7+(1-$A$1070)*$D409/$B$12*$C$7)</f>
        <v>0</v>
      </c>
      <c r="BS409" s="31" t="n">
        <f aca="false">$B$11*(($A$1071)*$C409/$B$12*$B$7+(1-$A$1071)*$D409/$B$12*$C$7)</f>
        <v>0</v>
      </c>
      <c r="BT409" s="31" t="n">
        <f aca="false">$B$11*(($A$1072)*$C409/$B$12*$B$7+(1-$A$1072)*$D409/$B$12*$C$7)</f>
        <v>0</v>
      </c>
      <c r="BU409" s="31" t="n">
        <f aca="false">$B$11*(($A$1073)*$C409/$B$12*$B$7+(1-$A$1073)*$D409/$B$12*$C$7)</f>
        <v>0</v>
      </c>
      <c r="BV409" s="31" t="n">
        <f aca="false">$B$11*(($A$1074)*$C409/$B$12*$B$7+(1-$A$1074)*$D409/$B$12*$C$7)</f>
        <v>0</v>
      </c>
      <c r="BW409" s="31" t="n">
        <f aca="false">$B$11*(($A$1075)*$C409/$B$12*$B$7+(1-$A$1075)*$D409/$B$12*$C$7)</f>
        <v>0</v>
      </c>
      <c r="BX409" s="31" t="n">
        <f aca="false">$B$11*(($A$1076)*$C409/$B$12*$B$7+(1-$A$1076)*$D409/$B$12*$C$7)</f>
        <v>0</v>
      </c>
      <c r="BY409" s="31" t="n">
        <f aca="false">$B$11*(($A$1077)*$C409/$B$12*$B$7+(1-$A$1077)*$D409/$B$12*$C$7)</f>
        <v>0</v>
      </c>
      <c r="BZ409" s="31" t="n">
        <f aca="false">$B$11*(($A$1078)*$C409/$B$12*$B$7+(1-$A$1078)*$D409/$B$12*$C$7)</f>
        <v>0</v>
      </c>
      <c r="CA409" s="31" t="n">
        <f aca="false">$B$11*(($A$1079)*$C409/$B$12*$B$7+(1-$A$1079)*$D409/$B$12*$C$7)</f>
        <v>0</v>
      </c>
      <c r="CB409" s="31" t="n">
        <f aca="false">$B$11*(($A$1080)*$C409/$B$12*$B$7+(1-$A$1080)*$D409/$B$12*$C$7)</f>
        <v>0</v>
      </c>
      <c r="CC409" s="31" t="n">
        <f aca="false">$B$11*(($A$1081)*$C409/$B$12*$B$7+(1-$A$1081)*$D409/$B$12*$C$7)</f>
        <v>0</v>
      </c>
    </row>
    <row r="410" customFormat="false" ht="15" hidden="false" customHeight="false" outlineLevel="0" collapsed="false">
      <c r="A410" s="21" t="n">
        <v>386</v>
      </c>
      <c r="B410" s="27" t="n">
        <v>-1.47118612826671</v>
      </c>
      <c r="C410" s="9" t="n">
        <f aca="false">SUM(AM410:AV410)</f>
        <v>0</v>
      </c>
      <c r="D410" s="9" t="n">
        <f aca="false">SUM(AW410:BF410)</f>
        <v>1</v>
      </c>
      <c r="E410" s="24" t="n">
        <f aca="false">(1-C410/$B$12)*$B$8-C410/$B$12*$B$7</f>
        <v>0.05</v>
      </c>
      <c r="F410" s="24" t="n">
        <f aca="false">(1-D410/$B$12)*$C$8-D410/$B$12*$C$7</f>
        <v>0.021</v>
      </c>
      <c r="G410" s="47" t="n">
        <f aca="false">$B$11*($B$10*C410/$B$12*$B$7+(1-$B$10)*D410/$B$12*$C$7)</f>
        <v>300</v>
      </c>
      <c r="H410" s="24" t="n">
        <f aca="false">$B$10*E410+(1-$B$10)*F410</f>
        <v>0.0355</v>
      </c>
      <c r="I410" s="21"/>
      <c r="J410" s="21"/>
      <c r="K410" s="21"/>
      <c r="L410" s="21"/>
      <c r="M410" s="21"/>
      <c r="N410" s="21"/>
      <c r="O410" s="21"/>
      <c r="P410" s="21"/>
      <c r="Q410" s="21"/>
      <c r="R410" s="27" t="n">
        <v>-1.18921185710227</v>
      </c>
      <c r="S410" s="27" t="n">
        <v>0.210773018817351</v>
      </c>
      <c r="T410" s="27" t="n">
        <v>-1.70199080485269</v>
      </c>
      <c r="U410" s="27" t="n">
        <v>-0.273655855907017</v>
      </c>
      <c r="V410" s="27" t="n">
        <v>0.415439657576286</v>
      </c>
      <c r="W410" s="27" t="n">
        <v>0.605768749521381</v>
      </c>
      <c r="X410" s="27" t="n">
        <v>1.2952682764909</v>
      </c>
      <c r="Y410" s="27" t="n">
        <v>0.471354646713408</v>
      </c>
      <c r="Z410" s="27" t="n">
        <v>1.94423039945875</v>
      </c>
      <c r="AA410" s="27" t="n">
        <v>-0.879615504869602</v>
      </c>
      <c r="AB410" s="27" t="n">
        <v>0.239394211801514</v>
      </c>
      <c r="AC410" s="27" t="n">
        <v>-1.29238711959265</v>
      </c>
      <c r="AD410" s="27" t="n">
        <v>0.648910858583863</v>
      </c>
      <c r="AE410" s="27" t="n">
        <v>0.803011408458281</v>
      </c>
      <c r="AF410" s="27" t="n">
        <v>0.632398103791581</v>
      </c>
      <c r="AG410" s="27" t="n">
        <v>-1.0165669819547</v>
      </c>
      <c r="AH410" s="27" t="n">
        <v>0.246501490034812</v>
      </c>
      <c r="AI410" s="27" t="n">
        <v>-0.888199287226022</v>
      </c>
      <c r="AJ410" s="27" t="n">
        <v>0.220871867617137</v>
      </c>
      <c r="AK410" s="27" t="n">
        <v>-0.805941028355345</v>
      </c>
      <c r="AL410" s="21"/>
      <c r="AM410" s="31" t="n">
        <f aca="false">IF(SQRT($B$9)*$B410+SQRT(1-$B$9)*R410&lt;_xlfn.NORM.S.INV($B$6),1,0)</f>
        <v>0</v>
      </c>
      <c r="AN410" s="31" t="n">
        <f aca="false">IF(SQRT($B$9)*$B410+SQRT(1-$B$9)*S410&lt;_xlfn.NORM.S.INV($B$6),1,0)</f>
        <v>0</v>
      </c>
      <c r="AO410" s="31" t="n">
        <f aca="false">IF(SQRT($B$9)*$B410+SQRT(1-$B$9)*T410&lt;_xlfn.NORM.S.INV($B$6),1,0)</f>
        <v>0</v>
      </c>
      <c r="AP410" s="31" t="n">
        <f aca="false">IF(SQRT($B$9)*$B410+SQRT(1-$B$9)*U410&lt;_xlfn.NORM.S.INV($B$6),1,0)</f>
        <v>0</v>
      </c>
      <c r="AQ410" s="31" t="n">
        <f aca="false">IF(SQRT($B$9)*$B410+SQRT(1-$B$9)*V410&lt;_xlfn.NORM.S.INV($B$6),1,0)</f>
        <v>0</v>
      </c>
      <c r="AR410" s="31" t="n">
        <f aca="false">IF(SQRT($B$9)*$B410+SQRT(1-$B$9)*W410&lt;_xlfn.NORM.S.INV($B$6),1,0)</f>
        <v>0</v>
      </c>
      <c r="AS410" s="31" t="n">
        <f aca="false">IF(SQRT($B$9)*$B410+SQRT(1-$B$9)*X410&lt;_xlfn.NORM.S.INV($B$6),1,0)</f>
        <v>0</v>
      </c>
      <c r="AT410" s="31" t="n">
        <f aca="false">IF(SQRT($B$9)*$B410+SQRT(1-$B$9)*Y410&lt;_xlfn.NORM.S.INV($B$6),1,0)</f>
        <v>0</v>
      </c>
      <c r="AU410" s="31" t="n">
        <f aca="false">IF(SQRT($B$9)*$B410+SQRT(1-$B$9)*Z410&lt;_xlfn.NORM.S.INV($B$6),1,0)</f>
        <v>0</v>
      </c>
      <c r="AV410" s="31" t="n">
        <f aca="false">IF(SQRT($B$9)*$B410+SQRT(1-$B$9)*AA410&lt;_xlfn.NORM.S.INV($B$6),1,0)</f>
        <v>0</v>
      </c>
      <c r="AW410" s="31" t="n">
        <f aca="false">IF(SQRT($C$9)*$B410+SQRT(1-$C$9)*AB410&lt;_xlfn.NORM.S.INV($C$6),1,0)</f>
        <v>0</v>
      </c>
      <c r="AX410" s="31" t="n">
        <f aca="false">IF(SQRT($C$9)*$B410+SQRT(1-$C$9)*AC410&lt;_xlfn.NORM.S.INV($C$6),1,0)</f>
        <v>1</v>
      </c>
      <c r="AY410" s="31" t="n">
        <f aca="false">IF(SQRT($C$9)*$B410+SQRT(1-$C$9)*AD410&lt;_xlfn.NORM.S.INV($C$6),1,0)</f>
        <v>0</v>
      </c>
      <c r="AZ410" s="31" t="n">
        <f aca="false">IF(SQRT($C$9)*$B410+SQRT(1-$C$9)*AE410&lt;_xlfn.NORM.S.INV($C$6),1,0)</f>
        <v>0</v>
      </c>
      <c r="BA410" s="31" t="n">
        <f aca="false">IF(SQRT($C$9)*$B410+SQRT(1-$C$9)*AF410&lt;_xlfn.NORM.S.INV($C$6),1,0)</f>
        <v>0</v>
      </c>
      <c r="BB410" s="31" t="n">
        <f aca="false">IF(SQRT($C$9)*$B410+SQRT(1-$C$9)*AG410&lt;_xlfn.NORM.S.INV($C$6),1,0)</f>
        <v>0</v>
      </c>
      <c r="BC410" s="31" t="n">
        <f aca="false">IF(SQRT($C$9)*$B410+SQRT(1-$C$9)*AH410&lt;_xlfn.NORM.S.INV($C$6),1,0)</f>
        <v>0</v>
      </c>
      <c r="BD410" s="31" t="n">
        <f aca="false">IF(SQRT($C$9)*$B410+SQRT(1-$C$9)*AI410&lt;_xlfn.NORM.S.INV($C$6),1,0)</f>
        <v>0</v>
      </c>
      <c r="BE410" s="31" t="n">
        <f aca="false">IF(SQRT($C$9)*$B410+SQRT(1-$C$9)*AJ410&lt;_xlfn.NORM.S.INV($C$6),1,0)</f>
        <v>0</v>
      </c>
      <c r="BF410" s="31" t="n">
        <f aca="false">IF(SQRT($C$9)*$B410+SQRT(1-$C$9)*AK410&lt;_xlfn.NORM.S.INV($C$6),1,0)</f>
        <v>0</v>
      </c>
      <c r="BG410" s="21"/>
      <c r="BH410" s="21"/>
      <c r="BI410" s="31" t="n">
        <f aca="false">$B$11*(($A$1061)*$C410/$B$12*$B$7+(1-$A$1061)*$D410/$B$12*$C$7)</f>
        <v>600</v>
      </c>
      <c r="BJ410" s="31" t="n">
        <f aca="false">$B$11*(($A$1062)*$C410/$B$12*$B$7+(1-$A$1062)*$D410/$B$12*$C$7)</f>
        <v>570</v>
      </c>
      <c r="BK410" s="31" t="n">
        <f aca="false">$B$11*(($A$1063)*$C410/$B$12*$B$7+(1-$A$1063)*$D410/$B$12*$C$7)</f>
        <v>540</v>
      </c>
      <c r="BL410" s="31" t="n">
        <f aca="false">$B$11*(($A$1064)*$C410/$B$12*$B$7+(1-$A$1064)*$D410/$B$12*$C$7)</f>
        <v>510</v>
      </c>
      <c r="BM410" s="31" t="n">
        <f aca="false">$B$11*(($A$1065)*$C410/$B$12*$B$7+(1-$A$1065)*$D410/$B$12*$C$7)</f>
        <v>480</v>
      </c>
      <c r="BN410" s="31" t="n">
        <f aca="false">$B$11*(($A$1066)*$C410/$B$12*$B$7+(1-$A$1066)*$D410/$B$12*$C$7)</f>
        <v>450</v>
      </c>
      <c r="BO410" s="31" t="n">
        <f aca="false">$B$11*(($A$1067)*$C410/$B$12*$B$7+(1-$A$1067)*$D410/$B$12*$C$7)</f>
        <v>420</v>
      </c>
      <c r="BP410" s="31" t="n">
        <f aca="false">$B$11*(($A$1068)*$C410/$B$12*$B$7+(1-$A$1068)*$D410/$B$12*$C$7)</f>
        <v>390</v>
      </c>
      <c r="BQ410" s="31" t="n">
        <f aca="false">$B$11*(($A$1069)*$C410/$B$12*$B$7+(1-$A$1069)*$D410/$B$12*$C$7)</f>
        <v>360</v>
      </c>
      <c r="BR410" s="31" t="n">
        <f aca="false">$B$11*(($A$1070)*$C410/$B$12*$B$7+(1-$A$1070)*$D410/$B$12*$C$7)</f>
        <v>330</v>
      </c>
      <c r="BS410" s="31" t="n">
        <f aca="false">$B$11*(($A$1071)*$C410/$B$12*$B$7+(1-$A$1071)*$D410/$B$12*$C$7)</f>
        <v>300</v>
      </c>
      <c r="BT410" s="31" t="n">
        <f aca="false">$B$11*(($A$1072)*$C410/$B$12*$B$7+(1-$A$1072)*$D410/$B$12*$C$7)</f>
        <v>270</v>
      </c>
      <c r="BU410" s="31" t="n">
        <f aca="false">$B$11*(($A$1073)*$C410/$B$12*$B$7+(1-$A$1073)*$D410/$B$12*$C$7)</f>
        <v>240</v>
      </c>
      <c r="BV410" s="31" t="n">
        <f aca="false">$B$11*(($A$1074)*$C410/$B$12*$B$7+(1-$A$1074)*$D410/$B$12*$C$7)</f>
        <v>210</v>
      </c>
      <c r="BW410" s="31" t="n">
        <f aca="false">$B$11*(($A$1075)*$C410/$B$12*$B$7+(1-$A$1075)*$D410/$B$12*$C$7)</f>
        <v>180</v>
      </c>
      <c r="BX410" s="31" t="n">
        <f aca="false">$B$11*(($A$1076)*$C410/$B$12*$B$7+(1-$A$1076)*$D410/$B$12*$C$7)</f>
        <v>150</v>
      </c>
      <c r="BY410" s="31" t="n">
        <f aca="false">$B$11*(($A$1077)*$C410/$B$12*$B$7+(1-$A$1077)*$D410/$B$12*$C$7)</f>
        <v>120</v>
      </c>
      <c r="BZ410" s="31" t="n">
        <f aca="false">$B$11*(($A$1078)*$C410/$B$12*$B$7+(1-$A$1078)*$D410/$B$12*$C$7)</f>
        <v>90</v>
      </c>
      <c r="CA410" s="31" t="n">
        <f aca="false">$B$11*(($A$1079)*$C410/$B$12*$B$7+(1-$A$1079)*$D410/$B$12*$C$7)</f>
        <v>60</v>
      </c>
      <c r="CB410" s="31" t="n">
        <f aca="false">$B$11*(($A$1080)*$C410/$B$12*$B$7+(1-$A$1080)*$D410/$B$12*$C$7)</f>
        <v>30</v>
      </c>
      <c r="CC410" s="31" t="n">
        <f aca="false">$B$11*(($A$1081)*$C410/$B$12*$B$7+(1-$A$1081)*$D410/$B$12*$C$7)</f>
        <v>0</v>
      </c>
    </row>
    <row r="411" customFormat="false" ht="15" hidden="false" customHeight="false" outlineLevel="0" collapsed="false">
      <c r="A411" s="21" t="n">
        <v>387</v>
      </c>
      <c r="B411" s="27" t="n">
        <v>-0.686845094729954</v>
      </c>
      <c r="C411" s="9" t="n">
        <f aca="false">SUM(AM411:AV411)</f>
        <v>0</v>
      </c>
      <c r="D411" s="9" t="n">
        <f aca="false">SUM(AW411:BF411)</f>
        <v>0</v>
      </c>
      <c r="E411" s="24" t="n">
        <f aca="false">(1-C411/$B$12)*$B$8-C411/$B$12*$B$7</f>
        <v>0.05</v>
      </c>
      <c r="F411" s="24" t="n">
        <f aca="false">(1-D411/$B$12)*$C$8-D411/$B$12*$C$7</f>
        <v>0.09</v>
      </c>
      <c r="G411" s="47" t="n">
        <f aca="false">$B$11*($B$10*C411/$B$12*$B$7+(1-$B$10)*D411/$B$12*$C$7)</f>
        <v>0</v>
      </c>
      <c r="H411" s="24" t="n">
        <f aca="false">$B$10*E411+(1-$B$10)*F411</f>
        <v>0.07</v>
      </c>
      <c r="I411" s="21"/>
      <c r="J411" s="21"/>
      <c r="K411" s="21"/>
      <c r="L411" s="21"/>
      <c r="M411" s="21"/>
      <c r="N411" s="21"/>
      <c r="O411" s="21"/>
      <c r="P411" s="21"/>
      <c r="Q411" s="21"/>
      <c r="R411" s="27" t="n">
        <v>-0.348565276239106</v>
      </c>
      <c r="S411" s="27" t="n">
        <v>-0.237012855724411</v>
      </c>
      <c r="T411" s="27" t="n">
        <v>-1.02611885209954</v>
      </c>
      <c r="U411" s="27" t="n">
        <v>-0.536579212010253</v>
      </c>
      <c r="V411" s="27" t="n">
        <v>-1.45892061732087</v>
      </c>
      <c r="W411" s="27" t="n">
        <v>0.0638972755832826</v>
      </c>
      <c r="X411" s="27" t="n">
        <v>0.375275039149303</v>
      </c>
      <c r="Y411" s="27" t="n">
        <v>-0.252675525140781</v>
      </c>
      <c r="Z411" s="27" t="n">
        <v>0.846643429175666</v>
      </c>
      <c r="AA411" s="27" t="n">
        <v>-1.58260607081623</v>
      </c>
      <c r="AB411" s="27" t="n">
        <v>0.825528431450596</v>
      </c>
      <c r="AC411" s="27" t="n">
        <v>0.0237533134711735</v>
      </c>
      <c r="AD411" s="27" t="n">
        <v>0.922849417924314</v>
      </c>
      <c r="AE411" s="27" t="n">
        <v>0.0630873634312763</v>
      </c>
      <c r="AF411" s="27" t="n">
        <v>-0.263346810092945</v>
      </c>
      <c r="AG411" s="27" t="n">
        <v>3.09221736667823</v>
      </c>
      <c r="AH411" s="27" t="n">
        <v>1.64542911538591</v>
      </c>
      <c r="AI411" s="27" t="n">
        <v>0.975666966774267</v>
      </c>
      <c r="AJ411" s="27" t="n">
        <v>0.122958517933329</v>
      </c>
      <c r="AK411" s="27" t="n">
        <v>0.0384914938322165</v>
      </c>
      <c r="AL411" s="21"/>
      <c r="AM411" s="31" t="n">
        <f aca="false">IF(SQRT($B$9)*$B411+SQRT(1-$B$9)*R411&lt;_xlfn.NORM.S.INV($B$6),1,0)</f>
        <v>0</v>
      </c>
      <c r="AN411" s="31" t="n">
        <f aca="false">IF(SQRT($B$9)*$B411+SQRT(1-$B$9)*S411&lt;_xlfn.NORM.S.INV($B$6),1,0)</f>
        <v>0</v>
      </c>
      <c r="AO411" s="31" t="n">
        <f aca="false">IF(SQRT($B$9)*$B411+SQRT(1-$B$9)*T411&lt;_xlfn.NORM.S.INV($B$6),1,0)</f>
        <v>0</v>
      </c>
      <c r="AP411" s="31" t="n">
        <f aca="false">IF(SQRT($B$9)*$B411+SQRT(1-$B$9)*U411&lt;_xlfn.NORM.S.INV($B$6),1,0)</f>
        <v>0</v>
      </c>
      <c r="AQ411" s="31" t="n">
        <f aca="false">IF(SQRT($B$9)*$B411+SQRT(1-$B$9)*V411&lt;_xlfn.NORM.S.INV($B$6),1,0)</f>
        <v>0</v>
      </c>
      <c r="AR411" s="31" t="n">
        <f aca="false">IF(SQRT($B$9)*$B411+SQRT(1-$B$9)*W411&lt;_xlfn.NORM.S.INV($B$6),1,0)</f>
        <v>0</v>
      </c>
      <c r="AS411" s="31" t="n">
        <f aca="false">IF(SQRT($B$9)*$B411+SQRT(1-$B$9)*X411&lt;_xlfn.NORM.S.INV($B$6),1,0)</f>
        <v>0</v>
      </c>
      <c r="AT411" s="31" t="n">
        <f aca="false">IF(SQRT($B$9)*$B411+SQRT(1-$B$9)*Y411&lt;_xlfn.NORM.S.INV($B$6),1,0)</f>
        <v>0</v>
      </c>
      <c r="AU411" s="31" t="n">
        <f aca="false">IF(SQRT($B$9)*$B411+SQRT(1-$B$9)*Z411&lt;_xlfn.NORM.S.INV($B$6),1,0)</f>
        <v>0</v>
      </c>
      <c r="AV411" s="31" t="n">
        <f aca="false">IF(SQRT($B$9)*$B411+SQRT(1-$B$9)*AA411&lt;_xlfn.NORM.S.INV($B$6),1,0)</f>
        <v>0</v>
      </c>
      <c r="AW411" s="31" t="n">
        <f aca="false">IF(SQRT($C$9)*$B411+SQRT(1-$C$9)*AB411&lt;_xlfn.NORM.S.INV($C$6),1,0)</f>
        <v>0</v>
      </c>
      <c r="AX411" s="31" t="n">
        <f aca="false">IF(SQRT($C$9)*$B411+SQRT(1-$C$9)*AC411&lt;_xlfn.NORM.S.INV($C$6),1,0)</f>
        <v>0</v>
      </c>
      <c r="AY411" s="31" t="n">
        <f aca="false">IF(SQRT($C$9)*$B411+SQRT(1-$C$9)*AD411&lt;_xlfn.NORM.S.INV($C$6),1,0)</f>
        <v>0</v>
      </c>
      <c r="AZ411" s="31" t="n">
        <f aca="false">IF(SQRT($C$9)*$B411+SQRT(1-$C$9)*AE411&lt;_xlfn.NORM.S.INV($C$6),1,0)</f>
        <v>0</v>
      </c>
      <c r="BA411" s="31" t="n">
        <f aca="false">IF(SQRT($C$9)*$B411+SQRT(1-$C$9)*AF411&lt;_xlfn.NORM.S.INV($C$6),1,0)</f>
        <v>0</v>
      </c>
      <c r="BB411" s="31" t="n">
        <f aca="false">IF(SQRT($C$9)*$B411+SQRT(1-$C$9)*AG411&lt;_xlfn.NORM.S.INV($C$6),1,0)</f>
        <v>0</v>
      </c>
      <c r="BC411" s="31" t="n">
        <f aca="false">IF(SQRT($C$9)*$B411+SQRT(1-$C$9)*AH411&lt;_xlfn.NORM.S.INV($C$6),1,0)</f>
        <v>0</v>
      </c>
      <c r="BD411" s="31" t="n">
        <f aca="false">IF(SQRT($C$9)*$B411+SQRT(1-$C$9)*AI411&lt;_xlfn.NORM.S.INV($C$6),1,0)</f>
        <v>0</v>
      </c>
      <c r="BE411" s="31" t="n">
        <f aca="false">IF(SQRT($C$9)*$B411+SQRT(1-$C$9)*AJ411&lt;_xlfn.NORM.S.INV($C$6),1,0)</f>
        <v>0</v>
      </c>
      <c r="BF411" s="31" t="n">
        <f aca="false">IF(SQRT($C$9)*$B411+SQRT(1-$C$9)*AK411&lt;_xlfn.NORM.S.INV($C$6),1,0)</f>
        <v>0</v>
      </c>
      <c r="BG411" s="21"/>
      <c r="BH411" s="21"/>
      <c r="BI411" s="31" t="n">
        <f aca="false">$B$11*(($A$1061)*$C411/$B$12*$B$7+(1-$A$1061)*$D411/$B$12*$C$7)</f>
        <v>0</v>
      </c>
      <c r="BJ411" s="31" t="n">
        <f aca="false">$B$11*(($A$1062)*$C411/$B$12*$B$7+(1-$A$1062)*$D411/$B$12*$C$7)</f>
        <v>0</v>
      </c>
      <c r="BK411" s="31" t="n">
        <f aca="false">$B$11*(($A$1063)*$C411/$B$12*$B$7+(1-$A$1063)*$D411/$B$12*$C$7)</f>
        <v>0</v>
      </c>
      <c r="BL411" s="31" t="n">
        <f aca="false">$B$11*(($A$1064)*$C411/$B$12*$B$7+(1-$A$1064)*$D411/$B$12*$C$7)</f>
        <v>0</v>
      </c>
      <c r="BM411" s="31" t="n">
        <f aca="false">$B$11*(($A$1065)*$C411/$B$12*$B$7+(1-$A$1065)*$D411/$B$12*$C$7)</f>
        <v>0</v>
      </c>
      <c r="BN411" s="31" t="n">
        <f aca="false">$B$11*(($A$1066)*$C411/$B$12*$B$7+(1-$A$1066)*$D411/$B$12*$C$7)</f>
        <v>0</v>
      </c>
      <c r="BO411" s="31" t="n">
        <f aca="false">$B$11*(($A$1067)*$C411/$B$12*$B$7+(1-$A$1067)*$D411/$B$12*$C$7)</f>
        <v>0</v>
      </c>
      <c r="BP411" s="31" t="n">
        <f aca="false">$B$11*(($A$1068)*$C411/$B$12*$B$7+(1-$A$1068)*$D411/$B$12*$C$7)</f>
        <v>0</v>
      </c>
      <c r="BQ411" s="31" t="n">
        <f aca="false">$B$11*(($A$1069)*$C411/$B$12*$B$7+(1-$A$1069)*$D411/$B$12*$C$7)</f>
        <v>0</v>
      </c>
      <c r="BR411" s="31" t="n">
        <f aca="false">$B$11*(($A$1070)*$C411/$B$12*$B$7+(1-$A$1070)*$D411/$B$12*$C$7)</f>
        <v>0</v>
      </c>
      <c r="BS411" s="31" t="n">
        <f aca="false">$B$11*(($A$1071)*$C411/$B$12*$B$7+(1-$A$1071)*$D411/$B$12*$C$7)</f>
        <v>0</v>
      </c>
      <c r="BT411" s="31" t="n">
        <f aca="false">$B$11*(($A$1072)*$C411/$B$12*$B$7+(1-$A$1072)*$D411/$B$12*$C$7)</f>
        <v>0</v>
      </c>
      <c r="BU411" s="31" t="n">
        <f aca="false">$B$11*(($A$1073)*$C411/$B$12*$B$7+(1-$A$1073)*$D411/$B$12*$C$7)</f>
        <v>0</v>
      </c>
      <c r="BV411" s="31" t="n">
        <f aca="false">$B$11*(($A$1074)*$C411/$B$12*$B$7+(1-$A$1074)*$D411/$B$12*$C$7)</f>
        <v>0</v>
      </c>
      <c r="BW411" s="31" t="n">
        <f aca="false">$B$11*(($A$1075)*$C411/$B$12*$B$7+(1-$A$1075)*$D411/$B$12*$C$7)</f>
        <v>0</v>
      </c>
      <c r="BX411" s="31" t="n">
        <f aca="false">$B$11*(($A$1076)*$C411/$B$12*$B$7+(1-$A$1076)*$D411/$B$12*$C$7)</f>
        <v>0</v>
      </c>
      <c r="BY411" s="31" t="n">
        <f aca="false">$B$11*(($A$1077)*$C411/$B$12*$B$7+(1-$A$1077)*$D411/$B$12*$C$7)</f>
        <v>0</v>
      </c>
      <c r="BZ411" s="31" t="n">
        <f aca="false">$B$11*(($A$1078)*$C411/$B$12*$B$7+(1-$A$1078)*$D411/$B$12*$C$7)</f>
        <v>0</v>
      </c>
      <c r="CA411" s="31" t="n">
        <f aca="false">$B$11*(($A$1079)*$C411/$B$12*$B$7+(1-$A$1079)*$D411/$B$12*$C$7)</f>
        <v>0</v>
      </c>
      <c r="CB411" s="31" t="n">
        <f aca="false">$B$11*(($A$1080)*$C411/$B$12*$B$7+(1-$A$1080)*$D411/$B$12*$C$7)</f>
        <v>0</v>
      </c>
      <c r="CC411" s="31" t="n">
        <f aca="false">$B$11*(($A$1081)*$C411/$B$12*$B$7+(1-$A$1081)*$D411/$B$12*$C$7)</f>
        <v>0</v>
      </c>
    </row>
    <row r="412" customFormat="false" ht="15" hidden="false" customHeight="false" outlineLevel="0" collapsed="false">
      <c r="A412" s="21" t="n">
        <v>388</v>
      </c>
      <c r="B412" s="27" t="n">
        <v>-0.964706453408178</v>
      </c>
      <c r="C412" s="9" t="n">
        <f aca="false">SUM(AM412:AV412)</f>
        <v>0</v>
      </c>
      <c r="D412" s="9" t="n">
        <f aca="false">SUM(AW412:BF412)</f>
        <v>0</v>
      </c>
      <c r="E412" s="24" t="n">
        <f aca="false">(1-C412/$B$12)*$B$8-C412/$B$12*$B$7</f>
        <v>0.05</v>
      </c>
      <c r="F412" s="24" t="n">
        <f aca="false">(1-D412/$B$12)*$C$8-D412/$B$12*$C$7</f>
        <v>0.09</v>
      </c>
      <c r="G412" s="47" t="n">
        <f aca="false">$B$11*($B$10*C412/$B$12*$B$7+(1-$B$10)*D412/$B$12*$C$7)</f>
        <v>0</v>
      </c>
      <c r="H412" s="24" t="n">
        <f aca="false">$B$10*E412+(1-$B$10)*F412</f>
        <v>0.07</v>
      </c>
      <c r="I412" s="21"/>
      <c r="J412" s="21"/>
      <c r="K412" s="21"/>
      <c r="L412" s="21"/>
      <c r="M412" s="21"/>
      <c r="N412" s="21"/>
      <c r="O412" s="21"/>
      <c r="P412" s="21"/>
      <c r="Q412" s="21"/>
      <c r="R412" s="27" t="n">
        <v>-1.12836950742526</v>
      </c>
      <c r="S412" s="27" t="n">
        <v>0.251176360739164</v>
      </c>
      <c r="T412" s="27" t="n">
        <v>0.480045461278788</v>
      </c>
      <c r="U412" s="27" t="n">
        <v>-1.1195634231152</v>
      </c>
      <c r="V412" s="27" t="n">
        <v>-0.251372941537695</v>
      </c>
      <c r="W412" s="27" t="n">
        <v>-0.25825063999195</v>
      </c>
      <c r="X412" s="27" t="n">
        <v>0.558769033098923</v>
      </c>
      <c r="Y412" s="27" t="n">
        <v>1.08404287933815</v>
      </c>
      <c r="Z412" s="27" t="n">
        <v>0.39499284180713</v>
      </c>
      <c r="AA412" s="27" t="n">
        <v>-1.13481641434297</v>
      </c>
      <c r="AB412" s="27" t="n">
        <v>-0.166367424232044</v>
      </c>
      <c r="AC412" s="27" t="n">
        <v>-0.349309619415618</v>
      </c>
      <c r="AD412" s="27" t="n">
        <v>0.503578495123775</v>
      </c>
      <c r="AE412" s="27" t="n">
        <v>-0.537727702348456</v>
      </c>
      <c r="AF412" s="27" t="n">
        <v>0.496675492734218</v>
      </c>
      <c r="AG412" s="27" t="n">
        <v>-0.950688505574395</v>
      </c>
      <c r="AH412" s="27" t="n">
        <v>0.743313537374259</v>
      </c>
      <c r="AI412" s="27" t="n">
        <v>-0.278033948253911</v>
      </c>
      <c r="AJ412" s="27" t="n">
        <v>-1.00893047378726</v>
      </c>
      <c r="AK412" s="27" t="n">
        <v>1.27499650011157</v>
      </c>
      <c r="AL412" s="21"/>
      <c r="AM412" s="31" t="n">
        <f aca="false">IF(SQRT($B$9)*$B412+SQRT(1-$B$9)*R412&lt;_xlfn.NORM.S.INV($B$6),1,0)</f>
        <v>0</v>
      </c>
      <c r="AN412" s="31" t="n">
        <f aca="false">IF(SQRT($B$9)*$B412+SQRT(1-$B$9)*S412&lt;_xlfn.NORM.S.INV($B$6),1,0)</f>
        <v>0</v>
      </c>
      <c r="AO412" s="31" t="n">
        <f aca="false">IF(SQRT($B$9)*$B412+SQRT(1-$B$9)*T412&lt;_xlfn.NORM.S.INV($B$6),1,0)</f>
        <v>0</v>
      </c>
      <c r="AP412" s="31" t="n">
        <f aca="false">IF(SQRT($B$9)*$B412+SQRT(1-$B$9)*U412&lt;_xlfn.NORM.S.INV($B$6),1,0)</f>
        <v>0</v>
      </c>
      <c r="AQ412" s="31" t="n">
        <f aca="false">IF(SQRT($B$9)*$B412+SQRT(1-$B$9)*V412&lt;_xlfn.NORM.S.INV($B$6),1,0)</f>
        <v>0</v>
      </c>
      <c r="AR412" s="31" t="n">
        <f aca="false">IF(SQRT($B$9)*$B412+SQRT(1-$B$9)*W412&lt;_xlfn.NORM.S.INV($B$6),1,0)</f>
        <v>0</v>
      </c>
      <c r="AS412" s="31" t="n">
        <f aca="false">IF(SQRT($B$9)*$B412+SQRT(1-$B$9)*X412&lt;_xlfn.NORM.S.INV($B$6),1,0)</f>
        <v>0</v>
      </c>
      <c r="AT412" s="31" t="n">
        <f aca="false">IF(SQRT($B$9)*$B412+SQRT(1-$B$9)*Y412&lt;_xlfn.NORM.S.INV($B$6),1,0)</f>
        <v>0</v>
      </c>
      <c r="AU412" s="31" t="n">
        <f aca="false">IF(SQRT($B$9)*$B412+SQRT(1-$B$9)*Z412&lt;_xlfn.NORM.S.INV($B$6),1,0)</f>
        <v>0</v>
      </c>
      <c r="AV412" s="31" t="n">
        <f aca="false">IF(SQRT($B$9)*$B412+SQRT(1-$B$9)*AA412&lt;_xlfn.NORM.S.INV($B$6),1,0)</f>
        <v>0</v>
      </c>
      <c r="AW412" s="31" t="n">
        <f aca="false">IF(SQRT($C$9)*$B412+SQRT(1-$C$9)*AB412&lt;_xlfn.NORM.S.INV($C$6),1,0)</f>
        <v>0</v>
      </c>
      <c r="AX412" s="31" t="n">
        <f aca="false">IF(SQRT($C$9)*$B412+SQRT(1-$C$9)*AC412&lt;_xlfn.NORM.S.INV($C$6),1,0)</f>
        <v>0</v>
      </c>
      <c r="AY412" s="31" t="n">
        <f aca="false">IF(SQRT($C$9)*$B412+SQRT(1-$C$9)*AD412&lt;_xlfn.NORM.S.INV($C$6),1,0)</f>
        <v>0</v>
      </c>
      <c r="AZ412" s="31" t="n">
        <f aca="false">IF(SQRT($C$9)*$B412+SQRT(1-$C$9)*AE412&lt;_xlfn.NORM.S.INV($C$6),1,0)</f>
        <v>0</v>
      </c>
      <c r="BA412" s="31" t="n">
        <f aca="false">IF(SQRT($C$9)*$B412+SQRT(1-$C$9)*AF412&lt;_xlfn.NORM.S.INV($C$6),1,0)</f>
        <v>0</v>
      </c>
      <c r="BB412" s="31" t="n">
        <f aca="false">IF(SQRT($C$9)*$B412+SQRT(1-$C$9)*AG412&lt;_xlfn.NORM.S.INV($C$6),1,0)</f>
        <v>0</v>
      </c>
      <c r="BC412" s="31" t="n">
        <f aca="false">IF(SQRT($C$9)*$B412+SQRT(1-$C$9)*AH412&lt;_xlfn.NORM.S.INV($C$6),1,0)</f>
        <v>0</v>
      </c>
      <c r="BD412" s="31" t="n">
        <f aca="false">IF(SQRT($C$9)*$B412+SQRT(1-$C$9)*AI412&lt;_xlfn.NORM.S.INV($C$6),1,0)</f>
        <v>0</v>
      </c>
      <c r="BE412" s="31" t="n">
        <f aca="false">IF(SQRT($C$9)*$B412+SQRT(1-$C$9)*AJ412&lt;_xlfn.NORM.S.INV($C$6),1,0)</f>
        <v>0</v>
      </c>
      <c r="BF412" s="31" t="n">
        <f aca="false">IF(SQRT($C$9)*$B412+SQRT(1-$C$9)*AK412&lt;_xlfn.NORM.S.INV($C$6),1,0)</f>
        <v>0</v>
      </c>
      <c r="BG412" s="21"/>
      <c r="BH412" s="21"/>
      <c r="BI412" s="31" t="n">
        <f aca="false">$B$11*(($A$1061)*$C412/$B$12*$B$7+(1-$A$1061)*$D412/$B$12*$C$7)</f>
        <v>0</v>
      </c>
      <c r="BJ412" s="31" t="n">
        <f aca="false">$B$11*(($A$1062)*$C412/$B$12*$B$7+(1-$A$1062)*$D412/$B$12*$C$7)</f>
        <v>0</v>
      </c>
      <c r="BK412" s="31" t="n">
        <f aca="false">$B$11*(($A$1063)*$C412/$B$12*$B$7+(1-$A$1063)*$D412/$B$12*$C$7)</f>
        <v>0</v>
      </c>
      <c r="BL412" s="31" t="n">
        <f aca="false">$B$11*(($A$1064)*$C412/$B$12*$B$7+(1-$A$1064)*$D412/$B$12*$C$7)</f>
        <v>0</v>
      </c>
      <c r="BM412" s="31" t="n">
        <f aca="false">$B$11*(($A$1065)*$C412/$B$12*$B$7+(1-$A$1065)*$D412/$B$12*$C$7)</f>
        <v>0</v>
      </c>
      <c r="BN412" s="31" t="n">
        <f aca="false">$B$11*(($A$1066)*$C412/$B$12*$B$7+(1-$A$1066)*$D412/$B$12*$C$7)</f>
        <v>0</v>
      </c>
      <c r="BO412" s="31" t="n">
        <f aca="false">$B$11*(($A$1067)*$C412/$B$12*$B$7+(1-$A$1067)*$D412/$B$12*$C$7)</f>
        <v>0</v>
      </c>
      <c r="BP412" s="31" t="n">
        <f aca="false">$B$11*(($A$1068)*$C412/$B$12*$B$7+(1-$A$1068)*$D412/$B$12*$C$7)</f>
        <v>0</v>
      </c>
      <c r="BQ412" s="31" t="n">
        <f aca="false">$B$11*(($A$1069)*$C412/$B$12*$B$7+(1-$A$1069)*$D412/$B$12*$C$7)</f>
        <v>0</v>
      </c>
      <c r="BR412" s="31" t="n">
        <f aca="false">$B$11*(($A$1070)*$C412/$B$12*$B$7+(1-$A$1070)*$D412/$B$12*$C$7)</f>
        <v>0</v>
      </c>
      <c r="BS412" s="31" t="n">
        <f aca="false">$B$11*(($A$1071)*$C412/$B$12*$B$7+(1-$A$1071)*$D412/$B$12*$C$7)</f>
        <v>0</v>
      </c>
      <c r="BT412" s="31" t="n">
        <f aca="false">$B$11*(($A$1072)*$C412/$B$12*$B$7+(1-$A$1072)*$D412/$B$12*$C$7)</f>
        <v>0</v>
      </c>
      <c r="BU412" s="31" t="n">
        <f aca="false">$B$11*(($A$1073)*$C412/$B$12*$B$7+(1-$A$1073)*$D412/$B$12*$C$7)</f>
        <v>0</v>
      </c>
      <c r="BV412" s="31" t="n">
        <f aca="false">$B$11*(($A$1074)*$C412/$B$12*$B$7+(1-$A$1074)*$D412/$B$12*$C$7)</f>
        <v>0</v>
      </c>
      <c r="BW412" s="31" t="n">
        <f aca="false">$B$11*(($A$1075)*$C412/$B$12*$B$7+(1-$A$1075)*$D412/$B$12*$C$7)</f>
        <v>0</v>
      </c>
      <c r="BX412" s="31" t="n">
        <f aca="false">$B$11*(($A$1076)*$C412/$B$12*$B$7+(1-$A$1076)*$D412/$B$12*$C$7)</f>
        <v>0</v>
      </c>
      <c r="BY412" s="31" t="n">
        <f aca="false">$B$11*(($A$1077)*$C412/$B$12*$B$7+(1-$A$1077)*$D412/$B$12*$C$7)</f>
        <v>0</v>
      </c>
      <c r="BZ412" s="31" t="n">
        <f aca="false">$B$11*(($A$1078)*$C412/$B$12*$B$7+(1-$A$1078)*$D412/$B$12*$C$7)</f>
        <v>0</v>
      </c>
      <c r="CA412" s="31" t="n">
        <f aca="false">$B$11*(($A$1079)*$C412/$B$12*$B$7+(1-$A$1079)*$D412/$B$12*$C$7)</f>
        <v>0</v>
      </c>
      <c r="CB412" s="31" t="n">
        <f aca="false">$B$11*(($A$1080)*$C412/$B$12*$B$7+(1-$A$1080)*$D412/$B$12*$C$7)</f>
        <v>0</v>
      </c>
      <c r="CC412" s="31" t="n">
        <f aca="false">$B$11*(($A$1081)*$C412/$B$12*$B$7+(1-$A$1081)*$D412/$B$12*$C$7)</f>
        <v>0</v>
      </c>
    </row>
    <row r="413" customFormat="false" ht="15" hidden="false" customHeight="false" outlineLevel="0" collapsed="false">
      <c r="A413" s="21" t="n">
        <v>389</v>
      </c>
      <c r="B413" s="27" t="n">
        <v>-0.715531268770696</v>
      </c>
      <c r="C413" s="9" t="n">
        <f aca="false">SUM(AM413:AV413)</f>
        <v>0</v>
      </c>
      <c r="D413" s="9" t="n">
        <f aca="false">SUM(AW413:BF413)</f>
        <v>0</v>
      </c>
      <c r="E413" s="24" t="n">
        <f aca="false">(1-C413/$B$12)*$B$8-C413/$B$12*$B$7</f>
        <v>0.05</v>
      </c>
      <c r="F413" s="24" t="n">
        <f aca="false">(1-D413/$B$12)*$C$8-D413/$B$12*$C$7</f>
        <v>0.09</v>
      </c>
      <c r="G413" s="47" t="n">
        <f aca="false">$B$11*($B$10*C413/$B$12*$B$7+(1-$B$10)*D413/$B$12*$C$7)</f>
        <v>0</v>
      </c>
      <c r="H413" s="24" t="n">
        <f aca="false">$B$10*E413+(1-$B$10)*F413</f>
        <v>0.07</v>
      </c>
      <c r="I413" s="21"/>
      <c r="J413" s="21"/>
      <c r="K413" s="21"/>
      <c r="L413" s="21"/>
      <c r="M413" s="21"/>
      <c r="N413" s="21"/>
      <c r="O413" s="21"/>
      <c r="P413" s="21"/>
      <c r="Q413" s="21"/>
      <c r="R413" s="27" t="n">
        <v>-1.00313124118484</v>
      </c>
      <c r="S413" s="27" t="n">
        <v>0.241319100197228</v>
      </c>
      <c r="T413" s="27" t="n">
        <v>1.09441624473413</v>
      </c>
      <c r="U413" s="27" t="n">
        <v>0.242547681868417</v>
      </c>
      <c r="V413" s="27" t="n">
        <v>-0.32630437279884</v>
      </c>
      <c r="W413" s="27" t="n">
        <v>1.07616065381924</v>
      </c>
      <c r="X413" s="27" t="n">
        <v>1.55954254166607</v>
      </c>
      <c r="Y413" s="27" t="n">
        <v>0.456012621980851</v>
      </c>
      <c r="Z413" s="27" t="n">
        <v>-1.79947384806147</v>
      </c>
      <c r="AA413" s="27" t="n">
        <v>-0.779816382593893</v>
      </c>
      <c r="AB413" s="27" t="n">
        <v>-0.240203926645595</v>
      </c>
      <c r="AC413" s="27" t="n">
        <v>0.540059551679476</v>
      </c>
      <c r="AD413" s="27" t="n">
        <v>-0.256098043670307</v>
      </c>
      <c r="AE413" s="27" t="n">
        <v>-0.455717873661374</v>
      </c>
      <c r="AF413" s="27" t="n">
        <v>-0.552619601917036</v>
      </c>
      <c r="AG413" s="27" t="n">
        <v>-0.743824596078174</v>
      </c>
      <c r="AH413" s="27" t="n">
        <v>-0.115301259263481</v>
      </c>
      <c r="AI413" s="27" t="n">
        <v>1.18647483341328</v>
      </c>
      <c r="AJ413" s="27" t="n">
        <v>0.0209464811802419</v>
      </c>
      <c r="AK413" s="27" t="n">
        <v>0.486605342730862</v>
      </c>
      <c r="AL413" s="21"/>
      <c r="AM413" s="31" t="n">
        <f aca="false">IF(SQRT($B$9)*$B413+SQRT(1-$B$9)*R413&lt;_xlfn.NORM.S.INV($B$6),1,0)</f>
        <v>0</v>
      </c>
      <c r="AN413" s="31" t="n">
        <f aca="false">IF(SQRT($B$9)*$B413+SQRT(1-$B$9)*S413&lt;_xlfn.NORM.S.INV($B$6),1,0)</f>
        <v>0</v>
      </c>
      <c r="AO413" s="31" t="n">
        <f aca="false">IF(SQRT($B$9)*$B413+SQRT(1-$B$9)*T413&lt;_xlfn.NORM.S.INV($B$6),1,0)</f>
        <v>0</v>
      </c>
      <c r="AP413" s="31" t="n">
        <f aca="false">IF(SQRT($B$9)*$B413+SQRT(1-$B$9)*U413&lt;_xlfn.NORM.S.INV($B$6),1,0)</f>
        <v>0</v>
      </c>
      <c r="AQ413" s="31" t="n">
        <f aca="false">IF(SQRT($B$9)*$B413+SQRT(1-$B$9)*V413&lt;_xlfn.NORM.S.INV($B$6),1,0)</f>
        <v>0</v>
      </c>
      <c r="AR413" s="31" t="n">
        <f aca="false">IF(SQRT($B$9)*$B413+SQRT(1-$B$9)*W413&lt;_xlfn.NORM.S.INV($B$6),1,0)</f>
        <v>0</v>
      </c>
      <c r="AS413" s="31" t="n">
        <f aca="false">IF(SQRT($B$9)*$B413+SQRT(1-$B$9)*X413&lt;_xlfn.NORM.S.INV($B$6),1,0)</f>
        <v>0</v>
      </c>
      <c r="AT413" s="31" t="n">
        <f aca="false">IF(SQRT($B$9)*$B413+SQRT(1-$B$9)*Y413&lt;_xlfn.NORM.S.INV($B$6),1,0)</f>
        <v>0</v>
      </c>
      <c r="AU413" s="31" t="n">
        <f aca="false">IF(SQRT($B$9)*$B413+SQRT(1-$B$9)*Z413&lt;_xlfn.NORM.S.INV($B$6),1,0)</f>
        <v>0</v>
      </c>
      <c r="AV413" s="31" t="n">
        <f aca="false">IF(SQRT($B$9)*$B413+SQRT(1-$B$9)*AA413&lt;_xlfn.NORM.S.INV($B$6),1,0)</f>
        <v>0</v>
      </c>
      <c r="AW413" s="31" t="n">
        <f aca="false">IF(SQRT($C$9)*$B413+SQRT(1-$C$9)*AB413&lt;_xlfn.NORM.S.INV($C$6),1,0)</f>
        <v>0</v>
      </c>
      <c r="AX413" s="31" t="n">
        <f aca="false">IF(SQRT($C$9)*$B413+SQRT(1-$C$9)*AC413&lt;_xlfn.NORM.S.INV($C$6),1,0)</f>
        <v>0</v>
      </c>
      <c r="AY413" s="31" t="n">
        <f aca="false">IF(SQRT($C$9)*$B413+SQRT(1-$C$9)*AD413&lt;_xlfn.NORM.S.INV($C$6),1,0)</f>
        <v>0</v>
      </c>
      <c r="AZ413" s="31" t="n">
        <f aca="false">IF(SQRT($C$9)*$B413+SQRT(1-$C$9)*AE413&lt;_xlfn.NORM.S.INV($C$6),1,0)</f>
        <v>0</v>
      </c>
      <c r="BA413" s="31" t="n">
        <f aca="false">IF(SQRT($C$9)*$B413+SQRT(1-$C$9)*AF413&lt;_xlfn.NORM.S.INV($C$6),1,0)</f>
        <v>0</v>
      </c>
      <c r="BB413" s="31" t="n">
        <f aca="false">IF(SQRT($C$9)*$B413+SQRT(1-$C$9)*AG413&lt;_xlfn.NORM.S.INV($C$6),1,0)</f>
        <v>0</v>
      </c>
      <c r="BC413" s="31" t="n">
        <f aca="false">IF(SQRT($C$9)*$B413+SQRT(1-$C$9)*AH413&lt;_xlfn.NORM.S.INV($C$6),1,0)</f>
        <v>0</v>
      </c>
      <c r="BD413" s="31" t="n">
        <f aca="false">IF(SQRT($C$9)*$B413+SQRT(1-$C$9)*AI413&lt;_xlfn.NORM.S.INV($C$6),1,0)</f>
        <v>0</v>
      </c>
      <c r="BE413" s="31" t="n">
        <f aca="false">IF(SQRT($C$9)*$B413+SQRT(1-$C$9)*AJ413&lt;_xlfn.NORM.S.INV($C$6),1,0)</f>
        <v>0</v>
      </c>
      <c r="BF413" s="31" t="n">
        <f aca="false">IF(SQRT($C$9)*$B413+SQRT(1-$C$9)*AK413&lt;_xlfn.NORM.S.INV($C$6),1,0)</f>
        <v>0</v>
      </c>
      <c r="BG413" s="21"/>
      <c r="BH413" s="21"/>
      <c r="BI413" s="31" t="n">
        <f aca="false">$B$11*(($A$1061)*$C413/$B$12*$B$7+(1-$A$1061)*$D413/$B$12*$C$7)</f>
        <v>0</v>
      </c>
      <c r="BJ413" s="31" t="n">
        <f aca="false">$B$11*(($A$1062)*$C413/$B$12*$B$7+(1-$A$1062)*$D413/$B$12*$C$7)</f>
        <v>0</v>
      </c>
      <c r="BK413" s="31" t="n">
        <f aca="false">$B$11*(($A$1063)*$C413/$B$12*$B$7+(1-$A$1063)*$D413/$B$12*$C$7)</f>
        <v>0</v>
      </c>
      <c r="BL413" s="31" t="n">
        <f aca="false">$B$11*(($A$1064)*$C413/$B$12*$B$7+(1-$A$1064)*$D413/$B$12*$C$7)</f>
        <v>0</v>
      </c>
      <c r="BM413" s="31" t="n">
        <f aca="false">$B$11*(($A$1065)*$C413/$B$12*$B$7+(1-$A$1065)*$D413/$B$12*$C$7)</f>
        <v>0</v>
      </c>
      <c r="BN413" s="31" t="n">
        <f aca="false">$B$11*(($A$1066)*$C413/$B$12*$B$7+(1-$A$1066)*$D413/$B$12*$C$7)</f>
        <v>0</v>
      </c>
      <c r="BO413" s="31" t="n">
        <f aca="false">$B$11*(($A$1067)*$C413/$B$12*$B$7+(1-$A$1067)*$D413/$B$12*$C$7)</f>
        <v>0</v>
      </c>
      <c r="BP413" s="31" t="n">
        <f aca="false">$B$11*(($A$1068)*$C413/$B$12*$B$7+(1-$A$1068)*$D413/$B$12*$C$7)</f>
        <v>0</v>
      </c>
      <c r="BQ413" s="31" t="n">
        <f aca="false">$B$11*(($A$1069)*$C413/$B$12*$B$7+(1-$A$1069)*$D413/$B$12*$C$7)</f>
        <v>0</v>
      </c>
      <c r="BR413" s="31" t="n">
        <f aca="false">$B$11*(($A$1070)*$C413/$B$12*$B$7+(1-$A$1070)*$D413/$B$12*$C$7)</f>
        <v>0</v>
      </c>
      <c r="BS413" s="31" t="n">
        <f aca="false">$B$11*(($A$1071)*$C413/$B$12*$B$7+(1-$A$1071)*$D413/$B$12*$C$7)</f>
        <v>0</v>
      </c>
      <c r="BT413" s="31" t="n">
        <f aca="false">$B$11*(($A$1072)*$C413/$B$12*$B$7+(1-$A$1072)*$D413/$B$12*$C$7)</f>
        <v>0</v>
      </c>
      <c r="BU413" s="31" t="n">
        <f aca="false">$B$11*(($A$1073)*$C413/$B$12*$B$7+(1-$A$1073)*$D413/$B$12*$C$7)</f>
        <v>0</v>
      </c>
      <c r="BV413" s="31" t="n">
        <f aca="false">$B$11*(($A$1074)*$C413/$B$12*$B$7+(1-$A$1074)*$D413/$B$12*$C$7)</f>
        <v>0</v>
      </c>
      <c r="BW413" s="31" t="n">
        <f aca="false">$B$11*(($A$1075)*$C413/$B$12*$B$7+(1-$A$1075)*$D413/$B$12*$C$7)</f>
        <v>0</v>
      </c>
      <c r="BX413" s="31" t="n">
        <f aca="false">$B$11*(($A$1076)*$C413/$B$12*$B$7+(1-$A$1076)*$D413/$B$12*$C$7)</f>
        <v>0</v>
      </c>
      <c r="BY413" s="31" t="n">
        <f aca="false">$B$11*(($A$1077)*$C413/$B$12*$B$7+(1-$A$1077)*$D413/$B$12*$C$7)</f>
        <v>0</v>
      </c>
      <c r="BZ413" s="31" t="n">
        <f aca="false">$B$11*(($A$1078)*$C413/$B$12*$B$7+(1-$A$1078)*$D413/$B$12*$C$7)</f>
        <v>0</v>
      </c>
      <c r="CA413" s="31" t="n">
        <f aca="false">$B$11*(($A$1079)*$C413/$B$12*$B$7+(1-$A$1079)*$D413/$B$12*$C$7)</f>
        <v>0</v>
      </c>
      <c r="CB413" s="31" t="n">
        <f aca="false">$B$11*(($A$1080)*$C413/$B$12*$B$7+(1-$A$1080)*$D413/$B$12*$C$7)</f>
        <v>0</v>
      </c>
      <c r="CC413" s="31" t="n">
        <f aca="false">$B$11*(($A$1081)*$C413/$B$12*$B$7+(1-$A$1081)*$D413/$B$12*$C$7)</f>
        <v>0</v>
      </c>
    </row>
    <row r="414" customFormat="false" ht="15" hidden="false" customHeight="false" outlineLevel="0" collapsed="false">
      <c r="A414" s="21" t="n">
        <v>390</v>
      </c>
      <c r="B414" s="27" t="n">
        <v>-0.474323160273165</v>
      </c>
      <c r="C414" s="9" t="n">
        <f aca="false">SUM(AM414:AV414)</f>
        <v>0</v>
      </c>
      <c r="D414" s="9" t="n">
        <f aca="false">SUM(AW414:BF414)</f>
        <v>0</v>
      </c>
      <c r="E414" s="24" t="n">
        <f aca="false">(1-C414/$B$12)*$B$8-C414/$B$12*$B$7</f>
        <v>0.05</v>
      </c>
      <c r="F414" s="24" t="n">
        <f aca="false">(1-D414/$B$12)*$C$8-D414/$B$12*$C$7</f>
        <v>0.09</v>
      </c>
      <c r="G414" s="47" t="n">
        <f aca="false">$B$11*($B$10*C414/$B$12*$B$7+(1-$B$10)*D414/$B$12*$C$7)</f>
        <v>0</v>
      </c>
      <c r="H414" s="24" t="n">
        <f aca="false">$B$10*E414+(1-$B$10)*F414</f>
        <v>0.07</v>
      </c>
      <c r="I414" s="21"/>
      <c r="J414" s="21"/>
      <c r="K414" s="21"/>
      <c r="L414" s="21"/>
      <c r="M414" s="21"/>
      <c r="N414" s="21"/>
      <c r="O414" s="21"/>
      <c r="P414" s="21"/>
      <c r="Q414" s="21"/>
      <c r="R414" s="27" t="n">
        <v>0.523581287019785</v>
      </c>
      <c r="S414" s="27" t="n">
        <v>1.99321967927053</v>
      </c>
      <c r="T414" s="27" t="n">
        <v>0.24644261277104</v>
      </c>
      <c r="U414" s="27" t="n">
        <v>-0.528915259147329</v>
      </c>
      <c r="V414" s="27" t="n">
        <v>0.102780460922401</v>
      </c>
      <c r="W414" s="27" t="n">
        <v>0.685809375757492</v>
      </c>
      <c r="X414" s="27" t="n">
        <v>-1.87111288106711</v>
      </c>
      <c r="Y414" s="27" t="n">
        <v>0.750794995170984</v>
      </c>
      <c r="Z414" s="27" t="n">
        <v>-0.766676717781953</v>
      </c>
      <c r="AA414" s="27" t="n">
        <v>-0.0230542116674708</v>
      </c>
      <c r="AB414" s="27" t="n">
        <v>0.0918106000155999</v>
      </c>
      <c r="AC414" s="27" t="n">
        <v>-0.0951526655853589</v>
      </c>
      <c r="AD414" s="27" t="n">
        <v>-0.281110784071973</v>
      </c>
      <c r="AE414" s="27" t="n">
        <v>-0.100370603371029</v>
      </c>
      <c r="AF414" s="27" t="n">
        <v>-1.42086951243801</v>
      </c>
      <c r="AG414" s="27" t="n">
        <v>-0.924921838591397</v>
      </c>
      <c r="AH414" s="27" t="n">
        <v>-0.114792872676173</v>
      </c>
      <c r="AI414" s="27" t="n">
        <v>0.736969438221885</v>
      </c>
      <c r="AJ414" s="27" t="n">
        <v>0.636422856087492</v>
      </c>
      <c r="AK414" s="27" t="n">
        <v>-1.55077298387643</v>
      </c>
      <c r="AL414" s="21"/>
      <c r="AM414" s="31" t="n">
        <f aca="false">IF(SQRT($B$9)*$B414+SQRT(1-$B$9)*R414&lt;_xlfn.NORM.S.INV($B$6),1,0)</f>
        <v>0</v>
      </c>
      <c r="AN414" s="31" t="n">
        <f aca="false">IF(SQRT($B$9)*$B414+SQRT(1-$B$9)*S414&lt;_xlfn.NORM.S.INV($B$6),1,0)</f>
        <v>0</v>
      </c>
      <c r="AO414" s="31" t="n">
        <f aca="false">IF(SQRT($B$9)*$B414+SQRT(1-$B$9)*T414&lt;_xlfn.NORM.S.INV($B$6),1,0)</f>
        <v>0</v>
      </c>
      <c r="AP414" s="31" t="n">
        <f aca="false">IF(SQRT($B$9)*$B414+SQRT(1-$B$9)*U414&lt;_xlfn.NORM.S.INV($B$6),1,0)</f>
        <v>0</v>
      </c>
      <c r="AQ414" s="31" t="n">
        <f aca="false">IF(SQRT($B$9)*$B414+SQRT(1-$B$9)*V414&lt;_xlfn.NORM.S.INV($B$6),1,0)</f>
        <v>0</v>
      </c>
      <c r="AR414" s="31" t="n">
        <f aca="false">IF(SQRT($B$9)*$B414+SQRT(1-$B$9)*W414&lt;_xlfn.NORM.S.INV($B$6),1,0)</f>
        <v>0</v>
      </c>
      <c r="AS414" s="31" t="n">
        <f aca="false">IF(SQRT($B$9)*$B414+SQRT(1-$B$9)*X414&lt;_xlfn.NORM.S.INV($B$6),1,0)</f>
        <v>0</v>
      </c>
      <c r="AT414" s="31" t="n">
        <f aca="false">IF(SQRT($B$9)*$B414+SQRT(1-$B$9)*Y414&lt;_xlfn.NORM.S.INV($B$6),1,0)</f>
        <v>0</v>
      </c>
      <c r="AU414" s="31" t="n">
        <f aca="false">IF(SQRT($B$9)*$B414+SQRT(1-$B$9)*Z414&lt;_xlfn.NORM.S.INV($B$6),1,0)</f>
        <v>0</v>
      </c>
      <c r="AV414" s="31" t="n">
        <f aca="false">IF(SQRT($B$9)*$B414+SQRT(1-$B$9)*AA414&lt;_xlfn.NORM.S.INV($B$6),1,0)</f>
        <v>0</v>
      </c>
      <c r="AW414" s="31" t="n">
        <f aca="false">IF(SQRT($C$9)*$B414+SQRT(1-$C$9)*AB414&lt;_xlfn.NORM.S.INV($C$6),1,0)</f>
        <v>0</v>
      </c>
      <c r="AX414" s="31" t="n">
        <f aca="false">IF(SQRT($C$9)*$B414+SQRT(1-$C$9)*AC414&lt;_xlfn.NORM.S.INV($C$6),1,0)</f>
        <v>0</v>
      </c>
      <c r="AY414" s="31" t="n">
        <f aca="false">IF(SQRT($C$9)*$B414+SQRT(1-$C$9)*AD414&lt;_xlfn.NORM.S.INV($C$6),1,0)</f>
        <v>0</v>
      </c>
      <c r="AZ414" s="31" t="n">
        <f aca="false">IF(SQRT($C$9)*$B414+SQRT(1-$C$9)*AE414&lt;_xlfn.NORM.S.INV($C$6),1,0)</f>
        <v>0</v>
      </c>
      <c r="BA414" s="31" t="n">
        <f aca="false">IF(SQRT($C$9)*$B414+SQRT(1-$C$9)*AF414&lt;_xlfn.NORM.S.INV($C$6),1,0)</f>
        <v>0</v>
      </c>
      <c r="BB414" s="31" t="n">
        <f aca="false">IF(SQRT($C$9)*$B414+SQRT(1-$C$9)*AG414&lt;_xlfn.NORM.S.INV($C$6),1,0)</f>
        <v>0</v>
      </c>
      <c r="BC414" s="31" t="n">
        <f aca="false">IF(SQRT($C$9)*$B414+SQRT(1-$C$9)*AH414&lt;_xlfn.NORM.S.INV($C$6),1,0)</f>
        <v>0</v>
      </c>
      <c r="BD414" s="31" t="n">
        <f aca="false">IF(SQRT($C$9)*$B414+SQRT(1-$C$9)*AI414&lt;_xlfn.NORM.S.INV($C$6),1,0)</f>
        <v>0</v>
      </c>
      <c r="BE414" s="31" t="n">
        <f aca="false">IF(SQRT($C$9)*$B414+SQRT(1-$C$9)*AJ414&lt;_xlfn.NORM.S.INV($C$6),1,0)</f>
        <v>0</v>
      </c>
      <c r="BF414" s="31" t="n">
        <f aca="false">IF(SQRT($C$9)*$B414+SQRT(1-$C$9)*AK414&lt;_xlfn.NORM.S.INV($C$6),1,0)</f>
        <v>0</v>
      </c>
      <c r="BG414" s="21"/>
      <c r="BH414" s="21"/>
      <c r="BI414" s="31" t="n">
        <f aca="false">$B$11*(($A$1061)*$C414/$B$12*$B$7+(1-$A$1061)*$D414/$B$12*$C$7)</f>
        <v>0</v>
      </c>
      <c r="BJ414" s="31" t="n">
        <f aca="false">$B$11*(($A$1062)*$C414/$B$12*$B$7+(1-$A$1062)*$D414/$B$12*$C$7)</f>
        <v>0</v>
      </c>
      <c r="BK414" s="31" t="n">
        <f aca="false">$B$11*(($A$1063)*$C414/$B$12*$B$7+(1-$A$1063)*$D414/$B$12*$C$7)</f>
        <v>0</v>
      </c>
      <c r="BL414" s="31" t="n">
        <f aca="false">$B$11*(($A$1064)*$C414/$B$12*$B$7+(1-$A$1064)*$D414/$B$12*$C$7)</f>
        <v>0</v>
      </c>
      <c r="BM414" s="31" t="n">
        <f aca="false">$B$11*(($A$1065)*$C414/$B$12*$B$7+(1-$A$1065)*$D414/$B$12*$C$7)</f>
        <v>0</v>
      </c>
      <c r="BN414" s="31" t="n">
        <f aca="false">$B$11*(($A$1066)*$C414/$B$12*$B$7+(1-$A$1066)*$D414/$B$12*$C$7)</f>
        <v>0</v>
      </c>
      <c r="BO414" s="31" t="n">
        <f aca="false">$B$11*(($A$1067)*$C414/$B$12*$B$7+(1-$A$1067)*$D414/$B$12*$C$7)</f>
        <v>0</v>
      </c>
      <c r="BP414" s="31" t="n">
        <f aca="false">$B$11*(($A$1068)*$C414/$B$12*$B$7+(1-$A$1068)*$D414/$B$12*$C$7)</f>
        <v>0</v>
      </c>
      <c r="BQ414" s="31" t="n">
        <f aca="false">$B$11*(($A$1069)*$C414/$B$12*$B$7+(1-$A$1069)*$D414/$B$12*$C$7)</f>
        <v>0</v>
      </c>
      <c r="BR414" s="31" t="n">
        <f aca="false">$B$11*(($A$1070)*$C414/$B$12*$B$7+(1-$A$1070)*$D414/$B$12*$C$7)</f>
        <v>0</v>
      </c>
      <c r="BS414" s="31" t="n">
        <f aca="false">$B$11*(($A$1071)*$C414/$B$12*$B$7+(1-$A$1071)*$D414/$B$12*$C$7)</f>
        <v>0</v>
      </c>
      <c r="BT414" s="31" t="n">
        <f aca="false">$B$11*(($A$1072)*$C414/$B$12*$B$7+(1-$A$1072)*$D414/$B$12*$C$7)</f>
        <v>0</v>
      </c>
      <c r="BU414" s="31" t="n">
        <f aca="false">$B$11*(($A$1073)*$C414/$B$12*$B$7+(1-$A$1073)*$D414/$B$12*$C$7)</f>
        <v>0</v>
      </c>
      <c r="BV414" s="31" t="n">
        <f aca="false">$B$11*(($A$1074)*$C414/$B$12*$B$7+(1-$A$1074)*$D414/$B$12*$C$7)</f>
        <v>0</v>
      </c>
      <c r="BW414" s="31" t="n">
        <f aca="false">$B$11*(($A$1075)*$C414/$B$12*$B$7+(1-$A$1075)*$D414/$B$12*$C$7)</f>
        <v>0</v>
      </c>
      <c r="BX414" s="31" t="n">
        <f aca="false">$B$11*(($A$1076)*$C414/$B$12*$B$7+(1-$A$1076)*$D414/$B$12*$C$7)</f>
        <v>0</v>
      </c>
      <c r="BY414" s="31" t="n">
        <f aca="false">$B$11*(($A$1077)*$C414/$B$12*$B$7+(1-$A$1077)*$D414/$B$12*$C$7)</f>
        <v>0</v>
      </c>
      <c r="BZ414" s="31" t="n">
        <f aca="false">$B$11*(($A$1078)*$C414/$B$12*$B$7+(1-$A$1078)*$D414/$B$12*$C$7)</f>
        <v>0</v>
      </c>
      <c r="CA414" s="31" t="n">
        <f aca="false">$B$11*(($A$1079)*$C414/$B$12*$B$7+(1-$A$1079)*$D414/$B$12*$C$7)</f>
        <v>0</v>
      </c>
      <c r="CB414" s="31" t="n">
        <f aca="false">$B$11*(($A$1080)*$C414/$B$12*$B$7+(1-$A$1080)*$D414/$B$12*$C$7)</f>
        <v>0</v>
      </c>
      <c r="CC414" s="31" t="n">
        <f aca="false">$B$11*(($A$1081)*$C414/$B$12*$B$7+(1-$A$1081)*$D414/$B$12*$C$7)</f>
        <v>0</v>
      </c>
    </row>
    <row r="415" customFormat="false" ht="15" hidden="false" customHeight="false" outlineLevel="0" collapsed="false">
      <c r="A415" s="21" t="n">
        <v>391</v>
      </c>
      <c r="B415" s="27" t="n">
        <v>0.741668656263025</v>
      </c>
      <c r="C415" s="9" t="n">
        <f aca="false">SUM(AM415:AV415)</f>
        <v>0</v>
      </c>
      <c r="D415" s="9" t="n">
        <f aca="false">SUM(AW415:BF415)</f>
        <v>0</v>
      </c>
      <c r="E415" s="24" t="n">
        <f aca="false">(1-C415/$B$12)*$B$8-C415/$B$12*$B$7</f>
        <v>0.05</v>
      </c>
      <c r="F415" s="24" t="n">
        <f aca="false">(1-D415/$B$12)*$C$8-D415/$B$12*$C$7</f>
        <v>0.09</v>
      </c>
      <c r="G415" s="47" t="n">
        <f aca="false">$B$11*($B$10*C415/$B$12*$B$7+(1-$B$10)*D415/$B$12*$C$7)</f>
        <v>0</v>
      </c>
      <c r="H415" s="24" t="n">
        <f aca="false">$B$10*E415+(1-$B$10)*F415</f>
        <v>0.07</v>
      </c>
      <c r="I415" s="21"/>
      <c r="J415" s="21"/>
      <c r="K415" s="21"/>
      <c r="L415" s="21"/>
      <c r="M415" s="21"/>
      <c r="N415" s="21"/>
      <c r="O415" s="21"/>
      <c r="P415" s="21"/>
      <c r="Q415" s="21"/>
      <c r="R415" s="27" t="n">
        <v>-0.00106625353336296</v>
      </c>
      <c r="S415" s="27" t="n">
        <v>-0.897858848459836</v>
      </c>
      <c r="T415" s="27" t="n">
        <v>0.108579853484079</v>
      </c>
      <c r="U415" s="27" t="n">
        <v>0.0834771286094197</v>
      </c>
      <c r="V415" s="27" t="n">
        <v>-0.76737162323882</v>
      </c>
      <c r="W415" s="27" t="n">
        <v>-0.608004759417901</v>
      </c>
      <c r="X415" s="27" t="n">
        <v>1.08778625639021</v>
      </c>
      <c r="Y415" s="27" t="n">
        <v>-0.392331208122866</v>
      </c>
      <c r="Z415" s="27" t="n">
        <v>-0.0316348200889974</v>
      </c>
      <c r="AA415" s="27" t="n">
        <v>-0.176646265267689</v>
      </c>
      <c r="AB415" s="27" t="n">
        <v>0.0288172578622895</v>
      </c>
      <c r="AC415" s="27" t="n">
        <v>0.0855485844458382</v>
      </c>
      <c r="AD415" s="27" t="n">
        <v>-1.99583060910257</v>
      </c>
      <c r="AE415" s="27" t="n">
        <v>0.8667412743201</v>
      </c>
      <c r="AF415" s="27" t="n">
        <v>1.2928952841031</v>
      </c>
      <c r="AG415" s="27" t="n">
        <v>0.613787716988553</v>
      </c>
      <c r="AH415" s="27" t="n">
        <v>-0.946018797301826</v>
      </c>
      <c r="AI415" s="27" t="n">
        <v>-1.28708916308052</v>
      </c>
      <c r="AJ415" s="27" t="n">
        <v>-0.713567251949921</v>
      </c>
      <c r="AK415" s="27" t="n">
        <v>-0.359376524256491</v>
      </c>
      <c r="AL415" s="21"/>
      <c r="AM415" s="31" t="n">
        <f aca="false">IF(SQRT($B$9)*$B415+SQRT(1-$B$9)*R415&lt;_xlfn.NORM.S.INV($B$6),1,0)</f>
        <v>0</v>
      </c>
      <c r="AN415" s="31" t="n">
        <f aca="false">IF(SQRT($B$9)*$B415+SQRT(1-$B$9)*S415&lt;_xlfn.NORM.S.INV($B$6),1,0)</f>
        <v>0</v>
      </c>
      <c r="AO415" s="31" t="n">
        <f aca="false">IF(SQRT($B$9)*$B415+SQRT(1-$B$9)*T415&lt;_xlfn.NORM.S.INV($B$6),1,0)</f>
        <v>0</v>
      </c>
      <c r="AP415" s="31" t="n">
        <f aca="false">IF(SQRT($B$9)*$B415+SQRT(1-$B$9)*U415&lt;_xlfn.NORM.S.INV($B$6),1,0)</f>
        <v>0</v>
      </c>
      <c r="AQ415" s="31" t="n">
        <f aca="false">IF(SQRT($B$9)*$B415+SQRT(1-$B$9)*V415&lt;_xlfn.NORM.S.INV($B$6),1,0)</f>
        <v>0</v>
      </c>
      <c r="AR415" s="31" t="n">
        <f aca="false">IF(SQRT($B$9)*$B415+SQRT(1-$B$9)*W415&lt;_xlfn.NORM.S.INV($B$6),1,0)</f>
        <v>0</v>
      </c>
      <c r="AS415" s="31" t="n">
        <f aca="false">IF(SQRT($B$9)*$B415+SQRT(1-$B$9)*X415&lt;_xlfn.NORM.S.INV($B$6),1,0)</f>
        <v>0</v>
      </c>
      <c r="AT415" s="31" t="n">
        <f aca="false">IF(SQRT($B$9)*$B415+SQRT(1-$B$9)*Y415&lt;_xlfn.NORM.S.INV($B$6),1,0)</f>
        <v>0</v>
      </c>
      <c r="AU415" s="31" t="n">
        <f aca="false">IF(SQRT($B$9)*$B415+SQRT(1-$B$9)*Z415&lt;_xlfn.NORM.S.INV($B$6),1,0)</f>
        <v>0</v>
      </c>
      <c r="AV415" s="31" t="n">
        <f aca="false">IF(SQRT($B$9)*$B415+SQRT(1-$B$9)*AA415&lt;_xlfn.NORM.S.INV($B$6),1,0)</f>
        <v>0</v>
      </c>
      <c r="AW415" s="31" t="n">
        <f aca="false">IF(SQRT($C$9)*$B415+SQRT(1-$C$9)*AB415&lt;_xlfn.NORM.S.INV($C$6),1,0)</f>
        <v>0</v>
      </c>
      <c r="AX415" s="31" t="n">
        <f aca="false">IF(SQRT($C$9)*$B415+SQRT(1-$C$9)*AC415&lt;_xlfn.NORM.S.INV($C$6),1,0)</f>
        <v>0</v>
      </c>
      <c r="AY415" s="31" t="n">
        <f aca="false">IF(SQRT($C$9)*$B415+SQRT(1-$C$9)*AD415&lt;_xlfn.NORM.S.INV($C$6),1,0)</f>
        <v>0</v>
      </c>
      <c r="AZ415" s="31" t="n">
        <f aca="false">IF(SQRT($C$9)*$B415+SQRT(1-$C$9)*AE415&lt;_xlfn.NORM.S.INV($C$6),1,0)</f>
        <v>0</v>
      </c>
      <c r="BA415" s="31" t="n">
        <f aca="false">IF(SQRT($C$9)*$B415+SQRT(1-$C$9)*AF415&lt;_xlfn.NORM.S.INV($C$6),1,0)</f>
        <v>0</v>
      </c>
      <c r="BB415" s="31" t="n">
        <f aca="false">IF(SQRT($C$9)*$B415+SQRT(1-$C$9)*AG415&lt;_xlfn.NORM.S.INV($C$6),1,0)</f>
        <v>0</v>
      </c>
      <c r="BC415" s="31" t="n">
        <f aca="false">IF(SQRT($C$9)*$B415+SQRT(1-$C$9)*AH415&lt;_xlfn.NORM.S.INV($C$6),1,0)</f>
        <v>0</v>
      </c>
      <c r="BD415" s="31" t="n">
        <f aca="false">IF(SQRT($C$9)*$B415+SQRT(1-$C$9)*AI415&lt;_xlfn.NORM.S.INV($C$6),1,0)</f>
        <v>0</v>
      </c>
      <c r="BE415" s="31" t="n">
        <f aca="false">IF(SQRT($C$9)*$B415+SQRT(1-$C$9)*AJ415&lt;_xlfn.NORM.S.INV($C$6),1,0)</f>
        <v>0</v>
      </c>
      <c r="BF415" s="31" t="n">
        <f aca="false">IF(SQRT($C$9)*$B415+SQRT(1-$C$9)*AK415&lt;_xlfn.NORM.S.INV($C$6),1,0)</f>
        <v>0</v>
      </c>
      <c r="BG415" s="21"/>
      <c r="BH415" s="21"/>
      <c r="BI415" s="31" t="n">
        <f aca="false">$B$11*(($A$1061)*$C415/$B$12*$B$7+(1-$A$1061)*$D415/$B$12*$C$7)</f>
        <v>0</v>
      </c>
      <c r="BJ415" s="31" t="n">
        <f aca="false">$B$11*(($A$1062)*$C415/$B$12*$B$7+(1-$A$1062)*$D415/$B$12*$C$7)</f>
        <v>0</v>
      </c>
      <c r="BK415" s="31" t="n">
        <f aca="false">$B$11*(($A$1063)*$C415/$B$12*$B$7+(1-$A$1063)*$D415/$B$12*$C$7)</f>
        <v>0</v>
      </c>
      <c r="BL415" s="31" t="n">
        <f aca="false">$B$11*(($A$1064)*$C415/$B$12*$B$7+(1-$A$1064)*$D415/$B$12*$C$7)</f>
        <v>0</v>
      </c>
      <c r="BM415" s="31" t="n">
        <f aca="false">$B$11*(($A$1065)*$C415/$B$12*$B$7+(1-$A$1065)*$D415/$B$12*$C$7)</f>
        <v>0</v>
      </c>
      <c r="BN415" s="31" t="n">
        <f aca="false">$B$11*(($A$1066)*$C415/$B$12*$B$7+(1-$A$1066)*$D415/$B$12*$C$7)</f>
        <v>0</v>
      </c>
      <c r="BO415" s="31" t="n">
        <f aca="false">$B$11*(($A$1067)*$C415/$B$12*$B$7+(1-$A$1067)*$D415/$B$12*$C$7)</f>
        <v>0</v>
      </c>
      <c r="BP415" s="31" t="n">
        <f aca="false">$B$11*(($A$1068)*$C415/$B$12*$B$7+(1-$A$1068)*$D415/$B$12*$C$7)</f>
        <v>0</v>
      </c>
      <c r="BQ415" s="31" t="n">
        <f aca="false">$B$11*(($A$1069)*$C415/$B$12*$B$7+(1-$A$1069)*$D415/$B$12*$C$7)</f>
        <v>0</v>
      </c>
      <c r="BR415" s="31" t="n">
        <f aca="false">$B$11*(($A$1070)*$C415/$B$12*$B$7+(1-$A$1070)*$D415/$B$12*$C$7)</f>
        <v>0</v>
      </c>
      <c r="BS415" s="31" t="n">
        <f aca="false">$B$11*(($A$1071)*$C415/$B$12*$B$7+(1-$A$1071)*$D415/$B$12*$C$7)</f>
        <v>0</v>
      </c>
      <c r="BT415" s="31" t="n">
        <f aca="false">$B$11*(($A$1072)*$C415/$B$12*$B$7+(1-$A$1072)*$D415/$B$12*$C$7)</f>
        <v>0</v>
      </c>
      <c r="BU415" s="31" t="n">
        <f aca="false">$B$11*(($A$1073)*$C415/$B$12*$B$7+(1-$A$1073)*$D415/$B$12*$C$7)</f>
        <v>0</v>
      </c>
      <c r="BV415" s="31" t="n">
        <f aca="false">$B$11*(($A$1074)*$C415/$B$12*$B$7+(1-$A$1074)*$D415/$B$12*$C$7)</f>
        <v>0</v>
      </c>
      <c r="BW415" s="31" t="n">
        <f aca="false">$B$11*(($A$1075)*$C415/$B$12*$B$7+(1-$A$1075)*$D415/$B$12*$C$7)</f>
        <v>0</v>
      </c>
      <c r="BX415" s="31" t="n">
        <f aca="false">$B$11*(($A$1076)*$C415/$B$12*$B$7+(1-$A$1076)*$D415/$B$12*$C$7)</f>
        <v>0</v>
      </c>
      <c r="BY415" s="31" t="n">
        <f aca="false">$B$11*(($A$1077)*$C415/$B$12*$B$7+(1-$A$1077)*$D415/$B$12*$C$7)</f>
        <v>0</v>
      </c>
      <c r="BZ415" s="31" t="n">
        <f aca="false">$B$11*(($A$1078)*$C415/$B$12*$B$7+(1-$A$1078)*$D415/$B$12*$C$7)</f>
        <v>0</v>
      </c>
      <c r="CA415" s="31" t="n">
        <f aca="false">$B$11*(($A$1079)*$C415/$B$12*$B$7+(1-$A$1079)*$D415/$B$12*$C$7)</f>
        <v>0</v>
      </c>
      <c r="CB415" s="31" t="n">
        <f aca="false">$B$11*(($A$1080)*$C415/$B$12*$B$7+(1-$A$1080)*$D415/$B$12*$C$7)</f>
        <v>0</v>
      </c>
      <c r="CC415" s="31" t="n">
        <f aca="false">$B$11*(($A$1081)*$C415/$B$12*$B$7+(1-$A$1081)*$D415/$B$12*$C$7)</f>
        <v>0</v>
      </c>
    </row>
    <row r="416" customFormat="false" ht="15" hidden="false" customHeight="false" outlineLevel="0" collapsed="false">
      <c r="A416" s="21" t="n">
        <v>392</v>
      </c>
      <c r="B416" s="27" t="n">
        <v>-0.789241920879463</v>
      </c>
      <c r="C416" s="9" t="n">
        <f aca="false">SUM(AM416:AV416)</f>
        <v>1</v>
      </c>
      <c r="D416" s="9" t="n">
        <f aca="false">SUM(AW416:BF416)</f>
        <v>0</v>
      </c>
      <c r="E416" s="24" t="n">
        <f aca="false">(1-C416/$B$12)*$B$8-C416/$B$12*$B$7</f>
        <v>0.005</v>
      </c>
      <c r="F416" s="24" t="n">
        <f aca="false">(1-D416/$B$12)*$C$8-D416/$B$12*$C$7</f>
        <v>0.09</v>
      </c>
      <c r="G416" s="47" t="n">
        <f aca="false">$B$11*($B$10*C416/$B$12*$B$7+(1-$B$10)*D416/$B$12*$C$7)</f>
        <v>200</v>
      </c>
      <c r="H416" s="24" t="n">
        <f aca="false">$B$10*E416+(1-$B$10)*F416</f>
        <v>0.0475</v>
      </c>
      <c r="I416" s="21"/>
      <c r="J416" s="21"/>
      <c r="K416" s="21"/>
      <c r="L416" s="21"/>
      <c r="M416" s="21"/>
      <c r="N416" s="21"/>
      <c r="O416" s="21"/>
      <c r="P416" s="21"/>
      <c r="Q416" s="21"/>
      <c r="R416" s="27" t="n">
        <v>-1.04863589676185</v>
      </c>
      <c r="S416" s="27" t="n">
        <v>-0.606405252393207</v>
      </c>
      <c r="T416" s="27" t="n">
        <v>-0.436440802997146</v>
      </c>
      <c r="U416" s="27" t="n">
        <v>2.4394750517184</v>
      </c>
      <c r="V416" s="27" t="n">
        <v>-2.61028640973706</v>
      </c>
      <c r="W416" s="27" t="n">
        <v>0.761754134991763</v>
      </c>
      <c r="X416" s="27" t="n">
        <v>-1.02399337560369</v>
      </c>
      <c r="Y416" s="27" t="n">
        <v>-1.81934876357554</v>
      </c>
      <c r="Z416" s="27" t="n">
        <v>1.0761091875944</v>
      </c>
      <c r="AA416" s="27" t="n">
        <v>-0.577795012794364</v>
      </c>
      <c r="AB416" s="27" t="n">
        <v>1.69571425577388</v>
      </c>
      <c r="AC416" s="27" t="n">
        <v>0.791176912859325</v>
      </c>
      <c r="AD416" s="27" t="n">
        <v>0.900632586479285</v>
      </c>
      <c r="AE416" s="27" t="n">
        <v>1.2030592702194</v>
      </c>
      <c r="AF416" s="27" t="n">
        <v>1.42046956284921</v>
      </c>
      <c r="AG416" s="27" t="n">
        <v>0.815828117016899</v>
      </c>
      <c r="AH416" s="27" t="n">
        <v>-0.492257037155976</v>
      </c>
      <c r="AI416" s="27" t="n">
        <v>-0.237494916911044</v>
      </c>
      <c r="AJ416" s="27" t="n">
        <v>-0.473936097782621</v>
      </c>
      <c r="AK416" s="27" t="n">
        <v>-0.545872536135472</v>
      </c>
      <c r="AL416" s="21"/>
      <c r="AM416" s="31" t="n">
        <f aca="false">IF(SQRT($B$9)*$B416+SQRT(1-$B$9)*R416&lt;_xlfn.NORM.S.INV($B$6),1,0)</f>
        <v>0</v>
      </c>
      <c r="AN416" s="31" t="n">
        <f aca="false">IF(SQRT($B$9)*$B416+SQRT(1-$B$9)*S416&lt;_xlfn.NORM.S.INV($B$6),1,0)</f>
        <v>0</v>
      </c>
      <c r="AO416" s="31" t="n">
        <f aca="false">IF(SQRT($B$9)*$B416+SQRT(1-$B$9)*T416&lt;_xlfn.NORM.S.INV($B$6),1,0)</f>
        <v>0</v>
      </c>
      <c r="AP416" s="31" t="n">
        <f aca="false">IF(SQRT($B$9)*$B416+SQRT(1-$B$9)*U416&lt;_xlfn.NORM.S.INV($B$6),1,0)</f>
        <v>0</v>
      </c>
      <c r="AQ416" s="31" t="n">
        <f aca="false">IF(SQRT($B$9)*$B416+SQRT(1-$B$9)*V416&lt;_xlfn.NORM.S.INV($B$6),1,0)</f>
        <v>1</v>
      </c>
      <c r="AR416" s="31" t="n">
        <f aca="false">IF(SQRT($B$9)*$B416+SQRT(1-$B$9)*W416&lt;_xlfn.NORM.S.INV($B$6),1,0)</f>
        <v>0</v>
      </c>
      <c r="AS416" s="31" t="n">
        <f aca="false">IF(SQRT($B$9)*$B416+SQRT(1-$B$9)*X416&lt;_xlfn.NORM.S.INV($B$6),1,0)</f>
        <v>0</v>
      </c>
      <c r="AT416" s="31" t="n">
        <f aca="false">IF(SQRT($B$9)*$B416+SQRT(1-$B$9)*Y416&lt;_xlfn.NORM.S.INV($B$6),1,0)</f>
        <v>0</v>
      </c>
      <c r="AU416" s="31" t="n">
        <f aca="false">IF(SQRT($B$9)*$B416+SQRT(1-$B$9)*Z416&lt;_xlfn.NORM.S.INV($B$6),1,0)</f>
        <v>0</v>
      </c>
      <c r="AV416" s="31" t="n">
        <f aca="false">IF(SQRT($B$9)*$B416+SQRT(1-$B$9)*AA416&lt;_xlfn.NORM.S.INV($B$6),1,0)</f>
        <v>0</v>
      </c>
      <c r="AW416" s="31" t="n">
        <f aca="false">IF(SQRT($C$9)*$B416+SQRT(1-$C$9)*AB416&lt;_xlfn.NORM.S.INV($C$6),1,0)</f>
        <v>0</v>
      </c>
      <c r="AX416" s="31" t="n">
        <f aca="false">IF(SQRT($C$9)*$B416+SQRT(1-$C$9)*AC416&lt;_xlfn.NORM.S.INV($C$6),1,0)</f>
        <v>0</v>
      </c>
      <c r="AY416" s="31" t="n">
        <f aca="false">IF(SQRT($C$9)*$B416+SQRT(1-$C$9)*AD416&lt;_xlfn.NORM.S.INV($C$6),1,0)</f>
        <v>0</v>
      </c>
      <c r="AZ416" s="31" t="n">
        <f aca="false">IF(SQRT($C$9)*$B416+SQRT(1-$C$9)*AE416&lt;_xlfn.NORM.S.INV($C$6),1,0)</f>
        <v>0</v>
      </c>
      <c r="BA416" s="31" t="n">
        <f aca="false">IF(SQRT($C$9)*$B416+SQRT(1-$C$9)*AF416&lt;_xlfn.NORM.S.INV($C$6),1,0)</f>
        <v>0</v>
      </c>
      <c r="BB416" s="31" t="n">
        <f aca="false">IF(SQRT($C$9)*$B416+SQRT(1-$C$9)*AG416&lt;_xlfn.NORM.S.INV($C$6),1,0)</f>
        <v>0</v>
      </c>
      <c r="BC416" s="31" t="n">
        <f aca="false">IF(SQRT($C$9)*$B416+SQRT(1-$C$9)*AH416&lt;_xlfn.NORM.S.INV($C$6),1,0)</f>
        <v>0</v>
      </c>
      <c r="BD416" s="31" t="n">
        <f aca="false">IF(SQRT($C$9)*$B416+SQRT(1-$C$9)*AI416&lt;_xlfn.NORM.S.INV($C$6),1,0)</f>
        <v>0</v>
      </c>
      <c r="BE416" s="31" t="n">
        <f aca="false">IF(SQRT($C$9)*$B416+SQRT(1-$C$9)*AJ416&lt;_xlfn.NORM.S.INV($C$6),1,0)</f>
        <v>0</v>
      </c>
      <c r="BF416" s="31" t="n">
        <f aca="false">IF(SQRT($C$9)*$B416+SQRT(1-$C$9)*AK416&lt;_xlfn.NORM.S.INV($C$6),1,0)</f>
        <v>0</v>
      </c>
      <c r="BG416" s="21"/>
      <c r="BH416" s="21"/>
      <c r="BI416" s="31" t="n">
        <f aca="false">$B$11*(($A$1061)*$C416/$B$12*$B$7+(1-$A$1061)*$D416/$B$12*$C$7)</f>
        <v>0</v>
      </c>
      <c r="BJ416" s="31" t="n">
        <f aca="false">$B$11*(($A$1062)*$C416/$B$12*$B$7+(1-$A$1062)*$D416/$B$12*$C$7)</f>
        <v>20</v>
      </c>
      <c r="BK416" s="31" t="n">
        <f aca="false">$B$11*(($A$1063)*$C416/$B$12*$B$7+(1-$A$1063)*$D416/$B$12*$C$7)</f>
        <v>40</v>
      </c>
      <c r="BL416" s="31" t="n">
        <f aca="false">$B$11*(($A$1064)*$C416/$B$12*$B$7+(1-$A$1064)*$D416/$B$12*$C$7)</f>
        <v>60</v>
      </c>
      <c r="BM416" s="31" t="n">
        <f aca="false">$B$11*(($A$1065)*$C416/$B$12*$B$7+(1-$A$1065)*$D416/$B$12*$C$7)</f>
        <v>80</v>
      </c>
      <c r="BN416" s="31" t="n">
        <f aca="false">$B$11*(($A$1066)*$C416/$B$12*$B$7+(1-$A$1066)*$D416/$B$12*$C$7)</f>
        <v>100</v>
      </c>
      <c r="BO416" s="31" t="n">
        <f aca="false">$B$11*(($A$1067)*$C416/$B$12*$B$7+(1-$A$1067)*$D416/$B$12*$C$7)</f>
        <v>120</v>
      </c>
      <c r="BP416" s="31" t="n">
        <f aca="false">$B$11*(($A$1068)*$C416/$B$12*$B$7+(1-$A$1068)*$D416/$B$12*$C$7)</f>
        <v>140</v>
      </c>
      <c r="BQ416" s="31" t="n">
        <f aca="false">$B$11*(($A$1069)*$C416/$B$12*$B$7+(1-$A$1069)*$D416/$B$12*$C$7)</f>
        <v>160</v>
      </c>
      <c r="BR416" s="31" t="n">
        <f aca="false">$B$11*(($A$1070)*$C416/$B$12*$B$7+(1-$A$1070)*$D416/$B$12*$C$7)</f>
        <v>180</v>
      </c>
      <c r="BS416" s="31" t="n">
        <f aca="false">$B$11*(($A$1071)*$C416/$B$12*$B$7+(1-$A$1071)*$D416/$B$12*$C$7)</f>
        <v>200</v>
      </c>
      <c r="BT416" s="31" t="n">
        <f aca="false">$B$11*(($A$1072)*$C416/$B$12*$B$7+(1-$A$1072)*$D416/$B$12*$C$7)</f>
        <v>220</v>
      </c>
      <c r="BU416" s="31" t="n">
        <f aca="false">$B$11*(($A$1073)*$C416/$B$12*$B$7+(1-$A$1073)*$D416/$B$12*$C$7)</f>
        <v>240</v>
      </c>
      <c r="BV416" s="31" t="n">
        <f aca="false">$B$11*(($A$1074)*$C416/$B$12*$B$7+(1-$A$1074)*$D416/$B$12*$C$7)</f>
        <v>260</v>
      </c>
      <c r="BW416" s="31" t="n">
        <f aca="false">$B$11*(($A$1075)*$C416/$B$12*$B$7+(1-$A$1075)*$D416/$B$12*$C$7)</f>
        <v>280</v>
      </c>
      <c r="BX416" s="31" t="n">
        <f aca="false">$B$11*(($A$1076)*$C416/$B$12*$B$7+(1-$A$1076)*$D416/$B$12*$C$7)</f>
        <v>300</v>
      </c>
      <c r="BY416" s="31" t="n">
        <f aca="false">$B$11*(($A$1077)*$C416/$B$12*$B$7+(1-$A$1077)*$D416/$B$12*$C$7)</f>
        <v>320</v>
      </c>
      <c r="BZ416" s="31" t="n">
        <f aca="false">$B$11*(($A$1078)*$C416/$B$12*$B$7+(1-$A$1078)*$D416/$B$12*$C$7)</f>
        <v>340</v>
      </c>
      <c r="CA416" s="31" t="n">
        <f aca="false">$B$11*(($A$1079)*$C416/$B$12*$B$7+(1-$A$1079)*$D416/$B$12*$C$7)</f>
        <v>360</v>
      </c>
      <c r="CB416" s="31" t="n">
        <f aca="false">$B$11*(($A$1080)*$C416/$B$12*$B$7+(1-$A$1080)*$D416/$B$12*$C$7)</f>
        <v>380</v>
      </c>
      <c r="CC416" s="31" t="n">
        <f aca="false">$B$11*(($A$1081)*$C416/$B$12*$B$7+(1-$A$1081)*$D416/$B$12*$C$7)</f>
        <v>400</v>
      </c>
    </row>
    <row r="417" customFormat="false" ht="15" hidden="false" customHeight="false" outlineLevel="0" collapsed="false">
      <c r="A417" s="21" t="n">
        <v>393</v>
      </c>
      <c r="B417" s="27" t="n">
        <v>-0.76510251016062</v>
      </c>
      <c r="C417" s="9" t="n">
        <f aca="false">SUM(AM417:AV417)</f>
        <v>0</v>
      </c>
      <c r="D417" s="9" t="n">
        <f aca="false">SUM(AW417:BF417)</f>
        <v>1</v>
      </c>
      <c r="E417" s="24" t="n">
        <f aca="false">(1-C417/$B$12)*$B$8-C417/$B$12*$B$7</f>
        <v>0.05</v>
      </c>
      <c r="F417" s="24" t="n">
        <f aca="false">(1-D417/$B$12)*$C$8-D417/$B$12*$C$7</f>
        <v>0.021</v>
      </c>
      <c r="G417" s="47" t="n">
        <f aca="false">$B$11*($B$10*C417/$B$12*$B$7+(1-$B$10)*D417/$B$12*$C$7)</f>
        <v>300</v>
      </c>
      <c r="H417" s="24" t="n">
        <f aca="false">$B$10*E417+(1-$B$10)*F417</f>
        <v>0.0355</v>
      </c>
      <c r="I417" s="21"/>
      <c r="J417" s="21"/>
      <c r="K417" s="21"/>
      <c r="L417" s="21"/>
      <c r="M417" s="21"/>
      <c r="N417" s="21"/>
      <c r="O417" s="21"/>
      <c r="P417" s="21"/>
      <c r="Q417" s="21"/>
      <c r="R417" s="27" t="n">
        <v>-0.681774779545036</v>
      </c>
      <c r="S417" s="27" t="n">
        <v>0.301817055104359</v>
      </c>
      <c r="T417" s="27" t="n">
        <v>1.4935866514617</v>
      </c>
      <c r="U417" s="27" t="n">
        <v>1.41484126341122</v>
      </c>
      <c r="V417" s="27" t="n">
        <v>-1.69761179893507</v>
      </c>
      <c r="W417" s="27" t="n">
        <v>0.610874440071452</v>
      </c>
      <c r="X417" s="27" t="n">
        <v>-0.516140415287134</v>
      </c>
      <c r="Y417" s="27" t="n">
        <v>1.15881358665036</v>
      </c>
      <c r="Z417" s="27" t="n">
        <v>0.303373422601014</v>
      </c>
      <c r="AA417" s="27" t="n">
        <v>-1.01482330888449</v>
      </c>
      <c r="AB417" s="27" t="n">
        <v>-1.23503417121725</v>
      </c>
      <c r="AC417" s="27" t="n">
        <v>0.0715497450514401</v>
      </c>
      <c r="AD417" s="27" t="n">
        <v>-0.0813460234888178</v>
      </c>
      <c r="AE417" s="27" t="n">
        <v>-1.69750369719617</v>
      </c>
      <c r="AF417" s="27" t="n">
        <v>1.81482006751858</v>
      </c>
      <c r="AG417" s="27" t="n">
        <v>0.100987287495813</v>
      </c>
      <c r="AH417" s="27" t="n">
        <v>-0.987108494131432</v>
      </c>
      <c r="AI417" s="27" t="n">
        <v>0.595725399836913</v>
      </c>
      <c r="AJ417" s="27" t="n">
        <v>2.09743799124474</v>
      </c>
      <c r="AK417" s="27" t="n">
        <v>0.377910370547272</v>
      </c>
      <c r="AL417" s="21"/>
      <c r="AM417" s="31" t="n">
        <f aca="false">IF(SQRT($B$9)*$B417+SQRT(1-$B$9)*R417&lt;_xlfn.NORM.S.INV($B$6),1,0)</f>
        <v>0</v>
      </c>
      <c r="AN417" s="31" t="n">
        <f aca="false">IF(SQRT($B$9)*$B417+SQRT(1-$B$9)*S417&lt;_xlfn.NORM.S.INV($B$6),1,0)</f>
        <v>0</v>
      </c>
      <c r="AO417" s="31" t="n">
        <f aca="false">IF(SQRT($B$9)*$B417+SQRT(1-$B$9)*T417&lt;_xlfn.NORM.S.INV($B$6),1,0)</f>
        <v>0</v>
      </c>
      <c r="AP417" s="31" t="n">
        <f aca="false">IF(SQRT($B$9)*$B417+SQRT(1-$B$9)*U417&lt;_xlfn.NORM.S.INV($B$6),1,0)</f>
        <v>0</v>
      </c>
      <c r="AQ417" s="31" t="n">
        <f aca="false">IF(SQRT($B$9)*$B417+SQRT(1-$B$9)*V417&lt;_xlfn.NORM.S.INV($B$6),1,0)</f>
        <v>0</v>
      </c>
      <c r="AR417" s="31" t="n">
        <f aca="false">IF(SQRT($B$9)*$B417+SQRT(1-$B$9)*W417&lt;_xlfn.NORM.S.INV($B$6),1,0)</f>
        <v>0</v>
      </c>
      <c r="AS417" s="31" t="n">
        <f aca="false">IF(SQRT($B$9)*$B417+SQRT(1-$B$9)*X417&lt;_xlfn.NORM.S.INV($B$6),1,0)</f>
        <v>0</v>
      </c>
      <c r="AT417" s="31" t="n">
        <f aca="false">IF(SQRT($B$9)*$B417+SQRT(1-$B$9)*Y417&lt;_xlfn.NORM.S.INV($B$6),1,0)</f>
        <v>0</v>
      </c>
      <c r="AU417" s="31" t="n">
        <f aca="false">IF(SQRT($B$9)*$B417+SQRT(1-$B$9)*Z417&lt;_xlfn.NORM.S.INV($B$6),1,0)</f>
        <v>0</v>
      </c>
      <c r="AV417" s="31" t="n">
        <f aca="false">IF(SQRT($B$9)*$B417+SQRT(1-$B$9)*AA417&lt;_xlfn.NORM.S.INV($B$6),1,0)</f>
        <v>0</v>
      </c>
      <c r="AW417" s="31" t="n">
        <f aca="false">IF(SQRT($C$9)*$B417+SQRT(1-$C$9)*AB417&lt;_xlfn.NORM.S.INV($C$6),1,0)</f>
        <v>0</v>
      </c>
      <c r="AX417" s="31" t="n">
        <f aca="false">IF(SQRT($C$9)*$B417+SQRT(1-$C$9)*AC417&lt;_xlfn.NORM.S.INV($C$6),1,0)</f>
        <v>0</v>
      </c>
      <c r="AY417" s="31" t="n">
        <f aca="false">IF(SQRT($C$9)*$B417+SQRT(1-$C$9)*AD417&lt;_xlfn.NORM.S.INV($C$6),1,0)</f>
        <v>0</v>
      </c>
      <c r="AZ417" s="31" t="n">
        <f aca="false">IF(SQRT($C$9)*$B417+SQRT(1-$C$9)*AE417&lt;_xlfn.NORM.S.INV($C$6),1,0)</f>
        <v>1</v>
      </c>
      <c r="BA417" s="31" t="n">
        <f aca="false">IF(SQRT($C$9)*$B417+SQRT(1-$C$9)*AF417&lt;_xlfn.NORM.S.INV($C$6),1,0)</f>
        <v>0</v>
      </c>
      <c r="BB417" s="31" t="n">
        <f aca="false">IF(SQRT($C$9)*$B417+SQRT(1-$C$9)*AG417&lt;_xlfn.NORM.S.INV($C$6),1,0)</f>
        <v>0</v>
      </c>
      <c r="BC417" s="31" t="n">
        <f aca="false">IF(SQRT($C$9)*$B417+SQRT(1-$C$9)*AH417&lt;_xlfn.NORM.S.INV($C$6),1,0)</f>
        <v>0</v>
      </c>
      <c r="BD417" s="31" t="n">
        <f aca="false">IF(SQRT($C$9)*$B417+SQRT(1-$C$9)*AI417&lt;_xlfn.NORM.S.INV($C$6),1,0)</f>
        <v>0</v>
      </c>
      <c r="BE417" s="31" t="n">
        <f aca="false">IF(SQRT($C$9)*$B417+SQRT(1-$C$9)*AJ417&lt;_xlfn.NORM.S.INV($C$6),1,0)</f>
        <v>0</v>
      </c>
      <c r="BF417" s="31" t="n">
        <f aca="false">IF(SQRT($C$9)*$B417+SQRT(1-$C$9)*AK417&lt;_xlfn.NORM.S.INV($C$6),1,0)</f>
        <v>0</v>
      </c>
      <c r="BG417" s="21"/>
      <c r="BH417" s="21"/>
      <c r="BI417" s="31" t="n">
        <f aca="false">$B$11*(($A$1061)*$C417/$B$12*$B$7+(1-$A$1061)*$D417/$B$12*$C$7)</f>
        <v>600</v>
      </c>
      <c r="BJ417" s="31" t="n">
        <f aca="false">$B$11*(($A$1062)*$C417/$B$12*$B$7+(1-$A$1062)*$D417/$B$12*$C$7)</f>
        <v>570</v>
      </c>
      <c r="BK417" s="31" t="n">
        <f aca="false">$B$11*(($A$1063)*$C417/$B$12*$B$7+(1-$A$1063)*$D417/$B$12*$C$7)</f>
        <v>540</v>
      </c>
      <c r="BL417" s="31" t="n">
        <f aca="false">$B$11*(($A$1064)*$C417/$B$12*$B$7+(1-$A$1064)*$D417/$B$12*$C$7)</f>
        <v>510</v>
      </c>
      <c r="BM417" s="31" t="n">
        <f aca="false">$B$11*(($A$1065)*$C417/$B$12*$B$7+(1-$A$1065)*$D417/$B$12*$C$7)</f>
        <v>480</v>
      </c>
      <c r="BN417" s="31" t="n">
        <f aca="false">$B$11*(($A$1066)*$C417/$B$12*$B$7+(1-$A$1066)*$D417/$B$12*$C$7)</f>
        <v>450</v>
      </c>
      <c r="BO417" s="31" t="n">
        <f aca="false">$B$11*(($A$1067)*$C417/$B$12*$B$7+(1-$A$1067)*$D417/$B$12*$C$7)</f>
        <v>420</v>
      </c>
      <c r="BP417" s="31" t="n">
        <f aca="false">$B$11*(($A$1068)*$C417/$B$12*$B$7+(1-$A$1068)*$D417/$B$12*$C$7)</f>
        <v>390</v>
      </c>
      <c r="BQ417" s="31" t="n">
        <f aca="false">$B$11*(($A$1069)*$C417/$B$12*$B$7+(1-$A$1069)*$D417/$B$12*$C$7)</f>
        <v>360</v>
      </c>
      <c r="BR417" s="31" t="n">
        <f aca="false">$B$11*(($A$1070)*$C417/$B$12*$B$7+(1-$A$1070)*$D417/$B$12*$C$7)</f>
        <v>330</v>
      </c>
      <c r="BS417" s="31" t="n">
        <f aca="false">$B$11*(($A$1071)*$C417/$B$12*$B$7+(1-$A$1071)*$D417/$B$12*$C$7)</f>
        <v>300</v>
      </c>
      <c r="BT417" s="31" t="n">
        <f aca="false">$B$11*(($A$1072)*$C417/$B$12*$B$7+(1-$A$1072)*$D417/$B$12*$C$7)</f>
        <v>270</v>
      </c>
      <c r="BU417" s="31" t="n">
        <f aca="false">$B$11*(($A$1073)*$C417/$B$12*$B$7+(1-$A$1073)*$D417/$B$12*$C$7)</f>
        <v>240</v>
      </c>
      <c r="BV417" s="31" t="n">
        <f aca="false">$B$11*(($A$1074)*$C417/$B$12*$B$7+(1-$A$1074)*$D417/$B$12*$C$7)</f>
        <v>210</v>
      </c>
      <c r="BW417" s="31" t="n">
        <f aca="false">$B$11*(($A$1075)*$C417/$B$12*$B$7+(1-$A$1075)*$D417/$B$12*$C$7)</f>
        <v>180</v>
      </c>
      <c r="BX417" s="31" t="n">
        <f aca="false">$B$11*(($A$1076)*$C417/$B$12*$B$7+(1-$A$1076)*$D417/$B$12*$C$7)</f>
        <v>150</v>
      </c>
      <c r="BY417" s="31" t="n">
        <f aca="false">$B$11*(($A$1077)*$C417/$B$12*$B$7+(1-$A$1077)*$D417/$B$12*$C$7)</f>
        <v>120</v>
      </c>
      <c r="BZ417" s="31" t="n">
        <f aca="false">$B$11*(($A$1078)*$C417/$B$12*$B$7+(1-$A$1078)*$D417/$B$12*$C$7)</f>
        <v>90</v>
      </c>
      <c r="CA417" s="31" t="n">
        <f aca="false">$B$11*(($A$1079)*$C417/$B$12*$B$7+(1-$A$1079)*$D417/$B$12*$C$7)</f>
        <v>60</v>
      </c>
      <c r="CB417" s="31" t="n">
        <f aca="false">$B$11*(($A$1080)*$C417/$B$12*$B$7+(1-$A$1080)*$D417/$B$12*$C$7)</f>
        <v>30</v>
      </c>
      <c r="CC417" s="31" t="n">
        <f aca="false">$B$11*(($A$1081)*$C417/$B$12*$B$7+(1-$A$1081)*$D417/$B$12*$C$7)</f>
        <v>0</v>
      </c>
    </row>
    <row r="418" customFormat="false" ht="15" hidden="false" customHeight="false" outlineLevel="0" collapsed="false">
      <c r="A418" s="21" t="n">
        <v>394</v>
      </c>
      <c r="B418" s="27" t="n">
        <v>-0.141996560294262</v>
      </c>
      <c r="C418" s="9" t="n">
        <f aca="false">SUM(AM418:AV418)</f>
        <v>0</v>
      </c>
      <c r="D418" s="9" t="n">
        <f aca="false">SUM(AW418:BF418)</f>
        <v>1</v>
      </c>
      <c r="E418" s="24" t="n">
        <f aca="false">(1-C418/$B$12)*$B$8-C418/$B$12*$B$7</f>
        <v>0.05</v>
      </c>
      <c r="F418" s="24" t="n">
        <f aca="false">(1-D418/$B$12)*$C$8-D418/$B$12*$C$7</f>
        <v>0.021</v>
      </c>
      <c r="G418" s="47" t="n">
        <f aca="false">$B$11*($B$10*C418/$B$12*$B$7+(1-$B$10)*D418/$B$12*$C$7)</f>
        <v>300</v>
      </c>
      <c r="H418" s="24" t="n">
        <f aca="false">$B$10*E418+(1-$B$10)*F418</f>
        <v>0.0355</v>
      </c>
      <c r="I418" s="21"/>
      <c r="J418" s="21"/>
      <c r="K418" s="21"/>
      <c r="L418" s="21"/>
      <c r="M418" s="21"/>
      <c r="N418" s="21"/>
      <c r="O418" s="21"/>
      <c r="P418" s="21"/>
      <c r="Q418" s="21"/>
      <c r="R418" s="27" t="n">
        <v>-0.292923974872888</v>
      </c>
      <c r="S418" s="27" t="n">
        <v>0.344018382137434</v>
      </c>
      <c r="T418" s="27" t="n">
        <v>-0.657739715070741</v>
      </c>
      <c r="U418" s="27" t="n">
        <v>0.925427761958845</v>
      </c>
      <c r="V418" s="27" t="n">
        <v>0.462524660627767</v>
      </c>
      <c r="W418" s="27" t="n">
        <v>-0.269188182822425</v>
      </c>
      <c r="X418" s="27" t="n">
        <v>1.22223514311329</v>
      </c>
      <c r="Y418" s="27" t="n">
        <v>-0.566869067062999</v>
      </c>
      <c r="Z418" s="27" t="n">
        <v>1.03996613062245</v>
      </c>
      <c r="AA418" s="27" t="n">
        <v>-1.67051481974037</v>
      </c>
      <c r="AB418" s="27" t="n">
        <v>-1.31994937159159</v>
      </c>
      <c r="AC418" s="27" t="n">
        <v>1.00218668473577</v>
      </c>
      <c r="AD418" s="27" t="n">
        <v>0.504854404235155</v>
      </c>
      <c r="AE418" s="27" t="n">
        <v>-0.665320526118978</v>
      </c>
      <c r="AF418" s="27" t="n">
        <v>-0.388723249283525</v>
      </c>
      <c r="AG418" s="27" t="n">
        <v>0.946726101948479</v>
      </c>
      <c r="AH418" s="27" t="n">
        <v>1.43422103496628</v>
      </c>
      <c r="AI418" s="27" t="n">
        <v>0.3231542162679</v>
      </c>
      <c r="AJ418" s="27" t="n">
        <v>-2.25264444937212</v>
      </c>
      <c r="AK418" s="27" t="n">
        <v>-0.955319350376832</v>
      </c>
      <c r="AL418" s="21"/>
      <c r="AM418" s="31" t="n">
        <f aca="false">IF(SQRT($B$9)*$B418+SQRT(1-$B$9)*R418&lt;_xlfn.NORM.S.INV($B$6),1,0)</f>
        <v>0</v>
      </c>
      <c r="AN418" s="31" t="n">
        <f aca="false">IF(SQRT($B$9)*$B418+SQRT(1-$B$9)*S418&lt;_xlfn.NORM.S.INV($B$6),1,0)</f>
        <v>0</v>
      </c>
      <c r="AO418" s="31" t="n">
        <f aca="false">IF(SQRT($B$9)*$B418+SQRT(1-$B$9)*T418&lt;_xlfn.NORM.S.INV($B$6),1,0)</f>
        <v>0</v>
      </c>
      <c r="AP418" s="31" t="n">
        <f aca="false">IF(SQRT($B$9)*$B418+SQRT(1-$B$9)*U418&lt;_xlfn.NORM.S.INV($B$6),1,0)</f>
        <v>0</v>
      </c>
      <c r="AQ418" s="31" t="n">
        <f aca="false">IF(SQRT($B$9)*$B418+SQRT(1-$B$9)*V418&lt;_xlfn.NORM.S.INV($B$6),1,0)</f>
        <v>0</v>
      </c>
      <c r="AR418" s="31" t="n">
        <f aca="false">IF(SQRT($B$9)*$B418+SQRT(1-$B$9)*W418&lt;_xlfn.NORM.S.INV($B$6),1,0)</f>
        <v>0</v>
      </c>
      <c r="AS418" s="31" t="n">
        <f aca="false">IF(SQRT($B$9)*$B418+SQRT(1-$B$9)*X418&lt;_xlfn.NORM.S.INV($B$6),1,0)</f>
        <v>0</v>
      </c>
      <c r="AT418" s="31" t="n">
        <f aca="false">IF(SQRT($B$9)*$B418+SQRT(1-$B$9)*Y418&lt;_xlfn.NORM.S.INV($B$6),1,0)</f>
        <v>0</v>
      </c>
      <c r="AU418" s="31" t="n">
        <f aca="false">IF(SQRT($B$9)*$B418+SQRT(1-$B$9)*Z418&lt;_xlfn.NORM.S.INV($B$6),1,0)</f>
        <v>0</v>
      </c>
      <c r="AV418" s="31" t="n">
        <f aca="false">IF(SQRT($B$9)*$B418+SQRT(1-$B$9)*AA418&lt;_xlfn.NORM.S.INV($B$6),1,0)</f>
        <v>0</v>
      </c>
      <c r="AW418" s="31" t="n">
        <f aca="false">IF(SQRT($C$9)*$B418+SQRT(1-$C$9)*AB418&lt;_xlfn.NORM.S.INV($C$6),1,0)</f>
        <v>0</v>
      </c>
      <c r="AX418" s="31" t="n">
        <f aca="false">IF(SQRT($C$9)*$B418+SQRT(1-$C$9)*AC418&lt;_xlfn.NORM.S.INV($C$6),1,0)</f>
        <v>0</v>
      </c>
      <c r="AY418" s="31" t="n">
        <f aca="false">IF(SQRT($C$9)*$B418+SQRT(1-$C$9)*AD418&lt;_xlfn.NORM.S.INV($C$6),1,0)</f>
        <v>0</v>
      </c>
      <c r="AZ418" s="31" t="n">
        <f aca="false">IF(SQRT($C$9)*$B418+SQRT(1-$C$9)*AE418&lt;_xlfn.NORM.S.INV($C$6),1,0)</f>
        <v>0</v>
      </c>
      <c r="BA418" s="31" t="n">
        <f aca="false">IF(SQRT($C$9)*$B418+SQRT(1-$C$9)*AF418&lt;_xlfn.NORM.S.INV($C$6),1,0)</f>
        <v>0</v>
      </c>
      <c r="BB418" s="31" t="n">
        <f aca="false">IF(SQRT($C$9)*$B418+SQRT(1-$C$9)*AG418&lt;_xlfn.NORM.S.INV($C$6),1,0)</f>
        <v>0</v>
      </c>
      <c r="BC418" s="31" t="n">
        <f aca="false">IF(SQRT($C$9)*$B418+SQRT(1-$C$9)*AH418&lt;_xlfn.NORM.S.INV($C$6),1,0)</f>
        <v>0</v>
      </c>
      <c r="BD418" s="31" t="n">
        <f aca="false">IF(SQRT($C$9)*$B418+SQRT(1-$C$9)*AI418&lt;_xlfn.NORM.S.INV($C$6),1,0)</f>
        <v>0</v>
      </c>
      <c r="BE418" s="31" t="n">
        <f aca="false">IF(SQRT($C$9)*$B418+SQRT(1-$C$9)*AJ418&lt;_xlfn.NORM.S.INV($C$6),1,0)</f>
        <v>1</v>
      </c>
      <c r="BF418" s="31" t="n">
        <f aca="false">IF(SQRT($C$9)*$B418+SQRT(1-$C$9)*AK418&lt;_xlfn.NORM.S.INV($C$6),1,0)</f>
        <v>0</v>
      </c>
      <c r="BG418" s="21"/>
      <c r="BH418" s="21"/>
      <c r="BI418" s="31" t="n">
        <f aca="false">$B$11*(($A$1061)*$C418/$B$12*$B$7+(1-$A$1061)*$D418/$B$12*$C$7)</f>
        <v>600</v>
      </c>
      <c r="BJ418" s="31" t="n">
        <f aca="false">$B$11*(($A$1062)*$C418/$B$12*$B$7+(1-$A$1062)*$D418/$B$12*$C$7)</f>
        <v>570</v>
      </c>
      <c r="BK418" s="31" t="n">
        <f aca="false">$B$11*(($A$1063)*$C418/$B$12*$B$7+(1-$A$1063)*$D418/$B$12*$C$7)</f>
        <v>540</v>
      </c>
      <c r="BL418" s="31" t="n">
        <f aca="false">$B$11*(($A$1064)*$C418/$B$12*$B$7+(1-$A$1064)*$D418/$B$12*$C$7)</f>
        <v>510</v>
      </c>
      <c r="BM418" s="31" t="n">
        <f aca="false">$B$11*(($A$1065)*$C418/$B$12*$B$7+(1-$A$1065)*$D418/$B$12*$C$7)</f>
        <v>480</v>
      </c>
      <c r="BN418" s="31" t="n">
        <f aca="false">$B$11*(($A$1066)*$C418/$B$12*$B$7+(1-$A$1066)*$D418/$B$12*$C$7)</f>
        <v>450</v>
      </c>
      <c r="BO418" s="31" t="n">
        <f aca="false">$B$11*(($A$1067)*$C418/$B$12*$B$7+(1-$A$1067)*$D418/$B$12*$C$7)</f>
        <v>420</v>
      </c>
      <c r="BP418" s="31" t="n">
        <f aca="false">$B$11*(($A$1068)*$C418/$B$12*$B$7+(1-$A$1068)*$D418/$B$12*$C$7)</f>
        <v>390</v>
      </c>
      <c r="BQ418" s="31" t="n">
        <f aca="false">$B$11*(($A$1069)*$C418/$B$12*$B$7+(1-$A$1069)*$D418/$B$12*$C$7)</f>
        <v>360</v>
      </c>
      <c r="BR418" s="31" t="n">
        <f aca="false">$B$11*(($A$1070)*$C418/$B$12*$B$7+(1-$A$1070)*$D418/$B$12*$C$7)</f>
        <v>330</v>
      </c>
      <c r="BS418" s="31" t="n">
        <f aca="false">$B$11*(($A$1071)*$C418/$B$12*$B$7+(1-$A$1071)*$D418/$B$12*$C$7)</f>
        <v>300</v>
      </c>
      <c r="BT418" s="31" t="n">
        <f aca="false">$B$11*(($A$1072)*$C418/$B$12*$B$7+(1-$A$1072)*$D418/$B$12*$C$7)</f>
        <v>270</v>
      </c>
      <c r="BU418" s="31" t="n">
        <f aca="false">$B$11*(($A$1073)*$C418/$B$12*$B$7+(1-$A$1073)*$D418/$B$12*$C$7)</f>
        <v>240</v>
      </c>
      <c r="BV418" s="31" t="n">
        <f aca="false">$B$11*(($A$1074)*$C418/$B$12*$B$7+(1-$A$1074)*$D418/$B$12*$C$7)</f>
        <v>210</v>
      </c>
      <c r="BW418" s="31" t="n">
        <f aca="false">$B$11*(($A$1075)*$C418/$B$12*$B$7+(1-$A$1075)*$D418/$B$12*$C$7)</f>
        <v>180</v>
      </c>
      <c r="BX418" s="31" t="n">
        <f aca="false">$B$11*(($A$1076)*$C418/$B$12*$B$7+(1-$A$1076)*$D418/$B$12*$C$7)</f>
        <v>150</v>
      </c>
      <c r="BY418" s="31" t="n">
        <f aca="false">$B$11*(($A$1077)*$C418/$B$12*$B$7+(1-$A$1077)*$D418/$B$12*$C$7)</f>
        <v>120</v>
      </c>
      <c r="BZ418" s="31" t="n">
        <f aca="false">$B$11*(($A$1078)*$C418/$B$12*$B$7+(1-$A$1078)*$D418/$B$12*$C$7)</f>
        <v>90</v>
      </c>
      <c r="CA418" s="31" t="n">
        <f aca="false">$B$11*(($A$1079)*$C418/$B$12*$B$7+(1-$A$1079)*$D418/$B$12*$C$7)</f>
        <v>60</v>
      </c>
      <c r="CB418" s="31" t="n">
        <f aca="false">$B$11*(($A$1080)*$C418/$B$12*$B$7+(1-$A$1080)*$D418/$B$12*$C$7)</f>
        <v>30</v>
      </c>
      <c r="CC418" s="31" t="n">
        <f aca="false">$B$11*(($A$1081)*$C418/$B$12*$B$7+(1-$A$1081)*$D418/$B$12*$C$7)</f>
        <v>0</v>
      </c>
    </row>
    <row r="419" customFormat="false" ht="15" hidden="false" customHeight="false" outlineLevel="0" collapsed="false">
      <c r="A419" s="21" t="n">
        <v>395</v>
      </c>
      <c r="B419" s="27" t="n">
        <v>-0.706934370098379</v>
      </c>
      <c r="C419" s="9" t="n">
        <f aca="false">SUM(AM419:AV419)</f>
        <v>0</v>
      </c>
      <c r="D419" s="9" t="n">
        <f aca="false">SUM(AW419:BF419)</f>
        <v>0</v>
      </c>
      <c r="E419" s="24" t="n">
        <f aca="false">(1-C419/$B$12)*$B$8-C419/$B$12*$B$7</f>
        <v>0.05</v>
      </c>
      <c r="F419" s="24" t="n">
        <f aca="false">(1-D419/$B$12)*$C$8-D419/$B$12*$C$7</f>
        <v>0.09</v>
      </c>
      <c r="G419" s="47" t="n">
        <f aca="false">$B$11*($B$10*C419/$B$12*$B$7+(1-$B$10)*D419/$B$12*$C$7)</f>
        <v>0</v>
      </c>
      <c r="H419" s="24" t="n">
        <f aca="false">$B$10*E419+(1-$B$10)*F419</f>
        <v>0.07</v>
      </c>
      <c r="I419" s="21"/>
      <c r="J419" s="21"/>
      <c r="K419" s="21"/>
      <c r="L419" s="21"/>
      <c r="M419" s="21"/>
      <c r="N419" s="21"/>
      <c r="O419" s="21"/>
      <c r="P419" s="21"/>
      <c r="Q419" s="21"/>
      <c r="R419" s="27" t="n">
        <v>0.800986472730085</v>
      </c>
      <c r="S419" s="27" t="n">
        <v>-2.13099867478023</v>
      </c>
      <c r="T419" s="27" t="n">
        <v>1.47710102363551</v>
      </c>
      <c r="U419" s="27" t="n">
        <v>-1.07990245684211</v>
      </c>
      <c r="V419" s="27" t="n">
        <v>0.69005752760263</v>
      </c>
      <c r="W419" s="27" t="n">
        <v>0.975338839744957</v>
      </c>
      <c r="X419" s="27" t="n">
        <v>-0.378887823872784</v>
      </c>
      <c r="Y419" s="27" t="n">
        <v>-0.339184017151104</v>
      </c>
      <c r="Z419" s="27" t="n">
        <v>0.673929282364638</v>
      </c>
      <c r="AA419" s="27" t="n">
        <v>-0.377257399349047</v>
      </c>
      <c r="AB419" s="27" t="n">
        <v>1.48840680629227</v>
      </c>
      <c r="AC419" s="27" t="n">
        <v>-0.159746217214024</v>
      </c>
      <c r="AD419" s="27" t="n">
        <v>0.219143114927558</v>
      </c>
      <c r="AE419" s="27" t="n">
        <v>-0.0966803974720683</v>
      </c>
      <c r="AF419" s="27" t="n">
        <v>1.67610197531961</v>
      </c>
      <c r="AG419" s="27" t="n">
        <v>-0.158301101838572</v>
      </c>
      <c r="AH419" s="27" t="n">
        <v>1.24239112791473</v>
      </c>
      <c r="AI419" s="27" t="n">
        <v>1.03604632101362</v>
      </c>
      <c r="AJ419" s="27" t="n">
        <v>0.534040246958895</v>
      </c>
      <c r="AK419" s="27" t="n">
        <v>0.863576030678456</v>
      </c>
      <c r="AL419" s="21"/>
      <c r="AM419" s="31" t="n">
        <f aca="false">IF(SQRT($B$9)*$B419+SQRT(1-$B$9)*R419&lt;_xlfn.NORM.S.INV($B$6),1,0)</f>
        <v>0</v>
      </c>
      <c r="AN419" s="31" t="n">
        <f aca="false">IF(SQRT($B$9)*$B419+SQRT(1-$B$9)*S419&lt;_xlfn.NORM.S.INV($B$6),1,0)</f>
        <v>0</v>
      </c>
      <c r="AO419" s="31" t="n">
        <f aca="false">IF(SQRT($B$9)*$B419+SQRT(1-$B$9)*T419&lt;_xlfn.NORM.S.INV($B$6),1,0)</f>
        <v>0</v>
      </c>
      <c r="AP419" s="31" t="n">
        <f aca="false">IF(SQRT($B$9)*$B419+SQRT(1-$B$9)*U419&lt;_xlfn.NORM.S.INV($B$6),1,0)</f>
        <v>0</v>
      </c>
      <c r="AQ419" s="31" t="n">
        <f aca="false">IF(SQRT($B$9)*$B419+SQRT(1-$B$9)*V419&lt;_xlfn.NORM.S.INV($B$6),1,0)</f>
        <v>0</v>
      </c>
      <c r="AR419" s="31" t="n">
        <f aca="false">IF(SQRT($B$9)*$B419+SQRT(1-$B$9)*W419&lt;_xlfn.NORM.S.INV($B$6),1,0)</f>
        <v>0</v>
      </c>
      <c r="AS419" s="31" t="n">
        <f aca="false">IF(SQRT($B$9)*$B419+SQRT(1-$B$9)*X419&lt;_xlfn.NORM.S.INV($B$6),1,0)</f>
        <v>0</v>
      </c>
      <c r="AT419" s="31" t="n">
        <f aca="false">IF(SQRT($B$9)*$B419+SQRT(1-$B$9)*Y419&lt;_xlfn.NORM.S.INV($B$6),1,0)</f>
        <v>0</v>
      </c>
      <c r="AU419" s="31" t="n">
        <f aca="false">IF(SQRT($B$9)*$B419+SQRT(1-$B$9)*Z419&lt;_xlfn.NORM.S.INV($B$6),1,0)</f>
        <v>0</v>
      </c>
      <c r="AV419" s="31" t="n">
        <f aca="false">IF(SQRT($B$9)*$B419+SQRT(1-$B$9)*AA419&lt;_xlfn.NORM.S.INV($B$6),1,0)</f>
        <v>0</v>
      </c>
      <c r="AW419" s="31" t="n">
        <f aca="false">IF(SQRT($C$9)*$B419+SQRT(1-$C$9)*AB419&lt;_xlfn.NORM.S.INV($C$6),1,0)</f>
        <v>0</v>
      </c>
      <c r="AX419" s="31" t="n">
        <f aca="false">IF(SQRT($C$9)*$B419+SQRT(1-$C$9)*AC419&lt;_xlfn.NORM.S.INV($C$6),1,0)</f>
        <v>0</v>
      </c>
      <c r="AY419" s="31" t="n">
        <f aca="false">IF(SQRT($C$9)*$B419+SQRT(1-$C$9)*AD419&lt;_xlfn.NORM.S.INV($C$6),1,0)</f>
        <v>0</v>
      </c>
      <c r="AZ419" s="31" t="n">
        <f aca="false">IF(SQRT($C$9)*$B419+SQRT(1-$C$9)*AE419&lt;_xlfn.NORM.S.INV($C$6),1,0)</f>
        <v>0</v>
      </c>
      <c r="BA419" s="31" t="n">
        <f aca="false">IF(SQRT($C$9)*$B419+SQRT(1-$C$9)*AF419&lt;_xlfn.NORM.S.INV($C$6),1,0)</f>
        <v>0</v>
      </c>
      <c r="BB419" s="31" t="n">
        <f aca="false">IF(SQRT($C$9)*$B419+SQRT(1-$C$9)*AG419&lt;_xlfn.NORM.S.INV($C$6),1,0)</f>
        <v>0</v>
      </c>
      <c r="BC419" s="31" t="n">
        <f aca="false">IF(SQRT($C$9)*$B419+SQRT(1-$C$9)*AH419&lt;_xlfn.NORM.S.INV($C$6),1,0)</f>
        <v>0</v>
      </c>
      <c r="BD419" s="31" t="n">
        <f aca="false">IF(SQRT($C$9)*$B419+SQRT(1-$C$9)*AI419&lt;_xlfn.NORM.S.INV($C$6),1,0)</f>
        <v>0</v>
      </c>
      <c r="BE419" s="31" t="n">
        <f aca="false">IF(SQRT($C$9)*$B419+SQRT(1-$C$9)*AJ419&lt;_xlfn.NORM.S.INV($C$6),1,0)</f>
        <v>0</v>
      </c>
      <c r="BF419" s="31" t="n">
        <f aca="false">IF(SQRT($C$9)*$B419+SQRT(1-$C$9)*AK419&lt;_xlfn.NORM.S.INV($C$6),1,0)</f>
        <v>0</v>
      </c>
      <c r="BG419" s="21"/>
      <c r="BH419" s="21"/>
      <c r="BI419" s="31" t="n">
        <f aca="false">$B$11*(($A$1061)*$C419/$B$12*$B$7+(1-$A$1061)*$D419/$B$12*$C$7)</f>
        <v>0</v>
      </c>
      <c r="BJ419" s="31" t="n">
        <f aca="false">$B$11*(($A$1062)*$C419/$B$12*$B$7+(1-$A$1062)*$D419/$B$12*$C$7)</f>
        <v>0</v>
      </c>
      <c r="BK419" s="31" t="n">
        <f aca="false">$B$11*(($A$1063)*$C419/$B$12*$B$7+(1-$A$1063)*$D419/$B$12*$C$7)</f>
        <v>0</v>
      </c>
      <c r="BL419" s="31" t="n">
        <f aca="false">$B$11*(($A$1064)*$C419/$B$12*$B$7+(1-$A$1064)*$D419/$B$12*$C$7)</f>
        <v>0</v>
      </c>
      <c r="BM419" s="31" t="n">
        <f aca="false">$B$11*(($A$1065)*$C419/$B$12*$B$7+(1-$A$1065)*$D419/$B$12*$C$7)</f>
        <v>0</v>
      </c>
      <c r="BN419" s="31" t="n">
        <f aca="false">$B$11*(($A$1066)*$C419/$B$12*$B$7+(1-$A$1066)*$D419/$B$12*$C$7)</f>
        <v>0</v>
      </c>
      <c r="BO419" s="31" t="n">
        <f aca="false">$B$11*(($A$1067)*$C419/$B$12*$B$7+(1-$A$1067)*$D419/$B$12*$C$7)</f>
        <v>0</v>
      </c>
      <c r="BP419" s="31" t="n">
        <f aca="false">$B$11*(($A$1068)*$C419/$B$12*$B$7+(1-$A$1068)*$D419/$B$12*$C$7)</f>
        <v>0</v>
      </c>
      <c r="BQ419" s="31" t="n">
        <f aca="false">$B$11*(($A$1069)*$C419/$B$12*$B$7+(1-$A$1069)*$D419/$B$12*$C$7)</f>
        <v>0</v>
      </c>
      <c r="BR419" s="31" t="n">
        <f aca="false">$B$11*(($A$1070)*$C419/$B$12*$B$7+(1-$A$1070)*$D419/$B$12*$C$7)</f>
        <v>0</v>
      </c>
      <c r="BS419" s="31" t="n">
        <f aca="false">$B$11*(($A$1071)*$C419/$B$12*$B$7+(1-$A$1071)*$D419/$B$12*$C$7)</f>
        <v>0</v>
      </c>
      <c r="BT419" s="31" t="n">
        <f aca="false">$B$11*(($A$1072)*$C419/$B$12*$B$7+(1-$A$1072)*$D419/$B$12*$C$7)</f>
        <v>0</v>
      </c>
      <c r="BU419" s="31" t="n">
        <f aca="false">$B$11*(($A$1073)*$C419/$B$12*$B$7+(1-$A$1073)*$D419/$B$12*$C$7)</f>
        <v>0</v>
      </c>
      <c r="BV419" s="31" t="n">
        <f aca="false">$B$11*(($A$1074)*$C419/$B$12*$B$7+(1-$A$1074)*$D419/$B$12*$C$7)</f>
        <v>0</v>
      </c>
      <c r="BW419" s="31" t="n">
        <f aca="false">$B$11*(($A$1075)*$C419/$B$12*$B$7+(1-$A$1075)*$D419/$B$12*$C$7)</f>
        <v>0</v>
      </c>
      <c r="BX419" s="31" t="n">
        <f aca="false">$B$11*(($A$1076)*$C419/$B$12*$B$7+(1-$A$1076)*$D419/$B$12*$C$7)</f>
        <v>0</v>
      </c>
      <c r="BY419" s="31" t="n">
        <f aca="false">$B$11*(($A$1077)*$C419/$B$12*$B$7+(1-$A$1077)*$D419/$B$12*$C$7)</f>
        <v>0</v>
      </c>
      <c r="BZ419" s="31" t="n">
        <f aca="false">$B$11*(($A$1078)*$C419/$B$12*$B$7+(1-$A$1078)*$D419/$B$12*$C$7)</f>
        <v>0</v>
      </c>
      <c r="CA419" s="31" t="n">
        <f aca="false">$B$11*(($A$1079)*$C419/$B$12*$B$7+(1-$A$1079)*$D419/$B$12*$C$7)</f>
        <v>0</v>
      </c>
      <c r="CB419" s="31" t="n">
        <f aca="false">$B$11*(($A$1080)*$C419/$B$12*$B$7+(1-$A$1080)*$D419/$B$12*$C$7)</f>
        <v>0</v>
      </c>
      <c r="CC419" s="31" t="n">
        <f aca="false">$B$11*(($A$1081)*$C419/$B$12*$B$7+(1-$A$1081)*$D419/$B$12*$C$7)</f>
        <v>0</v>
      </c>
    </row>
    <row r="420" customFormat="false" ht="15" hidden="false" customHeight="false" outlineLevel="0" collapsed="false">
      <c r="A420" s="21" t="n">
        <v>396</v>
      </c>
      <c r="B420" s="27" t="n">
        <v>1.58834484944203</v>
      </c>
      <c r="C420" s="9" t="n">
        <f aca="false">SUM(AM420:AV420)</f>
        <v>0</v>
      </c>
      <c r="D420" s="9" t="n">
        <f aca="false">SUM(AW420:BF420)</f>
        <v>0</v>
      </c>
      <c r="E420" s="24" t="n">
        <f aca="false">(1-C420/$B$12)*$B$8-C420/$B$12*$B$7</f>
        <v>0.05</v>
      </c>
      <c r="F420" s="24" t="n">
        <f aca="false">(1-D420/$B$12)*$C$8-D420/$B$12*$C$7</f>
        <v>0.09</v>
      </c>
      <c r="G420" s="47" t="n">
        <f aca="false">$B$11*($B$10*C420/$B$12*$B$7+(1-$B$10)*D420/$B$12*$C$7)</f>
        <v>0</v>
      </c>
      <c r="H420" s="24" t="n">
        <f aca="false">$B$10*E420+(1-$B$10)*F420</f>
        <v>0.07</v>
      </c>
      <c r="I420" s="21"/>
      <c r="J420" s="21"/>
      <c r="K420" s="21"/>
      <c r="L420" s="21"/>
      <c r="M420" s="21"/>
      <c r="N420" s="21"/>
      <c r="O420" s="21"/>
      <c r="P420" s="21"/>
      <c r="Q420" s="21"/>
      <c r="R420" s="27" t="n">
        <v>1.41668366746277</v>
      </c>
      <c r="S420" s="27" t="n">
        <v>-0.127329706389515</v>
      </c>
      <c r="T420" s="27" t="n">
        <v>-1.10475524139884</v>
      </c>
      <c r="U420" s="27" t="n">
        <v>-0.354148773307395</v>
      </c>
      <c r="V420" s="27" t="n">
        <v>-0.13866396641747</v>
      </c>
      <c r="W420" s="27" t="n">
        <v>1.08117532710988</v>
      </c>
      <c r="X420" s="27" t="n">
        <v>-1.30220985203776</v>
      </c>
      <c r="Y420" s="27" t="n">
        <v>-0.892539676217355</v>
      </c>
      <c r="Z420" s="27" t="n">
        <v>1.23848692777799</v>
      </c>
      <c r="AA420" s="27" t="n">
        <v>-0.487474094658449</v>
      </c>
      <c r="AB420" s="27" t="n">
        <v>-0.743483627868851</v>
      </c>
      <c r="AC420" s="27" t="n">
        <v>0.830857446811769</v>
      </c>
      <c r="AD420" s="27" t="n">
        <v>1.60740120741643</v>
      </c>
      <c r="AE420" s="27" t="n">
        <v>0.550625098674865</v>
      </c>
      <c r="AF420" s="27" t="n">
        <v>0.564172761924538</v>
      </c>
      <c r="AG420" s="27" t="n">
        <v>0.22424332102319</v>
      </c>
      <c r="AH420" s="27" t="n">
        <v>-0.662896425410017</v>
      </c>
      <c r="AI420" s="27" t="n">
        <v>0.0522288103629524</v>
      </c>
      <c r="AJ420" s="27" t="n">
        <v>0.812049892135383</v>
      </c>
      <c r="AK420" s="27" t="n">
        <v>0.279214603685416</v>
      </c>
      <c r="AL420" s="21"/>
      <c r="AM420" s="31" t="n">
        <f aca="false">IF(SQRT($B$9)*$B420+SQRT(1-$B$9)*R420&lt;_xlfn.NORM.S.INV($B$6),1,0)</f>
        <v>0</v>
      </c>
      <c r="AN420" s="31" t="n">
        <f aca="false">IF(SQRT($B$9)*$B420+SQRT(1-$B$9)*S420&lt;_xlfn.NORM.S.INV($B$6),1,0)</f>
        <v>0</v>
      </c>
      <c r="AO420" s="31" t="n">
        <f aca="false">IF(SQRT($B$9)*$B420+SQRT(1-$B$9)*T420&lt;_xlfn.NORM.S.INV($B$6),1,0)</f>
        <v>0</v>
      </c>
      <c r="AP420" s="31" t="n">
        <f aca="false">IF(SQRT($B$9)*$B420+SQRT(1-$B$9)*U420&lt;_xlfn.NORM.S.INV($B$6),1,0)</f>
        <v>0</v>
      </c>
      <c r="AQ420" s="31" t="n">
        <f aca="false">IF(SQRT($B$9)*$B420+SQRT(1-$B$9)*V420&lt;_xlfn.NORM.S.INV($B$6),1,0)</f>
        <v>0</v>
      </c>
      <c r="AR420" s="31" t="n">
        <f aca="false">IF(SQRT($B$9)*$B420+SQRT(1-$B$9)*W420&lt;_xlfn.NORM.S.INV($B$6),1,0)</f>
        <v>0</v>
      </c>
      <c r="AS420" s="31" t="n">
        <f aca="false">IF(SQRT($B$9)*$B420+SQRT(1-$B$9)*X420&lt;_xlfn.NORM.S.INV($B$6),1,0)</f>
        <v>0</v>
      </c>
      <c r="AT420" s="31" t="n">
        <f aca="false">IF(SQRT($B$9)*$B420+SQRT(1-$B$9)*Y420&lt;_xlfn.NORM.S.INV($B$6),1,0)</f>
        <v>0</v>
      </c>
      <c r="AU420" s="31" t="n">
        <f aca="false">IF(SQRT($B$9)*$B420+SQRT(1-$B$9)*Z420&lt;_xlfn.NORM.S.INV($B$6),1,0)</f>
        <v>0</v>
      </c>
      <c r="AV420" s="31" t="n">
        <f aca="false">IF(SQRT($B$9)*$B420+SQRT(1-$B$9)*AA420&lt;_xlfn.NORM.S.INV($B$6),1,0)</f>
        <v>0</v>
      </c>
      <c r="AW420" s="31" t="n">
        <f aca="false">IF(SQRT($C$9)*$B420+SQRT(1-$C$9)*AB420&lt;_xlfn.NORM.S.INV($C$6),1,0)</f>
        <v>0</v>
      </c>
      <c r="AX420" s="31" t="n">
        <f aca="false">IF(SQRT($C$9)*$B420+SQRT(1-$C$9)*AC420&lt;_xlfn.NORM.S.INV($C$6),1,0)</f>
        <v>0</v>
      </c>
      <c r="AY420" s="31" t="n">
        <f aca="false">IF(SQRT($C$9)*$B420+SQRT(1-$C$9)*AD420&lt;_xlfn.NORM.S.INV($C$6),1,0)</f>
        <v>0</v>
      </c>
      <c r="AZ420" s="31" t="n">
        <f aca="false">IF(SQRT($C$9)*$B420+SQRT(1-$C$9)*AE420&lt;_xlfn.NORM.S.INV($C$6),1,0)</f>
        <v>0</v>
      </c>
      <c r="BA420" s="31" t="n">
        <f aca="false">IF(SQRT($C$9)*$B420+SQRT(1-$C$9)*AF420&lt;_xlfn.NORM.S.INV($C$6),1,0)</f>
        <v>0</v>
      </c>
      <c r="BB420" s="31" t="n">
        <f aca="false">IF(SQRT($C$9)*$B420+SQRT(1-$C$9)*AG420&lt;_xlfn.NORM.S.INV($C$6),1,0)</f>
        <v>0</v>
      </c>
      <c r="BC420" s="31" t="n">
        <f aca="false">IF(SQRT($C$9)*$B420+SQRT(1-$C$9)*AH420&lt;_xlfn.NORM.S.INV($C$6),1,0)</f>
        <v>0</v>
      </c>
      <c r="BD420" s="31" t="n">
        <f aca="false">IF(SQRT($C$9)*$B420+SQRT(1-$C$9)*AI420&lt;_xlfn.NORM.S.INV($C$6),1,0)</f>
        <v>0</v>
      </c>
      <c r="BE420" s="31" t="n">
        <f aca="false">IF(SQRT($C$9)*$B420+SQRT(1-$C$9)*AJ420&lt;_xlfn.NORM.S.INV($C$6),1,0)</f>
        <v>0</v>
      </c>
      <c r="BF420" s="31" t="n">
        <f aca="false">IF(SQRT($C$9)*$B420+SQRT(1-$C$9)*AK420&lt;_xlfn.NORM.S.INV($C$6),1,0)</f>
        <v>0</v>
      </c>
      <c r="BG420" s="21"/>
      <c r="BH420" s="21"/>
      <c r="BI420" s="31" t="n">
        <f aca="false">$B$11*(($A$1061)*$C420/$B$12*$B$7+(1-$A$1061)*$D420/$B$12*$C$7)</f>
        <v>0</v>
      </c>
      <c r="BJ420" s="31" t="n">
        <f aca="false">$B$11*(($A$1062)*$C420/$B$12*$B$7+(1-$A$1062)*$D420/$B$12*$C$7)</f>
        <v>0</v>
      </c>
      <c r="BK420" s="31" t="n">
        <f aca="false">$B$11*(($A$1063)*$C420/$B$12*$B$7+(1-$A$1063)*$D420/$B$12*$C$7)</f>
        <v>0</v>
      </c>
      <c r="BL420" s="31" t="n">
        <f aca="false">$B$11*(($A$1064)*$C420/$B$12*$B$7+(1-$A$1064)*$D420/$B$12*$C$7)</f>
        <v>0</v>
      </c>
      <c r="BM420" s="31" t="n">
        <f aca="false">$B$11*(($A$1065)*$C420/$B$12*$B$7+(1-$A$1065)*$D420/$B$12*$C$7)</f>
        <v>0</v>
      </c>
      <c r="BN420" s="31" t="n">
        <f aca="false">$B$11*(($A$1066)*$C420/$B$12*$B$7+(1-$A$1066)*$D420/$B$12*$C$7)</f>
        <v>0</v>
      </c>
      <c r="BO420" s="31" t="n">
        <f aca="false">$B$11*(($A$1067)*$C420/$B$12*$B$7+(1-$A$1067)*$D420/$B$12*$C$7)</f>
        <v>0</v>
      </c>
      <c r="BP420" s="31" t="n">
        <f aca="false">$B$11*(($A$1068)*$C420/$B$12*$B$7+(1-$A$1068)*$D420/$B$12*$C$7)</f>
        <v>0</v>
      </c>
      <c r="BQ420" s="31" t="n">
        <f aca="false">$B$11*(($A$1069)*$C420/$B$12*$B$7+(1-$A$1069)*$D420/$B$12*$C$7)</f>
        <v>0</v>
      </c>
      <c r="BR420" s="31" t="n">
        <f aca="false">$B$11*(($A$1070)*$C420/$B$12*$B$7+(1-$A$1070)*$D420/$B$12*$C$7)</f>
        <v>0</v>
      </c>
      <c r="BS420" s="31" t="n">
        <f aca="false">$B$11*(($A$1071)*$C420/$B$12*$B$7+(1-$A$1071)*$D420/$B$12*$C$7)</f>
        <v>0</v>
      </c>
      <c r="BT420" s="31" t="n">
        <f aca="false">$B$11*(($A$1072)*$C420/$B$12*$B$7+(1-$A$1072)*$D420/$B$12*$C$7)</f>
        <v>0</v>
      </c>
      <c r="BU420" s="31" t="n">
        <f aca="false">$B$11*(($A$1073)*$C420/$B$12*$B$7+(1-$A$1073)*$D420/$B$12*$C$7)</f>
        <v>0</v>
      </c>
      <c r="BV420" s="31" t="n">
        <f aca="false">$B$11*(($A$1074)*$C420/$B$12*$B$7+(1-$A$1074)*$D420/$B$12*$C$7)</f>
        <v>0</v>
      </c>
      <c r="BW420" s="31" t="n">
        <f aca="false">$B$11*(($A$1075)*$C420/$B$12*$B$7+(1-$A$1075)*$D420/$B$12*$C$7)</f>
        <v>0</v>
      </c>
      <c r="BX420" s="31" t="n">
        <f aca="false">$B$11*(($A$1076)*$C420/$B$12*$B$7+(1-$A$1076)*$D420/$B$12*$C$7)</f>
        <v>0</v>
      </c>
      <c r="BY420" s="31" t="n">
        <f aca="false">$B$11*(($A$1077)*$C420/$B$12*$B$7+(1-$A$1077)*$D420/$B$12*$C$7)</f>
        <v>0</v>
      </c>
      <c r="BZ420" s="31" t="n">
        <f aca="false">$B$11*(($A$1078)*$C420/$B$12*$B$7+(1-$A$1078)*$D420/$B$12*$C$7)</f>
        <v>0</v>
      </c>
      <c r="CA420" s="31" t="n">
        <f aca="false">$B$11*(($A$1079)*$C420/$B$12*$B$7+(1-$A$1079)*$D420/$B$12*$C$7)</f>
        <v>0</v>
      </c>
      <c r="CB420" s="31" t="n">
        <f aca="false">$B$11*(($A$1080)*$C420/$B$12*$B$7+(1-$A$1080)*$D420/$B$12*$C$7)</f>
        <v>0</v>
      </c>
      <c r="CC420" s="31" t="n">
        <f aca="false">$B$11*(($A$1081)*$C420/$B$12*$B$7+(1-$A$1081)*$D420/$B$12*$C$7)</f>
        <v>0</v>
      </c>
    </row>
    <row r="421" customFormat="false" ht="15" hidden="false" customHeight="false" outlineLevel="0" collapsed="false">
      <c r="A421" s="21" t="n">
        <v>397</v>
      </c>
      <c r="B421" s="27" t="n">
        <v>-0.775844248362396</v>
      </c>
      <c r="C421" s="9" t="n">
        <f aca="false">SUM(AM421:AV421)</f>
        <v>0</v>
      </c>
      <c r="D421" s="9" t="n">
        <f aca="false">SUM(AW421:BF421)</f>
        <v>1</v>
      </c>
      <c r="E421" s="24" t="n">
        <f aca="false">(1-C421/$B$12)*$B$8-C421/$B$12*$B$7</f>
        <v>0.05</v>
      </c>
      <c r="F421" s="24" t="n">
        <f aca="false">(1-D421/$B$12)*$C$8-D421/$B$12*$C$7</f>
        <v>0.021</v>
      </c>
      <c r="G421" s="47" t="n">
        <f aca="false">$B$11*($B$10*C421/$B$12*$B$7+(1-$B$10)*D421/$B$12*$C$7)</f>
        <v>300</v>
      </c>
      <c r="H421" s="24" t="n">
        <f aca="false">$B$10*E421+(1-$B$10)*F421</f>
        <v>0.0355</v>
      </c>
      <c r="I421" s="21"/>
      <c r="J421" s="21"/>
      <c r="K421" s="21"/>
      <c r="L421" s="21"/>
      <c r="M421" s="21"/>
      <c r="N421" s="21"/>
      <c r="O421" s="21"/>
      <c r="P421" s="21"/>
      <c r="Q421" s="21"/>
      <c r="R421" s="27" t="n">
        <v>0.411319494447031</v>
      </c>
      <c r="S421" s="27" t="n">
        <v>-1.8840773857534</v>
      </c>
      <c r="T421" s="27" t="n">
        <v>-0.124870861410215</v>
      </c>
      <c r="U421" s="27" t="n">
        <v>0.729497888876792</v>
      </c>
      <c r="V421" s="27" t="n">
        <v>-0.411158574717416</v>
      </c>
      <c r="W421" s="27" t="n">
        <v>1.2932541364094</v>
      </c>
      <c r="X421" s="27" t="n">
        <v>0.00892740339628823</v>
      </c>
      <c r="Y421" s="27" t="n">
        <v>2.79798828036513</v>
      </c>
      <c r="Z421" s="27" t="n">
        <v>-0.94366552825809</v>
      </c>
      <c r="AA421" s="27" t="n">
        <v>-0.423790955814478</v>
      </c>
      <c r="AB421" s="27" t="n">
        <v>-0.650910413709191</v>
      </c>
      <c r="AC421" s="27" t="n">
        <v>0.654101057273814</v>
      </c>
      <c r="AD421" s="27" t="n">
        <v>2.18633707496772</v>
      </c>
      <c r="AE421" s="27" t="n">
        <v>1.21777656918564</v>
      </c>
      <c r="AF421" s="27" t="n">
        <v>0.468468008041069</v>
      </c>
      <c r="AG421" s="27" t="n">
        <v>-0.3658516238102</v>
      </c>
      <c r="AH421" s="27" t="n">
        <v>-0.0637093706359754</v>
      </c>
      <c r="AI421" s="27" t="n">
        <v>0.00222701177736449</v>
      </c>
      <c r="AJ421" s="27" t="n">
        <v>0.290235183584437</v>
      </c>
      <c r="AK421" s="27" t="n">
        <v>-1.67235333338867</v>
      </c>
      <c r="AL421" s="21"/>
      <c r="AM421" s="31" t="n">
        <f aca="false">IF(SQRT($B$9)*$B421+SQRT(1-$B$9)*R421&lt;_xlfn.NORM.S.INV($B$6),1,0)</f>
        <v>0</v>
      </c>
      <c r="AN421" s="31" t="n">
        <f aca="false">IF(SQRT($B$9)*$B421+SQRT(1-$B$9)*S421&lt;_xlfn.NORM.S.INV($B$6),1,0)</f>
        <v>0</v>
      </c>
      <c r="AO421" s="31" t="n">
        <f aca="false">IF(SQRT($B$9)*$B421+SQRT(1-$B$9)*T421&lt;_xlfn.NORM.S.INV($B$6),1,0)</f>
        <v>0</v>
      </c>
      <c r="AP421" s="31" t="n">
        <f aca="false">IF(SQRT($B$9)*$B421+SQRT(1-$B$9)*U421&lt;_xlfn.NORM.S.INV($B$6),1,0)</f>
        <v>0</v>
      </c>
      <c r="AQ421" s="31" t="n">
        <f aca="false">IF(SQRT($B$9)*$B421+SQRT(1-$B$9)*V421&lt;_xlfn.NORM.S.INV($B$6),1,0)</f>
        <v>0</v>
      </c>
      <c r="AR421" s="31" t="n">
        <f aca="false">IF(SQRT($B$9)*$B421+SQRT(1-$B$9)*W421&lt;_xlfn.NORM.S.INV($B$6),1,0)</f>
        <v>0</v>
      </c>
      <c r="AS421" s="31" t="n">
        <f aca="false">IF(SQRT($B$9)*$B421+SQRT(1-$B$9)*X421&lt;_xlfn.NORM.S.INV($B$6),1,0)</f>
        <v>0</v>
      </c>
      <c r="AT421" s="31" t="n">
        <f aca="false">IF(SQRT($B$9)*$B421+SQRT(1-$B$9)*Y421&lt;_xlfn.NORM.S.INV($B$6),1,0)</f>
        <v>0</v>
      </c>
      <c r="AU421" s="31" t="n">
        <f aca="false">IF(SQRT($B$9)*$B421+SQRT(1-$B$9)*Z421&lt;_xlfn.NORM.S.INV($B$6),1,0)</f>
        <v>0</v>
      </c>
      <c r="AV421" s="31" t="n">
        <f aca="false">IF(SQRT($B$9)*$B421+SQRT(1-$B$9)*AA421&lt;_xlfn.NORM.S.INV($B$6),1,0)</f>
        <v>0</v>
      </c>
      <c r="AW421" s="31" t="n">
        <f aca="false">IF(SQRT($C$9)*$B421+SQRT(1-$C$9)*AB421&lt;_xlfn.NORM.S.INV($C$6),1,0)</f>
        <v>0</v>
      </c>
      <c r="AX421" s="31" t="n">
        <f aca="false">IF(SQRT($C$9)*$B421+SQRT(1-$C$9)*AC421&lt;_xlfn.NORM.S.INV($C$6),1,0)</f>
        <v>0</v>
      </c>
      <c r="AY421" s="31" t="n">
        <f aca="false">IF(SQRT($C$9)*$B421+SQRT(1-$C$9)*AD421&lt;_xlfn.NORM.S.INV($C$6),1,0)</f>
        <v>0</v>
      </c>
      <c r="AZ421" s="31" t="n">
        <f aca="false">IF(SQRT($C$9)*$B421+SQRT(1-$C$9)*AE421&lt;_xlfn.NORM.S.INV($C$6),1,0)</f>
        <v>0</v>
      </c>
      <c r="BA421" s="31" t="n">
        <f aca="false">IF(SQRT($C$9)*$B421+SQRT(1-$C$9)*AF421&lt;_xlfn.NORM.S.INV($C$6),1,0)</f>
        <v>0</v>
      </c>
      <c r="BB421" s="31" t="n">
        <f aca="false">IF(SQRT($C$9)*$B421+SQRT(1-$C$9)*AG421&lt;_xlfn.NORM.S.INV($C$6),1,0)</f>
        <v>0</v>
      </c>
      <c r="BC421" s="31" t="n">
        <f aca="false">IF(SQRT($C$9)*$B421+SQRT(1-$C$9)*AH421&lt;_xlfn.NORM.S.INV($C$6),1,0)</f>
        <v>0</v>
      </c>
      <c r="BD421" s="31" t="n">
        <f aca="false">IF(SQRT($C$9)*$B421+SQRT(1-$C$9)*AI421&lt;_xlfn.NORM.S.INV($C$6),1,0)</f>
        <v>0</v>
      </c>
      <c r="BE421" s="31" t="n">
        <f aca="false">IF(SQRT($C$9)*$B421+SQRT(1-$C$9)*AJ421&lt;_xlfn.NORM.S.INV($C$6),1,0)</f>
        <v>0</v>
      </c>
      <c r="BF421" s="31" t="n">
        <f aca="false">IF(SQRT($C$9)*$B421+SQRT(1-$C$9)*AK421&lt;_xlfn.NORM.S.INV($C$6),1,0)</f>
        <v>1</v>
      </c>
      <c r="BG421" s="21"/>
      <c r="BH421" s="21"/>
      <c r="BI421" s="31" t="n">
        <f aca="false">$B$11*(($A$1061)*$C421/$B$12*$B$7+(1-$A$1061)*$D421/$B$12*$C$7)</f>
        <v>600</v>
      </c>
      <c r="BJ421" s="31" t="n">
        <f aca="false">$B$11*(($A$1062)*$C421/$B$12*$B$7+(1-$A$1062)*$D421/$B$12*$C$7)</f>
        <v>570</v>
      </c>
      <c r="BK421" s="31" t="n">
        <f aca="false">$B$11*(($A$1063)*$C421/$B$12*$B$7+(1-$A$1063)*$D421/$B$12*$C$7)</f>
        <v>540</v>
      </c>
      <c r="BL421" s="31" t="n">
        <f aca="false">$B$11*(($A$1064)*$C421/$B$12*$B$7+(1-$A$1064)*$D421/$B$12*$C$7)</f>
        <v>510</v>
      </c>
      <c r="BM421" s="31" t="n">
        <f aca="false">$B$11*(($A$1065)*$C421/$B$12*$B$7+(1-$A$1065)*$D421/$B$12*$C$7)</f>
        <v>480</v>
      </c>
      <c r="BN421" s="31" t="n">
        <f aca="false">$B$11*(($A$1066)*$C421/$B$12*$B$7+(1-$A$1066)*$D421/$B$12*$C$7)</f>
        <v>450</v>
      </c>
      <c r="BO421" s="31" t="n">
        <f aca="false">$B$11*(($A$1067)*$C421/$B$12*$B$7+(1-$A$1067)*$D421/$B$12*$C$7)</f>
        <v>420</v>
      </c>
      <c r="BP421" s="31" t="n">
        <f aca="false">$B$11*(($A$1068)*$C421/$B$12*$B$7+(1-$A$1068)*$D421/$B$12*$C$7)</f>
        <v>390</v>
      </c>
      <c r="BQ421" s="31" t="n">
        <f aca="false">$B$11*(($A$1069)*$C421/$B$12*$B$7+(1-$A$1069)*$D421/$B$12*$C$7)</f>
        <v>360</v>
      </c>
      <c r="BR421" s="31" t="n">
        <f aca="false">$B$11*(($A$1070)*$C421/$B$12*$B$7+(1-$A$1070)*$D421/$B$12*$C$7)</f>
        <v>330</v>
      </c>
      <c r="BS421" s="31" t="n">
        <f aca="false">$B$11*(($A$1071)*$C421/$B$12*$B$7+(1-$A$1071)*$D421/$B$12*$C$7)</f>
        <v>300</v>
      </c>
      <c r="BT421" s="31" t="n">
        <f aca="false">$B$11*(($A$1072)*$C421/$B$12*$B$7+(1-$A$1072)*$D421/$B$12*$C$7)</f>
        <v>270</v>
      </c>
      <c r="BU421" s="31" t="n">
        <f aca="false">$B$11*(($A$1073)*$C421/$B$12*$B$7+(1-$A$1073)*$D421/$B$12*$C$7)</f>
        <v>240</v>
      </c>
      <c r="BV421" s="31" t="n">
        <f aca="false">$B$11*(($A$1074)*$C421/$B$12*$B$7+(1-$A$1074)*$D421/$B$12*$C$7)</f>
        <v>210</v>
      </c>
      <c r="BW421" s="31" t="n">
        <f aca="false">$B$11*(($A$1075)*$C421/$B$12*$B$7+(1-$A$1075)*$D421/$B$12*$C$7)</f>
        <v>180</v>
      </c>
      <c r="BX421" s="31" t="n">
        <f aca="false">$B$11*(($A$1076)*$C421/$B$12*$B$7+(1-$A$1076)*$D421/$B$12*$C$7)</f>
        <v>150</v>
      </c>
      <c r="BY421" s="31" t="n">
        <f aca="false">$B$11*(($A$1077)*$C421/$B$12*$B$7+(1-$A$1077)*$D421/$B$12*$C$7)</f>
        <v>120</v>
      </c>
      <c r="BZ421" s="31" t="n">
        <f aca="false">$B$11*(($A$1078)*$C421/$B$12*$B$7+(1-$A$1078)*$D421/$B$12*$C$7)</f>
        <v>90</v>
      </c>
      <c r="CA421" s="31" t="n">
        <f aca="false">$B$11*(($A$1079)*$C421/$B$12*$B$7+(1-$A$1079)*$D421/$B$12*$C$7)</f>
        <v>60</v>
      </c>
      <c r="CB421" s="31" t="n">
        <f aca="false">$B$11*(($A$1080)*$C421/$B$12*$B$7+(1-$A$1080)*$D421/$B$12*$C$7)</f>
        <v>30</v>
      </c>
      <c r="CC421" s="31" t="n">
        <f aca="false">$B$11*(($A$1081)*$C421/$B$12*$B$7+(1-$A$1081)*$D421/$B$12*$C$7)</f>
        <v>0</v>
      </c>
    </row>
    <row r="422" customFormat="false" ht="15" hidden="false" customHeight="false" outlineLevel="0" collapsed="false">
      <c r="A422" s="21" t="n">
        <v>398</v>
      </c>
      <c r="B422" s="27" t="n">
        <v>-2.20852804269039</v>
      </c>
      <c r="C422" s="9" t="n">
        <f aca="false">SUM(AM422:AV422)</f>
        <v>0</v>
      </c>
      <c r="D422" s="9" t="n">
        <f aca="false">SUM(AW422:BF422)</f>
        <v>1</v>
      </c>
      <c r="E422" s="24" t="n">
        <f aca="false">(1-C422/$B$12)*$B$8-C422/$B$12*$B$7</f>
        <v>0.05</v>
      </c>
      <c r="F422" s="24" t="n">
        <f aca="false">(1-D422/$B$12)*$C$8-D422/$B$12*$C$7</f>
        <v>0.021</v>
      </c>
      <c r="G422" s="47" t="n">
        <f aca="false">$B$11*($B$10*C422/$B$12*$B$7+(1-$B$10)*D422/$B$12*$C$7)</f>
        <v>300</v>
      </c>
      <c r="H422" s="24" t="n">
        <f aca="false">$B$10*E422+(1-$B$10)*F422</f>
        <v>0.0355</v>
      </c>
      <c r="I422" s="21"/>
      <c r="J422" s="21"/>
      <c r="K422" s="21"/>
      <c r="L422" s="21"/>
      <c r="M422" s="21"/>
      <c r="N422" s="21"/>
      <c r="O422" s="21"/>
      <c r="P422" s="21"/>
      <c r="Q422" s="21"/>
      <c r="R422" s="27" t="n">
        <v>-0.515265670350507</v>
      </c>
      <c r="S422" s="27" t="n">
        <v>-0.828584654336442</v>
      </c>
      <c r="T422" s="27" t="n">
        <v>0.824041519649961</v>
      </c>
      <c r="U422" s="27" t="n">
        <v>0.761224956059196</v>
      </c>
      <c r="V422" s="27" t="n">
        <v>0.492808382559891</v>
      </c>
      <c r="W422" s="27" t="n">
        <v>1.12213099523796</v>
      </c>
      <c r="X422" s="27" t="n">
        <v>0.366445693949493</v>
      </c>
      <c r="Y422" s="27" t="n">
        <v>0.661943184271258</v>
      </c>
      <c r="Z422" s="27" t="n">
        <v>-0.213379204537167</v>
      </c>
      <c r="AA422" s="27" t="n">
        <v>-1.12046920233207</v>
      </c>
      <c r="AB422" s="27" t="n">
        <v>-1.37883322259093</v>
      </c>
      <c r="AC422" s="27" t="n">
        <v>0.269936217870138</v>
      </c>
      <c r="AD422" s="27" t="n">
        <v>-0.691357436162597</v>
      </c>
      <c r="AE422" s="27" t="n">
        <v>0.337566781364068</v>
      </c>
      <c r="AF422" s="27" t="n">
        <v>-0.551918011951658</v>
      </c>
      <c r="AG422" s="27" t="n">
        <v>0.572315829966583</v>
      </c>
      <c r="AH422" s="27" t="n">
        <v>1.30375969575424</v>
      </c>
      <c r="AI422" s="27" t="n">
        <v>2.07462688641984</v>
      </c>
      <c r="AJ422" s="27" t="n">
        <v>-0.452711720302609</v>
      </c>
      <c r="AK422" s="27" t="n">
        <v>0.0842748992820984</v>
      </c>
      <c r="AL422" s="21"/>
      <c r="AM422" s="31" t="n">
        <f aca="false">IF(SQRT($B$9)*$B422+SQRT(1-$B$9)*R422&lt;_xlfn.NORM.S.INV($B$6),1,0)</f>
        <v>0</v>
      </c>
      <c r="AN422" s="31" t="n">
        <f aca="false">IF(SQRT($B$9)*$B422+SQRT(1-$B$9)*S422&lt;_xlfn.NORM.S.INV($B$6),1,0)</f>
        <v>0</v>
      </c>
      <c r="AO422" s="31" t="n">
        <f aca="false">IF(SQRT($B$9)*$B422+SQRT(1-$B$9)*T422&lt;_xlfn.NORM.S.INV($B$6),1,0)</f>
        <v>0</v>
      </c>
      <c r="AP422" s="31" t="n">
        <f aca="false">IF(SQRT($B$9)*$B422+SQRT(1-$B$9)*U422&lt;_xlfn.NORM.S.INV($B$6),1,0)</f>
        <v>0</v>
      </c>
      <c r="AQ422" s="31" t="n">
        <f aca="false">IF(SQRT($B$9)*$B422+SQRT(1-$B$9)*V422&lt;_xlfn.NORM.S.INV($B$6),1,0)</f>
        <v>0</v>
      </c>
      <c r="AR422" s="31" t="n">
        <f aca="false">IF(SQRT($B$9)*$B422+SQRT(1-$B$9)*W422&lt;_xlfn.NORM.S.INV($B$6),1,0)</f>
        <v>0</v>
      </c>
      <c r="AS422" s="31" t="n">
        <f aca="false">IF(SQRT($B$9)*$B422+SQRT(1-$B$9)*X422&lt;_xlfn.NORM.S.INV($B$6),1,0)</f>
        <v>0</v>
      </c>
      <c r="AT422" s="31" t="n">
        <f aca="false">IF(SQRT($B$9)*$B422+SQRT(1-$B$9)*Y422&lt;_xlfn.NORM.S.INV($B$6),1,0)</f>
        <v>0</v>
      </c>
      <c r="AU422" s="31" t="n">
        <f aca="false">IF(SQRT($B$9)*$B422+SQRT(1-$B$9)*Z422&lt;_xlfn.NORM.S.INV($B$6),1,0)</f>
        <v>0</v>
      </c>
      <c r="AV422" s="31" t="n">
        <f aca="false">IF(SQRT($B$9)*$B422+SQRT(1-$B$9)*AA422&lt;_xlfn.NORM.S.INV($B$6),1,0)</f>
        <v>0</v>
      </c>
      <c r="AW422" s="31" t="n">
        <f aca="false">IF(SQRT($C$9)*$B422+SQRT(1-$C$9)*AB422&lt;_xlfn.NORM.S.INV($C$6),1,0)</f>
        <v>1</v>
      </c>
      <c r="AX422" s="31" t="n">
        <f aca="false">IF(SQRT($C$9)*$B422+SQRT(1-$C$9)*AC422&lt;_xlfn.NORM.S.INV($C$6),1,0)</f>
        <v>0</v>
      </c>
      <c r="AY422" s="31" t="n">
        <f aca="false">IF(SQRT($C$9)*$B422+SQRT(1-$C$9)*AD422&lt;_xlfn.NORM.S.INV($C$6),1,0)</f>
        <v>0</v>
      </c>
      <c r="AZ422" s="31" t="n">
        <f aca="false">IF(SQRT($C$9)*$B422+SQRT(1-$C$9)*AE422&lt;_xlfn.NORM.S.INV($C$6),1,0)</f>
        <v>0</v>
      </c>
      <c r="BA422" s="31" t="n">
        <f aca="false">IF(SQRT($C$9)*$B422+SQRT(1-$C$9)*AF422&lt;_xlfn.NORM.S.INV($C$6),1,0)</f>
        <v>0</v>
      </c>
      <c r="BB422" s="31" t="n">
        <f aca="false">IF(SQRT($C$9)*$B422+SQRT(1-$C$9)*AG422&lt;_xlfn.NORM.S.INV($C$6),1,0)</f>
        <v>0</v>
      </c>
      <c r="BC422" s="31" t="n">
        <f aca="false">IF(SQRT($C$9)*$B422+SQRT(1-$C$9)*AH422&lt;_xlfn.NORM.S.INV($C$6),1,0)</f>
        <v>0</v>
      </c>
      <c r="BD422" s="31" t="n">
        <f aca="false">IF(SQRT($C$9)*$B422+SQRT(1-$C$9)*AI422&lt;_xlfn.NORM.S.INV($C$6),1,0)</f>
        <v>0</v>
      </c>
      <c r="BE422" s="31" t="n">
        <f aca="false">IF(SQRT($C$9)*$B422+SQRT(1-$C$9)*AJ422&lt;_xlfn.NORM.S.INV($C$6),1,0)</f>
        <v>0</v>
      </c>
      <c r="BF422" s="31" t="n">
        <f aca="false">IF(SQRT($C$9)*$B422+SQRT(1-$C$9)*AK422&lt;_xlfn.NORM.S.INV($C$6),1,0)</f>
        <v>0</v>
      </c>
      <c r="BG422" s="21"/>
      <c r="BH422" s="21"/>
      <c r="BI422" s="31" t="n">
        <f aca="false">$B$11*(($A$1061)*$C422/$B$12*$B$7+(1-$A$1061)*$D422/$B$12*$C$7)</f>
        <v>600</v>
      </c>
      <c r="BJ422" s="31" t="n">
        <f aca="false">$B$11*(($A$1062)*$C422/$B$12*$B$7+(1-$A$1062)*$D422/$B$12*$C$7)</f>
        <v>570</v>
      </c>
      <c r="BK422" s="31" t="n">
        <f aca="false">$B$11*(($A$1063)*$C422/$B$12*$B$7+(1-$A$1063)*$D422/$B$12*$C$7)</f>
        <v>540</v>
      </c>
      <c r="BL422" s="31" t="n">
        <f aca="false">$B$11*(($A$1064)*$C422/$B$12*$B$7+(1-$A$1064)*$D422/$B$12*$C$7)</f>
        <v>510</v>
      </c>
      <c r="BM422" s="31" t="n">
        <f aca="false">$B$11*(($A$1065)*$C422/$B$12*$B$7+(1-$A$1065)*$D422/$B$12*$C$7)</f>
        <v>480</v>
      </c>
      <c r="BN422" s="31" t="n">
        <f aca="false">$B$11*(($A$1066)*$C422/$B$12*$B$7+(1-$A$1066)*$D422/$B$12*$C$7)</f>
        <v>450</v>
      </c>
      <c r="BO422" s="31" t="n">
        <f aca="false">$B$11*(($A$1067)*$C422/$B$12*$B$7+(1-$A$1067)*$D422/$B$12*$C$7)</f>
        <v>420</v>
      </c>
      <c r="BP422" s="31" t="n">
        <f aca="false">$B$11*(($A$1068)*$C422/$B$12*$B$7+(1-$A$1068)*$D422/$B$12*$C$7)</f>
        <v>390</v>
      </c>
      <c r="BQ422" s="31" t="n">
        <f aca="false">$B$11*(($A$1069)*$C422/$B$12*$B$7+(1-$A$1069)*$D422/$B$12*$C$7)</f>
        <v>360</v>
      </c>
      <c r="BR422" s="31" t="n">
        <f aca="false">$B$11*(($A$1070)*$C422/$B$12*$B$7+(1-$A$1070)*$D422/$B$12*$C$7)</f>
        <v>330</v>
      </c>
      <c r="BS422" s="31" t="n">
        <f aca="false">$B$11*(($A$1071)*$C422/$B$12*$B$7+(1-$A$1071)*$D422/$B$12*$C$7)</f>
        <v>300</v>
      </c>
      <c r="BT422" s="31" t="n">
        <f aca="false">$B$11*(($A$1072)*$C422/$B$12*$B$7+(1-$A$1072)*$D422/$B$12*$C$7)</f>
        <v>270</v>
      </c>
      <c r="BU422" s="31" t="n">
        <f aca="false">$B$11*(($A$1073)*$C422/$B$12*$B$7+(1-$A$1073)*$D422/$B$12*$C$7)</f>
        <v>240</v>
      </c>
      <c r="BV422" s="31" t="n">
        <f aca="false">$B$11*(($A$1074)*$C422/$B$12*$B$7+(1-$A$1074)*$D422/$B$12*$C$7)</f>
        <v>210</v>
      </c>
      <c r="BW422" s="31" t="n">
        <f aca="false">$B$11*(($A$1075)*$C422/$B$12*$B$7+(1-$A$1075)*$D422/$B$12*$C$7)</f>
        <v>180</v>
      </c>
      <c r="BX422" s="31" t="n">
        <f aca="false">$B$11*(($A$1076)*$C422/$B$12*$B$7+(1-$A$1076)*$D422/$B$12*$C$7)</f>
        <v>150</v>
      </c>
      <c r="BY422" s="31" t="n">
        <f aca="false">$B$11*(($A$1077)*$C422/$B$12*$B$7+(1-$A$1077)*$D422/$B$12*$C$7)</f>
        <v>120</v>
      </c>
      <c r="BZ422" s="31" t="n">
        <f aca="false">$B$11*(($A$1078)*$C422/$B$12*$B$7+(1-$A$1078)*$D422/$B$12*$C$7)</f>
        <v>90</v>
      </c>
      <c r="CA422" s="31" t="n">
        <f aca="false">$B$11*(($A$1079)*$C422/$B$12*$B$7+(1-$A$1079)*$D422/$B$12*$C$7)</f>
        <v>60</v>
      </c>
      <c r="CB422" s="31" t="n">
        <f aca="false">$B$11*(($A$1080)*$C422/$B$12*$B$7+(1-$A$1080)*$D422/$B$12*$C$7)</f>
        <v>30</v>
      </c>
      <c r="CC422" s="31" t="n">
        <f aca="false">$B$11*(($A$1081)*$C422/$B$12*$B$7+(1-$A$1081)*$D422/$B$12*$C$7)</f>
        <v>0</v>
      </c>
    </row>
    <row r="423" customFormat="false" ht="15" hidden="false" customHeight="false" outlineLevel="0" collapsed="false">
      <c r="A423" s="21" t="n">
        <v>399</v>
      </c>
      <c r="B423" s="27" t="n">
        <v>-1.11443873118203</v>
      </c>
      <c r="C423" s="9" t="n">
        <f aca="false">SUM(AM423:AV423)</f>
        <v>0</v>
      </c>
      <c r="D423" s="9" t="n">
        <f aca="false">SUM(AW423:BF423)</f>
        <v>0</v>
      </c>
      <c r="E423" s="24" t="n">
        <f aca="false">(1-C423/$B$12)*$B$8-C423/$B$12*$B$7</f>
        <v>0.05</v>
      </c>
      <c r="F423" s="24" t="n">
        <f aca="false">(1-D423/$B$12)*$C$8-D423/$B$12*$C$7</f>
        <v>0.09</v>
      </c>
      <c r="G423" s="47" t="n">
        <f aca="false">$B$11*($B$10*C423/$B$12*$B$7+(1-$B$10)*D423/$B$12*$C$7)</f>
        <v>0</v>
      </c>
      <c r="H423" s="24" t="n">
        <f aca="false">$B$10*E423+(1-$B$10)*F423</f>
        <v>0.07</v>
      </c>
      <c r="I423" s="21"/>
      <c r="J423" s="21"/>
      <c r="K423" s="21"/>
      <c r="L423" s="21"/>
      <c r="M423" s="21"/>
      <c r="N423" s="21"/>
      <c r="O423" s="21"/>
      <c r="P423" s="21"/>
      <c r="Q423" s="21"/>
      <c r="R423" s="27" t="n">
        <v>-1.27636315103593</v>
      </c>
      <c r="S423" s="27" t="n">
        <v>-0.12091961584958</v>
      </c>
      <c r="T423" s="27" t="n">
        <v>-1.32316439070805</v>
      </c>
      <c r="U423" s="27" t="n">
        <v>-2.01818248096712</v>
      </c>
      <c r="V423" s="27" t="n">
        <v>-1.19098959694088</v>
      </c>
      <c r="W423" s="27" t="n">
        <v>0.52567726572012</v>
      </c>
      <c r="X423" s="27" t="n">
        <v>-0.551434975283053</v>
      </c>
      <c r="Y423" s="27" t="n">
        <v>0.406365111029681</v>
      </c>
      <c r="Z423" s="27" t="n">
        <v>-1.24630927583582</v>
      </c>
      <c r="AA423" s="27" t="n">
        <v>-0.0674782459324239</v>
      </c>
      <c r="AB423" s="27" t="n">
        <v>0.910251787703316</v>
      </c>
      <c r="AC423" s="27" t="n">
        <v>0.700654422774787</v>
      </c>
      <c r="AD423" s="27" t="n">
        <v>0.500441198763258</v>
      </c>
      <c r="AE423" s="27" t="n">
        <v>-0.321596061276578</v>
      </c>
      <c r="AF423" s="27" t="n">
        <v>1.38823986156163</v>
      </c>
      <c r="AG423" s="27" t="n">
        <v>0.335496155786218</v>
      </c>
      <c r="AH423" s="27" t="n">
        <v>0.464084014637992</v>
      </c>
      <c r="AI423" s="27" t="n">
        <v>0.707602996241917</v>
      </c>
      <c r="AJ423" s="27" t="n">
        <v>2.04188398742629</v>
      </c>
      <c r="AK423" s="27" t="n">
        <v>1.00630014002157</v>
      </c>
      <c r="AL423" s="21"/>
      <c r="AM423" s="31" t="n">
        <f aca="false">IF(SQRT($B$9)*$B423+SQRT(1-$B$9)*R423&lt;_xlfn.NORM.S.INV($B$6),1,0)</f>
        <v>0</v>
      </c>
      <c r="AN423" s="31" t="n">
        <f aca="false">IF(SQRT($B$9)*$B423+SQRT(1-$B$9)*S423&lt;_xlfn.NORM.S.INV($B$6),1,0)</f>
        <v>0</v>
      </c>
      <c r="AO423" s="31" t="n">
        <f aca="false">IF(SQRT($B$9)*$B423+SQRT(1-$B$9)*T423&lt;_xlfn.NORM.S.INV($B$6),1,0)</f>
        <v>0</v>
      </c>
      <c r="AP423" s="31" t="n">
        <f aca="false">IF(SQRT($B$9)*$B423+SQRT(1-$B$9)*U423&lt;_xlfn.NORM.S.INV($B$6),1,0)</f>
        <v>0</v>
      </c>
      <c r="AQ423" s="31" t="n">
        <f aca="false">IF(SQRT($B$9)*$B423+SQRT(1-$B$9)*V423&lt;_xlfn.NORM.S.INV($B$6),1,0)</f>
        <v>0</v>
      </c>
      <c r="AR423" s="31" t="n">
        <f aca="false">IF(SQRT($B$9)*$B423+SQRT(1-$B$9)*W423&lt;_xlfn.NORM.S.INV($B$6),1,0)</f>
        <v>0</v>
      </c>
      <c r="AS423" s="31" t="n">
        <f aca="false">IF(SQRT($B$9)*$B423+SQRT(1-$B$9)*X423&lt;_xlfn.NORM.S.INV($B$6),1,0)</f>
        <v>0</v>
      </c>
      <c r="AT423" s="31" t="n">
        <f aca="false">IF(SQRT($B$9)*$B423+SQRT(1-$B$9)*Y423&lt;_xlfn.NORM.S.INV($B$6),1,0)</f>
        <v>0</v>
      </c>
      <c r="AU423" s="31" t="n">
        <f aca="false">IF(SQRT($B$9)*$B423+SQRT(1-$B$9)*Z423&lt;_xlfn.NORM.S.INV($B$6),1,0)</f>
        <v>0</v>
      </c>
      <c r="AV423" s="31" t="n">
        <f aca="false">IF(SQRT($B$9)*$B423+SQRT(1-$B$9)*AA423&lt;_xlfn.NORM.S.INV($B$6),1,0)</f>
        <v>0</v>
      </c>
      <c r="AW423" s="31" t="n">
        <f aca="false">IF(SQRT($C$9)*$B423+SQRT(1-$C$9)*AB423&lt;_xlfn.NORM.S.INV($C$6),1,0)</f>
        <v>0</v>
      </c>
      <c r="AX423" s="31" t="n">
        <f aca="false">IF(SQRT($C$9)*$B423+SQRT(1-$C$9)*AC423&lt;_xlfn.NORM.S.INV($C$6),1,0)</f>
        <v>0</v>
      </c>
      <c r="AY423" s="31" t="n">
        <f aca="false">IF(SQRT($C$9)*$B423+SQRT(1-$C$9)*AD423&lt;_xlfn.NORM.S.INV($C$6),1,0)</f>
        <v>0</v>
      </c>
      <c r="AZ423" s="31" t="n">
        <f aca="false">IF(SQRT($C$9)*$B423+SQRT(1-$C$9)*AE423&lt;_xlfn.NORM.S.INV($C$6),1,0)</f>
        <v>0</v>
      </c>
      <c r="BA423" s="31" t="n">
        <f aca="false">IF(SQRT($C$9)*$B423+SQRT(1-$C$9)*AF423&lt;_xlfn.NORM.S.INV($C$6),1,0)</f>
        <v>0</v>
      </c>
      <c r="BB423" s="31" t="n">
        <f aca="false">IF(SQRT($C$9)*$B423+SQRT(1-$C$9)*AG423&lt;_xlfn.NORM.S.INV($C$6),1,0)</f>
        <v>0</v>
      </c>
      <c r="BC423" s="31" t="n">
        <f aca="false">IF(SQRT($C$9)*$B423+SQRT(1-$C$9)*AH423&lt;_xlfn.NORM.S.INV($C$6),1,0)</f>
        <v>0</v>
      </c>
      <c r="BD423" s="31" t="n">
        <f aca="false">IF(SQRT($C$9)*$B423+SQRT(1-$C$9)*AI423&lt;_xlfn.NORM.S.INV($C$6),1,0)</f>
        <v>0</v>
      </c>
      <c r="BE423" s="31" t="n">
        <f aca="false">IF(SQRT($C$9)*$B423+SQRT(1-$C$9)*AJ423&lt;_xlfn.NORM.S.INV($C$6),1,0)</f>
        <v>0</v>
      </c>
      <c r="BF423" s="31" t="n">
        <f aca="false">IF(SQRT($C$9)*$B423+SQRT(1-$C$9)*AK423&lt;_xlfn.NORM.S.INV($C$6),1,0)</f>
        <v>0</v>
      </c>
      <c r="BG423" s="21"/>
      <c r="BH423" s="21"/>
      <c r="BI423" s="31" t="n">
        <f aca="false">$B$11*(($A$1061)*$C423/$B$12*$B$7+(1-$A$1061)*$D423/$B$12*$C$7)</f>
        <v>0</v>
      </c>
      <c r="BJ423" s="31" t="n">
        <f aca="false">$B$11*(($A$1062)*$C423/$B$12*$B$7+(1-$A$1062)*$D423/$B$12*$C$7)</f>
        <v>0</v>
      </c>
      <c r="BK423" s="31" t="n">
        <f aca="false">$B$11*(($A$1063)*$C423/$B$12*$B$7+(1-$A$1063)*$D423/$B$12*$C$7)</f>
        <v>0</v>
      </c>
      <c r="BL423" s="31" t="n">
        <f aca="false">$B$11*(($A$1064)*$C423/$B$12*$B$7+(1-$A$1064)*$D423/$B$12*$C$7)</f>
        <v>0</v>
      </c>
      <c r="BM423" s="31" t="n">
        <f aca="false">$B$11*(($A$1065)*$C423/$B$12*$B$7+(1-$A$1065)*$D423/$B$12*$C$7)</f>
        <v>0</v>
      </c>
      <c r="BN423" s="31" t="n">
        <f aca="false">$B$11*(($A$1066)*$C423/$B$12*$B$7+(1-$A$1066)*$D423/$B$12*$C$7)</f>
        <v>0</v>
      </c>
      <c r="BO423" s="31" t="n">
        <f aca="false">$B$11*(($A$1067)*$C423/$B$12*$B$7+(1-$A$1067)*$D423/$B$12*$C$7)</f>
        <v>0</v>
      </c>
      <c r="BP423" s="31" t="n">
        <f aca="false">$B$11*(($A$1068)*$C423/$B$12*$B$7+(1-$A$1068)*$D423/$B$12*$C$7)</f>
        <v>0</v>
      </c>
      <c r="BQ423" s="31" t="n">
        <f aca="false">$B$11*(($A$1069)*$C423/$B$12*$B$7+(1-$A$1069)*$D423/$B$12*$C$7)</f>
        <v>0</v>
      </c>
      <c r="BR423" s="31" t="n">
        <f aca="false">$B$11*(($A$1070)*$C423/$B$12*$B$7+(1-$A$1070)*$D423/$B$12*$C$7)</f>
        <v>0</v>
      </c>
      <c r="BS423" s="31" t="n">
        <f aca="false">$B$11*(($A$1071)*$C423/$B$12*$B$7+(1-$A$1071)*$D423/$B$12*$C$7)</f>
        <v>0</v>
      </c>
      <c r="BT423" s="31" t="n">
        <f aca="false">$B$11*(($A$1072)*$C423/$B$12*$B$7+(1-$A$1072)*$D423/$B$12*$C$7)</f>
        <v>0</v>
      </c>
      <c r="BU423" s="31" t="n">
        <f aca="false">$B$11*(($A$1073)*$C423/$B$12*$B$7+(1-$A$1073)*$D423/$B$12*$C$7)</f>
        <v>0</v>
      </c>
      <c r="BV423" s="31" t="n">
        <f aca="false">$B$11*(($A$1074)*$C423/$B$12*$B$7+(1-$A$1074)*$D423/$B$12*$C$7)</f>
        <v>0</v>
      </c>
      <c r="BW423" s="31" t="n">
        <f aca="false">$B$11*(($A$1075)*$C423/$B$12*$B$7+(1-$A$1075)*$D423/$B$12*$C$7)</f>
        <v>0</v>
      </c>
      <c r="BX423" s="31" t="n">
        <f aca="false">$B$11*(($A$1076)*$C423/$B$12*$B$7+(1-$A$1076)*$D423/$B$12*$C$7)</f>
        <v>0</v>
      </c>
      <c r="BY423" s="31" t="n">
        <f aca="false">$B$11*(($A$1077)*$C423/$B$12*$B$7+(1-$A$1077)*$D423/$B$12*$C$7)</f>
        <v>0</v>
      </c>
      <c r="BZ423" s="31" t="n">
        <f aca="false">$B$11*(($A$1078)*$C423/$B$12*$B$7+(1-$A$1078)*$D423/$B$12*$C$7)</f>
        <v>0</v>
      </c>
      <c r="CA423" s="31" t="n">
        <f aca="false">$B$11*(($A$1079)*$C423/$B$12*$B$7+(1-$A$1079)*$D423/$B$12*$C$7)</f>
        <v>0</v>
      </c>
      <c r="CB423" s="31" t="n">
        <f aca="false">$B$11*(($A$1080)*$C423/$B$12*$B$7+(1-$A$1080)*$D423/$B$12*$C$7)</f>
        <v>0</v>
      </c>
      <c r="CC423" s="31" t="n">
        <f aca="false">$B$11*(($A$1081)*$C423/$B$12*$B$7+(1-$A$1081)*$D423/$B$12*$C$7)</f>
        <v>0</v>
      </c>
    </row>
    <row r="424" customFormat="false" ht="15" hidden="false" customHeight="false" outlineLevel="0" collapsed="false">
      <c r="A424" s="21" t="n">
        <v>400</v>
      </c>
      <c r="B424" s="27" t="n">
        <v>1.92029618334024</v>
      </c>
      <c r="C424" s="9" t="n">
        <f aca="false">SUM(AM424:AV424)</f>
        <v>0</v>
      </c>
      <c r="D424" s="9" t="n">
        <f aca="false">SUM(AW424:BF424)</f>
        <v>0</v>
      </c>
      <c r="E424" s="24" t="n">
        <f aca="false">(1-C424/$B$12)*$B$8-C424/$B$12*$B$7</f>
        <v>0.05</v>
      </c>
      <c r="F424" s="24" t="n">
        <f aca="false">(1-D424/$B$12)*$C$8-D424/$B$12*$C$7</f>
        <v>0.09</v>
      </c>
      <c r="G424" s="47" t="n">
        <f aca="false">$B$11*($B$10*C424/$B$12*$B$7+(1-$B$10)*D424/$B$12*$C$7)</f>
        <v>0</v>
      </c>
      <c r="H424" s="24" t="n">
        <f aca="false">$B$10*E424+(1-$B$10)*F424</f>
        <v>0.07</v>
      </c>
      <c r="I424" s="21"/>
      <c r="J424" s="21"/>
      <c r="K424" s="21"/>
      <c r="L424" s="21"/>
      <c r="M424" s="21"/>
      <c r="N424" s="21"/>
      <c r="O424" s="21"/>
      <c r="P424" s="21"/>
      <c r="Q424" s="21"/>
      <c r="R424" s="27" t="n">
        <v>-0.350192610724319</v>
      </c>
      <c r="S424" s="27" t="n">
        <v>-0.802356742361237</v>
      </c>
      <c r="T424" s="27" t="n">
        <v>-0.546782486650011</v>
      </c>
      <c r="U424" s="27" t="n">
        <v>0.150119111241156</v>
      </c>
      <c r="V424" s="27" t="n">
        <v>-0.698584869148576</v>
      </c>
      <c r="W424" s="27" t="n">
        <v>0.896754700138902</v>
      </c>
      <c r="X424" s="27" t="n">
        <v>0.956705250704199</v>
      </c>
      <c r="Y424" s="27" t="n">
        <v>0.472604938377833</v>
      </c>
      <c r="Z424" s="27" t="n">
        <v>0.483137347342229</v>
      </c>
      <c r="AA424" s="27" t="n">
        <v>0.274426878413702</v>
      </c>
      <c r="AB424" s="27" t="n">
        <v>-0.122076093515182</v>
      </c>
      <c r="AC424" s="27" t="n">
        <v>0.153040854651172</v>
      </c>
      <c r="AD424" s="27" t="n">
        <v>-0.535330913867927</v>
      </c>
      <c r="AE424" s="27" t="n">
        <v>1.95433591574565</v>
      </c>
      <c r="AF424" s="27" t="n">
        <v>-0.304314735594458</v>
      </c>
      <c r="AG424" s="27" t="n">
        <v>0.311183499913653</v>
      </c>
      <c r="AH424" s="27" t="n">
        <v>2.14063229513817</v>
      </c>
      <c r="AI424" s="27" t="n">
        <v>0.206363684682792</v>
      </c>
      <c r="AJ424" s="27" t="n">
        <v>-0.286237109951113</v>
      </c>
      <c r="AK424" s="27" t="n">
        <v>-0.429895083201614</v>
      </c>
      <c r="AL424" s="21"/>
      <c r="AM424" s="31" t="n">
        <f aca="false">IF(SQRT($B$9)*$B424+SQRT(1-$B$9)*R424&lt;_xlfn.NORM.S.INV($B$6),1,0)</f>
        <v>0</v>
      </c>
      <c r="AN424" s="31" t="n">
        <f aca="false">IF(SQRT($B$9)*$B424+SQRT(1-$B$9)*S424&lt;_xlfn.NORM.S.INV($B$6),1,0)</f>
        <v>0</v>
      </c>
      <c r="AO424" s="31" t="n">
        <f aca="false">IF(SQRT($B$9)*$B424+SQRT(1-$B$9)*T424&lt;_xlfn.NORM.S.INV($B$6),1,0)</f>
        <v>0</v>
      </c>
      <c r="AP424" s="31" t="n">
        <f aca="false">IF(SQRT($B$9)*$B424+SQRT(1-$B$9)*U424&lt;_xlfn.NORM.S.INV($B$6),1,0)</f>
        <v>0</v>
      </c>
      <c r="AQ424" s="31" t="n">
        <f aca="false">IF(SQRT($B$9)*$B424+SQRT(1-$B$9)*V424&lt;_xlfn.NORM.S.INV($B$6),1,0)</f>
        <v>0</v>
      </c>
      <c r="AR424" s="31" t="n">
        <f aca="false">IF(SQRT($B$9)*$B424+SQRT(1-$B$9)*W424&lt;_xlfn.NORM.S.INV($B$6),1,0)</f>
        <v>0</v>
      </c>
      <c r="AS424" s="31" t="n">
        <f aca="false">IF(SQRT($B$9)*$B424+SQRT(1-$B$9)*X424&lt;_xlfn.NORM.S.INV($B$6),1,0)</f>
        <v>0</v>
      </c>
      <c r="AT424" s="31" t="n">
        <f aca="false">IF(SQRT($B$9)*$B424+SQRT(1-$B$9)*Y424&lt;_xlfn.NORM.S.INV($B$6),1,0)</f>
        <v>0</v>
      </c>
      <c r="AU424" s="31" t="n">
        <f aca="false">IF(SQRT($B$9)*$B424+SQRT(1-$B$9)*Z424&lt;_xlfn.NORM.S.INV($B$6),1,0)</f>
        <v>0</v>
      </c>
      <c r="AV424" s="31" t="n">
        <f aca="false">IF(SQRT($B$9)*$B424+SQRT(1-$B$9)*AA424&lt;_xlfn.NORM.S.INV($B$6),1,0)</f>
        <v>0</v>
      </c>
      <c r="AW424" s="31" t="n">
        <f aca="false">IF(SQRT($C$9)*$B424+SQRT(1-$C$9)*AB424&lt;_xlfn.NORM.S.INV($C$6),1,0)</f>
        <v>0</v>
      </c>
      <c r="AX424" s="31" t="n">
        <f aca="false">IF(SQRT($C$9)*$B424+SQRT(1-$C$9)*AC424&lt;_xlfn.NORM.S.INV($C$6),1,0)</f>
        <v>0</v>
      </c>
      <c r="AY424" s="31" t="n">
        <f aca="false">IF(SQRT($C$9)*$B424+SQRT(1-$C$9)*AD424&lt;_xlfn.NORM.S.INV($C$6),1,0)</f>
        <v>0</v>
      </c>
      <c r="AZ424" s="31" t="n">
        <f aca="false">IF(SQRT($C$9)*$B424+SQRT(1-$C$9)*AE424&lt;_xlfn.NORM.S.INV($C$6),1,0)</f>
        <v>0</v>
      </c>
      <c r="BA424" s="31" t="n">
        <f aca="false">IF(SQRT($C$9)*$B424+SQRT(1-$C$9)*AF424&lt;_xlfn.NORM.S.INV($C$6),1,0)</f>
        <v>0</v>
      </c>
      <c r="BB424" s="31" t="n">
        <f aca="false">IF(SQRT($C$9)*$B424+SQRT(1-$C$9)*AG424&lt;_xlfn.NORM.S.INV($C$6),1,0)</f>
        <v>0</v>
      </c>
      <c r="BC424" s="31" t="n">
        <f aca="false">IF(SQRT($C$9)*$B424+SQRT(1-$C$9)*AH424&lt;_xlfn.NORM.S.INV($C$6),1,0)</f>
        <v>0</v>
      </c>
      <c r="BD424" s="31" t="n">
        <f aca="false">IF(SQRT($C$9)*$B424+SQRT(1-$C$9)*AI424&lt;_xlfn.NORM.S.INV($C$6),1,0)</f>
        <v>0</v>
      </c>
      <c r="BE424" s="31" t="n">
        <f aca="false">IF(SQRT($C$9)*$B424+SQRT(1-$C$9)*AJ424&lt;_xlfn.NORM.S.INV($C$6),1,0)</f>
        <v>0</v>
      </c>
      <c r="BF424" s="31" t="n">
        <f aca="false">IF(SQRT($C$9)*$B424+SQRT(1-$C$9)*AK424&lt;_xlfn.NORM.S.INV($C$6),1,0)</f>
        <v>0</v>
      </c>
      <c r="BG424" s="21"/>
      <c r="BH424" s="21"/>
      <c r="BI424" s="31" t="n">
        <f aca="false">$B$11*(($A$1061)*$C424/$B$12*$B$7+(1-$A$1061)*$D424/$B$12*$C$7)</f>
        <v>0</v>
      </c>
      <c r="BJ424" s="31" t="n">
        <f aca="false">$B$11*(($A$1062)*$C424/$B$12*$B$7+(1-$A$1062)*$D424/$B$12*$C$7)</f>
        <v>0</v>
      </c>
      <c r="BK424" s="31" t="n">
        <f aca="false">$B$11*(($A$1063)*$C424/$B$12*$B$7+(1-$A$1063)*$D424/$B$12*$C$7)</f>
        <v>0</v>
      </c>
      <c r="BL424" s="31" t="n">
        <f aca="false">$B$11*(($A$1064)*$C424/$B$12*$B$7+(1-$A$1064)*$D424/$B$12*$C$7)</f>
        <v>0</v>
      </c>
      <c r="BM424" s="31" t="n">
        <f aca="false">$B$11*(($A$1065)*$C424/$B$12*$B$7+(1-$A$1065)*$D424/$B$12*$C$7)</f>
        <v>0</v>
      </c>
      <c r="BN424" s="31" t="n">
        <f aca="false">$B$11*(($A$1066)*$C424/$B$12*$B$7+(1-$A$1066)*$D424/$B$12*$C$7)</f>
        <v>0</v>
      </c>
      <c r="BO424" s="31" t="n">
        <f aca="false">$B$11*(($A$1067)*$C424/$B$12*$B$7+(1-$A$1067)*$D424/$B$12*$C$7)</f>
        <v>0</v>
      </c>
      <c r="BP424" s="31" t="n">
        <f aca="false">$B$11*(($A$1068)*$C424/$B$12*$B$7+(1-$A$1068)*$D424/$B$12*$C$7)</f>
        <v>0</v>
      </c>
      <c r="BQ424" s="31" t="n">
        <f aca="false">$B$11*(($A$1069)*$C424/$B$12*$B$7+(1-$A$1069)*$D424/$B$12*$C$7)</f>
        <v>0</v>
      </c>
      <c r="BR424" s="31" t="n">
        <f aca="false">$B$11*(($A$1070)*$C424/$B$12*$B$7+(1-$A$1070)*$D424/$B$12*$C$7)</f>
        <v>0</v>
      </c>
      <c r="BS424" s="31" t="n">
        <f aca="false">$B$11*(($A$1071)*$C424/$B$12*$B$7+(1-$A$1071)*$D424/$B$12*$C$7)</f>
        <v>0</v>
      </c>
      <c r="BT424" s="31" t="n">
        <f aca="false">$B$11*(($A$1072)*$C424/$B$12*$B$7+(1-$A$1072)*$D424/$B$12*$C$7)</f>
        <v>0</v>
      </c>
      <c r="BU424" s="31" t="n">
        <f aca="false">$B$11*(($A$1073)*$C424/$B$12*$B$7+(1-$A$1073)*$D424/$B$12*$C$7)</f>
        <v>0</v>
      </c>
      <c r="BV424" s="31" t="n">
        <f aca="false">$B$11*(($A$1074)*$C424/$B$12*$B$7+(1-$A$1074)*$D424/$B$12*$C$7)</f>
        <v>0</v>
      </c>
      <c r="BW424" s="31" t="n">
        <f aca="false">$B$11*(($A$1075)*$C424/$B$12*$B$7+(1-$A$1075)*$D424/$B$12*$C$7)</f>
        <v>0</v>
      </c>
      <c r="BX424" s="31" t="n">
        <f aca="false">$B$11*(($A$1076)*$C424/$B$12*$B$7+(1-$A$1076)*$D424/$B$12*$C$7)</f>
        <v>0</v>
      </c>
      <c r="BY424" s="31" t="n">
        <f aca="false">$B$11*(($A$1077)*$C424/$B$12*$B$7+(1-$A$1077)*$D424/$B$12*$C$7)</f>
        <v>0</v>
      </c>
      <c r="BZ424" s="31" t="n">
        <f aca="false">$B$11*(($A$1078)*$C424/$B$12*$B$7+(1-$A$1078)*$D424/$B$12*$C$7)</f>
        <v>0</v>
      </c>
      <c r="CA424" s="31" t="n">
        <f aca="false">$B$11*(($A$1079)*$C424/$B$12*$B$7+(1-$A$1079)*$D424/$B$12*$C$7)</f>
        <v>0</v>
      </c>
      <c r="CB424" s="31" t="n">
        <f aca="false">$B$11*(($A$1080)*$C424/$B$12*$B$7+(1-$A$1080)*$D424/$B$12*$C$7)</f>
        <v>0</v>
      </c>
      <c r="CC424" s="31" t="n">
        <f aca="false">$B$11*(($A$1081)*$C424/$B$12*$B$7+(1-$A$1081)*$D424/$B$12*$C$7)</f>
        <v>0</v>
      </c>
    </row>
    <row r="425" customFormat="false" ht="15" hidden="false" customHeight="false" outlineLevel="0" collapsed="false">
      <c r="A425" s="21" t="n">
        <v>401</v>
      </c>
      <c r="B425" s="27" t="n">
        <v>0.667376867271812</v>
      </c>
      <c r="C425" s="9" t="n">
        <f aca="false">SUM(AM425:AV425)</f>
        <v>0</v>
      </c>
      <c r="D425" s="9" t="n">
        <f aca="false">SUM(AW425:BF425)</f>
        <v>0</v>
      </c>
      <c r="E425" s="24" t="n">
        <f aca="false">(1-C425/$B$12)*$B$8-C425/$B$12*$B$7</f>
        <v>0.05</v>
      </c>
      <c r="F425" s="24" t="n">
        <f aca="false">(1-D425/$B$12)*$C$8-D425/$B$12*$C$7</f>
        <v>0.09</v>
      </c>
      <c r="G425" s="47" t="n">
        <f aca="false">$B$11*($B$10*C425/$B$12*$B$7+(1-$B$10)*D425/$B$12*$C$7)</f>
        <v>0</v>
      </c>
      <c r="H425" s="24" t="n">
        <f aca="false">$B$10*E425+(1-$B$10)*F425</f>
        <v>0.07</v>
      </c>
      <c r="I425" s="21"/>
      <c r="J425" s="21"/>
      <c r="K425" s="21"/>
      <c r="L425" s="21"/>
      <c r="M425" s="21"/>
      <c r="N425" s="21"/>
      <c r="O425" s="21"/>
      <c r="P425" s="21"/>
      <c r="Q425" s="21"/>
      <c r="R425" s="27" t="n">
        <v>-0.6709722229489</v>
      </c>
      <c r="S425" s="27" t="n">
        <v>0.740405014869114</v>
      </c>
      <c r="T425" s="27" t="n">
        <v>0.404040734274011</v>
      </c>
      <c r="U425" s="27" t="n">
        <v>1.60988847864135</v>
      </c>
      <c r="V425" s="27" t="n">
        <v>-1.45337008567685</v>
      </c>
      <c r="W425" s="27" t="n">
        <v>-0.569701798146389</v>
      </c>
      <c r="X425" s="27" t="n">
        <v>-2.22534994286987</v>
      </c>
      <c r="Y425" s="27" t="n">
        <v>0.309893013443349</v>
      </c>
      <c r="Z425" s="27" t="n">
        <v>-1.10763827367458</v>
      </c>
      <c r="AA425" s="27" t="n">
        <v>0.554673682064357</v>
      </c>
      <c r="AB425" s="27" t="n">
        <v>-1.09877547762009</v>
      </c>
      <c r="AC425" s="27" t="n">
        <v>-1.06767953305514</v>
      </c>
      <c r="AD425" s="27" t="n">
        <v>0.943616946309255</v>
      </c>
      <c r="AE425" s="27" t="n">
        <v>2.26655796005331</v>
      </c>
      <c r="AF425" s="27" t="n">
        <v>1.46820222867962</v>
      </c>
      <c r="AG425" s="27" t="n">
        <v>0.0766240420895482</v>
      </c>
      <c r="AH425" s="27" t="n">
        <v>0.154502142204075</v>
      </c>
      <c r="AI425" s="27" t="n">
        <v>0.875030052900714</v>
      </c>
      <c r="AJ425" s="27" t="n">
        <v>0.35891661535457</v>
      </c>
      <c r="AK425" s="27" t="n">
        <v>-0.880576468318682</v>
      </c>
      <c r="AL425" s="21"/>
      <c r="AM425" s="31" t="n">
        <f aca="false">IF(SQRT($B$9)*$B425+SQRT(1-$B$9)*R425&lt;_xlfn.NORM.S.INV($B$6),1,0)</f>
        <v>0</v>
      </c>
      <c r="AN425" s="31" t="n">
        <f aca="false">IF(SQRT($B$9)*$B425+SQRT(1-$B$9)*S425&lt;_xlfn.NORM.S.INV($B$6),1,0)</f>
        <v>0</v>
      </c>
      <c r="AO425" s="31" t="n">
        <f aca="false">IF(SQRT($B$9)*$B425+SQRT(1-$B$9)*T425&lt;_xlfn.NORM.S.INV($B$6),1,0)</f>
        <v>0</v>
      </c>
      <c r="AP425" s="31" t="n">
        <f aca="false">IF(SQRT($B$9)*$B425+SQRT(1-$B$9)*U425&lt;_xlfn.NORM.S.INV($B$6),1,0)</f>
        <v>0</v>
      </c>
      <c r="AQ425" s="31" t="n">
        <f aca="false">IF(SQRT($B$9)*$B425+SQRT(1-$B$9)*V425&lt;_xlfn.NORM.S.INV($B$6),1,0)</f>
        <v>0</v>
      </c>
      <c r="AR425" s="31" t="n">
        <f aca="false">IF(SQRT($B$9)*$B425+SQRT(1-$B$9)*W425&lt;_xlfn.NORM.S.INV($B$6),1,0)</f>
        <v>0</v>
      </c>
      <c r="AS425" s="31" t="n">
        <f aca="false">IF(SQRT($B$9)*$B425+SQRT(1-$B$9)*X425&lt;_xlfn.NORM.S.INV($B$6),1,0)</f>
        <v>0</v>
      </c>
      <c r="AT425" s="31" t="n">
        <f aca="false">IF(SQRT($B$9)*$B425+SQRT(1-$B$9)*Y425&lt;_xlfn.NORM.S.INV($B$6),1,0)</f>
        <v>0</v>
      </c>
      <c r="AU425" s="31" t="n">
        <f aca="false">IF(SQRT($B$9)*$B425+SQRT(1-$B$9)*Z425&lt;_xlfn.NORM.S.INV($B$6),1,0)</f>
        <v>0</v>
      </c>
      <c r="AV425" s="31" t="n">
        <f aca="false">IF(SQRT($B$9)*$B425+SQRT(1-$B$9)*AA425&lt;_xlfn.NORM.S.INV($B$6),1,0)</f>
        <v>0</v>
      </c>
      <c r="AW425" s="31" t="n">
        <f aca="false">IF(SQRT($C$9)*$B425+SQRT(1-$C$9)*AB425&lt;_xlfn.NORM.S.INV($C$6),1,0)</f>
        <v>0</v>
      </c>
      <c r="AX425" s="31" t="n">
        <f aca="false">IF(SQRT($C$9)*$B425+SQRT(1-$C$9)*AC425&lt;_xlfn.NORM.S.INV($C$6),1,0)</f>
        <v>0</v>
      </c>
      <c r="AY425" s="31" t="n">
        <f aca="false">IF(SQRT($C$9)*$B425+SQRT(1-$C$9)*AD425&lt;_xlfn.NORM.S.INV($C$6),1,0)</f>
        <v>0</v>
      </c>
      <c r="AZ425" s="31" t="n">
        <f aca="false">IF(SQRT($C$9)*$B425+SQRT(1-$C$9)*AE425&lt;_xlfn.NORM.S.INV($C$6),1,0)</f>
        <v>0</v>
      </c>
      <c r="BA425" s="31" t="n">
        <f aca="false">IF(SQRT($C$9)*$B425+SQRT(1-$C$9)*AF425&lt;_xlfn.NORM.S.INV($C$6),1,0)</f>
        <v>0</v>
      </c>
      <c r="BB425" s="31" t="n">
        <f aca="false">IF(SQRT($C$9)*$B425+SQRT(1-$C$9)*AG425&lt;_xlfn.NORM.S.INV($C$6),1,0)</f>
        <v>0</v>
      </c>
      <c r="BC425" s="31" t="n">
        <f aca="false">IF(SQRT($C$9)*$B425+SQRT(1-$C$9)*AH425&lt;_xlfn.NORM.S.INV($C$6),1,0)</f>
        <v>0</v>
      </c>
      <c r="BD425" s="31" t="n">
        <f aca="false">IF(SQRT($C$9)*$B425+SQRT(1-$C$9)*AI425&lt;_xlfn.NORM.S.INV($C$6),1,0)</f>
        <v>0</v>
      </c>
      <c r="BE425" s="31" t="n">
        <f aca="false">IF(SQRT($C$9)*$B425+SQRT(1-$C$9)*AJ425&lt;_xlfn.NORM.S.INV($C$6),1,0)</f>
        <v>0</v>
      </c>
      <c r="BF425" s="31" t="n">
        <f aca="false">IF(SQRT($C$9)*$B425+SQRT(1-$C$9)*AK425&lt;_xlfn.NORM.S.INV($C$6),1,0)</f>
        <v>0</v>
      </c>
      <c r="BG425" s="21"/>
      <c r="BH425" s="21"/>
      <c r="BI425" s="31" t="n">
        <f aca="false">$B$11*(($A$1061)*$C425/$B$12*$B$7+(1-$A$1061)*$D425/$B$12*$C$7)</f>
        <v>0</v>
      </c>
      <c r="BJ425" s="31" t="n">
        <f aca="false">$B$11*(($A$1062)*$C425/$B$12*$B$7+(1-$A$1062)*$D425/$B$12*$C$7)</f>
        <v>0</v>
      </c>
      <c r="BK425" s="31" t="n">
        <f aca="false">$B$11*(($A$1063)*$C425/$B$12*$B$7+(1-$A$1063)*$D425/$B$12*$C$7)</f>
        <v>0</v>
      </c>
      <c r="BL425" s="31" t="n">
        <f aca="false">$B$11*(($A$1064)*$C425/$B$12*$B$7+(1-$A$1064)*$D425/$B$12*$C$7)</f>
        <v>0</v>
      </c>
      <c r="BM425" s="31" t="n">
        <f aca="false">$B$11*(($A$1065)*$C425/$B$12*$B$7+(1-$A$1065)*$D425/$B$12*$C$7)</f>
        <v>0</v>
      </c>
      <c r="BN425" s="31" t="n">
        <f aca="false">$B$11*(($A$1066)*$C425/$B$12*$B$7+(1-$A$1066)*$D425/$B$12*$C$7)</f>
        <v>0</v>
      </c>
      <c r="BO425" s="31" t="n">
        <f aca="false">$B$11*(($A$1067)*$C425/$B$12*$B$7+(1-$A$1067)*$D425/$B$12*$C$7)</f>
        <v>0</v>
      </c>
      <c r="BP425" s="31" t="n">
        <f aca="false">$B$11*(($A$1068)*$C425/$B$12*$B$7+(1-$A$1068)*$D425/$B$12*$C$7)</f>
        <v>0</v>
      </c>
      <c r="BQ425" s="31" t="n">
        <f aca="false">$B$11*(($A$1069)*$C425/$B$12*$B$7+(1-$A$1069)*$D425/$B$12*$C$7)</f>
        <v>0</v>
      </c>
      <c r="BR425" s="31" t="n">
        <f aca="false">$B$11*(($A$1070)*$C425/$B$12*$B$7+(1-$A$1070)*$D425/$B$12*$C$7)</f>
        <v>0</v>
      </c>
      <c r="BS425" s="31" t="n">
        <f aca="false">$B$11*(($A$1071)*$C425/$B$12*$B$7+(1-$A$1071)*$D425/$B$12*$C$7)</f>
        <v>0</v>
      </c>
      <c r="BT425" s="31" t="n">
        <f aca="false">$B$11*(($A$1072)*$C425/$B$12*$B$7+(1-$A$1072)*$D425/$B$12*$C$7)</f>
        <v>0</v>
      </c>
      <c r="BU425" s="31" t="n">
        <f aca="false">$B$11*(($A$1073)*$C425/$B$12*$B$7+(1-$A$1073)*$D425/$B$12*$C$7)</f>
        <v>0</v>
      </c>
      <c r="BV425" s="31" t="n">
        <f aca="false">$B$11*(($A$1074)*$C425/$B$12*$B$7+(1-$A$1074)*$D425/$B$12*$C$7)</f>
        <v>0</v>
      </c>
      <c r="BW425" s="31" t="n">
        <f aca="false">$B$11*(($A$1075)*$C425/$B$12*$B$7+(1-$A$1075)*$D425/$B$12*$C$7)</f>
        <v>0</v>
      </c>
      <c r="BX425" s="31" t="n">
        <f aca="false">$B$11*(($A$1076)*$C425/$B$12*$B$7+(1-$A$1076)*$D425/$B$12*$C$7)</f>
        <v>0</v>
      </c>
      <c r="BY425" s="31" t="n">
        <f aca="false">$B$11*(($A$1077)*$C425/$B$12*$B$7+(1-$A$1077)*$D425/$B$12*$C$7)</f>
        <v>0</v>
      </c>
      <c r="BZ425" s="31" t="n">
        <f aca="false">$B$11*(($A$1078)*$C425/$B$12*$B$7+(1-$A$1078)*$D425/$B$12*$C$7)</f>
        <v>0</v>
      </c>
      <c r="CA425" s="31" t="n">
        <f aca="false">$B$11*(($A$1079)*$C425/$B$12*$B$7+(1-$A$1079)*$D425/$B$12*$C$7)</f>
        <v>0</v>
      </c>
      <c r="CB425" s="31" t="n">
        <f aca="false">$B$11*(($A$1080)*$C425/$B$12*$B$7+(1-$A$1080)*$D425/$B$12*$C$7)</f>
        <v>0</v>
      </c>
      <c r="CC425" s="31" t="n">
        <f aca="false">$B$11*(($A$1081)*$C425/$B$12*$B$7+(1-$A$1081)*$D425/$B$12*$C$7)</f>
        <v>0</v>
      </c>
    </row>
    <row r="426" customFormat="false" ht="15" hidden="false" customHeight="false" outlineLevel="0" collapsed="false">
      <c r="A426" s="21" t="n">
        <v>402</v>
      </c>
      <c r="B426" s="27" t="n">
        <v>0.266654283923917</v>
      </c>
      <c r="C426" s="9" t="n">
        <f aca="false">SUM(AM426:AV426)</f>
        <v>0</v>
      </c>
      <c r="D426" s="9" t="n">
        <f aca="false">SUM(AW426:BF426)</f>
        <v>1</v>
      </c>
      <c r="E426" s="24" t="n">
        <f aca="false">(1-C426/$B$12)*$B$8-C426/$B$12*$B$7</f>
        <v>0.05</v>
      </c>
      <c r="F426" s="24" t="n">
        <f aca="false">(1-D426/$B$12)*$C$8-D426/$B$12*$C$7</f>
        <v>0.021</v>
      </c>
      <c r="G426" s="47" t="n">
        <f aca="false">$B$11*($B$10*C426/$B$12*$B$7+(1-$B$10)*D426/$B$12*$C$7)</f>
        <v>300</v>
      </c>
      <c r="H426" s="24" t="n">
        <f aca="false">$B$10*E426+(1-$B$10)*F426</f>
        <v>0.0355</v>
      </c>
      <c r="I426" s="21"/>
      <c r="J426" s="21"/>
      <c r="K426" s="21"/>
      <c r="L426" s="21"/>
      <c r="M426" s="21"/>
      <c r="N426" s="21"/>
      <c r="O426" s="21"/>
      <c r="P426" s="21"/>
      <c r="Q426" s="21"/>
      <c r="R426" s="27" t="n">
        <v>-0.543045048755571</v>
      </c>
      <c r="S426" s="27" t="n">
        <v>-1.05895919346376</v>
      </c>
      <c r="T426" s="27" t="n">
        <v>-0.772913653926518</v>
      </c>
      <c r="U426" s="27" t="n">
        <v>-0.189365889685288</v>
      </c>
      <c r="V426" s="27" t="n">
        <v>-1.57403234470638</v>
      </c>
      <c r="W426" s="27" t="n">
        <v>0.553059304642516</v>
      </c>
      <c r="X426" s="27" t="n">
        <v>0.271343984989973</v>
      </c>
      <c r="Y426" s="27" t="n">
        <v>-0.046272955649954</v>
      </c>
      <c r="Z426" s="27" t="n">
        <v>-0.787449304169491</v>
      </c>
      <c r="AA426" s="27" t="n">
        <v>-1.70885661495747</v>
      </c>
      <c r="AB426" s="27" t="n">
        <v>-0.285590898978057</v>
      </c>
      <c r="AC426" s="27" t="n">
        <v>-0.185068683377926</v>
      </c>
      <c r="AD426" s="27" t="n">
        <v>-0.235861133656992</v>
      </c>
      <c r="AE426" s="27" t="n">
        <v>0.151540460226485</v>
      </c>
      <c r="AF426" s="27" t="n">
        <v>-1.62437615125305</v>
      </c>
      <c r="AG426" s="27" t="n">
        <v>-1.35501609997401</v>
      </c>
      <c r="AH426" s="27" t="n">
        <v>-3.39185623314072</v>
      </c>
      <c r="AI426" s="27" t="n">
        <v>0.99798290472734</v>
      </c>
      <c r="AJ426" s="27" t="n">
        <v>-0.285845629914352</v>
      </c>
      <c r="AK426" s="27" t="n">
        <v>0.779083482185078</v>
      </c>
      <c r="AL426" s="21"/>
      <c r="AM426" s="31" t="n">
        <f aca="false">IF(SQRT($B$9)*$B426+SQRT(1-$B$9)*R426&lt;_xlfn.NORM.S.INV($B$6),1,0)</f>
        <v>0</v>
      </c>
      <c r="AN426" s="31" t="n">
        <f aca="false">IF(SQRT($B$9)*$B426+SQRT(1-$B$9)*S426&lt;_xlfn.NORM.S.INV($B$6),1,0)</f>
        <v>0</v>
      </c>
      <c r="AO426" s="31" t="n">
        <f aca="false">IF(SQRT($B$9)*$B426+SQRT(1-$B$9)*T426&lt;_xlfn.NORM.S.INV($B$6),1,0)</f>
        <v>0</v>
      </c>
      <c r="AP426" s="31" t="n">
        <f aca="false">IF(SQRT($B$9)*$B426+SQRT(1-$B$9)*U426&lt;_xlfn.NORM.S.INV($B$6),1,0)</f>
        <v>0</v>
      </c>
      <c r="AQ426" s="31" t="n">
        <f aca="false">IF(SQRT($B$9)*$B426+SQRT(1-$B$9)*V426&lt;_xlfn.NORM.S.INV($B$6),1,0)</f>
        <v>0</v>
      </c>
      <c r="AR426" s="31" t="n">
        <f aca="false">IF(SQRT($B$9)*$B426+SQRT(1-$B$9)*W426&lt;_xlfn.NORM.S.INV($B$6),1,0)</f>
        <v>0</v>
      </c>
      <c r="AS426" s="31" t="n">
        <f aca="false">IF(SQRT($B$9)*$B426+SQRT(1-$B$9)*X426&lt;_xlfn.NORM.S.INV($B$6),1,0)</f>
        <v>0</v>
      </c>
      <c r="AT426" s="31" t="n">
        <f aca="false">IF(SQRT($B$9)*$B426+SQRT(1-$B$9)*Y426&lt;_xlfn.NORM.S.INV($B$6),1,0)</f>
        <v>0</v>
      </c>
      <c r="AU426" s="31" t="n">
        <f aca="false">IF(SQRT($B$9)*$B426+SQRT(1-$B$9)*Z426&lt;_xlfn.NORM.S.INV($B$6),1,0)</f>
        <v>0</v>
      </c>
      <c r="AV426" s="31" t="n">
        <f aca="false">IF(SQRT($B$9)*$B426+SQRT(1-$B$9)*AA426&lt;_xlfn.NORM.S.INV($B$6),1,0)</f>
        <v>0</v>
      </c>
      <c r="AW426" s="31" t="n">
        <f aca="false">IF(SQRT($C$9)*$B426+SQRT(1-$C$9)*AB426&lt;_xlfn.NORM.S.INV($C$6),1,0)</f>
        <v>0</v>
      </c>
      <c r="AX426" s="31" t="n">
        <f aca="false">IF(SQRT($C$9)*$B426+SQRT(1-$C$9)*AC426&lt;_xlfn.NORM.S.INV($C$6),1,0)</f>
        <v>0</v>
      </c>
      <c r="AY426" s="31" t="n">
        <f aca="false">IF(SQRT($C$9)*$B426+SQRT(1-$C$9)*AD426&lt;_xlfn.NORM.S.INV($C$6),1,0)</f>
        <v>0</v>
      </c>
      <c r="AZ426" s="31" t="n">
        <f aca="false">IF(SQRT($C$9)*$B426+SQRT(1-$C$9)*AE426&lt;_xlfn.NORM.S.INV($C$6),1,0)</f>
        <v>0</v>
      </c>
      <c r="BA426" s="31" t="n">
        <f aca="false">IF(SQRT($C$9)*$B426+SQRT(1-$C$9)*AF426&lt;_xlfn.NORM.S.INV($C$6),1,0)</f>
        <v>0</v>
      </c>
      <c r="BB426" s="31" t="n">
        <f aca="false">IF(SQRT($C$9)*$B426+SQRT(1-$C$9)*AG426&lt;_xlfn.NORM.S.INV($C$6),1,0)</f>
        <v>0</v>
      </c>
      <c r="BC426" s="31" t="n">
        <f aca="false">IF(SQRT($C$9)*$B426+SQRT(1-$C$9)*AH426&lt;_xlfn.NORM.S.INV($C$6),1,0)</f>
        <v>1</v>
      </c>
      <c r="BD426" s="31" t="n">
        <f aca="false">IF(SQRT($C$9)*$B426+SQRT(1-$C$9)*AI426&lt;_xlfn.NORM.S.INV($C$6),1,0)</f>
        <v>0</v>
      </c>
      <c r="BE426" s="31" t="n">
        <f aca="false">IF(SQRT($C$9)*$B426+SQRT(1-$C$9)*AJ426&lt;_xlfn.NORM.S.INV($C$6),1,0)</f>
        <v>0</v>
      </c>
      <c r="BF426" s="31" t="n">
        <f aca="false">IF(SQRT($C$9)*$B426+SQRT(1-$C$9)*AK426&lt;_xlfn.NORM.S.INV($C$6),1,0)</f>
        <v>0</v>
      </c>
      <c r="BG426" s="21"/>
      <c r="BH426" s="21"/>
      <c r="BI426" s="31" t="n">
        <f aca="false">$B$11*(($A$1061)*$C426/$B$12*$B$7+(1-$A$1061)*$D426/$B$12*$C$7)</f>
        <v>600</v>
      </c>
      <c r="BJ426" s="31" t="n">
        <f aca="false">$B$11*(($A$1062)*$C426/$B$12*$B$7+(1-$A$1062)*$D426/$B$12*$C$7)</f>
        <v>570</v>
      </c>
      <c r="BK426" s="31" t="n">
        <f aca="false">$B$11*(($A$1063)*$C426/$B$12*$B$7+(1-$A$1063)*$D426/$B$12*$C$7)</f>
        <v>540</v>
      </c>
      <c r="BL426" s="31" t="n">
        <f aca="false">$B$11*(($A$1064)*$C426/$B$12*$B$7+(1-$A$1064)*$D426/$B$12*$C$7)</f>
        <v>510</v>
      </c>
      <c r="BM426" s="31" t="n">
        <f aca="false">$B$11*(($A$1065)*$C426/$B$12*$B$7+(1-$A$1065)*$D426/$B$12*$C$7)</f>
        <v>480</v>
      </c>
      <c r="BN426" s="31" t="n">
        <f aca="false">$B$11*(($A$1066)*$C426/$B$12*$B$7+(1-$A$1066)*$D426/$B$12*$C$7)</f>
        <v>450</v>
      </c>
      <c r="BO426" s="31" t="n">
        <f aca="false">$B$11*(($A$1067)*$C426/$B$12*$B$7+(1-$A$1067)*$D426/$B$12*$C$7)</f>
        <v>420</v>
      </c>
      <c r="BP426" s="31" t="n">
        <f aca="false">$B$11*(($A$1068)*$C426/$B$12*$B$7+(1-$A$1068)*$D426/$B$12*$C$7)</f>
        <v>390</v>
      </c>
      <c r="BQ426" s="31" t="n">
        <f aca="false">$B$11*(($A$1069)*$C426/$B$12*$B$7+(1-$A$1069)*$D426/$B$12*$C$7)</f>
        <v>360</v>
      </c>
      <c r="BR426" s="31" t="n">
        <f aca="false">$B$11*(($A$1070)*$C426/$B$12*$B$7+(1-$A$1070)*$D426/$B$12*$C$7)</f>
        <v>330</v>
      </c>
      <c r="BS426" s="31" t="n">
        <f aca="false">$B$11*(($A$1071)*$C426/$B$12*$B$7+(1-$A$1071)*$D426/$B$12*$C$7)</f>
        <v>300</v>
      </c>
      <c r="BT426" s="31" t="n">
        <f aca="false">$B$11*(($A$1072)*$C426/$B$12*$B$7+(1-$A$1072)*$D426/$B$12*$C$7)</f>
        <v>270</v>
      </c>
      <c r="BU426" s="31" t="n">
        <f aca="false">$B$11*(($A$1073)*$C426/$B$12*$B$7+(1-$A$1073)*$D426/$B$12*$C$7)</f>
        <v>240</v>
      </c>
      <c r="BV426" s="31" t="n">
        <f aca="false">$B$11*(($A$1074)*$C426/$B$12*$B$7+(1-$A$1074)*$D426/$B$12*$C$7)</f>
        <v>210</v>
      </c>
      <c r="BW426" s="31" t="n">
        <f aca="false">$B$11*(($A$1075)*$C426/$B$12*$B$7+(1-$A$1075)*$D426/$B$12*$C$7)</f>
        <v>180</v>
      </c>
      <c r="BX426" s="31" t="n">
        <f aca="false">$B$11*(($A$1076)*$C426/$B$12*$B$7+(1-$A$1076)*$D426/$B$12*$C$7)</f>
        <v>150</v>
      </c>
      <c r="BY426" s="31" t="n">
        <f aca="false">$B$11*(($A$1077)*$C426/$B$12*$B$7+(1-$A$1077)*$D426/$B$12*$C$7)</f>
        <v>120</v>
      </c>
      <c r="BZ426" s="31" t="n">
        <f aca="false">$B$11*(($A$1078)*$C426/$B$12*$B$7+(1-$A$1078)*$D426/$B$12*$C$7)</f>
        <v>90</v>
      </c>
      <c r="CA426" s="31" t="n">
        <f aca="false">$B$11*(($A$1079)*$C426/$B$12*$B$7+(1-$A$1079)*$D426/$B$12*$C$7)</f>
        <v>60</v>
      </c>
      <c r="CB426" s="31" t="n">
        <f aca="false">$B$11*(($A$1080)*$C426/$B$12*$B$7+(1-$A$1080)*$D426/$B$12*$C$7)</f>
        <v>30</v>
      </c>
      <c r="CC426" s="31" t="n">
        <f aca="false">$B$11*(($A$1081)*$C426/$B$12*$B$7+(1-$A$1081)*$D426/$B$12*$C$7)</f>
        <v>0</v>
      </c>
    </row>
    <row r="427" customFormat="false" ht="15" hidden="false" customHeight="false" outlineLevel="0" collapsed="false">
      <c r="A427" s="21" t="n">
        <v>403</v>
      </c>
      <c r="B427" s="27" t="n">
        <v>1.09930847846557</v>
      </c>
      <c r="C427" s="9" t="n">
        <f aca="false">SUM(AM427:AV427)</f>
        <v>0</v>
      </c>
      <c r="D427" s="9" t="n">
        <f aca="false">SUM(AW427:BF427)</f>
        <v>0</v>
      </c>
      <c r="E427" s="24" t="n">
        <f aca="false">(1-C427/$B$12)*$B$8-C427/$B$12*$B$7</f>
        <v>0.05</v>
      </c>
      <c r="F427" s="24" t="n">
        <f aca="false">(1-D427/$B$12)*$C$8-D427/$B$12*$C$7</f>
        <v>0.09</v>
      </c>
      <c r="G427" s="47" t="n">
        <f aca="false">$B$11*($B$10*C427/$B$12*$B$7+(1-$B$10)*D427/$B$12*$C$7)</f>
        <v>0</v>
      </c>
      <c r="H427" s="24" t="n">
        <f aca="false">$B$10*E427+(1-$B$10)*F427</f>
        <v>0.07</v>
      </c>
      <c r="I427" s="21"/>
      <c r="J427" s="21"/>
      <c r="K427" s="21"/>
      <c r="L427" s="21"/>
      <c r="M427" s="21"/>
      <c r="N427" s="21"/>
      <c r="O427" s="21"/>
      <c r="P427" s="21"/>
      <c r="Q427" s="21"/>
      <c r="R427" s="27" t="n">
        <v>1.35811167910253</v>
      </c>
      <c r="S427" s="27" t="n">
        <v>-2.13319201345683</v>
      </c>
      <c r="T427" s="27" t="n">
        <v>0.88692124711276</v>
      </c>
      <c r="U427" s="27" t="n">
        <v>-0.774119330933468</v>
      </c>
      <c r="V427" s="27" t="n">
        <v>-1.91739849767359</v>
      </c>
      <c r="W427" s="27" t="n">
        <v>-0.423922545718644</v>
      </c>
      <c r="X427" s="27" t="n">
        <v>-0.254921093082097</v>
      </c>
      <c r="Y427" s="27" t="n">
        <v>2.15842277471353</v>
      </c>
      <c r="Z427" s="27" t="n">
        <v>-0.603062685079181</v>
      </c>
      <c r="AA427" s="27" t="n">
        <v>0.844261661711246</v>
      </c>
      <c r="AB427" s="27" t="n">
        <v>0.0487652592713114</v>
      </c>
      <c r="AC427" s="27" t="n">
        <v>-1.0408387064677</v>
      </c>
      <c r="AD427" s="27" t="n">
        <v>0.847048237574801</v>
      </c>
      <c r="AE427" s="27" t="n">
        <v>0.175380445798878</v>
      </c>
      <c r="AF427" s="27" t="n">
        <v>1.16435016246114</v>
      </c>
      <c r="AG427" s="27" t="n">
        <v>-1.12695640604036</v>
      </c>
      <c r="AH427" s="27" t="n">
        <v>-0.071514169654362</v>
      </c>
      <c r="AI427" s="27" t="n">
        <v>1.21669231679441</v>
      </c>
      <c r="AJ427" s="27" t="n">
        <v>-0.439998534966761</v>
      </c>
      <c r="AK427" s="27" t="n">
        <v>-0.0287311596818169</v>
      </c>
      <c r="AL427" s="21"/>
      <c r="AM427" s="31" t="n">
        <f aca="false">IF(SQRT($B$9)*$B427+SQRT(1-$B$9)*R427&lt;_xlfn.NORM.S.INV($B$6),1,0)</f>
        <v>0</v>
      </c>
      <c r="AN427" s="31" t="n">
        <f aca="false">IF(SQRT($B$9)*$B427+SQRT(1-$B$9)*S427&lt;_xlfn.NORM.S.INV($B$6),1,0)</f>
        <v>0</v>
      </c>
      <c r="AO427" s="31" t="n">
        <f aca="false">IF(SQRT($B$9)*$B427+SQRT(1-$B$9)*T427&lt;_xlfn.NORM.S.INV($B$6),1,0)</f>
        <v>0</v>
      </c>
      <c r="AP427" s="31" t="n">
        <f aca="false">IF(SQRT($B$9)*$B427+SQRT(1-$B$9)*U427&lt;_xlfn.NORM.S.INV($B$6),1,0)</f>
        <v>0</v>
      </c>
      <c r="AQ427" s="31" t="n">
        <f aca="false">IF(SQRT($B$9)*$B427+SQRT(1-$B$9)*V427&lt;_xlfn.NORM.S.INV($B$6),1,0)</f>
        <v>0</v>
      </c>
      <c r="AR427" s="31" t="n">
        <f aca="false">IF(SQRT($B$9)*$B427+SQRT(1-$B$9)*W427&lt;_xlfn.NORM.S.INV($B$6),1,0)</f>
        <v>0</v>
      </c>
      <c r="AS427" s="31" t="n">
        <f aca="false">IF(SQRT($B$9)*$B427+SQRT(1-$B$9)*X427&lt;_xlfn.NORM.S.INV($B$6),1,0)</f>
        <v>0</v>
      </c>
      <c r="AT427" s="31" t="n">
        <f aca="false">IF(SQRT($B$9)*$B427+SQRT(1-$B$9)*Y427&lt;_xlfn.NORM.S.INV($B$6),1,0)</f>
        <v>0</v>
      </c>
      <c r="AU427" s="31" t="n">
        <f aca="false">IF(SQRT($B$9)*$B427+SQRT(1-$B$9)*Z427&lt;_xlfn.NORM.S.INV($B$6),1,0)</f>
        <v>0</v>
      </c>
      <c r="AV427" s="31" t="n">
        <f aca="false">IF(SQRT($B$9)*$B427+SQRT(1-$B$9)*AA427&lt;_xlfn.NORM.S.INV($B$6),1,0)</f>
        <v>0</v>
      </c>
      <c r="AW427" s="31" t="n">
        <f aca="false">IF(SQRT($C$9)*$B427+SQRT(1-$C$9)*AB427&lt;_xlfn.NORM.S.INV($C$6),1,0)</f>
        <v>0</v>
      </c>
      <c r="AX427" s="31" t="n">
        <f aca="false">IF(SQRT($C$9)*$B427+SQRT(1-$C$9)*AC427&lt;_xlfn.NORM.S.INV($C$6),1,0)</f>
        <v>0</v>
      </c>
      <c r="AY427" s="31" t="n">
        <f aca="false">IF(SQRT($C$9)*$B427+SQRT(1-$C$9)*AD427&lt;_xlfn.NORM.S.INV($C$6),1,0)</f>
        <v>0</v>
      </c>
      <c r="AZ427" s="31" t="n">
        <f aca="false">IF(SQRT($C$9)*$B427+SQRT(1-$C$9)*AE427&lt;_xlfn.NORM.S.INV($C$6),1,0)</f>
        <v>0</v>
      </c>
      <c r="BA427" s="31" t="n">
        <f aca="false">IF(SQRT($C$9)*$B427+SQRT(1-$C$9)*AF427&lt;_xlfn.NORM.S.INV($C$6),1,0)</f>
        <v>0</v>
      </c>
      <c r="BB427" s="31" t="n">
        <f aca="false">IF(SQRT($C$9)*$B427+SQRT(1-$C$9)*AG427&lt;_xlfn.NORM.S.INV($C$6),1,0)</f>
        <v>0</v>
      </c>
      <c r="BC427" s="31" t="n">
        <f aca="false">IF(SQRT($C$9)*$B427+SQRT(1-$C$9)*AH427&lt;_xlfn.NORM.S.INV($C$6),1,0)</f>
        <v>0</v>
      </c>
      <c r="BD427" s="31" t="n">
        <f aca="false">IF(SQRT($C$9)*$B427+SQRT(1-$C$9)*AI427&lt;_xlfn.NORM.S.INV($C$6),1,0)</f>
        <v>0</v>
      </c>
      <c r="BE427" s="31" t="n">
        <f aca="false">IF(SQRT($C$9)*$B427+SQRT(1-$C$9)*AJ427&lt;_xlfn.NORM.S.INV($C$6),1,0)</f>
        <v>0</v>
      </c>
      <c r="BF427" s="31" t="n">
        <f aca="false">IF(SQRT($C$9)*$B427+SQRT(1-$C$9)*AK427&lt;_xlfn.NORM.S.INV($C$6),1,0)</f>
        <v>0</v>
      </c>
      <c r="BG427" s="21"/>
      <c r="BH427" s="21"/>
      <c r="BI427" s="31" t="n">
        <f aca="false">$B$11*(($A$1061)*$C427/$B$12*$B$7+(1-$A$1061)*$D427/$B$12*$C$7)</f>
        <v>0</v>
      </c>
      <c r="BJ427" s="31" t="n">
        <f aca="false">$B$11*(($A$1062)*$C427/$B$12*$B$7+(1-$A$1062)*$D427/$B$12*$C$7)</f>
        <v>0</v>
      </c>
      <c r="BK427" s="31" t="n">
        <f aca="false">$B$11*(($A$1063)*$C427/$B$12*$B$7+(1-$A$1063)*$D427/$B$12*$C$7)</f>
        <v>0</v>
      </c>
      <c r="BL427" s="31" t="n">
        <f aca="false">$B$11*(($A$1064)*$C427/$B$12*$B$7+(1-$A$1064)*$D427/$B$12*$C$7)</f>
        <v>0</v>
      </c>
      <c r="BM427" s="31" t="n">
        <f aca="false">$B$11*(($A$1065)*$C427/$B$12*$B$7+(1-$A$1065)*$D427/$B$12*$C$7)</f>
        <v>0</v>
      </c>
      <c r="BN427" s="31" t="n">
        <f aca="false">$B$11*(($A$1066)*$C427/$B$12*$B$7+(1-$A$1066)*$D427/$B$12*$C$7)</f>
        <v>0</v>
      </c>
      <c r="BO427" s="31" t="n">
        <f aca="false">$B$11*(($A$1067)*$C427/$B$12*$B$7+(1-$A$1067)*$D427/$B$12*$C$7)</f>
        <v>0</v>
      </c>
      <c r="BP427" s="31" t="n">
        <f aca="false">$B$11*(($A$1068)*$C427/$B$12*$B$7+(1-$A$1068)*$D427/$B$12*$C$7)</f>
        <v>0</v>
      </c>
      <c r="BQ427" s="31" t="n">
        <f aca="false">$B$11*(($A$1069)*$C427/$B$12*$B$7+(1-$A$1069)*$D427/$B$12*$C$7)</f>
        <v>0</v>
      </c>
      <c r="BR427" s="31" t="n">
        <f aca="false">$B$11*(($A$1070)*$C427/$B$12*$B$7+(1-$A$1070)*$D427/$B$12*$C$7)</f>
        <v>0</v>
      </c>
      <c r="BS427" s="31" t="n">
        <f aca="false">$B$11*(($A$1071)*$C427/$B$12*$B$7+(1-$A$1071)*$D427/$B$12*$C$7)</f>
        <v>0</v>
      </c>
      <c r="BT427" s="31" t="n">
        <f aca="false">$B$11*(($A$1072)*$C427/$B$12*$B$7+(1-$A$1072)*$D427/$B$12*$C$7)</f>
        <v>0</v>
      </c>
      <c r="BU427" s="31" t="n">
        <f aca="false">$B$11*(($A$1073)*$C427/$B$12*$B$7+(1-$A$1073)*$D427/$B$12*$C$7)</f>
        <v>0</v>
      </c>
      <c r="BV427" s="31" t="n">
        <f aca="false">$B$11*(($A$1074)*$C427/$B$12*$B$7+(1-$A$1074)*$D427/$B$12*$C$7)</f>
        <v>0</v>
      </c>
      <c r="BW427" s="31" t="n">
        <f aca="false">$B$11*(($A$1075)*$C427/$B$12*$B$7+(1-$A$1075)*$D427/$B$12*$C$7)</f>
        <v>0</v>
      </c>
      <c r="BX427" s="31" t="n">
        <f aca="false">$B$11*(($A$1076)*$C427/$B$12*$B$7+(1-$A$1076)*$D427/$B$12*$C$7)</f>
        <v>0</v>
      </c>
      <c r="BY427" s="31" t="n">
        <f aca="false">$B$11*(($A$1077)*$C427/$B$12*$B$7+(1-$A$1077)*$D427/$B$12*$C$7)</f>
        <v>0</v>
      </c>
      <c r="BZ427" s="31" t="n">
        <f aca="false">$B$11*(($A$1078)*$C427/$B$12*$B$7+(1-$A$1078)*$D427/$B$12*$C$7)</f>
        <v>0</v>
      </c>
      <c r="CA427" s="31" t="n">
        <f aca="false">$B$11*(($A$1079)*$C427/$B$12*$B$7+(1-$A$1079)*$D427/$B$12*$C$7)</f>
        <v>0</v>
      </c>
      <c r="CB427" s="31" t="n">
        <f aca="false">$B$11*(($A$1080)*$C427/$B$12*$B$7+(1-$A$1080)*$D427/$B$12*$C$7)</f>
        <v>0</v>
      </c>
      <c r="CC427" s="31" t="n">
        <f aca="false">$B$11*(($A$1081)*$C427/$B$12*$B$7+(1-$A$1081)*$D427/$B$12*$C$7)</f>
        <v>0</v>
      </c>
    </row>
    <row r="428" customFormat="false" ht="15" hidden="false" customHeight="false" outlineLevel="0" collapsed="false">
      <c r="A428" s="21" t="n">
        <v>404</v>
      </c>
      <c r="B428" s="27" t="n">
        <v>1.18116151395214</v>
      </c>
      <c r="C428" s="9" t="n">
        <f aca="false">SUM(AM428:AV428)</f>
        <v>0</v>
      </c>
      <c r="D428" s="9" t="n">
        <f aca="false">SUM(AW428:BF428)</f>
        <v>0</v>
      </c>
      <c r="E428" s="24" t="n">
        <f aca="false">(1-C428/$B$12)*$B$8-C428/$B$12*$B$7</f>
        <v>0.05</v>
      </c>
      <c r="F428" s="24" t="n">
        <f aca="false">(1-D428/$B$12)*$C$8-D428/$B$12*$C$7</f>
        <v>0.09</v>
      </c>
      <c r="G428" s="47" t="n">
        <f aca="false">$B$11*($B$10*C428/$B$12*$B$7+(1-$B$10)*D428/$B$12*$C$7)</f>
        <v>0</v>
      </c>
      <c r="H428" s="24" t="n">
        <f aca="false">$B$10*E428+(1-$B$10)*F428</f>
        <v>0.07</v>
      </c>
      <c r="I428" s="21"/>
      <c r="J428" s="21"/>
      <c r="K428" s="21"/>
      <c r="L428" s="21"/>
      <c r="M428" s="21"/>
      <c r="N428" s="21"/>
      <c r="O428" s="21"/>
      <c r="P428" s="21"/>
      <c r="Q428" s="21"/>
      <c r="R428" s="27" t="n">
        <v>-0.925781465811504</v>
      </c>
      <c r="S428" s="27" t="n">
        <v>1.27666877288239</v>
      </c>
      <c r="T428" s="27" t="n">
        <v>-0.345879739484227</v>
      </c>
      <c r="U428" s="27" t="n">
        <v>-2.27510422992784</v>
      </c>
      <c r="V428" s="27" t="n">
        <v>-0.0477494163675708</v>
      </c>
      <c r="W428" s="27" t="n">
        <v>0.582684472776107</v>
      </c>
      <c r="X428" s="27" t="n">
        <v>0.536823034838995</v>
      </c>
      <c r="Y428" s="27" t="n">
        <v>0.945362580741665</v>
      </c>
      <c r="Z428" s="27" t="n">
        <v>1.33226859972851</v>
      </c>
      <c r="AA428" s="27" t="n">
        <v>1.90749516336317</v>
      </c>
      <c r="AB428" s="27" t="n">
        <v>0.527559541368941</v>
      </c>
      <c r="AC428" s="27" t="n">
        <v>-2.20464611918829</v>
      </c>
      <c r="AD428" s="27" t="n">
        <v>1.75395525473966</v>
      </c>
      <c r="AE428" s="27" t="n">
        <v>-1.95187145693275</v>
      </c>
      <c r="AF428" s="27" t="n">
        <v>0.500222235494578</v>
      </c>
      <c r="AG428" s="27" t="n">
        <v>-0.817277273132252</v>
      </c>
      <c r="AH428" s="27" t="n">
        <v>0.48160931288697</v>
      </c>
      <c r="AI428" s="27" t="n">
        <v>-0.664777812781077</v>
      </c>
      <c r="AJ428" s="27" t="n">
        <v>0.903368051779482</v>
      </c>
      <c r="AK428" s="27" t="n">
        <v>1.22512595973486</v>
      </c>
      <c r="AL428" s="21"/>
      <c r="AM428" s="31" t="n">
        <f aca="false">IF(SQRT($B$9)*$B428+SQRT(1-$B$9)*R428&lt;_xlfn.NORM.S.INV($B$6),1,0)</f>
        <v>0</v>
      </c>
      <c r="AN428" s="31" t="n">
        <f aca="false">IF(SQRT($B$9)*$B428+SQRT(1-$B$9)*S428&lt;_xlfn.NORM.S.INV($B$6),1,0)</f>
        <v>0</v>
      </c>
      <c r="AO428" s="31" t="n">
        <f aca="false">IF(SQRT($B$9)*$B428+SQRT(1-$B$9)*T428&lt;_xlfn.NORM.S.INV($B$6),1,0)</f>
        <v>0</v>
      </c>
      <c r="AP428" s="31" t="n">
        <f aca="false">IF(SQRT($B$9)*$B428+SQRT(1-$B$9)*U428&lt;_xlfn.NORM.S.INV($B$6),1,0)</f>
        <v>0</v>
      </c>
      <c r="AQ428" s="31" t="n">
        <f aca="false">IF(SQRT($B$9)*$B428+SQRT(1-$B$9)*V428&lt;_xlfn.NORM.S.INV($B$6),1,0)</f>
        <v>0</v>
      </c>
      <c r="AR428" s="31" t="n">
        <f aca="false">IF(SQRT($B$9)*$B428+SQRT(1-$B$9)*W428&lt;_xlfn.NORM.S.INV($B$6),1,0)</f>
        <v>0</v>
      </c>
      <c r="AS428" s="31" t="n">
        <f aca="false">IF(SQRT($B$9)*$B428+SQRT(1-$B$9)*X428&lt;_xlfn.NORM.S.INV($B$6),1,0)</f>
        <v>0</v>
      </c>
      <c r="AT428" s="31" t="n">
        <f aca="false">IF(SQRT($B$9)*$B428+SQRT(1-$B$9)*Y428&lt;_xlfn.NORM.S.INV($B$6),1,0)</f>
        <v>0</v>
      </c>
      <c r="AU428" s="31" t="n">
        <f aca="false">IF(SQRT($B$9)*$B428+SQRT(1-$B$9)*Z428&lt;_xlfn.NORM.S.INV($B$6),1,0)</f>
        <v>0</v>
      </c>
      <c r="AV428" s="31" t="n">
        <f aca="false">IF(SQRT($B$9)*$B428+SQRT(1-$B$9)*AA428&lt;_xlfn.NORM.S.INV($B$6),1,0)</f>
        <v>0</v>
      </c>
      <c r="AW428" s="31" t="n">
        <f aca="false">IF(SQRT($C$9)*$B428+SQRT(1-$C$9)*AB428&lt;_xlfn.NORM.S.INV($C$6),1,0)</f>
        <v>0</v>
      </c>
      <c r="AX428" s="31" t="n">
        <f aca="false">IF(SQRT($C$9)*$B428+SQRT(1-$C$9)*AC428&lt;_xlfn.NORM.S.INV($C$6),1,0)</f>
        <v>0</v>
      </c>
      <c r="AY428" s="31" t="n">
        <f aca="false">IF(SQRT($C$9)*$B428+SQRT(1-$C$9)*AD428&lt;_xlfn.NORM.S.INV($C$6),1,0)</f>
        <v>0</v>
      </c>
      <c r="AZ428" s="31" t="n">
        <f aca="false">IF(SQRT($C$9)*$B428+SQRT(1-$C$9)*AE428&lt;_xlfn.NORM.S.INV($C$6),1,0)</f>
        <v>0</v>
      </c>
      <c r="BA428" s="31" t="n">
        <f aca="false">IF(SQRT($C$9)*$B428+SQRT(1-$C$9)*AF428&lt;_xlfn.NORM.S.INV($C$6),1,0)</f>
        <v>0</v>
      </c>
      <c r="BB428" s="31" t="n">
        <f aca="false">IF(SQRT($C$9)*$B428+SQRT(1-$C$9)*AG428&lt;_xlfn.NORM.S.INV($C$6),1,0)</f>
        <v>0</v>
      </c>
      <c r="BC428" s="31" t="n">
        <f aca="false">IF(SQRT($C$9)*$B428+SQRT(1-$C$9)*AH428&lt;_xlfn.NORM.S.INV($C$6),1,0)</f>
        <v>0</v>
      </c>
      <c r="BD428" s="31" t="n">
        <f aca="false">IF(SQRT($C$9)*$B428+SQRT(1-$C$9)*AI428&lt;_xlfn.NORM.S.INV($C$6),1,0)</f>
        <v>0</v>
      </c>
      <c r="BE428" s="31" t="n">
        <f aca="false">IF(SQRT($C$9)*$B428+SQRT(1-$C$9)*AJ428&lt;_xlfn.NORM.S.INV($C$6),1,0)</f>
        <v>0</v>
      </c>
      <c r="BF428" s="31" t="n">
        <f aca="false">IF(SQRT($C$9)*$B428+SQRT(1-$C$9)*AK428&lt;_xlfn.NORM.S.INV($C$6),1,0)</f>
        <v>0</v>
      </c>
      <c r="BG428" s="21"/>
      <c r="BH428" s="21"/>
      <c r="BI428" s="31" t="n">
        <f aca="false">$B$11*(($A$1061)*$C428/$B$12*$B$7+(1-$A$1061)*$D428/$B$12*$C$7)</f>
        <v>0</v>
      </c>
      <c r="BJ428" s="31" t="n">
        <f aca="false">$B$11*(($A$1062)*$C428/$B$12*$B$7+(1-$A$1062)*$D428/$B$12*$C$7)</f>
        <v>0</v>
      </c>
      <c r="BK428" s="31" t="n">
        <f aca="false">$B$11*(($A$1063)*$C428/$B$12*$B$7+(1-$A$1063)*$D428/$B$12*$C$7)</f>
        <v>0</v>
      </c>
      <c r="BL428" s="31" t="n">
        <f aca="false">$B$11*(($A$1064)*$C428/$B$12*$B$7+(1-$A$1064)*$D428/$B$12*$C$7)</f>
        <v>0</v>
      </c>
      <c r="BM428" s="31" t="n">
        <f aca="false">$B$11*(($A$1065)*$C428/$B$12*$B$7+(1-$A$1065)*$D428/$B$12*$C$7)</f>
        <v>0</v>
      </c>
      <c r="BN428" s="31" t="n">
        <f aca="false">$B$11*(($A$1066)*$C428/$B$12*$B$7+(1-$A$1066)*$D428/$B$12*$C$7)</f>
        <v>0</v>
      </c>
      <c r="BO428" s="31" t="n">
        <f aca="false">$B$11*(($A$1067)*$C428/$B$12*$B$7+(1-$A$1067)*$D428/$B$12*$C$7)</f>
        <v>0</v>
      </c>
      <c r="BP428" s="31" t="n">
        <f aca="false">$B$11*(($A$1068)*$C428/$B$12*$B$7+(1-$A$1068)*$D428/$B$12*$C$7)</f>
        <v>0</v>
      </c>
      <c r="BQ428" s="31" t="n">
        <f aca="false">$B$11*(($A$1069)*$C428/$B$12*$B$7+(1-$A$1069)*$D428/$B$12*$C$7)</f>
        <v>0</v>
      </c>
      <c r="BR428" s="31" t="n">
        <f aca="false">$B$11*(($A$1070)*$C428/$B$12*$B$7+(1-$A$1070)*$D428/$B$12*$C$7)</f>
        <v>0</v>
      </c>
      <c r="BS428" s="31" t="n">
        <f aca="false">$B$11*(($A$1071)*$C428/$B$12*$B$7+(1-$A$1071)*$D428/$B$12*$C$7)</f>
        <v>0</v>
      </c>
      <c r="BT428" s="31" t="n">
        <f aca="false">$B$11*(($A$1072)*$C428/$B$12*$B$7+(1-$A$1072)*$D428/$B$12*$C$7)</f>
        <v>0</v>
      </c>
      <c r="BU428" s="31" t="n">
        <f aca="false">$B$11*(($A$1073)*$C428/$B$12*$B$7+(1-$A$1073)*$D428/$B$12*$C$7)</f>
        <v>0</v>
      </c>
      <c r="BV428" s="31" t="n">
        <f aca="false">$B$11*(($A$1074)*$C428/$B$12*$B$7+(1-$A$1074)*$D428/$B$12*$C$7)</f>
        <v>0</v>
      </c>
      <c r="BW428" s="31" t="n">
        <f aca="false">$B$11*(($A$1075)*$C428/$B$12*$B$7+(1-$A$1075)*$D428/$B$12*$C$7)</f>
        <v>0</v>
      </c>
      <c r="BX428" s="31" t="n">
        <f aca="false">$B$11*(($A$1076)*$C428/$B$12*$B$7+(1-$A$1076)*$D428/$B$12*$C$7)</f>
        <v>0</v>
      </c>
      <c r="BY428" s="31" t="n">
        <f aca="false">$B$11*(($A$1077)*$C428/$B$12*$B$7+(1-$A$1077)*$D428/$B$12*$C$7)</f>
        <v>0</v>
      </c>
      <c r="BZ428" s="31" t="n">
        <f aca="false">$B$11*(($A$1078)*$C428/$B$12*$B$7+(1-$A$1078)*$D428/$B$12*$C$7)</f>
        <v>0</v>
      </c>
      <c r="CA428" s="31" t="n">
        <f aca="false">$B$11*(($A$1079)*$C428/$B$12*$B$7+(1-$A$1079)*$D428/$B$12*$C$7)</f>
        <v>0</v>
      </c>
      <c r="CB428" s="31" t="n">
        <f aca="false">$B$11*(($A$1080)*$C428/$B$12*$B$7+(1-$A$1080)*$D428/$B$12*$C$7)</f>
        <v>0</v>
      </c>
      <c r="CC428" s="31" t="n">
        <f aca="false">$B$11*(($A$1081)*$C428/$B$12*$B$7+(1-$A$1081)*$D428/$B$12*$C$7)</f>
        <v>0</v>
      </c>
    </row>
    <row r="429" customFormat="false" ht="15" hidden="false" customHeight="false" outlineLevel="0" collapsed="false">
      <c r="A429" s="21" t="n">
        <v>405</v>
      </c>
      <c r="B429" s="27" t="n">
        <v>0.688279243601372</v>
      </c>
      <c r="C429" s="9" t="n">
        <f aca="false">SUM(AM429:AV429)</f>
        <v>0</v>
      </c>
      <c r="D429" s="9" t="n">
        <f aca="false">SUM(AW429:BF429)</f>
        <v>0</v>
      </c>
      <c r="E429" s="24" t="n">
        <f aca="false">(1-C429/$B$12)*$B$8-C429/$B$12*$B$7</f>
        <v>0.05</v>
      </c>
      <c r="F429" s="24" t="n">
        <f aca="false">(1-D429/$B$12)*$C$8-D429/$B$12*$C$7</f>
        <v>0.09</v>
      </c>
      <c r="G429" s="47" t="n">
        <f aca="false">$B$11*($B$10*C429/$B$12*$B$7+(1-$B$10)*D429/$B$12*$C$7)</f>
        <v>0</v>
      </c>
      <c r="H429" s="24" t="n">
        <f aca="false">$B$10*E429+(1-$B$10)*F429</f>
        <v>0.07</v>
      </c>
      <c r="I429" s="21"/>
      <c r="J429" s="21"/>
      <c r="K429" s="21"/>
      <c r="L429" s="21"/>
      <c r="M429" s="21"/>
      <c r="N429" s="21"/>
      <c r="O429" s="21"/>
      <c r="P429" s="21"/>
      <c r="Q429" s="21"/>
      <c r="R429" s="27" t="n">
        <v>-0.91197633420834</v>
      </c>
      <c r="S429" s="27" t="n">
        <v>0.623665490397289</v>
      </c>
      <c r="T429" s="27" t="n">
        <v>-0.112509089862929</v>
      </c>
      <c r="U429" s="27" t="n">
        <v>-1.15934083799841</v>
      </c>
      <c r="V429" s="27" t="n">
        <v>-0.245863919252607</v>
      </c>
      <c r="W429" s="27" t="n">
        <v>-0.0644613041393274</v>
      </c>
      <c r="X429" s="27" t="n">
        <v>-0.53199329508912</v>
      </c>
      <c r="Y429" s="27" t="n">
        <v>-2.76501736394201</v>
      </c>
      <c r="Z429" s="27" t="n">
        <v>0.391457297152608</v>
      </c>
      <c r="AA429" s="27" t="n">
        <v>-1.02567642252973</v>
      </c>
      <c r="AB429" s="27" t="n">
        <v>-0.5840425181662</v>
      </c>
      <c r="AC429" s="27" t="n">
        <v>-1.53480828588243</v>
      </c>
      <c r="AD429" s="27" t="n">
        <v>-0.577037042242197</v>
      </c>
      <c r="AE429" s="27" t="n">
        <v>-1.44784767094612</v>
      </c>
      <c r="AF429" s="27" t="n">
        <v>-0.152523929161104</v>
      </c>
      <c r="AG429" s="27" t="n">
        <v>0.969167267074177</v>
      </c>
      <c r="AH429" s="27" t="n">
        <v>-1.48763254965554</v>
      </c>
      <c r="AI429" s="27" t="n">
        <v>0.178725810261875</v>
      </c>
      <c r="AJ429" s="27" t="n">
        <v>0.814386982087153</v>
      </c>
      <c r="AK429" s="27" t="n">
        <v>0.450702237401321</v>
      </c>
      <c r="AL429" s="21"/>
      <c r="AM429" s="31" t="n">
        <f aca="false">IF(SQRT($B$9)*$B429+SQRT(1-$B$9)*R429&lt;_xlfn.NORM.S.INV($B$6),1,0)</f>
        <v>0</v>
      </c>
      <c r="AN429" s="31" t="n">
        <f aca="false">IF(SQRT($B$9)*$B429+SQRT(1-$B$9)*S429&lt;_xlfn.NORM.S.INV($B$6),1,0)</f>
        <v>0</v>
      </c>
      <c r="AO429" s="31" t="n">
        <f aca="false">IF(SQRT($B$9)*$B429+SQRT(1-$B$9)*T429&lt;_xlfn.NORM.S.INV($B$6),1,0)</f>
        <v>0</v>
      </c>
      <c r="AP429" s="31" t="n">
        <f aca="false">IF(SQRT($B$9)*$B429+SQRT(1-$B$9)*U429&lt;_xlfn.NORM.S.INV($B$6),1,0)</f>
        <v>0</v>
      </c>
      <c r="AQ429" s="31" t="n">
        <f aca="false">IF(SQRT($B$9)*$B429+SQRT(1-$B$9)*V429&lt;_xlfn.NORM.S.INV($B$6),1,0)</f>
        <v>0</v>
      </c>
      <c r="AR429" s="31" t="n">
        <f aca="false">IF(SQRT($B$9)*$B429+SQRT(1-$B$9)*W429&lt;_xlfn.NORM.S.INV($B$6),1,0)</f>
        <v>0</v>
      </c>
      <c r="AS429" s="31" t="n">
        <f aca="false">IF(SQRT($B$9)*$B429+SQRT(1-$B$9)*X429&lt;_xlfn.NORM.S.INV($B$6),1,0)</f>
        <v>0</v>
      </c>
      <c r="AT429" s="31" t="n">
        <f aca="false">IF(SQRT($B$9)*$B429+SQRT(1-$B$9)*Y429&lt;_xlfn.NORM.S.INV($B$6),1,0)</f>
        <v>0</v>
      </c>
      <c r="AU429" s="31" t="n">
        <f aca="false">IF(SQRT($B$9)*$B429+SQRT(1-$B$9)*Z429&lt;_xlfn.NORM.S.INV($B$6),1,0)</f>
        <v>0</v>
      </c>
      <c r="AV429" s="31" t="n">
        <f aca="false">IF(SQRT($B$9)*$B429+SQRT(1-$B$9)*AA429&lt;_xlfn.NORM.S.INV($B$6),1,0)</f>
        <v>0</v>
      </c>
      <c r="AW429" s="31" t="n">
        <f aca="false">IF(SQRT($C$9)*$B429+SQRT(1-$C$9)*AB429&lt;_xlfn.NORM.S.INV($C$6),1,0)</f>
        <v>0</v>
      </c>
      <c r="AX429" s="31" t="n">
        <f aca="false">IF(SQRT($C$9)*$B429+SQRT(1-$C$9)*AC429&lt;_xlfn.NORM.S.INV($C$6),1,0)</f>
        <v>0</v>
      </c>
      <c r="AY429" s="31" t="n">
        <f aca="false">IF(SQRT($C$9)*$B429+SQRT(1-$C$9)*AD429&lt;_xlfn.NORM.S.INV($C$6),1,0)</f>
        <v>0</v>
      </c>
      <c r="AZ429" s="31" t="n">
        <f aca="false">IF(SQRT($C$9)*$B429+SQRT(1-$C$9)*AE429&lt;_xlfn.NORM.S.INV($C$6),1,0)</f>
        <v>0</v>
      </c>
      <c r="BA429" s="31" t="n">
        <f aca="false">IF(SQRT($C$9)*$B429+SQRT(1-$C$9)*AF429&lt;_xlfn.NORM.S.INV($C$6),1,0)</f>
        <v>0</v>
      </c>
      <c r="BB429" s="31" t="n">
        <f aca="false">IF(SQRT($C$9)*$B429+SQRT(1-$C$9)*AG429&lt;_xlfn.NORM.S.INV($C$6),1,0)</f>
        <v>0</v>
      </c>
      <c r="BC429" s="31" t="n">
        <f aca="false">IF(SQRT($C$9)*$B429+SQRT(1-$C$9)*AH429&lt;_xlfn.NORM.S.INV($C$6),1,0)</f>
        <v>0</v>
      </c>
      <c r="BD429" s="31" t="n">
        <f aca="false">IF(SQRT($C$9)*$B429+SQRT(1-$C$9)*AI429&lt;_xlfn.NORM.S.INV($C$6),1,0)</f>
        <v>0</v>
      </c>
      <c r="BE429" s="31" t="n">
        <f aca="false">IF(SQRT($C$9)*$B429+SQRT(1-$C$9)*AJ429&lt;_xlfn.NORM.S.INV($C$6),1,0)</f>
        <v>0</v>
      </c>
      <c r="BF429" s="31" t="n">
        <f aca="false">IF(SQRT($C$9)*$B429+SQRT(1-$C$9)*AK429&lt;_xlfn.NORM.S.INV($C$6),1,0)</f>
        <v>0</v>
      </c>
      <c r="BG429" s="21"/>
      <c r="BH429" s="21"/>
      <c r="BI429" s="31" t="n">
        <f aca="false">$B$11*(($A$1061)*$C429/$B$12*$B$7+(1-$A$1061)*$D429/$B$12*$C$7)</f>
        <v>0</v>
      </c>
      <c r="BJ429" s="31" t="n">
        <f aca="false">$B$11*(($A$1062)*$C429/$B$12*$B$7+(1-$A$1062)*$D429/$B$12*$C$7)</f>
        <v>0</v>
      </c>
      <c r="BK429" s="31" t="n">
        <f aca="false">$B$11*(($A$1063)*$C429/$B$12*$B$7+(1-$A$1063)*$D429/$B$12*$C$7)</f>
        <v>0</v>
      </c>
      <c r="BL429" s="31" t="n">
        <f aca="false">$B$11*(($A$1064)*$C429/$B$12*$B$7+(1-$A$1064)*$D429/$B$12*$C$7)</f>
        <v>0</v>
      </c>
      <c r="BM429" s="31" t="n">
        <f aca="false">$B$11*(($A$1065)*$C429/$B$12*$B$7+(1-$A$1065)*$D429/$B$12*$C$7)</f>
        <v>0</v>
      </c>
      <c r="BN429" s="31" t="n">
        <f aca="false">$B$11*(($A$1066)*$C429/$B$12*$B$7+(1-$A$1066)*$D429/$B$12*$C$7)</f>
        <v>0</v>
      </c>
      <c r="BO429" s="31" t="n">
        <f aca="false">$B$11*(($A$1067)*$C429/$B$12*$B$7+(1-$A$1067)*$D429/$B$12*$C$7)</f>
        <v>0</v>
      </c>
      <c r="BP429" s="31" t="n">
        <f aca="false">$B$11*(($A$1068)*$C429/$B$12*$B$7+(1-$A$1068)*$D429/$B$12*$C$7)</f>
        <v>0</v>
      </c>
      <c r="BQ429" s="31" t="n">
        <f aca="false">$B$11*(($A$1069)*$C429/$B$12*$B$7+(1-$A$1069)*$D429/$B$12*$C$7)</f>
        <v>0</v>
      </c>
      <c r="BR429" s="31" t="n">
        <f aca="false">$B$11*(($A$1070)*$C429/$B$12*$B$7+(1-$A$1070)*$D429/$B$12*$C$7)</f>
        <v>0</v>
      </c>
      <c r="BS429" s="31" t="n">
        <f aca="false">$B$11*(($A$1071)*$C429/$B$12*$B$7+(1-$A$1071)*$D429/$B$12*$C$7)</f>
        <v>0</v>
      </c>
      <c r="BT429" s="31" t="n">
        <f aca="false">$B$11*(($A$1072)*$C429/$B$12*$B$7+(1-$A$1072)*$D429/$B$12*$C$7)</f>
        <v>0</v>
      </c>
      <c r="BU429" s="31" t="n">
        <f aca="false">$B$11*(($A$1073)*$C429/$B$12*$B$7+(1-$A$1073)*$D429/$B$12*$C$7)</f>
        <v>0</v>
      </c>
      <c r="BV429" s="31" t="n">
        <f aca="false">$B$11*(($A$1074)*$C429/$B$12*$B$7+(1-$A$1074)*$D429/$B$12*$C$7)</f>
        <v>0</v>
      </c>
      <c r="BW429" s="31" t="n">
        <f aca="false">$B$11*(($A$1075)*$C429/$B$12*$B$7+(1-$A$1075)*$D429/$B$12*$C$7)</f>
        <v>0</v>
      </c>
      <c r="BX429" s="31" t="n">
        <f aca="false">$B$11*(($A$1076)*$C429/$B$12*$B$7+(1-$A$1076)*$D429/$B$12*$C$7)</f>
        <v>0</v>
      </c>
      <c r="BY429" s="31" t="n">
        <f aca="false">$B$11*(($A$1077)*$C429/$B$12*$B$7+(1-$A$1077)*$D429/$B$12*$C$7)</f>
        <v>0</v>
      </c>
      <c r="BZ429" s="31" t="n">
        <f aca="false">$B$11*(($A$1078)*$C429/$B$12*$B$7+(1-$A$1078)*$D429/$B$12*$C$7)</f>
        <v>0</v>
      </c>
      <c r="CA429" s="31" t="n">
        <f aca="false">$B$11*(($A$1079)*$C429/$B$12*$B$7+(1-$A$1079)*$D429/$B$12*$C$7)</f>
        <v>0</v>
      </c>
      <c r="CB429" s="31" t="n">
        <f aca="false">$B$11*(($A$1080)*$C429/$B$12*$B$7+(1-$A$1080)*$D429/$B$12*$C$7)</f>
        <v>0</v>
      </c>
      <c r="CC429" s="31" t="n">
        <f aca="false">$B$11*(($A$1081)*$C429/$B$12*$B$7+(1-$A$1081)*$D429/$B$12*$C$7)</f>
        <v>0</v>
      </c>
    </row>
    <row r="430" customFormat="false" ht="15" hidden="false" customHeight="false" outlineLevel="0" collapsed="false">
      <c r="A430" s="21" t="n">
        <v>406</v>
      </c>
      <c r="B430" s="27" t="n">
        <v>-1.09065871601464</v>
      </c>
      <c r="C430" s="9" t="n">
        <f aca="false">SUM(AM430:AV430)</f>
        <v>1</v>
      </c>
      <c r="D430" s="9" t="n">
        <f aca="false">SUM(AW430:BF430)</f>
        <v>0</v>
      </c>
      <c r="E430" s="24" t="n">
        <f aca="false">(1-C430/$B$12)*$B$8-C430/$B$12*$B$7</f>
        <v>0.005</v>
      </c>
      <c r="F430" s="24" t="n">
        <f aca="false">(1-D430/$B$12)*$C$8-D430/$B$12*$C$7</f>
        <v>0.09</v>
      </c>
      <c r="G430" s="47" t="n">
        <f aca="false">$B$11*($B$10*C430/$B$12*$B$7+(1-$B$10)*D430/$B$12*$C$7)</f>
        <v>200</v>
      </c>
      <c r="H430" s="24" t="n">
        <f aca="false">$B$10*E430+(1-$B$10)*F430</f>
        <v>0.0475</v>
      </c>
      <c r="I430" s="21"/>
      <c r="J430" s="21"/>
      <c r="K430" s="21"/>
      <c r="L430" s="21"/>
      <c r="M430" s="21"/>
      <c r="N430" s="21"/>
      <c r="O430" s="21"/>
      <c r="P430" s="21"/>
      <c r="Q430" s="21"/>
      <c r="R430" s="27" t="n">
        <v>0.465429173447867</v>
      </c>
      <c r="S430" s="27" t="n">
        <v>2.10930142073847</v>
      </c>
      <c r="T430" s="27" t="n">
        <v>-1.03633178461518</v>
      </c>
      <c r="U430" s="27" t="n">
        <v>-2.13739274299141</v>
      </c>
      <c r="V430" s="27" t="n">
        <v>-0.274299810806793</v>
      </c>
      <c r="W430" s="27" t="n">
        <v>-0.0909111196467384</v>
      </c>
      <c r="X430" s="27" t="n">
        <v>-0.39095665475264</v>
      </c>
      <c r="Y430" s="27" t="n">
        <v>-1.24626786803478</v>
      </c>
      <c r="Z430" s="27" t="n">
        <v>-1.45569301283254</v>
      </c>
      <c r="AA430" s="27" t="n">
        <v>1.30052282471032</v>
      </c>
      <c r="AB430" s="27" t="n">
        <v>-0.0714724469510886</v>
      </c>
      <c r="AC430" s="27" t="n">
        <v>-0.369690187644194</v>
      </c>
      <c r="AD430" s="27" t="n">
        <v>-0.548112894692201</v>
      </c>
      <c r="AE430" s="27" t="n">
        <v>0.966565268682647</v>
      </c>
      <c r="AF430" s="27" t="n">
        <v>-0.0384971924324016</v>
      </c>
      <c r="AG430" s="27" t="n">
        <v>0.577719784175849</v>
      </c>
      <c r="AH430" s="27" t="n">
        <v>0.701343729037303</v>
      </c>
      <c r="AI430" s="27" t="n">
        <v>0.530066522891681</v>
      </c>
      <c r="AJ430" s="27" t="n">
        <v>-0.93385386533604</v>
      </c>
      <c r="AK430" s="27" t="n">
        <v>-0.62060604576354</v>
      </c>
      <c r="AL430" s="21"/>
      <c r="AM430" s="31" t="n">
        <f aca="false">IF(SQRT($B$9)*$B430+SQRT(1-$B$9)*R430&lt;_xlfn.NORM.S.INV($B$6),1,0)</f>
        <v>0</v>
      </c>
      <c r="AN430" s="31" t="n">
        <f aca="false">IF(SQRT($B$9)*$B430+SQRT(1-$B$9)*S430&lt;_xlfn.NORM.S.INV($B$6),1,0)</f>
        <v>0</v>
      </c>
      <c r="AO430" s="31" t="n">
        <f aca="false">IF(SQRT($B$9)*$B430+SQRT(1-$B$9)*T430&lt;_xlfn.NORM.S.INV($B$6),1,0)</f>
        <v>0</v>
      </c>
      <c r="AP430" s="31" t="n">
        <f aca="false">IF(SQRT($B$9)*$B430+SQRT(1-$B$9)*U430&lt;_xlfn.NORM.S.INV($B$6),1,0)</f>
        <v>1</v>
      </c>
      <c r="AQ430" s="31" t="n">
        <f aca="false">IF(SQRT($B$9)*$B430+SQRT(1-$B$9)*V430&lt;_xlfn.NORM.S.INV($B$6),1,0)</f>
        <v>0</v>
      </c>
      <c r="AR430" s="31" t="n">
        <f aca="false">IF(SQRT($B$9)*$B430+SQRT(1-$B$9)*W430&lt;_xlfn.NORM.S.INV($B$6),1,0)</f>
        <v>0</v>
      </c>
      <c r="AS430" s="31" t="n">
        <f aca="false">IF(SQRT($B$9)*$B430+SQRT(1-$B$9)*X430&lt;_xlfn.NORM.S.INV($B$6),1,0)</f>
        <v>0</v>
      </c>
      <c r="AT430" s="31" t="n">
        <f aca="false">IF(SQRT($B$9)*$B430+SQRT(1-$B$9)*Y430&lt;_xlfn.NORM.S.INV($B$6),1,0)</f>
        <v>0</v>
      </c>
      <c r="AU430" s="31" t="n">
        <f aca="false">IF(SQRT($B$9)*$B430+SQRT(1-$B$9)*Z430&lt;_xlfn.NORM.S.INV($B$6),1,0)</f>
        <v>0</v>
      </c>
      <c r="AV430" s="31" t="n">
        <f aca="false">IF(SQRT($B$9)*$B430+SQRT(1-$B$9)*AA430&lt;_xlfn.NORM.S.INV($B$6),1,0)</f>
        <v>0</v>
      </c>
      <c r="AW430" s="31" t="n">
        <f aca="false">IF(SQRT($C$9)*$B430+SQRT(1-$C$9)*AB430&lt;_xlfn.NORM.S.INV($C$6),1,0)</f>
        <v>0</v>
      </c>
      <c r="AX430" s="31" t="n">
        <f aca="false">IF(SQRT($C$9)*$B430+SQRT(1-$C$9)*AC430&lt;_xlfn.NORM.S.INV($C$6),1,0)</f>
        <v>0</v>
      </c>
      <c r="AY430" s="31" t="n">
        <f aca="false">IF(SQRT($C$9)*$B430+SQRT(1-$C$9)*AD430&lt;_xlfn.NORM.S.INV($C$6),1,0)</f>
        <v>0</v>
      </c>
      <c r="AZ430" s="31" t="n">
        <f aca="false">IF(SQRT($C$9)*$B430+SQRT(1-$C$9)*AE430&lt;_xlfn.NORM.S.INV($C$6),1,0)</f>
        <v>0</v>
      </c>
      <c r="BA430" s="31" t="n">
        <f aca="false">IF(SQRT($C$9)*$B430+SQRT(1-$C$9)*AF430&lt;_xlfn.NORM.S.INV($C$6),1,0)</f>
        <v>0</v>
      </c>
      <c r="BB430" s="31" t="n">
        <f aca="false">IF(SQRT($C$9)*$B430+SQRT(1-$C$9)*AG430&lt;_xlfn.NORM.S.INV($C$6),1,0)</f>
        <v>0</v>
      </c>
      <c r="BC430" s="31" t="n">
        <f aca="false">IF(SQRT($C$9)*$B430+SQRT(1-$C$9)*AH430&lt;_xlfn.NORM.S.INV($C$6),1,0)</f>
        <v>0</v>
      </c>
      <c r="BD430" s="31" t="n">
        <f aca="false">IF(SQRT($C$9)*$B430+SQRT(1-$C$9)*AI430&lt;_xlfn.NORM.S.INV($C$6),1,0)</f>
        <v>0</v>
      </c>
      <c r="BE430" s="31" t="n">
        <f aca="false">IF(SQRT($C$9)*$B430+SQRT(1-$C$9)*AJ430&lt;_xlfn.NORM.S.INV($C$6),1,0)</f>
        <v>0</v>
      </c>
      <c r="BF430" s="31" t="n">
        <f aca="false">IF(SQRT($C$9)*$B430+SQRT(1-$C$9)*AK430&lt;_xlfn.NORM.S.INV($C$6),1,0)</f>
        <v>0</v>
      </c>
      <c r="BG430" s="21"/>
      <c r="BH430" s="21"/>
      <c r="BI430" s="31" t="n">
        <f aca="false">$B$11*(($A$1061)*$C430/$B$12*$B$7+(1-$A$1061)*$D430/$B$12*$C$7)</f>
        <v>0</v>
      </c>
      <c r="BJ430" s="31" t="n">
        <f aca="false">$B$11*(($A$1062)*$C430/$B$12*$B$7+(1-$A$1062)*$D430/$B$12*$C$7)</f>
        <v>20</v>
      </c>
      <c r="BK430" s="31" t="n">
        <f aca="false">$B$11*(($A$1063)*$C430/$B$12*$B$7+(1-$A$1063)*$D430/$B$12*$C$7)</f>
        <v>40</v>
      </c>
      <c r="BL430" s="31" t="n">
        <f aca="false">$B$11*(($A$1064)*$C430/$B$12*$B$7+(1-$A$1064)*$D430/$B$12*$C$7)</f>
        <v>60</v>
      </c>
      <c r="BM430" s="31" t="n">
        <f aca="false">$B$11*(($A$1065)*$C430/$B$12*$B$7+(1-$A$1065)*$D430/$B$12*$C$7)</f>
        <v>80</v>
      </c>
      <c r="BN430" s="31" t="n">
        <f aca="false">$B$11*(($A$1066)*$C430/$B$12*$B$7+(1-$A$1066)*$D430/$B$12*$C$7)</f>
        <v>100</v>
      </c>
      <c r="BO430" s="31" t="n">
        <f aca="false">$B$11*(($A$1067)*$C430/$B$12*$B$7+(1-$A$1067)*$D430/$B$12*$C$7)</f>
        <v>120</v>
      </c>
      <c r="BP430" s="31" t="n">
        <f aca="false">$B$11*(($A$1068)*$C430/$B$12*$B$7+(1-$A$1068)*$D430/$B$12*$C$7)</f>
        <v>140</v>
      </c>
      <c r="BQ430" s="31" t="n">
        <f aca="false">$B$11*(($A$1069)*$C430/$B$12*$B$7+(1-$A$1069)*$D430/$B$12*$C$7)</f>
        <v>160</v>
      </c>
      <c r="BR430" s="31" t="n">
        <f aca="false">$B$11*(($A$1070)*$C430/$B$12*$B$7+(1-$A$1070)*$D430/$B$12*$C$7)</f>
        <v>180</v>
      </c>
      <c r="BS430" s="31" t="n">
        <f aca="false">$B$11*(($A$1071)*$C430/$B$12*$B$7+(1-$A$1071)*$D430/$B$12*$C$7)</f>
        <v>200</v>
      </c>
      <c r="BT430" s="31" t="n">
        <f aca="false">$B$11*(($A$1072)*$C430/$B$12*$B$7+(1-$A$1072)*$D430/$B$12*$C$7)</f>
        <v>220</v>
      </c>
      <c r="BU430" s="31" t="n">
        <f aca="false">$B$11*(($A$1073)*$C430/$B$12*$B$7+(1-$A$1073)*$D430/$B$12*$C$7)</f>
        <v>240</v>
      </c>
      <c r="BV430" s="31" t="n">
        <f aca="false">$B$11*(($A$1074)*$C430/$B$12*$B$7+(1-$A$1074)*$D430/$B$12*$C$7)</f>
        <v>260</v>
      </c>
      <c r="BW430" s="31" t="n">
        <f aca="false">$B$11*(($A$1075)*$C430/$B$12*$B$7+(1-$A$1075)*$D430/$B$12*$C$7)</f>
        <v>280</v>
      </c>
      <c r="BX430" s="31" t="n">
        <f aca="false">$B$11*(($A$1076)*$C430/$B$12*$B$7+(1-$A$1076)*$D430/$B$12*$C$7)</f>
        <v>300</v>
      </c>
      <c r="BY430" s="31" t="n">
        <f aca="false">$B$11*(($A$1077)*$C430/$B$12*$B$7+(1-$A$1077)*$D430/$B$12*$C$7)</f>
        <v>320</v>
      </c>
      <c r="BZ430" s="31" t="n">
        <f aca="false">$B$11*(($A$1078)*$C430/$B$12*$B$7+(1-$A$1078)*$D430/$B$12*$C$7)</f>
        <v>340</v>
      </c>
      <c r="CA430" s="31" t="n">
        <f aca="false">$B$11*(($A$1079)*$C430/$B$12*$B$7+(1-$A$1079)*$D430/$B$12*$C$7)</f>
        <v>360</v>
      </c>
      <c r="CB430" s="31" t="n">
        <f aca="false">$B$11*(($A$1080)*$C430/$B$12*$B$7+(1-$A$1080)*$D430/$B$12*$C$7)</f>
        <v>380</v>
      </c>
      <c r="CC430" s="31" t="n">
        <f aca="false">$B$11*(($A$1081)*$C430/$B$12*$B$7+(1-$A$1081)*$D430/$B$12*$C$7)</f>
        <v>400</v>
      </c>
    </row>
    <row r="431" customFormat="false" ht="15" hidden="false" customHeight="false" outlineLevel="0" collapsed="false">
      <c r="A431" s="21" t="n">
        <v>407</v>
      </c>
      <c r="B431" s="27" t="n">
        <v>-0.484213214730795</v>
      </c>
      <c r="C431" s="9" t="n">
        <f aca="false">SUM(AM431:AV431)</f>
        <v>0</v>
      </c>
      <c r="D431" s="9" t="n">
        <f aca="false">SUM(AW431:BF431)</f>
        <v>0</v>
      </c>
      <c r="E431" s="24" t="n">
        <f aca="false">(1-C431/$B$12)*$B$8-C431/$B$12*$B$7</f>
        <v>0.05</v>
      </c>
      <c r="F431" s="24" t="n">
        <f aca="false">(1-D431/$B$12)*$C$8-D431/$B$12*$C$7</f>
        <v>0.09</v>
      </c>
      <c r="G431" s="47" t="n">
        <f aca="false">$B$11*($B$10*C431/$B$12*$B$7+(1-$B$10)*D431/$B$12*$C$7)</f>
        <v>0</v>
      </c>
      <c r="H431" s="24" t="n">
        <f aca="false">$B$10*E431+(1-$B$10)*F431</f>
        <v>0.07</v>
      </c>
      <c r="I431" s="21"/>
      <c r="J431" s="21"/>
      <c r="K431" s="21"/>
      <c r="L431" s="21"/>
      <c r="M431" s="21"/>
      <c r="N431" s="21"/>
      <c r="O431" s="21"/>
      <c r="P431" s="21"/>
      <c r="Q431" s="21"/>
      <c r="R431" s="27" t="n">
        <v>-0.575009996454106</v>
      </c>
      <c r="S431" s="27" t="n">
        <v>-0.913041686197122</v>
      </c>
      <c r="T431" s="27" t="n">
        <v>-0.438303982802469</v>
      </c>
      <c r="U431" s="27" t="n">
        <v>-1.00639541207908</v>
      </c>
      <c r="V431" s="27" t="n">
        <v>-1.27916035794952</v>
      </c>
      <c r="W431" s="27" t="n">
        <v>-0.103556482191229</v>
      </c>
      <c r="X431" s="27" t="n">
        <v>0.173150461465166</v>
      </c>
      <c r="Y431" s="27" t="n">
        <v>-0.463126782058709</v>
      </c>
      <c r="Z431" s="27" t="n">
        <v>0.353819720950504</v>
      </c>
      <c r="AA431" s="27" t="n">
        <v>0.0127322726919069</v>
      </c>
      <c r="AB431" s="27" t="n">
        <v>0.971339505644144</v>
      </c>
      <c r="AC431" s="27" t="n">
        <v>-1.17074959510571</v>
      </c>
      <c r="AD431" s="27" t="n">
        <v>1.12606826954116</v>
      </c>
      <c r="AE431" s="27" t="n">
        <v>0.0357590541379663</v>
      </c>
      <c r="AF431" s="27" t="n">
        <v>1.86042794442472</v>
      </c>
      <c r="AG431" s="27" t="n">
        <v>-0.894494001358549</v>
      </c>
      <c r="AH431" s="27" t="n">
        <v>-0.686835317491926</v>
      </c>
      <c r="AI431" s="27" t="n">
        <v>-0.146903432112913</v>
      </c>
      <c r="AJ431" s="27" t="n">
        <v>0.280574231527263</v>
      </c>
      <c r="AK431" s="27" t="n">
        <v>1.08625940520772</v>
      </c>
      <c r="AL431" s="21"/>
      <c r="AM431" s="31" t="n">
        <f aca="false">IF(SQRT($B$9)*$B431+SQRT(1-$B$9)*R431&lt;_xlfn.NORM.S.INV($B$6),1,0)</f>
        <v>0</v>
      </c>
      <c r="AN431" s="31" t="n">
        <f aca="false">IF(SQRT($B$9)*$B431+SQRT(1-$B$9)*S431&lt;_xlfn.NORM.S.INV($B$6),1,0)</f>
        <v>0</v>
      </c>
      <c r="AO431" s="31" t="n">
        <f aca="false">IF(SQRT($B$9)*$B431+SQRT(1-$B$9)*T431&lt;_xlfn.NORM.S.INV($B$6),1,0)</f>
        <v>0</v>
      </c>
      <c r="AP431" s="31" t="n">
        <f aca="false">IF(SQRT($B$9)*$B431+SQRT(1-$B$9)*U431&lt;_xlfn.NORM.S.INV($B$6),1,0)</f>
        <v>0</v>
      </c>
      <c r="AQ431" s="31" t="n">
        <f aca="false">IF(SQRT($B$9)*$B431+SQRT(1-$B$9)*V431&lt;_xlfn.NORM.S.INV($B$6),1,0)</f>
        <v>0</v>
      </c>
      <c r="AR431" s="31" t="n">
        <f aca="false">IF(SQRT($B$9)*$B431+SQRT(1-$B$9)*W431&lt;_xlfn.NORM.S.INV($B$6),1,0)</f>
        <v>0</v>
      </c>
      <c r="AS431" s="31" t="n">
        <f aca="false">IF(SQRT($B$9)*$B431+SQRT(1-$B$9)*X431&lt;_xlfn.NORM.S.INV($B$6),1,0)</f>
        <v>0</v>
      </c>
      <c r="AT431" s="31" t="n">
        <f aca="false">IF(SQRT($B$9)*$B431+SQRT(1-$B$9)*Y431&lt;_xlfn.NORM.S.INV($B$6),1,0)</f>
        <v>0</v>
      </c>
      <c r="AU431" s="31" t="n">
        <f aca="false">IF(SQRT($B$9)*$B431+SQRT(1-$B$9)*Z431&lt;_xlfn.NORM.S.INV($B$6),1,0)</f>
        <v>0</v>
      </c>
      <c r="AV431" s="31" t="n">
        <f aca="false">IF(SQRT($B$9)*$B431+SQRT(1-$B$9)*AA431&lt;_xlfn.NORM.S.INV($B$6),1,0)</f>
        <v>0</v>
      </c>
      <c r="AW431" s="31" t="n">
        <f aca="false">IF(SQRT($C$9)*$B431+SQRT(1-$C$9)*AB431&lt;_xlfn.NORM.S.INV($C$6),1,0)</f>
        <v>0</v>
      </c>
      <c r="AX431" s="31" t="n">
        <f aca="false">IF(SQRT($C$9)*$B431+SQRT(1-$C$9)*AC431&lt;_xlfn.NORM.S.INV($C$6),1,0)</f>
        <v>0</v>
      </c>
      <c r="AY431" s="31" t="n">
        <f aca="false">IF(SQRT($C$9)*$B431+SQRT(1-$C$9)*AD431&lt;_xlfn.NORM.S.INV($C$6),1,0)</f>
        <v>0</v>
      </c>
      <c r="AZ431" s="31" t="n">
        <f aca="false">IF(SQRT($C$9)*$B431+SQRT(1-$C$9)*AE431&lt;_xlfn.NORM.S.INV($C$6),1,0)</f>
        <v>0</v>
      </c>
      <c r="BA431" s="31" t="n">
        <f aca="false">IF(SQRT($C$9)*$B431+SQRT(1-$C$9)*AF431&lt;_xlfn.NORM.S.INV($C$6),1,0)</f>
        <v>0</v>
      </c>
      <c r="BB431" s="31" t="n">
        <f aca="false">IF(SQRT($C$9)*$B431+SQRT(1-$C$9)*AG431&lt;_xlfn.NORM.S.INV($C$6),1,0)</f>
        <v>0</v>
      </c>
      <c r="BC431" s="31" t="n">
        <f aca="false">IF(SQRT($C$9)*$B431+SQRT(1-$C$9)*AH431&lt;_xlfn.NORM.S.INV($C$6),1,0)</f>
        <v>0</v>
      </c>
      <c r="BD431" s="31" t="n">
        <f aca="false">IF(SQRT($C$9)*$B431+SQRT(1-$C$9)*AI431&lt;_xlfn.NORM.S.INV($C$6),1,0)</f>
        <v>0</v>
      </c>
      <c r="BE431" s="31" t="n">
        <f aca="false">IF(SQRT($C$9)*$B431+SQRT(1-$C$9)*AJ431&lt;_xlfn.NORM.S.INV($C$6),1,0)</f>
        <v>0</v>
      </c>
      <c r="BF431" s="31" t="n">
        <f aca="false">IF(SQRT($C$9)*$B431+SQRT(1-$C$9)*AK431&lt;_xlfn.NORM.S.INV($C$6),1,0)</f>
        <v>0</v>
      </c>
      <c r="BG431" s="21"/>
      <c r="BH431" s="21"/>
      <c r="BI431" s="31" t="n">
        <f aca="false">$B$11*(($A$1061)*$C431/$B$12*$B$7+(1-$A$1061)*$D431/$B$12*$C$7)</f>
        <v>0</v>
      </c>
      <c r="BJ431" s="31" t="n">
        <f aca="false">$B$11*(($A$1062)*$C431/$B$12*$B$7+(1-$A$1062)*$D431/$B$12*$C$7)</f>
        <v>0</v>
      </c>
      <c r="BK431" s="31" t="n">
        <f aca="false">$B$11*(($A$1063)*$C431/$B$12*$B$7+(1-$A$1063)*$D431/$B$12*$C$7)</f>
        <v>0</v>
      </c>
      <c r="BL431" s="31" t="n">
        <f aca="false">$B$11*(($A$1064)*$C431/$B$12*$B$7+(1-$A$1064)*$D431/$B$12*$C$7)</f>
        <v>0</v>
      </c>
      <c r="BM431" s="31" t="n">
        <f aca="false">$B$11*(($A$1065)*$C431/$B$12*$B$7+(1-$A$1065)*$D431/$B$12*$C$7)</f>
        <v>0</v>
      </c>
      <c r="BN431" s="31" t="n">
        <f aca="false">$B$11*(($A$1066)*$C431/$B$12*$B$7+(1-$A$1066)*$D431/$B$12*$C$7)</f>
        <v>0</v>
      </c>
      <c r="BO431" s="31" t="n">
        <f aca="false">$B$11*(($A$1067)*$C431/$B$12*$B$7+(1-$A$1067)*$D431/$B$12*$C$7)</f>
        <v>0</v>
      </c>
      <c r="BP431" s="31" t="n">
        <f aca="false">$B$11*(($A$1068)*$C431/$B$12*$B$7+(1-$A$1068)*$D431/$B$12*$C$7)</f>
        <v>0</v>
      </c>
      <c r="BQ431" s="31" t="n">
        <f aca="false">$B$11*(($A$1069)*$C431/$B$12*$B$7+(1-$A$1069)*$D431/$B$12*$C$7)</f>
        <v>0</v>
      </c>
      <c r="BR431" s="31" t="n">
        <f aca="false">$B$11*(($A$1070)*$C431/$B$12*$B$7+(1-$A$1070)*$D431/$B$12*$C$7)</f>
        <v>0</v>
      </c>
      <c r="BS431" s="31" t="n">
        <f aca="false">$B$11*(($A$1071)*$C431/$B$12*$B$7+(1-$A$1071)*$D431/$B$12*$C$7)</f>
        <v>0</v>
      </c>
      <c r="BT431" s="31" t="n">
        <f aca="false">$B$11*(($A$1072)*$C431/$B$12*$B$7+(1-$A$1072)*$D431/$B$12*$C$7)</f>
        <v>0</v>
      </c>
      <c r="BU431" s="31" t="n">
        <f aca="false">$B$11*(($A$1073)*$C431/$B$12*$B$7+(1-$A$1073)*$D431/$B$12*$C$7)</f>
        <v>0</v>
      </c>
      <c r="BV431" s="31" t="n">
        <f aca="false">$B$11*(($A$1074)*$C431/$B$12*$B$7+(1-$A$1074)*$D431/$B$12*$C$7)</f>
        <v>0</v>
      </c>
      <c r="BW431" s="31" t="n">
        <f aca="false">$B$11*(($A$1075)*$C431/$B$12*$B$7+(1-$A$1075)*$D431/$B$12*$C$7)</f>
        <v>0</v>
      </c>
      <c r="BX431" s="31" t="n">
        <f aca="false">$B$11*(($A$1076)*$C431/$B$12*$B$7+(1-$A$1076)*$D431/$B$12*$C$7)</f>
        <v>0</v>
      </c>
      <c r="BY431" s="31" t="n">
        <f aca="false">$B$11*(($A$1077)*$C431/$B$12*$B$7+(1-$A$1077)*$D431/$B$12*$C$7)</f>
        <v>0</v>
      </c>
      <c r="BZ431" s="31" t="n">
        <f aca="false">$B$11*(($A$1078)*$C431/$B$12*$B$7+(1-$A$1078)*$D431/$B$12*$C$7)</f>
        <v>0</v>
      </c>
      <c r="CA431" s="31" t="n">
        <f aca="false">$B$11*(($A$1079)*$C431/$B$12*$B$7+(1-$A$1079)*$D431/$B$12*$C$7)</f>
        <v>0</v>
      </c>
      <c r="CB431" s="31" t="n">
        <f aca="false">$B$11*(($A$1080)*$C431/$B$12*$B$7+(1-$A$1080)*$D431/$B$12*$C$7)</f>
        <v>0</v>
      </c>
      <c r="CC431" s="31" t="n">
        <f aca="false">$B$11*(($A$1081)*$C431/$B$12*$B$7+(1-$A$1081)*$D431/$B$12*$C$7)</f>
        <v>0</v>
      </c>
    </row>
    <row r="432" customFormat="false" ht="15" hidden="false" customHeight="false" outlineLevel="0" collapsed="false">
      <c r="A432" s="21" t="n">
        <v>408</v>
      </c>
      <c r="B432" s="27" t="n">
        <v>-1.18456499433451</v>
      </c>
      <c r="C432" s="9" t="n">
        <f aca="false">SUM(AM432:AV432)</f>
        <v>0</v>
      </c>
      <c r="D432" s="9" t="n">
        <f aca="false">SUM(AW432:BF432)</f>
        <v>2</v>
      </c>
      <c r="E432" s="24" t="n">
        <f aca="false">(1-C432/$B$12)*$B$8-C432/$B$12*$B$7</f>
        <v>0.05</v>
      </c>
      <c r="F432" s="24" t="n">
        <f aca="false">(1-D432/$B$12)*$C$8-D432/$B$12*$C$7</f>
        <v>-0.048</v>
      </c>
      <c r="G432" s="47" t="n">
        <f aca="false">$B$11*($B$10*C432/$B$12*$B$7+(1-$B$10)*D432/$B$12*$C$7)</f>
        <v>600</v>
      </c>
      <c r="H432" s="24" t="n">
        <f aca="false">$B$10*E432+(1-$B$10)*F432</f>
        <v>0.001</v>
      </c>
      <c r="I432" s="21"/>
      <c r="J432" s="21"/>
      <c r="K432" s="21"/>
      <c r="L432" s="21"/>
      <c r="M432" s="21"/>
      <c r="N432" s="21"/>
      <c r="O432" s="21"/>
      <c r="P432" s="21"/>
      <c r="Q432" s="21"/>
      <c r="R432" s="27" t="n">
        <v>-0.300452846242724</v>
      </c>
      <c r="S432" s="27" t="n">
        <v>0.0299767102006381</v>
      </c>
      <c r="T432" s="27" t="n">
        <v>-0.921142932634617</v>
      </c>
      <c r="U432" s="27" t="n">
        <v>-0.0105906714901954</v>
      </c>
      <c r="V432" s="27" t="n">
        <v>-1.52305334724556</v>
      </c>
      <c r="W432" s="27" t="n">
        <v>-1.5077096996166</v>
      </c>
      <c r="X432" s="27" t="n">
        <v>0.365933912033697</v>
      </c>
      <c r="Y432" s="27" t="n">
        <v>-1.50113565417996</v>
      </c>
      <c r="Z432" s="27" t="n">
        <v>1.57621036143793</v>
      </c>
      <c r="AA432" s="27" t="n">
        <v>0.0173915843345757</v>
      </c>
      <c r="AB432" s="27" t="n">
        <v>0.720892351327082</v>
      </c>
      <c r="AC432" s="27" t="n">
        <v>-1.27608152136719</v>
      </c>
      <c r="AD432" s="27" t="n">
        <v>-0.697028222202659</v>
      </c>
      <c r="AE432" s="27" t="n">
        <v>-1.02439069394087</v>
      </c>
      <c r="AF432" s="27" t="n">
        <v>0.507149316903744</v>
      </c>
      <c r="AG432" s="27" t="n">
        <v>-1.35984802934564</v>
      </c>
      <c r="AH432" s="27" t="n">
        <v>1.81827637136277</v>
      </c>
      <c r="AI432" s="27" t="n">
        <v>0.560680206179087</v>
      </c>
      <c r="AJ432" s="27" t="n">
        <v>-0.192138151090321</v>
      </c>
      <c r="AK432" s="27" t="n">
        <v>1.12085644970556</v>
      </c>
      <c r="AL432" s="21"/>
      <c r="AM432" s="31" t="n">
        <f aca="false">IF(SQRT($B$9)*$B432+SQRT(1-$B$9)*R432&lt;_xlfn.NORM.S.INV($B$6),1,0)</f>
        <v>0</v>
      </c>
      <c r="AN432" s="31" t="n">
        <f aca="false">IF(SQRT($B$9)*$B432+SQRT(1-$B$9)*S432&lt;_xlfn.NORM.S.INV($B$6),1,0)</f>
        <v>0</v>
      </c>
      <c r="AO432" s="31" t="n">
        <f aca="false">IF(SQRT($B$9)*$B432+SQRT(1-$B$9)*T432&lt;_xlfn.NORM.S.INV($B$6),1,0)</f>
        <v>0</v>
      </c>
      <c r="AP432" s="31" t="n">
        <f aca="false">IF(SQRT($B$9)*$B432+SQRT(1-$B$9)*U432&lt;_xlfn.NORM.S.INV($B$6),1,0)</f>
        <v>0</v>
      </c>
      <c r="AQ432" s="31" t="n">
        <f aca="false">IF(SQRT($B$9)*$B432+SQRT(1-$B$9)*V432&lt;_xlfn.NORM.S.INV($B$6),1,0)</f>
        <v>0</v>
      </c>
      <c r="AR432" s="31" t="n">
        <f aca="false">IF(SQRT($B$9)*$B432+SQRT(1-$B$9)*W432&lt;_xlfn.NORM.S.INV($B$6),1,0)</f>
        <v>0</v>
      </c>
      <c r="AS432" s="31" t="n">
        <f aca="false">IF(SQRT($B$9)*$B432+SQRT(1-$B$9)*X432&lt;_xlfn.NORM.S.INV($B$6),1,0)</f>
        <v>0</v>
      </c>
      <c r="AT432" s="31" t="n">
        <f aca="false">IF(SQRT($B$9)*$B432+SQRT(1-$B$9)*Y432&lt;_xlfn.NORM.S.INV($B$6),1,0)</f>
        <v>0</v>
      </c>
      <c r="AU432" s="31" t="n">
        <f aca="false">IF(SQRT($B$9)*$B432+SQRT(1-$B$9)*Z432&lt;_xlfn.NORM.S.INV($B$6),1,0)</f>
        <v>0</v>
      </c>
      <c r="AV432" s="31" t="n">
        <f aca="false">IF(SQRT($B$9)*$B432+SQRT(1-$B$9)*AA432&lt;_xlfn.NORM.S.INV($B$6),1,0)</f>
        <v>0</v>
      </c>
      <c r="AW432" s="31" t="n">
        <f aca="false">IF(SQRT($C$9)*$B432+SQRT(1-$C$9)*AB432&lt;_xlfn.NORM.S.INV($C$6),1,0)</f>
        <v>0</v>
      </c>
      <c r="AX432" s="31" t="n">
        <f aca="false">IF(SQRT($C$9)*$B432+SQRT(1-$C$9)*AC432&lt;_xlfn.NORM.S.INV($C$6),1,0)</f>
        <v>1</v>
      </c>
      <c r="AY432" s="31" t="n">
        <f aca="false">IF(SQRT($C$9)*$B432+SQRT(1-$C$9)*AD432&lt;_xlfn.NORM.S.INV($C$6),1,0)</f>
        <v>0</v>
      </c>
      <c r="AZ432" s="31" t="n">
        <f aca="false">IF(SQRT($C$9)*$B432+SQRT(1-$C$9)*AE432&lt;_xlfn.NORM.S.INV($C$6),1,0)</f>
        <v>0</v>
      </c>
      <c r="BA432" s="31" t="n">
        <f aca="false">IF(SQRT($C$9)*$B432+SQRT(1-$C$9)*AF432&lt;_xlfn.NORM.S.INV($C$6),1,0)</f>
        <v>0</v>
      </c>
      <c r="BB432" s="31" t="n">
        <f aca="false">IF(SQRT($C$9)*$B432+SQRT(1-$C$9)*AG432&lt;_xlfn.NORM.S.INV($C$6),1,0)</f>
        <v>1</v>
      </c>
      <c r="BC432" s="31" t="n">
        <f aca="false">IF(SQRT($C$9)*$B432+SQRT(1-$C$9)*AH432&lt;_xlfn.NORM.S.INV($C$6),1,0)</f>
        <v>0</v>
      </c>
      <c r="BD432" s="31" t="n">
        <f aca="false">IF(SQRT($C$9)*$B432+SQRT(1-$C$9)*AI432&lt;_xlfn.NORM.S.INV($C$6),1,0)</f>
        <v>0</v>
      </c>
      <c r="BE432" s="31" t="n">
        <f aca="false">IF(SQRT($C$9)*$B432+SQRT(1-$C$9)*AJ432&lt;_xlfn.NORM.S.INV($C$6),1,0)</f>
        <v>0</v>
      </c>
      <c r="BF432" s="31" t="n">
        <f aca="false">IF(SQRT($C$9)*$B432+SQRT(1-$C$9)*AK432&lt;_xlfn.NORM.S.INV($C$6),1,0)</f>
        <v>0</v>
      </c>
      <c r="BG432" s="21"/>
      <c r="BH432" s="21"/>
      <c r="BI432" s="31" t="n">
        <f aca="false">$B$11*(($A$1061)*$C432/$B$12*$B$7+(1-$A$1061)*$D432/$B$12*$C$7)</f>
        <v>1200</v>
      </c>
      <c r="BJ432" s="31" t="n">
        <f aca="false">$B$11*(($A$1062)*$C432/$B$12*$B$7+(1-$A$1062)*$D432/$B$12*$C$7)</f>
        <v>1140</v>
      </c>
      <c r="BK432" s="31" t="n">
        <f aca="false">$B$11*(($A$1063)*$C432/$B$12*$B$7+(1-$A$1063)*$D432/$B$12*$C$7)</f>
        <v>1080</v>
      </c>
      <c r="BL432" s="31" t="n">
        <f aca="false">$B$11*(($A$1064)*$C432/$B$12*$B$7+(1-$A$1064)*$D432/$B$12*$C$7)</f>
        <v>1020</v>
      </c>
      <c r="BM432" s="31" t="n">
        <f aca="false">$B$11*(($A$1065)*$C432/$B$12*$B$7+(1-$A$1065)*$D432/$B$12*$C$7)</f>
        <v>960</v>
      </c>
      <c r="BN432" s="31" t="n">
        <f aca="false">$B$11*(($A$1066)*$C432/$B$12*$B$7+(1-$A$1066)*$D432/$B$12*$C$7)</f>
        <v>900</v>
      </c>
      <c r="BO432" s="31" t="n">
        <f aca="false">$B$11*(($A$1067)*$C432/$B$12*$B$7+(1-$A$1067)*$D432/$B$12*$C$7)</f>
        <v>840</v>
      </c>
      <c r="BP432" s="31" t="n">
        <f aca="false">$B$11*(($A$1068)*$C432/$B$12*$B$7+(1-$A$1068)*$D432/$B$12*$C$7)</f>
        <v>780</v>
      </c>
      <c r="BQ432" s="31" t="n">
        <f aca="false">$B$11*(($A$1069)*$C432/$B$12*$B$7+(1-$A$1069)*$D432/$B$12*$C$7)</f>
        <v>720</v>
      </c>
      <c r="BR432" s="31" t="n">
        <f aca="false">$B$11*(($A$1070)*$C432/$B$12*$B$7+(1-$A$1070)*$D432/$B$12*$C$7)</f>
        <v>660</v>
      </c>
      <c r="BS432" s="31" t="n">
        <f aca="false">$B$11*(($A$1071)*$C432/$B$12*$B$7+(1-$A$1071)*$D432/$B$12*$C$7)</f>
        <v>600</v>
      </c>
      <c r="BT432" s="31" t="n">
        <f aca="false">$B$11*(($A$1072)*$C432/$B$12*$B$7+(1-$A$1072)*$D432/$B$12*$C$7)</f>
        <v>540</v>
      </c>
      <c r="BU432" s="31" t="n">
        <f aca="false">$B$11*(($A$1073)*$C432/$B$12*$B$7+(1-$A$1073)*$D432/$B$12*$C$7)</f>
        <v>480</v>
      </c>
      <c r="BV432" s="31" t="n">
        <f aca="false">$B$11*(($A$1074)*$C432/$B$12*$B$7+(1-$A$1074)*$D432/$B$12*$C$7)</f>
        <v>420</v>
      </c>
      <c r="BW432" s="31" t="n">
        <f aca="false">$B$11*(($A$1075)*$C432/$B$12*$B$7+(1-$A$1075)*$D432/$B$12*$C$7)</f>
        <v>360</v>
      </c>
      <c r="BX432" s="31" t="n">
        <f aca="false">$B$11*(($A$1076)*$C432/$B$12*$B$7+(1-$A$1076)*$D432/$B$12*$C$7)</f>
        <v>300</v>
      </c>
      <c r="BY432" s="31" t="n">
        <f aca="false">$B$11*(($A$1077)*$C432/$B$12*$B$7+(1-$A$1077)*$D432/$B$12*$C$7)</f>
        <v>240</v>
      </c>
      <c r="BZ432" s="31" t="n">
        <f aca="false">$B$11*(($A$1078)*$C432/$B$12*$B$7+(1-$A$1078)*$D432/$B$12*$C$7)</f>
        <v>180</v>
      </c>
      <c r="CA432" s="31" t="n">
        <f aca="false">$B$11*(($A$1079)*$C432/$B$12*$B$7+(1-$A$1079)*$D432/$B$12*$C$7)</f>
        <v>120</v>
      </c>
      <c r="CB432" s="31" t="n">
        <f aca="false">$B$11*(($A$1080)*$C432/$B$12*$B$7+(1-$A$1080)*$D432/$B$12*$C$7)</f>
        <v>60.0000000000001</v>
      </c>
      <c r="CC432" s="31" t="n">
        <f aca="false">$B$11*(($A$1081)*$C432/$B$12*$B$7+(1-$A$1081)*$D432/$B$12*$C$7)</f>
        <v>0</v>
      </c>
    </row>
    <row r="433" customFormat="false" ht="15" hidden="false" customHeight="false" outlineLevel="0" collapsed="false">
      <c r="A433" s="21" t="n">
        <v>409</v>
      </c>
      <c r="B433" s="27" t="n">
        <v>1.09991378845887</v>
      </c>
      <c r="C433" s="9" t="n">
        <f aca="false">SUM(AM433:AV433)</f>
        <v>0</v>
      </c>
      <c r="D433" s="9" t="n">
        <f aca="false">SUM(AW433:BF433)</f>
        <v>0</v>
      </c>
      <c r="E433" s="24" t="n">
        <f aca="false">(1-C433/$B$12)*$B$8-C433/$B$12*$B$7</f>
        <v>0.05</v>
      </c>
      <c r="F433" s="24" t="n">
        <f aca="false">(1-D433/$B$12)*$C$8-D433/$B$12*$C$7</f>
        <v>0.09</v>
      </c>
      <c r="G433" s="47" t="n">
        <f aca="false">$B$11*($B$10*C433/$B$12*$B$7+(1-$B$10)*D433/$B$12*$C$7)</f>
        <v>0</v>
      </c>
      <c r="H433" s="24" t="n">
        <f aca="false">$B$10*E433+(1-$B$10)*F433</f>
        <v>0.07</v>
      </c>
      <c r="I433" s="21"/>
      <c r="J433" s="21"/>
      <c r="K433" s="21"/>
      <c r="L433" s="21"/>
      <c r="M433" s="21"/>
      <c r="N433" s="21"/>
      <c r="O433" s="21"/>
      <c r="P433" s="21"/>
      <c r="Q433" s="21"/>
      <c r="R433" s="27" t="n">
        <v>0.355790075312768</v>
      </c>
      <c r="S433" s="27" t="n">
        <v>-0.235713501276229</v>
      </c>
      <c r="T433" s="27" t="n">
        <v>0.66558841324222</v>
      </c>
      <c r="U433" s="27" t="n">
        <v>0.604220228748518</v>
      </c>
      <c r="V433" s="27" t="n">
        <v>0.424311000803844</v>
      </c>
      <c r="W433" s="27" t="n">
        <v>0.843018766544719</v>
      </c>
      <c r="X433" s="27" t="n">
        <v>-1.42104391006365</v>
      </c>
      <c r="Y433" s="27" t="n">
        <v>0.828416775089295</v>
      </c>
      <c r="Z433" s="27" t="n">
        <v>-0.814088125342001</v>
      </c>
      <c r="AA433" s="27" t="n">
        <v>0.410909538007252</v>
      </c>
      <c r="AB433" s="27" t="n">
        <v>3.26751581496861</v>
      </c>
      <c r="AC433" s="27" t="n">
        <v>-0.938563513548265</v>
      </c>
      <c r="AD433" s="27" t="n">
        <v>-0.200415919392269</v>
      </c>
      <c r="AE433" s="27" t="n">
        <v>-0.201139167480317</v>
      </c>
      <c r="AF433" s="27" t="n">
        <v>-0.152343058575718</v>
      </c>
      <c r="AG433" s="27" t="n">
        <v>0.892479458099753</v>
      </c>
      <c r="AH433" s="27" t="n">
        <v>0.510284361265114</v>
      </c>
      <c r="AI433" s="27" t="n">
        <v>-1.42698314260176</v>
      </c>
      <c r="AJ433" s="27" t="n">
        <v>-1.14849552796258</v>
      </c>
      <c r="AK433" s="27" t="n">
        <v>-1.20531003016739</v>
      </c>
      <c r="AL433" s="21"/>
      <c r="AM433" s="31" t="n">
        <f aca="false">IF(SQRT($B$9)*$B433+SQRT(1-$B$9)*R433&lt;_xlfn.NORM.S.INV($B$6),1,0)</f>
        <v>0</v>
      </c>
      <c r="AN433" s="31" t="n">
        <f aca="false">IF(SQRT($B$9)*$B433+SQRT(1-$B$9)*S433&lt;_xlfn.NORM.S.INV($B$6),1,0)</f>
        <v>0</v>
      </c>
      <c r="AO433" s="31" t="n">
        <f aca="false">IF(SQRT($B$9)*$B433+SQRT(1-$B$9)*T433&lt;_xlfn.NORM.S.INV($B$6),1,0)</f>
        <v>0</v>
      </c>
      <c r="AP433" s="31" t="n">
        <f aca="false">IF(SQRT($B$9)*$B433+SQRT(1-$B$9)*U433&lt;_xlfn.NORM.S.INV($B$6),1,0)</f>
        <v>0</v>
      </c>
      <c r="AQ433" s="31" t="n">
        <f aca="false">IF(SQRT($B$9)*$B433+SQRT(1-$B$9)*V433&lt;_xlfn.NORM.S.INV($B$6),1,0)</f>
        <v>0</v>
      </c>
      <c r="AR433" s="31" t="n">
        <f aca="false">IF(SQRT($B$9)*$B433+SQRT(1-$B$9)*W433&lt;_xlfn.NORM.S.INV($B$6),1,0)</f>
        <v>0</v>
      </c>
      <c r="AS433" s="31" t="n">
        <f aca="false">IF(SQRT($B$9)*$B433+SQRT(1-$B$9)*X433&lt;_xlfn.NORM.S.INV($B$6),1,0)</f>
        <v>0</v>
      </c>
      <c r="AT433" s="31" t="n">
        <f aca="false">IF(SQRT($B$9)*$B433+SQRT(1-$B$9)*Y433&lt;_xlfn.NORM.S.INV($B$6),1,0)</f>
        <v>0</v>
      </c>
      <c r="AU433" s="31" t="n">
        <f aca="false">IF(SQRT($B$9)*$B433+SQRT(1-$B$9)*Z433&lt;_xlfn.NORM.S.INV($B$6),1,0)</f>
        <v>0</v>
      </c>
      <c r="AV433" s="31" t="n">
        <f aca="false">IF(SQRT($B$9)*$B433+SQRT(1-$B$9)*AA433&lt;_xlfn.NORM.S.INV($B$6),1,0)</f>
        <v>0</v>
      </c>
      <c r="AW433" s="31" t="n">
        <f aca="false">IF(SQRT($C$9)*$B433+SQRT(1-$C$9)*AB433&lt;_xlfn.NORM.S.INV($C$6),1,0)</f>
        <v>0</v>
      </c>
      <c r="AX433" s="31" t="n">
        <f aca="false">IF(SQRT($C$9)*$B433+SQRT(1-$C$9)*AC433&lt;_xlfn.NORM.S.INV($C$6),1,0)</f>
        <v>0</v>
      </c>
      <c r="AY433" s="31" t="n">
        <f aca="false">IF(SQRT($C$9)*$B433+SQRT(1-$C$9)*AD433&lt;_xlfn.NORM.S.INV($C$6),1,0)</f>
        <v>0</v>
      </c>
      <c r="AZ433" s="31" t="n">
        <f aca="false">IF(SQRT($C$9)*$B433+SQRT(1-$C$9)*AE433&lt;_xlfn.NORM.S.INV($C$6),1,0)</f>
        <v>0</v>
      </c>
      <c r="BA433" s="31" t="n">
        <f aca="false">IF(SQRT($C$9)*$B433+SQRT(1-$C$9)*AF433&lt;_xlfn.NORM.S.INV($C$6),1,0)</f>
        <v>0</v>
      </c>
      <c r="BB433" s="31" t="n">
        <f aca="false">IF(SQRT($C$9)*$B433+SQRT(1-$C$9)*AG433&lt;_xlfn.NORM.S.INV($C$6),1,0)</f>
        <v>0</v>
      </c>
      <c r="BC433" s="31" t="n">
        <f aca="false">IF(SQRT($C$9)*$B433+SQRT(1-$C$9)*AH433&lt;_xlfn.NORM.S.INV($C$6),1,0)</f>
        <v>0</v>
      </c>
      <c r="BD433" s="31" t="n">
        <f aca="false">IF(SQRT($C$9)*$B433+SQRT(1-$C$9)*AI433&lt;_xlfn.NORM.S.INV($C$6),1,0)</f>
        <v>0</v>
      </c>
      <c r="BE433" s="31" t="n">
        <f aca="false">IF(SQRT($C$9)*$B433+SQRT(1-$C$9)*AJ433&lt;_xlfn.NORM.S.INV($C$6),1,0)</f>
        <v>0</v>
      </c>
      <c r="BF433" s="31" t="n">
        <f aca="false">IF(SQRT($C$9)*$B433+SQRT(1-$C$9)*AK433&lt;_xlfn.NORM.S.INV($C$6),1,0)</f>
        <v>0</v>
      </c>
      <c r="BG433" s="21"/>
      <c r="BH433" s="21"/>
      <c r="BI433" s="31" t="n">
        <f aca="false">$B$11*(($A$1061)*$C433/$B$12*$B$7+(1-$A$1061)*$D433/$B$12*$C$7)</f>
        <v>0</v>
      </c>
      <c r="BJ433" s="31" t="n">
        <f aca="false">$B$11*(($A$1062)*$C433/$B$12*$B$7+(1-$A$1062)*$D433/$B$12*$C$7)</f>
        <v>0</v>
      </c>
      <c r="BK433" s="31" t="n">
        <f aca="false">$B$11*(($A$1063)*$C433/$B$12*$B$7+(1-$A$1063)*$D433/$B$12*$C$7)</f>
        <v>0</v>
      </c>
      <c r="BL433" s="31" t="n">
        <f aca="false">$B$11*(($A$1064)*$C433/$B$12*$B$7+(1-$A$1064)*$D433/$B$12*$C$7)</f>
        <v>0</v>
      </c>
      <c r="BM433" s="31" t="n">
        <f aca="false">$B$11*(($A$1065)*$C433/$B$12*$B$7+(1-$A$1065)*$D433/$B$12*$C$7)</f>
        <v>0</v>
      </c>
      <c r="BN433" s="31" t="n">
        <f aca="false">$B$11*(($A$1066)*$C433/$B$12*$B$7+(1-$A$1066)*$D433/$B$12*$C$7)</f>
        <v>0</v>
      </c>
      <c r="BO433" s="31" t="n">
        <f aca="false">$B$11*(($A$1067)*$C433/$B$12*$B$7+(1-$A$1067)*$D433/$B$12*$C$7)</f>
        <v>0</v>
      </c>
      <c r="BP433" s="31" t="n">
        <f aca="false">$B$11*(($A$1068)*$C433/$B$12*$B$7+(1-$A$1068)*$D433/$B$12*$C$7)</f>
        <v>0</v>
      </c>
      <c r="BQ433" s="31" t="n">
        <f aca="false">$B$11*(($A$1069)*$C433/$B$12*$B$7+(1-$A$1069)*$D433/$B$12*$C$7)</f>
        <v>0</v>
      </c>
      <c r="BR433" s="31" t="n">
        <f aca="false">$B$11*(($A$1070)*$C433/$B$12*$B$7+(1-$A$1070)*$D433/$B$12*$C$7)</f>
        <v>0</v>
      </c>
      <c r="BS433" s="31" t="n">
        <f aca="false">$B$11*(($A$1071)*$C433/$B$12*$B$7+(1-$A$1071)*$D433/$B$12*$C$7)</f>
        <v>0</v>
      </c>
      <c r="BT433" s="31" t="n">
        <f aca="false">$B$11*(($A$1072)*$C433/$B$12*$B$7+(1-$A$1072)*$D433/$B$12*$C$7)</f>
        <v>0</v>
      </c>
      <c r="BU433" s="31" t="n">
        <f aca="false">$B$11*(($A$1073)*$C433/$B$12*$B$7+(1-$A$1073)*$D433/$B$12*$C$7)</f>
        <v>0</v>
      </c>
      <c r="BV433" s="31" t="n">
        <f aca="false">$B$11*(($A$1074)*$C433/$B$12*$B$7+(1-$A$1074)*$D433/$B$12*$C$7)</f>
        <v>0</v>
      </c>
      <c r="BW433" s="31" t="n">
        <f aca="false">$B$11*(($A$1075)*$C433/$B$12*$B$7+(1-$A$1075)*$D433/$B$12*$C$7)</f>
        <v>0</v>
      </c>
      <c r="BX433" s="31" t="n">
        <f aca="false">$B$11*(($A$1076)*$C433/$B$12*$B$7+(1-$A$1076)*$D433/$B$12*$C$7)</f>
        <v>0</v>
      </c>
      <c r="BY433" s="31" t="n">
        <f aca="false">$B$11*(($A$1077)*$C433/$B$12*$B$7+(1-$A$1077)*$D433/$B$12*$C$7)</f>
        <v>0</v>
      </c>
      <c r="BZ433" s="31" t="n">
        <f aca="false">$B$11*(($A$1078)*$C433/$B$12*$B$7+(1-$A$1078)*$D433/$B$12*$C$7)</f>
        <v>0</v>
      </c>
      <c r="CA433" s="31" t="n">
        <f aca="false">$B$11*(($A$1079)*$C433/$B$12*$B$7+(1-$A$1079)*$D433/$B$12*$C$7)</f>
        <v>0</v>
      </c>
      <c r="CB433" s="31" t="n">
        <f aca="false">$B$11*(($A$1080)*$C433/$B$12*$B$7+(1-$A$1080)*$D433/$B$12*$C$7)</f>
        <v>0</v>
      </c>
      <c r="CC433" s="31" t="n">
        <f aca="false">$B$11*(($A$1081)*$C433/$B$12*$B$7+(1-$A$1081)*$D433/$B$12*$C$7)</f>
        <v>0</v>
      </c>
    </row>
    <row r="434" customFormat="false" ht="15" hidden="false" customHeight="false" outlineLevel="0" collapsed="false">
      <c r="A434" s="21" t="n">
        <v>410</v>
      </c>
      <c r="B434" s="27" t="n">
        <v>1.73541463776758</v>
      </c>
      <c r="C434" s="9" t="n">
        <f aca="false">SUM(AM434:AV434)</f>
        <v>0</v>
      </c>
      <c r="D434" s="9" t="n">
        <f aca="false">SUM(AW434:BF434)</f>
        <v>0</v>
      </c>
      <c r="E434" s="24" t="n">
        <f aca="false">(1-C434/$B$12)*$B$8-C434/$B$12*$B$7</f>
        <v>0.05</v>
      </c>
      <c r="F434" s="24" t="n">
        <f aca="false">(1-D434/$B$12)*$C$8-D434/$B$12*$C$7</f>
        <v>0.09</v>
      </c>
      <c r="G434" s="47" t="n">
        <f aca="false">$B$11*($B$10*C434/$B$12*$B$7+(1-$B$10)*D434/$B$12*$C$7)</f>
        <v>0</v>
      </c>
      <c r="H434" s="24" t="n">
        <f aca="false">$B$10*E434+(1-$B$10)*F434</f>
        <v>0.07</v>
      </c>
      <c r="I434" s="21"/>
      <c r="J434" s="21"/>
      <c r="K434" s="21"/>
      <c r="L434" s="21"/>
      <c r="M434" s="21"/>
      <c r="N434" s="21"/>
      <c r="O434" s="21"/>
      <c r="P434" s="21"/>
      <c r="Q434" s="21"/>
      <c r="R434" s="27" t="n">
        <v>1.56477883704995</v>
      </c>
      <c r="S434" s="27" t="n">
        <v>-1.26783301092283</v>
      </c>
      <c r="T434" s="27" t="n">
        <v>-0.883939824958636</v>
      </c>
      <c r="U434" s="27" t="n">
        <v>0.963832813957041</v>
      </c>
      <c r="V434" s="27" t="n">
        <v>0.0489717501761718</v>
      </c>
      <c r="W434" s="27" t="n">
        <v>1.94493566892282</v>
      </c>
      <c r="X434" s="27" t="n">
        <v>1.49600714214075</v>
      </c>
      <c r="Y434" s="27" t="n">
        <v>0.217145735118395</v>
      </c>
      <c r="Z434" s="27" t="n">
        <v>-0.385076035440116</v>
      </c>
      <c r="AA434" s="27" t="n">
        <v>0.861352095967029</v>
      </c>
      <c r="AB434" s="27" t="n">
        <v>1.90337666429177</v>
      </c>
      <c r="AC434" s="27" t="n">
        <v>0.289941105365772</v>
      </c>
      <c r="AD434" s="27" t="n">
        <v>-0.65018418513646</v>
      </c>
      <c r="AE434" s="27" t="n">
        <v>-1.36890817648727</v>
      </c>
      <c r="AF434" s="27" t="n">
        <v>-1.14791646145393</v>
      </c>
      <c r="AG434" s="27" t="n">
        <v>0.0582663768091223</v>
      </c>
      <c r="AH434" s="27" t="n">
        <v>0.138660686921857</v>
      </c>
      <c r="AI434" s="27" t="n">
        <v>-0.889398871316034</v>
      </c>
      <c r="AJ434" s="27" t="n">
        <v>-0.139692802064052</v>
      </c>
      <c r="AK434" s="27" t="n">
        <v>0.542683087023866</v>
      </c>
      <c r="AL434" s="21"/>
      <c r="AM434" s="31" t="n">
        <f aca="false">IF(SQRT($B$9)*$B434+SQRT(1-$B$9)*R434&lt;_xlfn.NORM.S.INV($B$6),1,0)</f>
        <v>0</v>
      </c>
      <c r="AN434" s="31" t="n">
        <f aca="false">IF(SQRT($B$9)*$B434+SQRT(1-$B$9)*S434&lt;_xlfn.NORM.S.INV($B$6),1,0)</f>
        <v>0</v>
      </c>
      <c r="AO434" s="31" t="n">
        <f aca="false">IF(SQRT($B$9)*$B434+SQRT(1-$B$9)*T434&lt;_xlfn.NORM.S.INV($B$6),1,0)</f>
        <v>0</v>
      </c>
      <c r="AP434" s="31" t="n">
        <f aca="false">IF(SQRT($B$9)*$B434+SQRT(1-$B$9)*U434&lt;_xlfn.NORM.S.INV($B$6),1,0)</f>
        <v>0</v>
      </c>
      <c r="AQ434" s="31" t="n">
        <f aca="false">IF(SQRT($B$9)*$B434+SQRT(1-$B$9)*V434&lt;_xlfn.NORM.S.INV($B$6),1,0)</f>
        <v>0</v>
      </c>
      <c r="AR434" s="31" t="n">
        <f aca="false">IF(SQRT($B$9)*$B434+SQRT(1-$B$9)*W434&lt;_xlfn.NORM.S.INV($B$6),1,0)</f>
        <v>0</v>
      </c>
      <c r="AS434" s="31" t="n">
        <f aca="false">IF(SQRT($B$9)*$B434+SQRT(1-$B$9)*X434&lt;_xlfn.NORM.S.INV($B$6),1,0)</f>
        <v>0</v>
      </c>
      <c r="AT434" s="31" t="n">
        <f aca="false">IF(SQRT($B$9)*$B434+SQRT(1-$B$9)*Y434&lt;_xlfn.NORM.S.INV($B$6),1,0)</f>
        <v>0</v>
      </c>
      <c r="AU434" s="31" t="n">
        <f aca="false">IF(SQRT($B$9)*$B434+SQRT(1-$B$9)*Z434&lt;_xlfn.NORM.S.INV($B$6),1,0)</f>
        <v>0</v>
      </c>
      <c r="AV434" s="31" t="n">
        <f aca="false">IF(SQRT($B$9)*$B434+SQRT(1-$B$9)*AA434&lt;_xlfn.NORM.S.INV($B$6),1,0)</f>
        <v>0</v>
      </c>
      <c r="AW434" s="31" t="n">
        <f aca="false">IF(SQRT($C$9)*$B434+SQRT(1-$C$9)*AB434&lt;_xlfn.NORM.S.INV($C$6),1,0)</f>
        <v>0</v>
      </c>
      <c r="AX434" s="31" t="n">
        <f aca="false">IF(SQRT($C$9)*$B434+SQRT(1-$C$9)*AC434&lt;_xlfn.NORM.S.INV($C$6),1,0)</f>
        <v>0</v>
      </c>
      <c r="AY434" s="31" t="n">
        <f aca="false">IF(SQRT($C$9)*$B434+SQRT(1-$C$9)*AD434&lt;_xlfn.NORM.S.INV($C$6),1,0)</f>
        <v>0</v>
      </c>
      <c r="AZ434" s="31" t="n">
        <f aca="false">IF(SQRT($C$9)*$B434+SQRT(1-$C$9)*AE434&lt;_xlfn.NORM.S.INV($C$6),1,0)</f>
        <v>0</v>
      </c>
      <c r="BA434" s="31" t="n">
        <f aca="false">IF(SQRT($C$9)*$B434+SQRT(1-$C$9)*AF434&lt;_xlfn.NORM.S.INV($C$6),1,0)</f>
        <v>0</v>
      </c>
      <c r="BB434" s="31" t="n">
        <f aca="false">IF(SQRT($C$9)*$B434+SQRT(1-$C$9)*AG434&lt;_xlfn.NORM.S.INV($C$6),1,0)</f>
        <v>0</v>
      </c>
      <c r="BC434" s="31" t="n">
        <f aca="false">IF(SQRT($C$9)*$B434+SQRT(1-$C$9)*AH434&lt;_xlfn.NORM.S.INV($C$6),1,0)</f>
        <v>0</v>
      </c>
      <c r="BD434" s="31" t="n">
        <f aca="false">IF(SQRT($C$9)*$B434+SQRT(1-$C$9)*AI434&lt;_xlfn.NORM.S.INV($C$6),1,0)</f>
        <v>0</v>
      </c>
      <c r="BE434" s="31" t="n">
        <f aca="false">IF(SQRT($C$9)*$B434+SQRT(1-$C$9)*AJ434&lt;_xlfn.NORM.S.INV($C$6),1,0)</f>
        <v>0</v>
      </c>
      <c r="BF434" s="31" t="n">
        <f aca="false">IF(SQRT($C$9)*$B434+SQRT(1-$C$9)*AK434&lt;_xlfn.NORM.S.INV($C$6),1,0)</f>
        <v>0</v>
      </c>
      <c r="BG434" s="21"/>
      <c r="BH434" s="21"/>
      <c r="BI434" s="31" t="n">
        <f aca="false">$B$11*(($A$1061)*$C434/$B$12*$B$7+(1-$A$1061)*$D434/$B$12*$C$7)</f>
        <v>0</v>
      </c>
      <c r="BJ434" s="31" t="n">
        <f aca="false">$B$11*(($A$1062)*$C434/$B$12*$B$7+(1-$A$1062)*$D434/$B$12*$C$7)</f>
        <v>0</v>
      </c>
      <c r="BK434" s="31" t="n">
        <f aca="false">$B$11*(($A$1063)*$C434/$B$12*$B$7+(1-$A$1063)*$D434/$B$12*$C$7)</f>
        <v>0</v>
      </c>
      <c r="BL434" s="31" t="n">
        <f aca="false">$B$11*(($A$1064)*$C434/$B$12*$B$7+(1-$A$1064)*$D434/$B$12*$C$7)</f>
        <v>0</v>
      </c>
      <c r="BM434" s="31" t="n">
        <f aca="false">$B$11*(($A$1065)*$C434/$B$12*$B$7+(1-$A$1065)*$D434/$B$12*$C$7)</f>
        <v>0</v>
      </c>
      <c r="BN434" s="31" t="n">
        <f aca="false">$B$11*(($A$1066)*$C434/$B$12*$B$7+(1-$A$1066)*$D434/$B$12*$C$7)</f>
        <v>0</v>
      </c>
      <c r="BO434" s="31" t="n">
        <f aca="false">$B$11*(($A$1067)*$C434/$B$12*$B$7+(1-$A$1067)*$D434/$B$12*$C$7)</f>
        <v>0</v>
      </c>
      <c r="BP434" s="31" t="n">
        <f aca="false">$B$11*(($A$1068)*$C434/$B$12*$B$7+(1-$A$1068)*$D434/$B$12*$C$7)</f>
        <v>0</v>
      </c>
      <c r="BQ434" s="31" t="n">
        <f aca="false">$B$11*(($A$1069)*$C434/$B$12*$B$7+(1-$A$1069)*$D434/$B$12*$C$7)</f>
        <v>0</v>
      </c>
      <c r="BR434" s="31" t="n">
        <f aca="false">$B$11*(($A$1070)*$C434/$B$12*$B$7+(1-$A$1070)*$D434/$B$12*$C$7)</f>
        <v>0</v>
      </c>
      <c r="BS434" s="31" t="n">
        <f aca="false">$B$11*(($A$1071)*$C434/$B$12*$B$7+(1-$A$1071)*$D434/$B$12*$C$7)</f>
        <v>0</v>
      </c>
      <c r="BT434" s="31" t="n">
        <f aca="false">$B$11*(($A$1072)*$C434/$B$12*$B$7+(1-$A$1072)*$D434/$B$12*$C$7)</f>
        <v>0</v>
      </c>
      <c r="BU434" s="31" t="n">
        <f aca="false">$B$11*(($A$1073)*$C434/$B$12*$B$7+(1-$A$1073)*$D434/$B$12*$C$7)</f>
        <v>0</v>
      </c>
      <c r="BV434" s="31" t="n">
        <f aca="false">$B$11*(($A$1074)*$C434/$B$12*$B$7+(1-$A$1074)*$D434/$B$12*$C$7)</f>
        <v>0</v>
      </c>
      <c r="BW434" s="31" t="n">
        <f aca="false">$B$11*(($A$1075)*$C434/$B$12*$B$7+(1-$A$1075)*$D434/$B$12*$C$7)</f>
        <v>0</v>
      </c>
      <c r="BX434" s="31" t="n">
        <f aca="false">$B$11*(($A$1076)*$C434/$B$12*$B$7+(1-$A$1076)*$D434/$B$12*$C$7)</f>
        <v>0</v>
      </c>
      <c r="BY434" s="31" t="n">
        <f aca="false">$B$11*(($A$1077)*$C434/$B$12*$B$7+(1-$A$1077)*$D434/$B$12*$C$7)</f>
        <v>0</v>
      </c>
      <c r="BZ434" s="31" t="n">
        <f aca="false">$B$11*(($A$1078)*$C434/$B$12*$B$7+(1-$A$1078)*$D434/$B$12*$C$7)</f>
        <v>0</v>
      </c>
      <c r="CA434" s="31" t="n">
        <f aca="false">$B$11*(($A$1079)*$C434/$B$12*$B$7+(1-$A$1079)*$D434/$B$12*$C$7)</f>
        <v>0</v>
      </c>
      <c r="CB434" s="31" t="n">
        <f aca="false">$B$11*(($A$1080)*$C434/$B$12*$B$7+(1-$A$1080)*$D434/$B$12*$C$7)</f>
        <v>0</v>
      </c>
      <c r="CC434" s="31" t="n">
        <f aca="false">$B$11*(($A$1081)*$C434/$B$12*$B$7+(1-$A$1081)*$D434/$B$12*$C$7)</f>
        <v>0</v>
      </c>
    </row>
    <row r="435" customFormat="false" ht="15" hidden="false" customHeight="false" outlineLevel="0" collapsed="false">
      <c r="A435" s="21" t="n">
        <v>411</v>
      </c>
      <c r="B435" s="27" t="n">
        <v>-0.448058187663613</v>
      </c>
      <c r="C435" s="9" t="n">
        <f aca="false">SUM(AM435:AV435)</f>
        <v>0</v>
      </c>
      <c r="D435" s="9" t="n">
        <f aca="false">SUM(AW435:BF435)</f>
        <v>0</v>
      </c>
      <c r="E435" s="24" t="n">
        <f aca="false">(1-C435/$B$12)*$B$8-C435/$B$12*$B$7</f>
        <v>0.05</v>
      </c>
      <c r="F435" s="24" t="n">
        <f aca="false">(1-D435/$B$12)*$C$8-D435/$B$12*$C$7</f>
        <v>0.09</v>
      </c>
      <c r="G435" s="47" t="n">
        <f aca="false">$B$11*($B$10*C435/$B$12*$B$7+(1-$B$10)*D435/$B$12*$C$7)</f>
        <v>0</v>
      </c>
      <c r="H435" s="24" t="n">
        <f aca="false">$B$10*E435+(1-$B$10)*F435</f>
        <v>0.07</v>
      </c>
      <c r="I435" s="21"/>
      <c r="J435" s="21"/>
      <c r="K435" s="21"/>
      <c r="L435" s="21"/>
      <c r="M435" s="21"/>
      <c r="N435" s="21"/>
      <c r="O435" s="21"/>
      <c r="P435" s="21"/>
      <c r="Q435" s="21"/>
      <c r="R435" s="27" t="n">
        <v>-0.0946199947004418</v>
      </c>
      <c r="S435" s="27" t="n">
        <v>-0.670974843165696</v>
      </c>
      <c r="T435" s="27" t="n">
        <v>-0.852793432807376</v>
      </c>
      <c r="U435" s="27" t="n">
        <v>-1.42721544342417</v>
      </c>
      <c r="V435" s="27" t="n">
        <v>-1.004789656393</v>
      </c>
      <c r="W435" s="27" t="n">
        <v>0.650492990118868</v>
      </c>
      <c r="X435" s="27" t="n">
        <v>-0.32448749940875</v>
      </c>
      <c r="Y435" s="27" t="n">
        <v>0.462800107162522</v>
      </c>
      <c r="Z435" s="27" t="n">
        <v>0.259620359418382</v>
      </c>
      <c r="AA435" s="27" t="n">
        <v>0.16564527851006</v>
      </c>
      <c r="AB435" s="27" t="n">
        <v>2.7829003064057</v>
      </c>
      <c r="AC435" s="27" t="n">
        <v>1.86475263260123</v>
      </c>
      <c r="AD435" s="27" t="n">
        <v>1.24677164004987</v>
      </c>
      <c r="AE435" s="27" t="n">
        <v>1.60720476633039</v>
      </c>
      <c r="AF435" s="27" t="n">
        <v>0.042900717436236</v>
      </c>
      <c r="AG435" s="27" t="n">
        <v>1.09916280904659</v>
      </c>
      <c r="AH435" s="27" t="n">
        <v>0.450441921760758</v>
      </c>
      <c r="AI435" s="27" t="n">
        <v>0.323488423122724</v>
      </c>
      <c r="AJ435" s="27" t="n">
        <v>-0.404769571107994</v>
      </c>
      <c r="AK435" s="27" t="n">
        <v>-0.730464068568136</v>
      </c>
      <c r="AL435" s="21"/>
      <c r="AM435" s="31" t="n">
        <f aca="false">IF(SQRT($B$9)*$B435+SQRT(1-$B$9)*R435&lt;_xlfn.NORM.S.INV($B$6),1,0)</f>
        <v>0</v>
      </c>
      <c r="AN435" s="31" t="n">
        <f aca="false">IF(SQRT($B$9)*$B435+SQRT(1-$B$9)*S435&lt;_xlfn.NORM.S.INV($B$6),1,0)</f>
        <v>0</v>
      </c>
      <c r="AO435" s="31" t="n">
        <f aca="false">IF(SQRT($B$9)*$B435+SQRT(1-$B$9)*T435&lt;_xlfn.NORM.S.INV($B$6),1,0)</f>
        <v>0</v>
      </c>
      <c r="AP435" s="31" t="n">
        <f aca="false">IF(SQRT($B$9)*$B435+SQRT(1-$B$9)*U435&lt;_xlfn.NORM.S.INV($B$6),1,0)</f>
        <v>0</v>
      </c>
      <c r="AQ435" s="31" t="n">
        <f aca="false">IF(SQRT($B$9)*$B435+SQRT(1-$B$9)*V435&lt;_xlfn.NORM.S.INV($B$6),1,0)</f>
        <v>0</v>
      </c>
      <c r="AR435" s="31" t="n">
        <f aca="false">IF(SQRT($B$9)*$B435+SQRT(1-$B$9)*W435&lt;_xlfn.NORM.S.INV($B$6),1,0)</f>
        <v>0</v>
      </c>
      <c r="AS435" s="31" t="n">
        <f aca="false">IF(SQRT($B$9)*$B435+SQRT(1-$B$9)*X435&lt;_xlfn.NORM.S.INV($B$6),1,0)</f>
        <v>0</v>
      </c>
      <c r="AT435" s="31" t="n">
        <f aca="false">IF(SQRT($B$9)*$B435+SQRT(1-$B$9)*Y435&lt;_xlfn.NORM.S.INV($B$6),1,0)</f>
        <v>0</v>
      </c>
      <c r="AU435" s="31" t="n">
        <f aca="false">IF(SQRT($B$9)*$B435+SQRT(1-$B$9)*Z435&lt;_xlfn.NORM.S.INV($B$6),1,0)</f>
        <v>0</v>
      </c>
      <c r="AV435" s="31" t="n">
        <f aca="false">IF(SQRT($B$9)*$B435+SQRT(1-$B$9)*AA435&lt;_xlfn.NORM.S.INV($B$6),1,0)</f>
        <v>0</v>
      </c>
      <c r="AW435" s="31" t="n">
        <f aca="false">IF(SQRT($C$9)*$B435+SQRT(1-$C$9)*AB435&lt;_xlfn.NORM.S.INV($C$6),1,0)</f>
        <v>0</v>
      </c>
      <c r="AX435" s="31" t="n">
        <f aca="false">IF(SQRT($C$9)*$B435+SQRT(1-$C$9)*AC435&lt;_xlfn.NORM.S.INV($C$6),1,0)</f>
        <v>0</v>
      </c>
      <c r="AY435" s="31" t="n">
        <f aca="false">IF(SQRT($C$9)*$B435+SQRT(1-$C$9)*AD435&lt;_xlfn.NORM.S.INV($C$6),1,0)</f>
        <v>0</v>
      </c>
      <c r="AZ435" s="31" t="n">
        <f aca="false">IF(SQRT($C$9)*$B435+SQRT(1-$C$9)*AE435&lt;_xlfn.NORM.S.INV($C$6),1,0)</f>
        <v>0</v>
      </c>
      <c r="BA435" s="31" t="n">
        <f aca="false">IF(SQRT($C$9)*$B435+SQRT(1-$C$9)*AF435&lt;_xlfn.NORM.S.INV($C$6),1,0)</f>
        <v>0</v>
      </c>
      <c r="BB435" s="31" t="n">
        <f aca="false">IF(SQRT($C$9)*$B435+SQRT(1-$C$9)*AG435&lt;_xlfn.NORM.S.INV($C$6),1,0)</f>
        <v>0</v>
      </c>
      <c r="BC435" s="31" t="n">
        <f aca="false">IF(SQRT($C$9)*$B435+SQRT(1-$C$9)*AH435&lt;_xlfn.NORM.S.INV($C$6),1,0)</f>
        <v>0</v>
      </c>
      <c r="BD435" s="31" t="n">
        <f aca="false">IF(SQRT($C$9)*$B435+SQRT(1-$C$9)*AI435&lt;_xlfn.NORM.S.INV($C$6),1,0)</f>
        <v>0</v>
      </c>
      <c r="BE435" s="31" t="n">
        <f aca="false">IF(SQRT($C$9)*$B435+SQRT(1-$C$9)*AJ435&lt;_xlfn.NORM.S.INV($C$6),1,0)</f>
        <v>0</v>
      </c>
      <c r="BF435" s="31" t="n">
        <f aca="false">IF(SQRT($C$9)*$B435+SQRT(1-$C$9)*AK435&lt;_xlfn.NORM.S.INV($C$6),1,0)</f>
        <v>0</v>
      </c>
      <c r="BG435" s="21"/>
      <c r="BH435" s="21"/>
      <c r="BI435" s="31" t="n">
        <f aca="false">$B$11*(($A$1061)*$C435/$B$12*$B$7+(1-$A$1061)*$D435/$B$12*$C$7)</f>
        <v>0</v>
      </c>
      <c r="BJ435" s="31" t="n">
        <f aca="false">$B$11*(($A$1062)*$C435/$B$12*$B$7+(1-$A$1062)*$D435/$B$12*$C$7)</f>
        <v>0</v>
      </c>
      <c r="BK435" s="31" t="n">
        <f aca="false">$B$11*(($A$1063)*$C435/$B$12*$B$7+(1-$A$1063)*$D435/$B$12*$C$7)</f>
        <v>0</v>
      </c>
      <c r="BL435" s="31" t="n">
        <f aca="false">$B$11*(($A$1064)*$C435/$B$12*$B$7+(1-$A$1064)*$D435/$B$12*$C$7)</f>
        <v>0</v>
      </c>
      <c r="BM435" s="31" t="n">
        <f aca="false">$B$11*(($A$1065)*$C435/$B$12*$B$7+(1-$A$1065)*$D435/$B$12*$C$7)</f>
        <v>0</v>
      </c>
      <c r="BN435" s="31" t="n">
        <f aca="false">$B$11*(($A$1066)*$C435/$B$12*$B$7+(1-$A$1066)*$D435/$B$12*$C$7)</f>
        <v>0</v>
      </c>
      <c r="BO435" s="31" t="n">
        <f aca="false">$B$11*(($A$1067)*$C435/$B$12*$B$7+(1-$A$1067)*$D435/$B$12*$C$7)</f>
        <v>0</v>
      </c>
      <c r="BP435" s="31" t="n">
        <f aca="false">$B$11*(($A$1068)*$C435/$B$12*$B$7+(1-$A$1068)*$D435/$B$12*$C$7)</f>
        <v>0</v>
      </c>
      <c r="BQ435" s="31" t="n">
        <f aca="false">$B$11*(($A$1069)*$C435/$B$12*$B$7+(1-$A$1069)*$D435/$B$12*$C$7)</f>
        <v>0</v>
      </c>
      <c r="BR435" s="31" t="n">
        <f aca="false">$B$11*(($A$1070)*$C435/$B$12*$B$7+(1-$A$1070)*$D435/$B$12*$C$7)</f>
        <v>0</v>
      </c>
      <c r="BS435" s="31" t="n">
        <f aca="false">$B$11*(($A$1071)*$C435/$B$12*$B$7+(1-$A$1071)*$D435/$B$12*$C$7)</f>
        <v>0</v>
      </c>
      <c r="BT435" s="31" t="n">
        <f aca="false">$B$11*(($A$1072)*$C435/$B$12*$B$7+(1-$A$1072)*$D435/$B$12*$C$7)</f>
        <v>0</v>
      </c>
      <c r="BU435" s="31" t="n">
        <f aca="false">$B$11*(($A$1073)*$C435/$B$12*$B$7+(1-$A$1073)*$D435/$B$12*$C$7)</f>
        <v>0</v>
      </c>
      <c r="BV435" s="31" t="n">
        <f aca="false">$B$11*(($A$1074)*$C435/$B$12*$B$7+(1-$A$1074)*$D435/$B$12*$C$7)</f>
        <v>0</v>
      </c>
      <c r="BW435" s="31" t="n">
        <f aca="false">$B$11*(($A$1075)*$C435/$B$12*$B$7+(1-$A$1075)*$D435/$B$12*$C$7)</f>
        <v>0</v>
      </c>
      <c r="BX435" s="31" t="n">
        <f aca="false">$B$11*(($A$1076)*$C435/$B$12*$B$7+(1-$A$1076)*$D435/$B$12*$C$7)</f>
        <v>0</v>
      </c>
      <c r="BY435" s="31" t="n">
        <f aca="false">$B$11*(($A$1077)*$C435/$B$12*$B$7+(1-$A$1077)*$D435/$B$12*$C$7)</f>
        <v>0</v>
      </c>
      <c r="BZ435" s="31" t="n">
        <f aca="false">$B$11*(($A$1078)*$C435/$B$12*$B$7+(1-$A$1078)*$D435/$B$12*$C$7)</f>
        <v>0</v>
      </c>
      <c r="CA435" s="31" t="n">
        <f aca="false">$B$11*(($A$1079)*$C435/$B$12*$B$7+(1-$A$1079)*$D435/$B$12*$C$7)</f>
        <v>0</v>
      </c>
      <c r="CB435" s="31" t="n">
        <f aca="false">$B$11*(($A$1080)*$C435/$B$12*$B$7+(1-$A$1080)*$D435/$B$12*$C$7)</f>
        <v>0</v>
      </c>
      <c r="CC435" s="31" t="n">
        <f aca="false">$B$11*(($A$1081)*$C435/$B$12*$B$7+(1-$A$1081)*$D435/$B$12*$C$7)</f>
        <v>0</v>
      </c>
    </row>
    <row r="436" customFormat="false" ht="15" hidden="false" customHeight="false" outlineLevel="0" collapsed="false">
      <c r="A436" s="21" t="n">
        <v>412</v>
      </c>
      <c r="B436" s="27" t="n">
        <v>-0.141427224520892</v>
      </c>
      <c r="C436" s="9" t="n">
        <f aca="false">SUM(AM436:AV436)</f>
        <v>0</v>
      </c>
      <c r="D436" s="9" t="n">
        <f aca="false">SUM(AW436:BF436)</f>
        <v>0</v>
      </c>
      <c r="E436" s="24" t="n">
        <f aca="false">(1-C436/$B$12)*$B$8-C436/$B$12*$B$7</f>
        <v>0.05</v>
      </c>
      <c r="F436" s="24" t="n">
        <f aca="false">(1-D436/$B$12)*$C$8-D436/$B$12*$C$7</f>
        <v>0.09</v>
      </c>
      <c r="G436" s="47" t="n">
        <f aca="false">$B$11*($B$10*C436/$B$12*$B$7+(1-$B$10)*D436/$B$12*$C$7)</f>
        <v>0</v>
      </c>
      <c r="H436" s="24" t="n">
        <f aca="false">$B$10*E436+(1-$B$10)*F436</f>
        <v>0.07</v>
      </c>
      <c r="I436" s="21"/>
      <c r="J436" s="21"/>
      <c r="K436" s="21"/>
      <c r="L436" s="21"/>
      <c r="M436" s="21"/>
      <c r="N436" s="21"/>
      <c r="O436" s="21"/>
      <c r="P436" s="21"/>
      <c r="Q436" s="21"/>
      <c r="R436" s="27" t="n">
        <v>-0.911879127264866</v>
      </c>
      <c r="S436" s="27" t="n">
        <v>-1.03751899274654</v>
      </c>
      <c r="T436" s="27" t="n">
        <v>1.50979774729394</v>
      </c>
      <c r="U436" s="27" t="n">
        <v>0.117852110672172</v>
      </c>
      <c r="V436" s="27" t="n">
        <v>0.761828214901688</v>
      </c>
      <c r="W436" s="27" t="n">
        <v>-0.60562748521864</v>
      </c>
      <c r="X436" s="27" t="n">
        <v>0.49954116167032</v>
      </c>
      <c r="Y436" s="27" t="n">
        <v>1.64179928416301</v>
      </c>
      <c r="Z436" s="27" t="n">
        <v>-0.45522977117891</v>
      </c>
      <c r="AA436" s="27" t="n">
        <v>1.03088278833509</v>
      </c>
      <c r="AB436" s="27" t="n">
        <v>-0.407599963514705</v>
      </c>
      <c r="AC436" s="27" t="n">
        <v>-0.459185021417588</v>
      </c>
      <c r="AD436" s="27" t="n">
        <v>-0.818081130806185</v>
      </c>
      <c r="AE436" s="27" t="n">
        <v>-0.34422080389049</v>
      </c>
      <c r="AF436" s="27" t="n">
        <v>1.72021075241735</v>
      </c>
      <c r="AG436" s="27" t="n">
        <v>0.42961002995733</v>
      </c>
      <c r="AH436" s="27" t="n">
        <v>0.881880482066212</v>
      </c>
      <c r="AI436" s="27" t="n">
        <v>0.501094322493115</v>
      </c>
      <c r="AJ436" s="27" t="n">
        <v>-0.365645248917413</v>
      </c>
      <c r="AK436" s="27" t="n">
        <v>0.990446527769233</v>
      </c>
      <c r="AL436" s="21"/>
      <c r="AM436" s="31" t="n">
        <f aca="false">IF(SQRT($B$9)*$B436+SQRT(1-$B$9)*R436&lt;_xlfn.NORM.S.INV($B$6),1,0)</f>
        <v>0</v>
      </c>
      <c r="AN436" s="31" t="n">
        <f aca="false">IF(SQRT($B$9)*$B436+SQRT(1-$B$9)*S436&lt;_xlfn.NORM.S.INV($B$6),1,0)</f>
        <v>0</v>
      </c>
      <c r="AO436" s="31" t="n">
        <f aca="false">IF(SQRT($B$9)*$B436+SQRT(1-$B$9)*T436&lt;_xlfn.NORM.S.INV($B$6),1,0)</f>
        <v>0</v>
      </c>
      <c r="AP436" s="31" t="n">
        <f aca="false">IF(SQRT($B$9)*$B436+SQRT(1-$B$9)*U436&lt;_xlfn.NORM.S.INV($B$6),1,0)</f>
        <v>0</v>
      </c>
      <c r="AQ436" s="31" t="n">
        <f aca="false">IF(SQRT($B$9)*$B436+SQRT(1-$B$9)*V436&lt;_xlfn.NORM.S.INV($B$6),1,0)</f>
        <v>0</v>
      </c>
      <c r="AR436" s="31" t="n">
        <f aca="false">IF(SQRT($B$9)*$B436+SQRT(1-$B$9)*W436&lt;_xlfn.NORM.S.INV($B$6),1,0)</f>
        <v>0</v>
      </c>
      <c r="AS436" s="31" t="n">
        <f aca="false">IF(SQRT($B$9)*$B436+SQRT(1-$B$9)*X436&lt;_xlfn.NORM.S.INV($B$6),1,0)</f>
        <v>0</v>
      </c>
      <c r="AT436" s="31" t="n">
        <f aca="false">IF(SQRT($B$9)*$B436+SQRT(1-$B$9)*Y436&lt;_xlfn.NORM.S.INV($B$6),1,0)</f>
        <v>0</v>
      </c>
      <c r="AU436" s="31" t="n">
        <f aca="false">IF(SQRT($B$9)*$B436+SQRT(1-$B$9)*Z436&lt;_xlfn.NORM.S.INV($B$6),1,0)</f>
        <v>0</v>
      </c>
      <c r="AV436" s="31" t="n">
        <f aca="false">IF(SQRT($B$9)*$B436+SQRT(1-$B$9)*AA436&lt;_xlfn.NORM.S.INV($B$6),1,0)</f>
        <v>0</v>
      </c>
      <c r="AW436" s="31" t="n">
        <f aca="false">IF(SQRT($C$9)*$B436+SQRT(1-$C$9)*AB436&lt;_xlfn.NORM.S.INV($C$6),1,0)</f>
        <v>0</v>
      </c>
      <c r="AX436" s="31" t="n">
        <f aca="false">IF(SQRT($C$9)*$B436+SQRT(1-$C$9)*AC436&lt;_xlfn.NORM.S.INV($C$6),1,0)</f>
        <v>0</v>
      </c>
      <c r="AY436" s="31" t="n">
        <f aca="false">IF(SQRT($C$9)*$B436+SQRT(1-$C$9)*AD436&lt;_xlfn.NORM.S.INV($C$6),1,0)</f>
        <v>0</v>
      </c>
      <c r="AZ436" s="31" t="n">
        <f aca="false">IF(SQRT($C$9)*$B436+SQRT(1-$C$9)*AE436&lt;_xlfn.NORM.S.INV($C$6),1,0)</f>
        <v>0</v>
      </c>
      <c r="BA436" s="31" t="n">
        <f aca="false">IF(SQRT($C$9)*$B436+SQRT(1-$C$9)*AF436&lt;_xlfn.NORM.S.INV($C$6),1,0)</f>
        <v>0</v>
      </c>
      <c r="BB436" s="31" t="n">
        <f aca="false">IF(SQRT($C$9)*$B436+SQRT(1-$C$9)*AG436&lt;_xlfn.NORM.S.INV($C$6),1,0)</f>
        <v>0</v>
      </c>
      <c r="BC436" s="31" t="n">
        <f aca="false">IF(SQRT($C$9)*$B436+SQRT(1-$C$9)*AH436&lt;_xlfn.NORM.S.INV($C$6),1,0)</f>
        <v>0</v>
      </c>
      <c r="BD436" s="31" t="n">
        <f aca="false">IF(SQRT($C$9)*$B436+SQRT(1-$C$9)*AI436&lt;_xlfn.NORM.S.INV($C$6),1,0)</f>
        <v>0</v>
      </c>
      <c r="BE436" s="31" t="n">
        <f aca="false">IF(SQRT($C$9)*$B436+SQRT(1-$C$9)*AJ436&lt;_xlfn.NORM.S.INV($C$6),1,0)</f>
        <v>0</v>
      </c>
      <c r="BF436" s="31" t="n">
        <f aca="false">IF(SQRT($C$9)*$B436+SQRT(1-$C$9)*AK436&lt;_xlfn.NORM.S.INV($C$6),1,0)</f>
        <v>0</v>
      </c>
      <c r="BG436" s="21"/>
      <c r="BH436" s="21"/>
      <c r="BI436" s="31" t="n">
        <f aca="false">$B$11*(($A$1061)*$C436/$B$12*$B$7+(1-$A$1061)*$D436/$B$12*$C$7)</f>
        <v>0</v>
      </c>
      <c r="BJ436" s="31" t="n">
        <f aca="false">$B$11*(($A$1062)*$C436/$B$12*$B$7+(1-$A$1062)*$D436/$B$12*$C$7)</f>
        <v>0</v>
      </c>
      <c r="BK436" s="31" t="n">
        <f aca="false">$B$11*(($A$1063)*$C436/$B$12*$B$7+(1-$A$1063)*$D436/$B$12*$C$7)</f>
        <v>0</v>
      </c>
      <c r="BL436" s="31" t="n">
        <f aca="false">$B$11*(($A$1064)*$C436/$B$12*$B$7+(1-$A$1064)*$D436/$B$12*$C$7)</f>
        <v>0</v>
      </c>
      <c r="BM436" s="31" t="n">
        <f aca="false">$B$11*(($A$1065)*$C436/$B$12*$B$7+(1-$A$1065)*$D436/$B$12*$C$7)</f>
        <v>0</v>
      </c>
      <c r="BN436" s="31" t="n">
        <f aca="false">$B$11*(($A$1066)*$C436/$B$12*$B$7+(1-$A$1066)*$D436/$B$12*$C$7)</f>
        <v>0</v>
      </c>
      <c r="BO436" s="31" t="n">
        <f aca="false">$B$11*(($A$1067)*$C436/$B$12*$B$7+(1-$A$1067)*$D436/$B$12*$C$7)</f>
        <v>0</v>
      </c>
      <c r="BP436" s="31" t="n">
        <f aca="false">$B$11*(($A$1068)*$C436/$B$12*$B$7+(1-$A$1068)*$D436/$B$12*$C$7)</f>
        <v>0</v>
      </c>
      <c r="BQ436" s="31" t="n">
        <f aca="false">$B$11*(($A$1069)*$C436/$B$12*$B$7+(1-$A$1069)*$D436/$B$12*$C$7)</f>
        <v>0</v>
      </c>
      <c r="BR436" s="31" t="n">
        <f aca="false">$B$11*(($A$1070)*$C436/$B$12*$B$7+(1-$A$1070)*$D436/$B$12*$C$7)</f>
        <v>0</v>
      </c>
      <c r="BS436" s="31" t="n">
        <f aca="false">$B$11*(($A$1071)*$C436/$B$12*$B$7+(1-$A$1071)*$D436/$B$12*$C$7)</f>
        <v>0</v>
      </c>
      <c r="BT436" s="31" t="n">
        <f aca="false">$B$11*(($A$1072)*$C436/$B$12*$B$7+(1-$A$1072)*$D436/$B$12*$C$7)</f>
        <v>0</v>
      </c>
      <c r="BU436" s="31" t="n">
        <f aca="false">$B$11*(($A$1073)*$C436/$B$12*$B$7+(1-$A$1073)*$D436/$B$12*$C$7)</f>
        <v>0</v>
      </c>
      <c r="BV436" s="31" t="n">
        <f aca="false">$B$11*(($A$1074)*$C436/$B$12*$B$7+(1-$A$1074)*$D436/$B$12*$C$7)</f>
        <v>0</v>
      </c>
      <c r="BW436" s="31" t="n">
        <f aca="false">$B$11*(($A$1075)*$C436/$B$12*$B$7+(1-$A$1075)*$D436/$B$12*$C$7)</f>
        <v>0</v>
      </c>
      <c r="BX436" s="31" t="n">
        <f aca="false">$B$11*(($A$1076)*$C436/$B$12*$B$7+(1-$A$1076)*$D436/$B$12*$C$7)</f>
        <v>0</v>
      </c>
      <c r="BY436" s="31" t="n">
        <f aca="false">$B$11*(($A$1077)*$C436/$B$12*$B$7+(1-$A$1077)*$D436/$B$12*$C$7)</f>
        <v>0</v>
      </c>
      <c r="BZ436" s="31" t="n">
        <f aca="false">$B$11*(($A$1078)*$C436/$B$12*$B$7+(1-$A$1078)*$D436/$B$12*$C$7)</f>
        <v>0</v>
      </c>
      <c r="CA436" s="31" t="n">
        <f aca="false">$B$11*(($A$1079)*$C436/$B$12*$B$7+(1-$A$1079)*$D436/$B$12*$C$7)</f>
        <v>0</v>
      </c>
      <c r="CB436" s="31" t="n">
        <f aca="false">$B$11*(($A$1080)*$C436/$B$12*$B$7+(1-$A$1080)*$D436/$B$12*$C$7)</f>
        <v>0</v>
      </c>
      <c r="CC436" s="31" t="n">
        <f aca="false">$B$11*(($A$1081)*$C436/$B$12*$B$7+(1-$A$1081)*$D436/$B$12*$C$7)</f>
        <v>0</v>
      </c>
    </row>
    <row r="437" customFormat="false" ht="15" hidden="false" customHeight="false" outlineLevel="0" collapsed="false">
      <c r="A437" s="21" t="n">
        <v>413</v>
      </c>
      <c r="B437" s="27" t="n">
        <v>-1.48701083826536</v>
      </c>
      <c r="C437" s="9" t="n">
        <f aca="false">SUM(AM437:AV437)</f>
        <v>1</v>
      </c>
      <c r="D437" s="9" t="n">
        <f aca="false">SUM(AW437:BF437)</f>
        <v>0</v>
      </c>
      <c r="E437" s="24" t="n">
        <f aca="false">(1-C437/$B$12)*$B$8-C437/$B$12*$B$7</f>
        <v>0.005</v>
      </c>
      <c r="F437" s="24" t="n">
        <f aca="false">(1-D437/$B$12)*$C$8-D437/$B$12*$C$7</f>
        <v>0.09</v>
      </c>
      <c r="G437" s="47" t="n">
        <f aca="false">$B$11*($B$10*C437/$B$12*$B$7+(1-$B$10)*D437/$B$12*$C$7)</f>
        <v>200</v>
      </c>
      <c r="H437" s="24" t="n">
        <f aca="false">$B$10*E437+(1-$B$10)*F437</f>
        <v>0.0475</v>
      </c>
      <c r="I437" s="21"/>
      <c r="J437" s="21"/>
      <c r="K437" s="21"/>
      <c r="L437" s="21"/>
      <c r="M437" s="21"/>
      <c r="N437" s="21"/>
      <c r="O437" s="21"/>
      <c r="P437" s="21"/>
      <c r="Q437" s="21"/>
      <c r="R437" s="27" t="n">
        <v>0.488040350193147</v>
      </c>
      <c r="S437" s="27" t="n">
        <v>1.67668057837483</v>
      </c>
      <c r="T437" s="27" t="n">
        <v>-0.21250621244016</v>
      </c>
      <c r="U437" s="27" t="n">
        <v>0.822894715124344</v>
      </c>
      <c r="V437" s="27" t="n">
        <v>0.604531598446163</v>
      </c>
      <c r="W437" s="27" t="n">
        <v>-1.64302215118735</v>
      </c>
      <c r="X437" s="27" t="n">
        <v>-0.689085626658187</v>
      </c>
      <c r="Y437" s="27" t="n">
        <v>0.628105195233664</v>
      </c>
      <c r="Z437" s="27" t="n">
        <v>-1.88451648008858</v>
      </c>
      <c r="AA437" s="27" t="n">
        <v>-0.307848471157487</v>
      </c>
      <c r="AB437" s="27" t="n">
        <v>0.226360935571665</v>
      </c>
      <c r="AC437" s="27" t="n">
        <v>2.13158111799752</v>
      </c>
      <c r="AD437" s="27" t="n">
        <v>0.70134527796852</v>
      </c>
      <c r="AE437" s="27" t="n">
        <v>0.482731472384343</v>
      </c>
      <c r="AF437" s="27" t="n">
        <v>0.186715115883559</v>
      </c>
      <c r="AG437" s="27" t="n">
        <v>0.970196128024823</v>
      </c>
      <c r="AH437" s="27" t="n">
        <v>0.708150100885133</v>
      </c>
      <c r="AI437" s="27" t="n">
        <v>0.292938587368987</v>
      </c>
      <c r="AJ437" s="27" t="n">
        <v>-1.00524878795049</v>
      </c>
      <c r="AK437" s="27" t="n">
        <v>-0.481407116320497</v>
      </c>
      <c r="AL437" s="21"/>
      <c r="AM437" s="31" t="n">
        <f aca="false">IF(SQRT($B$9)*$B437+SQRT(1-$B$9)*R437&lt;_xlfn.NORM.S.INV($B$6),1,0)</f>
        <v>0</v>
      </c>
      <c r="AN437" s="31" t="n">
        <f aca="false">IF(SQRT($B$9)*$B437+SQRT(1-$B$9)*S437&lt;_xlfn.NORM.S.INV($B$6),1,0)</f>
        <v>0</v>
      </c>
      <c r="AO437" s="31" t="n">
        <f aca="false">IF(SQRT($B$9)*$B437+SQRT(1-$B$9)*T437&lt;_xlfn.NORM.S.INV($B$6),1,0)</f>
        <v>0</v>
      </c>
      <c r="AP437" s="31" t="n">
        <f aca="false">IF(SQRT($B$9)*$B437+SQRT(1-$B$9)*U437&lt;_xlfn.NORM.S.INV($B$6),1,0)</f>
        <v>0</v>
      </c>
      <c r="AQ437" s="31" t="n">
        <f aca="false">IF(SQRT($B$9)*$B437+SQRT(1-$B$9)*V437&lt;_xlfn.NORM.S.INV($B$6),1,0)</f>
        <v>0</v>
      </c>
      <c r="AR437" s="31" t="n">
        <f aca="false">IF(SQRT($B$9)*$B437+SQRT(1-$B$9)*W437&lt;_xlfn.NORM.S.INV($B$6),1,0)</f>
        <v>0</v>
      </c>
      <c r="AS437" s="31" t="n">
        <f aca="false">IF(SQRT($B$9)*$B437+SQRT(1-$B$9)*X437&lt;_xlfn.NORM.S.INV($B$6),1,0)</f>
        <v>0</v>
      </c>
      <c r="AT437" s="31" t="n">
        <f aca="false">IF(SQRT($B$9)*$B437+SQRT(1-$B$9)*Y437&lt;_xlfn.NORM.S.INV($B$6),1,0)</f>
        <v>0</v>
      </c>
      <c r="AU437" s="31" t="n">
        <f aca="false">IF(SQRT($B$9)*$B437+SQRT(1-$B$9)*Z437&lt;_xlfn.NORM.S.INV($B$6),1,0)</f>
        <v>1</v>
      </c>
      <c r="AV437" s="31" t="n">
        <f aca="false">IF(SQRT($B$9)*$B437+SQRT(1-$B$9)*AA437&lt;_xlfn.NORM.S.INV($B$6),1,0)</f>
        <v>0</v>
      </c>
      <c r="AW437" s="31" t="n">
        <f aca="false">IF(SQRT($C$9)*$B437+SQRT(1-$C$9)*AB437&lt;_xlfn.NORM.S.INV($C$6),1,0)</f>
        <v>0</v>
      </c>
      <c r="AX437" s="31" t="n">
        <f aca="false">IF(SQRT($C$9)*$B437+SQRT(1-$C$9)*AC437&lt;_xlfn.NORM.S.INV($C$6),1,0)</f>
        <v>0</v>
      </c>
      <c r="AY437" s="31" t="n">
        <f aca="false">IF(SQRT($C$9)*$B437+SQRT(1-$C$9)*AD437&lt;_xlfn.NORM.S.INV($C$6),1,0)</f>
        <v>0</v>
      </c>
      <c r="AZ437" s="31" t="n">
        <f aca="false">IF(SQRT($C$9)*$B437+SQRT(1-$C$9)*AE437&lt;_xlfn.NORM.S.INV($C$6),1,0)</f>
        <v>0</v>
      </c>
      <c r="BA437" s="31" t="n">
        <f aca="false">IF(SQRT($C$9)*$B437+SQRT(1-$C$9)*AF437&lt;_xlfn.NORM.S.INV($C$6),1,0)</f>
        <v>0</v>
      </c>
      <c r="BB437" s="31" t="n">
        <f aca="false">IF(SQRT($C$9)*$B437+SQRT(1-$C$9)*AG437&lt;_xlfn.NORM.S.INV($C$6),1,0)</f>
        <v>0</v>
      </c>
      <c r="BC437" s="31" t="n">
        <f aca="false">IF(SQRT($C$9)*$B437+SQRT(1-$C$9)*AH437&lt;_xlfn.NORM.S.INV($C$6),1,0)</f>
        <v>0</v>
      </c>
      <c r="BD437" s="31" t="n">
        <f aca="false">IF(SQRT($C$9)*$B437+SQRT(1-$C$9)*AI437&lt;_xlfn.NORM.S.INV($C$6),1,0)</f>
        <v>0</v>
      </c>
      <c r="BE437" s="31" t="n">
        <f aca="false">IF(SQRT($C$9)*$B437+SQRT(1-$C$9)*AJ437&lt;_xlfn.NORM.S.INV($C$6),1,0)</f>
        <v>0</v>
      </c>
      <c r="BF437" s="31" t="n">
        <f aca="false">IF(SQRT($C$9)*$B437+SQRT(1-$C$9)*AK437&lt;_xlfn.NORM.S.INV($C$6),1,0)</f>
        <v>0</v>
      </c>
      <c r="BG437" s="21"/>
      <c r="BH437" s="21"/>
      <c r="BI437" s="31" t="n">
        <f aca="false">$B$11*(($A$1061)*$C437/$B$12*$B$7+(1-$A$1061)*$D437/$B$12*$C$7)</f>
        <v>0</v>
      </c>
      <c r="BJ437" s="31" t="n">
        <f aca="false">$B$11*(($A$1062)*$C437/$B$12*$B$7+(1-$A$1062)*$D437/$B$12*$C$7)</f>
        <v>20</v>
      </c>
      <c r="BK437" s="31" t="n">
        <f aca="false">$B$11*(($A$1063)*$C437/$B$12*$B$7+(1-$A$1063)*$D437/$B$12*$C$7)</f>
        <v>40</v>
      </c>
      <c r="BL437" s="31" t="n">
        <f aca="false">$B$11*(($A$1064)*$C437/$B$12*$B$7+(1-$A$1064)*$D437/$B$12*$C$7)</f>
        <v>60</v>
      </c>
      <c r="BM437" s="31" t="n">
        <f aca="false">$B$11*(($A$1065)*$C437/$B$12*$B$7+(1-$A$1065)*$D437/$B$12*$C$7)</f>
        <v>80</v>
      </c>
      <c r="BN437" s="31" t="n">
        <f aca="false">$B$11*(($A$1066)*$C437/$B$12*$B$7+(1-$A$1066)*$D437/$B$12*$C$7)</f>
        <v>100</v>
      </c>
      <c r="BO437" s="31" t="n">
        <f aca="false">$B$11*(($A$1067)*$C437/$B$12*$B$7+(1-$A$1067)*$D437/$B$12*$C$7)</f>
        <v>120</v>
      </c>
      <c r="BP437" s="31" t="n">
        <f aca="false">$B$11*(($A$1068)*$C437/$B$12*$B$7+(1-$A$1068)*$D437/$B$12*$C$7)</f>
        <v>140</v>
      </c>
      <c r="BQ437" s="31" t="n">
        <f aca="false">$B$11*(($A$1069)*$C437/$B$12*$B$7+(1-$A$1069)*$D437/$B$12*$C$7)</f>
        <v>160</v>
      </c>
      <c r="BR437" s="31" t="n">
        <f aca="false">$B$11*(($A$1070)*$C437/$B$12*$B$7+(1-$A$1070)*$D437/$B$12*$C$7)</f>
        <v>180</v>
      </c>
      <c r="BS437" s="31" t="n">
        <f aca="false">$B$11*(($A$1071)*$C437/$B$12*$B$7+(1-$A$1071)*$D437/$B$12*$C$7)</f>
        <v>200</v>
      </c>
      <c r="BT437" s="31" t="n">
        <f aca="false">$B$11*(($A$1072)*$C437/$B$12*$B$7+(1-$A$1072)*$D437/$B$12*$C$7)</f>
        <v>220</v>
      </c>
      <c r="BU437" s="31" t="n">
        <f aca="false">$B$11*(($A$1073)*$C437/$B$12*$B$7+(1-$A$1073)*$D437/$B$12*$C$7)</f>
        <v>240</v>
      </c>
      <c r="BV437" s="31" t="n">
        <f aca="false">$B$11*(($A$1074)*$C437/$B$12*$B$7+(1-$A$1074)*$D437/$B$12*$C$7)</f>
        <v>260</v>
      </c>
      <c r="BW437" s="31" t="n">
        <f aca="false">$B$11*(($A$1075)*$C437/$B$12*$B$7+(1-$A$1075)*$D437/$B$12*$C$7)</f>
        <v>280</v>
      </c>
      <c r="BX437" s="31" t="n">
        <f aca="false">$B$11*(($A$1076)*$C437/$B$12*$B$7+(1-$A$1076)*$D437/$B$12*$C$7)</f>
        <v>300</v>
      </c>
      <c r="BY437" s="31" t="n">
        <f aca="false">$B$11*(($A$1077)*$C437/$B$12*$B$7+(1-$A$1077)*$D437/$B$12*$C$7)</f>
        <v>320</v>
      </c>
      <c r="BZ437" s="31" t="n">
        <f aca="false">$B$11*(($A$1078)*$C437/$B$12*$B$7+(1-$A$1078)*$D437/$B$12*$C$7)</f>
        <v>340</v>
      </c>
      <c r="CA437" s="31" t="n">
        <f aca="false">$B$11*(($A$1079)*$C437/$B$12*$B$7+(1-$A$1079)*$D437/$B$12*$C$7)</f>
        <v>360</v>
      </c>
      <c r="CB437" s="31" t="n">
        <f aca="false">$B$11*(($A$1080)*$C437/$B$12*$B$7+(1-$A$1080)*$D437/$B$12*$C$7)</f>
        <v>380</v>
      </c>
      <c r="CC437" s="31" t="n">
        <f aca="false">$B$11*(($A$1081)*$C437/$B$12*$B$7+(1-$A$1081)*$D437/$B$12*$C$7)</f>
        <v>400</v>
      </c>
    </row>
    <row r="438" customFormat="false" ht="15" hidden="false" customHeight="false" outlineLevel="0" collapsed="false">
      <c r="A438" s="21" t="n">
        <v>414</v>
      </c>
      <c r="B438" s="27" t="n">
        <v>-0.452244412923378</v>
      </c>
      <c r="C438" s="9" t="n">
        <f aca="false">SUM(AM438:AV438)</f>
        <v>0</v>
      </c>
      <c r="D438" s="9" t="n">
        <f aca="false">SUM(AW438:BF438)</f>
        <v>0</v>
      </c>
      <c r="E438" s="24" t="n">
        <f aca="false">(1-C438/$B$12)*$B$8-C438/$B$12*$B$7</f>
        <v>0.05</v>
      </c>
      <c r="F438" s="24" t="n">
        <f aca="false">(1-D438/$B$12)*$C$8-D438/$B$12*$C$7</f>
        <v>0.09</v>
      </c>
      <c r="G438" s="47" t="n">
        <f aca="false">$B$11*($B$10*C438/$B$12*$B$7+(1-$B$10)*D438/$B$12*$C$7)</f>
        <v>0</v>
      </c>
      <c r="H438" s="24" t="n">
        <f aca="false">$B$10*E438+(1-$B$10)*F438</f>
        <v>0.07</v>
      </c>
      <c r="I438" s="21"/>
      <c r="J438" s="21"/>
      <c r="K438" s="21"/>
      <c r="L438" s="21"/>
      <c r="M438" s="21"/>
      <c r="N438" s="21"/>
      <c r="O438" s="21"/>
      <c r="P438" s="21"/>
      <c r="Q438" s="21"/>
      <c r="R438" s="27" t="n">
        <v>-0.766912261150872</v>
      </c>
      <c r="S438" s="27" t="n">
        <v>-0.382542125660677</v>
      </c>
      <c r="T438" s="27" t="n">
        <v>-1.17373582214637</v>
      </c>
      <c r="U438" s="27" t="n">
        <v>-0.953696716664525</v>
      </c>
      <c r="V438" s="27" t="n">
        <v>-1.37344363607282</v>
      </c>
      <c r="W438" s="27" t="n">
        <v>1.43837659794997</v>
      </c>
      <c r="X438" s="27" t="n">
        <v>-0.319023767356037</v>
      </c>
      <c r="Y438" s="27" t="n">
        <v>-0.692708952262581</v>
      </c>
      <c r="Z438" s="27" t="n">
        <v>-0.456189931202571</v>
      </c>
      <c r="AA438" s="27" t="n">
        <v>-0.162568410480969</v>
      </c>
      <c r="AB438" s="27" t="n">
        <v>0.265315333944924</v>
      </c>
      <c r="AC438" s="27" t="n">
        <v>1.34963853077305</v>
      </c>
      <c r="AD438" s="27" t="n">
        <v>1.93645981660816</v>
      </c>
      <c r="AE438" s="27" t="n">
        <v>-1.14936021302494</v>
      </c>
      <c r="AF438" s="27" t="n">
        <v>0.208673091665839</v>
      </c>
      <c r="AG438" s="27" t="n">
        <v>-0.177056047501471</v>
      </c>
      <c r="AH438" s="27" t="n">
        <v>-1.22101614573525</v>
      </c>
      <c r="AI438" s="27" t="n">
        <v>-0.819679986428912</v>
      </c>
      <c r="AJ438" s="27" t="n">
        <v>0.138675731303106</v>
      </c>
      <c r="AK438" s="27" t="n">
        <v>-1.0319509677765</v>
      </c>
      <c r="AL438" s="21"/>
      <c r="AM438" s="31" t="n">
        <f aca="false">IF(SQRT($B$9)*$B438+SQRT(1-$B$9)*R438&lt;_xlfn.NORM.S.INV($B$6),1,0)</f>
        <v>0</v>
      </c>
      <c r="AN438" s="31" t="n">
        <f aca="false">IF(SQRT($B$9)*$B438+SQRT(1-$B$9)*S438&lt;_xlfn.NORM.S.INV($B$6),1,0)</f>
        <v>0</v>
      </c>
      <c r="AO438" s="31" t="n">
        <f aca="false">IF(SQRT($B$9)*$B438+SQRT(1-$B$9)*T438&lt;_xlfn.NORM.S.INV($B$6),1,0)</f>
        <v>0</v>
      </c>
      <c r="AP438" s="31" t="n">
        <f aca="false">IF(SQRT($B$9)*$B438+SQRT(1-$B$9)*U438&lt;_xlfn.NORM.S.INV($B$6),1,0)</f>
        <v>0</v>
      </c>
      <c r="AQ438" s="31" t="n">
        <f aca="false">IF(SQRT($B$9)*$B438+SQRT(1-$B$9)*V438&lt;_xlfn.NORM.S.INV($B$6),1,0)</f>
        <v>0</v>
      </c>
      <c r="AR438" s="31" t="n">
        <f aca="false">IF(SQRT($B$9)*$B438+SQRT(1-$B$9)*W438&lt;_xlfn.NORM.S.INV($B$6),1,0)</f>
        <v>0</v>
      </c>
      <c r="AS438" s="31" t="n">
        <f aca="false">IF(SQRT($B$9)*$B438+SQRT(1-$B$9)*X438&lt;_xlfn.NORM.S.INV($B$6),1,0)</f>
        <v>0</v>
      </c>
      <c r="AT438" s="31" t="n">
        <f aca="false">IF(SQRT($B$9)*$B438+SQRT(1-$B$9)*Y438&lt;_xlfn.NORM.S.INV($B$6),1,0)</f>
        <v>0</v>
      </c>
      <c r="AU438" s="31" t="n">
        <f aca="false">IF(SQRT($B$9)*$B438+SQRT(1-$B$9)*Z438&lt;_xlfn.NORM.S.INV($B$6),1,0)</f>
        <v>0</v>
      </c>
      <c r="AV438" s="31" t="n">
        <f aca="false">IF(SQRT($B$9)*$B438+SQRT(1-$B$9)*AA438&lt;_xlfn.NORM.S.INV($B$6),1,0)</f>
        <v>0</v>
      </c>
      <c r="AW438" s="31" t="n">
        <f aca="false">IF(SQRT($C$9)*$B438+SQRT(1-$C$9)*AB438&lt;_xlfn.NORM.S.INV($C$6),1,0)</f>
        <v>0</v>
      </c>
      <c r="AX438" s="31" t="n">
        <f aca="false">IF(SQRT($C$9)*$B438+SQRT(1-$C$9)*AC438&lt;_xlfn.NORM.S.INV($C$6),1,0)</f>
        <v>0</v>
      </c>
      <c r="AY438" s="31" t="n">
        <f aca="false">IF(SQRT($C$9)*$B438+SQRT(1-$C$9)*AD438&lt;_xlfn.NORM.S.INV($C$6),1,0)</f>
        <v>0</v>
      </c>
      <c r="AZ438" s="31" t="n">
        <f aca="false">IF(SQRT($C$9)*$B438+SQRT(1-$C$9)*AE438&lt;_xlfn.NORM.S.INV($C$6),1,0)</f>
        <v>0</v>
      </c>
      <c r="BA438" s="31" t="n">
        <f aca="false">IF(SQRT($C$9)*$B438+SQRT(1-$C$9)*AF438&lt;_xlfn.NORM.S.INV($C$6),1,0)</f>
        <v>0</v>
      </c>
      <c r="BB438" s="31" t="n">
        <f aca="false">IF(SQRT($C$9)*$B438+SQRT(1-$C$9)*AG438&lt;_xlfn.NORM.S.INV($C$6),1,0)</f>
        <v>0</v>
      </c>
      <c r="BC438" s="31" t="n">
        <f aca="false">IF(SQRT($C$9)*$B438+SQRT(1-$C$9)*AH438&lt;_xlfn.NORM.S.INV($C$6),1,0)</f>
        <v>0</v>
      </c>
      <c r="BD438" s="31" t="n">
        <f aca="false">IF(SQRT($C$9)*$B438+SQRT(1-$C$9)*AI438&lt;_xlfn.NORM.S.INV($C$6),1,0)</f>
        <v>0</v>
      </c>
      <c r="BE438" s="31" t="n">
        <f aca="false">IF(SQRT($C$9)*$B438+SQRT(1-$C$9)*AJ438&lt;_xlfn.NORM.S.INV($C$6),1,0)</f>
        <v>0</v>
      </c>
      <c r="BF438" s="31" t="n">
        <f aca="false">IF(SQRT($C$9)*$B438+SQRT(1-$C$9)*AK438&lt;_xlfn.NORM.S.INV($C$6),1,0)</f>
        <v>0</v>
      </c>
      <c r="BG438" s="21"/>
      <c r="BH438" s="21"/>
      <c r="BI438" s="31" t="n">
        <f aca="false">$B$11*(($A$1061)*$C438/$B$12*$B$7+(1-$A$1061)*$D438/$B$12*$C$7)</f>
        <v>0</v>
      </c>
      <c r="BJ438" s="31" t="n">
        <f aca="false">$B$11*(($A$1062)*$C438/$B$12*$B$7+(1-$A$1062)*$D438/$B$12*$C$7)</f>
        <v>0</v>
      </c>
      <c r="BK438" s="31" t="n">
        <f aca="false">$B$11*(($A$1063)*$C438/$B$12*$B$7+(1-$A$1063)*$D438/$B$12*$C$7)</f>
        <v>0</v>
      </c>
      <c r="BL438" s="31" t="n">
        <f aca="false">$B$11*(($A$1064)*$C438/$B$12*$B$7+(1-$A$1064)*$D438/$B$12*$C$7)</f>
        <v>0</v>
      </c>
      <c r="BM438" s="31" t="n">
        <f aca="false">$B$11*(($A$1065)*$C438/$B$12*$B$7+(1-$A$1065)*$D438/$B$12*$C$7)</f>
        <v>0</v>
      </c>
      <c r="BN438" s="31" t="n">
        <f aca="false">$B$11*(($A$1066)*$C438/$B$12*$B$7+(1-$A$1066)*$D438/$B$12*$C$7)</f>
        <v>0</v>
      </c>
      <c r="BO438" s="31" t="n">
        <f aca="false">$B$11*(($A$1067)*$C438/$B$12*$B$7+(1-$A$1067)*$D438/$B$12*$C$7)</f>
        <v>0</v>
      </c>
      <c r="BP438" s="31" t="n">
        <f aca="false">$B$11*(($A$1068)*$C438/$B$12*$B$7+(1-$A$1068)*$D438/$B$12*$C$7)</f>
        <v>0</v>
      </c>
      <c r="BQ438" s="31" t="n">
        <f aca="false">$B$11*(($A$1069)*$C438/$B$12*$B$7+(1-$A$1069)*$D438/$B$12*$C$7)</f>
        <v>0</v>
      </c>
      <c r="BR438" s="31" t="n">
        <f aca="false">$B$11*(($A$1070)*$C438/$B$12*$B$7+(1-$A$1070)*$D438/$B$12*$C$7)</f>
        <v>0</v>
      </c>
      <c r="BS438" s="31" t="n">
        <f aca="false">$B$11*(($A$1071)*$C438/$B$12*$B$7+(1-$A$1071)*$D438/$B$12*$C$7)</f>
        <v>0</v>
      </c>
      <c r="BT438" s="31" t="n">
        <f aca="false">$B$11*(($A$1072)*$C438/$B$12*$B$7+(1-$A$1072)*$D438/$B$12*$C$7)</f>
        <v>0</v>
      </c>
      <c r="BU438" s="31" t="n">
        <f aca="false">$B$11*(($A$1073)*$C438/$B$12*$B$7+(1-$A$1073)*$D438/$B$12*$C$7)</f>
        <v>0</v>
      </c>
      <c r="BV438" s="31" t="n">
        <f aca="false">$B$11*(($A$1074)*$C438/$B$12*$B$7+(1-$A$1074)*$D438/$B$12*$C$7)</f>
        <v>0</v>
      </c>
      <c r="BW438" s="31" t="n">
        <f aca="false">$B$11*(($A$1075)*$C438/$B$12*$B$7+(1-$A$1075)*$D438/$B$12*$C$7)</f>
        <v>0</v>
      </c>
      <c r="BX438" s="31" t="n">
        <f aca="false">$B$11*(($A$1076)*$C438/$B$12*$B$7+(1-$A$1076)*$D438/$B$12*$C$7)</f>
        <v>0</v>
      </c>
      <c r="BY438" s="31" t="n">
        <f aca="false">$B$11*(($A$1077)*$C438/$B$12*$B$7+(1-$A$1077)*$D438/$B$12*$C$7)</f>
        <v>0</v>
      </c>
      <c r="BZ438" s="31" t="n">
        <f aca="false">$B$11*(($A$1078)*$C438/$B$12*$B$7+(1-$A$1078)*$D438/$B$12*$C$7)</f>
        <v>0</v>
      </c>
      <c r="CA438" s="31" t="n">
        <f aca="false">$B$11*(($A$1079)*$C438/$B$12*$B$7+(1-$A$1079)*$D438/$B$12*$C$7)</f>
        <v>0</v>
      </c>
      <c r="CB438" s="31" t="n">
        <f aca="false">$B$11*(($A$1080)*$C438/$B$12*$B$7+(1-$A$1080)*$D438/$B$12*$C$7)</f>
        <v>0</v>
      </c>
      <c r="CC438" s="31" t="n">
        <f aca="false">$B$11*(($A$1081)*$C438/$B$12*$B$7+(1-$A$1081)*$D438/$B$12*$C$7)</f>
        <v>0</v>
      </c>
    </row>
    <row r="439" customFormat="false" ht="15" hidden="false" customHeight="false" outlineLevel="0" collapsed="false">
      <c r="A439" s="21" t="n">
        <v>415</v>
      </c>
      <c r="B439" s="27" t="n">
        <v>-1.63129476410797</v>
      </c>
      <c r="C439" s="9" t="n">
        <f aca="false">SUM(AM439:AV439)</f>
        <v>0</v>
      </c>
      <c r="D439" s="9" t="n">
        <f aca="false">SUM(AW439:BF439)</f>
        <v>4</v>
      </c>
      <c r="E439" s="24" t="n">
        <f aca="false">(1-C439/$B$12)*$B$8-C439/$B$12*$B$7</f>
        <v>0.05</v>
      </c>
      <c r="F439" s="24" t="n">
        <f aca="false">(1-D439/$B$12)*$C$8-D439/$B$12*$C$7</f>
        <v>-0.186</v>
      </c>
      <c r="G439" s="47" t="n">
        <f aca="false">$B$11*($B$10*C439/$B$12*$B$7+(1-$B$10)*D439/$B$12*$C$7)</f>
        <v>1200</v>
      </c>
      <c r="H439" s="24" t="n">
        <f aca="false">$B$10*E439+(1-$B$10)*F439</f>
        <v>-0.068</v>
      </c>
      <c r="I439" s="21"/>
      <c r="J439" s="21"/>
      <c r="K439" s="21"/>
      <c r="L439" s="21"/>
      <c r="M439" s="21"/>
      <c r="N439" s="21"/>
      <c r="O439" s="21"/>
      <c r="P439" s="21"/>
      <c r="Q439" s="21"/>
      <c r="R439" s="27" t="n">
        <v>0.443778302901282</v>
      </c>
      <c r="S439" s="27" t="n">
        <v>-1.2096726804003</v>
      </c>
      <c r="T439" s="27" t="n">
        <v>-1.18230487408862</v>
      </c>
      <c r="U439" s="27" t="n">
        <v>0.488798364390078</v>
      </c>
      <c r="V439" s="27" t="n">
        <v>-0.53622096742045</v>
      </c>
      <c r="W439" s="27" t="n">
        <v>0.789316884730735</v>
      </c>
      <c r="X439" s="27" t="n">
        <v>-0.105947313578453</v>
      </c>
      <c r="Y439" s="27" t="n">
        <v>0.777199824286265</v>
      </c>
      <c r="Z439" s="27" t="n">
        <v>0.955771680716962</v>
      </c>
      <c r="AA439" s="27" t="n">
        <v>-0.912243919048141</v>
      </c>
      <c r="AB439" s="27" t="n">
        <v>-1.83482473070087</v>
      </c>
      <c r="AC439" s="27" t="n">
        <v>0.242192879550351</v>
      </c>
      <c r="AD439" s="27" t="n">
        <v>-1.197761493989</v>
      </c>
      <c r="AE439" s="27" t="n">
        <v>0.732410720324419</v>
      </c>
      <c r="AF439" s="27" t="n">
        <v>-1.19351768354604</v>
      </c>
      <c r="AG439" s="27" t="n">
        <v>-1.08275116924974</v>
      </c>
      <c r="AH439" s="27" t="n">
        <v>-0.736164212696276</v>
      </c>
      <c r="AI439" s="27" t="n">
        <v>-0.89448461077884</v>
      </c>
      <c r="AJ439" s="27" t="n">
        <v>0.328561411111776</v>
      </c>
      <c r="AK439" s="27" t="n">
        <v>0.779543879863025</v>
      </c>
      <c r="AL439" s="21"/>
      <c r="AM439" s="31" t="n">
        <f aca="false">IF(SQRT($B$9)*$B439+SQRT(1-$B$9)*R439&lt;_xlfn.NORM.S.INV($B$6),1,0)</f>
        <v>0</v>
      </c>
      <c r="AN439" s="31" t="n">
        <f aca="false">IF(SQRT($B$9)*$B439+SQRT(1-$B$9)*S439&lt;_xlfn.NORM.S.INV($B$6),1,0)</f>
        <v>0</v>
      </c>
      <c r="AO439" s="31" t="n">
        <f aca="false">IF(SQRT($B$9)*$B439+SQRT(1-$B$9)*T439&lt;_xlfn.NORM.S.INV($B$6),1,0)</f>
        <v>0</v>
      </c>
      <c r="AP439" s="31" t="n">
        <f aca="false">IF(SQRT($B$9)*$B439+SQRT(1-$B$9)*U439&lt;_xlfn.NORM.S.INV($B$6),1,0)</f>
        <v>0</v>
      </c>
      <c r="AQ439" s="31" t="n">
        <f aca="false">IF(SQRT($B$9)*$B439+SQRT(1-$B$9)*V439&lt;_xlfn.NORM.S.INV($B$6),1,0)</f>
        <v>0</v>
      </c>
      <c r="AR439" s="31" t="n">
        <f aca="false">IF(SQRT($B$9)*$B439+SQRT(1-$B$9)*W439&lt;_xlfn.NORM.S.INV($B$6),1,0)</f>
        <v>0</v>
      </c>
      <c r="AS439" s="31" t="n">
        <f aca="false">IF(SQRT($B$9)*$B439+SQRT(1-$B$9)*X439&lt;_xlfn.NORM.S.INV($B$6),1,0)</f>
        <v>0</v>
      </c>
      <c r="AT439" s="31" t="n">
        <f aca="false">IF(SQRT($B$9)*$B439+SQRT(1-$B$9)*Y439&lt;_xlfn.NORM.S.INV($B$6),1,0)</f>
        <v>0</v>
      </c>
      <c r="AU439" s="31" t="n">
        <f aca="false">IF(SQRT($B$9)*$B439+SQRT(1-$B$9)*Z439&lt;_xlfn.NORM.S.INV($B$6),1,0)</f>
        <v>0</v>
      </c>
      <c r="AV439" s="31" t="n">
        <f aca="false">IF(SQRT($B$9)*$B439+SQRT(1-$B$9)*AA439&lt;_xlfn.NORM.S.INV($B$6),1,0)</f>
        <v>0</v>
      </c>
      <c r="AW439" s="31" t="n">
        <f aca="false">IF(SQRT($C$9)*$B439+SQRT(1-$C$9)*AB439&lt;_xlfn.NORM.S.INV($C$6),1,0)</f>
        <v>1</v>
      </c>
      <c r="AX439" s="31" t="n">
        <f aca="false">IF(SQRT($C$9)*$B439+SQRT(1-$C$9)*AC439&lt;_xlfn.NORM.S.INV($C$6),1,0)</f>
        <v>0</v>
      </c>
      <c r="AY439" s="31" t="n">
        <f aca="false">IF(SQRT($C$9)*$B439+SQRT(1-$C$9)*AD439&lt;_xlfn.NORM.S.INV($C$6),1,0)</f>
        <v>1</v>
      </c>
      <c r="AZ439" s="31" t="n">
        <f aca="false">IF(SQRT($C$9)*$B439+SQRT(1-$C$9)*AE439&lt;_xlfn.NORM.S.INV($C$6),1,0)</f>
        <v>0</v>
      </c>
      <c r="BA439" s="31" t="n">
        <f aca="false">IF(SQRT($C$9)*$B439+SQRT(1-$C$9)*AF439&lt;_xlfn.NORM.S.INV($C$6),1,0)</f>
        <v>1</v>
      </c>
      <c r="BB439" s="31" t="n">
        <f aca="false">IF(SQRT($C$9)*$B439+SQRT(1-$C$9)*AG439&lt;_xlfn.NORM.S.INV($C$6),1,0)</f>
        <v>1</v>
      </c>
      <c r="BC439" s="31" t="n">
        <f aca="false">IF(SQRT($C$9)*$B439+SQRT(1-$C$9)*AH439&lt;_xlfn.NORM.S.INV($C$6),1,0)</f>
        <v>0</v>
      </c>
      <c r="BD439" s="31" t="n">
        <f aca="false">IF(SQRT($C$9)*$B439+SQRT(1-$C$9)*AI439&lt;_xlfn.NORM.S.INV($C$6),1,0)</f>
        <v>0</v>
      </c>
      <c r="BE439" s="31" t="n">
        <f aca="false">IF(SQRT($C$9)*$B439+SQRT(1-$C$9)*AJ439&lt;_xlfn.NORM.S.INV($C$6),1,0)</f>
        <v>0</v>
      </c>
      <c r="BF439" s="31" t="n">
        <f aca="false">IF(SQRT($C$9)*$B439+SQRT(1-$C$9)*AK439&lt;_xlfn.NORM.S.INV($C$6),1,0)</f>
        <v>0</v>
      </c>
      <c r="BG439" s="21"/>
      <c r="BH439" s="21"/>
      <c r="BI439" s="31" t="n">
        <f aca="false">$B$11*(($A$1061)*$C439/$B$12*$B$7+(1-$A$1061)*$D439/$B$12*$C$7)</f>
        <v>2400</v>
      </c>
      <c r="BJ439" s="31" t="n">
        <f aca="false">$B$11*(($A$1062)*$C439/$B$12*$B$7+(1-$A$1062)*$D439/$B$12*$C$7)</f>
        <v>2280</v>
      </c>
      <c r="BK439" s="31" t="n">
        <f aca="false">$B$11*(($A$1063)*$C439/$B$12*$B$7+(1-$A$1063)*$D439/$B$12*$C$7)</f>
        <v>2160</v>
      </c>
      <c r="BL439" s="31" t="n">
        <f aca="false">$B$11*(($A$1064)*$C439/$B$12*$B$7+(1-$A$1064)*$D439/$B$12*$C$7)</f>
        <v>2040</v>
      </c>
      <c r="BM439" s="31" t="n">
        <f aca="false">$B$11*(($A$1065)*$C439/$B$12*$B$7+(1-$A$1065)*$D439/$B$12*$C$7)</f>
        <v>1920</v>
      </c>
      <c r="BN439" s="31" t="n">
        <f aca="false">$B$11*(($A$1066)*$C439/$B$12*$B$7+(1-$A$1066)*$D439/$B$12*$C$7)</f>
        <v>1800</v>
      </c>
      <c r="BO439" s="31" t="n">
        <f aca="false">$B$11*(($A$1067)*$C439/$B$12*$B$7+(1-$A$1067)*$D439/$B$12*$C$7)</f>
        <v>1680</v>
      </c>
      <c r="BP439" s="31" t="n">
        <f aca="false">$B$11*(($A$1068)*$C439/$B$12*$B$7+(1-$A$1068)*$D439/$B$12*$C$7)</f>
        <v>1560</v>
      </c>
      <c r="BQ439" s="31" t="n">
        <f aca="false">$B$11*(($A$1069)*$C439/$B$12*$B$7+(1-$A$1069)*$D439/$B$12*$C$7)</f>
        <v>1440</v>
      </c>
      <c r="BR439" s="31" t="n">
        <f aca="false">$B$11*(($A$1070)*$C439/$B$12*$B$7+(1-$A$1070)*$D439/$B$12*$C$7)</f>
        <v>1320</v>
      </c>
      <c r="BS439" s="31" t="n">
        <f aca="false">$B$11*(($A$1071)*$C439/$B$12*$B$7+(1-$A$1071)*$D439/$B$12*$C$7)</f>
        <v>1200</v>
      </c>
      <c r="BT439" s="31" t="n">
        <f aca="false">$B$11*(($A$1072)*$C439/$B$12*$B$7+(1-$A$1072)*$D439/$B$12*$C$7)</f>
        <v>1080</v>
      </c>
      <c r="BU439" s="31" t="n">
        <f aca="false">$B$11*(($A$1073)*$C439/$B$12*$B$7+(1-$A$1073)*$D439/$B$12*$C$7)</f>
        <v>960</v>
      </c>
      <c r="BV439" s="31" t="n">
        <f aca="false">$B$11*(($A$1074)*$C439/$B$12*$B$7+(1-$A$1074)*$D439/$B$12*$C$7)</f>
        <v>840</v>
      </c>
      <c r="BW439" s="31" t="n">
        <f aca="false">$B$11*(($A$1075)*$C439/$B$12*$B$7+(1-$A$1075)*$D439/$B$12*$C$7)</f>
        <v>720</v>
      </c>
      <c r="BX439" s="31" t="n">
        <f aca="false">$B$11*(($A$1076)*$C439/$B$12*$B$7+(1-$A$1076)*$D439/$B$12*$C$7)</f>
        <v>600</v>
      </c>
      <c r="BY439" s="31" t="n">
        <f aca="false">$B$11*(($A$1077)*$C439/$B$12*$B$7+(1-$A$1077)*$D439/$B$12*$C$7)</f>
        <v>480</v>
      </c>
      <c r="BZ439" s="31" t="n">
        <f aca="false">$B$11*(($A$1078)*$C439/$B$12*$B$7+(1-$A$1078)*$D439/$B$12*$C$7)</f>
        <v>360</v>
      </c>
      <c r="CA439" s="31" t="n">
        <f aca="false">$B$11*(($A$1079)*$C439/$B$12*$B$7+(1-$A$1079)*$D439/$B$12*$C$7)</f>
        <v>240</v>
      </c>
      <c r="CB439" s="31" t="n">
        <f aca="false">$B$11*(($A$1080)*$C439/$B$12*$B$7+(1-$A$1080)*$D439/$B$12*$C$7)</f>
        <v>120</v>
      </c>
      <c r="CC439" s="31" t="n">
        <f aca="false">$B$11*(($A$1081)*$C439/$B$12*$B$7+(1-$A$1081)*$D439/$B$12*$C$7)</f>
        <v>0</v>
      </c>
    </row>
    <row r="440" customFormat="false" ht="15" hidden="false" customHeight="false" outlineLevel="0" collapsed="false">
      <c r="A440" s="21" t="n">
        <v>416</v>
      </c>
      <c r="B440" s="27" t="n">
        <v>0.867498296596039</v>
      </c>
      <c r="C440" s="9" t="n">
        <f aca="false">SUM(AM440:AV440)</f>
        <v>0</v>
      </c>
      <c r="D440" s="9" t="n">
        <f aca="false">SUM(AW440:BF440)</f>
        <v>1</v>
      </c>
      <c r="E440" s="24" t="n">
        <f aca="false">(1-C440/$B$12)*$B$8-C440/$B$12*$B$7</f>
        <v>0.05</v>
      </c>
      <c r="F440" s="24" t="n">
        <f aca="false">(1-D440/$B$12)*$C$8-D440/$B$12*$C$7</f>
        <v>0.021</v>
      </c>
      <c r="G440" s="47" t="n">
        <f aca="false">$B$11*($B$10*C440/$B$12*$B$7+(1-$B$10)*D440/$B$12*$C$7)</f>
        <v>300</v>
      </c>
      <c r="H440" s="24" t="n">
        <f aca="false">$B$10*E440+(1-$B$10)*F440</f>
        <v>0.0355</v>
      </c>
      <c r="I440" s="21"/>
      <c r="J440" s="21"/>
      <c r="K440" s="21"/>
      <c r="L440" s="21"/>
      <c r="M440" s="21"/>
      <c r="N440" s="21"/>
      <c r="O440" s="21"/>
      <c r="P440" s="21"/>
      <c r="Q440" s="21"/>
      <c r="R440" s="27" t="n">
        <v>0.886161124827072</v>
      </c>
      <c r="S440" s="27" t="n">
        <v>0.0248678767148693</v>
      </c>
      <c r="T440" s="27" t="n">
        <v>0.382681466140265</v>
      </c>
      <c r="U440" s="27" t="n">
        <v>0.858218848051961</v>
      </c>
      <c r="V440" s="27" t="n">
        <v>0.158967209275867</v>
      </c>
      <c r="W440" s="27" t="n">
        <v>0.319500593147657</v>
      </c>
      <c r="X440" s="27" t="n">
        <v>-0.212048379510275</v>
      </c>
      <c r="Y440" s="27" t="n">
        <v>-1.49575880923955</v>
      </c>
      <c r="Z440" s="27" t="n">
        <v>-0.0764682995486117</v>
      </c>
      <c r="AA440" s="27" t="n">
        <v>0.944983160300086</v>
      </c>
      <c r="AB440" s="27" t="n">
        <v>-0.921852209341432</v>
      </c>
      <c r="AC440" s="27" t="n">
        <v>0.64434163711588</v>
      </c>
      <c r="AD440" s="27" t="n">
        <v>-0.968676189501393</v>
      </c>
      <c r="AE440" s="27" t="n">
        <v>-0.62582367613844</v>
      </c>
      <c r="AF440" s="27" t="n">
        <v>-2.71478374902697</v>
      </c>
      <c r="AG440" s="27" t="n">
        <v>0.540547476311788</v>
      </c>
      <c r="AH440" s="27" t="n">
        <v>-0.669571152554747</v>
      </c>
      <c r="AI440" s="27" t="n">
        <v>1.42205886667666</v>
      </c>
      <c r="AJ440" s="27" t="n">
        <v>0.0534514078841445</v>
      </c>
      <c r="AK440" s="27" t="n">
        <v>-0.557105602808314</v>
      </c>
      <c r="AL440" s="21"/>
      <c r="AM440" s="31" t="n">
        <f aca="false">IF(SQRT($B$9)*$B440+SQRT(1-$B$9)*R440&lt;_xlfn.NORM.S.INV($B$6),1,0)</f>
        <v>0</v>
      </c>
      <c r="AN440" s="31" t="n">
        <f aca="false">IF(SQRT($B$9)*$B440+SQRT(1-$B$9)*S440&lt;_xlfn.NORM.S.INV($B$6),1,0)</f>
        <v>0</v>
      </c>
      <c r="AO440" s="31" t="n">
        <f aca="false">IF(SQRT($B$9)*$B440+SQRT(1-$B$9)*T440&lt;_xlfn.NORM.S.INV($B$6),1,0)</f>
        <v>0</v>
      </c>
      <c r="AP440" s="31" t="n">
        <f aca="false">IF(SQRT($B$9)*$B440+SQRT(1-$B$9)*U440&lt;_xlfn.NORM.S.INV($B$6),1,0)</f>
        <v>0</v>
      </c>
      <c r="AQ440" s="31" t="n">
        <f aca="false">IF(SQRT($B$9)*$B440+SQRT(1-$B$9)*V440&lt;_xlfn.NORM.S.INV($B$6),1,0)</f>
        <v>0</v>
      </c>
      <c r="AR440" s="31" t="n">
        <f aca="false">IF(SQRT($B$9)*$B440+SQRT(1-$B$9)*W440&lt;_xlfn.NORM.S.INV($B$6),1,0)</f>
        <v>0</v>
      </c>
      <c r="AS440" s="31" t="n">
        <f aca="false">IF(SQRT($B$9)*$B440+SQRT(1-$B$9)*X440&lt;_xlfn.NORM.S.INV($B$6),1,0)</f>
        <v>0</v>
      </c>
      <c r="AT440" s="31" t="n">
        <f aca="false">IF(SQRT($B$9)*$B440+SQRT(1-$B$9)*Y440&lt;_xlfn.NORM.S.INV($B$6),1,0)</f>
        <v>0</v>
      </c>
      <c r="AU440" s="31" t="n">
        <f aca="false">IF(SQRT($B$9)*$B440+SQRT(1-$B$9)*Z440&lt;_xlfn.NORM.S.INV($B$6),1,0)</f>
        <v>0</v>
      </c>
      <c r="AV440" s="31" t="n">
        <f aca="false">IF(SQRT($B$9)*$B440+SQRT(1-$B$9)*AA440&lt;_xlfn.NORM.S.INV($B$6),1,0)</f>
        <v>0</v>
      </c>
      <c r="AW440" s="31" t="n">
        <f aca="false">IF(SQRT($C$9)*$B440+SQRT(1-$C$9)*AB440&lt;_xlfn.NORM.S.INV($C$6),1,0)</f>
        <v>0</v>
      </c>
      <c r="AX440" s="31" t="n">
        <f aca="false">IF(SQRT($C$9)*$B440+SQRT(1-$C$9)*AC440&lt;_xlfn.NORM.S.INV($C$6),1,0)</f>
        <v>0</v>
      </c>
      <c r="AY440" s="31" t="n">
        <f aca="false">IF(SQRT($C$9)*$B440+SQRT(1-$C$9)*AD440&lt;_xlfn.NORM.S.INV($C$6),1,0)</f>
        <v>0</v>
      </c>
      <c r="AZ440" s="31" t="n">
        <f aca="false">IF(SQRT($C$9)*$B440+SQRT(1-$C$9)*AE440&lt;_xlfn.NORM.S.INV($C$6),1,0)</f>
        <v>0</v>
      </c>
      <c r="BA440" s="31" t="n">
        <f aca="false">IF(SQRT($C$9)*$B440+SQRT(1-$C$9)*AF440&lt;_xlfn.NORM.S.INV($C$6),1,0)</f>
        <v>1</v>
      </c>
      <c r="BB440" s="31" t="n">
        <f aca="false">IF(SQRT($C$9)*$B440+SQRT(1-$C$9)*AG440&lt;_xlfn.NORM.S.INV($C$6),1,0)</f>
        <v>0</v>
      </c>
      <c r="BC440" s="31" t="n">
        <f aca="false">IF(SQRT($C$9)*$B440+SQRT(1-$C$9)*AH440&lt;_xlfn.NORM.S.INV($C$6),1,0)</f>
        <v>0</v>
      </c>
      <c r="BD440" s="31" t="n">
        <f aca="false">IF(SQRT($C$9)*$B440+SQRT(1-$C$9)*AI440&lt;_xlfn.NORM.S.INV($C$6),1,0)</f>
        <v>0</v>
      </c>
      <c r="BE440" s="31" t="n">
        <f aca="false">IF(SQRT($C$9)*$B440+SQRT(1-$C$9)*AJ440&lt;_xlfn.NORM.S.INV($C$6),1,0)</f>
        <v>0</v>
      </c>
      <c r="BF440" s="31" t="n">
        <f aca="false">IF(SQRT($C$9)*$B440+SQRT(1-$C$9)*AK440&lt;_xlfn.NORM.S.INV($C$6),1,0)</f>
        <v>0</v>
      </c>
      <c r="BG440" s="21"/>
      <c r="BH440" s="21"/>
      <c r="BI440" s="31" t="n">
        <f aca="false">$B$11*(($A$1061)*$C440/$B$12*$B$7+(1-$A$1061)*$D440/$B$12*$C$7)</f>
        <v>600</v>
      </c>
      <c r="BJ440" s="31" t="n">
        <f aca="false">$B$11*(($A$1062)*$C440/$B$12*$B$7+(1-$A$1062)*$D440/$B$12*$C$7)</f>
        <v>570</v>
      </c>
      <c r="BK440" s="31" t="n">
        <f aca="false">$B$11*(($A$1063)*$C440/$B$12*$B$7+(1-$A$1063)*$D440/$B$12*$C$7)</f>
        <v>540</v>
      </c>
      <c r="BL440" s="31" t="n">
        <f aca="false">$B$11*(($A$1064)*$C440/$B$12*$B$7+(1-$A$1064)*$D440/$B$12*$C$7)</f>
        <v>510</v>
      </c>
      <c r="BM440" s="31" t="n">
        <f aca="false">$B$11*(($A$1065)*$C440/$B$12*$B$7+(1-$A$1065)*$D440/$B$12*$C$7)</f>
        <v>480</v>
      </c>
      <c r="BN440" s="31" t="n">
        <f aca="false">$B$11*(($A$1066)*$C440/$B$12*$B$7+(1-$A$1066)*$D440/$B$12*$C$7)</f>
        <v>450</v>
      </c>
      <c r="BO440" s="31" t="n">
        <f aca="false">$B$11*(($A$1067)*$C440/$B$12*$B$7+(1-$A$1067)*$D440/$B$12*$C$7)</f>
        <v>420</v>
      </c>
      <c r="BP440" s="31" t="n">
        <f aca="false">$B$11*(($A$1068)*$C440/$B$12*$B$7+(1-$A$1068)*$D440/$B$12*$C$7)</f>
        <v>390</v>
      </c>
      <c r="BQ440" s="31" t="n">
        <f aca="false">$B$11*(($A$1069)*$C440/$B$12*$B$7+(1-$A$1069)*$D440/$B$12*$C$7)</f>
        <v>360</v>
      </c>
      <c r="BR440" s="31" t="n">
        <f aca="false">$B$11*(($A$1070)*$C440/$B$12*$B$7+(1-$A$1070)*$D440/$B$12*$C$7)</f>
        <v>330</v>
      </c>
      <c r="BS440" s="31" t="n">
        <f aca="false">$B$11*(($A$1071)*$C440/$B$12*$B$7+(1-$A$1071)*$D440/$B$12*$C$7)</f>
        <v>300</v>
      </c>
      <c r="BT440" s="31" t="n">
        <f aca="false">$B$11*(($A$1072)*$C440/$B$12*$B$7+(1-$A$1072)*$D440/$B$12*$C$7)</f>
        <v>270</v>
      </c>
      <c r="BU440" s="31" t="n">
        <f aca="false">$B$11*(($A$1073)*$C440/$B$12*$B$7+(1-$A$1073)*$D440/$B$12*$C$7)</f>
        <v>240</v>
      </c>
      <c r="BV440" s="31" t="n">
        <f aca="false">$B$11*(($A$1074)*$C440/$B$12*$B$7+(1-$A$1074)*$D440/$B$12*$C$7)</f>
        <v>210</v>
      </c>
      <c r="BW440" s="31" t="n">
        <f aca="false">$B$11*(($A$1075)*$C440/$B$12*$B$7+(1-$A$1075)*$D440/$B$12*$C$7)</f>
        <v>180</v>
      </c>
      <c r="BX440" s="31" t="n">
        <f aca="false">$B$11*(($A$1076)*$C440/$B$12*$B$7+(1-$A$1076)*$D440/$B$12*$C$7)</f>
        <v>150</v>
      </c>
      <c r="BY440" s="31" t="n">
        <f aca="false">$B$11*(($A$1077)*$C440/$B$12*$B$7+(1-$A$1077)*$D440/$B$12*$C$7)</f>
        <v>120</v>
      </c>
      <c r="BZ440" s="31" t="n">
        <f aca="false">$B$11*(($A$1078)*$C440/$B$12*$B$7+(1-$A$1078)*$D440/$B$12*$C$7)</f>
        <v>90</v>
      </c>
      <c r="CA440" s="31" t="n">
        <f aca="false">$B$11*(($A$1079)*$C440/$B$12*$B$7+(1-$A$1079)*$D440/$B$12*$C$7)</f>
        <v>60</v>
      </c>
      <c r="CB440" s="31" t="n">
        <f aca="false">$B$11*(($A$1080)*$C440/$B$12*$B$7+(1-$A$1080)*$D440/$B$12*$C$7)</f>
        <v>30</v>
      </c>
      <c r="CC440" s="31" t="n">
        <f aca="false">$B$11*(($A$1081)*$C440/$B$12*$B$7+(1-$A$1081)*$D440/$B$12*$C$7)</f>
        <v>0</v>
      </c>
    </row>
    <row r="441" customFormat="false" ht="15" hidden="false" customHeight="false" outlineLevel="0" collapsed="false">
      <c r="A441" s="21" t="n">
        <v>417</v>
      </c>
      <c r="B441" s="27" t="n">
        <v>-1.87697942927519</v>
      </c>
      <c r="C441" s="9" t="n">
        <f aca="false">SUM(AM441:AV441)</f>
        <v>0</v>
      </c>
      <c r="D441" s="9" t="n">
        <f aca="false">SUM(AW441:BF441)</f>
        <v>2</v>
      </c>
      <c r="E441" s="24" t="n">
        <f aca="false">(1-C441/$B$12)*$B$8-C441/$B$12*$B$7</f>
        <v>0.05</v>
      </c>
      <c r="F441" s="24" t="n">
        <f aca="false">(1-D441/$B$12)*$C$8-D441/$B$12*$C$7</f>
        <v>-0.048</v>
      </c>
      <c r="G441" s="47" t="n">
        <f aca="false">$B$11*($B$10*C441/$B$12*$B$7+(1-$B$10)*D441/$B$12*$C$7)</f>
        <v>600</v>
      </c>
      <c r="H441" s="24" t="n">
        <f aca="false">$B$10*E441+(1-$B$10)*F441</f>
        <v>0.001</v>
      </c>
      <c r="I441" s="21"/>
      <c r="J441" s="21"/>
      <c r="K441" s="21"/>
      <c r="L441" s="21"/>
      <c r="M441" s="21"/>
      <c r="N441" s="21"/>
      <c r="O441" s="21"/>
      <c r="P441" s="21"/>
      <c r="Q441" s="21"/>
      <c r="R441" s="27" t="n">
        <v>0.593664515938953</v>
      </c>
      <c r="S441" s="27" t="n">
        <v>-0.309561754228002</v>
      </c>
      <c r="T441" s="27" t="n">
        <v>1.67305538283899</v>
      </c>
      <c r="U441" s="27" t="n">
        <v>0.692944800909423</v>
      </c>
      <c r="V441" s="27" t="n">
        <v>-0.585404958179031</v>
      </c>
      <c r="W441" s="27" t="n">
        <v>0.414679619170058</v>
      </c>
      <c r="X441" s="27" t="n">
        <v>-1.25805539737414</v>
      </c>
      <c r="Y441" s="27" t="n">
        <v>0.0303353816232816</v>
      </c>
      <c r="Z441" s="27" t="n">
        <v>-0.297973805604452</v>
      </c>
      <c r="AA441" s="27" t="n">
        <v>-0.859931539328233</v>
      </c>
      <c r="AB441" s="27" t="n">
        <v>-0.948642608074192</v>
      </c>
      <c r="AC441" s="27" t="n">
        <v>-1.06552549945732</v>
      </c>
      <c r="AD441" s="27" t="n">
        <v>0.756644748552331</v>
      </c>
      <c r="AE441" s="27" t="n">
        <v>-0.777965381239731</v>
      </c>
      <c r="AF441" s="27" t="n">
        <v>-0.269061752795732</v>
      </c>
      <c r="AG441" s="27" t="n">
        <v>0.12410089602227</v>
      </c>
      <c r="AH441" s="27" t="n">
        <v>0.235796615654041</v>
      </c>
      <c r="AI441" s="27" t="n">
        <v>1.49395954544352</v>
      </c>
      <c r="AJ441" s="27" t="n">
        <v>0.229821894382527</v>
      </c>
      <c r="AK441" s="27" t="n">
        <v>1.15969698573763</v>
      </c>
      <c r="AL441" s="21"/>
      <c r="AM441" s="31" t="n">
        <f aca="false">IF(SQRT($B$9)*$B441+SQRT(1-$B$9)*R441&lt;_xlfn.NORM.S.INV($B$6),1,0)</f>
        <v>0</v>
      </c>
      <c r="AN441" s="31" t="n">
        <f aca="false">IF(SQRT($B$9)*$B441+SQRT(1-$B$9)*S441&lt;_xlfn.NORM.S.INV($B$6),1,0)</f>
        <v>0</v>
      </c>
      <c r="AO441" s="31" t="n">
        <f aca="false">IF(SQRT($B$9)*$B441+SQRT(1-$B$9)*T441&lt;_xlfn.NORM.S.INV($B$6),1,0)</f>
        <v>0</v>
      </c>
      <c r="AP441" s="31" t="n">
        <f aca="false">IF(SQRT($B$9)*$B441+SQRT(1-$B$9)*U441&lt;_xlfn.NORM.S.INV($B$6),1,0)</f>
        <v>0</v>
      </c>
      <c r="AQ441" s="31" t="n">
        <f aca="false">IF(SQRT($B$9)*$B441+SQRT(1-$B$9)*V441&lt;_xlfn.NORM.S.INV($B$6),1,0)</f>
        <v>0</v>
      </c>
      <c r="AR441" s="31" t="n">
        <f aca="false">IF(SQRT($B$9)*$B441+SQRT(1-$B$9)*W441&lt;_xlfn.NORM.S.INV($B$6),1,0)</f>
        <v>0</v>
      </c>
      <c r="AS441" s="31" t="n">
        <f aca="false">IF(SQRT($B$9)*$B441+SQRT(1-$B$9)*X441&lt;_xlfn.NORM.S.INV($B$6),1,0)</f>
        <v>0</v>
      </c>
      <c r="AT441" s="31" t="n">
        <f aca="false">IF(SQRT($B$9)*$B441+SQRT(1-$B$9)*Y441&lt;_xlfn.NORM.S.INV($B$6),1,0)</f>
        <v>0</v>
      </c>
      <c r="AU441" s="31" t="n">
        <f aca="false">IF(SQRT($B$9)*$B441+SQRT(1-$B$9)*Z441&lt;_xlfn.NORM.S.INV($B$6),1,0)</f>
        <v>0</v>
      </c>
      <c r="AV441" s="31" t="n">
        <f aca="false">IF(SQRT($B$9)*$B441+SQRT(1-$B$9)*AA441&lt;_xlfn.NORM.S.INV($B$6),1,0)</f>
        <v>0</v>
      </c>
      <c r="AW441" s="31" t="n">
        <f aca="false">IF(SQRT($C$9)*$B441+SQRT(1-$C$9)*AB441&lt;_xlfn.NORM.S.INV($C$6),1,0)</f>
        <v>1</v>
      </c>
      <c r="AX441" s="31" t="n">
        <f aca="false">IF(SQRT($C$9)*$B441+SQRT(1-$C$9)*AC441&lt;_xlfn.NORM.S.INV($C$6),1,0)</f>
        <v>1</v>
      </c>
      <c r="AY441" s="31" t="n">
        <f aca="false">IF(SQRT($C$9)*$B441+SQRT(1-$C$9)*AD441&lt;_xlfn.NORM.S.INV($C$6),1,0)</f>
        <v>0</v>
      </c>
      <c r="AZ441" s="31" t="n">
        <f aca="false">IF(SQRT($C$9)*$B441+SQRT(1-$C$9)*AE441&lt;_xlfn.NORM.S.INV($C$6),1,0)</f>
        <v>0</v>
      </c>
      <c r="BA441" s="31" t="n">
        <f aca="false">IF(SQRT($C$9)*$B441+SQRT(1-$C$9)*AF441&lt;_xlfn.NORM.S.INV($C$6),1,0)</f>
        <v>0</v>
      </c>
      <c r="BB441" s="31" t="n">
        <f aca="false">IF(SQRT($C$9)*$B441+SQRT(1-$C$9)*AG441&lt;_xlfn.NORM.S.INV($C$6),1,0)</f>
        <v>0</v>
      </c>
      <c r="BC441" s="31" t="n">
        <f aca="false">IF(SQRT($C$9)*$B441+SQRT(1-$C$9)*AH441&lt;_xlfn.NORM.S.INV($C$6),1,0)</f>
        <v>0</v>
      </c>
      <c r="BD441" s="31" t="n">
        <f aca="false">IF(SQRT($C$9)*$B441+SQRT(1-$C$9)*AI441&lt;_xlfn.NORM.S.INV($C$6),1,0)</f>
        <v>0</v>
      </c>
      <c r="BE441" s="31" t="n">
        <f aca="false">IF(SQRT($C$9)*$B441+SQRT(1-$C$9)*AJ441&lt;_xlfn.NORM.S.INV($C$6),1,0)</f>
        <v>0</v>
      </c>
      <c r="BF441" s="31" t="n">
        <f aca="false">IF(SQRT($C$9)*$B441+SQRT(1-$C$9)*AK441&lt;_xlfn.NORM.S.INV($C$6),1,0)</f>
        <v>0</v>
      </c>
      <c r="BG441" s="21"/>
      <c r="BH441" s="21"/>
      <c r="BI441" s="31" t="n">
        <f aca="false">$B$11*(($A$1061)*$C441/$B$12*$B$7+(1-$A$1061)*$D441/$B$12*$C$7)</f>
        <v>1200</v>
      </c>
      <c r="BJ441" s="31" t="n">
        <f aca="false">$B$11*(($A$1062)*$C441/$B$12*$B$7+(1-$A$1062)*$D441/$B$12*$C$7)</f>
        <v>1140</v>
      </c>
      <c r="BK441" s="31" t="n">
        <f aca="false">$B$11*(($A$1063)*$C441/$B$12*$B$7+(1-$A$1063)*$D441/$B$12*$C$7)</f>
        <v>1080</v>
      </c>
      <c r="BL441" s="31" t="n">
        <f aca="false">$B$11*(($A$1064)*$C441/$B$12*$B$7+(1-$A$1064)*$D441/$B$12*$C$7)</f>
        <v>1020</v>
      </c>
      <c r="BM441" s="31" t="n">
        <f aca="false">$B$11*(($A$1065)*$C441/$B$12*$B$7+(1-$A$1065)*$D441/$B$12*$C$7)</f>
        <v>960</v>
      </c>
      <c r="BN441" s="31" t="n">
        <f aca="false">$B$11*(($A$1066)*$C441/$B$12*$B$7+(1-$A$1066)*$D441/$B$12*$C$7)</f>
        <v>900</v>
      </c>
      <c r="BO441" s="31" t="n">
        <f aca="false">$B$11*(($A$1067)*$C441/$B$12*$B$7+(1-$A$1067)*$D441/$B$12*$C$7)</f>
        <v>840</v>
      </c>
      <c r="BP441" s="31" t="n">
        <f aca="false">$B$11*(($A$1068)*$C441/$B$12*$B$7+(1-$A$1068)*$D441/$B$12*$C$7)</f>
        <v>780</v>
      </c>
      <c r="BQ441" s="31" t="n">
        <f aca="false">$B$11*(($A$1069)*$C441/$B$12*$B$7+(1-$A$1069)*$D441/$B$12*$C$7)</f>
        <v>720</v>
      </c>
      <c r="BR441" s="31" t="n">
        <f aca="false">$B$11*(($A$1070)*$C441/$B$12*$B$7+(1-$A$1070)*$D441/$B$12*$C$7)</f>
        <v>660</v>
      </c>
      <c r="BS441" s="31" t="n">
        <f aca="false">$B$11*(($A$1071)*$C441/$B$12*$B$7+(1-$A$1071)*$D441/$B$12*$C$7)</f>
        <v>600</v>
      </c>
      <c r="BT441" s="31" t="n">
        <f aca="false">$B$11*(($A$1072)*$C441/$B$12*$B$7+(1-$A$1072)*$D441/$B$12*$C$7)</f>
        <v>540</v>
      </c>
      <c r="BU441" s="31" t="n">
        <f aca="false">$B$11*(($A$1073)*$C441/$B$12*$B$7+(1-$A$1073)*$D441/$B$12*$C$7)</f>
        <v>480</v>
      </c>
      <c r="BV441" s="31" t="n">
        <f aca="false">$B$11*(($A$1074)*$C441/$B$12*$B$7+(1-$A$1074)*$D441/$B$12*$C$7)</f>
        <v>420</v>
      </c>
      <c r="BW441" s="31" t="n">
        <f aca="false">$B$11*(($A$1075)*$C441/$B$12*$B$7+(1-$A$1075)*$D441/$B$12*$C$7)</f>
        <v>360</v>
      </c>
      <c r="BX441" s="31" t="n">
        <f aca="false">$B$11*(($A$1076)*$C441/$B$12*$B$7+(1-$A$1076)*$D441/$B$12*$C$7)</f>
        <v>300</v>
      </c>
      <c r="BY441" s="31" t="n">
        <f aca="false">$B$11*(($A$1077)*$C441/$B$12*$B$7+(1-$A$1077)*$D441/$B$12*$C$7)</f>
        <v>240</v>
      </c>
      <c r="BZ441" s="31" t="n">
        <f aca="false">$B$11*(($A$1078)*$C441/$B$12*$B$7+(1-$A$1078)*$D441/$B$12*$C$7)</f>
        <v>180</v>
      </c>
      <c r="CA441" s="31" t="n">
        <f aca="false">$B$11*(($A$1079)*$C441/$B$12*$B$7+(1-$A$1079)*$D441/$B$12*$C$7)</f>
        <v>120</v>
      </c>
      <c r="CB441" s="31" t="n">
        <f aca="false">$B$11*(($A$1080)*$C441/$B$12*$B$7+(1-$A$1080)*$D441/$B$12*$C$7)</f>
        <v>60.0000000000001</v>
      </c>
      <c r="CC441" s="31" t="n">
        <f aca="false">$B$11*(($A$1081)*$C441/$B$12*$B$7+(1-$A$1081)*$D441/$B$12*$C$7)</f>
        <v>0</v>
      </c>
    </row>
    <row r="442" customFormat="false" ht="15" hidden="false" customHeight="false" outlineLevel="0" collapsed="false">
      <c r="A442" s="21" t="n">
        <v>418</v>
      </c>
      <c r="B442" s="27" t="n">
        <v>-1.13246196771861</v>
      </c>
      <c r="C442" s="9" t="n">
        <f aca="false">SUM(AM442:AV442)</f>
        <v>0</v>
      </c>
      <c r="D442" s="9" t="n">
        <f aca="false">SUM(AW442:BF442)</f>
        <v>0</v>
      </c>
      <c r="E442" s="24" t="n">
        <f aca="false">(1-C442/$B$12)*$B$8-C442/$B$12*$B$7</f>
        <v>0.05</v>
      </c>
      <c r="F442" s="24" t="n">
        <f aca="false">(1-D442/$B$12)*$C$8-D442/$B$12*$C$7</f>
        <v>0.09</v>
      </c>
      <c r="G442" s="47" t="n">
        <f aca="false">$B$11*($B$10*C442/$B$12*$B$7+(1-$B$10)*D442/$B$12*$C$7)</f>
        <v>0</v>
      </c>
      <c r="H442" s="24" t="n">
        <f aca="false">$B$10*E442+(1-$B$10)*F442</f>
        <v>0.07</v>
      </c>
      <c r="I442" s="21"/>
      <c r="J442" s="21"/>
      <c r="K442" s="21"/>
      <c r="L442" s="21"/>
      <c r="M442" s="21"/>
      <c r="N442" s="21"/>
      <c r="O442" s="21"/>
      <c r="P442" s="21"/>
      <c r="Q442" s="21"/>
      <c r="R442" s="27" t="n">
        <v>-1.22685275307972</v>
      </c>
      <c r="S442" s="27" t="n">
        <v>0.462916828686653</v>
      </c>
      <c r="T442" s="27" t="n">
        <v>0.200403663430132</v>
      </c>
      <c r="U442" s="27" t="n">
        <v>-1.08753698337846</v>
      </c>
      <c r="V442" s="27" t="n">
        <v>0.333260342541664</v>
      </c>
      <c r="W442" s="27" t="n">
        <v>0.197643223508047</v>
      </c>
      <c r="X442" s="27" t="n">
        <v>0.369767644053914</v>
      </c>
      <c r="Y442" s="27" t="n">
        <v>1.19464348783228</v>
      </c>
      <c r="Z442" s="27" t="n">
        <v>-0.0313407201664996</v>
      </c>
      <c r="AA442" s="27" t="n">
        <v>-1.61223994891844</v>
      </c>
      <c r="AB442" s="27" t="n">
        <v>0.141467916643311</v>
      </c>
      <c r="AC442" s="27" t="n">
        <v>-0.806543441930861</v>
      </c>
      <c r="AD442" s="27" t="n">
        <v>-0.158063860670628</v>
      </c>
      <c r="AE442" s="27" t="n">
        <v>-0.525285400290406</v>
      </c>
      <c r="AF442" s="27" t="n">
        <v>1.42689579170491</v>
      </c>
      <c r="AG442" s="27" t="n">
        <v>0.41185346278213</v>
      </c>
      <c r="AH442" s="27" t="n">
        <v>-0.108875187876873</v>
      </c>
      <c r="AI442" s="27" t="n">
        <v>-1.07103882225353</v>
      </c>
      <c r="AJ442" s="27" t="n">
        <v>2.20931632337323</v>
      </c>
      <c r="AK442" s="27" t="n">
        <v>-0.156895384682769</v>
      </c>
      <c r="AL442" s="21"/>
      <c r="AM442" s="31" t="n">
        <f aca="false">IF(SQRT($B$9)*$B442+SQRT(1-$B$9)*R442&lt;_xlfn.NORM.S.INV($B$6),1,0)</f>
        <v>0</v>
      </c>
      <c r="AN442" s="31" t="n">
        <f aca="false">IF(SQRT($B$9)*$B442+SQRT(1-$B$9)*S442&lt;_xlfn.NORM.S.INV($B$6),1,0)</f>
        <v>0</v>
      </c>
      <c r="AO442" s="31" t="n">
        <f aca="false">IF(SQRT($B$9)*$B442+SQRT(1-$B$9)*T442&lt;_xlfn.NORM.S.INV($B$6),1,0)</f>
        <v>0</v>
      </c>
      <c r="AP442" s="31" t="n">
        <f aca="false">IF(SQRT($B$9)*$B442+SQRT(1-$B$9)*U442&lt;_xlfn.NORM.S.INV($B$6),1,0)</f>
        <v>0</v>
      </c>
      <c r="AQ442" s="31" t="n">
        <f aca="false">IF(SQRT($B$9)*$B442+SQRT(1-$B$9)*V442&lt;_xlfn.NORM.S.INV($B$6),1,0)</f>
        <v>0</v>
      </c>
      <c r="AR442" s="31" t="n">
        <f aca="false">IF(SQRT($B$9)*$B442+SQRT(1-$B$9)*W442&lt;_xlfn.NORM.S.INV($B$6),1,0)</f>
        <v>0</v>
      </c>
      <c r="AS442" s="31" t="n">
        <f aca="false">IF(SQRT($B$9)*$B442+SQRT(1-$B$9)*X442&lt;_xlfn.NORM.S.INV($B$6),1,0)</f>
        <v>0</v>
      </c>
      <c r="AT442" s="31" t="n">
        <f aca="false">IF(SQRT($B$9)*$B442+SQRT(1-$B$9)*Y442&lt;_xlfn.NORM.S.INV($B$6),1,0)</f>
        <v>0</v>
      </c>
      <c r="AU442" s="31" t="n">
        <f aca="false">IF(SQRT($B$9)*$B442+SQRT(1-$B$9)*Z442&lt;_xlfn.NORM.S.INV($B$6),1,0)</f>
        <v>0</v>
      </c>
      <c r="AV442" s="31" t="n">
        <f aca="false">IF(SQRT($B$9)*$B442+SQRT(1-$B$9)*AA442&lt;_xlfn.NORM.S.INV($B$6),1,0)</f>
        <v>0</v>
      </c>
      <c r="AW442" s="31" t="n">
        <f aca="false">IF(SQRT($C$9)*$B442+SQRT(1-$C$9)*AB442&lt;_xlfn.NORM.S.INV($C$6),1,0)</f>
        <v>0</v>
      </c>
      <c r="AX442" s="31" t="n">
        <f aca="false">IF(SQRT($C$9)*$B442+SQRT(1-$C$9)*AC442&lt;_xlfn.NORM.S.INV($C$6),1,0)</f>
        <v>0</v>
      </c>
      <c r="AY442" s="31" t="n">
        <f aca="false">IF(SQRT($C$9)*$B442+SQRT(1-$C$9)*AD442&lt;_xlfn.NORM.S.INV($C$6),1,0)</f>
        <v>0</v>
      </c>
      <c r="AZ442" s="31" t="n">
        <f aca="false">IF(SQRT($C$9)*$B442+SQRT(1-$C$9)*AE442&lt;_xlfn.NORM.S.INV($C$6),1,0)</f>
        <v>0</v>
      </c>
      <c r="BA442" s="31" t="n">
        <f aca="false">IF(SQRT($C$9)*$B442+SQRT(1-$C$9)*AF442&lt;_xlfn.NORM.S.INV($C$6),1,0)</f>
        <v>0</v>
      </c>
      <c r="BB442" s="31" t="n">
        <f aca="false">IF(SQRT($C$9)*$B442+SQRT(1-$C$9)*AG442&lt;_xlfn.NORM.S.INV($C$6),1,0)</f>
        <v>0</v>
      </c>
      <c r="BC442" s="31" t="n">
        <f aca="false">IF(SQRT($C$9)*$B442+SQRT(1-$C$9)*AH442&lt;_xlfn.NORM.S.INV($C$6),1,0)</f>
        <v>0</v>
      </c>
      <c r="BD442" s="31" t="n">
        <f aca="false">IF(SQRT($C$9)*$B442+SQRT(1-$C$9)*AI442&lt;_xlfn.NORM.S.INV($C$6),1,0)</f>
        <v>0</v>
      </c>
      <c r="BE442" s="31" t="n">
        <f aca="false">IF(SQRT($C$9)*$B442+SQRT(1-$C$9)*AJ442&lt;_xlfn.NORM.S.INV($C$6),1,0)</f>
        <v>0</v>
      </c>
      <c r="BF442" s="31" t="n">
        <f aca="false">IF(SQRT($C$9)*$B442+SQRT(1-$C$9)*AK442&lt;_xlfn.NORM.S.INV($C$6),1,0)</f>
        <v>0</v>
      </c>
      <c r="BG442" s="21"/>
      <c r="BH442" s="21"/>
      <c r="BI442" s="31" t="n">
        <f aca="false">$B$11*(($A$1061)*$C442/$B$12*$B$7+(1-$A$1061)*$D442/$B$12*$C$7)</f>
        <v>0</v>
      </c>
      <c r="BJ442" s="31" t="n">
        <f aca="false">$B$11*(($A$1062)*$C442/$B$12*$B$7+(1-$A$1062)*$D442/$B$12*$C$7)</f>
        <v>0</v>
      </c>
      <c r="BK442" s="31" t="n">
        <f aca="false">$B$11*(($A$1063)*$C442/$B$12*$B$7+(1-$A$1063)*$D442/$B$12*$C$7)</f>
        <v>0</v>
      </c>
      <c r="BL442" s="31" t="n">
        <f aca="false">$B$11*(($A$1064)*$C442/$B$12*$B$7+(1-$A$1064)*$D442/$B$12*$C$7)</f>
        <v>0</v>
      </c>
      <c r="BM442" s="31" t="n">
        <f aca="false">$B$11*(($A$1065)*$C442/$B$12*$B$7+(1-$A$1065)*$D442/$B$12*$C$7)</f>
        <v>0</v>
      </c>
      <c r="BN442" s="31" t="n">
        <f aca="false">$B$11*(($A$1066)*$C442/$B$12*$B$7+(1-$A$1066)*$D442/$B$12*$C$7)</f>
        <v>0</v>
      </c>
      <c r="BO442" s="31" t="n">
        <f aca="false">$B$11*(($A$1067)*$C442/$B$12*$B$7+(1-$A$1067)*$D442/$B$12*$C$7)</f>
        <v>0</v>
      </c>
      <c r="BP442" s="31" t="n">
        <f aca="false">$B$11*(($A$1068)*$C442/$B$12*$B$7+(1-$A$1068)*$D442/$B$12*$C$7)</f>
        <v>0</v>
      </c>
      <c r="BQ442" s="31" t="n">
        <f aca="false">$B$11*(($A$1069)*$C442/$B$12*$B$7+(1-$A$1069)*$D442/$B$12*$C$7)</f>
        <v>0</v>
      </c>
      <c r="BR442" s="31" t="n">
        <f aca="false">$B$11*(($A$1070)*$C442/$B$12*$B$7+(1-$A$1070)*$D442/$B$12*$C$7)</f>
        <v>0</v>
      </c>
      <c r="BS442" s="31" t="n">
        <f aca="false">$B$11*(($A$1071)*$C442/$B$12*$B$7+(1-$A$1071)*$D442/$B$12*$C$7)</f>
        <v>0</v>
      </c>
      <c r="BT442" s="31" t="n">
        <f aca="false">$B$11*(($A$1072)*$C442/$B$12*$B$7+(1-$A$1072)*$D442/$B$12*$C$7)</f>
        <v>0</v>
      </c>
      <c r="BU442" s="31" t="n">
        <f aca="false">$B$11*(($A$1073)*$C442/$B$12*$B$7+(1-$A$1073)*$D442/$B$12*$C$7)</f>
        <v>0</v>
      </c>
      <c r="BV442" s="31" t="n">
        <f aca="false">$B$11*(($A$1074)*$C442/$B$12*$B$7+(1-$A$1074)*$D442/$B$12*$C$7)</f>
        <v>0</v>
      </c>
      <c r="BW442" s="31" t="n">
        <f aca="false">$B$11*(($A$1075)*$C442/$B$12*$B$7+(1-$A$1075)*$D442/$B$12*$C$7)</f>
        <v>0</v>
      </c>
      <c r="BX442" s="31" t="n">
        <f aca="false">$B$11*(($A$1076)*$C442/$B$12*$B$7+(1-$A$1076)*$D442/$B$12*$C$7)</f>
        <v>0</v>
      </c>
      <c r="BY442" s="31" t="n">
        <f aca="false">$B$11*(($A$1077)*$C442/$B$12*$B$7+(1-$A$1077)*$D442/$B$12*$C$7)</f>
        <v>0</v>
      </c>
      <c r="BZ442" s="31" t="n">
        <f aca="false">$B$11*(($A$1078)*$C442/$B$12*$B$7+(1-$A$1078)*$D442/$B$12*$C$7)</f>
        <v>0</v>
      </c>
      <c r="CA442" s="31" t="n">
        <f aca="false">$B$11*(($A$1079)*$C442/$B$12*$B$7+(1-$A$1079)*$D442/$B$12*$C$7)</f>
        <v>0</v>
      </c>
      <c r="CB442" s="31" t="n">
        <f aca="false">$B$11*(($A$1080)*$C442/$B$12*$B$7+(1-$A$1080)*$D442/$B$12*$C$7)</f>
        <v>0</v>
      </c>
      <c r="CC442" s="31" t="n">
        <f aca="false">$B$11*(($A$1081)*$C442/$B$12*$B$7+(1-$A$1081)*$D442/$B$12*$C$7)</f>
        <v>0</v>
      </c>
    </row>
    <row r="443" customFormat="false" ht="15" hidden="false" customHeight="false" outlineLevel="0" collapsed="false">
      <c r="A443" s="21" t="n">
        <v>419</v>
      </c>
      <c r="B443" s="27" t="n">
        <v>-1.80160209853778</v>
      </c>
      <c r="C443" s="9" t="n">
        <f aca="false">SUM(AM443:AV443)</f>
        <v>1</v>
      </c>
      <c r="D443" s="9" t="n">
        <f aca="false">SUM(AW443:BF443)</f>
        <v>3</v>
      </c>
      <c r="E443" s="24" t="n">
        <f aca="false">(1-C443/$B$12)*$B$8-C443/$B$12*$B$7</f>
        <v>0.005</v>
      </c>
      <c r="F443" s="24" t="n">
        <f aca="false">(1-D443/$B$12)*$C$8-D443/$B$12*$C$7</f>
        <v>-0.117</v>
      </c>
      <c r="G443" s="47" t="n">
        <f aca="false">$B$11*($B$10*C443/$B$12*$B$7+(1-$B$10)*D443/$B$12*$C$7)</f>
        <v>1100</v>
      </c>
      <c r="H443" s="24" t="n">
        <f aca="false">$B$10*E443+(1-$B$10)*F443</f>
        <v>-0.056</v>
      </c>
      <c r="I443" s="21"/>
      <c r="J443" s="21"/>
      <c r="K443" s="21"/>
      <c r="L443" s="21"/>
      <c r="M443" s="21"/>
      <c r="N443" s="21"/>
      <c r="O443" s="21"/>
      <c r="P443" s="21"/>
      <c r="Q443" s="21"/>
      <c r="R443" s="27" t="n">
        <v>-0.0352838125793815</v>
      </c>
      <c r="S443" s="27" t="n">
        <v>0.423476146873032</v>
      </c>
      <c r="T443" s="27" t="n">
        <v>-1.01924085406834</v>
      </c>
      <c r="U443" s="27" t="n">
        <v>0.194632237522735</v>
      </c>
      <c r="V443" s="27" t="n">
        <v>1.27207168626416</v>
      </c>
      <c r="W443" s="27" t="n">
        <v>0.458304587353033</v>
      </c>
      <c r="X443" s="27" t="n">
        <v>-0.382240166782233</v>
      </c>
      <c r="Y443" s="27" t="n">
        <v>0.172703529943527</v>
      </c>
      <c r="Z443" s="27" t="n">
        <v>-0.395467289695911</v>
      </c>
      <c r="AA443" s="27" t="n">
        <v>-2.54080754515103</v>
      </c>
      <c r="AB443" s="27" t="n">
        <v>-0.40396757113854</v>
      </c>
      <c r="AC443" s="27" t="n">
        <v>0.987337890967182</v>
      </c>
      <c r="AD443" s="27" t="n">
        <v>0.994537412878991</v>
      </c>
      <c r="AE443" s="27" t="n">
        <v>-1.07007373914505</v>
      </c>
      <c r="AF443" s="27" t="n">
        <v>1.08327678356142</v>
      </c>
      <c r="AG443" s="27" t="n">
        <v>-0.576322788962033</v>
      </c>
      <c r="AH443" s="27" t="n">
        <v>-0.71406674470837</v>
      </c>
      <c r="AI443" s="27" t="n">
        <v>0.521106460803533</v>
      </c>
      <c r="AJ443" s="27" t="n">
        <v>-0.978962508939781</v>
      </c>
      <c r="AK443" s="27" t="n">
        <v>-1.45385633391081</v>
      </c>
      <c r="AL443" s="21"/>
      <c r="AM443" s="31" t="n">
        <f aca="false">IF(SQRT($B$9)*$B443+SQRT(1-$B$9)*R443&lt;_xlfn.NORM.S.INV($B$6),1,0)</f>
        <v>0</v>
      </c>
      <c r="AN443" s="31" t="n">
        <f aca="false">IF(SQRT($B$9)*$B443+SQRT(1-$B$9)*S443&lt;_xlfn.NORM.S.INV($B$6),1,0)</f>
        <v>0</v>
      </c>
      <c r="AO443" s="31" t="n">
        <f aca="false">IF(SQRT($B$9)*$B443+SQRT(1-$B$9)*T443&lt;_xlfn.NORM.S.INV($B$6),1,0)</f>
        <v>0</v>
      </c>
      <c r="AP443" s="31" t="n">
        <f aca="false">IF(SQRT($B$9)*$B443+SQRT(1-$B$9)*U443&lt;_xlfn.NORM.S.INV($B$6),1,0)</f>
        <v>0</v>
      </c>
      <c r="AQ443" s="31" t="n">
        <f aca="false">IF(SQRT($B$9)*$B443+SQRT(1-$B$9)*V443&lt;_xlfn.NORM.S.INV($B$6),1,0)</f>
        <v>0</v>
      </c>
      <c r="AR443" s="31" t="n">
        <f aca="false">IF(SQRT($B$9)*$B443+SQRT(1-$B$9)*W443&lt;_xlfn.NORM.S.INV($B$6),1,0)</f>
        <v>0</v>
      </c>
      <c r="AS443" s="31" t="n">
        <f aca="false">IF(SQRT($B$9)*$B443+SQRT(1-$B$9)*X443&lt;_xlfn.NORM.S.INV($B$6),1,0)</f>
        <v>0</v>
      </c>
      <c r="AT443" s="31" t="n">
        <f aca="false">IF(SQRT($B$9)*$B443+SQRT(1-$B$9)*Y443&lt;_xlfn.NORM.S.INV($B$6),1,0)</f>
        <v>0</v>
      </c>
      <c r="AU443" s="31" t="n">
        <f aca="false">IF(SQRT($B$9)*$B443+SQRT(1-$B$9)*Z443&lt;_xlfn.NORM.S.INV($B$6),1,0)</f>
        <v>0</v>
      </c>
      <c r="AV443" s="31" t="n">
        <f aca="false">IF(SQRT($B$9)*$B443+SQRT(1-$B$9)*AA443&lt;_xlfn.NORM.S.INV($B$6),1,0)</f>
        <v>1</v>
      </c>
      <c r="AW443" s="31" t="n">
        <f aca="false">IF(SQRT($C$9)*$B443+SQRT(1-$C$9)*AB443&lt;_xlfn.NORM.S.INV($C$6),1,0)</f>
        <v>0</v>
      </c>
      <c r="AX443" s="31" t="n">
        <f aca="false">IF(SQRT($C$9)*$B443+SQRT(1-$C$9)*AC443&lt;_xlfn.NORM.S.INV($C$6),1,0)</f>
        <v>0</v>
      </c>
      <c r="AY443" s="31" t="n">
        <f aca="false">IF(SQRT($C$9)*$B443+SQRT(1-$C$9)*AD443&lt;_xlfn.NORM.S.INV($C$6),1,0)</f>
        <v>0</v>
      </c>
      <c r="AZ443" s="31" t="n">
        <f aca="false">IF(SQRT($C$9)*$B443+SQRT(1-$C$9)*AE443&lt;_xlfn.NORM.S.INV($C$6),1,0)</f>
        <v>1</v>
      </c>
      <c r="BA443" s="31" t="n">
        <f aca="false">IF(SQRT($C$9)*$B443+SQRT(1-$C$9)*AF443&lt;_xlfn.NORM.S.INV($C$6),1,0)</f>
        <v>0</v>
      </c>
      <c r="BB443" s="31" t="n">
        <f aca="false">IF(SQRT($C$9)*$B443+SQRT(1-$C$9)*AG443&lt;_xlfn.NORM.S.INV($C$6),1,0)</f>
        <v>0</v>
      </c>
      <c r="BC443" s="31" t="n">
        <f aca="false">IF(SQRT($C$9)*$B443+SQRT(1-$C$9)*AH443&lt;_xlfn.NORM.S.INV($C$6),1,0)</f>
        <v>0</v>
      </c>
      <c r="BD443" s="31" t="n">
        <f aca="false">IF(SQRT($C$9)*$B443+SQRT(1-$C$9)*AI443&lt;_xlfn.NORM.S.INV($C$6),1,0)</f>
        <v>0</v>
      </c>
      <c r="BE443" s="31" t="n">
        <f aca="false">IF(SQRT($C$9)*$B443+SQRT(1-$C$9)*AJ443&lt;_xlfn.NORM.S.INV($C$6),1,0)</f>
        <v>1</v>
      </c>
      <c r="BF443" s="31" t="n">
        <f aca="false">IF(SQRT($C$9)*$B443+SQRT(1-$C$9)*AK443&lt;_xlfn.NORM.S.INV($C$6),1,0)</f>
        <v>1</v>
      </c>
      <c r="BG443" s="21"/>
      <c r="BH443" s="21"/>
      <c r="BI443" s="31" t="n">
        <f aca="false">$B$11*(($A$1061)*$C443/$B$12*$B$7+(1-$A$1061)*$D443/$B$12*$C$7)</f>
        <v>1800</v>
      </c>
      <c r="BJ443" s="31" t="n">
        <f aca="false">$B$11*(($A$1062)*$C443/$B$12*$B$7+(1-$A$1062)*$D443/$B$12*$C$7)</f>
        <v>1730</v>
      </c>
      <c r="BK443" s="31" t="n">
        <f aca="false">$B$11*(($A$1063)*$C443/$B$12*$B$7+(1-$A$1063)*$D443/$B$12*$C$7)</f>
        <v>1660</v>
      </c>
      <c r="BL443" s="31" t="n">
        <f aca="false">$B$11*(($A$1064)*$C443/$B$12*$B$7+(1-$A$1064)*$D443/$B$12*$C$7)</f>
        <v>1590</v>
      </c>
      <c r="BM443" s="31" t="n">
        <f aca="false">$B$11*(($A$1065)*$C443/$B$12*$B$7+(1-$A$1065)*$D443/$B$12*$C$7)</f>
        <v>1520</v>
      </c>
      <c r="BN443" s="31" t="n">
        <f aca="false">$B$11*(($A$1066)*$C443/$B$12*$B$7+(1-$A$1066)*$D443/$B$12*$C$7)</f>
        <v>1450</v>
      </c>
      <c r="BO443" s="31" t="n">
        <f aca="false">$B$11*(($A$1067)*$C443/$B$12*$B$7+(1-$A$1067)*$D443/$B$12*$C$7)</f>
        <v>1380</v>
      </c>
      <c r="BP443" s="31" t="n">
        <f aca="false">$B$11*(($A$1068)*$C443/$B$12*$B$7+(1-$A$1068)*$D443/$B$12*$C$7)</f>
        <v>1310</v>
      </c>
      <c r="BQ443" s="31" t="n">
        <f aca="false">$B$11*(($A$1069)*$C443/$B$12*$B$7+(1-$A$1069)*$D443/$B$12*$C$7)</f>
        <v>1240</v>
      </c>
      <c r="BR443" s="31" t="n">
        <f aca="false">$B$11*(($A$1070)*$C443/$B$12*$B$7+(1-$A$1070)*$D443/$B$12*$C$7)</f>
        <v>1170</v>
      </c>
      <c r="BS443" s="31" t="n">
        <f aca="false">$B$11*(($A$1071)*$C443/$B$12*$B$7+(1-$A$1071)*$D443/$B$12*$C$7)</f>
        <v>1100</v>
      </c>
      <c r="BT443" s="31" t="n">
        <f aca="false">$B$11*(($A$1072)*$C443/$B$12*$B$7+(1-$A$1072)*$D443/$B$12*$C$7)</f>
        <v>1030</v>
      </c>
      <c r="BU443" s="31" t="n">
        <f aca="false">$B$11*(($A$1073)*$C443/$B$12*$B$7+(1-$A$1073)*$D443/$B$12*$C$7)</f>
        <v>960</v>
      </c>
      <c r="BV443" s="31" t="n">
        <f aca="false">$B$11*(($A$1074)*$C443/$B$12*$B$7+(1-$A$1074)*$D443/$B$12*$C$7)</f>
        <v>890</v>
      </c>
      <c r="BW443" s="31" t="n">
        <f aca="false">$B$11*(($A$1075)*$C443/$B$12*$B$7+(1-$A$1075)*$D443/$B$12*$C$7)</f>
        <v>820</v>
      </c>
      <c r="BX443" s="31" t="n">
        <f aca="false">$B$11*(($A$1076)*$C443/$B$12*$B$7+(1-$A$1076)*$D443/$B$12*$C$7)</f>
        <v>750</v>
      </c>
      <c r="BY443" s="31" t="n">
        <f aca="false">$B$11*(($A$1077)*$C443/$B$12*$B$7+(1-$A$1077)*$D443/$B$12*$C$7)</f>
        <v>680</v>
      </c>
      <c r="BZ443" s="31" t="n">
        <f aca="false">$B$11*(($A$1078)*$C443/$B$12*$B$7+(1-$A$1078)*$D443/$B$12*$C$7)</f>
        <v>610</v>
      </c>
      <c r="CA443" s="31" t="n">
        <f aca="false">$B$11*(($A$1079)*$C443/$B$12*$B$7+(1-$A$1079)*$D443/$B$12*$C$7)</f>
        <v>540</v>
      </c>
      <c r="CB443" s="31" t="n">
        <f aca="false">$B$11*(($A$1080)*$C443/$B$12*$B$7+(1-$A$1080)*$D443/$B$12*$C$7)</f>
        <v>470</v>
      </c>
      <c r="CC443" s="31" t="n">
        <f aca="false">$B$11*(($A$1081)*$C443/$B$12*$B$7+(1-$A$1081)*$D443/$B$12*$C$7)</f>
        <v>400</v>
      </c>
    </row>
    <row r="444" customFormat="false" ht="15" hidden="false" customHeight="false" outlineLevel="0" collapsed="false">
      <c r="A444" s="21" t="n">
        <v>420</v>
      </c>
      <c r="B444" s="27" t="n">
        <v>-0.376629944817963</v>
      </c>
      <c r="C444" s="9" t="n">
        <f aca="false">SUM(AM444:AV444)</f>
        <v>1</v>
      </c>
      <c r="D444" s="9" t="n">
        <f aca="false">SUM(AW444:BF444)</f>
        <v>0</v>
      </c>
      <c r="E444" s="24" t="n">
        <f aca="false">(1-C444/$B$12)*$B$8-C444/$B$12*$B$7</f>
        <v>0.005</v>
      </c>
      <c r="F444" s="24" t="n">
        <f aca="false">(1-D444/$B$12)*$C$8-D444/$B$12*$C$7</f>
        <v>0.09</v>
      </c>
      <c r="G444" s="47" t="n">
        <f aca="false">$B$11*($B$10*C444/$B$12*$B$7+(1-$B$10)*D444/$B$12*$C$7)</f>
        <v>200</v>
      </c>
      <c r="H444" s="24" t="n">
        <f aca="false">$B$10*E444+(1-$B$10)*F444</f>
        <v>0.0475</v>
      </c>
      <c r="I444" s="21"/>
      <c r="J444" s="21"/>
      <c r="K444" s="21"/>
      <c r="L444" s="21"/>
      <c r="M444" s="21"/>
      <c r="N444" s="21"/>
      <c r="O444" s="21"/>
      <c r="P444" s="21"/>
      <c r="Q444" s="21"/>
      <c r="R444" s="27" t="n">
        <v>-0.753501461334944</v>
      </c>
      <c r="S444" s="27" t="n">
        <v>-0.327065819186655</v>
      </c>
      <c r="T444" s="27" t="n">
        <v>-2.49423024810871</v>
      </c>
      <c r="U444" s="27" t="n">
        <v>0.780706231968331</v>
      </c>
      <c r="V444" s="27" t="n">
        <v>-0.15953338750191</v>
      </c>
      <c r="W444" s="27" t="n">
        <v>1.07866196696113</v>
      </c>
      <c r="X444" s="27" t="n">
        <v>-1.10307272255958</v>
      </c>
      <c r="Y444" s="27" t="n">
        <v>-1.07649804090393</v>
      </c>
      <c r="Z444" s="27" t="n">
        <v>-0.361110046762021</v>
      </c>
      <c r="AA444" s="27" t="n">
        <v>0.149708507621762</v>
      </c>
      <c r="AB444" s="27" t="n">
        <v>-1.08745954814298</v>
      </c>
      <c r="AC444" s="27" t="n">
        <v>-1.05373653218163</v>
      </c>
      <c r="AD444" s="27" t="n">
        <v>0.978954081108758</v>
      </c>
      <c r="AE444" s="27" t="n">
        <v>1.10555440127807</v>
      </c>
      <c r="AF444" s="27" t="n">
        <v>0.605786748156502</v>
      </c>
      <c r="AG444" s="27" t="n">
        <v>-0.257192536151221</v>
      </c>
      <c r="AH444" s="27" t="n">
        <v>0.413199882203947</v>
      </c>
      <c r="AI444" s="27" t="n">
        <v>0.62032412965094</v>
      </c>
      <c r="AJ444" s="27" t="n">
        <v>-1.58057657181928</v>
      </c>
      <c r="AK444" s="27" t="n">
        <v>1.18637389444891</v>
      </c>
      <c r="AL444" s="21"/>
      <c r="AM444" s="31" t="n">
        <f aca="false">IF(SQRT($B$9)*$B444+SQRT(1-$B$9)*R444&lt;_xlfn.NORM.S.INV($B$6),1,0)</f>
        <v>0</v>
      </c>
      <c r="AN444" s="31" t="n">
        <f aca="false">IF(SQRT($B$9)*$B444+SQRT(1-$B$9)*S444&lt;_xlfn.NORM.S.INV($B$6),1,0)</f>
        <v>0</v>
      </c>
      <c r="AO444" s="31" t="n">
        <f aca="false">IF(SQRT($B$9)*$B444+SQRT(1-$B$9)*T444&lt;_xlfn.NORM.S.INV($B$6),1,0)</f>
        <v>1</v>
      </c>
      <c r="AP444" s="31" t="n">
        <f aca="false">IF(SQRT($B$9)*$B444+SQRT(1-$B$9)*U444&lt;_xlfn.NORM.S.INV($B$6),1,0)</f>
        <v>0</v>
      </c>
      <c r="AQ444" s="31" t="n">
        <f aca="false">IF(SQRT($B$9)*$B444+SQRT(1-$B$9)*V444&lt;_xlfn.NORM.S.INV($B$6),1,0)</f>
        <v>0</v>
      </c>
      <c r="AR444" s="31" t="n">
        <f aca="false">IF(SQRT($B$9)*$B444+SQRT(1-$B$9)*W444&lt;_xlfn.NORM.S.INV($B$6),1,0)</f>
        <v>0</v>
      </c>
      <c r="AS444" s="31" t="n">
        <f aca="false">IF(SQRT($B$9)*$B444+SQRT(1-$B$9)*X444&lt;_xlfn.NORM.S.INV($B$6),1,0)</f>
        <v>0</v>
      </c>
      <c r="AT444" s="31" t="n">
        <f aca="false">IF(SQRT($B$9)*$B444+SQRT(1-$B$9)*Y444&lt;_xlfn.NORM.S.INV($B$6),1,0)</f>
        <v>0</v>
      </c>
      <c r="AU444" s="31" t="n">
        <f aca="false">IF(SQRT($B$9)*$B444+SQRT(1-$B$9)*Z444&lt;_xlfn.NORM.S.INV($B$6),1,0)</f>
        <v>0</v>
      </c>
      <c r="AV444" s="31" t="n">
        <f aca="false">IF(SQRT($B$9)*$B444+SQRT(1-$B$9)*AA444&lt;_xlfn.NORM.S.INV($B$6),1,0)</f>
        <v>0</v>
      </c>
      <c r="AW444" s="31" t="n">
        <f aca="false">IF(SQRT($C$9)*$B444+SQRT(1-$C$9)*AB444&lt;_xlfn.NORM.S.INV($C$6),1,0)</f>
        <v>0</v>
      </c>
      <c r="AX444" s="31" t="n">
        <f aca="false">IF(SQRT($C$9)*$B444+SQRT(1-$C$9)*AC444&lt;_xlfn.NORM.S.INV($C$6),1,0)</f>
        <v>0</v>
      </c>
      <c r="AY444" s="31" t="n">
        <f aca="false">IF(SQRT($C$9)*$B444+SQRT(1-$C$9)*AD444&lt;_xlfn.NORM.S.INV($C$6),1,0)</f>
        <v>0</v>
      </c>
      <c r="AZ444" s="31" t="n">
        <f aca="false">IF(SQRT($C$9)*$B444+SQRT(1-$C$9)*AE444&lt;_xlfn.NORM.S.INV($C$6),1,0)</f>
        <v>0</v>
      </c>
      <c r="BA444" s="31" t="n">
        <f aca="false">IF(SQRT($C$9)*$B444+SQRT(1-$C$9)*AF444&lt;_xlfn.NORM.S.INV($C$6),1,0)</f>
        <v>0</v>
      </c>
      <c r="BB444" s="31" t="n">
        <f aca="false">IF(SQRT($C$9)*$B444+SQRT(1-$C$9)*AG444&lt;_xlfn.NORM.S.INV($C$6),1,0)</f>
        <v>0</v>
      </c>
      <c r="BC444" s="31" t="n">
        <f aca="false">IF(SQRT($C$9)*$B444+SQRT(1-$C$9)*AH444&lt;_xlfn.NORM.S.INV($C$6),1,0)</f>
        <v>0</v>
      </c>
      <c r="BD444" s="31" t="n">
        <f aca="false">IF(SQRT($C$9)*$B444+SQRT(1-$C$9)*AI444&lt;_xlfn.NORM.S.INV($C$6),1,0)</f>
        <v>0</v>
      </c>
      <c r="BE444" s="31" t="n">
        <f aca="false">IF(SQRT($C$9)*$B444+SQRT(1-$C$9)*AJ444&lt;_xlfn.NORM.S.INV($C$6),1,0)</f>
        <v>0</v>
      </c>
      <c r="BF444" s="31" t="n">
        <f aca="false">IF(SQRT($C$9)*$B444+SQRT(1-$C$9)*AK444&lt;_xlfn.NORM.S.INV($C$6),1,0)</f>
        <v>0</v>
      </c>
      <c r="BG444" s="21"/>
      <c r="BH444" s="21"/>
      <c r="BI444" s="31" t="n">
        <f aca="false">$B$11*(($A$1061)*$C444/$B$12*$B$7+(1-$A$1061)*$D444/$B$12*$C$7)</f>
        <v>0</v>
      </c>
      <c r="BJ444" s="31" t="n">
        <f aca="false">$B$11*(($A$1062)*$C444/$B$12*$B$7+(1-$A$1062)*$D444/$B$12*$C$7)</f>
        <v>20</v>
      </c>
      <c r="BK444" s="31" t="n">
        <f aca="false">$B$11*(($A$1063)*$C444/$B$12*$B$7+(1-$A$1063)*$D444/$B$12*$C$7)</f>
        <v>40</v>
      </c>
      <c r="BL444" s="31" t="n">
        <f aca="false">$B$11*(($A$1064)*$C444/$B$12*$B$7+(1-$A$1064)*$D444/$B$12*$C$7)</f>
        <v>60</v>
      </c>
      <c r="BM444" s="31" t="n">
        <f aca="false">$B$11*(($A$1065)*$C444/$B$12*$B$7+(1-$A$1065)*$D444/$B$12*$C$7)</f>
        <v>80</v>
      </c>
      <c r="BN444" s="31" t="n">
        <f aca="false">$B$11*(($A$1066)*$C444/$B$12*$B$7+(1-$A$1066)*$D444/$B$12*$C$7)</f>
        <v>100</v>
      </c>
      <c r="BO444" s="31" t="n">
        <f aca="false">$B$11*(($A$1067)*$C444/$B$12*$B$7+(1-$A$1067)*$D444/$B$12*$C$7)</f>
        <v>120</v>
      </c>
      <c r="BP444" s="31" t="n">
        <f aca="false">$B$11*(($A$1068)*$C444/$B$12*$B$7+(1-$A$1068)*$D444/$B$12*$C$7)</f>
        <v>140</v>
      </c>
      <c r="BQ444" s="31" t="n">
        <f aca="false">$B$11*(($A$1069)*$C444/$B$12*$B$7+(1-$A$1069)*$D444/$B$12*$C$7)</f>
        <v>160</v>
      </c>
      <c r="BR444" s="31" t="n">
        <f aca="false">$B$11*(($A$1070)*$C444/$B$12*$B$7+(1-$A$1070)*$D444/$B$12*$C$7)</f>
        <v>180</v>
      </c>
      <c r="BS444" s="31" t="n">
        <f aca="false">$B$11*(($A$1071)*$C444/$B$12*$B$7+(1-$A$1071)*$D444/$B$12*$C$7)</f>
        <v>200</v>
      </c>
      <c r="BT444" s="31" t="n">
        <f aca="false">$B$11*(($A$1072)*$C444/$B$12*$B$7+(1-$A$1072)*$D444/$B$12*$C$7)</f>
        <v>220</v>
      </c>
      <c r="BU444" s="31" t="n">
        <f aca="false">$B$11*(($A$1073)*$C444/$B$12*$B$7+(1-$A$1073)*$D444/$B$12*$C$7)</f>
        <v>240</v>
      </c>
      <c r="BV444" s="31" t="n">
        <f aca="false">$B$11*(($A$1074)*$C444/$B$12*$B$7+(1-$A$1074)*$D444/$B$12*$C$7)</f>
        <v>260</v>
      </c>
      <c r="BW444" s="31" t="n">
        <f aca="false">$B$11*(($A$1075)*$C444/$B$12*$B$7+(1-$A$1075)*$D444/$B$12*$C$7)</f>
        <v>280</v>
      </c>
      <c r="BX444" s="31" t="n">
        <f aca="false">$B$11*(($A$1076)*$C444/$B$12*$B$7+(1-$A$1076)*$D444/$B$12*$C$7)</f>
        <v>300</v>
      </c>
      <c r="BY444" s="31" t="n">
        <f aca="false">$B$11*(($A$1077)*$C444/$B$12*$B$7+(1-$A$1077)*$D444/$B$12*$C$7)</f>
        <v>320</v>
      </c>
      <c r="BZ444" s="31" t="n">
        <f aca="false">$B$11*(($A$1078)*$C444/$B$12*$B$7+(1-$A$1078)*$D444/$B$12*$C$7)</f>
        <v>340</v>
      </c>
      <c r="CA444" s="31" t="n">
        <f aca="false">$B$11*(($A$1079)*$C444/$B$12*$B$7+(1-$A$1079)*$D444/$B$12*$C$7)</f>
        <v>360</v>
      </c>
      <c r="CB444" s="31" t="n">
        <f aca="false">$B$11*(($A$1080)*$C444/$B$12*$B$7+(1-$A$1080)*$D444/$B$12*$C$7)</f>
        <v>380</v>
      </c>
      <c r="CC444" s="31" t="n">
        <f aca="false">$B$11*(($A$1081)*$C444/$B$12*$B$7+(1-$A$1081)*$D444/$B$12*$C$7)</f>
        <v>400</v>
      </c>
    </row>
    <row r="445" customFormat="false" ht="15" hidden="false" customHeight="false" outlineLevel="0" collapsed="false">
      <c r="A445" s="21" t="n">
        <v>421</v>
      </c>
      <c r="B445" s="27" t="n">
        <v>0.269390148906003</v>
      </c>
      <c r="C445" s="9" t="n">
        <f aca="false">SUM(AM445:AV445)</f>
        <v>0</v>
      </c>
      <c r="D445" s="9" t="n">
        <f aca="false">SUM(AW445:BF445)</f>
        <v>0</v>
      </c>
      <c r="E445" s="24" t="n">
        <f aca="false">(1-C445/$B$12)*$B$8-C445/$B$12*$B$7</f>
        <v>0.05</v>
      </c>
      <c r="F445" s="24" t="n">
        <f aca="false">(1-D445/$B$12)*$C$8-D445/$B$12*$C$7</f>
        <v>0.09</v>
      </c>
      <c r="G445" s="47" t="n">
        <f aca="false">$B$11*($B$10*C445/$B$12*$B$7+(1-$B$10)*D445/$B$12*$C$7)</f>
        <v>0</v>
      </c>
      <c r="H445" s="24" t="n">
        <f aca="false">$B$10*E445+(1-$B$10)*F445</f>
        <v>0.07</v>
      </c>
      <c r="I445" s="21"/>
      <c r="J445" s="21"/>
      <c r="K445" s="21"/>
      <c r="L445" s="21"/>
      <c r="M445" s="21"/>
      <c r="N445" s="21"/>
      <c r="O445" s="21"/>
      <c r="P445" s="21"/>
      <c r="Q445" s="21"/>
      <c r="R445" s="27" t="n">
        <v>-0.184562448105435</v>
      </c>
      <c r="S445" s="27" t="n">
        <v>-1.33814499323969</v>
      </c>
      <c r="T445" s="27" t="n">
        <v>-0.741764565994911</v>
      </c>
      <c r="U445" s="27" t="n">
        <v>-0.888305442353188</v>
      </c>
      <c r="V445" s="27" t="n">
        <v>0.51435791120892</v>
      </c>
      <c r="W445" s="27" t="n">
        <v>-1.68200765746436</v>
      </c>
      <c r="X445" s="27" t="n">
        <v>0.220786652503862</v>
      </c>
      <c r="Y445" s="27" t="n">
        <v>0.684587691923667</v>
      </c>
      <c r="Z445" s="27" t="n">
        <v>-1.0147811488079</v>
      </c>
      <c r="AA445" s="27" t="n">
        <v>1.1977171863855</v>
      </c>
      <c r="AB445" s="27" t="n">
        <v>-1.2581829232948</v>
      </c>
      <c r="AC445" s="27" t="n">
        <v>-1.84925776385664</v>
      </c>
      <c r="AD445" s="27" t="n">
        <v>-0.892650221382184</v>
      </c>
      <c r="AE445" s="27" t="n">
        <v>1.41173082673707</v>
      </c>
      <c r="AF445" s="27" t="n">
        <v>-0.673832728044231</v>
      </c>
      <c r="AG445" s="27" t="n">
        <v>0.464103617868038</v>
      </c>
      <c r="AH445" s="27" t="n">
        <v>0.314097293973696</v>
      </c>
      <c r="AI445" s="27" t="n">
        <v>0.460843449854035</v>
      </c>
      <c r="AJ445" s="27" t="n">
        <v>0.77556122080021</v>
      </c>
      <c r="AK445" s="27" t="n">
        <v>-0.199620297944844</v>
      </c>
      <c r="AL445" s="21"/>
      <c r="AM445" s="31" t="n">
        <f aca="false">IF(SQRT($B$9)*$B445+SQRT(1-$B$9)*R445&lt;_xlfn.NORM.S.INV($B$6),1,0)</f>
        <v>0</v>
      </c>
      <c r="AN445" s="31" t="n">
        <f aca="false">IF(SQRT($B$9)*$B445+SQRT(1-$B$9)*S445&lt;_xlfn.NORM.S.INV($B$6),1,0)</f>
        <v>0</v>
      </c>
      <c r="AO445" s="31" t="n">
        <f aca="false">IF(SQRT($B$9)*$B445+SQRT(1-$B$9)*T445&lt;_xlfn.NORM.S.INV($B$6),1,0)</f>
        <v>0</v>
      </c>
      <c r="AP445" s="31" t="n">
        <f aca="false">IF(SQRT($B$9)*$B445+SQRT(1-$B$9)*U445&lt;_xlfn.NORM.S.INV($B$6),1,0)</f>
        <v>0</v>
      </c>
      <c r="AQ445" s="31" t="n">
        <f aca="false">IF(SQRT($B$9)*$B445+SQRT(1-$B$9)*V445&lt;_xlfn.NORM.S.INV($B$6),1,0)</f>
        <v>0</v>
      </c>
      <c r="AR445" s="31" t="n">
        <f aca="false">IF(SQRT($B$9)*$B445+SQRT(1-$B$9)*W445&lt;_xlfn.NORM.S.INV($B$6),1,0)</f>
        <v>0</v>
      </c>
      <c r="AS445" s="31" t="n">
        <f aca="false">IF(SQRT($B$9)*$B445+SQRT(1-$B$9)*X445&lt;_xlfn.NORM.S.INV($B$6),1,0)</f>
        <v>0</v>
      </c>
      <c r="AT445" s="31" t="n">
        <f aca="false">IF(SQRT($B$9)*$B445+SQRT(1-$B$9)*Y445&lt;_xlfn.NORM.S.INV($B$6),1,0)</f>
        <v>0</v>
      </c>
      <c r="AU445" s="31" t="n">
        <f aca="false">IF(SQRT($B$9)*$B445+SQRT(1-$B$9)*Z445&lt;_xlfn.NORM.S.INV($B$6),1,0)</f>
        <v>0</v>
      </c>
      <c r="AV445" s="31" t="n">
        <f aca="false">IF(SQRT($B$9)*$B445+SQRT(1-$B$9)*AA445&lt;_xlfn.NORM.S.INV($B$6),1,0)</f>
        <v>0</v>
      </c>
      <c r="AW445" s="31" t="n">
        <f aca="false">IF(SQRT($C$9)*$B445+SQRT(1-$C$9)*AB445&lt;_xlfn.NORM.S.INV($C$6),1,0)</f>
        <v>0</v>
      </c>
      <c r="AX445" s="31" t="n">
        <f aca="false">IF(SQRT($C$9)*$B445+SQRT(1-$C$9)*AC445&lt;_xlfn.NORM.S.INV($C$6),1,0)</f>
        <v>0</v>
      </c>
      <c r="AY445" s="31" t="n">
        <f aca="false">IF(SQRT($C$9)*$B445+SQRT(1-$C$9)*AD445&lt;_xlfn.NORM.S.INV($C$6),1,0)</f>
        <v>0</v>
      </c>
      <c r="AZ445" s="31" t="n">
        <f aca="false">IF(SQRT($C$9)*$B445+SQRT(1-$C$9)*AE445&lt;_xlfn.NORM.S.INV($C$6),1,0)</f>
        <v>0</v>
      </c>
      <c r="BA445" s="31" t="n">
        <f aca="false">IF(SQRT($C$9)*$B445+SQRT(1-$C$9)*AF445&lt;_xlfn.NORM.S.INV($C$6),1,0)</f>
        <v>0</v>
      </c>
      <c r="BB445" s="31" t="n">
        <f aca="false">IF(SQRT($C$9)*$B445+SQRT(1-$C$9)*AG445&lt;_xlfn.NORM.S.INV($C$6),1,0)</f>
        <v>0</v>
      </c>
      <c r="BC445" s="31" t="n">
        <f aca="false">IF(SQRT($C$9)*$B445+SQRT(1-$C$9)*AH445&lt;_xlfn.NORM.S.INV($C$6),1,0)</f>
        <v>0</v>
      </c>
      <c r="BD445" s="31" t="n">
        <f aca="false">IF(SQRT($C$9)*$B445+SQRT(1-$C$9)*AI445&lt;_xlfn.NORM.S.INV($C$6),1,0)</f>
        <v>0</v>
      </c>
      <c r="BE445" s="31" t="n">
        <f aca="false">IF(SQRT($C$9)*$B445+SQRT(1-$C$9)*AJ445&lt;_xlfn.NORM.S.INV($C$6),1,0)</f>
        <v>0</v>
      </c>
      <c r="BF445" s="31" t="n">
        <f aca="false">IF(SQRT($C$9)*$B445+SQRT(1-$C$9)*AK445&lt;_xlfn.NORM.S.INV($C$6),1,0)</f>
        <v>0</v>
      </c>
      <c r="BG445" s="21"/>
      <c r="BH445" s="21"/>
      <c r="BI445" s="31" t="n">
        <f aca="false">$B$11*(($A$1061)*$C445/$B$12*$B$7+(1-$A$1061)*$D445/$B$12*$C$7)</f>
        <v>0</v>
      </c>
      <c r="BJ445" s="31" t="n">
        <f aca="false">$B$11*(($A$1062)*$C445/$B$12*$B$7+(1-$A$1062)*$D445/$B$12*$C$7)</f>
        <v>0</v>
      </c>
      <c r="BK445" s="31" t="n">
        <f aca="false">$B$11*(($A$1063)*$C445/$B$12*$B$7+(1-$A$1063)*$D445/$B$12*$C$7)</f>
        <v>0</v>
      </c>
      <c r="BL445" s="31" t="n">
        <f aca="false">$B$11*(($A$1064)*$C445/$B$12*$B$7+(1-$A$1064)*$D445/$B$12*$C$7)</f>
        <v>0</v>
      </c>
      <c r="BM445" s="31" t="n">
        <f aca="false">$B$11*(($A$1065)*$C445/$B$12*$B$7+(1-$A$1065)*$D445/$B$12*$C$7)</f>
        <v>0</v>
      </c>
      <c r="BN445" s="31" t="n">
        <f aca="false">$B$11*(($A$1066)*$C445/$B$12*$B$7+(1-$A$1066)*$D445/$B$12*$C$7)</f>
        <v>0</v>
      </c>
      <c r="BO445" s="31" t="n">
        <f aca="false">$B$11*(($A$1067)*$C445/$B$12*$B$7+(1-$A$1067)*$D445/$B$12*$C$7)</f>
        <v>0</v>
      </c>
      <c r="BP445" s="31" t="n">
        <f aca="false">$B$11*(($A$1068)*$C445/$B$12*$B$7+(1-$A$1068)*$D445/$B$12*$C$7)</f>
        <v>0</v>
      </c>
      <c r="BQ445" s="31" t="n">
        <f aca="false">$B$11*(($A$1069)*$C445/$B$12*$B$7+(1-$A$1069)*$D445/$B$12*$C$7)</f>
        <v>0</v>
      </c>
      <c r="BR445" s="31" t="n">
        <f aca="false">$B$11*(($A$1070)*$C445/$B$12*$B$7+(1-$A$1070)*$D445/$B$12*$C$7)</f>
        <v>0</v>
      </c>
      <c r="BS445" s="31" t="n">
        <f aca="false">$B$11*(($A$1071)*$C445/$B$12*$B$7+(1-$A$1071)*$D445/$B$12*$C$7)</f>
        <v>0</v>
      </c>
      <c r="BT445" s="31" t="n">
        <f aca="false">$B$11*(($A$1072)*$C445/$B$12*$B$7+(1-$A$1072)*$D445/$B$12*$C$7)</f>
        <v>0</v>
      </c>
      <c r="BU445" s="31" t="n">
        <f aca="false">$B$11*(($A$1073)*$C445/$B$12*$B$7+(1-$A$1073)*$D445/$B$12*$C$7)</f>
        <v>0</v>
      </c>
      <c r="BV445" s="31" t="n">
        <f aca="false">$B$11*(($A$1074)*$C445/$B$12*$B$7+(1-$A$1074)*$D445/$B$12*$C$7)</f>
        <v>0</v>
      </c>
      <c r="BW445" s="31" t="n">
        <f aca="false">$B$11*(($A$1075)*$C445/$B$12*$B$7+(1-$A$1075)*$D445/$B$12*$C$7)</f>
        <v>0</v>
      </c>
      <c r="BX445" s="31" t="n">
        <f aca="false">$B$11*(($A$1076)*$C445/$B$12*$B$7+(1-$A$1076)*$D445/$B$12*$C$7)</f>
        <v>0</v>
      </c>
      <c r="BY445" s="31" t="n">
        <f aca="false">$B$11*(($A$1077)*$C445/$B$12*$B$7+(1-$A$1077)*$D445/$B$12*$C$7)</f>
        <v>0</v>
      </c>
      <c r="BZ445" s="31" t="n">
        <f aca="false">$B$11*(($A$1078)*$C445/$B$12*$B$7+(1-$A$1078)*$D445/$B$12*$C$7)</f>
        <v>0</v>
      </c>
      <c r="CA445" s="31" t="n">
        <f aca="false">$B$11*(($A$1079)*$C445/$B$12*$B$7+(1-$A$1079)*$D445/$B$12*$C$7)</f>
        <v>0</v>
      </c>
      <c r="CB445" s="31" t="n">
        <f aca="false">$B$11*(($A$1080)*$C445/$B$12*$B$7+(1-$A$1080)*$D445/$B$12*$C$7)</f>
        <v>0</v>
      </c>
      <c r="CC445" s="31" t="n">
        <f aca="false">$B$11*(($A$1081)*$C445/$B$12*$B$7+(1-$A$1081)*$D445/$B$12*$C$7)</f>
        <v>0</v>
      </c>
    </row>
    <row r="446" customFormat="false" ht="15" hidden="false" customHeight="false" outlineLevel="0" collapsed="false">
      <c r="A446" s="21" t="n">
        <v>422</v>
      </c>
      <c r="B446" s="27" t="n">
        <v>0.351966953290486</v>
      </c>
      <c r="C446" s="9" t="n">
        <f aca="false">SUM(AM446:AV446)</f>
        <v>0</v>
      </c>
      <c r="D446" s="9" t="n">
        <f aca="false">SUM(AW446:BF446)</f>
        <v>0</v>
      </c>
      <c r="E446" s="24" t="n">
        <f aca="false">(1-C446/$B$12)*$B$8-C446/$B$12*$B$7</f>
        <v>0.05</v>
      </c>
      <c r="F446" s="24" t="n">
        <f aca="false">(1-D446/$B$12)*$C$8-D446/$B$12*$C$7</f>
        <v>0.09</v>
      </c>
      <c r="G446" s="47" t="n">
        <f aca="false">$B$11*($B$10*C446/$B$12*$B$7+(1-$B$10)*D446/$B$12*$C$7)</f>
        <v>0</v>
      </c>
      <c r="H446" s="24" t="n">
        <f aca="false">$B$10*E446+(1-$B$10)*F446</f>
        <v>0.07</v>
      </c>
      <c r="I446" s="21"/>
      <c r="J446" s="21"/>
      <c r="K446" s="21"/>
      <c r="L446" s="21"/>
      <c r="M446" s="21"/>
      <c r="N446" s="21"/>
      <c r="O446" s="21"/>
      <c r="P446" s="21"/>
      <c r="Q446" s="21"/>
      <c r="R446" s="27" t="n">
        <v>0.76122656405621</v>
      </c>
      <c r="S446" s="27" t="n">
        <v>-0.18757697744456</v>
      </c>
      <c r="T446" s="27" t="n">
        <v>0.0136492086826403</v>
      </c>
      <c r="U446" s="27" t="n">
        <v>0.247200093666325</v>
      </c>
      <c r="V446" s="27" t="n">
        <v>-0.139121004698678</v>
      </c>
      <c r="W446" s="27" t="n">
        <v>-1.71879438451173</v>
      </c>
      <c r="X446" s="27" t="n">
        <v>-0.407971051166642</v>
      </c>
      <c r="Y446" s="27" t="n">
        <v>-0.377424615504849</v>
      </c>
      <c r="Z446" s="27" t="n">
        <v>0.36988753168892</v>
      </c>
      <c r="AA446" s="27" t="n">
        <v>0.435333282840239</v>
      </c>
      <c r="AB446" s="27" t="n">
        <v>-0.576870412183474</v>
      </c>
      <c r="AC446" s="27" t="n">
        <v>0.379253316923579</v>
      </c>
      <c r="AD446" s="27" t="n">
        <v>-0.0124420948815951</v>
      </c>
      <c r="AE446" s="27" t="n">
        <v>0.579528977750692</v>
      </c>
      <c r="AF446" s="27" t="n">
        <v>-0.315891162391889</v>
      </c>
      <c r="AG446" s="27" t="n">
        <v>1.0959420485015</v>
      </c>
      <c r="AH446" s="27" t="n">
        <v>1.15019535369055</v>
      </c>
      <c r="AI446" s="27" t="n">
        <v>-0.000778766812074704</v>
      </c>
      <c r="AJ446" s="27" t="n">
        <v>-1.51143391332085</v>
      </c>
      <c r="AK446" s="27" t="n">
        <v>-0.986986381652557</v>
      </c>
      <c r="AL446" s="21"/>
      <c r="AM446" s="31" t="n">
        <f aca="false">IF(SQRT($B$9)*$B446+SQRT(1-$B$9)*R446&lt;_xlfn.NORM.S.INV($B$6),1,0)</f>
        <v>0</v>
      </c>
      <c r="AN446" s="31" t="n">
        <f aca="false">IF(SQRT($B$9)*$B446+SQRT(1-$B$9)*S446&lt;_xlfn.NORM.S.INV($B$6),1,0)</f>
        <v>0</v>
      </c>
      <c r="AO446" s="31" t="n">
        <f aca="false">IF(SQRT($B$9)*$B446+SQRT(1-$B$9)*T446&lt;_xlfn.NORM.S.INV($B$6),1,0)</f>
        <v>0</v>
      </c>
      <c r="AP446" s="31" t="n">
        <f aca="false">IF(SQRT($B$9)*$B446+SQRT(1-$B$9)*U446&lt;_xlfn.NORM.S.INV($B$6),1,0)</f>
        <v>0</v>
      </c>
      <c r="AQ446" s="31" t="n">
        <f aca="false">IF(SQRT($B$9)*$B446+SQRT(1-$B$9)*V446&lt;_xlfn.NORM.S.INV($B$6),1,0)</f>
        <v>0</v>
      </c>
      <c r="AR446" s="31" t="n">
        <f aca="false">IF(SQRT($B$9)*$B446+SQRT(1-$B$9)*W446&lt;_xlfn.NORM.S.INV($B$6),1,0)</f>
        <v>0</v>
      </c>
      <c r="AS446" s="31" t="n">
        <f aca="false">IF(SQRT($B$9)*$B446+SQRT(1-$B$9)*X446&lt;_xlfn.NORM.S.INV($B$6),1,0)</f>
        <v>0</v>
      </c>
      <c r="AT446" s="31" t="n">
        <f aca="false">IF(SQRT($B$9)*$B446+SQRT(1-$B$9)*Y446&lt;_xlfn.NORM.S.INV($B$6),1,0)</f>
        <v>0</v>
      </c>
      <c r="AU446" s="31" t="n">
        <f aca="false">IF(SQRT($B$9)*$B446+SQRT(1-$B$9)*Z446&lt;_xlfn.NORM.S.INV($B$6),1,0)</f>
        <v>0</v>
      </c>
      <c r="AV446" s="31" t="n">
        <f aca="false">IF(SQRT($B$9)*$B446+SQRT(1-$B$9)*AA446&lt;_xlfn.NORM.S.INV($B$6),1,0)</f>
        <v>0</v>
      </c>
      <c r="AW446" s="31" t="n">
        <f aca="false">IF(SQRT($C$9)*$B446+SQRT(1-$C$9)*AB446&lt;_xlfn.NORM.S.INV($C$6),1,0)</f>
        <v>0</v>
      </c>
      <c r="AX446" s="31" t="n">
        <f aca="false">IF(SQRT($C$9)*$B446+SQRT(1-$C$9)*AC446&lt;_xlfn.NORM.S.INV($C$6),1,0)</f>
        <v>0</v>
      </c>
      <c r="AY446" s="31" t="n">
        <f aca="false">IF(SQRT($C$9)*$B446+SQRT(1-$C$9)*AD446&lt;_xlfn.NORM.S.INV($C$6),1,0)</f>
        <v>0</v>
      </c>
      <c r="AZ446" s="31" t="n">
        <f aca="false">IF(SQRT($C$9)*$B446+SQRT(1-$C$9)*AE446&lt;_xlfn.NORM.S.INV($C$6),1,0)</f>
        <v>0</v>
      </c>
      <c r="BA446" s="31" t="n">
        <f aca="false">IF(SQRT($C$9)*$B446+SQRT(1-$C$9)*AF446&lt;_xlfn.NORM.S.INV($C$6),1,0)</f>
        <v>0</v>
      </c>
      <c r="BB446" s="31" t="n">
        <f aca="false">IF(SQRT($C$9)*$B446+SQRT(1-$C$9)*AG446&lt;_xlfn.NORM.S.INV($C$6),1,0)</f>
        <v>0</v>
      </c>
      <c r="BC446" s="31" t="n">
        <f aca="false">IF(SQRT($C$9)*$B446+SQRT(1-$C$9)*AH446&lt;_xlfn.NORM.S.INV($C$6),1,0)</f>
        <v>0</v>
      </c>
      <c r="BD446" s="31" t="n">
        <f aca="false">IF(SQRT($C$9)*$B446+SQRT(1-$C$9)*AI446&lt;_xlfn.NORM.S.INV($C$6),1,0)</f>
        <v>0</v>
      </c>
      <c r="BE446" s="31" t="n">
        <f aca="false">IF(SQRT($C$9)*$B446+SQRT(1-$C$9)*AJ446&lt;_xlfn.NORM.S.INV($C$6),1,0)</f>
        <v>0</v>
      </c>
      <c r="BF446" s="31" t="n">
        <f aca="false">IF(SQRT($C$9)*$B446+SQRT(1-$C$9)*AK446&lt;_xlfn.NORM.S.INV($C$6),1,0)</f>
        <v>0</v>
      </c>
      <c r="BG446" s="21"/>
      <c r="BH446" s="21"/>
      <c r="BI446" s="31" t="n">
        <f aca="false">$B$11*(($A$1061)*$C446/$B$12*$B$7+(1-$A$1061)*$D446/$B$12*$C$7)</f>
        <v>0</v>
      </c>
      <c r="BJ446" s="31" t="n">
        <f aca="false">$B$11*(($A$1062)*$C446/$B$12*$B$7+(1-$A$1062)*$D446/$B$12*$C$7)</f>
        <v>0</v>
      </c>
      <c r="BK446" s="31" t="n">
        <f aca="false">$B$11*(($A$1063)*$C446/$B$12*$B$7+(1-$A$1063)*$D446/$B$12*$C$7)</f>
        <v>0</v>
      </c>
      <c r="BL446" s="31" t="n">
        <f aca="false">$B$11*(($A$1064)*$C446/$B$12*$B$7+(1-$A$1064)*$D446/$B$12*$C$7)</f>
        <v>0</v>
      </c>
      <c r="BM446" s="31" t="n">
        <f aca="false">$B$11*(($A$1065)*$C446/$B$12*$B$7+(1-$A$1065)*$D446/$B$12*$C$7)</f>
        <v>0</v>
      </c>
      <c r="BN446" s="31" t="n">
        <f aca="false">$B$11*(($A$1066)*$C446/$B$12*$B$7+(1-$A$1066)*$D446/$B$12*$C$7)</f>
        <v>0</v>
      </c>
      <c r="BO446" s="31" t="n">
        <f aca="false">$B$11*(($A$1067)*$C446/$B$12*$B$7+(1-$A$1067)*$D446/$B$12*$C$7)</f>
        <v>0</v>
      </c>
      <c r="BP446" s="31" t="n">
        <f aca="false">$B$11*(($A$1068)*$C446/$B$12*$B$7+(1-$A$1068)*$D446/$B$12*$C$7)</f>
        <v>0</v>
      </c>
      <c r="BQ446" s="31" t="n">
        <f aca="false">$B$11*(($A$1069)*$C446/$B$12*$B$7+(1-$A$1069)*$D446/$B$12*$C$7)</f>
        <v>0</v>
      </c>
      <c r="BR446" s="31" t="n">
        <f aca="false">$B$11*(($A$1070)*$C446/$B$12*$B$7+(1-$A$1070)*$D446/$B$12*$C$7)</f>
        <v>0</v>
      </c>
      <c r="BS446" s="31" t="n">
        <f aca="false">$B$11*(($A$1071)*$C446/$B$12*$B$7+(1-$A$1071)*$D446/$B$12*$C$7)</f>
        <v>0</v>
      </c>
      <c r="BT446" s="31" t="n">
        <f aca="false">$B$11*(($A$1072)*$C446/$B$12*$B$7+(1-$A$1072)*$D446/$B$12*$C$7)</f>
        <v>0</v>
      </c>
      <c r="BU446" s="31" t="n">
        <f aca="false">$B$11*(($A$1073)*$C446/$B$12*$B$7+(1-$A$1073)*$D446/$B$12*$C$7)</f>
        <v>0</v>
      </c>
      <c r="BV446" s="31" t="n">
        <f aca="false">$B$11*(($A$1074)*$C446/$B$12*$B$7+(1-$A$1074)*$D446/$B$12*$C$7)</f>
        <v>0</v>
      </c>
      <c r="BW446" s="31" t="n">
        <f aca="false">$B$11*(($A$1075)*$C446/$B$12*$B$7+(1-$A$1075)*$D446/$B$12*$C$7)</f>
        <v>0</v>
      </c>
      <c r="BX446" s="31" t="n">
        <f aca="false">$B$11*(($A$1076)*$C446/$B$12*$B$7+(1-$A$1076)*$D446/$B$12*$C$7)</f>
        <v>0</v>
      </c>
      <c r="BY446" s="31" t="n">
        <f aca="false">$B$11*(($A$1077)*$C446/$B$12*$B$7+(1-$A$1077)*$D446/$B$12*$C$7)</f>
        <v>0</v>
      </c>
      <c r="BZ446" s="31" t="n">
        <f aca="false">$B$11*(($A$1078)*$C446/$B$12*$B$7+(1-$A$1078)*$D446/$B$12*$C$7)</f>
        <v>0</v>
      </c>
      <c r="CA446" s="31" t="n">
        <f aca="false">$B$11*(($A$1079)*$C446/$B$12*$B$7+(1-$A$1079)*$D446/$B$12*$C$7)</f>
        <v>0</v>
      </c>
      <c r="CB446" s="31" t="n">
        <f aca="false">$B$11*(($A$1080)*$C446/$B$12*$B$7+(1-$A$1080)*$D446/$B$12*$C$7)</f>
        <v>0</v>
      </c>
      <c r="CC446" s="31" t="n">
        <f aca="false">$B$11*(($A$1081)*$C446/$B$12*$B$7+(1-$A$1081)*$D446/$B$12*$C$7)</f>
        <v>0</v>
      </c>
    </row>
    <row r="447" customFormat="false" ht="15" hidden="false" customHeight="false" outlineLevel="0" collapsed="false">
      <c r="A447" s="21" t="n">
        <v>423</v>
      </c>
      <c r="B447" s="27" t="n">
        <v>0.831144661333883</v>
      </c>
      <c r="C447" s="9" t="n">
        <f aca="false">SUM(AM447:AV447)</f>
        <v>0</v>
      </c>
      <c r="D447" s="9" t="n">
        <f aca="false">SUM(AW447:BF447)</f>
        <v>0</v>
      </c>
      <c r="E447" s="24" t="n">
        <f aca="false">(1-C447/$B$12)*$B$8-C447/$B$12*$B$7</f>
        <v>0.05</v>
      </c>
      <c r="F447" s="24" t="n">
        <f aca="false">(1-D447/$B$12)*$C$8-D447/$B$12*$C$7</f>
        <v>0.09</v>
      </c>
      <c r="G447" s="47" t="n">
        <f aca="false">$B$11*($B$10*C447/$B$12*$B$7+(1-$B$10)*D447/$B$12*$C$7)</f>
        <v>0</v>
      </c>
      <c r="H447" s="24" t="n">
        <f aca="false">$B$10*E447+(1-$B$10)*F447</f>
        <v>0.07</v>
      </c>
      <c r="I447" s="21"/>
      <c r="J447" s="21"/>
      <c r="K447" s="21"/>
      <c r="L447" s="21"/>
      <c r="M447" s="21"/>
      <c r="N447" s="21"/>
      <c r="O447" s="21"/>
      <c r="P447" s="21"/>
      <c r="Q447" s="21"/>
      <c r="R447" s="27" t="n">
        <v>0.24136339905155</v>
      </c>
      <c r="S447" s="27" t="n">
        <v>0.760963488880777</v>
      </c>
      <c r="T447" s="27" t="n">
        <v>-0.357297324726072</v>
      </c>
      <c r="U447" s="27" t="n">
        <v>1.55186216658196</v>
      </c>
      <c r="V447" s="27" t="n">
        <v>-0.0993692883454013</v>
      </c>
      <c r="W447" s="27" t="n">
        <v>-0.526259435814408</v>
      </c>
      <c r="X447" s="27" t="n">
        <v>2.24161513982311</v>
      </c>
      <c r="Y447" s="27" t="n">
        <v>-0.18169037526811</v>
      </c>
      <c r="Z447" s="27" t="n">
        <v>-0.819189499793696</v>
      </c>
      <c r="AA447" s="27" t="n">
        <v>-0.27439335791767</v>
      </c>
      <c r="AB447" s="27" t="n">
        <v>-0.990958355965089</v>
      </c>
      <c r="AC447" s="27" t="n">
        <v>0.254665196060488</v>
      </c>
      <c r="AD447" s="27" t="n">
        <v>-0.651958291427907</v>
      </c>
      <c r="AE447" s="27" t="n">
        <v>-0.721945123358302</v>
      </c>
      <c r="AF447" s="27" t="n">
        <v>-0.485026161522369</v>
      </c>
      <c r="AG447" s="27" t="n">
        <v>-0.260026864983786</v>
      </c>
      <c r="AH447" s="27" t="n">
        <v>-1.00104225469034</v>
      </c>
      <c r="AI447" s="27" t="n">
        <v>0.582554244109005</v>
      </c>
      <c r="AJ447" s="27" t="n">
        <v>-0.555557171055444</v>
      </c>
      <c r="AK447" s="27" t="n">
        <v>0.465531204593023</v>
      </c>
      <c r="AL447" s="21"/>
      <c r="AM447" s="31" t="n">
        <f aca="false">IF(SQRT($B$9)*$B447+SQRT(1-$B$9)*R447&lt;_xlfn.NORM.S.INV($B$6),1,0)</f>
        <v>0</v>
      </c>
      <c r="AN447" s="31" t="n">
        <f aca="false">IF(SQRT($B$9)*$B447+SQRT(1-$B$9)*S447&lt;_xlfn.NORM.S.INV($B$6),1,0)</f>
        <v>0</v>
      </c>
      <c r="AO447" s="31" t="n">
        <f aca="false">IF(SQRT($B$9)*$B447+SQRT(1-$B$9)*T447&lt;_xlfn.NORM.S.INV($B$6),1,0)</f>
        <v>0</v>
      </c>
      <c r="AP447" s="31" t="n">
        <f aca="false">IF(SQRT($B$9)*$B447+SQRT(1-$B$9)*U447&lt;_xlfn.NORM.S.INV($B$6),1,0)</f>
        <v>0</v>
      </c>
      <c r="AQ447" s="31" t="n">
        <f aca="false">IF(SQRT($B$9)*$B447+SQRT(1-$B$9)*V447&lt;_xlfn.NORM.S.INV($B$6),1,0)</f>
        <v>0</v>
      </c>
      <c r="AR447" s="31" t="n">
        <f aca="false">IF(SQRT($B$9)*$B447+SQRT(1-$B$9)*W447&lt;_xlfn.NORM.S.INV($B$6),1,0)</f>
        <v>0</v>
      </c>
      <c r="AS447" s="31" t="n">
        <f aca="false">IF(SQRT($B$9)*$B447+SQRT(1-$B$9)*X447&lt;_xlfn.NORM.S.INV($B$6),1,0)</f>
        <v>0</v>
      </c>
      <c r="AT447" s="31" t="n">
        <f aca="false">IF(SQRT($B$9)*$B447+SQRT(1-$B$9)*Y447&lt;_xlfn.NORM.S.INV($B$6),1,0)</f>
        <v>0</v>
      </c>
      <c r="AU447" s="31" t="n">
        <f aca="false">IF(SQRT($B$9)*$B447+SQRT(1-$B$9)*Z447&lt;_xlfn.NORM.S.INV($B$6),1,0)</f>
        <v>0</v>
      </c>
      <c r="AV447" s="31" t="n">
        <f aca="false">IF(SQRT($B$9)*$B447+SQRT(1-$B$9)*AA447&lt;_xlfn.NORM.S.INV($B$6),1,0)</f>
        <v>0</v>
      </c>
      <c r="AW447" s="31" t="n">
        <f aca="false">IF(SQRT($C$9)*$B447+SQRT(1-$C$9)*AB447&lt;_xlfn.NORM.S.INV($C$6),1,0)</f>
        <v>0</v>
      </c>
      <c r="AX447" s="31" t="n">
        <f aca="false">IF(SQRT($C$9)*$B447+SQRT(1-$C$9)*AC447&lt;_xlfn.NORM.S.INV($C$6),1,0)</f>
        <v>0</v>
      </c>
      <c r="AY447" s="31" t="n">
        <f aca="false">IF(SQRT($C$9)*$B447+SQRT(1-$C$9)*AD447&lt;_xlfn.NORM.S.INV($C$6),1,0)</f>
        <v>0</v>
      </c>
      <c r="AZ447" s="31" t="n">
        <f aca="false">IF(SQRT($C$9)*$B447+SQRT(1-$C$9)*AE447&lt;_xlfn.NORM.S.INV($C$6),1,0)</f>
        <v>0</v>
      </c>
      <c r="BA447" s="31" t="n">
        <f aca="false">IF(SQRT($C$9)*$B447+SQRT(1-$C$9)*AF447&lt;_xlfn.NORM.S.INV($C$6),1,0)</f>
        <v>0</v>
      </c>
      <c r="BB447" s="31" t="n">
        <f aca="false">IF(SQRT($C$9)*$B447+SQRT(1-$C$9)*AG447&lt;_xlfn.NORM.S.INV($C$6),1,0)</f>
        <v>0</v>
      </c>
      <c r="BC447" s="31" t="n">
        <f aca="false">IF(SQRT($C$9)*$B447+SQRT(1-$C$9)*AH447&lt;_xlfn.NORM.S.INV($C$6),1,0)</f>
        <v>0</v>
      </c>
      <c r="BD447" s="31" t="n">
        <f aca="false">IF(SQRT($C$9)*$B447+SQRT(1-$C$9)*AI447&lt;_xlfn.NORM.S.INV($C$6),1,0)</f>
        <v>0</v>
      </c>
      <c r="BE447" s="31" t="n">
        <f aca="false">IF(SQRT($C$9)*$B447+SQRT(1-$C$9)*AJ447&lt;_xlfn.NORM.S.INV($C$6),1,0)</f>
        <v>0</v>
      </c>
      <c r="BF447" s="31" t="n">
        <f aca="false">IF(SQRT($C$9)*$B447+SQRT(1-$C$9)*AK447&lt;_xlfn.NORM.S.INV($C$6),1,0)</f>
        <v>0</v>
      </c>
      <c r="BG447" s="21"/>
      <c r="BH447" s="21"/>
      <c r="BI447" s="31" t="n">
        <f aca="false">$B$11*(($A$1061)*$C447/$B$12*$B$7+(1-$A$1061)*$D447/$B$12*$C$7)</f>
        <v>0</v>
      </c>
      <c r="BJ447" s="31" t="n">
        <f aca="false">$B$11*(($A$1062)*$C447/$B$12*$B$7+(1-$A$1062)*$D447/$B$12*$C$7)</f>
        <v>0</v>
      </c>
      <c r="BK447" s="31" t="n">
        <f aca="false">$B$11*(($A$1063)*$C447/$B$12*$B$7+(1-$A$1063)*$D447/$B$12*$C$7)</f>
        <v>0</v>
      </c>
      <c r="BL447" s="31" t="n">
        <f aca="false">$B$11*(($A$1064)*$C447/$B$12*$B$7+(1-$A$1064)*$D447/$B$12*$C$7)</f>
        <v>0</v>
      </c>
      <c r="BM447" s="31" t="n">
        <f aca="false">$B$11*(($A$1065)*$C447/$B$12*$B$7+(1-$A$1065)*$D447/$B$12*$C$7)</f>
        <v>0</v>
      </c>
      <c r="BN447" s="31" t="n">
        <f aca="false">$B$11*(($A$1066)*$C447/$B$12*$B$7+(1-$A$1066)*$D447/$B$12*$C$7)</f>
        <v>0</v>
      </c>
      <c r="BO447" s="31" t="n">
        <f aca="false">$B$11*(($A$1067)*$C447/$B$12*$B$7+(1-$A$1067)*$D447/$B$12*$C$7)</f>
        <v>0</v>
      </c>
      <c r="BP447" s="31" t="n">
        <f aca="false">$B$11*(($A$1068)*$C447/$B$12*$B$7+(1-$A$1068)*$D447/$B$12*$C$7)</f>
        <v>0</v>
      </c>
      <c r="BQ447" s="31" t="n">
        <f aca="false">$B$11*(($A$1069)*$C447/$B$12*$B$7+(1-$A$1069)*$D447/$B$12*$C$7)</f>
        <v>0</v>
      </c>
      <c r="BR447" s="31" t="n">
        <f aca="false">$B$11*(($A$1070)*$C447/$B$12*$B$7+(1-$A$1070)*$D447/$B$12*$C$7)</f>
        <v>0</v>
      </c>
      <c r="BS447" s="31" t="n">
        <f aca="false">$B$11*(($A$1071)*$C447/$B$12*$B$7+(1-$A$1071)*$D447/$B$12*$C$7)</f>
        <v>0</v>
      </c>
      <c r="BT447" s="31" t="n">
        <f aca="false">$B$11*(($A$1072)*$C447/$B$12*$B$7+(1-$A$1072)*$D447/$B$12*$C$7)</f>
        <v>0</v>
      </c>
      <c r="BU447" s="31" t="n">
        <f aca="false">$B$11*(($A$1073)*$C447/$B$12*$B$7+(1-$A$1073)*$D447/$B$12*$C$7)</f>
        <v>0</v>
      </c>
      <c r="BV447" s="31" t="n">
        <f aca="false">$B$11*(($A$1074)*$C447/$B$12*$B$7+(1-$A$1074)*$D447/$B$12*$C$7)</f>
        <v>0</v>
      </c>
      <c r="BW447" s="31" t="n">
        <f aca="false">$B$11*(($A$1075)*$C447/$B$12*$B$7+(1-$A$1075)*$D447/$B$12*$C$7)</f>
        <v>0</v>
      </c>
      <c r="BX447" s="31" t="n">
        <f aca="false">$B$11*(($A$1076)*$C447/$B$12*$B$7+(1-$A$1076)*$D447/$B$12*$C$7)</f>
        <v>0</v>
      </c>
      <c r="BY447" s="31" t="n">
        <f aca="false">$B$11*(($A$1077)*$C447/$B$12*$B$7+(1-$A$1077)*$D447/$B$12*$C$7)</f>
        <v>0</v>
      </c>
      <c r="BZ447" s="31" t="n">
        <f aca="false">$B$11*(($A$1078)*$C447/$B$12*$B$7+(1-$A$1078)*$D447/$B$12*$C$7)</f>
        <v>0</v>
      </c>
      <c r="CA447" s="31" t="n">
        <f aca="false">$B$11*(($A$1079)*$C447/$B$12*$B$7+(1-$A$1079)*$D447/$B$12*$C$7)</f>
        <v>0</v>
      </c>
      <c r="CB447" s="31" t="n">
        <f aca="false">$B$11*(($A$1080)*$C447/$B$12*$B$7+(1-$A$1080)*$D447/$B$12*$C$7)</f>
        <v>0</v>
      </c>
      <c r="CC447" s="31" t="n">
        <f aca="false">$B$11*(($A$1081)*$C447/$B$12*$B$7+(1-$A$1081)*$D447/$B$12*$C$7)</f>
        <v>0</v>
      </c>
    </row>
    <row r="448" customFormat="false" ht="15" hidden="false" customHeight="false" outlineLevel="0" collapsed="false">
      <c r="A448" s="21" t="n">
        <v>424</v>
      </c>
      <c r="B448" s="27" t="n">
        <v>-1.36881066661471</v>
      </c>
      <c r="C448" s="9" t="n">
        <f aca="false">SUM(AM448:AV448)</f>
        <v>1</v>
      </c>
      <c r="D448" s="9" t="n">
        <f aca="false">SUM(AW448:BF448)</f>
        <v>1</v>
      </c>
      <c r="E448" s="24" t="n">
        <f aca="false">(1-C448/$B$12)*$B$8-C448/$B$12*$B$7</f>
        <v>0.005</v>
      </c>
      <c r="F448" s="24" t="n">
        <f aca="false">(1-D448/$B$12)*$C$8-D448/$B$12*$C$7</f>
        <v>0.021</v>
      </c>
      <c r="G448" s="47" t="n">
        <f aca="false">$B$11*($B$10*C448/$B$12*$B$7+(1-$B$10)*D448/$B$12*$C$7)</f>
        <v>500</v>
      </c>
      <c r="H448" s="24" t="n">
        <f aca="false">$B$10*E448+(1-$B$10)*F448</f>
        <v>0.013</v>
      </c>
      <c r="I448" s="21"/>
      <c r="J448" s="21"/>
      <c r="K448" s="21"/>
      <c r="L448" s="21"/>
      <c r="M448" s="21"/>
      <c r="N448" s="21"/>
      <c r="O448" s="21"/>
      <c r="P448" s="21"/>
      <c r="Q448" s="21"/>
      <c r="R448" s="27" t="n">
        <v>2.23722860371976</v>
      </c>
      <c r="S448" s="27" t="n">
        <v>0.914567310531805</v>
      </c>
      <c r="T448" s="27" t="n">
        <v>1.515081117049</v>
      </c>
      <c r="U448" s="27" t="n">
        <v>-0.441063872500258</v>
      </c>
      <c r="V448" s="27" t="n">
        <v>-0.665227180643717</v>
      </c>
      <c r="W448" s="27" t="n">
        <v>1.68376627256015</v>
      </c>
      <c r="X448" s="27" t="n">
        <v>-0.757101158130092</v>
      </c>
      <c r="Y448" s="27" t="n">
        <v>1.49818944256158</v>
      </c>
      <c r="Z448" s="27" t="n">
        <v>-2.39460010393512</v>
      </c>
      <c r="AA448" s="27" t="n">
        <v>-1.42999475622371</v>
      </c>
      <c r="AB448" s="27" t="n">
        <v>0.584275842771386</v>
      </c>
      <c r="AC448" s="27" t="n">
        <v>-1.87635735253561</v>
      </c>
      <c r="AD448" s="27" t="n">
        <v>-0.813062487128543</v>
      </c>
      <c r="AE448" s="27" t="n">
        <v>0.38122035731333</v>
      </c>
      <c r="AF448" s="27" t="n">
        <v>0.376408031739022</v>
      </c>
      <c r="AG448" s="27" t="n">
        <v>0.633698870282468</v>
      </c>
      <c r="AH448" s="27" t="n">
        <v>-0.586899362207005</v>
      </c>
      <c r="AI448" s="27" t="n">
        <v>-0.847189638635119</v>
      </c>
      <c r="AJ448" s="27" t="n">
        <v>-0.0831175979896782</v>
      </c>
      <c r="AK448" s="27" t="n">
        <v>0.816782829782557</v>
      </c>
      <c r="AL448" s="21"/>
      <c r="AM448" s="31" t="n">
        <f aca="false">IF(SQRT($B$9)*$B448+SQRT(1-$B$9)*R448&lt;_xlfn.NORM.S.INV($B$6),1,0)</f>
        <v>0</v>
      </c>
      <c r="AN448" s="31" t="n">
        <f aca="false">IF(SQRT($B$9)*$B448+SQRT(1-$B$9)*S448&lt;_xlfn.NORM.S.INV($B$6),1,0)</f>
        <v>0</v>
      </c>
      <c r="AO448" s="31" t="n">
        <f aca="false">IF(SQRT($B$9)*$B448+SQRT(1-$B$9)*T448&lt;_xlfn.NORM.S.INV($B$6),1,0)</f>
        <v>0</v>
      </c>
      <c r="AP448" s="31" t="n">
        <f aca="false">IF(SQRT($B$9)*$B448+SQRT(1-$B$9)*U448&lt;_xlfn.NORM.S.INV($B$6),1,0)</f>
        <v>0</v>
      </c>
      <c r="AQ448" s="31" t="n">
        <f aca="false">IF(SQRT($B$9)*$B448+SQRT(1-$B$9)*V448&lt;_xlfn.NORM.S.INV($B$6),1,0)</f>
        <v>0</v>
      </c>
      <c r="AR448" s="31" t="n">
        <f aca="false">IF(SQRT($B$9)*$B448+SQRT(1-$B$9)*W448&lt;_xlfn.NORM.S.INV($B$6),1,0)</f>
        <v>0</v>
      </c>
      <c r="AS448" s="31" t="n">
        <f aca="false">IF(SQRT($B$9)*$B448+SQRT(1-$B$9)*X448&lt;_xlfn.NORM.S.INV($B$6),1,0)</f>
        <v>0</v>
      </c>
      <c r="AT448" s="31" t="n">
        <f aca="false">IF(SQRT($B$9)*$B448+SQRT(1-$B$9)*Y448&lt;_xlfn.NORM.S.INV($B$6),1,0)</f>
        <v>0</v>
      </c>
      <c r="AU448" s="31" t="n">
        <f aca="false">IF(SQRT($B$9)*$B448+SQRT(1-$B$9)*Z448&lt;_xlfn.NORM.S.INV($B$6),1,0)</f>
        <v>1</v>
      </c>
      <c r="AV448" s="31" t="n">
        <f aca="false">IF(SQRT($B$9)*$B448+SQRT(1-$B$9)*AA448&lt;_xlfn.NORM.S.INV($B$6),1,0)</f>
        <v>0</v>
      </c>
      <c r="AW448" s="31" t="n">
        <f aca="false">IF(SQRT($C$9)*$B448+SQRT(1-$C$9)*AB448&lt;_xlfn.NORM.S.INV($C$6),1,0)</f>
        <v>0</v>
      </c>
      <c r="AX448" s="31" t="n">
        <f aca="false">IF(SQRT($C$9)*$B448+SQRT(1-$C$9)*AC448&lt;_xlfn.NORM.S.INV($C$6),1,0)</f>
        <v>1</v>
      </c>
      <c r="AY448" s="31" t="n">
        <f aca="false">IF(SQRT($C$9)*$B448+SQRT(1-$C$9)*AD448&lt;_xlfn.NORM.S.INV($C$6),1,0)</f>
        <v>0</v>
      </c>
      <c r="AZ448" s="31" t="n">
        <f aca="false">IF(SQRT($C$9)*$B448+SQRT(1-$C$9)*AE448&lt;_xlfn.NORM.S.INV($C$6),1,0)</f>
        <v>0</v>
      </c>
      <c r="BA448" s="31" t="n">
        <f aca="false">IF(SQRT($C$9)*$B448+SQRT(1-$C$9)*AF448&lt;_xlfn.NORM.S.INV($C$6),1,0)</f>
        <v>0</v>
      </c>
      <c r="BB448" s="31" t="n">
        <f aca="false">IF(SQRT($C$9)*$B448+SQRT(1-$C$9)*AG448&lt;_xlfn.NORM.S.INV($C$6),1,0)</f>
        <v>0</v>
      </c>
      <c r="BC448" s="31" t="n">
        <f aca="false">IF(SQRT($C$9)*$B448+SQRT(1-$C$9)*AH448&lt;_xlfn.NORM.S.INV($C$6),1,0)</f>
        <v>0</v>
      </c>
      <c r="BD448" s="31" t="n">
        <f aca="false">IF(SQRT($C$9)*$B448+SQRT(1-$C$9)*AI448&lt;_xlfn.NORM.S.INV($C$6),1,0)</f>
        <v>0</v>
      </c>
      <c r="BE448" s="31" t="n">
        <f aca="false">IF(SQRT($C$9)*$B448+SQRT(1-$C$9)*AJ448&lt;_xlfn.NORM.S.INV($C$6),1,0)</f>
        <v>0</v>
      </c>
      <c r="BF448" s="31" t="n">
        <f aca="false">IF(SQRT($C$9)*$B448+SQRT(1-$C$9)*AK448&lt;_xlfn.NORM.S.INV($C$6),1,0)</f>
        <v>0</v>
      </c>
      <c r="BG448" s="21"/>
      <c r="BH448" s="21"/>
      <c r="BI448" s="31" t="n">
        <f aca="false">$B$11*(($A$1061)*$C448/$B$12*$B$7+(1-$A$1061)*$D448/$B$12*$C$7)</f>
        <v>600</v>
      </c>
      <c r="BJ448" s="31" t="n">
        <f aca="false">$B$11*(($A$1062)*$C448/$B$12*$B$7+(1-$A$1062)*$D448/$B$12*$C$7)</f>
        <v>590</v>
      </c>
      <c r="BK448" s="31" t="n">
        <f aca="false">$B$11*(($A$1063)*$C448/$B$12*$B$7+(1-$A$1063)*$D448/$B$12*$C$7)</f>
        <v>580</v>
      </c>
      <c r="BL448" s="31" t="n">
        <f aca="false">$B$11*(($A$1064)*$C448/$B$12*$B$7+(1-$A$1064)*$D448/$B$12*$C$7)</f>
        <v>570</v>
      </c>
      <c r="BM448" s="31" t="n">
        <f aca="false">$B$11*(($A$1065)*$C448/$B$12*$B$7+(1-$A$1065)*$D448/$B$12*$C$7)</f>
        <v>560</v>
      </c>
      <c r="BN448" s="31" t="n">
        <f aca="false">$B$11*(($A$1066)*$C448/$B$12*$B$7+(1-$A$1066)*$D448/$B$12*$C$7)</f>
        <v>550</v>
      </c>
      <c r="BO448" s="31" t="n">
        <f aca="false">$B$11*(($A$1067)*$C448/$B$12*$B$7+(1-$A$1067)*$D448/$B$12*$C$7)</f>
        <v>540</v>
      </c>
      <c r="BP448" s="31" t="n">
        <f aca="false">$B$11*(($A$1068)*$C448/$B$12*$B$7+(1-$A$1068)*$D448/$B$12*$C$7)</f>
        <v>530</v>
      </c>
      <c r="BQ448" s="31" t="n">
        <f aca="false">$B$11*(($A$1069)*$C448/$B$12*$B$7+(1-$A$1069)*$D448/$B$12*$C$7)</f>
        <v>520</v>
      </c>
      <c r="BR448" s="31" t="n">
        <f aca="false">$B$11*(($A$1070)*$C448/$B$12*$B$7+(1-$A$1070)*$D448/$B$12*$C$7)</f>
        <v>510</v>
      </c>
      <c r="BS448" s="31" t="n">
        <f aca="false">$B$11*(($A$1071)*$C448/$B$12*$B$7+(1-$A$1071)*$D448/$B$12*$C$7)</f>
        <v>500</v>
      </c>
      <c r="BT448" s="31" t="n">
        <f aca="false">$B$11*(($A$1072)*$C448/$B$12*$B$7+(1-$A$1072)*$D448/$B$12*$C$7)</f>
        <v>490</v>
      </c>
      <c r="BU448" s="31" t="n">
        <f aca="false">$B$11*(($A$1073)*$C448/$B$12*$B$7+(1-$A$1073)*$D448/$B$12*$C$7)</f>
        <v>480</v>
      </c>
      <c r="BV448" s="31" t="n">
        <f aca="false">$B$11*(($A$1074)*$C448/$B$12*$B$7+(1-$A$1074)*$D448/$B$12*$C$7)</f>
        <v>470</v>
      </c>
      <c r="BW448" s="31" t="n">
        <f aca="false">$B$11*(($A$1075)*$C448/$B$12*$B$7+(1-$A$1075)*$D448/$B$12*$C$7)</f>
        <v>460</v>
      </c>
      <c r="BX448" s="31" t="n">
        <f aca="false">$B$11*(($A$1076)*$C448/$B$12*$B$7+(1-$A$1076)*$D448/$B$12*$C$7)</f>
        <v>450</v>
      </c>
      <c r="BY448" s="31" t="n">
        <f aca="false">$B$11*(($A$1077)*$C448/$B$12*$B$7+(1-$A$1077)*$D448/$B$12*$C$7)</f>
        <v>440</v>
      </c>
      <c r="BZ448" s="31" t="n">
        <f aca="false">$B$11*(($A$1078)*$C448/$B$12*$B$7+(1-$A$1078)*$D448/$B$12*$C$7)</f>
        <v>430</v>
      </c>
      <c r="CA448" s="31" t="n">
        <f aca="false">$B$11*(($A$1079)*$C448/$B$12*$B$7+(1-$A$1079)*$D448/$B$12*$C$7)</f>
        <v>420</v>
      </c>
      <c r="CB448" s="31" t="n">
        <f aca="false">$B$11*(($A$1080)*$C448/$B$12*$B$7+(1-$A$1080)*$D448/$B$12*$C$7)</f>
        <v>410</v>
      </c>
      <c r="CC448" s="31" t="n">
        <f aca="false">$B$11*(($A$1081)*$C448/$B$12*$B$7+(1-$A$1081)*$D448/$B$12*$C$7)</f>
        <v>400</v>
      </c>
    </row>
    <row r="449" customFormat="false" ht="15" hidden="false" customHeight="false" outlineLevel="0" collapsed="false">
      <c r="A449" s="21" t="n">
        <v>425</v>
      </c>
      <c r="B449" s="27" t="n">
        <v>-1.08178344820339</v>
      </c>
      <c r="C449" s="9" t="n">
        <f aca="false">SUM(AM449:AV449)</f>
        <v>0</v>
      </c>
      <c r="D449" s="9" t="n">
        <f aca="false">SUM(AW449:BF449)</f>
        <v>2</v>
      </c>
      <c r="E449" s="24" t="n">
        <f aca="false">(1-C449/$B$12)*$B$8-C449/$B$12*$B$7</f>
        <v>0.05</v>
      </c>
      <c r="F449" s="24" t="n">
        <f aca="false">(1-D449/$B$12)*$C$8-D449/$B$12*$C$7</f>
        <v>-0.048</v>
      </c>
      <c r="G449" s="47" t="n">
        <f aca="false">$B$11*($B$10*C449/$B$12*$B$7+(1-$B$10)*D449/$B$12*$C$7)</f>
        <v>600</v>
      </c>
      <c r="H449" s="24" t="n">
        <f aca="false">$B$10*E449+(1-$B$10)*F449</f>
        <v>0.001</v>
      </c>
      <c r="I449" s="21"/>
      <c r="J449" s="21"/>
      <c r="K449" s="21"/>
      <c r="L449" s="21"/>
      <c r="M449" s="21"/>
      <c r="N449" s="21"/>
      <c r="O449" s="21"/>
      <c r="P449" s="21"/>
      <c r="Q449" s="21"/>
      <c r="R449" s="27" t="n">
        <v>-0.907685392344635</v>
      </c>
      <c r="S449" s="27" t="n">
        <v>0.691704132031424</v>
      </c>
      <c r="T449" s="27" t="n">
        <v>0.132686243595098</v>
      </c>
      <c r="U449" s="27" t="n">
        <v>-1.25723982843839</v>
      </c>
      <c r="V449" s="27" t="n">
        <v>-0.303743353404678</v>
      </c>
      <c r="W449" s="27" t="n">
        <v>-0.776782639214273</v>
      </c>
      <c r="X449" s="27" t="n">
        <v>-0.032657908825699</v>
      </c>
      <c r="Y449" s="27" t="n">
        <v>-1.05441173256989</v>
      </c>
      <c r="Z449" s="27" t="n">
        <v>-1.08205032621859</v>
      </c>
      <c r="AA449" s="27" t="n">
        <v>-0.871926998283249</v>
      </c>
      <c r="AB449" s="27" t="n">
        <v>1.45707401720972</v>
      </c>
      <c r="AC449" s="27" t="n">
        <v>0.408228594103878</v>
      </c>
      <c r="AD449" s="27" t="n">
        <v>0.211993166088436</v>
      </c>
      <c r="AE449" s="27" t="n">
        <v>0.482306990796201</v>
      </c>
      <c r="AF449" s="27" t="n">
        <v>-1.80280219200765</v>
      </c>
      <c r="AG449" s="27" t="n">
        <v>1.10524095425833</v>
      </c>
      <c r="AH449" s="27" t="n">
        <v>-1.46828923898662</v>
      </c>
      <c r="AI449" s="27" t="n">
        <v>0.125785057708267</v>
      </c>
      <c r="AJ449" s="27" t="n">
        <v>-0.0388643612513629</v>
      </c>
      <c r="AK449" s="27" t="n">
        <v>0.414717355002273</v>
      </c>
      <c r="AL449" s="21"/>
      <c r="AM449" s="31" t="n">
        <f aca="false">IF(SQRT($B$9)*$B449+SQRT(1-$B$9)*R449&lt;_xlfn.NORM.S.INV($B$6),1,0)</f>
        <v>0</v>
      </c>
      <c r="AN449" s="31" t="n">
        <f aca="false">IF(SQRT($B$9)*$B449+SQRT(1-$B$9)*S449&lt;_xlfn.NORM.S.INV($B$6),1,0)</f>
        <v>0</v>
      </c>
      <c r="AO449" s="31" t="n">
        <f aca="false">IF(SQRT($B$9)*$B449+SQRT(1-$B$9)*T449&lt;_xlfn.NORM.S.INV($B$6),1,0)</f>
        <v>0</v>
      </c>
      <c r="AP449" s="31" t="n">
        <f aca="false">IF(SQRT($B$9)*$B449+SQRT(1-$B$9)*U449&lt;_xlfn.NORM.S.INV($B$6),1,0)</f>
        <v>0</v>
      </c>
      <c r="AQ449" s="31" t="n">
        <f aca="false">IF(SQRT($B$9)*$B449+SQRT(1-$B$9)*V449&lt;_xlfn.NORM.S.INV($B$6),1,0)</f>
        <v>0</v>
      </c>
      <c r="AR449" s="31" t="n">
        <f aca="false">IF(SQRT($B$9)*$B449+SQRT(1-$B$9)*W449&lt;_xlfn.NORM.S.INV($B$6),1,0)</f>
        <v>0</v>
      </c>
      <c r="AS449" s="31" t="n">
        <f aca="false">IF(SQRT($B$9)*$B449+SQRT(1-$B$9)*X449&lt;_xlfn.NORM.S.INV($B$6),1,0)</f>
        <v>0</v>
      </c>
      <c r="AT449" s="31" t="n">
        <f aca="false">IF(SQRT($B$9)*$B449+SQRT(1-$B$9)*Y449&lt;_xlfn.NORM.S.INV($B$6),1,0)</f>
        <v>0</v>
      </c>
      <c r="AU449" s="31" t="n">
        <f aca="false">IF(SQRT($B$9)*$B449+SQRT(1-$B$9)*Z449&lt;_xlfn.NORM.S.INV($B$6),1,0)</f>
        <v>0</v>
      </c>
      <c r="AV449" s="31" t="n">
        <f aca="false">IF(SQRT($B$9)*$B449+SQRT(1-$B$9)*AA449&lt;_xlfn.NORM.S.INV($B$6),1,0)</f>
        <v>0</v>
      </c>
      <c r="AW449" s="31" t="n">
        <f aca="false">IF(SQRT($C$9)*$B449+SQRT(1-$C$9)*AB449&lt;_xlfn.NORM.S.INV($C$6),1,0)</f>
        <v>0</v>
      </c>
      <c r="AX449" s="31" t="n">
        <f aca="false">IF(SQRT($C$9)*$B449+SQRT(1-$C$9)*AC449&lt;_xlfn.NORM.S.INV($C$6),1,0)</f>
        <v>0</v>
      </c>
      <c r="AY449" s="31" t="n">
        <f aca="false">IF(SQRT($C$9)*$B449+SQRT(1-$C$9)*AD449&lt;_xlfn.NORM.S.INV($C$6),1,0)</f>
        <v>0</v>
      </c>
      <c r="AZ449" s="31" t="n">
        <f aca="false">IF(SQRT($C$9)*$B449+SQRT(1-$C$9)*AE449&lt;_xlfn.NORM.S.INV($C$6),1,0)</f>
        <v>0</v>
      </c>
      <c r="BA449" s="31" t="n">
        <f aca="false">IF(SQRT($C$9)*$B449+SQRT(1-$C$9)*AF449&lt;_xlfn.NORM.S.INV($C$6),1,0)</f>
        <v>1</v>
      </c>
      <c r="BB449" s="31" t="n">
        <f aca="false">IF(SQRT($C$9)*$B449+SQRT(1-$C$9)*AG449&lt;_xlfn.NORM.S.INV($C$6),1,0)</f>
        <v>0</v>
      </c>
      <c r="BC449" s="31" t="n">
        <f aca="false">IF(SQRT($C$9)*$B449+SQRT(1-$C$9)*AH449&lt;_xlfn.NORM.S.INV($C$6),1,0)</f>
        <v>1</v>
      </c>
      <c r="BD449" s="31" t="n">
        <f aca="false">IF(SQRT($C$9)*$B449+SQRT(1-$C$9)*AI449&lt;_xlfn.NORM.S.INV($C$6),1,0)</f>
        <v>0</v>
      </c>
      <c r="BE449" s="31" t="n">
        <f aca="false">IF(SQRT($C$9)*$B449+SQRT(1-$C$9)*AJ449&lt;_xlfn.NORM.S.INV($C$6),1,0)</f>
        <v>0</v>
      </c>
      <c r="BF449" s="31" t="n">
        <f aca="false">IF(SQRT($C$9)*$B449+SQRT(1-$C$9)*AK449&lt;_xlfn.NORM.S.INV($C$6),1,0)</f>
        <v>0</v>
      </c>
      <c r="BG449" s="21"/>
      <c r="BH449" s="21"/>
      <c r="BI449" s="31" t="n">
        <f aca="false">$B$11*(($A$1061)*$C449/$B$12*$B$7+(1-$A$1061)*$D449/$B$12*$C$7)</f>
        <v>1200</v>
      </c>
      <c r="BJ449" s="31" t="n">
        <f aca="false">$B$11*(($A$1062)*$C449/$B$12*$B$7+(1-$A$1062)*$D449/$B$12*$C$7)</f>
        <v>1140</v>
      </c>
      <c r="BK449" s="31" t="n">
        <f aca="false">$B$11*(($A$1063)*$C449/$B$12*$B$7+(1-$A$1063)*$D449/$B$12*$C$7)</f>
        <v>1080</v>
      </c>
      <c r="BL449" s="31" t="n">
        <f aca="false">$B$11*(($A$1064)*$C449/$B$12*$B$7+(1-$A$1064)*$D449/$B$12*$C$7)</f>
        <v>1020</v>
      </c>
      <c r="BM449" s="31" t="n">
        <f aca="false">$B$11*(($A$1065)*$C449/$B$12*$B$7+(1-$A$1065)*$D449/$B$12*$C$7)</f>
        <v>960</v>
      </c>
      <c r="BN449" s="31" t="n">
        <f aca="false">$B$11*(($A$1066)*$C449/$B$12*$B$7+(1-$A$1066)*$D449/$B$12*$C$7)</f>
        <v>900</v>
      </c>
      <c r="BO449" s="31" t="n">
        <f aca="false">$B$11*(($A$1067)*$C449/$B$12*$B$7+(1-$A$1067)*$D449/$B$12*$C$7)</f>
        <v>840</v>
      </c>
      <c r="BP449" s="31" t="n">
        <f aca="false">$B$11*(($A$1068)*$C449/$B$12*$B$7+(1-$A$1068)*$D449/$B$12*$C$7)</f>
        <v>780</v>
      </c>
      <c r="BQ449" s="31" t="n">
        <f aca="false">$B$11*(($A$1069)*$C449/$B$12*$B$7+(1-$A$1069)*$D449/$B$12*$C$7)</f>
        <v>720</v>
      </c>
      <c r="BR449" s="31" t="n">
        <f aca="false">$B$11*(($A$1070)*$C449/$B$12*$B$7+(1-$A$1070)*$D449/$B$12*$C$7)</f>
        <v>660</v>
      </c>
      <c r="BS449" s="31" t="n">
        <f aca="false">$B$11*(($A$1071)*$C449/$B$12*$B$7+(1-$A$1071)*$D449/$B$12*$C$7)</f>
        <v>600</v>
      </c>
      <c r="BT449" s="31" t="n">
        <f aca="false">$B$11*(($A$1072)*$C449/$B$12*$B$7+(1-$A$1072)*$D449/$B$12*$C$7)</f>
        <v>540</v>
      </c>
      <c r="BU449" s="31" t="n">
        <f aca="false">$B$11*(($A$1073)*$C449/$B$12*$B$7+(1-$A$1073)*$D449/$B$12*$C$7)</f>
        <v>480</v>
      </c>
      <c r="BV449" s="31" t="n">
        <f aca="false">$B$11*(($A$1074)*$C449/$B$12*$B$7+(1-$A$1074)*$D449/$B$12*$C$7)</f>
        <v>420</v>
      </c>
      <c r="BW449" s="31" t="n">
        <f aca="false">$B$11*(($A$1075)*$C449/$B$12*$B$7+(1-$A$1075)*$D449/$B$12*$C$7)</f>
        <v>360</v>
      </c>
      <c r="BX449" s="31" t="n">
        <f aca="false">$B$11*(($A$1076)*$C449/$B$12*$B$7+(1-$A$1076)*$D449/$B$12*$C$7)</f>
        <v>300</v>
      </c>
      <c r="BY449" s="31" t="n">
        <f aca="false">$B$11*(($A$1077)*$C449/$B$12*$B$7+(1-$A$1077)*$D449/$B$12*$C$7)</f>
        <v>240</v>
      </c>
      <c r="BZ449" s="31" t="n">
        <f aca="false">$B$11*(($A$1078)*$C449/$B$12*$B$7+(1-$A$1078)*$D449/$B$12*$C$7)</f>
        <v>180</v>
      </c>
      <c r="CA449" s="31" t="n">
        <f aca="false">$B$11*(($A$1079)*$C449/$B$12*$B$7+(1-$A$1079)*$D449/$B$12*$C$7)</f>
        <v>120</v>
      </c>
      <c r="CB449" s="31" t="n">
        <f aca="false">$B$11*(($A$1080)*$C449/$B$12*$B$7+(1-$A$1080)*$D449/$B$12*$C$7)</f>
        <v>60.0000000000001</v>
      </c>
      <c r="CC449" s="31" t="n">
        <f aca="false">$B$11*(($A$1081)*$C449/$B$12*$B$7+(1-$A$1081)*$D449/$B$12*$C$7)</f>
        <v>0</v>
      </c>
    </row>
    <row r="450" customFormat="false" ht="15" hidden="false" customHeight="false" outlineLevel="0" collapsed="false">
      <c r="A450" s="21" t="n">
        <v>426</v>
      </c>
      <c r="B450" s="27" t="n">
        <v>-1.53090103890941</v>
      </c>
      <c r="C450" s="9" t="n">
        <f aca="false">SUM(AM450:AV450)</f>
        <v>0</v>
      </c>
      <c r="D450" s="9" t="n">
        <f aca="false">SUM(AW450:BF450)</f>
        <v>2</v>
      </c>
      <c r="E450" s="24" t="n">
        <f aca="false">(1-C450/$B$12)*$B$8-C450/$B$12*$B$7</f>
        <v>0.05</v>
      </c>
      <c r="F450" s="24" t="n">
        <f aca="false">(1-D450/$B$12)*$C$8-D450/$B$12*$C$7</f>
        <v>-0.048</v>
      </c>
      <c r="G450" s="47" t="n">
        <f aca="false">$B$11*($B$10*C450/$B$12*$B$7+(1-$B$10)*D450/$B$12*$C$7)</f>
        <v>600</v>
      </c>
      <c r="H450" s="24" t="n">
        <f aca="false">$B$10*E450+(1-$B$10)*F450</f>
        <v>0.001</v>
      </c>
      <c r="I450" s="21"/>
      <c r="J450" s="21"/>
      <c r="K450" s="21"/>
      <c r="L450" s="21"/>
      <c r="M450" s="21"/>
      <c r="N450" s="21"/>
      <c r="O450" s="21"/>
      <c r="P450" s="21"/>
      <c r="Q450" s="21"/>
      <c r="R450" s="27" t="n">
        <v>0.654533292077529</v>
      </c>
      <c r="S450" s="27" t="n">
        <v>-0.390907893945287</v>
      </c>
      <c r="T450" s="27" t="n">
        <v>0.918357937969327</v>
      </c>
      <c r="U450" s="27" t="n">
        <v>-0.704500414344429</v>
      </c>
      <c r="V450" s="27" t="n">
        <v>0.69879958650916</v>
      </c>
      <c r="W450" s="27" t="n">
        <v>0.234979096119656</v>
      </c>
      <c r="X450" s="27" t="n">
        <v>0.173119779476971</v>
      </c>
      <c r="Y450" s="27" t="n">
        <v>0.37084934169205</v>
      </c>
      <c r="Z450" s="27" t="n">
        <v>-1.0787907351597</v>
      </c>
      <c r="AA450" s="27" t="n">
        <v>1.15425966218716</v>
      </c>
      <c r="AB450" s="27" t="n">
        <v>-0.489075809443369</v>
      </c>
      <c r="AC450" s="27" t="n">
        <v>-0.953507490389264</v>
      </c>
      <c r="AD450" s="27" t="n">
        <v>1.38951679851759</v>
      </c>
      <c r="AE450" s="27" t="n">
        <v>1.1887620168842</v>
      </c>
      <c r="AF450" s="27" t="n">
        <v>-1.19969559343303</v>
      </c>
      <c r="AG450" s="27" t="n">
        <v>-0.560326216671206</v>
      </c>
      <c r="AH450" s="27" t="n">
        <v>-1.19487746605286</v>
      </c>
      <c r="AI450" s="27" t="n">
        <v>-0.227158823630009</v>
      </c>
      <c r="AJ450" s="27" t="n">
        <v>0.316922811766356</v>
      </c>
      <c r="AK450" s="27" t="n">
        <v>-0.405870814304672</v>
      </c>
      <c r="AL450" s="21"/>
      <c r="AM450" s="31" t="n">
        <f aca="false">IF(SQRT($B$9)*$B450+SQRT(1-$B$9)*R450&lt;_xlfn.NORM.S.INV($B$6),1,0)</f>
        <v>0</v>
      </c>
      <c r="AN450" s="31" t="n">
        <f aca="false">IF(SQRT($B$9)*$B450+SQRT(1-$B$9)*S450&lt;_xlfn.NORM.S.INV($B$6),1,0)</f>
        <v>0</v>
      </c>
      <c r="AO450" s="31" t="n">
        <f aca="false">IF(SQRT($B$9)*$B450+SQRT(1-$B$9)*T450&lt;_xlfn.NORM.S.INV($B$6),1,0)</f>
        <v>0</v>
      </c>
      <c r="AP450" s="31" t="n">
        <f aca="false">IF(SQRT($B$9)*$B450+SQRT(1-$B$9)*U450&lt;_xlfn.NORM.S.INV($B$6),1,0)</f>
        <v>0</v>
      </c>
      <c r="AQ450" s="31" t="n">
        <f aca="false">IF(SQRT($B$9)*$B450+SQRT(1-$B$9)*V450&lt;_xlfn.NORM.S.INV($B$6),1,0)</f>
        <v>0</v>
      </c>
      <c r="AR450" s="31" t="n">
        <f aca="false">IF(SQRT($B$9)*$B450+SQRT(1-$B$9)*W450&lt;_xlfn.NORM.S.INV($B$6),1,0)</f>
        <v>0</v>
      </c>
      <c r="AS450" s="31" t="n">
        <f aca="false">IF(SQRT($B$9)*$B450+SQRT(1-$B$9)*X450&lt;_xlfn.NORM.S.INV($B$6),1,0)</f>
        <v>0</v>
      </c>
      <c r="AT450" s="31" t="n">
        <f aca="false">IF(SQRT($B$9)*$B450+SQRT(1-$B$9)*Y450&lt;_xlfn.NORM.S.INV($B$6),1,0)</f>
        <v>0</v>
      </c>
      <c r="AU450" s="31" t="n">
        <f aca="false">IF(SQRT($B$9)*$B450+SQRT(1-$B$9)*Z450&lt;_xlfn.NORM.S.INV($B$6),1,0)</f>
        <v>0</v>
      </c>
      <c r="AV450" s="31" t="n">
        <f aca="false">IF(SQRT($B$9)*$B450+SQRT(1-$B$9)*AA450&lt;_xlfn.NORM.S.INV($B$6),1,0)</f>
        <v>0</v>
      </c>
      <c r="AW450" s="31" t="n">
        <f aca="false">IF(SQRT($C$9)*$B450+SQRT(1-$C$9)*AB450&lt;_xlfn.NORM.S.INV($C$6),1,0)</f>
        <v>0</v>
      </c>
      <c r="AX450" s="31" t="n">
        <f aca="false">IF(SQRT($C$9)*$B450+SQRT(1-$C$9)*AC450&lt;_xlfn.NORM.S.INV($C$6),1,0)</f>
        <v>0</v>
      </c>
      <c r="AY450" s="31" t="n">
        <f aca="false">IF(SQRT($C$9)*$B450+SQRT(1-$C$9)*AD450&lt;_xlfn.NORM.S.INV($C$6),1,0)</f>
        <v>0</v>
      </c>
      <c r="AZ450" s="31" t="n">
        <f aca="false">IF(SQRT($C$9)*$B450+SQRT(1-$C$9)*AE450&lt;_xlfn.NORM.S.INV($C$6),1,0)</f>
        <v>0</v>
      </c>
      <c r="BA450" s="31" t="n">
        <f aca="false">IF(SQRT($C$9)*$B450+SQRT(1-$C$9)*AF450&lt;_xlfn.NORM.S.INV($C$6),1,0)</f>
        <v>1</v>
      </c>
      <c r="BB450" s="31" t="n">
        <f aca="false">IF(SQRT($C$9)*$B450+SQRT(1-$C$9)*AG450&lt;_xlfn.NORM.S.INV($C$6),1,0)</f>
        <v>0</v>
      </c>
      <c r="BC450" s="31" t="n">
        <f aca="false">IF(SQRT($C$9)*$B450+SQRT(1-$C$9)*AH450&lt;_xlfn.NORM.S.INV($C$6),1,0)</f>
        <v>1</v>
      </c>
      <c r="BD450" s="31" t="n">
        <f aca="false">IF(SQRT($C$9)*$B450+SQRT(1-$C$9)*AI450&lt;_xlfn.NORM.S.INV($C$6),1,0)</f>
        <v>0</v>
      </c>
      <c r="BE450" s="31" t="n">
        <f aca="false">IF(SQRT($C$9)*$B450+SQRT(1-$C$9)*AJ450&lt;_xlfn.NORM.S.INV($C$6),1,0)</f>
        <v>0</v>
      </c>
      <c r="BF450" s="31" t="n">
        <f aca="false">IF(SQRT($C$9)*$B450+SQRT(1-$C$9)*AK450&lt;_xlfn.NORM.S.INV($C$6),1,0)</f>
        <v>0</v>
      </c>
      <c r="BG450" s="21"/>
      <c r="BH450" s="21"/>
      <c r="BI450" s="31" t="n">
        <f aca="false">$B$11*(($A$1061)*$C450/$B$12*$B$7+(1-$A$1061)*$D450/$B$12*$C$7)</f>
        <v>1200</v>
      </c>
      <c r="BJ450" s="31" t="n">
        <f aca="false">$B$11*(($A$1062)*$C450/$B$12*$B$7+(1-$A$1062)*$D450/$B$12*$C$7)</f>
        <v>1140</v>
      </c>
      <c r="BK450" s="31" t="n">
        <f aca="false">$B$11*(($A$1063)*$C450/$B$12*$B$7+(1-$A$1063)*$D450/$B$12*$C$7)</f>
        <v>1080</v>
      </c>
      <c r="BL450" s="31" t="n">
        <f aca="false">$B$11*(($A$1064)*$C450/$B$12*$B$7+(1-$A$1064)*$D450/$B$12*$C$7)</f>
        <v>1020</v>
      </c>
      <c r="BM450" s="31" t="n">
        <f aca="false">$B$11*(($A$1065)*$C450/$B$12*$B$7+(1-$A$1065)*$D450/$B$12*$C$7)</f>
        <v>960</v>
      </c>
      <c r="BN450" s="31" t="n">
        <f aca="false">$B$11*(($A$1066)*$C450/$B$12*$B$7+(1-$A$1066)*$D450/$B$12*$C$7)</f>
        <v>900</v>
      </c>
      <c r="BO450" s="31" t="n">
        <f aca="false">$B$11*(($A$1067)*$C450/$B$12*$B$7+(1-$A$1067)*$D450/$B$12*$C$7)</f>
        <v>840</v>
      </c>
      <c r="BP450" s="31" t="n">
        <f aca="false">$B$11*(($A$1068)*$C450/$B$12*$B$7+(1-$A$1068)*$D450/$B$12*$C$7)</f>
        <v>780</v>
      </c>
      <c r="BQ450" s="31" t="n">
        <f aca="false">$B$11*(($A$1069)*$C450/$B$12*$B$7+(1-$A$1069)*$D450/$B$12*$C$7)</f>
        <v>720</v>
      </c>
      <c r="BR450" s="31" t="n">
        <f aca="false">$B$11*(($A$1070)*$C450/$B$12*$B$7+(1-$A$1070)*$D450/$B$12*$C$7)</f>
        <v>660</v>
      </c>
      <c r="BS450" s="31" t="n">
        <f aca="false">$B$11*(($A$1071)*$C450/$B$12*$B$7+(1-$A$1071)*$D450/$B$12*$C$7)</f>
        <v>600</v>
      </c>
      <c r="BT450" s="31" t="n">
        <f aca="false">$B$11*(($A$1072)*$C450/$B$12*$B$7+(1-$A$1072)*$D450/$B$12*$C$7)</f>
        <v>540</v>
      </c>
      <c r="BU450" s="31" t="n">
        <f aca="false">$B$11*(($A$1073)*$C450/$B$12*$B$7+(1-$A$1073)*$D450/$B$12*$C$7)</f>
        <v>480</v>
      </c>
      <c r="BV450" s="31" t="n">
        <f aca="false">$B$11*(($A$1074)*$C450/$B$12*$B$7+(1-$A$1074)*$D450/$B$12*$C$7)</f>
        <v>420</v>
      </c>
      <c r="BW450" s="31" t="n">
        <f aca="false">$B$11*(($A$1075)*$C450/$B$12*$B$7+(1-$A$1075)*$D450/$B$12*$C$7)</f>
        <v>360</v>
      </c>
      <c r="BX450" s="31" t="n">
        <f aca="false">$B$11*(($A$1076)*$C450/$B$12*$B$7+(1-$A$1076)*$D450/$B$12*$C$7)</f>
        <v>300</v>
      </c>
      <c r="BY450" s="31" t="n">
        <f aca="false">$B$11*(($A$1077)*$C450/$B$12*$B$7+(1-$A$1077)*$D450/$B$12*$C$7)</f>
        <v>240</v>
      </c>
      <c r="BZ450" s="31" t="n">
        <f aca="false">$B$11*(($A$1078)*$C450/$B$12*$B$7+(1-$A$1078)*$D450/$B$12*$C$7)</f>
        <v>180</v>
      </c>
      <c r="CA450" s="31" t="n">
        <f aca="false">$B$11*(($A$1079)*$C450/$B$12*$B$7+(1-$A$1079)*$D450/$B$12*$C$7)</f>
        <v>120</v>
      </c>
      <c r="CB450" s="31" t="n">
        <f aca="false">$B$11*(($A$1080)*$C450/$B$12*$B$7+(1-$A$1080)*$D450/$B$12*$C$7)</f>
        <v>60.0000000000001</v>
      </c>
      <c r="CC450" s="31" t="n">
        <f aca="false">$B$11*(($A$1081)*$C450/$B$12*$B$7+(1-$A$1081)*$D450/$B$12*$C$7)</f>
        <v>0</v>
      </c>
    </row>
    <row r="451" customFormat="false" ht="15" hidden="false" customHeight="false" outlineLevel="0" collapsed="false">
      <c r="A451" s="21" t="n">
        <v>427</v>
      </c>
      <c r="B451" s="27" t="n">
        <v>-0.00834640536888499</v>
      </c>
      <c r="C451" s="9" t="n">
        <f aca="false">SUM(AM451:AV451)</f>
        <v>0</v>
      </c>
      <c r="D451" s="9" t="n">
        <f aca="false">SUM(AW451:BF451)</f>
        <v>0</v>
      </c>
      <c r="E451" s="24" t="n">
        <f aca="false">(1-C451/$B$12)*$B$8-C451/$B$12*$B$7</f>
        <v>0.05</v>
      </c>
      <c r="F451" s="24" t="n">
        <f aca="false">(1-D451/$B$12)*$C$8-D451/$B$12*$C$7</f>
        <v>0.09</v>
      </c>
      <c r="G451" s="47" t="n">
        <f aca="false">$B$11*($B$10*C451/$B$12*$B$7+(1-$B$10)*D451/$B$12*$C$7)</f>
        <v>0</v>
      </c>
      <c r="H451" s="24" t="n">
        <f aca="false">$B$10*E451+(1-$B$10)*F451</f>
        <v>0.07</v>
      </c>
      <c r="I451" s="21"/>
      <c r="J451" s="21"/>
      <c r="K451" s="21"/>
      <c r="L451" s="21"/>
      <c r="M451" s="21"/>
      <c r="N451" s="21"/>
      <c r="O451" s="21"/>
      <c r="P451" s="21"/>
      <c r="Q451" s="21"/>
      <c r="R451" s="27" t="n">
        <v>-0.452470580688281</v>
      </c>
      <c r="S451" s="27" t="n">
        <v>-0.471532118780211</v>
      </c>
      <c r="T451" s="27" t="n">
        <v>-0.784419586394121</v>
      </c>
      <c r="U451" s="27" t="n">
        <v>-0.101438200827242</v>
      </c>
      <c r="V451" s="27" t="n">
        <v>1.31791457263306</v>
      </c>
      <c r="W451" s="27" t="n">
        <v>-0.653361432513734</v>
      </c>
      <c r="X451" s="27" t="n">
        <v>1.21386077151643</v>
      </c>
      <c r="Y451" s="27" t="n">
        <v>-0.319288780907445</v>
      </c>
      <c r="Z451" s="27" t="n">
        <v>0.337151404492925</v>
      </c>
      <c r="AA451" s="27" t="n">
        <v>1.2575080185841</v>
      </c>
      <c r="AB451" s="27" t="n">
        <v>0.0122048689480733</v>
      </c>
      <c r="AC451" s="27" t="n">
        <v>1.36205547432975</v>
      </c>
      <c r="AD451" s="27" t="n">
        <v>0.660227549767112</v>
      </c>
      <c r="AE451" s="27" t="n">
        <v>-0.237917327722661</v>
      </c>
      <c r="AF451" s="27" t="n">
        <v>0.764638116540622</v>
      </c>
      <c r="AG451" s="27" t="n">
        <v>-0.785536648066207</v>
      </c>
      <c r="AH451" s="27" t="n">
        <v>-0.535005585221385</v>
      </c>
      <c r="AI451" s="27" t="n">
        <v>0.245281085447661</v>
      </c>
      <c r="AJ451" s="27" t="n">
        <v>0.694628886013728</v>
      </c>
      <c r="AK451" s="27" t="n">
        <v>0.722449232662114</v>
      </c>
      <c r="AL451" s="21"/>
      <c r="AM451" s="31" t="n">
        <f aca="false">IF(SQRT($B$9)*$B451+SQRT(1-$B$9)*R451&lt;_xlfn.NORM.S.INV($B$6),1,0)</f>
        <v>0</v>
      </c>
      <c r="AN451" s="31" t="n">
        <f aca="false">IF(SQRT($B$9)*$B451+SQRT(1-$B$9)*S451&lt;_xlfn.NORM.S.INV($B$6),1,0)</f>
        <v>0</v>
      </c>
      <c r="AO451" s="31" t="n">
        <f aca="false">IF(SQRT($B$9)*$B451+SQRT(1-$B$9)*T451&lt;_xlfn.NORM.S.INV($B$6),1,0)</f>
        <v>0</v>
      </c>
      <c r="AP451" s="31" t="n">
        <f aca="false">IF(SQRT($B$9)*$B451+SQRT(1-$B$9)*U451&lt;_xlfn.NORM.S.INV($B$6),1,0)</f>
        <v>0</v>
      </c>
      <c r="AQ451" s="31" t="n">
        <f aca="false">IF(SQRT($B$9)*$B451+SQRT(1-$B$9)*V451&lt;_xlfn.NORM.S.INV($B$6),1,0)</f>
        <v>0</v>
      </c>
      <c r="AR451" s="31" t="n">
        <f aca="false">IF(SQRT($B$9)*$B451+SQRT(1-$B$9)*W451&lt;_xlfn.NORM.S.INV($B$6),1,0)</f>
        <v>0</v>
      </c>
      <c r="AS451" s="31" t="n">
        <f aca="false">IF(SQRT($B$9)*$B451+SQRT(1-$B$9)*X451&lt;_xlfn.NORM.S.INV($B$6),1,0)</f>
        <v>0</v>
      </c>
      <c r="AT451" s="31" t="n">
        <f aca="false">IF(SQRT($B$9)*$B451+SQRT(1-$B$9)*Y451&lt;_xlfn.NORM.S.INV($B$6),1,0)</f>
        <v>0</v>
      </c>
      <c r="AU451" s="31" t="n">
        <f aca="false">IF(SQRT($B$9)*$B451+SQRT(1-$B$9)*Z451&lt;_xlfn.NORM.S.INV($B$6),1,0)</f>
        <v>0</v>
      </c>
      <c r="AV451" s="31" t="n">
        <f aca="false">IF(SQRT($B$9)*$B451+SQRT(1-$B$9)*AA451&lt;_xlfn.NORM.S.INV($B$6),1,0)</f>
        <v>0</v>
      </c>
      <c r="AW451" s="31" t="n">
        <f aca="false">IF(SQRT($C$9)*$B451+SQRT(1-$C$9)*AB451&lt;_xlfn.NORM.S.INV($C$6),1,0)</f>
        <v>0</v>
      </c>
      <c r="AX451" s="31" t="n">
        <f aca="false">IF(SQRT($C$9)*$B451+SQRT(1-$C$9)*AC451&lt;_xlfn.NORM.S.INV($C$6),1,0)</f>
        <v>0</v>
      </c>
      <c r="AY451" s="31" t="n">
        <f aca="false">IF(SQRT($C$9)*$B451+SQRT(1-$C$9)*AD451&lt;_xlfn.NORM.S.INV($C$6),1,0)</f>
        <v>0</v>
      </c>
      <c r="AZ451" s="31" t="n">
        <f aca="false">IF(SQRT($C$9)*$B451+SQRT(1-$C$9)*AE451&lt;_xlfn.NORM.S.INV($C$6),1,0)</f>
        <v>0</v>
      </c>
      <c r="BA451" s="31" t="n">
        <f aca="false">IF(SQRT($C$9)*$B451+SQRT(1-$C$9)*AF451&lt;_xlfn.NORM.S.INV($C$6),1,0)</f>
        <v>0</v>
      </c>
      <c r="BB451" s="31" t="n">
        <f aca="false">IF(SQRT($C$9)*$B451+SQRT(1-$C$9)*AG451&lt;_xlfn.NORM.S.INV($C$6),1,0)</f>
        <v>0</v>
      </c>
      <c r="BC451" s="31" t="n">
        <f aca="false">IF(SQRT($C$9)*$B451+SQRT(1-$C$9)*AH451&lt;_xlfn.NORM.S.INV($C$6),1,0)</f>
        <v>0</v>
      </c>
      <c r="BD451" s="31" t="n">
        <f aca="false">IF(SQRT($C$9)*$B451+SQRT(1-$C$9)*AI451&lt;_xlfn.NORM.S.INV($C$6),1,0)</f>
        <v>0</v>
      </c>
      <c r="BE451" s="31" t="n">
        <f aca="false">IF(SQRT($C$9)*$B451+SQRT(1-$C$9)*AJ451&lt;_xlfn.NORM.S.INV($C$6),1,0)</f>
        <v>0</v>
      </c>
      <c r="BF451" s="31" t="n">
        <f aca="false">IF(SQRT($C$9)*$B451+SQRT(1-$C$9)*AK451&lt;_xlfn.NORM.S.INV($C$6),1,0)</f>
        <v>0</v>
      </c>
      <c r="BG451" s="21"/>
      <c r="BH451" s="21"/>
      <c r="BI451" s="31" t="n">
        <f aca="false">$B$11*(($A$1061)*$C451/$B$12*$B$7+(1-$A$1061)*$D451/$B$12*$C$7)</f>
        <v>0</v>
      </c>
      <c r="BJ451" s="31" t="n">
        <f aca="false">$B$11*(($A$1062)*$C451/$B$12*$B$7+(1-$A$1062)*$D451/$B$12*$C$7)</f>
        <v>0</v>
      </c>
      <c r="BK451" s="31" t="n">
        <f aca="false">$B$11*(($A$1063)*$C451/$B$12*$B$7+(1-$A$1063)*$D451/$B$12*$C$7)</f>
        <v>0</v>
      </c>
      <c r="BL451" s="31" t="n">
        <f aca="false">$B$11*(($A$1064)*$C451/$B$12*$B$7+(1-$A$1064)*$D451/$B$12*$C$7)</f>
        <v>0</v>
      </c>
      <c r="BM451" s="31" t="n">
        <f aca="false">$B$11*(($A$1065)*$C451/$B$12*$B$7+(1-$A$1065)*$D451/$B$12*$C$7)</f>
        <v>0</v>
      </c>
      <c r="BN451" s="31" t="n">
        <f aca="false">$B$11*(($A$1066)*$C451/$B$12*$B$7+(1-$A$1066)*$D451/$B$12*$C$7)</f>
        <v>0</v>
      </c>
      <c r="BO451" s="31" t="n">
        <f aca="false">$B$11*(($A$1067)*$C451/$B$12*$B$7+(1-$A$1067)*$D451/$B$12*$C$7)</f>
        <v>0</v>
      </c>
      <c r="BP451" s="31" t="n">
        <f aca="false">$B$11*(($A$1068)*$C451/$B$12*$B$7+(1-$A$1068)*$D451/$B$12*$C$7)</f>
        <v>0</v>
      </c>
      <c r="BQ451" s="31" t="n">
        <f aca="false">$B$11*(($A$1069)*$C451/$B$12*$B$7+(1-$A$1069)*$D451/$B$12*$C$7)</f>
        <v>0</v>
      </c>
      <c r="BR451" s="31" t="n">
        <f aca="false">$B$11*(($A$1070)*$C451/$B$12*$B$7+(1-$A$1070)*$D451/$B$12*$C$7)</f>
        <v>0</v>
      </c>
      <c r="BS451" s="31" t="n">
        <f aca="false">$B$11*(($A$1071)*$C451/$B$12*$B$7+(1-$A$1071)*$D451/$B$12*$C$7)</f>
        <v>0</v>
      </c>
      <c r="BT451" s="31" t="n">
        <f aca="false">$B$11*(($A$1072)*$C451/$B$12*$B$7+(1-$A$1072)*$D451/$B$12*$C$7)</f>
        <v>0</v>
      </c>
      <c r="BU451" s="31" t="n">
        <f aca="false">$B$11*(($A$1073)*$C451/$B$12*$B$7+(1-$A$1073)*$D451/$B$12*$C$7)</f>
        <v>0</v>
      </c>
      <c r="BV451" s="31" t="n">
        <f aca="false">$B$11*(($A$1074)*$C451/$B$12*$B$7+(1-$A$1074)*$D451/$B$12*$C$7)</f>
        <v>0</v>
      </c>
      <c r="BW451" s="31" t="n">
        <f aca="false">$B$11*(($A$1075)*$C451/$B$12*$B$7+(1-$A$1075)*$D451/$B$12*$C$7)</f>
        <v>0</v>
      </c>
      <c r="BX451" s="31" t="n">
        <f aca="false">$B$11*(($A$1076)*$C451/$B$12*$B$7+(1-$A$1076)*$D451/$B$12*$C$7)</f>
        <v>0</v>
      </c>
      <c r="BY451" s="31" t="n">
        <f aca="false">$B$11*(($A$1077)*$C451/$B$12*$B$7+(1-$A$1077)*$D451/$B$12*$C$7)</f>
        <v>0</v>
      </c>
      <c r="BZ451" s="31" t="n">
        <f aca="false">$B$11*(($A$1078)*$C451/$B$12*$B$7+(1-$A$1078)*$D451/$B$12*$C$7)</f>
        <v>0</v>
      </c>
      <c r="CA451" s="31" t="n">
        <f aca="false">$B$11*(($A$1079)*$C451/$B$12*$B$7+(1-$A$1079)*$D451/$B$12*$C$7)</f>
        <v>0</v>
      </c>
      <c r="CB451" s="31" t="n">
        <f aca="false">$B$11*(($A$1080)*$C451/$B$12*$B$7+(1-$A$1080)*$D451/$B$12*$C$7)</f>
        <v>0</v>
      </c>
      <c r="CC451" s="31" t="n">
        <f aca="false">$B$11*(($A$1081)*$C451/$B$12*$B$7+(1-$A$1081)*$D451/$B$12*$C$7)</f>
        <v>0</v>
      </c>
    </row>
    <row r="452" customFormat="false" ht="15" hidden="false" customHeight="false" outlineLevel="0" collapsed="false">
      <c r="A452" s="21" t="n">
        <v>428</v>
      </c>
      <c r="B452" s="27" t="n">
        <v>-1.24856039890158</v>
      </c>
      <c r="C452" s="9" t="n">
        <f aca="false">SUM(AM452:AV452)</f>
        <v>0</v>
      </c>
      <c r="D452" s="9" t="n">
        <f aca="false">SUM(AW452:BF452)</f>
        <v>0</v>
      </c>
      <c r="E452" s="24" t="n">
        <f aca="false">(1-C452/$B$12)*$B$8-C452/$B$12*$B$7</f>
        <v>0.05</v>
      </c>
      <c r="F452" s="24" t="n">
        <f aca="false">(1-D452/$B$12)*$C$8-D452/$B$12*$C$7</f>
        <v>0.09</v>
      </c>
      <c r="G452" s="47" t="n">
        <f aca="false">$B$11*($B$10*C452/$B$12*$B$7+(1-$B$10)*D452/$B$12*$C$7)</f>
        <v>0</v>
      </c>
      <c r="H452" s="24" t="n">
        <f aca="false">$B$10*E452+(1-$B$10)*F452</f>
        <v>0.07</v>
      </c>
      <c r="I452" s="21"/>
      <c r="J452" s="21"/>
      <c r="K452" s="21"/>
      <c r="L452" s="21"/>
      <c r="M452" s="21"/>
      <c r="N452" s="21"/>
      <c r="O452" s="21"/>
      <c r="P452" s="21"/>
      <c r="Q452" s="21"/>
      <c r="R452" s="27" t="n">
        <v>0.317429893891168</v>
      </c>
      <c r="S452" s="27" t="n">
        <v>-0.424536438603673</v>
      </c>
      <c r="T452" s="27" t="n">
        <v>-0.557874834011297</v>
      </c>
      <c r="U452" s="27" t="n">
        <v>-1.03740816038593</v>
      </c>
      <c r="V452" s="27" t="n">
        <v>0.218581939480567</v>
      </c>
      <c r="W452" s="27" t="n">
        <v>0.0205295607431111</v>
      </c>
      <c r="X452" s="27" t="n">
        <v>0.85335060350761</v>
      </c>
      <c r="Y452" s="27" t="n">
        <v>-0.64606590278385</v>
      </c>
      <c r="Z452" s="27" t="n">
        <v>1.23017204055878</v>
      </c>
      <c r="AA452" s="27" t="n">
        <v>0.600892179312515</v>
      </c>
      <c r="AB452" s="27" t="n">
        <v>-0.97416344792732</v>
      </c>
      <c r="AC452" s="27" t="n">
        <v>-0.0145469400851224</v>
      </c>
      <c r="AD452" s="27" t="n">
        <v>-1.13564765284605</v>
      </c>
      <c r="AE452" s="27" t="n">
        <v>1.70420005744935</v>
      </c>
      <c r="AF452" s="27" t="n">
        <v>1.07835977619462</v>
      </c>
      <c r="AG452" s="27" t="n">
        <v>0.308911837408869</v>
      </c>
      <c r="AH452" s="27" t="n">
        <v>-0.667961048314242</v>
      </c>
      <c r="AI452" s="27" t="n">
        <v>0.937075689772943</v>
      </c>
      <c r="AJ452" s="27" t="n">
        <v>0.883945496986166</v>
      </c>
      <c r="AK452" s="27" t="n">
        <v>-1.02681272771734</v>
      </c>
      <c r="AL452" s="21"/>
      <c r="AM452" s="31" t="n">
        <f aca="false">IF(SQRT($B$9)*$B452+SQRT(1-$B$9)*R452&lt;_xlfn.NORM.S.INV($B$6),1,0)</f>
        <v>0</v>
      </c>
      <c r="AN452" s="31" t="n">
        <f aca="false">IF(SQRT($B$9)*$B452+SQRT(1-$B$9)*S452&lt;_xlfn.NORM.S.INV($B$6),1,0)</f>
        <v>0</v>
      </c>
      <c r="AO452" s="31" t="n">
        <f aca="false">IF(SQRT($B$9)*$B452+SQRT(1-$B$9)*T452&lt;_xlfn.NORM.S.INV($B$6),1,0)</f>
        <v>0</v>
      </c>
      <c r="AP452" s="31" t="n">
        <f aca="false">IF(SQRT($B$9)*$B452+SQRT(1-$B$9)*U452&lt;_xlfn.NORM.S.INV($B$6),1,0)</f>
        <v>0</v>
      </c>
      <c r="AQ452" s="31" t="n">
        <f aca="false">IF(SQRT($B$9)*$B452+SQRT(1-$B$9)*V452&lt;_xlfn.NORM.S.INV($B$6),1,0)</f>
        <v>0</v>
      </c>
      <c r="AR452" s="31" t="n">
        <f aca="false">IF(SQRT($B$9)*$B452+SQRT(1-$B$9)*W452&lt;_xlfn.NORM.S.INV($B$6),1,0)</f>
        <v>0</v>
      </c>
      <c r="AS452" s="31" t="n">
        <f aca="false">IF(SQRT($B$9)*$B452+SQRT(1-$B$9)*X452&lt;_xlfn.NORM.S.INV($B$6),1,0)</f>
        <v>0</v>
      </c>
      <c r="AT452" s="31" t="n">
        <f aca="false">IF(SQRT($B$9)*$B452+SQRT(1-$B$9)*Y452&lt;_xlfn.NORM.S.INV($B$6),1,0)</f>
        <v>0</v>
      </c>
      <c r="AU452" s="31" t="n">
        <f aca="false">IF(SQRT($B$9)*$B452+SQRT(1-$B$9)*Z452&lt;_xlfn.NORM.S.INV($B$6),1,0)</f>
        <v>0</v>
      </c>
      <c r="AV452" s="31" t="n">
        <f aca="false">IF(SQRT($B$9)*$B452+SQRT(1-$B$9)*AA452&lt;_xlfn.NORM.S.INV($B$6),1,0)</f>
        <v>0</v>
      </c>
      <c r="AW452" s="31" t="n">
        <f aca="false">IF(SQRT($C$9)*$B452+SQRT(1-$C$9)*AB452&lt;_xlfn.NORM.S.INV($C$6),1,0)</f>
        <v>0</v>
      </c>
      <c r="AX452" s="31" t="n">
        <f aca="false">IF(SQRT($C$9)*$B452+SQRT(1-$C$9)*AC452&lt;_xlfn.NORM.S.INV($C$6),1,0)</f>
        <v>0</v>
      </c>
      <c r="AY452" s="31" t="n">
        <f aca="false">IF(SQRT($C$9)*$B452+SQRT(1-$C$9)*AD452&lt;_xlfn.NORM.S.INV($C$6),1,0)</f>
        <v>0</v>
      </c>
      <c r="AZ452" s="31" t="n">
        <f aca="false">IF(SQRT($C$9)*$B452+SQRT(1-$C$9)*AE452&lt;_xlfn.NORM.S.INV($C$6),1,0)</f>
        <v>0</v>
      </c>
      <c r="BA452" s="31" t="n">
        <f aca="false">IF(SQRT($C$9)*$B452+SQRT(1-$C$9)*AF452&lt;_xlfn.NORM.S.INV($C$6),1,0)</f>
        <v>0</v>
      </c>
      <c r="BB452" s="31" t="n">
        <f aca="false">IF(SQRT($C$9)*$B452+SQRT(1-$C$9)*AG452&lt;_xlfn.NORM.S.INV($C$6),1,0)</f>
        <v>0</v>
      </c>
      <c r="BC452" s="31" t="n">
        <f aca="false">IF(SQRT($C$9)*$B452+SQRT(1-$C$9)*AH452&lt;_xlfn.NORM.S.INV($C$6),1,0)</f>
        <v>0</v>
      </c>
      <c r="BD452" s="31" t="n">
        <f aca="false">IF(SQRT($C$9)*$B452+SQRT(1-$C$9)*AI452&lt;_xlfn.NORM.S.INV($C$6),1,0)</f>
        <v>0</v>
      </c>
      <c r="BE452" s="31" t="n">
        <f aca="false">IF(SQRT($C$9)*$B452+SQRT(1-$C$9)*AJ452&lt;_xlfn.NORM.S.INV($C$6),1,0)</f>
        <v>0</v>
      </c>
      <c r="BF452" s="31" t="n">
        <f aca="false">IF(SQRT($C$9)*$B452+SQRT(1-$C$9)*AK452&lt;_xlfn.NORM.S.INV($C$6),1,0)</f>
        <v>0</v>
      </c>
      <c r="BG452" s="21"/>
      <c r="BH452" s="21"/>
      <c r="BI452" s="31" t="n">
        <f aca="false">$B$11*(($A$1061)*$C452/$B$12*$B$7+(1-$A$1061)*$D452/$B$12*$C$7)</f>
        <v>0</v>
      </c>
      <c r="BJ452" s="31" t="n">
        <f aca="false">$B$11*(($A$1062)*$C452/$B$12*$B$7+(1-$A$1062)*$D452/$B$12*$C$7)</f>
        <v>0</v>
      </c>
      <c r="BK452" s="31" t="n">
        <f aca="false">$B$11*(($A$1063)*$C452/$B$12*$B$7+(1-$A$1063)*$D452/$B$12*$C$7)</f>
        <v>0</v>
      </c>
      <c r="BL452" s="31" t="n">
        <f aca="false">$B$11*(($A$1064)*$C452/$B$12*$B$7+(1-$A$1064)*$D452/$B$12*$C$7)</f>
        <v>0</v>
      </c>
      <c r="BM452" s="31" t="n">
        <f aca="false">$B$11*(($A$1065)*$C452/$B$12*$B$7+(1-$A$1065)*$D452/$B$12*$C$7)</f>
        <v>0</v>
      </c>
      <c r="BN452" s="31" t="n">
        <f aca="false">$B$11*(($A$1066)*$C452/$B$12*$B$7+(1-$A$1066)*$D452/$B$12*$C$7)</f>
        <v>0</v>
      </c>
      <c r="BO452" s="31" t="n">
        <f aca="false">$B$11*(($A$1067)*$C452/$B$12*$B$7+(1-$A$1067)*$D452/$B$12*$C$7)</f>
        <v>0</v>
      </c>
      <c r="BP452" s="31" t="n">
        <f aca="false">$B$11*(($A$1068)*$C452/$B$12*$B$7+(1-$A$1068)*$D452/$B$12*$C$7)</f>
        <v>0</v>
      </c>
      <c r="BQ452" s="31" t="n">
        <f aca="false">$B$11*(($A$1069)*$C452/$B$12*$B$7+(1-$A$1069)*$D452/$B$12*$C$7)</f>
        <v>0</v>
      </c>
      <c r="BR452" s="31" t="n">
        <f aca="false">$B$11*(($A$1070)*$C452/$B$12*$B$7+(1-$A$1070)*$D452/$B$12*$C$7)</f>
        <v>0</v>
      </c>
      <c r="BS452" s="31" t="n">
        <f aca="false">$B$11*(($A$1071)*$C452/$B$12*$B$7+(1-$A$1071)*$D452/$B$12*$C$7)</f>
        <v>0</v>
      </c>
      <c r="BT452" s="31" t="n">
        <f aca="false">$B$11*(($A$1072)*$C452/$B$12*$B$7+(1-$A$1072)*$D452/$B$12*$C$7)</f>
        <v>0</v>
      </c>
      <c r="BU452" s="31" t="n">
        <f aca="false">$B$11*(($A$1073)*$C452/$B$12*$B$7+(1-$A$1073)*$D452/$B$12*$C$7)</f>
        <v>0</v>
      </c>
      <c r="BV452" s="31" t="n">
        <f aca="false">$B$11*(($A$1074)*$C452/$B$12*$B$7+(1-$A$1074)*$D452/$B$12*$C$7)</f>
        <v>0</v>
      </c>
      <c r="BW452" s="31" t="n">
        <f aca="false">$B$11*(($A$1075)*$C452/$B$12*$B$7+(1-$A$1075)*$D452/$B$12*$C$7)</f>
        <v>0</v>
      </c>
      <c r="BX452" s="31" t="n">
        <f aca="false">$B$11*(($A$1076)*$C452/$B$12*$B$7+(1-$A$1076)*$D452/$B$12*$C$7)</f>
        <v>0</v>
      </c>
      <c r="BY452" s="31" t="n">
        <f aca="false">$B$11*(($A$1077)*$C452/$B$12*$B$7+(1-$A$1077)*$D452/$B$12*$C$7)</f>
        <v>0</v>
      </c>
      <c r="BZ452" s="31" t="n">
        <f aca="false">$B$11*(($A$1078)*$C452/$B$12*$B$7+(1-$A$1078)*$D452/$B$12*$C$7)</f>
        <v>0</v>
      </c>
      <c r="CA452" s="31" t="n">
        <f aca="false">$B$11*(($A$1079)*$C452/$B$12*$B$7+(1-$A$1079)*$D452/$B$12*$C$7)</f>
        <v>0</v>
      </c>
      <c r="CB452" s="31" t="n">
        <f aca="false">$B$11*(($A$1080)*$C452/$B$12*$B$7+(1-$A$1080)*$D452/$B$12*$C$7)</f>
        <v>0</v>
      </c>
      <c r="CC452" s="31" t="n">
        <f aca="false">$B$11*(($A$1081)*$C452/$B$12*$B$7+(1-$A$1081)*$D452/$B$12*$C$7)</f>
        <v>0</v>
      </c>
    </row>
    <row r="453" customFormat="false" ht="15" hidden="false" customHeight="false" outlineLevel="0" collapsed="false">
      <c r="A453" s="21" t="n">
        <v>429</v>
      </c>
      <c r="B453" s="27" t="n">
        <v>-0.0719549985374583</v>
      </c>
      <c r="C453" s="9" t="n">
        <f aca="false">SUM(AM453:AV453)</f>
        <v>0</v>
      </c>
      <c r="D453" s="9" t="n">
        <f aca="false">SUM(AW453:BF453)</f>
        <v>0</v>
      </c>
      <c r="E453" s="24" t="n">
        <f aca="false">(1-C453/$B$12)*$B$8-C453/$B$12*$B$7</f>
        <v>0.05</v>
      </c>
      <c r="F453" s="24" t="n">
        <f aca="false">(1-D453/$B$12)*$C$8-D453/$B$12*$C$7</f>
        <v>0.09</v>
      </c>
      <c r="G453" s="47" t="n">
        <f aca="false">$B$11*($B$10*C453/$B$12*$B$7+(1-$B$10)*D453/$B$12*$C$7)</f>
        <v>0</v>
      </c>
      <c r="H453" s="24" t="n">
        <f aca="false">$B$10*E453+(1-$B$10)*F453</f>
        <v>0.07</v>
      </c>
      <c r="I453" s="21"/>
      <c r="J453" s="21"/>
      <c r="K453" s="21"/>
      <c r="L453" s="21"/>
      <c r="M453" s="21"/>
      <c r="N453" s="21"/>
      <c r="O453" s="21"/>
      <c r="P453" s="21"/>
      <c r="Q453" s="21"/>
      <c r="R453" s="27" t="n">
        <v>0.689144779110778</v>
      </c>
      <c r="S453" s="27" t="n">
        <v>-2.01036953161838</v>
      </c>
      <c r="T453" s="27" t="n">
        <v>-0.654097996881153</v>
      </c>
      <c r="U453" s="27" t="n">
        <v>1.52786729396911</v>
      </c>
      <c r="V453" s="27" t="n">
        <v>-0.122275811197097</v>
      </c>
      <c r="W453" s="27" t="n">
        <v>-0.173319875404142</v>
      </c>
      <c r="X453" s="27" t="n">
        <v>-0.158702861679557</v>
      </c>
      <c r="Y453" s="27" t="n">
        <v>-0.0868161866985256</v>
      </c>
      <c r="Z453" s="27" t="n">
        <v>0.572207550553517</v>
      </c>
      <c r="AA453" s="27" t="n">
        <v>1.3657998124702</v>
      </c>
      <c r="AB453" s="27" t="n">
        <v>0.631917040272474</v>
      </c>
      <c r="AC453" s="27" t="n">
        <v>-1.22676193804651</v>
      </c>
      <c r="AD453" s="27" t="n">
        <v>-0.276398619859922</v>
      </c>
      <c r="AE453" s="27" t="n">
        <v>-0.55860653521243</v>
      </c>
      <c r="AF453" s="27" t="n">
        <v>0.295839716179544</v>
      </c>
      <c r="AG453" s="27" t="n">
        <v>0.101725795982731</v>
      </c>
      <c r="AH453" s="27" t="n">
        <v>-0.337043426083844</v>
      </c>
      <c r="AI453" s="27" t="n">
        <v>-0.477190753218306</v>
      </c>
      <c r="AJ453" s="27" t="n">
        <v>0.770038397707325</v>
      </c>
      <c r="AK453" s="27" t="n">
        <v>1.19250270087906</v>
      </c>
      <c r="AL453" s="21"/>
      <c r="AM453" s="31" t="n">
        <f aca="false">IF(SQRT($B$9)*$B453+SQRT(1-$B$9)*R453&lt;_xlfn.NORM.S.INV($B$6),1,0)</f>
        <v>0</v>
      </c>
      <c r="AN453" s="31" t="n">
        <f aca="false">IF(SQRT($B$9)*$B453+SQRT(1-$B$9)*S453&lt;_xlfn.NORM.S.INV($B$6),1,0)</f>
        <v>0</v>
      </c>
      <c r="AO453" s="31" t="n">
        <f aca="false">IF(SQRT($B$9)*$B453+SQRT(1-$B$9)*T453&lt;_xlfn.NORM.S.INV($B$6),1,0)</f>
        <v>0</v>
      </c>
      <c r="AP453" s="31" t="n">
        <f aca="false">IF(SQRT($B$9)*$B453+SQRT(1-$B$9)*U453&lt;_xlfn.NORM.S.INV($B$6),1,0)</f>
        <v>0</v>
      </c>
      <c r="AQ453" s="31" t="n">
        <f aca="false">IF(SQRT($B$9)*$B453+SQRT(1-$B$9)*V453&lt;_xlfn.NORM.S.INV($B$6),1,0)</f>
        <v>0</v>
      </c>
      <c r="AR453" s="31" t="n">
        <f aca="false">IF(SQRT($B$9)*$B453+SQRT(1-$B$9)*W453&lt;_xlfn.NORM.S.INV($B$6),1,0)</f>
        <v>0</v>
      </c>
      <c r="AS453" s="31" t="n">
        <f aca="false">IF(SQRT($B$9)*$B453+SQRT(1-$B$9)*X453&lt;_xlfn.NORM.S.INV($B$6),1,0)</f>
        <v>0</v>
      </c>
      <c r="AT453" s="31" t="n">
        <f aca="false">IF(SQRT($B$9)*$B453+SQRT(1-$B$9)*Y453&lt;_xlfn.NORM.S.INV($B$6),1,0)</f>
        <v>0</v>
      </c>
      <c r="AU453" s="31" t="n">
        <f aca="false">IF(SQRT($B$9)*$B453+SQRT(1-$B$9)*Z453&lt;_xlfn.NORM.S.INV($B$6),1,0)</f>
        <v>0</v>
      </c>
      <c r="AV453" s="31" t="n">
        <f aca="false">IF(SQRT($B$9)*$B453+SQRT(1-$B$9)*AA453&lt;_xlfn.NORM.S.INV($B$6),1,0)</f>
        <v>0</v>
      </c>
      <c r="AW453" s="31" t="n">
        <f aca="false">IF(SQRT($C$9)*$B453+SQRT(1-$C$9)*AB453&lt;_xlfn.NORM.S.INV($C$6),1,0)</f>
        <v>0</v>
      </c>
      <c r="AX453" s="31" t="n">
        <f aca="false">IF(SQRT($C$9)*$B453+SQRT(1-$C$9)*AC453&lt;_xlfn.NORM.S.INV($C$6),1,0)</f>
        <v>0</v>
      </c>
      <c r="AY453" s="31" t="n">
        <f aca="false">IF(SQRT($C$9)*$B453+SQRT(1-$C$9)*AD453&lt;_xlfn.NORM.S.INV($C$6),1,0)</f>
        <v>0</v>
      </c>
      <c r="AZ453" s="31" t="n">
        <f aca="false">IF(SQRT($C$9)*$B453+SQRT(1-$C$9)*AE453&lt;_xlfn.NORM.S.INV($C$6),1,0)</f>
        <v>0</v>
      </c>
      <c r="BA453" s="31" t="n">
        <f aca="false">IF(SQRT($C$9)*$B453+SQRT(1-$C$9)*AF453&lt;_xlfn.NORM.S.INV($C$6),1,0)</f>
        <v>0</v>
      </c>
      <c r="BB453" s="31" t="n">
        <f aca="false">IF(SQRT($C$9)*$B453+SQRT(1-$C$9)*AG453&lt;_xlfn.NORM.S.INV($C$6),1,0)</f>
        <v>0</v>
      </c>
      <c r="BC453" s="31" t="n">
        <f aca="false">IF(SQRT($C$9)*$B453+SQRT(1-$C$9)*AH453&lt;_xlfn.NORM.S.INV($C$6),1,0)</f>
        <v>0</v>
      </c>
      <c r="BD453" s="31" t="n">
        <f aca="false">IF(SQRT($C$9)*$B453+SQRT(1-$C$9)*AI453&lt;_xlfn.NORM.S.INV($C$6),1,0)</f>
        <v>0</v>
      </c>
      <c r="BE453" s="31" t="n">
        <f aca="false">IF(SQRT($C$9)*$B453+SQRT(1-$C$9)*AJ453&lt;_xlfn.NORM.S.INV($C$6),1,0)</f>
        <v>0</v>
      </c>
      <c r="BF453" s="31" t="n">
        <f aca="false">IF(SQRT($C$9)*$B453+SQRT(1-$C$9)*AK453&lt;_xlfn.NORM.S.INV($C$6),1,0)</f>
        <v>0</v>
      </c>
      <c r="BG453" s="21"/>
      <c r="BH453" s="21"/>
      <c r="BI453" s="31" t="n">
        <f aca="false">$B$11*(($A$1061)*$C453/$B$12*$B$7+(1-$A$1061)*$D453/$B$12*$C$7)</f>
        <v>0</v>
      </c>
      <c r="BJ453" s="31" t="n">
        <f aca="false">$B$11*(($A$1062)*$C453/$B$12*$B$7+(1-$A$1062)*$D453/$B$12*$C$7)</f>
        <v>0</v>
      </c>
      <c r="BK453" s="31" t="n">
        <f aca="false">$B$11*(($A$1063)*$C453/$B$12*$B$7+(1-$A$1063)*$D453/$B$12*$C$7)</f>
        <v>0</v>
      </c>
      <c r="BL453" s="31" t="n">
        <f aca="false">$B$11*(($A$1064)*$C453/$B$12*$B$7+(1-$A$1064)*$D453/$B$12*$C$7)</f>
        <v>0</v>
      </c>
      <c r="BM453" s="31" t="n">
        <f aca="false">$B$11*(($A$1065)*$C453/$B$12*$B$7+(1-$A$1065)*$D453/$B$12*$C$7)</f>
        <v>0</v>
      </c>
      <c r="BN453" s="31" t="n">
        <f aca="false">$B$11*(($A$1066)*$C453/$B$12*$B$7+(1-$A$1066)*$D453/$B$12*$C$7)</f>
        <v>0</v>
      </c>
      <c r="BO453" s="31" t="n">
        <f aca="false">$B$11*(($A$1067)*$C453/$B$12*$B$7+(1-$A$1067)*$D453/$B$12*$C$7)</f>
        <v>0</v>
      </c>
      <c r="BP453" s="31" t="n">
        <f aca="false">$B$11*(($A$1068)*$C453/$B$12*$B$7+(1-$A$1068)*$D453/$B$12*$C$7)</f>
        <v>0</v>
      </c>
      <c r="BQ453" s="31" t="n">
        <f aca="false">$B$11*(($A$1069)*$C453/$B$12*$B$7+(1-$A$1069)*$D453/$B$12*$C$7)</f>
        <v>0</v>
      </c>
      <c r="BR453" s="31" t="n">
        <f aca="false">$B$11*(($A$1070)*$C453/$B$12*$B$7+(1-$A$1070)*$D453/$B$12*$C$7)</f>
        <v>0</v>
      </c>
      <c r="BS453" s="31" t="n">
        <f aca="false">$B$11*(($A$1071)*$C453/$B$12*$B$7+(1-$A$1071)*$D453/$B$12*$C$7)</f>
        <v>0</v>
      </c>
      <c r="BT453" s="31" t="n">
        <f aca="false">$B$11*(($A$1072)*$C453/$B$12*$B$7+(1-$A$1072)*$D453/$B$12*$C$7)</f>
        <v>0</v>
      </c>
      <c r="BU453" s="31" t="n">
        <f aca="false">$B$11*(($A$1073)*$C453/$B$12*$B$7+(1-$A$1073)*$D453/$B$12*$C$7)</f>
        <v>0</v>
      </c>
      <c r="BV453" s="31" t="n">
        <f aca="false">$B$11*(($A$1074)*$C453/$B$12*$B$7+(1-$A$1074)*$D453/$B$12*$C$7)</f>
        <v>0</v>
      </c>
      <c r="BW453" s="31" t="n">
        <f aca="false">$B$11*(($A$1075)*$C453/$B$12*$B$7+(1-$A$1075)*$D453/$B$12*$C$7)</f>
        <v>0</v>
      </c>
      <c r="BX453" s="31" t="n">
        <f aca="false">$B$11*(($A$1076)*$C453/$B$12*$B$7+(1-$A$1076)*$D453/$B$12*$C$7)</f>
        <v>0</v>
      </c>
      <c r="BY453" s="31" t="n">
        <f aca="false">$B$11*(($A$1077)*$C453/$B$12*$B$7+(1-$A$1077)*$D453/$B$12*$C$7)</f>
        <v>0</v>
      </c>
      <c r="BZ453" s="31" t="n">
        <f aca="false">$B$11*(($A$1078)*$C453/$B$12*$B$7+(1-$A$1078)*$D453/$B$12*$C$7)</f>
        <v>0</v>
      </c>
      <c r="CA453" s="31" t="n">
        <f aca="false">$B$11*(($A$1079)*$C453/$B$12*$B$7+(1-$A$1079)*$D453/$B$12*$C$7)</f>
        <v>0</v>
      </c>
      <c r="CB453" s="31" t="n">
        <f aca="false">$B$11*(($A$1080)*$C453/$B$12*$B$7+(1-$A$1080)*$D453/$B$12*$C$7)</f>
        <v>0</v>
      </c>
      <c r="CC453" s="31" t="n">
        <f aca="false">$B$11*(($A$1081)*$C453/$B$12*$B$7+(1-$A$1081)*$D453/$B$12*$C$7)</f>
        <v>0</v>
      </c>
    </row>
    <row r="454" customFormat="false" ht="15" hidden="false" customHeight="false" outlineLevel="0" collapsed="false">
      <c r="A454" s="21" t="n">
        <v>430</v>
      </c>
      <c r="B454" s="27" t="n">
        <v>-1.92571136346756</v>
      </c>
      <c r="C454" s="9" t="n">
        <f aca="false">SUM(AM454:AV454)</f>
        <v>0</v>
      </c>
      <c r="D454" s="9" t="n">
        <f aca="false">SUM(AW454:BF454)</f>
        <v>2</v>
      </c>
      <c r="E454" s="24" t="n">
        <f aca="false">(1-C454/$B$12)*$B$8-C454/$B$12*$B$7</f>
        <v>0.05</v>
      </c>
      <c r="F454" s="24" t="n">
        <f aca="false">(1-D454/$B$12)*$C$8-D454/$B$12*$C$7</f>
        <v>-0.048</v>
      </c>
      <c r="G454" s="47" t="n">
        <f aca="false">$B$11*($B$10*C454/$B$12*$B$7+(1-$B$10)*D454/$B$12*$C$7)</f>
        <v>600</v>
      </c>
      <c r="H454" s="24" t="n">
        <f aca="false">$B$10*E454+(1-$B$10)*F454</f>
        <v>0.001</v>
      </c>
      <c r="I454" s="21"/>
      <c r="J454" s="21"/>
      <c r="K454" s="21"/>
      <c r="L454" s="21"/>
      <c r="M454" s="21"/>
      <c r="N454" s="21"/>
      <c r="O454" s="21"/>
      <c r="P454" s="21"/>
      <c r="Q454" s="21"/>
      <c r="R454" s="27" t="n">
        <v>0.739857661022553</v>
      </c>
      <c r="S454" s="27" t="n">
        <v>0.946169319685345</v>
      </c>
      <c r="T454" s="27" t="n">
        <v>0.467363624505884</v>
      </c>
      <c r="U454" s="27" t="n">
        <v>-0.240899704724115</v>
      </c>
      <c r="V454" s="27" t="n">
        <v>-0.245277128200773</v>
      </c>
      <c r="W454" s="27" t="n">
        <v>-0.764186207320543</v>
      </c>
      <c r="X454" s="27" t="n">
        <v>0.453379638320749</v>
      </c>
      <c r="Y454" s="27" t="n">
        <v>-0.0478424263259731</v>
      </c>
      <c r="Z454" s="27" t="n">
        <v>-1.10417854867435</v>
      </c>
      <c r="AA454" s="27" t="n">
        <v>0.631055426555418</v>
      </c>
      <c r="AB454" s="27" t="n">
        <v>1.19030032189322</v>
      </c>
      <c r="AC454" s="27" t="n">
        <v>0.216860903261823</v>
      </c>
      <c r="AD454" s="27" t="n">
        <v>-0.324716309320547</v>
      </c>
      <c r="AE454" s="27" t="n">
        <v>-0.114403241430403</v>
      </c>
      <c r="AF454" s="27" t="n">
        <v>0.467712422452304</v>
      </c>
      <c r="AG454" s="27" t="n">
        <v>-2.54320851934841</v>
      </c>
      <c r="AH454" s="27" t="n">
        <v>-0.553660138802828</v>
      </c>
      <c r="AI454" s="27" t="n">
        <v>-1.53917543067881</v>
      </c>
      <c r="AJ454" s="27" t="n">
        <v>0.193905762582361</v>
      </c>
      <c r="AK454" s="27" t="n">
        <v>-0.357603323753288</v>
      </c>
      <c r="AL454" s="21"/>
      <c r="AM454" s="31" t="n">
        <f aca="false">IF(SQRT($B$9)*$B454+SQRT(1-$B$9)*R454&lt;_xlfn.NORM.S.INV($B$6),1,0)</f>
        <v>0</v>
      </c>
      <c r="AN454" s="31" t="n">
        <f aca="false">IF(SQRT($B$9)*$B454+SQRT(1-$B$9)*S454&lt;_xlfn.NORM.S.INV($B$6),1,0)</f>
        <v>0</v>
      </c>
      <c r="AO454" s="31" t="n">
        <f aca="false">IF(SQRT($B$9)*$B454+SQRT(1-$B$9)*T454&lt;_xlfn.NORM.S.INV($B$6),1,0)</f>
        <v>0</v>
      </c>
      <c r="AP454" s="31" t="n">
        <f aca="false">IF(SQRT($B$9)*$B454+SQRT(1-$B$9)*U454&lt;_xlfn.NORM.S.INV($B$6),1,0)</f>
        <v>0</v>
      </c>
      <c r="AQ454" s="31" t="n">
        <f aca="false">IF(SQRT($B$9)*$B454+SQRT(1-$B$9)*V454&lt;_xlfn.NORM.S.INV($B$6),1,0)</f>
        <v>0</v>
      </c>
      <c r="AR454" s="31" t="n">
        <f aca="false">IF(SQRT($B$9)*$B454+SQRT(1-$B$9)*W454&lt;_xlfn.NORM.S.INV($B$6),1,0)</f>
        <v>0</v>
      </c>
      <c r="AS454" s="31" t="n">
        <f aca="false">IF(SQRT($B$9)*$B454+SQRT(1-$B$9)*X454&lt;_xlfn.NORM.S.INV($B$6),1,0)</f>
        <v>0</v>
      </c>
      <c r="AT454" s="31" t="n">
        <f aca="false">IF(SQRT($B$9)*$B454+SQRT(1-$B$9)*Y454&lt;_xlfn.NORM.S.INV($B$6),1,0)</f>
        <v>0</v>
      </c>
      <c r="AU454" s="31" t="n">
        <f aca="false">IF(SQRT($B$9)*$B454+SQRT(1-$B$9)*Z454&lt;_xlfn.NORM.S.INV($B$6),1,0)</f>
        <v>0</v>
      </c>
      <c r="AV454" s="31" t="n">
        <f aca="false">IF(SQRT($B$9)*$B454+SQRT(1-$B$9)*AA454&lt;_xlfn.NORM.S.INV($B$6),1,0)</f>
        <v>0</v>
      </c>
      <c r="AW454" s="31" t="n">
        <f aca="false">IF(SQRT($C$9)*$B454+SQRT(1-$C$9)*AB454&lt;_xlfn.NORM.S.INV($C$6),1,0)</f>
        <v>0</v>
      </c>
      <c r="AX454" s="31" t="n">
        <f aca="false">IF(SQRT($C$9)*$B454+SQRT(1-$C$9)*AC454&lt;_xlfn.NORM.S.INV($C$6),1,0)</f>
        <v>0</v>
      </c>
      <c r="AY454" s="31" t="n">
        <f aca="false">IF(SQRT($C$9)*$B454+SQRT(1-$C$9)*AD454&lt;_xlfn.NORM.S.INV($C$6),1,0)</f>
        <v>0</v>
      </c>
      <c r="AZ454" s="31" t="n">
        <f aca="false">IF(SQRT($C$9)*$B454+SQRT(1-$C$9)*AE454&lt;_xlfn.NORM.S.INV($C$6),1,0)</f>
        <v>0</v>
      </c>
      <c r="BA454" s="31" t="n">
        <f aca="false">IF(SQRT($C$9)*$B454+SQRT(1-$C$9)*AF454&lt;_xlfn.NORM.S.INV($C$6),1,0)</f>
        <v>0</v>
      </c>
      <c r="BB454" s="31" t="n">
        <f aca="false">IF(SQRT($C$9)*$B454+SQRT(1-$C$9)*AG454&lt;_xlfn.NORM.S.INV($C$6),1,0)</f>
        <v>1</v>
      </c>
      <c r="BC454" s="31" t="n">
        <f aca="false">IF(SQRT($C$9)*$B454+SQRT(1-$C$9)*AH454&lt;_xlfn.NORM.S.INV($C$6),1,0)</f>
        <v>0</v>
      </c>
      <c r="BD454" s="31" t="n">
        <f aca="false">IF(SQRT($C$9)*$B454+SQRT(1-$C$9)*AI454&lt;_xlfn.NORM.S.INV($C$6),1,0)</f>
        <v>1</v>
      </c>
      <c r="BE454" s="31" t="n">
        <f aca="false">IF(SQRT($C$9)*$B454+SQRT(1-$C$9)*AJ454&lt;_xlfn.NORM.S.INV($C$6),1,0)</f>
        <v>0</v>
      </c>
      <c r="BF454" s="31" t="n">
        <f aca="false">IF(SQRT($C$9)*$B454+SQRT(1-$C$9)*AK454&lt;_xlfn.NORM.S.INV($C$6),1,0)</f>
        <v>0</v>
      </c>
      <c r="BG454" s="21"/>
      <c r="BH454" s="21"/>
      <c r="BI454" s="31" t="n">
        <f aca="false">$B$11*(($A$1061)*$C454/$B$12*$B$7+(1-$A$1061)*$D454/$B$12*$C$7)</f>
        <v>1200</v>
      </c>
      <c r="BJ454" s="31" t="n">
        <f aca="false">$B$11*(($A$1062)*$C454/$B$12*$B$7+(1-$A$1062)*$D454/$B$12*$C$7)</f>
        <v>1140</v>
      </c>
      <c r="BK454" s="31" t="n">
        <f aca="false">$B$11*(($A$1063)*$C454/$B$12*$B$7+(1-$A$1063)*$D454/$B$12*$C$7)</f>
        <v>1080</v>
      </c>
      <c r="BL454" s="31" t="n">
        <f aca="false">$B$11*(($A$1064)*$C454/$B$12*$B$7+(1-$A$1064)*$D454/$B$12*$C$7)</f>
        <v>1020</v>
      </c>
      <c r="BM454" s="31" t="n">
        <f aca="false">$B$11*(($A$1065)*$C454/$B$12*$B$7+(1-$A$1065)*$D454/$B$12*$C$7)</f>
        <v>960</v>
      </c>
      <c r="BN454" s="31" t="n">
        <f aca="false">$B$11*(($A$1066)*$C454/$B$12*$B$7+(1-$A$1066)*$D454/$B$12*$C$7)</f>
        <v>900</v>
      </c>
      <c r="BO454" s="31" t="n">
        <f aca="false">$B$11*(($A$1067)*$C454/$B$12*$B$7+(1-$A$1067)*$D454/$B$12*$C$7)</f>
        <v>840</v>
      </c>
      <c r="BP454" s="31" t="n">
        <f aca="false">$B$11*(($A$1068)*$C454/$B$12*$B$7+(1-$A$1068)*$D454/$B$12*$C$7)</f>
        <v>780</v>
      </c>
      <c r="BQ454" s="31" t="n">
        <f aca="false">$B$11*(($A$1069)*$C454/$B$12*$B$7+(1-$A$1069)*$D454/$B$12*$C$7)</f>
        <v>720</v>
      </c>
      <c r="BR454" s="31" t="n">
        <f aca="false">$B$11*(($A$1070)*$C454/$B$12*$B$7+(1-$A$1070)*$D454/$B$12*$C$7)</f>
        <v>660</v>
      </c>
      <c r="BS454" s="31" t="n">
        <f aca="false">$B$11*(($A$1071)*$C454/$B$12*$B$7+(1-$A$1071)*$D454/$B$12*$C$7)</f>
        <v>600</v>
      </c>
      <c r="BT454" s="31" t="n">
        <f aca="false">$B$11*(($A$1072)*$C454/$B$12*$B$7+(1-$A$1072)*$D454/$B$12*$C$7)</f>
        <v>540</v>
      </c>
      <c r="BU454" s="31" t="n">
        <f aca="false">$B$11*(($A$1073)*$C454/$B$12*$B$7+(1-$A$1073)*$D454/$B$12*$C$7)</f>
        <v>480</v>
      </c>
      <c r="BV454" s="31" t="n">
        <f aca="false">$B$11*(($A$1074)*$C454/$B$12*$B$7+(1-$A$1074)*$D454/$B$12*$C$7)</f>
        <v>420</v>
      </c>
      <c r="BW454" s="31" t="n">
        <f aca="false">$B$11*(($A$1075)*$C454/$B$12*$B$7+(1-$A$1075)*$D454/$B$12*$C$7)</f>
        <v>360</v>
      </c>
      <c r="BX454" s="31" t="n">
        <f aca="false">$B$11*(($A$1076)*$C454/$B$12*$B$7+(1-$A$1076)*$D454/$B$12*$C$7)</f>
        <v>300</v>
      </c>
      <c r="BY454" s="31" t="n">
        <f aca="false">$B$11*(($A$1077)*$C454/$B$12*$B$7+(1-$A$1077)*$D454/$B$12*$C$7)</f>
        <v>240</v>
      </c>
      <c r="BZ454" s="31" t="n">
        <f aca="false">$B$11*(($A$1078)*$C454/$B$12*$B$7+(1-$A$1078)*$D454/$B$12*$C$7)</f>
        <v>180</v>
      </c>
      <c r="CA454" s="31" t="n">
        <f aca="false">$B$11*(($A$1079)*$C454/$B$12*$B$7+(1-$A$1079)*$D454/$B$12*$C$7)</f>
        <v>120</v>
      </c>
      <c r="CB454" s="31" t="n">
        <f aca="false">$B$11*(($A$1080)*$C454/$B$12*$B$7+(1-$A$1080)*$D454/$B$12*$C$7)</f>
        <v>60.0000000000001</v>
      </c>
      <c r="CC454" s="31" t="n">
        <f aca="false">$B$11*(($A$1081)*$C454/$B$12*$B$7+(1-$A$1081)*$D454/$B$12*$C$7)</f>
        <v>0</v>
      </c>
    </row>
    <row r="455" customFormat="false" ht="15" hidden="false" customHeight="false" outlineLevel="0" collapsed="false">
      <c r="A455" s="21" t="n">
        <v>431</v>
      </c>
      <c r="B455" s="27" t="n">
        <v>-1.36451783767783</v>
      </c>
      <c r="C455" s="9" t="n">
        <f aca="false">SUM(AM455:AV455)</f>
        <v>0</v>
      </c>
      <c r="D455" s="9" t="n">
        <f aca="false">SUM(AW455:BF455)</f>
        <v>3</v>
      </c>
      <c r="E455" s="24" t="n">
        <f aca="false">(1-C455/$B$12)*$B$8-C455/$B$12*$B$7</f>
        <v>0.05</v>
      </c>
      <c r="F455" s="24" t="n">
        <f aca="false">(1-D455/$B$12)*$C$8-D455/$B$12*$C$7</f>
        <v>-0.117</v>
      </c>
      <c r="G455" s="47" t="n">
        <f aca="false">$B$11*($B$10*C455/$B$12*$B$7+(1-$B$10)*D455/$B$12*$C$7)</f>
        <v>900</v>
      </c>
      <c r="H455" s="24" t="n">
        <f aca="false">$B$10*E455+(1-$B$10)*F455</f>
        <v>-0.0335</v>
      </c>
      <c r="I455" s="21"/>
      <c r="J455" s="21"/>
      <c r="K455" s="21"/>
      <c r="L455" s="21"/>
      <c r="M455" s="21"/>
      <c r="N455" s="21"/>
      <c r="O455" s="21"/>
      <c r="P455" s="21"/>
      <c r="Q455" s="21"/>
      <c r="R455" s="27" t="n">
        <v>1.3800853914867</v>
      </c>
      <c r="S455" s="27" t="n">
        <v>0.982946799348087</v>
      </c>
      <c r="T455" s="27" t="n">
        <v>0.0262987636121547</v>
      </c>
      <c r="U455" s="27" t="n">
        <v>0.0671080839592407</v>
      </c>
      <c r="V455" s="27" t="n">
        <v>-0.634543136175502</v>
      </c>
      <c r="W455" s="27" t="n">
        <v>-0.356683811252146</v>
      </c>
      <c r="X455" s="27" t="n">
        <v>0.0714833213447564</v>
      </c>
      <c r="Y455" s="27" t="n">
        <v>-0.773949919082833</v>
      </c>
      <c r="Z455" s="27" t="n">
        <v>0.40746840774377</v>
      </c>
      <c r="AA455" s="27" t="n">
        <v>1.04500261713078</v>
      </c>
      <c r="AB455" s="27" t="n">
        <v>1.14977456768048</v>
      </c>
      <c r="AC455" s="27" t="n">
        <v>-0.511781550692534</v>
      </c>
      <c r="AD455" s="27" t="n">
        <v>-2.68065870930036</v>
      </c>
      <c r="AE455" s="27" t="n">
        <v>-1.0055887144429</v>
      </c>
      <c r="AF455" s="27" t="n">
        <v>-0.793281766978103</v>
      </c>
      <c r="AG455" s="27" t="n">
        <v>0.538361673662073</v>
      </c>
      <c r="AH455" s="27" t="n">
        <v>-0.371110510356669</v>
      </c>
      <c r="AI455" s="27" t="n">
        <v>-0.524107973299765</v>
      </c>
      <c r="AJ455" s="27" t="n">
        <v>-1.23668804031743</v>
      </c>
      <c r="AK455" s="27" t="n">
        <v>-1.35663539238479</v>
      </c>
      <c r="AL455" s="21"/>
      <c r="AM455" s="31" t="n">
        <f aca="false">IF(SQRT($B$9)*$B455+SQRT(1-$B$9)*R455&lt;_xlfn.NORM.S.INV($B$6),1,0)</f>
        <v>0</v>
      </c>
      <c r="AN455" s="31" t="n">
        <f aca="false">IF(SQRT($B$9)*$B455+SQRT(1-$B$9)*S455&lt;_xlfn.NORM.S.INV($B$6),1,0)</f>
        <v>0</v>
      </c>
      <c r="AO455" s="31" t="n">
        <f aca="false">IF(SQRT($B$9)*$B455+SQRT(1-$B$9)*T455&lt;_xlfn.NORM.S.INV($B$6),1,0)</f>
        <v>0</v>
      </c>
      <c r="AP455" s="31" t="n">
        <f aca="false">IF(SQRT($B$9)*$B455+SQRT(1-$B$9)*U455&lt;_xlfn.NORM.S.INV($B$6),1,0)</f>
        <v>0</v>
      </c>
      <c r="AQ455" s="31" t="n">
        <f aca="false">IF(SQRT($B$9)*$B455+SQRT(1-$B$9)*V455&lt;_xlfn.NORM.S.INV($B$6),1,0)</f>
        <v>0</v>
      </c>
      <c r="AR455" s="31" t="n">
        <f aca="false">IF(SQRT($B$9)*$B455+SQRT(1-$B$9)*W455&lt;_xlfn.NORM.S.INV($B$6),1,0)</f>
        <v>0</v>
      </c>
      <c r="AS455" s="31" t="n">
        <f aca="false">IF(SQRT($B$9)*$B455+SQRT(1-$B$9)*X455&lt;_xlfn.NORM.S.INV($B$6),1,0)</f>
        <v>0</v>
      </c>
      <c r="AT455" s="31" t="n">
        <f aca="false">IF(SQRT($B$9)*$B455+SQRT(1-$B$9)*Y455&lt;_xlfn.NORM.S.INV($B$6),1,0)</f>
        <v>0</v>
      </c>
      <c r="AU455" s="31" t="n">
        <f aca="false">IF(SQRT($B$9)*$B455+SQRT(1-$B$9)*Z455&lt;_xlfn.NORM.S.INV($B$6),1,0)</f>
        <v>0</v>
      </c>
      <c r="AV455" s="31" t="n">
        <f aca="false">IF(SQRT($B$9)*$B455+SQRT(1-$B$9)*AA455&lt;_xlfn.NORM.S.INV($B$6),1,0)</f>
        <v>0</v>
      </c>
      <c r="AW455" s="31" t="n">
        <f aca="false">IF(SQRT($C$9)*$B455+SQRT(1-$C$9)*AB455&lt;_xlfn.NORM.S.INV($C$6),1,0)</f>
        <v>0</v>
      </c>
      <c r="AX455" s="31" t="n">
        <f aca="false">IF(SQRT($C$9)*$B455+SQRT(1-$C$9)*AC455&lt;_xlfn.NORM.S.INV($C$6),1,0)</f>
        <v>0</v>
      </c>
      <c r="AY455" s="31" t="n">
        <f aca="false">IF(SQRT($C$9)*$B455+SQRT(1-$C$9)*AD455&lt;_xlfn.NORM.S.INV($C$6),1,0)</f>
        <v>1</v>
      </c>
      <c r="AZ455" s="31" t="n">
        <f aca="false">IF(SQRT($C$9)*$B455+SQRT(1-$C$9)*AE455&lt;_xlfn.NORM.S.INV($C$6),1,0)</f>
        <v>0</v>
      </c>
      <c r="BA455" s="31" t="n">
        <f aca="false">IF(SQRT($C$9)*$B455+SQRT(1-$C$9)*AF455&lt;_xlfn.NORM.S.INV($C$6),1,0)</f>
        <v>0</v>
      </c>
      <c r="BB455" s="31" t="n">
        <f aca="false">IF(SQRT($C$9)*$B455+SQRT(1-$C$9)*AG455&lt;_xlfn.NORM.S.INV($C$6),1,0)</f>
        <v>0</v>
      </c>
      <c r="BC455" s="31" t="n">
        <f aca="false">IF(SQRT($C$9)*$B455+SQRT(1-$C$9)*AH455&lt;_xlfn.NORM.S.INV($C$6),1,0)</f>
        <v>0</v>
      </c>
      <c r="BD455" s="31" t="n">
        <f aca="false">IF(SQRT($C$9)*$B455+SQRT(1-$C$9)*AI455&lt;_xlfn.NORM.S.INV($C$6),1,0)</f>
        <v>0</v>
      </c>
      <c r="BE455" s="31" t="n">
        <f aca="false">IF(SQRT($C$9)*$B455+SQRT(1-$C$9)*AJ455&lt;_xlfn.NORM.S.INV($C$6),1,0)</f>
        <v>1</v>
      </c>
      <c r="BF455" s="31" t="n">
        <f aca="false">IF(SQRT($C$9)*$B455+SQRT(1-$C$9)*AK455&lt;_xlfn.NORM.S.INV($C$6),1,0)</f>
        <v>1</v>
      </c>
      <c r="BG455" s="21"/>
      <c r="BH455" s="21"/>
      <c r="BI455" s="31" t="n">
        <f aca="false">$B$11*(($A$1061)*$C455/$B$12*$B$7+(1-$A$1061)*$D455/$B$12*$C$7)</f>
        <v>1800</v>
      </c>
      <c r="BJ455" s="31" t="n">
        <f aca="false">$B$11*(($A$1062)*$C455/$B$12*$B$7+(1-$A$1062)*$D455/$B$12*$C$7)</f>
        <v>1710</v>
      </c>
      <c r="BK455" s="31" t="n">
        <f aca="false">$B$11*(($A$1063)*$C455/$B$12*$B$7+(1-$A$1063)*$D455/$B$12*$C$7)</f>
        <v>1620</v>
      </c>
      <c r="BL455" s="31" t="n">
        <f aca="false">$B$11*(($A$1064)*$C455/$B$12*$B$7+(1-$A$1064)*$D455/$B$12*$C$7)</f>
        <v>1530</v>
      </c>
      <c r="BM455" s="31" t="n">
        <f aca="false">$B$11*(($A$1065)*$C455/$B$12*$B$7+(1-$A$1065)*$D455/$B$12*$C$7)</f>
        <v>1440</v>
      </c>
      <c r="BN455" s="31" t="n">
        <f aca="false">$B$11*(($A$1066)*$C455/$B$12*$B$7+(1-$A$1066)*$D455/$B$12*$C$7)</f>
        <v>1350</v>
      </c>
      <c r="BO455" s="31" t="n">
        <f aca="false">$B$11*(($A$1067)*$C455/$B$12*$B$7+(1-$A$1067)*$D455/$B$12*$C$7)</f>
        <v>1260</v>
      </c>
      <c r="BP455" s="31" t="n">
        <f aca="false">$B$11*(($A$1068)*$C455/$B$12*$B$7+(1-$A$1068)*$D455/$B$12*$C$7)</f>
        <v>1170</v>
      </c>
      <c r="BQ455" s="31" t="n">
        <f aca="false">$B$11*(($A$1069)*$C455/$B$12*$B$7+(1-$A$1069)*$D455/$B$12*$C$7)</f>
        <v>1080</v>
      </c>
      <c r="BR455" s="31" t="n">
        <f aca="false">$B$11*(($A$1070)*$C455/$B$12*$B$7+(1-$A$1070)*$D455/$B$12*$C$7)</f>
        <v>990</v>
      </c>
      <c r="BS455" s="31" t="n">
        <f aca="false">$B$11*(($A$1071)*$C455/$B$12*$B$7+(1-$A$1071)*$D455/$B$12*$C$7)</f>
        <v>900</v>
      </c>
      <c r="BT455" s="31" t="n">
        <f aca="false">$B$11*(($A$1072)*$C455/$B$12*$B$7+(1-$A$1072)*$D455/$B$12*$C$7)</f>
        <v>810</v>
      </c>
      <c r="BU455" s="31" t="n">
        <f aca="false">$B$11*(($A$1073)*$C455/$B$12*$B$7+(1-$A$1073)*$D455/$B$12*$C$7)</f>
        <v>720</v>
      </c>
      <c r="BV455" s="31" t="n">
        <f aca="false">$B$11*(($A$1074)*$C455/$B$12*$B$7+(1-$A$1074)*$D455/$B$12*$C$7)</f>
        <v>630</v>
      </c>
      <c r="BW455" s="31" t="n">
        <f aca="false">$B$11*(($A$1075)*$C455/$B$12*$B$7+(1-$A$1075)*$D455/$B$12*$C$7)</f>
        <v>540</v>
      </c>
      <c r="BX455" s="31" t="n">
        <f aca="false">$B$11*(($A$1076)*$C455/$B$12*$B$7+(1-$A$1076)*$D455/$B$12*$C$7)</f>
        <v>450</v>
      </c>
      <c r="BY455" s="31" t="n">
        <f aca="false">$B$11*(($A$1077)*$C455/$B$12*$B$7+(1-$A$1077)*$D455/$B$12*$C$7)</f>
        <v>360</v>
      </c>
      <c r="BZ455" s="31" t="n">
        <f aca="false">$B$11*(($A$1078)*$C455/$B$12*$B$7+(1-$A$1078)*$D455/$B$12*$C$7)</f>
        <v>270</v>
      </c>
      <c r="CA455" s="31" t="n">
        <f aca="false">$B$11*(($A$1079)*$C455/$B$12*$B$7+(1-$A$1079)*$D455/$B$12*$C$7)</f>
        <v>180</v>
      </c>
      <c r="CB455" s="31" t="n">
        <f aca="false">$B$11*(($A$1080)*$C455/$B$12*$B$7+(1-$A$1080)*$D455/$B$12*$C$7)</f>
        <v>90.0000000000001</v>
      </c>
      <c r="CC455" s="31" t="n">
        <f aca="false">$B$11*(($A$1081)*$C455/$B$12*$B$7+(1-$A$1081)*$D455/$B$12*$C$7)</f>
        <v>0</v>
      </c>
    </row>
    <row r="456" customFormat="false" ht="15" hidden="false" customHeight="false" outlineLevel="0" collapsed="false">
      <c r="A456" s="21" t="n">
        <v>432</v>
      </c>
      <c r="B456" s="27" t="n">
        <v>-0.00325208713191577</v>
      </c>
      <c r="C456" s="9" t="n">
        <f aca="false">SUM(AM456:AV456)</f>
        <v>0</v>
      </c>
      <c r="D456" s="9" t="n">
        <f aca="false">SUM(AW456:BF456)</f>
        <v>0</v>
      </c>
      <c r="E456" s="24" t="n">
        <f aca="false">(1-C456/$B$12)*$B$8-C456/$B$12*$B$7</f>
        <v>0.05</v>
      </c>
      <c r="F456" s="24" t="n">
        <f aca="false">(1-D456/$B$12)*$C$8-D456/$B$12*$C$7</f>
        <v>0.09</v>
      </c>
      <c r="G456" s="47" t="n">
        <f aca="false">$B$11*($B$10*C456/$B$12*$B$7+(1-$B$10)*D456/$B$12*$C$7)</f>
        <v>0</v>
      </c>
      <c r="H456" s="24" t="n">
        <f aca="false">$B$10*E456+(1-$B$10)*F456</f>
        <v>0.07</v>
      </c>
      <c r="I456" s="21"/>
      <c r="J456" s="21"/>
      <c r="K456" s="21"/>
      <c r="L456" s="21"/>
      <c r="M456" s="21"/>
      <c r="N456" s="21"/>
      <c r="O456" s="21"/>
      <c r="P456" s="21"/>
      <c r="Q456" s="21"/>
      <c r="R456" s="27" t="n">
        <v>1.69205458727091</v>
      </c>
      <c r="S456" s="27" t="n">
        <v>-0.649943700731698</v>
      </c>
      <c r="T456" s="27" t="n">
        <v>1.14092103254617</v>
      </c>
      <c r="U456" s="27" t="n">
        <v>-0.217344730063646</v>
      </c>
      <c r="V456" s="27" t="n">
        <v>-0.905982660753215</v>
      </c>
      <c r="W456" s="27" t="n">
        <v>1.6142225894949</v>
      </c>
      <c r="X456" s="27" t="n">
        <v>-1.2397309435945</v>
      </c>
      <c r="Y456" s="27" t="n">
        <v>-0.149010343222548</v>
      </c>
      <c r="Z456" s="27" t="n">
        <v>-0.372352148304061</v>
      </c>
      <c r="AA456" s="27" t="n">
        <v>-0.465804919556315</v>
      </c>
      <c r="AB456" s="27" t="n">
        <v>-1.28988408195605</v>
      </c>
      <c r="AC456" s="27" t="n">
        <v>-0.44776291349978</v>
      </c>
      <c r="AD456" s="27" t="n">
        <v>1.53389864058121</v>
      </c>
      <c r="AE456" s="27" t="n">
        <v>0.0504783762654579</v>
      </c>
      <c r="AF456" s="27" t="n">
        <v>2.42659603969344</v>
      </c>
      <c r="AG456" s="27" t="n">
        <v>-0.00260685382889851</v>
      </c>
      <c r="AH456" s="27" t="n">
        <v>0.591299965262053</v>
      </c>
      <c r="AI456" s="27" t="n">
        <v>1.13873590039048</v>
      </c>
      <c r="AJ456" s="27" t="n">
        <v>-0.97566093123555</v>
      </c>
      <c r="AK456" s="27" t="n">
        <v>0.0564354719950445</v>
      </c>
      <c r="AL456" s="21"/>
      <c r="AM456" s="31" t="n">
        <f aca="false">IF(SQRT($B$9)*$B456+SQRT(1-$B$9)*R456&lt;_xlfn.NORM.S.INV($B$6),1,0)</f>
        <v>0</v>
      </c>
      <c r="AN456" s="31" t="n">
        <f aca="false">IF(SQRT($B$9)*$B456+SQRT(1-$B$9)*S456&lt;_xlfn.NORM.S.INV($B$6),1,0)</f>
        <v>0</v>
      </c>
      <c r="AO456" s="31" t="n">
        <f aca="false">IF(SQRT($B$9)*$B456+SQRT(1-$B$9)*T456&lt;_xlfn.NORM.S.INV($B$6),1,0)</f>
        <v>0</v>
      </c>
      <c r="AP456" s="31" t="n">
        <f aca="false">IF(SQRT($B$9)*$B456+SQRT(1-$B$9)*U456&lt;_xlfn.NORM.S.INV($B$6),1,0)</f>
        <v>0</v>
      </c>
      <c r="AQ456" s="31" t="n">
        <f aca="false">IF(SQRT($B$9)*$B456+SQRT(1-$B$9)*V456&lt;_xlfn.NORM.S.INV($B$6),1,0)</f>
        <v>0</v>
      </c>
      <c r="AR456" s="31" t="n">
        <f aca="false">IF(SQRT($B$9)*$B456+SQRT(1-$B$9)*W456&lt;_xlfn.NORM.S.INV($B$6),1,0)</f>
        <v>0</v>
      </c>
      <c r="AS456" s="31" t="n">
        <f aca="false">IF(SQRT($B$9)*$B456+SQRT(1-$B$9)*X456&lt;_xlfn.NORM.S.INV($B$6),1,0)</f>
        <v>0</v>
      </c>
      <c r="AT456" s="31" t="n">
        <f aca="false">IF(SQRT($B$9)*$B456+SQRT(1-$B$9)*Y456&lt;_xlfn.NORM.S.INV($B$6),1,0)</f>
        <v>0</v>
      </c>
      <c r="AU456" s="31" t="n">
        <f aca="false">IF(SQRT($B$9)*$B456+SQRT(1-$B$9)*Z456&lt;_xlfn.NORM.S.INV($B$6),1,0)</f>
        <v>0</v>
      </c>
      <c r="AV456" s="31" t="n">
        <f aca="false">IF(SQRT($B$9)*$B456+SQRT(1-$B$9)*AA456&lt;_xlfn.NORM.S.INV($B$6),1,0)</f>
        <v>0</v>
      </c>
      <c r="AW456" s="31" t="n">
        <f aca="false">IF(SQRT($C$9)*$B456+SQRT(1-$C$9)*AB456&lt;_xlfn.NORM.S.INV($C$6),1,0)</f>
        <v>0</v>
      </c>
      <c r="AX456" s="31" t="n">
        <f aca="false">IF(SQRT($C$9)*$B456+SQRT(1-$C$9)*AC456&lt;_xlfn.NORM.S.INV($C$6),1,0)</f>
        <v>0</v>
      </c>
      <c r="AY456" s="31" t="n">
        <f aca="false">IF(SQRT($C$9)*$B456+SQRT(1-$C$9)*AD456&lt;_xlfn.NORM.S.INV($C$6),1,0)</f>
        <v>0</v>
      </c>
      <c r="AZ456" s="31" t="n">
        <f aca="false">IF(SQRT($C$9)*$B456+SQRT(1-$C$9)*AE456&lt;_xlfn.NORM.S.INV($C$6),1,0)</f>
        <v>0</v>
      </c>
      <c r="BA456" s="31" t="n">
        <f aca="false">IF(SQRT($C$9)*$B456+SQRT(1-$C$9)*AF456&lt;_xlfn.NORM.S.INV($C$6),1,0)</f>
        <v>0</v>
      </c>
      <c r="BB456" s="31" t="n">
        <f aca="false">IF(SQRT($C$9)*$B456+SQRT(1-$C$9)*AG456&lt;_xlfn.NORM.S.INV($C$6),1,0)</f>
        <v>0</v>
      </c>
      <c r="BC456" s="31" t="n">
        <f aca="false">IF(SQRT($C$9)*$B456+SQRT(1-$C$9)*AH456&lt;_xlfn.NORM.S.INV($C$6),1,0)</f>
        <v>0</v>
      </c>
      <c r="BD456" s="31" t="n">
        <f aca="false">IF(SQRT($C$9)*$B456+SQRT(1-$C$9)*AI456&lt;_xlfn.NORM.S.INV($C$6),1,0)</f>
        <v>0</v>
      </c>
      <c r="BE456" s="31" t="n">
        <f aca="false">IF(SQRT($C$9)*$B456+SQRT(1-$C$9)*AJ456&lt;_xlfn.NORM.S.INV($C$6),1,0)</f>
        <v>0</v>
      </c>
      <c r="BF456" s="31" t="n">
        <f aca="false">IF(SQRT($C$9)*$B456+SQRT(1-$C$9)*AK456&lt;_xlfn.NORM.S.INV($C$6),1,0)</f>
        <v>0</v>
      </c>
      <c r="BG456" s="21"/>
      <c r="BH456" s="21"/>
      <c r="BI456" s="31" t="n">
        <f aca="false">$B$11*(($A$1061)*$C456/$B$12*$B$7+(1-$A$1061)*$D456/$B$12*$C$7)</f>
        <v>0</v>
      </c>
      <c r="BJ456" s="31" t="n">
        <f aca="false">$B$11*(($A$1062)*$C456/$B$12*$B$7+(1-$A$1062)*$D456/$B$12*$C$7)</f>
        <v>0</v>
      </c>
      <c r="BK456" s="31" t="n">
        <f aca="false">$B$11*(($A$1063)*$C456/$B$12*$B$7+(1-$A$1063)*$D456/$B$12*$C$7)</f>
        <v>0</v>
      </c>
      <c r="BL456" s="31" t="n">
        <f aca="false">$B$11*(($A$1064)*$C456/$B$12*$B$7+(1-$A$1064)*$D456/$B$12*$C$7)</f>
        <v>0</v>
      </c>
      <c r="BM456" s="31" t="n">
        <f aca="false">$B$11*(($A$1065)*$C456/$B$12*$B$7+(1-$A$1065)*$D456/$B$12*$C$7)</f>
        <v>0</v>
      </c>
      <c r="BN456" s="31" t="n">
        <f aca="false">$B$11*(($A$1066)*$C456/$B$12*$B$7+(1-$A$1066)*$D456/$B$12*$C$7)</f>
        <v>0</v>
      </c>
      <c r="BO456" s="31" t="n">
        <f aca="false">$B$11*(($A$1067)*$C456/$B$12*$B$7+(1-$A$1067)*$D456/$B$12*$C$7)</f>
        <v>0</v>
      </c>
      <c r="BP456" s="31" t="n">
        <f aca="false">$B$11*(($A$1068)*$C456/$B$12*$B$7+(1-$A$1068)*$D456/$B$12*$C$7)</f>
        <v>0</v>
      </c>
      <c r="BQ456" s="31" t="n">
        <f aca="false">$B$11*(($A$1069)*$C456/$B$12*$B$7+(1-$A$1069)*$D456/$B$12*$C$7)</f>
        <v>0</v>
      </c>
      <c r="BR456" s="31" t="n">
        <f aca="false">$B$11*(($A$1070)*$C456/$B$12*$B$7+(1-$A$1070)*$D456/$B$12*$C$7)</f>
        <v>0</v>
      </c>
      <c r="BS456" s="31" t="n">
        <f aca="false">$B$11*(($A$1071)*$C456/$B$12*$B$7+(1-$A$1071)*$D456/$B$12*$C$7)</f>
        <v>0</v>
      </c>
      <c r="BT456" s="31" t="n">
        <f aca="false">$B$11*(($A$1072)*$C456/$B$12*$B$7+(1-$A$1072)*$D456/$B$12*$C$7)</f>
        <v>0</v>
      </c>
      <c r="BU456" s="31" t="n">
        <f aca="false">$B$11*(($A$1073)*$C456/$B$12*$B$7+(1-$A$1073)*$D456/$B$12*$C$7)</f>
        <v>0</v>
      </c>
      <c r="BV456" s="31" t="n">
        <f aca="false">$B$11*(($A$1074)*$C456/$B$12*$B$7+(1-$A$1074)*$D456/$B$12*$C$7)</f>
        <v>0</v>
      </c>
      <c r="BW456" s="31" t="n">
        <f aca="false">$B$11*(($A$1075)*$C456/$B$12*$B$7+(1-$A$1075)*$D456/$B$12*$C$7)</f>
        <v>0</v>
      </c>
      <c r="BX456" s="31" t="n">
        <f aca="false">$B$11*(($A$1076)*$C456/$B$12*$B$7+(1-$A$1076)*$D456/$B$12*$C$7)</f>
        <v>0</v>
      </c>
      <c r="BY456" s="31" t="n">
        <f aca="false">$B$11*(($A$1077)*$C456/$B$12*$B$7+(1-$A$1077)*$D456/$B$12*$C$7)</f>
        <v>0</v>
      </c>
      <c r="BZ456" s="31" t="n">
        <f aca="false">$B$11*(($A$1078)*$C456/$B$12*$B$7+(1-$A$1078)*$D456/$B$12*$C$7)</f>
        <v>0</v>
      </c>
      <c r="CA456" s="31" t="n">
        <f aca="false">$B$11*(($A$1079)*$C456/$B$12*$B$7+(1-$A$1079)*$D456/$B$12*$C$7)</f>
        <v>0</v>
      </c>
      <c r="CB456" s="31" t="n">
        <f aca="false">$B$11*(($A$1080)*$C456/$B$12*$B$7+(1-$A$1080)*$D456/$B$12*$C$7)</f>
        <v>0</v>
      </c>
      <c r="CC456" s="31" t="n">
        <f aca="false">$B$11*(($A$1081)*$C456/$B$12*$B$7+(1-$A$1081)*$D456/$B$12*$C$7)</f>
        <v>0</v>
      </c>
    </row>
    <row r="457" customFormat="false" ht="15" hidden="false" customHeight="false" outlineLevel="0" collapsed="false">
      <c r="A457" s="21" t="n">
        <v>433</v>
      </c>
      <c r="B457" s="27" t="n">
        <v>0.937690316321059</v>
      </c>
      <c r="C457" s="9" t="n">
        <f aca="false">SUM(AM457:AV457)</f>
        <v>0</v>
      </c>
      <c r="D457" s="9" t="n">
        <f aca="false">SUM(AW457:BF457)</f>
        <v>0</v>
      </c>
      <c r="E457" s="24" t="n">
        <f aca="false">(1-C457/$B$12)*$B$8-C457/$B$12*$B$7</f>
        <v>0.05</v>
      </c>
      <c r="F457" s="24" t="n">
        <f aca="false">(1-D457/$B$12)*$C$8-D457/$B$12*$C$7</f>
        <v>0.09</v>
      </c>
      <c r="G457" s="47" t="n">
        <f aca="false">$B$11*($B$10*C457/$B$12*$B$7+(1-$B$10)*D457/$B$12*$C$7)</f>
        <v>0</v>
      </c>
      <c r="H457" s="24" t="n">
        <f aca="false">$B$10*E457+(1-$B$10)*F457</f>
        <v>0.07</v>
      </c>
      <c r="I457" s="21"/>
      <c r="J457" s="21"/>
      <c r="K457" s="21"/>
      <c r="L457" s="21"/>
      <c r="M457" s="21"/>
      <c r="N457" s="21"/>
      <c r="O457" s="21"/>
      <c r="P457" s="21"/>
      <c r="Q457" s="21"/>
      <c r="R457" s="27" t="n">
        <v>0.616162134805729</v>
      </c>
      <c r="S457" s="27" t="n">
        <v>0.416492742474969</v>
      </c>
      <c r="T457" s="27" t="n">
        <v>-0.981146874106156</v>
      </c>
      <c r="U457" s="27" t="n">
        <v>0.352013414061094</v>
      </c>
      <c r="V457" s="27" t="n">
        <v>-1.14301584466845</v>
      </c>
      <c r="W457" s="27" t="n">
        <v>-1.03226391027805</v>
      </c>
      <c r="X457" s="27" t="n">
        <v>-0.985868848330459</v>
      </c>
      <c r="Y457" s="27" t="n">
        <v>0.737474182451363</v>
      </c>
      <c r="Z457" s="27" t="n">
        <v>0.503307596491949</v>
      </c>
      <c r="AA457" s="27" t="n">
        <v>0.829991434892457</v>
      </c>
      <c r="AB457" s="27" t="n">
        <v>-0.286722397487398</v>
      </c>
      <c r="AC457" s="27" t="n">
        <v>-0.85742899884187</v>
      </c>
      <c r="AD457" s="27" t="n">
        <v>-0.748472473078112</v>
      </c>
      <c r="AE457" s="27" t="n">
        <v>-0.617555319776837</v>
      </c>
      <c r="AF457" s="27" t="n">
        <v>-0.29258335507586</v>
      </c>
      <c r="AG457" s="27" t="n">
        <v>0.749937007994774</v>
      </c>
      <c r="AH457" s="27" t="n">
        <v>-0.502858935816771</v>
      </c>
      <c r="AI457" s="27" t="n">
        <v>0.774144110341176</v>
      </c>
      <c r="AJ457" s="27" t="n">
        <v>-1.22158130988165</v>
      </c>
      <c r="AK457" s="27" t="n">
        <v>-1.77890323354282</v>
      </c>
      <c r="AL457" s="21"/>
      <c r="AM457" s="31" t="n">
        <f aca="false">IF(SQRT($B$9)*$B457+SQRT(1-$B$9)*R457&lt;_xlfn.NORM.S.INV($B$6),1,0)</f>
        <v>0</v>
      </c>
      <c r="AN457" s="31" t="n">
        <f aca="false">IF(SQRT($B$9)*$B457+SQRT(1-$B$9)*S457&lt;_xlfn.NORM.S.INV($B$6),1,0)</f>
        <v>0</v>
      </c>
      <c r="AO457" s="31" t="n">
        <f aca="false">IF(SQRT($B$9)*$B457+SQRT(1-$B$9)*T457&lt;_xlfn.NORM.S.INV($B$6),1,0)</f>
        <v>0</v>
      </c>
      <c r="AP457" s="31" t="n">
        <f aca="false">IF(SQRT($B$9)*$B457+SQRT(1-$B$9)*U457&lt;_xlfn.NORM.S.INV($B$6),1,0)</f>
        <v>0</v>
      </c>
      <c r="AQ457" s="31" t="n">
        <f aca="false">IF(SQRT($B$9)*$B457+SQRT(1-$B$9)*V457&lt;_xlfn.NORM.S.INV($B$6),1,0)</f>
        <v>0</v>
      </c>
      <c r="AR457" s="31" t="n">
        <f aca="false">IF(SQRT($B$9)*$B457+SQRT(1-$B$9)*W457&lt;_xlfn.NORM.S.INV($B$6),1,0)</f>
        <v>0</v>
      </c>
      <c r="AS457" s="31" t="n">
        <f aca="false">IF(SQRT($B$9)*$B457+SQRT(1-$B$9)*X457&lt;_xlfn.NORM.S.INV($B$6),1,0)</f>
        <v>0</v>
      </c>
      <c r="AT457" s="31" t="n">
        <f aca="false">IF(SQRT($B$9)*$B457+SQRT(1-$B$9)*Y457&lt;_xlfn.NORM.S.INV($B$6),1,0)</f>
        <v>0</v>
      </c>
      <c r="AU457" s="31" t="n">
        <f aca="false">IF(SQRT($B$9)*$B457+SQRT(1-$B$9)*Z457&lt;_xlfn.NORM.S.INV($B$6),1,0)</f>
        <v>0</v>
      </c>
      <c r="AV457" s="31" t="n">
        <f aca="false">IF(SQRT($B$9)*$B457+SQRT(1-$B$9)*AA457&lt;_xlfn.NORM.S.INV($B$6),1,0)</f>
        <v>0</v>
      </c>
      <c r="AW457" s="31" t="n">
        <f aca="false">IF(SQRT($C$9)*$B457+SQRT(1-$C$9)*AB457&lt;_xlfn.NORM.S.INV($C$6),1,0)</f>
        <v>0</v>
      </c>
      <c r="AX457" s="31" t="n">
        <f aca="false">IF(SQRT($C$9)*$B457+SQRT(1-$C$9)*AC457&lt;_xlfn.NORM.S.INV($C$6),1,0)</f>
        <v>0</v>
      </c>
      <c r="AY457" s="31" t="n">
        <f aca="false">IF(SQRT($C$9)*$B457+SQRT(1-$C$9)*AD457&lt;_xlfn.NORM.S.INV($C$6),1,0)</f>
        <v>0</v>
      </c>
      <c r="AZ457" s="31" t="n">
        <f aca="false">IF(SQRT($C$9)*$B457+SQRT(1-$C$9)*AE457&lt;_xlfn.NORM.S.INV($C$6),1,0)</f>
        <v>0</v>
      </c>
      <c r="BA457" s="31" t="n">
        <f aca="false">IF(SQRT($C$9)*$B457+SQRT(1-$C$9)*AF457&lt;_xlfn.NORM.S.INV($C$6),1,0)</f>
        <v>0</v>
      </c>
      <c r="BB457" s="31" t="n">
        <f aca="false">IF(SQRT($C$9)*$B457+SQRT(1-$C$9)*AG457&lt;_xlfn.NORM.S.INV($C$6),1,0)</f>
        <v>0</v>
      </c>
      <c r="BC457" s="31" t="n">
        <f aca="false">IF(SQRT($C$9)*$B457+SQRT(1-$C$9)*AH457&lt;_xlfn.NORM.S.INV($C$6),1,0)</f>
        <v>0</v>
      </c>
      <c r="BD457" s="31" t="n">
        <f aca="false">IF(SQRT($C$9)*$B457+SQRT(1-$C$9)*AI457&lt;_xlfn.NORM.S.INV($C$6),1,0)</f>
        <v>0</v>
      </c>
      <c r="BE457" s="31" t="n">
        <f aca="false">IF(SQRT($C$9)*$B457+SQRT(1-$C$9)*AJ457&lt;_xlfn.NORM.S.INV($C$6),1,0)</f>
        <v>0</v>
      </c>
      <c r="BF457" s="31" t="n">
        <f aca="false">IF(SQRT($C$9)*$B457+SQRT(1-$C$9)*AK457&lt;_xlfn.NORM.S.INV($C$6),1,0)</f>
        <v>0</v>
      </c>
      <c r="BG457" s="21"/>
      <c r="BH457" s="21"/>
      <c r="BI457" s="31" t="n">
        <f aca="false">$B$11*(($A$1061)*$C457/$B$12*$B$7+(1-$A$1061)*$D457/$B$12*$C$7)</f>
        <v>0</v>
      </c>
      <c r="BJ457" s="31" t="n">
        <f aca="false">$B$11*(($A$1062)*$C457/$B$12*$B$7+(1-$A$1062)*$D457/$B$12*$C$7)</f>
        <v>0</v>
      </c>
      <c r="BK457" s="31" t="n">
        <f aca="false">$B$11*(($A$1063)*$C457/$B$12*$B$7+(1-$A$1063)*$D457/$B$12*$C$7)</f>
        <v>0</v>
      </c>
      <c r="BL457" s="31" t="n">
        <f aca="false">$B$11*(($A$1064)*$C457/$B$12*$B$7+(1-$A$1064)*$D457/$B$12*$C$7)</f>
        <v>0</v>
      </c>
      <c r="BM457" s="31" t="n">
        <f aca="false">$B$11*(($A$1065)*$C457/$B$12*$B$7+(1-$A$1065)*$D457/$B$12*$C$7)</f>
        <v>0</v>
      </c>
      <c r="BN457" s="31" t="n">
        <f aca="false">$B$11*(($A$1066)*$C457/$B$12*$B$7+(1-$A$1066)*$D457/$B$12*$C$7)</f>
        <v>0</v>
      </c>
      <c r="BO457" s="31" t="n">
        <f aca="false">$B$11*(($A$1067)*$C457/$B$12*$B$7+(1-$A$1067)*$D457/$B$12*$C$7)</f>
        <v>0</v>
      </c>
      <c r="BP457" s="31" t="n">
        <f aca="false">$B$11*(($A$1068)*$C457/$B$12*$B$7+(1-$A$1068)*$D457/$B$12*$C$7)</f>
        <v>0</v>
      </c>
      <c r="BQ457" s="31" t="n">
        <f aca="false">$B$11*(($A$1069)*$C457/$B$12*$B$7+(1-$A$1069)*$D457/$B$12*$C$7)</f>
        <v>0</v>
      </c>
      <c r="BR457" s="31" t="n">
        <f aca="false">$B$11*(($A$1070)*$C457/$B$12*$B$7+(1-$A$1070)*$D457/$B$12*$C$7)</f>
        <v>0</v>
      </c>
      <c r="BS457" s="31" t="n">
        <f aca="false">$B$11*(($A$1071)*$C457/$B$12*$B$7+(1-$A$1071)*$D457/$B$12*$C$7)</f>
        <v>0</v>
      </c>
      <c r="BT457" s="31" t="n">
        <f aca="false">$B$11*(($A$1072)*$C457/$B$12*$B$7+(1-$A$1072)*$D457/$B$12*$C$7)</f>
        <v>0</v>
      </c>
      <c r="BU457" s="31" t="n">
        <f aca="false">$B$11*(($A$1073)*$C457/$B$12*$B$7+(1-$A$1073)*$D457/$B$12*$C$7)</f>
        <v>0</v>
      </c>
      <c r="BV457" s="31" t="n">
        <f aca="false">$B$11*(($A$1074)*$C457/$B$12*$B$7+(1-$A$1074)*$D457/$B$12*$C$7)</f>
        <v>0</v>
      </c>
      <c r="BW457" s="31" t="n">
        <f aca="false">$B$11*(($A$1075)*$C457/$B$12*$B$7+(1-$A$1075)*$D457/$B$12*$C$7)</f>
        <v>0</v>
      </c>
      <c r="BX457" s="31" t="n">
        <f aca="false">$B$11*(($A$1076)*$C457/$B$12*$B$7+(1-$A$1076)*$D457/$B$12*$C$7)</f>
        <v>0</v>
      </c>
      <c r="BY457" s="31" t="n">
        <f aca="false">$B$11*(($A$1077)*$C457/$B$12*$B$7+(1-$A$1077)*$D457/$B$12*$C$7)</f>
        <v>0</v>
      </c>
      <c r="BZ457" s="31" t="n">
        <f aca="false">$B$11*(($A$1078)*$C457/$B$12*$B$7+(1-$A$1078)*$D457/$B$12*$C$7)</f>
        <v>0</v>
      </c>
      <c r="CA457" s="31" t="n">
        <f aca="false">$B$11*(($A$1079)*$C457/$B$12*$B$7+(1-$A$1079)*$D457/$B$12*$C$7)</f>
        <v>0</v>
      </c>
      <c r="CB457" s="31" t="n">
        <f aca="false">$B$11*(($A$1080)*$C457/$B$12*$B$7+(1-$A$1080)*$D457/$B$12*$C$7)</f>
        <v>0</v>
      </c>
      <c r="CC457" s="31" t="n">
        <f aca="false">$B$11*(($A$1081)*$C457/$B$12*$B$7+(1-$A$1081)*$D457/$B$12*$C$7)</f>
        <v>0</v>
      </c>
    </row>
    <row r="458" customFormat="false" ht="15" hidden="false" customHeight="false" outlineLevel="0" collapsed="false">
      <c r="A458" s="21" t="n">
        <v>434</v>
      </c>
      <c r="B458" s="27" t="n">
        <v>2.06392722762435</v>
      </c>
      <c r="C458" s="9" t="n">
        <f aca="false">SUM(AM458:AV458)</f>
        <v>0</v>
      </c>
      <c r="D458" s="9" t="n">
        <f aca="false">SUM(AW458:BF458)</f>
        <v>0</v>
      </c>
      <c r="E458" s="24" t="n">
        <f aca="false">(1-C458/$B$12)*$B$8-C458/$B$12*$B$7</f>
        <v>0.05</v>
      </c>
      <c r="F458" s="24" t="n">
        <f aca="false">(1-D458/$B$12)*$C$8-D458/$B$12*$C$7</f>
        <v>0.09</v>
      </c>
      <c r="G458" s="47" t="n">
        <f aca="false">$B$11*($B$10*C458/$B$12*$B$7+(1-$B$10)*D458/$B$12*$C$7)</f>
        <v>0</v>
      </c>
      <c r="H458" s="24" t="n">
        <f aca="false">$B$10*E458+(1-$B$10)*F458</f>
        <v>0.07</v>
      </c>
      <c r="I458" s="21"/>
      <c r="J458" s="21"/>
      <c r="K458" s="21"/>
      <c r="L458" s="21"/>
      <c r="M458" s="21"/>
      <c r="N458" s="21"/>
      <c r="O458" s="21"/>
      <c r="P458" s="21"/>
      <c r="Q458" s="21"/>
      <c r="R458" s="27" t="n">
        <v>-1.27560090436538</v>
      </c>
      <c r="S458" s="27" t="n">
        <v>-0.0903540933176818</v>
      </c>
      <c r="T458" s="27" t="n">
        <v>-1.30511441701022</v>
      </c>
      <c r="U458" s="27" t="n">
        <v>-0.754168671242046</v>
      </c>
      <c r="V458" s="27" t="n">
        <v>1.22521473109407</v>
      </c>
      <c r="W458" s="27" t="n">
        <v>0.738107385038425</v>
      </c>
      <c r="X458" s="27" t="n">
        <v>-1.35823449418553</v>
      </c>
      <c r="Y458" s="27" t="n">
        <v>-0.286392599439826</v>
      </c>
      <c r="Z458" s="27" t="n">
        <v>0.859003435017653</v>
      </c>
      <c r="AA458" s="27" t="n">
        <v>-0.261214464768669</v>
      </c>
      <c r="AB458" s="27" t="n">
        <v>1.03401700385574</v>
      </c>
      <c r="AC458" s="27" t="n">
        <v>-0.335332939528505</v>
      </c>
      <c r="AD458" s="27" t="n">
        <v>0.122122290912448</v>
      </c>
      <c r="AE458" s="27" t="n">
        <v>-0.0994693451522251</v>
      </c>
      <c r="AF458" s="27" t="n">
        <v>2.504783901163</v>
      </c>
      <c r="AG458" s="27" t="n">
        <v>1.45338710636315</v>
      </c>
      <c r="AH458" s="27" t="n">
        <v>0.632359262370841</v>
      </c>
      <c r="AI458" s="27" t="n">
        <v>-0.204405780003299</v>
      </c>
      <c r="AJ458" s="27" t="n">
        <v>1.30631151028675</v>
      </c>
      <c r="AK458" s="27" t="n">
        <v>2.98772673264525</v>
      </c>
      <c r="AL458" s="21"/>
      <c r="AM458" s="31" t="n">
        <f aca="false">IF(SQRT($B$9)*$B458+SQRT(1-$B$9)*R458&lt;_xlfn.NORM.S.INV($B$6),1,0)</f>
        <v>0</v>
      </c>
      <c r="AN458" s="31" t="n">
        <f aca="false">IF(SQRT($B$9)*$B458+SQRT(1-$B$9)*S458&lt;_xlfn.NORM.S.INV($B$6),1,0)</f>
        <v>0</v>
      </c>
      <c r="AO458" s="31" t="n">
        <f aca="false">IF(SQRT($B$9)*$B458+SQRT(1-$B$9)*T458&lt;_xlfn.NORM.S.INV($B$6),1,0)</f>
        <v>0</v>
      </c>
      <c r="AP458" s="31" t="n">
        <f aca="false">IF(SQRT($B$9)*$B458+SQRT(1-$B$9)*U458&lt;_xlfn.NORM.S.INV($B$6),1,0)</f>
        <v>0</v>
      </c>
      <c r="AQ458" s="31" t="n">
        <f aca="false">IF(SQRT($B$9)*$B458+SQRT(1-$B$9)*V458&lt;_xlfn.NORM.S.INV($B$6),1,0)</f>
        <v>0</v>
      </c>
      <c r="AR458" s="31" t="n">
        <f aca="false">IF(SQRT($B$9)*$B458+SQRT(1-$B$9)*W458&lt;_xlfn.NORM.S.INV($B$6),1,0)</f>
        <v>0</v>
      </c>
      <c r="AS458" s="31" t="n">
        <f aca="false">IF(SQRT($B$9)*$B458+SQRT(1-$B$9)*X458&lt;_xlfn.NORM.S.INV($B$6),1,0)</f>
        <v>0</v>
      </c>
      <c r="AT458" s="31" t="n">
        <f aca="false">IF(SQRT($B$9)*$B458+SQRT(1-$B$9)*Y458&lt;_xlfn.NORM.S.INV($B$6),1,0)</f>
        <v>0</v>
      </c>
      <c r="AU458" s="31" t="n">
        <f aca="false">IF(SQRT($B$9)*$B458+SQRT(1-$B$9)*Z458&lt;_xlfn.NORM.S.INV($B$6),1,0)</f>
        <v>0</v>
      </c>
      <c r="AV458" s="31" t="n">
        <f aca="false">IF(SQRT($B$9)*$B458+SQRT(1-$B$9)*AA458&lt;_xlfn.NORM.S.INV($B$6),1,0)</f>
        <v>0</v>
      </c>
      <c r="AW458" s="31" t="n">
        <f aca="false">IF(SQRT($C$9)*$B458+SQRT(1-$C$9)*AB458&lt;_xlfn.NORM.S.INV($C$6),1,0)</f>
        <v>0</v>
      </c>
      <c r="AX458" s="31" t="n">
        <f aca="false">IF(SQRT($C$9)*$B458+SQRT(1-$C$9)*AC458&lt;_xlfn.NORM.S.INV($C$6),1,0)</f>
        <v>0</v>
      </c>
      <c r="AY458" s="31" t="n">
        <f aca="false">IF(SQRT($C$9)*$B458+SQRT(1-$C$9)*AD458&lt;_xlfn.NORM.S.INV($C$6),1,0)</f>
        <v>0</v>
      </c>
      <c r="AZ458" s="31" t="n">
        <f aca="false">IF(SQRT($C$9)*$B458+SQRT(1-$C$9)*AE458&lt;_xlfn.NORM.S.INV($C$6),1,0)</f>
        <v>0</v>
      </c>
      <c r="BA458" s="31" t="n">
        <f aca="false">IF(SQRT($C$9)*$B458+SQRT(1-$C$9)*AF458&lt;_xlfn.NORM.S.INV($C$6),1,0)</f>
        <v>0</v>
      </c>
      <c r="BB458" s="31" t="n">
        <f aca="false">IF(SQRT($C$9)*$B458+SQRT(1-$C$9)*AG458&lt;_xlfn.NORM.S.INV($C$6),1,0)</f>
        <v>0</v>
      </c>
      <c r="BC458" s="31" t="n">
        <f aca="false">IF(SQRT($C$9)*$B458+SQRT(1-$C$9)*AH458&lt;_xlfn.NORM.S.INV($C$6),1,0)</f>
        <v>0</v>
      </c>
      <c r="BD458" s="31" t="n">
        <f aca="false">IF(SQRT($C$9)*$B458+SQRT(1-$C$9)*AI458&lt;_xlfn.NORM.S.INV($C$6),1,0)</f>
        <v>0</v>
      </c>
      <c r="BE458" s="31" t="n">
        <f aca="false">IF(SQRT($C$9)*$B458+SQRT(1-$C$9)*AJ458&lt;_xlfn.NORM.S.INV($C$6),1,0)</f>
        <v>0</v>
      </c>
      <c r="BF458" s="31" t="n">
        <f aca="false">IF(SQRT($C$9)*$B458+SQRT(1-$C$9)*AK458&lt;_xlfn.NORM.S.INV($C$6),1,0)</f>
        <v>0</v>
      </c>
      <c r="BG458" s="21"/>
      <c r="BH458" s="21"/>
      <c r="BI458" s="31" t="n">
        <f aca="false">$B$11*(($A$1061)*$C458/$B$12*$B$7+(1-$A$1061)*$D458/$B$12*$C$7)</f>
        <v>0</v>
      </c>
      <c r="BJ458" s="31" t="n">
        <f aca="false">$B$11*(($A$1062)*$C458/$B$12*$B$7+(1-$A$1062)*$D458/$B$12*$C$7)</f>
        <v>0</v>
      </c>
      <c r="BK458" s="31" t="n">
        <f aca="false">$B$11*(($A$1063)*$C458/$B$12*$B$7+(1-$A$1063)*$D458/$B$12*$C$7)</f>
        <v>0</v>
      </c>
      <c r="BL458" s="31" t="n">
        <f aca="false">$B$11*(($A$1064)*$C458/$B$12*$B$7+(1-$A$1064)*$D458/$B$12*$C$7)</f>
        <v>0</v>
      </c>
      <c r="BM458" s="31" t="n">
        <f aca="false">$B$11*(($A$1065)*$C458/$B$12*$B$7+(1-$A$1065)*$D458/$B$12*$C$7)</f>
        <v>0</v>
      </c>
      <c r="BN458" s="31" t="n">
        <f aca="false">$B$11*(($A$1066)*$C458/$B$12*$B$7+(1-$A$1066)*$D458/$B$12*$C$7)</f>
        <v>0</v>
      </c>
      <c r="BO458" s="31" t="n">
        <f aca="false">$B$11*(($A$1067)*$C458/$B$12*$B$7+(1-$A$1067)*$D458/$B$12*$C$7)</f>
        <v>0</v>
      </c>
      <c r="BP458" s="31" t="n">
        <f aca="false">$B$11*(($A$1068)*$C458/$B$12*$B$7+(1-$A$1068)*$D458/$B$12*$C$7)</f>
        <v>0</v>
      </c>
      <c r="BQ458" s="31" t="n">
        <f aca="false">$B$11*(($A$1069)*$C458/$B$12*$B$7+(1-$A$1069)*$D458/$B$12*$C$7)</f>
        <v>0</v>
      </c>
      <c r="BR458" s="31" t="n">
        <f aca="false">$B$11*(($A$1070)*$C458/$B$12*$B$7+(1-$A$1070)*$D458/$B$12*$C$7)</f>
        <v>0</v>
      </c>
      <c r="BS458" s="31" t="n">
        <f aca="false">$B$11*(($A$1071)*$C458/$B$12*$B$7+(1-$A$1071)*$D458/$B$12*$C$7)</f>
        <v>0</v>
      </c>
      <c r="BT458" s="31" t="n">
        <f aca="false">$B$11*(($A$1072)*$C458/$B$12*$B$7+(1-$A$1072)*$D458/$B$12*$C$7)</f>
        <v>0</v>
      </c>
      <c r="BU458" s="31" t="n">
        <f aca="false">$B$11*(($A$1073)*$C458/$B$12*$B$7+(1-$A$1073)*$D458/$B$12*$C$7)</f>
        <v>0</v>
      </c>
      <c r="BV458" s="31" t="n">
        <f aca="false">$B$11*(($A$1074)*$C458/$B$12*$B$7+(1-$A$1074)*$D458/$B$12*$C$7)</f>
        <v>0</v>
      </c>
      <c r="BW458" s="31" t="n">
        <f aca="false">$B$11*(($A$1075)*$C458/$B$12*$B$7+(1-$A$1075)*$D458/$B$12*$C$7)</f>
        <v>0</v>
      </c>
      <c r="BX458" s="31" t="n">
        <f aca="false">$B$11*(($A$1076)*$C458/$B$12*$B$7+(1-$A$1076)*$D458/$B$12*$C$7)</f>
        <v>0</v>
      </c>
      <c r="BY458" s="31" t="n">
        <f aca="false">$B$11*(($A$1077)*$C458/$B$12*$B$7+(1-$A$1077)*$D458/$B$12*$C$7)</f>
        <v>0</v>
      </c>
      <c r="BZ458" s="31" t="n">
        <f aca="false">$B$11*(($A$1078)*$C458/$B$12*$B$7+(1-$A$1078)*$D458/$B$12*$C$7)</f>
        <v>0</v>
      </c>
      <c r="CA458" s="31" t="n">
        <f aca="false">$B$11*(($A$1079)*$C458/$B$12*$B$7+(1-$A$1079)*$D458/$B$12*$C$7)</f>
        <v>0</v>
      </c>
      <c r="CB458" s="31" t="n">
        <f aca="false">$B$11*(($A$1080)*$C458/$B$12*$B$7+(1-$A$1080)*$D458/$B$12*$C$7)</f>
        <v>0</v>
      </c>
      <c r="CC458" s="31" t="n">
        <f aca="false">$B$11*(($A$1081)*$C458/$B$12*$B$7+(1-$A$1081)*$D458/$B$12*$C$7)</f>
        <v>0</v>
      </c>
    </row>
    <row r="459" customFormat="false" ht="15" hidden="false" customHeight="false" outlineLevel="0" collapsed="false">
      <c r="A459" s="21" t="n">
        <v>435</v>
      </c>
      <c r="B459" s="27" t="n">
        <v>0.587493510076126</v>
      </c>
      <c r="C459" s="9" t="n">
        <f aca="false">SUM(AM459:AV459)</f>
        <v>0</v>
      </c>
      <c r="D459" s="9" t="n">
        <f aca="false">SUM(AW459:BF459)</f>
        <v>0</v>
      </c>
      <c r="E459" s="24" t="n">
        <f aca="false">(1-C459/$B$12)*$B$8-C459/$B$12*$B$7</f>
        <v>0.05</v>
      </c>
      <c r="F459" s="24" t="n">
        <f aca="false">(1-D459/$B$12)*$C$8-D459/$B$12*$C$7</f>
        <v>0.09</v>
      </c>
      <c r="G459" s="47" t="n">
        <f aca="false">$B$11*($B$10*C459/$B$12*$B$7+(1-$B$10)*D459/$B$12*$C$7)</f>
        <v>0</v>
      </c>
      <c r="H459" s="24" t="n">
        <f aca="false">$B$10*E459+(1-$B$10)*F459</f>
        <v>0.07</v>
      </c>
      <c r="I459" s="21"/>
      <c r="J459" s="21"/>
      <c r="K459" s="21"/>
      <c r="L459" s="21"/>
      <c r="M459" s="21"/>
      <c r="N459" s="21"/>
      <c r="O459" s="21"/>
      <c r="P459" s="21"/>
      <c r="Q459" s="21"/>
      <c r="R459" s="27" t="n">
        <v>-0.643227668487859</v>
      </c>
      <c r="S459" s="27" t="n">
        <v>1.6412556650005</v>
      </c>
      <c r="T459" s="27" t="n">
        <v>-0.667512214178861</v>
      </c>
      <c r="U459" s="27" t="n">
        <v>-1.29021209840315</v>
      </c>
      <c r="V459" s="27" t="n">
        <v>-2.21747963310687</v>
      </c>
      <c r="W459" s="27" t="n">
        <v>-0.090264234883489</v>
      </c>
      <c r="X459" s="27" t="n">
        <v>-0.151052300121302</v>
      </c>
      <c r="Y459" s="27" t="n">
        <v>0.155701462731885</v>
      </c>
      <c r="Z459" s="27" t="n">
        <v>-0.986814712407279</v>
      </c>
      <c r="AA459" s="27" t="n">
        <v>0.191121236301902</v>
      </c>
      <c r="AB459" s="27" t="n">
        <v>1.46915451342917</v>
      </c>
      <c r="AC459" s="27" t="n">
        <v>-0.29673318874569</v>
      </c>
      <c r="AD459" s="27" t="n">
        <v>0.732560803066874</v>
      </c>
      <c r="AE459" s="27" t="n">
        <v>0.188266869996847</v>
      </c>
      <c r="AF459" s="27" t="n">
        <v>0.262402507305196</v>
      </c>
      <c r="AG459" s="27" t="n">
        <v>0.135240068140241</v>
      </c>
      <c r="AH459" s="27" t="n">
        <v>-0.560662704234305</v>
      </c>
      <c r="AI459" s="27" t="n">
        <v>0.176243275765637</v>
      </c>
      <c r="AJ459" s="27" t="n">
        <v>0.377339610829857</v>
      </c>
      <c r="AK459" s="27" t="n">
        <v>0.813205263771545</v>
      </c>
      <c r="AL459" s="21"/>
      <c r="AM459" s="31" t="n">
        <f aca="false">IF(SQRT($B$9)*$B459+SQRT(1-$B$9)*R459&lt;_xlfn.NORM.S.INV($B$6),1,0)</f>
        <v>0</v>
      </c>
      <c r="AN459" s="31" t="n">
        <f aca="false">IF(SQRT($B$9)*$B459+SQRT(1-$B$9)*S459&lt;_xlfn.NORM.S.INV($B$6),1,0)</f>
        <v>0</v>
      </c>
      <c r="AO459" s="31" t="n">
        <f aca="false">IF(SQRT($B$9)*$B459+SQRT(1-$B$9)*T459&lt;_xlfn.NORM.S.INV($B$6),1,0)</f>
        <v>0</v>
      </c>
      <c r="AP459" s="31" t="n">
        <f aca="false">IF(SQRT($B$9)*$B459+SQRT(1-$B$9)*U459&lt;_xlfn.NORM.S.INV($B$6),1,0)</f>
        <v>0</v>
      </c>
      <c r="AQ459" s="31" t="n">
        <f aca="false">IF(SQRT($B$9)*$B459+SQRT(1-$B$9)*V459&lt;_xlfn.NORM.S.INV($B$6),1,0)</f>
        <v>0</v>
      </c>
      <c r="AR459" s="31" t="n">
        <f aca="false">IF(SQRT($B$9)*$B459+SQRT(1-$B$9)*W459&lt;_xlfn.NORM.S.INV($B$6),1,0)</f>
        <v>0</v>
      </c>
      <c r="AS459" s="31" t="n">
        <f aca="false">IF(SQRT($B$9)*$B459+SQRT(1-$B$9)*X459&lt;_xlfn.NORM.S.INV($B$6),1,0)</f>
        <v>0</v>
      </c>
      <c r="AT459" s="31" t="n">
        <f aca="false">IF(SQRT($B$9)*$B459+SQRT(1-$B$9)*Y459&lt;_xlfn.NORM.S.INV($B$6),1,0)</f>
        <v>0</v>
      </c>
      <c r="AU459" s="31" t="n">
        <f aca="false">IF(SQRT($B$9)*$B459+SQRT(1-$B$9)*Z459&lt;_xlfn.NORM.S.INV($B$6),1,0)</f>
        <v>0</v>
      </c>
      <c r="AV459" s="31" t="n">
        <f aca="false">IF(SQRT($B$9)*$B459+SQRT(1-$B$9)*AA459&lt;_xlfn.NORM.S.INV($B$6),1,0)</f>
        <v>0</v>
      </c>
      <c r="AW459" s="31" t="n">
        <f aca="false">IF(SQRT($C$9)*$B459+SQRT(1-$C$9)*AB459&lt;_xlfn.NORM.S.INV($C$6),1,0)</f>
        <v>0</v>
      </c>
      <c r="AX459" s="31" t="n">
        <f aca="false">IF(SQRT($C$9)*$B459+SQRT(1-$C$9)*AC459&lt;_xlfn.NORM.S.INV($C$6),1,0)</f>
        <v>0</v>
      </c>
      <c r="AY459" s="31" t="n">
        <f aca="false">IF(SQRT($C$9)*$B459+SQRT(1-$C$9)*AD459&lt;_xlfn.NORM.S.INV($C$6),1,0)</f>
        <v>0</v>
      </c>
      <c r="AZ459" s="31" t="n">
        <f aca="false">IF(SQRT($C$9)*$B459+SQRT(1-$C$9)*AE459&lt;_xlfn.NORM.S.INV($C$6),1,0)</f>
        <v>0</v>
      </c>
      <c r="BA459" s="31" t="n">
        <f aca="false">IF(SQRT($C$9)*$B459+SQRT(1-$C$9)*AF459&lt;_xlfn.NORM.S.INV($C$6),1,0)</f>
        <v>0</v>
      </c>
      <c r="BB459" s="31" t="n">
        <f aca="false">IF(SQRT($C$9)*$B459+SQRT(1-$C$9)*AG459&lt;_xlfn.NORM.S.INV($C$6),1,0)</f>
        <v>0</v>
      </c>
      <c r="BC459" s="31" t="n">
        <f aca="false">IF(SQRT($C$9)*$B459+SQRT(1-$C$9)*AH459&lt;_xlfn.NORM.S.INV($C$6),1,0)</f>
        <v>0</v>
      </c>
      <c r="BD459" s="31" t="n">
        <f aca="false">IF(SQRT($C$9)*$B459+SQRT(1-$C$9)*AI459&lt;_xlfn.NORM.S.INV($C$6),1,0)</f>
        <v>0</v>
      </c>
      <c r="BE459" s="31" t="n">
        <f aca="false">IF(SQRT($C$9)*$B459+SQRT(1-$C$9)*AJ459&lt;_xlfn.NORM.S.INV($C$6),1,0)</f>
        <v>0</v>
      </c>
      <c r="BF459" s="31" t="n">
        <f aca="false">IF(SQRT($C$9)*$B459+SQRT(1-$C$9)*AK459&lt;_xlfn.NORM.S.INV($C$6),1,0)</f>
        <v>0</v>
      </c>
      <c r="BG459" s="21"/>
      <c r="BH459" s="21"/>
      <c r="BI459" s="31" t="n">
        <f aca="false">$B$11*(($A$1061)*$C459/$B$12*$B$7+(1-$A$1061)*$D459/$B$12*$C$7)</f>
        <v>0</v>
      </c>
      <c r="BJ459" s="31" t="n">
        <f aca="false">$B$11*(($A$1062)*$C459/$B$12*$B$7+(1-$A$1062)*$D459/$B$12*$C$7)</f>
        <v>0</v>
      </c>
      <c r="BK459" s="31" t="n">
        <f aca="false">$B$11*(($A$1063)*$C459/$B$12*$B$7+(1-$A$1063)*$D459/$B$12*$C$7)</f>
        <v>0</v>
      </c>
      <c r="BL459" s="31" t="n">
        <f aca="false">$B$11*(($A$1064)*$C459/$B$12*$B$7+(1-$A$1064)*$D459/$B$12*$C$7)</f>
        <v>0</v>
      </c>
      <c r="BM459" s="31" t="n">
        <f aca="false">$B$11*(($A$1065)*$C459/$B$12*$B$7+(1-$A$1065)*$D459/$B$12*$C$7)</f>
        <v>0</v>
      </c>
      <c r="BN459" s="31" t="n">
        <f aca="false">$B$11*(($A$1066)*$C459/$B$12*$B$7+(1-$A$1066)*$D459/$B$12*$C$7)</f>
        <v>0</v>
      </c>
      <c r="BO459" s="31" t="n">
        <f aca="false">$B$11*(($A$1067)*$C459/$B$12*$B$7+(1-$A$1067)*$D459/$B$12*$C$7)</f>
        <v>0</v>
      </c>
      <c r="BP459" s="31" t="n">
        <f aca="false">$B$11*(($A$1068)*$C459/$B$12*$B$7+(1-$A$1068)*$D459/$B$12*$C$7)</f>
        <v>0</v>
      </c>
      <c r="BQ459" s="31" t="n">
        <f aca="false">$B$11*(($A$1069)*$C459/$B$12*$B$7+(1-$A$1069)*$D459/$B$12*$C$7)</f>
        <v>0</v>
      </c>
      <c r="BR459" s="31" t="n">
        <f aca="false">$B$11*(($A$1070)*$C459/$B$12*$B$7+(1-$A$1070)*$D459/$B$12*$C$7)</f>
        <v>0</v>
      </c>
      <c r="BS459" s="31" t="n">
        <f aca="false">$B$11*(($A$1071)*$C459/$B$12*$B$7+(1-$A$1071)*$D459/$B$12*$C$7)</f>
        <v>0</v>
      </c>
      <c r="BT459" s="31" t="n">
        <f aca="false">$B$11*(($A$1072)*$C459/$B$12*$B$7+(1-$A$1072)*$D459/$B$12*$C$7)</f>
        <v>0</v>
      </c>
      <c r="BU459" s="31" t="n">
        <f aca="false">$B$11*(($A$1073)*$C459/$B$12*$B$7+(1-$A$1073)*$D459/$B$12*$C$7)</f>
        <v>0</v>
      </c>
      <c r="BV459" s="31" t="n">
        <f aca="false">$B$11*(($A$1074)*$C459/$B$12*$B$7+(1-$A$1074)*$D459/$B$12*$C$7)</f>
        <v>0</v>
      </c>
      <c r="BW459" s="31" t="n">
        <f aca="false">$B$11*(($A$1075)*$C459/$B$12*$B$7+(1-$A$1075)*$D459/$B$12*$C$7)</f>
        <v>0</v>
      </c>
      <c r="BX459" s="31" t="n">
        <f aca="false">$B$11*(($A$1076)*$C459/$B$12*$B$7+(1-$A$1076)*$D459/$B$12*$C$7)</f>
        <v>0</v>
      </c>
      <c r="BY459" s="31" t="n">
        <f aca="false">$B$11*(($A$1077)*$C459/$B$12*$B$7+(1-$A$1077)*$D459/$B$12*$C$7)</f>
        <v>0</v>
      </c>
      <c r="BZ459" s="31" t="n">
        <f aca="false">$B$11*(($A$1078)*$C459/$B$12*$B$7+(1-$A$1078)*$D459/$B$12*$C$7)</f>
        <v>0</v>
      </c>
      <c r="CA459" s="31" t="n">
        <f aca="false">$B$11*(($A$1079)*$C459/$B$12*$B$7+(1-$A$1079)*$D459/$B$12*$C$7)</f>
        <v>0</v>
      </c>
      <c r="CB459" s="31" t="n">
        <f aca="false">$B$11*(($A$1080)*$C459/$B$12*$B$7+(1-$A$1080)*$D459/$B$12*$C$7)</f>
        <v>0</v>
      </c>
      <c r="CC459" s="31" t="n">
        <f aca="false">$B$11*(($A$1081)*$C459/$B$12*$B$7+(1-$A$1081)*$D459/$B$12*$C$7)</f>
        <v>0</v>
      </c>
    </row>
    <row r="460" customFormat="false" ht="15" hidden="false" customHeight="false" outlineLevel="0" collapsed="false">
      <c r="A460" s="21" t="n">
        <v>436</v>
      </c>
      <c r="B460" s="27" t="n">
        <v>-0.79374178094034</v>
      </c>
      <c r="C460" s="9" t="n">
        <f aca="false">SUM(AM460:AV460)</f>
        <v>0</v>
      </c>
      <c r="D460" s="9" t="n">
        <f aca="false">SUM(AW460:BF460)</f>
        <v>0</v>
      </c>
      <c r="E460" s="24" t="n">
        <f aca="false">(1-C460/$B$12)*$B$8-C460/$B$12*$B$7</f>
        <v>0.05</v>
      </c>
      <c r="F460" s="24" t="n">
        <f aca="false">(1-D460/$B$12)*$C$8-D460/$B$12*$C$7</f>
        <v>0.09</v>
      </c>
      <c r="G460" s="47" t="n">
        <f aca="false">$B$11*($B$10*C460/$B$12*$B$7+(1-$B$10)*D460/$B$12*$C$7)</f>
        <v>0</v>
      </c>
      <c r="H460" s="24" t="n">
        <f aca="false">$B$10*E460+(1-$B$10)*F460</f>
        <v>0.07</v>
      </c>
      <c r="I460" s="21"/>
      <c r="J460" s="21"/>
      <c r="K460" s="21"/>
      <c r="L460" s="21"/>
      <c r="M460" s="21"/>
      <c r="N460" s="21"/>
      <c r="O460" s="21"/>
      <c r="P460" s="21"/>
      <c r="Q460" s="21"/>
      <c r="R460" s="27" t="n">
        <v>0.174051630268955</v>
      </c>
      <c r="S460" s="27" t="n">
        <v>-0.308826322248954</v>
      </c>
      <c r="T460" s="27" t="n">
        <v>0.943906321349326</v>
      </c>
      <c r="U460" s="27" t="n">
        <v>0.712614556307221</v>
      </c>
      <c r="V460" s="27" t="n">
        <v>-1.16138210945104</v>
      </c>
      <c r="W460" s="27" t="n">
        <v>-0.589357178731587</v>
      </c>
      <c r="X460" s="27" t="n">
        <v>2.07995640130632</v>
      </c>
      <c r="Y460" s="27" t="n">
        <v>-0.870202631551411</v>
      </c>
      <c r="Z460" s="27" t="n">
        <v>0.581206017867454</v>
      </c>
      <c r="AA460" s="27" t="n">
        <v>-1.5653453765736</v>
      </c>
      <c r="AB460" s="27" t="n">
        <v>0.236923421541736</v>
      </c>
      <c r="AC460" s="27" t="n">
        <v>-0.109478495535495</v>
      </c>
      <c r="AD460" s="27" t="n">
        <v>-0.165083386429999</v>
      </c>
      <c r="AE460" s="27" t="n">
        <v>-0.412101003062683</v>
      </c>
      <c r="AF460" s="27" t="n">
        <v>0.693808605981333</v>
      </c>
      <c r="AG460" s="27" t="n">
        <v>1.41016031589239</v>
      </c>
      <c r="AH460" s="27" t="n">
        <v>-0.175186755954647</v>
      </c>
      <c r="AI460" s="27" t="n">
        <v>1.3056260349166</v>
      </c>
      <c r="AJ460" s="27" t="n">
        <v>0.367174326424438</v>
      </c>
      <c r="AK460" s="27" t="n">
        <v>0.49534192416463</v>
      </c>
      <c r="AL460" s="21"/>
      <c r="AM460" s="31" t="n">
        <f aca="false">IF(SQRT($B$9)*$B460+SQRT(1-$B$9)*R460&lt;_xlfn.NORM.S.INV($B$6),1,0)</f>
        <v>0</v>
      </c>
      <c r="AN460" s="31" t="n">
        <f aca="false">IF(SQRT($B$9)*$B460+SQRT(1-$B$9)*S460&lt;_xlfn.NORM.S.INV($B$6),1,0)</f>
        <v>0</v>
      </c>
      <c r="AO460" s="31" t="n">
        <f aca="false">IF(SQRT($B$9)*$B460+SQRT(1-$B$9)*T460&lt;_xlfn.NORM.S.INV($B$6),1,0)</f>
        <v>0</v>
      </c>
      <c r="AP460" s="31" t="n">
        <f aca="false">IF(SQRT($B$9)*$B460+SQRT(1-$B$9)*U460&lt;_xlfn.NORM.S.INV($B$6),1,0)</f>
        <v>0</v>
      </c>
      <c r="AQ460" s="31" t="n">
        <f aca="false">IF(SQRT($B$9)*$B460+SQRT(1-$B$9)*V460&lt;_xlfn.NORM.S.INV($B$6),1,0)</f>
        <v>0</v>
      </c>
      <c r="AR460" s="31" t="n">
        <f aca="false">IF(SQRT($B$9)*$B460+SQRT(1-$B$9)*W460&lt;_xlfn.NORM.S.INV($B$6),1,0)</f>
        <v>0</v>
      </c>
      <c r="AS460" s="31" t="n">
        <f aca="false">IF(SQRT($B$9)*$B460+SQRT(1-$B$9)*X460&lt;_xlfn.NORM.S.INV($B$6),1,0)</f>
        <v>0</v>
      </c>
      <c r="AT460" s="31" t="n">
        <f aca="false">IF(SQRT($B$9)*$B460+SQRT(1-$B$9)*Y460&lt;_xlfn.NORM.S.INV($B$6),1,0)</f>
        <v>0</v>
      </c>
      <c r="AU460" s="31" t="n">
        <f aca="false">IF(SQRT($B$9)*$B460+SQRT(1-$B$9)*Z460&lt;_xlfn.NORM.S.INV($B$6),1,0)</f>
        <v>0</v>
      </c>
      <c r="AV460" s="31" t="n">
        <f aca="false">IF(SQRT($B$9)*$B460+SQRT(1-$B$9)*AA460&lt;_xlfn.NORM.S.INV($B$6),1,0)</f>
        <v>0</v>
      </c>
      <c r="AW460" s="31" t="n">
        <f aca="false">IF(SQRT($C$9)*$B460+SQRT(1-$C$9)*AB460&lt;_xlfn.NORM.S.INV($C$6),1,0)</f>
        <v>0</v>
      </c>
      <c r="AX460" s="31" t="n">
        <f aca="false">IF(SQRT($C$9)*$B460+SQRT(1-$C$9)*AC460&lt;_xlfn.NORM.S.INV($C$6),1,0)</f>
        <v>0</v>
      </c>
      <c r="AY460" s="31" t="n">
        <f aca="false">IF(SQRT($C$9)*$B460+SQRT(1-$C$9)*AD460&lt;_xlfn.NORM.S.INV($C$6),1,0)</f>
        <v>0</v>
      </c>
      <c r="AZ460" s="31" t="n">
        <f aca="false">IF(SQRT($C$9)*$B460+SQRT(1-$C$9)*AE460&lt;_xlfn.NORM.S.INV($C$6),1,0)</f>
        <v>0</v>
      </c>
      <c r="BA460" s="31" t="n">
        <f aca="false">IF(SQRT($C$9)*$B460+SQRT(1-$C$9)*AF460&lt;_xlfn.NORM.S.INV($C$6),1,0)</f>
        <v>0</v>
      </c>
      <c r="BB460" s="31" t="n">
        <f aca="false">IF(SQRT($C$9)*$B460+SQRT(1-$C$9)*AG460&lt;_xlfn.NORM.S.INV($C$6),1,0)</f>
        <v>0</v>
      </c>
      <c r="BC460" s="31" t="n">
        <f aca="false">IF(SQRT($C$9)*$B460+SQRT(1-$C$9)*AH460&lt;_xlfn.NORM.S.INV($C$6),1,0)</f>
        <v>0</v>
      </c>
      <c r="BD460" s="31" t="n">
        <f aca="false">IF(SQRT($C$9)*$B460+SQRT(1-$C$9)*AI460&lt;_xlfn.NORM.S.INV($C$6),1,0)</f>
        <v>0</v>
      </c>
      <c r="BE460" s="31" t="n">
        <f aca="false">IF(SQRT($C$9)*$B460+SQRT(1-$C$9)*AJ460&lt;_xlfn.NORM.S.INV($C$6),1,0)</f>
        <v>0</v>
      </c>
      <c r="BF460" s="31" t="n">
        <f aca="false">IF(SQRT($C$9)*$B460+SQRT(1-$C$9)*AK460&lt;_xlfn.NORM.S.INV($C$6),1,0)</f>
        <v>0</v>
      </c>
      <c r="BG460" s="21"/>
      <c r="BH460" s="21"/>
      <c r="BI460" s="31" t="n">
        <f aca="false">$B$11*(($A$1061)*$C460/$B$12*$B$7+(1-$A$1061)*$D460/$B$12*$C$7)</f>
        <v>0</v>
      </c>
      <c r="BJ460" s="31" t="n">
        <f aca="false">$B$11*(($A$1062)*$C460/$B$12*$B$7+(1-$A$1062)*$D460/$B$12*$C$7)</f>
        <v>0</v>
      </c>
      <c r="BK460" s="31" t="n">
        <f aca="false">$B$11*(($A$1063)*$C460/$B$12*$B$7+(1-$A$1063)*$D460/$B$12*$C$7)</f>
        <v>0</v>
      </c>
      <c r="BL460" s="31" t="n">
        <f aca="false">$B$11*(($A$1064)*$C460/$B$12*$B$7+(1-$A$1064)*$D460/$B$12*$C$7)</f>
        <v>0</v>
      </c>
      <c r="BM460" s="31" t="n">
        <f aca="false">$B$11*(($A$1065)*$C460/$B$12*$B$7+(1-$A$1065)*$D460/$B$12*$C$7)</f>
        <v>0</v>
      </c>
      <c r="BN460" s="31" t="n">
        <f aca="false">$B$11*(($A$1066)*$C460/$B$12*$B$7+(1-$A$1066)*$D460/$B$12*$C$7)</f>
        <v>0</v>
      </c>
      <c r="BO460" s="31" t="n">
        <f aca="false">$B$11*(($A$1067)*$C460/$B$12*$B$7+(1-$A$1067)*$D460/$B$12*$C$7)</f>
        <v>0</v>
      </c>
      <c r="BP460" s="31" t="n">
        <f aca="false">$B$11*(($A$1068)*$C460/$B$12*$B$7+(1-$A$1068)*$D460/$B$12*$C$7)</f>
        <v>0</v>
      </c>
      <c r="BQ460" s="31" t="n">
        <f aca="false">$B$11*(($A$1069)*$C460/$B$12*$B$7+(1-$A$1069)*$D460/$B$12*$C$7)</f>
        <v>0</v>
      </c>
      <c r="BR460" s="31" t="n">
        <f aca="false">$B$11*(($A$1070)*$C460/$B$12*$B$7+(1-$A$1070)*$D460/$B$12*$C$7)</f>
        <v>0</v>
      </c>
      <c r="BS460" s="31" t="n">
        <f aca="false">$B$11*(($A$1071)*$C460/$B$12*$B$7+(1-$A$1071)*$D460/$B$12*$C$7)</f>
        <v>0</v>
      </c>
      <c r="BT460" s="31" t="n">
        <f aca="false">$B$11*(($A$1072)*$C460/$B$12*$B$7+(1-$A$1072)*$D460/$B$12*$C$7)</f>
        <v>0</v>
      </c>
      <c r="BU460" s="31" t="n">
        <f aca="false">$B$11*(($A$1073)*$C460/$B$12*$B$7+(1-$A$1073)*$D460/$B$12*$C$7)</f>
        <v>0</v>
      </c>
      <c r="BV460" s="31" t="n">
        <f aca="false">$B$11*(($A$1074)*$C460/$B$12*$B$7+(1-$A$1074)*$D460/$B$12*$C$7)</f>
        <v>0</v>
      </c>
      <c r="BW460" s="31" t="n">
        <f aca="false">$B$11*(($A$1075)*$C460/$B$12*$B$7+(1-$A$1075)*$D460/$B$12*$C$7)</f>
        <v>0</v>
      </c>
      <c r="BX460" s="31" t="n">
        <f aca="false">$B$11*(($A$1076)*$C460/$B$12*$B$7+(1-$A$1076)*$D460/$B$12*$C$7)</f>
        <v>0</v>
      </c>
      <c r="BY460" s="31" t="n">
        <f aca="false">$B$11*(($A$1077)*$C460/$B$12*$B$7+(1-$A$1077)*$D460/$B$12*$C$7)</f>
        <v>0</v>
      </c>
      <c r="BZ460" s="31" t="n">
        <f aca="false">$B$11*(($A$1078)*$C460/$B$12*$B$7+(1-$A$1078)*$D460/$B$12*$C$7)</f>
        <v>0</v>
      </c>
      <c r="CA460" s="31" t="n">
        <f aca="false">$B$11*(($A$1079)*$C460/$B$12*$B$7+(1-$A$1079)*$D460/$B$12*$C$7)</f>
        <v>0</v>
      </c>
      <c r="CB460" s="31" t="n">
        <f aca="false">$B$11*(($A$1080)*$C460/$B$12*$B$7+(1-$A$1080)*$D460/$B$12*$C$7)</f>
        <v>0</v>
      </c>
      <c r="CC460" s="31" t="n">
        <f aca="false">$B$11*(($A$1081)*$C460/$B$12*$B$7+(1-$A$1081)*$D460/$B$12*$C$7)</f>
        <v>0</v>
      </c>
    </row>
    <row r="461" customFormat="false" ht="15" hidden="false" customHeight="false" outlineLevel="0" collapsed="false">
      <c r="A461" s="21" t="n">
        <v>437</v>
      </c>
      <c r="B461" s="27" t="n">
        <v>-2.63133590783414</v>
      </c>
      <c r="C461" s="9" t="n">
        <f aca="false">SUM(AM461:AV461)</f>
        <v>2</v>
      </c>
      <c r="D461" s="9" t="n">
        <f aca="false">SUM(AW461:BF461)</f>
        <v>3</v>
      </c>
      <c r="E461" s="24" t="n">
        <f aca="false">(1-C461/$B$12)*$B$8-C461/$B$12*$B$7</f>
        <v>-0.04</v>
      </c>
      <c r="F461" s="24" t="n">
        <f aca="false">(1-D461/$B$12)*$C$8-D461/$B$12*$C$7</f>
        <v>-0.117</v>
      </c>
      <c r="G461" s="47" t="n">
        <f aca="false">$B$11*($B$10*C461/$B$12*$B$7+(1-$B$10)*D461/$B$12*$C$7)</f>
        <v>1300</v>
      </c>
      <c r="H461" s="24" t="n">
        <f aca="false">$B$10*E461+(1-$B$10)*F461</f>
        <v>-0.0785</v>
      </c>
      <c r="I461" s="21"/>
      <c r="J461" s="21"/>
      <c r="K461" s="21"/>
      <c r="L461" s="21"/>
      <c r="M461" s="21"/>
      <c r="N461" s="21"/>
      <c r="O461" s="21"/>
      <c r="P461" s="21"/>
      <c r="Q461" s="21"/>
      <c r="R461" s="27" t="n">
        <v>-1.65687897872089</v>
      </c>
      <c r="S461" s="27" t="n">
        <v>0.492713816210427</v>
      </c>
      <c r="T461" s="27" t="n">
        <v>-1.40696385612662</v>
      </c>
      <c r="U461" s="27" t="n">
        <v>0.502955340930116</v>
      </c>
      <c r="V461" s="27" t="n">
        <v>-1.03892499120614</v>
      </c>
      <c r="W461" s="27" t="n">
        <v>1.43160905300533</v>
      </c>
      <c r="X461" s="27" t="n">
        <v>1.57253839250712</v>
      </c>
      <c r="Y461" s="27" t="n">
        <v>0.480719308326896</v>
      </c>
      <c r="Z461" s="27" t="n">
        <v>-0.332060398378176</v>
      </c>
      <c r="AA461" s="27" t="n">
        <v>-0.296798641362647</v>
      </c>
      <c r="AB461" s="27" t="n">
        <v>1.37085842425865</v>
      </c>
      <c r="AC461" s="27" t="n">
        <v>0.893191471510873</v>
      </c>
      <c r="AD461" s="27" t="n">
        <v>-0.233996163341411</v>
      </c>
      <c r="AE461" s="27" t="n">
        <v>0.228590649294498</v>
      </c>
      <c r="AF461" s="27" t="n">
        <v>-0.723186571792464</v>
      </c>
      <c r="AG461" s="27" t="n">
        <v>-1.39135464563447</v>
      </c>
      <c r="AH461" s="27" t="n">
        <v>0.239375981007276</v>
      </c>
      <c r="AI461" s="27" t="n">
        <v>1.3789357137009</v>
      </c>
      <c r="AJ461" s="27" t="n">
        <v>-0.0995614974586962</v>
      </c>
      <c r="AK461" s="27" t="n">
        <v>-0.69128016558139</v>
      </c>
      <c r="AL461" s="21"/>
      <c r="AM461" s="31" t="n">
        <f aca="false">IF(SQRT($B$9)*$B461+SQRT(1-$B$9)*R461&lt;_xlfn.NORM.S.INV($B$6),1,0)</f>
        <v>1</v>
      </c>
      <c r="AN461" s="31" t="n">
        <f aca="false">IF(SQRT($B$9)*$B461+SQRT(1-$B$9)*S461&lt;_xlfn.NORM.S.INV($B$6),1,0)</f>
        <v>0</v>
      </c>
      <c r="AO461" s="31" t="n">
        <f aca="false">IF(SQRT($B$9)*$B461+SQRT(1-$B$9)*T461&lt;_xlfn.NORM.S.INV($B$6),1,0)</f>
        <v>1</v>
      </c>
      <c r="AP461" s="31" t="n">
        <f aca="false">IF(SQRT($B$9)*$B461+SQRT(1-$B$9)*U461&lt;_xlfn.NORM.S.INV($B$6),1,0)</f>
        <v>0</v>
      </c>
      <c r="AQ461" s="31" t="n">
        <f aca="false">IF(SQRT($B$9)*$B461+SQRT(1-$B$9)*V461&lt;_xlfn.NORM.S.INV($B$6),1,0)</f>
        <v>0</v>
      </c>
      <c r="AR461" s="31" t="n">
        <f aca="false">IF(SQRT($B$9)*$B461+SQRT(1-$B$9)*W461&lt;_xlfn.NORM.S.INV($B$6),1,0)</f>
        <v>0</v>
      </c>
      <c r="AS461" s="31" t="n">
        <f aca="false">IF(SQRT($B$9)*$B461+SQRT(1-$B$9)*X461&lt;_xlfn.NORM.S.INV($B$6),1,0)</f>
        <v>0</v>
      </c>
      <c r="AT461" s="31" t="n">
        <f aca="false">IF(SQRT($B$9)*$B461+SQRT(1-$B$9)*Y461&lt;_xlfn.NORM.S.INV($B$6),1,0)</f>
        <v>0</v>
      </c>
      <c r="AU461" s="31" t="n">
        <f aca="false">IF(SQRT($B$9)*$B461+SQRT(1-$B$9)*Z461&lt;_xlfn.NORM.S.INV($B$6),1,0)</f>
        <v>0</v>
      </c>
      <c r="AV461" s="31" t="n">
        <f aca="false">IF(SQRT($B$9)*$B461+SQRT(1-$B$9)*AA461&lt;_xlfn.NORM.S.INV($B$6),1,0)</f>
        <v>0</v>
      </c>
      <c r="AW461" s="31" t="n">
        <f aca="false">IF(SQRT($C$9)*$B461+SQRT(1-$C$9)*AB461&lt;_xlfn.NORM.S.INV($C$6),1,0)</f>
        <v>0</v>
      </c>
      <c r="AX461" s="31" t="n">
        <f aca="false">IF(SQRT($C$9)*$B461+SQRT(1-$C$9)*AC461&lt;_xlfn.NORM.S.INV($C$6),1,0)</f>
        <v>0</v>
      </c>
      <c r="AY461" s="31" t="n">
        <f aca="false">IF(SQRT($C$9)*$B461+SQRT(1-$C$9)*AD461&lt;_xlfn.NORM.S.INV($C$6),1,0)</f>
        <v>0</v>
      </c>
      <c r="AZ461" s="31" t="n">
        <f aca="false">IF(SQRT($C$9)*$B461+SQRT(1-$C$9)*AE461&lt;_xlfn.NORM.S.INV($C$6),1,0)</f>
        <v>0</v>
      </c>
      <c r="BA461" s="31" t="n">
        <f aca="false">IF(SQRT($C$9)*$B461+SQRT(1-$C$9)*AF461&lt;_xlfn.NORM.S.INV($C$6),1,0)</f>
        <v>1</v>
      </c>
      <c r="BB461" s="31" t="n">
        <f aca="false">IF(SQRT($C$9)*$B461+SQRT(1-$C$9)*AG461&lt;_xlfn.NORM.S.INV($C$6),1,0)</f>
        <v>1</v>
      </c>
      <c r="BC461" s="31" t="n">
        <f aca="false">IF(SQRT($C$9)*$B461+SQRT(1-$C$9)*AH461&lt;_xlfn.NORM.S.INV($C$6),1,0)</f>
        <v>0</v>
      </c>
      <c r="BD461" s="31" t="n">
        <f aca="false">IF(SQRT($C$9)*$B461+SQRT(1-$C$9)*AI461&lt;_xlfn.NORM.S.INV($C$6),1,0)</f>
        <v>0</v>
      </c>
      <c r="BE461" s="31" t="n">
        <f aca="false">IF(SQRT($C$9)*$B461+SQRT(1-$C$9)*AJ461&lt;_xlfn.NORM.S.INV($C$6),1,0)</f>
        <v>0</v>
      </c>
      <c r="BF461" s="31" t="n">
        <f aca="false">IF(SQRT($C$9)*$B461+SQRT(1-$C$9)*AK461&lt;_xlfn.NORM.S.INV($C$6),1,0)</f>
        <v>1</v>
      </c>
      <c r="BG461" s="21"/>
      <c r="BH461" s="21"/>
      <c r="BI461" s="31" t="n">
        <f aca="false">$B$11*(($A$1061)*$C461/$B$12*$B$7+(1-$A$1061)*$D461/$B$12*$C$7)</f>
        <v>1800</v>
      </c>
      <c r="BJ461" s="31" t="n">
        <f aca="false">$B$11*(($A$1062)*$C461/$B$12*$B$7+(1-$A$1062)*$D461/$B$12*$C$7)</f>
        <v>1750</v>
      </c>
      <c r="BK461" s="31" t="n">
        <f aca="false">$B$11*(($A$1063)*$C461/$B$12*$B$7+(1-$A$1063)*$D461/$B$12*$C$7)</f>
        <v>1700</v>
      </c>
      <c r="BL461" s="31" t="n">
        <f aca="false">$B$11*(($A$1064)*$C461/$B$12*$B$7+(1-$A$1064)*$D461/$B$12*$C$7)</f>
        <v>1650</v>
      </c>
      <c r="BM461" s="31" t="n">
        <f aca="false">$B$11*(($A$1065)*$C461/$B$12*$B$7+(1-$A$1065)*$D461/$B$12*$C$7)</f>
        <v>1600</v>
      </c>
      <c r="BN461" s="31" t="n">
        <f aca="false">$B$11*(($A$1066)*$C461/$B$12*$B$7+(1-$A$1066)*$D461/$B$12*$C$7)</f>
        <v>1550</v>
      </c>
      <c r="BO461" s="31" t="n">
        <f aca="false">$B$11*(($A$1067)*$C461/$B$12*$B$7+(1-$A$1067)*$D461/$B$12*$C$7)</f>
        <v>1500</v>
      </c>
      <c r="BP461" s="31" t="n">
        <f aca="false">$B$11*(($A$1068)*$C461/$B$12*$B$7+(1-$A$1068)*$D461/$B$12*$C$7)</f>
        <v>1450</v>
      </c>
      <c r="BQ461" s="31" t="n">
        <f aca="false">$B$11*(($A$1069)*$C461/$B$12*$B$7+(1-$A$1069)*$D461/$B$12*$C$7)</f>
        <v>1400</v>
      </c>
      <c r="BR461" s="31" t="n">
        <f aca="false">$B$11*(($A$1070)*$C461/$B$12*$B$7+(1-$A$1070)*$D461/$B$12*$C$7)</f>
        <v>1350</v>
      </c>
      <c r="BS461" s="31" t="n">
        <f aca="false">$B$11*(($A$1071)*$C461/$B$12*$B$7+(1-$A$1071)*$D461/$B$12*$C$7)</f>
        <v>1300</v>
      </c>
      <c r="BT461" s="31" t="n">
        <f aca="false">$B$11*(($A$1072)*$C461/$B$12*$B$7+(1-$A$1072)*$D461/$B$12*$C$7)</f>
        <v>1250</v>
      </c>
      <c r="BU461" s="31" t="n">
        <f aca="false">$B$11*(($A$1073)*$C461/$B$12*$B$7+(1-$A$1073)*$D461/$B$12*$C$7)</f>
        <v>1200</v>
      </c>
      <c r="BV461" s="31" t="n">
        <f aca="false">$B$11*(($A$1074)*$C461/$B$12*$B$7+(1-$A$1074)*$D461/$B$12*$C$7)</f>
        <v>1150</v>
      </c>
      <c r="BW461" s="31" t="n">
        <f aca="false">$B$11*(($A$1075)*$C461/$B$12*$B$7+(1-$A$1075)*$D461/$B$12*$C$7)</f>
        <v>1100</v>
      </c>
      <c r="BX461" s="31" t="n">
        <f aca="false">$B$11*(($A$1076)*$C461/$B$12*$B$7+(1-$A$1076)*$D461/$B$12*$C$7)</f>
        <v>1050</v>
      </c>
      <c r="BY461" s="31" t="n">
        <f aca="false">$B$11*(($A$1077)*$C461/$B$12*$B$7+(1-$A$1077)*$D461/$B$12*$C$7)</f>
        <v>1000</v>
      </c>
      <c r="BZ461" s="31" t="n">
        <f aca="false">$B$11*(($A$1078)*$C461/$B$12*$B$7+(1-$A$1078)*$D461/$B$12*$C$7)</f>
        <v>950</v>
      </c>
      <c r="CA461" s="31" t="n">
        <f aca="false">$B$11*(($A$1079)*$C461/$B$12*$B$7+(1-$A$1079)*$D461/$B$12*$C$7)</f>
        <v>900</v>
      </c>
      <c r="CB461" s="31" t="n">
        <f aca="false">$B$11*(($A$1080)*$C461/$B$12*$B$7+(1-$A$1080)*$D461/$B$12*$C$7)</f>
        <v>850</v>
      </c>
      <c r="CC461" s="31" t="n">
        <f aca="false">$B$11*(($A$1081)*$C461/$B$12*$B$7+(1-$A$1081)*$D461/$B$12*$C$7)</f>
        <v>800</v>
      </c>
    </row>
    <row r="462" customFormat="false" ht="15" hidden="false" customHeight="false" outlineLevel="0" collapsed="false">
      <c r="A462" s="21" t="n">
        <v>438</v>
      </c>
      <c r="B462" s="27" t="n">
        <v>-0.266255568721201</v>
      </c>
      <c r="C462" s="9" t="n">
        <f aca="false">SUM(AM462:AV462)</f>
        <v>0</v>
      </c>
      <c r="D462" s="9" t="n">
        <f aca="false">SUM(AW462:BF462)</f>
        <v>1</v>
      </c>
      <c r="E462" s="24" t="n">
        <f aca="false">(1-C462/$B$12)*$B$8-C462/$B$12*$B$7</f>
        <v>0.05</v>
      </c>
      <c r="F462" s="24" t="n">
        <f aca="false">(1-D462/$B$12)*$C$8-D462/$B$12*$C$7</f>
        <v>0.021</v>
      </c>
      <c r="G462" s="47" t="n">
        <f aca="false">$B$11*($B$10*C462/$B$12*$B$7+(1-$B$10)*D462/$B$12*$C$7)</f>
        <v>300</v>
      </c>
      <c r="H462" s="24" t="n">
        <f aca="false">$B$10*E462+(1-$B$10)*F462</f>
        <v>0.0355</v>
      </c>
      <c r="I462" s="21"/>
      <c r="J462" s="21"/>
      <c r="K462" s="21"/>
      <c r="L462" s="21"/>
      <c r="M462" s="21"/>
      <c r="N462" s="21"/>
      <c r="O462" s="21"/>
      <c r="P462" s="21"/>
      <c r="Q462" s="21"/>
      <c r="R462" s="27" t="n">
        <v>-1.15901537120409</v>
      </c>
      <c r="S462" s="27" t="n">
        <v>0.728100788342394</v>
      </c>
      <c r="T462" s="27" t="n">
        <v>0.708771054968542</v>
      </c>
      <c r="U462" s="27" t="n">
        <v>1.09288122544155</v>
      </c>
      <c r="V462" s="27" t="n">
        <v>-0.502733860552598</v>
      </c>
      <c r="W462" s="27" t="n">
        <v>1.86974264679291</v>
      </c>
      <c r="X462" s="27" t="n">
        <v>0.597525391901189</v>
      </c>
      <c r="Y462" s="27" t="n">
        <v>-1.72189468994419</v>
      </c>
      <c r="Z462" s="27" t="n">
        <v>1.17490734944219</v>
      </c>
      <c r="AA462" s="27" t="n">
        <v>0.448393443373999</v>
      </c>
      <c r="AB462" s="27" t="n">
        <v>1.22932067637927</v>
      </c>
      <c r="AC462" s="27" t="n">
        <v>-0.402696139565617</v>
      </c>
      <c r="AD462" s="27" t="n">
        <v>-2.07877553744785</v>
      </c>
      <c r="AE462" s="27" t="n">
        <v>-1.62097982888319</v>
      </c>
      <c r="AF462" s="27" t="n">
        <v>2.44546611100819</v>
      </c>
      <c r="AG462" s="27" t="n">
        <v>-0.325872805313894</v>
      </c>
      <c r="AH462" s="27" t="n">
        <v>-0.0252633448473249</v>
      </c>
      <c r="AI462" s="27" t="n">
        <v>-0.394560808814153</v>
      </c>
      <c r="AJ462" s="27" t="n">
        <v>0.870104112226296</v>
      </c>
      <c r="AK462" s="27" t="n">
        <v>-0.421233388222335</v>
      </c>
      <c r="AL462" s="21"/>
      <c r="AM462" s="31" t="n">
        <f aca="false">IF(SQRT($B$9)*$B462+SQRT(1-$B$9)*R462&lt;_xlfn.NORM.S.INV($B$6),1,0)</f>
        <v>0</v>
      </c>
      <c r="AN462" s="31" t="n">
        <f aca="false">IF(SQRT($B$9)*$B462+SQRT(1-$B$9)*S462&lt;_xlfn.NORM.S.INV($B$6),1,0)</f>
        <v>0</v>
      </c>
      <c r="AO462" s="31" t="n">
        <f aca="false">IF(SQRT($B$9)*$B462+SQRT(1-$B$9)*T462&lt;_xlfn.NORM.S.INV($B$6),1,0)</f>
        <v>0</v>
      </c>
      <c r="AP462" s="31" t="n">
        <f aca="false">IF(SQRT($B$9)*$B462+SQRT(1-$B$9)*U462&lt;_xlfn.NORM.S.INV($B$6),1,0)</f>
        <v>0</v>
      </c>
      <c r="AQ462" s="31" t="n">
        <f aca="false">IF(SQRT($B$9)*$B462+SQRT(1-$B$9)*V462&lt;_xlfn.NORM.S.INV($B$6),1,0)</f>
        <v>0</v>
      </c>
      <c r="AR462" s="31" t="n">
        <f aca="false">IF(SQRT($B$9)*$B462+SQRT(1-$B$9)*W462&lt;_xlfn.NORM.S.INV($B$6),1,0)</f>
        <v>0</v>
      </c>
      <c r="AS462" s="31" t="n">
        <f aca="false">IF(SQRT($B$9)*$B462+SQRT(1-$B$9)*X462&lt;_xlfn.NORM.S.INV($B$6),1,0)</f>
        <v>0</v>
      </c>
      <c r="AT462" s="31" t="n">
        <f aca="false">IF(SQRT($B$9)*$B462+SQRT(1-$B$9)*Y462&lt;_xlfn.NORM.S.INV($B$6),1,0)</f>
        <v>0</v>
      </c>
      <c r="AU462" s="31" t="n">
        <f aca="false">IF(SQRT($B$9)*$B462+SQRT(1-$B$9)*Z462&lt;_xlfn.NORM.S.INV($B$6),1,0)</f>
        <v>0</v>
      </c>
      <c r="AV462" s="31" t="n">
        <f aca="false">IF(SQRT($B$9)*$B462+SQRT(1-$B$9)*AA462&lt;_xlfn.NORM.S.INV($B$6),1,0)</f>
        <v>0</v>
      </c>
      <c r="AW462" s="31" t="n">
        <f aca="false">IF(SQRT($C$9)*$B462+SQRT(1-$C$9)*AB462&lt;_xlfn.NORM.S.INV($C$6),1,0)</f>
        <v>0</v>
      </c>
      <c r="AX462" s="31" t="n">
        <f aca="false">IF(SQRT($C$9)*$B462+SQRT(1-$C$9)*AC462&lt;_xlfn.NORM.S.INV($C$6),1,0)</f>
        <v>0</v>
      </c>
      <c r="AY462" s="31" t="n">
        <f aca="false">IF(SQRT($C$9)*$B462+SQRT(1-$C$9)*AD462&lt;_xlfn.NORM.S.INV($C$6),1,0)</f>
        <v>1</v>
      </c>
      <c r="AZ462" s="31" t="n">
        <f aca="false">IF(SQRT($C$9)*$B462+SQRT(1-$C$9)*AE462&lt;_xlfn.NORM.S.INV($C$6),1,0)</f>
        <v>0</v>
      </c>
      <c r="BA462" s="31" t="n">
        <f aca="false">IF(SQRT($C$9)*$B462+SQRT(1-$C$9)*AF462&lt;_xlfn.NORM.S.INV($C$6),1,0)</f>
        <v>0</v>
      </c>
      <c r="BB462" s="31" t="n">
        <f aca="false">IF(SQRT($C$9)*$B462+SQRT(1-$C$9)*AG462&lt;_xlfn.NORM.S.INV($C$6),1,0)</f>
        <v>0</v>
      </c>
      <c r="BC462" s="31" t="n">
        <f aca="false">IF(SQRT($C$9)*$B462+SQRT(1-$C$9)*AH462&lt;_xlfn.NORM.S.INV($C$6),1,0)</f>
        <v>0</v>
      </c>
      <c r="BD462" s="31" t="n">
        <f aca="false">IF(SQRT($C$9)*$B462+SQRT(1-$C$9)*AI462&lt;_xlfn.NORM.S.INV($C$6),1,0)</f>
        <v>0</v>
      </c>
      <c r="BE462" s="31" t="n">
        <f aca="false">IF(SQRT($C$9)*$B462+SQRT(1-$C$9)*AJ462&lt;_xlfn.NORM.S.INV($C$6),1,0)</f>
        <v>0</v>
      </c>
      <c r="BF462" s="31" t="n">
        <f aca="false">IF(SQRT($C$9)*$B462+SQRT(1-$C$9)*AK462&lt;_xlfn.NORM.S.INV($C$6),1,0)</f>
        <v>0</v>
      </c>
      <c r="BG462" s="21"/>
      <c r="BH462" s="21"/>
      <c r="BI462" s="31" t="n">
        <f aca="false">$B$11*(($A$1061)*$C462/$B$12*$B$7+(1-$A$1061)*$D462/$B$12*$C$7)</f>
        <v>600</v>
      </c>
      <c r="BJ462" s="31" t="n">
        <f aca="false">$B$11*(($A$1062)*$C462/$B$12*$B$7+(1-$A$1062)*$D462/$B$12*$C$7)</f>
        <v>570</v>
      </c>
      <c r="BK462" s="31" t="n">
        <f aca="false">$B$11*(($A$1063)*$C462/$B$12*$B$7+(1-$A$1063)*$D462/$B$12*$C$7)</f>
        <v>540</v>
      </c>
      <c r="BL462" s="31" t="n">
        <f aca="false">$B$11*(($A$1064)*$C462/$B$12*$B$7+(1-$A$1064)*$D462/$B$12*$C$7)</f>
        <v>510</v>
      </c>
      <c r="BM462" s="31" t="n">
        <f aca="false">$B$11*(($A$1065)*$C462/$B$12*$B$7+(1-$A$1065)*$D462/$B$12*$C$7)</f>
        <v>480</v>
      </c>
      <c r="BN462" s="31" t="n">
        <f aca="false">$B$11*(($A$1066)*$C462/$B$12*$B$7+(1-$A$1066)*$D462/$B$12*$C$7)</f>
        <v>450</v>
      </c>
      <c r="BO462" s="31" t="n">
        <f aca="false">$B$11*(($A$1067)*$C462/$B$12*$B$7+(1-$A$1067)*$D462/$B$12*$C$7)</f>
        <v>420</v>
      </c>
      <c r="BP462" s="31" t="n">
        <f aca="false">$B$11*(($A$1068)*$C462/$B$12*$B$7+(1-$A$1068)*$D462/$B$12*$C$7)</f>
        <v>390</v>
      </c>
      <c r="BQ462" s="31" t="n">
        <f aca="false">$B$11*(($A$1069)*$C462/$B$12*$B$7+(1-$A$1069)*$D462/$B$12*$C$7)</f>
        <v>360</v>
      </c>
      <c r="BR462" s="31" t="n">
        <f aca="false">$B$11*(($A$1070)*$C462/$B$12*$B$7+(1-$A$1070)*$D462/$B$12*$C$7)</f>
        <v>330</v>
      </c>
      <c r="BS462" s="31" t="n">
        <f aca="false">$B$11*(($A$1071)*$C462/$B$12*$B$7+(1-$A$1071)*$D462/$B$12*$C$7)</f>
        <v>300</v>
      </c>
      <c r="BT462" s="31" t="n">
        <f aca="false">$B$11*(($A$1072)*$C462/$B$12*$B$7+(1-$A$1072)*$D462/$B$12*$C$7)</f>
        <v>270</v>
      </c>
      <c r="BU462" s="31" t="n">
        <f aca="false">$B$11*(($A$1073)*$C462/$B$12*$B$7+(1-$A$1073)*$D462/$B$12*$C$7)</f>
        <v>240</v>
      </c>
      <c r="BV462" s="31" t="n">
        <f aca="false">$B$11*(($A$1074)*$C462/$B$12*$B$7+(1-$A$1074)*$D462/$B$12*$C$7)</f>
        <v>210</v>
      </c>
      <c r="BW462" s="31" t="n">
        <f aca="false">$B$11*(($A$1075)*$C462/$B$12*$B$7+(1-$A$1075)*$D462/$B$12*$C$7)</f>
        <v>180</v>
      </c>
      <c r="BX462" s="31" t="n">
        <f aca="false">$B$11*(($A$1076)*$C462/$B$12*$B$7+(1-$A$1076)*$D462/$B$12*$C$7)</f>
        <v>150</v>
      </c>
      <c r="BY462" s="31" t="n">
        <f aca="false">$B$11*(($A$1077)*$C462/$B$12*$B$7+(1-$A$1077)*$D462/$B$12*$C$7)</f>
        <v>120</v>
      </c>
      <c r="BZ462" s="31" t="n">
        <f aca="false">$B$11*(($A$1078)*$C462/$B$12*$B$7+(1-$A$1078)*$D462/$B$12*$C$7)</f>
        <v>90</v>
      </c>
      <c r="CA462" s="31" t="n">
        <f aca="false">$B$11*(($A$1079)*$C462/$B$12*$B$7+(1-$A$1079)*$D462/$B$12*$C$7)</f>
        <v>60</v>
      </c>
      <c r="CB462" s="31" t="n">
        <f aca="false">$B$11*(($A$1080)*$C462/$B$12*$B$7+(1-$A$1080)*$D462/$B$12*$C$7)</f>
        <v>30</v>
      </c>
      <c r="CC462" s="31" t="n">
        <f aca="false">$B$11*(($A$1081)*$C462/$B$12*$B$7+(1-$A$1081)*$D462/$B$12*$C$7)</f>
        <v>0</v>
      </c>
    </row>
    <row r="463" customFormat="false" ht="15" hidden="false" customHeight="false" outlineLevel="0" collapsed="false">
      <c r="A463" s="21" t="n">
        <v>439</v>
      </c>
      <c r="B463" s="27" t="n">
        <v>-0.600118875925734</v>
      </c>
      <c r="C463" s="9" t="n">
        <f aca="false">SUM(AM463:AV463)</f>
        <v>0</v>
      </c>
      <c r="D463" s="9" t="n">
        <f aca="false">SUM(AW463:BF463)</f>
        <v>1</v>
      </c>
      <c r="E463" s="24" t="n">
        <f aca="false">(1-C463/$B$12)*$B$8-C463/$B$12*$B$7</f>
        <v>0.05</v>
      </c>
      <c r="F463" s="24" t="n">
        <f aca="false">(1-D463/$B$12)*$C$8-D463/$B$12*$C$7</f>
        <v>0.021</v>
      </c>
      <c r="G463" s="47" t="n">
        <f aca="false">$B$11*($B$10*C463/$B$12*$B$7+(1-$B$10)*D463/$B$12*$C$7)</f>
        <v>300</v>
      </c>
      <c r="H463" s="24" t="n">
        <f aca="false">$B$10*E463+(1-$B$10)*F463</f>
        <v>0.0355</v>
      </c>
      <c r="I463" s="21"/>
      <c r="J463" s="21"/>
      <c r="K463" s="21"/>
      <c r="L463" s="21"/>
      <c r="M463" s="21"/>
      <c r="N463" s="21"/>
      <c r="O463" s="21"/>
      <c r="P463" s="21"/>
      <c r="Q463" s="21"/>
      <c r="R463" s="27" t="n">
        <v>0.209588653607941</v>
      </c>
      <c r="S463" s="27" t="n">
        <v>-0.919233147497182</v>
      </c>
      <c r="T463" s="27" t="n">
        <v>0.367744671472713</v>
      </c>
      <c r="U463" s="27" t="n">
        <v>0.732916514836934</v>
      </c>
      <c r="V463" s="27" t="n">
        <v>-0.839775368286731</v>
      </c>
      <c r="W463" s="27" t="n">
        <v>-1.46076129519744</v>
      </c>
      <c r="X463" s="27" t="n">
        <v>-0.0953127457350022</v>
      </c>
      <c r="Y463" s="27" t="n">
        <v>-0.465221270332572</v>
      </c>
      <c r="Z463" s="27" t="n">
        <v>0.152915938373578</v>
      </c>
      <c r="AA463" s="27" t="n">
        <v>0.584539688939189</v>
      </c>
      <c r="AB463" s="27" t="n">
        <v>-2.35568176516638</v>
      </c>
      <c r="AC463" s="27" t="n">
        <v>0.966599912174656</v>
      </c>
      <c r="AD463" s="27" t="n">
        <v>0.618937349158422</v>
      </c>
      <c r="AE463" s="27" t="n">
        <v>-0.364559535013287</v>
      </c>
      <c r="AF463" s="27" t="n">
        <v>-0.34467880567408</v>
      </c>
      <c r="AG463" s="27" t="n">
        <v>1.04208405930144</v>
      </c>
      <c r="AH463" s="27" t="n">
        <v>-0.120806789365601</v>
      </c>
      <c r="AI463" s="27" t="n">
        <v>-0.71798813690934</v>
      </c>
      <c r="AJ463" s="27" t="n">
        <v>0.394559571541334</v>
      </c>
      <c r="AK463" s="27" t="n">
        <v>1.2725004820424</v>
      </c>
      <c r="AL463" s="21"/>
      <c r="AM463" s="31" t="n">
        <f aca="false">IF(SQRT($B$9)*$B463+SQRT(1-$B$9)*R463&lt;_xlfn.NORM.S.INV($B$6),1,0)</f>
        <v>0</v>
      </c>
      <c r="AN463" s="31" t="n">
        <f aca="false">IF(SQRT($B$9)*$B463+SQRT(1-$B$9)*S463&lt;_xlfn.NORM.S.INV($B$6),1,0)</f>
        <v>0</v>
      </c>
      <c r="AO463" s="31" t="n">
        <f aca="false">IF(SQRT($B$9)*$B463+SQRT(1-$B$9)*T463&lt;_xlfn.NORM.S.INV($B$6),1,0)</f>
        <v>0</v>
      </c>
      <c r="AP463" s="31" t="n">
        <f aca="false">IF(SQRT($B$9)*$B463+SQRT(1-$B$9)*U463&lt;_xlfn.NORM.S.INV($B$6),1,0)</f>
        <v>0</v>
      </c>
      <c r="AQ463" s="31" t="n">
        <f aca="false">IF(SQRT($B$9)*$B463+SQRT(1-$B$9)*V463&lt;_xlfn.NORM.S.INV($B$6),1,0)</f>
        <v>0</v>
      </c>
      <c r="AR463" s="31" t="n">
        <f aca="false">IF(SQRT($B$9)*$B463+SQRT(1-$B$9)*W463&lt;_xlfn.NORM.S.INV($B$6),1,0)</f>
        <v>0</v>
      </c>
      <c r="AS463" s="31" t="n">
        <f aca="false">IF(SQRT($B$9)*$B463+SQRT(1-$B$9)*X463&lt;_xlfn.NORM.S.INV($B$6),1,0)</f>
        <v>0</v>
      </c>
      <c r="AT463" s="31" t="n">
        <f aca="false">IF(SQRT($B$9)*$B463+SQRT(1-$B$9)*Y463&lt;_xlfn.NORM.S.INV($B$6),1,0)</f>
        <v>0</v>
      </c>
      <c r="AU463" s="31" t="n">
        <f aca="false">IF(SQRT($B$9)*$B463+SQRT(1-$B$9)*Z463&lt;_xlfn.NORM.S.INV($B$6),1,0)</f>
        <v>0</v>
      </c>
      <c r="AV463" s="31" t="n">
        <f aca="false">IF(SQRT($B$9)*$B463+SQRT(1-$B$9)*AA463&lt;_xlfn.NORM.S.INV($B$6),1,0)</f>
        <v>0</v>
      </c>
      <c r="AW463" s="31" t="n">
        <f aca="false">IF(SQRT($C$9)*$B463+SQRT(1-$C$9)*AB463&lt;_xlfn.NORM.S.INV($C$6),1,0)</f>
        <v>1</v>
      </c>
      <c r="AX463" s="31" t="n">
        <f aca="false">IF(SQRT($C$9)*$B463+SQRT(1-$C$9)*AC463&lt;_xlfn.NORM.S.INV($C$6),1,0)</f>
        <v>0</v>
      </c>
      <c r="AY463" s="31" t="n">
        <f aca="false">IF(SQRT($C$9)*$B463+SQRT(1-$C$9)*AD463&lt;_xlfn.NORM.S.INV($C$6),1,0)</f>
        <v>0</v>
      </c>
      <c r="AZ463" s="31" t="n">
        <f aca="false">IF(SQRT($C$9)*$B463+SQRT(1-$C$9)*AE463&lt;_xlfn.NORM.S.INV($C$6),1,0)</f>
        <v>0</v>
      </c>
      <c r="BA463" s="31" t="n">
        <f aca="false">IF(SQRT($C$9)*$B463+SQRT(1-$C$9)*AF463&lt;_xlfn.NORM.S.INV($C$6),1,0)</f>
        <v>0</v>
      </c>
      <c r="BB463" s="31" t="n">
        <f aca="false">IF(SQRT($C$9)*$B463+SQRT(1-$C$9)*AG463&lt;_xlfn.NORM.S.INV($C$6),1,0)</f>
        <v>0</v>
      </c>
      <c r="BC463" s="31" t="n">
        <f aca="false">IF(SQRT($C$9)*$B463+SQRT(1-$C$9)*AH463&lt;_xlfn.NORM.S.INV($C$6),1,0)</f>
        <v>0</v>
      </c>
      <c r="BD463" s="31" t="n">
        <f aca="false">IF(SQRT($C$9)*$B463+SQRT(1-$C$9)*AI463&lt;_xlfn.NORM.S.INV($C$6),1,0)</f>
        <v>0</v>
      </c>
      <c r="BE463" s="31" t="n">
        <f aca="false">IF(SQRT($C$9)*$B463+SQRT(1-$C$9)*AJ463&lt;_xlfn.NORM.S.INV($C$6),1,0)</f>
        <v>0</v>
      </c>
      <c r="BF463" s="31" t="n">
        <f aca="false">IF(SQRT($C$9)*$B463+SQRT(1-$C$9)*AK463&lt;_xlfn.NORM.S.INV($C$6),1,0)</f>
        <v>0</v>
      </c>
      <c r="BG463" s="21"/>
      <c r="BH463" s="21"/>
      <c r="BI463" s="31" t="n">
        <f aca="false">$B$11*(($A$1061)*$C463/$B$12*$B$7+(1-$A$1061)*$D463/$B$12*$C$7)</f>
        <v>600</v>
      </c>
      <c r="BJ463" s="31" t="n">
        <f aca="false">$B$11*(($A$1062)*$C463/$B$12*$B$7+(1-$A$1062)*$D463/$B$12*$C$7)</f>
        <v>570</v>
      </c>
      <c r="BK463" s="31" t="n">
        <f aca="false">$B$11*(($A$1063)*$C463/$B$12*$B$7+(1-$A$1063)*$D463/$B$12*$C$7)</f>
        <v>540</v>
      </c>
      <c r="BL463" s="31" t="n">
        <f aca="false">$B$11*(($A$1064)*$C463/$B$12*$B$7+(1-$A$1064)*$D463/$B$12*$C$7)</f>
        <v>510</v>
      </c>
      <c r="BM463" s="31" t="n">
        <f aca="false">$B$11*(($A$1065)*$C463/$B$12*$B$7+(1-$A$1065)*$D463/$B$12*$C$7)</f>
        <v>480</v>
      </c>
      <c r="BN463" s="31" t="n">
        <f aca="false">$B$11*(($A$1066)*$C463/$B$12*$B$7+(1-$A$1066)*$D463/$B$12*$C$7)</f>
        <v>450</v>
      </c>
      <c r="BO463" s="31" t="n">
        <f aca="false">$B$11*(($A$1067)*$C463/$B$12*$B$7+(1-$A$1067)*$D463/$B$12*$C$7)</f>
        <v>420</v>
      </c>
      <c r="BP463" s="31" t="n">
        <f aca="false">$B$11*(($A$1068)*$C463/$B$12*$B$7+(1-$A$1068)*$D463/$B$12*$C$7)</f>
        <v>390</v>
      </c>
      <c r="BQ463" s="31" t="n">
        <f aca="false">$B$11*(($A$1069)*$C463/$B$12*$B$7+(1-$A$1069)*$D463/$B$12*$C$7)</f>
        <v>360</v>
      </c>
      <c r="BR463" s="31" t="n">
        <f aca="false">$B$11*(($A$1070)*$C463/$B$12*$B$7+(1-$A$1070)*$D463/$B$12*$C$7)</f>
        <v>330</v>
      </c>
      <c r="BS463" s="31" t="n">
        <f aca="false">$B$11*(($A$1071)*$C463/$B$12*$B$7+(1-$A$1071)*$D463/$B$12*$C$7)</f>
        <v>300</v>
      </c>
      <c r="BT463" s="31" t="n">
        <f aca="false">$B$11*(($A$1072)*$C463/$B$12*$B$7+(1-$A$1072)*$D463/$B$12*$C$7)</f>
        <v>270</v>
      </c>
      <c r="BU463" s="31" t="n">
        <f aca="false">$B$11*(($A$1073)*$C463/$B$12*$B$7+(1-$A$1073)*$D463/$B$12*$C$7)</f>
        <v>240</v>
      </c>
      <c r="BV463" s="31" t="n">
        <f aca="false">$B$11*(($A$1074)*$C463/$B$12*$B$7+(1-$A$1074)*$D463/$B$12*$C$7)</f>
        <v>210</v>
      </c>
      <c r="BW463" s="31" t="n">
        <f aca="false">$B$11*(($A$1075)*$C463/$B$12*$B$7+(1-$A$1075)*$D463/$B$12*$C$7)</f>
        <v>180</v>
      </c>
      <c r="BX463" s="31" t="n">
        <f aca="false">$B$11*(($A$1076)*$C463/$B$12*$B$7+(1-$A$1076)*$D463/$B$12*$C$7)</f>
        <v>150</v>
      </c>
      <c r="BY463" s="31" t="n">
        <f aca="false">$B$11*(($A$1077)*$C463/$B$12*$B$7+(1-$A$1077)*$D463/$B$12*$C$7)</f>
        <v>120</v>
      </c>
      <c r="BZ463" s="31" t="n">
        <f aca="false">$B$11*(($A$1078)*$C463/$B$12*$B$7+(1-$A$1078)*$D463/$B$12*$C$7)</f>
        <v>90</v>
      </c>
      <c r="CA463" s="31" t="n">
        <f aca="false">$B$11*(($A$1079)*$C463/$B$12*$B$7+(1-$A$1079)*$D463/$B$12*$C$7)</f>
        <v>60</v>
      </c>
      <c r="CB463" s="31" t="n">
        <f aca="false">$B$11*(($A$1080)*$C463/$B$12*$B$7+(1-$A$1080)*$D463/$B$12*$C$7)</f>
        <v>30</v>
      </c>
      <c r="CC463" s="31" t="n">
        <f aca="false">$B$11*(($A$1081)*$C463/$B$12*$B$7+(1-$A$1081)*$D463/$B$12*$C$7)</f>
        <v>0</v>
      </c>
    </row>
    <row r="464" customFormat="false" ht="15" hidden="false" customHeight="false" outlineLevel="0" collapsed="false">
      <c r="A464" s="21" t="n">
        <v>440</v>
      </c>
      <c r="B464" s="27" t="n">
        <v>-0.511511958772547</v>
      </c>
      <c r="C464" s="9" t="n">
        <f aca="false">SUM(AM464:AV464)</f>
        <v>0</v>
      </c>
      <c r="D464" s="9" t="n">
        <f aca="false">SUM(AW464:BF464)</f>
        <v>2</v>
      </c>
      <c r="E464" s="24" t="n">
        <f aca="false">(1-C464/$B$12)*$B$8-C464/$B$12*$B$7</f>
        <v>0.05</v>
      </c>
      <c r="F464" s="24" t="n">
        <f aca="false">(1-D464/$B$12)*$C$8-D464/$B$12*$C$7</f>
        <v>-0.048</v>
      </c>
      <c r="G464" s="47" t="n">
        <f aca="false">$B$11*($B$10*C464/$B$12*$B$7+(1-$B$10)*D464/$B$12*$C$7)</f>
        <v>600</v>
      </c>
      <c r="H464" s="24" t="n">
        <f aca="false">$B$10*E464+(1-$B$10)*F464</f>
        <v>0.001</v>
      </c>
      <c r="I464" s="21"/>
      <c r="J464" s="21"/>
      <c r="K464" s="21"/>
      <c r="L464" s="21"/>
      <c r="M464" s="21"/>
      <c r="N464" s="21"/>
      <c r="O464" s="21"/>
      <c r="P464" s="21"/>
      <c r="Q464" s="21"/>
      <c r="R464" s="27" t="n">
        <v>1.34452656809068</v>
      </c>
      <c r="S464" s="27" t="n">
        <v>-0.0728729523724824</v>
      </c>
      <c r="T464" s="27" t="n">
        <v>-0.0626249478698535</v>
      </c>
      <c r="U464" s="27" t="n">
        <v>-0.398122453154322</v>
      </c>
      <c r="V464" s="27" t="n">
        <v>-1.10047138991489</v>
      </c>
      <c r="W464" s="27" t="n">
        <v>0.294522822361701</v>
      </c>
      <c r="X464" s="27" t="n">
        <v>0.89069235593293</v>
      </c>
      <c r="Y464" s="27" t="n">
        <v>1.65592221355351</v>
      </c>
      <c r="Z464" s="27" t="n">
        <v>-0.763419425884511</v>
      </c>
      <c r="AA464" s="27" t="n">
        <v>0.0531902226903847</v>
      </c>
      <c r="AB464" s="27" t="n">
        <v>-1.30077322404156</v>
      </c>
      <c r="AC464" s="27" t="n">
        <v>-2.77533986033021</v>
      </c>
      <c r="AD464" s="27" t="n">
        <v>-0.320862000485496</v>
      </c>
      <c r="AE464" s="27" t="n">
        <v>-1.09276592426026</v>
      </c>
      <c r="AF464" s="27" t="n">
        <v>-1.70320841025925</v>
      </c>
      <c r="AG464" s="27" t="n">
        <v>0.914736630874812</v>
      </c>
      <c r="AH464" s="27" t="n">
        <v>2.8664401316228</v>
      </c>
      <c r="AI464" s="27" t="n">
        <v>0.386934379018871</v>
      </c>
      <c r="AJ464" s="27" t="n">
        <v>0.950821753664026</v>
      </c>
      <c r="AK464" s="27" t="n">
        <v>-0.400989942825689</v>
      </c>
      <c r="AL464" s="21"/>
      <c r="AM464" s="31" t="n">
        <f aca="false">IF(SQRT($B$9)*$B464+SQRT(1-$B$9)*R464&lt;_xlfn.NORM.S.INV($B$6),1,0)</f>
        <v>0</v>
      </c>
      <c r="AN464" s="31" t="n">
        <f aca="false">IF(SQRT($B$9)*$B464+SQRT(1-$B$9)*S464&lt;_xlfn.NORM.S.INV($B$6),1,0)</f>
        <v>0</v>
      </c>
      <c r="AO464" s="31" t="n">
        <f aca="false">IF(SQRT($B$9)*$B464+SQRT(1-$B$9)*T464&lt;_xlfn.NORM.S.INV($B$6),1,0)</f>
        <v>0</v>
      </c>
      <c r="AP464" s="31" t="n">
        <f aca="false">IF(SQRT($B$9)*$B464+SQRT(1-$B$9)*U464&lt;_xlfn.NORM.S.INV($B$6),1,0)</f>
        <v>0</v>
      </c>
      <c r="AQ464" s="31" t="n">
        <f aca="false">IF(SQRT($B$9)*$B464+SQRT(1-$B$9)*V464&lt;_xlfn.NORM.S.INV($B$6),1,0)</f>
        <v>0</v>
      </c>
      <c r="AR464" s="31" t="n">
        <f aca="false">IF(SQRT($B$9)*$B464+SQRT(1-$B$9)*W464&lt;_xlfn.NORM.S.INV($B$6),1,0)</f>
        <v>0</v>
      </c>
      <c r="AS464" s="31" t="n">
        <f aca="false">IF(SQRT($B$9)*$B464+SQRT(1-$B$9)*X464&lt;_xlfn.NORM.S.INV($B$6),1,0)</f>
        <v>0</v>
      </c>
      <c r="AT464" s="31" t="n">
        <f aca="false">IF(SQRT($B$9)*$B464+SQRT(1-$B$9)*Y464&lt;_xlfn.NORM.S.INV($B$6),1,0)</f>
        <v>0</v>
      </c>
      <c r="AU464" s="31" t="n">
        <f aca="false">IF(SQRT($B$9)*$B464+SQRT(1-$B$9)*Z464&lt;_xlfn.NORM.S.INV($B$6),1,0)</f>
        <v>0</v>
      </c>
      <c r="AV464" s="31" t="n">
        <f aca="false">IF(SQRT($B$9)*$B464+SQRT(1-$B$9)*AA464&lt;_xlfn.NORM.S.INV($B$6),1,0)</f>
        <v>0</v>
      </c>
      <c r="AW464" s="31" t="n">
        <f aca="false">IF(SQRT($C$9)*$B464+SQRT(1-$C$9)*AB464&lt;_xlfn.NORM.S.INV($C$6),1,0)</f>
        <v>0</v>
      </c>
      <c r="AX464" s="31" t="n">
        <f aca="false">IF(SQRT($C$9)*$B464+SQRT(1-$C$9)*AC464&lt;_xlfn.NORM.S.INV($C$6),1,0)</f>
        <v>1</v>
      </c>
      <c r="AY464" s="31" t="n">
        <f aca="false">IF(SQRT($C$9)*$B464+SQRT(1-$C$9)*AD464&lt;_xlfn.NORM.S.INV($C$6),1,0)</f>
        <v>0</v>
      </c>
      <c r="AZ464" s="31" t="n">
        <f aca="false">IF(SQRT($C$9)*$B464+SQRT(1-$C$9)*AE464&lt;_xlfn.NORM.S.INV($C$6),1,0)</f>
        <v>0</v>
      </c>
      <c r="BA464" s="31" t="n">
        <f aca="false">IF(SQRT($C$9)*$B464+SQRT(1-$C$9)*AF464&lt;_xlfn.NORM.S.INV($C$6),1,0)</f>
        <v>1</v>
      </c>
      <c r="BB464" s="31" t="n">
        <f aca="false">IF(SQRT($C$9)*$B464+SQRT(1-$C$9)*AG464&lt;_xlfn.NORM.S.INV($C$6),1,0)</f>
        <v>0</v>
      </c>
      <c r="BC464" s="31" t="n">
        <f aca="false">IF(SQRT($C$9)*$B464+SQRT(1-$C$9)*AH464&lt;_xlfn.NORM.S.INV($C$6),1,0)</f>
        <v>0</v>
      </c>
      <c r="BD464" s="31" t="n">
        <f aca="false">IF(SQRT($C$9)*$B464+SQRT(1-$C$9)*AI464&lt;_xlfn.NORM.S.INV($C$6),1,0)</f>
        <v>0</v>
      </c>
      <c r="BE464" s="31" t="n">
        <f aca="false">IF(SQRT($C$9)*$B464+SQRT(1-$C$9)*AJ464&lt;_xlfn.NORM.S.INV($C$6),1,0)</f>
        <v>0</v>
      </c>
      <c r="BF464" s="31" t="n">
        <f aca="false">IF(SQRT($C$9)*$B464+SQRT(1-$C$9)*AK464&lt;_xlfn.NORM.S.INV($C$6),1,0)</f>
        <v>0</v>
      </c>
      <c r="BG464" s="21"/>
      <c r="BH464" s="21"/>
      <c r="BI464" s="31" t="n">
        <f aca="false">$B$11*(($A$1061)*$C464/$B$12*$B$7+(1-$A$1061)*$D464/$B$12*$C$7)</f>
        <v>1200</v>
      </c>
      <c r="BJ464" s="31" t="n">
        <f aca="false">$B$11*(($A$1062)*$C464/$B$12*$B$7+(1-$A$1062)*$D464/$B$12*$C$7)</f>
        <v>1140</v>
      </c>
      <c r="BK464" s="31" t="n">
        <f aca="false">$B$11*(($A$1063)*$C464/$B$12*$B$7+(1-$A$1063)*$D464/$B$12*$C$7)</f>
        <v>1080</v>
      </c>
      <c r="BL464" s="31" t="n">
        <f aca="false">$B$11*(($A$1064)*$C464/$B$12*$B$7+(1-$A$1064)*$D464/$B$12*$C$7)</f>
        <v>1020</v>
      </c>
      <c r="BM464" s="31" t="n">
        <f aca="false">$B$11*(($A$1065)*$C464/$B$12*$B$7+(1-$A$1065)*$D464/$B$12*$C$7)</f>
        <v>960</v>
      </c>
      <c r="BN464" s="31" t="n">
        <f aca="false">$B$11*(($A$1066)*$C464/$B$12*$B$7+(1-$A$1066)*$D464/$B$12*$C$7)</f>
        <v>900</v>
      </c>
      <c r="BO464" s="31" t="n">
        <f aca="false">$B$11*(($A$1067)*$C464/$B$12*$B$7+(1-$A$1067)*$D464/$B$12*$C$7)</f>
        <v>840</v>
      </c>
      <c r="BP464" s="31" t="n">
        <f aca="false">$B$11*(($A$1068)*$C464/$B$12*$B$7+(1-$A$1068)*$D464/$B$12*$C$7)</f>
        <v>780</v>
      </c>
      <c r="BQ464" s="31" t="n">
        <f aca="false">$B$11*(($A$1069)*$C464/$B$12*$B$7+(1-$A$1069)*$D464/$B$12*$C$7)</f>
        <v>720</v>
      </c>
      <c r="BR464" s="31" t="n">
        <f aca="false">$B$11*(($A$1070)*$C464/$B$12*$B$7+(1-$A$1070)*$D464/$B$12*$C$7)</f>
        <v>660</v>
      </c>
      <c r="BS464" s="31" t="n">
        <f aca="false">$B$11*(($A$1071)*$C464/$B$12*$B$7+(1-$A$1071)*$D464/$B$12*$C$7)</f>
        <v>600</v>
      </c>
      <c r="BT464" s="31" t="n">
        <f aca="false">$B$11*(($A$1072)*$C464/$B$12*$B$7+(1-$A$1072)*$D464/$B$12*$C$7)</f>
        <v>540</v>
      </c>
      <c r="BU464" s="31" t="n">
        <f aca="false">$B$11*(($A$1073)*$C464/$B$12*$B$7+(1-$A$1073)*$D464/$B$12*$C$7)</f>
        <v>480</v>
      </c>
      <c r="BV464" s="31" t="n">
        <f aca="false">$B$11*(($A$1074)*$C464/$B$12*$B$7+(1-$A$1074)*$D464/$B$12*$C$7)</f>
        <v>420</v>
      </c>
      <c r="BW464" s="31" t="n">
        <f aca="false">$B$11*(($A$1075)*$C464/$B$12*$B$7+(1-$A$1075)*$D464/$B$12*$C$7)</f>
        <v>360</v>
      </c>
      <c r="BX464" s="31" t="n">
        <f aca="false">$B$11*(($A$1076)*$C464/$B$12*$B$7+(1-$A$1076)*$D464/$B$12*$C$7)</f>
        <v>300</v>
      </c>
      <c r="BY464" s="31" t="n">
        <f aca="false">$B$11*(($A$1077)*$C464/$B$12*$B$7+(1-$A$1077)*$D464/$B$12*$C$7)</f>
        <v>240</v>
      </c>
      <c r="BZ464" s="31" t="n">
        <f aca="false">$B$11*(($A$1078)*$C464/$B$12*$B$7+(1-$A$1078)*$D464/$B$12*$C$7)</f>
        <v>180</v>
      </c>
      <c r="CA464" s="31" t="n">
        <f aca="false">$B$11*(($A$1079)*$C464/$B$12*$B$7+(1-$A$1079)*$D464/$B$12*$C$7)</f>
        <v>120</v>
      </c>
      <c r="CB464" s="31" t="n">
        <f aca="false">$B$11*(($A$1080)*$C464/$B$12*$B$7+(1-$A$1080)*$D464/$B$12*$C$7)</f>
        <v>60.0000000000001</v>
      </c>
      <c r="CC464" s="31" t="n">
        <f aca="false">$B$11*(($A$1081)*$C464/$B$12*$B$7+(1-$A$1081)*$D464/$B$12*$C$7)</f>
        <v>0</v>
      </c>
    </row>
    <row r="465" customFormat="false" ht="15" hidden="false" customHeight="false" outlineLevel="0" collapsed="false">
      <c r="A465" s="21" t="n">
        <v>441</v>
      </c>
      <c r="B465" s="27" t="n">
        <v>1.08719054041407</v>
      </c>
      <c r="C465" s="9" t="n">
        <f aca="false">SUM(AM465:AV465)</f>
        <v>0</v>
      </c>
      <c r="D465" s="9" t="n">
        <f aca="false">SUM(AW465:BF465)</f>
        <v>0</v>
      </c>
      <c r="E465" s="24" t="n">
        <f aca="false">(1-C465/$B$12)*$B$8-C465/$B$12*$B$7</f>
        <v>0.05</v>
      </c>
      <c r="F465" s="24" t="n">
        <f aca="false">(1-D465/$B$12)*$C$8-D465/$B$12*$C$7</f>
        <v>0.09</v>
      </c>
      <c r="G465" s="47" t="n">
        <f aca="false">$B$11*($B$10*C465/$B$12*$B$7+(1-$B$10)*D465/$B$12*$C$7)</f>
        <v>0</v>
      </c>
      <c r="H465" s="24" t="n">
        <f aca="false">$B$10*E465+(1-$B$10)*F465</f>
        <v>0.07</v>
      </c>
      <c r="I465" s="21"/>
      <c r="J465" s="21"/>
      <c r="K465" s="21"/>
      <c r="L465" s="21"/>
      <c r="M465" s="21"/>
      <c r="N465" s="21"/>
      <c r="O465" s="21"/>
      <c r="P465" s="21"/>
      <c r="Q465" s="21"/>
      <c r="R465" s="27" t="n">
        <v>1.00838375773453</v>
      </c>
      <c r="S465" s="27" t="n">
        <v>0.262984607300263</v>
      </c>
      <c r="T465" s="27" t="n">
        <v>1.0123970385774</v>
      </c>
      <c r="U465" s="27" t="n">
        <v>-1.59510137225807</v>
      </c>
      <c r="V465" s="27" t="n">
        <v>-0.909238196659317</v>
      </c>
      <c r="W465" s="27" t="n">
        <v>-0.976289341955182</v>
      </c>
      <c r="X465" s="27" t="n">
        <v>1.73175415184206</v>
      </c>
      <c r="Y465" s="27" t="n">
        <v>-1.7810452985139</v>
      </c>
      <c r="Z465" s="27" t="n">
        <v>1.22726327651464</v>
      </c>
      <c r="AA465" s="27" t="n">
        <v>-0.31575885084719</v>
      </c>
      <c r="AB465" s="27" t="n">
        <v>0.553056281429182</v>
      </c>
      <c r="AC465" s="27" t="n">
        <v>-0.738471269222953</v>
      </c>
      <c r="AD465" s="27" t="n">
        <v>0.278834669808768</v>
      </c>
      <c r="AE465" s="27" t="n">
        <v>-0.721573227103577</v>
      </c>
      <c r="AF465" s="27" t="n">
        <v>-0.870955818655126</v>
      </c>
      <c r="AG465" s="27" t="n">
        <v>-0.0908832168825114</v>
      </c>
      <c r="AH465" s="27" t="n">
        <v>-0.425917806582148</v>
      </c>
      <c r="AI465" s="27" t="n">
        <v>0.763091313703933</v>
      </c>
      <c r="AJ465" s="27" t="n">
        <v>-0.392728356065993</v>
      </c>
      <c r="AK465" s="27" t="n">
        <v>-1.08834879410045</v>
      </c>
      <c r="AL465" s="21"/>
      <c r="AM465" s="31" t="n">
        <f aca="false">IF(SQRT($B$9)*$B465+SQRT(1-$B$9)*R465&lt;_xlfn.NORM.S.INV($B$6),1,0)</f>
        <v>0</v>
      </c>
      <c r="AN465" s="31" t="n">
        <f aca="false">IF(SQRT($B$9)*$B465+SQRT(1-$B$9)*S465&lt;_xlfn.NORM.S.INV($B$6),1,0)</f>
        <v>0</v>
      </c>
      <c r="AO465" s="31" t="n">
        <f aca="false">IF(SQRT($B$9)*$B465+SQRT(1-$B$9)*T465&lt;_xlfn.NORM.S.INV($B$6),1,0)</f>
        <v>0</v>
      </c>
      <c r="AP465" s="31" t="n">
        <f aca="false">IF(SQRT($B$9)*$B465+SQRT(1-$B$9)*U465&lt;_xlfn.NORM.S.INV($B$6),1,0)</f>
        <v>0</v>
      </c>
      <c r="AQ465" s="31" t="n">
        <f aca="false">IF(SQRT($B$9)*$B465+SQRT(1-$B$9)*V465&lt;_xlfn.NORM.S.INV($B$6),1,0)</f>
        <v>0</v>
      </c>
      <c r="AR465" s="31" t="n">
        <f aca="false">IF(SQRT($B$9)*$B465+SQRT(1-$B$9)*W465&lt;_xlfn.NORM.S.INV($B$6),1,0)</f>
        <v>0</v>
      </c>
      <c r="AS465" s="31" t="n">
        <f aca="false">IF(SQRT($B$9)*$B465+SQRT(1-$B$9)*X465&lt;_xlfn.NORM.S.INV($B$6),1,0)</f>
        <v>0</v>
      </c>
      <c r="AT465" s="31" t="n">
        <f aca="false">IF(SQRT($B$9)*$B465+SQRT(1-$B$9)*Y465&lt;_xlfn.NORM.S.INV($B$6),1,0)</f>
        <v>0</v>
      </c>
      <c r="AU465" s="31" t="n">
        <f aca="false">IF(SQRT($B$9)*$B465+SQRT(1-$B$9)*Z465&lt;_xlfn.NORM.S.INV($B$6),1,0)</f>
        <v>0</v>
      </c>
      <c r="AV465" s="31" t="n">
        <f aca="false">IF(SQRT($B$9)*$B465+SQRT(1-$B$9)*AA465&lt;_xlfn.NORM.S.INV($B$6),1,0)</f>
        <v>0</v>
      </c>
      <c r="AW465" s="31" t="n">
        <f aca="false">IF(SQRT($C$9)*$B465+SQRT(1-$C$9)*AB465&lt;_xlfn.NORM.S.INV($C$6),1,0)</f>
        <v>0</v>
      </c>
      <c r="AX465" s="31" t="n">
        <f aca="false">IF(SQRT($C$9)*$B465+SQRT(1-$C$9)*AC465&lt;_xlfn.NORM.S.INV($C$6),1,0)</f>
        <v>0</v>
      </c>
      <c r="AY465" s="31" t="n">
        <f aca="false">IF(SQRT($C$9)*$B465+SQRT(1-$C$9)*AD465&lt;_xlfn.NORM.S.INV($C$6),1,0)</f>
        <v>0</v>
      </c>
      <c r="AZ465" s="31" t="n">
        <f aca="false">IF(SQRT($C$9)*$B465+SQRT(1-$C$9)*AE465&lt;_xlfn.NORM.S.INV($C$6),1,0)</f>
        <v>0</v>
      </c>
      <c r="BA465" s="31" t="n">
        <f aca="false">IF(SQRT($C$9)*$B465+SQRT(1-$C$9)*AF465&lt;_xlfn.NORM.S.INV($C$6),1,0)</f>
        <v>0</v>
      </c>
      <c r="BB465" s="31" t="n">
        <f aca="false">IF(SQRT($C$9)*$B465+SQRT(1-$C$9)*AG465&lt;_xlfn.NORM.S.INV($C$6),1,0)</f>
        <v>0</v>
      </c>
      <c r="BC465" s="31" t="n">
        <f aca="false">IF(SQRT($C$9)*$B465+SQRT(1-$C$9)*AH465&lt;_xlfn.NORM.S.INV($C$6),1,0)</f>
        <v>0</v>
      </c>
      <c r="BD465" s="31" t="n">
        <f aca="false">IF(SQRT($C$9)*$B465+SQRT(1-$C$9)*AI465&lt;_xlfn.NORM.S.INV($C$6),1,0)</f>
        <v>0</v>
      </c>
      <c r="BE465" s="31" t="n">
        <f aca="false">IF(SQRT($C$9)*$B465+SQRT(1-$C$9)*AJ465&lt;_xlfn.NORM.S.INV($C$6),1,0)</f>
        <v>0</v>
      </c>
      <c r="BF465" s="31" t="n">
        <f aca="false">IF(SQRT($C$9)*$B465+SQRT(1-$C$9)*AK465&lt;_xlfn.NORM.S.INV($C$6),1,0)</f>
        <v>0</v>
      </c>
      <c r="BG465" s="21"/>
      <c r="BH465" s="21"/>
      <c r="BI465" s="31" t="n">
        <f aca="false">$B$11*(($A$1061)*$C465/$B$12*$B$7+(1-$A$1061)*$D465/$B$12*$C$7)</f>
        <v>0</v>
      </c>
      <c r="BJ465" s="31" t="n">
        <f aca="false">$B$11*(($A$1062)*$C465/$B$12*$B$7+(1-$A$1062)*$D465/$B$12*$C$7)</f>
        <v>0</v>
      </c>
      <c r="BK465" s="31" t="n">
        <f aca="false">$B$11*(($A$1063)*$C465/$B$12*$B$7+(1-$A$1063)*$D465/$B$12*$C$7)</f>
        <v>0</v>
      </c>
      <c r="BL465" s="31" t="n">
        <f aca="false">$B$11*(($A$1064)*$C465/$B$12*$B$7+(1-$A$1064)*$D465/$B$12*$C$7)</f>
        <v>0</v>
      </c>
      <c r="BM465" s="31" t="n">
        <f aca="false">$B$11*(($A$1065)*$C465/$B$12*$B$7+(1-$A$1065)*$D465/$B$12*$C$7)</f>
        <v>0</v>
      </c>
      <c r="BN465" s="31" t="n">
        <f aca="false">$B$11*(($A$1066)*$C465/$B$12*$B$7+(1-$A$1066)*$D465/$B$12*$C$7)</f>
        <v>0</v>
      </c>
      <c r="BO465" s="31" t="n">
        <f aca="false">$B$11*(($A$1067)*$C465/$B$12*$B$7+(1-$A$1067)*$D465/$B$12*$C$7)</f>
        <v>0</v>
      </c>
      <c r="BP465" s="31" t="n">
        <f aca="false">$B$11*(($A$1068)*$C465/$B$12*$B$7+(1-$A$1068)*$D465/$B$12*$C$7)</f>
        <v>0</v>
      </c>
      <c r="BQ465" s="31" t="n">
        <f aca="false">$B$11*(($A$1069)*$C465/$B$12*$B$7+(1-$A$1069)*$D465/$B$12*$C$7)</f>
        <v>0</v>
      </c>
      <c r="BR465" s="31" t="n">
        <f aca="false">$B$11*(($A$1070)*$C465/$B$12*$B$7+(1-$A$1070)*$D465/$B$12*$C$7)</f>
        <v>0</v>
      </c>
      <c r="BS465" s="31" t="n">
        <f aca="false">$B$11*(($A$1071)*$C465/$B$12*$B$7+(1-$A$1071)*$D465/$B$12*$C$7)</f>
        <v>0</v>
      </c>
      <c r="BT465" s="31" t="n">
        <f aca="false">$B$11*(($A$1072)*$C465/$B$12*$B$7+(1-$A$1072)*$D465/$B$12*$C$7)</f>
        <v>0</v>
      </c>
      <c r="BU465" s="31" t="n">
        <f aca="false">$B$11*(($A$1073)*$C465/$B$12*$B$7+(1-$A$1073)*$D465/$B$12*$C$7)</f>
        <v>0</v>
      </c>
      <c r="BV465" s="31" t="n">
        <f aca="false">$B$11*(($A$1074)*$C465/$B$12*$B$7+(1-$A$1074)*$D465/$B$12*$C$7)</f>
        <v>0</v>
      </c>
      <c r="BW465" s="31" t="n">
        <f aca="false">$B$11*(($A$1075)*$C465/$B$12*$B$7+(1-$A$1075)*$D465/$B$12*$C$7)</f>
        <v>0</v>
      </c>
      <c r="BX465" s="31" t="n">
        <f aca="false">$B$11*(($A$1076)*$C465/$B$12*$B$7+(1-$A$1076)*$D465/$B$12*$C$7)</f>
        <v>0</v>
      </c>
      <c r="BY465" s="31" t="n">
        <f aca="false">$B$11*(($A$1077)*$C465/$B$12*$B$7+(1-$A$1077)*$D465/$B$12*$C$7)</f>
        <v>0</v>
      </c>
      <c r="BZ465" s="31" t="n">
        <f aca="false">$B$11*(($A$1078)*$C465/$B$12*$B$7+(1-$A$1078)*$D465/$B$12*$C$7)</f>
        <v>0</v>
      </c>
      <c r="CA465" s="31" t="n">
        <f aca="false">$B$11*(($A$1079)*$C465/$B$12*$B$7+(1-$A$1079)*$D465/$B$12*$C$7)</f>
        <v>0</v>
      </c>
      <c r="CB465" s="31" t="n">
        <f aca="false">$B$11*(($A$1080)*$C465/$B$12*$B$7+(1-$A$1080)*$D465/$B$12*$C$7)</f>
        <v>0</v>
      </c>
      <c r="CC465" s="31" t="n">
        <f aca="false">$B$11*(($A$1081)*$C465/$B$12*$B$7+(1-$A$1081)*$D465/$B$12*$C$7)</f>
        <v>0</v>
      </c>
    </row>
    <row r="466" customFormat="false" ht="15" hidden="false" customHeight="false" outlineLevel="0" collapsed="false">
      <c r="A466" s="21" t="n">
        <v>442</v>
      </c>
      <c r="B466" s="27" t="n">
        <v>-0.0382559722388738</v>
      </c>
      <c r="C466" s="9" t="n">
        <f aca="false">SUM(AM466:AV466)</f>
        <v>0</v>
      </c>
      <c r="D466" s="9" t="n">
        <f aca="false">SUM(AW466:BF466)</f>
        <v>0</v>
      </c>
      <c r="E466" s="24" t="n">
        <f aca="false">(1-C466/$B$12)*$B$8-C466/$B$12*$B$7</f>
        <v>0.05</v>
      </c>
      <c r="F466" s="24" t="n">
        <f aca="false">(1-D466/$B$12)*$C$8-D466/$B$12*$C$7</f>
        <v>0.09</v>
      </c>
      <c r="G466" s="47" t="n">
        <f aca="false">$B$11*($B$10*C466/$B$12*$B$7+(1-$B$10)*D466/$B$12*$C$7)</f>
        <v>0</v>
      </c>
      <c r="H466" s="24" t="n">
        <f aca="false">$B$10*E466+(1-$B$10)*F466</f>
        <v>0.07</v>
      </c>
      <c r="I466" s="21"/>
      <c r="J466" s="21"/>
      <c r="K466" s="21"/>
      <c r="L466" s="21"/>
      <c r="M466" s="21"/>
      <c r="N466" s="21"/>
      <c r="O466" s="21"/>
      <c r="P466" s="21"/>
      <c r="Q466" s="21"/>
      <c r="R466" s="27" t="n">
        <v>0.0130529382774315</v>
      </c>
      <c r="S466" s="27" t="n">
        <v>-0.867437153771043</v>
      </c>
      <c r="T466" s="27" t="n">
        <v>-0.329391009868086</v>
      </c>
      <c r="U466" s="27" t="n">
        <v>0.154939360195077</v>
      </c>
      <c r="V466" s="27" t="n">
        <v>-0.770864792419355</v>
      </c>
      <c r="W466" s="27" t="n">
        <v>-0.857574075591964</v>
      </c>
      <c r="X466" s="27" t="n">
        <v>1.18064865764323</v>
      </c>
      <c r="Y466" s="27" t="n">
        <v>1.82871483459214</v>
      </c>
      <c r="Z466" s="27" t="n">
        <v>-0.191593568394823</v>
      </c>
      <c r="AA466" s="27" t="n">
        <v>0.266812190962117</v>
      </c>
      <c r="AB466" s="27" t="n">
        <v>-0.092843416813473</v>
      </c>
      <c r="AC466" s="27" t="n">
        <v>0.0529338867107836</v>
      </c>
      <c r="AD466" s="27" t="n">
        <v>0.357622874499944</v>
      </c>
      <c r="AE466" s="27" t="n">
        <v>-1.20853247414556</v>
      </c>
      <c r="AF466" s="27" t="n">
        <v>0.763746208923196</v>
      </c>
      <c r="AG466" s="27" t="n">
        <v>-0.673103740883944</v>
      </c>
      <c r="AH466" s="27" t="n">
        <v>-1.6996767819358</v>
      </c>
      <c r="AI466" s="27" t="n">
        <v>-0.211674461904029</v>
      </c>
      <c r="AJ466" s="27" t="n">
        <v>0.0718747928423276</v>
      </c>
      <c r="AK466" s="27" t="n">
        <v>-0.0525651346364949</v>
      </c>
      <c r="AL466" s="21"/>
      <c r="AM466" s="31" t="n">
        <f aca="false">IF(SQRT($B$9)*$B466+SQRT(1-$B$9)*R466&lt;_xlfn.NORM.S.INV($B$6),1,0)</f>
        <v>0</v>
      </c>
      <c r="AN466" s="31" t="n">
        <f aca="false">IF(SQRT($B$9)*$B466+SQRT(1-$B$9)*S466&lt;_xlfn.NORM.S.INV($B$6),1,0)</f>
        <v>0</v>
      </c>
      <c r="AO466" s="31" t="n">
        <f aca="false">IF(SQRT($B$9)*$B466+SQRT(1-$B$9)*T466&lt;_xlfn.NORM.S.INV($B$6),1,0)</f>
        <v>0</v>
      </c>
      <c r="AP466" s="31" t="n">
        <f aca="false">IF(SQRT($B$9)*$B466+SQRT(1-$B$9)*U466&lt;_xlfn.NORM.S.INV($B$6),1,0)</f>
        <v>0</v>
      </c>
      <c r="AQ466" s="31" t="n">
        <f aca="false">IF(SQRT($B$9)*$B466+SQRT(1-$B$9)*V466&lt;_xlfn.NORM.S.INV($B$6),1,0)</f>
        <v>0</v>
      </c>
      <c r="AR466" s="31" t="n">
        <f aca="false">IF(SQRT($B$9)*$B466+SQRT(1-$B$9)*W466&lt;_xlfn.NORM.S.INV($B$6),1,0)</f>
        <v>0</v>
      </c>
      <c r="AS466" s="31" t="n">
        <f aca="false">IF(SQRT($B$9)*$B466+SQRT(1-$B$9)*X466&lt;_xlfn.NORM.S.INV($B$6),1,0)</f>
        <v>0</v>
      </c>
      <c r="AT466" s="31" t="n">
        <f aca="false">IF(SQRT($B$9)*$B466+SQRT(1-$B$9)*Y466&lt;_xlfn.NORM.S.INV($B$6),1,0)</f>
        <v>0</v>
      </c>
      <c r="AU466" s="31" t="n">
        <f aca="false">IF(SQRT($B$9)*$B466+SQRT(1-$B$9)*Z466&lt;_xlfn.NORM.S.INV($B$6),1,0)</f>
        <v>0</v>
      </c>
      <c r="AV466" s="31" t="n">
        <f aca="false">IF(SQRT($B$9)*$B466+SQRT(1-$B$9)*AA466&lt;_xlfn.NORM.S.INV($B$6),1,0)</f>
        <v>0</v>
      </c>
      <c r="AW466" s="31" t="n">
        <f aca="false">IF(SQRT($C$9)*$B466+SQRT(1-$C$9)*AB466&lt;_xlfn.NORM.S.INV($C$6),1,0)</f>
        <v>0</v>
      </c>
      <c r="AX466" s="31" t="n">
        <f aca="false">IF(SQRT($C$9)*$B466+SQRT(1-$C$9)*AC466&lt;_xlfn.NORM.S.INV($C$6),1,0)</f>
        <v>0</v>
      </c>
      <c r="AY466" s="31" t="n">
        <f aca="false">IF(SQRT($C$9)*$B466+SQRT(1-$C$9)*AD466&lt;_xlfn.NORM.S.INV($C$6),1,0)</f>
        <v>0</v>
      </c>
      <c r="AZ466" s="31" t="n">
        <f aca="false">IF(SQRT($C$9)*$B466+SQRT(1-$C$9)*AE466&lt;_xlfn.NORM.S.INV($C$6),1,0)</f>
        <v>0</v>
      </c>
      <c r="BA466" s="31" t="n">
        <f aca="false">IF(SQRT($C$9)*$B466+SQRT(1-$C$9)*AF466&lt;_xlfn.NORM.S.INV($C$6),1,0)</f>
        <v>0</v>
      </c>
      <c r="BB466" s="31" t="n">
        <f aca="false">IF(SQRT($C$9)*$B466+SQRT(1-$C$9)*AG466&lt;_xlfn.NORM.S.INV($C$6),1,0)</f>
        <v>0</v>
      </c>
      <c r="BC466" s="31" t="n">
        <f aca="false">IF(SQRT($C$9)*$B466+SQRT(1-$C$9)*AH466&lt;_xlfn.NORM.S.INV($C$6),1,0)</f>
        <v>0</v>
      </c>
      <c r="BD466" s="31" t="n">
        <f aca="false">IF(SQRT($C$9)*$B466+SQRT(1-$C$9)*AI466&lt;_xlfn.NORM.S.INV($C$6),1,0)</f>
        <v>0</v>
      </c>
      <c r="BE466" s="31" t="n">
        <f aca="false">IF(SQRT($C$9)*$B466+SQRT(1-$C$9)*AJ466&lt;_xlfn.NORM.S.INV($C$6),1,0)</f>
        <v>0</v>
      </c>
      <c r="BF466" s="31" t="n">
        <f aca="false">IF(SQRT($C$9)*$B466+SQRT(1-$C$9)*AK466&lt;_xlfn.NORM.S.INV($C$6),1,0)</f>
        <v>0</v>
      </c>
      <c r="BG466" s="21"/>
      <c r="BH466" s="21"/>
      <c r="BI466" s="31" t="n">
        <f aca="false">$B$11*(($A$1061)*$C466/$B$12*$B$7+(1-$A$1061)*$D466/$B$12*$C$7)</f>
        <v>0</v>
      </c>
      <c r="BJ466" s="31" t="n">
        <f aca="false">$B$11*(($A$1062)*$C466/$B$12*$B$7+(1-$A$1062)*$D466/$B$12*$C$7)</f>
        <v>0</v>
      </c>
      <c r="BK466" s="31" t="n">
        <f aca="false">$B$11*(($A$1063)*$C466/$B$12*$B$7+(1-$A$1063)*$D466/$B$12*$C$7)</f>
        <v>0</v>
      </c>
      <c r="BL466" s="31" t="n">
        <f aca="false">$B$11*(($A$1064)*$C466/$B$12*$B$7+(1-$A$1064)*$D466/$B$12*$C$7)</f>
        <v>0</v>
      </c>
      <c r="BM466" s="31" t="n">
        <f aca="false">$B$11*(($A$1065)*$C466/$B$12*$B$7+(1-$A$1065)*$D466/$B$12*$C$7)</f>
        <v>0</v>
      </c>
      <c r="BN466" s="31" t="n">
        <f aca="false">$B$11*(($A$1066)*$C466/$B$12*$B$7+(1-$A$1066)*$D466/$B$12*$C$7)</f>
        <v>0</v>
      </c>
      <c r="BO466" s="31" t="n">
        <f aca="false">$B$11*(($A$1067)*$C466/$B$12*$B$7+(1-$A$1067)*$D466/$B$12*$C$7)</f>
        <v>0</v>
      </c>
      <c r="BP466" s="31" t="n">
        <f aca="false">$B$11*(($A$1068)*$C466/$B$12*$B$7+(1-$A$1068)*$D466/$B$12*$C$7)</f>
        <v>0</v>
      </c>
      <c r="BQ466" s="31" t="n">
        <f aca="false">$B$11*(($A$1069)*$C466/$B$12*$B$7+(1-$A$1069)*$D466/$B$12*$C$7)</f>
        <v>0</v>
      </c>
      <c r="BR466" s="31" t="n">
        <f aca="false">$B$11*(($A$1070)*$C466/$B$12*$B$7+(1-$A$1070)*$D466/$B$12*$C$7)</f>
        <v>0</v>
      </c>
      <c r="BS466" s="31" t="n">
        <f aca="false">$B$11*(($A$1071)*$C466/$B$12*$B$7+(1-$A$1071)*$D466/$B$12*$C$7)</f>
        <v>0</v>
      </c>
      <c r="BT466" s="31" t="n">
        <f aca="false">$B$11*(($A$1072)*$C466/$B$12*$B$7+(1-$A$1072)*$D466/$B$12*$C$7)</f>
        <v>0</v>
      </c>
      <c r="BU466" s="31" t="n">
        <f aca="false">$B$11*(($A$1073)*$C466/$B$12*$B$7+(1-$A$1073)*$D466/$B$12*$C$7)</f>
        <v>0</v>
      </c>
      <c r="BV466" s="31" t="n">
        <f aca="false">$B$11*(($A$1074)*$C466/$B$12*$B$7+(1-$A$1074)*$D466/$B$12*$C$7)</f>
        <v>0</v>
      </c>
      <c r="BW466" s="31" t="n">
        <f aca="false">$B$11*(($A$1075)*$C466/$B$12*$B$7+(1-$A$1075)*$D466/$B$12*$C$7)</f>
        <v>0</v>
      </c>
      <c r="BX466" s="31" t="n">
        <f aca="false">$B$11*(($A$1076)*$C466/$B$12*$B$7+(1-$A$1076)*$D466/$B$12*$C$7)</f>
        <v>0</v>
      </c>
      <c r="BY466" s="31" t="n">
        <f aca="false">$B$11*(($A$1077)*$C466/$B$12*$B$7+(1-$A$1077)*$D466/$B$12*$C$7)</f>
        <v>0</v>
      </c>
      <c r="BZ466" s="31" t="n">
        <f aca="false">$B$11*(($A$1078)*$C466/$B$12*$B$7+(1-$A$1078)*$D466/$B$12*$C$7)</f>
        <v>0</v>
      </c>
      <c r="CA466" s="31" t="n">
        <f aca="false">$B$11*(($A$1079)*$C466/$B$12*$B$7+(1-$A$1079)*$D466/$B$12*$C$7)</f>
        <v>0</v>
      </c>
      <c r="CB466" s="31" t="n">
        <f aca="false">$B$11*(($A$1080)*$C466/$B$12*$B$7+(1-$A$1080)*$D466/$B$12*$C$7)</f>
        <v>0</v>
      </c>
      <c r="CC466" s="31" t="n">
        <f aca="false">$B$11*(($A$1081)*$C466/$B$12*$B$7+(1-$A$1081)*$D466/$B$12*$C$7)</f>
        <v>0</v>
      </c>
    </row>
    <row r="467" customFormat="false" ht="15" hidden="false" customHeight="false" outlineLevel="0" collapsed="false">
      <c r="A467" s="21" t="n">
        <v>443</v>
      </c>
      <c r="B467" s="27" t="n">
        <v>-2.56530762998001</v>
      </c>
      <c r="C467" s="9" t="n">
        <f aca="false">SUM(AM467:AV467)</f>
        <v>2</v>
      </c>
      <c r="D467" s="9" t="n">
        <f aca="false">SUM(AW467:BF467)</f>
        <v>2</v>
      </c>
      <c r="E467" s="24" t="n">
        <f aca="false">(1-C467/$B$12)*$B$8-C467/$B$12*$B$7</f>
        <v>-0.04</v>
      </c>
      <c r="F467" s="24" t="n">
        <f aca="false">(1-D467/$B$12)*$C$8-D467/$B$12*$C$7</f>
        <v>-0.048</v>
      </c>
      <c r="G467" s="47" t="n">
        <f aca="false">$B$11*($B$10*C467/$B$12*$B$7+(1-$B$10)*D467/$B$12*$C$7)</f>
        <v>1000</v>
      </c>
      <c r="H467" s="24" t="n">
        <f aca="false">$B$10*E467+(1-$B$10)*F467</f>
        <v>-0.044</v>
      </c>
      <c r="I467" s="21"/>
      <c r="J467" s="21"/>
      <c r="K467" s="21"/>
      <c r="L467" s="21"/>
      <c r="M467" s="21"/>
      <c r="N467" s="21"/>
      <c r="O467" s="21"/>
      <c r="P467" s="21"/>
      <c r="Q467" s="21"/>
      <c r="R467" s="27" t="n">
        <v>-1.38357113180228</v>
      </c>
      <c r="S467" s="27" t="n">
        <v>0.498345028194405</v>
      </c>
      <c r="T467" s="27" t="n">
        <v>-1.83253248215411</v>
      </c>
      <c r="U467" s="27" t="n">
        <v>-0.378790954505175</v>
      </c>
      <c r="V467" s="27" t="n">
        <v>0.660915991692191</v>
      </c>
      <c r="W467" s="27" t="n">
        <v>1.07254080392835</v>
      </c>
      <c r="X467" s="27" t="n">
        <v>-0.136413052534686</v>
      </c>
      <c r="Y467" s="27" t="n">
        <v>0.668606673994068</v>
      </c>
      <c r="Z467" s="27" t="n">
        <v>0.884869406275249</v>
      </c>
      <c r="AA467" s="27" t="n">
        <v>-0.195351522906398</v>
      </c>
      <c r="AB467" s="27" t="n">
        <v>3.04236469940597</v>
      </c>
      <c r="AC467" s="27" t="n">
        <v>-1.88492905586296</v>
      </c>
      <c r="AD467" s="27" t="n">
        <v>0.962921556163836</v>
      </c>
      <c r="AE467" s="27" t="n">
        <v>-0.794754279630202</v>
      </c>
      <c r="AF467" s="27" t="n">
        <v>-0.0784635270493109</v>
      </c>
      <c r="AG467" s="27" t="n">
        <v>-0.445995263324787</v>
      </c>
      <c r="AH467" s="27" t="n">
        <v>2.33967429983407</v>
      </c>
      <c r="AI467" s="27" t="n">
        <v>0.636763794814994</v>
      </c>
      <c r="AJ467" s="27" t="n">
        <v>0.833880325895409</v>
      </c>
      <c r="AK467" s="27" t="n">
        <v>1.84399490473109</v>
      </c>
      <c r="AL467" s="21"/>
      <c r="AM467" s="31" t="n">
        <f aca="false">IF(SQRT($B$9)*$B467+SQRT(1-$B$9)*R467&lt;_xlfn.NORM.S.INV($B$6),1,0)</f>
        <v>1</v>
      </c>
      <c r="AN467" s="31" t="n">
        <f aca="false">IF(SQRT($B$9)*$B467+SQRT(1-$B$9)*S467&lt;_xlfn.NORM.S.INV($B$6),1,0)</f>
        <v>0</v>
      </c>
      <c r="AO467" s="31" t="n">
        <f aca="false">IF(SQRT($B$9)*$B467+SQRT(1-$B$9)*T467&lt;_xlfn.NORM.S.INV($B$6),1,0)</f>
        <v>1</v>
      </c>
      <c r="AP467" s="31" t="n">
        <f aca="false">IF(SQRT($B$9)*$B467+SQRT(1-$B$9)*U467&lt;_xlfn.NORM.S.INV($B$6),1,0)</f>
        <v>0</v>
      </c>
      <c r="AQ467" s="31" t="n">
        <f aca="false">IF(SQRT($B$9)*$B467+SQRT(1-$B$9)*V467&lt;_xlfn.NORM.S.INV($B$6),1,0)</f>
        <v>0</v>
      </c>
      <c r="AR467" s="31" t="n">
        <f aca="false">IF(SQRT($B$9)*$B467+SQRT(1-$B$9)*W467&lt;_xlfn.NORM.S.INV($B$6),1,0)</f>
        <v>0</v>
      </c>
      <c r="AS467" s="31" t="n">
        <f aca="false">IF(SQRT($B$9)*$B467+SQRT(1-$B$9)*X467&lt;_xlfn.NORM.S.INV($B$6),1,0)</f>
        <v>0</v>
      </c>
      <c r="AT467" s="31" t="n">
        <f aca="false">IF(SQRT($B$9)*$B467+SQRT(1-$B$9)*Y467&lt;_xlfn.NORM.S.INV($B$6),1,0)</f>
        <v>0</v>
      </c>
      <c r="AU467" s="31" t="n">
        <f aca="false">IF(SQRT($B$9)*$B467+SQRT(1-$B$9)*Z467&lt;_xlfn.NORM.S.INV($B$6),1,0)</f>
        <v>0</v>
      </c>
      <c r="AV467" s="31" t="n">
        <f aca="false">IF(SQRT($B$9)*$B467+SQRT(1-$B$9)*AA467&lt;_xlfn.NORM.S.INV($B$6),1,0)</f>
        <v>0</v>
      </c>
      <c r="AW467" s="31" t="n">
        <f aca="false">IF(SQRT($C$9)*$B467+SQRT(1-$C$9)*AB467&lt;_xlfn.NORM.S.INV($C$6),1,0)</f>
        <v>0</v>
      </c>
      <c r="AX467" s="31" t="n">
        <f aca="false">IF(SQRT($C$9)*$B467+SQRT(1-$C$9)*AC467&lt;_xlfn.NORM.S.INV($C$6),1,0)</f>
        <v>1</v>
      </c>
      <c r="AY467" s="31" t="n">
        <f aca="false">IF(SQRT($C$9)*$B467+SQRT(1-$C$9)*AD467&lt;_xlfn.NORM.S.INV($C$6),1,0)</f>
        <v>0</v>
      </c>
      <c r="AZ467" s="31" t="n">
        <f aca="false">IF(SQRT($C$9)*$B467+SQRT(1-$C$9)*AE467&lt;_xlfn.NORM.S.INV($C$6),1,0)</f>
        <v>1</v>
      </c>
      <c r="BA467" s="31" t="n">
        <f aca="false">IF(SQRT($C$9)*$B467+SQRT(1-$C$9)*AF467&lt;_xlfn.NORM.S.INV($C$6),1,0)</f>
        <v>0</v>
      </c>
      <c r="BB467" s="31" t="n">
        <f aca="false">IF(SQRT($C$9)*$B467+SQRT(1-$C$9)*AG467&lt;_xlfn.NORM.S.INV($C$6),1,0)</f>
        <v>0</v>
      </c>
      <c r="BC467" s="31" t="n">
        <f aca="false">IF(SQRT($C$9)*$B467+SQRT(1-$C$9)*AH467&lt;_xlfn.NORM.S.INV($C$6),1,0)</f>
        <v>0</v>
      </c>
      <c r="BD467" s="31" t="n">
        <f aca="false">IF(SQRT($C$9)*$B467+SQRT(1-$C$9)*AI467&lt;_xlfn.NORM.S.INV($C$6),1,0)</f>
        <v>0</v>
      </c>
      <c r="BE467" s="31" t="n">
        <f aca="false">IF(SQRT($C$9)*$B467+SQRT(1-$C$9)*AJ467&lt;_xlfn.NORM.S.INV($C$6),1,0)</f>
        <v>0</v>
      </c>
      <c r="BF467" s="31" t="n">
        <f aca="false">IF(SQRT($C$9)*$B467+SQRT(1-$C$9)*AK467&lt;_xlfn.NORM.S.INV($C$6),1,0)</f>
        <v>0</v>
      </c>
      <c r="BG467" s="21"/>
      <c r="BH467" s="21"/>
      <c r="BI467" s="31" t="n">
        <f aca="false">$B$11*(($A$1061)*$C467/$B$12*$B$7+(1-$A$1061)*$D467/$B$12*$C$7)</f>
        <v>1200</v>
      </c>
      <c r="BJ467" s="31" t="n">
        <f aca="false">$B$11*(($A$1062)*$C467/$B$12*$B$7+(1-$A$1062)*$D467/$B$12*$C$7)</f>
        <v>1180</v>
      </c>
      <c r="BK467" s="31" t="n">
        <f aca="false">$B$11*(($A$1063)*$C467/$B$12*$B$7+(1-$A$1063)*$D467/$B$12*$C$7)</f>
        <v>1160</v>
      </c>
      <c r="BL467" s="31" t="n">
        <f aca="false">$B$11*(($A$1064)*$C467/$B$12*$B$7+(1-$A$1064)*$D467/$B$12*$C$7)</f>
        <v>1140</v>
      </c>
      <c r="BM467" s="31" t="n">
        <f aca="false">$B$11*(($A$1065)*$C467/$B$12*$B$7+(1-$A$1065)*$D467/$B$12*$C$7)</f>
        <v>1120</v>
      </c>
      <c r="BN467" s="31" t="n">
        <f aca="false">$B$11*(($A$1066)*$C467/$B$12*$B$7+(1-$A$1066)*$D467/$B$12*$C$7)</f>
        <v>1100</v>
      </c>
      <c r="BO467" s="31" t="n">
        <f aca="false">$B$11*(($A$1067)*$C467/$B$12*$B$7+(1-$A$1067)*$D467/$B$12*$C$7)</f>
        <v>1080</v>
      </c>
      <c r="BP467" s="31" t="n">
        <f aca="false">$B$11*(($A$1068)*$C467/$B$12*$B$7+(1-$A$1068)*$D467/$B$12*$C$7)</f>
        <v>1060</v>
      </c>
      <c r="BQ467" s="31" t="n">
        <f aca="false">$B$11*(($A$1069)*$C467/$B$12*$B$7+(1-$A$1069)*$D467/$B$12*$C$7)</f>
        <v>1040</v>
      </c>
      <c r="BR467" s="31" t="n">
        <f aca="false">$B$11*(($A$1070)*$C467/$B$12*$B$7+(1-$A$1070)*$D467/$B$12*$C$7)</f>
        <v>1020</v>
      </c>
      <c r="BS467" s="31" t="n">
        <f aca="false">$B$11*(($A$1071)*$C467/$B$12*$B$7+(1-$A$1071)*$D467/$B$12*$C$7)</f>
        <v>1000</v>
      </c>
      <c r="BT467" s="31" t="n">
        <f aca="false">$B$11*(($A$1072)*$C467/$B$12*$B$7+(1-$A$1072)*$D467/$B$12*$C$7)</f>
        <v>980</v>
      </c>
      <c r="BU467" s="31" t="n">
        <f aca="false">$B$11*(($A$1073)*$C467/$B$12*$B$7+(1-$A$1073)*$D467/$B$12*$C$7)</f>
        <v>960</v>
      </c>
      <c r="BV467" s="31" t="n">
        <f aca="false">$B$11*(($A$1074)*$C467/$B$12*$B$7+(1-$A$1074)*$D467/$B$12*$C$7)</f>
        <v>940</v>
      </c>
      <c r="BW467" s="31" t="n">
        <f aca="false">$B$11*(($A$1075)*$C467/$B$12*$B$7+(1-$A$1075)*$D467/$B$12*$C$7)</f>
        <v>920</v>
      </c>
      <c r="BX467" s="31" t="n">
        <f aca="false">$B$11*(($A$1076)*$C467/$B$12*$B$7+(1-$A$1076)*$D467/$B$12*$C$7)</f>
        <v>900</v>
      </c>
      <c r="BY467" s="31" t="n">
        <f aca="false">$B$11*(($A$1077)*$C467/$B$12*$B$7+(1-$A$1077)*$D467/$B$12*$C$7)</f>
        <v>880</v>
      </c>
      <c r="BZ467" s="31" t="n">
        <f aca="false">$B$11*(($A$1078)*$C467/$B$12*$B$7+(1-$A$1078)*$D467/$B$12*$C$7)</f>
        <v>860</v>
      </c>
      <c r="CA467" s="31" t="n">
        <f aca="false">$B$11*(($A$1079)*$C467/$B$12*$B$7+(1-$A$1079)*$D467/$B$12*$C$7)</f>
        <v>840</v>
      </c>
      <c r="CB467" s="31" t="n">
        <f aca="false">$B$11*(($A$1080)*$C467/$B$12*$B$7+(1-$A$1080)*$D467/$B$12*$C$7)</f>
        <v>820</v>
      </c>
      <c r="CC467" s="31" t="n">
        <f aca="false">$B$11*(($A$1081)*$C467/$B$12*$B$7+(1-$A$1081)*$D467/$B$12*$C$7)</f>
        <v>800</v>
      </c>
    </row>
    <row r="468" customFormat="false" ht="15" hidden="false" customHeight="false" outlineLevel="0" collapsed="false">
      <c r="A468" s="21" t="n">
        <v>444</v>
      </c>
      <c r="B468" s="27" t="n">
        <v>0.201895473223197</v>
      </c>
      <c r="C468" s="9" t="n">
        <f aca="false">SUM(AM468:AV468)</f>
        <v>0</v>
      </c>
      <c r="D468" s="9" t="n">
        <f aca="false">SUM(AW468:BF468)</f>
        <v>0</v>
      </c>
      <c r="E468" s="24" t="n">
        <f aca="false">(1-C468/$B$12)*$B$8-C468/$B$12*$B$7</f>
        <v>0.05</v>
      </c>
      <c r="F468" s="24" t="n">
        <f aca="false">(1-D468/$B$12)*$C$8-D468/$B$12*$C$7</f>
        <v>0.09</v>
      </c>
      <c r="G468" s="47" t="n">
        <f aca="false">$B$11*($B$10*C468/$B$12*$B$7+(1-$B$10)*D468/$B$12*$C$7)</f>
        <v>0</v>
      </c>
      <c r="H468" s="24" t="n">
        <f aca="false">$B$10*E468+(1-$B$10)*F468</f>
        <v>0.07</v>
      </c>
      <c r="I468" s="21"/>
      <c r="J468" s="21"/>
      <c r="K468" s="21"/>
      <c r="L468" s="21"/>
      <c r="M468" s="21"/>
      <c r="N468" s="21"/>
      <c r="O468" s="21"/>
      <c r="P468" s="21"/>
      <c r="Q468" s="21"/>
      <c r="R468" s="27" t="n">
        <v>0.498778000301847</v>
      </c>
      <c r="S468" s="27" t="n">
        <v>-0.610529855365352</v>
      </c>
      <c r="T468" s="27" t="n">
        <v>-0.659946930356961</v>
      </c>
      <c r="U468" s="27" t="n">
        <v>-0.500640089775427</v>
      </c>
      <c r="V468" s="27" t="n">
        <v>0.951349069395182</v>
      </c>
      <c r="W468" s="27" t="n">
        <v>0.00545506456903074</v>
      </c>
      <c r="X468" s="27" t="n">
        <v>1.61664416640137</v>
      </c>
      <c r="Y468" s="27" t="n">
        <v>1.91460456167206</v>
      </c>
      <c r="Z468" s="27" t="n">
        <v>-0.554350112368969</v>
      </c>
      <c r="AA468" s="27" t="n">
        <v>-2.01908138105743</v>
      </c>
      <c r="AB468" s="27" t="n">
        <v>0.433250653376326</v>
      </c>
      <c r="AC468" s="27" t="n">
        <v>-0.281999618557402</v>
      </c>
      <c r="AD468" s="27" t="n">
        <v>0.701207587791204</v>
      </c>
      <c r="AE468" s="27" t="n">
        <v>-1.32650339854842</v>
      </c>
      <c r="AF468" s="27" t="n">
        <v>-0.344737028031965</v>
      </c>
      <c r="AG468" s="27" t="n">
        <v>0.134358612264178</v>
      </c>
      <c r="AH468" s="27" t="n">
        <v>1.28562121736573</v>
      </c>
      <c r="AI468" s="27" t="n">
        <v>1.05043749828674</v>
      </c>
      <c r="AJ468" s="27" t="n">
        <v>1.48651615759171</v>
      </c>
      <c r="AK468" s="27" t="n">
        <v>0.948940026082115</v>
      </c>
      <c r="AL468" s="21"/>
      <c r="AM468" s="31" t="n">
        <f aca="false">IF(SQRT($B$9)*$B468+SQRT(1-$B$9)*R468&lt;_xlfn.NORM.S.INV($B$6),1,0)</f>
        <v>0</v>
      </c>
      <c r="AN468" s="31" t="n">
        <f aca="false">IF(SQRT($B$9)*$B468+SQRT(1-$B$9)*S468&lt;_xlfn.NORM.S.INV($B$6),1,0)</f>
        <v>0</v>
      </c>
      <c r="AO468" s="31" t="n">
        <f aca="false">IF(SQRT($B$9)*$B468+SQRT(1-$B$9)*T468&lt;_xlfn.NORM.S.INV($B$6),1,0)</f>
        <v>0</v>
      </c>
      <c r="AP468" s="31" t="n">
        <f aca="false">IF(SQRT($B$9)*$B468+SQRT(1-$B$9)*U468&lt;_xlfn.NORM.S.INV($B$6),1,0)</f>
        <v>0</v>
      </c>
      <c r="AQ468" s="31" t="n">
        <f aca="false">IF(SQRT($B$9)*$B468+SQRT(1-$B$9)*V468&lt;_xlfn.NORM.S.INV($B$6),1,0)</f>
        <v>0</v>
      </c>
      <c r="AR468" s="31" t="n">
        <f aca="false">IF(SQRT($B$9)*$B468+SQRT(1-$B$9)*W468&lt;_xlfn.NORM.S.INV($B$6),1,0)</f>
        <v>0</v>
      </c>
      <c r="AS468" s="31" t="n">
        <f aca="false">IF(SQRT($B$9)*$B468+SQRT(1-$B$9)*X468&lt;_xlfn.NORM.S.INV($B$6),1,0)</f>
        <v>0</v>
      </c>
      <c r="AT468" s="31" t="n">
        <f aca="false">IF(SQRT($B$9)*$B468+SQRT(1-$B$9)*Y468&lt;_xlfn.NORM.S.INV($B$6),1,0)</f>
        <v>0</v>
      </c>
      <c r="AU468" s="31" t="n">
        <f aca="false">IF(SQRT($B$9)*$B468+SQRT(1-$B$9)*Z468&lt;_xlfn.NORM.S.INV($B$6),1,0)</f>
        <v>0</v>
      </c>
      <c r="AV468" s="31" t="n">
        <f aca="false">IF(SQRT($B$9)*$B468+SQRT(1-$B$9)*AA468&lt;_xlfn.NORM.S.INV($B$6),1,0)</f>
        <v>0</v>
      </c>
      <c r="AW468" s="31" t="n">
        <f aca="false">IF(SQRT($C$9)*$B468+SQRT(1-$C$9)*AB468&lt;_xlfn.NORM.S.INV($C$6),1,0)</f>
        <v>0</v>
      </c>
      <c r="AX468" s="31" t="n">
        <f aca="false">IF(SQRT($C$9)*$B468+SQRT(1-$C$9)*AC468&lt;_xlfn.NORM.S.INV($C$6),1,0)</f>
        <v>0</v>
      </c>
      <c r="AY468" s="31" t="n">
        <f aca="false">IF(SQRT($C$9)*$B468+SQRT(1-$C$9)*AD468&lt;_xlfn.NORM.S.INV($C$6),1,0)</f>
        <v>0</v>
      </c>
      <c r="AZ468" s="31" t="n">
        <f aca="false">IF(SQRT($C$9)*$B468+SQRT(1-$C$9)*AE468&lt;_xlfn.NORM.S.INV($C$6),1,0)</f>
        <v>0</v>
      </c>
      <c r="BA468" s="31" t="n">
        <f aca="false">IF(SQRT($C$9)*$B468+SQRT(1-$C$9)*AF468&lt;_xlfn.NORM.S.INV($C$6),1,0)</f>
        <v>0</v>
      </c>
      <c r="BB468" s="31" t="n">
        <f aca="false">IF(SQRT($C$9)*$B468+SQRT(1-$C$9)*AG468&lt;_xlfn.NORM.S.INV($C$6),1,0)</f>
        <v>0</v>
      </c>
      <c r="BC468" s="31" t="n">
        <f aca="false">IF(SQRT($C$9)*$B468+SQRT(1-$C$9)*AH468&lt;_xlfn.NORM.S.INV($C$6),1,0)</f>
        <v>0</v>
      </c>
      <c r="BD468" s="31" t="n">
        <f aca="false">IF(SQRT($C$9)*$B468+SQRT(1-$C$9)*AI468&lt;_xlfn.NORM.S.INV($C$6),1,0)</f>
        <v>0</v>
      </c>
      <c r="BE468" s="31" t="n">
        <f aca="false">IF(SQRT($C$9)*$B468+SQRT(1-$C$9)*AJ468&lt;_xlfn.NORM.S.INV($C$6),1,0)</f>
        <v>0</v>
      </c>
      <c r="BF468" s="31" t="n">
        <f aca="false">IF(SQRT($C$9)*$B468+SQRT(1-$C$9)*AK468&lt;_xlfn.NORM.S.INV($C$6),1,0)</f>
        <v>0</v>
      </c>
      <c r="BG468" s="21"/>
      <c r="BH468" s="21"/>
      <c r="BI468" s="31" t="n">
        <f aca="false">$B$11*(($A$1061)*$C468/$B$12*$B$7+(1-$A$1061)*$D468/$B$12*$C$7)</f>
        <v>0</v>
      </c>
      <c r="BJ468" s="31" t="n">
        <f aca="false">$B$11*(($A$1062)*$C468/$B$12*$B$7+(1-$A$1062)*$D468/$B$12*$C$7)</f>
        <v>0</v>
      </c>
      <c r="BK468" s="31" t="n">
        <f aca="false">$B$11*(($A$1063)*$C468/$B$12*$B$7+(1-$A$1063)*$D468/$B$12*$C$7)</f>
        <v>0</v>
      </c>
      <c r="BL468" s="31" t="n">
        <f aca="false">$B$11*(($A$1064)*$C468/$B$12*$B$7+(1-$A$1064)*$D468/$B$12*$C$7)</f>
        <v>0</v>
      </c>
      <c r="BM468" s="31" t="n">
        <f aca="false">$B$11*(($A$1065)*$C468/$B$12*$B$7+(1-$A$1065)*$D468/$B$12*$C$7)</f>
        <v>0</v>
      </c>
      <c r="BN468" s="31" t="n">
        <f aca="false">$B$11*(($A$1066)*$C468/$B$12*$B$7+(1-$A$1066)*$D468/$B$12*$C$7)</f>
        <v>0</v>
      </c>
      <c r="BO468" s="31" t="n">
        <f aca="false">$B$11*(($A$1067)*$C468/$B$12*$B$7+(1-$A$1067)*$D468/$B$12*$C$7)</f>
        <v>0</v>
      </c>
      <c r="BP468" s="31" t="n">
        <f aca="false">$B$11*(($A$1068)*$C468/$B$12*$B$7+(1-$A$1068)*$D468/$B$12*$C$7)</f>
        <v>0</v>
      </c>
      <c r="BQ468" s="31" t="n">
        <f aca="false">$B$11*(($A$1069)*$C468/$B$12*$B$7+(1-$A$1069)*$D468/$B$12*$C$7)</f>
        <v>0</v>
      </c>
      <c r="BR468" s="31" t="n">
        <f aca="false">$B$11*(($A$1070)*$C468/$B$12*$B$7+(1-$A$1070)*$D468/$B$12*$C$7)</f>
        <v>0</v>
      </c>
      <c r="BS468" s="31" t="n">
        <f aca="false">$B$11*(($A$1071)*$C468/$B$12*$B$7+(1-$A$1071)*$D468/$B$12*$C$7)</f>
        <v>0</v>
      </c>
      <c r="BT468" s="31" t="n">
        <f aca="false">$B$11*(($A$1072)*$C468/$B$12*$B$7+(1-$A$1072)*$D468/$B$12*$C$7)</f>
        <v>0</v>
      </c>
      <c r="BU468" s="31" t="n">
        <f aca="false">$B$11*(($A$1073)*$C468/$B$12*$B$7+(1-$A$1073)*$D468/$B$12*$C$7)</f>
        <v>0</v>
      </c>
      <c r="BV468" s="31" t="n">
        <f aca="false">$B$11*(($A$1074)*$C468/$B$12*$B$7+(1-$A$1074)*$D468/$B$12*$C$7)</f>
        <v>0</v>
      </c>
      <c r="BW468" s="31" t="n">
        <f aca="false">$B$11*(($A$1075)*$C468/$B$12*$B$7+(1-$A$1075)*$D468/$B$12*$C$7)</f>
        <v>0</v>
      </c>
      <c r="BX468" s="31" t="n">
        <f aca="false">$B$11*(($A$1076)*$C468/$B$12*$B$7+(1-$A$1076)*$D468/$B$12*$C$7)</f>
        <v>0</v>
      </c>
      <c r="BY468" s="31" t="n">
        <f aca="false">$B$11*(($A$1077)*$C468/$B$12*$B$7+(1-$A$1077)*$D468/$B$12*$C$7)</f>
        <v>0</v>
      </c>
      <c r="BZ468" s="31" t="n">
        <f aca="false">$B$11*(($A$1078)*$C468/$B$12*$B$7+(1-$A$1078)*$D468/$B$12*$C$7)</f>
        <v>0</v>
      </c>
      <c r="CA468" s="31" t="n">
        <f aca="false">$B$11*(($A$1079)*$C468/$B$12*$B$7+(1-$A$1079)*$D468/$B$12*$C$7)</f>
        <v>0</v>
      </c>
      <c r="CB468" s="31" t="n">
        <f aca="false">$B$11*(($A$1080)*$C468/$B$12*$B$7+(1-$A$1080)*$D468/$B$12*$C$7)</f>
        <v>0</v>
      </c>
      <c r="CC468" s="31" t="n">
        <f aca="false">$B$11*(($A$1081)*$C468/$B$12*$B$7+(1-$A$1081)*$D468/$B$12*$C$7)</f>
        <v>0</v>
      </c>
    </row>
    <row r="469" customFormat="false" ht="15" hidden="false" customHeight="false" outlineLevel="0" collapsed="false">
      <c r="A469" s="21" t="n">
        <v>445</v>
      </c>
      <c r="B469" s="27" t="n">
        <v>1.25814969262777</v>
      </c>
      <c r="C469" s="9" t="n">
        <f aca="false">SUM(AM469:AV469)</f>
        <v>0</v>
      </c>
      <c r="D469" s="9" t="n">
        <f aca="false">SUM(AW469:BF469)</f>
        <v>1</v>
      </c>
      <c r="E469" s="24" t="n">
        <f aca="false">(1-C469/$B$12)*$B$8-C469/$B$12*$B$7</f>
        <v>0.05</v>
      </c>
      <c r="F469" s="24" t="n">
        <f aca="false">(1-D469/$B$12)*$C$8-D469/$B$12*$C$7</f>
        <v>0.021</v>
      </c>
      <c r="G469" s="47" t="n">
        <f aca="false">$B$11*($B$10*C469/$B$12*$B$7+(1-$B$10)*D469/$B$12*$C$7)</f>
        <v>300</v>
      </c>
      <c r="H469" s="24" t="n">
        <f aca="false">$B$10*E469+(1-$B$10)*F469</f>
        <v>0.0355</v>
      </c>
      <c r="I469" s="21"/>
      <c r="J469" s="21"/>
      <c r="K469" s="21"/>
      <c r="L469" s="21"/>
      <c r="M469" s="21"/>
      <c r="N469" s="21"/>
      <c r="O469" s="21"/>
      <c r="P469" s="21"/>
      <c r="Q469" s="21"/>
      <c r="R469" s="27" t="n">
        <v>-1.43300781566388</v>
      </c>
      <c r="S469" s="27" t="n">
        <v>-1.05902419761474</v>
      </c>
      <c r="T469" s="27" t="n">
        <v>1.71309870118483</v>
      </c>
      <c r="U469" s="27" t="n">
        <v>1.75638247149061</v>
      </c>
      <c r="V469" s="27" t="n">
        <v>1.82444295564066</v>
      </c>
      <c r="W469" s="27" t="n">
        <v>-0.522096250447754</v>
      </c>
      <c r="X469" s="27" t="n">
        <v>0.361847272972136</v>
      </c>
      <c r="Y469" s="27" t="n">
        <v>0.726384428062195</v>
      </c>
      <c r="Z469" s="27" t="n">
        <v>0.0486335610798819</v>
      </c>
      <c r="AA469" s="27" t="n">
        <v>1.1207757381243</v>
      </c>
      <c r="AB469" s="27" t="n">
        <v>0.119134438449463</v>
      </c>
      <c r="AC469" s="27" t="n">
        <v>0.226067895016373</v>
      </c>
      <c r="AD469" s="27" t="n">
        <v>-1.00380871107964</v>
      </c>
      <c r="AE469" s="27" t="n">
        <v>-2.66342560925173</v>
      </c>
      <c r="AF469" s="27" t="n">
        <v>-1.05301335318353</v>
      </c>
      <c r="AG469" s="27" t="n">
        <v>0.24518352834346</v>
      </c>
      <c r="AH469" s="27" t="n">
        <v>1.46029307221736</v>
      </c>
      <c r="AI469" s="27" t="n">
        <v>-1.61353942370464</v>
      </c>
      <c r="AJ469" s="27" t="n">
        <v>1.59319072040449</v>
      </c>
      <c r="AK469" s="27" t="n">
        <v>0.836981517696158</v>
      </c>
      <c r="AL469" s="21"/>
      <c r="AM469" s="31" t="n">
        <f aca="false">IF(SQRT($B$9)*$B469+SQRT(1-$B$9)*R469&lt;_xlfn.NORM.S.INV($B$6),1,0)</f>
        <v>0</v>
      </c>
      <c r="AN469" s="31" t="n">
        <f aca="false">IF(SQRT($B$9)*$B469+SQRT(1-$B$9)*S469&lt;_xlfn.NORM.S.INV($B$6),1,0)</f>
        <v>0</v>
      </c>
      <c r="AO469" s="31" t="n">
        <f aca="false">IF(SQRT($B$9)*$B469+SQRT(1-$B$9)*T469&lt;_xlfn.NORM.S.INV($B$6),1,0)</f>
        <v>0</v>
      </c>
      <c r="AP469" s="31" t="n">
        <f aca="false">IF(SQRT($B$9)*$B469+SQRT(1-$B$9)*U469&lt;_xlfn.NORM.S.INV($B$6),1,0)</f>
        <v>0</v>
      </c>
      <c r="AQ469" s="31" t="n">
        <f aca="false">IF(SQRT($B$9)*$B469+SQRT(1-$B$9)*V469&lt;_xlfn.NORM.S.INV($B$6),1,0)</f>
        <v>0</v>
      </c>
      <c r="AR469" s="31" t="n">
        <f aca="false">IF(SQRT($B$9)*$B469+SQRT(1-$B$9)*W469&lt;_xlfn.NORM.S.INV($B$6),1,0)</f>
        <v>0</v>
      </c>
      <c r="AS469" s="31" t="n">
        <f aca="false">IF(SQRT($B$9)*$B469+SQRT(1-$B$9)*X469&lt;_xlfn.NORM.S.INV($B$6),1,0)</f>
        <v>0</v>
      </c>
      <c r="AT469" s="31" t="n">
        <f aca="false">IF(SQRT($B$9)*$B469+SQRT(1-$B$9)*Y469&lt;_xlfn.NORM.S.INV($B$6),1,0)</f>
        <v>0</v>
      </c>
      <c r="AU469" s="31" t="n">
        <f aca="false">IF(SQRT($B$9)*$B469+SQRT(1-$B$9)*Z469&lt;_xlfn.NORM.S.INV($B$6),1,0)</f>
        <v>0</v>
      </c>
      <c r="AV469" s="31" t="n">
        <f aca="false">IF(SQRT($B$9)*$B469+SQRT(1-$B$9)*AA469&lt;_xlfn.NORM.S.INV($B$6),1,0)</f>
        <v>0</v>
      </c>
      <c r="AW469" s="31" t="n">
        <f aca="false">IF(SQRT($C$9)*$B469+SQRT(1-$C$9)*AB469&lt;_xlfn.NORM.S.INV($C$6),1,0)</f>
        <v>0</v>
      </c>
      <c r="AX469" s="31" t="n">
        <f aca="false">IF(SQRT($C$9)*$B469+SQRT(1-$C$9)*AC469&lt;_xlfn.NORM.S.INV($C$6),1,0)</f>
        <v>0</v>
      </c>
      <c r="AY469" s="31" t="n">
        <f aca="false">IF(SQRT($C$9)*$B469+SQRT(1-$C$9)*AD469&lt;_xlfn.NORM.S.INV($C$6),1,0)</f>
        <v>0</v>
      </c>
      <c r="AZ469" s="31" t="n">
        <f aca="false">IF(SQRT($C$9)*$B469+SQRT(1-$C$9)*AE469&lt;_xlfn.NORM.S.INV($C$6),1,0)</f>
        <v>1</v>
      </c>
      <c r="BA469" s="31" t="n">
        <f aca="false">IF(SQRT($C$9)*$B469+SQRT(1-$C$9)*AF469&lt;_xlfn.NORM.S.INV($C$6),1,0)</f>
        <v>0</v>
      </c>
      <c r="BB469" s="31" t="n">
        <f aca="false">IF(SQRT($C$9)*$B469+SQRT(1-$C$9)*AG469&lt;_xlfn.NORM.S.INV($C$6),1,0)</f>
        <v>0</v>
      </c>
      <c r="BC469" s="31" t="n">
        <f aca="false">IF(SQRT($C$9)*$B469+SQRT(1-$C$9)*AH469&lt;_xlfn.NORM.S.INV($C$6),1,0)</f>
        <v>0</v>
      </c>
      <c r="BD469" s="31" t="n">
        <f aca="false">IF(SQRT($C$9)*$B469+SQRT(1-$C$9)*AI469&lt;_xlfn.NORM.S.INV($C$6),1,0)</f>
        <v>0</v>
      </c>
      <c r="BE469" s="31" t="n">
        <f aca="false">IF(SQRT($C$9)*$B469+SQRT(1-$C$9)*AJ469&lt;_xlfn.NORM.S.INV($C$6),1,0)</f>
        <v>0</v>
      </c>
      <c r="BF469" s="31" t="n">
        <f aca="false">IF(SQRT($C$9)*$B469+SQRT(1-$C$9)*AK469&lt;_xlfn.NORM.S.INV($C$6),1,0)</f>
        <v>0</v>
      </c>
      <c r="BG469" s="21"/>
      <c r="BH469" s="21"/>
      <c r="BI469" s="31" t="n">
        <f aca="false">$B$11*(($A$1061)*$C469/$B$12*$B$7+(1-$A$1061)*$D469/$B$12*$C$7)</f>
        <v>600</v>
      </c>
      <c r="BJ469" s="31" t="n">
        <f aca="false">$B$11*(($A$1062)*$C469/$B$12*$B$7+(1-$A$1062)*$D469/$B$12*$C$7)</f>
        <v>570</v>
      </c>
      <c r="BK469" s="31" t="n">
        <f aca="false">$B$11*(($A$1063)*$C469/$B$12*$B$7+(1-$A$1063)*$D469/$B$12*$C$7)</f>
        <v>540</v>
      </c>
      <c r="BL469" s="31" t="n">
        <f aca="false">$B$11*(($A$1064)*$C469/$B$12*$B$7+(1-$A$1064)*$D469/$B$12*$C$7)</f>
        <v>510</v>
      </c>
      <c r="BM469" s="31" t="n">
        <f aca="false">$B$11*(($A$1065)*$C469/$B$12*$B$7+(1-$A$1065)*$D469/$B$12*$C$7)</f>
        <v>480</v>
      </c>
      <c r="BN469" s="31" t="n">
        <f aca="false">$B$11*(($A$1066)*$C469/$B$12*$B$7+(1-$A$1066)*$D469/$B$12*$C$7)</f>
        <v>450</v>
      </c>
      <c r="BO469" s="31" t="n">
        <f aca="false">$B$11*(($A$1067)*$C469/$B$12*$B$7+(1-$A$1067)*$D469/$B$12*$C$7)</f>
        <v>420</v>
      </c>
      <c r="BP469" s="31" t="n">
        <f aca="false">$B$11*(($A$1068)*$C469/$B$12*$B$7+(1-$A$1068)*$D469/$B$12*$C$7)</f>
        <v>390</v>
      </c>
      <c r="BQ469" s="31" t="n">
        <f aca="false">$B$11*(($A$1069)*$C469/$B$12*$B$7+(1-$A$1069)*$D469/$B$12*$C$7)</f>
        <v>360</v>
      </c>
      <c r="BR469" s="31" t="n">
        <f aca="false">$B$11*(($A$1070)*$C469/$B$12*$B$7+(1-$A$1070)*$D469/$B$12*$C$7)</f>
        <v>330</v>
      </c>
      <c r="BS469" s="31" t="n">
        <f aca="false">$B$11*(($A$1071)*$C469/$B$12*$B$7+(1-$A$1071)*$D469/$B$12*$C$7)</f>
        <v>300</v>
      </c>
      <c r="BT469" s="31" t="n">
        <f aca="false">$B$11*(($A$1072)*$C469/$B$12*$B$7+(1-$A$1072)*$D469/$B$12*$C$7)</f>
        <v>270</v>
      </c>
      <c r="BU469" s="31" t="n">
        <f aca="false">$B$11*(($A$1073)*$C469/$B$12*$B$7+(1-$A$1073)*$D469/$B$12*$C$7)</f>
        <v>240</v>
      </c>
      <c r="BV469" s="31" t="n">
        <f aca="false">$B$11*(($A$1074)*$C469/$B$12*$B$7+(1-$A$1074)*$D469/$B$12*$C$7)</f>
        <v>210</v>
      </c>
      <c r="BW469" s="31" t="n">
        <f aca="false">$B$11*(($A$1075)*$C469/$B$12*$B$7+(1-$A$1075)*$D469/$B$12*$C$7)</f>
        <v>180</v>
      </c>
      <c r="BX469" s="31" t="n">
        <f aca="false">$B$11*(($A$1076)*$C469/$B$12*$B$7+(1-$A$1076)*$D469/$B$12*$C$7)</f>
        <v>150</v>
      </c>
      <c r="BY469" s="31" t="n">
        <f aca="false">$B$11*(($A$1077)*$C469/$B$12*$B$7+(1-$A$1077)*$D469/$B$12*$C$7)</f>
        <v>120</v>
      </c>
      <c r="BZ469" s="31" t="n">
        <f aca="false">$B$11*(($A$1078)*$C469/$B$12*$B$7+(1-$A$1078)*$D469/$B$12*$C$7)</f>
        <v>90</v>
      </c>
      <c r="CA469" s="31" t="n">
        <f aca="false">$B$11*(($A$1079)*$C469/$B$12*$B$7+(1-$A$1079)*$D469/$B$12*$C$7)</f>
        <v>60</v>
      </c>
      <c r="CB469" s="31" t="n">
        <f aca="false">$B$11*(($A$1080)*$C469/$B$12*$B$7+(1-$A$1080)*$D469/$B$12*$C$7)</f>
        <v>30</v>
      </c>
      <c r="CC469" s="31" t="n">
        <f aca="false">$B$11*(($A$1081)*$C469/$B$12*$B$7+(1-$A$1081)*$D469/$B$12*$C$7)</f>
        <v>0</v>
      </c>
    </row>
    <row r="470" customFormat="false" ht="15" hidden="false" customHeight="false" outlineLevel="0" collapsed="false">
      <c r="A470" s="21" t="n">
        <v>446</v>
      </c>
      <c r="B470" s="27" t="n">
        <v>0.151897713289478</v>
      </c>
      <c r="C470" s="9" t="n">
        <f aca="false">SUM(AM470:AV470)</f>
        <v>0</v>
      </c>
      <c r="D470" s="9" t="n">
        <f aca="false">SUM(AW470:BF470)</f>
        <v>0</v>
      </c>
      <c r="E470" s="24" t="n">
        <f aca="false">(1-C470/$B$12)*$B$8-C470/$B$12*$B$7</f>
        <v>0.05</v>
      </c>
      <c r="F470" s="24" t="n">
        <f aca="false">(1-D470/$B$12)*$C$8-D470/$B$12*$C$7</f>
        <v>0.09</v>
      </c>
      <c r="G470" s="47" t="n">
        <f aca="false">$B$11*($B$10*C470/$B$12*$B$7+(1-$B$10)*D470/$B$12*$C$7)</f>
        <v>0</v>
      </c>
      <c r="H470" s="24" t="n">
        <f aca="false">$B$10*E470+(1-$B$10)*F470</f>
        <v>0.07</v>
      </c>
      <c r="I470" s="21"/>
      <c r="J470" s="21"/>
      <c r="K470" s="21"/>
      <c r="L470" s="21"/>
      <c r="M470" s="21"/>
      <c r="N470" s="21"/>
      <c r="O470" s="21"/>
      <c r="P470" s="21"/>
      <c r="Q470" s="21"/>
      <c r="R470" s="27" t="n">
        <v>0.129196558866683</v>
      </c>
      <c r="S470" s="27" t="n">
        <v>-1.15799853265622</v>
      </c>
      <c r="T470" s="27" t="n">
        <v>1.24839136185631</v>
      </c>
      <c r="U470" s="27" t="n">
        <v>-0.562511585534998</v>
      </c>
      <c r="V470" s="27" t="n">
        <v>-0.420543145476704</v>
      </c>
      <c r="W470" s="27" t="n">
        <v>-0.499884606163929</v>
      </c>
      <c r="X470" s="27" t="n">
        <v>-0.828425234454164</v>
      </c>
      <c r="Y470" s="27" t="n">
        <v>1.2377389722999</v>
      </c>
      <c r="Z470" s="27" t="n">
        <v>0.367301520915703</v>
      </c>
      <c r="AA470" s="27" t="n">
        <v>1.36381012741223</v>
      </c>
      <c r="AB470" s="27" t="n">
        <v>0.96629235356033</v>
      </c>
      <c r="AC470" s="27" t="n">
        <v>1.70961834316311</v>
      </c>
      <c r="AD470" s="27" t="n">
        <v>1.00803937925215</v>
      </c>
      <c r="AE470" s="27" t="n">
        <v>0.996058859471436</v>
      </c>
      <c r="AF470" s="27" t="n">
        <v>-0.0769890190704953</v>
      </c>
      <c r="AG470" s="27" t="n">
        <v>0.495417050283169</v>
      </c>
      <c r="AH470" s="27" t="n">
        <v>-1.55772577121923</v>
      </c>
      <c r="AI470" s="27" t="n">
        <v>1.97970868818002</v>
      </c>
      <c r="AJ470" s="27" t="n">
        <v>-1.0688577654751</v>
      </c>
      <c r="AK470" s="27" t="n">
        <v>1.00049913157512</v>
      </c>
      <c r="AL470" s="21"/>
      <c r="AM470" s="31" t="n">
        <f aca="false">IF(SQRT($B$9)*$B470+SQRT(1-$B$9)*R470&lt;_xlfn.NORM.S.INV($B$6),1,0)</f>
        <v>0</v>
      </c>
      <c r="AN470" s="31" t="n">
        <f aca="false">IF(SQRT($B$9)*$B470+SQRT(1-$B$9)*S470&lt;_xlfn.NORM.S.INV($B$6),1,0)</f>
        <v>0</v>
      </c>
      <c r="AO470" s="31" t="n">
        <f aca="false">IF(SQRT($B$9)*$B470+SQRT(1-$B$9)*T470&lt;_xlfn.NORM.S.INV($B$6),1,0)</f>
        <v>0</v>
      </c>
      <c r="AP470" s="31" t="n">
        <f aca="false">IF(SQRT($B$9)*$B470+SQRT(1-$B$9)*U470&lt;_xlfn.NORM.S.INV($B$6),1,0)</f>
        <v>0</v>
      </c>
      <c r="AQ470" s="31" t="n">
        <f aca="false">IF(SQRT($B$9)*$B470+SQRT(1-$B$9)*V470&lt;_xlfn.NORM.S.INV($B$6),1,0)</f>
        <v>0</v>
      </c>
      <c r="AR470" s="31" t="n">
        <f aca="false">IF(SQRT($B$9)*$B470+SQRT(1-$B$9)*W470&lt;_xlfn.NORM.S.INV($B$6),1,0)</f>
        <v>0</v>
      </c>
      <c r="AS470" s="31" t="n">
        <f aca="false">IF(SQRT($B$9)*$B470+SQRT(1-$B$9)*X470&lt;_xlfn.NORM.S.INV($B$6),1,0)</f>
        <v>0</v>
      </c>
      <c r="AT470" s="31" t="n">
        <f aca="false">IF(SQRT($B$9)*$B470+SQRT(1-$B$9)*Y470&lt;_xlfn.NORM.S.INV($B$6),1,0)</f>
        <v>0</v>
      </c>
      <c r="AU470" s="31" t="n">
        <f aca="false">IF(SQRT($B$9)*$B470+SQRT(1-$B$9)*Z470&lt;_xlfn.NORM.S.INV($B$6),1,0)</f>
        <v>0</v>
      </c>
      <c r="AV470" s="31" t="n">
        <f aca="false">IF(SQRT($B$9)*$B470+SQRT(1-$B$9)*AA470&lt;_xlfn.NORM.S.INV($B$6),1,0)</f>
        <v>0</v>
      </c>
      <c r="AW470" s="31" t="n">
        <f aca="false">IF(SQRT($C$9)*$B470+SQRT(1-$C$9)*AB470&lt;_xlfn.NORM.S.INV($C$6),1,0)</f>
        <v>0</v>
      </c>
      <c r="AX470" s="31" t="n">
        <f aca="false">IF(SQRT($C$9)*$B470+SQRT(1-$C$9)*AC470&lt;_xlfn.NORM.S.INV($C$6),1,0)</f>
        <v>0</v>
      </c>
      <c r="AY470" s="31" t="n">
        <f aca="false">IF(SQRT($C$9)*$B470+SQRT(1-$C$9)*AD470&lt;_xlfn.NORM.S.INV($C$6),1,0)</f>
        <v>0</v>
      </c>
      <c r="AZ470" s="31" t="n">
        <f aca="false">IF(SQRT($C$9)*$B470+SQRT(1-$C$9)*AE470&lt;_xlfn.NORM.S.INV($C$6),1,0)</f>
        <v>0</v>
      </c>
      <c r="BA470" s="31" t="n">
        <f aca="false">IF(SQRT($C$9)*$B470+SQRT(1-$C$9)*AF470&lt;_xlfn.NORM.S.INV($C$6),1,0)</f>
        <v>0</v>
      </c>
      <c r="BB470" s="31" t="n">
        <f aca="false">IF(SQRT($C$9)*$B470+SQRT(1-$C$9)*AG470&lt;_xlfn.NORM.S.INV($C$6),1,0)</f>
        <v>0</v>
      </c>
      <c r="BC470" s="31" t="n">
        <f aca="false">IF(SQRT($C$9)*$B470+SQRT(1-$C$9)*AH470&lt;_xlfn.NORM.S.INV($C$6),1,0)</f>
        <v>0</v>
      </c>
      <c r="BD470" s="31" t="n">
        <f aca="false">IF(SQRT($C$9)*$B470+SQRT(1-$C$9)*AI470&lt;_xlfn.NORM.S.INV($C$6),1,0)</f>
        <v>0</v>
      </c>
      <c r="BE470" s="31" t="n">
        <f aca="false">IF(SQRT($C$9)*$B470+SQRT(1-$C$9)*AJ470&lt;_xlfn.NORM.S.INV($C$6),1,0)</f>
        <v>0</v>
      </c>
      <c r="BF470" s="31" t="n">
        <f aca="false">IF(SQRT($C$9)*$B470+SQRT(1-$C$9)*AK470&lt;_xlfn.NORM.S.INV($C$6),1,0)</f>
        <v>0</v>
      </c>
      <c r="BG470" s="21"/>
      <c r="BH470" s="21"/>
      <c r="BI470" s="31" t="n">
        <f aca="false">$B$11*(($A$1061)*$C470/$B$12*$B$7+(1-$A$1061)*$D470/$B$12*$C$7)</f>
        <v>0</v>
      </c>
      <c r="BJ470" s="31" t="n">
        <f aca="false">$B$11*(($A$1062)*$C470/$B$12*$B$7+(1-$A$1062)*$D470/$B$12*$C$7)</f>
        <v>0</v>
      </c>
      <c r="BK470" s="31" t="n">
        <f aca="false">$B$11*(($A$1063)*$C470/$B$12*$B$7+(1-$A$1063)*$D470/$B$12*$C$7)</f>
        <v>0</v>
      </c>
      <c r="BL470" s="31" t="n">
        <f aca="false">$B$11*(($A$1064)*$C470/$B$12*$B$7+(1-$A$1064)*$D470/$B$12*$C$7)</f>
        <v>0</v>
      </c>
      <c r="BM470" s="31" t="n">
        <f aca="false">$B$11*(($A$1065)*$C470/$B$12*$B$7+(1-$A$1065)*$D470/$B$12*$C$7)</f>
        <v>0</v>
      </c>
      <c r="BN470" s="31" t="n">
        <f aca="false">$B$11*(($A$1066)*$C470/$B$12*$B$7+(1-$A$1066)*$D470/$B$12*$C$7)</f>
        <v>0</v>
      </c>
      <c r="BO470" s="31" t="n">
        <f aca="false">$B$11*(($A$1067)*$C470/$B$12*$B$7+(1-$A$1067)*$D470/$B$12*$C$7)</f>
        <v>0</v>
      </c>
      <c r="BP470" s="31" t="n">
        <f aca="false">$B$11*(($A$1068)*$C470/$B$12*$B$7+(1-$A$1068)*$D470/$B$12*$C$7)</f>
        <v>0</v>
      </c>
      <c r="BQ470" s="31" t="n">
        <f aca="false">$B$11*(($A$1069)*$C470/$B$12*$B$7+(1-$A$1069)*$D470/$B$12*$C$7)</f>
        <v>0</v>
      </c>
      <c r="BR470" s="31" t="n">
        <f aca="false">$B$11*(($A$1070)*$C470/$B$12*$B$7+(1-$A$1070)*$D470/$B$12*$C$7)</f>
        <v>0</v>
      </c>
      <c r="BS470" s="31" t="n">
        <f aca="false">$B$11*(($A$1071)*$C470/$B$12*$B$7+(1-$A$1071)*$D470/$B$12*$C$7)</f>
        <v>0</v>
      </c>
      <c r="BT470" s="31" t="n">
        <f aca="false">$B$11*(($A$1072)*$C470/$B$12*$B$7+(1-$A$1072)*$D470/$B$12*$C$7)</f>
        <v>0</v>
      </c>
      <c r="BU470" s="31" t="n">
        <f aca="false">$B$11*(($A$1073)*$C470/$B$12*$B$7+(1-$A$1073)*$D470/$B$12*$C$7)</f>
        <v>0</v>
      </c>
      <c r="BV470" s="31" t="n">
        <f aca="false">$B$11*(($A$1074)*$C470/$B$12*$B$7+(1-$A$1074)*$D470/$B$12*$C$7)</f>
        <v>0</v>
      </c>
      <c r="BW470" s="31" t="n">
        <f aca="false">$B$11*(($A$1075)*$C470/$B$12*$B$7+(1-$A$1075)*$D470/$B$12*$C$7)</f>
        <v>0</v>
      </c>
      <c r="BX470" s="31" t="n">
        <f aca="false">$B$11*(($A$1076)*$C470/$B$12*$B$7+(1-$A$1076)*$D470/$B$12*$C$7)</f>
        <v>0</v>
      </c>
      <c r="BY470" s="31" t="n">
        <f aca="false">$B$11*(($A$1077)*$C470/$B$12*$B$7+(1-$A$1077)*$D470/$B$12*$C$7)</f>
        <v>0</v>
      </c>
      <c r="BZ470" s="31" t="n">
        <f aca="false">$B$11*(($A$1078)*$C470/$B$12*$B$7+(1-$A$1078)*$D470/$B$12*$C$7)</f>
        <v>0</v>
      </c>
      <c r="CA470" s="31" t="n">
        <f aca="false">$B$11*(($A$1079)*$C470/$B$12*$B$7+(1-$A$1079)*$D470/$B$12*$C$7)</f>
        <v>0</v>
      </c>
      <c r="CB470" s="31" t="n">
        <f aca="false">$B$11*(($A$1080)*$C470/$B$12*$B$7+(1-$A$1080)*$D470/$B$12*$C$7)</f>
        <v>0</v>
      </c>
      <c r="CC470" s="31" t="n">
        <f aca="false">$B$11*(($A$1081)*$C470/$B$12*$B$7+(1-$A$1081)*$D470/$B$12*$C$7)</f>
        <v>0</v>
      </c>
    </row>
    <row r="471" customFormat="false" ht="15" hidden="false" customHeight="false" outlineLevel="0" collapsed="false">
      <c r="A471" s="21" t="n">
        <v>447</v>
      </c>
      <c r="B471" s="27" t="n">
        <v>0.216441158309298</v>
      </c>
      <c r="C471" s="9" t="n">
        <f aca="false">SUM(AM471:AV471)</f>
        <v>0</v>
      </c>
      <c r="D471" s="9" t="n">
        <f aca="false">SUM(AW471:BF471)</f>
        <v>0</v>
      </c>
      <c r="E471" s="24" t="n">
        <f aca="false">(1-C471/$B$12)*$B$8-C471/$B$12*$B$7</f>
        <v>0.05</v>
      </c>
      <c r="F471" s="24" t="n">
        <f aca="false">(1-D471/$B$12)*$C$8-D471/$B$12*$C$7</f>
        <v>0.09</v>
      </c>
      <c r="G471" s="47" t="n">
        <f aca="false">$B$11*($B$10*C471/$B$12*$B$7+(1-$B$10)*D471/$B$12*$C$7)</f>
        <v>0</v>
      </c>
      <c r="H471" s="24" t="n">
        <f aca="false">$B$10*E471+(1-$B$10)*F471</f>
        <v>0.07</v>
      </c>
      <c r="I471" s="21"/>
      <c r="J471" s="21"/>
      <c r="K471" s="21"/>
      <c r="L471" s="21"/>
      <c r="M471" s="21"/>
      <c r="N471" s="21"/>
      <c r="O471" s="21"/>
      <c r="P471" s="21"/>
      <c r="Q471" s="21"/>
      <c r="R471" s="27" t="n">
        <v>0.23362006234677</v>
      </c>
      <c r="S471" s="27" t="n">
        <v>0.0493405905230422</v>
      </c>
      <c r="T471" s="27" t="n">
        <v>-1.02116885206156</v>
      </c>
      <c r="U471" s="27" t="n">
        <v>-1.37851291723309</v>
      </c>
      <c r="V471" s="27" t="n">
        <v>0.705348336388716</v>
      </c>
      <c r="W471" s="27" t="n">
        <v>-0.679325973112857</v>
      </c>
      <c r="X471" s="27" t="n">
        <v>0.999300932003621</v>
      </c>
      <c r="Y471" s="27" t="n">
        <v>0.527486872261775</v>
      </c>
      <c r="Z471" s="27" t="n">
        <v>0.34182252283434</v>
      </c>
      <c r="AA471" s="27" t="n">
        <v>-0.150311256886983</v>
      </c>
      <c r="AB471" s="27" t="n">
        <v>-0.359226622451964</v>
      </c>
      <c r="AC471" s="27" t="n">
        <v>1.0854571473378</v>
      </c>
      <c r="AD471" s="27" t="n">
        <v>-0.394573353931525</v>
      </c>
      <c r="AE471" s="27" t="n">
        <v>0.0469696129122427</v>
      </c>
      <c r="AF471" s="27" t="n">
        <v>0.633482091635535</v>
      </c>
      <c r="AG471" s="27" t="n">
        <v>0.468835264431752</v>
      </c>
      <c r="AH471" s="27" t="n">
        <v>-0.0526079671213847</v>
      </c>
      <c r="AI471" s="27" t="n">
        <v>-0.567869311331935</v>
      </c>
      <c r="AJ471" s="27" t="n">
        <v>-0.732112902270951</v>
      </c>
      <c r="AK471" s="27" t="n">
        <v>1.26598327151058</v>
      </c>
      <c r="AL471" s="21"/>
      <c r="AM471" s="31" t="n">
        <f aca="false">IF(SQRT($B$9)*$B471+SQRT(1-$B$9)*R471&lt;_xlfn.NORM.S.INV($B$6),1,0)</f>
        <v>0</v>
      </c>
      <c r="AN471" s="31" t="n">
        <f aca="false">IF(SQRT($B$9)*$B471+SQRT(1-$B$9)*S471&lt;_xlfn.NORM.S.INV($B$6),1,0)</f>
        <v>0</v>
      </c>
      <c r="AO471" s="31" t="n">
        <f aca="false">IF(SQRT($B$9)*$B471+SQRT(1-$B$9)*T471&lt;_xlfn.NORM.S.INV($B$6),1,0)</f>
        <v>0</v>
      </c>
      <c r="AP471" s="31" t="n">
        <f aca="false">IF(SQRT($B$9)*$B471+SQRT(1-$B$9)*U471&lt;_xlfn.NORM.S.INV($B$6),1,0)</f>
        <v>0</v>
      </c>
      <c r="AQ471" s="31" t="n">
        <f aca="false">IF(SQRT($B$9)*$B471+SQRT(1-$B$9)*V471&lt;_xlfn.NORM.S.INV($B$6),1,0)</f>
        <v>0</v>
      </c>
      <c r="AR471" s="31" t="n">
        <f aca="false">IF(SQRT($B$9)*$B471+SQRT(1-$B$9)*W471&lt;_xlfn.NORM.S.INV($B$6),1,0)</f>
        <v>0</v>
      </c>
      <c r="AS471" s="31" t="n">
        <f aca="false">IF(SQRT($B$9)*$B471+SQRT(1-$B$9)*X471&lt;_xlfn.NORM.S.INV($B$6),1,0)</f>
        <v>0</v>
      </c>
      <c r="AT471" s="31" t="n">
        <f aca="false">IF(SQRT($B$9)*$B471+SQRT(1-$B$9)*Y471&lt;_xlfn.NORM.S.INV($B$6),1,0)</f>
        <v>0</v>
      </c>
      <c r="AU471" s="31" t="n">
        <f aca="false">IF(SQRT($B$9)*$B471+SQRT(1-$B$9)*Z471&lt;_xlfn.NORM.S.INV($B$6),1,0)</f>
        <v>0</v>
      </c>
      <c r="AV471" s="31" t="n">
        <f aca="false">IF(SQRT($B$9)*$B471+SQRT(1-$B$9)*AA471&lt;_xlfn.NORM.S.INV($B$6),1,0)</f>
        <v>0</v>
      </c>
      <c r="AW471" s="31" t="n">
        <f aca="false">IF(SQRT($C$9)*$B471+SQRT(1-$C$9)*AB471&lt;_xlfn.NORM.S.INV($C$6),1,0)</f>
        <v>0</v>
      </c>
      <c r="AX471" s="31" t="n">
        <f aca="false">IF(SQRT($C$9)*$B471+SQRT(1-$C$9)*AC471&lt;_xlfn.NORM.S.INV($C$6),1,0)</f>
        <v>0</v>
      </c>
      <c r="AY471" s="31" t="n">
        <f aca="false">IF(SQRT($C$9)*$B471+SQRT(1-$C$9)*AD471&lt;_xlfn.NORM.S.INV($C$6),1,0)</f>
        <v>0</v>
      </c>
      <c r="AZ471" s="31" t="n">
        <f aca="false">IF(SQRT($C$9)*$B471+SQRT(1-$C$9)*AE471&lt;_xlfn.NORM.S.INV($C$6),1,0)</f>
        <v>0</v>
      </c>
      <c r="BA471" s="31" t="n">
        <f aca="false">IF(SQRT($C$9)*$B471+SQRT(1-$C$9)*AF471&lt;_xlfn.NORM.S.INV($C$6),1,0)</f>
        <v>0</v>
      </c>
      <c r="BB471" s="31" t="n">
        <f aca="false">IF(SQRT($C$9)*$B471+SQRT(1-$C$9)*AG471&lt;_xlfn.NORM.S.INV($C$6),1,0)</f>
        <v>0</v>
      </c>
      <c r="BC471" s="31" t="n">
        <f aca="false">IF(SQRT($C$9)*$B471+SQRT(1-$C$9)*AH471&lt;_xlfn.NORM.S.INV($C$6),1,0)</f>
        <v>0</v>
      </c>
      <c r="BD471" s="31" t="n">
        <f aca="false">IF(SQRT($C$9)*$B471+SQRT(1-$C$9)*AI471&lt;_xlfn.NORM.S.INV($C$6),1,0)</f>
        <v>0</v>
      </c>
      <c r="BE471" s="31" t="n">
        <f aca="false">IF(SQRT($C$9)*$B471+SQRT(1-$C$9)*AJ471&lt;_xlfn.NORM.S.INV($C$6),1,0)</f>
        <v>0</v>
      </c>
      <c r="BF471" s="31" t="n">
        <f aca="false">IF(SQRT($C$9)*$B471+SQRT(1-$C$9)*AK471&lt;_xlfn.NORM.S.INV($C$6),1,0)</f>
        <v>0</v>
      </c>
      <c r="BG471" s="21"/>
      <c r="BH471" s="21"/>
      <c r="BI471" s="31" t="n">
        <f aca="false">$B$11*(($A$1061)*$C471/$B$12*$B$7+(1-$A$1061)*$D471/$B$12*$C$7)</f>
        <v>0</v>
      </c>
      <c r="BJ471" s="31" t="n">
        <f aca="false">$B$11*(($A$1062)*$C471/$B$12*$B$7+(1-$A$1062)*$D471/$B$12*$C$7)</f>
        <v>0</v>
      </c>
      <c r="BK471" s="31" t="n">
        <f aca="false">$B$11*(($A$1063)*$C471/$B$12*$B$7+(1-$A$1063)*$D471/$B$12*$C$7)</f>
        <v>0</v>
      </c>
      <c r="BL471" s="31" t="n">
        <f aca="false">$B$11*(($A$1064)*$C471/$B$12*$B$7+(1-$A$1064)*$D471/$B$12*$C$7)</f>
        <v>0</v>
      </c>
      <c r="BM471" s="31" t="n">
        <f aca="false">$B$11*(($A$1065)*$C471/$B$12*$B$7+(1-$A$1065)*$D471/$B$12*$C$7)</f>
        <v>0</v>
      </c>
      <c r="BN471" s="31" t="n">
        <f aca="false">$B$11*(($A$1066)*$C471/$B$12*$B$7+(1-$A$1066)*$D471/$B$12*$C$7)</f>
        <v>0</v>
      </c>
      <c r="BO471" s="31" t="n">
        <f aca="false">$B$11*(($A$1067)*$C471/$B$12*$B$7+(1-$A$1067)*$D471/$B$12*$C$7)</f>
        <v>0</v>
      </c>
      <c r="BP471" s="31" t="n">
        <f aca="false">$B$11*(($A$1068)*$C471/$B$12*$B$7+(1-$A$1068)*$D471/$B$12*$C$7)</f>
        <v>0</v>
      </c>
      <c r="BQ471" s="31" t="n">
        <f aca="false">$B$11*(($A$1069)*$C471/$B$12*$B$7+(1-$A$1069)*$D471/$B$12*$C$7)</f>
        <v>0</v>
      </c>
      <c r="BR471" s="31" t="n">
        <f aca="false">$B$11*(($A$1070)*$C471/$B$12*$B$7+(1-$A$1070)*$D471/$B$12*$C$7)</f>
        <v>0</v>
      </c>
      <c r="BS471" s="31" t="n">
        <f aca="false">$B$11*(($A$1071)*$C471/$B$12*$B$7+(1-$A$1071)*$D471/$B$12*$C$7)</f>
        <v>0</v>
      </c>
      <c r="BT471" s="31" t="n">
        <f aca="false">$B$11*(($A$1072)*$C471/$B$12*$B$7+(1-$A$1072)*$D471/$B$12*$C$7)</f>
        <v>0</v>
      </c>
      <c r="BU471" s="31" t="n">
        <f aca="false">$B$11*(($A$1073)*$C471/$B$12*$B$7+(1-$A$1073)*$D471/$B$12*$C$7)</f>
        <v>0</v>
      </c>
      <c r="BV471" s="31" t="n">
        <f aca="false">$B$11*(($A$1074)*$C471/$B$12*$B$7+(1-$A$1074)*$D471/$B$12*$C$7)</f>
        <v>0</v>
      </c>
      <c r="BW471" s="31" t="n">
        <f aca="false">$B$11*(($A$1075)*$C471/$B$12*$B$7+(1-$A$1075)*$D471/$B$12*$C$7)</f>
        <v>0</v>
      </c>
      <c r="BX471" s="31" t="n">
        <f aca="false">$B$11*(($A$1076)*$C471/$B$12*$B$7+(1-$A$1076)*$D471/$B$12*$C$7)</f>
        <v>0</v>
      </c>
      <c r="BY471" s="31" t="n">
        <f aca="false">$B$11*(($A$1077)*$C471/$B$12*$B$7+(1-$A$1077)*$D471/$B$12*$C$7)</f>
        <v>0</v>
      </c>
      <c r="BZ471" s="31" t="n">
        <f aca="false">$B$11*(($A$1078)*$C471/$B$12*$B$7+(1-$A$1078)*$D471/$B$12*$C$7)</f>
        <v>0</v>
      </c>
      <c r="CA471" s="31" t="n">
        <f aca="false">$B$11*(($A$1079)*$C471/$B$12*$B$7+(1-$A$1079)*$D471/$B$12*$C$7)</f>
        <v>0</v>
      </c>
      <c r="CB471" s="31" t="n">
        <f aca="false">$B$11*(($A$1080)*$C471/$B$12*$B$7+(1-$A$1080)*$D471/$B$12*$C$7)</f>
        <v>0</v>
      </c>
      <c r="CC471" s="31" t="n">
        <f aca="false">$B$11*(($A$1081)*$C471/$B$12*$B$7+(1-$A$1081)*$D471/$B$12*$C$7)</f>
        <v>0</v>
      </c>
    </row>
    <row r="472" customFormat="false" ht="15" hidden="false" customHeight="false" outlineLevel="0" collapsed="false">
      <c r="A472" s="21" t="n">
        <v>448</v>
      </c>
      <c r="B472" s="27" t="n">
        <v>-0.979494250150411</v>
      </c>
      <c r="C472" s="9" t="n">
        <f aca="false">SUM(AM472:AV472)</f>
        <v>0</v>
      </c>
      <c r="D472" s="9" t="n">
        <f aca="false">SUM(AW472:BF472)</f>
        <v>0</v>
      </c>
      <c r="E472" s="24" t="n">
        <f aca="false">(1-C472/$B$12)*$B$8-C472/$B$12*$B$7</f>
        <v>0.05</v>
      </c>
      <c r="F472" s="24" t="n">
        <f aca="false">(1-D472/$B$12)*$C$8-D472/$B$12*$C$7</f>
        <v>0.09</v>
      </c>
      <c r="G472" s="47" t="n">
        <f aca="false">$B$11*($B$10*C472/$B$12*$B$7+(1-$B$10)*D472/$B$12*$C$7)</f>
        <v>0</v>
      </c>
      <c r="H472" s="24" t="n">
        <f aca="false">$B$10*E472+(1-$B$10)*F472</f>
        <v>0.07</v>
      </c>
      <c r="I472" s="21"/>
      <c r="J472" s="21"/>
      <c r="K472" s="21"/>
      <c r="L472" s="21"/>
      <c r="M472" s="21"/>
      <c r="N472" s="21"/>
      <c r="O472" s="21"/>
      <c r="P472" s="21"/>
      <c r="Q472" s="21"/>
      <c r="R472" s="27" t="n">
        <v>1.46529546176035</v>
      </c>
      <c r="S472" s="27" t="n">
        <v>-0.0544195793593101</v>
      </c>
      <c r="T472" s="27" t="n">
        <v>0.295911851913896</v>
      </c>
      <c r="U472" s="27" t="n">
        <v>0.220408342710015</v>
      </c>
      <c r="V472" s="27" t="n">
        <v>0.27195172597248</v>
      </c>
      <c r="W472" s="27" t="n">
        <v>-0.226197460865213</v>
      </c>
      <c r="X472" s="27" t="n">
        <v>-0.260345781577953</v>
      </c>
      <c r="Y472" s="27" t="n">
        <v>0.364976259203621</v>
      </c>
      <c r="Z472" s="27" t="n">
        <v>0.729528998068556</v>
      </c>
      <c r="AA472" s="27" t="n">
        <v>1.45422079667572</v>
      </c>
      <c r="AB472" s="27" t="n">
        <v>-1.17836905249067</v>
      </c>
      <c r="AC472" s="27" t="n">
        <v>-0.479295941843538</v>
      </c>
      <c r="AD472" s="27" t="n">
        <v>-0.713594070715039</v>
      </c>
      <c r="AE472" s="27" t="n">
        <v>-0.968633855917543</v>
      </c>
      <c r="AF472" s="27" t="n">
        <v>-1.0685244198162</v>
      </c>
      <c r="AG472" s="27" t="n">
        <v>0.510244095335291</v>
      </c>
      <c r="AH472" s="27" t="n">
        <v>0.357943482187298</v>
      </c>
      <c r="AI472" s="27" t="n">
        <v>1.24455535606839</v>
      </c>
      <c r="AJ472" s="27" t="n">
        <v>-0.360304171574787</v>
      </c>
      <c r="AK472" s="27" t="n">
        <v>0.921147102075247</v>
      </c>
      <c r="AL472" s="21"/>
      <c r="AM472" s="31" t="n">
        <f aca="false">IF(SQRT($B$9)*$B472+SQRT(1-$B$9)*R472&lt;_xlfn.NORM.S.INV($B$6),1,0)</f>
        <v>0</v>
      </c>
      <c r="AN472" s="31" t="n">
        <f aca="false">IF(SQRT($B$9)*$B472+SQRT(1-$B$9)*S472&lt;_xlfn.NORM.S.INV($B$6),1,0)</f>
        <v>0</v>
      </c>
      <c r="AO472" s="31" t="n">
        <f aca="false">IF(SQRT($B$9)*$B472+SQRT(1-$B$9)*T472&lt;_xlfn.NORM.S.INV($B$6),1,0)</f>
        <v>0</v>
      </c>
      <c r="AP472" s="31" t="n">
        <f aca="false">IF(SQRT($B$9)*$B472+SQRT(1-$B$9)*U472&lt;_xlfn.NORM.S.INV($B$6),1,0)</f>
        <v>0</v>
      </c>
      <c r="AQ472" s="31" t="n">
        <f aca="false">IF(SQRT($B$9)*$B472+SQRT(1-$B$9)*V472&lt;_xlfn.NORM.S.INV($B$6),1,0)</f>
        <v>0</v>
      </c>
      <c r="AR472" s="31" t="n">
        <f aca="false">IF(SQRT($B$9)*$B472+SQRT(1-$B$9)*W472&lt;_xlfn.NORM.S.INV($B$6),1,0)</f>
        <v>0</v>
      </c>
      <c r="AS472" s="31" t="n">
        <f aca="false">IF(SQRT($B$9)*$B472+SQRT(1-$B$9)*X472&lt;_xlfn.NORM.S.INV($B$6),1,0)</f>
        <v>0</v>
      </c>
      <c r="AT472" s="31" t="n">
        <f aca="false">IF(SQRT($B$9)*$B472+SQRT(1-$B$9)*Y472&lt;_xlfn.NORM.S.INV($B$6),1,0)</f>
        <v>0</v>
      </c>
      <c r="AU472" s="31" t="n">
        <f aca="false">IF(SQRT($B$9)*$B472+SQRT(1-$B$9)*Z472&lt;_xlfn.NORM.S.INV($B$6),1,0)</f>
        <v>0</v>
      </c>
      <c r="AV472" s="31" t="n">
        <f aca="false">IF(SQRT($B$9)*$B472+SQRT(1-$B$9)*AA472&lt;_xlfn.NORM.S.INV($B$6),1,0)</f>
        <v>0</v>
      </c>
      <c r="AW472" s="31" t="n">
        <f aca="false">IF(SQRT($C$9)*$B472+SQRT(1-$C$9)*AB472&lt;_xlfn.NORM.S.INV($C$6),1,0)</f>
        <v>0</v>
      </c>
      <c r="AX472" s="31" t="n">
        <f aca="false">IF(SQRT($C$9)*$B472+SQRT(1-$C$9)*AC472&lt;_xlfn.NORM.S.INV($C$6),1,0)</f>
        <v>0</v>
      </c>
      <c r="AY472" s="31" t="n">
        <f aca="false">IF(SQRT($C$9)*$B472+SQRT(1-$C$9)*AD472&lt;_xlfn.NORM.S.INV($C$6),1,0)</f>
        <v>0</v>
      </c>
      <c r="AZ472" s="31" t="n">
        <f aca="false">IF(SQRT($C$9)*$B472+SQRT(1-$C$9)*AE472&lt;_xlfn.NORM.S.INV($C$6),1,0)</f>
        <v>0</v>
      </c>
      <c r="BA472" s="31" t="n">
        <f aca="false">IF(SQRT($C$9)*$B472+SQRT(1-$C$9)*AF472&lt;_xlfn.NORM.S.INV($C$6),1,0)</f>
        <v>0</v>
      </c>
      <c r="BB472" s="31" t="n">
        <f aca="false">IF(SQRT($C$9)*$B472+SQRT(1-$C$9)*AG472&lt;_xlfn.NORM.S.INV($C$6),1,0)</f>
        <v>0</v>
      </c>
      <c r="BC472" s="31" t="n">
        <f aca="false">IF(SQRT($C$9)*$B472+SQRT(1-$C$9)*AH472&lt;_xlfn.NORM.S.INV($C$6),1,0)</f>
        <v>0</v>
      </c>
      <c r="BD472" s="31" t="n">
        <f aca="false">IF(SQRT($C$9)*$B472+SQRT(1-$C$9)*AI472&lt;_xlfn.NORM.S.INV($C$6),1,0)</f>
        <v>0</v>
      </c>
      <c r="BE472" s="31" t="n">
        <f aca="false">IF(SQRT($C$9)*$B472+SQRT(1-$C$9)*AJ472&lt;_xlfn.NORM.S.INV($C$6),1,0)</f>
        <v>0</v>
      </c>
      <c r="BF472" s="31" t="n">
        <f aca="false">IF(SQRT($C$9)*$B472+SQRT(1-$C$9)*AK472&lt;_xlfn.NORM.S.INV($C$6),1,0)</f>
        <v>0</v>
      </c>
      <c r="BG472" s="21"/>
      <c r="BH472" s="21"/>
      <c r="BI472" s="31" t="n">
        <f aca="false">$B$11*(($A$1061)*$C472/$B$12*$B$7+(1-$A$1061)*$D472/$B$12*$C$7)</f>
        <v>0</v>
      </c>
      <c r="BJ472" s="31" t="n">
        <f aca="false">$B$11*(($A$1062)*$C472/$B$12*$B$7+(1-$A$1062)*$D472/$B$12*$C$7)</f>
        <v>0</v>
      </c>
      <c r="BK472" s="31" t="n">
        <f aca="false">$B$11*(($A$1063)*$C472/$B$12*$B$7+(1-$A$1063)*$D472/$B$12*$C$7)</f>
        <v>0</v>
      </c>
      <c r="BL472" s="31" t="n">
        <f aca="false">$B$11*(($A$1064)*$C472/$B$12*$B$7+(1-$A$1064)*$D472/$B$12*$C$7)</f>
        <v>0</v>
      </c>
      <c r="BM472" s="31" t="n">
        <f aca="false">$B$11*(($A$1065)*$C472/$B$12*$B$7+(1-$A$1065)*$D472/$B$12*$C$7)</f>
        <v>0</v>
      </c>
      <c r="BN472" s="31" t="n">
        <f aca="false">$B$11*(($A$1066)*$C472/$B$12*$B$7+(1-$A$1066)*$D472/$B$12*$C$7)</f>
        <v>0</v>
      </c>
      <c r="BO472" s="31" t="n">
        <f aca="false">$B$11*(($A$1067)*$C472/$B$12*$B$7+(1-$A$1067)*$D472/$B$12*$C$7)</f>
        <v>0</v>
      </c>
      <c r="BP472" s="31" t="n">
        <f aca="false">$B$11*(($A$1068)*$C472/$B$12*$B$7+(1-$A$1068)*$D472/$B$12*$C$7)</f>
        <v>0</v>
      </c>
      <c r="BQ472" s="31" t="n">
        <f aca="false">$B$11*(($A$1069)*$C472/$B$12*$B$7+(1-$A$1069)*$D472/$B$12*$C$7)</f>
        <v>0</v>
      </c>
      <c r="BR472" s="31" t="n">
        <f aca="false">$B$11*(($A$1070)*$C472/$B$12*$B$7+(1-$A$1070)*$D472/$B$12*$C$7)</f>
        <v>0</v>
      </c>
      <c r="BS472" s="31" t="n">
        <f aca="false">$B$11*(($A$1071)*$C472/$B$12*$B$7+(1-$A$1071)*$D472/$B$12*$C$7)</f>
        <v>0</v>
      </c>
      <c r="BT472" s="31" t="n">
        <f aca="false">$B$11*(($A$1072)*$C472/$B$12*$B$7+(1-$A$1072)*$D472/$B$12*$C$7)</f>
        <v>0</v>
      </c>
      <c r="BU472" s="31" t="n">
        <f aca="false">$B$11*(($A$1073)*$C472/$B$12*$B$7+(1-$A$1073)*$D472/$B$12*$C$7)</f>
        <v>0</v>
      </c>
      <c r="BV472" s="31" t="n">
        <f aca="false">$B$11*(($A$1074)*$C472/$B$12*$B$7+(1-$A$1074)*$D472/$B$12*$C$7)</f>
        <v>0</v>
      </c>
      <c r="BW472" s="31" t="n">
        <f aca="false">$B$11*(($A$1075)*$C472/$B$12*$B$7+(1-$A$1075)*$D472/$B$12*$C$7)</f>
        <v>0</v>
      </c>
      <c r="BX472" s="31" t="n">
        <f aca="false">$B$11*(($A$1076)*$C472/$B$12*$B$7+(1-$A$1076)*$D472/$B$12*$C$7)</f>
        <v>0</v>
      </c>
      <c r="BY472" s="31" t="n">
        <f aca="false">$B$11*(($A$1077)*$C472/$B$12*$B$7+(1-$A$1077)*$D472/$B$12*$C$7)</f>
        <v>0</v>
      </c>
      <c r="BZ472" s="31" t="n">
        <f aca="false">$B$11*(($A$1078)*$C472/$B$12*$B$7+(1-$A$1078)*$D472/$B$12*$C$7)</f>
        <v>0</v>
      </c>
      <c r="CA472" s="31" t="n">
        <f aca="false">$B$11*(($A$1079)*$C472/$B$12*$B$7+(1-$A$1079)*$D472/$B$12*$C$7)</f>
        <v>0</v>
      </c>
      <c r="CB472" s="31" t="n">
        <f aca="false">$B$11*(($A$1080)*$C472/$B$12*$B$7+(1-$A$1080)*$D472/$B$12*$C$7)</f>
        <v>0</v>
      </c>
      <c r="CC472" s="31" t="n">
        <f aca="false">$B$11*(($A$1081)*$C472/$B$12*$B$7+(1-$A$1081)*$D472/$B$12*$C$7)</f>
        <v>0</v>
      </c>
    </row>
    <row r="473" customFormat="false" ht="15" hidden="false" customHeight="false" outlineLevel="0" collapsed="false">
      <c r="A473" s="21" t="n">
        <v>449</v>
      </c>
      <c r="B473" s="27" t="n">
        <v>0.626341071902995</v>
      </c>
      <c r="C473" s="9" t="n">
        <f aca="false">SUM(AM473:AV473)</f>
        <v>0</v>
      </c>
      <c r="D473" s="9" t="n">
        <f aca="false">SUM(AW473:BF473)</f>
        <v>0</v>
      </c>
      <c r="E473" s="24" t="n">
        <f aca="false">(1-C473/$B$12)*$B$8-C473/$B$12*$B$7</f>
        <v>0.05</v>
      </c>
      <c r="F473" s="24" t="n">
        <f aca="false">(1-D473/$B$12)*$C$8-D473/$B$12*$C$7</f>
        <v>0.09</v>
      </c>
      <c r="G473" s="47" t="n">
        <f aca="false">$B$11*($B$10*C473/$B$12*$B$7+(1-$B$10)*D473/$B$12*$C$7)</f>
        <v>0</v>
      </c>
      <c r="H473" s="24" t="n">
        <f aca="false">$B$10*E473+(1-$B$10)*F473</f>
        <v>0.07</v>
      </c>
      <c r="I473" s="21"/>
      <c r="J473" s="21"/>
      <c r="K473" s="21"/>
      <c r="L473" s="21"/>
      <c r="M473" s="21"/>
      <c r="N473" s="21"/>
      <c r="O473" s="21"/>
      <c r="P473" s="21"/>
      <c r="Q473" s="21"/>
      <c r="R473" s="27" t="n">
        <v>0.219264993597619</v>
      </c>
      <c r="S473" s="27" t="n">
        <v>-0.674057099640402</v>
      </c>
      <c r="T473" s="27" t="n">
        <v>0.234635566542632</v>
      </c>
      <c r="U473" s="27" t="n">
        <v>-1.89821949231826</v>
      </c>
      <c r="V473" s="27" t="n">
        <v>-0.2395915131205</v>
      </c>
      <c r="W473" s="27" t="n">
        <v>0.27323710212936</v>
      </c>
      <c r="X473" s="27" t="n">
        <v>0.616868164491358</v>
      </c>
      <c r="Y473" s="27" t="n">
        <v>1.11553921227635</v>
      </c>
      <c r="Z473" s="27" t="n">
        <v>1.02143533605001</v>
      </c>
      <c r="AA473" s="27" t="n">
        <v>0.101461517581455</v>
      </c>
      <c r="AB473" s="27" t="n">
        <v>0.276521938869036</v>
      </c>
      <c r="AC473" s="27" t="n">
        <v>0.560972405615554</v>
      </c>
      <c r="AD473" s="27" t="n">
        <v>-1.56560587850867</v>
      </c>
      <c r="AE473" s="27" t="n">
        <v>0.0766467877909638</v>
      </c>
      <c r="AF473" s="27" t="n">
        <v>0.473896941472348</v>
      </c>
      <c r="AG473" s="27" t="n">
        <v>0.659817180504236</v>
      </c>
      <c r="AH473" s="27" t="n">
        <v>-1.07276099427356</v>
      </c>
      <c r="AI473" s="27" t="n">
        <v>0.136970610920286</v>
      </c>
      <c r="AJ473" s="27" t="n">
        <v>0.141300083138325</v>
      </c>
      <c r="AK473" s="27" t="n">
        <v>0.38479350538365</v>
      </c>
      <c r="AL473" s="21"/>
      <c r="AM473" s="31" t="n">
        <f aca="false">IF(SQRT($B$9)*$B473+SQRT(1-$B$9)*R473&lt;_xlfn.NORM.S.INV($B$6),1,0)</f>
        <v>0</v>
      </c>
      <c r="AN473" s="31" t="n">
        <f aca="false">IF(SQRT($B$9)*$B473+SQRT(1-$B$9)*S473&lt;_xlfn.NORM.S.INV($B$6),1,0)</f>
        <v>0</v>
      </c>
      <c r="AO473" s="31" t="n">
        <f aca="false">IF(SQRT($B$9)*$B473+SQRT(1-$B$9)*T473&lt;_xlfn.NORM.S.INV($B$6),1,0)</f>
        <v>0</v>
      </c>
      <c r="AP473" s="31" t="n">
        <f aca="false">IF(SQRT($B$9)*$B473+SQRT(1-$B$9)*U473&lt;_xlfn.NORM.S.INV($B$6),1,0)</f>
        <v>0</v>
      </c>
      <c r="AQ473" s="31" t="n">
        <f aca="false">IF(SQRT($B$9)*$B473+SQRT(1-$B$9)*V473&lt;_xlfn.NORM.S.INV($B$6),1,0)</f>
        <v>0</v>
      </c>
      <c r="AR473" s="31" t="n">
        <f aca="false">IF(SQRT($B$9)*$B473+SQRT(1-$B$9)*W473&lt;_xlfn.NORM.S.INV($B$6),1,0)</f>
        <v>0</v>
      </c>
      <c r="AS473" s="31" t="n">
        <f aca="false">IF(SQRT($B$9)*$B473+SQRT(1-$B$9)*X473&lt;_xlfn.NORM.S.INV($B$6),1,0)</f>
        <v>0</v>
      </c>
      <c r="AT473" s="31" t="n">
        <f aca="false">IF(SQRT($B$9)*$B473+SQRT(1-$B$9)*Y473&lt;_xlfn.NORM.S.INV($B$6),1,0)</f>
        <v>0</v>
      </c>
      <c r="AU473" s="31" t="n">
        <f aca="false">IF(SQRT($B$9)*$B473+SQRT(1-$B$9)*Z473&lt;_xlfn.NORM.S.INV($B$6),1,0)</f>
        <v>0</v>
      </c>
      <c r="AV473" s="31" t="n">
        <f aca="false">IF(SQRT($B$9)*$B473+SQRT(1-$B$9)*AA473&lt;_xlfn.NORM.S.INV($B$6),1,0)</f>
        <v>0</v>
      </c>
      <c r="AW473" s="31" t="n">
        <f aca="false">IF(SQRT($C$9)*$B473+SQRT(1-$C$9)*AB473&lt;_xlfn.NORM.S.INV($C$6),1,0)</f>
        <v>0</v>
      </c>
      <c r="AX473" s="31" t="n">
        <f aca="false">IF(SQRT($C$9)*$B473+SQRT(1-$C$9)*AC473&lt;_xlfn.NORM.S.INV($C$6),1,0)</f>
        <v>0</v>
      </c>
      <c r="AY473" s="31" t="n">
        <f aca="false">IF(SQRT($C$9)*$B473+SQRT(1-$C$9)*AD473&lt;_xlfn.NORM.S.INV($C$6),1,0)</f>
        <v>0</v>
      </c>
      <c r="AZ473" s="31" t="n">
        <f aca="false">IF(SQRT($C$9)*$B473+SQRT(1-$C$9)*AE473&lt;_xlfn.NORM.S.INV($C$6),1,0)</f>
        <v>0</v>
      </c>
      <c r="BA473" s="31" t="n">
        <f aca="false">IF(SQRT($C$9)*$B473+SQRT(1-$C$9)*AF473&lt;_xlfn.NORM.S.INV($C$6),1,0)</f>
        <v>0</v>
      </c>
      <c r="BB473" s="31" t="n">
        <f aca="false">IF(SQRT($C$9)*$B473+SQRT(1-$C$9)*AG473&lt;_xlfn.NORM.S.INV($C$6),1,0)</f>
        <v>0</v>
      </c>
      <c r="BC473" s="31" t="n">
        <f aca="false">IF(SQRT($C$9)*$B473+SQRT(1-$C$9)*AH473&lt;_xlfn.NORM.S.INV($C$6),1,0)</f>
        <v>0</v>
      </c>
      <c r="BD473" s="31" t="n">
        <f aca="false">IF(SQRT($C$9)*$B473+SQRT(1-$C$9)*AI473&lt;_xlfn.NORM.S.INV($C$6),1,0)</f>
        <v>0</v>
      </c>
      <c r="BE473" s="31" t="n">
        <f aca="false">IF(SQRT($C$9)*$B473+SQRT(1-$C$9)*AJ473&lt;_xlfn.NORM.S.INV($C$6),1,0)</f>
        <v>0</v>
      </c>
      <c r="BF473" s="31" t="n">
        <f aca="false">IF(SQRT($C$9)*$B473+SQRT(1-$C$9)*AK473&lt;_xlfn.NORM.S.INV($C$6),1,0)</f>
        <v>0</v>
      </c>
      <c r="BG473" s="21"/>
      <c r="BH473" s="21"/>
      <c r="BI473" s="31" t="n">
        <f aca="false">$B$11*(($A$1061)*$C473/$B$12*$B$7+(1-$A$1061)*$D473/$B$12*$C$7)</f>
        <v>0</v>
      </c>
      <c r="BJ473" s="31" t="n">
        <f aca="false">$B$11*(($A$1062)*$C473/$B$12*$B$7+(1-$A$1062)*$D473/$B$12*$C$7)</f>
        <v>0</v>
      </c>
      <c r="BK473" s="31" t="n">
        <f aca="false">$B$11*(($A$1063)*$C473/$B$12*$B$7+(1-$A$1063)*$D473/$B$12*$C$7)</f>
        <v>0</v>
      </c>
      <c r="BL473" s="31" t="n">
        <f aca="false">$B$11*(($A$1064)*$C473/$B$12*$B$7+(1-$A$1064)*$D473/$B$12*$C$7)</f>
        <v>0</v>
      </c>
      <c r="BM473" s="31" t="n">
        <f aca="false">$B$11*(($A$1065)*$C473/$B$12*$B$7+(1-$A$1065)*$D473/$B$12*$C$7)</f>
        <v>0</v>
      </c>
      <c r="BN473" s="31" t="n">
        <f aca="false">$B$11*(($A$1066)*$C473/$B$12*$B$7+(1-$A$1066)*$D473/$B$12*$C$7)</f>
        <v>0</v>
      </c>
      <c r="BO473" s="31" t="n">
        <f aca="false">$B$11*(($A$1067)*$C473/$B$12*$B$7+(1-$A$1067)*$D473/$B$12*$C$7)</f>
        <v>0</v>
      </c>
      <c r="BP473" s="31" t="n">
        <f aca="false">$B$11*(($A$1068)*$C473/$B$12*$B$7+(1-$A$1068)*$D473/$B$12*$C$7)</f>
        <v>0</v>
      </c>
      <c r="BQ473" s="31" t="n">
        <f aca="false">$B$11*(($A$1069)*$C473/$B$12*$B$7+(1-$A$1069)*$D473/$B$12*$C$7)</f>
        <v>0</v>
      </c>
      <c r="BR473" s="31" t="n">
        <f aca="false">$B$11*(($A$1070)*$C473/$B$12*$B$7+(1-$A$1070)*$D473/$B$12*$C$7)</f>
        <v>0</v>
      </c>
      <c r="BS473" s="31" t="n">
        <f aca="false">$B$11*(($A$1071)*$C473/$B$12*$B$7+(1-$A$1071)*$D473/$B$12*$C$7)</f>
        <v>0</v>
      </c>
      <c r="BT473" s="31" t="n">
        <f aca="false">$B$11*(($A$1072)*$C473/$B$12*$B$7+(1-$A$1072)*$D473/$B$12*$C$7)</f>
        <v>0</v>
      </c>
      <c r="BU473" s="31" t="n">
        <f aca="false">$B$11*(($A$1073)*$C473/$B$12*$B$7+(1-$A$1073)*$D473/$B$12*$C$7)</f>
        <v>0</v>
      </c>
      <c r="BV473" s="31" t="n">
        <f aca="false">$B$11*(($A$1074)*$C473/$B$12*$B$7+(1-$A$1074)*$D473/$B$12*$C$7)</f>
        <v>0</v>
      </c>
      <c r="BW473" s="31" t="n">
        <f aca="false">$B$11*(($A$1075)*$C473/$B$12*$B$7+(1-$A$1075)*$D473/$B$12*$C$7)</f>
        <v>0</v>
      </c>
      <c r="BX473" s="31" t="n">
        <f aca="false">$B$11*(($A$1076)*$C473/$B$12*$B$7+(1-$A$1076)*$D473/$B$12*$C$7)</f>
        <v>0</v>
      </c>
      <c r="BY473" s="31" t="n">
        <f aca="false">$B$11*(($A$1077)*$C473/$B$12*$B$7+(1-$A$1077)*$D473/$B$12*$C$7)</f>
        <v>0</v>
      </c>
      <c r="BZ473" s="31" t="n">
        <f aca="false">$B$11*(($A$1078)*$C473/$B$12*$B$7+(1-$A$1078)*$D473/$B$12*$C$7)</f>
        <v>0</v>
      </c>
      <c r="CA473" s="31" t="n">
        <f aca="false">$B$11*(($A$1079)*$C473/$B$12*$B$7+(1-$A$1079)*$D473/$B$12*$C$7)</f>
        <v>0</v>
      </c>
      <c r="CB473" s="31" t="n">
        <f aca="false">$B$11*(($A$1080)*$C473/$B$12*$B$7+(1-$A$1080)*$D473/$B$12*$C$7)</f>
        <v>0</v>
      </c>
      <c r="CC473" s="31" t="n">
        <f aca="false">$B$11*(($A$1081)*$C473/$B$12*$B$7+(1-$A$1081)*$D473/$B$12*$C$7)</f>
        <v>0</v>
      </c>
    </row>
    <row r="474" customFormat="false" ht="15" hidden="false" customHeight="false" outlineLevel="0" collapsed="false">
      <c r="A474" s="21" t="n">
        <v>450</v>
      </c>
      <c r="B474" s="27" t="n">
        <v>0.616138673130999</v>
      </c>
      <c r="C474" s="9" t="n">
        <f aca="false">SUM(AM474:AV474)</f>
        <v>0</v>
      </c>
      <c r="D474" s="9" t="n">
        <f aca="false">SUM(AW474:BF474)</f>
        <v>0</v>
      </c>
      <c r="E474" s="24" t="n">
        <f aca="false">(1-C474/$B$12)*$B$8-C474/$B$12*$B$7</f>
        <v>0.05</v>
      </c>
      <c r="F474" s="24" t="n">
        <f aca="false">(1-D474/$B$12)*$C$8-D474/$B$12*$C$7</f>
        <v>0.09</v>
      </c>
      <c r="G474" s="47" t="n">
        <f aca="false">$B$11*($B$10*C474/$B$12*$B$7+(1-$B$10)*D474/$B$12*$C$7)</f>
        <v>0</v>
      </c>
      <c r="H474" s="24" t="n">
        <f aca="false">$B$10*E474+(1-$B$10)*F474</f>
        <v>0.07</v>
      </c>
      <c r="I474" s="21"/>
      <c r="J474" s="21"/>
      <c r="K474" s="21"/>
      <c r="L474" s="21"/>
      <c r="M474" s="21"/>
      <c r="N474" s="21"/>
      <c r="O474" s="21"/>
      <c r="P474" s="21"/>
      <c r="Q474" s="21"/>
      <c r="R474" s="27" t="n">
        <v>-1.23832364766778</v>
      </c>
      <c r="S474" s="27" t="n">
        <v>-1.05491142238555</v>
      </c>
      <c r="T474" s="27" t="n">
        <v>0.132046837235875</v>
      </c>
      <c r="U474" s="27" t="n">
        <v>1.20358093879046</v>
      </c>
      <c r="V474" s="27" t="n">
        <v>0.889656895013376</v>
      </c>
      <c r="W474" s="27" t="n">
        <v>-0.966485332162743</v>
      </c>
      <c r="X474" s="27" t="n">
        <v>1.60914815362078</v>
      </c>
      <c r="Y474" s="27" t="n">
        <v>-0.835076426741461</v>
      </c>
      <c r="Z474" s="27" t="n">
        <v>1.50611388276114</v>
      </c>
      <c r="AA474" s="27" t="n">
        <v>-1.09539333820505</v>
      </c>
      <c r="AB474" s="27" t="n">
        <v>0.412946458351443</v>
      </c>
      <c r="AC474" s="27" t="n">
        <v>0.679629128692441</v>
      </c>
      <c r="AD474" s="27" t="n">
        <v>1.1337444525199</v>
      </c>
      <c r="AE474" s="27" t="n">
        <v>-0.0628266360323001</v>
      </c>
      <c r="AF474" s="27" t="n">
        <v>0.175761617035092</v>
      </c>
      <c r="AG474" s="27" t="n">
        <v>-0.588391248931756</v>
      </c>
      <c r="AH474" s="27" t="n">
        <v>-1.74587408390672</v>
      </c>
      <c r="AI474" s="27" t="n">
        <v>0.332889145043407</v>
      </c>
      <c r="AJ474" s="27" t="n">
        <v>-0.103910509468963</v>
      </c>
      <c r="AK474" s="27" t="n">
        <v>2.27513540821344</v>
      </c>
      <c r="AL474" s="21"/>
      <c r="AM474" s="31" t="n">
        <f aca="false">IF(SQRT($B$9)*$B474+SQRT(1-$B$9)*R474&lt;_xlfn.NORM.S.INV($B$6),1,0)</f>
        <v>0</v>
      </c>
      <c r="AN474" s="31" t="n">
        <f aca="false">IF(SQRT($B$9)*$B474+SQRT(1-$B$9)*S474&lt;_xlfn.NORM.S.INV($B$6),1,0)</f>
        <v>0</v>
      </c>
      <c r="AO474" s="31" t="n">
        <f aca="false">IF(SQRT($B$9)*$B474+SQRT(1-$B$9)*T474&lt;_xlfn.NORM.S.INV($B$6),1,0)</f>
        <v>0</v>
      </c>
      <c r="AP474" s="31" t="n">
        <f aca="false">IF(SQRT($B$9)*$B474+SQRT(1-$B$9)*U474&lt;_xlfn.NORM.S.INV($B$6),1,0)</f>
        <v>0</v>
      </c>
      <c r="AQ474" s="31" t="n">
        <f aca="false">IF(SQRT($B$9)*$B474+SQRT(1-$B$9)*V474&lt;_xlfn.NORM.S.INV($B$6),1,0)</f>
        <v>0</v>
      </c>
      <c r="AR474" s="31" t="n">
        <f aca="false">IF(SQRT($B$9)*$B474+SQRT(1-$B$9)*W474&lt;_xlfn.NORM.S.INV($B$6),1,0)</f>
        <v>0</v>
      </c>
      <c r="AS474" s="31" t="n">
        <f aca="false">IF(SQRT($B$9)*$B474+SQRT(1-$B$9)*X474&lt;_xlfn.NORM.S.INV($B$6),1,0)</f>
        <v>0</v>
      </c>
      <c r="AT474" s="31" t="n">
        <f aca="false">IF(SQRT($B$9)*$B474+SQRT(1-$B$9)*Y474&lt;_xlfn.NORM.S.INV($B$6),1,0)</f>
        <v>0</v>
      </c>
      <c r="AU474" s="31" t="n">
        <f aca="false">IF(SQRT($B$9)*$B474+SQRT(1-$B$9)*Z474&lt;_xlfn.NORM.S.INV($B$6),1,0)</f>
        <v>0</v>
      </c>
      <c r="AV474" s="31" t="n">
        <f aca="false">IF(SQRT($B$9)*$B474+SQRT(1-$B$9)*AA474&lt;_xlfn.NORM.S.INV($B$6),1,0)</f>
        <v>0</v>
      </c>
      <c r="AW474" s="31" t="n">
        <f aca="false">IF(SQRT($C$9)*$B474+SQRT(1-$C$9)*AB474&lt;_xlfn.NORM.S.INV($C$6),1,0)</f>
        <v>0</v>
      </c>
      <c r="AX474" s="31" t="n">
        <f aca="false">IF(SQRT($C$9)*$B474+SQRT(1-$C$9)*AC474&lt;_xlfn.NORM.S.INV($C$6),1,0)</f>
        <v>0</v>
      </c>
      <c r="AY474" s="31" t="n">
        <f aca="false">IF(SQRT($C$9)*$B474+SQRT(1-$C$9)*AD474&lt;_xlfn.NORM.S.INV($C$6),1,0)</f>
        <v>0</v>
      </c>
      <c r="AZ474" s="31" t="n">
        <f aca="false">IF(SQRT($C$9)*$B474+SQRT(1-$C$9)*AE474&lt;_xlfn.NORM.S.INV($C$6),1,0)</f>
        <v>0</v>
      </c>
      <c r="BA474" s="31" t="n">
        <f aca="false">IF(SQRT($C$9)*$B474+SQRT(1-$C$9)*AF474&lt;_xlfn.NORM.S.INV($C$6),1,0)</f>
        <v>0</v>
      </c>
      <c r="BB474" s="31" t="n">
        <f aca="false">IF(SQRT($C$9)*$B474+SQRT(1-$C$9)*AG474&lt;_xlfn.NORM.S.INV($C$6),1,0)</f>
        <v>0</v>
      </c>
      <c r="BC474" s="31" t="n">
        <f aca="false">IF(SQRT($C$9)*$B474+SQRT(1-$C$9)*AH474&lt;_xlfn.NORM.S.INV($C$6),1,0)</f>
        <v>0</v>
      </c>
      <c r="BD474" s="31" t="n">
        <f aca="false">IF(SQRT($C$9)*$B474+SQRT(1-$C$9)*AI474&lt;_xlfn.NORM.S.INV($C$6),1,0)</f>
        <v>0</v>
      </c>
      <c r="BE474" s="31" t="n">
        <f aca="false">IF(SQRT($C$9)*$B474+SQRT(1-$C$9)*AJ474&lt;_xlfn.NORM.S.INV($C$6),1,0)</f>
        <v>0</v>
      </c>
      <c r="BF474" s="31" t="n">
        <f aca="false">IF(SQRT($C$9)*$B474+SQRT(1-$C$9)*AK474&lt;_xlfn.NORM.S.INV($C$6),1,0)</f>
        <v>0</v>
      </c>
      <c r="BG474" s="21"/>
      <c r="BH474" s="21"/>
      <c r="BI474" s="31" t="n">
        <f aca="false">$B$11*(($A$1061)*$C474/$B$12*$B$7+(1-$A$1061)*$D474/$B$12*$C$7)</f>
        <v>0</v>
      </c>
      <c r="BJ474" s="31" t="n">
        <f aca="false">$B$11*(($A$1062)*$C474/$B$12*$B$7+(1-$A$1062)*$D474/$B$12*$C$7)</f>
        <v>0</v>
      </c>
      <c r="BK474" s="31" t="n">
        <f aca="false">$B$11*(($A$1063)*$C474/$B$12*$B$7+(1-$A$1063)*$D474/$B$12*$C$7)</f>
        <v>0</v>
      </c>
      <c r="BL474" s="31" t="n">
        <f aca="false">$B$11*(($A$1064)*$C474/$B$12*$B$7+(1-$A$1064)*$D474/$B$12*$C$7)</f>
        <v>0</v>
      </c>
      <c r="BM474" s="31" t="n">
        <f aca="false">$B$11*(($A$1065)*$C474/$B$12*$B$7+(1-$A$1065)*$D474/$B$12*$C$7)</f>
        <v>0</v>
      </c>
      <c r="BN474" s="31" t="n">
        <f aca="false">$B$11*(($A$1066)*$C474/$B$12*$B$7+(1-$A$1066)*$D474/$B$12*$C$7)</f>
        <v>0</v>
      </c>
      <c r="BO474" s="31" t="n">
        <f aca="false">$B$11*(($A$1067)*$C474/$B$12*$B$7+(1-$A$1067)*$D474/$B$12*$C$7)</f>
        <v>0</v>
      </c>
      <c r="BP474" s="31" t="n">
        <f aca="false">$B$11*(($A$1068)*$C474/$B$12*$B$7+(1-$A$1068)*$D474/$B$12*$C$7)</f>
        <v>0</v>
      </c>
      <c r="BQ474" s="31" t="n">
        <f aca="false">$B$11*(($A$1069)*$C474/$B$12*$B$7+(1-$A$1069)*$D474/$B$12*$C$7)</f>
        <v>0</v>
      </c>
      <c r="BR474" s="31" t="n">
        <f aca="false">$B$11*(($A$1070)*$C474/$B$12*$B$7+(1-$A$1070)*$D474/$B$12*$C$7)</f>
        <v>0</v>
      </c>
      <c r="BS474" s="31" t="n">
        <f aca="false">$B$11*(($A$1071)*$C474/$B$12*$B$7+(1-$A$1071)*$D474/$B$12*$C$7)</f>
        <v>0</v>
      </c>
      <c r="BT474" s="31" t="n">
        <f aca="false">$B$11*(($A$1072)*$C474/$B$12*$B$7+(1-$A$1072)*$D474/$B$12*$C$7)</f>
        <v>0</v>
      </c>
      <c r="BU474" s="31" t="n">
        <f aca="false">$B$11*(($A$1073)*$C474/$B$12*$B$7+(1-$A$1073)*$D474/$B$12*$C$7)</f>
        <v>0</v>
      </c>
      <c r="BV474" s="31" t="n">
        <f aca="false">$B$11*(($A$1074)*$C474/$B$12*$B$7+(1-$A$1074)*$D474/$B$12*$C$7)</f>
        <v>0</v>
      </c>
      <c r="BW474" s="31" t="n">
        <f aca="false">$B$11*(($A$1075)*$C474/$B$12*$B$7+(1-$A$1075)*$D474/$B$12*$C$7)</f>
        <v>0</v>
      </c>
      <c r="BX474" s="31" t="n">
        <f aca="false">$B$11*(($A$1076)*$C474/$B$12*$B$7+(1-$A$1076)*$D474/$B$12*$C$7)</f>
        <v>0</v>
      </c>
      <c r="BY474" s="31" t="n">
        <f aca="false">$B$11*(($A$1077)*$C474/$B$12*$B$7+(1-$A$1077)*$D474/$B$12*$C$7)</f>
        <v>0</v>
      </c>
      <c r="BZ474" s="31" t="n">
        <f aca="false">$B$11*(($A$1078)*$C474/$B$12*$B$7+(1-$A$1078)*$D474/$B$12*$C$7)</f>
        <v>0</v>
      </c>
      <c r="CA474" s="31" t="n">
        <f aca="false">$B$11*(($A$1079)*$C474/$B$12*$B$7+(1-$A$1079)*$D474/$B$12*$C$7)</f>
        <v>0</v>
      </c>
      <c r="CB474" s="31" t="n">
        <f aca="false">$B$11*(($A$1080)*$C474/$B$12*$B$7+(1-$A$1080)*$D474/$B$12*$C$7)</f>
        <v>0</v>
      </c>
      <c r="CC474" s="31" t="n">
        <f aca="false">$B$11*(($A$1081)*$C474/$B$12*$B$7+(1-$A$1081)*$D474/$B$12*$C$7)</f>
        <v>0</v>
      </c>
    </row>
    <row r="475" customFormat="false" ht="15" hidden="false" customHeight="false" outlineLevel="0" collapsed="false">
      <c r="A475" s="21" t="n">
        <v>451</v>
      </c>
      <c r="B475" s="27" t="n">
        <v>-0.737264199252874</v>
      </c>
      <c r="C475" s="9" t="n">
        <f aca="false">SUM(AM475:AV475)</f>
        <v>0</v>
      </c>
      <c r="D475" s="9" t="n">
        <f aca="false">SUM(AW475:BF475)</f>
        <v>0</v>
      </c>
      <c r="E475" s="24" t="n">
        <f aca="false">(1-C475/$B$12)*$B$8-C475/$B$12*$B$7</f>
        <v>0.05</v>
      </c>
      <c r="F475" s="24" t="n">
        <f aca="false">(1-D475/$B$12)*$C$8-D475/$B$12*$C$7</f>
        <v>0.09</v>
      </c>
      <c r="G475" s="47" t="n">
        <f aca="false">$B$11*($B$10*C475/$B$12*$B$7+(1-$B$10)*D475/$B$12*$C$7)</f>
        <v>0</v>
      </c>
      <c r="H475" s="24" t="n">
        <f aca="false">$B$10*E475+(1-$B$10)*F475</f>
        <v>0.07</v>
      </c>
      <c r="I475" s="21"/>
      <c r="J475" s="21"/>
      <c r="K475" s="21"/>
      <c r="L475" s="21"/>
      <c r="M475" s="21"/>
      <c r="N475" s="21"/>
      <c r="O475" s="21"/>
      <c r="P475" s="21"/>
      <c r="Q475" s="21"/>
      <c r="R475" s="27" t="n">
        <v>-0.675031141331308</v>
      </c>
      <c r="S475" s="27" t="n">
        <v>0.90211217354495</v>
      </c>
      <c r="T475" s="27" t="n">
        <v>2.05614852128681</v>
      </c>
      <c r="U475" s="27" t="n">
        <v>-0.738845733400075</v>
      </c>
      <c r="V475" s="27" t="n">
        <v>1.71524103327683</v>
      </c>
      <c r="W475" s="27" t="n">
        <v>0.183925300306025</v>
      </c>
      <c r="X475" s="27" t="n">
        <v>-0.629022122536879</v>
      </c>
      <c r="Y475" s="27" t="n">
        <v>0.403888423078946</v>
      </c>
      <c r="Z475" s="27" t="n">
        <v>-0.0878552941859082</v>
      </c>
      <c r="AA475" s="27" t="n">
        <v>0.0022845998648964</v>
      </c>
      <c r="AB475" s="27" t="n">
        <v>0.378373841516109</v>
      </c>
      <c r="AC475" s="27" t="n">
        <v>-0.846974440596498</v>
      </c>
      <c r="AD475" s="27" t="n">
        <v>-0.893822507991345</v>
      </c>
      <c r="AE475" s="27" t="n">
        <v>0.869321012011458</v>
      </c>
      <c r="AF475" s="27" t="n">
        <v>0.830088400627272</v>
      </c>
      <c r="AG475" s="27" t="n">
        <v>-0.0613262188808454</v>
      </c>
      <c r="AH475" s="27" t="n">
        <v>1.13072476923886</v>
      </c>
      <c r="AI475" s="27" t="n">
        <v>1.94906624419831</v>
      </c>
      <c r="AJ475" s="27" t="n">
        <v>0.701712997793536</v>
      </c>
      <c r="AK475" s="27" t="n">
        <v>0.456755652847692</v>
      </c>
      <c r="AL475" s="21"/>
      <c r="AM475" s="31" t="n">
        <f aca="false">IF(SQRT($B$9)*$B475+SQRT(1-$B$9)*R475&lt;_xlfn.NORM.S.INV($B$6),1,0)</f>
        <v>0</v>
      </c>
      <c r="AN475" s="31" t="n">
        <f aca="false">IF(SQRT($B$9)*$B475+SQRT(1-$B$9)*S475&lt;_xlfn.NORM.S.INV($B$6),1,0)</f>
        <v>0</v>
      </c>
      <c r="AO475" s="31" t="n">
        <f aca="false">IF(SQRT($B$9)*$B475+SQRT(1-$B$9)*T475&lt;_xlfn.NORM.S.INV($B$6),1,0)</f>
        <v>0</v>
      </c>
      <c r="AP475" s="31" t="n">
        <f aca="false">IF(SQRT($B$9)*$B475+SQRT(1-$B$9)*U475&lt;_xlfn.NORM.S.INV($B$6),1,0)</f>
        <v>0</v>
      </c>
      <c r="AQ475" s="31" t="n">
        <f aca="false">IF(SQRT($B$9)*$B475+SQRT(1-$B$9)*V475&lt;_xlfn.NORM.S.INV($B$6),1,0)</f>
        <v>0</v>
      </c>
      <c r="AR475" s="31" t="n">
        <f aca="false">IF(SQRT($B$9)*$B475+SQRT(1-$B$9)*W475&lt;_xlfn.NORM.S.INV($B$6),1,0)</f>
        <v>0</v>
      </c>
      <c r="AS475" s="31" t="n">
        <f aca="false">IF(SQRT($B$9)*$B475+SQRT(1-$B$9)*X475&lt;_xlfn.NORM.S.INV($B$6),1,0)</f>
        <v>0</v>
      </c>
      <c r="AT475" s="31" t="n">
        <f aca="false">IF(SQRT($B$9)*$B475+SQRT(1-$B$9)*Y475&lt;_xlfn.NORM.S.INV($B$6),1,0)</f>
        <v>0</v>
      </c>
      <c r="AU475" s="31" t="n">
        <f aca="false">IF(SQRT($B$9)*$B475+SQRT(1-$B$9)*Z475&lt;_xlfn.NORM.S.INV($B$6),1,0)</f>
        <v>0</v>
      </c>
      <c r="AV475" s="31" t="n">
        <f aca="false">IF(SQRT($B$9)*$B475+SQRT(1-$B$9)*AA475&lt;_xlfn.NORM.S.INV($B$6),1,0)</f>
        <v>0</v>
      </c>
      <c r="AW475" s="31" t="n">
        <f aca="false">IF(SQRT($C$9)*$B475+SQRT(1-$C$9)*AB475&lt;_xlfn.NORM.S.INV($C$6),1,0)</f>
        <v>0</v>
      </c>
      <c r="AX475" s="31" t="n">
        <f aca="false">IF(SQRT($C$9)*$B475+SQRT(1-$C$9)*AC475&lt;_xlfn.NORM.S.INV($C$6),1,0)</f>
        <v>0</v>
      </c>
      <c r="AY475" s="31" t="n">
        <f aca="false">IF(SQRT($C$9)*$B475+SQRT(1-$C$9)*AD475&lt;_xlfn.NORM.S.INV($C$6),1,0)</f>
        <v>0</v>
      </c>
      <c r="AZ475" s="31" t="n">
        <f aca="false">IF(SQRT($C$9)*$B475+SQRT(1-$C$9)*AE475&lt;_xlfn.NORM.S.INV($C$6),1,0)</f>
        <v>0</v>
      </c>
      <c r="BA475" s="31" t="n">
        <f aca="false">IF(SQRT($C$9)*$B475+SQRT(1-$C$9)*AF475&lt;_xlfn.NORM.S.INV($C$6),1,0)</f>
        <v>0</v>
      </c>
      <c r="BB475" s="31" t="n">
        <f aca="false">IF(SQRT($C$9)*$B475+SQRT(1-$C$9)*AG475&lt;_xlfn.NORM.S.INV($C$6),1,0)</f>
        <v>0</v>
      </c>
      <c r="BC475" s="31" t="n">
        <f aca="false">IF(SQRT($C$9)*$B475+SQRT(1-$C$9)*AH475&lt;_xlfn.NORM.S.INV($C$6),1,0)</f>
        <v>0</v>
      </c>
      <c r="BD475" s="31" t="n">
        <f aca="false">IF(SQRT($C$9)*$B475+SQRT(1-$C$9)*AI475&lt;_xlfn.NORM.S.INV($C$6),1,0)</f>
        <v>0</v>
      </c>
      <c r="BE475" s="31" t="n">
        <f aca="false">IF(SQRT($C$9)*$B475+SQRT(1-$C$9)*AJ475&lt;_xlfn.NORM.S.INV($C$6),1,0)</f>
        <v>0</v>
      </c>
      <c r="BF475" s="31" t="n">
        <f aca="false">IF(SQRT($C$9)*$B475+SQRT(1-$C$9)*AK475&lt;_xlfn.NORM.S.INV($C$6),1,0)</f>
        <v>0</v>
      </c>
      <c r="BG475" s="21"/>
      <c r="BH475" s="21"/>
      <c r="BI475" s="31" t="n">
        <f aca="false">$B$11*(($A$1061)*$C475/$B$12*$B$7+(1-$A$1061)*$D475/$B$12*$C$7)</f>
        <v>0</v>
      </c>
      <c r="BJ475" s="31" t="n">
        <f aca="false">$B$11*(($A$1062)*$C475/$B$12*$B$7+(1-$A$1062)*$D475/$B$12*$C$7)</f>
        <v>0</v>
      </c>
      <c r="BK475" s="31" t="n">
        <f aca="false">$B$11*(($A$1063)*$C475/$B$12*$B$7+(1-$A$1063)*$D475/$B$12*$C$7)</f>
        <v>0</v>
      </c>
      <c r="BL475" s="31" t="n">
        <f aca="false">$B$11*(($A$1064)*$C475/$B$12*$B$7+(1-$A$1064)*$D475/$B$12*$C$7)</f>
        <v>0</v>
      </c>
      <c r="BM475" s="31" t="n">
        <f aca="false">$B$11*(($A$1065)*$C475/$B$12*$B$7+(1-$A$1065)*$D475/$B$12*$C$7)</f>
        <v>0</v>
      </c>
      <c r="BN475" s="31" t="n">
        <f aca="false">$B$11*(($A$1066)*$C475/$B$12*$B$7+(1-$A$1066)*$D475/$B$12*$C$7)</f>
        <v>0</v>
      </c>
      <c r="BO475" s="31" t="n">
        <f aca="false">$B$11*(($A$1067)*$C475/$B$12*$B$7+(1-$A$1067)*$D475/$B$12*$C$7)</f>
        <v>0</v>
      </c>
      <c r="BP475" s="31" t="n">
        <f aca="false">$B$11*(($A$1068)*$C475/$B$12*$B$7+(1-$A$1068)*$D475/$B$12*$C$7)</f>
        <v>0</v>
      </c>
      <c r="BQ475" s="31" t="n">
        <f aca="false">$B$11*(($A$1069)*$C475/$B$12*$B$7+(1-$A$1069)*$D475/$B$12*$C$7)</f>
        <v>0</v>
      </c>
      <c r="BR475" s="31" t="n">
        <f aca="false">$B$11*(($A$1070)*$C475/$B$12*$B$7+(1-$A$1070)*$D475/$B$12*$C$7)</f>
        <v>0</v>
      </c>
      <c r="BS475" s="31" t="n">
        <f aca="false">$B$11*(($A$1071)*$C475/$B$12*$B$7+(1-$A$1071)*$D475/$B$12*$C$7)</f>
        <v>0</v>
      </c>
      <c r="BT475" s="31" t="n">
        <f aca="false">$B$11*(($A$1072)*$C475/$B$12*$B$7+(1-$A$1072)*$D475/$B$12*$C$7)</f>
        <v>0</v>
      </c>
      <c r="BU475" s="31" t="n">
        <f aca="false">$B$11*(($A$1073)*$C475/$B$12*$B$7+(1-$A$1073)*$D475/$B$12*$C$7)</f>
        <v>0</v>
      </c>
      <c r="BV475" s="31" t="n">
        <f aca="false">$B$11*(($A$1074)*$C475/$B$12*$B$7+(1-$A$1074)*$D475/$B$12*$C$7)</f>
        <v>0</v>
      </c>
      <c r="BW475" s="31" t="n">
        <f aca="false">$B$11*(($A$1075)*$C475/$B$12*$B$7+(1-$A$1075)*$D475/$B$12*$C$7)</f>
        <v>0</v>
      </c>
      <c r="BX475" s="31" t="n">
        <f aca="false">$B$11*(($A$1076)*$C475/$B$12*$B$7+(1-$A$1076)*$D475/$B$12*$C$7)</f>
        <v>0</v>
      </c>
      <c r="BY475" s="31" t="n">
        <f aca="false">$B$11*(($A$1077)*$C475/$B$12*$B$7+(1-$A$1077)*$D475/$B$12*$C$7)</f>
        <v>0</v>
      </c>
      <c r="BZ475" s="31" t="n">
        <f aca="false">$B$11*(($A$1078)*$C475/$B$12*$B$7+(1-$A$1078)*$D475/$B$12*$C$7)</f>
        <v>0</v>
      </c>
      <c r="CA475" s="31" t="n">
        <f aca="false">$B$11*(($A$1079)*$C475/$B$12*$B$7+(1-$A$1079)*$D475/$B$12*$C$7)</f>
        <v>0</v>
      </c>
      <c r="CB475" s="31" t="n">
        <f aca="false">$B$11*(($A$1080)*$C475/$B$12*$B$7+(1-$A$1080)*$D475/$B$12*$C$7)</f>
        <v>0</v>
      </c>
      <c r="CC475" s="31" t="n">
        <f aca="false">$B$11*(($A$1081)*$C475/$B$12*$B$7+(1-$A$1081)*$D475/$B$12*$C$7)</f>
        <v>0</v>
      </c>
    </row>
    <row r="476" customFormat="false" ht="15" hidden="false" customHeight="false" outlineLevel="0" collapsed="false">
      <c r="A476" s="21" t="n">
        <v>452</v>
      </c>
      <c r="B476" s="27" t="n">
        <v>2.36877068647172</v>
      </c>
      <c r="C476" s="9" t="n">
        <f aca="false">SUM(AM476:AV476)</f>
        <v>0</v>
      </c>
      <c r="D476" s="9" t="n">
        <f aca="false">SUM(AW476:BF476)</f>
        <v>0</v>
      </c>
      <c r="E476" s="24" t="n">
        <f aca="false">(1-C476/$B$12)*$B$8-C476/$B$12*$B$7</f>
        <v>0.05</v>
      </c>
      <c r="F476" s="24" t="n">
        <f aca="false">(1-D476/$B$12)*$C$8-D476/$B$12*$C$7</f>
        <v>0.09</v>
      </c>
      <c r="G476" s="47" t="n">
        <f aca="false">$B$11*($B$10*C476/$B$12*$B$7+(1-$B$10)*D476/$B$12*$C$7)</f>
        <v>0</v>
      </c>
      <c r="H476" s="24" t="n">
        <f aca="false">$B$10*E476+(1-$B$10)*F476</f>
        <v>0.07</v>
      </c>
      <c r="I476" s="21"/>
      <c r="J476" s="21"/>
      <c r="K476" s="21"/>
      <c r="L476" s="21"/>
      <c r="M476" s="21"/>
      <c r="N476" s="21"/>
      <c r="O476" s="21"/>
      <c r="P476" s="21"/>
      <c r="Q476" s="21"/>
      <c r="R476" s="27" t="n">
        <v>0.31996011913844</v>
      </c>
      <c r="S476" s="27" t="n">
        <v>-0.770688971880479</v>
      </c>
      <c r="T476" s="27" t="n">
        <v>-0.624548182436511</v>
      </c>
      <c r="U476" s="27" t="n">
        <v>-0.807826151396262</v>
      </c>
      <c r="V476" s="27" t="n">
        <v>-2.7589125919519</v>
      </c>
      <c r="W476" s="27" t="n">
        <v>-0.401089437548429</v>
      </c>
      <c r="X476" s="27" t="n">
        <v>0.57204725877456</v>
      </c>
      <c r="Y476" s="27" t="n">
        <v>0.500520741247531</v>
      </c>
      <c r="Z476" s="27" t="n">
        <v>-0.119541347290483</v>
      </c>
      <c r="AA476" s="27" t="n">
        <v>-1.4542276896924</v>
      </c>
      <c r="AB476" s="27" t="n">
        <v>0.681084707898591</v>
      </c>
      <c r="AC476" s="27" t="n">
        <v>0.217862094602497</v>
      </c>
      <c r="AD476" s="27" t="n">
        <v>0.160581230152328</v>
      </c>
      <c r="AE476" s="27" t="n">
        <v>-0.720819777095092</v>
      </c>
      <c r="AF476" s="27" t="n">
        <v>0.863855084244295</v>
      </c>
      <c r="AG476" s="27" t="n">
        <v>-0.46235688754526</v>
      </c>
      <c r="AH476" s="27" t="n">
        <v>-1.98702477748801</v>
      </c>
      <c r="AI476" s="27" t="n">
        <v>0.999959914171424</v>
      </c>
      <c r="AJ476" s="27" t="n">
        <v>1.16840185819012</v>
      </c>
      <c r="AK476" s="27" t="n">
        <v>-0.112356555315375</v>
      </c>
      <c r="AL476" s="21"/>
      <c r="AM476" s="31" t="n">
        <f aca="false">IF(SQRT($B$9)*$B476+SQRT(1-$B$9)*R476&lt;_xlfn.NORM.S.INV($B$6),1,0)</f>
        <v>0</v>
      </c>
      <c r="AN476" s="31" t="n">
        <f aca="false">IF(SQRT($B$9)*$B476+SQRT(1-$B$9)*S476&lt;_xlfn.NORM.S.INV($B$6),1,0)</f>
        <v>0</v>
      </c>
      <c r="AO476" s="31" t="n">
        <f aca="false">IF(SQRT($B$9)*$B476+SQRT(1-$B$9)*T476&lt;_xlfn.NORM.S.INV($B$6),1,0)</f>
        <v>0</v>
      </c>
      <c r="AP476" s="31" t="n">
        <f aca="false">IF(SQRT($B$9)*$B476+SQRT(1-$B$9)*U476&lt;_xlfn.NORM.S.INV($B$6),1,0)</f>
        <v>0</v>
      </c>
      <c r="AQ476" s="31" t="n">
        <f aca="false">IF(SQRT($B$9)*$B476+SQRT(1-$B$9)*V476&lt;_xlfn.NORM.S.INV($B$6),1,0)</f>
        <v>0</v>
      </c>
      <c r="AR476" s="31" t="n">
        <f aca="false">IF(SQRT($B$9)*$B476+SQRT(1-$B$9)*W476&lt;_xlfn.NORM.S.INV($B$6),1,0)</f>
        <v>0</v>
      </c>
      <c r="AS476" s="31" t="n">
        <f aca="false">IF(SQRT($B$9)*$B476+SQRT(1-$B$9)*X476&lt;_xlfn.NORM.S.INV($B$6),1,0)</f>
        <v>0</v>
      </c>
      <c r="AT476" s="31" t="n">
        <f aca="false">IF(SQRT($B$9)*$B476+SQRT(1-$B$9)*Y476&lt;_xlfn.NORM.S.INV($B$6),1,0)</f>
        <v>0</v>
      </c>
      <c r="AU476" s="31" t="n">
        <f aca="false">IF(SQRT($B$9)*$B476+SQRT(1-$B$9)*Z476&lt;_xlfn.NORM.S.INV($B$6),1,0)</f>
        <v>0</v>
      </c>
      <c r="AV476" s="31" t="n">
        <f aca="false">IF(SQRT($B$9)*$B476+SQRT(1-$B$9)*AA476&lt;_xlfn.NORM.S.INV($B$6),1,0)</f>
        <v>0</v>
      </c>
      <c r="AW476" s="31" t="n">
        <f aca="false">IF(SQRT($C$9)*$B476+SQRT(1-$C$9)*AB476&lt;_xlfn.NORM.S.INV($C$6),1,0)</f>
        <v>0</v>
      </c>
      <c r="AX476" s="31" t="n">
        <f aca="false">IF(SQRT($C$9)*$B476+SQRT(1-$C$9)*AC476&lt;_xlfn.NORM.S.INV($C$6),1,0)</f>
        <v>0</v>
      </c>
      <c r="AY476" s="31" t="n">
        <f aca="false">IF(SQRT($C$9)*$B476+SQRT(1-$C$9)*AD476&lt;_xlfn.NORM.S.INV($C$6),1,0)</f>
        <v>0</v>
      </c>
      <c r="AZ476" s="31" t="n">
        <f aca="false">IF(SQRT($C$9)*$B476+SQRT(1-$C$9)*AE476&lt;_xlfn.NORM.S.INV($C$6),1,0)</f>
        <v>0</v>
      </c>
      <c r="BA476" s="31" t="n">
        <f aca="false">IF(SQRT($C$9)*$B476+SQRT(1-$C$9)*AF476&lt;_xlfn.NORM.S.INV($C$6),1,0)</f>
        <v>0</v>
      </c>
      <c r="BB476" s="31" t="n">
        <f aca="false">IF(SQRT($C$9)*$B476+SQRT(1-$C$9)*AG476&lt;_xlfn.NORM.S.INV($C$6),1,0)</f>
        <v>0</v>
      </c>
      <c r="BC476" s="31" t="n">
        <f aca="false">IF(SQRT($C$9)*$B476+SQRT(1-$C$9)*AH476&lt;_xlfn.NORM.S.INV($C$6),1,0)</f>
        <v>0</v>
      </c>
      <c r="BD476" s="31" t="n">
        <f aca="false">IF(SQRT($C$9)*$B476+SQRT(1-$C$9)*AI476&lt;_xlfn.NORM.S.INV($C$6),1,0)</f>
        <v>0</v>
      </c>
      <c r="BE476" s="31" t="n">
        <f aca="false">IF(SQRT($C$9)*$B476+SQRT(1-$C$9)*AJ476&lt;_xlfn.NORM.S.INV($C$6),1,0)</f>
        <v>0</v>
      </c>
      <c r="BF476" s="31" t="n">
        <f aca="false">IF(SQRT($C$9)*$B476+SQRT(1-$C$9)*AK476&lt;_xlfn.NORM.S.INV($C$6),1,0)</f>
        <v>0</v>
      </c>
      <c r="BG476" s="21"/>
      <c r="BH476" s="21"/>
      <c r="BI476" s="31" t="n">
        <f aca="false">$B$11*(($A$1061)*$C476/$B$12*$B$7+(1-$A$1061)*$D476/$B$12*$C$7)</f>
        <v>0</v>
      </c>
      <c r="BJ476" s="31" t="n">
        <f aca="false">$B$11*(($A$1062)*$C476/$B$12*$B$7+(1-$A$1062)*$D476/$B$12*$C$7)</f>
        <v>0</v>
      </c>
      <c r="BK476" s="31" t="n">
        <f aca="false">$B$11*(($A$1063)*$C476/$B$12*$B$7+(1-$A$1063)*$D476/$B$12*$C$7)</f>
        <v>0</v>
      </c>
      <c r="BL476" s="31" t="n">
        <f aca="false">$B$11*(($A$1064)*$C476/$B$12*$B$7+(1-$A$1064)*$D476/$B$12*$C$7)</f>
        <v>0</v>
      </c>
      <c r="BM476" s="31" t="n">
        <f aca="false">$B$11*(($A$1065)*$C476/$B$12*$B$7+(1-$A$1065)*$D476/$B$12*$C$7)</f>
        <v>0</v>
      </c>
      <c r="BN476" s="31" t="n">
        <f aca="false">$B$11*(($A$1066)*$C476/$B$12*$B$7+(1-$A$1066)*$D476/$B$12*$C$7)</f>
        <v>0</v>
      </c>
      <c r="BO476" s="31" t="n">
        <f aca="false">$B$11*(($A$1067)*$C476/$B$12*$B$7+(1-$A$1067)*$D476/$B$12*$C$7)</f>
        <v>0</v>
      </c>
      <c r="BP476" s="31" t="n">
        <f aca="false">$B$11*(($A$1068)*$C476/$B$12*$B$7+(1-$A$1068)*$D476/$B$12*$C$7)</f>
        <v>0</v>
      </c>
      <c r="BQ476" s="31" t="n">
        <f aca="false">$B$11*(($A$1069)*$C476/$B$12*$B$7+(1-$A$1069)*$D476/$B$12*$C$7)</f>
        <v>0</v>
      </c>
      <c r="BR476" s="31" t="n">
        <f aca="false">$B$11*(($A$1070)*$C476/$B$12*$B$7+(1-$A$1070)*$D476/$B$12*$C$7)</f>
        <v>0</v>
      </c>
      <c r="BS476" s="31" t="n">
        <f aca="false">$B$11*(($A$1071)*$C476/$B$12*$B$7+(1-$A$1071)*$D476/$B$12*$C$7)</f>
        <v>0</v>
      </c>
      <c r="BT476" s="31" t="n">
        <f aca="false">$B$11*(($A$1072)*$C476/$B$12*$B$7+(1-$A$1072)*$D476/$B$12*$C$7)</f>
        <v>0</v>
      </c>
      <c r="BU476" s="31" t="n">
        <f aca="false">$B$11*(($A$1073)*$C476/$B$12*$B$7+(1-$A$1073)*$D476/$B$12*$C$7)</f>
        <v>0</v>
      </c>
      <c r="BV476" s="31" t="n">
        <f aca="false">$B$11*(($A$1074)*$C476/$B$12*$B$7+(1-$A$1074)*$D476/$B$12*$C$7)</f>
        <v>0</v>
      </c>
      <c r="BW476" s="31" t="n">
        <f aca="false">$B$11*(($A$1075)*$C476/$B$12*$B$7+(1-$A$1075)*$D476/$B$12*$C$7)</f>
        <v>0</v>
      </c>
      <c r="BX476" s="31" t="n">
        <f aca="false">$B$11*(($A$1076)*$C476/$B$12*$B$7+(1-$A$1076)*$D476/$B$12*$C$7)</f>
        <v>0</v>
      </c>
      <c r="BY476" s="31" t="n">
        <f aca="false">$B$11*(($A$1077)*$C476/$B$12*$B$7+(1-$A$1077)*$D476/$B$12*$C$7)</f>
        <v>0</v>
      </c>
      <c r="BZ476" s="31" t="n">
        <f aca="false">$B$11*(($A$1078)*$C476/$B$12*$B$7+(1-$A$1078)*$D476/$B$12*$C$7)</f>
        <v>0</v>
      </c>
      <c r="CA476" s="31" t="n">
        <f aca="false">$B$11*(($A$1079)*$C476/$B$12*$B$7+(1-$A$1079)*$D476/$B$12*$C$7)</f>
        <v>0</v>
      </c>
      <c r="CB476" s="31" t="n">
        <f aca="false">$B$11*(($A$1080)*$C476/$B$12*$B$7+(1-$A$1080)*$D476/$B$12*$C$7)</f>
        <v>0</v>
      </c>
      <c r="CC476" s="31" t="n">
        <f aca="false">$B$11*(($A$1081)*$C476/$B$12*$B$7+(1-$A$1081)*$D476/$B$12*$C$7)</f>
        <v>0</v>
      </c>
    </row>
    <row r="477" customFormat="false" ht="15" hidden="false" customHeight="false" outlineLevel="0" collapsed="false">
      <c r="A477" s="21" t="n">
        <v>453</v>
      </c>
      <c r="B477" s="27" t="n">
        <v>0.951998742634269</v>
      </c>
      <c r="C477" s="9" t="n">
        <f aca="false">SUM(AM477:AV477)</f>
        <v>0</v>
      </c>
      <c r="D477" s="9" t="n">
        <f aca="false">SUM(AW477:BF477)</f>
        <v>0</v>
      </c>
      <c r="E477" s="24" t="n">
        <f aca="false">(1-C477/$B$12)*$B$8-C477/$B$12*$B$7</f>
        <v>0.05</v>
      </c>
      <c r="F477" s="24" t="n">
        <f aca="false">(1-D477/$B$12)*$C$8-D477/$B$12*$C$7</f>
        <v>0.09</v>
      </c>
      <c r="G477" s="47" t="n">
        <f aca="false">$B$11*($B$10*C477/$B$12*$B$7+(1-$B$10)*D477/$B$12*$C$7)</f>
        <v>0</v>
      </c>
      <c r="H477" s="24" t="n">
        <f aca="false">$B$10*E477+(1-$B$10)*F477</f>
        <v>0.07</v>
      </c>
      <c r="I477" s="21"/>
      <c r="J477" s="21"/>
      <c r="K477" s="21"/>
      <c r="L477" s="21"/>
      <c r="M477" s="21"/>
      <c r="N477" s="21"/>
      <c r="O477" s="21"/>
      <c r="P477" s="21"/>
      <c r="Q477" s="21"/>
      <c r="R477" s="27" t="n">
        <v>1.13286441100862</v>
      </c>
      <c r="S477" s="27" t="n">
        <v>0.541545911893652</v>
      </c>
      <c r="T477" s="27" t="n">
        <v>-1.22647989857371</v>
      </c>
      <c r="U477" s="27" t="n">
        <v>1.64095036337078</v>
      </c>
      <c r="V477" s="27" t="n">
        <v>-1.69081041713939</v>
      </c>
      <c r="W477" s="27" t="n">
        <v>-0.219252751137979</v>
      </c>
      <c r="X477" s="27" t="n">
        <v>0.883669553923492</v>
      </c>
      <c r="Y477" s="27" t="n">
        <v>-1.38964259291152</v>
      </c>
      <c r="Z477" s="27" t="n">
        <v>1.97019484964002</v>
      </c>
      <c r="AA477" s="27" t="n">
        <v>1.01966630553618</v>
      </c>
      <c r="AB477" s="27" t="n">
        <v>-0.684075273073951</v>
      </c>
      <c r="AC477" s="27" t="n">
        <v>-0.0232308413554051</v>
      </c>
      <c r="AD477" s="27" t="n">
        <v>-0.183928194458743</v>
      </c>
      <c r="AE477" s="27" t="n">
        <v>-0.95525435071906</v>
      </c>
      <c r="AF477" s="27" t="n">
        <v>-0.934293382857869</v>
      </c>
      <c r="AG477" s="27" t="n">
        <v>-0.191816836506759</v>
      </c>
      <c r="AH477" s="27" t="n">
        <v>-0.139307479713585</v>
      </c>
      <c r="AI477" s="27" t="n">
        <v>0.478666215477321</v>
      </c>
      <c r="AJ477" s="27" t="n">
        <v>-1.25466125891385</v>
      </c>
      <c r="AK477" s="27" t="n">
        <v>-0.282434993592882</v>
      </c>
      <c r="AL477" s="21"/>
      <c r="AM477" s="31" t="n">
        <f aca="false">IF(SQRT($B$9)*$B477+SQRT(1-$B$9)*R477&lt;_xlfn.NORM.S.INV($B$6),1,0)</f>
        <v>0</v>
      </c>
      <c r="AN477" s="31" t="n">
        <f aca="false">IF(SQRT($B$9)*$B477+SQRT(1-$B$9)*S477&lt;_xlfn.NORM.S.INV($B$6),1,0)</f>
        <v>0</v>
      </c>
      <c r="AO477" s="31" t="n">
        <f aca="false">IF(SQRT($B$9)*$B477+SQRT(1-$B$9)*T477&lt;_xlfn.NORM.S.INV($B$6),1,0)</f>
        <v>0</v>
      </c>
      <c r="AP477" s="31" t="n">
        <f aca="false">IF(SQRT($B$9)*$B477+SQRT(1-$B$9)*U477&lt;_xlfn.NORM.S.INV($B$6),1,0)</f>
        <v>0</v>
      </c>
      <c r="AQ477" s="31" t="n">
        <f aca="false">IF(SQRT($B$9)*$B477+SQRT(1-$B$9)*V477&lt;_xlfn.NORM.S.INV($B$6),1,0)</f>
        <v>0</v>
      </c>
      <c r="AR477" s="31" t="n">
        <f aca="false">IF(SQRT($B$9)*$B477+SQRT(1-$B$9)*W477&lt;_xlfn.NORM.S.INV($B$6),1,0)</f>
        <v>0</v>
      </c>
      <c r="AS477" s="31" t="n">
        <f aca="false">IF(SQRT($B$9)*$B477+SQRT(1-$B$9)*X477&lt;_xlfn.NORM.S.INV($B$6),1,0)</f>
        <v>0</v>
      </c>
      <c r="AT477" s="31" t="n">
        <f aca="false">IF(SQRT($B$9)*$B477+SQRT(1-$B$9)*Y477&lt;_xlfn.NORM.S.INV($B$6),1,0)</f>
        <v>0</v>
      </c>
      <c r="AU477" s="31" t="n">
        <f aca="false">IF(SQRT($B$9)*$B477+SQRT(1-$B$9)*Z477&lt;_xlfn.NORM.S.INV($B$6),1,0)</f>
        <v>0</v>
      </c>
      <c r="AV477" s="31" t="n">
        <f aca="false">IF(SQRT($B$9)*$B477+SQRT(1-$B$9)*AA477&lt;_xlfn.NORM.S.INV($B$6),1,0)</f>
        <v>0</v>
      </c>
      <c r="AW477" s="31" t="n">
        <f aca="false">IF(SQRT($C$9)*$B477+SQRT(1-$C$9)*AB477&lt;_xlfn.NORM.S.INV($C$6),1,0)</f>
        <v>0</v>
      </c>
      <c r="AX477" s="31" t="n">
        <f aca="false">IF(SQRT($C$9)*$B477+SQRT(1-$C$9)*AC477&lt;_xlfn.NORM.S.INV($C$6),1,0)</f>
        <v>0</v>
      </c>
      <c r="AY477" s="31" t="n">
        <f aca="false">IF(SQRT($C$9)*$B477+SQRT(1-$C$9)*AD477&lt;_xlfn.NORM.S.INV($C$6),1,0)</f>
        <v>0</v>
      </c>
      <c r="AZ477" s="31" t="n">
        <f aca="false">IF(SQRT($C$9)*$B477+SQRT(1-$C$9)*AE477&lt;_xlfn.NORM.S.INV($C$6),1,0)</f>
        <v>0</v>
      </c>
      <c r="BA477" s="31" t="n">
        <f aca="false">IF(SQRT($C$9)*$B477+SQRT(1-$C$9)*AF477&lt;_xlfn.NORM.S.INV($C$6),1,0)</f>
        <v>0</v>
      </c>
      <c r="BB477" s="31" t="n">
        <f aca="false">IF(SQRT($C$9)*$B477+SQRT(1-$C$9)*AG477&lt;_xlfn.NORM.S.INV($C$6),1,0)</f>
        <v>0</v>
      </c>
      <c r="BC477" s="31" t="n">
        <f aca="false">IF(SQRT($C$9)*$B477+SQRT(1-$C$9)*AH477&lt;_xlfn.NORM.S.INV($C$6),1,0)</f>
        <v>0</v>
      </c>
      <c r="BD477" s="31" t="n">
        <f aca="false">IF(SQRT($C$9)*$B477+SQRT(1-$C$9)*AI477&lt;_xlfn.NORM.S.INV($C$6),1,0)</f>
        <v>0</v>
      </c>
      <c r="BE477" s="31" t="n">
        <f aca="false">IF(SQRT($C$9)*$B477+SQRT(1-$C$9)*AJ477&lt;_xlfn.NORM.S.INV($C$6),1,0)</f>
        <v>0</v>
      </c>
      <c r="BF477" s="31" t="n">
        <f aca="false">IF(SQRT($C$9)*$B477+SQRT(1-$C$9)*AK477&lt;_xlfn.NORM.S.INV($C$6),1,0)</f>
        <v>0</v>
      </c>
      <c r="BG477" s="21"/>
      <c r="BH477" s="21"/>
      <c r="BI477" s="31" t="n">
        <f aca="false">$B$11*(($A$1061)*$C477/$B$12*$B$7+(1-$A$1061)*$D477/$B$12*$C$7)</f>
        <v>0</v>
      </c>
      <c r="BJ477" s="31" t="n">
        <f aca="false">$B$11*(($A$1062)*$C477/$B$12*$B$7+(1-$A$1062)*$D477/$B$12*$C$7)</f>
        <v>0</v>
      </c>
      <c r="BK477" s="31" t="n">
        <f aca="false">$B$11*(($A$1063)*$C477/$B$12*$B$7+(1-$A$1063)*$D477/$B$12*$C$7)</f>
        <v>0</v>
      </c>
      <c r="BL477" s="31" t="n">
        <f aca="false">$B$11*(($A$1064)*$C477/$B$12*$B$7+(1-$A$1064)*$D477/$B$12*$C$7)</f>
        <v>0</v>
      </c>
      <c r="BM477" s="31" t="n">
        <f aca="false">$B$11*(($A$1065)*$C477/$B$12*$B$7+(1-$A$1065)*$D477/$B$12*$C$7)</f>
        <v>0</v>
      </c>
      <c r="BN477" s="31" t="n">
        <f aca="false">$B$11*(($A$1066)*$C477/$B$12*$B$7+(1-$A$1066)*$D477/$B$12*$C$7)</f>
        <v>0</v>
      </c>
      <c r="BO477" s="31" t="n">
        <f aca="false">$B$11*(($A$1067)*$C477/$B$12*$B$7+(1-$A$1067)*$D477/$B$12*$C$7)</f>
        <v>0</v>
      </c>
      <c r="BP477" s="31" t="n">
        <f aca="false">$B$11*(($A$1068)*$C477/$B$12*$B$7+(1-$A$1068)*$D477/$B$12*$C$7)</f>
        <v>0</v>
      </c>
      <c r="BQ477" s="31" t="n">
        <f aca="false">$B$11*(($A$1069)*$C477/$B$12*$B$7+(1-$A$1069)*$D477/$B$12*$C$7)</f>
        <v>0</v>
      </c>
      <c r="BR477" s="31" t="n">
        <f aca="false">$B$11*(($A$1070)*$C477/$B$12*$B$7+(1-$A$1070)*$D477/$B$12*$C$7)</f>
        <v>0</v>
      </c>
      <c r="BS477" s="31" t="n">
        <f aca="false">$B$11*(($A$1071)*$C477/$B$12*$B$7+(1-$A$1071)*$D477/$B$12*$C$7)</f>
        <v>0</v>
      </c>
      <c r="BT477" s="31" t="n">
        <f aca="false">$B$11*(($A$1072)*$C477/$B$12*$B$7+(1-$A$1072)*$D477/$B$12*$C$7)</f>
        <v>0</v>
      </c>
      <c r="BU477" s="31" t="n">
        <f aca="false">$B$11*(($A$1073)*$C477/$B$12*$B$7+(1-$A$1073)*$D477/$B$12*$C$7)</f>
        <v>0</v>
      </c>
      <c r="BV477" s="31" t="n">
        <f aca="false">$B$11*(($A$1074)*$C477/$B$12*$B$7+(1-$A$1074)*$D477/$B$12*$C$7)</f>
        <v>0</v>
      </c>
      <c r="BW477" s="31" t="n">
        <f aca="false">$B$11*(($A$1075)*$C477/$B$12*$B$7+(1-$A$1075)*$D477/$B$12*$C$7)</f>
        <v>0</v>
      </c>
      <c r="BX477" s="31" t="n">
        <f aca="false">$B$11*(($A$1076)*$C477/$B$12*$B$7+(1-$A$1076)*$D477/$B$12*$C$7)</f>
        <v>0</v>
      </c>
      <c r="BY477" s="31" t="n">
        <f aca="false">$B$11*(($A$1077)*$C477/$B$12*$B$7+(1-$A$1077)*$D477/$B$12*$C$7)</f>
        <v>0</v>
      </c>
      <c r="BZ477" s="31" t="n">
        <f aca="false">$B$11*(($A$1078)*$C477/$B$12*$B$7+(1-$A$1078)*$D477/$B$12*$C$7)</f>
        <v>0</v>
      </c>
      <c r="CA477" s="31" t="n">
        <f aca="false">$B$11*(($A$1079)*$C477/$B$12*$B$7+(1-$A$1079)*$D477/$B$12*$C$7)</f>
        <v>0</v>
      </c>
      <c r="CB477" s="31" t="n">
        <f aca="false">$B$11*(($A$1080)*$C477/$B$12*$B$7+(1-$A$1080)*$D477/$B$12*$C$7)</f>
        <v>0</v>
      </c>
      <c r="CC477" s="31" t="n">
        <f aca="false">$B$11*(($A$1081)*$C477/$B$12*$B$7+(1-$A$1081)*$D477/$B$12*$C$7)</f>
        <v>0</v>
      </c>
    </row>
    <row r="478" customFormat="false" ht="15" hidden="false" customHeight="false" outlineLevel="0" collapsed="false">
      <c r="A478" s="21" t="n">
        <v>454</v>
      </c>
      <c r="B478" s="27" t="n">
        <v>-2.10802818304445</v>
      </c>
      <c r="C478" s="9" t="n">
        <f aca="false">SUM(AM478:AV478)</f>
        <v>0</v>
      </c>
      <c r="D478" s="9" t="n">
        <f aca="false">SUM(AW478:BF478)</f>
        <v>3</v>
      </c>
      <c r="E478" s="24" t="n">
        <f aca="false">(1-C478/$B$12)*$B$8-C478/$B$12*$B$7</f>
        <v>0.05</v>
      </c>
      <c r="F478" s="24" t="n">
        <f aca="false">(1-D478/$B$12)*$C$8-D478/$B$12*$C$7</f>
        <v>-0.117</v>
      </c>
      <c r="G478" s="47" t="n">
        <f aca="false">$B$11*($B$10*C478/$B$12*$B$7+(1-$B$10)*D478/$B$12*$C$7)</f>
        <v>900</v>
      </c>
      <c r="H478" s="24" t="n">
        <f aca="false">$B$10*E478+(1-$B$10)*F478</f>
        <v>-0.0335</v>
      </c>
      <c r="I478" s="21"/>
      <c r="J478" s="21"/>
      <c r="K478" s="21"/>
      <c r="L478" s="21"/>
      <c r="M478" s="21"/>
      <c r="N478" s="21"/>
      <c r="O478" s="21"/>
      <c r="P478" s="21"/>
      <c r="Q478" s="21"/>
      <c r="R478" s="27" t="n">
        <v>-0.415180170179172</v>
      </c>
      <c r="S478" s="27" t="n">
        <v>-1.35787503815947</v>
      </c>
      <c r="T478" s="27" t="n">
        <v>-0.665694129335724</v>
      </c>
      <c r="U478" s="27" t="n">
        <v>0.855657396905119</v>
      </c>
      <c r="V478" s="27" t="n">
        <v>0.284953189803884</v>
      </c>
      <c r="W478" s="27" t="n">
        <v>-0.989006320823843</v>
      </c>
      <c r="X478" s="27" t="n">
        <v>-1.03692266256223</v>
      </c>
      <c r="Y478" s="27" t="n">
        <v>-1.46988952417813</v>
      </c>
      <c r="Z478" s="27" t="n">
        <v>1.23925886520532</v>
      </c>
      <c r="AA478" s="27" t="n">
        <v>0.0477890568916749</v>
      </c>
      <c r="AB478" s="27" t="n">
        <v>-1.12364733841186</v>
      </c>
      <c r="AC478" s="27" t="n">
        <v>-1.12432154368108</v>
      </c>
      <c r="AD478" s="27" t="n">
        <v>0.843916789586632</v>
      </c>
      <c r="AE478" s="27" t="n">
        <v>-0.0493385486939137</v>
      </c>
      <c r="AF478" s="27" t="n">
        <v>1.29591616274039</v>
      </c>
      <c r="AG478" s="27" t="n">
        <v>-1.29436868731282</v>
      </c>
      <c r="AH478" s="27" t="n">
        <v>0.524524097142642</v>
      </c>
      <c r="AI478" s="27" t="n">
        <v>0.667294831990861</v>
      </c>
      <c r="AJ478" s="27" t="n">
        <v>0.211468018639381</v>
      </c>
      <c r="AK478" s="27" t="n">
        <v>1.65878739470769</v>
      </c>
      <c r="AL478" s="21"/>
      <c r="AM478" s="31" t="n">
        <f aca="false">IF(SQRT($B$9)*$B478+SQRT(1-$B$9)*R478&lt;_xlfn.NORM.S.INV($B$6),1,0)</f>
        <v>0</v>
      </c>
      <c r="AN478" s="31" t="n">
        <f aca="false">IF(SQRT($B$9)*$B478+SQRT(1-$B$9)*S478&lt;_xlfn.NORM.S.INV($B$6),1,0)</f>
        <v>0</v>
      </c>
      <c r="AO478" s="31" t="n">
        <f aca="false">IF(SQRT($B$9)*$B478+SQRT(1-$B$9)*T478&lt;_xlfn.NORM.S.INV($B$6),1,0)</f>
        <v>0</v>
      </c>
      <c r="AP478" s="31" t="n">
        <f aca="false">IF(SQRT($B$9)*$B478+SQRT(1-$B$9)*U478&lt;_xlfn.NORM.S.INV($B$6),1,0)</f>
        <v>0</v>
      </c>
      <c r="AQ478" s="31" t="n">
        <f aca="false">IF(SQRT($B$9)*$B478+SQRT(1-$B$9)*V478&lt;_xlfn.NORM.S.INV($B$6),1,0)</f>
        <v>0</v>
      </c>
      <c r="AR478" s="31" t="n">
        <f aca="false">IF(SQRT($B$9)*$B478+SQRT(1-$B$9)*W478&lt;_xlfn.NORM.S.INV($B$6),1,0)</f>
        <v>0</v>
      </c>
      <c r="AS478" s="31" t="n">
        <f aca="false">IF(SQRT($B$9)*$B478+SQRT(1-$B$9)*X478&lt;_xlfn.NORM.S.INV($B$6),1,0)</f>
        <v>0</v>
      </c>
      <c r="AT478" s="31" t="n">
        <f aca="false">IF(SQRT($B$9)*$B478+SQRT(1-$B$9)*Y478&lt;_xlfn.NORM.S.INV($B$6),1,0)</f>
        <v>0</v>
      </c>
      <c r="AU478" s="31" t="n">
        <f aca="false">IF(SQRT($B$9)*$B478+SQRT(1-$B$9)*Z478&lt;_xlfn.NORM.S.INV($B$6),1,0)</f>
        <v>0</v>
      </c>
      <c r="AV478" s="31" t="n">
        <f aca="false">IF(SQRT($B$9)*$B478+SQRT(1-$B$9)*AA478&lt;_xlfn.NORM.S.INV($B$6),1,0)</f>
        <v>0</v>
      </c>
      <c r="AW478" s="31" t="n">
        <f aca="false">IF(SQRT($C$9)*$B478+SQRT(1-$C$9)*AB478&lt;_xlfn.NORM.S.INV($C$6),1,0)</f>
        <v>1</v>
      </c>
      <c r="AX478" s="31" t="n">
        <f aca="false">IF(SQRT($C$9)*$B478+SQRT(1-$C$9)*AC478&lt;_xlfn.NORM.S.INV($C$6),1,0)</f>
        <v>1</v>
      </c>
      <c r="AY478" s="31" t="n">
        <f aca="false">IF(SQRT($C$9)*$B478+SQRT(1-$C$9)*AD478&lt;_xlfn.NORM.S.INV($C$6),1,0)</f>
        <v>0</v>
      </c>
      <c r="AZ478" s="31" t="n">
        <f aca="false">IF(SQRT($C$9)*$B478+SQRT(1-$C$9)*AE478&lt;_xlfn.NORM.S.INV($C$6),1,0)</f>
        <v>0</v>
      </c>
      <c r="BA478" s="31" t="n">
        <f aca="false">IF(SQRT($C$9)*$B478+SQRT(1-$C$9)*AF478&lt;_xlfn.NORM.S.INV($C$6),1,0)</f>
        <v>0</v>
      </c>
      <c r="BB478" s="31" t="n">
        <f aca="false">IF(SQRT($C$9)*$B478+SQRT(1-$C$9)*AG478&lt;_xlfn.NORM.S.INV($C$6),1,0)</f>
        <v>1</v>
      </c>
      <c r="BC478" s="31" t="n">
        <f aca="false">IF(SQRT($C$9)*$B478+SQRT(1-$C$9)*AH478&lt;_xlfn.NORM.S.INV($C$6),1,0)</f>
        <v>0</v>
      </c>
      <c r="BD478" s="31" t="n">
        <f aca="false">IF(SQRT($C$9)*$B478+SQRT(1-$C$9)*AI478&lt;_xlfn.NORM.S.INV($C$6),1,0)</f>
        <v>0</v>
      </c>
      <c r="BE478" s="31" t="n">
        <f aca="false">IF(SQRT($C$9)*$B478+SQRT(1-$C$9)*AJ478&lt;_xlfn.NORM.S.INV($C$6),1,0)</f>
        <v>0</v>
      </c>
      <c r="BF478" s="31" t="n">
        <f aca="false">IF(SQRT($C$9)*$B478+SQRT(1-$C$9)*AK478&lt;_xlfn.NORM.S.INV($C$6),1,0)</f>
        <v>0</v>
      </c>
      <c r="BG478" s="21"/>
      <c r="BH478" s="21"/>
      <c r="BI478" s="31" t="n">
        <f aca="false">$B$11*(($A$1061)*$C478/$B$12*$B$7+(1-$A$1061)*$D478/$B$12*$C$7)</f>
        <v>1800</v>
      </c>
      <c r="BJ478" s="31" t="n">
        <f aca="false">$B$11*(($A$1062)*$C478/$B$12*$B$7+(1-$A$1062)*$D478/$B$12*$C$7)</f>
        <v>1710</v>
      </c>
      <c r="BK478" s="31" t="n">
        <f aca="false">$B$11*(($A$1063)*$C478/$B$12*$B$7+(1-$A$1063)*$D478/$B$12*$C$7)</f>
        <v>1620</v>
      </c>
      <c r="BL478" s="31" t="n">
        <f aca="false">$B$11*(($A$1064)*$C478/$B$12*$B$7+(1-$A$1064)*$D478/$B$12*$C$7)</f>
        <v>1530</v>
      </c>
      <c r="BM478" s="31" t="n">
        <f aca="false">$B$11*(($A$1065)*$C478/$B$12*$B$7+(1-$A$1065)*$D478/$B$12*$C$7)</f>
        <v>1440</v>
      </c>
      <c r="BN478" s="31" t="n">
        <f aca="false">$B$11*(($A$1066)*$C478/$B$12*$B$7+(1-$A$1066)*$D478/$B$12*$C$7)</f>
        <v>1350</v>
      </c>
      <c r="BO478" s="31" t="n">
        <f aca="false">$B$11*(($A$1067)*$C478/$B$12*$B$7+(1-$A$1067)*$D478/$B$12*$C$7)</f>
        <v>1260</v>
      </c>
      <c r="BP478" s="31" t="n">
        <f aca="false">$B$11*(($A$1068)*$C478/$B$12*$B$7+(1-$A$1068)*$D478/$B$12*$C$7)</f>
        <v>1170</v>
      </c>
      <c r="BQ478" s="31" t="n">
        <f aca="false">$B$11*(($A$1069)*$C478/$B$12*$B$7+(1-$A$1069)*$D478/$B$12*$C$7)</f>
        <v>1080</v>
      </c>
      <c r="BR478" s="31" t="n">
        <f aca="false">$B$11*(($A$1070)*$C478/$B$12*$B$7+(1-$A$1070)*$D478/$B$12*$C$7)</f>
        <v>990</v>
      </c>
      <c r="BS478" s="31" t="n">
        <f aca="false">$B$11*(($A$1071)*$C478/$B$12*$B$7+(1-$A$1071)*$D478/$B$12*$C$7)</f>
        <v>900</v>
      </c>
      <c r="BT478" s="31" t="n">
        <f aca="false">$B$11*(($A$1072)*$C478/$B$12*$B$7+(1-$A$1072)*$D478/$B$12*$C$7)</f>
        <v>810</v>
      </c>
      <c r="BU478" s="31" t="n">
        <f aca="false">$B$11*(($A$1073)*$C478/$B$12*$B$7+(1-$A$1073)*$D478/$B$12*$C$7)</f>
        <v>720</v>
      </c>
      <c r="BV478" s="31" t="n">
        <f aca="false">$B$11*(($A$1074)*$C478/$B$12*$B$7+(1-$A$1074)*$D478/$B$12*$C$7)</f>
        <v>630</v>
      </c>
      <c r="BW478" s="31" t="n">
        <f aca="false">$B$11*(($A$1075)*$C478/$B$12*$B$7+(1-$A$1075)*$D478/$B$12*$C$7)</f>
        <v>540</v>
      </c>
      <c r="BX478" s="31" t="n">
        <f aca="false">$B$11*(($A$1076)*$C478/$B$12*$B$7+(1-$A$1076)*$D478/$B$12*$C$7)</f>
        <v>450</v>
      </c>
      <c r="BY478" s="31" t="n">
        <f aca="false">$B$11*(($A$1077)*$C478/$B$12*$B$7+(1-$A$1077)*$D478/$B$12*$C$7)</f>
        <v>360</v>
      </c>
      <c r="BZ478" s="31" t="n">
        <f aca="false">$B$11*(($A$1078)*$C478/$B$12*$B$7+(1-$A$1078)*$D478/$B$12*$C$7)</f>
        <v>270</v>
      </c>
      <c r="CA478" s="31" t="n">
        <f aca="false">$B$11*(($A$1079)*$C478/$B$12*$B$7+(1-$A$1079)*$D478/$B$12*$C$7)</f>
        <v>180</v>
      </c>
      <c r="CB478" s="31" t="n">
        <f aca="false">$B$11*(($A$1080)*$C478/$B$12*$B$7+(1-$A$1080)*$D478/$B$12*$C$7)</f>
        <v>90.0000000000001</v>
      </c>
      <c r="CC478" s="31" t="n">
        <f aca="false">$B$11*(($A$1081)*$C478/$B$12*$B$7+(1-$A$1081)*$D478/$B$12*$C$7)</f>
        <v>0</v>
      </c>
    </row>
    <row r="479" customFormat="false" ht="15" hidden="false" customHeight="false" outlineLevel="0" collapsed="false">
      <c r="A479" s="21" t="n">
        <v>455</v>
      </c>
      <c r="B479" s="27" t="n">
        <v>-0.814414407184467</v>
      </c>
      <c r="C479" s="9" t="n">
        <f aca="false">SUM(AM479:AV479)</f>
        <v>0</v>
      </c>
      <c r="D479" s="9" t="n">
        <f aca="false">SUM(AW479:BF479)</f>
        <v>1</v>
      </c>
      <c r="E479" s="24" t="n">
        <f aca="false">(1-C479/$B$12)*$B$8-C479/$B$12*$B$7</f>
        <v>0.05</v>
      </c>
      <c r="F479" s="24" t="n">
        <f aca="false">(1-D479/$B$12)*$C$8-D479/$B$12*$C$7</f>
        <v>0.021</v>
      </c>
      <c r="G479" s="47" t="n">
        <f aca="false">$B$11*($B$10*C479/$B$12*$B$7+(1-$B$10)*D479/$B$12*$C$7)</f>
        <v>300</v>
      </c>
      <c r="H479" s="24" t="n">
        <f aca="false">$B$10*E479+(1-$B$10)*F479</f>
        <v>0.0355</v>
      </c>
      <c r="I479" s="21"/>
      <c r="J479" s="21"/>
      <c r="K479" s="21"/>
      <c r="L479" s="21"/>
      <c r="M479" s="21"/>
      <c r="N479" s="21"/>
      <c r="O479" s="21"/>
      <c r="P479" s="21"/>
      <c r="Q479" s="21"/>
      <c r="R479" s="27" t="n">
        <v>1.10516042116411</v>
      </c>
      <c r="S479" s="27" t="n">
        <v>-1.44893697539395</v>
      </c>
      <c r="T479" s="27" t="n">
        <v>0.687133255419697</v>
      </c>
      <c r="U479" s="27" t="n">
        <v>0.43809139783558</v>
      </c>
      <c r="V479" s="27" t="n">
        <v>-1.18540381739331</v>
      </c>
      <c r="W479" s="27" t="n">
        <v>0.0214116267807236</v>
      </c>
      <c r="X479" s="27" t="n">
        <v>-0.170661021665393</v>
      </c>
      <c r="Y479" s="27" t="n">
        <v>0.624270085596261</v>
      </c>
      <c r="Z479" s="27" t="n">
        <v>0.0124717584587891</v>
      </c>
      <c r="AA479" s="27" t="n">
        <v>-0.12571232378121</v>
      </c>
      <c r="AB479" s="27" t="n">
        <v>-0.0224298397575255</v>
      </c>
      <c r="AC479" s="27" t="n">
        <v>-0.957507819464341</v>
      </c>
      <c r="AD479" s="27" t="n">
        <v>-3.04630231331517</v>
      </c>
      <c r="AE479" s="27" t="n">
        <v>0.935944502605603</v>
      </c>
      <c r="AF479" s="27" t="n">
        <v>-0.880147439828162</v>
      </c>
      <c r="AG479" s="27" t="n">
        <v>0.787462835219842</v>
      </c>
      <c r="AH479" s="27" t="n">
        <v>-0.207726083650694</v>
      </c>
      <c r="AI479" s="27" t="n">
        <v>0.758764980609906</v>
      </c>
      <c r="AJ479" s="27" t="n">
        <v>1.42866942686251</v>
      </c>
      <c r="AK479" s="27" t="n">
        <v>-0.62546257977495</v>
      </c>
      <c r="AL479" s="21"/>
      <c r="AM479" s="31" t="n">
        <f aca="false">IF(SQRT($B$9)*$B479+SQRT(1-$B$9)*R479&lt;_xlfn.NORM.S.INV($B$6),1,0)</f>
        <v>0</v>
      </c>
      <c r="AN479" s="31" t="n">
        <f aca="false">IF(SQRT($B$9)*$B479+SQRT(1-$B$9)*S479&lt;_xlfn.NORM.S.INV($B$6),1,0)</f>
        <v>0</v>
      </c>
      <c r="AO479" s="31" t="n">
        <f aca="false">IF(SQRT($B$9)*$B479+SQRT(1-$B$9)*T479&lt;_xlfn.NORM.S.INV($B$6),1,0)</f>
        <v>0</v>
      </c>
      <c r="AP479" s="31" t="n">
        <f aca="false">IF(SQRT($B$9)*$B479+SQRT(1-$B$9)*U479&lt;_xlfn.NORM.S.INV($B$6),1,0)</f>
        <v>0</v>
      </c>
      <c r="AQ479" s="31" t="n">
        <f aca="false">IF(SQRT($B$9)*$B479+SQRT(1-$B$9)*V479&lt;_xlfn.NORM.S.INV($B$6),1,0)</f>
        <v>0</v>
      </c>
      <c r="AR479" s="31" t="n">
        <f aca="false">IF(SQRT($B$9)*$B479+SQRT(1-$B$9)*W479&lt;_xlfn.NORM.S.INV($B$6),1,0)</f>
        <v>0</v>
      </c>
      <c r="AS479" s="31" t="n">
        <f aca="false">IF(SQRT($B$9)*$B479+SQRT(1-$B$9)*X479&lt;_xlfn.NORM.S.INV($B$6),1,0)</f>
        <v>0</v>
      </c>
      <c r="AT479" s="31" t="n">
        <f aca="false">IF(SQRT($B$9)*$B479+SQRT(1-$B$9)*Y479&lt;_xlfn.NORM.S.INV($B$6),1,0)</f>
        <v>0</v>
      </c>
      <c r="AU479" s="31" t="n">
        <f aca="false">IF(SQRT($B$9)*$B479+SQRT(1-$B$9)*Z479&lt;_xlfn.NORM.S.INV($B$6),1,0)</f>
        <v>0</v>
      </c>
      <c r="AV479" s="31" t="n">
        <f aca="false">IF(SQRT($B$9)*$B479+SQRT(1-$B$9)*AA479&lt;_xlfn.NORM.S.INV($B$6),1,0)</f>
        <v>0</v>
      </c>
      <c r="AW479" s="31" t="n">
        <f aca="false">IF(SQRT($C$9)*$B479+SQRT(1-$C$9)*AB479&lt;_xlfn.NORM.S.INV($C$6),1,0)</f>
        <v>0</v>
      </c>
      <c r="AX479" s="31" t="n">
        <f aca="false">IF(SQRT($C$9)*$B479+SQRT(1-$C$9)*AC479&lt;_xlfn.NORM.S.INV($C$6),1,0)</f>
        <v>0</v>
      </c>
      <c r="AY479" s="31" t="n">
        <f aca="false">IF(SQRT($C$9)*$B479+SQRT(1-$C$9)*AD479&lt;_xlfn.NORM.S.INV($C$6),1,0)</f>
        <v>1</v>
      </c>
      <c r="AZ479" s="31" t="n">
        <f aca="false">IF(SQRT($C$9)*$B479+SQRT(1-$C$9)*AE479&lt;_xlfn.NORM.S.INV($C$6),1,0)</f>
        <v>0</v>
      </c>
      <c r="BA479" s="31" t="n">
        <f aca="false">IF(SQRT($C$9)*$B479+SQRT(1-$C$9)*AF479&lt;_xlfn.NORM.S.INV($C$6),1,0)</f>
        <v>0</v>
      </c>
      <c r="BB479" s="31" t="n">
        <f aca="false">IF(SQRT($C$9)*$B479+SQRT(1-$C$9)*AG479&lt;_xlfn.NORM.S.INV($C$6),1,0)</f>
        <v>0</v>
      </c>
      <c r="BC479" s="31" t="n">
        <f aca="false">IF(SQRT($C$9)*$B479+SQRT(1-$C$9)*AH479&lt;_xlfn.NORM.S.INV($C$6),1,0)</f>
        <v>0</v>
      </c>
      <c r="BD479" s="31" t="n">
        <f aca="false">IF(SQRT($C$9)*$B479+SQRT(1-$C$9)*AI479&lt;_xlfn.NORM.S.INV($C$6),1,0)</f>
        <v>0</v>
      </c>
      <c r="BE479" s="31" t="n">
        <f aca="false">IF(SQRT($C$9)*$B479+SQRT(1-$C$9)*AJ479&lt;_xlfn.NORM.S.INV($C$6),1,0)</f>
        <v>0</v>
      </c>
      <c r="BF479" s="31" t="n">
        <f aca="false">IF(SQRT($C$9)*$B479+SQRT(1-$C$9)*AK479&lt;_xlfn.NORM.S.INV($C$6),1,0)</f>
        <v>0</v>
      </c>
      <c r="BG479" s="21"/>
      <c r="BH479" s="21"/>
      <c r="BI479" s="31" t="n">
        <f aca="false">$B$11*(($A$1061)*$C479/$B$12*$B$7+(1-$A$1061)*$D479/$B$12*$C$7)</f>
        <v>600</v>
      </c>
      <c r="BJ479" s="31" t="n">
        <f aca="false">$B$11*(($A$1062)*$C479/$B$12*$B$7+(1-$A$1062)*$D479/$B$12*$C$7)</f>
        <v>570</v>
      </c>
      <c r="BK479" s="31" t="n">
        <f aca="false">$B$11*(($A$1063)*$C479/$B$12*$B$7+(1-$A$1063)*$D479/$B$12*$C$7)</f>
        <v>540</v>
      </c>
      <c r="BL479" s="31" t="n">
        <f aca="false">$B$11*(($A$1064)*$C479/$B$12*$B$7+(1-$A$1064)*$D479/$B$12*$C$7)</f>
        <v>510</v>
      </c>
      <c r="BM479" s="31" t="n">
        <f aca="false">$B$11*(($A$1065)*$C479/$B$12*$B$7+(1-$A$1065)*$D479/$B$12*$C$7)</f>
        <v>480</v>
      </c>
      <c r="BN479" s="31" t="n">
        <f aca="false">$B$11*(($A$1066)*$C479/$B$12*$B$7+(1-$A$1066)*$D479/$B$12*$C$7)</f>
        <v>450</v>
      </c>
      <c r="BO479" s="31" t="n">
        <f aca="false">$B$11*(($A$1067)*$C479/$B$12*$B$7+(1-$A$1067)*$D479/$B$12*$C$7)</f>
        <v>420</v>
      </c>
      <c r="BP479" s="31" t="n">
        <f aca="false">$B$11*(($A$1068)*$C479/$B$12*$B$7+(1-$A$1068)*$D479/$B$12*$C$7)</f>
        <v>390</v>
      </c>
      <c r="BQ479" s="31" t="n">
        <f aca="false">$B$11*(($A$1069)*$C479/$B$12*$B$7+(1-$A$1069)*$D479/$B$12*$C$7)</f>
        <v>360</v>
      </c>
      <c r="BR479" s="31" t="n">
        <f aca="false">$B$11*(($A$1070)*$C479/$B$12*$B$7+(1-$A$1070)*$D479/$B$12*$C$7)</f>
        <v>330</v>
      </c>
      <c r="BS479" s="31" t="n">
        <f aca="false">$B$11*(($A$1071)*$C479/$B$12*$B$7+(1-$A$1071)*$D479/$B$12*$C$7)</f>
        <v>300</v>
      </c>
      <c r="BT479" s="31" t="n">
        <f aca="false">$B$11*(($A$1072)*$C479/$B$12*$B$7+(1-$A$1072)*$D479/$B$12*$C$7)</f>
        <v>270</v>
      </c>
      <c r="BU479" s="31" t="n">
        <f aca="false">$B$11*(($A$1073)*$C479/$B$12*$B$7+(1-$A$1073)*$D479/$B$12*$C$7)</f>
        <v>240</v>
      </c>
      <c r="BV479" s="31" t="n">
        <f aca="false">$B$11*(($A$1074)*$C479/$B$12*$B$7+(1-$A$1074)*$D479/$B$12*$C$7)</f>
        <v>210</v>
      </c>
      <c r="BW479" s="31" t="n">
        <f aca="false">$B$11*(($A$1075)*$C479/$B$12*$B$7+(1-$A$1075)*$D479/$B$12*$C$7)</f>
        <v>180</v>
      </c>
      <c r="BX479" s="31" t="n">
        <f aca="false">$B$11*(($A$1076)*$C479/$B$12*$B$7+(1-$A$1076)*$D479/$B$12*$C$7)</f>
        <v>150</v>
      </c>
      <c r="BY479" s="31" t="n">
        <f aca="false">$B$11*(($A$1077)*$C479/$B$12*$B$7+(1-$A$1077)*$D479/$B$12*$C$7)</f>
        <v>120</v>
      </c>
      <c r="BZ479" s="31" t="n">
        <f aca="false">$B$11*(($A$1078)*$C479/$B$12*$B$7+(1-$A$1078)*$D479/$B$12*$C$7)</f>
        <v>90</v>
      </c>
      <c r="CA479" s="31" t="n">
        <f aca="false">$B$11*(($A$1079)*$C479/$B$12*$B$7+(1-$A$1079)*$D479/$B$12*$C$7)</f>
        <v>60</v>
      </c>
      <c r="CB479" s="31" t="n">
        <f aca="false">$B$11*(($A$1080)*$C479/$B$12*$B$7+(1-$A$1080)*$D479/$B$12*$C$7)</f>
        <v>30</v>
      </c>
      <c r="CC479" s="31" t="n">
        <f aca="false">$B$11*(($A$1081)*$C479/$B$12*$B$7+(1-$A$1081)*$D479/$B$12*$C$7)</f>
        <v>0</v>
      </c>
    </row>
    <row r="480" customFormat="false" ht="15" hidden="false" customHeight="false" outlineLevel="0" collapsed="false">
      <c r="A480" s="21" t="n">
        <v>456</v>
      </c>
      <c r="B480" s="27" t="n">
        <v>-0.0810724959468989</v>
      </c>
      <c r="C480" s="9" t="n">
        <f aca="false">SUM(AM480:AV480)</f>
        <v>0</v>
      </c>
      <c r="D480" s="9" t="n">
        <f aca="false">SUM(AW480:BF480)</f>
        <v>0</v>
      </c>
      <c r="E480" s="24" t="n">
        <f aca="false">(1-C480/$B$12)*$B$8-C480/$B$12*$B$7</f>
        <v>0.05</v>
      </c>
      <c r="F480" s="24" t="n">
        <f aca="false">(1-D480/$B$12)*$C$8-D480/$B$12*$C$7</f>
        <v>0.09</v>
      </c>
      <c r="G480" s="47" t="n">
        <f aca="false">$B$11*($B$10*C480/$B$12*$B$7+(1-$B$10)*D480/$B$12*$C$7)</f>
        <v>0</v>
      </c>
      <c r="H480" s="24" t="n">
        <f aca="false">$B$10*E480+(1-$B$10)*F480</f>
        <v>0.07</v>
      </c>
      <c r="I480" s="21"/>
      <c r="J480" s="21"/>
      <c r="K480" s="21"/>
      <c r="L480" s="21"/>
      <c r="M480" s="21"/>
      <c r="N480" s="21"/>
      <c r="O480" s="21"/>
      <c r="P480" s="21"/>
      <c r="Q480" s="21"/>
      <c r="R480" s="27" t="n">
        <v>-1.91779696028562</v>
      </c>
      <c r="S480" s="27" t="n">
        <v>0.841463737014507</v>
      </c>
      <c r="T480" s="27" t="n">
        <v>0.224873605175142</v>
      </c>
      <c r="U480" s="27" t="n">
        <v>-0.787441028180535</v>
      </c>
      <c r="V480" s="27" t="n">
        <v>0.492670333037449</v>
      </c>
      <c r="W480" s="27" t="n">
        <v>-0.681624892489423</v>
      </c>
      <c r="X480" s="27" t="n">
        <v>-0.875147848986916</v>
      </c>
      <c r="Y480" s="27" t="n">
        <v>-0.0745260030806482</v>
      </c>
      <c r="Z480" s="27" t="n">
        <v>0.511704874503348</v>
      </c>
      <c r="AA480" s="27" t="n">
        <v>-1.00305277218986</v>
      </c>
      <c r="AB480" s="27" t="n">
        <v>0.6165141241566</v>
      </c>
      <c r="AC480" s="27" t="n">
        <v>0.200385866063397</v>
      </c>
      <c r="AD480" s="27" t="n">
        <v>-1.06766066545286</v>
      </c>
      <c r="AE480" s="27" t="n">
        <v>0.105378071140066</v>
      </c>
      <c r="AF480" s="27" t="n">
        <v>-0.226053161786322</v>
      </c>
      <c r="AG480" s="27" t="n">
        <v>0.540527227340427</v>
      </c>
      <c r="AH480" s="27" t="n">
        <v>0.540132135285666</v>
      </c>
      <c r="AI480" s="27" t="n">
        <v>-1.17732889043535</v>
      </c>
      <c r="AJ480" s="27" t="n">
        <v>0.484978133680682</v>
      </c>
      <c r="AK480" s="27" t="n">
        <v>-1.77314515219656</v>
      </c>
      <c r="AL480" s="21"/>
      <c r="AM480" s="31" t="n">
        <f aca="false">IF(SQRT($B$9)*$B480+SQRT(1-$B$9)*R480&lt;_xlfn.NORM.S.INV($B$6),1,0)</f>
        <v>0</v>
      </c>
      <c r="AN480" s="31" t="n">
        <f aca="false">IF(SQRT($B$9)*$B480+SQRT(1-$B$9)*S480&lt;_xlfn.NORM.S.INV($B$6),1,0)</f>
        <v>0</v>
      </c>
      <c r="AO480" s="31" t="n">
        <f aca="false">IF(SQRT($B$9)*$B480+SQRT(1-$B$9)*T480&lt;_xlfn.NORM.S.INV($B$6),1,0)</f>
        <v>0</v>
      </c>
      <c r="AP480" s="31" t="n">
        <f aca="false">IF(SQRT($B$9)*$B480+SQRT(1-$B$9)*U480&lt;_xlfn.NORM.S.INV($B$6),1,0)</f>
        <v>0</v>
      </c>
      <c r="AQ480" s="31" t="n">
        <f aca="false">IF(SQRT($B$9)*$B480+SQRT(1-$B$9)*V480&lt;_xlfn.NORM.S.INV($B$6),1,0)</f>
        <v>0</v>
      </c>
      <c r="AR480" s="31" t="n">
        <f aca="false">IF(SQRT($B$9)*$B480+SQRT(1-$B$9)*W480&lt;_xlfn.NORM.S.INV($B$6),1,0)</f>
        <v>0</v>
      </c>
      <c r="AS480" s="31" t="n">
        <f aca="false">IF(SQRT($B$9)*$B480+SQRT(1-$B$9)*X480&lt;_xlfn.NORM.S.INV($B$6),1,0)</f>
        <v>0</v>
      </c>
      <c r="AT480" s="31" t="n">
        <f aca="false">IF(SQRT($B$9)*$B480+SQRT(1-$B$9)*Y480&lt;_xlfn.NORM.S.INV($B$6),1,0)</f>
        <v>0</v>
      </c>
      <c r="AU480" s="31" t="n">
        <f aca="false">IF(SQRT($B$9)*$B480+SQRT(1-$B$9)*Z480&lt;_xlfn.NORM.S.INV($B$6),1,0)</f>
        <v>0</v>
      </c>
      <c r="AV480" s="31" t="n">
        <f aca="false">IF(SQRT($B$9)*$B480+SQRT(1-$B$9)*AA480&lt;_xlfn.NORM.S.INV($B$6),1,0)</f>
        <v>0</v>
      </c>
      <c r="AW480" s="31" t="n">
        <f aca="false">IF(SQRT($C$9)*$B480+SQRT(1-$C$9)*AB480&lt;_xlfn.NORM.S.INV($C$6),1,0)</f>
        <v>0</v>
      </c>
      <c r="AX480" s="31" t="n">
        <f aca="false">IF(SQRT($C$9)*$B480+SQRT(1-$C$9)*AC480&lt;_xlfn.NORM.S.INV($C$6),1,0)</f>
        <v>0</v>
      </c>
      <c r="AY480" s="31" t="n">
        <f aca="false">IF(SQRT($C$9)*$B480+SQRT(1-$C$9)*AD480&lt;_xlfn.NORM.S.INV($C$6),1,0)</f>
        <v>0</v>
      </c>
      <c r="AZ480" s="31" t="n">
        <f aca="false">IF(SQRT($C$9)*$B480+SQRT(1-$C$9)*AE480&lt;_xlfn.NORM.S.INV($C$6),1,0)</f>
        <v>0</v>
      </c>
      <c r="BA480" s="31" t="n">
        <f aca="false">IF(SQRT($C$9)*$B480+SQRT(1-$C$9)*AF480&lt;_xlfn.NORM.S.INV($C$6),1,0)</f>
        <v>0</v>
      </c>
      <c r="BB480" s="31" t="n">
        <f aca="false">IF(SQRT($C$9)*$B480+SQRT(1-$C$9)*AG480&lt;_xlfn.NORM.S.INV($C$6),1,0)</f>
        <v>0</v>
      </c>
      <c r="BC480" s="31" t="n">
        <f aca="false">IF(SQRT($C$9)*$B480+SQRT(1-$C$9)*AH480&lt;_xlfn.NORM.S.INV($C$6),1,0)</f>
        <v>0</v>
      </c>
      <c r="BD480" s="31" t="n">
        <f aca="false">IF(SQRT($C$9)*$B480+SQRT(1-$C$9)*AI480&lt;_xlfn.NORM.S.INV($C$6),1,0)</f>
        <v>0</v>
      </c>
      <c r="BE480" s="31" t="n">
        <f aca="false">IF(SQRT($C$9)*$B480+SQRT(1-$C$9)*AJ480&lt;_xlfn.NORM.S.INV($C$6),1,0)</f>
        <v>0</v>
      </c>
      <c r="BF480" s="31" t="n">
        <f aca="false">IF(SQRT($C$9)*$B480+SQRT(1-$C$9)*AK480&lt;_xlfn.NORM.S.INV($C$6),1,0)</f>
        <v>0</v>
      </c>
      <c r="BG480" s="21"/>
      <c r="BH480" s="21"/>
      <c r="BI480" s="31" t="n">
        <f aca="false">$B$11*(($A$1061)*$C480/$B$12*$B$7+(1-$A$1061)*$D480/$B$12*$C$7)</f>
        <v>0</v>
      </c>
      <c r="BJ480" s="31" t="n">
        <f aca="false">$B$11*(($A$1062)*$C480/$B$12*$B$7+(1-$A$1062)*$D480/$B$12*$C$7)</f>
        <v>0</v>
      </c>
      <c r="BK480" s="31" t="n">
        <f aca="false">$B$11*(($A$1063)*$C480/$B$12*$B$7+(1-$A$1063)*$D480/$B$12*$C$7)</f>
        <v>0</v>
      </c>
      <c r="BL480" s="31" t="n">
        <f aca="false">$B$11*(($A$1064)*$C480/$B$12*$B$7+(1-$A$1064)*$D480/$B$12*$C$7)</f>
        <v>0</v>
      </c>
      <c r="BM480" s="31" t="n">
        <f aca="false">$B$11*(($A$1065)*$C480/$B$12*$B$7+(1-$A$1065)*$D480/$B$12*$C$7)</f>
        <v>0</v>
      </c>
      <c r="BN480" s="31" t="n">
        <f aca="false">$B$11*(($A$1066)*$C480/$B$12*$B$7+(1-$A$1066)*$D480/$B$12*$C$7)</f>
        <v>0</v>
      </c>
      <c r="BO480" s="31" t="n">
        <f aca="false">$B$11*(($A$1067)*$C480/$B$12*$B$7+(1-$A$1067)*$D480/$B$12*$C$7)</f>
        <v>0</v>
      </c>
      <c r="BP480" s="31" t="n">
        <f aca="false">$B$11*(($A$1068)*$C480/$B$12*$B$7+(1-$A$1068)*$D480/$B$12*$C$7)</f>
        <v>0</v>
      </c>
      <c r="BQ480" s="31" t="n">
        <f aca="false">$B$11*(($A$1069)*$C480/$B$12*$B$7+(1-$A$1069)*$D480/$B$12*$C$7)</f>
        <v>0</v>
      </c>
      <c r="BR480" s="31" t="n">
        <f aca="false">$B$11*(($A$1070)*$C480/$B$12*$B$7+(1-$A$1070)*$D480/$B$12*$C$7)</f>
        <v>0</v>
      </c>
      <c r="BS480" s="31" t="n">
        <f aca="false">$B$11*(($A$1071)*$C480/$B$12*$B$7+(1-$A$1071)*$D480/$B$12*$C$7)</f>
        <v>0</v>
      </c>
      <c r="BT480" s="31" t="n">
        <f aca="false">$B$11*(($A$1072)*$C480/$B$12*$B$7+(1-$A$1072)*$D480/$B$12*$C$7)</f>
        <v>0</v>
      </c>
      <c r="BU480" s="31" t="n">
        <f aca="false">$B$11*(($A$1073)*$C480/$B$12*$B$7+(1-$A$1073)*$D480/$B$12*$C$7)</f>
        <v>0</v>
      </c>
      <c r="BV480" s="31" t="n">
        <f aca="false">$B$11*(($A$1074)*$C480/$B$12*$B$7+(1-$A$1074)*$D480/$B$12*$C$7)</f>
        <v>0</v>
      </c>
      <c r="BW480" s="31" t="n">
        <f aca="false">$B$11*(($A$1075)*$C480/$B$12*$B$7+(1-$A$1075)*$D480/$B$12*$C$7)</f>
        <v>0</v>
      </c>
      <c r="BX480" s="31" t="n">
        <f aca="false">$B$11*(($A$1076)*$C480/$B$12*$B$7+(1-$A$1076)*$D480/$B$12*$C$7)</f>
        <v>0</v>
      </c>
      <c r="BY480" s="31" t="n">
        <f aca="false">$B$11*(($A$1077)*$C480/$B$12*$B$7+(1-$A$1077)*$D480/$B$12*$C$7)</f>
        <v>0</v>
      </c>
      <c r="BZ480" s="31" t="n">
        <f aca="false">$B$11*(($A$1078)*$C480/$B$12*$B$7+(1-$A$1078)*$D480/$B$12*$C$7)</f>
        <v>0</v>
      </c>
      <c r="CA480" s="31" t="n">
        <f aca="false">$B$11*(($A$1079)*$C480/$B$12*$B$7+(1-$A$1079)*$D480/$B$12*$C$7)</f>
        <v>0</v>
      </c>
      <c r="CB480" s="31" t="n">
        <f aca="false">$B$11*(($A$1080)*$C480/$B$12*$B$7+(1-$A$1080)*$D480/$B$12*$C$7)</f>
        <v>0</v>
      </c>
      <c r="CC480" s="31" t="n">
        <f aca="false">$B$11*(($A$1081)*$C480/$B$12*$B$7+(1-$A$1081)*$D480/$B$12*$C$7)</f>
        <v>0</v>
      </c>
    </row>
    <row r="481" customFormat="false" ht="15" hidden="false" customHeight="false" outlineLevel="0" collapsed="false">
      <c r="A481" s="21" t="n">
        <v>457</v>
      </c>
      <c r="B481" s="27" t="n">
        <v>-1.01810328614971</v>
      </c>
      <c r="C481" s="9" t="n">
        <f aca="false">SUM(AM481:AV481)</f>
        <v>0</v>
      </c>
      <c r="D481" s="9" t="n">
        <f aca="false">SUM(AW481:BF481)</f>
        <v>0</v>
      </c>
      <c r="E481" s="24" t="n">
        <f aca="false">(1-C481/$B$12)*$B$8-C481/$B$12*$B$7</f>
        <v>0.05</v>
      </c>
      <c r="F481" s="24" t="n">
        <f aca="false">(1-D481/$B$12)*$C$8-D481/$B$12*$C$7</f>
        <v>0.09</v>
      </c>
      <c r="G481" s="47" t="n">
        <f aca="false">$B$11*($B$10*C481/$B$12*$B$7+(1-$B$10)*D481/$B$12*$C$7)</f>
        <v>0</v>
      </c>
      <c r="H481" s="24" t="n">
        <f aca="false">$B$10*E481+(1-$B$10)*F481</f>
        <v>0.07</v>
      </c>
      <c r="I481" s="21"/>
      <c r="J481" s="21"/>
      <c r="K481" s="21"/>
      <c r="L481" s="21"/>
      <c r="M481" s="21"/>
      <c r="N481" s="21"/>
      <c r="O481" s="21"/>
      <c r="P481" s="21"/>
      <c r="Q481" s="21"/>
      <c r="R481" s="27" t="n">
        <v>-0.0686887021600119</v>
      </c>
      <c r="S481" s="27" t="n">
        <v>0.685275297889591</v>
      </c>
      <c r="T481" s="27" t="n">
        <v>1.38329438481821</v>
      </c>
      <c r="U481" s="27" t="n">
        <v>-0.233590145961489</v>
      </c>
      <c r="V481" s="27" t="n">
        <v>0.0994650918524104</v>
      </c>
      <c r="W481" s="27" t="n">
        <v>0.28201184329282</v>
      </c>
      <c r="X481" s="27" t="n">
        <v>0.109540596042708</v>
      </c>
      <c r="Y481" s="27" t="n">
        <v>1.33710044195551</v>
      </c>
      <c r="Z481" s="27" t="n">
        <v>-0.265091513004492</v>
      </c>
      <c r="AA481" s="27" t="n">
        <v>0.0902972851751564</v>
      </c>
      <c r="AB481" s="27" t="n">
        <v>1.98851593476763</v>
      </c>
      <c r="AC481" s="27" t="n">
        <v>0.680171584484131</v>
      </c>
      <c r="AD481" s="27" t="n">
        <v>0.554730743796862</v>
      </c>
      <c r="AE481" s="27" t="n">
        <v>-1.30590269534736</v>
      </c>
      <c r="AF481" s="27" t="n">
        <v>-0.352675849349727</v>
      </c>
      <c r="AG481" s="27" t="n">
        <v>0.230750177573831</v>
      </c>
      <c r="AH481" s="27" t="n">
        <v>-0.581782458527759</v>
      </c>
      <c r="AI481" s="27" t="n">
        <v>-0.981769859168804</v>
      </c>
      <c r="AJ481" s="27" t="n">
        <v>0.974530900063164</v>
      </c>
      <c r="AK481" s="27" t="n">
        <v>-0.509629851985854</v>
      </c>
      <c r="AL481" s="21"/>
      <c r="AM481" s="31" t="n">
        <f aca="false">IF(SQRT($B$9)*$B481+SQRT(1-$B$9)*R481&lt;_xlfn.NORM.S.INV($B$6),1,0)</f>
        <v>0</v>
      </c>
      <c r="AN481" s="31" t="n">
        <f aca="false">IF(SQRT($B$9)*$B481+SQRT(1-$B$9)*S481&lt;_xlfn.NORM.S.INV($B$6),1,0)</f>
        <v>0</v>
      </c>
      <c r="AO481" s="31" t="n">
        <f aca="false">IF(SQRT($B$9)*$B481+SQRT(1-$B$9)*T481&lt;_xlfn.NORM.S.INV($B$6),1,0)</f>
        <v>0</v>
      </c>
      <c r="AP481" s="31" t="n">
        <f aca="false">IF(SQRT($B$9)*$B481+SQRT(1-$B$9)*U481&lt;_xlfn.NORM.S.INV($B$6),1,0)</f>
        <v>0</v>
      </c>
      <c r="AQ481" s="31" t="n">
        <f aca="false">IF(SQRT($B$9)*$B481+SQRT(1-$B$9)*V481&lt;_xlfn.NORM.S.INV($B$6),1,0)</f>
        <v>0</v>
      </c>
      <c r="AR481" s="31" t="n">
        <f aca="false">IF(SQRT($B$9)*$B481+SQRT(1-$B$9)*W481&lt;_xlfn.NORM.S.INV($B$6),1,0)</f>
        <v>0</v>
      </c>
      <c r="AS481" s="31" t="n">
        <f aca="false">IF(SQRT($B$9)*$B481+SQRT(1-$B$9)*X481&lt;_xlfn.NORM.S.INV($B$6),1,0)</f>
        <v>0</v>
      </c>
      <c r="AT481" s="31" t="n">
        <f aca="false">IF(SQRT($B$9)*$B481+SQRT(1-$B$9)*Y481&lt;_xlfn.NORM.S.INV($B$6),1,0)</f>
        <v>0</v>
      </c>
      <c r="AU481" s="31" t="n">
        <f aca="false">IF(SQRT($B$9)*$B481+SQRT(1-$B$9)*Z481&lt;_xlfn.NORM.S.INV($B$6),1,0)</f>
        <v>0</v>
      </c>
      <c r="AV481" s="31" t="n">
        <f aca="false">IF(SQRT($B$9)*$B481+SQRT(1-$B$9)*AA481&lt;_xlfn.NORM.S.INV($B$6),1,0)</f>
        <v>0</v>
      </c>
      <c r="AW481" s="31" t="n">
        <f aca="false">IF(SQRT($C$9)*$B481+SQRT(1-$C$9)*AB481&lt;_xlfn.NORM.S.INV($C$6),1,0)</f>
        <v>0</v>
      </c>
      <c r="AX481" s="31" t="n">
        <f aca="false">IF(SQRT($C$9)*$B481+SQRT(1-$C$9)*AC481&lt;_xlfn.NORM.S.INV($C$6),1,0)</f>
        <v>0</v>
      </c>
      <c r="AY481" s="31" t="n">
        <f aca="false">IF(SQRT($C$9)*$B481+SQRT(1-$C$9)*AD481&lt;_xlfn.NORM.S.INV($C$6),1,0)</f>
        <v>0</v>
      </c>
      <c r="AZ481" s="31" t="n">
        <f aca="false">IF(SQRT($C$9)*$B481+SQRT(1-$C$9)*AE481&lt;_xlfn.NORM.S.INV($C$6),1,0)</f>
        <v>0</v>
      </c>
      <c r="BA481" s="31" t="n">
        <f aca="false">IF(SQRT($C$9)*$B481+SQRT(1-$C$9)*AF481&lt;_xlfn.NORM.S.INV($C$6),1,0)</f>
        <v>0</v>
      </c>
      <c r="BB481" s="31" t="n">
        <f aca="false">IF(SQRT($C$9)*$B481+SQRT(1-$C$9)*AG481&lt;_xlfn.NORM.S.INV($C$6),1,0)</f>
        <v>0</v>
      </c>
      <c r="BC481" s="31" t="n">
        <f aca="false">IF(SQRT($C$9)*$B481+SQRT(1-$C$9)*AH481&lt;_xlfn.NORM.S.INV($C$6),1,0)</f>
        <v>0</v>
      </c>
      <c r="BD481" s="31" t="n">
        <f aca="false">IF(SQRT($C$9)*$B481+SQRT(1-$C$9)*AI481&lt;_xlfn.NORM.S.INV($C$6),1,0)</f>
        <v>0</v>
      </c>
      <c r="BE481" s="31" t="n">
        <f aca="false">IF(SQRT($C$9)*$B481+SQRT(1-$C$9)*AJ481&lt;_xlfn.NORM.S.INV($C$6),1,0)</f>
        <v>0</v>
      </c>
      <c r="BF481" s="31" t="n">
        <f aca="false">IF(SQRT($C$9)*$B481+SQRT(1-$C$9)*AK481&lt;_xlfn.NORM.S.INV($C$6),1,0)</f>
        <v>0</v>
      </c>
      <c r="BG481" s="21"/>
      <c r="BH481" s="21"/>
      <c r="BI481" s="31" t="n">
        <f aca="false">$B$11*(($A$1061)*$C481/$B$12*$B$7+(1-$A$1061)*$D481/$B$12*$C$7)</f>
        <v>0</v>
      </c>
      <c r="BJ481" s="31" t="n">
        <f aca="false">$B$11*(($A$1062)*$C481/$B$12*$B$7+(1-$A$1062)*$D481/$B$12*$C$7)</f>
        <v>0</v>
      </c>
      <c r="BK481" s="31" t="n">
        <f aca="false">$B$11*(($A$1063)*$C481/$B$12*$B$7+(1-$A$1063)*$D481/$B$12*$C$7)</f>
        <v>0</v>
      </c>
      <c r="BL481" s="31" t="n">
        <f aca="false">$B$11*(($A$1064)*$C481/$B$12*$B$7+(1-$A$1064)*$D481/$B$12*$C$7)</f>
        <v>0</v>
      </c>
      <c r="BM481" s="31" t="n">
        <f aca="false">$B$11*(($A$1065)*$C481/$B$12*$B$7+(1-$A$1065)*$D481/$B$12*$C$7)</f>
        <v>0</v>
      </c>
      <c r="BN481" s="31" t="n">
        <f aca="false">$B$11*(($A$1066)*$C481/$B$12*$B$7+(1-$A$1066)*$D481/$B$12*$C$7)</f>
        <v>0</v>
      </c>
      <c r="BO481" s="31" t="n">
        <f aca="false">$B$11*(($A$1067)*$C481/$B$12*$B$7+(1-$A$1067)*$D481/$B$12*$C$7)</f>
        <v>0</v>
      </c>
      <c r="BP481" s="31" t="n">
        <f aca="false">$B$11*(($A$1068)*$C481/$B$12*$B$7+(1-$A$1068)*$D481/$B$12*$C$7)</f>
        <v>0</v>
      </c>
      <c r="BQ481" s="31" t="n">
        <f aca="false">$B$11*(($A$1069)*$C481/$B$12*$B$7+(1-$A$1069)*$D481/$B$12*$C$7)</f>
        <v>0</v>
      </c>
      <c r="BR481" s="31" t="n">
        <f aca="false">$B$11*(($A$1070)*$C481/$B$12*$B$7+(1-$A$1070)*$D481/$B$12*$C$7)</f>
        <v>0</v>
      </c>
      <c r="BS481" s="31" t="n">
        <f aca="false">$B$11*(($A$1071)*$C481/$B$12*$B$7+(1-$A$1071)*$D481/$B$12*$C$7)</f>
        <v>0</v>
      </c>
      <c r="BT481" s="31" t="n">
        <f aca="false">$B$11*(($A$1072)*$C481/$B$12*$B$7+(1-$A$1072)*$D481/$B$12*$C$7)</f>
        <v>0</v>
      </c>
      <c r="BU481" s="31" t="n">
        <f aca="false">$B$11*(($A$1073)*$C481/$B$12*$B$7+(1-$A$1073)*$D481/$B$12*$C$7)</f>
        <v>0</v>
      </c>
      <c r="BV481" s="31" t="n">
        <f aca="false">$B$11*(($A$1074)*$C481/$B$12*$B$7+(1-$A$1074)*$D481/$B$12*$C$7)</f>
        <v>0</v>
      </c>
      <c r="BW481" s="31" t="n">
        <f aca="false">$B$11*(($A$1075)*$C481/$B$12*$B$7+(1-$A$1075)*$D481/$B$12*$C$7)</f>
        <v>0</v>
      </c>
      <c r="BX481" s="31" t="n">
        <f aca="false">$B$11*(($A$1076)*$C481/$B$12*$B$7+(1-$A$1076)*$D481/$B$12*$C$7)</f>
        <v>0</v>
      </c>
      <c r="BY481" s="31" t="n">
        <f aca="false">$B$11*(($A$1077)*$C481/$B$12*$B$7+(1-$A$1077)*$D481/$B$12*$C$7)</f>
        <v>0</v>
      </c>
      <c r="BZ481" s="31" t="n">
        <f aca="false">$B$11*(($A$1078)*$C481/$B$12*$B$7+(1-$A$1078)*$D481/$B$12*$C$7)</f>
        <v>0</v>
      </c>
      <c r="CA481" s="31" t="n">
        <f aca="false">$B$11*(($A$1079)*$C481/$B$12*$B$7+(1-$A$1079)*$D481/$B$12*$C$7)</f>
        <v>0</v>
      </c>
      <c r="CB481" s="31" t="n">
        <f aca="false">$B$11*(($A$1080)*$C481/$B$12*$B$7+(1-$A$1080)*$D481/$B$12*$C$7)</f>
        <v>0</v>
      </c>
      <c r="CC481" s="31" t="n">
        <f aca="false">$B$11*(($A$1081)*$C481/$B$12*$B$7+(1-$A$1081)*$D481/$B$12*$C$7)</f>
        <v>0</v>
      </c>
    </row>
    <row r="482" customFormat="false" ht="15" hidden="false" customHeight="false" outlineLevel="0" collapsed="false">
      <c r="A482" s="21" t="n">
        <v>458</v>
      </c>
      <c r="B482" s="27" t="n">
        <v>-0.220032803279443</v>
      </c>
      <c r="C482" s="9" t="n">
        <f aca="false">SUM(AM482:AV482)</f>
        <v>0</v>
      </c>
      <c r="D482" s="9" t="n">
        <f aca="false">SUM(AW482:BF482)</f>
        <v>0</v>
      </c>
      <c r="E482" s="24" t="n">
        <f aca="false">(1-C482/$B$12)*$B$8-C482/$B$12*$B$7</f>
        <v>0.05</v>
      </c>
      <c r="F482" s="24" t="n">
        <f aca="false">(1-D482/$B$12)*$C$8-D482/$B$12*$C$7</f>
        <v>0.09</v>
      </c>
      <c r="G482" s="47" t="n">
        <f aca="false">$B$11*($B$10*C482/$B$12*$B$7+(1-$B$10)*D482/$B$12*$C$7)</f>
        <v>0</v>
      </c>
      <c r="H482" s="24" t="n">
        <f aca="false">$B$10*E482+(1-$B$10)*F482</f>
        <v>0.07</v>
      </c>
      <c r="I482" s="21"/>
      <c r="J482" s="21"/>
      <c r="K482" s="21"/>
      <c r="L482" s="21"/>
      <c r="M482" s="21"/>
      <c r="N482" s="21"/>
      <c r="O482" s="21"/>
      <c r="P482" s="21"/>
      <c r="Q482" s="21"/>
      <c r="R482" s="27" t="n">
        <v>0.811726528809965</v>
      </c>
      <c r="S482" s="27" t="n">
        <v>-0.284771459802515</v>
      </c>
      <c r="T482" s="27" t="n">
        <v>-0.237766478892766</v>
      </c>
      <c r="U482" s="27" t="n">
        <v>-0.144461459251887</v>
      </c>
      <c r="V482" s="27" t="n">
        <v>-0.472396772546388</v>
      </c>
      <c r="W482" s="27" t="n">
        <v>-0.443481629846867</v>
      </c>
      <c r="X482" s="27" t="n">
        <v>0.365040169976737</v>
      </c>
      <c r="Y482" s="27" t="n">
        <v>-0.602734117316076</v>
      </c>
      <c r="Z482" s="27" t="n">
        <v>0.313209055931219</v>
      </c>
      <c r="AA482" s="27" t="n">
        <v>-0.619411852884036</v>
      </c>
      <c r="AB482" s="27" t="n">
        <v>-0.408684039556776</v>
      </c>
      <c r="AC482" s="27" t="n">
        <v>-1.16095917830723</v>
      </c>
      <c r="AD482" s="27" t="n">
        <v>-0.0378680025012398</v>
      </c>
      <c r="AE482" s="27" t="n">
        <v>0.510801723545054</v>
      </c>
      <c r="AF482" s="27" t="n">
        <v>0.710852768770659</v>
      </c>
      <c r="AG482" s="27" t="n">
        <v>-0.665874980399074</v>
      </c>
      <c r="AH482" s="27" t="n">
        <v>0.180006887704111</v>
      </c>
      <c r="AI482" s="27" t="n">
        <v>-0.318525164315625</v>
      </c>
      <c r="AJ482" s="27" t="n">
        <v>1.00798193050789</v>
      </c>
      <c r="AK482" s="27" t="n">
        <v>0.0770126024437667</v>
      </c>
      <c r="AL482" s="21"/>
      <c r="AM482" s="31" t="n">
        <f aca="false">IF(SQRT($B$9)*$B482+SQRT(1-$B$9)*R482&lt;_xlfn.NORM.S.INV($B$6),1,0)</f>
        <v>0</v>
      </c>
      <c r="AN482" s="31" t="n">
        <f aca="false">IF(SQRT($B$9)*$B482+SQRT(1-$B$9)*S482&lt;_xlfn.NORM.S.INV($B$6),1,0)</f>
        <v>0</v>
      </c>
      <c r="AO482" s="31" t="n">
        <f aca="false">IF(SQRT($B$9)*$B482+SQRT(1-$B$9)*T482&lt;_xlfn.NORM.S.INV($B$6),1,0)</f>
        <v>0</v>
      </c>
      <c r="AP482" s="31" t="n">
        <f aca="false">IF(SQRT($B$9)*$B482+SQRT(1-$B$9)*U482&lt;_xlfn.NORM.S.INV($B$6),1,0)</f>
        <v>0</v>
      </c>
      <c r="AQ482" s="31" t="n">
        <f aca="false">IF(SQRT($B$9)*$B482+SQRT(1-$B$9)*V482&lt;_xlfn.NORM.S.INV($B$6),1,0)</f>
        <v>0</v>
      </c>
      <c r="AR482" s="31" t="n">
        <f aca="false">IF(SQRT($B$9)*$B482+SQRT(1-$B$9)*W482&lt;_xlfn.NORM.S.INV($B$6),1,0)</f>
        <v>0</v>
      </c>
      <c r="AS482" s="31" t="n">
        <f aca="false">IF(SQRT($B$9)*$B482+SQRT(1-$B$9)*X482&lt;_xlfn.NORM.S.INV($B$6),1,0)</f>
        <v>0</v>
      </c>
      <c r="AT482" s="31" t="n">
        <f aca="false">IF(SQRT($B$9)*$B482+SQRT(1-$B$9)*Y482&lt;_xlfn.NORM.S.INV($B$6),1,0)</f>
        <v>0</v>
      </c>
      <c r="AU482" s="31" t="n">
        <f aca="false">IF(SQRT($B$9)*$B482+SQRT(1-$B$9)*Z482&lt;_xlfn.NORM.S.INV($B$6),1,0)</f>
        <v>0</v>
      </c>
      <c r="AV482" s="31" t="n">
        <f aca="false">IF(SQRT($B$9)*$B482+SQRT(1-$B$9)*AA482&lt;_xlfn.NORM.S.INV($B$6),1,0)</f>
        <v>0</v>
      </c>
      <c r="AW482" s="31" t="n">
        <f aca="false">IF(SQRT($C$9)*$B482+SQRT(1-$C$9)*AB482&lt;_xlfn.NORM.S.INV($C$6),1,0)</f>
        <v>0</v>
      </c>
      <c r="AX482" s="31" t="n">
        <f aca="false">IF(SQRT($C$9)*$B482+SQRT(1-$C$9)*AC482&lt;_xlfn.NORM.S.INV($C$6),1,0)</f>
        <v>0</v>
      </c>
      <c r="AY482" s="31" t="n">
        <f aca="false">IF(SQRT($C$9)*$B482+SQRT(1-$C$9)*AD482&lt;_xlfn.NORM.S.INV($C$6),1,0)</f>
        <v>0</v>
      </c>
      <c r="AZ482" s="31" t="n">
        <f aca="false">IF(SQRT($C$9)*$B482+SQRT(1-$C$9)*AE482&lt;_xlfn.NORM.S.INV($C$6),1,0)</f>
        <v>0</v>
      </c>
      <c r="BA482" s="31" t="n">
        <f aca="false">IF(SQRT($C$9)*$B482+SQRT(1-$C$9)*AF482&lt;_xlfn.NORM.S.INV($C$6),1,0)</f>
        <v>0</v>
      </c>
      <c r="BB482" s="31" t="n">
        <f aca="false">IF(SQRT($C$9)*$B482+SQRT(1-$C$9)*AG482&lt;_xlfn.NORM.S.INV($C$6),1,0)</f>
        <v>0</v>
      </c>
      <c r="BC482" s="31" t="n">
        <f aca="false">IF(SQRT($C$9)*$B482+SQRT(1-$C$9)*AH482&lt;_xlfn.NORM.S.INV($C$6),1,0)</f>
        <v>0</v>
      </c>
      <c r="BD482" s="31" t="n">
        <f aca="false">IF(SQRT($C$9)*$B482+SQRT(1-$C$9)*AI482&lt;_xlfn.NORM.S.INV($C$6),1,0)</f>
        <v>0</v>
      </c>
      <c r="BE482" s="31" t="n">
        <f aca="false">IF(SQRT($C$9)*$B482+SQRT(1-$C$9)*AJ482&lt;_xlfn.NORM.S.INV($C$6),1,0)</f>
        <v>0</v>
      </c>
      <c r="BF482" s="31" t="n">
        <f aca="false">IF(SQRT($C$9)*$B482+SQRT(1-$C$9)*AK482&lt;_xlfn.NORM.S.INV($C$6),1,0)</f>
        <v>0</v>
      </c>
      <c r="BG482" s="21"/>
      <c r="BH482" s="21"/>
      <c r="BI482" s="31" t="n">
        <f aca="false">$B$11*(($A$1061)*$C482/$B$12*$B$7+(1-$A$1061)*$D482/$B$12*$C$7)</f>
        <v>0</v>
      </c>
      <c r="BJ482" s="31" t="n">
        <f aca="false">$B$11*(($A$1062)*$C482/$B$12*$B$7+(1-$A$1062)*$D482/$B$12*$C$7)</f>
        <v>0</v>
      </c>
      <c r="BK482" s="31" t="n">
        <f aca="false">$B$11*(($A$1063)*$C482/$B$12*$B$7+(1-$A$1063)*$D482/$B$12*$C$7)</f>
        <v>0</v>
      </c>
      <c r="BL482" s="31" t="n">
        <f aca="false">$B$11*(($A$1064)*$C482/$B$12*$B$7+(1-$A$1064)*$D482/$B$12*$C$7)</f>
        <v>0</v>
      </c>
      <c r="BM482" s="31" t="n">
        <f aca="false">$B$11*(($A$1065)*$C482/$B$12*$B$7+(1-$A$1065)*$D482/$B$12*$C$7)</f>
        <v>0</v>
      </c>
      <c r="BN482" s="31" t="n">
        <f aca="false">$B$11*(($A$1066)*$C482/$B$12*$B$7+(1-$A$1066)*$D482/$B$12*$C$7)</f>
        <v>0</v>
      </c>
      <c r="BO482" s="31" t="n">
        <f aca="false">$B$11*(($A$1067)*$C482/$B$12*$B$7+(1-$A$1067)*$D482/$B$12*$C$7)</f>
        <v>0</v>
      </c>
      <c r="BP482" s="31" t="n">
        <f aca="false">$B$11*(($A$1068)*$C482/$B$12*$B$7+(1-$A$1068)*$D482/$B$12*$C$7)</f>
        <v>0</v>
      </c>
      <c r="BQ482" s="31" t="n">
        <f aca="false">$B$11*(($A$1069)*$C482/$B$12*$B$7+(1-$A$1069)*$D482/$B$12*$C$7)</f>
        <v>0</v>
      </c>
      <c r="BR482" s="31" t="n">
        <f aca="false">$B$11*(($A$1070)*$C482/$B$12*$B$7+(1-$A$1070)*$D482/$B$12*$C$7)</f>
        <v>0</v>
      </c>
      <c r="BS482" s="31" t="n">
        <f aca="false">$B$11*(($A$1071)*$C482/$B$12*$B$7+(1-$A$1071)*$D482/$B$12*$C$7)</f>
        <v>0</v>
      </c>
      <c r="BT482" s="31" t="n">
        <f aca="false">$B$11*(($A$1072)*$C482/$B$12*$B$7+(1-$A$1072)*$D482/$B$12*$C$7)</f>
        <v>0</v>
      </c>
      <c r="BU482" s="31" t="n">
        <f aca="false">$B$11*(($A$1073)*$C482/$B$12*$B$7+(1-$A$1073)*$D482/$B$12*$C$7)</f>
        <v>0</v>
      </c>
      <c r="BV482" s="31" t="n">
        <f aca="false">$B$11*(($A$1074)*$C482/$B$12*$B$7+(1-$A$1074)*$D482/$B$12*$C$7)</f>
        <v>0</v>
      </c>
      <c r="BW482" s="31" t="n">
        <f aca="false">$B$11*(($A$1075)*$C482/$B$12*$B$7+(1-$A$1075)*$D482/$B$12*$C$7)</f>
        <v>0</v>
      </c>
      <c r="BX482" s="31" t="n">
        <f aca="false">$B$11*(($A$1076)*$C482/$B$12*$B$7+(1-$A$1076)*$D482/$B$12*$C$7)</f>
        <v>0</v>
      </c>
      <c r="BY482" s="31" t="n">
        <f aca="false">$B$11*(($A$1077)*$C482/$B$12*$B$7+(1-$A$1077)*$D482/$B$12*$C$7)</f>
        <v>0</v>
      </c>
      <c r="BZ482" s="31" t="n">
        <f aca="false">$B$11*(($A$1078)*$C482/$B$12*$B$7+(1-$A$1078)*$D482/$B$12*$C$7)</f>
        <v>0</v>
      </c>
      <c r="CA482" s="31" t="n">
        <f aca="false">$B$11*(($A$1079)*$C482/$B$12*$B$7+(1-$A$1079)*$D482/$B$12*$C$7)</f>
        <v>0</v>
      </c>
      <c r="CB482" s="31" t="n">
        <f aca="false">$B$11*(($A$1080)*$C482/$B$12*$B$7+(1-$A$1080)*$D482/$B$12*$C$7)</f>
        <v>0</v>
      </c>
      <c r="CC482" s="31" t="n">
        <f aca="false">$B$11*(($A$1081)*$C482/$B$12*$B$7+(1-$A$1081)*$D482/$B$12*$C$7)</f>
        <v>0</v>
      </c>
    </row>
    <row r="483" customFormat="false" ht="15" hidden="false" customHeight="false" outlineLevel="0" collapsed="false">
      <c r="A483" s="21" t="n">
        <v>459</v>
      </c>
      <c r="B483" s="27" t="n">
        <v>-1.33305061800453</v>
      </c>
      <c r="C483" s="9" t="n">
        <f aca="false">SUM(AM483:AV483)</f>
        <v>0</v>
      </c>
      <c r="D483" s="9" t="n">
        <f aca="false">SUM(AW483:BF483)</f>
        <v>2</v>
      </c>
      <c r="E483" s="24" t="n">
        <f aca="false">(1-C483/$B$12)*$B$8-C483/$B$12*$B$7</f>
        <v>0.05</v>
      </c>
      <c r="F483" s="24" t="n">
        <f aca="false">(1-D483/$B$12)*$C$8-D483/$B$12*$C$7</f>
        <v>-0.048</v>
      </c>
      <c r="G483" s="47" t="n">
        <f aca="false">$B$11*($B$10*C483/$B$12*$B$7+(1-$B$10)*D483/$B$12*$C$7)</f>
        <v>600</v>
      </c>
      <c r="H483" s="24" t="n">
        <f aca="false">$B$10*E483+(1-$B$10)*F483</f>
        <v>0.001</v>
      </c>
      <c r="I483" s="21"/>
      <c r="J483" s="21"/>
      <c r="K483" s="21"/>
      <c r="L483" s="21"/>
      <c r="M483" s="21"/>
      <c r="N483" s="21"/>
      <c r="O483" s="21"/>
      <c r="P483" s="21"/>
      <c r="Q483" s="21"/>
      <c r="R483" s="27" t="n">
        <v>-0.0383984734347369</v>
      </c>
      <c r="S483" s="27" t="n">
        <v>-1.07442144179309</v>
      </c>
      <c r="T483" s="27" t="n">
        <v>-1.12654544574873</v>
      </c>
      <c r="U483" s="27" t="n">
        <v>0.143638854736818</v>
      </c>
      <c r="V483" s="27" t="n">
        <v>0.943266128157822</v>
      </c>
      <c r="W483" s="27" t="n">
        <v>-0.484732705576169</v>
      </c>
      <c r="X483" s="27" t="n">
        <v>-1.25800821098033</v>
      </c>
      <c r="Y483" s="27" t="n">
        <v>-0.876361114655391</v>
      </c>
      <c r="Z483" s="27" t="n">
        <v>-0.538757190604476</v>
      </c>
      <c r="AA483" s="27" t="n">
        <v>-1.15215055614448</v>
      </c>
      <c r="AB483" s="27" t="n">
        <v>-1.20136148413689</v>
      </c>
      <c r="AC483" s="27" t="n">
        <v>-0.125272472922302</v>
      </c>
      <c r="AD483" s="27" t="n">
        <v>-0.848986228961296</v>
      </c>
      <c r="AE483" s="27" t="n">
        <v>-1.30241697683539</v>
      </c>
      <c r="AF483" s="27" t="n">
        <v>2.02994554812244</v>
      </c>
      <c r="AG483" s="27" t="n">
        <v>-0.316103101021741</v>
      </c>
      <c r="AH483" s="27" t="n">
        <v>1.14752238649941</v>
      </c>
      <c r="AI483" s="27" t="n">
        <v>0.699082343507842</v>
      </c>
      <c r="AJ483" s="27" t="n">
        <v>-0.0540375318537634</v>
      </c>
      <c r="AK483" s="27" t="n">
        <v>-0.658165520502162</v>
      </c>
      <c r="AL483" s="21"/>
      <c r="AM483" s="31" t="n">
        <f aca="false">IF(SQRT($B$9)*$B483+SQRT(1-$B$9)*R483&lt;_xlfn.NORM.S.INV($B$6),1,0)</f>
        <v>0</v>
      </c>
      <c r="AN483" s="31" t="n">
        <f aca="false">IF(SQRT($B$9)*$B483+SQRT(1-$B$9)*S483&lt;_xlfn.NORM.S.INV($B$6),1,0)</f>
        <v>0</v>
      </c>
      <c r="AO483" s="31" t="n">
        <f aca="false">IF(SQRT($B$9)*$B483+SQRT(1-$B$9)*T483&lt;_xlfn.NORM.S.INV($B$6),1,0)</f>
        <v>0</v>
      </c>
      <c r="AP483" s="31" t="n">
        <f aca="false">IF(SQRT($B$9)*$B483+SQRT(1-$B$9)*U483&lt;_xlfn.NORM.S.INV($B$6),1,0)</f>
        <v>0</v>
      </c>
      <c r="AQ483" s="31" t="n">
        <f aca="false">IF(SQRT($B$9)*$B483+SQRT(1-$B$9)*V483&lt;_xlfn.NORM.S.INV($B$6),1,0)</f>
        <v>0</v>
      </c>
      <c r="AR483" s="31" t="n">
        <f aca="false">IF(SQRT($B$9)*$B483+SQRT(1-$B$9)*W483&lt;_xlfn.NORM.S.INV($B$6),1,0)</f>
        <v>0</v>
      </c>
      <c r="AS483" s="31" t="n">
        <f aca="false">IF(SQRT($B$9)*$B483+SQRT(1-$B$9)*X483&lt;_xlfn.NORM.S.INV($B$6),1,0)</f>
        <v>0</v>
      </c>
      <c r="AT483" s="31" t="n">
        <f aca="false">IF(SQRT($B$9)*$B483+SQRT(1-$B$9)*Y483&lt;_xlfn.NORM.S.INV($B$6),1,0)</f>
        <v>0</v>
      </c>
      <c r="AU483" s="31" t="n">
        <f aca="false">IF(SQRT($B$9)*$B483+SQRT(1-$B$9)*Z483&lt;_xlfn.NORM.S.INV($B$6),1,0)</f>
        <v>0</v>
      </c>
      <c r="AV483" s="31" t="n">
        <f aca="false">IF(SQRT($B$9)*$B483+SQRT(1-$B$9)*AA483&lt;_xlfn.NORM.S.INV($B$6),1,0)</f>
        <v>0</v>
      </c>
      <c r="AW483" s="31" t="n">
        <f aca="false">IF(SQRT($C$9)*$B483+SQRT(1-$C$9)*AB483&lt;_xlfn.NORM.S.INV($C$6),1,0)</f>
        <v>1</v>
      </c>
      <c r="AX483" s="31" t="n">
        <f aca="false">IF(SQRT($C$9)*$B483+SQRT(1-$C$9)*AC483&lt;_xlfn.NORM.S.INV($C$6),1,0)</f>
        <v>0</v>
      </c>
      <c r="AY483" s="31" t="n">
        <f aca="false">IF(SQRT($C$9)*$B483+SQRT(1-$C$9)*AD483&lt;_xlfn.NORM.S.INV($C$6),1,0)</f>
        <v>0</v>
      </c>
      <c r="AZ483" s="31" t="n">
        <f aca="false">IF(SQRT($C$9)*$B483+SQRT(1-$C$9)*AE483&lt;_xlfn.NORM.S.INV($C$6),1,0)</f>
        <v>1</v>
      </c>
      <c r="BA483" s="31" t="n">
        <f aca="false">IF(SQRT($C$9)*$B483+SQRT(1-$C$9)*AF483&lt;_xlfn.NORM.S.INV($C$6),1,0)</f>
        <v>0</v>
      </c>
      <c r="BB483" s="31" t="n">
        <f aca="false">IF(SQRT($C$9)*$B483+SQRT(1-$C$9)*AG483&lt;_xlfn.NORM.S.INV($C$6),1,0)</f>
        <v>0</v>
      </c>
      <c r="BC483" s="31" t="n">
        <f aca="false">IF(SQRT($C$9)*$B483+SQRT(1-$C$9)*AH483&lt;_xlfn.NORM.S.INV($C$6),1,0)</f>
        <v>0</v>
      </c>
      <c r="BD483" s="31" t="n">
        <f aca="false">IF(SQRT($C$9)*$B483+SQRT(1-$C$9)*AI483&lt;_xlfn.NORM.S.INV($C$6),1,0)</f>
        <v>0</v>
      </c>
      <c r="BE483" s="31" t="n">
        <f aca="false">IF(SQRT($C$9)*$B483+SQRT(1-$C$9)*AJ483&lt;_xlfn.NORM.S.INV($C$6),1,0)</f>
        <v>0</v>
      </c>
      <c r="BF483" s="31" t="n">
        <f aca="false">IF(SQRT($C$9)*$B483+SQRT(1-$C$9)*AK483&lt;_xlfn.NORM.S.INV($C$6),1,0)</f>
        <v>0</v>
      </c>
      <c r="BG483" s="21"/>
      <c r="BH483" s="21"/>
      <c r="BI483" s="31" t="n">
        <f aca="false">$B$11*(($A$1061)*$C483/$B$12*$B$7+(1-$A$1061)*$D483/$B$12*$C$7)</f>
        <v>1200</v>
      </c>
      <c r="BJ483" s="31" t="n">
        <f aca="false">$B$11*(($A$1062)*$C483/$B$12*$B$7+(1-$A$1062)*$D483/$B$12*$C$7)</f>
        <v>1140</v>
      </c>
      <c r="BK483" s="31" t="n">
        <f aca="false">$B$11*(($A$1063)*$C483/$B$12*$B$7+(1-$A$1063)*$D483/$B$12*$C$7)</f>
        <v>1080</v>
      </c>
      <c r="BL483" s="31" t="n">
        <f aca="false">$B$11*(($A$1064)*$C483/$B$12*$B$7+(1-$A$1064)*$D483/$B$12*$C$7)</f>
        <v>1020</v>
      </c>
      <c r="BM483" s="31" t="n">
        <f aca="false">$B$11*(($A$1065)*$C483/$B$12*$B$7+(1-$A$1065)*$D483/$B$12*$C$7)</f>
        <v>960</v>
      </c>
      <c r="BN483" s="31" t="n">
        <f aca="false">$B$11*(($A$1066)*$C483/$B$12*$B$7+(1-$A$1066)*$D483/$B$12*$C$7)</f>
        <v>900</v>
      </c>
      <c r="BO483" s="31" t="n">
        <f aca="false">$B$11*(($A$1067)*$C483/$B$12*$B$7+(1-$A$1067)*$D483/$B$12*$C$7)</f>
        <v>840</v>
      </c>
      <c r="BP483" s="31" t="n">
        <f aca="false">$B$11*(($A$1068)*$C483/$B$12*$B$7+(1-$A$1068)*$D483/$B$12*$C$7)</f>
        <v>780</v>
      </c>
      <c r="BQ483" s="31" t="n">
        <f aca="false">$B$11*(($A$1069)*$C483/$B$12*$B$7+(1-$A$1069)*$D483/$B$12*$C$7)</f>
        <v>720</v>
      </c>
      <c r="BR483" s="31" t="n">
        <f aca="false">$B$11*(($A$1070)*$C483/$B$12*$B$7+(1-$A$1070)*$D483/$B$12*$C$7)</f>
        <v>660</v>
      </c>
      <c r="BS483" s="31" t="n">
        <f aca="false">$B$11*(($A$1071)*$C483/$B$12*$B$7+(1-$A$1071)*$D483/$B$12*$C$7)</f>
        <v>600</v>
      </c>
      <c r="BT483" s="31" t="n">
        <f aca="false">$B$11*(($A$1072)*$C483/$B$12*$B$7+(1-$A$1072)*$D483/$B$12*$C$7)</f>
        <v>540</v>
      </c>
      <c r="BU483" s="31" t="n">
        <f aca="false">$B$11*(($A$1073)*$C483/$B$12*$B$7+(1-$A$1073)*$D483/$B$12*$C$7)</f>
        <v>480</v>
      </c>
      <c r="BV483" s="31" t="n">
        <f aca="false">$B$11*(($A$1074)*$C483/$B$12*$B$7+(1-$A$1074)*$D483/$B$12*$C$7)</f>
        <v>420</v>
      </c>
      <c r="BW483" s="31" t="n">
        <f aca="false">$B$11*(($A$1075)*$C483/$B$12*$B$7+(1-$A$1075)*$D483/$B$12*$C$7)</f>
        <v>360</v>
      </c>
      <c r="BX483" s="31" t="n">
        <f aca="false">$B$11*(($A$1076)*$C483/$B$12*$B$7+(1-$A$1076)*$D483/$B$12*$C$7)</f>
        <v>300</v>
      </c>
      <c r="BY483" s="31" t="n">
        <f aca="false">$B$11*(($A$1077)*$C483/$B$12*$B$7+(1-$A$1077)*$D483/$B$12*$C$7)</f>
        <v>240</v>
      </c>
      <c r="BZ483" s="31" t="n">
        <f aca="false">$B$11*(($A$1078)*$C483/$B$12*$B$7+(1-$A$1078)*$D483/$B$12*$C$7)</f>
        <v>180</v>
      </c>
      <c r="CA483" s="31" t="n">
        <f aca="false">$B$11*(($A$1079)*$C483/$B$12*$B$7+(1-$A$1079)*$D483/$B$12*$C$7)</f>
        <v>120</v>
      </c>
      <c r="CB483" s="31" t="n">
        <f aca="false">$B$11*(($A$1080)*$C483/$B$12*$B$7+(1-$A$1080)*$D483/$B$12*$C$7)</f>
        <v>60.0000000000001</v>
      </c>
      <c r="CC483" s="31" t="n">
        <f aca="false">$B$11*(($A$1081)*$C483/$B$12*$B$7+(1-$A$1081)*$D483/$B$12*$C$7)</f>
        <v>0</v>
      </c>
    </row>
    <row r="484" customFormat="false" ht="15" hidden="false" customHeight="false" outlineLevel="0" collapsed="false">
      <c r="A484" s="21" t="n">
        <v>460</v>
      </c>
      <c r="B484" s="27" t="n">
        <v>0.270349613426386</v>
      </c>
      <c r="C484" s="9" t="n">
        <f aca="false">SUM(AM484:AV484)</f>
        <v>0</v>
      </c>
      <c r="D484" s="9" t="n">
        <f aca="false">SUM(AW484:BF484)</f>
        <v>0</v>
      </c>
      <c r="E484" s="24" t="n">
        <f aca="false">(1-C484/$B$12)*$B$8-C484/$B$12*$B$7</f>
        <v>0.05</v>
      </c>
      <c r="F484" s="24" t="n">
        <f aca="false">(1-D484/$B$12)*$C$8-D484/$B$12*$C$7</f>
        <v>0.09</v>
      </c>
      <c r="G484" s="47" t="n">
        <f aca="false">$B$11*($B$10*C484/$B$12*$B$7+(1-$B$10)*D484/$B$12*$C$7)</f>
        <v>0</v>
      </c>
      <c r="H484" s="24" t="n">
        <f aca="false">$B$10*E484+(1-$B$10)*F484</f>
        <v>0.07</v>
      </c>
      <c r="I484" s="21"/>
      <c r="J484" s="21"/>
      <c r="K484" s="21"/>
      <c r="L484" s="21"/>
      <c r="M484" s="21"/>
      <c r="N484" s="21"/>
      <c r="O484" s="21"/>
      <c r="P484" s="21"/>
      <c r="Q484" s="21"/>
      <c r="R484" s="27" t="n">
        <v>-2.03670888094767</v>
      </c>
      <c r="S484" s="27" t="n">
        <v>1.50198301861714</v>
      </c>
      <c r="T484" s="27" t="n">
        <v>0.34320385068725</v>
      </c>
      <c r="U484" s="27" t="n">
        <v>1.48593141598181</v>
      </c>
      <c r="V484" s="27" t="n">
        <v>-1.43848410043466</v>
      </c>
      <c r="W484" s="27" t="n">
        <v>-0.553828988984075</v>
      </c>
      <c r="X484" s="27" t="n">
        <v>-0.536589906108927</v>
      </c>
      <c r="Y484" s="27" t="n">
        <v>-1.19378120273174</v>
      </c>
      <c r="Z484" s="27" t="n">
        <v>-0.642900456539172</v>
      </c>
      <c r="AA484" s="27" t="n">
        <v>-1.37706833797127</v>
      </c>
      <c r="AB484" s="27" t="n">
        <v>0.436635172598888</v>
      </c>
      <c r="AC484" s="27" t="n">
        <v>0.721512115231466</v>
      </c>
      <c r="AD484" s="27" t="n">
        <v>-0.05808137502377</v>
      </c>
      <c r="AE484" s="27" t="n">
        <v>-0.604946499687884</v>
      </c>
      <c r="AF484" s="27" t="n">
        <v>0.882558595508669</v>
      </c>
      <c r="AG484" s="27" t="n">
        <v>0.788992454621088</v>
      </c>
      <c r="AH484" s="27" t="n">
        <v>0.613651707294814</v>
      </c>
      <c r="AI484" s="27" t="n">
        <v>-1.71229735000446</v>
      </c>
      <c r="AJ484" s="27" t="n">
        <v>0.641559255976119</v>
      </c>
      <c r="AK484" s="27" t="n">
        <v>0.18607581219552</v>
      </c>
      <c r="AL484" s="21"/>
      <c r="AM484" s="31" t="n">
        <f aca="false">IF(SQRT($B$9)*$B484+SQRT(1-$B$9)*R484&lt;_xlfn.NORM.S.INV($B$6),1,0)</f>
        <v>0</v>
      </c>
      <c r="AN484" s="31" t="n">
        <f aca="false">IF(SQRT($B$9)*$B484+SQRT(1-$B$9)*S484&lt;_xlfn.NORM.S.INV($B$6),1,0)</f>
        <v>0</v>
      </c>
      <c r="AO484" s="31" t="n">
        <f aca="false">IF(SQRT($B$9)*$B484+SQRT(1-$B$9)*T484&lt;_xlfn.NORM.S.INV($B$6),1,0)</f>
        <v>0</v>
      </c>
      <c r="AP484" s="31" t="n">
        <f aca="false">IF(SQRT($B$9)*$B484+SQRT(1-$B$9)*U484&lt;_xlfn.NORM.S.INV($B$6),1,0)</f>
        <v>0</v>
      </c>
      <c r="AQ484" s="31" t="n">
        <f aca="false">IF(SQRT($B$9)*$B484+SQRT(1-$B$9)*V484&lt;_xlfn.NORM.S.INV($B$6),1,0)</f>
        <v>0</v>
      </c>
      <c r="AR484" s="31" t="n">
        <f aca="false">IF(SQRT($B$9)*$B484+SQRT(1-$B$9)*W484&lt;_xlfn.NORM.S.INV($B$6),1,0)</f>
        <v>0</v>
      </c>
      <c r="AS484" s="31" t="n">
        <f aca="false">IF(SQRT($B$9)*$B484+SQRT(1-$B$9)*X484&lt;_xlfn.NORM.S.INV($B$6),1,0)</f>
        <v>0</v>
      </c>
      <c r="AT484" s="31" t="n">
        <f aca="false">IF(SQRT($B$9)*$B484+SQRT(1-$B$9)*Y484&lt;_xlfn.NORM.S.INV($B$6),1,0)</f>
        <v>0</v>
      </c>
      <c r="AU484" s="31" t="n">
        <f aca="false">IF(SQRT($B$9)*$B484+SQRT(1-$B$9)*Z484&lt;_xlfn.NORM.S.INV($B$6),1,0)</f>
        <v>0</v>
      </c>
      <c r="AV484" s="31" t="n">
        <f aca="false">IF(SQRT($B$9)*$B484+SQRT(1-$B$9)*AA484&lt;_xlfn.NORM.S.INV($B$6),1,0)</f>
        <v>0</v>
      </c>
      <c r="AW484" s="31" t="n">
        <f aca="false">IF(SQRT($C$9)*$B484+SQRT(1-$C$9)*AB484&lt;_xlfn.NORM.S.INV($C$6),1,0)</f>
        <v>0</v>
      </c>
      <c r="AX484" s="31" t="n">
        <f aca="false">IF(SQRT($C$9)*$B484+SQRT(1-$C$9)*AC484&lt;_xlfn.NORM.S.INV($C$6),1,0)</f>
        <v>0</v>
      </c>
      <c r="AY484" s="31" t="n">
        <f aca="false">IF(SQRT($C$9)*$B484+SQRT(1-$C$9)*AD484&lt;_xlfn.NORM.S.INV($C$6),1,0)</f>
        <v>0</v>
      </c>
      <c r="AZ484" s="31" t="n">
        <f aca="false">IF(SQRT($C$9)*$B484+SQRT(1-$C$9)*AE484&lt;_xlfn.NORM.S.INV($C$6),1,0)</f>
        <v>0</v>
      </c>
      <c r="BA484" s="31" t="n">
        <f aca="false">IF(SQRT($C$9)*$B484+SQRT(1-$C$9)*AF484&lt;_xlfn.NORM.S.INV($C$6),1,0)</f>
        <v>0</v>
      </c>
      <c r="BB484" s="31" t="n">
        <f aca="false">IF(SQRT($C$9)*$B484+SQRT(1-$C$9)*AG484&lt;_xlfn.NORM.S.INV($C$6),1,0)</f>
        <v>0</v>
      </c>
      <c r="BC484" s="31" t="n">
        <f aca="false">IF(SQRT($C$9)*$B484+SQRT(1-$C$9)*AH484&lt;_xlfn.NORM.S.INV($C$6),1,0)</f>
        <v>0</v>
      </c>
      <c r="BD484" s="31" t="n">
        <f aca="false">IF(SQRT($C$9)*$B484+SQRT(1-$C$9)*AI484&lt;_xlfn.NORM.S.INV($C$6),1,0)</f>
        <v>0</v>
      </c>
      <c r="BE484" s="31" t="n">
        <f aca="false">IF(SQRT($C$9)*$B484+SQRT(1-$C$9)*AJ484&lt;_xlfn.NORM.S.INV($C$6),1,0)</f>
        <v>0</v>
      </c>
      <c r="BF484" s="31" t="n">
        <f aca="false">IF(SQRT($C$9)*$B484+SQRT(1-$C$9)*AK484&lt;_xlfn.NORM.S.INV($C$6),1,0)</f>
        <v>0</v>
      </c>
      <c r="BG484" s="21"/>
      <c r="BH484" s="21"/>
      <c r="BI484" s="31" t="n">
        <f aca="false">$B$11*(($A$1061)*$C484/$B$12*$B$7+(1-$A$1061)*$D484/$B$12*$C$7)</f>
        <v>0</v>
      </c>
      <c r="BJ484" s="31" t="n">
        <f aca="false">$B$11*(($A$1062)*$C484/$B$12*$B$7+(1-$A$1062)*$D484/$B$12*$C$7)</f>
        <v>0</v>
      </c>
      <c r="BK484" s="31" t="n">
        <f aca="false">$B$11*(($A$1063)*$C484/$B$12*$B$7+(1-$A$1063)*$D484/$B$12*$C$7)</f>
        <v>0</v>
      </c>
      <c r="BL484" s="31" t="n">
        <f aca="false">$B$11*(($A$1064)*$C484/$B$12*$B$7+(1-$A$1064)*$D484/$B$12*$C$7)</f>
        <v>0</v>
      </c>
      <c r="BM484" s="31" t="n">
        <f aca="false">$B$11*(($A$1065)*$C484/$B$12*$B$7+(1-$A$1065)*$D484/$B$12*$C$7)</f>
        <v>0</v>
      </c>
      <c r="BN484" s="31" t="n">
        <f aca="false">$B$11*(($A$1066)*$C484/$B$12*$B$7+(1-$A$1066)*$D484/$B$12*$C$7)</f>
        <v>0</v>
      </c>
      <c r="BO484" s="31" t="n">
        <f aca="false">$B$11*(($A$1067)*$C484/$B$12*$B$7+(1-$A$1067)*$D484/$B$12*$C$7)</f>
        <v>0</v>
      </c>
      <c r="BP484" s="31" t="n">
        <f aca="false">$B$11*(($A$1068)*$C484/$B$12*$B$7+(1-$A$1068)*$D484/$B$12*$C$7)</f>
        <v>0</v>
      </c>
      <c r="BQ484" s="31" t="n">
        <f aca="false">$B$11*(($A$1069)*$C484/$B$12*$B$7+(1-$A$1069)*$D484/$B$12*$C$7)</f>
        <v>0</v>
      </c>
      <c r="BR484" s="31" t="n">
        <f aca="false">$B$11*(($A$1070)*$C484/$B$12*$B$7+(1-$A$1070)*$D484/$B$12*$C$7)</f>
        <v>0</v>
      </c>
      <c r="BS484" s="31" t="n">
        <f aca="false">$B$11*(($A$1071)*$C484/$B$12*$B$7+(1-$A$1071)*$D484/$B$12*$C$7)</f>
        <v>0</v>
      </c>
      <c r="BT484" s="31" t="n">
        <f aca="false">$B$11*(($A$1072)*$C484/$B$12*$B$7+(1-$A$1072)*$D484/$B$12*$C$7)</f>
        <v>0</v>
      </c>
      <c r="BU484" s="31" t="n">
        <f aca="false">$B$11*(($A$1073)*$C484/$B$12*$B$7+(1-$A$1073)*$D484/$B$12*$C$7)</f>
        <v>0</v>
      </c>
      <c r="BV484" s="31" t="n">
        <f aca="false">$B$11*(($A$1074)*$C484/$B$12*$B$7+(1-$A$1074)*$D484/$B$12*$C$7)</f>
        <v>0</v>
      </c>
      <c r="BW484" s="31" t="n">
        <f aca="false">$B$11*(($A$1075)*$C484/$B$12*$B$7+(1-$A$1075)*$D484/$B$12*$C$7)</f>
        <v>0</v>
      </c>
      <c r="BX484" s="31" t="n">
        <f aca="false">$B$11*(($A$1076)*$C484/$B$12*$B$7+(1-$A$1076)*$D484/$B$12*$C$7)</f>
        <v>0</v>
      </c>
      <c r="BY484" s="31" t="n">
        <f aca="false">$B$11*(($A$1077)*$C484/$B$12*$B$7+(1-$A$1077)*$D484/$B$12*$C$7)</f>
        <v>0</v>
      </c>
      <c r="BZ484" s="31" t="n">
        <f aca="false">$B$11*(($A$1078)*$C484/$B$12*$B$7+(1-$A$1078)*$D484/$B$12*$C$7)</f>
        <v>0</v>
      </c>
      <c r="CA484" s="31" t="n">
        <f aca="false">$B$11*(($A$1079)*$C484/$B$12*$B$7+(1-$A$1079)*$D484/$B$12*$C$7)</f>
        <v>0</v>
      </c>
      <c r="CB484" s="31" t="n">
        <f aca="false">$B$11*(($A$1080)*$C484/$B$12*$B$7+(1-$A$1080)*$D484/$B$12*$C$7)</f>
        <v>0</v>
      </c>
      <c r="CC484" s="31" t="n">
        <f aca="false">$B$11*(($A$1081)*$C484/$B$12*$B$7+(1-$A$1081)*$D484/$B$12*$C$7)</f>
        <v>0</v>
      </c>
    </row>
    <row r="485" customFormat="false" ht="15" hidden="false" customHeight="false" outlineLevel="0" collapsed="false">
      <c r="A485" s="21" t="n">
        <v>461</v>
      </c>
      <c r="B485" s="27" t="n">
        <v>-0.752334495084145</v>
      </c>
      <c r="C485" s="9" t="n">
        <f aca="false">SUM(AM485:AV485)</f>
        <v>0</v>
      </c>
      <c r="D485" s="9" t="n">
        <f aca="false">SUM(AW485:BF485)</f>
        <v>0</v>
      </c>
      <c r="E485" s="24" t="n">
        <f aca="false">(1-C485/$B$12)*$B$8-C485/$B$12*$B$7</f>
        <v>0.05</v>
      </c>
      <c r="F485" s="24" t="n">
        <f aca="false">(1-D485/$B$12)*$C$8-D485/$B$12*$C$7</f>
        <v>0.09</v>
      </c>
      <c r="G485" s="47" t="n">
        <f aca="false">$B$11*($B$10*C485/$B$12*$B$7+(1-$B$10)*D485/$B$12*$C$7)</f>
        <v>0</v>
      </c>
      <c r="H485" s="24" t="n">
        <f aca="false">$B$10*E485+(1-$B$10)*F485</f>
        <v>0.07</v>
      </c>
      <c r="I485" s="21"/>
      <c r="J485" s="21"/>
      <c r="K485" s="21"/>
      <c r="L485" s="21"/>
      <c r="M485" s="21"/>
      <c r="N485" s="21"/>
      <c r="O485" s="21"/>
      <c r="P485" s="21"/>
      <c r="Q485" s="21"/>
      <c r="R485" s="27" t="n">
        <v>1.2085677099395</v>
      </c>
      <c r="S485" s="27" t="n">
        <v>0.839348487163791</v>
      </c>
      <c r="T485" s="27" t="n">
        <v>-0.280372419454633</v>
      </c>
      <c r="U485" s="27" t="n">
        <v>-0.214001186544899</v>
      </c>
      <c r="V485" s="27" t="n">
        <v>-0.807258699165376</v>
      </c>
      <c r="W485" s="27" t="n">
        <v>-1.62126695400618</v>
      </c>
      <c r="X485" s="27" t="n">
        <v>1.81578248027004</v>
      </c>
      <c r="Y485" s="27" t="n">
        <v>-0.795811937607354</v>
      </c>
      <c r="Z485" s="27" t="n">
        <v>-0.132992438591775</v>
      </c>
      <c r="AA485" s="27" t="n">
        <v>-1.66344788232872</v>
      </c>
      <c r="AB485" s="27" t="n">
        <v>-0.559587774510134</v>
      </c>
      <c r="AC485" s="27" t="n">
        <v>0.873715454904384</v>
      </c>
      <c r="AD485" s="27" t="n">
        <v>1.22598125519719</v>
      </c>
      <c r="AE485" s="27" t="n">
        <v>1.23091908447653</v>
      </c>
      <c r="AF485" s="27" t="n">
        <v>0.379369018247756</v>
      </c>
      <c r="AG485" s="27" t="n">
        <v>1.32924715837096</v>
      </c>
      <c r="AH485" s="27" t="n">
        <v>-0.357804727272005</v>
      </c>
      <c r="AI485" s="27" t="n">
        <v>-0.758376962078656</v>
      </c>
      <c r="AJ485" s="27" t="n">
        <v>-1.37334674194733</v>
      </c>
      <c r="AK485" s="27" t="n">
        <v>0.200663449508032</v>
      </c>
      <c r="AL485" s="21"/>
      <c r="AM485" s="31" t="n">
        <f aca="false">IF(SQRT($B$9)*$B485+SQRT(1-$B$9)*R485&lt;_xlfn.NORM.S.INV($B$6),1,0)</f>
        <v>0</v>
      </c>
      <c r="AN485" s="31" t="n">
        <f aca="false">IF(SQRT($B$9)*$B485+SQRT(1-$B$9)*S485&lt;_xlfn.NORM.S.INV($B$6),1,0)</f>
        <v>0</v>
      </c>
      <c r="AO485" s="31" t="n">
        <f aca="false">IF(SQRT($B$9)*$B485+SQRT(1-$B$9)*T485&lt;_xlfn.NORM.S.INV($B$6),1,0)</f>
        <v>0</v>
      </c>
      <c r="AP485" s="31" t="n">
        <f aca="false">IF(SQRT($B$9)*$B485+SQRT(1-$B$9)*U485&lt;_xlfn.NORM.S.INV($B$6),1,0)</f>
        <v>0</v>
      </c>
      <c r="AQ485" s="31" t="n">
        <f aca="false">IF(SQRT($B$9)*$B485+SQRT(1-$B$9)*V485&lt;_xlfn.NORM.S.INV($B$6),1,0)</f>
        <v>0</v>
      </c>
      <c r="AR485" s="31" t="n">
        <f aca="false">IF(SQRT($B$9)*$B485+SQRT(1-$B$9)*W485&lt;_xlfn.NORM.S.INV($B$6),1,0)</f>
        <v>0</v>
      </c>
      <c r="AS485" s="31" t="n">
        <f aca="false">IF(SQRT($B$9)*$B485+SQRT(1-$B$9)*X485&lt;_xlfn.NORM.S.INV($B$6),1,0)</f>
        <v>0</v>
      </c>
      <c r="AT485" s="31" t="n">
        <f aca="false">IF(SQRT($B$9)*$B485+SQRT(1-$B$9)*Y485&lt;_xlfn.NORM.S.INV($B$6),1,0)</f>
        <v>0</v>
      </c>
      <c r="AU485" s="31" t="n">
        <f aca="false">IF(SQRT($B$9)*$B485+SQRT(1-$B$9)*Z485&lt;_xlfn.NORM.S.INV($B$6),1,0)</f>
        <v>0</v>
      </c>
      <c r="AV485" s="31" t="n">
        <f aca="false">IF(SQRT($B$9)*$B485+SQRT(1-$B$9)*AA485&lt;_xlfn.NORM.S.INV($B$6),1,0)</f>
        <v>0</v>
      </c>
      <c r="AW485" s="31" t="n">
        <f aca="false">IF(SQRT($C$9)*$B485+SQRT(1-$C$9)*AB485&lt;_xlfn.NORM.S.INV($C$6),1,0)</f>
        <v>0</v>
      </c>
      <c r="AX485" s="31" t="n">
        <f aca="false">IF(SQRT($C$9)*$B485+SQRT(1-$C$9)*AC485&lt;_xlfn.NORM.S.INV($C$6),1,0)</f>
        <v>0</v>
      </c>
      <c r="AY485" s="31" t="n">
        <f aca="false">IF(SQRT($C$9)*$B485+SQRT(1-$C$9)*AD485&lt;_xlfn.NORM.S.INV($C$6),1,0)</f>
        <v>0</v>
      </c>
      <c r="AZ485" s="31" t="n">
        <f aca="false">IF(SQRT($C$9)*$B485+SQRT(1-$C$9)*AE485&lt;_xlfn.NORM.S.INV($C$6),1,0)</f>
        <v>0</v>
      </c>
      <c r="BA485" s="31" t="n">
        <f aca="false">IF(SQRT($C$9)*$B485+SQRT(1-$C$9)*AF485&lt;_xlfn.NORM.S.INV($C$6),1,0)</f>
        <v>0</v>
      </c>
      <c r="BB485" s="31" t="n">
        <f aca="false">IF(SQRT($C$9)*$B485+SQRT(1-$C$9)*AG485&lt;_xlfn.NORM.S.INV($C$6),1,0)</f>
        <v>0</v>
      </c>
      <c r="BC485" s="31" t="n">
        <f aca="false">IF(SQRT($C$9)*$B485+SQRT(1-$C$9)*AH485&lt;_xlfn.NORM.S.INV($C$6),1,0)</f>
        <v>0</v>
      </c>
      <c r="BD485" s="31" t="n">
        <f aca="false">IF(SQRT($C$9)*$B485+SQRT(1-$C$9)*AI485&lt;_xlfn.NORM.S.INV($C$6),1,0)</f>
        <v>0</v>
      </c>
      <c r="BE485" s="31" t="n">
        <f aca="false">IF(SQRT($C$9)*$B485+SQRT(1-$C$9)*AJ485&lt;_xlfn.NORM.S.INV($C$6),1,0)</f>
        <v>0</v>
      </c>
      <c r="BF485" s="31" t="n">
        <f aca="false">IF(SQRT($C$9)*$B485+SQRT(1-$C$9)*AK485&lt;_xlfn.NORM.S.INV($C$6),1,0)</f>
        <v>0</v>
      </c>
      <c r="BG485" s="21"/>
      <c r="BH485" s="21"/>
      <c r="BI485" s="31" t="n">
        <f aca="false">$B$11*(($A$1061)*$C485/$B$12*$B$7+(1-$A$1061)*$D485/$B$12*$C$7)</f>
        <v>0</v>
      </c>
      <c r="BJ485" s="31" t="n">
        <f aca="false">$B$11*(($A$1062)*$C485/$B$12*$B$7+(1-$A$1062)*$D485/$B$12*$C$7)</f>
        <v>0</v>
      </c>
      <c r="BK485" s="31" t="n">
        <f aca="false">$B$11*(($A$1063)*$C485/$B$12*$B$7+(1-$A$1063)*$D485/$B$12*$C$7)</f>
        <v>0</v>
      </c>
      <c r="BL485" s="31" t="n">
        <f aca="false">$B$11*(($A$1064)*$C485/$B$12*$B$7+(1-$A$1064)*$D485/$B$12*$C$7)</f>
        <v>0</v>
      </c>
      <c r="BM485" s="31" t="n">
        <f aca="false">$B$11*(($A$1065)*$C485/$B$12*$B$7+(1-$A$1065)*$D485/$B$12*$C$7)</f>
        <v>0</v>
      </c>
      <c r="BN485" s="31" t="n">
        <f aca="false">$B$11*(($A$1066)*$C485/$B$12*$B$7+(1-$A$1066)*$D485/$B$12*$C$7)</f>
        <v>0</v>
      </c>
      <c r="BO485" s="31" t="n">
        <f aca="false">$B$11*(($A$1067)*$C485/$B$12*$B$7+(1-$A$1067)*$D485/$B$12*$C$7)</f>
        <v>0</v>
      </c>
      <c r="BP485" s="31" t="n">
        <f aca="false">$B$11*(($A$1068)*$C485/$B$12*$B$7+(1-$A$1068)*$D485/$B$12*$C$7)</f>
        <v>0</v>
      </c>
      <c r="BQ485" s="31" t="n">
        <f aca="false">$B$11*(($A$1069)*$C485/$B$12*$B$7+(1-$A$1069)*$D485/$B$12*$C$7)</f>
        <v>0</v>
      </c>
      <c r="BR485" s="31" t="n">
        <f aca="false">$B$11*(($A$1070)*$C485/$B$12*$B$7+(1-$A$1070)*$D485/$B$12*$C$7)</f>
        <v>0</v>
      </c>
      <c r="BS485" s="31" t="n">
        <f aca="false">$B$11*(($A$1071)*$C485/$B$12*$B$7+(1-$A$1071)*$D485/$B$12*$C$7)</f>
        <v>0</v>
      </c>
      <c r="BT485" s="31" t="n">
        <f aca="false">$B$11*(($A$1072)*$C485/$B$12*$B$7+(1-$A$1072)*$D485/$B$12*$C$7)</f>
        <v>0</v>
      </c>
      <c r="BU485" s="31" t="n">
        <f aca="false">$B$11*(($A$1073)*$C485/$B$12*$B$7+(1-$A$1073)*$D485/$B$12*$C$7)</f>
        <v>0</v>
      </c>
      <c r="BV485" s="31" t="n">
        <f aca="false">$B$11*(($A$1074)*$C485/$B$12*$B$7+(1-$A$1074)*$D485/$B$12*$C$7)</f>
        <v>0</v>
      </c>
      <c r="BW485" s="31" t="n">
        <f aca="false">$B$11*(($A$1075)*$C485/$B$12*$B$7+(1-$A$1075)*$D485/$B$12*$C$7)</f>
        <v>0</v>
      </c>
      <c r="BX485" s="31" t="n">
        <f aca="false">$B$11*(($A$1076)*$C485/$B$12*$B$7+(1-$A$1076)*$D485/$B$12*$C$7)</f>
        <v>0</v>
      </c>
      <c r="BY485" s="31" t="n">
        <f aca="false">$B$11*(($A$1077)*$C485/$B$12*$B$7+(1-$A$1077)*$D485/$B$12*$C$7)</f>
        <v>0</v>
      </c>
      <c r="BZ485" s="31" t="n">
        <f aca="false">$B$11*(($A$1078)*$C485/$B$12*$B$7+(1-$A$1078)*$D485/$B$12*$C$7)</f>
        <v>0</v>
      </c>
      <c r="CA485" s="31" t="n">
        <f aca="false">$B$11*(($A$1079)*$C485/$B$12*$B$7+(1-$A$1079)*$D485/$B$12*$C$7)</f>
        <v>0</v>
      </c>
      <c r="CB485" s="31" t="n">
        <f aca="false">$B$11*(($A$1080)*$C485/$B$12*$B$7+(1-$A$1080)*$D485/$B$12*$C$7)</f>
        <v>0</v>
      </c>
      <c r="CC485" s="31" t="n">
        <f aca="false">$B$11*(($A$1081)*$C485/$B$12*$B$7+(1-$A$1081)*$D485/$B$12*$C$7)</f>
        <v>0</v>
      </c>
    </row>
    <row r="486" customFormat="false" ht="15" hidden="false" customHeight="false" outlineLevel="0" collapsed="false">
      <c r="A486" s="21" t="n">
        <v>462</v>
      </c>
      <c r="B486" s="27" t="n">
        <v>2.56014900974861</v>
      </c>
      <c r="C486" s="9" t="n">
        <f aca="false">SUM(AM486:AV486)</f>
        <v>0</v>
      </c>
      <c r="D486" s="9" t="n">
        <f aca="false">SUM(AW486:BF486)</f>
        <v>0</v>
      </c>
      <c r="E486" s="24" t="n">
        <f aca="false">(1-C486/$B$12)*$B$8-C486/$B$12*$B$7</f>
        <v>0.05</v>
      </c>
      <c r="F486" s="24" t="n">
        <f aca="false">(1-D486/$B$12)*$C$8-D486/$B$12*$C$7</f>
        <v>0.09</v>
      </c>
      <c r="G486" s="47" t="n">
        <f aca="false">$B$11*($B$10*C486/$B$12*$B$7+(1-$B$10)*D486/$B$12*$C$7)</f>
        <v>0</v>
      </c>
      <c r="H486" s="24" t="n">
        <f aca="false">$B$10*E486+(1-$B$10)*F486</f>
        <v>0.07</v>
      </c>
      <c r="I486" s="21"/>
      <c r="J486" s="21"/>
      <c r="K486" s="21"/>
      <c r="L486" s="21"/>
      <c r="M486" s="21"/>
      <c r="N486" s="21"/>
      <c r="O486" s="21"/>
      <c r="P486" s="21"/>
      <c r="Q486" s="21"/>
      <c r="R486" s="27" t="n">
        <v>-1.29958894117571</v>
      </c>
      <c r="S486" s="27" t="n">
        <v>-0.618394780901611</v>
      </c>
      <c r="T486" s="27" t="n">
        <v>1.52871493823118</v>
      </c>
      <c r="U486" s="27" t="n">
        <v>0.911543645938629</v>
      </c>
      <c r="V486" s="27" t="n">
        <v>0.0277160948352224</v>
      </c>
      <c r="W486" s="27" t="n">
        <v>-1.36879673688868</v>
      </c>
      <c r="X486" s="27" t="n">
        <v>0.0376101461246026</v>
      </c>
      <c r="Y486" s="27" t="n">
        <v>-0.713217182611133</v>
      </c>
      <c r="Z486" s="27" t="n">
        <v>-1.25498454262231</v>
      </c>
      <c r="AA486" s="27" t="n">
        <v>-0.0664280477525703</v>
      </c>
      <c r="AB486" s="27" t="n">
        <v>0.268185280604517</v>
      </c>
      <c r="AC486" s="27" t="n">
        <v>-1.09706310663184</v>
      </c>
      <c r="AD486" s="27" t="n">
        <v>0.566596231962786</v>
      </c>
      <c r="AE486" s="27" t="n">
        <v>-0.263168424508576</v>
      </c>
      <c r="AF486" s="27" t="n">
        <v>-1.13166501867904</v>
      </c>
      <c r="AG486" s="27" t="n">
        <v>-0.274726029794865</v>
      </c>
      <c r="AH486" s="27" t="n">
        <v>0.26149460396369</v>
      </c>
      <c r="AI486" s="27" t="n">
        <v>-0.236399306507908</v>
      </c>
      <c r="AJ486" s="27" t="n">
        <v>-1.44769297537216</v>
      </c>
      <c r="AK486" s="27" t="n">
        <v>0.166463662447575</v>
      </c>
      <c r="AL486" s="21"/>
      <c r="AM486" s="31" t="n">
        <f aca="false">IF(SQRT($B$9)*$B486+SQRT(1-$B$9)*R486&lt;_xlfn.NORM.S.INV($B$6),1,0)</f>
        <v>0</v>
      </c>
      <c r="AN486" s="31" t="n">
        <f aca="false">IF(SQRT($B$9)*$B486+SQRT(1-$B$9)*S486&lt;_xlfn.NORM.S.INV($B$6),1,0)</f>
        <v>0</v>
      </c>
      <c r="AO486" s="31" t="n">
        <f aca="false">IF(SQRT($B$9)*$B486+SQRT(1-$B$9)*T486&lt;_xlfn.NORM.S.INV($B$6),1,0)</f>
        <v>0</v>
      </c>
      <c r="AP486" s="31" t="n">
        <f aca="false">IF(SQRT($B$9)*$B486+SQRT(1-$B$9)*U486&lt;_xlfn.NORM.S.INV($B$6),1,0)</f>
        <v>0</v>
      </c>
      <c r="AQ486" s="31" t="n">
        <f aca="false">IF(SQRT($B$9)*$B486+SQRT(1-$B$9)*V486&lt;_xlfn.NORM.S.INV($B$6),1,0)</f>
        <v>0</v>
      </c>
      <c r="AR486" s="31" t="n">
        <f aca="false">IF(SQRT($B$9)*$B486+SQRT(1-$B$9)*W486&lt;_xlfn.NORM.S.INV($B$6),1,0)</f>
        <v>0</v>
      </c>
      <c r="AS486" s="31" t="n">
        <f aca="false">IF(SQRT($B$9)*$B486+SQRT(1-$B$9)*X486&lt;_xlfn.NORM.S.INV($B$6),1,0)</f>
        <v>0</v>
      </c>
      <c r="AT486" s="31" t="n">
        <f aca="false">IF(SQRT($B$9)*$B486+SQRT(1-$B$9)*Y486&lt;_xlfn.NORM.S.INV($B$6),1,0)</f>
        <v>0</v>
      </c>
      <c r="AU486" s="31" t="n">
        <f aca="false">IF(SQRT($B$9)*$B486+SQRT(1-$B$9)*Z486&lt;_xlfn.NORM.S.INV($B$6),1,0)</f>
        <v>0</v>
      </c>
      <c r="AV486" s="31" t="n">
        <f aca="false">IF(SQRT($B$9)*$B486+SQRT(1-$B$9)*AA486&lt;_xlfn.NORM.S.INV($B$6),1,0)</f>
        <v>0</v>
      </c>
      <c r="AW486" s="31" t="n">
        <f aca="false">IF(SQRT($C$9)*$B486+SQRT(1-$C$9)*AB486&lt;_xlfn.NORM.S.INV($C$6),1,0)</f>
        <v>0</v>
      </c>
      <c r="AX486" s="31" t="n">
        <f aca="false">IF(SQRT($C$9)*$B486+SQRT(1-$C$9)*AC486&lt;_xlfn.NORM.S.INV($C$6),1,0)</f>
        <v>0</v>
      </c>
      <c r="AY486" s="31" t="n">
        <f aca="false">IF(SQRT($C$9)*$B486+SQRT(1-$C$9)*AD486&lt;_xlfn.NORM.S.INV($C$6),1,0)</f>
        <v>0</v>
      </c>
      <c r="AZ486" s="31" t="n">
        <f aca="false">IF(SQRT($C$9)*$B486+SQRT(1-$C$9)*AE486&lt;_xlfn.NORM.S.INV($C$6),1,0)</f>
        <v>0</v>
      </c>
      <c r="BA486" s="31" t="n">
        <f aca="false">IF(SQRT($C$9)*$B486+SQRT(1-$C$9)*AF486&lt;_xlfn.NORM.S.INV($C$6),1,0)</f>
        <v>0</v>
      </c>
      <c r="BB486" s="31" t="n">
        <f aca="false">IF(SQRT($C$9)*$B486+SQRT(1-$C$9)*AG486&lt;_xlfn.NORM.S.INV($C$6),1,0)</f>
        <v>0</v>
      </c>
      <c r="BC486" s="31" t="n">
        <f aca="false">IF(SQRT($C$9)*$B486+SQRT(1-$C$9)*AH486&lt;_xlfn.NORM.S.INV($C$6),1,0)</f>
        <v>0</v>
      </c>
      <c r="BD486" s="31" t="n">
        <f aca="false">IF(SQRT($C$9)*$B486+SQRT(1-$C$9)*AI486&lt;_xlfn.NORM.S.INV($C$6),1,0)</f>
        <v>0</v>
      </c>
      <c r="BE486" s="31" t="n">
        <f aca="false">IF(SQRT($C$9)*$B486+SQRT(1-$C$9)*AJ486&lt;_xlfn.NORM.S.INV($C$6),1,0)</f>
        <v>0</v>
      </c>
      <c r="BF486" s="31" t="n">
        <f aca="false">IF(SQRT($C$9)*$B486+SQRT(1-$C$9)*AK486&lt;_xlfn.NORM.S.INV($C$6),1,0)</f>
        <v>0</v>
      </c>
      <c r="BG486" s="21"/>
      <c r="BH486" s="21"/>
      <c r="BI486" s="31" t="n">
        <f aca="false">$B$11*(($A$1061)*$C486/$B$12*$B$7+(1-$A$1061)*$D486/$B$12*$C$7)</f>
        <v>0</v>
      </c>
      <c r="BJ486" s="31" t="n">
        <f aca="false">$B$11*(($A$1062)*$C486/$B$12*$B$7+(1-$A$1062)*$D486/$B$12*$C$7)</f>
        <v>0</v>
      </c>
      <c r="BK486" s="31" t="n">
        <f aca="false">$B$11*(($A$1063)*$C486/$B$12*$B$7+(1-$A$1063)*$D486/$B$12*$C$7)</f>
        <v>0</v>
      </c>
      <c r="BL486" s="31" t="n">
        <f aca="false">$B$11*(($A$1064)*$C486/$B$12*$B$7+(1-$A$1064)*$D486/$B$12*$C$7)</f>
        <v>0</v>
      </c>
      <c r="BM486" s="31" t="n">
        <f aca="false">$B$11*(($A$1065)*$C486/$B$12*$B$7+(1-$A$1065)*$D486/$B$12*$C$7)</f>
        <v>0</v>
      </c>
      <c r="BN486" s="31" t="n">
        <f aca="false">$B$11*(($A$1066)*$C486/$B$12*$B$7+(1-$A$1066)*$D486/$B$12*$C$7)</f>
        <v>0</v>
      </c>
      <c r="BO486" s="31" t="n">
        <f aca="false">$B$11*(($A$1067)*$C486/$B$12*$B$7+(1-$A$1067)*$D486/$B$12*$C$7)</f>
        <v>0</v>
      </c>
      <c r="BP486" s="31" t="n">
        <f aca="false">$B$11*(($A$1068)*$C486/$B$12*$B$7+(1-$A$1068)*$D486/$B$12*$C$7)</f>
        <v>0</v>
      </c>
      <c r="BQ486" s="31" t="n">
        <f aca="false">$B$11*(($A$1069)*$C486/$B$12*$B$7+(1-$A$1069)*$D486/$B$12*$C$7)</f>
        <v>0</v>
      </c>
      <c r="BR486" s="31" t="n">
        <f aca="false">$B$11*(($A$1070)*$C486/$B$12*$B$7+(1-$A$1070)*$D486/$B$12*$C$7)</f>
        <v>0</v>
      </c>
      <c r="BS486" s="31" t="n">
        <f aca="false">$B$11*(($A$1071)*$C486/$B$12*$B$7+(1-$A$1071)*$D486/$B$12*$C$7)</f>
        <v>0</v>
      </c>
      <c r="BT486" s="31" t="n">
        <f aca="false">$B$11*(($A$1072)*$C486/$B$12*$B$7+(1-$A$1072)*$D486/$B$12*$C$7)</f>
        <v>0</v>
      </c>
      <c r="BU486" s="31" t="n">
        <f aca="false">$B$11*(($A$1073)*$C486/$B$12*$B$7+(1-$A$1073)*$D486/$B$12*$C$7)</f>
        <v>0</v>
      </c>
      <c r="BV486" s="31" t="n">
        <f aca="false">$B$11*(($A$1074)*$C486/$B$12*$B$7+(1-$A$1074)*$D486/$B$12*$C$7)</f>
        <v>0</v>
      </c>
      <c r="BW486" s="31" t="n">
        <f aca="false">$B$11*(($A$1075)*$C486/$B$12*$B$7+(1-$A$1075)*$D486/$B$12*$C$7)</f>
        <v>0</v>
      </c>
      <c r="BX486" s="31" t="n">
        <f aca="false">$B$11*(($A$1076)*$C486/$B$12*$B$7+(1-$A$1076)*$D486/$B$12*$C$7)</f>
        <v>0</v>
      </c>
      <c r="BY486" s="31" t="n">
        <f aca="false">$B$11*(($A$1077)*$C486/$B$12*$B$7+(1-$A$1077)*$D486/$B$12*$C$7)</f>
        <v>0</v>
      </c>
      <c r="BZ486" s="31" t="n">
        <f aca="false">$B$11*(($A$1078)*$C486/$B$12*$B$7+(1-$A$1078)*$D486/$B$12*$C$7)</f>
        <v>0</v>
      </c>
      <c r="CA486" s="31" t="n">
        <f aca="false">$B$11*(($A$1079)*$C486/$B$12*$B$7+(1-$A$1079)*$D486/$B$12*$C$7)</f>
        <v>0</v>
      </c>
      <c r="CB486" s="31" t="n">
        <f aca="false">$B$11*(($A$1080)*$C486/$B$12*$B$7+(1-$A$1080)*$D486/$B$12*$C$7)</f>
        <v>0</v>
      </c>
      <c r="CC486" s="31" t="n">
        <f aca="false">$B$11*(($A$1081)*$C486/$B$12*$B$7+(1-$A$1081)*$D486/$B$12*$C$7)</f>
        <v>0</v>
      </c>
    </row>
    <row r="487" customFormat="false" ht="15" hidden="false" customHeight="false" outlineLevel="0" collapsed="false">
      <c r="A487" s="21" t="n">
        <v>463</v>
      </c>
      <c r="B487" s="27" t="n">
        <v>1.05317446985952</v>
      </c>
      <c r="C487" s="9" t="n">
        <f aca="false">SUM(AM487:AV487)</f>
        <v>0</v>
      </c>
      <c r="D487" s="9" t="n">
        <f aca="false">SUM(AW487:BF487)</f>
        <v>1</v>
      </c>
      <c r="E487" s="24" t="n">
        <f aca="false">(1-C487/$B$12)*$B$8-C487/$B$12*$B$7</f>
        <v>0.05</v>
      </c>
      <c r="F487" s="24" t="n">
        <f aca="false">(1-D487/$B$12)*$C$8-D487/$B$12*$C$7</f>
        <v>0.021</v>
      </c>
      <c r="G487" s="47" t="n">
        <f aca="false">$B$11*($B$10*C487/$B$12*$B$7+(1-$B$10)*D487/$B$12*$C$7)</f>
        <v>300</v>
      </c>
      <c r="H487" s="24" t="n">
        <f aca="false">$B$10*E487+(1-$B$10)*F487</f>
        <v>0.0355</v>
      </c>
      <c r="I487" s="21"/>
      <c r="J487" s="21"/>
      <c r="K487" s="21"/>
      <c r="L487" s="21"/>
      <c r="M487" s="21"/>
      <c r="N487" s="21"/>
      <c r="O487" s="21"/>
      <c r="P487" s="21"/>
      <c r="Q487" s="21"/>
      <c r="R487" s="27" t="n">
        <v>-0.608770519414471</v>
      </c>
      <c r="S487" s="27" t="n">
        <v>2.06065749565643</v>
      </c>
      <c r="T487" s="27" t="n">
        <v>-0.0295470321167894</v>
      </c>
      <c r="U487" s="27" t="n">
        <v>-1.15703529654991</v>
      </c>
      <c r="V487" s="27" t="n">
        <v>0.653600907118635</v>
      </c>
      <c r="W487" s="27" t="n">
        <v>-0.652489845168581</v>
      </c>
      <c r="X487" s="27" t="n">
        <v>1.01795174990666</v>
      </c>
      <c r="Y487" s="27" t="n">
        <v>0.905369947914711</v>
      </c>
      <c r="Z487" s="27" t="n">
        <v>1.26134931254939</v>
      </c>
      <c r="AA487" s="27" t="n">
        <v>0.221373181215787</v>
      </c>
      <c r="AB487" s="27" t="n">
        <v>-0.569944262172336</v>
      </c>
      <c r="AC487" s="27" t="n">
        <v>-0.792383704449135</v>
      </c>
      <c r="AD487" s="27" t="n">
        <v>0.0172184635203507</v>
      </c>
      <c r="AE487" s="27" t="n">
        <v>1.03116155551723</v>
      </c>
      <c r="AF487" s="27" t="n">
        <v>0.732374013647137</v>
      </c>
      <c r="AG487" s="27" t="n">
        <v>-2.66642125258296</v>
      </c>
      <c r="AH487" s="27" t="n">
        <v>1.39870476666897</v>
      </c>
      <c r="AI487" s="27" t="n">
        <v>-0.251391882523021</v>
      </c>
      <c r="AJ487" s="27" t="n">
        <v>-1.27812481333252</v>
      </c>
      <c r="AK487" s="27" t="n">
        <v>-0.328242145488449</v>
      </c>
      <c r="AL487" s="21"/>
      <c r="AM487" s="31" t="n">
        <f aca="false">IF(SQRT($B$9)*$B487+SQRT(1-$B$9)*R487&lt;_xlfn.NORM.S.INV($B$6),1,0)</f>
        <v>0</v>
      </c>
      <c r="AN487" s="31" t="n">
        <f aca="false">IF(SQRT($B$9)*$B487+SQRT(1-$B$9)*S487&lt;_xlfn.NORM.S.INV($B$6),1,0)</f>
        <v>0</v>
      </c>
      <c r="AO487" s="31" t="n">
        <f aca="false">IF(SQRT($B$9)*$B487+SQRT(1-$B$9)*T487&lt;_xlfn.NORM.S.INV($B$6),1,0)</f>
        <v>0</v>
      </c>
      <c r="AP487" s="31" t="n">
        <f aca="false">IF(SQRT($B$9)*$B487+SQRT(1-$B$9)*U487&lt;_xlfn.NORM.S.INV($B$6),1,0)</f>
        <v>0</v>
      </c>
      <c r="AQ487" s="31" t="n">
        <f aca="false">IF(SQRT($B$9)*$B487+SQRT(1-$B$9)*V487&lt;_xlfn.NORM.S.INV($B$6),1,0)</f>
        <v>0</v>
      </c>
      <c r="AR487" s="31" t="n">
        <f aca="false">IF(SQRT($B$9)*$B487+SQRT(1-$B$9)*W487&lt;_xlfn.NORM.S.INV($B$6),1,0)</f>
        <v>0</v>
      </c>
      <c r="AS487" s="31" t="n">
        <f aca="false">IF(SQRT($B$9)*$B487+SQRT(1-$B$9)*X487&lt;_xlfn.NORM.S.INV($B$6),1,0)</f>
        <v>0</v>
      </c>
      <c r="AT487" s="31" t="n">
        <f aca="false">IF(SQRT($B$9)*$B487+SQRT(1-$B$9)*Y487&lt;_xlfn.NORM.S.INV($B$6),1,0)</f>
        <v>0</v>
      </c>
      <c r="AU487" s="31" t="n">
        <f aca="false">IF(SQRT($B$9)*$B487+SQRT(1-$B$9)*Z487&lt;_xlfn.NORM.S.INV($B$6),1,0)</f>
        <v>0</v>
      </c>
      <c r="AV487" s="31" t="n">
        <f aca="false">IF(SQRT($B$9)*$B487+SQRT(1-$B$9)*AA487&lt;_xlfn.NORM.S.INV($B$6),1,0)</f>
        <v>0</v>
      </c>
      <c r="AW487" s="31" t="n">
        <f aca="false">IF(SQRT($C$9)*$B487+SQRT(1-$C$9)*AB487&lt;_xlfn.NORM.S.INV($C$6),1,0)</f>
        <v>0</v>
      </c>
      <c r="AX487" s="31" t="n">
        <f aca="false">IF(SQRT($C$9)*$B487+SQRT(1-$C$9)*AC487&lt;_xlfn.NORM.S.INV($C$6),1,0)</f>
        <v>0</v>
      </c>
      <c r="AY487" s="31" t="n">
        <f aca="false">IF(SQRT($C$9)*$B487+SQRT(1-$C$9)*AD487&lt;_xlfn.NORM.S.INV($C$6),1,0)</f>
        <v>0</v>
      </c>
      <c r="AZ487" s="31" t="n">
        <f aca="false">IF(SQRT($C$9)*$B487+SQRT(1-$C$9)*AE487&lt;_xlfn.NORM.S.INV($C$6),1,0)</f>
        <v>0</v>
      </c>
      <c r="BA487" s="31" t="n">
        <f aca="false">IF(SQRT($C$9)*$B487+SQRT(1-$C$9)*AF487&lt;_xlfn.NORM.S.INV($C$6),1,0)</f>
        <v>0</v>
      </c>
      <c r="BB487" s="31" t="n">
        <f aca="false">IF(SQRT($C$9)*$B487+SQRT(1-$C$9)*AG487&lt;_xlfn.NORM.S.INV($C$6),1,0)</f>
        <v>1</v>
      </c>
      <c r="BC487" s="31" t="n">
        <f aca="false">IF(SQRT($C$9)*$B487+SQRT(1-$C$9)*AH487&lt;_xlfn.NORM.S.INV($C$6),1,0)</f>
        <v>0</v>
      </c>
      <c r="BD487" s="31" t="n">
        <f aca="false">IF(SQRT($C$9)*$B487+SQRT(1-$C$9)*AI487&lt;_xlfn.NORM.S.INV($C$6),1,0)</f>
        <v>0</v>
      </c>
      <c r="BE487" s="31" t="n">
        <f aca="false">IF(SQRT($C$9)*$B487+SQRT(1-$C$9)*AJ487&lt;_xlfn.NORM.S.INV($C$6),1,0)</f>
        <v>0</v>
      </c>
      <c r="BF487" s="31" t="n">
        <f aca="false">IF(SQRT($C$9)*$B487+SQRT(1-$C$9)*AK487&lt;_xlfn.NORM.S.INV($C$6),1,0)</f>
        <v>0</v>
      </c>
      <c r="BG487" s="21"/>
      <c r="BH487" s="21"/>
      <c r="BI487" s="31" t="n">
        <f aca="false">$B$11*(($A$1061)*$C487/$B$12*$B$7+(1-$A$1061)*$D487/$B$12*$C$7)</f>
        <v>600</v>
      </c>
      <c r="BJ487" s="31" t="n">
        <f aca="false">$B$11*(($A$1062)*$C487/$B$12*$B$7+(1-$A$1062)*$D487/$B$12*$C$7)</f>
        <v>570</v>
      </c>
      <c r="BK487" s="31" t="n">
        <f aca="false">$B$11*(($A$1063)*$C487/$B$12*$B$7+(1-$A$1063)*$D487/$B$12*$C$7)</f>
        <v>540</v>
      </c>
      <c r="BL487" s="31" t="n">
        <f aca="false">$B$11*(($A$1064)*$C487/$B$12*$B$7+(1-$A$1064)*$D487/$B$12*$C$7)</f>
        <v>510</v>
      </c>
      <c r="BM487" s="31" t="n">
        <f aca="false">$B$11*(($A$1065)*$C487/$B$12*$B$7+(1-$A$1065)*$D487/$B$12*$C$7)</f>
        <v>480</v>
      </c>
      <c r="BN487" s="31" t="n">
        <f aca="false">$B$11*(($A$1066)*$C487/$B$12*$B$7+(1-$A$1066)*$D487/$B$12*$C$7)</f>
        <v>450</v>
      </c>
      <c r="BO487" s="31" t="n">
        <f aca="false">$B$11*(($A$1067)*$C487/$B$12*$B$7+(1-$A$1067)*$D487/$B$12*$C$7)</f>
        <v>420</v>
      </c>
      <c r="BP487" s="31" t="n">
        <f aca="false">$B$11*(($A$1068)*$C487/$B$12*$B$7+(1-$A$1068)*$D487/$B$12*$C$7)</f>
        <v>390</v>
      </c>
      <c r="BQ487" s="31" t="n">
        <f aca="false">$B$11*(($A$1069)*$C487/$B$12*$B$7+(1-$A$1069)*$D487/$B$12*$C$7)</f>
        <v>360</v>
      </c>
      <c r="BR487" s="31" t="n">
        <f aca="false">$B$11*(($A$1070)*$C487/$B$12*$B$7+(1-$A$1070)*$D487/$B$12*$C$7)</f>
        <v>330</v>
      </c>
      <c r="BS487" s="31" t="n">
        <f aca="false">$B$11*(($A$1071)*$C487/$B$12*$B$7+(1-$A$1071)*$D487/$B$12*$C$7)</f>
        <v>300</v>
      </c>
      <c r="BT487" s="31" t="n">
        <f aca="false">$B$11*(($A$1072)*$C487/$B$12*$B$7+(1-$A$1072)*$D487/$B$12*$C$7)</f>
        <v>270</v>
      </c>
      <c r="BU487" s="31" t="n">
        <f aca="false">$B$11*(($A$1073)*$C487/$B$12*$B$7+(1-$A$1073)*$D487/$B$12*$C$7)</f>
        <v>240</v>
      </c>
      <c r="BV487" s="31" t="n">
        <f aca="false">$B$11*(($A$1074)*$C487/$B$12*$B$7+(1-$A$1074)*$D487/$B$12*$C$7)</f>
        <v>210</v>
      </c>
      <c r="BW487" s="31" t="n">
        <f aca="false">$B$11*(($A$1075)*$C487/$B$12*$B$7+(1-$A$1075)*$D487/$B$12*$C$7)</f>
        <v>180</v>
      </c>
      <c r="BX487" s="31" t="n">
        <f aca="false">$B$11*(($A$1076)*$C487/$B$12*$B$7+(1-$A$1076)*$D487/$B$12*$C$7)</f>
        <v>150</v>
      </c>
      <c r="BY487" s="31" t="n">
        <f aca="false">$B$11*(($A$1077)*$C487/$B$12*$B$7+(1-$A$1077)*$D487/$B$12*$C$7)</f>
        <v>120</v>
      </c>
      <c r="BZ487" s="31" t="n">
        <f aca="false">$B$11*(($A$1078)*$C487/$B$12*$B$7+(1-$A$1078)*$D487/$B$12*$C$7)</f>
        <v>90</v>
      </c>
      <c r="CA487" s="31" t="n">
        <f aca="false">$B$11*(($A$1079)*$C487/$B$12*$B$7+(1-$A$1079)*$D487/$B$12*$C$7)</f>
        <v>60</v>
      </c>
      <c r="CB487" s="31" t="n">
        <f aca="false">$B$11*(($A$1080)*$C487/$B$12*$B$7+(1-$A$1080)*$D487/$B$12*$C$7)</f>
        <v>30</v>
      </c>
      <c r="CC487" s="31" t="n">
        <f aca="false">$B$11*(($A$1081)*$C487/$B$12*$B$7+(1-$A$1081)*$D487/$B$12*$C$7)</f>
        <v>0</v>
      </c>
    </row>
    <row r="488" customFormat="false" ht="15" hidden="false" customHeight="false" outlineLevel="0" collapsed="false">
      <c r="A488" s="21" t="n">
        <v>464</v>
      </c>
      <c r="B488" s="27" t="n">
        <v>-0.174288571984976</v>
      </c>
      <c r="C488" s="9" t="n">
        <f aca="false">SUM(AM488:AV488)</f>
        <v>0</v>
      </c>
      <c r="D488" s="9" t="n">
        <f aca="false">SUM(AW488:BF488)</f>
        <v>1</v>
      </c>
      <c r="E488" s="24" t="n">
        <f aca="false">(1-C488/$B$12)*$B$8-C488/$B$12*$B$7</f>
        <v>0.05</v>
      </c>
      <c r="F488" s="24" t="n">
        <f aca="false">(1-D488/$B$12)*$C$8-D488/$B$12*$C$7</f>
        <v>0.021</v>
      </c>
      <c r="G488" s="47" t="n">
        <f aca="false">$B$11*($B$10*C488/$B$12*$B$7+(1-$B$10)*D488/$B$12*$C$7)</f>
        <v>300</v>
      </c>
      <c r="H488" s="24" t="n">
        <f aca="false">$B$10*E488+(1-$B$10)*F488</f>
        <v>0.0355</v>
      </c>
      <c r="I488" s="21"/>
      <c r="J488" s="21"/>
      <c r="K488" s="21"/>
      <c r="L488" s="21"/>
      <c r="M488" s="21"/>
      <c r="N488" s="21"/>
      <c r="O488" s="21"/>
      <c r="P488" s="21"/>
      <c r="Q488" s="21"/>
      <c r="R488" s="27" t="n">
        <v>0.349082925937769</v>
      </c>
      <c r="S488" s="27" t="n">
        <v>-0.576950317321713</v>
      </c>
      <c r="T488" s="27" t="n">
        <v>-1.69284932637644</v>
      </c>
      <c r="U488" s="27" t="n">
        <v>-0.40015869212191</v>
      </c>
      <c r="V488" s="27" t="n">
        <v>0.61898090426388</v>
      </c>
      <c r="W488" s="27" t="n">
        <v>-2.03545208244869</v>
      </c>
      <c r="X488" s="27" t="n">
        <v>-0.877785911394418</v>
      </c>
      <c r="Y488" s="27" t="n">
        <v>-1.95588257471779</v>
      </c>
      <c r="Z488" s="27" t="n">
        <v>0.223725554041712</v>
      </c>
      <c r="AA488" s="27" t="n">
        <v>1.21401288822839</v>
      </c>
      <c r="AB488" s="27" t="n">
        <v>-0.0468392717242005</v>
      </c>
      <c r="AC488" s="27" t="n">
        <v>-0.83575535919718</v>
      </c>
      <c r="AD488" s="27" t="n">
        <v>-0.639174962864715</v>
      </c>
      <c r="AE488" s="27" t="n">
        <v>0.0468923460719476</v>
      </c>
      <c r="AF488" s="27" t="n">
        <v>-0.483347475513914</v>
      </c>
      <c r="AG488" s="27" t="n">
        <v>-0.49852714083726</v>
      </c>
      <c r="AH488" s="27" t="n">
        <v>0.418179307566696</v>
      </c>
      <c r="AI488" s="27" t="n">
        <v>-0.987926545216423</v>
      </c>
      <c r="AJ488" s="27" t="n">
        <v>-1.00617968266178</v>
      </c>
      <c r="AK488" s="27" t="n">
        <v>-2.35671416356101</v>
      </c>
      <c r="AL488" s="21"/>
      <c r="AM488" s="31" t="n">
        <f aca="false">IF(SQRT($B$9)*$B488+SQRT(1-$B$9)*R488&lt;_xlfn.NORM.S.INV($B$6),1,0)</f>
        <v>0</v>
      </c>
      <c r="AN488" s="31" t="n">
        <f aca="false">IF(SQRT($B$9)*$B488+SQRT(1-$B$9)*S488&lt;_xlfn.NORM.S.INV($B$6),1,0)</f>
        <v>0</v>
      </c>
      <c r="AO488" s="31" t="n">
        <f aca="false">IF(SQRT($B$9)*$B488+SQRT(1-$B$9)*T488&lt;_xlfn.NORM.S.INV($B$6),1,0)</f>
        <v>0</v>
      </c>
      <c r="AP488" s="31" t="n">
        <f aca="false">IF(SQRT($B$9)*$B488+SQRT(1-$B$9)*U488&lt;_xlfn.NORM.S.INV($B$6),1,0)</f>
        <v>0</v>
      </c>
      <c r="AQ488" s="31" t="n">
        <f aca="false">IF(SQRT($B$9)*$B488+SQRT(1-$B$9)*V488&lt;_xlfn.NORM.S.INV($B$6),1,0)</f>
        <v>0</v>
      </c>
      <c r="AR488" s="31" t="n">
        <f aca="false">IF(SQRT($B$9)*$B488+SQRT(1-$B$9)*W488&lt;_xlfn.NORM.S.INV($B$6),1,0)</f>
        <v>0</v>
      </c>
      <c r="AS488" s="31" t="n">
        <f aca="false">IF(SQRT($B$9)*$B488+SQRT(1-$B$9)*X488&lt;_xlfn.NORM.S.INV($B$6),1,0)</f>
        <v>0</v>
      </c>
      <c r="AT488" s="31" t="n">
        <f aca="false">IF(SQRT($B$9)*$B488+SQRT(1-$B$9)*Y488&lt;_xlfn.NORM.S.INV($B$6),1,0)</f>
        <v>0</v>
      </c>
      <c r="AU488" s="31" t="n">
        <f aca="false">IF(SQRT($B$9)*$B488+SQRT(1-$B$9)*Z488&lt;_xlfn.NORM.S.INV($B$6),1,0)</f>
        <v>0</v>
      </c>
      <c r="AV488" s="31" t="n">
        <f aca="false">IF(SQRT($B$9)*$B488+SQRT(1-$B$9)*AA488&lt;_xlfn.NORM.S.INV($B$6),1,0)</f>
        <v>0</v>
      </c>
      <c r="AW488" s="31" t="n">
        <f aca="false">IF(SQRT($C$9)*$B488+SQRT(1-$C$9)*AB488&lt;_xlfn.NORM.S.INV($C$6),1,0)</f>
        <v>0</v>
      </c>
      <c r="AX488" s="31" t="n">
        <f aca="false">IF(SQRT($C$9)*$B488+SQRT(1-$C$9)*AC488&lt;_xlfn.NORM.S.INV($C$6),1,0)</f>
        <v>0</v>
      </c>
      <c r="AY488" s="31" t="n">
        <f aca="false">IF(SQRT($C$9)*$B488+SQRT(1-$C$9)*AD488&lt;_xlfn.NORM.S.INV($C$6),1,0)</f>
        <v>0</v>
      </c>
      <c r="AZ488" s="31" t="n">
        <f aca="false">IF(SQRT($C$9)*$B488+SQRT(1-$C$9)*AE488&lt;_xlfn.NORM.S.INV($C$6),1,0)</f>
        <v>0</v>
      </c>
      <c r="BA488" s="31" t="n">
        <f aca="false">IF(SQRT($C$9)*$B488+SQRT(1-$C$9)*AF488&lt;_xlfn.NORM.S.INV($C$6),1,0)</f>
        <v>0</v>
      </c>
      <c r="BB488" s="31" t="n">
        <f aca="false">IF(SQRT($C$9)*$B488+SQRT(1-$C$9)*AG488&lt;_xlfn.NORM.S.INV($C$6),1,0)</f>
        <v>0</v>
      </c>
      <c r="BC488" s="31" t="n">
        <f aca="false">IF(SQRT($C$9)*$B488+SQRT(1-$C$9)*AH488&lt;_xlfn.NORM.S.INV($C$6),1,0)</f>
        <v>0</v>
      </c>
      <c r="BD488" s="31" t="n">
        <f aca="false">IF(SQRT($C$9)*$B488+SQRT(1-$C$9)*AI488&lt;_xlfn.NORM.S.INV($C$6),1,0)</f>
        <v>0</v>
      </c>
      <c r="BE488" s="31" t="n">
        <f aca="false">IF(SQRT($C$9)*$B488+SQRT(1-$C$9)*AJ488&lt;_xlfn.NORM.S.INV($C$6),1,0)</f>
        <v>0</v>
      </c>
      <c r="BF488" s="31" t="n">
        <f aca="false">IF(SQRT($C$9)*$B488+SQRT(1-$C$9)*AK488&lt;_xlfn.NORM.S.INV($C$6),1,0)</f>
        <v>1</v>
      </c>
      <c r="BG488" s="21"/>
      <c r="BH488" s="21"/>
      <c r="BI488" s="31" t="n">
        <f aca="false">$B$11*(($A$1061)*$C488/$B$12*$B$7+(1-$A$1061)*$D488/$B$12*$C$7)</f>
        <v>600</v>
      </c>
      <c r="BJ488" s="31" t="n">
        <f aca="false">$B$11*(($A$1062)*$C488/$B$12*$B$7+(1-$A$1062)*$D488/$B$12*$C$7)</f>
        <v>570</v>
      </c>
      <c r="BK488" s="31" t="n">
        <f aca="false">$B$11*(($A$1063)*$C488/$B$12*$B$7+(1-$A$1063)*$D488/$B$12*$C$7)</f>
        <v>540</v>
      </c>
      <c r="BL488" s="31" t="n">
        <f aca="false">$B$11*(($A$1064)*$C488/$B$12*$B$7+(1-$A$1064)*$D488/$B$12*$C$7)</f>
        <v>510</v>
      </c>
      <c r="BM488" s="31" t="n">
        <f aca="false">$B$11*(($A$1065)*$C488/$B$12*$B$7+(1-$A$1065)*$D488/$B$12*$C$7)</f>
        <v>480</v>
      </c>
      <c r="BN488" s="31" t="n">
        <f aca="false">$B$11*(($A$1066)*$C488/$B$12*$B$7+(1-$A$1066)*$D488/$B$12*$C$7)</f>
        <v>450</v>
      </c>
      <c r="BO488" s="31" t="n">
        <f aca="false">$B$11*(($A$1067)*$C488/$B$12*$B$7+(1-$A$1067)*$D488/$B$12*$C$7)</f>
        <v>420</v>
      </c>
      <c r="BP488" s="31" t="n">
        <f aca="false">$B$11*(($A$1068)*$C488/$B$12*$B$7+(1-$A$1068)*$D488/$B$12*$C$7)</f>
        <v>390</v>
      </c>
      <c r="BQ488" s="31" t="n">
        <f aca="false">$B$11*(($A$1069)*$C488/$B$12*$B$7+(1-$A$1069)*$D488/$B$12*$C$7)</f>
        <v>360</v>
      </c>
      <c r="BR488" s="31" t="n">
        <f aca="false">$B$11*(($A$1070)*$C488/$B$12*$B$7+(1-$A$1070)*$D488/$B$12*$C$7)</f>
        <v>330</v>
      </c>
      <c r="BS488" s="31" t="n">
        <f aca="false">$B$11*(($A$1071)*$C488/$B$12*$B$7+(1-$A$1071)*$D488/$B$12*$C$7)</f>
        <v>300</v>
      </c>
      <c r="BT488" s="31" t="n">
        <f aca="false">$B$11*(($A$1072)*$C488/$B$12*$B$7+(1-$A$1072)*$D488/$B$12*$C$7)</f>
        <v>270</v>
      </c>
      <c r="BU488" s="31" t="n">
        <f aca="false">$B$11*(($A$1073)*$C488/$B$12*$B$7+(1-$A$1073)*$D488/$B$12*$C$7)</f>
        <v>240</v>
      </c>
      <c r="BV488" s="31" t="n">
        <f aca="false">$B$11*(($A$1074)*$C488/$B$12*$B$7+(1-$A$1074)*$D488/$B$12*$C$7)</f>
        <v>210</v>
      </c>
      <c r="BW488" s="31" t="n">
        <f aca="false">$B$11*(($A$1075)*$C488/$B$12*$B$7+(1-$A$1075)*$D488/$B$12*$C$7)</f>
        <v>180</v>
      </c>
      <c r="BX488" s="31" t="n">
        <f aca="false">$B$11*(($A$1076)*$C488/$B$12*$B$7+(1-$A$1076)*$D488/$B$12*$C$7)</f>
        <v>150</v>
      </c>
      <c r="BY488" s="31" t="n">
        <f aca="false">$B$11*(($A$1077)*$C488/$B$12*$B$7+(1-$A$1077)*$D488/$B$12*$C$7)</f>
        <v>120</v>
      </c>
      <c r="BZ488" s="31" t="n">
        <f aca="false">$B$11*(($A$1078)*$C488/$B$12*$B$7+(1-$A$1078)*$D488/$B$12*$C$7)</f>
        <v>90</v>
      </c>
      <c r="CA488" s="31" t="n">
        <f aca="false">$B$11*(($A$1079)*$C488/$B$12*$B$7+(1-$A$1079)*$D488/$B$12*$C$7)</f>
        <v>60</v>
      </c>
      <c r="CB488" s="31" t="n">
        <f aca="false">$B$11*(($A$1080)*$C488/$B$12*$B$7+(1-$A$1080)*$D488/$B$12*$C$7)</f>
        <v>30</v>
      </c>
      <c r="CC488" s="31" t="n">
        <f aca="false">$B$11*(($A$1081)*$C488/$B$12*$B$7+(1-$A$1081)*$D488/$B$12*$C$7)</f>
        <v>0</v>
      </c>
    </row>
    <row r="489" customFormat="false" ht="15" hidden="false" customHeight="false" outlineLevel="0" collapsed="false">
      <c r="A489" s="21" t="n">
        <v>465</v>
      </c>
      <c r="B489" s="27" t="n">
        <v>1.69433920938681</v>
      </c>
      <c r="C489" s="9" t="n">
        <f aca="false">SUM(AM489:AV489)</f>
        <v>0</v>
      </c>
      <c r="D489" s="9" t="n">
        <f aca="false">SUM(AW489:BF489)</f>
        <v>0</v>
      </c>
      <c r="E489" s="24" t="n">
        <f aca="false">(1-C489/$B$12)*$B$8-C489/$B$12*$B$7</f>
        <v>0.05</v>
      </c>
      <c r="F489" s="24" t="n">
        <f aca="false">(1-D489/$B$12)*$C$8-D489/$B$12*$C$7</f>
        <v>0.09</v>
      </c>
      <c r="G489" s="47" t="n">
        <f aca="false">$B$11*($B$10*C489/$B$12*$B$7+(1-$B$10)*D489/$B$12*$C$7)</f>
        <v>0</v>
      </c>
      <c r="H489" s="24" t="n">
        <f aca="false">$B$10*E489+(1-$B$10)*F489</f>
        <v>0.07</v>
      </c>
      <c r="I489" s="21"/>
      <c r="J489" s="21"/>
      <c r="K489" s="21"/>
      <c r="L489" s="21"/>
      <c r="M489" s="21"/>
      <c r="N489" s="21"/>
      <c r="O489" s="21"/>
      <c r="P489" s="21"/>
      <c r="Q489" s="21"/>
      <c r="R489" s="27" t="n">
        <v>0.960375298349174</v>
      </c>
      <c r="S489" s="27" t="n">
        <v>1.05663091569494</v>
      </c>
      <c r="T489" s="27" t="n">
        <v>1.14745689080202</v>
      </c>
      <c r="U489" s="27" t="n">
        <v>-0.791145453606853</v>
      </c>
      <c r="V489" s="27" t="n">
        <v>-2.81211574918062</v>
      </c>
      <c r="W489" s="27" t="n">
        <v>-1.38717470053197</v>
      </c>
      <c r="X489" s="27" t="n">
        <v>0.380735864266606</v>
      </c>
      <c r="Y489" s="27" t="n">
        <v>0.567040678294705</v>
      </c>
      <c r="Z489" s="27" t="n">
        <v>0.931565339925855</v>
      </c>
      <c r="AA489" s="27" t="n">
        <v>0.122526270618817</v>
      </c>
      <c r="AB489" s="27" t="n">
        <v>-0.305736790100049</v>
      </c>
      <c r="AC489" s="27" t="n">
        <v>1.06611161952824</v>
      </c>
      <c r="AD489" s="27" t="n">
        <v>-1.1534884204114</v>
      </c>
      <c r="AE489" s="27" t="n">
        <v>0.714528642974989</v>
      </c>
      <c r="AF489" s="27" t="n">
        <v>-0.716879741073236</v>
      </c>
      <c r="AG489" s="27" t="n">
        <v>-0.46889557622847</v>
      </c>
      <c r="AH489" s="27" t="n">
        <v>-0.081918433578385</v>
      </c>
      <c r="AI489" s="27" t="n">
        <v>-1.08018888691959</v>
      </c>
      <c r="AJ489" s="27" t="n">
        <v>-1.12115485445056</v>
      </c>
      <c r="AK489" s="27" t="n">
        <v>-0.393039305992262</v>
      </c>
      <c r="AL489" s="21"/>
      <c r="AM489" s="31" t="n">
        <f aca="false">IF(SQRT($B$9)*$B489+SQRT(1-$B$9)*R489&lt;_xlfn.NORM.S.INV($B$6),1,0)</f>
        <v>0</v>
      </c>
      <c r="AN489" s="31" t="n">
        <f aca="false">IF(SQRT($B$9)*$B489+SQRT(1-$B$9)*S489&lt;_xlfn.NORM.S.INV($B$6),1,0)</f>
        <v>0</v>
      </c>
      <c r="AO489" s="31" t="n">
        <f aca="false">IF(SQRT($B$9)*$B489+SQRT(1-$B$9)*T489&lt;_xlfn.NORM.S.INV($B$6),1,0)</f>
        <v>0</v>
      </c>
      <c r="AP489" s="31" t="n">
        <f aca="false">IF(SQRT($B$9)*$B489+SQRT(1-$B$9)*U489&lt;_xlfn.NORM.S.INV($B$6),1,0)</f>
        <v>0</v>
      </c>
      <c r="AQ489" s="31" t="n">
        <f aca="false">IF(SQRT($B$9)*$B489+SQRT(1-$B$9)*V489&lt;_xlfn.NORM.S.INV($B$6),1,0)</f>
        <v>0</v>
      </c>
      <c r="AR489" s="31" t="n">
        <f aca="false">IF(SQRT($B$9)*$B489+SQRT(1-$B$9)*W489&lt;_xlfn.NORM.S.INV($B$6),1,0)</f>
        <v>0</v>
      </c>
      <c r="AS489" s="31" t="n">
        <f aca="false">IF(SQRT($B$9)*$B489+SQRT(1-$B$9)*X489&lt;_xlfn.NORM.S.INV($B$6),1,0)</f>
        <v>0</v>
      </c>
      <c r="AT489" s="31" t="n">
        <f aca="false">IF(SQRT($B$9)*$B489+SQRT(1-$B$9)*Y489&lt;_xlfn.NORM.S.INV($B$6),1,0)</f>
        <v>0</v>
      </c>
      <c r="AU489" s="31" t="n">
        <f aca="false">IF(SQRT($B$9)*$B489+SQRT(1-$B$9)*Z489&lt;_xlfn.NORM.S.INV($B$6),1,0)</f>
        <v>0</v>
      </c>
      <c r="AV489" s="31" t="n">
        <f aca="false">IF(SQRT($B$9)*$B489+SQRT(1-$B$9)*AA489&lt;_xlfn.NORM.S.INV($B$6),1,0)</f>
        <v>0</v>
      </c>
      <c r="AW489" s="31" t="n">
        <f aca="false">IF(SQRT($C$9)*$B489+SQRT(1-$C$9)*AB489&lt;_xlfn.NORM.S.INV($C$6),1,0)</f>
        <v>0</v>
      </c>
      <c r="AX489" s="31" t="n">
        <f aca="false">IF(SQRT($C$9)*$B489+SQRT(1-$C$9)*AC489&lt;_xlfn.NORM.S.INV($C$6),1,0)</f>
        <v>0</v>
      </c>
      <c r="AY489" s="31" t="n">
        <f aca="false">IF(SQRT($C$9)*$B489+SQRT(1-$C$9)*AD489&lt;_xlfn.NORM.S.INV($C$6),1,0)</f>
        <v>0</v>
      </c>
      <c r="AZ489" s="31" t="n">
        <f aca="false">IF(SQRT($C$9)*$B489+SQRT(1-$C$9)*AE489&lt;_xlfn.NORM.S.INV($C$6),1,0)</f>
        <v>0</v>
      </c>
      <c r="BA489" s="31" t="n">
        <f aca="false">IF(SQRT($C$9)*$B489+SQRT(1-$C$9)*AF489&lt;_xlfn.NORM.S.INV($C$6),1,0)</f>
        <v>0</v>
      </c>
      <c r="BB489" s="31" t="n">
        <f aca="false">IF(SQRT($C$9)*$B489+SQRT(1-$C$9)*AG489&lt;_xlfn.NORM.S.INV($C$6),1,0)</f>
        <v>0</v>
      </c>
      <c r="BC489" s="31" t="n">
        <f aca="false">IF(SQRT($C$9)*$B489+SQRT(1-$C$9)*AH489&lt;_xlfn.NORM.S.INV($C$6),1,0)</f>
        <v>0</v>
      </c>
      <c r="BD489" s="31" t="n">
        <f aca="false">IF(SQRT($C$9)*$B489+SQRT(1-$C$9)*AI489&lt;_xlfn.NORM.S.INV($C$6),1,0)</f>
        <v>0</v>
      </c>
      <c r="BE489" s="31" t="n">
        <f aca="false">IF(SQRT($C$9)*$B489+SQRT(1-$C$9)*AJ489&lt;_xlfn.NORM.S.INV($C$6),1,0)</f>
        <v>0</v>
      </c>
      <c r="BF489" s="31" t="n">
        <f aca="false">IF(SQRT($C$9)*$B489+SQRT(1-$C$9)*AK489&lt;_xlfn.NORM.S.INV($C$6),1,0)</f>
        <v>0</v>
      </c>
      <c r="BG489" s="21"/>
      <c r="BH489" s="21"/>
      <c r="BI489" s="31" t="n">
        <f aca="false">$B$11*(($A$1061)*$C489/$B$12*$B$7+(1-$A$1061)*$D489/$B$12*$C$7)</f>
        <v>0</v>
      </c>
      <c r="BJ489" s="31" t="n">
        <f aca="false">$B$11*(($A$1062)*$C489/$B$12*$B$7+(1-$A$1062)*$D489/$B$12*$C$7)</f>
        <v>0</v>
      </c>
      <c r="BK489" s="31" t="n">
        <f aca="false">$B$11*(($A$1063)*$C489/$B$12*$B$7+(1-$A$1063)*$D489/$B$12*$C$7)</f>
        <v>0</v>
      </c>
      <c r="BL489" s="31" t="n">
        <f aca="false">$B$11*(($A$1064)*$C489/$B$12*$B$7+(1-$A$1064)*$D489/$B$12*$C$7)</f>
        <v>0</v>
      </c>
      <c r="BM489" s="31" t="n">
        <f aca="false">$B$11*(($A$1065)*$C489/$B$12*$B$7+(1-$A$1065)*$D489/$B$12*$C$7)</f>
        <v>0</v>
      </c>
      <c r="BN489" s="31" t="n">
        <f aca="false">$B$11*(($A$1066)*$C489/$B$12*$B$7+(1-$A$1066)*$D489/$B$12*$C$7)</f>
        <v>0</v>
      </c>
      <c r="BO489" s="31" t="n">
        <f aca="false">$B$11*(($A$1067)*$C489/$B$12*$B$7+(1-$A$1067)*$D489/$B$12*$C$7)</f>
        <v>0</v>
      </c>
      <c r="BP489" s="31" t="n">
        <f aca="false">$B$11*(($A$1068)*$C489/$B$12*$B$7+(1-$A$1068)*$D489/$B$12*$C$7)</f>
        <v>0</v>
      </c>
      <c r="BQ489" s="31" t="n">
        <f aca="false">$B$11*(($A$1069)*$C489/$B$12*$B$7+(1-$A$1069)*$D489/$B$12*$C$7)</f>
        <v>0</v>
      </c>
      <c r="BR489" s="31" t="n">
        <f aca="false">$B$11*(($A$1070)*$C489/$B$12*$B$7+(1-$A$1070)*$D489/$B$12*$C$7)</f>
        <v>0</v>
      </c>
      <c r="BS489" s="31" t="n">
        <f aca="false">$B$11*(($A$1071)*$C489/$B$12*$B$7+(1-$A$1071)*$D489/$B$12*$C$7)</f>
        <v>0</v>
      </c>
      <c r="BT489" s="31" t="n">
        <f aca="false">$B$11*(($A$1072)*$C489/$B$12*$B$7+(1-$A$1072)*$D489/$B$12*$C$7)</f>
        <v>0</v>
      </c>
      <c r="BU489" s="31" t="n">
        <f aca="false">$B$11*(($A$1073)*$C489/$B$12*$B$7+(1-$A$1073)*$D489/$B$12*$C$7)</f>
        <v>0</v>
      </c>
      <c r="BV489" s="31" t="n">
        <f aca="false">$B$11*(($A$1074)*$C489/$B$12*$B$7+(1-$A$1074)*$D489/$B$12*$C$7)</f>
        <v>0</v>
      </c>
      <c r="BW489" s="31" t="n">
        <f aca="false">$B$11*(($A$1075)*$C489/$B$12*$B$7+(1-$A$1075)*$D489/$B$12*$C$7)</f>
        <v>0</v>
      </c>
      <c r="BX489" s="31" t="n">
        <f aca="false">$B$11*(($A$1076)*$C489/$B$12*$B$7+(1-$A$1076)*$D489/$B$12*$C$7)</f>
        <v>0</v>
      </c>
      <c r="BY489" s="31" t="n">
        <f aca="false">$B$11*(($A$1077)*$C489/$B$12*$B$7+(1-$A$1077)*$D489/$B$12*$C$7)</f>
        <v>0</v>
      </c>
      <c r="BZ489" s="31" t="n">
        <f aca="false">$B$11*(($A$1078)*$C489/$B$12*$B$7+(1-$A$1078)*$D489/$B$12*$C$7)</f>
        <v>0</v>
      </c>
      <c r="CA489" s="31" t="n">
        <f aca="false">$B$11*(($A$1079)*$C489/$B$12*$B$7+(1-$A$1079)*$D489/$B$12*$C$7)</f>
        <v>0</v>
      </c>
      <c r="CB489" s="31" t="n">
        <f aca="false">$B$11*(($A$1080)*$C489/$B$12*$B$7+(1-$A$1080)*$D489/$B$12*$C$7)</f>
        <v>0</v>
      </c>
      <c r="CC489" s="31" t="n">
        <f aca="false">$B$11*(($A$1081)*$C489/$B$12*$B$7+(1-$A$1081)*$D489/$B$12*$C$7)</f>
        <v>0</v>
      </c>
    </row>
    <row r="490" customFormat="false" ht="15" hidden="false" customHeight="false" outlineLevel="0" collapsed="false">
      <c r="A490" s="21" t="n">
        <v>466</v>
      </c>
      <c r="B490" s="27" t="n">
        <v>0.924761658532026</v>
      </c>
      <c r="C490" s="9" t="n">
        <f aca="false">SUM(AM490:AV490)</f>
        <v>0</v>
      </c>
      <c r="D490" s="9" t="n">
        <f aca="false">SUM(AW490:BF490)</f>
        <v>0</v>
      </c>
      <c r="E490" s="24" t="n">
        <f aca="false">(1-C490/$B$12)*$B$8-C490/$B$12*$B$7</f>
        <v>0.05</v>
      </c>
      <c r="F490" s="24" t="n">
        <f aca="false">(1-D490/$B$12)*$C$8-D490/$B$12*$C$7</f>
        <v>0.09</v>
      </c>
      <c r="G490" s="47" t="n">
        <f aca="false">$B$11*($B$10*C490/$B$12*$B$7+(1-$B$10)*D490/$B$12*$C$7)</f>
        <v>0</v>
      </c>
      <c r="H490" s="24" t="n">
        <f aca="false">$B$10*E490+(1-$B$10)*F490</f>
        <v>0.07</v>
      </c>
      <c r="I490" s="21"/>
      <c r="J490" s="21"/>
      <c r="K490" s="21"/>
      <c r="L490" s="21"/>
      <c r="M490" s="21"/>
      <c r="N490" s="21"/>
      <c r="O490" s="21"/>
      <c r="P490" s="21"/>
      <c r="Q490" s="21"/>
      <c r="R490" s="27" t="n">
        <v>0.941029066943586</v>
      </c>
      <c r="S490" s="27" t="n">
        <v>-0.902810491182566</v>
      </c>
      <c r="T490" s="27" t="n">
        <v>1.23555996895029</v>
      </c>
      <c r="U490" s="27" t="n">
        <v>-1.37814336265467</v>
      </c>
      <c r="V490" s="27" t="n">
        <v>-0.428472134395336</v>
      </c>
      <c r="W490" s="27" t="n">
        <v>0.115251337591345</v>
      </c>
      <c r="X490" s="27" t="n">
        <v>-0.879419954468602</v>
      </c>
      <c r="Y490" s="27" t="n">
        <v>1.74694908455141</v>
      </c>
      <c r="Z490" s="27" t="n">
        <v>-1.71453272594597</v>
      </c>
      <c r="AA490" s="27" t="n">
        <v>0.0256347108750417</v>
      </c>
      <c r="AB490" s="27" t="n">
        <v>-1.45497672125784</v>
      </c>
      <c r="AC490" s="27" t="n">
        <v>0.794009723493962</v>
      </c>
      <c r="AD490" s="27" t="n">
        <v>0.849392367662465</v>
      </c>
      <c r="AE490" s="27" t="n">
        <v>0.765245546129361</v>
      </c>
      <c r="AF490" s="27" t="n">
        <v>0.846031008150554</v>
      </c>
      <c r="AG490" s="27" t="n">
        <v>0.439725870886613</v>
      </c>
      <c r="AH490" s="27" t="n">
        <v>-1.00944556390298</v>
      </c>
      <c r="AI490" s="27" t="n">
        <v>-0.1628172594966</v>
      </c>
      <c r="AJ490" s="27" t="n">
        <v>-0.415574538672341</v>
      </c>
      <c r="AK490" s="27" t="n">
        <v>1.24783045657334</v>
      </c>
      <c r="AL490" s="21"/>
      <c r="AM490" s="31" t="n">
        <f aca="false">IF(SQRT($B$9)*$B490+SQRT(1-$B$9)*R490&lt;_xlfn.NORM.S.INV($B$6),1,0)</f>
        <v>0</v>
      </c>
      <c r="AN490" s="31" t="n">
        <f aca="false">IF(SQRT($B$9)*$B490+SQRT(1-$B$9)*S490&lt;_xlfn.NORM.S.INV($B$6),1,0)</f>
        <v>0</v>
      </c>
      <c r="AO490" s="31" t="n">
        <f aca="false">IF(SQRT($B$9)*$B490+SQRT(1-$B$9)*T490&lt;_xlfn.NORM.S.INV($B$6),1,0)</f>
        <v>0</v>
      </c>
      <c r="AP490" s="31" t="n">
        <f aca="false">IF(SQRT($B$9)*$B490+SQRT(1-$B$9)*U490&lt;_xlfn.NORM.S.INV($B$6),1,0)</f>
        <v>0</v>
      </c>
      <c r="AQ490" s="31" t="n">
        <f aca="false">IF(SQRT($B$9)*$B490+SQRT(1-$B$9)*V490&lt;_xlfn.NORM.S.INV($B$6),1,0)</f>
        <v>0</v>
      </c>
      <c r="AR490" s="31" t="n">
        <f aca="false">IF(SQRT($B$9)*$B490+SQRT(1-$B$9)*W490&lt;_xlfn.NORM.S.INV($B$6),1,0)</f>
        <v>0</v>
      </c>
      <c r="AS490" s="31" t="n">
        <f aca="false">IF(SQRT($B$9)*$B490+SQRT(1-$B$9)*X490&lt;_xlfn.NORM.S.INV($B$6),1,0)</f>
        <v>0</v>
      </c>
      <c r="AT490" s="31" t="n">
        <f aca="false">IF(SQRT($B$9)*$B490+SQRT(1-$B$9)*Y490&lt;_xlfn.NORM.S.INV($B$6),1,0)</f>
        <v>0</v>
      </c>
      <c r="AU490" s="31" t="n">
        <f aca="false">IF(SQRT($B$9)*$B490+SQRT(1-$B$9)*Z490&lt;_xlfn.NORM.S.INV($B$6),1,0)</f>
        <v>0</v>
      </c>
      <c r="AV490" s="31" t="n">
        <f aca="false">IF(SQRT($B$9)*$B490+SQRT(1-$B$9)*AA490&lt;_xlfn.NORM.S.INV($B$6),1,0)</f>
        <v>0</v>
      </c>
      <c r="AW490" s="31" t="n">
        <f aca="false">IF(SQRT($C$9)*$B490+SQRT(1-$C$9)*AB490&lt;_xlfn.NORM.S.INV($C$6),1,0)</f>
        <v>0</v>
      </c>
      <c r="AX490" s="31" t="n">
        <f aca="false">IF(SQRT($C$9)*$B490+SQRT(1-$C$9)*AC490&lt;_xlfn.NORM.S.INV($C$6),1,0)</f>
        <v>0</v>
      </c>
      <c r="AY490" s="31" t="n">
        <f aca="false">IF(SQRT($C$9)*$B490+SQRT(1-$C$9)*AD490&lt;_xlfn.NORM.S.INV($C$6),1,0)</f>
        <v>0</v>
      </c>
      <c r="AZ490" s="31" t="n">
        <f aca="false">IF(SQRT($C$9)*$B490+SQRT(1-$C$9)*AE490&lt;_xlfn.NORM.S.INV($C$6),1,0)</f>
        <v>0</v>
      </c>
      <c r="BA490" s="31" t="n">
        <f aca="false">IF(SQRT($C$9)*$B490+SQRT(1-$C$9)*AF490&lt;_xlfn.NORM.S.INV($C$6),1,0)</f>
        <v>0</v>
      </c>
      <c r="BB490" s="31" t="n">
        <f aca="false">IF(SQRT($C$9)*$B490+SQRT(1-$C$9)*AG490&lt;_xlfn.NORM.S.INV($C$6),1,0)</f>
        <v>0</v>
      </c>
      <c r="BC490" s="31" t="n">
        <f aca="false">IF(SQRT($C$9)*$B490+SQRT(1-$C$9)*AH490&lt;_xlfn.NORM.S.INV($C$6),1,0)</f>
        <v>0</v>
      </c>
      <c r="BD490" s="31" t="n">
        <f aca="false">IF(SQRT($C$9)*$B490+SQRT(1-$C$9)*AI490&lt;_xlfn.NORM.S.INV($C$6),1,0)</f>
        <v>0</v>
      </c>
      <c r="BE490" s="31" t="n">
        <f aca="false">IF(SQRT($C$9)*$B490+SQRT(1-$C$9)*AJ490&lt;_xlfn.NORM.S.INV($C$6),1,0)</f>
        <v>0</v>
      </c>
      <c r="BF490" s="31" t="n">
        <f aca="false">IF(SQRT($C$9)*$B490+SQRT(1-$C$9)*AK490&lt;_xlfn.NORM.S.INV($C$6),1,0)</f>
        <v>0</v>
      </c>
      <c r="BG490" s="21"/>
      <c r="BH490" s="21"/>
      <c r="BI490" s="31" t="n">
        <f aca="false">$B$11*(($A$1061)*$C490/$B$12*$B$7+(1-$A$1061)*$D490/$B$12*$C$7)</f>
        <v>0</v>
      </c>
      <c r="BJ490" s="31" t="n">
        <f aca="false">$B$11*(($A$1062)*$C490/$B$12*$B$7+(1-$A$1062)*$D490/$B$12*$C$7)</f>
        <v>0</v>
      </c>
      <c r="BK490" s="31" t="n">
        <f aca="false">$B$11*(($A$1063)*$C490/$B$12*$B$7+(1-$A$1063)*$D490/$B$12*$C$7)</f>
        <v>0</v>
      </c>
      <c r="BL490" s="31" t="n">
        <f aca="false">$B$11*(($A$1064)*$C490/$B$12*$B$7+(1-$A$1064)*$D490/$B$12*$C$7)</f>
        <v>0</v>
      </c>
      <c r="BM490" s="31" t="n">
        <f aca="false">$B$11*(($A$1065)*$C490/$B$12*$B$7+(1-$A$1065)*$D490/$B$12*$C$7)</f>
        <v>0</v>
      </c>
      <c r="BN490" s="31" t="n">
        <f aca="false">$B$11*(($A$1066)*$C490/$B$12*$B$7+(1-$A$1066)*$D490/$B$12*$C$7)</f>
        <v>0</v>
      </c>
      <c r="BO490" s="31" t="n">
        <f aca="false">$B$11*(($A$1067)*$C490/$B$12*$B$7+(1-$A$1067)*$D490/$B$12*$C$7)</f>
        <v>0</v>
      </c>
      <c r="BP490" s="31" t="n">
        <f aca="false">$B$11*(($A$1068)*$C490/$B$12*$B$7+(1-$A$1068)*$D490/$B$12*$C$7)</f>
        <v>0</v>
      </c>
      <c r="BQ490" s="31" t="n">
        <f aca="false">$B$11*(($A$1069)*$C490/$B$12*$B$7+(1-$A$1069)*$D490/$B$12*$C$7)</f>
        <v>0</v>
      </c>
      <c r="BR490" s="31" t="n">
        <f aca="false">$B$11*(($A$1070)*$C490/$B$12*$B$7+(1-$A$1070)*$D490/$B$12*$C$7)</f>
        <v>0</v>
      </c>
      <c r="BS490" s="31" t="n">
        <f aca="false">$B$11*(($A$1071)*$C490/$B$12*$B$7+(1-$A$1071)*$D490/$B$12*$C$7)</f>
        <v>0</v>
      </c>
      <c r="BT490" s="31" t="n">
        <f aca="false">$B$11*(($A$1072)*$C490/$B$12*$B$7+(1-$A$1072)*$D490/$B$12*$C$7)</f>
        <v>0</v>
      </c>
      <c r="BU490" s="31" t="n">
        <f aca="false">$B$11*(($A$1073)*$C490/$B$12*$B$7+(1-$A$1073)*$D490/$B$12*$C$7)</f>
        <v>0</v>
      </c>
      <c r="BV490" s="31" t="n">
        <f aca="false">$B$11*(($A$1074)*$C490/$B$12*$B$7+(1-$A$1074)*$D490/$B$12*$C$7)</f>
        <v>0</v>
      </c>
      <c r="BW490" s="31" t="n">
        <f aca="false">$B$11*(($A$1075)*$C490/$B$12*$B$7+(1-$A$1075)*$D490/$B$12*$C$7)</f>
        <v>0</v>
      </c>
      <c r="BX490" s="31" t="n">
        <f aca="false">$B$11*(($A$1076)*$C490/$B$12*$B$7+(1-$A$1076)*$D490/$B$12*$C$7)</f>
        <v>0</v>
      </c>
      <c r="BY490" s="31" t="n">
        <f aca="false">$B$11*(($A$1077)*$C490/$B$12*$B$7+(1-$A$1077)*$D490/$B$12*$C$7)</f>
        <v>0</v>
      </c>
      <c r="BZ490" s="31" t="n">
        <f aca="false">$B$11*(($A$1078)*$C490/$B$12*$B$7+(1-$A$1078)*$D490/$B$12*$C$7)</f>
        <v>0</v>
      </c>
      <c r="CA490" s="31" t="n">
        <f aca="false">$B$11*(($A$1079)*$C490/$B$12*$B$7+(1-$A$1079)*$D490/$B$12*$C$7)</f>
        <v>0</v>
      </c>
      <c r="CB490" s="31" t="n">
        <f aca="false">$B$11*(($A$1080)*$C490/$B$12*$B$7+(1-$A$1080)*$D490/$B$12*$C$7)</f>
        <v>0</v>
      </c>
      <c r="CC490" s="31" t="n">
        <f aca="false">$B$11*(($A$1081)*$C490/$B$12*$B$7+(1-$A$1081)*$D490/$B$12*$C$7)</f>
        <v>0</v>
      </c>
    </row>
    <row r="491" customFormat="false" ht="15" hidden="false" customHeight="false" outlineLevel="0" collapsed="false">
      <c r="A491" s="21" t="n">
        <v>467</v>
      </c>
      <c r="B491" s="27" t="n">
        <v>-0.562393871885583</v>
      </c>
      <c r="C491" s="9" t="n">
        <f aca="false">SUM(AM491:AV491)</f>
        <v>1</v>
      </c>
      <c r="D491" s="9" t="n">
        <f aca="false">SUM(AW491:BF491)</f>
        <v>0</v>
      </c>
      <c r="E491" s="24" t="n">
        <f aca="false">(1-C491/$B$12)*$B$8-C491/$B$12*$B$7</f>
        <v>0.005</v>
      </c>
      <c r="F491" s="24" t="n">
        <f aca="false">(1-D491/$B$12)*$C$8-D491/$B$12*$C$7</f>
        <v>0.09</v>
      </c>
      <c r="G491" s="47" t="n">
        <f aca="false">$B$11*($B$10*C491/$B$12*$B$7+(1-$B$10)*D491/$B$12*$C$7)</f>
        <v>200</v>
      </c>
      <c r="H491" s="24" t="n">
        <f aca="false">$B$10*E491+(1-$B$10)*F491</f>
        <v>0.0475</v>
      </c>
      <c r="I491" s="21"/>
      <c r="J491" s="21"/>
      <c r="K491" s="21"/>
      <c r="L491" s="21"/>
      <c r="M491" s="21"/>
      <c r="N491" s="21"/>
      <c r="O491" s="21"/>
      <c r="P491" s="21"/>
      <c r="Q491" s="21"/>
      <c r="R491" s="27" t="n">
        <v>1.64734890586077</v>
      </c>
      <c r="S491" s="27" t="n">
        <v>-0.173762684647536</v>
      </c>
      <c r="T491" s="27" t="n">
        <v>-2.65225035519398</v>
      </c>
      <c r="U491" s="27" t="n">
        <v>-1.33509268591781</v>
      </c>
      <c r="V491" s="27" t="n">
        <v>-0.313807645027337</v>
      </c>
      <c r="W491" s="27" t="n">
        <v>1.16725933768296</v>
      </c>
      <c r="X491" s="27" t="n">
        <v>-0.960136627640168</v>
      </c>
      <c r="Y491" s="27" t="n">
        <v>-0.387343641769265</v>
      </c>
      <c r="Z491" s="27" t="n">
        <v>-1.60277602565656</v>
      </c>
      <c r="AA491" s="27" t="n">
        <v>2.216464564355</v>
      </c>
      <c r="AB491" s="27" t="n">
        <v>0.373676641306291</v>
      </c>
      <c r="AC491" s="27" t="n">
        <v>0.852913159902556</v>
      </c>
      <c r="AD491" s="27" t="n">
        <v>1.00629847522862</v>
      </c>
      <c r="AE491" s="27" t="n">
        <v>-0.732172450424243</v>
      </c>
      <c r="AF491" s="27" t="n">
        <v>0.0331027732293156</v>
      </c>
      <c r="AG491" s="27" t="n">
        <v>0.469850589558207</v>
      </c>
      <c r="AH491" s="27" t="n">
        <v>0.135370599279883</v>
      </c>
      <c r="AI491" s="27" t="n">
        <v>-0.832748376502393</v>
      </c>
      <c r="AJ491" s="27" t="n">
        <v>0.190735817559959</v>
      </c>
      <c r="AK491" s="27" t="n">
        <v>-0.878216026484612</v>
      </c>
      <c r="AL491" s="21"/>
      <c r="AM491" s="31" t="n">
        <f aca="false">IF(SQRT($B$9)*$B491+SQRT(1-$B$9)*R491&lt;_xlfn.NORM.S.INV($B$6),1,0)</f>
        <v>0</v>
      </c>
      <c r="AN491" s="31" t="n">
        <f aca="false">IF(SQRT($B$9)*$B491+SQRT(1-$B$9)*S491&lt;_xlfn.NORM.S.INV($B$6),1,0)</f>
        <v>0</v>
      </c>
      <c r="AO491" s="31" t="n">
        <f aca="false">IF(SQRT($B$9)*$B491+SQRT(1-$B$9)*T491&lt;_xlfn.NORM.S.INV($B$6),1,0)</f>
        <v>1</v>
      </c>
      <c r="AP491" s="31" t="n">
        <f aca="false">IF(SQRT($B$9)*$B491+SQRT(1-$B$9)*U491&lt;_xlfn.NORM.S.INV($B$6),1,0)</f>
        <v>0</v>
      </c>
      <c r="AQ491" s="31" t="n">
        <f aca="false">IF(SQRT($B$9)*$B491+SQRT(1-$B$9)*V491&lt;_xlfn.NORM.S.INV($B$6),1,0)</f>
        <v>0</v>
      </c>
      <c r="AR491" s="31" t="n">
        <f aca="false">IF(SQRT($B$9)*$B491+SQRT(1-$B$9)*W491&lt;_xlfn.NORM.S.INV($B$6),1,0)</f>
        <v>0</v>
      </c>
      <c r="AS491" s="31" t="n">
        <f aca="false">IF(SQRT($B$9)*$B491+SQRT(1-$B$9)*X491&lt;_xlfn.NORM.S.INV($B$6),1,0)</f>
        <v>0</v>
      </c>
      <c r="AT491" s="31" t="n">
        <f aca="false">IF(SQRT($B$9)*$B491+SQRT(1-$B$9)*Y491&lt;_xlfn.NORM.S.INV($B$6),1,0)</f>
        <v>0</v>
      </c>
      <c r="AU491" s="31" t="n">
        <f aca="false">IF(SQRT($B$9)*$B491+SQRT(1-$B$9)*Z491&lt;_xlfn.NORM.S.INV($B$6),1,0)</f>
        <v>0</v>
      </c>
      <c r="AV491" s="31" t="n">
        <f aca="false">IF(SQRT($B$9)*$B491+SQRT(1-$B$9)*AA491&lt;_xlfn.NORM.S.INV($B$6),1,0)</f>
        <v>0</v>
      </c>
      <c r="AW491" s="31" t="n">
        <f aca="false">IF(SQRT($C$9)*$B491+SQRT(1-$C$9)*AB491&lt;_xlfn.NORM.S.INV($C$6),1,0)</f>
        <v>0</v>
      </c>
      <c r="AX491" s="31" t="n">
        <f aca="false">IF(SQRT($C$9)*$B491+SQRT(1-$C$9)*AC491&lt;_xlfn.NORM.S.INV($C$6),1,0)</f>
        <v>0</v>
      </c>
      <c r="AY491" s="31" t="n">
        <f aca="false">IF(SQRT($C$9)*$B491+SQRT(1-$C$9)*AD491&lt;_xlfn.NORM.S.INV($C$6),1,0)</f>
        <v>0</v>
      </c>
      <c r="AZ491" s="31" t="n">
        <f aca="false">IF(SQRT($C$9)*$B491+SQRT(1-$C$9)*AE491&lt;_xlfn.NORM.S.INV($C$6),1,0)</f>
        <v>0</v>
      </c>
      <c r="BA491" s="31" t="n">
        <f aca="false">IF(SQRT($C$9)*$B491+SQRT(1-$C$9)*AF491&lt;_xlfn.NORM.S.INV($C$6),1,0)</f>
        <v>0</v>
      </c>
      <c r="BB491" s="31" t="n">
        <f aca="false">IF(SQRT($C$9)*$B491+SQRT(1-$C$9)*AG491&lt;_xlfn.NORM.S.INV($C$6),1,0)</f>
        <v>0</v>
      </c>
      <c r="BC491" s="31" t="n">
        <f aca="false">IF(SQRT($C$9)*$B491+SQRT(1-$C$9)*AH491&lt;_xlfn.NORM.S.INV($C$6),1,0)</f>
        <v>0</v>
      </c>
      <c r="BD491" s="31" t="n">
        <f aca="false">IF(SQRT($C$9)*$B491+SQRT(1-$C$9)*AI491&lt;_xlfn.NORM.S.INV($C$6),1,0)</f>
        <v>0</v>
      </c>
      <c r="BE491" s="31" t="n">
        <f aca="false">IF(SQRT($C$9)*$B491+SQRT(1-$C$9)*AJ491&lt;_xlfn.NORM.S.INV($C$6),1,0)</f>
        <v>0</v>
      </c>
      <c r="BF491" s="31" t="n">
        <f aca="false">IF(SQRT($C$9)*$B491+SQRT(1-$C$9)*AK491&lt;_xlfn.NORM.S.INV($C$6),1,0)</f>
        <v>0</v>
      </c>
      <c r="BG491" s="21"/>
      <c r="BH491" s="21"/>
      <c r="BI491" s="31" t="n">
        <f aca="false">$B$11*(($A$1061)*$C491/$B$12*$B$7+(1-$A$1061)*$D491/$B$12*$C$7)</f>
        <v>0</v>
      </c>
      <c r="BJ491" s="31" t="n">
        <f aca="false">$B$11*(($A$1062)*$C491/$B$12*$B$7+(1-$A$1062)*$D491/$B$12*$C$7)</f>
        <v>20</v>
      </c>
      <c r="BK491" s="31" t="n">
        <f aca="false">$B$11*(($A$1063)*$C491/$B$12*$B$7+(1-$A$1063)*$D491/$B$12*$C$7)</f>
        <v>40</v>
      </c>
      <c r="BL491" s="31" t="n">
        <f aca="false">$B$11*(($A$1064)*$C491/$B$12*$B$7+(1-$A$1064)*$D491/$B$12*$C$7)</f>
        <v>60</v>
      </c>
      <c r="BM491" s="31" t="n">
        <f aca="false">$B$11*(($A$1065)*$C491/$B$12*$B$7+(1-$A$1065)*$D491/$B$12*$C$7)</f>
        <v>80</v>
      </c>
      <c r="BN491" s="31" t="n">
        <f aca="false">$B$11*(($A$1066)*$C491/$B$12*$B$7+(1-$A$1066)*$D491/$B$12*$C$7)</f>
        <v>100</v>
      </c>
      <c r="BO491" s="31" t="n">
        <f aca="false">$B$11*(($A$1067)*$C491/$B$12*$B$7+(1-$A$1067)*$D491/$B$12*$C$7)</f>
        <v>120</v>
      </c>
      <c r="BP491" s="31" t="n">
        <f aca="false">$B$11*(($A$1068)*$C491/$B$12*$B$7+(1-$A$1068)*$D491/$B$12*$C$7)</f>
        <v>140</v>
      </c>
      <c r="BQ491" s="31" t="n">
        <f aca="false">$B$11*(($A$1069)*$C491/$B$12*$B$7+(1-$A$1069)*$D491/$B$12*$C$7)</f>
        <v>160</v>
      </c>
      <c r="BR491" s="31" t="n">
        <f aca="false">$B$11*(($A$1070)*$C491/$B$12*$B$7+(1-$A$1070)*$D491/$B$12*$C$7)</f>
        <v>180</v>
      </c>
      <c r="BS491" s="31" t="n">
        <f aca="false">$B$11*(($A$1071)*$C491/$B$12*$B$7+(1-$A$1071)*$D491/$B$12*$C$7)</f>
        <v>200</v>
      </c>
      <c r="BT491" s="31" t="n">
        <f aca="false">$B$11*(($A$1072)*$C491/$B$12*$B$7+(1-$A$1072)*$D491/$B$12*$C$7)</f>
        <v>220</v>
      </c>
      <c r="BU491" s="31" t="n">
        <f aca="false">$B$11*(($A$1073)*$C491/$B$12*$B$7+(1-$A$1073)*$D491/$B$12*$C$7)</f>
        <v>240</v>
      </c>
      <c r="BV491" s="31" t="n">
        <f aca="false">$B$11*(($A$1074)*$C491/$B$12*$B$7+(1-$A$1074)*$D491/$B$12*$C$7)</f>
        <v>260</v>
      </c>
      <c r="BW491" s="31" t="n">
        <f aca="false">$B$11*(($A$1075)*$C491/$B$12*$B$7+(1-$A$1075)*$D491/$B$12*$C$7)</f>
        <v>280</v>
      </c>
      <c r="BX491" s="31" t="n">
        <f aca="false">$B$11*(($A$1076)*$C491/$B$12*$B$7+(1-$A$1076)*$D491/$B$12*$C$7)</f>
        <v>300</v>
      </c>
      <c r="BY491" s="31" t="n">
        <f aca="false">$B$11*(($A$1077)*$C491/$B$12*$B$7+(1-$A$1077)*$D491/$B$12*$C$7)</f>
        <v>320</v>
      </c>
      <c r="BZ491" s="31" t="n">
        <f aca="false">$B$11*(($A$1078)*$C491/$B$12*$B$7+(1-$A$1078)*$D491/$B$12*$C$7)</f>
        <v>340</v>
      </c>
      <c r="CA491" s="31" t="n">
        <f aca="false">$B$11*(($A$1079)*$C491/$B$12*$B$7+(1-$A$1079)*$D491/$B$12*$C$7)</f>
        <v>360</v>
      </c>
      <c r="CB491" s="31" t="n">
        <f aca="false">$B$11*(($A$1080)*$C491/$B$12*$B$7+(1-$A$1080)*$D491/$B$12*$C$7)</f>
        <v>380</v>
      </c>
      <c r="CC491" s="31" t="n">
        <f aca="false">$B$11*(($A$1081)*$C491/$B$12*$B$7+(1-$A$1081)*$D491/$B$12*$C$7)</f>
        <v>400</v>
      </c>
    </row>
    <row r="492" customFormat="false" ht="15" hidden="false" customHeight="false" outlineLevel="0" collapsed="false">
      <c r="A492" s="21" t="n">
        <v>468</v>
      </c>
      <c r="B492" s="27" t="n">
        <v>-0.134194573551841</v>
      </c>
      <c r="C492" s="9" t="n">
        <f aca="false">SUM(AM492:AV492)</f>
        <v>0</v>
      </c>
      <c r="D492" s="9" t="n">
        <f aca="false">SUM(AW492:BF492)</f>
        <v>0</v>
      </c>
      <c r="E492" s="24" t="n">
        <f aca="false">(1-C492/$B$12)*$B$8-C492/$B$12*$B$7</f>
        <v>0.05</v>
      </c>
      <c r="F492" s="24" t="n">
        <f aca="false">(1-D492/$B$12)*$C$8-D492/$B$12*$C$7</f>
        <v>0.09</v>
      </c>
      <c r="G492" s="47" t="n">
        <f aca="false">$B$11*($B$10*C492/$B$12*$B$7+(1-$B$10)*D492/$B$12*$C$7)</f>
        <v>0</v>
      </c>
      <c r="H492" s="24" t="n">
        <f aca="false">$B$10*E492+(1-$B$10)*F492</f>
        <v>0.07</v>
      </c>
      <c r="I492" s="21"/>
      <c r="J492" s="21"/>
      <c r="K492" s="21"/>
      <c r="L492" s="21"/>
      <c r="M492" s="21"/>
      <c r="N492" s="21"/>
      <c r="O492" s="21"/>
      <c r="P492" s="21"/>
      <c r="Q492" s="21"/>
      <c r="R492" s="27" t="n">
        <v>-0.561184048263602</v>
      </c>
      <c r="S492" s="27" t="n">
        <v>-1.41826239975101</v>
      </c>
      <c r="T492" s="27" t="n">
        <v>2.93102530223155</v>
      </c>
      <c r="U492" s="27" t="n">
        <v>0.876930153550274</v>
      </c>
      <c r="V492" s="27" t="n">
        <v>-1.35283544216914</v>
      </c>
      <c r="W492" s="27" t="n">
        <v>-0.882526656827232</v>
      </c>
      <c r="X492" s="27" t="n">
        <v>0.0228924135982707</v>
      </c>
      <c r="Y492" s="27" t="n">
        <v>-2.49489144608812</v>
      </c>
      <c r="Z492" s="27" t="n">
        <v>-0.630110113209511</v>
      </c>
      <c r="AA492" s="27" t="n">
        <v>-1.25893833573305</v>
      </c>
      <c r="AB492" s="27" t="n">
        <v>0.144884849673705</v>
      </c>
      <c r="AC492" s="27" t="n">
        <v>-0.855605205218628</v>
      </c>
      <c r="AD492" s="27" t="n">
        <v>-0.496240582440264</v>
      </c>
      <c r="AE492" s="27" t="n">
        <v>-1.0431187362546</v>
      </c>
      <c r="AF492" s="27" t="n">
        <v>-0.00113508459420624</v>
      </c>
      <c r="AG492" s="27" t="n">
        <v>-0.0460896917800561</v>
      </c>
      <c r="AH492" s="27" t="n">
        <v>-0.67246084558042</v>
      </c>
      <c r="AI492" s="27" t="n">
        <v>-0.409496266122014</v>
      </c>
      <c r="AJ492" s="27" t="n">
        <v>-0.820925419945263</v>
      </c>
      <c r="AK492" s="27" t="n">
        <v>1.67073556487231</v>
      </c>
      <c r="AL492" s="21"/>
      <c r="AM492" s="31" t="n">
        <f aca="false">IF(SQRT($B$9)*$B492+SQRT(1-$B$9)*R492&lt;_xlfn.NORM.S.INV($B$6),1,0)</f>
        <v>0</v>
      </c>
      <c r="AN492" s="31" t="n">
        <f aca="false">IF(SQRT($B$9)*$B492+SQRT(1-$B$9)*S492&lt;_xlfn.NORM.S.INV($B$6),1,0)</f>
        <v>0</v>
      </c>
      <c r="AO492" s="31" t="n">
        <f aca="false">IF(SQRT($B$9)*$B492+SQRT(1-$B$9)*T492&lt;_xlfn.NORM.S.INV($B$6),1,0)</f>
        <v>0</v>
      </c>
      <c r="AP492" s="31" t="n">
        <f aca="false">IF(SQRT($B$9)*$B492+SQRT(1-$B$9)*U492&lt;_xlfn.NORM.S.INV($B$6),1,0)</f>
        <v>0</v>
      </c>
      <c r="AQ492" s="31" t="n">
        <f aca="false">IF(SQRT($B$9)*$B492+SQRT(1-$B$9)*V492&lt;_xlfn.NORM.S.INV($B$6),1,0)</f>
        <v>0</v>
      </c>
      <c r="AR492" s="31" t="n">
        <f aca="false">IF(SQRT($B$9)*$B492+SQRT(1-$B$9)*W492&lt;_xlfn.NORM.S.INV($B$6),1,0)</f>
        <v>0</v>
      </c>
      <c r="AS492" s="31" t="n">
        <f aca="false">IF(SQRT($B$9)*$B492+SQRT(1-$B$9)*X492&lt;_xlfn.NORM.S.INV($B$6),1,0)</f>
        <v>0</v>
      </c>
      <c r="AT492" s="31" t="n">
        <f aca="false">IF(SQRT($B$9)*$B492+SQRT(1-$B$9)*Y492&lt;_xlfn.NORM.S.INV($B$6),1,0)</f>
        <v>0</v>
      </c>
      <c r="AU492" s="31" t="n">
        <f aca="false">IF(SQRT($B$9)*$B492+SQRT(1-$B$9)*Z492&lt;_xlfn.NORM.S.INV($B$6),1,0)</f>
        <v>0</v>
      </c>
      <c r="AV492" s="31" t="n">
        <f aca="false">IF(SQRT($B$9)*$B492+SQRT(1-$B$9)*AA492&lt;_xlfn.NORM.S.INV($B$6),1,0)</f>
        <v>0</v>
      </c>
      <c r="AW492" s="31" t="n">
        <f aca="false">IF(SQRT($C$9)*$B492+SQRT(1-$C$9)*AB492&lt;_xlfn.NORM.S.INV($C$6),1,0)</f>
        <v>0</v>
      </c>
      <c r="AX492" s="31" t="n">
        <f aca="false">IF(SQRT($C$9)*$B492+SQRT(1-$C$9)*AC492&lt;_xlfn.NORM.S.INV($C$6),1,0)</f>
        <v>0</v>
      </c>
      <c r="AY492" s="31" t="n">
        <f aca="false">IF(SQRT($C$9)*$B492+SQRT(1-$C$9)*AD492&lt;_xlfn.NORM.S.INV($C$6),1,0)</f>
        <v>0</v>
      </c>
      <c r="AZ492" s="31" t="n">
        <f aca="false">IF(SQRT($C$9)*$B492+SQRT(1-$C$9)*AE492&lt;_xlfn.NORM.S.INV($C$6),1,0)</f>
        <v>0</v>
      </c>
      <c r="BA492" s="31" t="n">
        <f aca="false">IF(SQRT($C$9)*$B492+SQRT(1-$C$9)*AF492&lt;_xlfn.NORM.S.INV($C$6),1,0)</f>
        <v>0</v>
      </c>
      <c r="BB492" s="31" t="n">
        <f aca="false">IF(SQRT($C$9)*$B492+SQRT(1-$C$9)*AG492&lt;_xlfn.NORM.S.INV($C$6),1,0)</f>
        <v>0</v>
      </c>
      <c r="BC492" s="31" t="n">
        <f aca="false">IF(SQRT($C$9)*$B492+SQRT(1-$C$9)*AH492&lt;_xlfn.NORM.S.INV($C$6),1,0)</f>
        <v>0</v>
      </c>
      <c r="BD492" s="31" t="n">
        <f aca="false">IF(SQRT($C$9)*$B492+SQRT(1-$C$9)*AI492&lt;_xlfn.NORM.S.INV($C$6),1,0)</f>
        <v>0</v>
      </c>
      <c r="BE492" s="31" t="n">
        <f aca="false">IF(SQRT($C$9)*$B492+SQRT(1-$C$9)*AJ492&lt;_xlfn.NORM.S.INV($C$6),1,0)</f>
        <v>0</v>
      </c>
      <c r="BF492" s="31" t="n">
        <f aca="false">IF(SQRT($C$9)*$B492+SQRT(1-$C$9)*AK492&lt;_xlfn.NORM.S.INV($C$6),1,0)</f>
        <v>0</v>
      </c>
      <c r="BG492" s="21"/>
      <c r="BH492" s="21"/>
      <c r="BI492" s="31" t="n">
        <f aca="false">$B$11*(($A$1061)*$C492/$B$12*$B$7+(1-$A$1061)*$D492/$B$12*$C$7)</f>
        <v>0</v>
      </c>
      <c r="BJ492" s="31" t="n">
        <f aca="false">$B$11*(($A$1062)*$C492/$B$12*$B$7+(1-$A$1062)*$D492/$B$12*$C$7)</f>
        <v>0</v>
      </c>
      <c r="BK492" s="31" t="n">
        <f aca="false">$B$11*(($A$1063)*$C492/$B$12*$B$7+(1-$A$1063)*$D492/$B$12*$C$7)</f>
        <v>0</v>
      </c>
      <c r="BL492" s="31" t="n">
        <f aca="false">$B$11*(($A$1064)*$C492/$B$12*$B$7+(1-$A$1064)*$D492/$B$12*$C$7)</f>
        <v>0</v>
      </c>
      <c r="BM492" s="31" t="n">
        <f aca="false">$B$11*(($A$1065)*$C492/$B$12*$B$7+(1-$A$1065)*$D492/$B$12*$C$7)</f>
        <v>0</v>
      </c>
      <c r="BN492" s="31" t="n">
        <f aca="false">$B$11*(($A$1066)*$C492/$B$12*$B$7+(1-$A$1066)*$D492/$B$12*$C$7)</f>
        <v>0</v>
      </c>
      <c r="BO492" s="31" t="n">
        <f aca="false">$B$11*(($A$1067)*$C492/$B$12*$B$7+(1-$A$1067)*$D492/$B$12*$C$7)</f>
        <v>0</v>
      </c>
      <c r="BP492" s="31" t="n">
        <f aca="false">$B$11*(($A$1068)*$C492/$B$12*$B$7+(1-$A$1068)*$D492/$B$12*$C$7)</f>
        <v>0</v>
      </c>
      <c r="BQ492" s="31" t="n">
        <f aca="false">$B$11*(($A$1069)*$C492/$B$12*$B$7+(1-$A$1069)*$D492/$B$12*$C$7)</f>
        <v>0</v>
      </c>
      <c r="BR492" s="31" t="n">
        <f aca="false">$B$11*(($A$1070)*$C492/$B$12*$B$7+(1-$A$1070)*$D492/$B$12*$C$7)</f>
        <v>0</v>
      </c>
      <c r="BS492" s="31" t="n">
        <f aca="false">$B$11*(($A$1071)*$C492/$B$12*$B$7+(1-$A$1071)*$D492/$B$12*$C$7)</f>
        <v>0</v>
      </c>
      <c r="BT492" s="31" t="n">
        <f aca="false">$B$11*(($A$1072)*$C492/$B$12*$B$7+(1-$A$1072)*$D492/$B$12*$C$7)</f>
        <v>0</v>
      </c>
      <c r="BU492" s="31" t="n">
        <f aca="false">$B$11*(($A$1073)*$C492/$B$12*$B$7+(1-$A$1073)*$D492/$B$12*$C$7)</f>
        <v>0</v>
      </c>
      <c r="BV492" s="31" t="n">
        <f aca="false">$B$11*(($A$1074)*$C492/$B$12*$B$7+(1-$A$1074)*$D492/$B$12*$C$7)</f>
        <v>0</v>
      </c>
      <c r="BW492" s="31" t="n">
        <f aca="false">$B$11*(($A$1075)*$C492/$B$12*$B$7+(1-$A$1075)*$D492/$B$12*$C$7)</f>
        <v>0</v>
      </c>
      <c r="BX492" s="31" t="n">
        <f aca="false">$B$11*(($A$1076)*$C492/$B$12*$B$7+(1-$A$1076)*$D492/$B$12*$C$7)</f>
        <v>0</v>
      </c>
      <c r="BY492" s="31" t="n">
        <f aca="false">$B$11*(($A$1077)*$C492/$B$12*$B$7+(1-$A$1077)*$D492/$B$12*$C$7)</f>
        <v>0</v>
      </c>
      <c r="BZ492" s="31" t="n">
        <f aca="false">$B$11*(($A$1078)*$C492/$B$12*$B$7+(1-$A$1078)*$D492/$B$12*$C$7)</f>
        <v>0</v>
      </c>
      <c r="CA492" s="31" t="n">
        <f aca="false">$B$11*(($A$1079)*$C492/$B$12*$B$7+(1-$A$1079)*$D492/$B$12*$C$7)</f>
        <v>0</v>
      </c>
      <c r="CB492" s="31" t="n">
        <f aca="false">$B$11*(($A$1080)*$C492/$B$12*$B$7+(1-$A$1080)*$D492/$B$12*$C$7)</f>
        <v>0</v>
      </c>
      <c r="CC492" s="31" t="n">
        <f aca="false">$B$11*(($A$1081)*$C492/$B$12*$B$7+(1-$A$1081)*$D492/$B$12*$C$7)</f>
        <v>0</v>
      </c>
    </row>
    <row r="493" customFormat="false" ht="15" hidden="false" customHeight="false" outlineLevel="0" collapsed="false">
      <c r="A493" s="21" t="n">
        <v>469</v>
      </c>
      <c r="B493" s="27" t="n">
        <v>-0.062407826077735</v>
      </c>
      <c r="C493" s="9" t="n">
        <f aca="false">SUM(AM493:AV493)</f>
        <v>0</v>
      </c>
      <c r="D493" s="9" t="n">
        <f aca="false">SUM(AW493:BF493)</f>
        <v>1</v>
      </c>
      <c r="E493" s="24" t="n">
        <f aca="false">(1-C493/$B$12)*$B$8-C493/$B$12*$B$7</f>
        <v>0.05</v>
      </c>
      <c r="F493" s="24" t="n">
        <f aca="false">(1-D493/$B$12)*$C$8-D493/$B$12*$C$7</f>
        <v>0.021</v>
      </c>
      <c r="G493" s="47" t="n">
        <f aca="false">$B$11*($B$10*C493/$B$12*$B$7+(1-$B$10)*D493/$B$12*$C$7)</f>
        <v>300</v>
      </c>
      <c r="H493" s="24" t="n">
        <f aca="false">$B$10*E493+(1-$B$10)*F493</f>
        <v>0.0355</v>
      </c>
      <c r="I493" s="21"/>
      <c r="J493" s="21"/>
      <c r="K493" s="21"/>
      <c r="L493" s="21"/>
      <c r="M493" s="21"/>
      <c r="N493" s="21"/>
      <c r="O493" s="21"/>
      <c r="P493" s="21"/>
      <c r="Q493" s="21"/>
      <c r="R493" s="27" t="n">
        <v>0.392768476654883</v>
      </c>
      <c r="S493" s="27" t="n">
        <v>-1.7626878897442</v>
      </c>
      <c r="T493" s="27" t="n">
        <v>0.00245595775119201</v>
      </c>
      <c r="U493" s="27" t="n">
        <v>-0.0472890087223539</v>
      </c>
      <c r="V493" s="27" t="n">
        <v>-0.202515664821481</v>
      </c>
      <c r="W493" s="27" t="n">
        <v>-0.158864606551207</v>
      </c>
      <c r="X493" s="27" t="n">
        <v>0.721981276319939</v>
      </c>
      <c r="Y493" s="27" t="n">
        <v>0.277997907843041</v>
      </c>
      <c r="Z493" s="27" t="n">
        <v>-0.846481548133412</v>
      </c>
      <c r="AA493" s="27" t="n">
        <v>0.245066951145639</v>
      </c>
      <c r="AB493" s="27" t="n">
        <v>-0.464488560097575</v>
      </c>
      <c r="AC493" s="27" t="n">
        <v>1.51733214391928</v>
      </c>
      <c r="AD493" s="27" t="n">
        <v>-1.2412566583536</v>
      </c>
      <c r="AE493" s="27" t="n">
        <v>-1.51305525669611</v>
      </c>
      <c r="AF493" s="27" t="n">
        <v>-0.0227946845799013</v>
      </c>
      <c r="AG493" s="27" t="n">
        <v>1.14698663128247</v>
      </c>
      <c r="AH493" s="27" t="n">
        <v>0.0433876191367446</v>
      </c>
      <c r="AI493" s="27" t="n">
        <v>-0.327829379286958</v>
      </c>
      <c r="AJ493" s="27" t="n">
        <v>-0.919110946500139</v>
      </c>
      <c r="AK493" s="27" t="n">
        <v>-2.05399122266445</v>
      </c>
      <c r="AL493" s="21"/>
      <c r="AM493" s="31" t="n">
        <f aca="false">IF(SQRT($B$9)*$B493+SQRT(1-$B$9)*R493&lt;_xlfn.NORM.S.INV($B$6),1,0)</f>
        <v>0</v>
      </c>
      <c r="AN493" s="31" t="n">
        <f aca="false">IF(SQRT($B$9)*$B493+SQRT(1-$B$9)*S493&lt;_xlfn.NORM.S.INV($B$6),1,0)</f>
        <v>0</v>
      </c>
      <c r="AO493" s="31" t="n">
        <f aca="false">IF(SQRT($B$9)*$B493+SQRT(1-$B$9)*T493&lt;_xlfn.NORM.S.INV($B$6),1,0)</f>
        <v>0</v>
      </c>
      <c r="AP493" s="31" t="n">
        <f aca="false">IF(SQRT($B$9)*$B493+SQRT(1-$B$9)*U493&lt;_xlfn.NORM.S.INV($B$6),1,0)</f>
        <v>0</v>
      </c>
      <c r="AQ493" s="31" t="n">
        <f aca="false">IF(SQRT($B$9)*$B493+SQRT(1-$B$9)*V493&lt;_xlfn.NORM.S.INV($B$6),1,0)</f>
        <v>0</v>
      </c>
      <c r="AR493" s="31" t="n">
        <f aca="false">IF(SQRT($B$9)*$B493+SQRT(1-$B$9)*W493&lt;_xlfn.NORM.S.INV($B$6),1,0)</f>
        <v>0</v>
      </c>
      <c r="AS493" s="31" t="n">
        <f aca="false">IF(SQRT($B$9)*$B493+SQRT(1-$B$9)*X493&lt;_xlfn.NORM.S.INV($B$6),1,0)</f>
        <v>0</v>
      </c>
      <c r="AT493" s="31" t="n">
        <f aca="false">IF(SQRT($B$9)*$B493+SQRT(1-$B$9)*Y493&lt;_xlfn.NORM.S.INV($B$6),1,0)</f>
        <v>0</v>
      </c>
      <c r="AU493" s="31" t="n">
        <f aca="false">IF(SQRT($B$9)*$B493+SQRT(1-$B$9)*Z493&lt;_xlfn.NORM.S.INV($B$6),1,0)</f>
        <v>0</v>
      </c>
      <c r="AV493" s="31" t="n">
        <f aca="false">IF(SQRT($B$9)*$B493+SQRT(1-$B$9)*AA493&lt;_xlfn.NORM.S.INV($B$6),1,0)</f>
        <v>0</v>
      </c>
      <c r="AW493" s="31" t="n">
        <f aca="false">IF(SQRT($C$9)*$B493+SQRT(1-$C$9)*AB493&lt;_xlfn.NORM.S.INV($C$6),1,0)</f>
        <v>0</v>
      </c>
      <c r="AX493" s="31" t="n">
        <f aca="false">IF(SQRT($C$9)*$B493+SQRT(1-$C$9)*AC493&lt;_xlfn.NORM.S.INV($C$6),1,0)</f>
        <v>0</v>
      </c>
      <c r="AY493" s="31" t="n">
        <f aca="false">IF(SQRT($C$9)*$B493+SQRT(1-$C$9)*AD493&lt;_xlfn.NORM.S.INV($C$6),1,0)</f>
        <v>0</v>
      </c>
      <c r="AZ493" s="31" t="n">
        <f aca="false">IF(SQRT($C$9)*$B493+SQRT(1-$C$9)*AE493&lt;_xlfn.NORM.S.INV($C$6),1,0)</f>
        <v>0</v>
      </c>
      <c r="BA493" s="31" t="n">
        <f aca="false">IF(SQRT($C$9)*$B493+SQRT(1-$C$9)*AF493&lt;_xlfn.NORM.S.INV($C$6),1,0)</f>
        <v>0</v>
      </c>
      <c r="BB493" s="31" t="n">
        <f aca="false">IF(SQRT($C$9)*$B493+SQRT(1-$C$9)*AG493&lt;_xlfn.NORM.S.INV($C$6),1,0)</f>
        <v>0</v>
      </c>
      <c r="BC493" s="31" t="n">
        <f aca="false">IF(SQRT($C$9)*$B493+SQRT(1-$C$9)*AH493&lt;_xlfn.NORM.S.INV($C$6),1,0)</f>
        <v>0</v>
      </c>
      <c r="BD493" s="31" t="n">
        <f aca="false">IF(SQRT($C$9)*$B493+SQRT(1-$C$9)*AI493&lt;_xlfn.NORM.S.INV($C$6),1,0)</f>
        <v>0</v>
      </c>
      <c r="BE493" s="31" t="n">
        <f aca="false">IF(SQRT($C$9)*$B493+SQRT(1-$C$9)*AJ493&lt;_xlfn.NORM.S.INV($C$6),1,0)</f>
        <v>0</v>
      </c>
      <c r="BF493" s="31" t="n">
        <f aca="false">IF(SQRT($C$9)*$B493+SQRT(1-$C$9)*AK493&lt;_xlfn.NORM.S.INV($C$6),1,0)</f>
        <v>1</v>
      </c>
      <c r="BG493" s="21"/>
      <c r="BH493" s="21"/>
      <c r="BI493" s="31" t="n">
        <f aca="false">$B$11*(($A$1061)*$C493/$B$12*$B$7+(1-$A$1061)*$D493/$B$12*$C$7)</f>
        <v>600</v>
      </c>
      <c r="BJ493" s="31" t="n">
        <f aca="false">$B$11*(($A$1062)*$C493/$B$12*$B$7+(1-$A$1062)*$D493/$B$12*$C$7)</f>
        <v>570</v>
      </c>
      <c r="BK493" s="31" t="n">
        <f aca="false">$B$11*(($A$1063)*$C493/$B$12*$B$7+(1-$A$1063)*$D493/$B$12*$C$7)</f>
        <v>540</v>
      </c>
      <c r="BL493" s="31" t="n">
        <f aca="false">$B$11*(($A$1064)*$C493/$B$12*$B$7+(1-$A$1064)*$D493/$B$12*$C$7)</f>
        <v>510</v>
      </c>
      <c r="BM493" s="31" t="n">
        <f aca="false">$B$11*(($A$1065)*$C493/$B$12*$B$7+(1-$A$1065)*$D493/$B$12*$C$7)</f>
        <v>480</v>
      </c>
      <c r="BN493" s="31" t="n">
        <f aca="false">$B$11*(($A$1066)*$C493/$B$12*$B$7+(1-$A$1066)*$D493/$B$12*$C$7)</f>
        <v>450</v>
      </c>
      <c r="BO493" s="31" t="n">
        <f aca="false">$B$11*(($A$1067)*$C493/$B$12*$B$7+(1-$A$1067)*$D493/$B$12*$C$7)</f>
        <v>420</v>
      </c>
      <c r="BP493" s="31" t="n">
        <f aca="false">$B$11*(($A$1068)*$C493/$B$12*$B$7+(1-$A$1068)*$D493/$B$12*$C$7)</f>
        <v>390</v>
      </c>
      <c r="BQ493" s="31" t="n">
        <f aca="false">$B$11*(($A$1069)*$C493/$B$12*$B$7+(1-$A$1069)*$D493/$B$12*$C$7)</f>
        <v>360</v>
      </c>
      <c r="BR493" s="31" t="n">
        <f aca="false">$B$11*(($A$1070)*$C493/$B$12*$B$7+(1-$A$1070)*$D493/$B$12*$C$7)</f>
        <v>330</v>
      </c>
      <c r="BS493" s="31" t="n">
        <f aca="false">$B$11*(($A$1071)*$C493/$B$12*$B$7+(1-$A$1071)*$D493/$B$12*$C$7)</f>
        <v>300</v>
      </c>
      <c r="BT493" s="31" t="n">
        <f aca="false">$B$11*(($A$1072)*$C493/$B$12*$B$7+(1-$A$1072)*$D493/$B$12*$C$7)</f>
        <v>270</v>
      </c>
      <c r="BU493" s="31" t="n">
        <f aca="false">$B$11*(($A$1073)*$C493/$B$12*$B$7+(1-$A$1073)*$D493/$B$12*$C$7)</f>
        <v>240</v>
      </c>
      <c r="BV493" s="31" t="n">
        <f aca="false">$B$11*(($A$1074)*$C493/$B$12*$B$7+(1-$A$1074)*$D493/$B$12*$C$7)</f>
        <v>210</v>
      </c>
      <c r="BW493" s="31" t="n">
        <f aca="false">$B$11*(($A$1075)*$C493/$B$12*$B$7+(1-$A$1075)*$D493/$B$12*$C$7)</f>
        <v>180</v>
      </c>
      <c r="BX493" s="31" t="n">
        <f aca="false">$B$11*(($A$1076)*$C493/$B$12*$B$7+(1-$A$1076)*$D493/$B$12*$C$7)</f>
        <v>150</v>
      </c>
      <c r="BY493" s="31" t="n">
        <f aca="false">$B$11*(($A$1077)*$C493/$B$12*$B$7+(1-$A$1077)*$D493/$B$12*$C$7)</f>
        <v>120</v>
      </c>
      <c r="BZ493" s="31" t="n">
        <f aca="false">$B$11*(($A$1078)*$C493/$B$12*$B$7+(1-$A$1078)*$D493/$B$12*$C$7)</f>
        <v>90</v>
      </c>
      <c r="CA493" s="31" t="n">
        <f aca="false">$B$11*(($A$1079)*$C493/$B$12*$B$7+(1-$A$1079)*$D493/$B$12*$C$7)</f>
        <v>60</v>
      </c>
      <c r="CB493" s="31" t="n">
        <f aca="false">$B$11*(($A$1080)*$C493/$B$12*$B$7+(1-$A$1080)*$D493/$B$12*$C$7)</f>
        <v>30</v>
      </c>
      <c r="CC493" s="31" t="n">
        <f aca="false">$B$11*(($A$1081)*$C493/$B$12*$B$7+(1-$A$1081)*$D493/$B$12*$C$7)</f>
        <v>0</v>
      </c>
    </row>
    <row r="494" customFormat="false" ht="15" hidden="false" customHeight="false" outlineLevel="0" collapsed="false">
      <c r="A494" s="21" t="n">
        <v>470</v>
      </c>
      <c r="B494" s="27" t="n">
        <v>0.302965051190004</v>
      </c>
      <c r="C494" s="9" t="n">
        <f aca="false">SUM(AM494:AV494)</f>
        <v>1</v>
      </c>
      <c r="D494" s="9" t="n">
        <f aca="false">SUM(AW494:BF494)</f>
        <v>0</v>
      </c>
      <c r="E494" s="24" t="n">
        <f aca="false">(1-C494/$B$12)*$B$8-C494/$B$12*$B$7</f>
        <v>0.005</v>
      </c>
      <c r="F494" s="24" t="n">
        <f aca="false">(1-D494/$B$12)*$C$8-D494/$B$12*$C$7</f>
        <v>0.09</v>
      </c>
      <c r="G494" s="47" t="n">
        <f aca="false">$B$11*($B$10*C494/$B$12*$B$7+(1-$B$10)*D494/$B$12*$C$7)</f>
        <v>200</v>
      </c>
      <c r="H494" s="24" t="n">
        <f aca="false">$B$10*E494+(1-$B$10)*F494</f>
        <v>0.0475</v>
      </c>
      <c r="I494" s="21"/>
      <c r="J494" s="21"/>
      <c r="K494" s="21"/>
      <c r="L494" s="21"/>
      <c r="M494" s="21"/>
      <c r="N494" s="21"/>
      <c r="O494" s="21"/>
      <c r="P494" s="21"/>
      <c r="Q494" s="21"/>
      <c r="R494" s="27" t="n">
        <v>-0.45367228390252</v>
      </c>
      <c r="S494" s="27" t="n">
        <v>-0.00911021505985815</v>
      </c>
      <c r="T494" s="27" t="n">
        <v>-0.0910151168873236</v>
      </c>
      <c r="U494" s="27" t="n">
        <v>1.56275044631313</v>
      </c>
      <c r="V494" s="27" t="n">
        <v>-1.09272044478025</v>
      </c>
      <c r="W494" s="27" t="n">
        <v>-0.274010137897101</v>
      </c>
      <c r="X494" s="27" t="n">
        <v>0.471511325309612</v>
      </c>
      <c r="Y494" s="27" t="n">
        <v>-3.01607657927319</v>
      </c>
      <c r="Z494" s="27" t="n">
        <v>0.178194322550325</v>
      </c>
      <c r="AA494" s="27" t="n">
        <v>-1.18993913315379</v>
      </c>
      <c r="AB494" s="27" t="n">
        <v>0.27971212374729</v>
      </c>
      <c r="AC494" s="27" t="n">
        <v>1.52650084398122</v>
      </c>
      <c r="AD494" s="27" t="n">
        <v>0.841037416922846</v>
      </c>
      <c r="AE494" s="27" t="n">
        <v>-0.497951669775083</v>
      </c>
      <c r="AF494" s="27" t="n">
        <v>-1.49047402847701</v>
      </c>
      <c r="AG494" s="27" t="n">
        <v>2.52246110392227</v>
      </c>
      <c r="AH494" s="27" t="n">
        <v>0.936390262702825</v>
      </c>
      <c r="AI494" s="27" t="n">
        <v>1.65264302843529</v>
      </c>
      <c r="AJ494" s="27" t="n">
        <v>-0.827279376749327</v>
      </c>
      <c r="AK494" s="27" t="n">
        <v>0.485541846426522</v>
      </c>
      <c r="AL494" s="21"/>
      <c r="AM494" s="31" t="n">
        <f aca="false">IF(SQRT($B$9)*$B494+SQRT(1-$B$9)*R494&lt;_xlfn.NORM.S.INV($B$6),1,0)</f>
        <v>0</v>
      </c>
      <c r="AN494" s="31" t="n">
        <f aca="false">IF(SQRT($B$9)*$B494+SQRT(1-$B$9)*S494&lt;_xlfn.NORM.S.INV($B$6),1,0)</f>
        <v>0</v>
      </c>
      <c r="AO494" s="31" t="n">
        <f aca="false">IF(SQRT($B$9)*$B494+SQRT(1-$B$9)*T494&lt;_xlfn.NORM.S.INV($B$6),1,0)</f>
        <v>0</v>
      </c>
      <c r="AP494" s="31" t="n">
        <f aca="false">IF(SQRT($B$9)*$B494+SQRT(1-$B$9)*U494&lt;_xlfn.NORM.S.INV($B$6),1,0)</f>
        <v>0</v>
      </c>
      <c r="AQ494" s="31" t="n">
        <f aca="false">IF(SQRT($B$9)*$B494+SQRT(1-$B$9)*V494&lt;_xlfn.NORM.S.INV($B$6),1,0)</f>
        <v>0</v>
      </c>
      <c r="AR494" s="31" t="n">
        <f aca="false">IF(SQRT($B$9)*$B494+SQRT(1-$B$9)*W494&lt;_xlfn.NORM.S.INV($B$6),1,0)</f>
        <v>0</v>
      </c>
      <c r="AS494" s="31" t="n">
        <f aca="false">IF(SQRT($B$9)*$B494+SQRT(1-$B$9)*X494&lt;_xlfn.NORM.S.INV($B$6),1,0)</f>
        <v>0</v>
      </c>
      <c r="AT494" s="31" t="n">
        <f aca="false">IF(SQRT($B$9)*$B494+SQRT(1-$B$9)*Y494&lt;_xlfn.NORM.S.INV($B$6),1,0)</f>
        <v>1</v>
      </c>
      <c r="AU494" s="31" t="n">
        <f aca="false">IF(SQRT($B$9)*$B494+SQRT(1-$B$9)*Z494&lt;_xlfn.NORM.S.INV($B$6),1,0)</f>
        <v>0</v>
      </c>
      <c r="AV494" s="31" t="n">
        <f aca="false">IF(SQRT($B$9)*$B494+SQRT(1-$B$9)*AA494&lt;_xlfn.NORM.S.INV($B$6),1,0)</f>
        <v>0</v>
      </c>
      <c r="AW494" s="31" t="n">
        <f aca="false">IF(SQRT($C$9)*$B494+SQRT(1-$C$9)*AB494&lt;_xlfn.NORM.S.INV($C$6),1,0)</f>
        <v>0</v>
      </c>
      <c r="AX494" s="31" t="n">
        <f aca="false">IF(SQRT($C$9)*$B494+SQRT(1-$C$9)*AC494&lt;_xlfn.NORM.S.INV($C$6),1,0)</f>
        <v>0</v>
      </c>
      <c r="AY494" s="31" t="n">
        <f aca="false">IF(SQRT($C$9)*$B494+SQRT(1-$C$9)*AD494&lt;_xlfn.NORM.S.INV($C$6),1,0)</f>
        <v>0</v>
      </c>
      <c r="AZ494" s="31" t="n">
        <f aca="false">IF(SQRT($C$9)*$B494+SQRT(1-$C$9)*AE494&lt;_xlfn.NORM.S.INV($C$6),1,0)</f>
        <v>0</v>
      </c>
      <c r="BA494" s="31" t="n">
        <f aca="false">IF(SQRT($C$9)*$B494+SQRT(1-$C$9)*AF494&lt;_xlfn.NORM.S.INV($C$6),1,0)</f>
        <v>0</v>
      </c>
      <c r="BB494" s="31" t="n">
        <f aca="false">IF(SQRT($C$9)*$B494+SQRT(1-$C$9)*AG494&lt;_xlfn.NORM.S.INV($C$6),1,0)</f>
        <v>0</v>
      </c>
      <c r="BC494" s="31" t="n">
        <f aca="false">IF(SQRT($C$9)*$B494+SQRT(1-$C$9)*AH494&lt;_xlfn.NORM.S.INV($C$6),1,0)</f>
        <v>0</v>
      </c>
      <c r="BD494" s="31" t="n">
        <f aca="false">IF(SQRT($C$9)*$B494+SQRT(1-$C$9)*AI494&lt;_xlfn.NORM.S.INV($C$6),1,0)</f>
        <v>0</v>
      </c>
      <c r="BE494" s="31" t="n">
        <f aca="false">IF(SQRT($C$9)*$B494+SQRT(1-$C$9)*AJ494&lt;_xlfn.NORM.S.INV($C$6),1,0)</f>
        <v>0</v>
      </c>
      <c r="BF494" s="31" t="n">
        <f aca="false">IF(SQRT($C$9)*$B494+SQRT(1-$C$9)*AK494&lt;_xlfn.NORM.S.INV($C$6),1,0)</f>
        <v>0</v>
      </c>
      <c r="BG494" s="21"/>
      <c r="BH494" s="21"/>
      <c r="BI494" s="31" t="n">
        <f aca="false">$B$11*(($A$1061)*$C494/$B$12*$B$7+(1-$A$1061)*$D494/$B$12*$C$7)</f>
        <v>0</v>
      </c>
      <c r="BJ494" s="31" t="n">
        <f aca="false">$B$11*(($A$1062)*$C494/$B$12*$B$7+(1-$A$1062)*$D494/$B$12*$C$7)</f>
        <v>20</v>
      </c>
      <c r="BK494" s="31" t="n">
        <f aca="false">$B$11*(($A$1063)*$C494/$B$12*$B$7+(1-$A$1063)*$D494/$B$12*$C$7)</f>
        <v>40</v>
      </c>
      <c r="BL494" s="31" t="n">
        <f aca="false">$B$11*(($A$1064)*$C494/$B$12*$B$7+(1-$A$1064)*$D494/$B$12*$C$7)</f>
        <v>60</v>
      </c>
      <c r="BM494" s="31" t="n">
        <f aca="false">$B$11*(($A$1065)*$C494/$B$12*$B$7+(1-$A$1065)*$D494/$B$12*$C$7)</f>
        <v>80</v>
      </c>
      <c r="BN494" s="31" t="n">
        <f aca="false">$B$11*(($A$1066)*$C494/$B$12*$B$7+(1-$A$1066)*$D494/$B$12*$C$7)</f>
        <v>100</v>
      </c>
      <c r="BO494" s="31" t="n">
        <f aca="false">$B$11*(($A$1067)*$C494/$B$12*$B$7+(1-$A$1067)*$D494/$B$12*$C$7)</f>
        <v>120</v>
      </c>
      <c r="BP494" s="31" t="n">
        <f aca="false">$B$11*(($A$1068)*$C494/$B$12*$B$7+(1-$A$1068)*$D494/$B$12*$C$7)</f>
        <v>140</v>
      </c>
      <c r="BQ494" s="31" t="n">
        <f aca="false">$B$11*(($A$1069)*$C494/$B$12*$B$7+(1-$A$1069)*$D494/$B$12*$C$7)</f>
        <v>160</v>
      </c>
      <c r="BR494" s="31" t="n">
        <f aca="false">$B$11*(($A$1070)*$C494/$B$12*$B$7+(1-$A$1070)*$D494/$B$12*$C$7)</f>
        <v>180</v>
      </c>
      <c r="BS494" s="31" t="n">
        <f aca="false">$B$11*(($A$1071)*$C494/$B$12*$B$7+(1-$A$1071)*$D494/$B$12*$C$7)</f>
        <v>200</v>
      </c>
      <c r="BT494" s="31" t="n">
        <f aca="false">$B$11*(($A$1072)*$C494/$B$12*$B$7+(1-$A$1072)*$D494/$B$12*$C$7)</f>
        <v>220</v>
      </c>
      <c r="BU494" s="31" t="n">
        <f aca="false">$B$11*(($A$1073)*$C494/$B$12*$B$7+(1-$A$1073)*$D494/$B$12*$C$7)</f>
        <v>240</v>
      </c>
      <c r="BV494" s="31" t="n">
        <f aca="false">$B$11*(($A$1074)*$C494/$B$12*$B$7+(1-$A$1074)*$D494/$B$12*$C$7)</f>
        <v>260</v>
      </c>
      <c r="BW494" s="31" t="n">
        <f aca="false">$B$11*(($A$1075)*$C494/$B$12*$B$7+(1-$A$1075)*$D494/$B$12*$C$7)</f>
        <v>280</v>
      </c>
      <c r="BX494" s="31" t="n">
        <f aca="false">$B$11*(($A$1076)*$C494/$B$12*$B$7+(1-$A$1076)*$D494/$B$12*$C$7)</f>
        <v>300</v>
      </c>
      <c r="BY494" s="31" t="n">
        <f aca="false">$B$11*(($A$1077)*$C494/$B$12*$B$7+(1-$A$1077)*$D494/$B$12*$C$7)</f>
        <v>320</v>
      </c>
      <c r="BZ494" s="31" t="n">
        <f aca="false">$B$11*(($A$1078)*$C494/$B$12*$B$7+(1-$A$1078)*$D494/$B$12*$C$7)</f>
        <v>340</v>
      </c>
      <c r="CA494" s="31" t="n">
        <f aca="false">$B$11*(($A$1079)*$C494/$B$12*$B$7+(1-$A$1079)*$D494/$B$12*$C$7)</f>
        <v>360</v>
      </c>
      <c r="CB494" s="31" t="n">
        <f aca="false">$B$11*(($A$1080)*$C494/$B$12*$B$7+(1-$A$1080)*$D494/$B$12*$C$7)</f>
        <v>380</v>
      </c>
      <c r="CC494" s="31" t="n">
        <f aca="false">$B$11*(($A$1081)*$C494/$B$12*$B$7+(1-$A$1081)*$D494/$B$12*$C$7)</f>
        <v>400</v>
      </c>
    </row>
    <row r="495" customFormat="false" ht="15" hidden="false" customHeight="false" outlineLevel="0" collapsed="false">
      <c r="A495" s="21" t="n">
        <v>471</v>
      </c>
      <c r="B495" s="27" t="n">
        <v>0.597517671703296</v>
      </c>
      <c r="C495" s="9" t="n">
        <f aca="false">SUM(AM495:AV495)</f>
        <v>0</v>
      </c>
      <c r="D495" s="9" t="n">
        <f aca="false">SUM(AW495:BF495)</f>
        <v>0</v>
      </c>
      <c r="E495" s="24" t="n">
        <f aca="false">(1-C495/$B$12)*$B$8-C495/$B$12*$B$7</f>
        <v>0.05</v>
      </c>
      <c r="F495" s="24" t="n">
        <f aca="false">(1-D495/$B$12)*$C$8-D495/$B$12*$C$7</f>
        <v>0.09</v>
      </c>
      <c r="G495" s="47" t="n">
        <f aca="false">$B$11*($B$10*C495/$B$12*$B$7+(1-$B$10)*D495/$B$12*$C$7)</f>
        <v>0</v>
      </c>
      <c r="H495" s="24" t="n">
        <f aca="false">$B$10*E495+(1-$B$10)*F495</f>
        <v>0.07</v>
      </c>
      <c r="I495" s="21"/>
      <c r="J495" s="21"/>
      <c r="K495" s="21"/>
      <c r="L495" s="21"/>
      <c r="M495" s="21"/>
      <c r="N495" s="21"/>
      <c r="O495" s="21"/>
      <c r="P495" s="21"/>
      <c r="Q495" s="21"/>
      <c r="R495" s="27" t="n">
        <v>1.48432760312481</v>
      </c>
      <c r="S495" s="27" t="n">
        <v>1.00072946823737</v>
      </c>
      <c r="T495" s="27" t="n">
        <v>-0.408822594306577</v>
      </c>
      <c r="U495" s="27" t="n">
        <v>-0.680114626394544</v>
      </c>
      <c r="V495" s="27" t="n">
        <v>-0.531774549626691</v>
      </c>
      <c r="W495" s="27" t="n">
        <v>-0.301815131983627</v>
      </c>
      <c r="X495" s="27" t="n">
        <v>0.6291485188725</v>
      </c>
      <c r="Y495" s="27" t="n">
        <v>-1.52372683745872</v>
      </c>
      <c r="Z495" s="27" t="n">
        <v>0.912645549978729</v>
      </c>
      <c r="AA495" s="27" t="n">
        <v>-2.08744871264675</v>
      </c>
      <c r="AB495" s="27" t="n">
        <v>1.40116252937928</v>
      </c>
      <c r="AC495" s="27" t="n">
        <v>1.10429538286545</v>
      </c>
      <c r="AD495" s="27" t="n">
        <v>-1.09495536615642</v>
      </c>
      <c r="AE495" s="27" t="n">
        <v>-0.763708594098537</v>
      </c>
      <c r="AF495" s="27" t="n">
        <v>-1.26729622334657</v>
      </c>
      <c r="AG495" s="27" t="n">
        <v>-1.24845041797833</v>
      </c>
      <c r="AH495" s="27" t="n">
        <v>-0.542984385810198</v>
      </c>
      <c r="AI495" s="27" t="n">
        <v>0.641256567506542</v>
      </c>
      <c r="AJ495" s="27" t="n">
        <v>-0.166719215099252</v>
      </c>
      <c r="AK495" s="27" t="n">
        <v>2.12098803726441</v>
      </c>
      <c r="AL495" s="21"/>
      <c r="AM495" s="31" t="n">
        <f aca="false">IF(SQRT($B$9)*$B495+SQRT(1-$B$9)*R495&lt;_xlfn.NORM.S.INV($B$6),1,0)</f>
        <v>0</v>
      </c>
      <c r="AN495" s="31" t="n">
        <f aca="false">IF(SQRT($B$9)*$B495+SQRT(1-$B$9)*S495&lt;_xlfn.NORM.S.INV($B$6),1,0)</f>
        <v>0</v>
      </c>
      <c r="AO495" s="31" t="n">
        <f aca="false">IF(SQRT($B$9)*$B495+SQRT(1-$B$9)*T495&lt;_xlfn.NORM.S.INV($B$6),1,0)</f>
        <v>0</v>
      </c>
      <c r="AP495" s="31" t="n">
        <f aca="false">IF(SQRT($B$9)*$B495+SQRT(1-$B$9)*U495&lt;_xlfn.NORM.S.INV($B$6),1,0)</f>
        <v>0</v>
      </c>
      <c r="AQ495" s="31" t="n">
        <f aca="false">IF(SQRT($B$9)*$B495+SQRT(1-$B$9)*V495&lt;_xlfn.NORM.S.INV($B$6),1,0)</f>
        <v>0</v>
      </c>
      <c r="AR495" s="31" t="n">
        <f aca="false">IF(SQRT($B$9)*$B495+SQRT(1-$B$9)*W495&lt;_xlfn.NORM.S.INV($B$6),1,0)</f>
        <v>0</v>
      </c>
      <c r="AS495" s="31" t="n">
        <f aca="false">IF(SQRT($B$9)*$B495+SQRT(1-$B$9)*X495&lt;_xlfn.NORM.S.INV($B$6),1,0)</f>
        <v>0</v>
      </c>
      <c r="AT495" s="31" t="n">
        <f aca="false">IF(SQRT($B$9)*$B495+SQRT(1-$B$9)*Y495&lt;_xlfn.NORM.S.INV($B$6),1,0)</f>
        <v>0</v>
      </c>
      <c r="AU495" s="31" t="n">
        <f aca="false">IF(SQRT($B$9)*$B495+SQRT(1-$B$9)*Z495&lt;_xlfn.NORM.S.INV($B$6),1,0)</f>
        <v>0</v>
      </c>
      <c r="AV495" s="31" t="n">
        <f aca="false">IF(SQRT($B$9)*$B495+SQRT(1-$B$9)*AA495&lt;_xlfn.NORM.S.INV($B$6),1,0)</f>
        <v>0</v>
      </c>
      <c r="AW495" s="31" t="n">
        <f aca="false">IF(SQRT($C$9)*$B495+SQRT(1-$C$9)*AB495&lt;_xlfn.NORM.S.INV($C$6),1,0)</f>
        <v>0</v>
      </c>
      <c r="AX495" s="31" t="n">
        <f aca="false">IF(SQRT($C$9)*$B495+SQRT(1-$C$9)*AC495&lt;_xlfn.NORM.S.INV($C$6),1,0)</f>
        <v>0</v>
      </c>
      <c r="AY495" s="31" t="n">
        <f aca="false">IF(SQRT($C$9)*$B495+SQRT(1-$C$9)*AD495&lt;_xlfn.NORM.S.INV($C$6),1,0)</f>
        <v>0</v>
      </c>
      <c r="AZ495" s="31" t="n">
        <f aca="false">IF(SQRT($C$9)*$B495+SQRT(1-$C$9)*AE495&lt;_xlfn.NORM.S.INV($C$6),1,0)</f>
        <v>0</v>
      </c>
      <c r="BA495" s="31" t="n">
        <f aca="false">IF(SQRT($C$9)*$B495+SQRT(1-$C$9)*AF495&lt;_xlfn.NORM.S.INV($C$6),1,0)</f>
        <v>0</v>
      </c>
      <c r="BB495" s="31" t="n">
        <f aca="false">IF(SQRT($C$9)*$B495+SQRT(1-$C$9)*AG495&lt;_xlfn.NORM.S.INV($C$6),1,0)</f>
        <v>0</v>
      </c>
      <c r="BC495" s="31" t="n">
        <f aca="false">IF(SQRT($C$9)*$B495+SQRT(1-$C$9)*AH495&lt;_xlfn.NORM.S.INV($C$6),1,0)</f>
        <v>0</v>
      </c>
      <c r="BD495" s="31" t="n">
        <f aca="false">IF(SQRT($C$9)*$B495+SQRT(1-$C$9)*AI495&lt;_xlfn.NORM.S.INV($C$6),1,0)</f>
        <v>0</v>
      </c>
      <c r="BE495" s="31" t="n">
        <f aca="false">IF(SQRT($C$9)*$B495+SQRT(1-$C$9)*AJ495&lt;_xlfn.NORM.S.INV($C$6),1,0)</f>
        <v>0</v>
      </c>
      <c r="BF495" s="31" t="n">
        <f aca="false">IF(SQRT($C$9)*$B495+SQRT(1-$C$9)*AK495&lt;_xlfn.NORM.S.INV($C$6),1,0)</f>
        <v>0</v>
      </c>
      <c r="BG495" s="21"/>
      <c r="BH495" s="21"/>
      <c r="BI495" s="31" t="n">
        <f aca="false">$B$11*(($A$1061)*$C495/$B$12*$B$7+(1-$A$1061)*$D495/$B$12*$C$7)</f>
        <v>0</v>
      </c>
      <c r="BJ495" s="31" t="n">
        <f aca="false">$B$11*(($A$1062)*$C495/$B$12*$B$7+(1-$A$1062)*$D495/$B$12*$C$7)</f>
        <v>0</v>
      </c>
      <c r="BK495" s="31" t="n">
        <f aca="false">$B$11*(($A$1063)*$C495/$B$12*$B$7+(1-$A$1063)*$D495/$B$12*$C$7)</f>
        <v>0</v>
      </c>
      <c r="BL495" s="31" t="n">
        <f aca="false">$B$11*(($A$1064)*$C495/$B$12*$B$7+(1-$A$1064)*$D495/$B$12*$C$7)</f>
        <v>0</v>
      </c>
      <c r="BM495" s="31" t="n">
        <f aca="false">$B$11*(($A$1065)*$C495/$B$12*$B$7+(1-$A$1065)*$D495/$B$12*$C$7)</f>
        <v>0</v>
      </c>
      <c r="BN495" s="31" t="n">
        <f aca="false">$B$11*(($A$1066)*$C495/$B$12*$B$7+(1-$A$1066)*$D495/$B$12*$C$7)</f>
        <v>0</v>
      </c>
      <c r="BO495" s="31" t="n">
        <f aca="false">$B$11*(($A$1067)*$C495/$B$12*$B$7+(1-$A$1067)*$D495/$B$12*$C$7)</f>
        <v>0</v>
      </c>
      <c r="BP495" s="31" t="n">
        <f aca="false">$B$11*(($A$1068)*$C495/$B$12*$B$7+(1-$A$1068)*$D495/$B$12*$C$7)</f>
        <v>0</v>
      </c>
      <c r="BQ495" s="31" t="n">
        <f aca="false">$B$11*(($A$1069)*$C495/$B$12*$B$7+(1-$A$1069)*$D495/$B$12*$C$7)</f>
        <v>0</v>
      </c>
      <c r="BR495" s="31" t="n">
        <f aca="false">$B$11*(($A$1070)*$C495/$B$12*$B$7+(1-$A$1070)*$D495/$B$12*$C$7)</f>
        <v>0</v>
      </c>
      <c r="BS495" s="31" t="n">
        <f aca="false">$B$11*(($A$1071)*$C495/$B$12*$B$7+(1-$A$1071)*$D495/$B$12*$C$7)</f>
        <v>0</v>
      </c>
      <c r="BT495" s="31" t="n">
        <f aca="false">$B$11*(($A$1072)*$C495/$B$12*$B$7+(1-$A$1072)*$D495/$B$12*$C$7)</f>
        <v>0</v>
      </c>
      <c r="BU495" s="31" t="n">
        <f aca="false">$B$11*(($A$1073)*$C495/$B$12*$B$7+(1-$A$1073)*$D495/$B$12*$C$7)</f>
        <v>0</v>
      </c>
      <c r="BV495" s="31" t="n">
        <f aca="false">$B$11*(($A$1074)*$C495/$B$12*$B$7+(1-$A$1074)*$D495/$B$12*$C$7)</f>
        <v>0</v>
      </c>
      <c r="BW495" s="31" t="n">
        <f aca="false">$B$11*(($A$1075)*$C495/$B$12*$B$7+(1-$A$1075)*$D495/$B$12*$C$7)</f>
        <v>0</v>
      </c>
      <c r="BX495" s="31" t="n">
        <f aca="false">$B$11*(($A$1076)*$C495/$B$12*$B$7+(1-$A$1076)*$D495/$B$12*$C$7)</f>
        <v>0</v>
      </c>
      <c r="BY495" s="31" t="n">
        <f aca="false">$B$11*(($A$1077)*$C495/$B$12*$B$7+(1-$A$1077)*$D495/$B$12*$C$7)</f>
        <v>0</v>
      </c>
      <c r="BZ495" s="31" t="n">
        <f aca="false">$B$11*(($A$1078)*$C495/$B$12*$B$7+(1-$A$1078)*$D495/$B$12*$C$7)</f>
        <v>0</v>
      </c>
      <c r="CA495" s="31" t="n">
        <f aca="false">$B$11*(($A$1079)*$C495/$B$12*$B$7+(1-$A$1079)*$D495/$B$12*$C$7)</f>
        <v>0</v>
      </c>
      <c r="CB495" s="31" t="n">
        <f aca="false">$B$11*(($A$1080)*$C495/$B$12*$B$7+(1-$A$1080)*$D495/$B$12*$C$7)</f>
        <v>0</v>
      </c>
      <c r="CC495" s="31" t="n">
        <f aca="false">$B$11*(($A$1081)*$C495/$B$12*$B$7+(1-$A$1081)*$D495/$B$12*$C$7)</f>
        <v>0</v>
      </c>
    </row>
    <row r="496" customFormat="false" ht="15" hidden="false" customHeight="false" outlineLevel="0" collapsed="false">
      <c r="A496" s="21" t="n">
        <v>472</v>
      </c>
      <c r="B496" s="27" t="n">
        <v>-0.699352485228168</v>
      </c>
      <c r="C496" s="9" t="n">
        <f aca="false">SUM(AM496:AV496)</f>
        <v>0</v>
      </c>
      <c r="D496" s="9" t="n">
        <f aca="false">SUM(AW496:BF496)</f>
        <v>1</v>
      </c>
      <c r="E496" s="24" t="n">
        <f aca="false">(1-C496/$B$12)*$B$8-C496/$B$12*$B$7</f>
        <v>0.05</v>
      </c>
      <c r="F496" s="24" t="n">
        <f aca="false">(1-D496/$B$12)*$C$8-D496/$B$12*$C$7</f>
        <v>0.021</v>
      </c>
      <c r="G496" s="47" t="n">
        <f aca="false">$B$11*($B$10*C496/$B$12*$B$7+(1-$B$10)*D496/$B$12*$C$7)</f>
        <v>300</v>
      </c>
      <c r="H496" s="24" t="n">
        <f aca="false">$B$10*E496+(1-$B$10)*F496</f>
        <v>0.0355</v>
      </c>
      <c r="I496" s="21"/>
      <c r="J496" s="21"/>
      <c r="K496" s="21"/>
      <c r="L496" s="21"/>
      <c r="M496" s="21"/>
      <c r="N496" s="21"/>
      <c r="O496" s="21"/>
      <c r="P496" s="21"/>
      <c r="Q496" s="21"/>
      <c r="R496" s="27" t="n">
        <v>-0.207789541956034</v>
      </c>
      <c r="S496" s="27" t="n">
        <v>0.646632115348641</v>
      </c>
      <c r="T496" s="27" t="n">
        <v>0.422909309131909</v>
      </c>
      <c r="U496" s="27" t="n">
        <v>-0.0478846699486777</v>
      </c>
      <c r="V496" s="27" t="n">
        <v>1.72340084828184</v>
      </c>
      <c r="W496" s="27" t="n">
        <v>-0.0791715406341045</v>
      </c>
      <c r="X496" s="27" t="n">
        <v>-0.0385561403551669</v>
      </c>
      <c r="Y496" s="27" t="n">
        <v>1.04745303235084</v>
      </c>
      <c r="Z496" s="27" t="n">
        <v>1.21074004266899</v>
      </c>
      <c r="AA496" s="27" t="n">
        <v>-1.47447970985405</v>
      </c>
      <c r="AB496" s="27" t="n">
        <v>0.673263734784142</v>
      </c>
      <c r="AC496" s="27" t="n">
        <v>-1.63039107840323</v>
      </c>
      <c r="AD496" s="27" t="n">
        <v>-0.507753480285987</v>
      </c>
      <c r="AE496" s="27" t="n">
        <v>0.416849518941904</v>
      </c>
      <c r="AF496" s="27" t="n">
        <v>-1.09354661688336</v>
      </c>
      <c r="AG496" s="27" t="n">
        <v>0.047111376173993</v>
      </c>
      <c r="AH496" s="27" t="n">
        <v>-0.175325449118749</v>
      </c>
      <c r="AI496" s="27" t="n">
        <v>1.09829886011892</v>
      </c>
      <c r="AJ496" s="27" t="n">
        <v>0.018036572363236</v>
      </c>
      <c r="AK496" s="27" t="n">
        <v>1.35328682747773</v>
      </c>
      <c r="AL496" s="21"/>
      <c r="AM496" s="31" t="n">
        <f aca="false">IF(SQRT($B$9)*$B496+SQRT(1-$B$9)*R496&lt;_xlfn.NORM.S.INV($B$6),1,0)</f>
        <v>0</v>
      </c>
      <c r="AN496" s="31" t="n">
        <f aca="false">IF(SQRT($B$9)*$B496+SQRT(1-$B$9)*S496&lt;_xlfn.NORM.S.INV($B$6),1,0)</f>
        <v>0</v>
      </c>
      <c r="AO496" s="31" t="n">
        <f aca="false">IF(SQRT($B$9)*$B496+SQRT(1-$B$9)*T496&lt;_xlfn.NORM.S.INV($B$6),1,0)</f>
        <v>0</v>
      </c>
      <c r="AP496" s="31" t="n">
        <f aca="false">IF(SQRT($B$9)*$B496+SQRT(1-$B$9)*U496&lt;_xlfn.NORM.S.INV($B$6),1,0)</f>
        <v>0</v>
      </c>
      <c r="AQ496" s="31" t="n">
        <f aca="false">IF(SQRT($B$9)*$B496+SQRT(1-$B$9)*V496&lt;_xlfn.NORM.S.INV($B$6),1,0)</f>
        <v>0</v>
      </c>
      <c r="AR496" s="31" t="n">
        <f aca="false">IF(SQRT($B$9)*$B496+SQRT(1-$B$9)*W496&lt;_xlfn.NORM.S.INV($B$6),1,0)</f>
        <v>0</v>
      </c>
      <c r="AS496" s="31" t="n">
        <f aca="false">IF(SQRT($B$9)*$B496+SQRT(1-$B$9)*X496&lt;_xlfn.NORM.S.INV($B$6),1,0)</f>
        <v>0</v>
      </c>
      <c r="AT496" s="31" t="n">
        <f aca="false">IF(SQRT($B$9)*$B496+SQRT(1-$B$9)*Y496&lt;_xlfn.NORM.S.INV($B$6),1,0)</f>
        <v>0</v>
      </c>
      <c r="AU496" s="31" t="n">
        <f aca="false">IF(SQRT($B$9)*$B496+SQRT(1-$B$9)*Z496&lt;_xlfn.NORM.S.INV($B$6),1,0)</f>
        <v>0</v>
      </c>
      <c r="AV496" s="31" t="n">
        <f aca="false">IF(SQRT($B$9)*$B496+SQRT(1-$B$9)*AA496&lt;_xlfn.NORM.S.INV($B$6),1,0)</f>
        <v>0</v>
      </c>
      <c r="AW496" s="31" t="n">
        <f aca="false">IF(SQRT($C$9)*$B496+SQRT(1-$C$9)*AB496&lt;_xlfn.NORM.S.INV($C$6),1,0)</f>
        <v>0</v>
      </c>
      <c r="AX496" s="31" t="n">
        <f aca="false">IF(SQRT($C$9)*$B496+SQRT(1-$C$9)*AC496&lt;_xlfn.NORM.S.INV($C$6),1,0)</f>
        <v>1</v>
      </c>
      <c r="AY496" s="31" t="n">
        <f aca="false">IF(SQRT($C$9)*$B496+SQRT(1-$C$9)*AD496&lt;_xlfn.NORM.S.INV($C$6),1,0)</f>
        <v>0</v>
      </c>
      <c r="AZ496" s="31" t="n">
        <f aca="false">IF(SQRT($C$9)*$B496+SQRT(1-$C$9)*AE496&lt;_xlfn.NORM.S.INV($C$6),1,0)</f>
        <v>0</v>
      </c>
      <c r="BA496" s="31" t="n">
        <f aca="false">IF(SQRT($C$9)*$B496+SQRT(1-$C$9)*AF496&lt;_xlfn.NORM.S.INV($C$6),1,0)</f>
        <v>0</v>
      </c>
      <c r="BB496" s="31" t="n">
        <f aca="false">IF(SQRT($C$9)*$B496+SQRT(1-$C$9)*AG496&lt;_xlfn.NORM.S.INV($C$6),1,0)</f>
        <v>0</v>
      </c>
      <c r="BC496" s="31" t="n">
        <f aca="false">IF(SQRT($C$9)*$B496+SQRT(1-$C$9)*AH496&lt;_xlfn.NORM.S.INV($C$6),1,0)</f>
        <v>0</v>
      </c>
      <c r="BD496" s="31" t="n">
        <f aca="false">IF(SQRT($C$9)*$B496+SQRT(1-$C$9)*AI496&lt;_xlfn.NORM.S.INV($C$6),1,0)</f>
        <v>0</v>
      </c>
      <c r="BE496" s="31" t="n">
        <f aca="false">IF(SQRT($C$9)*$B496+SQRT(1-$C$9)*AJ496&lt;_xlfn.NORM.S.INV($C$6),1,0)</f>
        <v>0</v>
      </c>
      <c r="BF496" s="31" t="n">
        <f aca="false">IF(SQRT($C$9)*$B496+SQRT(1-$C$9)*AK496&lt;_xlfn.NORM.S.INV($C$6),1,0)</f>
        <v>0</v>
      </c>
      <c r="BG496" s="21"/>
      <c r="BH496" s="21"/>
      <c r="BI496" s="31" t="n">
        <f aca="false">$B$11*(($A$1061)*$C496/$B$12*$B$7+(1-$A$1061)*$D496/$B$12*$C$7)</f>
        <v>600</v>
      </c>
      <c r="BJ496" s="31" t="n">
        <f aca="false">$B$11*(($A$1062)*$C496/$B$12*$B$7+(1-$A$1062)*$D496/$B$12*$C$7)</f>
        <v>570</v>
      </c>
      <c r="BK496" s="31" t="n">
        <f aca="false">$B$11*(($A$1063)*$C496/$B$12*$B$7+(1-$A$1063)*$D496/$B$12*$C$7)</f>
        <v>540</v>
      </c>
      <c r="BL496" s="31" t="n">
        <f aca="false">$B$11*(($A$1064)*$C496/$B$12*$B$7+(1-$A$1064)*$D496/$B$12*$C$7)</f>
        <v>510</v>
      </c>
      <c r="BM496" s="31" t="n">
        <f aca="false">$B$11*(($A$1065)*$C496/$B$12*$B$7+(1-$A$1065)*$D496/$B$12*$C$7)</f>
        <v>480</v>
      </c>
      <c r="BN496" s="31" t="n">
        <f aca="false">$B$11*(($A$1066)*$C496/$B$12*$B$7+(1-$A$1066)*$D496/$B$12*$C$7)</f>
        <v>450</v>
      </c>
      <c r="BO496" s="31" t="n">
        <f aca="false">$B$11*(($A$1067)*$C496/$B$12*$B$7+(1-$A$1067)*$D496/$B$12*$C$7)</f>
        <v>420</v>
      </c>
      <c r="BP496" s="31" t="n">
        <f aca="false">$B$11*(($A$1068)*$C496/$B$12*$B$7+(1-$A$1068)*$D496/$B$12*$C$7)</f>
        <v>390</v>
      </c>
      <c r="BQ496" s="31" t="n">
        <f aca="false">$B$11*(($A$1069)*$C496/$B$12*$B$7+(1-$A$1069)*$D496/$B$12*$C$7)</f>
        <v>360</v>
      </c>
      <c r="BR496" s="31" t="n">
        <f aca="false">$B$11*(($A$1070)*$C496/$B$12*$B$7+(1-$A$1070)*$D496/$B$12*$C$7)</f>
        <v>330</v>
      </c>
      <c r="BS496" s="31" t="n">
        <f aca="false">$B$11*(($A$1071)*$C496/$B$12*$B$7+(1-$A$1071)*$D496/$B$12*$C$7)</f>
        <v>300</v>
      </c>
      <c r="BT496" s="31" t="n">
        <f aca="false">$B$11*(($A$1072)*$C496/$B$12*$B$7+(1-$A$1072)*$D496/$B$12*$C$7)</f>
        <v>270</v>
      </c>
      <c r="BU496" s="31" t="n">
        <f aca="false">$B$11*(($A$1073)*$C496/$B$12*$B$7+(1-$A$1073)*$D496/$B$12*$C$7)</f>
        <v>240</v>
      </c>
      <c r="BV496" s="31" t="n">
        <f aca="false">$B$11*(($A$1074)*$C496/$B$12*$B$7+(1-$A$1074)*$D496/$B$12*$C$7)</f>
        <v>210</v>
      </c>
      <c r="BW496" s="31" t="n">
        <f aca="false">$B$11*(($A$1075)*$C496/$B$12*$B$7+(1-$A$1075)*$D496/$B$12*$C$7)</f>
        <v>180</v>
      </c>
      <c r="BX496" s="31" t="n">
        <f aca="false">$B$11*(($A$1076)*$C496/$B$12*$B$7+(1-$A$1076)*$D496/$B$12*$C$7)</f>
        <v>150</v>
      </c>
      <c r="BY496" s="31" t="n">
        <f aca="false">$B$11*(($A$1077)*$C496/$B$12*$B$7+(1-$A$1077)*$D496/$B$12*$C$7)</f>
        <v>120</v>
      </c>
      <c r="BZ496" s="31" t="n">
        <f aca="false">$B$11*(($A$1078)*$C496/$B$12*$B$7+(1-$A$1078)*$D496/$B$12*$C$7)</f>
        <v>90</v>
      </c>
      <c r="CA496" s="31" t="n">
        <f aca="false">$B$11*(($A$1079)*$C496/$B$12*$B$7+(1-$A$1079)*$D496/$B$12*$C$7)</f>
        <v>60</v>
      </c>
      <c r="CB496" s="31" t="n">
        <f aca="false">$B$11*(($A$1080)*$C496/$B$12*$B$7+(1-$A$1080)*$D496/$B$12*$C$7)</f>
        <v>30</v>
      </c>
      <c r="CC496" s="31" t="n">
        <f aca="false">$B$11*(($A$1081)*$C496/$B$12*$B$7+(1-$A$1081)*$D496/$B$12*$C$7)</f>
        <v>0</v>
      </c>
    </row>
    <row r="497" customFormat="false" ht="15" hidden="false" customHeight="false" outlineLevel="0" collapsed="false">
      <c r="A497" s="21" t="n">
        <v>473</v>
      </c>
      <c r="B497" s="27" t="n">
        <v>-0.658077633416772</v>
      </c>
      <c r="C497" s="9" t="n">
        <f aca="false">SUM(AM497:AV497)</f>
        <v>0</v>
      </c>
      <c r="D497" s="9" t="n">
        <f aca="false">SUM(AW497:BF497)</f>
        <v>0</v>
      </c>
      <c r="E497" s="24" t="n">
        <f aca="false">(1-C497/$B$12)*$B$8-C497/$B$12*$B$7</f>
        <v>0.05</v>
      </c>
      <c r="F497" s="24" t="n">
        <f aca="false">(1-D497/$B$12)*$C$8-D497/$B$12*$C$7</f>
        <v>0.09</v>
      </c>
      <c r="G497" s="47" t="n">
        <f aca="false">$B$11*($B$10*C497/$B$12*$B$7+(1-$B$10)*D497/$B$12*$C$7)</f>
        <v>0</v>
      </c>
      <c r="H497" s="24" t="n">
        <f aca="false">$B$10*E497+(1-$B$10)*F497</f>
        <v>0.07</v>
      </c>
      <c r="I497" s="21"/>
      <c r="J497" s="21"/>
      <c r="K497" s="21"/>
      <c r="L497" s="21"/>
      <c r="M497" s="21"/>
      <c r="N497" s="21"/>
      <c r="O497" s="21"/>
      <c r="P497" s="21"/>
      <c r="Q497" s="21"/>
      <c r="R497" s="27" t="n">
        <v>-1.4016895890822</v>
      </c>
      <c r="S497" s="27" t="n">
        <v>0.55215604863856</v>
      </c>
      <c r="T497" s="27" t="n">
        <v>0.353811714432849</v>
      </c>
      <c r="U497" s="27" t="n">
        <v>-1.5356008746914</v>
      </c>
      <c r="V497" s="27" t="n">
        <v>-1.55733752460219</v>
      </c>
      <c r="W497" s="27" t="n">
        <v>0.88366327409397</v>
      </c>
      <c r="X497" s="27" t="n">
        <v>0.707165082332039</v>
      </c>
      <c r="Y497" s="27" t="n">
        <v>0.408992154616435</v>
      </c>
      <c r="Z497" s="27" t="n">
        <v>-0.667546106179278</v>
      </c>
      <c r="AA497" s="27" t="n">
        <v>-1.14115409114531</v>
      </c>
      <c r="AB497" s="27" t="n">
        <v>1.3476876882531</v>
      </c>
      <c r="AC497" s="27" t="n">
        <v>-0.536505453354383</v>
      </c>
      <c r="AD497" s="27" t="n">
        <v>0.899057923123305</v>
      </c>
      <c r="AE497" s="27" t="n">
        <v>2.40017364410979</v>
      </c>
      <c r="AF497" s="27" t="n">
        <v>-0.0843852809442721</v>
      </c>
      <c r="AG497" s="27" t="n">
        <v>0.522558276125818</v>
      </c>
      <c r="AH497" s="27" t="n">
        <v>-0.0926216388869226</v>
      </c>
      <c r="AI497" s="27" t="n">
        <v>-0.811843667790769</v>
      </c>
      <c r="AJ497" s="27" t="n">
        <v>-1.43016444473677</v>
      </c>
      <c r="AK497" s="27" t="n">
        <v>1.48421571428808</v>
      </c>
      <c r="AL497" s="21"/>
      <c r="AM497" s="31" t="n">
        <f aca="false">IF(SQRT($B$9)*$B497+SQRT(1-$B$9)*R497&lt;_xlfn.NORM.S.INV($B$6),1,0)</f>
        <v>0</v>
      </c>
      <c r="AN497" s="31" t="n">
        <f aca="false">IF(SQRT($B$9)*$B497+SQRT(1-$B$9)*S497&lt;_xlfn.NORM.S.INV($B$6),1,0)</f>
        <v>0</v>
      </c>
      <c r="AO497" s="31" t="n">
        <f aca="false">IF(SQRT($B$9)*$B497+SQRT(1-$B$9)*T497&lt;_xlfn.NORM.S.INV($B$6),1,0)</f>
        <v>0</v>
      </c>
      <c r="AP497" s="31" t="n">
        <f aca="false">IF(SQRT($B$9)*$B497+SQRT(1-$B$9)*U497&lt;_xlfn.NORM.S.INV($B$6),1,0)</f>
        <v>0</v>
      </c>
      <c r="AQ497" s="31" t="n">
        <f aca="false">IF(SQRT($B$9)*$B497+SQRT(1-$B$9)*V497&lt;_xlfn.NORM.S.INV($B$6),1,0)</f>
        <v>0</v>
      </c>
      <c r="AR497" s="31" t="n">
        <f aca="false">IF(SQRT($B$9)*$B497+SQRT(1-$B$9)*W497&lt;_xlfn.NORM.S.INV($B$6),1,0)</f>
        <v>0</v>
      </c>
      <c r="AS497" s="31" t="n">
        <f aca="false">IF(SQRT($B$9)*$B497+SQRT(1-$B$9)*X497&lt;_xlfn.NORM.S.INV($B$6),1,0)</f>
        <v>0</v>
      </c>
      <c r="AT497" s="31" t="n">
        <f aca="false">IF(SQRT($B$9)*$B497+SQRT(1-$B$9)*Y497&lt;_xlfn.NORM.S.INV($B$6),1,0)</f>
        <v>0</v>
      </c>
      <c r="AU497" s="31" t="n">
        <f aca="false">IF(SQRT($B$9)*$B497+SQRT(1-$B$9)*Z497&lt;_xlfn.NORM.S.INV($B$6),1,0)</f>
        <v>0</v>
      </c>
      <c r="AV497" s="31" t="n">
        <f aca="false">IF(SQRT($B$9)*$B497+SQRT(1-$B$9)*AA497&lt;_xlfn.NORM.S.INV($B$6),1,0)</f>
        <v>0</v>
      </c>
      <c r="AW497" s="31" t="n">
        <f aca="false">IF(SQRT($C$9)*$B497+SQRT(1-$C$9)*AB497&lt;_xlfn.NORM.S.INV($C$6),1,0)</f>
        <v>0</v>
      </c>
      <c r="AX497" s="31" t="n">
        <f aca="false">IF(SQRT($C$9)*$B497+SQRT(1-$C$9)*AC497&lt;_xlfn.NORM.S.INV($C$6),1,0)</f>
        <v>0</v>
      </c>
      <c r="AY497" s="31" t="n">
        <f aca="false">IF(SQRT($C$9)*$B497+SQRT(1-$C$9)*AD497&lt;_xlfn.NORM.S.INV($C$6),1,0)</f>
        <v>0</v>
      </c>
      <c r="AZ497" s="31" t="n">
        <f aca="false">IF(SQRT($C$9)*$B497+SQRT(1-$C$9)*AE497&lt;_xlfn.NORM.S.INV($C$6),1,0)</f>
        <v>0</v>
      </c>
      <c r="BA497" s="31" t="n">
        <f aca="false">IF(SQRT($C$9)*$B497+SQRT(1-$C$9)*AF497&lt;_xlfn.NORM.S.INV($C$6),1,0)</f>
        <v>0</v>
      </c>
      <c r="BB497" s="31" t="n">
        <f aca="false">IF(SQRT($C$9)*$B497+SQRT(1-$C$9)*AG497&lt;_xlfn.NORM.S.INV($C$6),1,0)</f>
        <v>0</v>
      </c>
      <c r="BC497" s="31" t="n">
        <f aca="false">IF(SQRT($C$9)*$B497+SQRT(1-$C$9)*AH497&lt;_xlfn.NORM.S.INV($C$6),1,0)</f>
        <v>0</v>
      </c>
      <c r="BD497" s="31" t="n">
        <f aca="false">IF(SQRT($C$9)*$B497+SQRT(1-$C$9)*AI497&lt;_xlfn.NORM.S.INV($C$6),1,0)</f>
        <v>0</v>
      </c>
      <c r="BE497" s="31" t="n">
        <f aca="false">IF(SQRT($C$9)*$B497+SQRT(1-$C$9)*AJ497&lt;_xlfn.NORM.S.INV($C$6),1,0)</f>
        <v>0</v>
      </c>
      <c r="BF497" s="31" t="n">
        <f aca="false">IF(SQRT($C$9)*$B497+SQRT(1-$C$9)*AK497&lt;_xlfn.NORM.S.INV($C$6),1,0)</f>
        <v>0</v>
      </c>
      <c r="BG497" s="21"/>
      <c r="BH497" s="21"/>
      <c r="BI497" s="31" t="n">
        <f aca="false">$B$11*(($A$1061)*$C497/$B$12*$B$7+(1-$A$1061)*$D497/$B$12*$C$7)</f>
        <v>0</v>
      </c>
      <c r="BJ497" s="31" t="n">
        <f aca="false">$B$11*(($A$1062)*$C497/$B$12*$B$7+(1-$A$1062)*$D497/$B$12*$C$7)</f>
        <v>0</v>
      </c>
      <c r="BK497" s="31" t="n">
        <f aca="false">$B$11*(($A$1063)*$C497/$B$12*$B$7+(1-$A$1063)*$D497/$B$12*$C$7)</f>
        <v>0</v>
      </c>
      <c r="BL497" s="31" t="n">
        <f aca="false">$B$11*(($A$1064)*$C497/$B$12*$B$7+(1-$A$1064)*$D497/$B$12*$C$7)</f>
        <v>0</v>
      </c>
      <c r="BM497" s="31" t="n">
        <f aca="false">$B$11*(($A$1065)*$C497/$B$12*$B$7+(1-$A$1065)*$D497/$B$12*$C$7)</f>
        <v>0</v>
      </c>
      <c r="BN497" s="31" t="n">
        <f aca="false">$B$11*(($A$1066)*$C497/$B$12*$B$7+(1-$A$1066)*$D497/$B$12*$C$7)</f>
        <v>0</v>
      </c>
      <c r="BO497" s="31" t="n">
        <f aca="false">$B$11*(($A$1067)*$C497/$B$12*$B$7+(1-$A$1067)*$D497/$B$12*$C$7)</f>
        <v>0</v>
      </c>
      <c r="BP497" s="31" t="n">
        <f aca="false">$B$11*(($A$1068)*$C497/$B$12*$B$7+(1-$A$1068)*$D497/$B$12*$C$7)</f>
        <v>0</v>
      </c>
      <c r="BQ497" s="31" t="n">
        <f aca="false">$B$11*(($A$1069)*$C497/$B$12*$B$7+(1-$A$1069)*$D497/$B$12*$C$7)</f>
        <v>0</v>
      </c>
      <c r="BR497" s="31" t="n">
        <f aca="false">$B$11*(($A$1070)*$C497/$B$12*$B$7+(1-$A$1070)*$D497/$B$12*$C$7)</f>
        <v>0</v>
      </c>
      <c r="BS497" s="31" t="n">
        <f aca="false">$B$11*(($A$1071)*$C497/$B$12*$B$7+(1-$A$1071)*$D497/$B$12*$C$7)</f>
        <v>0</v>
      </c>
      <c r="BT497" s="31" t="n">
        <f aca="false">$B$11*(($A$1072)*$C497/$B$12*$B$7+(1-$A$1072)*$D497/$B$12*$C$7)</f>
        <v>0</v>
      </c>
      <c r="BU497" s="31" t="n">
        <f aca="false">$B$11*(($A$1073)*$C497/$B$12*$B$7+(1-$A$1073)*$D497/$B$12*$C$7)</f>
        <v>0</v>
      </c>
      <c r="BV497" s="31" t="n">
        <f aca="false">$B$11*(($A$1074)*$C497/$B$12*$B$7+(1-$A$1074)*$D497/$B$12*$C$7)</f>
        <v>0</v>
      </c>
      <c r="BW497" s="31" t="n">
        <f aca="false">$B$11*(($A$1075)*$C497/$B$12*$B$7+(1-$A$1075)*$D497/$B$12*$C$7)</f>
        <v>0</v>
      </c>
      <c r="BX497" s="31" t="n">
        <f aca="false">$B$11*(($A$1076)*$C497/$B$12*$B$7+(1-$A$1076)*$D497/$B$12*$C$7)</f>
        <v>0</v>
      </c>
      <c r="BY497" s="31" t="n">
        <f aca="false">$B$11*(($A$1077)*$C497/$B$12*$B$7+(1-$A$1077)*$D497/$B$12*$C$7)</f>
        <v>0</v>
      </c>
      <c r="BZ497" s="31" t="n">
        <f aca="false">$B$11*(($A$1078)*$C497/$B$12*$B$7+(1-$A$1078)*$D497/$B$12*$C$7)</f>
        <v>0</v>
      </c>
      <c r="CA497" s="31" t="n">
        <f aca="false">$B$11*(($A$1079)*$C497/$B$12*$B$7+(1-$A$1079)*$D497/$B$12*$C$7)</f>
        <v>0</v>
      </c>
      <c r="CB497" s="31" t="n">
        <f aca="false">$B$11*(($A$1080)*$C497/$B$12*$B$7+(1-$A$1080)*$D497/$B$12*$C$7)</f>
        <v>0</v>
      </c>
      <c r="CC497" s="31" t="n">
        <f aca="false">$B$11*(($A$1081)*$C497/$B$12*$B$7+(1-$A$1081)*$D497/$B$12*$C$7)</f>
        <v>0</v>
      </c>
    </row>
    <row r="498" customFormat="false" ht="15" hidden="false" customHeight="false" outlineLevel="0" collapsed="false">
      <c r="A498" s="21" t="n">
        <v>474</v>
      </c>
      <c r="B498" s="27" t="n">
        <v>-1.14493163134726</v>
      </c>
      <c r="C498" s="9" t="n">
        <f aca="false">SUM(AM498:AV498)</f>
        <v>0</v>
      </c>
      <c r="D498" s="9" t="n">
        <f aca="false">SUM(AW498:BF498)</f>
        <v>2</v>
      </c>
      <c r="E498" s="24" t="n">
        <f aca="false">(1-C498/$B$12)*$B$8-C498/$B$12*$B$7</f>
        <v>0.05</v>
      </c>
      <c r="F498" s="24" t="n">
        <f aca="false">(1-D498/$B$12)*$C$8-D498/$B$12*$C$7</f>
        <v>-0.048</v>
      </c>
      <c r="G498" s="47" t="n">
        <f aca="false">$B$11*($B$10*C498/$B$12*$B$7+(1-$B$10)*D498/$B$12*$C$7)</f>
        <v>600</v>
      </c>
      <c r="H498" s="24" t="n">
        <f aca="false">$B$10*E498+(1-$B$10)*F498</f>
        <v>0.001</v>
      </c>
      <c r="I498" s="21"/>
      <c r="J498" s="21"/>
      <c r="K498" s="21"/>
      <c r="L498" s="21"/>
      <c r="M498" s="21"/>
      <c r="N498" s="21"/>
      <c r="O498" s="21"/>
      <c r="P498" s="21"/>
      <c r="Q498" s="21"/>
      <c r="R498" s="27" t="n">
        <v>1.18558024631488</v>
      </c>
      <c r="S498" s="27" t="n">
        <v>-1.54872446501284</v>
      </c>
      <c r="T498" s="27" t="n">
        <v>0.440648155331904</v>
      </c>
      <c r="U498" s="27" t="n">
        <v>0.573696881803574</v>
      </c>
      <c r="V498" s="27" t="n">
        <v>-0.33689307354211</v>
      </c>
      <c r="W498" s="27" t="n">
        <v>-0.145273680126111</v>
      </c>
      <c r="X498" s="27" t="n">
        <v>0.537012661682876</v>
      </c>
      <c r="Y498" s="27" t="n">
        <v>-0.385218332698845</v>
      </c>
      <c r="Z498" s="27" t="n">
        <v>0.178532107608236</v>
      </c>
      <c r="AA498" s="27" t="n">
        <v>0.481107459938241</v>
      </c>
      <c r="AB498" s="27" t="n">
        <v>0.290204348341889</v>
      </c>
      <c r="AC498" s="27" t="n">
        <v>-2.24176864915962</v>
      </c>
      <c r="AD498" s="27" t="n">
        <v>-1.54763109095772</v>
      </c>
      <c r="AE498" s="27" t="n">
        <v>-1.1022146326199</v>
      </c>
      <c r="AF498" s="27" t="n">
        <v>-1.12561432560107</v>
      </c>
      <c r="AG498" s="27" t="n">
        <v>-0.724144171138023</v>
      </c>
      <c r="AH498" s="27" t="n">
        <v>0.477022647680378</v>
      </c>
      <c r="AI498" s="27" t="n">
        <v>0.36170779611934</v>
      </c>
      <c r="AJ498" s="27" t="n">
        <v>-0.229388950113858</v>
      </c>
      <c r="AK498" s="27" t="n">
        <v>0.327560627088003</v>
      </c>
      <c r="AL498" s="21"/>
      <c r="AM498" s="31" t="n">
        <f aca="false">IF(SQRT($B$9)*$B498+SQRT(1-$B$9)*R498&lt;_xlfn.NORM.S.INV($B$6),1,0)</f>
        <v>0</v>
      </c>
      <c r="AN498" s="31" t="n">
        <f aca="false">IF(SQRT($B$9)*$B498+SQRT(1-$B$9)*S498&lt;_xlfn.NORM.S.INV($B$6),1,0)</f>
        <v>0</v>
      </c>
      <c r="AO498" s="31" t="n">
        <f aca="false">IF(SQRT($B$9)*$B498+SQRT(1-$B$9)*T498&lt;_xlfn.NORM.S.INV($B$6),1,0)</f>
        <v>0</v>
      </c>
      <c r="AP498" s="31" t="n">
        <f aca="false">IF(SQRT($B$9)*$B498+SQRT(1-$B$9)*U498&lt;_xlfn.NORM.S.INV($B$6),1,0)</f>
        <v>0</v>
      </c>
      <c r="AQ498" s="31" t="n">
        <f aca="false">IF(SQRT($B$9)*$B498+SQRT(1-$B$9)*V498&lt;_xlfn.NORM.S.INV($B$6),1,0)</f>
        <v>0</v>
      </c>
      <c r="AR498" s="31" t="n">
        <f aca="false">IF(SQRT($B$9)*$B498+SQRT(1-$B$9)*W498&lt;_xlfn.NORM.S.INV($B$6),1,0)</f>
        <v>0</v>
      </c>
      <c r="AS498" s="31" t="n">
        <f aca="false">IF(SQRT($B$9)*$B498+SQRT(1-$B$9)*X498&lt;_xlfn.NORM.S.INV($B$6),1,0)</f>
        <v>0</v>
      </c>
      <c r="AT498" s="31" t="n">
        <f aca="false">IF(SQRT($B$9)*$B498+SQRT(1-$B$9)*Y498&lt;_xlfn.NORM.S.INV($B$6),1,0)</f>
        <v>0</v>
      </c>
      <c r="AU498" s="31" t="n">
        <f aca="false">IF(SQRT($B$9)*$B498+SQRT(1-$B$9)*Z498&lt;_xlfn.NORM.S.INV($B$6),1,0)</f>
        <v>0</v>
      </c>
      <c r="AV498" s="31" t="n">
        <f aca="false">IF(SQRT($B$9)*$B498+SQRT(1-$B$9)*AA498&lt;_xlfn.NORM.S.INV($B$6),1,0)</f>
        <v>0</v>
      </c>
      <c r="AW498" s="31" t="n">
        <f aca="false">IF(SQRT($C$9)*$B498+SQRT(1-$C$9)*AB498&lt;_xlfn.NORM.S.INV($C$6),1,0)</f>
        <v>0</v>
      </c>
      <c r="AX498" s="31" t="n">
        <f aca="false">IF(SQRT($C$9)*$B498+SQRT(1-$C$9)*AC498&lt;_xlfn.NORM.S.INV($C$6),1,0)</f>
        <v>1</v>
      </c>
      <c r="AY498" s="31" t="n">
        <f aca="false">IF(SQRT($C$9)*$B498+SQRT(1-$C$9)*AD498&lt;_xlfn.NORM.S.INV($C$6),1,0)</f>
        <v>1</v>
      </c>
      <c r="AZ498" s="31" t="n">
        <f aca="false">IF(SQRT($C$9)*$B498+SQRT(1-$C$9)*AE498&lt;_xlfn.NORM.S.INV($C$6),1,0)</f>
        <v>0</v>
      </c>
      <c r="BA498" s="31" t="n">
        <f aca="false">IF(SQRT($C$9)*$B498+SQRT(1-$C$9)*AF498&lt;_xlfn.NORM.S.INV($C$6),1,0)</f>
        <v>0</v>
      </c>
      <c r="BB498" s="31" t="n">
        <f aca="false">IF(SQRT($C$9)*$B498+SQRT(1-$C$9)*AG498&lt;_xlfn.NORM.S.INV($C$6),1,0)</f>
        <v>0</v>
      </c>
      <c r="BC498" s="31" t="n">
        <f aca="false">IF(SQRT($C$9)*$B498+SQRT(1-$C$9)*AH498&lt;_xlfn.NORM.S.INV($C$6),1,0)</f>
        <v>0</v>
      </c>
      <c r="BD498" s="31" t="n">
        <f aca="false">IF(SQRT($C$9)*$B498+SQRT(1-$C$9)*AI498&lt;_xlfn.NORM.S.INV($C$6),1,0)</f>
        <v>0</v>
      </c>
      <c r="BE498" s="31" t="n">
        <f aca="false">IF(SQRT($C$9)*$B498+SQRT(1-$C$9)*AJ498&lt;_xlfn.NORM.S.INV($C$6),1,0)</f>
        <v>0</v>
      </c>
      <c r="BF498" s="31" t="n">
        <f aca="false">IF(SQRT($C$9)*$B498+SQRT(1-$C$9)*AK498&lt;_xlfn.NORM.S.INV($C$6),1,0)</f>
        <v>0</v>
      </c>
      <c r="BG498" s="21"/>
      <c r="BH498" s="21"/>
      <c r="BI498" s="31" t="n">
        <f aca="false">$B$11*(($A$1061)*$C498/$B$12*$B$7+(1-$A$1061)*$D498/$B$12*$C$7)</f>
        <v>1200</v>
      </c>
      <c r="BJ498" s="31" t="n">
        <f aca="false">$B$11*(($A$1062)*$C498/$B$12*$B$7+(1-$A$1062)*$D498/$B$12*$C$7)</f>
        <v>1140</v>
      </c>
      <c r="BK498" s="31" t="n">
        <f aca="false">$B$11*(($A$1063)*$C498/$B$12*$B$7+(1-$A$1063)*$D498/$B$12*$C$7)</f>
        <v>1080</v>
      </c>
      <c r="BL498" s="31" t="n">
        <f aca="false">$B$11*(($A$1064)*$C498/$B$12*$B$7+(1-$A$1064)*$D498/$B$12*$C$7)</f>
        <v>1020</v>
      </c>
      <c r="BM498" s="31" t="n">
        <f aca="false">$B$11*(($A$1065)*$C498/$B$12*$B$7+(1-$A$1065)*$D498/$B$12*$C$7)</f>
        <v>960</v>
      </c>
      <c r="BN498" s="31" t="n">
        <f aca="false">$B$11*(($A$1066)*$C498/$B$12*$B$7+(1-$A$1066)*$D498/$B$12*$C$7)</f>
        <v>900</v>
      </c>
      <c r="BO498" s="31" t="n">
        <f aca="false">$B$11*(($A$1067)*$C498/$B$12*$B$7+(1-$A$1067)*$D498/$B$12*$C$7)</f>
        <v>840</v>
      </c>
      <c r="BP498" s="31" t="n">
        <f aca="false">$B$11*(($A$1068)*$C498/$B$12*$B$7+(1-$A$1068)*$D498/$B$12*$C$7)</f>
        <v>780</v>
      </c>
      <c r="BQ498" s="31" t="n">
        <f aca="false">$B$11*(($A$1069)*$C498/$B$12*$B$7+(1-$A$1069)*$D498/$B$12*$C$7)</f>
        <v>720</v>
      </c>
      <c r="BR498" s="31" t="n">
        <f aca="false">$B$11*(($A$1070)*$C498/$B$12*$B$7+(1-$A$1070)*$D498/$B$12*$C$7)</f>
        <v>660</v>
      </c>
      <c r="BS498" s="31" t="n">
        <f aca="false">$B$11*(($A$1071)*$C498/$B$12*$B$7+(1-$A$1071)*$D498/$B$12*$C$7)</f>
        <v>600</v>
      </c>
      <c r="BT498" s="31" t="n">
        <f aca="false">$B$11*(($A$1072)*$C498/$B$12*$B$7+(1-$A$1072)*$D498/$B$12*$C$7)</f>
        <v>540</v>
      </c>
      <c r="BU498" s="31" t="n">
        <f aca="false">$B$11*(($A$1073)*$C498/$B$12*$B$7+(1-$A$1073)*$D498/$B$12*$C$7)</f>
        <v>480</v>
      </c>
      <c r="BV498" s="31" t="n">
        <f aca="false">$B$11*(($A$1074)*$C498/$B$12*$B$7+(1-$A$1074)*$D498/$B$12*$C$7)</f>
        <v>420</v>
      </c>
      <c r="BW498" s="31" t="n">
        <f aca="false">$B$11*(($A$1075)*$C498/$B$12*$B$7+(1-$A$1075)*$D498/$B$12*$C$7)</f>
        <v>360</v>
      </c>
      <c r="BX498" s="31" t="n">
        <f aca="false">$B$11*(($A$1076)*$C498/$B$12*$B$7+(1-$A$1076)*$D498/$B$12*$C$7)</f>
        <v>300</v>
      </c>
      <c r="BY498" s="31" t="n">
        <f aca="false">$B$11*(($A$1077)*$C498/$B$12*$B$7+(1-$A$1077)*$D498/$B$12*$C$7)</f>
        <v>240</v>
      </c>
      <c r="BZ498" s="31" t="n">
        <f aca="false">$B$11*(($A$1078)*$C498/$B$12*$B$7+(1-$A$1078)*$D498/$B$12*$C$7)</f>
        <v>180</v>
      </c>
      <c r="CA498" s="31" t="n">
        <f aca="false">$B$11*(($A$1079)*$C498/$B$12*$B$7+(1-$A$1079)*$D498/$B$12*$C$7)</f>
        <v>120</v>
      </c>
      <c r="CB498" s="31" t="n">
        <f aca="false">$B$11*(($A$1080)*$C498/$B$12*$B$7+(1-$A$1080)*$D498/$B$12*$C$7)</f>
        <v>60.0000000000001</v>
      </c>
      <c r="CC498" s="31" t="n">
        <f aca="false">$B$11*(($A$1081)*$C498/$B$12*$B$7+(1-$A$1081)*$D498/$B$12*$C$7)</f>
        <v>0</v>
      </c>
    </row>
    <row r="499" customFormat="false" ht="15" hidden="false" customHeight="false" outlineLevel="0" collapsed="false">
      <c r="A499" s="21" t="n">
        <v>475</v>
      </c>
      <c r="B499" s="27" t="n">
        <v>-0.75983090751421</v>
      </c>
      <c r="C499" s="9" t="n">
        <f aca="false">SUM(AM499:AV499)</f>
        <v>0</v>
      </c>
      <c r="D499" s="9" t="n">
        <f aca="false">SUM(AW499:BF499)</f>
        <v>2</v>
      </c>
      <c r="E499" s="24" t="n">
        <f aca="false">(1-C499/$B$12)*$B$8-C499/$B$12*$B$7</f>
        <v>0.05</v>
      </c>
      <c r="F499" s="24" t="n">
        <f aca="false">(1-D499/$B$12)*$C$8-D499/$B$12*$C$7</f>
        <v>-0.048</v>
      </c>
      <c r="G499" s="47" t="n">
        <f aca="false">$B$11*($B$10*C499/$B$12*$B$7+(1-$B$10)*D499/$B$12*$C$7)</f>
        <v>600</v>
      </c>
      <c r="H499" s="24" t="n">
        <f aca="false">$B$10*E499+(1-$B$10)*F499</f>
        <v>0.001</v>
      </c>
      <c r="I499" s="21"/>
      <c r="J499" s="21"/>
      <c r="K499" s="21"/>
      <c r="L499" s="21"/>
      <c r="M499" s="21"/>
      <c r="N499" s="21"/>
      <c r="O499" s="21"/>
      <c r="P499" s="21"/>
      <c r="Q499" s="21"/>
      <c r="R499" s="27" t="n">
        <v>-1.16724897478525</v>
      </c>
      <c r="S499" s="27" t="n">
        <v>-1.03262248330742</v>
      </c>
      <c r="T499" s="27" t="n">
        <v>0.572115424883204</v>
      </c>
      <c r="U499" s="27" t="n">
        <v>1.96795611628024</v>
      </c>
      <c r="V499" s="27" t="n">
        <v>-0.127323502705855</v>
      </c>
      <c r="W499" s="27" t="n">
        <v>-0.00357553269920156</v>
      </c>
      <c r="X499" s="27" t="n">
        <v>-0.792588644791136</v>
      </c>
      <c r="Y499" s="27" t="n">
        <v>-0.807885793086624</v>
      </c>
      <c r="Z499" s="27" t="n">
        <v>0.886361479831653</v>
      </c>
      <c r="AA499" s="27" t="n">
        <v>0.478165173777429</v>
      </c>
      <c r="AB499" s="27" t="n">
        <v>-1.08506256420732</v>
      </c>
      <c r="AC499" s="27" t="n">
        <v>-1.69065006097425</v>
      </c>
      <c r="AD499" s="27" t="n">
        <v>-1.92116738609997</v>
      </c>
      <c r="AE499" s="27" t="n">
        <v>0.127335164755837</v>
      </c>
      <c r="AF499" s="27" t="n">
        <v>-0.0822248661681011</v>
      </c>
      <c r="AG499" s="27" t="n">
        <v>0.865608184747032</v>
      </c>
      <c r="AH499" s="27" t="n">
        <v>-0.537485006533302</v>
      </c>
      <c r="AI499" s="27" t="n">
        <v>1.76595703746665</v>
      </c>
      <c r="AJ499" s="27" t="n">
        <v>-0.652836043706196</v>
      </c>
      <c r="AK499" s="27" t="n">
        <v>-0.562372160057939</v>
      </c>
      <c r="AL499" s="21"/>
      <c r="AM499" s="31" t="n">
        <f aca="false">IF(SQRT($B$9)*$B499+SQRT(1-$B$9)*R499&lt;_xlfn.NORM.S.INV($B$6),1,0)</f>
        <v>0</v>
      </c>
      <c r="AN499" s="31" t="n">
        <f aca="false">IF(SQRT($B$9)*$B499+SQRT(1-$B$9)*S499&lt;_xlfn.NORM.S.INV($B$6),1,0)</f>
        <v>0</v>
      </c>
      <c r="AO499" s="31" t="n">
        <f aca="false">IF(SQRT($B$9)*$B499+SQRT(1-$B$9)*T499&lt;_xlfn.NORM.S.INV($B$6),1,0)</f>
        <v>0</v>
      </c>
      <c r="AP499" s="31" t="n">
        <f aca="false">IF(SQRT($B$9)*$B499+SQRT(1-$B$9)*U499&lt;_xlfn.NORM.S.INV($B$6),1,0)</f>
        <v>0</v>
      </c>
      <c r="AQ499" s="31" t="n">
        <f aca="false">IF(SQRT($B$9)*$B499+SQRT(1-$B$9)*V499&lt;_xlfn.NORM.S.INV($B$6),1,0)</f>
        <v>0</v>
      </c>
      <c r="AR499" s="31" t="n">
        <f aca="false">IF(SQRT($B$9)*$B499+SQRT(1-$B$9)*W499&lt;_xlfn.NORM.S.INV($B$6),1,0)</f>
        <v>0</v>
      </c>
      <c r="AS499" s="31" t="n">
        <f aca="false">IF(SQRT($B$9)*$B499+SQRT(1-$B$9)*X499&lt;_xlfn.NORM.S.INV($B$6),1,0)</f>
        <v>0</v>
      </c>
      <c r="AT499" s="31" t="n">
        <f aca="false">IF(SQRT($B$9)*$B499+SQRT(1-$B$9)*Y499&lt;_xlfn.NORM.S.INV($B$6),1,0)</f>
        <v>0</v>
      </c>
      <c r="AU499" s="31" t="n">
        <f aca="false">IF(SQRT($B$9)*$B499+SQRT(1-$B$9)*Z499&lt;_xlfn.NORM.S.INV($B$6),1,0)</f>
        <v>0</v>
      </c>
      <c r="AV499" s="31" t="n">
        <f aca="false">IF(SQRT($B$9)*$B499+SQRT(1-$B$9)*AA499&lt;_xlfn.NORM.S.INV($B$6),1,0)</f>
        <v>0</v>
      </c>
      <c r="AW499" s="31" t="n">
        <f aca="false">IF(SQRT($C$9)*$B499+SQRT(1-$C$9)*AB499&lt;_xlfn.NORM.S.INV($C$6),1,0)</f>
        <v>0</v>
      </c>
      <c r="AX499" s="31" t="n">
        <f aca="false">IF(SQRT($C$9)*$B499+SQRT(1-$C$9)*AC499&lt;_xlfn.NORM.S.INV($C$6),1,0)</f>
        <v>1</v>
      </c>
      <c r="AY499" s="31" t="n">
        <f aca="false">IF(SQRT($C$9)*$B499+SQRT(1-$C$9)*AD499&lt;_xlfn.NORM.S.INV($C$6),1,0)</f>
        <v>1</v>
      </c>
      <c r="AZ499" s="31" t="n">
        <f aca="false">IF(SQRT($C$9)*$B499+SQRT(1-$C$9)*AE499&lt;_xlfn.NORM.S.INV($C$6),1,0)</f>
        <v>0</v>
      </c>
      <c r="BA499" s="31" t="n">
        <f aca="false">IF(SQRT($C$9)*$B499+SQRT(1-$C$9)*AF499&lt;_xlfn.NORM.S.INV($C$6),1,0)</f>
        <v>0</v>
      </c>
      <c r="BB499" s="31" t="n">
        <f aca="false">IF(SQRT($C$9)*$B499+SQRT(1-$C$9)*AG499&lt;_xlfn.NORM.S.INV($C$6),1,0)</f>
        <v>0</v>
      </c>
      <c r="BC499" s="31" t="n">
        <f aca="false">IF(SQRT($C$9)*$B499+SQRT(1-$C$9)*AH499&lt;_xlfn.NORM.S.INV($C$6),1,0)</f>
        <v>0</v>
      </c>
      <c r="BD499" s="31" t="n">
        <f aca="false">IF(SQRT($C$9)*$B499+SQRT(1-$C$9)*AI499&lt;_xlfn.NORM.S.INV($C$6),1,0)</f>
        <v>0</v>
      </c>
      <c r="BE499" s="31" t="n">
        <f aca="false">IF(SQRT($C$9)*$B499+SQRT(1-$C$9)*AJ499&lt;_xlfn.NORM.S.INV($C$6),1,0)</f>
        <v>0</v>
      </c>
      <c r="BF499" s="31" t="n">
        <f aca="false">IF(SQRT($C$9)*$B499+SQRT(1-$C$9)*AK499&lt;_xlfn.NORM.S.INV($C$6),1,0)</f>
        <v>0</v>
      </c>
      <c r="BG499" s="21"/>
      <c r="BH499" s="21"/>
      <c r="BI499" s="31" t="n">
        <f aca="false">$B$11*(($A$1061)*$C499/$B$12*$B$7+(1-$A$1061)*$D499/$B$12*$C$7)</f>
        <v>1200</v>
      </c>
      <c r="BJ499" s="31" t="n">
        <f aca="false">$B$11*(($A$1062)*$C499/$B$12*$B$7+(1-$A$1062)*$D499/$B$12*$C$7)</f>
        <v>1140</v>
      </c>
      <c r="BK499" s="31" t="n">
        <f aca="false">$B$11*(($A$1063)*$C499/$B$12*$B$7+(1-$A$1063)*$D499/$B$12*$C$7)</f>
        <v>1080</v>
      </c>
      <c r="BL499" s="31" t="n">
        <f aca="false">$B$11*(($A$1064)*$C499/$B$12*$B$7+(1-$A$1064)*$D499/$B$12*$C$7)</f>
        <v>1020</v>
      </c>
      <c r="BM499" s="31" t="n">
        <f aca="false">$B$11*(($A$1065)*$C499/$B$12*$B$7+(1-$A$1065)*$D499/$B$12*$C$7)</f>
        <v>960</v>
      </c>
      <c r="BN499" s="31" t="n">
        <f aca="false">$B$11*(($A$1066)*$C499/$B$12*$B$7+(1-$A$1066)*$D499/$B$12*$C$7)</f>
        <v>900</v>
      </c>
      <c r="BO499" s="31" t="n">
        <f aca="false">$B$11*(($A$1067)*$C499/$B$12*$B$7+(1-$A$1067)*$D499/$B$12*$C$7)</f>
        <v>840</v>
      </c>
      <c r="BP499" s="31" t="n">
        <f aca="false">$B$11*(($A$1068)*$C499/$B$12*$B$7+(1-$A$1068)*$D499/$B$12*$C$7)</f>
        <v>780</v>
      </c>
      <c r="BQ499" s="31" t="n">
        <f aca="false">$B$11*(($A$1069)*$C499/$B$12*$B$7+(1-$A$1069)*$D499/$B$12*$C$7)</f>
        <v>720</v>
      </c>
      <c r="BR499" s="31" t="n">
        <f aca="false">$B$11*(($A$1070)*$C499/$B$12*$B$7+(1-$A$1070)*$D499/$B$12*$C$7)</f>
        <v>660</v>
      </c>
      <c r="BS499" s="31" t="n">
        <f aca="false">$B$11*(($A$1071)*$C499/$B$12*$B$7+(1-$A$1071)*$D499/$B$12*$C$7)</f>
        <v>600</v>
      </c>
      <c r="BT499" s="31" t="n">
        <f aca="false">$B$11*(($A$1072)*$C499/$B$12*$B$7+(1-$A$1072)*$D499/$B$12*$C$7)</f>
        <v>540</v>
      </c>
      <c r="BU499" s="31" t="n">
        <f aca="false">$B$11*(($A$1073)*$C499/$B$12*$B$7+(1-$A$1073)*$D499/$B$12*$C$7)</f>
        <v>480</v>
      </c>
      <c r="BV499" s="31" t="n">
        <f aca="false">$B$11*(($A$1074)*$C499/$B$12*$B$7+(1-$A$1074)*$D499/$B$12*$C$7)</f>
        <v>420</v>
      </c>
      <c r="BW499" s="31" t="n">
        <f aca="false">$B$11*(($A$1075)*$C499/$B$12*$B$7+(1-$A$1075)*$D499/$B$12*$C$7)</f>
        <v>360</v>
      </c>
      <c r="BX499" s="31" t="n">
        <f aca="false">$B$11*(($A$1076)*$C499/$B$12*$B$7+(1-$A$1076)*$D499/$B$12*$C$7)</f>
        <v>300</v>
      </c>
      <c r="BY499" s="31" t="n">
        <f aca="false">$B$11*(($A$1077)*$C499/$B$12*$B$7+(1-$A$1077)*$D499/$B$12*$C$7)</f>
        <v>240</v>
      </c>
      <c r="BZ499" s="31" t="n">
        <f aca="false">$B$11*(($A$1078)*$C499/$B$12*$B$7+(1-$A$1078)*$D499/$B$12*$C$7)</f>
        <v>180</v>
      </c>
      <c r="CA499" s="31" t="n">
        <f aca="false">$B$11*(($A$1079)*$C499/$B$12*$B$7+(1-$A$1079)*$D499/$B$12*$C$7)</f>
        <v>120</v>
      </c>
      <c r="CB499" s="31" t="n">
        <f aca="false">$B$11*(($A$1080)*$C499/$B$12*$B$7+(1-$A$1080)*$D499/$B$12*$C$7)</f>
        <v>60.0000000000001</v>
      </c>
      <c r="CC499" s="31" t="n">
        <f aca="false">$B$11*(($A$1081)*$C499/$B$12*$B$7+(1-$A$1081)*$D499/$B$12*$C$7)</f>
        <v>0</v>
      </c>
    </row>
    <row r="500" customFormat="false" ht="15" hidden="false" customHeight="false" outlineLevel="0" collapsed="false">
      <c r="A500" s="21" t="n">
        <v>476</v>
      </c>
      <c r="B500" s="27" t="n">
        <v>-1.30161022217599</v>
      </c>
      <c r="C500" s="9" t="n">
        <f aca="false">SUM(AM500:AV500)</f>
        <v>0</v>
      </c>
      <c r="D500" s="9" t="n">
        <f aca="false">SUM(AW500:BF500)</f>
        <v>2</v>
      </c>
      <c r="E500" s="24" t="n">
        <f aca="false">(1-C500/$B$12)*$B$8-C500/$B$12*$B$7</f>
        <v>0.05</v>
      </c>
      <c r="F500" s="24" t="n">
        <f aca="false">(1-D500/$B$12)*$C$8-D500/$B$12*$C$7</f>
        <v>-0.048</v>
      </c>
      <c r="G500" s="47" t="n">
        <f aca="false">$B$11*($B$10*C500/$B$12*$B$7+(1-$B$10)*D500/$B$12*$C$7)</f>
        <v>600</v>
      </c>
      <c r="H500" s="24" t="n">
        <f aca="false">$B$10*E500+(1-$B$10)*F500</f>
        <v>0.001</v>
      </c>
      <c r="I500" s="21"/>
      <c r="J500" s="21"/>
      <c r="K500" s="21"/>
      <c r="L500" s="21"/>
      <c r="M500" s="21"/>
      <c r="N500" s="21"/>
      <c r="O500" s="21"/>
      <c r="P500" s="21"/>
      <c r="Q500" s="21"/>
      <c r="R500" s="27" t="n">
        <v>0.782386601395655</v>
      </c>
      <c r="S500" s="27" t="n">
        <v>0.706330355105464</v>
      </c>
      <c r="T500" s="27" t="n">
        <v>0.721112659508724</v>
      </c>
      <c r="U500" s="27" t="n">
        <v>-0.184711195230307</v>
      </c>
      <c r="V500" s="27" t="n">
        <v>0.452086357819331</v>
      </c>
      <c r="W500" s="27" t="n">
        <v>0.0263334574880871</v>
      </c>
      <c r="X500" s="27" t="n">
        <v>0.691097361988483</v>
      </c>
      <c r="Y500" s="27" t="n">
        <v>0.671784138380655</v>
      </c>
      <c r="Z500" s="27" t="n">
        <v>-1.79569808212576</v>
      </c>
      <c r="AA500" s="27" t="n">
        <v>-1.03484901431552</v>
      </c>
      <c r="AB500" s="27" t="n">
        <v>0.902248529741226</v>
      </c>
      <c r="AC500" s="27" t="n">
        <v>-1.3298651318884</v>
      </c>
      <c r="AD500" s="27" t="n">
        <v>-1.69269131619935</v>
      </c>
      <c r="AE500" s="27" t="n">
        <v>-0.194681459132744</v>
      </c>
      <c r="AF500" s="27" t="n">
        <v>0.387605503210051</v>
      </c>
      <c r="AG500" s="27" t="n">
        <v>-0.758157141453709</v>
      </c>
      <c r="AH500" s="27" t="n">
        <v>-0.967684606386618</v>
      </c>
      <c r="AI500" s="27" t="n">
        <v>-0.352127068736506</v>
      </c>
      <c r="AJ500" s="27" t="n">
        <v>-0.821827475377485</v>
      </c>
      <c r="AK500" s="27" t="n">
        <v>0.830594160543226</v>
      </c>
      <c r="AL500" s="21"/>
      <c r="AM500" s="31" t="n">
        <f aca="false">IF(SQRT($B$9)*$B500+SQRT(1-$B$9)*R500&lt;_xlfn.NORM.S.INV($B$6),1,0)</f>
        <v>0</v>
      </c>
      <c r="AN500" s="31" t="n">
        <f aca="false">IF(SQRT($B$9)*$B500+SQRT(1-$B$9)*S500&lt;_xlfn.NORM.S.INV($B$6),1,0)</f>
        <v>0</v>
      </c>
      <c r="AO500" s="31" t="n">
        <f aca="false">IF(SQRT($B$9)*$B500+SQRT(1-$B$9)*T500&lt;_xlfn.NORM.S.INV($B$6),1,0)</f>
        <v>0</v>
      </c>
      <c r="AP500" s="31" t="n">
        <f aca="false">IF(SQRT($B$9)*$B500+SQRT(1-$B$9)*U500&lt;_xlfn.NORM.S.INV($B$6),1,0)</f>
        <v>0</v>
      </c>
      <c r="AQ500" s="31" t="n">
        <f aca="false">IF(SQRT($B$9)*$B500+SQRT(1-$B$9)*V500&lt;_xlfn.NORM.S.INV($B$6),1,0)</f>
        <v>0</v>
      </c>
      <c r="AR500" s="31" t="n">
        <f aca="false">IF(SQRT($B$9)*$B500+SQRT(1-$B$9)*W500&lt;_xlfn.NORM.S.INV($B$6),1,0)</f>
        <v>0</v>
      </c>
      <c r="AS500" s="31" t="n">
        <f aca="false">IF(SQRT($B$9)*$B500+SQRT(1-$B$9)*X500&lt;_xlfn.NORM.S.INV($B$6),1,0)</f>
        <v>0</v>
      </c>
      <c r="AT500" s="31" t="n">
        <f aca="false">IF(SQRT($B$9)*$B500+SQRT(1-$B$9)*Y500&lt;_xlfn.NORM.S.INV($B$6),1,0)</f>
        <v>0</v>
      </c>
      <c r="AU500" s="31" t="n">
        <f aca="false">IF(SQRT($B$9)*$B500+SQRT(1-$B$9)*Z500&lt;_xlfn.NORM.S.INV($B$6),1,0)</f>
        <v>0</v>
      </c>
      <c r="AV500" s="31" t="n">
        <f aca="false">IF(SQRT($B$9)*$B500+SQRT(1-$B$9)*AA500&lt;_xlfn.NORM.S.INV($B$6),1,0)</f>
        <v>0</v>
      </c>
      <c r="AW500" s="31" t="n">
        <f aca="false">IF(SQRT($C$9)*$B500+SQRT(1-$C$9)*AB500&lt;_xlfn.NORM.S.INV($C$6),1,0)</f>
        <v>0</v>
      </c>
      <c r="AX500" s="31" t="n">
        <f aca="false">IF(SQRT($C$9)*$B500+SQRT(1-$C$9)*AC500&lt;_xlfn.NORM.S.INV($C$6),1,0)</f>
        <v>1</v>
      </c>
      <c r="AY500" s="31" t="n">
        <f aca="false">IF(SQRT($C$9)*$B500+SQRT(1-$C$9)*AD500&lt;_xlfn.NORM.S.INV($C$6),1,0)</f>
        <v>1</v>
      </c>
      <c r="AZ500" s="31" t="n">
        <f aca="false">IF(SQRT($C$9)*$B500+SQRT(1-$C$9)*AE500&lt;_xlfn.NORM.S.INV($C$6),1,0)</f>
        <v>0</v>
      </c>
      <c r="BA500" s="31" t="n">
        <f aca="false">IF(SQRT($C$9)*$B500+SQRT(1-$C$9)*AF500&lt;_xlfn.NORM.S.INV($C$6),1,0)</f>
        <v>0</v>
      </c>
      <c r="BB500" s="31" t="n">
        <f aca="false">IF(SQRT($C$9)*$B500+SQRT(1-$C$9)*AG500&lt;_xlfn.NORM.S.INV($C$6),1,0)</f>
        <v>0</v>
      </c>
      <c r="BC500" s="31" t="n">
        <f aca="false">IF(SQRT($C$9)*$B500+SQRT(1-$C$9)*AH500&lt;_xlfn.NORM.S.INV($C$6),1,0)</f>
        <v>0</v>
      </c>
      <c r="BD500" s="31" t="n">
        <f aca="false">IF(SQRT($C$9)*$B500+SQRT(1-$C$9)*AI500&lt;_xlfn.NORM.S.INV($C$6),1,0)</f>
        <v>0</v>
      </c>
      <c r="BE500" s="31" t="n">
        <f aca="false">IF(SQRT($C$9)*$B500+SQRT(1-$C$9)*AJ500&lt;_xlfn.NORM.S.INV($C$6),1,0)</f>
        <v>0</v>
      </c>
      <c r="BF500" s="31" t="n">
        <f aca="false">IF(SQRT($C$9)*$B500+SQRT(1-$C$9)*AK500&lt;_xlfn.NORM.S.INV($C$6),1,0)</f>
        <v>0</v>
      </c>
      <c r="BG500" s="21"/>
      <c r="BH500" s="21"/>
      <c r="BI500" s="31" t="n">
        <f aca="false">$B$11*(($A$1061)*$C500/$B$12*$B$7+(1-$A$1061)*$D500/$B$12*$C$7)</f>
        <v>1200</v>
      </c>
      <c r="BJ500" s="31" t="n">
        <f aca="false">$B$11*(($A$1062)*$C500/$B$12*$B$7+(1-$A$1062)*$D500/$B$12*$C$7)</f>
        <v>1140</v>
      </c>
      <c r="BK500" s="31" t="n">
        <f aca="false">$B$11*(($A$1063)*$C500/$B$12*$B$7+(1-$A$1063)*$D500/$B$12*$C$7)</f>
        <v>1080</v>
      </c>
      <c r="BL500" s="31" t="n">
        <f aca="false">$B$11*(($A$1064)*$C500/$B$12*$B$7+(1-$A$1064)*$D500/$B$12*$C$7)</f>
        <v>1020</v>
      </c>
      <c r="BM500" s="31" t="n">
        <f aca="false">$B$11*(($A$1065)*$C500/$B$12*$B$7+(1-$A$1065)*$D500/$B$12*$C$7)</f>
        <v>960</v>
      </c>
      <c r="BN500" s="31" t="n">
        <f aca="false">$B$11*(($A$1066)*$C500/$B$12*$B$7+(1-$A$1066)*$D500/$B$12*$C$7)</f>
        <v>900</v>
      </c>
      <c r="BO500" s="31" t="n">
        <f aca="false">$B$11*(($A$1067)*$C500/$B$12*$B$7+(1-$A$1067)*$D500/$B$12*$C$7)</f>
        <v>840</v>
      </c>
      <c r="BP500" s="31" t="n">
        <f aca="false">$B$11*(($A$1068)*$C500/$B$12*$B$7+(1-$A$1068)*$D500/$B$12*$C$7)</f>
        <v>780</v>
      </c>
      <c r="BQ500" s="31" t="n">
        <f aca="false">$B$11*(($A$1069)*$C500/$B$12*$B$7+(1-$A$1069)*$D500/$B$12*$C$7)</f>
        <v>720</v>
      </c>
      <c r="BR500" s="31" t="n">
        <f aca="false">$B$11*(($A$1070)*$C500/$B$12*$B$7+(1-$A$1070)*$D500/$B$12*$C$7)</f>
        <v>660</v>
      </c>
      <c r="BS500" s="31" t="n">
        <f aca="false">$B$11*(($A$1071)*$C500/$B$12*$B$7+(1-$A$1071)*$D500/$B$12*$C$7)</f>
        <v>600</v>
      </c>
      <c r="BT500" s="31" t="n">
        <f aca="false">$B$11*(($A$1072)*$C500/$B$12*$B$7+(1-$A$1072)*$D500/$B$12*$C$7)</f>
        <v>540</v>
      </c>
      <c r="BU500" s="31" t="n">
        <f aca="false">$B$11*(($A$1073)*$C500/$B$12*$B$7+(1-$A$1073)*$D500/$B$12*$C$7)</f>
        <v>480</v>
      </c>
      <c r="BV500" s="31" t="n">
        <f aca="false">$B$11*(($A$1074)*$C500/$B$12*$B$7+(1-$A$1074)*$D500/$B$12*$C$7)</f>
        <v>420</v>
      </c>
      <c r="BW500" s="31" t="n">
        <f aca="false">$B$11*(($A$1075)*$C500/$B$12*$B$7+(1-$A$1075)*$D500/$B$12*$C$7)</f>
        <v>360</v>
      </c>
      <c r="BX500" s="31" t="n">
        <f aca="false">$B$11*(($A$1076)*$C500/$B$12*$B$7+(1-$A$1076)*$D500/$B$12*$C$7)</f>
        <v>300</v>
      </c>
      <c r="BY500" s="31" t="n">
        <f aca="false">$B$11*(($A$1077)*$C500/$B$12*$B$7+(1-$A$1077)*$D500/$B$12*$C$7)</f>
        <v>240</v>
      </c>
      <c r="BZ500" s="31" t="n">
        <f aca="false">$B$11*(($A$1078)*$C500/$B$12*$B$7+(1-$A$1078)*$D500/$B$12*$C$7)</f>
        <v>180</v>
      </c>
      <c r="CA500" s="31" t="n">
        <f aca="false">$B$11*(($A$1079)*$C500/$B$12*$B$7+(1-$A$1079)*$D500/$B$12*$C$7)</f>
        <v>120</v>
      </c>
      <c r="CB500" s="31" t="n">
        <f aca="false">$B$11*(($A$1080)*$C500/$B$12*$B$7+(1-$A$1080)*$D500/$B$12*$C$7)</f>
        <v>60.0000000000001</v>
      </c>
      <c r="CC500" s="31" t="n">
        <f aca="false">$B$11*(($A$1081)*$C500/$B$12*$B$7+(1-$A$1081)*$D500/$B$12*$C$7)</f>
        <v>0</v>
      </c>
    </row>
    <row r="501" customFormat="false" ht="15" hidden="false" customHeight="false" outlineLevel="0" collapsed="false">
      <c r="A501" s="21" t="n">
        <v>477</v>
      </c>
      <c r="B501" s="27" t="n">
        <v>-0.146178936668172</v>
      </c>
      <c r="C501" s="9" t="n">
        <f aca="false">SUM(AM501:AV501)</f>
        <v>0</v>
      </c>
      <c r="D501" s="9" t="n">
        <f aca="false">SUM(AW501:BF501)</f>
        <v>0</v>
      </c>
      <c r="E501" s="24" t="n">
        <f aca="false">(1-C501/$B$12)*$B$8-C501/$B$12*$B$7</f>
        <v>0.05</v>
      </c>
      <c r="F501" s="24" t="n">
        <f aca="false">(1-D501/$B$12)*$C$8-D501/$B$12*$C$7</f>
        <v>0.09</v>
      </c>
      <c r="G501" s="47" t="n">
        <f aca="false">$B$11*($B$10*C501/$B$12*$B$7+(1-$B$10)*D501/$B$12*$C$7)</f>
        <v>0</v>
      </c>
      <c r="H501" s="24" t="n">
        <f aca="false">$B$10*E501+(1-$B$10)*F501</f>
        <v>0.07</v>
      </c>
      <c r="I501" s="21"/>
      <c r="J501" s="21"/>
      <c r="K501" s="21"/>
      <c r="L501" s="21"/>
      <c r="M501" s="21"/>
      <c r="N501" s="21"/>
      <c r="O501" s="21"/>
      <c r="P501" s="21"/>
      <c r="Q501" s="21"/>
      <c r="R501" s="27" t="n">
        <v>-0.527442585386998</v>
      </c>
      <c r="S501" s="27" t="n">
        <v>0.276293927880391</v>
      </c>
      <c r="T501" s="27" t="n">
        <v>-0.411496609320669</v>
      </c>
      <c r="U501" s="27" t="n">
        <v>-1.54161707336811</v>
      </c>
      <c r="V501" s="27" t="n">
        <v>0.242956310134876</v>
      </c>
      <c r="W501" s="27" t="n">
        <v>-1.54680389673318</v>
      </c>
      <c r="X501" s="27" t="n">
        <v>1.10463025189104</v>
      </c>
      <c r="Y501" s="27" t="n">
        <v>-0.508304649903033</v>
      </c>
      <c r="Z501" s="27" t="n">
        <v>-0.0819416032318637</v>
      </c>
      <c r="AA501" s="27" t="n">
        <v>0.89022043302405</v>
      </c>
      <c r="AB501" s="27" t="n">
        <v>1.50636905074476</v>
      </c>
      <c r="AC501" s="27" t="n">
        <v>0.543256957800798</v>
      </c>
      <c r="AD501" s="27" t="n">
        <v>1.6466534329901</v>
      </c>
      <c r="AE501" s="27" t="n">
        <v>0.234976114697297</v>
      </c>
      <c r="AF501" s="27" t="n">
        <v>1.17747873626639</v>
      </c>
      <c r="AG501" s="27" t="n">
        <v>0.932270806518512</v>
      </c>
      <c r="AH501" s="27" t="n">
        <v>0.145926388061419</v>
      </c>
      <c r="AI501" s="27" t="n">
        <v>-0.693352832149693</v>
      </c>
      <c r="AJ501" s="27" t="n">
        <v>0.306930529193765</v>
      </c>
      <c r="AK501" s="27" t="n">
        <v>-0.0289822309736622</v>
      </c>
      <c r="AL501" s="21"/>
      <c r="AM501" s="31" t="n">
        <f aca="false">IF(SQRT($B$9)*$B501+SQRT(1-$B$9)*R501&lt;_xlfn.NORM.S.INV($B$6),1,0)</f>
        <v>0</v>
      </c>
      <c r="AN501" s="31" t="n">
        <f aca="false">IF(SQRT($B$9)*$B501+SQRT(1-$B$9)*S501&lt;_xlfn.NORM.S.INV($B$6),1,0)</f>
        <v>0</v>
      </c>
      <c r="AO501" s="31" t="n">
        <f aca="false">IF(SQRT($B$9)*$B501+SQRT(1-$B$9)*T501&lt;_xlfn.NORM.S.INV($B$6),1,0)</f>
        <v>0</v>
      </c>
      <c r="AP501" s="31" t="n">
        <f aca="false">IF(SQRT($B$9)*$B501+SQRT(1-$B$9)*U501&lt;_xlfn.NORM.S.INV($B$6),1,0)</f>
        <v>0</v>
      </c>
      <c r="AQ501" s="31" t="n">
        <f aca="false">IF(SQRT($B$9)*$B501+SQRT(1-$B$9)*V501&lt;_xlfn.NORM.S.INV($B$6),1,0)</f>
        <v>0</v>
      </c>
      <c r="AR501" s="31" t="n">
        <f aca="false">IF(SQRT($B$9)*$B501+SQRT(1-$B$9)*W501&lt;_xlfn.NORM.S.INV($B$6),1,0)</f>
        <v>0</v>
      </c>
      <c r="AS501" s="31" t="n">
        <f aca="false">IF(SQRT($B$9)*$B501+SQRT(1-$B$9)*X501&lt;_xlfn.NORM.S.INV($B$6),1,0)</f>
        <v>0</v>
      </c>
      <c r="AT501" s="31" t="n">
        <f aca="false">IF(SQRT($B$9)*$B501+SQRT(1-$B$9)*Y501&lt;_xlfn.NORM.S.INV($B$6),1,0)</f>
        <v>0</v>
      </c>
      <c r="AU501" s="31" t="n">
        <f aca="false">IF(SQRT($B$9)*$B501+SQRT(1-$B$9)*Z501&lt;_xlfn.NORM.S.INV($B$6),1,0)</f>
        <v>0</v>
      </c>
      <c r="AV501" s="31" t="n">
        <f aca="false">IF(SQRT($B$9)*$B501+SQRT(1-$B$9)*AA501&lt;_xlfn.NORM.S.INV($B$6),1,0)</f>
        <v>0</v>
      </c>
      <c r="AW501" s="31" t="n">
        <f aca="false">IF(SQRT($C$9)*$B501+SQRT(1-$C$9)*AB501&lt;_xlfn.NORM.S.INV($C$6),1,0)</f>
        <v>0</v>
      </c>
      <c r="AX501" s="31" t="n">
        <f aca="false">IF(SQRT($C$9)*$B501+SQRT(1-$C$9)*AC501&lt;_xlfn.NORM.S.INV($C$6),1,0)</f>
        <v>0</v>
      </c>
      <c r="AY501" s="31" t="n">
        <f aca="false">IF(SQRT($C$9)*$B501+SQRT(1-$C$9)*AD501&lt;_xlfn.NORM.S.INV($C$6),1,0)</f>
        <v>0</v>
      </c>
      <c r="AZ501" s="31" t="n">
        <f aca="false">IF(SQRT($C$9)*$B501+SQRT(1-$C$9)*AE501&lt;_xlfn.NORM.S.INV($C$6),1,0)</f>
        <v>0</v>
      </c>
      <c r="BA501" s="31" t="n">
        <f aca="false">IF(SQRT($C$9)*$B501+SQRT(1-$C$9)*AF501&lt;_xlfn.NORM.S.INV($C$6),1,0)</f>
        <v>0</v>
      </c>
      <c r="BB501" s="31" t="n">
        <f aca="false">IF(SQRT($C$9)*$B501+SQRT(1-$C$9)*AG501&lt;_xlfn.NORM.S.INV($C$6),1,0)</f>
        <v>0</v>
      </c>
      <c r="BC501" s="31" t="n">
        <f aca="false">IF(SQRT($C$9)*$B501+SQRT(1-$C$9)*AH501&lt;_xlfn.NORM.S.INV($C$6),1,0)</f>
        <v>0</v>
      </c>
      <c r="BD501" s="31" t="n">
        <f aca="false">IF(SQRT($C$9)*$B501+SQRT(1-$C$9)*AI501&lt;_xlfn.NORM.S.INV($C$6),1,0)</f>
        <v>0</v>
      </c>
      <c r="BE501" s="31" t="n">
        <f aca="false">IF(SQRT($C$9)*$B501+SQRT(1-$C$9)*AJ501&lt;_xlfn.NORM.S.INV($C$6),1,0)</f>
        <v>0</v>
      </c>
      <c r="BF501" s="31" t="n">
        <f aca="false">IF(SQRT($C$9)*$B501+SQRT(1-$C$9)*AK501&lt;_xlfn.NORM.S.INV($C$6),1,0)</f>
        <v>0</v>
      </c>
      <c r="BG501" s="21"/>
      <c r="BH501" s="21"/>
      <c r="BI501" s="31" t="n">
        <f aca="false">$B$11*(($A$1061)*$C501/$B$12*$B$7+(1-$A$1061)*$D501/$B$12*$C$7)</f>
        <v>0</v>
      </c>
      <c r="BJ501" s="31" t="n">
        <f aca="false">$B$11*(($A$1062)*$C501/$B$12*$B$7+(1-$A$1062)*$D501/$B$12*$C$7)</f>
        <v>0</v>
      </c>
      <c r="BK501" s="31" t="n">
        <f aca="false">$B$11*(($A$1063)*$C501/$B$12*$B$7+(1-$A$1063)*$D501/$B$12*$C$7)</f>
        <v>0</v>
      </c>
      <c r="BL501" s="31" t="n">
        <f aca="false">$B$11*(($A$1064)*$C501/$B$12*$B$7+(1-$A$1064)*$D501/$B$12*$C$7)</f>
        <v>0</v>
      </c>
      <c r="BM501" s="31" t="n">
        <f aca="false">$B$11*(($A$1065)*$C501/$B$12*$B$7+(1-$A$1065)*$D501/$B$12*$C$7)</f>
        <v>0</v>
      </c>
      <c r="BN501" s="31" t="n">
        <f aca="false">$B$11*(($A$1066)*$C501/$B$12*$B$7+(1-$A$1066)*$D501/$B$12*$C$7)</f>
        <v>0</v>
      </c>
      <c r="BO501" s="31" t="n">
        <f aca="false">$B$11*(($A$1067)*$C501/$B$12*$B$7+(1-$A$1067)*$D501/$B$12*$C$7)</f>
        <v>0</v>
      </c>
      <c r="BP501" s="31" t="n">
        <f aca="false">$B$11*(($A$1068)*$C501/$B$12*$B$7+(1-$A$1068)*$D501/$B$12*$C$7)</f>
        <v>0</v>
      </c>
      <c r="BQ501" s="31" t="n">
        <f aca="false">$B$11*(($A$1069)*$C501/$B$12*$B$7+(1-$A$1069)*$D501/$B$12*$C$7)</f>
        <v>0</v>
      </c>
      <c r="BR501" s="31" t="n">
        <f aca="false">$B$11*(($A$1070)*$C501/$B$12*$B$7+(1-$A$1070)*$D501/$B$12*$C$7)</f>
        <v>0</v>
      </c>
      <c r="BS501" s="31" t="n">
        <f aca="false">$B$11*(($A$1071)*$C501/$B$12*$B$7+(1-$A$1071)*$D501/$B$12*$C$7)</f>
        <v>0</v>
      </c>
      <c r="BT501" s="31" t="n">
        <f aca="false">$B$11*(($A$1072)*$C501/$B$12*$B$7+(1-$A$1072)*$D501/$B$12*$C$7)</f>
        <v>0</v>
      </c>
      <c r="BU501" s="31" t="n">
        <f aca="false">$B$11*(($A$1073)*$C501/$B$12*$B$7+(1-$A$1073)*$D501/$B$12*$C$7)</f>
        <v>0</v>
      </c>
      <c r="BV501" s="31" t="n">
        <f aca="false">$B$11*(($A$1074)*$C501/$B$12*$B$7+(1-$A$1074)*$D501/$B$12*$C$7)</f>
        <v>0</v>
      </c>
      <c r="BW501" s="31" t="n">
        <f aca="false">$B$11*(($A$1075)*$C501/$B$12*$B$7+(1-$A$1075)*$D501/$B$12*$C$7)</f>
        <v>0</v>
      </c>
      <c r="BX501" s="31" t="n">
        <f aca="false">$B$11*(($A$1076)*$C501/$B$12*$B$7+(1-$A$1076)*$D501/$B$12*$C$7)</f>
        <v>0</v>
      </c>
      <c r="BY501" s="31" t="n">
        <f aca="false">$B$11*(($A$1077)*$C501/$B$12*$B$7+(1-$A$1077)*$D501/$B$12*$C$7)</f>
        <v>0</v>
      </c>
      <c r="BZ501" s="31" t="n">
        <f aca="false">$B$11*(($A$1078)*$C501/$B$12*$B$7+(1-$A$1078)*$D501/$B$12*$C$7)</f>
        <v>0</v>
      </c>
      <c r="CA501" s="31" t="n">
        <f aca="false">$B$11*(($A$1079)*$C501/$B$12*$B$7+(1-$A$1079)*$D501/$B$12*$C$7)</f>
        <v>0</v>
      </c>
      <c r="CB501" s="31" t="n">
        <f aca="false">$B$11*(($A$1080)*$C501/$B$12*$B$7+(1-$A$1080)*$D501/$B$12*$C$7)</f>
        <v>0</v>
      </c>
      <c r="CC501" s="31" t="n">
        <f aca="false">$B$11*(($A$1081)*$C501/$B$12*$B$7+(1-$A$1081)*$D501/$B$12*$C$7)</f>
        <v>0</v>
      </c>
    </row>
    <row r="502" customFormat="false" ht="15" hidden="false" customHeight="false" outlineLevel="0" collapsed="false">
      <c r="A502" s="21" t="n">
        <v>478</v>
      </c>
      <c r="B502" s="27" t="n">
        <v>-2.33197106861813</v>
      </c>
      <c r="C502" s="9" t="n">
        <f aca="false">SUM(AM502:AV502)</f>
        <v>0</v>
      </c>
      <c r="D502" s="9" t="n">
        <f aca="false">SUM(AW502:BF502)</f>
        <v>3</v>
      </c>
      <c r="E502" s="24" t="n">
        <f aca="false">(1-C502/$B$12)*$B$8-C502/$B$12*$B$7</f>
        <v>0.05</v>
      </c>
      <c r="F502" s="24" t="n">
        <f aca="false">(1-D502/$B$12)*$C$8-D502/$B$12*$C$7</f>
        <v>-0.117</v>
      </c>
      <c r="G502" s="47" t="n">
        <f aca="false">$B$11*($B$10*C502/$B$12*$B$7+(1-$B$10)*D502/$B$12*$C$7)</f>
        <v>900</v>
      </c>
      <c r="H502" s="24" t="n">
        <f aca="false">$B$10*E502+(1-$B$10)*F502</f>
        <v>-0.0335</v>
      </c>
      <c r="I502" s="21"/>
      <c r="J502" s="21"/>
      <c r="K502" s="21"/>
      <c r="L502" s="21"/>
      <c r="M502" s="21"/>
      <c r="N502" s="21"/>
      <c r="O502" s="21"/>
      <c r="P502" s="21"/>
      <c r="Q502" s="21"/>
      <c r="R502" s="27" t="n">
        <v>-0.986608604539397</v>
      </c>
      <c r="S502" s="27" t="n">
        <v>-0.399129162295407</v>
      </c>
      <c r="T502" s="27" t="n">
        <v>-1.03461562492933</v>
      </c>
      <c r="U502" s="27" t="n">
        <v>-0.638614669058208</v>
      </c>
      <c r="V502" s="27" t="n">
        <v>-0.691237341728363</v>
      </c>
      <c r="W502" s="27" t="n">
        <v>0.426997591049852</v>
      </c>
      <c r="X502" s="27" t="n">
        <v>0.503234544016723</v>
      </c>
      <c r="Y502" s="27" t="n">
        <v>-1.1520139627083</v>
      </c>
      <c r="Z502" s="27" t="n">
        <v>1.30032449053974</v>
      </c>
      <c r="AA502" s="27" t="n">
        <v>0.71423112684525</v>
      </c>
      <c r="AB502" s="27" t="n">
        <v>0.290758127285881</v>
      </c>
      <c r="AC502" s="27" t="n">
        <v>0.416851998855978</v>
      </c>
      <c r="AD502" s="27" t="n">
        <v>0.450653162621072</v>
      </c>
      <c r="AE502" s="27" t="n">
        <v>-0.170260308383648</v>
      </c>
      <c r="AF502" s="27" t="n">
        <v>-0.170890585717144</v>
      </c>
      <c r="AG502" s="27" t="n">
        <v>-0.340809162148103</v>
      </c>
      <c r="AH502" s="27" t="n">
        <v>-1.45683328344698</v>
      </c>
      <c r="AI502" s="27" t="n">
        <v>-1.15402989465182</v>
      </c>
      <c r="AJ502" s="27" t="n">
        <v>-1.39673529152456</v>
      </c>
      <c r="AK502" s="27" t="n">
        <v>0.202104451282476</v>
      </c>
      <c r="AL502" s="21"/>
      <c r="AM502" s="31" t="n">
        <f aca="false">IF(SQRT($B$9)*$B502+SQRT(1-$B$9)*R502&lt;_xlfn.NORM.S.INV($B$6),1,0)</f>
        <v>0</v>
      </c>
      <c r="AN502" s="31" t="n">
        <f aca="false">IF(SQRT($B$9)*$B502+SQRT(1-$B$9)*S502&lt;_xlfn.NORM.S.INV($B$6),1,0)</f>
        <v>0</v>
      </c>
      <c r="AO502" s="31" t="n">
        <f aca="false">IF(SQRT($B$9)*$B502+SQRT(1-$B$9)*T502&lt;_xlfn.NORM.S.INV($B$6),1,0)</f>
        <v>0</v>
      </c>
      <c r="AP502" s="31" t="n">
        <f aca="false">IF(SQRT($B$9)*$B502+SQRT(1-$B$9)*U502&lt;_xlfn.NORM.S.INV($B$6),1,0)</f>
        <v>0</v>
      </c>
      <c r="AQ502" s="31" t="n">
        <f aca="false">IF(SQRT($B$9)*$B502+SQRT(1-$B$9)*V502&lt;_xlfn.NORM.S.INV($B$6),1,0)</f>
        <v>0</v>
      </c>
      <c r="AR502" s="31" t="n">
        <f aca="false">IF(SQRT($B$9)*$B502+SQRT(1-$B$9)*W502&lt;_xlfn.NORM.S.INV($B$6),1,0)</f>
        <v>0</v>
      </c>
      <c r="AS502" s="31" t="n">
        <f aca="false">IF(SQRT($B$9)*$B502+SQRT(1-$B$9)*X502&lt;_xlfn.NORM.S.INV($B$6),1,0)</f>
        <v>0</v>
      </c>
      <c r="AT502" s="31" t="n">
        <f aca="false">IF(SQRT($B$9)*$B502+SQRT(1-$B$9)*Y502&lt;_xlfn.NORM.S.INV($B$6),1,0)</f>
        <v>0</v>
      </c>
      <c r="AU502" s="31" t="n">
        <f aca="false">IF(SQRT($B$9)*$B502+SQRT(1-$B$9)*Z502&lt;_xlfn.NORM.S.INV($B$6),1,0)</f>
        <v>0</v>
      </c>
      <c r="AV502" s="31" t="n">
        <f aca="false">IF(SQRT($B$9)*$B502+SQRT(1-$B$9)*AA502&lt;_xlfn.NORM.S.INV($B$6),1,0)</f>
        <v>0</v>
      </c>
      <c r="AW502" s="31" t="n">
        <f aca="false">IF(SQRT($C$9)*$B502+SQRT(1-$C$9)*AB502&lt;_xlfn.NORM.S.INV($C$6),1,0)</f>
        <v>0</v>
      </c>
      <c r="AX502" s="31" t="n">
        <f aca="false">IF(SQRT($C$9)*$B502+SQRT(1-$C$9)*AC502&lt;_xlfn.NORM.S.INV($C$6),1,0)</f>
        <v>0</v>
      </c>
      <c r="AY502" s="31" t="n">
        <f aca="false">IF(SQRT($C$9)*$B502+SQRT(1-$C$9)*AD502&lt;_xlfn.NORM.S.INV($C$6),1,0)</f>
        <v>0</v>
      </c>
      <c r="AZ502" s="31" t="n">
        <f aca="false">IF(SQRT($C$9)*$B502+SQRT(1-$C$9)*AE502&lt;_xlfn.NORM.S.INV($C$6),1,0)</f>
        <v>0</v>
      </c>
      <c r="BA502" s="31" t="n">
        <f aca="false">IF(SQRT($C$9)*$B502+SQRT(1-$C$9)*AF502&lt;_xlfn.NORM.S.INV($C$6),1,0)</f>
        <v>0</v>
      </c>
      <c r="BB502" s="31" t="n">
        <f aca="false">IF(SQRT($C$9)*$B502+SQRT(1-$C$9)*AG502&lt;_xlfn.NORM.S.INV($C$6),1,0)</f>
        <v>0</v>
      </c>
      <c r="BC502" s="31" t="n">
        <f aca="false">IF(SQRT($C$9)*$B502+SQRT(1-$C$9)*AH502&lt;_xlfn.NORM.S.INV($C$6),1,0)</f>
        <v>1</v>
      </c>
      <c r="BD502" s="31" t="n">
        <f aca="false">IF(SQRT($C$9)*$B502+SQRT(1-$C$9)*AI502&lt;_xlfn.NORM.S.INV($C$6),1,0)</f>
        <v>1</v>
      </c>
      <c r="BE502" s="31" t="n">
        <f aca="false">IF(SQRT($C$9)*$B502+SQRT(1-$C$9)*AJ502&lt;_xlfn.NORM.S.INV($C$6),1,0)</f>
        <v>1</v>
      </c>
      <c r="BF502" s="31" t="n">
        <f aca="false">IF(SQRT($C$9)*$B502+SQRT(1-$C$9)*AK502&lt;_xlfn.NORM.S.INV($C$6),1,0)</f>
        <v>0</v>
      </c>
      <c r="BG502" s="21"/>
      <c r="BH502" s="21"/>
      <c r="BI502" s="31" t="n">
        <f aca="false">$B$11*(($A$1061)*$C502/$B$12*$B$7+(1-$A$1061)*$D502/$B$12*$C$7)</f>
        <v>1800</v>
      </c>
      <c r="BJ502" s="31" t="n">
        <f aca="false">$B$11*(($A$1062)*$C502/$B$12*$B$7+(1-$A$1062)*$D502/$B$12*$C$7)</f>
        <v>1710</v>
      </c>
      <c r="BK502" s="31" t="n">
        <f aca="false">$B$11*(($A$1063)*$C502/$B$12*$B$7+(1-$A$1063)*$D502/$B$12*$C$7)</f>
        <v>1620</v>
      </c>
      <c r="BL502" s="31" t="n">
        <f aca="false">$B$11*(($A$1064)*$C502/$B$12*$B$7+(1-$A$1064)*$D502/$B$12*$C$7)</f>
        <v>1530</v>
      </c>
      <c r="BM502" s="31" t="n">
        <f aca="false">$B$11*(($A$1065)*$C502/$B$12*$B$7+(1-$A$1065)*$D502/$B$12*$C$7)</f>
        <v>1440</v>
      </c>
      <c r="BN502" s="31" t="n">
        <f aca="false">$B$11*(($A$1066)*$C502/$B$12*$B$7+(1-$A$1066)*$D502/$B$12*$C$7)</f>
        <v>1350</v>
      </c>
      <c r="BO502" s="31" t="n">
        <f aca="false">$B$11*(($A$1067)*$C502/$B$12*$B$7+(1-$A$1067)*$D502/$B$12*$C$7)</f>
        <v>1260</v>
      </c>
      <c r="BP502" s="31" t="n">
        <f aca="false">$B$11*(($A$1068)*$C502/$B$12*$B$7+(1-$A$1068)*$D502/$B$12*$C$7)</f>
        <v>1170</v>
      </c>
      <c r="BQ502" s="31" t="n">
        <f aca="false">$B$11*(($A$1069)*$C502/$B$12*$B$7+(1-$A$1069)*$D502/$B$12*$C$7)</f>
        <v>1080</v>
      </c>
      <c r="BR502" s="31" t="n">
        <f aca="false">$B$11*(($A$1070)*$C502/$B$12*$B$7+(1-$A$1070)*$D502/$B$12*$C$7)</f>
        <v>990</v>
      </c>
      <c r="BS502" s="31" t="n">
        <f aca="false">$B$11*(($A$1071)*$C502/$B$12*$B$7+(1-$A$1071)*$D502/$B$12*$C$7)</f>
        <v>900</v>
      </c>
      <c r="BT502" s="31" t="n">
        <f aca="false">$B$11*(($A$1072)*$C502/$B$12*$B$7+(1-$A$1072)*$D502/$B$12*$C$7)</f>
        <v>810</v>
      </c>
      <c r="BU502" s="31" t="n">
        <f aca="false">$B$11*(($A$1073)*$C502/$B$12*$B$7+(1-$A$1073)*$D502/$B$12*$C$7)</f>
        <v>720</v>
      </c>
      <c r="BV502" s="31" t="n">
        <f aca="false">$B$11*(($A$1074)*$C502/$B$12*$B$7+(1-$A$1074)*$D502/$B$12*$C$7)</f>
        <v>630</v>
      </c>
      <c r="BW502" s="31" t="n">
        <f aca="false">$B$11*(($A$1075)*$C502/$B$12*$B$7+(1-$A$1075)*$D502/$B$12*$C$7)</f>
        <v>540</v>
      </c>
      <c r="BX502" s="31" t="n">
        <f aca="false">$B$11*(($A$1076)*$C502/$B$12*$B$7+(1-$A$1076)*$D502/$B$12*$C$7)</f>
        <v>450</v>
      </c>
      <c r="BY502" s="31" t="n">
        <f aca="false">$B$11*(($A$1077)*$C502/$B$12*$B$7+(1-$A$1077)*$D502/$B$12*$C$7)</f>
        <v>360</v>
      </c>
      <c r="BZ502" s="31" t="n">
        <f aca="false">$B$11*(($A$1078)*$C502/$B$12*$B$7+(1-$A$1078)*$D502/$B$12*$C$7)</f>
        <v>270</v>
      </c>
      <c r="CA502" s="31" t="n">
        <f aca="false">$B$11*(($A$1079)*$C502/$B$12*$B$7+(1-$A$1079)*$D502/$B$12*$C$7)</f>
        <v>180</v>
      </c>
      <c r="CB502" s="31" t="n">
        <f aca="false">$B$11*(($A$1080)*$C502/$B$12*$B$7+(1-$A$1080)*$D502/$B$12*$C$7)</f>
        <v>90.0000000000001</v>
      </c>
      <c r="CC502" s="31" t="n">
        <f aca="false">$B$11*(($A$1081)*$C502/$B$12*$B$7+(1-$A$1081)*$D502/$B$12*$C$7)</f>
        <v>0</v>
      </c>
    </row>
    <row r="503" customFormat="false" ht="15" hidden="false" customHeight="false" outlineLevel="0" collapsed="false">
      <c r="A503" s="21" t="n">
        <v>479</v>
      </c>
      <c r="B503" s="27" t="n">
        <v>1.56314805799004</v>
      </c>
      <c r="C503" s="9" t="n">
        <f aca="false">SUM(AM503:AV503)</f>
        <v>0</v>
      </c>
      <c r="D503" s="9" t="n">
        <f aca="false">SUM(AW503:BF503)</f>
        <v>0</v>
      </c>
      <c r="E503" s="24" t="n">
        <f aca="false">(1-C503/$B$12)*$B$8-C503/$B$12*$B$7</f>
        <v>0.05</v>
      </c>
      <c r="F503" s="24" t="n">
        <f aca="false">(1-D503/$B$12)*$C$8-D503/$B$12*$C$7</f>
        <v>0.09</v>
      </c>
      <c r="G503" s="47" t="n">
        <f aca="false">$B$11*($B$10*C503/$B$12*$B$7+(1-$B$10)*D503/$B$12*$C$7)</f>
        <v>0</v>
      </c>
      <c r="H503" s="24" t="n">
        <f aca="false">$B$10*E503+(1-$B$10)*F503</f>
        <v>0.07</v>
      </c>
      <c r="I503" s="21"/>
      <c r="J503" s="21"/>
      <c r="K503" s="21"/>
      <c r="L503" s="21"/>
      <c r="M503" s="21"/>
      <c r="N503" s="21"/>
      <c r="O503" s="21"/>
      <c r="P503" s="21"/>
      <c r="Q503" s="21"/>
      <c r="R503" s="27" t="n">
        <v>0.888233823325786</v>
      </c>
      <c r="S503" s="27" t="n">
        <v>0.00756057900297384</v>
      </c>
      <c r="T503" s="27" t="n">
        <v>-0.433518733227424</v>
      </c>
      <c r="U503" s="27" t="n">
        <v>-1.98633685101704</v>
      </c>
      <c r="V503" s="27" t="n">
        <v>1.24930781475866</v>
      </c>
      <c r="W503" s="27" t="n">
        <v>0.0653507552248956</v>
      </c>
      <c r="X503" s="27" t="n">
        <v>-1.1633072216866</v>
      </c>
      <c r="Y503" s="27" t="n">
        <v>0.0334298640649131</v>
      </c>
      <c r="Z503" s="27" t="n">
        <v>-0.293177327074024</v>
      </c>
      <c r="AA503" s="27" t="n">
        <v>0.634568388707525</v>
      </c>
      <c r="AB503" s="27" t="n">
        <v>-2.33852617194586</v>
      </c>
      <c r="AC503" s="27" t="n">
        <v>-0.50974742901705</v>
      </c>
      <c r="AD503" s="27" t="n">
        <v>0.604305302466328</v>
      </c>
      <c r="AE503" s="27" t="n">
        <v>-0.218810613123495</v>
      </c>
      <c r="AF503" s="27" t="n">
        <v>-0.0699005298986225</v>
      </c>
      <c r="AG503" s="27" t="n">
        <v>-1.05177093629027</v>
      </c>
      <c r="AH503" s="27" t="n">
        <v>0.04158931230313</v>
      </c>
      <c r="AI503" s="27" t="n">
        <v>0.368546000006483</v>
      </c>
      <c r="AJ503" s="27" t="n">
        <v>0.1883993983082</v>
      </c>
      <c r="AK503" s="27" t="n">
        <v>0.778835800320895</v>
      </c>
      <c r="AL503" s="21"/>
      <c r="AM503" s="31" t="n">
        <f aca="false">IF(SQRT($B$9)*$B503+SQRT(1-$B$9)*R503&lt;_xlfn.NORM.S.INV($B$6),1,0)</f>
        <v>0</v>
      </c>
      <c r="AN503" s="31" t="n">
        <f aca="false">IF(SQRT($B$9)*$B503+SQRT(1-$B$9)*S503&lt;_xlfn.NORM.S.INV($B$6),1,0)</f>
        <v>0</v>
      </c>
      <c r="AO503" s="31" t="n">
        <f aca="false">IF(SQRT($B$9)*$B503+SQRT(1-$B$9)*T503&lt;_xlfn.NORM.S.INV($B$6),1,0)</f>
        <v>0</v>
      </c>
      <c r="AP503" s="31" t="n">
        <f aca="false">IF(SQRT($B$9)*$B503+SQRT(1-$B$9)*U503&lt;_xlfn.NORM.S.INV($B$6),1,0)</f>
        <v>0</v>
      </c>
      <c r="AQ503" s="31" t="n">
        <f aca="false">IF(SQRT($B$9)*$B503+SQRT(1-$B$9)*V503&lt;_xlfn.NORM.S.INV($B$6),1,0)</f>
        <v>0</v>
      </c>
      <c r="AR503" s="31" t="n">
        <f aca="false">IF(SQRT($B$9)*$B503+SQRT(1-$B$9)*W503&lt;_xlfn.NORM.S.INV($B$6),1,0)</f>
        <v>0</v>
      </c>
      <c r="AS503" s="31" t="n">
        <f aca="false">IF(SQRT($B$9)*$B503+SQRT(1-$B$9)*X503&lt;_xlfn.NORM.S.INV($B$6),1,0)</f>
        <v>0</v>
      </c>
      <c r="AT503" s="31" t="n">
        <f aca="false">IF(SQRT($B$9)*$B503+SQRT(1-$B$9)*Y503&lt;_xlfn.NORM.S.INV($B$6),1,0)</f>
        <v>0</v>
      </c>
      <c r="AU503" s="31" t="n">
        <f aca="false">IF(SQRT($B$9)*$B503+SQRT(1-$B$9)*Z503&lt;_xlfn.NORM.S.INV($B$6),1,0)</f>
        <v>0</v>
      </c>
      <c r="AV503" s="31" t="n">
        <f aca="false">IF(SQRT($B$9)*$B503+SQRT(1-$B$9)*AA503&lt;_xlfn.NORM.S.INV($B$6),1,0)</f>
        <v>0</v>
      </c>
      <c r="AW503" s="31" t="n">
        <f aca="false">IF(SQRT($C$9)*$B503+SQRT(1-$C$9)*AB503&lt;_xlfn.NORM.S.INV($C$6),1,0)</f>
        <v>0</v>
      </c>
      <c r="AX503" s="31" t="n">
        <f aca="false">IF(SQRT($C$9)*$B503+SQRT(1-$C$9)*AC503&lt;_xlfn.NORM.S.INV($C$6),1,0)</f>
        <v>0</v>
      </c>
      <c r="AY503" s="31" t="n">
        <f aca="false">IF(SQRT($C$9)*$B503+SQRT(1-$C$9)*AD503&lt;_xlfn.NORM.S.INV($C$6),1,0)</f>
        <v>0</v>
      </c>
      <c r="AZ503" s="31" t="n">
        <f aca="false">IF(SQRT($C$9)*$B503+SQRT(1-$C$9)*AE503&lt;_xlfn.NORM.S.INV($C$6),1,0)</f>
        <v>0</v>
      </c>
      <c r="BA503" s="31" t="n">
        <f aca="false">IF(SQRT($C$9)*$B503+SQRT(1-$C$9)*AF503&lt;_xlfn.NORM.S.INV($C$6),1,0)</f>
        <v>0</v>
      </c>
      <c r="BB503" s="31" t="n">
        <f aca="false">IF(SQRT($C$9)*$B503+SQRT(1-$C$9)*AG503&lt;_xlfn.NORM.S.INV($C$6),1,0)</f>
        <v>0</v>
      </c>
      <c r="BC503" s="31" t="n">
        <f aca="false">IF(SQRT($C$9)*$B503+SQRT(1-$C$9)*AH503&lt;_xlfn.NORM.S.INV($C$6),1,0)</f>
        <v>0</v>
      </c>
      <c r="BD503" s="31" t="n">
        <f aca="false">IF(SQRT($C$9)*$B503+SQRT(1-$C$9)*AI503&lt;_xlfn.NORM.S.INV($C$6),1,0)</f>
        <v>0</v>
      </c>
      <c r="BE503" s="31" t="n">
        <f aca="false">IF(SQRT($C$9)*$B503+SQRT(1-$C$9)*AJ503&lt;_xlfn.NORM.S.INV($C$6),1,0)</f>
        <v>0</v>
      </c>
      <c r="BF503" s="31" t="n">
        <f aca="false">IF(SQRT($C$9)*$B503+SQRT(1-$C$9)*AK503&lt;_xlfn.NORM.S.INV($C$6),1,0)</f>
        <v>0</v>
      </c>
      <c r="BG503" s="21"/>
      <c r="BH503" s="21"/>
      <c r="BI503" s="31" t="n">
        <f aca="false">$B$11*(($A$1061)*$C503/$B$12*$B$7+(1-$A$1061)*$D503/$B$12*$C$7)</f>
        <v>0</v>
      </c>
      <c r="BJ503" s="31" t="n">
        <f aca="false">$B$11*(($A$1062)*$C503/$B$12*$B$7+(1-$A$1062)*$D503/$B$12*$C$7)</f>
        <v>0</v>
      </c>
      <c r="BK503" s="31" t="n">
        <f aca="false">$B$11*(($A$1063)*$C503/$B$12*$B$7+(1-$A$1063)*$D503/$B$12*$C$7)</f>
        <v>0</v>
      </c>
      <c r="BL503" s="31" t="n">
        <f aca="false">$B$11*(($A$1064)*$C503/$B$12*$B$7+(1-$A$1064)*$D503/$B$12*$C$7)</f>
        <v>0</v>
      </c>
      <c r="BM503" s="31" t="n">
        <f aca="false">$B$11*(($A$1065)*$C503/$B$12*$B$7+(1-$A$1065)*$D503/$B$12*$C$7)</f>
        <v>0</v>
      </c>
      <c r="BN503" s="31" t="n">
        <f aca="false">$B$11*(($A$1066)*$C503/$B$12*$B$7+(1-$A$1066)*$D503/$B$12*$C$7)</f>
        <v>0</v>
      </c>
      <c r="BO503" s="31" t="n">
        <f aca="false">$B$11*(($A$1067)*$C503/$B$12*$B$7+(1-$A$1067)*$D503/$B$12*$C$7)</f>
        <v>0</v>
      </c>
      <c r="BP503" s="31" t="n">
        <f aca="false">$B$11*(($A$1068)*$C503/$B$12*$B$7+(1-$A$1068)*$D503/$B$12*$C$7)</f>
        <v>0</v>
      </c>
      <c r="BQ503" s="31" t="n">
        <f aca="false">$B$11*(($A$1069)*$C503/$B$12*$B$7+(1-$A$1069)*$D503/$B$12*$C$7)</f>
        <v>0</v>
      </c>
      <c r="BR503" s="31" t="n">
        <f aca="false">$B$11*(($A$1070)*$C503/$B$12*$B$7+(1-$A$1070)*$D503/$B$12*$C$7)</f>
        <v>0</v>
      </c>
      <c r="BS503" s="31" t="n">
        <f aca="false">$B$11*(($A$1071)*$C503/$B$12*$B$7+(1-$A$1071)*$D503/$B$12*$C$7)</f>
        <v>0</v>
      </c>
      <c r="BT503" s="31" t="n">
        <f aca="false">$B$11*(($A$1072)*$C503/$B$12*$B$7+(1-$A$1072)*$D503/$B$12*$C$7)</f>
        <v>0</v>
      </c>
      <c r="BU503" s="31" t="n">
        <f aca="false">$B$11*(($A$1073)*$C503/$B$12*$B$7+(1-$A$1073)*$D503/$B$12*$C$7)</f>
        <v>0</v>
      </c>
      <c r="BV503" s="31" t="n">
        <f aca="false">$B$11*(($A$1074)*$C503/$B$12*$B$7+(1-$A$1074)*$D503/$B$12*$C$7)</f>
        <v>0</v>
      </c>
      <c r="BW503" s="31" t="n">
        <f aca="false">$B$11*(($A$1075)*$C503/$B$12*$B$7+(1-$A$1075)*$D503/$B$12*$C$7)</f>
        <v>0</v>
      </c>
      <c r="BX503" s="31" t="n">
        <f aca="false">$B$11*(($A$1076)*$C503/$B$12*$B$7+(1-$A$1076)*$D503/$B$12*$C$7)</f>
        <v>0</v>
      </c>
      <c r="BY503" s="31" t="n">
        <f aca="false">$B$11*(($A$1077)*$C503/$B$12*$B$7+(1-$A$1077)*$D503/$B$12*$C$7)</f>
        <v>0</v>
      </c>
      <c r="BZ503" s="31" t="n">
        <f aca="false">$B$11*(($A$1078)*$C503/$B$12*$B$7+(1-$A$1078)*$D503/$B$12*$C$7)</f>
        <v>0</v>
      </c>
      <c r="CA503" s="31" t="n">
        <f aca="false">$B$11*(($A$1079)*$C503/$B$12*$B$7+(1-$A$1079)*$D503/$B$12*$C$7)</f>
        <v>0</v>
      </c>
      <c r="CB503" s="31" t="n">
        <f aca="false">$B$11*(($A$1080)*$C503/$B$12*$B$7+(1-$A$1080)*$D503/$B$12*$C$7)</f>
        <v>0</v>
      </c>
      <c r="CC503" s="31" t="n">
        <f aca="false">$B$11*(($A$1081)*$C503/$B$12*$B$7+(1-$A$1081)*$D503/$B$12*$C$7)</f>
        <v>0</v>
      </c>
    </row>
    <row r="504" customFormat="false" ht="15" hidden="false" customHeight="false" outlineLevel="0" collapsed="false">
      <c r="A504" s="21" t="n">
        <v>480</v>
      </c>
      <c r="B504" s="27" t="n">
        <v>-0.309604163698123</v>
      </c>
      <c r="C504" s="9" t="n">
        <f aca="false">SUM(AM504:AV504)</f>
        <v>0</v>
      </c>
      <c r="D504" s="9" t="n">
        <f aca="false">SUM(AW504:BF504)</f>
        <v>0</v>
      </c>
      <c r="E504" s="24" t="n">
        <f aca="false">(1-C504/$B$12)*$B$8-C504/$B$12*$B$7</f>
        <v>0.05</v>
      </c>
      <c r="F504" s="24" t="n">
        <f aca="false">(1-D504/$B$12)*$C$8-D504/$B$12*$C$7</f>
        <v>0.09</v>
      </c>
      <c r="G504" s="47" t="n">
        <f aca="false">$B$11*($B$10*C504/$B$12*$B$7+(1-$B$10)*D504/$B$12*$C$7)</f>
        <v>0</v>
      </c>
      <c r="H504" s="24" t="n">
        <f aca="false">$B$10*E504+(1-$B$10)*F504</f>
        <v>0.07</v>
      </c>
      <c r="I504" s="21"/>
      <c r="J504" s="21"/>
      <c r="K504" s="21"/>
      <c r="L504" s="21"/>
      <c r="M504" s="21"/>
      <c r="N504" s="21"/>
      <c r="O504" s="21"/>
      <c r="P504" s="21"/>
      <c r="Q504" s="21"/>
      <c r="R504" s="27" t="n">
        <v>-0.598166791472095</v>
      </c>
      <c r="S504" s="27" t="n">
        <v>-1.50171047493529</v>
      </c>
      <c r="T504" s="27" t="n">
        <v>-1.2010101680896</v>
      </c>
      <c r="U504" s="27" t="n">
        <v>-0.120839081177846</v>
      </c>
      <c r="V504" s="27" t="n">
        <v>0.340452279711996</v>
      </c>
      <c r="W504" s="27" t="n">
        <v>-0.345952577430583</v>
      </c>
      <c r="X504" s="27" t="n">
        <v>-0.167295634492978</v>
      </c>
      <c r="Y504" s="27" t="n">
        <v>1.86242329590879</v>
      </c>
      <c r="Z504" s="27" t="n">
        <v>0.518309102975429</v>
      </c>
      <c r="AA504" s="27" t="n">
        <v>-0.321884476755242</v>
      </c>
      <c r="AB504" s="27" t="n">
        <v>-1.45781527189671</v>
      </c>
      <c r="AC504" s="27" t="n">
        <v>-0.201603328957801</v>
      </c>
      <c r="AD504" s="27" t="n">
        <v>0.300290054506953</v>
      </c>
      <c r="AE504" s="27" t="n">
        <v>-0.948879178191912</v>
      </c>
      <c r="AF504" s="27" t="n">
        <v>0.200487541217472</v>
      </c>
      <c r="AG504" s="27" t="n">
        <v>0.363009664144407</v>
      </c>
      <c r="AH504" s="27" t="n">
        <v>1.36063766446755</v>
      </c>
      <c r="AI504" s="27" t="n">
        <v>0.500731347638083</v>
      </c>
      <c r="AJ504" s="27" t="n">
        <v>-1.41112150920858</v>
      </c>
      <c r="AK504" s="27" t="n">
        <v>0.613122553169267</v>
      </c>
      <c r="AL504" s="21"/>
      <c r="AM504" s="31" t="n">
        <f aca="false">IF(SQRT($B$9)*$B504+SQRT(1-$B$9)*R504&lt;_xlfn.NORM.S.INV($B$6),1,0)</f>
        <v>0</v>
      </c>
      <c r="AN504" s="31" t="n">
        <f aca="false">IF(SQRT($B$9)*$B504+SQRT(1-$B$9)*S504&lt;_xlfn.NORM.S.INV($B$6),1,0)</f>
        <v>0</v>
      </c>
      <c r="AO504" s="31" t="n">
        <f aca="false">IF(SQRT($B$9)*$B504+SQRT(1-$B$9)*T504&lt;_xlfn.NORM.S.INV($B$6),1,0)</f>
        <v>0</v>
      </c>
      <c r="AP504" s="31" t="n">
        <f aca="false">IF(SQRT($B$9)*$B504+SQRT(1-$B$9)*U504&lt;_xlfn.NORM.S.INV($B$6),1,0)</f>
        <v>0</v>
      </c>
      <c r="AQ504" s="31" t="n">
        <f aca="false">IF(SQRT($B$9)*$B504+SQRT(1-$B$9)*V504&lt;_xlfn.NORM.S.INV($B$6),1,0)</f>
        <v>0</v>
      </c>
      <c r="AR504" s="31" t="n">
        <f aca="false">IF(SQRT($B$9)*$B504+SQRT(1-$B$9)*W504&lt;_xlfn.NORM.S.INV($B$6),1,0)</f>
        <v>0</v>
      </c>
      <c r="AS504" s="31" t="n">
        <f aca="false">IF(SQRT($B$9)*$B504+SQRT(1-$B$9)*X504&lt;_xlfn.NORM.S.INV($B$6),1,0)</f>
        <v>0</v>
      </c>
      <c r="AT504" s="31" t="n">
        <f aca="false">IF(SQRT($B$9)*$B504+SQRT(1-$B$9)*Y504&lt;_xlfn.NORM.S.INV($B$6),1,0)</f>
        <v>0</v>
      </c>
      <c r="AU504" s="31" t="n">
        <f aca="false">IF(SQRT($B$9)*$B504+SQRT(1-$B$9)*Z504&lt;_xlfn.NORM.S.INV($B$6),1,0)</f>
        <v>0</v>
      </c>
      <c r="AV504" s="31" t="n">
        <f aca="false">IF(SQRT($B$9)*$B504+SQRT(1-$B$9)*AA504&lt;_xlfn.NORM.S.INV($B$6),1,0)</f>
        <v>0</v>
      </c>
      <c r="AW504" s="31" t="n">
        <f aca="false">IF(SQRT($C$9)*$B504+SQRT(1-$C$9)*AB504&lt;_xlfn.NORM.S.INV($C$6),1,0)</f>
        <v>0</v>
      </c>
      <c r="AX504" s="31" t="n">
        <f aca="false">IF(SQRT($C$9)*$B504+SQRT(1-$C$9)*AC504&lt;_xlfn.NORM.S.INV($C$6),1,0)</f>
        <v>0</v>
      </c>
      <c r="AY504" s="31" t="n">
        <f aca="false">IF(SQRT($C$9)*$B504+SQRT(1-$C$9)*AD504&lt;_xlfn.NORM.S.INV($C$6),1,0)</f>
        <v>0</v>
      </c>
      <c r="AZ504" s="31" t="n">
        <f aca="false">IF(SQRT($C$9)*$B504+SQRT(1-$C$9)*AE504&lt;_xlfn.NORM.S.INV($C$6),1,0)</f>
        <v>0</v>
      </c>
      <c r="BA504" s="31" t="n">
        <f aca="false">IF(SQRT($C$9)*$B504+SQRT(1-$C$9)*AF504&lt;_xlfn.NORM.S.INV($C$6),1,0)</f>
        <v>0</v>
      </c>
      <c r="BB504" s="31" t="n">
        <f aca="false">IF(SQRT($C$9)*$B504+SQRT(1-$C$9)*AG504&lt;_xlfn.NORM.S.INV($C$6),1,0)</f>
        <v>0</v>
      </c>
      <c r="BC504" s="31" t="n">
        <f aca="false">IF(SQRT($C$9)*$B504+SQRT(1-$C$9)*AH504&lt;_xlfn.NORM.S.INV($C$6),1,0)</f>
        <v>0</v>
      </c>
      <c r="BD504" s="31" t="n">
        <f aca="false">IF(SQRT($C$9)*$B504+SQRT(1-$C$9)*AI504&lt;_xlfn.NORM.S.INV($C$6),1,0)</f>
        <v>0</v>
      </c>
      <c r="BE504" s="31" t="n">
        <f aca="false">IF(SQRT($C$9)*$B504+SQRT(1-$C$9)*AJ504&lt;_xlfn.NORM.S.INV($C$6),1,0)</f>
        <v>0</v>
      </c>
      <c r="BF504" s="31" t="n">
        <f aca="false">IF(SQRT($C$9)*$B504+SQRT(1-$C$9)*AK504&lt;_xlfn.NORM.S.INV($C$6),1,0)</f>
        <v>0</v>
      </c>
      <c r="BG504" s="21"/>
      <c r="BH504" s="21"/>
      <c r="BI504" s="31" t="n">
        <f aca="false">$B$11*(($A$1061)*$C504/$B$12*$B$7+(1-$A$1061)*$D504/$B$12*$C$7)</f>
        <v>0</v>
      </c>
      <c r="BJ504" s="31" t="n">
        <f aca="false">$B$11*(($A$1062)*$C504/$B$12*$B$7+(1-$A$1062)*$D504/$B$12*$C$7)</f>
        <v>0</v>
      </c>
      <c r="BK504" s="31" t="n">
        <f aca="false">$B$11*(($A$1063)*$C504/$B$12*$B$7+(1-$A$1063)*$D504/$B$12*$C$7)</f>
        <v>0</v>
      </c>
      <c r="BL504" s="31" t="n">
        <f aca="false">$B$11*(($A$1064)*$C504/$B$12*$B$7+(1-$A$1064)*$D504/$B$12*$C$7)</f>
        <v>0</v>
      </c>
      <c r="BM504" s="31" t="n">
        <f aca="false">$B$11*(($A$1065)*$C504/$B$12*$B$7+(1-$A$1065)*$D504/$B$12*$C$7)</f>
        <v>0</v>
      </c>
      <c r="BN504" s="31" t="n">
        <f aca="false">$B$11*(($A$1066)*$C504/$B$12*$B$7+(1-$A$1066)*$D504/$B$12*$C$7)</f>
        <v>0</v>
      </c>
      <c r="BO504" s="31" t="n">
        <f aca="false">$B$11*(($A$1067)*$C504/$B$12*$B$7+(1-$A$1067)*$D504/$B$12*$C$7)</f>
        <v>0</v>
      </c>
      <c r="BP504" s="31" t="n">
        <f aca="false">$B$11*(($A$1068)*$C504/$B$12*$B$7+(1-$A$1068)*$D504/$B$12*$C$7)</f>
        <v>0</v>
      </c>
      <c r="BQ504" s="31" t="n">
        <f aca="false">$B$11*(($A$1069)*$C504/$B$12*$B$7+(1-$A$1069)*$D504/$B$12*$C$7)</f>
        <v>0</v>
      </c>
      <c r="BR504" s="31" t="n">
        <f aca="false">$B$11*(($A$1070)*$C504/$B$12*$B$7+(1-$A$1070)*$D504/$B$12*$C$7)</f>
        <v>0</v>
      </c>
      <c r="BS504" s="31" t="n">
        <f aca="false">$B$11*(($A$1071)*$C504/$B$12*$B$7+(1-$A$1071)*$D504/$B$12*$C$7)</f>
        <v>0</v>
      </c>
      <c r="BT504" s="31" t="n">
        <f aca="false">$B$11*(($A$1072)*$C504/$B$12*$B$7+(1-$A$1072)*$D504/$B$12*$C$7)</f>
        <v>0</v>
      </c>
      <c r="BU504" s="31" t="n">
        <f aca="false">$B$11*(($A$1073)*$C504/$B$12*$B$7+(1-$A$1073)*$D504/$B$12*$C$7)</f>
        <v>0</v>
      </c>
      <c r="BV504" s="31" t="n">
        <f aca="false">$B$11*(($A$1074)*$C504/$B$12*$B$7+(1-$A$1074)*$D504/$B$12*$C$7)</f>
        <v>0</v>
      </c>
      <c r="BW504" s="31" t="n">
        <f aca="false">$B$11*(($A$1075)*$C504/$B$12*$B$7+(1-$A$1075)*$D504/$B$12*$C$7)</f>
        <v>0</v>
      </c>
      <c r="BX504" s="31" t="n">
        <f aca="false">$B$11*(($A$1076)*$C504/$B$12*$B$7+(1-$A$1076)*$D504/$B$12*$C$7)</f>
        <v>0</v>
      </c>
      <c r="BY504" s="31" t="n">
        <f aca="false">$B$11*(($A$1077)*$C504/$B$12*$B$7+(1-$A$1077)*$D504/$B$12*$C$7)</f>
        <v>0</v>
      </c>
      <c r="BZ504" s="31" t="n">
        <f aca="false">$B$11*(($A$1078)*$C504/$B$12*$B$7+(1-$A$1078)*$D504/$B$12*$C$7)</f>
        <v>0</v>
      </c>
      <c r="CA504" s="31" t="n">
        <f aca="false">$B$11*(($A$1079)*$C504/$B$12*$B$7+(1-$A$1079)*$D504/$B$12*$C$7)</f>
        <v>0</v>
      </c>
      <c r="CB504" s="31" t="n">
        <f aca="false">$B$11*(($A$1080)*$C504/$B$12*$B$7+(1-$A$1080)*$D504/$B$12*$C$7)</f>
        <v>0</v>
      </c>
      <c r="CC504" s="31" t="n">
        <f aca="false">$B$11*(($A$1081)*$C504/$B$12*$B$7+(1-$A$1081)*$D504/$B$12*$C$7)</f>
        <v>0</v>
      </c>
    </row>
    <row r="505" customFormat="false" ht="15" hidden="false" customHeight="false" outlineLevel="0" collapsed="false">
      <c r="A505" s="21" t="n">
        <v>481</v>
      </c>
      <c r="B505" s="27" t="n">
        <v>-1.40194285016561</v>
      </c>
      <c r="C505" s="9" t="n">
        <f aca="false">SUM(AM505:AV505)</f>
        <v>1</v>
      </c>
      <c r="D505" s="9" t="n">
        <f aca="false">SUM(AW505:BF505)</f>
        <v>2</v>
      </c>
      <c r="E505" s="24" t="n">
        <f aca="false">(1-C505/$B$12)*$B$8-C505/$B$12*$B$7</f>
        <v>0.005</v>
      </c>
      <c r="F505" s="24" t="n">
        <f aca="false">(1-D505/$B$12)*$C$8-D505/$B$12*$C$7</f>
        <v>-0.048</v>
      </c>
      <c r="G505" s="47" t="n">
        <f aca="false">$B$11*($B$10*C505/$B$12*$B$7+(1-$B$10)*D505/$B$12*$C$7)</f>
        <v>800</v>
      </c>
      <c r="H505" s="24" t="n">
        <f aca="false">$B$10*E505+(1-$B$10)*F505</f>
        <v>-0.0215</v>
      </c>
      <c r="I505" s="21"/>
      <c r="J505" s="21"/>
      <c r="K505" s="21"/>
      <c r="L505" s="21"/>
      <c r="M505" s="21"/>
      <c r="N505" s="21"/>
      <c r="O505" s="21"/>
      <c r="P505" s="21"/>
      <c r="Q505" s="21"/>
      <c r="R505" s="27" t="n">
        <v>-1.48000526831892</v>
      </c>
      <c r="S505" s="27" t="n">
        <v>-0.777061705176319</v>
      </c>
      <c r="T505" s="27" t="n">
        <v>0.966594249112575</v>
      </c>
      <c r="U505" s="27" t="n">
        <v>-0.958867763852558</v>
      </c>
      <c r="V505" s="27" t="n">
        <v>1.14493337405594</v>
      </c>
      <c r="W505" s="27" t="n">
        <v>1.12971694055998</v>
      </c>
      <c r="X505" s="27" t="n">
        <v>-0.542753666255421</v>
      </c>
      <c r="Y505" s="27" t="n">
        <v>-1.27504070359991</v>
      </c>
      <c r="Z505" s="27" t="n">
        <v>-1.9767044332279</v>
      </c>
      <c r="AA505" s="27" t="n">
        <v>-0.770645950029976</v>
      </c>
      <c r="AB505" s="27" t="n">
        <v>-0.136235296157358</v>
      </c>
      <c r="AC505" s="27" t="n">
        <v>-0.209432567046796</v>
      </c>
      <c r="AD505" s="27" t="n">
        <v>-1.50355729356217</v>
      </c>
      <c r="AE505" s="27" t="n">
        <v>0.153629357798427</v>
      </c>
      <c r="AF505" s="27" t="n">
        <v>1.09135997250261</v>
      </c>
      <c r="AG505" s="27" t="n">
        <v>-2.01461669670318</v>
      </c>
      <c r="AH505" s="27" t="n">
        <v>-0.216886999600226</v>
      </c>
      <c r="AI505" s="27" t="n">
        <v>1.01541821181809</v>
      </c>
      <c r="AJ505" s="27" t="n">
        <v>0.281379354448868</v>
      </c>
      <c r="AK505" s="27" t="n">
        <v>0.0228065551366572</v>
      </c>
      <c r="AL505" s="21"/>
      <c r="AM505" s="31" t="n">
        <f aca="false">IF(SQRT($B$9)*$B505+SQRT(1-$B$9)*R505&lt;_xlfn.NORM.S.INV($B$6),1,0)</f>
        <v>0</v>
      </c>
      <c r="AN505" s="31" t="n">
        <f aca="false">IF(SQRT($B$9)*$B505+SQRT(1-$B$9)*S505&lt;_xlfn.NORM.S.INV($B$6),1,0)</f>
        <v>0</v>
      </c>
      <c r="AO505" s="31" t="n">
        <f aca="false">IF(SQRT($B$9)*$B505+SQRT(1-$B$9)*T505&lt;_xlfn.NORM.S.INV($B$6),1,0)</f>
        <v>0</v>
      </c>
      <c r="AP505" s="31" t="n">
        <f aca="false">IF(SQRT($B$9)*$B505+SQRT(1-$B$9)*U505&lt;_xlfn.NORM.S.INV($B$6),1,0)</f>
        <v>0</v>
      </c>
      <c r="AQ505" s="31" t="n">
        <f aca="false">IF(SQRT($B$9)*$B505+SQRT(1-$B$9)*V505&lt;_xlfn.NORM.S.INV($B$6),1,0)</f>
        <v>0</v>
      </c>
      <c r="AR505" s="31" t="n">
        <f aca="false">IF(SQRT($B$9)*$B505+SQRT(1-$B$9)*W505&lt;_xlfn.NORM.S.INV($B$6),1,0)</f>
        <v>0</v>
      </c>
      <c r="AS505" s="31" t="n">
        <f aca="false">IF(SQRT($B$9)*$B505+SQRT(1-$B$9)*X505&lt;_xlfn.NORM.S.INV($B$6),1,0)</f>
        <v>0</v>
      </c>
      <c r="AT505" s="31" t="n">
        <f aca="false">IF(SQRT($B$9)*$B505+SQRT(1-$B$9)*Y505&lt;_xlfn.NORM.S.INV($B$6),1,0)</f>
        <v>0</v>
      </c>
      <c r="AU505" s="31" t="n">
        <f aca="false">IF(SQRT($B$9)*$B505+SQRT(1-$B$9)*Z505&lt;_xlfn.NORM.S.INV($B$6),1,0)</f>
        <v>1</v>
      </c>
      <c r="AV505" s="31" t="n">
        <f aca="false">IF(SQRT($B$9)*$B505+SQRT(1-$B$9)*AA505&lt;_xlfn.NORM.S.INV($B$6),1,0)</f>
        <v>0</v>
      </c>
      <c r="AW505" s="31" t="n">
        <f aca="false">IF(SQRT($C$9)*$B505+SQRT(1-$C$9)*AB505&lt;_xlfn.NORM.S.INV($C$6),1,0)</f>
        <v>0</v>
      </c>
      <c r="AX505" s="31" t="n">
        <f aca="false">IF(SQRT($C$9)*$B505+SQRT(1-$C$9)*AC505&lt;_xlfn.NORM.S.INV($C$6),1,0)</f>
        <v>0</v>
      </c>
      <c r="AY505" s="31" t="n">
        <f aca="false">IF(SQRT($C$9)*$B505+SQRT(1-$C$9)*AD505&lt;_xlfn.NORM.S.INV($C$6),1,0)</f>
        <v>1</v>
      </c>
      <c r="AZ505" s="31" t="n">
        <f aca="false">IF(SQRT($C$9)*$B505+SQRT(1-$C$9)*AE505&lt;_xlfn.NORM.S.INV($C$6),1,0)</f>
        <v>0</v>
      </c>
      <c r="BA505" s="31" t="n">
        <f aca="false">IF(SQRT($C$9)*$B505+SQRT(1-$C$9)*AF505&lt;_xlfn.NORM.S.INV($C$6),1,0)</f>
        <v>0</v>
      </c>
      <c r="BB505" s="31" t="n">
        <f aca="false">IF(SQRT($C$9)*$B505+SQRT(1-$C$9)*AG505&lt;_xlfn.NORM.S.INV($C$6),1,0)</f>
        <v>1</v>
      </c>
      <c r="BC505" s="31" t="n">
        <f aca="false">IF(SQRT($C$9)*$B505+SQRT(1-$C$9)*AH505&lt;_xlfn.NORM.S.INV($C$6),1,0)</f>
        <v>0</v>
      </c>
      <c r="BD505" s="31" t="n">
        <f aca="false">IF(SQRT($C$9)*$B505+SQRT(1-$C$9)*AI505&lt;_xlfn.NORM.S.INV($C$6),1,0)</f>
        <v>0</v>
      </c>
      <c r="BE505" s="31" t="n">
        <f aca="false">IF(SQRT($C$9)*$B505+SQRT(1-$C$9)*AJ505&lt;_xlfn.NORM.S.INV($C$6),1,0)</f>
        <v>0</v>
      </c>
      <c r="BF505" s="31" t="n">
        <f aca="false">IF(SQRT($C$9)*$B505+SQRT(1-$C$9)*AK505&lt;_xlfn.NORM.S.INV($C$6),1,0)</f>
        <v>0</v>
      </c>
      <c r="BG505" s="21"/>
      <c r="BH505" s="21"/>
      <c r="BI505" s="31" t="n">
        <f aca="false">$B$11*(($A$1061)*$C505/$B$12*$B$7+(1-$A$1061)*$D505/$B$12*$C$7)</f>
        <v>1200</v>
      </c>
      <c r="BJ505" s="31" t="n">
        <f aca="false">$B$11*(($A$1062)*$C505/$B$12*$B$7+(1-$A$1062)*$D505/$B$12*$C$7)</f>
        <v>1160</v>
      </c>
      <c r="BK505" s="31" t="n">
        <f aca="false">$B$11*(($A$1063)*$C505/$B$12*$B$7+(1-$A$1063)*$D505/$B$12*$C$7)</f>
        <v>1120</v>
      </c>
      <c r="BL505" s="31" t="n">
        <f aca="false">$B$11*(($A$1064)*$C505/$B$12*$B$7+(1-$A$1064)*$D505/$B$12*$C$7)</f>
        <v>1080</v>
      </c>
      <c r="BM505" s="31" t="n">
        <f aca="false">$B$11*(($A$1065)*$C505/$B$12*$B$7+(1-$A$1065)*$D505/$B$12*$C$7)</f>
        <v>1040</v>
      </c>
      <c r="BN505" s="31" t="n">
        <f aca="false">$B$11*(($A$1066)*$C505/$B$12*$B$7+(1-$A$1066)*$D505/$B$12*$C$7)</f>
        <v>1000</v>
      </c>
      <c r="BO505" s="31" t="n">
        <f aca="false">$B$11*(($A$1067)*$C505/$B$12*$B$7+(1-$A$1067)*$D505/$B$12*$C$7)</f>
        <v>960</v>
      </c>
      <c r="BP505" s="31" t="n">
        <f aca="false">$B$11*(($A$1068)*$C505/$B$12*$B$7+(1-$A$1068)*$D505/$B$12*$C$7)</f>
        <v>920</v>
      </c>
      <c r="BQ505" s="31" t="n">
        <f aca="false">$B$11*(($A$1069)*$C505/$B$12*$B$7+(1-$A$1069)*$D505/$B$12*$C$7)</f>
        <v>880</v>
      </c>
      <c r="BR505" s="31" t="n">
        <f aca="false">$B$11*(($A$1070)*$C505/$B$12*$B$7+(1-$A$1070)*$D505/$B$12*$C$7)</f>
        <v>840</v>
      </c>
      <c r="BS505" s="31" t="n">
        <f aca="false">$B$11*(($A$1071)*$C505/$B$12*$B$7+(1-$A$1071)*$D505/$B$12*$C$7)</f>
        <v>800</v>
      </c>
      <c r="BT505" s="31" t="n">
        <f aca="false">$B$11*(($A$1072)*$C505/$B$12*$B$7+(1-$A$1072)*$D505/$B$12*$C$7)</f>
        <v>760</v>
      </c>
      <c r="BU505" s="31" t="n">
        <f aca="false">$B$11*(($A$1073)*$C505/$B$12*$B$7+(1-$A$1073)*$D505/$B$12*$C$7)</f>
        <v>720</v>
      </c>
      <c r="BV505" s="31" t="n">
        <f aca="false">$B$11*(($A$1074)*$C505/$B$12*$B$7+(1-$A$1074)*$D505/$B$12*$C$7)</f>
        <v>680</v>
      </c>
      <c r="BW505" s="31" t="n">
        <f aca="false">$B$11*(($A$1075)*$C505/$B$12*$B$7+(1-$A$1075)*$D505/$B$12*$C$7)</f>
        <v>640</v>
      </c>
      <c r="BX505" s="31" t="n">
        <f aca="false">$B$11*(($A$1076)*$C505/$B$12*$B$7+(1-$A$1076)*$D505/$B$12*$C$7)</f>
        <v>600</v>
      </c>
      <c r="BY505" s="31" t="n">
        <f aca="false">$B$11*(($A$1077)*$C505/$B$12*$B$7+(1-$A$1077)*$D505/$B$12*$C$7)</f>
        <v>560</v>
      </c>
      <c r="BZ505" s="31" t="n">
        <f aca="false">$B$11*(($A$1078)*$C505/$B$12*$B$7+(1-$A$1078)*$D505/$B$12*$C$7)</f>
        <v>520</v>
      </c>
      <c r="CA505" s="31" t="n">
        <f aca="false">$B$11*(($A$1079)*$C505/$B$12*$B$7+(1-$A$1079)*$D505/$B$12*$C$7)</f>
        <v>480</v>
      </c>
      <c r="CB505" s="31" t="n">
        <f aca="false">$B$11*(($A$1080)*$C505/$B$12*$B$7+(1-$A$1080)*$D505/$B$12*$C$7)</f>
        <v>440</v>
      </c>
      <c r="CC505" s="31" t="n">
        <f aca="false">$B$11*(($A$1081)*$C505/$B$12*$B$7+(1-$A$1081)*$D505/$B$12*$C$7)</f>
        <v>400</v>
      </c>
    </row>
    <row r="506" customFormat="false" ht="15" hidden="false" customHeight="false" outlineLevel="0" collapsed="false">
      <c r="A506" s="21" t="n">
        <v>482</v>
      </c>
      <c r="B506" s="27" t="n">
        <v>0.0235772274481127</v>
      </c>
      <c r="C506" s="9" t="n">
        <f aca="false">SUM(AM506:AV506)</f>
        <v>0</v>
      </c>
      <c r="D506" s="9" t="n">
        <f aca="false">SUM(AW506:BF506)</f>
        <v>0</v>
      </c>
      <c r="E506" s="24" t="n">
        <f aca="false">(1-C506/$B$12)*$B$8-C506/$B$12*$B$7</f>
        <v>0.05</v>
      </c>
      <c r="F506" s="24" t="n">
        <f aca="false">(1-D506/$B$12)*$C$8-D506/$B$12*$C$7</f>
        <v>0.09</v>
      </c>
      <c r="G506" s="47" t="n">
        <f aca="false">$B$11*($B$10*C506/$B$12*$B$7+(1-$B$10)*D506/$B$12*$C$7)</f>
        <v>0</v>
      </c>
      <c r="H506" s="24" t="n">
        <f aca="false">$B$10*E506+(1-$B$10)*F506</f>
        <v>0.07</v>
      </c>
      <c r="I506" s="21"/>
      <c r="J506" s="21"/>
      <c r="K506" s="21"/>
      <c r="L506" s="21"/>
      <c r="M506" s="21"/>
      <c r="N506" s="21"/>
      <c r="O506" s="21"/>
      <c r="P506" s="21"/>
      <c r="Q506" s="21"/>
      <c r="R506" s="27" t="n">
        <v>-0.541703625825647</v>
      </c>
      <c r="S506" s="27" t="n">
        <v>0.394153104072285</v>
      </c>
      <c r="T506" s="27" t="n">
        <v>-0.0720783653998605</v>
      </c>
      <c r="U506" s="27" t="n">
        <v>-0.782077486615774</v>
      </c>
      <c r="V506" s="27" t="n">
        <v>1.27646702214601</v>
      </c>
      <c r="W506" s="27" t="n">
        <v>0.596055239131708</v>
      </c>
      <c r="X506" s="27" t="n">
        <v>-0.76332252558663</v>
      </c>
      <c r="Y506" s="27" t="n">
        <v>-0.975577288858097</v>
      </c>
      <c r="Z506" s="27" t="n">
        <v>2.12931703748794</v>
      </c>
      <c r="AA506" s="27" t="n">
        <v>-1.02847715369449</v>
      </c>
      <c r="AB506" s="27" t="n">
        <v>0.0519960808215326</v>
      </c>
      <c r="AC506" s="27" t="n">
        <v>-0.3332287355149</v>
      </c>
      <c r="AD506" s="27" t="n">
        <v>0.888625026427495</v>
      </c>
      <c r="AE506" s="27" t="n">
        <v>0.637007416228843</v>
      </c>
      <c r="AF506" s="27" t="n">
        <v>0.539630964094136</v>
      </c>
      <c r="AG506" s="27" t="n">
        <v>0.931014328540695</v>
      </c>
      <c r="AH506" s="27" t="n">
        <v>1.90876698450596</v>
      </c>
      <c r="AI506" s="27" t="n">
        <v>0.16800686790826</v>
      </c>
      <c r="AJ506" s="27" t="n">
        <v>2.19431789058606</v>
      </c>
      <c r="AK506" s="27" t="n">
        <v>0.0436431374638136</v>
      </c>
      <c r="AL506" s="21"/>
      <c r="AM506" s="31" t="n">
        <f aca="false">IF(SQRT($B$9)*$B506+SQRT(1-$B$9)*R506&lt;_xlfn.NORM.S.INV($B$6),1,0)</f>
        <v>0</v>
      </c>
      <c r="AN506" s="31" t="n">
        <f aca="false">IF(SQRT($B$9)*$B506+SQRT(1-$B$9)*S506&lt;_xlfn.NORM.S.INV($B$6),1,0)</f>
        <v>0</v>
      </c>
      <c r="AO506" s="31" t="n">
        <f aca="false">IF(SQRT($B$9)*$B506+SQRT(1-$B$9)*T506&lt;_xlfn.NORM.S.INV($B$6),1,0)</f>
        <v>0</v>
      </c>
      <c r="AP506" s="31" t="n">
        <f aca="false">IF(SQRT($B$9)*$B506+SQRT(1-$B$9)*U506&lt;_xlfn.NORM.S.INV($B$6),1,0)</f>
        <v>0</v>
      </c>
      <c r="AQ506" s="31" t="n">
        <f aca="false">IF(SQRT($B$9)*$B506+SQRT(1-$B$9)*V506&lt;_xlfn.NORM.S.INV($B$6),1,0)</f>
        <v>0</v>
      </c>
      <c r="AR506" s="31" t="n">
        <f aca="false">IF(SQRT($B$9)*$B506+SQRT(1-$B$9)*W506&lt;_xlfn.NORM.S.INV($B$6),1,0)</f>
        <v>0</v>
      </c>
      <c r="AS506" s="31" t="n">
        <f aca="false">IF(SQRT($B$9)*$B506+SQRT(1-$B$9)*X506&lt;_xlfn.NORM.S.INV($B$6),1,0)</f>
        <v>0</v>
      </c>
      <c r="AT506" s="31" t="n">
        <f aca="false">IF(SQRT($B$9)*$B506+SQRT(1-$B$9)*Y506&lt;_xlfn.NORM.S.INV($B$6),1,0)</f>
        <v>0</v>
      </c>
      <c r="AU506" s="31" t="n">
        <f aca="false">IF(SQRT($B$9)*$B506+SQRT(1-$B$9)*Z506&lt;_xlfn.NORM.S.INV($B$6),1,0)</f>
        <v>0</v>
      </c>
      <c r="AV506" s="31" t="n">
        <f aca="false">IF(SQRT($B$9)*$B506+SQRT(1-$B$9)*AA506&lt;_xlfn.NORM.S.INV($B$6),1,0)</f>
        <v>0</v>
      </c>
      <c r="AW506" s="31" t="n">
        <f aca="false">IF(SQRT($C$9)*$B506+SQRT(1-$C$9)*AB506&lt;_xlfn.NORM.S.INV($C$6),1,0)</f>
        <v>0</v>
      </c>
      <c r="AX506" s="31" t="n">
        <f aca="false">IF(SQRT($C$9)*$B506+SQRT(1-$C$9)*AC506&lt;_xlfn.NORM.S.INV($C$6),1,0)</f>
        <v>0</v>
      </c>
      <c r="AY506" s="31" t="n">
        <f aca="false">IF(SQRT($C$9)*$B506+SQRT(1-$C$9)*AD506&lt;_xlfn.NORM.S.INV($C$6),1,0)</f>
        <v>0</v>
      </c>
      <c r="AZ506" s="31" t="n">
        <f aca="false">IF(SQRT($C$9)*$B506+SQRT(1-$C$9)*AE506&lt;_xlfn.NORM.S.INV($C$6),1,0)</f>
        <v>0</v>
      </c>
      <c r="BA506" s="31" t="n">
        <f aca="false">IF(SQRT($C$9)*$B506+SQRT(1-$C$9)*AF506&lt;_xlfn.NORM.S.INV($C$6),1,0)</f>
        <v>0</v>
      </c>
      <c r="BB506" s="31" t="n">
        <f aca="false">IF(SQRT($C$9)*$B506+SQRT(1-$C$9)*AG506&lt;_xlfn.NORM.S.INV($C$6),1,0)</f>
        <v>0</v>
      </c>
      <c r="BC506" s="31" t="n">
        <f aca="false">IF(SQRT($C$9)*$B506+SQRT(1-$C$9)*AH506&lt;_xlfn.NORM.S.INV($C$6),1,0)</f>
        <v>0</v>
      </c>
      <c r="BD506" s="31" t="n">
        <f aca="false">IF(SQRT($C$9)*$B506+SQRT(1-$C$9)*AI506&lt;_xlfn.NORM.S.INV($C$6),1,0)</f>
        <v>0</v>
      </c>
      <c r="BE506" s="31" t="n">
        <f aca="false">IF(SQRT($C$9)*$B506+SQRT(1-$C$9)*AJ506&lt;_xlfn.NORM.S.INV($C$6),1,0)</f>
        <v>0</v>
      </c>
      <c r="BF506" s="31" t="n">
        <f aca="false">IF(SQRT($C$9)*$B506+SQRT(1-$C$9)*AK506&lt;_xlfn.NORM.S.INV($C$6),1,0)</f>
        <v>0</v>
      </c>
      <c r="BG506" s="21"/>
      <c r="BH506" s="21"/>
      <c r="BI506" s="31" t="n">
        <f aca="false">$B$11*(($A$1061)*$C506/$B$12*$B$7+(1-$A$1061)*$D506/$B$12*$C$7)</f>
        <v>0</v>
      </c>
      <c r="BJ506" s="31" t="n">
        <f aca="false">$B$11*(($A$1062)*$C506/$B$12*$B$7+(1-$A$1062)*$D506/$B$12*$C$7)</f>
        <v>0</v>
      </c>
      <c r="BK506" s="31" t="n">
        <f aca="false">$B$11*(($A$1063)*$C506/$B$12*$B$7+(1-$A$1063)*$D506/$B$12*$C$7)</f>
        <v>0</v>
      </c>
      <c r="BL506" s="31" t="n">
        <f aca="false">$B$11*(($A$1064)*$C506/$B$12*$B$7+(1-$A$1064)*$D506/$B$12*$C$7)</f>
        <v>0</v>
      </c>
      <c r="BM506" s="31" t="n">
        <f aca="false">$B$11*(($A$1065)*$C506/$B$12*$B$7+(1-$A$1065)*$D506/$B$12*$C$7)</f>
        <v>0</v>
      </c>
      <c r="BN506" s="31" t="n">
        <f aca="false">$B$11*(($A$1066)*$C506/$B$12*$B$7+(1-$A$1066)*$D506/$B$12*$C$7)</f>
        <v>0</v>
      </c>
      <c r="BO506" s="31" t="n">
        <f aca="false">$B$11*(($A$1067)*$C506/$B$12*$B$7+(1-$A$1067)*$D506/$B$12*$C$7)</f>
        <v>0</v>
      </c>
      <c r="BP506" s="31" t="n">
        <f aca="false">$B$11*(($A$1068)*$C506/$B$12*$B$7+(1-$A$1068)*$D506/$B$12*$C$7)</f>
        <v>0</v>
      </c>
      <c r="BQ506" s="31" t="n">
        <f aca="false">$B$11*(($A$1069)*$C506/$B$12*$B$7+(1-$A$1069)*$D506/$B$12*$C$7)</f>
        <v>0</v>
      </c>
      <c r="BR506" s="31" t="n">
        <f aca="false">$B$11*(($A$1070)*$C506/$B$12*$B$7+(1-$A$1070)*$D506/$B$12*$C$7)</f>
        <v>0</v>
      </c>
      <c r="BS506" s="31" t="n">
        <f aca="false">$B$11*(($A$1071)*$C506/$B$12*$B$7+(1-$A$1071)*$D506/$B$12*$C$7)</f>
        <v>0</v>
      </c>
      <c r="BT506" s="31" t="n">
        <f aca="false">$B$11*(($A$1072)*$C506/$B$12*$B$7+(1-$A$1072)*$D506/$B$12*$C$7)</f>
        <v>0</v>
      </c>
      <c r="BU506" s="31" t="n">
        <f aca="false">$B$11*(($A$1073)*$C506/$B$12*$B$7+(1-$A$1073)*$D506/$B$12*$C$7)</f>
        <v>0</v>
      </c>
      <c r="BV506" s="31" t="n">
        <f aca="false">$B$11*(($A$1074)*$C506/$B$12*$B$7+(1-$A$1074)*$D506/$B$12*$C$7)</f>
        <v>0</v>
      </c>
      <c r="BW506" s="31" t="n">
        <f aca="false">$B$11*(($A$1075)*$C506/$B$12*$B$7+(1-$A$1075)*$D506/$B$12*$C$7)</f>
        <v>0</v>
      </c>
      <c r="BX506" s="31" t="n">
        <f aca="false">$B$11*(($A$1076)*$C506/$B$12*$B$7+(1-$A$1076)*$D506/$B$12*$C$7)</f>
        <v>0</v>
      </c>
      <c r="BY506" s="31" t="n">
        <f aca="false">$B$11*(($A$1077)*$C506/$B$12*$B$7+(1-$A$1077)*$D506/$B$12*$C$7)</f>
        <v>0</v>
      </c>
      <c r="BZ506" s="31" t="n">
        <f aca="false">$B$11*(($A$1078)*$C506/$B$12*$B$7+(1-$A$1078)*$D506/$B$12*$C$7)</f>
        <v>0</v>
      </c>
      <c r="CA506" s="31" t="n">
        <f aca="false">$B$11*(($A$1079)*$C506/$B$12*$B$7+(1-$A$1079)*$D506/$B$12*$C$7)</f>
        <v>0</v>
      </c>
      <c r="CB506" s="31" t="n">
        <f aca="false">$B$11*(($A$1080)*$C506/$B$12*$B$7+(1-$A$1080)*$D506/$B$12*$C$7)</f>
        <v>0</v>
      </c>
      <c r="CC506" s="31" t="n">
        <f aca="false">$B$11*(($A$1081)*$C506/$B$12*$B$7+(1-$A$1081)*$D506/$B$12*$C$7)</f>
        <v>0</v>
      </c>
    </row>
    <row r="507" customFormat="false" ht="15" hidden="false" customHeight="false" outlineLevel="0" collapsed="false">
      <c r="A507" s="21" t="n">
        <v>483</v>
      </c>
      <c r="B507" s="27" t="n">
        <v>0.36370792675743</v>
      </c>
      <c r="C507" s="9" t="n">
        <f aca="false">SUM(AM507:AV507)</f>
        <v>0</v>
      </c>
      <c r="D507" s="9" t="n">
        <f aca="false">SUM(AW507:BF507)</f>
        <v>0</v>
      </c>
      <c r="E507" s="24" t="n">
        <f aca="false">(1-C507/$B$12)*$B$8-C507/$B$12*$B$7</f>
        <v>0.05</v>
      </c>
      <c r="F507" s="24" t="n">
        <f aca="false">(1-D507/$B$12)*$C$8-D507/$B$12*$C$7</f>
        <v>0.09</v>
      </c>
      <c r="G507" s="47" t="n">
        <f aca="false">$B$11*($B$10*C507/$B$12*$B$7+(1-$B$10)*D507/$B$12*$C$7)</f>
        <v>0</v>
      </c>
      <c r="H507" s="24" t="n">
        <f aca="false">$B$10*E507+(1-$B$10)*F507</f>
        <v>0.07</v>
      </c>
      <c r="I507" s="21"/>
      <c r="J507" s="21"/>
      <c r="K507" s="21"/>
      <c r="L507" s="21"/>
      <c r="M507" s="21"/>
      <c r="N507" s="21"/>
      <c r="O507" s="21"/>
      <c r="P507" s="21"/>
      <c r="Q507" s="21"/>
      <c r="R507" s="27" t="n">
        <v>1.04105782998072</v>
      </c>
      <c r="S507" s="27" t="n">
        <v>0.71865770131369</v>
      </c>
      <c r="T507" s="27" t="n">
        <v>-0.692937377230481</v>
      </c>
      <c r="U507" s="27" t="n">
        <v>2.52374282465882</v>
      </c>
      <c r="V507" s="27" t="n">
        <v>-1.42725603175525</v>
      </c>
      <c r="W507" s="27" t="n">
        <v>0.587264134237545</v>
      </c>
      <c r="X507" s="27" t="n">
        <v>-0.772064375991253</v>
      </c>
      <c r="Y507" s="27" t="n">
        <v>0.191196345814741</v>
      </c>
      <c r="Z507" s="27" t="n">
        <v>0.116305475896694</v>
      </c>
      <c r="AA507" s="27" t="n">
        <v>0.469190386259797</v>
      </c>
      <c r="AB507" s="27" t="n">
        <v>-0.416656410763524</v>
      </c>
      <c r="AC507" s="27" t="n">
        <v>-0.398188236708171</v>
      </c>
      <c r="AD507" s="27" t="n">
        <v>-1.49981002958131</v>
      </c>
      <c r="AE507" s="27" t="n">
        <v>-0.548303004938655</v>
      </c>
      <c r="AF507" s="27" t="n">
        <v>0.0627442770135243</v>
      </c>
      <c r="AG507" s="27" t="n">
        <v>0.793623295822554</v>
      </c>
      <c r="AH507" s="27" t="n">
        <v>-1.45228791925749</v>
      </c>
      <c r="AI507" s="27" t="n">
        <v>0.382633160761397</v>
      </c>
      <c r="AJ507" s="27" t="n">
        <v>-0.531695995012476</v>
      </c>
      <c r="AK507" s="27" t="n">
        <v>0.943998381154671</v>
      </c>
      <c r="AL507" s="21"/>
      <c r="AM507" s="31" t="n">
        <f aca="false">IF(SQRT($B$9)*$B507+SQRT(1-$B$9)*R507&lt;_xlfn.NORM.S.INV($B$6),1,0)</f>
        <v>0</v>
      </c>
      <c r="AN507" s="31" t="n">
        <f aca="false">IF(SQRT($B$9)*$B507+SQRT(1-$B$9)*S507&lt;_xlfn.NORM.S.INV($B$6),1,0)</f>
        <v>0</v>
      </c>
      <c r="AO507" s="31" t="n">
        <f aca="false">IF(SQRT($B$9)*$B507+SQRT(1-$B$9)*T507&lt;_xlfn.NORM.S.INV($B$6),1,0)</f>
        <v>0</v>
      </c>
      <c r="AP507" s="31" t="n">
        <f aca="false">IF(SQRT($B$9)*$B507+SQRT(1-$B$9)*U507&lt;_xlfn.NORM.S.INV($B$6),1,0)</f>
        <v>0</v>
      </c>
      <c r="AQ507" s="31" t="n">
        <f aca="false">IF(SQRT($B$9)*$B507+SQRT(1-$B$9)*V507&lt;_xlfn.NORM.S.INV($B$6),1,0)</f>
        <v>0</v>
      </c>
      <c r="AR507" s="31" t="n">
        <f aca="false">IF(SQRT($B$9)*$B507+SQRT(1-$B$9)*W507&lt;_xlfn.NORM.S.INV($B$6),1,0)</f>
        <v>0</v>
      </c>
      <c r="AS507" s="31" t="n">
        <f aca="false">IF(SQRT($B$9)*$B507+SQRT(1-$B$9)*X507&lt;_xlfn.NORM.S.INV($B$6),1,0)</f>
        <v>0</v>
      </c>
      <c r="AT507" s="31" t="n">
        <f aca="false">IF(SQRT($B$9)*$B507+SQRT(1-$B$9)*Y507&lt;_xlfn.NORM.S.INV($B$6),1,0)</f>
        <v>0</v>
      </c>
      <c r="AU507" s="31" t="n">
        <f aca="false">IF(SQRT($B$9)*$B507+SQRT(1-$B$9)*Z507&lt;_xlfn.NORM.S.INV($B$6),1,0)</f>
        <v>0</v>
      </c>
      <c r="AV507" s="31" t="n">
        <f aca="false">IF(SQRT($B$9)*$B507+SQRT(1-$B$9)*AA507&lt;_xlfn.NORM.S.INV($B$6),1,0)</f>
        <v>0</v>
      </c>
      <c r="AW507" s="31" t="n">
        <f aca="false">IF(SQRT($C$9)*$B507+SQRT(1-$C$9)*AB507&lt;_xlfn.NORM.S.INV($C$6),1,0)</f>
        <v>0</v>
      </c>
      <c r="AX507" s="31" t="n">
        <f aca="false">IF(SQRT($C$9)*$B507+SQRT(1-$C$9)*AC507&lt;_xlfn.NORM.S.INV($C$6),1,0)</f>
        <v>0</v>
      </c>
      <c r="AY507" s="31" t="n">
        <f aca="false">IF(SQRT($C$9)*$B507+SQRT(1-$C$9)*AD507&lt;_xlfn.NORM.S.INV($C$6),1,0)</f>
        <v>0</v>
      </c>
      <c r="AZ507" s="31" t="n">
        <f aca="false">IF(SQRT($C$9)*$B507+SQRT(1-$C$9)*AE507&lt;_xlfn.NORM.S.INV($C$6),1,0)</f>
        <v>0</v>
      </c>
      <c r="BA507" s="31" t="n">
        <f aca="false">IF(SQRT($C$9)*$B507+SQRT(1-$C$9)*AF507&lt;_xlfn.NORM.S.INV($C$6),1,0)</f>
        <v>0</v>
      </c>
      <c r="BB507" s="31" t="n">
        <f aca="false">IF(SQRT($C$9)*$B507+SQRT(1-$C$9)*AG507&lt;_xlfn.NORM.S.INV($C$6),1,0)</f>
        <v>0</v>
      </c>
      <c r="BC507" s="31" t="n">
        <f aca="false">IF(SQRT($C$9)*$B507+SQRT(1-$C$9)*AH507&lt;_xlfn.NORM.S.INV($C$6),1,0)</f>
        <v>0</v>
      </c>
      <c r="BD507" s="31" t="n">
        <f aca="false">IF(SQRT($C$9)*$B507+SQRT(1-$C$9)*AI507&lt;_xlfn.NORM.S.INV($C$6),1,0)</f>
        <v>0</v>
      </c>
      <c r="BE507" s="31" t="n">
        <f aca="false">IF(SQRT($C$9)*$B507+SQRT(1-$C$9)*AJ507&lt;_xlfn.NORM.S.INV($C$6),1,0)</f>
        <v>0</v>
      </c>
      <c r="BF507" s="31" t="n">
        <f aca="false">IF(SQRT($C$9)*$B507+SQRT(1-$C$9)*AK507&lt;_xlfn.NORM.S.INV($C$6),1,0)</f>
        <v>0</v>
      </c>
      <c r="BG507" s="21"/>
      <c r="BH507" s="21"/>
      <c r="BI507" s="31" t="n">
        <f aca="false">$B$11*(($A$1061)*$C507/$B$12*$B$7+(1-$A$1061)*$D507/$B$12*$C$7)</f>
        <v>0</v>
      </c>
      <c r="BJ507" s="31" t="n">
        <f aca="false">$B$11*(($A$1062)*$C507/$B$12*$B$7+(1-$A$1062)*$D507/$B$12*$C$7)</f>
        <v>0</v>
      </c>
      <c r="BK507" s="31" t="n">
        <f aca="false">$B$11*(($A$1063)*$C507/$B$12*$B$7+(1-$A$1063)*$D507/$B$12*$C$7)</f>
        <v>0</v>
      </c>
      <c r="BL507" s="31" t="n">
        <f aca="false">$B$11*(($A$1064)*$C507/$B$12*$B$7+(1-$A$1064)*$D507/$B$12*$C$7)</f>
        <v>0</v>
      </c>
      <c r="BM507" s="31" t="n">
        <f aca="false">$B$11*(($A$1065)*$C507/$B$12*$B$7+(1-$A$1065)*$D507/$B$12*$C$7)</f>
        <v>0</v>
      </c>
      <c r="BN507" s="31" t="n">
        <f aca="false">$B$11*(($A$1066)*$C507/$B$12*$B$7+(1-$A$1066)*$D507/$B$12*$C$7)</f>
        <v>0</v>
      </c>
      <c r="BO507" s="31" t="n">
        <f aca="false">$B$11*(($A$1067)*$C507/$B$12*$B$7+(1-$A$1067)*$D507/$B$12*$C$7)</f>
        <v>0</v>
      </c>
      <c r="BP507" s="31" t="n">
        <f aca="false">$B$11*(($A$1068)*$C507/$B$12*$B$7+(1-$A$1068)*$D507/$B$12*$C$7)</f>
        <v>0</v>
      </c>
      <c r="BQ507" s="31" t="n">
        <f aca="false">$B$11*(($A$1069)*$C507/$B$12*$B$7+(1-$A$1069)*$D507/$B$12*$C$7)</f>
        <v>0</v>
      </c>
      <c r="BR507" s="31" t="n">
        <f aca="false">$B$11*(($A$1070)*$C507/$B$12*$B$7+(1-$A$1070)*$D507/$B$12*$C$7)</f>
        <v>0</v>
      </c>
      <c r="BS507" s="31" t="n">
        <f aca="false">$B$11*(($A$1071)*$C507/$B$12*$B$7+(1-$A$1071)*$D507/$B$12*$C$7)</f>
        <v>0</v>
      </c>
      <c r="BT507" s="31" t="n">
        <f aca="false">$B$11*(($A$1072)*$C507/$B$12*$B$7+(1-$A$1072)*$D507/$B$12*$C$7)</f>
        <v>0</v>
      </c>
      <c r="BU507" s="31" t="n">
        <f aca="false">$B$11*(($A$1073)*$C507/$B$12*$B$7+(1-$A$1073)*$D507/$B$12*$C$7)</f>
        <v>0</v>
      </c>
      <c r="BV507" s="31" t="n">
        <f aca="false">$B$11*(($A$1074)*$C507/$B$12*$B$7+(1-$A$1074)*$D507/$B$12*$C$7)</f>
        <v>0</v>
      </c>
      <c r="BW507" s="31" t="n">
        <f aca="false">$B$11*(($A$1075)*$C507/$B$12*$B$7+(1-$A$1075)*$D507/$B$12*$C$7)</f>
        <v>0</v>
      </c>
      <c r="BX507" s="31" t="n">
        <f aca="false">$B$11*(($A$1076)*$C507/$B$12*$B$7+(1-$A$1076)*$D507/$B$12*$C$7)</f>
        <v>0</v>
      </c>
      <c r="BY507" s="31" t="n">
        <f aca="false">$B$11*(($A$1077)*$C507/$B$12*$B$7+(1-$A$1077)*$D507/$B$12*$C$7)</f>
        <v>0</v>
      </c>
      <c r="BZ507" s="31" t="n">
        <f aca="false">$B$11*(($A$1078)*$C507/$B$12*$B$7+(1-$A$1078)*$D507/$B$12*$C$7)</f>
        <v>0</v>
      </c>
      <c r="CA507" s="31" t="n">
        <f aca="false">$B$11*(($A$1079)*$C507/$B$12*$B$7+(1-$A$1079)*$D507/$B$12*$C$7)</f>
        <v>0</v>
      </c>
      <c r="CB507" s="31" t="n">
        <f aca="false">$B$11*(($A$1080)*$C507/$B$12*$B$7+(1-$A$1080)*$D507/$B$12*$C$7)</f>
        <v>0</v>
      </c>
      <c r="CC507" s="31" t="n">
        <f aca="false">$B$11*(($A$1081)*$C507/$B$12*$B$7+(1-$A$1081)*$D507/$B$12*$C$7)</f>
        <v>0</v>
      </c>
    </row>
    <row r="508" customFormat="false" ht="15" hidden="false" customHeight="false" outlineLevel="0" collapsed="false">
      <c r="A508" s="21" t="n">
        <v>484</v>
      </c>
      <c r="B508" s="27" t="n">
        <v>1.6487772964515</v>
      </c>
      <c r="C508" s="9" t="n">
        <f aca="false">SUM(AM508:AV508)</f>
        <v>0</v>
      </c>
      <c r="D508" s="9" t="n">
        <f aca="false">SUM(AW508:BF508)</f>
        <v>0</v>
      </c>
      <c r="E508" s="24" t="n">
        <f aca="false">(1-C508/$B$12)*$B$8-C508/$B$12*$B$7</f>
        <v>0.05</v>
      </c>
      <c r="F508" s="24" t="n">
        <f aca="false">(1-D508/$B$12)*$C$8-D508/$B$12*$C$7</f>
        <v>0.09</v>
      </c>
      <c r="G508" s="47" t="n">
        <f aca="false">$B$11*($B$10*C508/$B$12*$B$7+(1-$B$10)*D508/$B$12*$C$7)</f>
        <v>0</v>
      </c>
      <c r="H508" s="24" t="n">
        <f aca="false">$B$10*E508+(1-$B$10)*F508</f>
        <v>0.07</v>
      </c>
      <c r="I508" s="21"/>
      <c r="J508" s="21"/>
      <c r="K508" s="21"/>
      <c r="L508" s="21"/>
      <c r="M508" s="21"/>
      <c r="N508" s="21"/>
      <c r="O508" s="21"/>
      <c r="P508" s="21"/>
      <c r="Q508" s="21"/>
      <c r="R508" s="27" t="n">
        <v>-0.224069169814041</v>
      </c>
      <c r="S508" s="27" t="n">
        <v>0.832219824224808</v>
      </c>
      <c r="T508" s="27" t="n">
        <v>0.196513945339936</v>
      </c>
      <c r="U508" s="27" t="n">
        <v>1.19871738552016</v>
      </c>
      <c r="V508" s="27" t="n">
        <v>0.0772843648636652</v>
      </c>
      <c r="W508" s="27" t="n">
        <v>-0.483555304494329</v>
      </c>
      <c r="X508" s="27" t="n">
        <v>-1.34405325676945</v>
      </c>
      <c r="Y508" s="27" t="n">
        <v>-1.34738123228197</v>
      </c>
      <c r="Z508" s="27" t="n">
        <v>2.8278249360901</v>
      </c>
      <c r="AA508" s="27" t="n">
        <v>-0.57008792612823</v>
      </c>
      <c r="AB508" s="27" t="n">
        <v>1.1450666561704</v>
      </c>
      <c r="AC508" s="27" t="n">
        <v>0.343298967553428</v>
      </c>
      <c r="AD508" s="27" t="n">
        <v>0.750362368171009</v>
      </c>
      <c r="AE508" s="27" t="n">
        <v>0.30609171568913</v>
      </c>
      <c r="AF508" s="27" t="n">
        <v>1.1818418531569</v>
      </c>
      <c r="AG508" s="27" t="n">
        <v>0.446806037125045</v>
      </c>
      <c r="AH508" s="27" t="n">
        <v>-0.334173448578878</v>
      </c>
      <c r="AI508" s="27" t="n">
        <v>-0.377305006634937</v>
      </c>
      <c r="AJ508" s="27" t="n">
        <v>-0.0855667164224436</v>
      </c>
      <c r="AK508" s="27" t="n">
        <v>-0.461308589645826</v>
      </c>
      <c r="AL508" s="21"/>
      <c r="AM508" s="31" t="n">
        <f aca="false">IF(SQRT($B$9)*$B508+SQRT(1-$B$9)*R508&lt;_xlfn.NORM.S.INV($B$6),1,0)</f>
        <v>0</v>
      </c>
      <c r="AN508" s="31" t="n">
        <f aca="false">IF(SQRT($B$9)*$B508+SQRT(1-$B$9)*S508&lt;_xlfn.NORM.S.INV($B$6),1,0)</f>
        <v>0</v>
      </c>
      <c r="AO508" s="31" t="n">
        <f aca="false">IF(SQRT($B$9)*$B508+SQRT(1-$B$9)*T508&lt;_xlfn.NORM.S.INV($B$6),1,0)</f>
        <v>0</v>
      </c>
      <c r="AP508" s="31" t="n">
        <f aca="false">IF(SQRT($B$9)*$B508+SQRT(1-$B$9)*U508&lt;_xlfn.NORM.S.INV($B$6),1,0)</f>
        <v>0</v>
      </c>
      <c r="AQ508" s="31" t="n">
        <f aca="false">IF(SQRT($B$9)*$B508+SQRT(1-$B$9)*V508&lt;_xlfn.NORM.S.INV($B$6),1,0)</f>
        <v>0</v>
      </c>
      <c r="AR508" s="31" t="n">
        <f aca="false">IF(SQRT($B$9)*$B508+SQRT(1-$B$9)*W508&lt;_xlfn.NORM.S.INV($B$6),1,0)</f>
        <v>0</v>
      </c>
      <c r="AS508" s="31" t="n">
        <f aca="false">IF(SQRT($B$9)*$B508+SQRT(1-$B$9)*X508&lt;_xlfn.NORM.S.INV($B$6),1,0)</f>
        <v>0</v>
      </c>
      <c r="AT508" s="31" t="n">
        <f aca="false">IF(SQRT($B$9)*$B508+SQRT(1-$B$9)*Y508&lt;_xlfn.NORM.S.INV($B$6),1,0)</f>
        <v>0</v>
      </c>
      <c r="AU508" s="31" t="n">
        <f aca="false">IF(SQRT($B$9)*$B508+SQRT(1-$B$9)*Z508&lt;_xlfn.NORM.S.INV($B$6),1,0)</f>
        <v>0</v>
      </c>
      <c r="AV508" s="31" t="n">
        <f aca="false">IF(SQRT($B$9)*$B508+SQRT(1-$B$9)*AA508&lt;_xlfn.NORM.S.INV($B$6),1,0)</f>
        <v>0</v>
      </c>
      <c r="AW508" s="31" t="n">
        <f aca="false">IF(SQRT($C$9)*$B508+SQRT(1-$C$9)*AB508&lt;_xlfn.NORM.S.INV($C$6),1,0)</f>
        <v>0</v>
      </c>
      <c r="AX508" s="31" t="n">
        <f aca="false">IF(SQRT($C$9)*$B508+SQRT(1-$C$9)*AC508&lt;_xlfn.NORM.S.INV($C$6),1,0)</f>
        <v>0</v>
      </c>
      <c r="AY508" s="31" t="n">
        <f aca="false">IF(SQRT($C$9)*$B508+SQRT(1-$C$9)*AD508&lt;_xlfn.NORM.S.INV($C$6),1,0)</f>
        <v>0</v>
      </c>
      <c r="AZ508" s="31" t="n">
        <f aca="false">IF(SQRT($C$9)*$B508+SQRT(1-$C$9)*AE508&lt;_xlfn.NORM.S.INV($C$6),1,0)</f>
        <v>0</v>
      </c>
      <c r="BA508" s="31" t="n">
        <f aca="false">IF(SQRT($C$9)*$B508+SQRT(1-$C$9)*AF508&lt;_xlfn.NORM.S.INV($C$6),1,0)</f>
        <v>0</v>
      </c>
      <c r="BB508" s="31" t="n">
        <f aca="false">IF(SQRT($C$9)*$B508+SQRT(1-$C$9)*AG508&lt;_xlfn.NORM.S.INV($C$6),1,0)</f>
        <v>0</v>
      </c>
      <c r="BC508" s="31" t="n">
        <f aca="false">IF(SQRT($C$9)*$B508+SQRT(1-$C$9)*AH508&lt;_xlfn.NORM.S.INV($C$6),1,0)</f>
        <v>0</v>
      </c>
      <c r="BD508" s="31" t="n">
        <f aca="false">IF(SQRT($C$9)*$B508+SQRT(1-$C$9)*AI508&lt;_xlfn.NORM.S.INV($C$6),1,0)</f>
        <v>0</v>
      </c>
      <c r="BE508" s="31" t="n">
        <f aca="false">IF(SQRT($C$9)*$B508+SQRT(1-$C$9)*AJ508&lt;_xlfn.NORM.S.INV($C$6),1,0)</f>
        <v>0</v>
      </c>
      <c r="BF508" s="31" t="n">
        <f aca="false">IF(SQRT($C$9)*$B508+SQRT(1-$C$9)*AK508&lt;_xlfn.NORM.S.INV($C$6),1,0)</f>
        <v>0</v>
      </c>
      <c r="BG508" s="21"/>
      <c r="BH508" s="21"/>
      <c r="BI508" s="31" t="n">
        <f aca="false">$B$11*(($A$1061)*$C508/$B$12*$B$7+(1-$A$1061)*$D508/$B$12*$C$7)</f>
        <v>0</v>
      </c>
      <c r="BJ508" s="31" t="n">
        <f aca="false">$B$11*(($A$1062)*$C508/$B$12*$B$7+(1-$A$1062)*$D508/$B$12*$C$7)</f>
        <v>0</v>
      </c>
      <c r="BK508" s="31" t="n">
        <f aca="false">$B$11*(($A$1063)*$C508/$B$12*$B$7+(1-$A$1063)*$D508/$B$12*$C$7)</f>
        <v>0</v>
      </c>
      <c r="BL508" s="31" t="n">
        <f aca="false">$B$11*(($A$1064)*$C508/$B$12*$B$7+(1-$A$1064)*$D508/$B$12*$C$7)</f>
        <v>0</v>
      </c>
      <c r="BM508" s="31" t="n">
        <f aca="false">$B$11*(($A$1065)*$C508/$B$12*$B$7+(1-$A$1065)*$D508/$B$12*$C$7)</f>
        <v>0</v>
      </c>
      <c r="BN508" s="31" t="n">
        <f aca="false">$B$11*(($A$1066)*$C508/$B$12*$B$7+(1-$A$1066)*$D508/$B$12*$C$7)</f>
        <v>0</v>
      </c>
      <c r="BO508" s="31" t="n">
        <f aca="false">$B$11*(($A$1067)*$C508/$B$12*$B$7+(1-$A$1067)*$D508/$B$12*$C$7)</f>
        <v>0</v>
      </c>
      <c r="BP508" s="31" t="n">
        <f aca="false">$B$11*(($A$1068)*$C508/$B$12*$B$7+(1-$A$1068)*$D508/$B$12*$C$7)</f>
        <v>0</v>
      </c>
      <c r="BQ508" s="31" t="n">
        <f aca="false">$B$11*(($A$1069)*$C508/$B$12*$B$7+(1-$A$1069)*$D508/$B$12*$C$7)</f>
        <v>0</v>
      </c>
      <c r="BR508" s="31" t="n">
        <f aca="false">$B$11*(($A$1070)*$C508/$B$12*$B$7+(1-$A$1070)*$D508/$B$12*$C$7)</f>
        <v>0</v>
      </c>
      <c r="BS508" s="31" t="n">
        <f aca="false">$B$11*(($A$1071)*$C508/$B$12*$B$7+(1-$A$1071)*$D508/$B$12*$C$7)</f>
        <v>0</v>
      </c>
      <c r="BT508" s="31" t="n">
        <f aca="false">$B$11*(($A$1072)*$C508/$B$12*$B$7+(1-$A$1072)*$D508/$B$12*$C$7)</f>
        <v>0</v>
      </c>
      <c r="BU508" s="31" t="n">
        <f aca="false">$B$11*(($A$1073)*$C508/$B$12*$B$7+(1-$A$1073)*$D508/$B$12*$C$7)</f>
        <v>0</v>
      </c>
      <c r="BV508" s="31" t="n">
        <f aca="false">$B$11*(($A$1074)*$C508/$B$12*$B$7+(1-$A$1074)*$D508/$B$12*$C$7)</f>
        <v>0</v>
      </c>
      <c r="BW508" s="31" t="n">
        <f aca="false">$B$11*(($A$1075)*$C508/$B$12*$B$7+(1-$A$1075)*$D508/$B$12*$C$7)</f>
        <v>0</v>
      </c>
      <c r="BX508" s="31" t="n">
        <f aca="false">$B$11*(($A$1076)*$C508/$B$12*$B$7+(1-$A$1076)*$D508/$B$12*$C$7)</f>
        <v>0</v>
      </c>
      <c r="BY508" s="31" t="n">
        <f aca="false">$B$11*(($A$1077)*$C508/$B$12*$B$7+(1-$A$1077)*$D508/$B$12*$C$7)</f>
        <v>0</v>
      </c>
      <c r="BZ508" s="31" t="n">
        <f aca="false">$B$11*(($A$1078)*$C508/$B$12*$B$7+(1-$A$1078)*$D508/$B$12*$C$7)</f>
        <v>0</v>
      </c>
      <c r="CA508" s="31" t="n">
        <f aca="false">$B$11*(($A$1079)*$C508/$B$12*$B$7+(1-$A$1079)*$D508/$B$12*$C$7)</f>
        <v>0</v>
      </c>
      <c r="CB508" s="31" t="n">
        <f aca="false">$B$11*(($A$1080)*$C508/$B$12*$B$7+(1-$A$1080)*$D508/$B$12*$C$7)</f>
        <v>0</v>
      </c>
      <c r="CC508" s="31" t="n">
        <f aca="false">$B$11*(($A$1081)*$C508/$B$12*$B$7+(1-$A$1081)*$D508/$B$12*$C$7)</f>
        <v>0</v>
      </c>
    </row>
    <row r="509" customFormat="false" ht="15" hidden="false" customHeight="false" outlineLevel="0" collapsed="false">
      <c r="A509" s="21" t="n">
        <v>485</v>
      </c>
      <c r="B509" s="27" t="n">
        <v>-0.287377260357029</v>
      </c>
      <c r="C509" s="9" t="n">
        <f aca="false">SUM(AM509:AV509)</f>
        <v>0</v>
      </c>
      <c r="D509" s="9" t="n">
        <f aca="false">SUM(AW509:BF509)</f>
        <v>0</v>
      </c>
      <c r="E509" s="24" t="n">
        <f aca="false">(1-C509/$B$12)*$B$8-C509/$B$12*$B$7</f>
        <v>0.05</v>
      </c>
      <c r="F509" s="24" t="n">
        <f aca="false">(1-D509/$B$12)*$C$8-D509/$B$12*$C$7</f>
        <v>0.09</v>
      </c>
      <c r="G509" s="47" t="n">
        <f aca="false">$B$11*($B$10*C509/$B$12*$B$7+(1-$B$10)*D509/$B$12*$C$7)</f>
        <v>0</v>
      </c>
      <c r="H509" s="24" t="n">
        <f aca="false">$B$10*E509+(1-$B$10)*F509</f>
        <v>0.07</v>
      </c>
      <c r="I509" s="21"/>
      <c r="J509" s="21"/>
      <c r="K509" s="21"/>
      <c r="L509" s="21"/>
      <c r="M509" s="21"/>
      <c r="N509" s="21"/>
      <c r="O509" s="21"/>
      <c r="P509" s="21"/>
      <c r="Q509" s="21"/>
      <c r="R509" s="27" t="n">
        <v>0.142451954824328</v>
      </c>
      <c r="S509" s="27" t="n">
        <v>-1.43665857491073</v>
      </c>
      <c r="T509" s="27" t="n">
        <v>0.611426507474109</v>
      </c>
      <c r="U509" s="27" t="n">
        <v>-0.548554753775613</v>
      </c>
      <c r="V509" s="27" t="n">
        <v>-0.302064844389376</v>
      </c>
      <c r="W509" s="27" t="n">
        <v>1.58676890834089</v>
      </c>
      <c r="X509" s="27" t="n">
        <v>0.942066984357629</v>
      </c>
      <c r="Y509" s="27" t="n">
        <v>-1.01161402628739</v>
      </c>
      <c r="Z509" s="27" t="n">
        <v>-0.452372403350385</v>
      </c>
      <c r="AA509" s="27" t="n">
        <v>0.129764786123426</v>
      </c>
      <c r="AB509" s="27" t="n">
        <v>2.10607157696533</v>
      </c>
      <c r="AC509" s="27" t="n">
        <v>0.00552002120312379</v>
      </c>
      <c r="AD509" s="27" t="n">
        <v>0.476767697746636</v>
      </c>
      <c r="AE509" s="27" t="n">
        <v>0.279142604740468</v>
      </c>
      <c r="AF509" s="27" t="n">
        <v>-0.651443500380968</v>
      </c>
      <c r="AG509" s="27" t="n">
        <v>0.112638140064157</v>
      </c>
      <c r="AH509" s="27" t="n">
        <v>-1.04995990473908</v>
      </c>
      <c r="AI509" s="27" t="n">
        <v>0.51576698213663</v>
      </c>
      <c r="AJ509" s="27" t="n">
        <v>-0.849251706410091</v>
      </c>
      <c r="AK509" s="27" t="n">
        <v>-0.0174090415133127</v>
      </c>
      <c r="AL509" s="21"/>
      <c r="AM509" s="31" t="n">
        <f aca="false">IF(SQRT($B$9)*$B509+SQRT(1-$B$9)*R509&lt;_xlfn.NORM.S.INV($B$6),1,0)</f>
        <v>0</v>
      </c>
      <c r="AN509" s="31" t="n">
        <f aca="false">IF(SQRT($B$9)*$B509+SQRT(1-$B$9)*S509&lt;_xlfn.NORM.S.INV($B$6),1,0)</f>
        <v>0</v>
      </c>
      <c r="AO509" s="31" t="n">
        <f aca="false">IF(SQRT($B$9)*$B509+SQRT(1-$B$9)*T509&lt;_xlfn.NORM.S.INV($B$6),1,0)</f>
        <v>0</v>
      </c>
      <c r="AP509" s="31" t="n">
        <f aca="false">IF(SQRT($B$9)*$B509+SQRT(1-$B$9)*U509&lt;_xlfn.NORM.S.INV($B$6),1,0)</f>
        <v>0</v>
      </c>
      <c r="AQ509" s="31" t="n">
        <f aca="false">IF(SQRT($B$9)*$B509+SQRT(1-$B$9)*V509&lt;_xlfn.NORM.S.INV($B$6),1,0)</f>
        <v>0</v>
      </c>
      <c r="AR509" s="31" t="n">
        <f aca="false">IF(SQRT($B$9)*$B509+SQRT(1-$B$9)*W509&lt;_xlfn.NORM.S.INV($B$6),1,0)</f>
        <v>0</v>
      </c>
      <c r="AS509" s="31" t="n">
        <f aca="false">IF(SQRT($B$9)*$B509+SQRT(1-$B$9)*X509&lt;_xlfn.NORM.S.INV($B$6),1,0)</f>
        <v>0</v>
      </c>
      <c r="AT509" s="31" t="n">
        <f aca="false">IF(SQRT($B$9)*$B509+SQRT(1-$B$9)*Y509&lt;_xlfn.NORM.S.INV($B$6),1,0)</f>
        <v>0</v>
      </c>
      <c r="AU509" s="31" t="n">
        <f aca="false">IF(SQRT($B$9)*$B509+SQRT(1-$B$9)*Z509&lt;_xlfn.NORM.S.INV($B$6),1,0)</f>
        <v>0</v>
      </c>
      <c r="AV509" s="31" t="n">
        <f aca="false">IF(SQRT($B$9)*$B509+SQRT(1-$B$9)*AA509&lt;_xlfn.NORM.S.INV($B$6),1,0)</f>
        <v>0</v>
      </c>
      <c r="AW509" s="31" t="n">
        <f aca="false">IF(SQRT($C$9)*$B509+SQRT(1-$C$9)*AB509&lt;_xlfn.NORM.S.INV($C$6),1,0)</f>
        <v>0</v>
      </c>
      <c r="AX509" s="31" t="n">
        <f aca="false">IF(SQRT($C$9)*$B509+SQRT(1-$C$9)*AC509&lt;_xlfn.NORM.S.INV($C$6),1,0)</f>
        <v>0</v>
      </c>
      <c r="AY509" s="31" t="n">
        <f aca="false">IF(SQRT($C$9)*$B509+SQRT(1-$C$9)*AD509&lt;_xlfn.NORM.S.INV($C$6),1,0)</f>
        <v>0</v>
      </c>
      <c r="AZ509" s="31" t="n">
        <f aca="false">IF(SQRT($C$9)*$B509+SQRT(1-$C$9)*AE509&lt;_xlfn.NORM.S.INV($C$6),1,0)</f>
        <v>0</v>
      </c>
      <c r="BA509" s="31" t="n">
        <f aca="false">IF(SQRT($C$9)*$B509+SQRT(1-$C$9)*AF509&lt;_xlfn.NORM.S.INV($C$6),1,0)</f>
        <v>0</v>
      </c>
      <c r="BB509" s="31" t="n">
        <f aca="false">IF(SQRT($C$9)*$B509+SQRT(1-$C$9)*AG509&lt;_xlfn.NORM.S.INV($C$6),1,0)</f>
        <v>0</v>
      </c>
      <c r="BC509" s="31" t="n">
        <f aca="false">IF(SQRT($C$9)*$B509+SQRT(1-$C$9)*AH509&lt;_xlfn.NORM.S.INV($C$6),1,0)</f>
        <v>0</v>
      </c>
      <c r="BD509" s="31" t="n">
        <f aca="false">IF(SQRT($C$9)*$B509+SQRT(1-$C$9)*AI509&lt;_xlfn.NORM.S.INV($C$6),1,0)</f>
        <v>0</v>
      </c>
      <c r="BE509" s="31" t="n">
        <f aca="false">IF(SQRT($C$9)*$B509+SQRT(1-$C$9)*AJ509&lt;_xlfn.NORM.S.INV($C$6),1,0)</f>
        <v>0</v>
      </c>
      <c r="BF509" s="31" t="n">
        <f aca="false">IF(SQRT($C$9)*$B509+SQRT(1-$C$9)*AK509&lt;_xlfn.NORM.S.INV($C$6),1,0)</f>
        <v>0</v>
      </c>
      <c r="BG509" s="21"/>
      <c r="BH509" s="21"/>
      <c r="BI509" s="31" t="n">
        <f aca="false">$B$11*(($A$1061)*$C509/$B$12*$B$7+(1-$A$1061)*$D509/$B$12*$C$7)</f>
        <v>0</v>
      </c>
      <c r="BJ509" s="31" t="n">
        <f aca="false">$B$11*(($A$1062)*$C509/$B$12*$B$7+(1-$A$1062)*$D509/$B$12*$C$7)</f>
        <v>0</v>
      </c>
      <c r="BK509" s="31" t="n">
        <f aca="false">$B$11*(($A$1063)*$C509/$B$12*$B$7+(1-$A$1063)*$D509/$B$12*$C$7)</f>
        <v>0</v>
      </c>
      <c r="BL509" s="31" t="n">
        <f aca="false">$B$11*(($A$1064)*$C509/$B$12*$B$7+(1-$A$1064)*$D509/$B$12*$C$7)</f>
        <v>0</v>
      </c>
      <c r="BM509" s="31" t="n">
        <f aca="false">$B$11*(($A$1065)*$C509/$B$12*$B$7+(1-$A$1065)*$D509/$B$12*$C$7)</f>
        <v>0</v>
      </c>
      <c r="BN509" s="31" t="n">
        <f aca="false">$B$11*(($A$1066)*$C509/$B$12*$B$7+(1-$A$1066)*$D509/$B$12*$C$7)</f>
        <v>0</v>
      </c>
      <c r="BO509" s="31" t="n">
        <f aca="false">$B$11*(($A$1067)*$C509/$B$12*$B$7+(1-$A$1067)*$D509/$B$12*$C$7)</f>
        <v>0</v>
      </c>
      <c r="BP509" s="31" t="n">
        <f aca="false">$B$11*(($A$1068)*$C509/$B$12*$B$7+(1-$A$1068)*$D509/$B$12*$C$7)</f>
        <v>0</v>
      </c>
      <c r="BQ509" s="31" t="n">
        <f aca="false">$B$11*(($A$1069)*$C509/$B$12*$B$7+(1-$A$1069)*$D509/$B$12*$C$7)</f>
        <v>0</v>
      </c>
      <c r="BR509" s="31" t="n">
        <f aca="false">$B$11*(($A$1070)*$C509/$B$12*$B$7+(1-$A$1070)*$D509/$B$12*$C$7)</f>
        <v>0</v>
      </c>
      <c r="BS509" s="31" t="n">
        <f aca="false">$B$11*(($A$1071)*$C509/$B$12*$B$7+(1-$A$1071)*$D509/$B$12*$C$7)</f>
        <v>0</v>
      </c>
      <c r="BT509" s="31" t="n">
        <f aca="false">$B$11*(($A$1072)*$C509/$B$12*$B$7+(1-$A$1072)*$D509/$B$12*$C$7)</f>
        <v>0</v>
      </c>
      <c r="BU509" s="31" t="n">
        <f aca="false">$B$11*(($A$1073)*$C509/$B$12*$B$7+(1-$A$1073)*$D509/$B$12*$C$7)</f>
        <v>0</v>
      </c>
      <c r="BV509" s="31" t="n">
        <f aca="false">$B$11*(($A$1074)*$C509/$B$12*$B$7+(1-$A$1074)*$D509/$B$12*$C$7)</f>
        <v>0</v>
      </c>
      <c r="BW509" s="31" t="n">
        <f aca="false">$B$11*(($A$1075)*$C509/$B$12*$B$7+(1-$A$1075)*$D509/$B$12*$C$7)</f>
        <v>0</v>
      </c>
      <c r="BX509" s="31" t="n">
        <f aca="false">$B$11*(($A$1076)*$C509/$B$12*$B$7+(1-$A$1076)*$D509/$B$12*$C$7)</f>
        <v>0</v>
      </c>
      <c r="BY509" s="31" t="n">
        <f aca="false">$B$11*(($A$1077)*$C509/$B$12*$B$7+(1-$A$1077)*$D509/$B$12*$C$7)</f>
        <v>0</v>
      </c>
      <c r="BZ509" s="31" t="n">
        <f aca="false">$B$11*(($A$1078)*$C509/$B$12*$B$7+(1-$A$1078)*$D509/$B$12*$C$7)</f>
        <v>0</v>
      </c>
      <c r="CA509" s="31" t="n">
        <f aca="false">$B$11*(($A$1079)*$C509/$B$12*$B$7+(1-$A$1079)*$D509/$B$12*$C$7)</f>
        <v>0</v>
      </c>
      <c r="CB509" s="31" t="n">
        <f aca="false">$B$11*(($A$1080)*$C509/$B$12*$B$7+(1-$A$1080)*$D509/$B$12*$C$7)</f>
        <v>0</v>
      </c>
      <c r="CC509" s="31" t="n">
        <f aca="false">$B$11*(($A$1081)*$C509/$B$12*$B$7+(1-$A$1081)*$D509/$B$12*$C$7)</f>
        <v>0</v>
      </c>
    </row>
    <row r="510" customFormat="false" ht="15" hidden="false" customHeight="false" outlineLevel="0" collapsed="false">
      <c r="A510" s="21" t="n">
        <v>486</v>
      </c>
      <c r="B510" s="27" t="n">
        <v>-0.111711956673368</v>
      </c>
      <c r="C510" s="9" t="n">
        <f aca="false">SUM(AM510:AV510)</f>
        <v>0</v>
      </c>
      <c r="D510" s="9" t="n">
        <f aca="false">SUM(AW510:BF510)</f>
        <v>0</v>
      </c>
      <c r="E510" s="24" t="n">
        <f aca="false">(1-C510/$B$12)*$B$8-C510/$B$12*$B$7</f>
        <v>0.05</v>
      </c>
      <c r="F510" s="24" t="n">
        <f aca="false">(1-D510/$B$12)*$C$8-D510/$B$12*$C$7</f>
        <v>0.09</v>
      </c>
      <c r="G510" s="47" t="n">
        <f aca="false">$B$11*($B$10*C510/$B$12*$B$7+(1-$B$10)*D510/$B$12*$C$7)</f>
        <v>0</v>
      </c>
      <c r="H510" s="24" t="n">
        <f aca="false">$B$10*E510+(1-$B$10)*F510</f>
        <v>0.07</v>
      </c>
      <c r="I510" s="21"/>
      <c r="J510" s="21"/>
      <c r="K510" s="21"/>
      <c r="L510" s="21"/>
      <c r="M510" s="21"/>
      <c r="N510" s="21"/>
      <c r="O510" s="21"/>
      <c r="P510" s="21"/>
      <c r="Q510" s="21"/>
      <c r="R510" s="27" t="n">
        <v>-0.796550153955834</v>
      </c>
      <c r="S510" s="27" t="n">
        <v>-1.5649686359359</v>
      </c>
      <c r="T510" s="27" t="n">
        <v>0.0485715526220764</v>
      </c>
      <c r="U510" s="27" t="n">
        <v>-0.184344470299027</v>
      </c>
      <c r="V510" s="27" t="n">
        <v>0.442211102331516</v>
      </c>
      <c r="W510" s="27" t="n">
        <v>2.12126559535089</v>
      </c>
      <c r="X510" s="27" t="n">
        <v>0.0845650017423991</v>
      </c>
      <c r="Y510" s="27" t="n">
        <v>-0.551042987277374</v>
      </c>
      <c r="Z510" s="27" t="n">
        <v>1.24432547923615</v>
      </c>
      <c r="AA510" s="27" t="n">
        <v>-0.343712475079203</v>
      </c>
      <c r="AB510" s="27" t="n">
        <v>-0.272996967701589</v>
      </c>
      <c r="AC510" s="27" t="n">
        <v>1.07802400121881</v>
      </c>
      <c r="AD510" s="27" t="n">
        <v>0.298538422057065</v>
      </c>
      <c r="AE510" s="27" t="n">
        <v>-1.02906834392148</v>
      </c>
      <c r="AF510" s="27" t="n">
        <v>-0.364757152032296</v>
      </c>
      <c r="AG510" s="27" t="n">
        <v>0.951474495380164</v>
      </c>
      <c r="AH510" s="27" t="n">
        <v>0.19530738301841</v>
      </c>
      <c r="AI510" s="27" t="n">
        <v>1.00249363944965</v>
      </c>
      <c r="AJ510" s="27" t="n">
        <v>0.517561434098313</v>
      </c>
      <c r="AK510" s="27" t="n">
        <v>-0.933918760391235</v>
      </c>
      <c r="AL510" s="21"/>
      <c r="AM510" s="31" t="n">
        <f aca="false">IF(SQRT($B$9)*$B510+SQRT(1-$B$9)*R510&lt;_xlfn.NORM.S.INV($B$6),1,0)</f>
        <v>0</v>
      </c>
      <c r="AN510" s="31" t="n">
        <f aca="false">IF(SQRT($B$9)*$B510+SQRT(1-$B$9)*S510&lt;_xlfn.NORM.S.INV($B$6),1,0)</f>
        <v>0</v>
      </c>
      <c r="AO510" s="31" t="n">
        <f aca="false">IF(SQRT($B$9)*$B510+SQRT(1-$B$9)*T510&lt;_xlfn.NORM.S.INV($B$6),1,0)</f>
        <v>0</v>
      </c>
      <c r="AP510" s="31" t="n">
        <f aca="false">IF(SQRT($B$9)*$B510+SQRT(1-$B$9)*U510&lt;_xlfn.NORM.S.INV($B$6),1,0)</f>
        <v>0</v>
      </c>
      <c r="AQ510" s="31" t="n">
        <f aca="false">IF(SQRT($B$9)*$B510+SQRT(1-$B$9)*V510&lt;_xlfn.NORM.S.INV($B$6),1,0)</f>
        <v>0</v>
      </c>
      <c r="AR510" s="31" t="n">
        <f aca="false">IF(SQRT($B$9)*$B510+SQRT(1-$B$9)*W510&lt;_xlfn.NORM.S.INV($B$6),1,0)</f>
        <v>0</v>
      </c>
      <c r="AS510" s="31" t="n">
        <f aca="false">IF(SQRT($B$9)*$B510+SQRT(1-$B$9)*X510&lt;_xlfn.NORM.S.INV($B$6),1,0)</f>
        <v>0</v>
      </c>
      <c r="AT510" s="31" t="n">
        <f aca="false">IF(SQRT($B$9)*$B510+SQRT(1-$B$9)*Y510&lt;_xlfn.NORM.S.INV($B$6),1,0)</f>
        <v>0</v>
      </c>
      <c r="AU510" s="31" t="n">
        <f aca="false">IF(SQRT($B$9)*$B510+SQRT(1-$B$9)*Z510&lt;_xlfn.NORM.S.INV($B$6),1,0)</f>
        <v>0</v>
      </c>
      <c r="AV510" s="31" t="n">
        <f aca="false">IF(SQRT($B$9)*$B510+SQRT(1-$B$9)*AA510&lt;_xlfn.NORM.S.INV($B$6),1,0)</f>
        <v>0</v>
      </c>
      <c r="AW510" s="31" t="n">
        <f aca="false">IF(SQRT($C$9)*$B510+SQRT(1-$C$9)*AB510&lt;_xlfn.NORM.S.INV($C$6),1,0)</f>
        <v>0</v>
      </c>
      <c r="AX510" s="31" t="n">
        <f aca="false">IF(SQRT($C$9)*$B510+SQRT(1-$C$9)*AC510&lt;_xlfn.NORM.S.INV($C$6),1,0)</f>
        <v>0</v>
      </c>
      <c r="AY510" s="31" t="n">
        <f aca="false">IF(SQRT($C$9)*$B510+SQRT(1-$C$9)*AD510&lt;_xlfn.NORM.S.INV($C$6),1,0)</f>
        <v>0</v>
      </c>
      <c r="AZ510" s="31" t="n">
        <f aca="false">IF(SQRT($C$9)*$B510+SQRT(1-$C$9)*AE510&lt;_xlfn.NORM.S.INV($C$6),1,0)</f>
        <v>0</v>
      </c>
      <c r="BA510" s="31" t="n">
        <f aca="false">IF(SQRT($C$9)*$B510+SQRT(1-$C$9)*AF510&lt;_xlfn.NORM.S.INV($C$6),1,0)</f>
        <v>0</v>
      </c>
      <c r="BB510" s="31" t="n">
        <f aca="false">IF(SQRT($C$9)*$B510+SQRT(1-$C$9)*AG510&lt;_xlfn.NORM.S.INV($C$6),1,0)</f>
        <v>0</v>
      </c>
      <c r="BC510" s="31" t="n">
        <f aca="false">IF(SQRT($C$9)*$B510+SQRT(1-$C$9)*AH510&lt;_xlfn.NORM.S.INV($C$6),1,0)</f>
        <v>0</v>
      </c>
      <c r="BD510" s="31" t="n">
        <f aca="false">IF(SQRT($C$9)*$B510+SQRT(1-$C$9)*AI510&lt;_xlfn.NORM.S.INV($C$6),1,0)</f>
        <v>0</v>
      </c>
      <c r="BE510" s="31" t="n">
        <f aca="false">IF(SQRT($C$9)*$B510+SQRT(1-$C$9)*AJ510&lt;_xlfn.NORM.S.INV($C$6),1,0)</f>
        <v>0</v>
      </c>
      <c r="BF510" s="31" t="n">
        <f aca="false">IF(SQRT($C$9)*$B510+SQRT(1-$C$9)*AK510&lt;_xlfn.NORM.S.INV($C$6),1,0)</f>
        <v>0</v>
      </c>
      <c r="BG510" s="21"/>
      <c r="BH510" s="21"/>
      <c r="BI510" s="31" t="n">
        <f aca="false">$B$11*(($A$1061)*$C510/$B$12*$B$7+(1-$A$1061)*$D510/$B$12*$C$7)</f>
        <v>0</v>
      </c>
      <c r="BJ510" s="31" t="n">
        <f aca="false">$B$11*(($A$1062)*$C510/$B$12*$B$7+(1-$A$1062)*$D510/$B$12*$C$7)</f>
        <v>0</v>
      </c>
      <c r="BK510" s="31" t="n">
        <f aca="false">$B$11*(($A$1063)*$C510/$B$12*$B$7+(1-$A$1063)*$D510/$B$12*$C$7)</f>
        <v>0</v>
      </c>
      <c r="BL510" s="31" t="n">
        <f aca="false">$B$11*(($A$1064)*$C510/$B$12*$B$7+(1-$A$1064)*$D510/$B$12*$C$7)</f>
        <v>0</v>
      </c>
      <c r="BM510" s="31" t="n">
        <f aca="false">$B$11*(($A$1065)*$C510/$B$12*$B$7+(1-$A$1065)*$D510/$B$12*$C$7)</f>
        <v>0</v>
      </c>
      <c r="BN510" s="31" t="n">
        <f aca="false">$B$11*(($A$1066)*$C510/$B$12*$B$7+(1-$A$1066)*$D510/$B$12*$C$7)</f>
        <v>0</v>
      </c>
      <c r="BO510" s="31" t="n">
        <f aca="false">$B$11*(($A$1067)*$C510/$B$12*$B$7+(1-$A$1067)*$D510/$B$12*$C$7)</f>
        <v>0</v>
      </c>
      <c r="BP510" s="31" t="n">
        <f aca="false">$B$11*(($A$1068)*$C510/$B$12*$B$7+(1-$A$1068)*$D510/$B$12*$C$7)</f>
        <v>0</v>
      </c>
      <c r="BQ510" s="31" t="n">
        <f aca="false">$B$11*(($A$1069)*$C510/$B$12*$B$7+(1-$A$1069)*$D510/$B$12*$C$7)</f>
        <v>0</v>
      </c>
      <c r="BR510" s="31" t="n">
        <f aca="false">$B$11*(($A$1070)*$C510/$B$12*$B$7+(1-$A$1070)*$D510/$B$12*$C$7)</f>
        <v>0</v>
      </c>
      <c r="BS510" s="31" t="n">
        <f aca="false">$B$11*(($A$1071)*$C510/$B$12*$B$7+(1-$A$1071)*$D510/$B$12*$C$7)</f>
        <v>0</v>
      </c>
      <c r="BT510" s="31" t="n">
        <f aca="false">$B$11*(($A$1072)*$C510/$B$12*$B$7+(1-$A$1072)*$D510/$B$12*$C$7)</f>
        <v>0</v>
      </c>
      <c r="BU510" s="31" t="n">
        <f aca="false">$B$11*(($A$1073)*$C510/$B$12*$B$7+(1-$A$1073)*$D510/$B$12*$C$7)</f>
        <v>0</v>
      </c>
      <c r="BV510" s="31" t="n">
        <f aca="false">$B$11*(($A$1074)*$C510/$B$12*$B$7+(1-$A$1074)*$D510/$B$12*$C$7)</f>
        <v>0</v>
      </c>
      <c r="BW510" s="31" t="n">
        <f aca="false">$B$11*(($A$1075)*$C510/$B$12*$B$7+(1-$A$1075)*$D510/$B$12*$C$7)</f>
        <v>0</v>
      </c>
      <c r="BX510" s="31" t="n">
        <f aca="false">$B$11*(($A$1076)*$C510/$B$12*$B$7+(1-$A$1076)*$D510/$B$12*$C$7)</f>
        <v>0</v>
      </c>
      <c r="BY510" s="31" t="n">
        <f aca="false">$B$11*(($A$1077)*$C510/$B$12*$B$7+(1-$A$1077)*$D510/$B$12*$C$7)</f>
        <v>0</v>
      </c>
      <c r="BZ510" s="31" t="n">
        <f aca="false">$B$11*(($A$1078)*$C510/$B$12*$B$7+(1-$A$1078)*$D510/$B$12*$C$7)</f>
        <v>0</v>
      </c>
      <c r="CA510" s="31" t="n">
        <f aca="false">$B$11*(($A$1079)*$C510/$B$12*$B$7+(1-$A$1079)*$D510/$B$12*$C$7)</f>
        <v>0</v>
      </c>
      <c r="CB510" s="31" t="n">
        <f aca="false">$B$11*(($A$1080)*$C510/$B$12*$B$7+(1-$A$1080)*$D510/$B$12*$C$7)</f>
        <v>0</v>
      </c>
      <c r="CC510" s="31" t="n">
        <f aca="false">$B$11*(($A$1081)*$C510/$B$12*$B$7+(1-$A$1081)*$D510/$B$12*$C$7)</f>
        <v>0</v>
      </c>
    </row>
    <row r="511" customFormat="false" ht="15" hidden="false" customHeight="false" outlineLevel="0" collapsed="false">
      <c r="A511" s="21" t="n">
        <v>487</v>
      </c>
      <c r="B511" s="27" t="n">
        <v>1.12041171907537</v>
      </c>
      <c r="C511" s="9" t="n">
        <f aca="false">SUM(AM511:AV511)</f>
        <v>0</v>
      </c>
      <c r="D511" s="9" t="n">
        <f aca="false">SUM(AW511:BF511)</f>
        <v>0</v>
      </c>
      <c r="E511" s="24" t="n">
        <f aca="false">(1-C511/$B$12)*$B$8-C511/$B$12*$B$7</f>
        <v>0.05</v>
      </c>
      <c r="F511" s="24" t="n">
        <f aca="false">(1-D511/$B$12)*$C$8-D511/$B$12*$C$7</f>
        <v>0.09</v>
      </c>
      <c r="G511" s="47" t="n">
        <f aca="false">$B$11*($B$10*C511/$B$12*$B$7+(1-$B$10)*D511/$B$12*$C$7)</f>
        <v>0</v>
      </c>
      <c r="H511" s="24" t="n">
        <f aca="false">$B$10*E511+(1-$B$10)*F511</f>
        <v>0.07</v>
      </c>
      <c r="I511" s="21"/>
      <c r="J511" s="21"/>
      <c r="K511" s="21"/>
      <c r="L511" s="21"/>
      <c r="M511" s="21"/>
      <c r="N511" s="21"/>
      <c r="O511" s="21"/>
      <c r="P511" s="21"/>
      <c r="Q511" s="21"/>
      <c r="R511" s="27" t="n">
        <v>0.320111884830895</v>
      </c>
      <c r="S511" s="27" t="n">
        <v>0.77623607061857</v>
      </c>
      <c r="T511" s="27" t="n">
        <v>0.151127018462093</v>
      </c>
      <c r="U511" s="27" t="n">
        <v>0.340740964075663</v>
      </c>
      <c r="V511" s="27" t="n">
        <v>0.0819229381637045</v>
      </c>
      <c r="W511" s="27" t="n">
        <v>-0.462969075614872</v>
      </c>
      <c r="X511" s="27" t="n">
        <v>1.14238048451295</v>
      </c>
      <c r="Y511" s="27" t="n">
        <v>-0.276743147801023</v>
      </c>
      <c r="Z511" s="27" t="n">
        <v>-0.594780376301579</v>
      </c>
      <c r="AA511" s="27" t="n">
        <v>1.49180061083798</v>
      </c>
      <c r="AB511" s="27" t="n">
        <v>-1.74492534995843</v>
      </c>
      <c r="AC511" s="27" t="n">
        <v>-1.34302453585899</v>
      </c>
      <c r="AD511" s="27" t="n">
        <v>-0.362319763012325</v>
      </c>
      <c r="AE511" s="27" t="n">
        <v>-0.241806955353985</v>
      </c>
      <c r="AF511" s="27" t="n">
        <v>-0.115503500646177</v>
      </c>
      <c r="AG511" s="27" t="n">
        <v>-0.175291620242471</v>
      </c>
      <c r="AH511" s="27" t="n">
        <v>0.526466889257767</v>
      </c>
      <c r="AI511" s="27" t="n">
        <v>-1.61310994221577</v>
      </c>
      <c r="AJ511" s="27" t="n">
        <v>0.474876836095568</v>
      </c>
      <c r="AK511" s="27" t="n">
        <v>0.279041777384711</v>
      </c>
      <c r="AL511" s="21"/>
      <c r="AM511" s="31" t="n">
        <f aca="false">IF(SQRT($B$9)*$B511+SQRT(1-$B$9)*R511&lt;_xlfn.NORM.S.INV($B$6),1,0)</f>
        <v>0</v>
      </c>
      <c r="AN511" s="31" t="n">
        <f aca="false">IF(SQRT($B$9)*$B511+SQRT(1-$B$9)*S511&lt;_xlfn.NORM.S.INV($B$6),1,0)</f>
        <v>0</v>
      </c>
      <c r="AO511" s="31" t="n">
        <f aca="false">IF(SQRT($B$9)*$B511+SQRT(1-$B$9)*T511&lt;_xlfn.NORM.S.INV($B$6),1,0)</f>
        <v>0</v>
      </c>
      <c r="AP511" s="31" t="n">
        <f aca="false">IF(SQRT($B$9)*$B511+SQRT(1-$B$9)*U511&lt;_xlfn.NORM.S.INV($B$6),1,0)</f>
        <v>0</v>
      </c>
      <c r="AQ511" s="31" t="n">
        <f aca="false">IF(SQRT($B$9)*$B511+SQRT(1-$B$9)*V511&lt;_xlfn.NORM.S.INV($B$6),1,0)</f>
        <v>0</v>
      </c>
      <c r="AR511" s="31" t="n">
        <f aca="false">IF(SQRT($B$9)*$B511+SQRT(1-$B$9)*W511&lt;_xlfn.NORM.S.INV($B$6),1,0)</f>
        <v>0</v>
      </c>
      <c r="AS511" s="31" t="n">
        <f aca="false">IF(SQRT($B$9)*$B511+SQRT(1-$B$9)*X511&lt;_xlfn.NORM.S.INV($B$6),1,0)</f>
        <v>0</v>
      </c>
      <c r="AT511" s="31" t="n">
        <f aca="false">IF(SQRT($B$9)*$B511+SQRT(1-$B$9)*Y511&lt;_xlfn.NORM.S.INV($B$6),1,0)</f>
        <v>0</v>
      </c>
      <c r="AU511" s="31" t="n">
        <f aca="false">IF(SQRT($B$9)*$B511+SQRT(1-$B$9)*Z511&lt;_xlfn.NORM.S.INV($B$6),1,0)</f>
        <v>0</v>
      </c>
      <c r="AV511" s="31" t="n">
        <f aca="false">IF(SQRT($B$9)*$B511+SQRT(1-$B$9)*AA511&lt;_xlfn.NORM.S.INV($B$6),1,0)</f>
        <v>0</v>
      </c>
      <c r="AW511" s="31" t="n">
        <f aca="false">IF(SQRT($C$9)*$B511+SQRT(1-$C$9)*AB511&lt;_xlfn.NORM.S.INV($C$6),1,0)</f>
        <v>0</v>
      </c>
      <c r="AX511" s="31" t="n">
        <f aca="false">IF(SQRT($C$9)*$B511+SQRT(1-$C$9)*AC511&lt;_xlfn.NORM.S.INV($C$6),1,0)</f>
        <v>0</v>
      </c>
      <c r="AY511" s="31" t="n">
        <f aca="false">IF(SQRT($C$9)*$B511+SQRT(1-$C$9)*AD511&lt;_xlfn.NORM.S.INV($C$6),1,0)</f>
        <v>0</v>
      </c>
      <c r="AZ511" s="31" t="n">
        <f aca="false">IF(SQRT($C$9)*$B511+SQRT(1-$C$9)*AE511&lt;_xlfn.NORM.S.INV($C$6),1,0)</f>
        <v>0</v>
      </c>
      <c r="BA511" s="31" t="n">
        <f aca="false">IF(SQRT($C$9)*$B511+SQRT(1-$C$9)*AF511&lt;_xlfn.NORM.S.INV($C$6),1,0)</f>
        <v>0</v>
      </c>
      <c r="BB511" s="31" t="n">
        <f aca="false">IF(SQRT($C$9)*$B511+SQRT(1-$C$9)*AG511&lt;_xlfn.NORM.S.INV($C$6),1,0)</f>
        <v>0</v>
      </c>
      <c r="BC511" s="31" t="n">
        <f aca="false">IF(SQRT($C$9)*$B511+SQRT(1-$C$9)*AH511&lt;_xlfn.NORM.S.INV($C$6),1,0)</f>
        <v>0</v>
      </c>
      <c r="BD511" s="31" t="n">
        <f aca="false">IF(SQRT($C$9)*$B511+SQRT(1-$C$9)*AI511&lt;_xlfn.NORM.S.INV($C$6),1,0)</f>
        <v>0</v>
      </c>
      <c r="BE511" s="31" t="n">
        <f aca="false">IF(SQRT($C$9)*$B511+SQRT(1-$C$9)*AJ511&lt;_xlfn.NORM.S.INV($C$6),1,0)</f>
        <v>0</v>
      </c>
      <c r="BF511" s="31" t="n">
        <f aca="false">IF(SQRT($C$9)*$B511+SQRT(1-$C$9)*AK511&lt;_xlfn.NORM.S.INV($C$6),1,0)</f>
        <v>0</v>
      </c>
      <c r="BG511" s="21"/>
      <c r="BH511" s="21"/>
      <c r="BI511" s="31" t="n">
        <f aca="false">$B$11*(($A$1061)*$C511/$B$12*$B$7+(1-$A$1061)*$D511/$B$12*$C$7)</f>
        <v>0</v>
      </c>
      <c r="BJ511" s="31" t="n">
        <f aca="false">$B$11*(($A$1062)*$C511/$B$12*$B$7+(1-$A$1062)*$D511/$B$12*$C$7)</f>
        <v>0</v>
      </c>
      <c r="BK511" s="31" t="n">
        <f aca="false">$B$11*(($A$1063)*$C511/$B$12*$B$7+(1-$A$1063)*$D511/$B$12*$C$7)</f>
        <v>0</v>
      </c>
      <c r="BL511" s="31" t="n">
        <f aca="false">$B$11*(($A$1064)*$C511/$B$12*$B$7+(1-$A$1064)*$D511/$B$12*$C$7)</f>
        <v>0</v>
      </c>
      <c r="BM511" s="31" t="n">
        <f aca="false">$B$11*(($A$1065)*$C511/$B$12*$B$7+(1-$A$1065)*$D511/$B$12*$C$7)</f>
        <v>0</v>
      </c>
      <c r="BN511" s="31" t="n">
        <f aca="false">$B$11*(($A$1066)*$C511/$B$12*$B$7+(1-$A$1066)*$D511/$B$12*$C$7)</f>
        <v>0</v>
      </c>
      <c r="BO511" s="31" t="n">
        <f aca="false">$B$11*(($A$1067)*$C511/$B$12*$B$7+(1-$A$1067)*$D511/$B$12*$C$7)</f>
        <v>0</v>
      </c>
      <c r="BP511" s="31" t="n">
        <f aca="false">$B$11*(($A$1068)*$C511/$B$12*$B$7+(1-$A$1068)*$D511/$B$12*$C$7)</f>
        <v>0</v>
      </c>
      <c r="BQ511" s="31" t="n">
        <f aca="false">$B$11*(($A$1069)*$C511/$B$12*$B$7+(1-$A$1069)*$D511/$B$12*$C$7)</f>
        <v>0</v>
      </c>
      <c r="BR511" s="31" t="n">
        <f aca="false">$B$11*(($A$1070)*$C511/$B$12*$B$7+(1-$A$1070)*$D511/$B$12*$C$7)</f>
        <v>0</v>
      </c>
      <c r="BS511" s="31" t="n">
        <f aca="false">$B$11*(($A$1071)*$C511/$B$12*$B$7+(1-$A$1071)*$D511/$B$12*$C$7)</f>
        <v>0</v>
      </c>
      <c r="BT511" s="31" t="n">
        <f aca="false">$B$11*(($A$1072)*$C511/$B$12*$B$7+(1-$A$1072)*$D511/$B$12*$C$7)</f>
        <v>0</v>
      </c>
      <c r="BU511" s="31" t="n">
        <f aca="false">$B$11*(($A$1073)*$C511/$B$12*$B$7+(1-$A$1073)*$D511/$B$12*$C$7)</f>
        <v>0</v>
      </c>
      <c r="BV511" s="31" t="n">
        <f aca="false">$B$11*(($A$1074)*$C511/$B$12*$B$7+(1-$A$1074)*$D511/$B$12*$C$7)</f>
        <v>0</v>
      </c>
      <c r="BW511" s="31" t="n">
        <f aca="false">$B$11*(($A$1075)*$C511/$B$12*$B$7+(1-$A$1075)*$D511/$B$12*$C$7)</f>
        <v>0</v>
      </c>
      <c r="BX511" s="31" t="n">
        <f aca="false">$B$11*(($A$1076)*$C511/$B$12*$B$7+(1-$A$1076)*$D511/$B$12*$C$7)</f>
        <v>0</v>
      </c>
      <c r="BY511" s="31" t="n">
        <f aca="false">$B$11*(($A$1077)*$C511/$B$12*$B$7+(1-$A$1077)*$D511/$B$12*$C$7)</f>
        <v>0</v>
      </c>
      <c r="BZ511" s="31" t="n">
        <f aca="false">$B$11*(($A$1078)*$C511/$B$12*$B$7+(1-$A$1078)*$D511/$B$12*$C$7)</f>
        <v>0</v>
      </c>
      <c r="CA511" s="31" t="n">
        <f aca="false">$B$11*(($A$1079)*$C511/$B$12*$B$7+(1-$A$1079)*$D511/$B$12*$C$7)</f>
        <v>0</v>
      </c>
      <c r="CB511" s="31" t="n">
        <f aca="false">$B$11*(($A$1080)*$C511/$B$12*$B$7+(1-$A$1080)*$D511/$B$12*$C$7)</f>
        <v>0</v>
      </c>
      <c r="CC511" s="31" t="n">
        <f aca="false">$B$11*(($A$1081)*$C511/$B$12*$B$7+(1-$A$1081)*$D511/$B$12*$C$7)</f>
        <v>0</v>
      </c>
    </row>
    <row r="512" customFormat="false" ht="15" hidden="false" customHeight="false" outlineLevel="0" collapsed="false">
      <c r="A512" s="21" t="n">
        <v>488</v>
      </c>
      <c r="B512" s="27" t="n">
        <v>-0.745082017936167</v>
      </c>
      <c r="C512" s="9" t="n">
        <f aca="false">SUM(AM512:AV512)</f>
        <v>0</v>
      </c>
      <c r="D512" s="9" t="n">
        <f aca="false">SUM(AW512:BF512)</f>
        <v>3</v>
      </c>
      <c r="E512" s="24" t="n">
        <f aca="false">(1-C512/$B$12)*$B$8-C512/$B$12*$B$7</f>
        <v>0.05</v>
      </c>
      <c r="F512" s="24" t="n">
        <f aca="false">(1-D512/$B$12)*$C$8-D512/$B$12*$C$7</f>
        <v>-0.117</v>
      </c>
      <c r="G512" s="47" t="n">
        <f aca="false">$B$11*($B$10*C512/$B$12*$B$7+(1-$B$10)*D512/$B$12*$C$7)</f>
        <v>900</v>
      </c>
      <c r="H512" s="24" t="n">
        <f aca="false">$B$10*E512+(1-$B$10)*F512</f>
        <v>-0.0335</v>
      </c>
      <c r="I512" s="21"/>
      <c r="J512" s="21"/>
      <c r="K512" s="21"/>
      <c r="L512" s="21"/>
      <c r="M512" s="21"/>
      <c r="N512" s="21"/>
      <c r="O512" s="21"/>
      <c r="P512" s="21"/>
      <c r="Q512" s="21"/>
      <c r="R512" s="27" t="n">
        <v>0.952285256336499</v>
      </c>
      <c r="S512" s="27" t="n">
        <v>2.5105311206552</v>
      </c>
      <c r="T512" s="27" t="n">
        <v>-0.871014886685099</v>
      </c>
      <c r="U512" s="27" t="n">
        <v>0.20875259425317</v>
      </c>
      <c r="V512" s="27" t="n">
        <v>0.344197658556591</v>
      </c>
      <c r="W512" s="27" t="n">
        <v>-0.56365933648949</v>
      </c>
      <c r="X512" s="27" t="n">
        <v>0.399026214584863</v>
      </c>
      <c r="Y512" s="27" t="n">
        <v>1.06130976779141</v>
      </c>
      <c r="Z512" s="27" t="n">
        <v>-1.81957641135932</v>
      </c>
      <c r="AA512" s="27" t="n">
        <v>-0.056529635523089</v>
      </c>
      <c r="AB512" s="27" t="n">
        <v>0.505931775683347</v>
      </c>
      <c r="AC512" s="27" t="n">
        <v>0.248867754473966</v>
      </c>
      <c r="AD512" s="27" t="n">
        <v>-0.898913187713183</v>
      </c>
      <c r="AE512" s="27" t="n">
        <v>-2.06245887200577</v>
      </c>
      <c r="AF512" s="27" t="n">
        <v>-2.40906422031245</v>
      </c>
      <c r="AG512" s="27" t="n">
        <v>-1.92420128722747</v>
      </c>
      <c r="AH512" s="27" t="n">
        <v>0.833955871664226</v>
      </c>
      <c r="AI512" s="27" t="n">
        <v>-0.148865929989345</v>
      </c>
      <c r="AJ512" s="27" t="n">
        <v>-1.29905046580985</v>
      </c>
      <c r="AK512" s="27" t="n">
        <v>-0.678089192002559</v>
      </c>
      <c r="AL512" s="21"/>
      <c r="AM512" s="31" t="n">
        <f aca="false">IF(SQRT($B$9)*$B512+SQRT(1-$B$9)*R512&lt;_xlfn.NORM.S.INV($B$6),1,0)</f>
        <v>0</v>
      </c>
      <c r="AN512" s="31" t="n">
        <f aca="false">IF(SQRT($B$9)*$B512+SQRT(1-$B$9)*S512&lt;_xlfn.NORM.S.INV($B$6),1,0)</f>
        <v>0</v>
      </c>
      <c r="AO512" s="31" t="n">
        <f aca="false">IF(SQRT($B$9)*$B512+SQRT(1-$B$9)*T512&lt;_xlfn.NORM.S.INV($B$6),1,0)</f>
        <v>0</v>
      </c>
      <c r="AP512" s="31" t="n">
        <f aca="false">IF(SQRT($B$9)*$B512+SQRT(1-$B$9)*U512&lt;_xlfn.NORM.S.INV($B$6),1,0)</f>
        <v>0</v>
      </c>
      <c r="AQ512" s="31" t="n">
        <f aca="false">IF(SQRT($B$9)*$B512+SQRT(1-$B$9)*V512&lt;_xlfn.NORM.S.INV($B$6),1,0)</f>
        <v>0</v>
      </c>
      <c r="AR512" s="31" t="n">
        <f aca="false">IF(SQRT($B$9)*$B512+SQRT(1-$B$9)*W512&lt;_xlfn.NORM.S.INV($B$6),1,0)</f>
        <v>0</v>
      </c>
      <c r="AS512" s="31" t="n">
        <f aca="false">IF(SQRT($B$9)*$B512+SQRT(1-$B$9)*X512&lt;_xlfn.NORM.S.INV($B$6),1,0)</f>
        <v>0</v>
      </c>
      <c r="AT512" s="31" t="n">
        <f aca="false">IF(SQRT($B$9)*$B512+SQRT(1-$B$9)*Y512&lt;_xlfn.NORM.S.INV($B$6),1,0)</f>
        <v>0</v>
      </c>
      <c r="AU512" s="31" t="n">
        <f aca="false">IF(SQRT($B$9)*$B512+SQRT(1-$B$9)*Z512&lt;_xlfn.NORM.S.INV($B$6),1,0)</f>
        <v>0</v>
      </c>
      <c r="AV512" s="31" t="n">
        <f aca="false">IF(SQRT($B$9)*$B512+SQRT(1-$B$9)*AA512&lt;_xlfn.NORM.S.INV($B$6),1,0)</f>
        <v>0</v>
      </c>
      <c r="AW512" s="31" t="n">
        <f aca="false">IF(SQRT($C$9)*$B512+SQRT(1-$C$9)*AB512&lt;_xlfn.NORM.S.INV($C$6),1,0)</f>
        <v>0</v>
      </c>
      <c r="AX512" s="31" t="n">
        <f aca="false">IF(SQRT($C$9)*$B512+SQRT(1-$C$9)*AC512&lt;_xlfn.NORM.S.INV($C$6),1,0)</f>
        <v>0</v>
      </c>
      <c r="AY512" s="31" t="n">
        <f aca="false">IF(SQRT($C$9)*$B512+SQRT(1-$C$9)*AD512&lt;_xlfn.NORM.S.INV($C$6),1,0)</f>
        <v>0</v>
      </c>
      <c r="AZ512" s="31" t="n">
        <f aca="false">IF(SQRT($C$9)*$B512+SQRT(1-$C$9)*AE512&lt;_xlfn.NORM.S.INV($C$6),1,0)</f>
        <v>1</v>
      </c>
      <c r="BA512" s="31" t="n">
        <f aca="false">IF(SQRT($C$9)*$B512+SQRT(1-$C$9)*AF512&lt;_xlfn.NORM.S.INV($C$6),1,0)</f>
        <v>1</v>
      </c>
      <c r="BB512" s="31" t="n">
        <f aca="false">IF(SQRT($C$9)*$B512+SQRT(1-$C$9)*AG512&lt;_xlfn.NORM.S.INV($C$6),1,0)</f>
        <v>1</v>
      </c>
      <c r="BC512" s="31" t="n">
        <f aca="false">IF(SQRT($C$9)*$B512+SQRT(1-$C$9)*AH512&lt;_xlfn.NORM.S.INV($C$6),1,0)</f>
        <v>0</v>
      </c>
      <c r="BD512" s="31" t="n">
        <f aca="false">IF(SQRT($C$9)*$B512+SQRT(1-$C$9)*AI512&lt;_xlfn.NORM.S.INV($C$6),1,0)</f>
        <v>0</v>
      </c>
      <c r="BE512" s="31" t="n">
        <f aca="false">IF(SQRT($C$9)*$B512+SQRT(1-$C$9)*AJ512&lt;_xlfn.NORM.S.INV($C$6),1,0)</f>
        <v>0</v>
      </c>
      <c r="BF512" s="31" t="n">
        <f aca="false">IF(SQRT($C$9)*$B512+SQRT(1-$C$9)*AK512&lt;_xlfn.NORM.S.INV($C$6),1,0)</f>
        <v>0</v>
      </c>
      <c r="BG512" s="21"/>
      <c r="BH512" s="21"/>
      <c r="BI512" s="31" t="n">
        <f aca="false">$B$11*(($A$1061)*$C512/$B$12*$B$7+(1-$A$1061)*$D512/$B$12*$C$7)</f>
        <v>1800</v>
      </c>
      <c r="BJ512" s="31" t="n">
        <f aca="false">$B$11*(($A$1062)*$C512/$B$12*$B$7+(1-$A$1062)*$D512/$B$12*$C$7)</f>
        <v>1710</v>
      </c>
      <c r="BK512" s="31" t="n">
        <f aca="false">$B$11*(($A$1063)*$C512/$B$12*$B$7+(1-$A$1063)*$D512/$B$12*$C$7)</f>
        <v>1620</v>
      </c>
      <c r="BL512" s="31" t="n">
        <f aca="false">$B$11*(($A$1064)*$C512/$B$12*$B$7+(1-$A$1064)*$D512/$B$12*$C$7)</f>
        <v>1530</v>
      </c>
      <c r="BM512" s="31" t="n">
        <f aca="false">$B$11*(($A$1065)*$C512/$B$12*$B$7+(1-$A$1065)*$D512/$B$12*$C$7)</f>
        <v>1440</v>
      </c>
      <c r="BN512" s="31" t="n">
        <f aca="false">$B$11*(($A$1066)*$C512/$B$12*$B$7+(1-$A$1066)*$D512/$B$12*$C$7)</f>
        <v>1350</v>
      </c>
      <c r="BO512" s="31" t="n">
        <f aca="false">$B$11*(($A$1067)*$C512/$B$12*$B$7+(1-$A$1067)*$D512/$B$12*$C$7)</f>
        <v>1260</v>
      </c>
      <c r="BP512" s="31" t="n">
        <f aca="false">$B$11*(($A$1068)*$C512/$B$12*$B$7+(1-$A$1068)*$D512/$B$12*$C$7)</f>
        <v>1170</v>
      </c>
      <c r="BQ512" s="31" t="n">
        <f aca="false">$B$11*(($A$1069)*$C512/$B$12*$B$7+(1-$A$1069)*$D512/$B$12*$C$7)</f>
        <v>1080</v>
      </c>
      <c r="BR512" s="31" t="n">
        <f aca="false">$B$11*(($A$1070)*$C512/$B$12*$B$7+(1-$A$1070)*$D512/$B$12*$C$7)</f>
        <v>990</v>
      </c>
      <c r="BS512" s="31" t="n">
        <f aca="false">$B$11*(($A$1071)*$C512/$B$12*$B$7+(1-$A$1071)*$D512/$B$12*$C$7)</f>
        <v>900</v>
      </c>
      <c r="BT512" s="31" t="n">
        <f aca="false">$B$11*(($A$1072)*$C512/$B$12*$B$7+(1-$A$1072)*$D512/$B$12*$C$7)</f>
        <v>810</v>
      </c>
      <c r="BU512" s="31" t="n">
        <f aca="false">$B$11*(($A$1073)*$C512/$B$12*$B$7+(1-$A$1073)*$D512/$B$12*$C$7)</f>
        <v>720</v>
      </c>
      <c r="BV512" s="31" t="n">
        <f aca="false">$B$11*(($A$1074)*$C512/$B$12*$B$7+(1-$A$1074)*$D512/$B$12*$C$7)</f>
        <v>630</v>
      </c>
      <c r="BW512" s="31" t="n">
        <f aca="false">$B$11*(($A$1075)*$C512/$B$12*$B$7+(1-$A$1075)*$D512/$B$12*$C$7)</f>
        <v>540</v>
      </c>
      <c r="BX512" s="31" t="n">
        <f aca="false">$B$11*(($A$1076)*$C512/$B$12*$B$7+(1-$A$1076)*$D512/$B$12*$C$7)</f>
        <v>450</v>
      </c>
      <c r="BY512" s="31" t="n">
        <f aca="false">$B$11*(($A$1077)*$C512/$B$12*$B$7+(1-$A$1077)*$D512/$B$12*$C$7)</f>
        <v>360</v>
      </c>
      <c r="BZ512" s="31" t="n">
        <f aca="false">$B$11*(($A$1078)*$C512/$B$12*$B$7+(1-$A$1078)*$D512/$B$12*$C$7)</f>
        <v>270</v>
      </c>
      <c r="CA512" s="31" t="n">
        <f aca="false">$B$11*(($A$1079)*$C512/$B$12*$B$7+(1-$A$1079)*$D512/$B$12*$C$7)</f>
        <v>180</v>
      </c>
      <c r="CB512" s="31" t="n">
        <f aca="false">$B$11*(($A$1080)*$C512/$B$12*$B$7+(1-$A$1080)*$D512/$B$12*$C$7)</f>
        <v>90.0000000000001</v>
      </c>
      <c r="CC512" s="31" t="n">
        <f aca="false">$B$11*(($A$1081)*$C512/$B$12*$B$7+(1-$A$1081)*$D512/$B$12*$C$7)</f>
        <v>0</v>
      </c>
    </row>
    <row r="513" customFormat="false" ht="15" hidden="false" customHeight="false" outlineLevel="0" collapsed="false">
      <c r="A513" s="21" t="n">
        <v>489</v>
      </c>
      <c r="B513" s="27" t="n">
        <v>0.327074327121927</v>
      </c>
      <c r="C513" s="9" t="n">
        <f aca="false">SUM(AM513:AV513)</f>
        <v>0</v>
      </c>
      <c r="D513" s="9" t="n">
        <f aca="false">SUM(AW513:BF513)</f>
        <v>0</v>
      </c>
      <c r="E513" s="24" t="n">
        <f aca="false">(1-C513/$B$12)*$B$8-C513/$B$12*$B$7</f>
        <v>0.05</v>
      </c>
      <c r="F513" s="24" t="n">
        <f aca="false">(1-D513/$B$12)*$C$8-D513/$B$12*$C$7</f>
        <v>0.09</v>
      </c>
      <c r="G513" s="47" t="n">
        <f aca="false">$B$11*($B$10*C513/$B$12*$B$7+(1-$B$10)*D513/$B$12*$C$7)</f>
        <v>0</v>
      </c>
      <c r="H513" s="24" t="n">
        <f aca="false">$B$10*E513+(1-$B$10)*F513</f>
        <v>0.07</v>
      </c>
      <c r="I513" s="21"/>
      <c r="J513" s="21"/>
      <c r="K513" s="21"/>
      <c r="L513" s="21"/>
      <c r="M513" s="21"/>
      <c r="N513" s="21"/>
      <c r="O513" s="21"/>
      <c r="P513" s="21"/>
      <c r="Q513" s="21"/>
      <c r="R513" s="27" t="n">
        <v>0.160397370441867</v>
      </c>
      <c r="S513" s="27" t="n">
        <v>-1.36318065618283</v>
      </c>
      <c r="T513" s="27" t="n">
        <v>0.327064556663781</v>
      </c>
      <c r="U513" s="27" t="n">
        <v>0.0873564189859942</v>
      </c>
      <c r="V513" s="27" t="n">
        <v>-1.59683867162506</v>
      </c>
      <c r="W513" s="27" t="n">
        <v>0.470332383143136</v>
      </c>
      <c r="X513" s="27" t="n">
        <v>1.62791163067984</v>
      </c>
      <c r="Y513" s="27" t="n">
        <v>0.391049686638048</v>
      </c>
      <c r="Z513" s="27" t="n">
        <v>0.126789100316251</v>
      </c>
      <c r="AA513" s="27" t="n">
        <v>2.22912610105041</v>
      </c>
      <c r="AB513" s="27" t="n">
        <v>1.35192947510013</v>
      </c>
      <c r="AC513" s="27" t="n">
        <v>0.0718954199838167</v>
      </c>
      <c r="AD513" s="27" t="n">
        <v>-0.385143661652179</v>
      </c>
      <c r="AE513" s="27" t="n">
        <v>-0.200115110208421</v>
      </c>
      <c r="AF513" s="27" t="n">
        <v>-1.36669119953099</v>
      </c>
      <c r="AG513" s="27" t="n">
        <v>-0.0070028221134856</v>
      </c>
      <c r="AH513" s="27" t="n">
        <v>0.882332533312323</v>
      </c>
      <c r="AI513" s="27" t="n">
        <v>1.02950574101455</v>
      </c>
      <c r="AJ513" s="27" t="n">
        <v>-1.94380106212634</v>
      </c>
      <c r="AK513" s="27" t="n">
        <v>0.105988187597485</v>
      </c>
      <c r="AL513" s="21"/>
      <c r="AM513" s="31" t="n">
        <f aca="false">IF(SQRT($B$9)*$B513+SQRT(1-$B$9)*R513&lt;_xlfn.NORM.S.INV($B$6),1,0)</f>
        <v>0</v>
      </c>
      <c r="AN513" s="31" t="n">
        <f aca="false">IF(SQRT($B$9)*$B513+SQRT(1-$B$9)*S513&lt;_xlfn.NORM.S.INV($B$6),1,0)</f>
        <v>0</v>
      </c>
      <c r="AO513" s="31" t="n">
        <f aca="false">IF(SQRT($B$9)*$B513+SQRT(1-$B$9)*T513&lt;_xlfn.NORM.S.INV($B$6),1,0)</f>
        <v>0</v>
      </c>
      <c r="AP513" s="31" t="n">
        <f aca="false">IF(SQRT($B$9)*$B513+SQRT(1-$B$9)*U513&lt;_xlfn.NORM.S.INV($B$6),1,0)</f>
        <v>0</v>
      </c>
      <c r="AQ513" s="31" t="n">
        <f aca="false">IF(SQRT($B$9)*$B513+SQRT(1-$B$9)*V513&lt;_xlfn.NORM.S.INV($B$6),1,0)</f>
        <v>0</v>
      </c>
      <c r="AR513" s="31" t="n">
        <f aca="false">IF(SQRT($B$9)*$B513+SQRT(1-$B$9)*W513&lt;_xlfn.NORM.S.INV($B$6),1,0)</f>
        <v>0</v>
      </c>
      <c r="AS513" s="31" t="n">
        <f aca="false">IF(SQRT($B$9)*$B513+SQRT(1-$B$9)*X513&lt;_xlfn.NORM.S.INV($B$6),1,0)</f>
        <v>0</v>
      </c>
      <c r="AT513" s="31" t="n">
        <f aca="false">IF(SQRT($B$9)*$B513+SQRT(1-$B$9)*Y513&lt;_xlfn.NORM.S.INV($B$6),1,0)</f>
        <v>0</v>
      </c>
      <c r="AU513" s="31" t="n">
        <f aca="false">IF(SQRT($B$9)*$B513+SQRT(1-$B$9)*Z513&lt;_xlfn.NORM.S.INV($B$6),1,0)</f>
        <v>0</v>
      </c>
      <c r="AV513" s="31" t="n">
        <f aca="false">IF(SQRT($B$9)*$B513+SQRT(1-$B$9)*AA513&lt;_xlfn.NORM.S.INV($B$6),1,0)</f>
        <v>0</v>
      </c>
      <c r="AW513" s="31" t="n">
        <f aca="false">IF(SQRT($C$9)*$B513+SQRT(1-$C$9)*AB513&lt;_xlfn.NORM.S.INV($C$6),1,0)</f>
        <v>0</v>
      </c>
      <c r="AX513" s="31" t="n">
        <f aca="false">IF(SQRT($C$9)*$B513+SQRT(1-$C$9)*AC513&lt;_xlfn.NORM.S.INV($C$6),1,0)</f>
        <v>0</v>
      </c>
      <c r="AY513" s="31" t="n">
        <f aca="false">IF(SQRT($C$9)*$B513+SQRT(1-$C$9)*AD513&lt;_xlfn.NORM.S.INV($C$6),1,0)</f>
        <v>0</v>
      </c>
      <c r="AZ513" s="31" t="n">
        <f aca="false">IF(SQRT($C$9)*$B513+SQRT(1-$C$9)*AE513&lt;_xlfn.NORM.S.INV($C$6),1,0)</f>
        <v>0</v>
      </c>
      <c r="BA513" s="31" t="n">
        <f aca="false">IF(SQRT($C$9)*$B513+SQRT(1-$C$9)*AF513&lt;_xlfn.NORM.S.INV($C$6),1,0)</f>
        <v>0</v>
      </c>
      <c r="BB513" s="31" t="n">
        <f aca="false">IF(SQRT($C$9)*$B513+SQRT(1-$C$9)*AG513&lt;_xlfn.NORM.S.INV($C$6),1,0)</f>
        <v>0</v>
      </c>
      <c r="BC513" s="31" t="n">
        <f aca="false">IF(SQRT($C$9)*$B513+SQRT(1-$C$9)*AH513&lt;_xlfn.NORM.S.INV($C$6),1,0)</f>
        <v>0</v>
      </c>
      <c r="BD513" s="31" t="n">
        <f aca="false">IF(SQRT($C$9)*$B513+SQRT(1-$C$9)*AI513&lt;_xlfn.NORM.S.INV($C$6),1,0)</f>
        <v>0</v>
      </c>
      <c r="BE513" s="31" t="n">
        <f aca="false">IF(SQRT($C$9)*$B513+SQRT(1-$C$9)*AJ513&lt;_xlfn.NORM.S.INV($C$6),1,0)</f>
        <v>0</v>
      </c>
      <c r="BF513" s="31" t="n">
        <f aca="false">IF(SQRT($C$9)*$B513+SQRT(1-$C$9)*AK513&lt;_xlfn.NORM.S.INV($C$6),1,0)</f>
        <v>0</v>
      </c>
      <c r="BG513" s="21"/>
      <c r="BH513" s="21"/>
      <c r="BI513" s="31" t="n">
        <f aca="false">$B$11*(($A$1061)*$C513/$B$12*$B$7+(1-$A$1061)*$D513/$B$12*$C$7)</f>
        <v>0</v>
      </c>
      <c r="BJ513" s="31" t="n">
        <f aca="false">$B$11*(($A$1062)*$C513/$B$12*$B$7+(1-$A$1062)*$D513/$B$12*$C$7)</f>
        <v>0</v>
      </c>
      <c r="BK513" s="31" t="n">
        <f aca="false">$B$11*(($A$1063)*$C513/$B$12*$B$7+(1-$A$1063)*$D513/$B$12*$C$7)</f>
        <v>0</v>
      </c>
      <c r="BL513" s="31" t="n">
        <f aca="false">$B$11*(($A$1064)*$C513/$B$12*$B$7+(1-$A$1064)*$D513/$B$12*$C$7)</f>
        <v>0</v>
      </c>
      <c r="BM513" s="31" t="n">
        <f aca="false">$B$11*(($A$1065)*$C513/$B$12*$B$7+(1-$A$1065)*$D513/$B$12*$C$7)</f>
        <v>0</v>
      </c>
      <c r="BN513" s="31" t="n">
        <f aca="false">$B$11*(($A$1066)*$C513/$B$12*$B$7+(1-$A$1066)*$D513/$B$12*$C$7)</f>
        <v>0</v>
      </c>
      <c r="BO513" s="31" t="n">
        <f aca="false">$B$11*(($A$1067)*$C513/$B$12*$B$7+(1-$A$1067)*$D513/$B$12*$C$7)</f>
        <v>0</v>
      </c>
      <c r="BP513" s="31" t="n">
        <f aca="false">$B$11*(($A$1068)*$C513/$B$12*$B$7+(1-$A$1068)*$D513/$B$12*$C$7)</f>
        <v>0</v>
      </c>
      <c r="BQ513" s="31" t="n">
        <f aca="false">$B$11*(($A$1069)*$C513/$B$12*$B$7+(1-$A$1069)*$D513/$B$12*$C$7)</f>
        <v>0</v>
      </c>
      <c r="BR513" s="31" t="n">
        <f aca="false">$B$11*(($A$1070)*$C513/$B$12*$B$7+(1-$A$1070)*$D513/$B$12*$C$7)</f>
        <v>0</v>
      </c>
      <c r="BS513" s="31" t="n">
        <f aca="false">$B$11*(($A$1071)*$C513/$B$12*$B$7+(1-$A$1071)*$D513/$B$12*$C$7)</f>
        <v>0</v>
      </c>
      <c r="BT513" s="31" t="n">
        <f aca="false">$B$11*(($A$1072)*$C513/$B$12*$B$7+(1-$A$1072)*$D513/$B$12*$C$7)</f>
        <v>0</v>
      </c>
      <c r="BU513" s="31" t="n">
        <f aca="false">$B$11*(($A$1073)*$C513/$B$12*$B$7+(1-$A$1073)*$D513/$B$12*$C$7)</f>
        <v>0</v>
      </c>
      <c r="BV513" s="31" t="n">
        <f aca="false">$B$11*(($A$1074)*$C513/$B$12*$B$7+(1-$A$1074)*$D513/$B$12*$C$7)</f>
        <v>0</v>
      </c>
      <c r="BW513" s="31" t="n">
        <f aca="false">$B$11*(($A$1075)*$C513/$B$12*$B$7+(1-$A$1075)*$D513/$B$12*$C$7)</f>
        <v>0</v>
      </c>
      <c r="BX513" s="31" t="n">
        <f aca="false">$B$11*(($A$1076)*$C513/$B$12*$B$7+(1-$A$1076)*$D513/$B$12*$C$7)</f>
        <v>0</v>
      </c>
      <c r="BY513" s="31" t="n">
        <f aca="false">$B$11*(($A$1077)*$C513/$B$12*$B$7+(1-$A$1077)*$D513/$B$12*$C$7)</f>
        <v>0</v>
      </c>
      <c r="BZ513" s="31" t="n">
        <f aca="false">$B$11*(($A$1078)*$C513/$B$12*$B$7+(1-$A$1078)*$D513/$B$12*$C$7)</f>
        <v>0</v>
      </c>
      <c r="CA513" s="31" t="n">
        <f aca="false">$B$11*(($A$1079)*$C513/$B$12*$B$7+(1-$A$1079)*$D513/$B$12*$C$7)</f>
        <v>0</v>
      </c>
      <c r="CB513" s="31" t="n">
        <f aca="false">$B$11*(($A$1080)*$C513/$B$12*$B$7+(1-$A$1080)*$D513/$B$12*$C$7)</f>
        <v>0</v>
      </c>
      <c r="CC513" s="31" t="n">
        <f aca="false">$B$11*(($A$1081)*$C513/$B$12*$B$7+(1-$A$1081)*$D513/$B$12*$C$7)</f>
        <v>0</v>
      </c>
    </row>
    <row r="514" customFormat="false" ht="15" hidden="false" customHeight="false" outlineLevel="0" collapsed="false">
      <c r="A514" s="21" t="n">
        <v>490</v>
      </c>
      <c r="B514" s="27" t="n">
        <v>-3.05857809330247</v>
      </c>
      <c r="C514" s="9" t="n">
        <f aca="false">SUM(AM514:AV514)</f>
        <v>3</v>
      </c>
      <c r="D514" s="9" t="n">
        <f aca="false">SUM(AW514:BF514)</f>
        <v>4</v>
      </c>
      <c r="E514" s="24" t="n">
        <f aca="false">(1-C514/$B$12)*$B$8-C514/$B$12*$B$7</f>
        <v>-0.085</v>
      </c>
      <c r="F514" s="24" t="n">
        <f aca="false">(1-D514/$B$12)*$C$8-D514/$B$12*$C$7</f>
        <v>-0.186</v>
      </c>
      <c r="G514" s="47" t="n">
        <f aca="false">$B$11*($B$10*C514/$B$12*$B$7+(1-$B$10)*D514/$B$12*$C$7)</f>
        <v>1800</v>
      </c>
      <c r="H514" s="24" t="n">
        <f aca="false">$B$10*E514+(1-$B$10)*F514</f>
        <v>-0.1355</v>
      </c>
      <c r="I514" s="21"/>
      <c r="J514" s="21"/>
      <c r="K514" s="21"/>
      <c r="L514" s="21"/>
      <c r="M514" s="21"/>
      <c r="N514" s="21"/>
      <c r="O514" s="21"/>
      <c r="P514" s="21"/>
      <c r="Q514" s="21"/>
      <c r="R514" s="27" t="n">
        <v>-0.694341705550549</v>
      </c>
      <c r="S514" s="27" t="n">
        <v>0.431637913723633</v>
      </c>
      <c r="T514" s="27" t="n">
        <v>-2.19335360703952</v>
      </c>
      <c r="U514" s="27" t="n">
        <v>0.512631976202341</v>
      </c>
      <c r="V514" s="27" t="n">
        <v>-0.0849299083181904</v>
      </c>
      <c r="W514" s="27" t="n">
        <v>-0.294491309532194</v>
      </c>
      <c r="X514" s="27" t="n">
        <v>-1.81090429315866</v>
      </c>
      <c r="Y514" s="27" t="n">
        <v>0.230643050700794</v>
      </c>
      <c r="Z514" s="27" t="n">
        <v>-0.261256840436989</v>
      </c>
      <c r="AA514" s="27" t="n">
        <v>-1.98743095687091</v>
      </c>
      <c r="AB514" s="27" t="n">
        <v>0.840076531764757</v>
      </c>
      <c r="AC514" s="27" t="n">
        <v>-0.164667245942361</v>
      </c>
      <c r="AD514" s="27" t="n">
        <v>-1.09573586582367</v>
      </c>
      <c r="AE514" s="27" t="n">
        <v>-0.510771952548834</v>
      </c>
      <c r="AF514" s="27" t="n">
        <v>-0.108353516761423</v>
      </c>
      <c r="AG514" s="27" t="n">
        <v>0.207556582589461</v>
      </c>
      <c r="AH514" s="27" t="n">
        <v>-0.898731038070631</v>
      </c>
      <c r="AI514" s="27" t="n">
        <v>-0.0657348330712938</v>
      </c>
      <c r="AJ514" s="27" t="n">
        <v>-1.2250139437681</v>
      </c>
      <c r="AK514" s="27" t="n">
        <v>1.81952960360717</v>
      </c>
      <c r="AL514" s="21"/>
      <c r="AM514" s="31" t="n">
        <f aca="false">IF(SQRT($B$9)*$B514+SQRT(1-$B$9)*R514&lt;_xlfn.NORM.S.INV($B$6),1,0)</f>
        <v>0</v>
      </c>
      <c r="AN514" s="31" t="n">
        <f aca="false">IF(SQRT($B$9)*$B514+SQRT(1-$B$9)*S514&lt;_xlfn.NORM.S.INV($B$6),1,0)</f>
        <v>0</v>
      </c>
      <c r="AO514" s="31" t="n">
        <f aca="false">IF(SQRT($B$9)*$B514+SQRT(1-$B$9)*T514&lt;_xlfn.NORM.S.INV($B$6),1,0)</f>
        <v>1</v>
      </c>
      <c r="AP514" s="31" t="n">
        <f aca="false">IF(SQRT($B$9)*$B514+SQRT(1-$B$9)*U514&lt;_xlfn.NORM.S.INV($B$6),1,0)</f>
        <v>0</v>
      </c>
      <c r="AQ514" s="31" t="n">
        <f aca="false">IF(SQRT($B$9)*$B514+SQRT(1-$B$9)*V514&lt;_xlfn.NORM.S.INV($B$6),1,0)</f>
        <v>0</v>
      </c>
      <c r="AR514" s="31" t="n">
        <f aca="false">IF(SQRT($B$9)*$B514+SQRT(1-$B$9)*W514&lt;_xlfn.NORM.S.INV($B$6),1,0)</f>
        <v>0</v>
      </c>
      <c r="AS514" s="31" t="n">
        <f aca="false">IF(SQRT($B$9)*$B514+SQRT(1-$B$9)*X514&lt;_xlfn.NORM.S.INV($B$6),1,0)</f>
        <v>1</v>
      </c>
      <c r="AT514" s="31" t="n">
        <f aca="false">IF(SQRT($B$9)*$B514+SQRT(1-$B$9)*Y514&lt;_xlfn.NORM.S.INV($B$6),1,0)</f>
        <v>0</v>
      </c>
      <c r="AU514" s="31" t="n">
        <f aca="false">IF(SQRT($B$9)*$B514+SQRT(1-$B$9)*Z514&lt;_xlfn.NORM.S.INV($B$6),1,0)</f>
        <v>0</v>
      </c>
      <c r="AV514" s="31" t="n">
        <f aca="false">IF(SQRT($B$9)*$B514+SQRT(1-$B$9)*AA514&lt;_xlfn.NORM.S.INV($B$6),1,0)</f>
        <v>1</v>
      </c>
      <c r="AW514" s="31" t="n">
        <f aca="false">IF(SQRT($C$9)*$B514+SQRT(1-$C$9)*AB514&lt;_xlfn.NORM.S.INV($C$6),1,0)</f>
        <v>0</v>
      </c>
      <c r="AX514" s="31" t="n">
        <f aca="false">IF(SQRT($C$9)*$B514+SQRT(1-$C$9)*AC514&lt;_xlfn.NORM.S.INV($C$6),1,0)</f>
        <v>0</v>
      </c>
      <c r="AY514" s="31" t="n">
        <f aca="false">IF(SQRT($C$9)*$B514+SQRT(1-$C$9)*AD514&lt;_xlfn.NORM.S.INV($C$6),1,0)</f>
        <v>1</v>
      </c>
      <c r="AZ514" s="31" t="n">
        <f aca="false">IF(SQRT($C$9)*$B514+SQRT(1-$C$9)*AE514&lt;_xlfn.NORM.S.INV($C$6),1,0)</f>
        <v>1</v>
      </c>
      <c r="BA514" s="31" t="n">
        <f aca="false">IF(SQRT($C$9)*$B514+SQRT(1-$C$9)*AF514&lt;_xlfn.NORM.S.INV($C$6),1,0)</f>
        <v>0</v>
      </c>
      <c r="BB514" s="31" t="n">
        <f aca="false">IF(SQRT($C$9)*$B514+SQRT(1-$C$9)*AG514&lt;_xlfn.NORM.S.INV($C$6),1,0)</f>
        <v>0</v>
      </c>
      <c r="BC514" s="31" t="n">
        <f aca="false">IF(SQRT($C$9)*$B514+SQRT(1-$C$9)*AH514&lt;_xlfn.NORM.S.INV($C$6),1,0)</f>
        <v>1</v>
      </c>
      <c r="BD514" s="31" t="n">
        <f aca="false">IF(SQRT($C$9)*$B514+SQRT(1-$C$9)*AI514&lt;_xlfn.NORM.S.INV($C$6),1,0)</f>
        <v>0</v>
      </c>
      <c r="BE514" s="31" t="n">
        <f aca="false">IF(SQRT($C$9)*$B514+SQRT(1-$C$9)*AJ514&lt;_xlfn.NORM.S.INV($C$6),1,0)</f>
        <v>1</v>
      </c>
      <c r="BF514" s="31" t="n">
        <f aca="false">IF(SQRT($C$9)*$B514+SQRT(1-$C$9)*AK514&lt;_xlfn.NORM.S.INV($C$6),1,0)</f>
        <v>0</v>
      </c>
      <c r="BG514" s="21"/>
      <c r="BH514" s="21"/>
      <c r="BI514" s="31" t="n">
        <f aca="false">$B$11*(($A$1061)*$C514/$B$12*$B$7+(1-$A$1061)*$D514/$B$12*$C$7)</f>
        <v>2400</v>
      </c>
      <c r="BJ514" s="31" t="n">
        <f aca="false">$B$11*(($A$1062)*$C514/$B$12*$B$7+(1-$A$1062)*$D514/$B$12*$C$7)</f>
        <v>2340</v>
      </c>
      <c r="BK514" s="31" t="n">
        <f aca="false">$B$11*(($A$1063)*$C514/$B$12*$B$7+(1-$A$1063)*$D514/$B$12*$C$7)</f>
        <v>2280</v>
      </c>
      <c r="BL514" s="31" t="n">
        <f aca="false">$B$11*(($A$1064)*$C514/$B$12*$B$7+(1-$A$1064)*$D514/$B$12*$C$7)</f>
        <v>2220</v>
      </c>
      <c r="BM514" s="31" t="n">
        <f aca="false">$B$11*(($A$1065)*$C514/$B$12*$B$7+(1-$A$1065)*$D514/$B$12*$C$7)</f>
        <v>2160</v>
      </c>
      <c r="BN514" s="31" t="n">
        <f aca="false">$B$11*(($A$1066)*$C514/$B$12*$B$7+(1-$A$1066)*$D514/$B$12*$C$7)</f>
        <v>2100</v>
      </c>
      <c r="BO514" s="31" t="n">
        <f aca="false">$B$11*(($A$1067)*$C514/$B$12*$B$7+(1-$A$1067)*$D514/$B$12*$C$7)</f>
        <v>2040</v>
      </c>
      <c r="BP514" s="31" t="n">
        <f aca="false">$B$11*(($A$1068)*$C514/$B$12*$B$7+(1-$A$1068)*$D514/$B$12*$C$7)</f>
        <v>1980</v>
      </c>
      <c r="BQ514" s="31" t="n">
        <f aca="false">$B$11*(($A$1069)*$C514/$B$12*$B$7+(1-$A$1069)*$D514/$B$12*$C$7)</f>
        <v>1920</v>
      </c>
      <c r="BR514" s="31" t="n">
        <f aca="false">$B$11*(($A$1070)*$C514/$B$12*$B$7+(1-$A$1070)*$D514/$B$12*$C$7)</f>
        <v>1860</v>
      </c>
      <c r="BS514" s="31" t="n">
        <f aca="false">$B$11*(($A$1071)*$C514/$B$12*$B$7+(1-$A$1071)*$D514/$B$12*$C$7)</f>
        <v>1800</v>
      </c>
      <c r="BT514" s="31" t="n">
        <f aca="false">$B$11*(($A$1072)*$C514/$B$12*$B$7+(1-$A$1072)*$D514/$B$12*$C$7)</f>
        <v>1740</v>
      </c>
      <c r="BU514" s="31" t="n">
        <f aca="false">$B$11*(($A$1073)*$C514/$B$12*$B$7+(1-$A$1073)*$D514/$B$12*$C$7)</f>
        <v>1680</v>
      </c>
      <c r="BV514" s="31" t="n">
        <f aca="false">$B$11*(($A$1074)*$C514/$B$12*$B$7+(1-$A$1074)*$D514/$B$12*$C$7)</f>
        <v>1620</v>
      </c>
      <c r="BW514" s="31" t="n">
        <f aca="false">$B$11*(($A$1075)*$C514/$B$12*$B$7+(1-$A$1075)*$D514/$B$12*$C$7)</f>
        <v>1560</v>
      </c>
      <c r="BX514" s="31" t="n">
        <f aca="false">$B$11*(($A$1076)*$C514/$B$12*$B$7+(1-$A$1076)*$D514/$B$12*$C$7)</f>
        <v>1500</v>
      </c>
      <c r="BY514" s="31" t="n">
        <f aca="false">$B$11*(($A$1077)*$C514/$B$12*$B$7+(1-$A$1077)*$D514/$B$12*$C$7)</f>
        <v>1440</v>
      </c>
      <c r="BZ514" s="31" t="n">
        <f aca="false">$B$11*(($A$1078)*$C514/$B$12*$B$7+(1-$A$1078)*$D514/$B$12*$C$7)</f>
        <v>1380</v>
      </c>
      <c r="CA514" s="31" t="n">
        <f aca="false">$B$11*(($A$1079)*$C514/$B$12*$B$7+(1-$A$1079)*$D514/$B$12*$C$7)</f>
        <v>1320</v>
      </c>
      <c r="CB514" s="31" t="n">
        <f aca="false">$B$11*(($A$1080)*$C514/$B$12*$B$7+(1-$A$1080)*$D514/$B$12*$C$7)</f>
        <v>1260</v>
      </c>
      <c r="CC514" s="31" t="n">
        <f aca="false">$B$11*(($A$1081)*$C514/$B$12*$B$7+(1-$A$1081)*$D514/$B$12*$C$7)</f>
        <v>1200</v>
      </c>
    </row>
    <row r="515" customFormat="false" ht="15" hidden="false" customHeight="false" outlineLevel="0" collapsed="false">
      <c r="A515" s="21" t="n">
        <v>491</v>
      </c>
      <c r="B515" s="27" t="n">
        <v>-1.60780458897414</v>
      </c>
      <c r="C515" s="9" t="n">
        <f aca="false">SUM(AM515:AV515)</f>
        <v>0</v>
      </c>
      <c r="D515" s="9" t="n">
        <f aca="false">SUM(AW515:BF515)</f>
        <v>3</v>
      </c>
      <c r="E515" s="24" t="n">
        <f aca="false">(1-C515/$B$12)*$B$8-C515/$B$12*$B$7</f>
        <v>0.05</v>
      </c>
      <c r="F515" s="24" t="n">
        <f aca="false">(1-D515/$B$12)*$C$8-D515/$B$12*$C$7</f>
        <v>-0.117</v>
      </c>
      <c r="G515" s="47" t="n">
        <f aca="false">$B$11*($B$10*C515/$B$12*$B$7+(1-$B$10)*D515/$B$12*$C$7)</f>
        <v>900</v>
      </c>
      <c r="H515" s="24" t="n">
        <f aca="false">$B$10*E515+(1-$B$10)*F515</f>
        <v>-0.0335</v>
      </c>
      <c r="I515" s="21"/>
      <c r="J515" s="21"/>
      <c r="K515" s="21"/>
      <c r="L515" s="21"/>
      <c r="M515" s="21"/>
      <c r="N515" s="21"/>
      <c r="O515" s="21"/>
      <c r="P515" s="21"/>
      <c r="Q515" s="21"/>
      <c r="R515" s="27" t="n">
        <v>0.468814532474109</v>
      </c>
      <c r="S515" s="27" t="n">
        <v>-0.584891914207912</v>
      </c>
      <c r="T515" s="27" t="n">
        <v>-0.0321475071974001</v>
      </c>
      <c r="U515" s="27" t="n">
        <v>1.07684274574943</v>
      </c>
      <c r="V515" s="27" t="n">
        <v>-1.03006056382372</v>
      </c>
      <c r="W515" s="27" t="n">
        <v>0.703830622900302</v>
      </c>
      <c r="X515" s="27" t="n">
        <v>-1.01979129718078</v>
      </c>
      <c r="Y515" s="27" t="n">
        <v>0.687865459435652</v>
      </c>
      <c r="Z515" s="27" t="n">
        <v>-0.090940964166905</v>
      </c>
      <c r="AA515" s="27" t="n">
        <v>0.358604714159567</v>
      </c>
      <c r="AB515" s="27" t="n">
        <v>-2.08534163394119</v>
      </c>
      <c r="AC515" s="27" t="n">
        <v>-0.704226213187856</v>
      </c>
      <c r="AD515" s="27" t="n">
        <v>-0.355880713171308</v>
      </c>
      <c r="AE515" s="27" t="n">
        <v>0.0706448937430201</v>
      </c>
      <c r="AF515" s="27" t="n">
        <v>-0.47164619439771</v>
      </c>
      <c r="AG515" s="27" t="n">
        <v>0.706100896141967</v>
      </c>
      <c r="AH515" s="27" t="n">
        <v>-1.90603163563469</v>
      </c>
      <c r="AI515" s="27" t="n">
        <v>0.257212058211393</v>
      </c>
      <c r="AJ515" s="27" t="n">
        <v>-1.44953549762796</v>
      </c>
      <c r="AK515" s="27" t="n">
        <v>0.0590308583680003</v>
      </c>
      <c r="AL515" s="21"/>
      <c r="AM515" s="31" t="n">
        <f aca="false">IF(SQRT($B$9)*$B515+SQRT(1-$B$9)*R515&lt;_xlfn.NORM.S.INV($B$6),1,0)</f>
        <v>0</v>
      </c>
      <c r="AN515" s="31" t="n">
        <f aca="false">IF(SQRT($B$9)*$B515+SQRT(1-$B$9)*S515&lt;_xlfn.NORM.S.INV($B$6),1,0)</f>
        <v>0</v>
      </c>
      <c r="AO515" s="31" t="n">
        <f aca="false">IF(SQRT($B$9)*$B515+SQRT(1-$B$9)*T515&lt;_xlfn.NORM.S.INV($B$6),1,0)</f>
        <v>0</v>
      </c>
      <c r="AP515" s="31" t="n">
        <f aca="false">IF(SQRT($B$9)*$B515+SQRT(1-$B$9)*U515&lt;_xlfn.NORM.S.INV($B$6),1,0)</f>
        <v>0</v>
      </c>
      <c r="AQ515" s="31" t="n">
        <f aca="false">IF(SQRT($B$9)*$B515+SQRT(1-$B$9)*V515&lt;_xlfn.NORM.S.INV($B$6),1,0)</f>
        <v>0</v>
      </c>
      <c r="AR515" s="31" t="n">
        <f aca="false">IF(SQRT($B$9)*$B515+SQRT(1-$B$9)*W515&lt;_xlfn.NORM.S.INV($B$6),1,0)</f>
        <v>0</v>
      </c>
      <c r="AS515" s="31" t="n">
        <f aca="false">IF(SQRT($B$9)*$B515+SQRT(1-$B$9)*X515&lt;_xlfn.NORM.S.INV($B$6),1,0)</f>
        <v>0</v>
      </c>
      <c r="AT515" s="31" t="n">
        <f aca="false">IF(SQRT($B$9)*$B515+SQRT(1-$B$9)*Y515&lt;_xlfn.NORM.S.INV($B$6),1,0)</f>
        <v>0</v>
      </c>
      <c r="AU515" s="31" t="n">
        <f aca="false">IF(SQRT($B$9)*$B515+SQRT(1-$B$9)*Z515&lt;_xlfn.NORM.S.INV($B$6),1,0)</f>
        <v>0</v>
      </c>
      <c r="AV515" s="31" t="n">
        <f aca="false">IF(SQRT($B$9)*$B515+SQRT(1-$B$9)*AA515&lt;_xlfn.NORM.S.INV($B$6),1,0)</f>
        <v>0</v>
      </c>
      <c r="AW515" s="31" t="n">
        <f aca="false">IF(SQRT($C$9)*$B515+SQRT(1-$C$9)*AB515&lt;_xlfn.NORM.S.INV($C$6),1,0)</f>
        <v>1</v>
      </c>
      <c r="AX515" s="31" t="n">
        <f aca="false">IF(SQRT($C$9)*$B515+SQRT(1-$C$9)*AC515&lt;_xlfn.NORM.S.INV($C$6),1,0)</f>
        <v>0</v>
      </c>
      <c r="AY515" s="31" t="n">
        <f aca="false">IF(SQRT($C$9)*$B515+SQRT(1-$C$9)*AD515&lt;_xlfn.NORM.S.INV($C$6),1,0)</f>
        <v>0</v>
      </c>
      <c r="AZ515" s="31" t="n">
        <f aca="false">IF(SQRT($C$9)*$B515+SQRT(1-$C$9)*AE515&lt;_xlfn.NORM.S.INV($C$6),1,0)</f>
        <v>0</v>
      </c>
      <c r="BA515" s="31" t="n">
        <f aca="false">IF(SQRT($C$9)*$B515+SQRT(1-$C$9)*AF515&lt;_xlfn.NORM.S.INV($C$6),1,0)</f>
        <v>0</v>
      </c>
      <c r="BB515" s="31" t="n">
        <f aca="false">IF(SQRT($C$9)*$B515+SQRT(1-$C$9)*AG515&lt;_xlfn.NORM.S.INV($C$6),1,0)</f>
        <v>0</v>
      </c>
      <c r="BC515" s="31" t="n">
        <f aca="false">IF(SQRT($C$9)*$B515+SQRT(1-$C$9)*AH515&lt;_xlfn.NORM.S.INV($C$6),1,0)</f>
        <v>1</v>
      </c>
      <c r="BD515" s="31" t="n">
        <f aca="false">IF(SQRT($C$9)*$B515+SQRT(1-$C$9)*AI515&lt;_xlfn.NORM.S.INV($C$6),1,0)</f>
        <v>0</v>
      </c>
      <c r="BE515" s="31" t="n">
        <f aca="false">IF(SQRT($C$9)*$B515+SQRT(1-$C$9)*AJ515&lt;_xlfn.NORM.S.INV($C$6),1,0)</f>
        <v>1</v>
      </c>
      <c r="BF515" s="31" t="n">
        <f aca="false">IF(SQRT($C$9)*$B515+SQRT(1-$C$9)*AK515&lt;_xlfn.NORM.S.INV($C$6),1,0)</f>
        <v>0</v>
      </c>
      <c r="BG515" s="21"/>
      <c r="BH515" s="21"/>
      <c r="BI515" s="31" t="n">
        <f aca="false">$B$11*(($A$1061)*$C515/$B$12*$B$7+(1-$A$1061)*$D515/$B$12*$C$7)</f>
        <v>1800</v>
      </c>
      <c r="BJ515" s="31" t="n">
        <f aca="false">$B$11*(($A$1062)*$C515/$B$12*$B$7+(1-$A$1062)*$D515/$B$12*$C$7)</f>
        <v>1710</v>
      </c>
      <c r="BK515" s="31" t="n">
        <f aca="false">$B$11*(($A$1063)*$C515/$B$12*$B$7+(1-$A$1063)*$D515/$B$12*$C$7)</f>
        <v>1620</v>
      </c>
      <c r="BL515" s="31" t="n">
        <f aca="false">$B$11*(($A$1064)*$C515/$B$12*$B$7+(1-$A$1064)*$D515/$B$12*$C$7)</f>
        <v>1530</v>
      </c>
      <c r="BM515" s="31" t="n">
        <f aca="false">$B$11*(($A$1065)*$C515/$B$12*$B$7+(1-$A$1065)*$D515/$B$12*$C$7)</f>
        <v>1440</v>
      </c>
      <c r="BN515" s="31" t="n">
        <f aca="false">$B$11*(($A$1066)*$C515/$B$12*$B$7+(1-$A$1066)*$D515/$B$12*$C$7)</f>
        <v>1350</v>
      </c>
      <c r="BO515" s="31" t="n">
        <f aca="false">$B$11*(($A$1067)*$C515/$B$12*$B$7+(1-$A$1067)*$D515/$B$12*$C$7)</f>
        <v>1260</v>
      </c>
      <c r="BP515" s="31" t="n">
        <f aca="false">$B$11*(($A$1068)*$C515/$B$12*$B$7+(1-$A$1068)*$D515/$B$12*$C$7)</f>
        <v>1170</v>
      </c>
      <c r="BQ515" s="31" t="n">
        <f aca="false">$B$11*(($A$1069)*$C515/$B$12*$B$7+(1-$A$1069)*$D515/$B$12*$C$7)</f>
        <v>1080</v>
      </c>
      <c r="BR515" s="31" t="n">
        <f aca="false">$B$11*(($A$1070)*$C515/$B$12*$B$7+(1-$A$1070)*$D515/$B$12*$C$7)</f>
        <v>990</v>
      </c>
      <c r="BS515" s="31" t="n">
        <f aca="false">$B$11*(($A$1071)*$C515/$B$12*$B$7+(1-$A$1071)*$D515/$B$12*$C$7)</f>
        <v>900</v>
      </c>
      <c r="BT515" s="31" t="n">
        <f aca="false">$B$11*(($A$1072)*$C515/$B$12*$B$7+(1-$A$1072)*$D515/$B$12*$C$7)</f>
        <v>810</v>
      </c>
      <c r="BU515" s="31" t="n">
        <f aca="false">$B$11*(($A$1073)*$C515/$B$12*$B$7+(1-$A$1073)*$D515/$B$12*$C$7)</f>
        <v>720</v>
      </c>
      <c r="BV515" s="31" t="n">
        <f aca="false">$B$11*(($A$1074)*$C515/$B$12*$B$7+(1-$A$1074)*$D515/$B$12*$C$7)</f>
        <v>630</v>
      </c>
      <c r="BW515" s="31" t="n">
        <f aca="false">$B$11*(($A$1075)*$C515/$B$12*$B$7+(1-$A$1075)*$D515/$B$12*$C$7)</f>
        <v>540</v>
      </c>
      <c r="BX515" s="31" t="n">
        <f aca="false">$B$11*(($A$1076)*$C515/$B$12*$B$7+(1-$A$1076)*$D515/$B$12*$C$7)</f>
        <v>450</v>
      </c>
      <c r="BY515" s="31" t="n">
        <f aca="false">$B$11*(($A$1077)*$C515/$B$12*$B$7+(1-$A$1077)*$D515/$B$12*$C$7)</f>
        <v>360</v>
      </c>
      <c r="BZ515" s="31" t="n">
        <f aca="false">$B$11*(($A$1078)*$C515/$B$12*$B$7+(1-$A$1078)*$D515/$B$12*$C$7)</f>
        <v>270</v>
      </c>
      <c r="CA515" s="31" t="n">
        <f aca="false">$B$11*(($A$1079)*$C515/$B$12*$B$7+(1-$A$1079)*$D515/$B$12*$C$7)</f>
        <v>180</v>
      </c>
      <c r="CB515" s="31" t="n">
        <f aca="false">$B$11*(($A$1080)*$C515/$B$12*$B$7+(1-$A$1080)*$D515/$B$12*$C$7)</f>
        <v>90.0000000000001</v>
      </c>
      <c r="CC515" s="31" t="n">
        <f aca="false">$B$11*(($A$1081)*$C515/$B$12*$B$7+(1-$A$1081)*$D515/$B$12*$C$7)</f>
        <v>0</v>
      </c>
    </row>
    <row r="516" customFormat="false" ht="15" hidden="false" customHeight="false" outlineLevel="0" collapsed="false">
      <c r="A516" s="21" t="n">
        <v>492</v>
      </c>
      <c r="B516" s="27" t="n">
        <v>0.828358590408856</v>
      </c>
      <c r="C516" s="9" t="n">
        <f aca="false">SUM(AM516:AV516)</f>
        <v>0</v>
      </c>
      <c r="D516" s="9" t="n">
        <f aca="false">SUM(AW516:BF516)</f>
        <v>0</v>
      </c>
      <c r="E516" s="24" t="n">
        <f aca="false">(1-C516/$B$12)*$B$8-C516/$B$12*$B$7</f>
        <v>0.05</v>
      </c>
      <c r="F516" s="24" t="n">
        <f aca="false">(1-D516/$B$12)*$C$8-D516/$B$12*$C$7</f>
        <v>0.09</v>
      </c>
      <c r="G516" s="47" t="n">
        <f aca="false">$B$11*($B$10*C516/$B$12*$B$7+(1-$B$10)*D516/$B$12*$C$7)</f>
        <v>0</v>
      </c>
      <c r="H516" s="24" t="n">
        <f aca="false">$B$10*E516+(1-$B$10)*F516</f>
        <v>0.07</v>
      </c>
      <c r="I516" s="21"/>
      <c r="J516" s="21"/>
      <c r="K516" s="21"/>
      <c r="L516" s="21"/>
      <c r="M516" s="21"/>
      <c r="N516" s="21"/>
      <c r="O516" s="21"/>
      <c r="P516" s="21"/>
      <c r="Q516" s="21"/>
      <c r="R516" s="27" t="n">
        <v>-0.514449969158095</v>
      </c>
      <c r="S516" s="27" t="n">
        <v>0.262924601946209</v>
      </c>
      <c r="T516" s="27" t="n">
        <v>-0.837856054762574</v>
      </c>
      <c r="U516" s="27" t="n">
        <v>-1.20463288109687</v>
      </c>
      <c r="V516" s="27" t="n">
        <v>-1.59314070005291</v>
      </c>
      <c r="W516" s="27" t="n">
        <v>1.38528308050668</v>
      </c>
      <c r="X516" s="27" t="n">
        <v>-1.08386228901832</v>
      </c>
      <c r="Y516" s="27" t="n">
        <v>-0.336936017056792</v>
      </c>
      <c r="Z516" s="27" t="n">
        <v>0.427801700676228</v>
      </c>
      <c r="AA516" s="27" t="n">
        <v>-0.538033972419072</v>
      </c>
      <c r="AB516" s="27" t="n">
        <v>1.42903955719267</v>
      </c>
      <c r="AC516" s="27" t="n">
        <v>0.254064447036373</v>
      </c>
      <c r="AD516" s="27" t="n">
        <v>-0.781757893288232</v>
      </c>
      <c r="AE516" s="27" t="n">
        <v>0.391022876967769</v>
      </c>
      <c r="AF516" s="27" t="n">
        <v>-0.116643317178733</v>
      </c>
      <c r="AG516" s="27" t="n">
        <v>-0.558699297250162</v>
      </c>
      <c r="AH516" s="27" t="n">
        <v>0.8874538660388</v>
      </c>
      <c r="AI516" s="27" t="n">
        <v>-0.25499586847517</v>
      </c>
      <c r="AJ516" s="27" t="n">
        <v>-0.66054191172508</v>
      </c>
      <c r="AK516" s="27" t="n">
        <v>1.85898899949631</v>
      </c>
      <c r="AL516" s="21"/>
      <c r="AM516" s="31" t="n">
        <f aca="false">IF(SQRT($B$9)*$B516+SQRT(1-$B$9)*R516&lt;_xlfn.NORM.S.INV($B$6),1,0)</f>
        <v>0</v>
      </c>
      <c r="AN516" s="31" t="n">
        <f aca="false">IF(SQRT($B$9)*$B516+SQRT(1-$B$9)*S516&lt;_xlfn.NORM.S.INV($B$6),1,0)</f>
        <v>0</v>
      </c>
      <c r="AO516" s="31" t="n">
        <f aca="false">IF(SQRT($B$9)*$B516+SQRT(1-$B$9)*T516&lt;_xlfn.NORM.S.INV($B$6),1,0)</f>
        <v>0</v>
      </c>
      <c r="AP516" s="31" t="n">
        <f aca="false">IF(SQRT($B$9)*$B516+SQRT(1-$B$9)*U516&lt;_xlfn.NORM.S.INV($B$6),1,0)</f>
        <v>0</v>
      </c>
      <c r="AQ516" s="31" t="n">
        <f aca="false">IF(SQRT($B$9)*$B516+SQRT(1-$B$9)*V516&lt;_xlfn.NORM.S.INV($B$6),1,0)</f>
        <v>0</v>
      </c>
      <c r="AR516" s="31" t="n">
        <f aca="false">IF(SQRT($B$9)*$B516+SQRT(1-$B$9)*W516&lt;_xlfn.NORM.S.INV($B$6),1,0)</f>
        <v>0</v>
      </c>
      <c r="AS516" s="31" t="n">
        <f aca="false">IF(SQRT($B$9)*$B516+SQRT(1-$B$9)*X516&lt;_xlfn.NORM.S.INV($B$6),1,0)</f>
        <v>0</v>
      </c>
      <c r="AT516" s="31" t="n">
        <f aca="false">IF(SQRT($B$9)*$B516+SQRT(1-$B$9)*Y516&lt;_xlfn.NORM.S.INV($B$6),1,0)</f>
        <v>0</v>
      </c>
      <c r="AU516" s="31" t="n">
        <f aca="false">IF(SQRT($B$9)*$B516+SQRT(1-$B$9)*Z516&lt;_xlfn.NORM.S.INV($B$6),1,0)</f>
        <v>0</v>
      </c>
      <c r="AV516" s="31" t="n">
        <f aca="false">IF(SQRT($B$9)*$B516+SQRT(1-$B$9)*AA516&lt;_xlfn.NORM.S.INV($B$6),1,0)</f>
        <v>0</v>
      </c>
      <c r="AW516" s="31" t="n">
        <f aca="false">IF(SQRT($C$9)*$B516+SQRT(1-$C$9)*AB516&lt;_xlfn.NORM.S.INV($C$6),1,0)</f>
        <v>0</v>
      </c>
      <c r="AX516" s="31" t="n">
        <f aca="false">IF(SQRT($C$9)*$B516+SQRT(1-$C$9)*AC516&lt;_xlfn.NORM.S.INV($C$6),1,0)</f>
        <v>0</v>
      </c>
      <c r="AY516" s="31" t="n">
        <f aca="false">IF(SQRT($C$9)*$B516+SQRT(1-$C$9)*AD516&lt;_xlfn.NORM.S.INV($C$6),1,0)</f>
        <v>0</v>
      </c>
      <c r="AZ516" s="31" t="n">
        <f aca="false">IF(SQRT($C$9)*$B516+SQRT(1-$C$9)*AE516&lt;_xlfn.NORM.S.INV($C$6),1,0)</f>
        <v>0</v>
      </c>
      <c r="BA516" s="31" t="n">
        <f aca="false">IF(SQRT($C$9)*$B516+SQRT(1-$C$9)*AF516&lt;_xlfn.NORM.S.INV($C$6),1,0)</f>
        <v>0</v>
      </c>
      <c r="BB516" s="31" t="n">
        <f aca="false">IF(SQRT($C$9)*$B516+SQRT(1-$C$9)*AG516&lt;_xlfn.NORM.S.INV($C$6),1,0)</f>
        <v>0</v>
      </c>
      <c r="BC516" s="31" t="n">
        <f aca="false">IF(SQRT($C$9)*$B516+SQRT(1-$C$9)*AH516&lt;_xlfn.NORM.S.INV($C$6),1,0)</f>
        <v>0</v>
      </c>
      <c r="BD516" s="31" t="n">
        <f aca="false">IF(SQRT($C$9)*$B516+SQRT(1-$C$9)*AI516&lt;_xlfn.NORM.S.INV($C$6),1,0)</f>
        <v>0</v>
      </c>
      <c r="BE516" s="31" t="n">
        <f aca="false">IF(SQRT($C$9)*$B516+SQRT(1-$C$9)*AJ516&lt;_xlfn.NORM.S.INV($C$6),1,0)</f>
        <v>0</v>
      </c>
      <c r="BF516" s="31" t="n">
        <f aca="false">IF(SQRT($C$9)*$B516+SQRT(1-$C$9)*AK516&lt;_xlfn.NORM.S.INV($C$6),1,0)</f>
        <v>0</v>
      </c>
      <c r="BG516" s="21"/>
      <c r="BH516" s="21"/>
      <c r="BI516" s="31" t="n">
        <f aca="false">$B$11*(($A$1061)*$C516/$B$12*$B$7+(1-$A$1061)*$D516/$B$12*$C$7)</f>
        <v>0</v>
      </c>
      <c r="BJ516" s="31" t="n">
        <f aca="false">$B$11*(($A$1062)*$C516/$B$12*$B$7+(1-$A$1062)*$D516/$B$12*$C$7)</f>
        <v>0</v>
      </c>
      <c r="BK516" s="31" t="n">
        <f aca="false">$B$11*(($A$1063)*$C516/$B$12*$B$7+(1-$A$1063)*$D516/$B$12*$C$7)</f>
        <v>0</v>
      </c>
      <c r="BL516" s="31" t="n">
        <f aca="false">$B$11*(($A$1064)*$C516/$B$12*$B$7+(1-$A$1064)*$D516/$B$12*$C$7)</f>
        <v>0</v>
      </c>
      <c r="BM516" s="31" t="n">
        <f aca="false">$B$11*(($A$1065)*$C516/$B$12*$B$7+(1-$A$1065)*$D516/$B$12*$C$7)</f>
        <v>0</v>
      </c>
      <c r="BN516" s="31" t="n">
        <f aca="false">$B$11*(($A$1066)*$C516/$B$12*$B$7+(1-$A$1066)*$D516/$B$12*$C$7)</f>
        <v>0</v>
      </c>
      <c r="BO516" s="31" t="n">
        <f aca="false">$B$11*(($A$1067)*$C516/$B$12*$B$7+(1-$A$1067)*$D516/$B$12*$C$7)</f>
        <v>0</v>
      </c>
      <c r="BP516" s="31" t="n">
        <f aca="false">$B$11*(($A$1068)*$C516/$B$12*$B$7+(1-$A$1068)*$D516/$B$12*$C$7)</f>
        <v>0</v>
      </c>
      <c r="BQ516" s="31" t="n">
        <f aca="false">$B$11*(($A$1069)*$C516/$B$12*$B$7+(1-$A$1069)*$D516/$B$12*$C$7)</f>
        <v>0</v>
      </c>
      <c r="BR516" s="31" t="n">
        <f aca="false">$B$11*(($A$1070)*$C516/$B$12*$B$7+(1-$A$1070)*$D516/$B$12*$C$7)</f>
        <v>0</v>
      </c>
      <c r="BS516" s="31" t="n">
        <f aca="false">$B$11*(($A$1071)*$C516/$B$12*$B$7+(1-$A$1071)*$D516/$B$12*$C$7)</f>
        <v>0</v>
      </c>
      <c r="BT516" s="31" t="n">
        <f aca="false">$B$11*(($A$1072)*$C516/$B$12*$B$7+(1-$A$1072)*$D516/$B$12*$C$7)</f>
        <v>0</v>
      </c>
      <c r="BU516" s="31" t="n">
        <f aca="false">$B$11*(($A$1073)*$C516/$B$12*$B$7+(1-$A$1073)*$D516/$B$12*$C$7)</f>
        <v>0</v>
      </c>
      <c r="BV516" s="31" t="n">
        <f aca="false">$B$11*(($A$1074)*$C516/$B$12*$B$7+(1-$A$1074)*$D516/$B$12*$C$7)</f>
        <v>0</v>
      </c>
      <c r="BW516" s="31" t="n">
        <f aca="false">$B$11*(($A$1075)*$C516/$B$12*$B$7+(1-$A$1075)*$D516/$B$12*$C$7)</f>
        <v>0</v>
      </c>
      <c r="BX516" s="31" t="n">
        <f aca="false">$B$11*(($A$1076)*$C516/$B$12*$B$7+(1-$A$1076)*$D516/$B$12*$C$7)</f>
        <v>0</v>
      </c>
      <c r="BY516" s="31" t="n">
        <f aca="false">$B$11*(($A$1077)*$C516/$B$12*$B$7+(1-$A$1077)*$D516/$B$12*$C$7)</f>
        <v>0</v>
      </c>
      <c r="BZ516" s="31" t="n">
        <f aca="false">$B$11*(($A$1078)*$C516/$B$12*$B$7+(1-$A$1078)*$D516/$B$12*$C$7)</f>
        <v>0</v>
      </c>
      <c r="CA516" s="31" t="n">
        <f aca="false">$B$11*(($A$1079)*$C516/$B$12*$B$7+(1-$A$1079)*$D516/$B$12*$C$7)</f>
        <v>0</v>
      </c>
      <c r="CB516" s="31" t="n">
        <f aca="false">$B$11*(($A$1080)*$C516/$B$12*$B$7+(1-$A$1080)*$D516/$B$12*$C$7)</f>
        <v>0</v>
      </c>
      <c r="CC516" s="31" t="n">
        <f aca="false">$B$11*(($A$1081)*$C516/$B$12*$B$7+(1-$A$1081)*$D516/$B$12*$C$7)</f>
        <v>0</v>
      </c>
    </row>
    <row r="517" customFormat="false" ht="15" hidden="false" customHeight="false" outlineLevel="0" collapsed="false">
      <c r="A517" s="21" t="n">
        <v>493</v>
      </c>
      <c r="B517" s="27" t="n">
        <v>-1.75303381136302</v>
      </c>
      <c r="C517" s="9" t="n">
        <f aca="false">SUM(AM517:AV517)</f>
        <v>0</v>
      </c>
      <c r="D517" s="9" t="n">
        <f aca="false">SUM(AW517:BF517)</f>
        <v>2</v>
      </c>
      <c r="E517" s="24" t="n">
        <f aca="false">(1-C517/$B$12)*$B$8-C517/$B$12*$B$7</f>
        <v>0.05</v>
      </c>
      <c r="F517" s="24" t="n">
        <f aca="false">(1-D517/$B$12)*$C$8-D517/$B$12*$C$7</f>
        <v>-0.048</v>
      </c>
      <c r="G517" s="47" t="n">
        <f aca="false">$B$11*($B$10*C517/$B$12*$B$7+(1-$B$10)*D517/$B$12*$C$7)</f>
        <v>600</v>
      </c>
      <c r="H517" s="24" t="n">
        <f aca="false">$B$10*E517+(1-$B$10)*F517</f>
        <v>0.001</v>
      </c>
      <c r="I517" s="21"/>
      <c r="J517" s="21"/>
      <c r="K517" s="21"/>
      <c r="L517" s="21"/>
      <c r="M517" s="21"/>
      <c r="N517" s="21"/>
      <c r="O517" s="21"/>
      <c r="P517" s="21"/>
      <c r="Q517" s="21"/>
      <c r="R517" s="27" t="n">
        <v>2.75617083046729</v>
      </c>
      <c r="S517" s="27" t="n">
        <v>1.52195611410544</v>
      </c>
      <c r="T517" s="27" t="n">
        <v>0.91175440783789</v>
      </c>
      <c r="U517" s="27" t="n">
        <v>-1.43786781965416</v>
      </c>
      <c r="V517" s="27" t="n">
        <v>1.52978165961367</v>
      </c>
      <c r="W517" s="27" t="n">
        <v>1.39996935075386</v>
      </c>
      <c r="X517" s="27" t="n">
        <v>0.409804343693448</v>
      </c>
      <c r="Y517" s="27" t="n">
        <v>2.09685692151166</v>
      </c>
      <c r="Z517" s="27" t="n">
        <v>0.363345033948426</v>
      </c>
      <c r="AA517" s="27" t="n">
        <v>0.0739480052025226</v>
      </c>
      <c r="AB517" s="27" t="n">
        <v>0.966306122515234</v>
      </c>
      <c r="AC517" s="27" t="n">
        <v>0.132745561141227</v>
      </c>
      <c r="AD517" s="27" t="n">
        <v>0.246228455362485</v>
      </c>
      <c r="AE517" s="27" t="n">
        <v>-1.01220229946992</v>
      </c>
      <c r="AF517" s="27" t="n">
        <v>-0.227218549978375</v>
      </c>
      <c r="AG517" s="27" t="n">
        <v>0.966432497062085</v>
      </c>
      <c r="AH517" s="27" t="n">
        <v>0.470460925840638</v>
      </c>
      <c r="AI517" s="27" t="n">
        <v>1.33073881004351</v>
      </c>
      <c r="AJ517" s="27" t="n">
        <v>-1.52990100545872</v>
      </c>
      <c r="AK517" s="27" t="n">
        <v>0.31430668425914</v>
      </c>
      <c r="AL517" s="21"/>
      <c r="AM517" s="31" t="n">
        <f aca="false">IF(SQRT($B$9)*$B517+SQRT(1-$B$9)*R517&lt;_xlfn.NORM.S.INV($B$6),1,0)</f>
        <v>0</v>
      </c>
      <c r="AN517" s="31" t="n">
        <f aca="false">IF(SQRT($B$9)*$B517+SQRT(1-$B$9)*S517&lt;_xlfn.NORM.S.INV($B$6),1,0)</f>
        <v>0</v>
      </c>
      <c r="AO517" s="31" t="n">
        <f aca="false">IF(SQRT($B$9)*$B517+SQRT(1-$B$9)*T517&lt;_xlfn.NORM.S.INV($B$6),1,0)</f>
        <v>0</v>
      </c>
      <c r="AP517" s="31" t="n">
        <f aca="false">IF(SQRT($B$9)*$B517+SQRT(1-$B$9)*U517&lt;_xlfn.NORM.S.INV($B$6),1,0)</f>
        <v>0</v>
      </c>
      <c r="AQ517" s="31" t="n">
        <f aca="false">IF(SQRT($B$9)*$B517+SQRT(1-$B$9)*V517&lt;_xlfn.NORM.S.INV($B$6),1,0)</f>
        <v>0</v>
      </c>
      <c r="AR517" s="31" t="n">
        <f aca="false">IF(SQRT($B$9)*$B517+SQRT(1-$B$9)*W517&lt;_xlfn.NORM.S.INV($B$6),1,0)</f>
        <v>0</v>
      </c>
      <c r="AS517" s="31" t="n">
        <f aca="false">IF(SQRT($B$9)*$B517+SQRT(1-$B$9)*X517&lt;_xlfn.NORM.S.INV($B$6),1,0)</f>
        <v>0</v>
      </c>
      <c r="AT517" s="31" t="n">
        <f aca="false">IF(SQRT($B$9)*$B517+SQRT(1-$B$9)*Y517&lt;_xlfn.NORM.S.INV($B$6),1,0)</f>
        <v>0</v>
      </c>
      <c r="AU517" s="31" t="n">
        <f aca="false">IF(SQRT($B$9)*$B517+SQRT(1-$B$9)*Z517&lt;_xlfn.NORM.S.INV($B$6),1,0)</f>
        <v>0</v>
      </c>
      <c r="AV517" s="31" t="n">
        <f aca="false">IF(SQRT($B$9)*$B517+SQRT(1-$B$9)*AA517&lt;_xlfn.NORM.S.INV($B$6),1,0)</f>
        <v>0</v>
      </c>
      <c r="AW517" s="31" t="n">
        <f aca="false">IF(SQRT($C$9)*$B517+SQRT(1-$C$9)*AB517&lt;_xlfn.NORM.S.INV($C$6),1,0)</f>
        <v>0</v>
      </c>
      <c r="AX517" s="31" t="n">
        <f aca="false">IF(SQRT($C$9)*$B517+SQRT(1-$C$9)*AC517&lt;_xlfn.NORM.S.INV($C$6),1,0)</f>
        <v>0</v>
      </c>
      <c r="AY517" s="31" t="n">
        <f aca="false">IF(SQRT($C$9)*$B517+SQRT(1-$C$9)*AD517&lt;_xlfn.NORM.S.INV($C$6),1,0)</f>
        <v>0</v>
      </c>
      <c r="AZ517" s="31" t="n">
        <f aca="false">IF(SQRT($C$9)*$B517+SQRT(1-$C$9)*AE517&lt;_xlfn.NORM.S.INV($C$6),1,0)</f>
        <v>1</v>
      </c>
      <c r="BA517" s="31" t="n">
        <f aca="false">IF(SQRT($C$9)*$B517+SQRT(1-$C$9)*AF517&lt;_xlfn.NORM.S.INV($C$6),1,0)</f>
        <v>0</v>
      </c>
      <c r="BB517" s="31" t="n">
        <f aca="false">IF(SQRT($C$9)*$B517+SQRT(1-$C$9)*AG517&lt;_xlfn.NORM.S.INV($C$6),1,0)</f>
        <v>0</v>
      </c>
      <c r="BC517" s="31" t="n">
        <f aca="false">IF(SQRT($C$9)*$B517+SQRT(1-$C$9)*AH517&lt;_xlfn.NORM.S.INV($C$6),1,0)</f>
        <v>0</v>
      </c>
      <c r="BD517" s="31" t="n">
        <f aca="false">IF(SQRT($C$9)*$B517+SQRT(1-$C$9)*AI517&lt;_xlfn.NORM.S.INV($C$6),1,0)</f>
        <v>0</v>
      </c>
      <c r="BE517" s="31" t="n">
        <f aca="false">IF(SQRT($C$9)*$B517+SQRT(1-$C$9)*AJ517&lt;_xlfn.NORM.S.INV($C$6),1,0)</f>
        <v>1</v>
      </c>
      <c r="BF517" s="31" t="n">
        <f aca="false">IF(SQRT($C$9)*$B517+SQRT(1-$C$9)*AK517&lt;_xlfn.NORM.S.INV($C$6),1,0)</f>
        <v>0</v>
      </c>
      <c r="BG517" s="21"/>
      <c r="BH517" s="21"/>
      <c r="BI517" s="31" t="n">
        <f aca="false">$B$11*(($A$1061)*$C517/$B$12*$B$7+(1-$A$1061)*$D517/$B$12*$C$7)</f>
        <v>1200</v>
      </c>
      <c r="BJ517" s="31" t="n">
        <f aca="false">$B$11*(($A$1062)*$C517/$B$12*$B$7+(1-$A$1062)*$D517/$B$12*$C$7)</f>
        <v>1140</v>
      </c>
      <c r="BK517" s="31" t="n">
        <f aca="false">$B$11*(($A$1063)*$C517/$B$12*$B$7+(1-$A$1063)*$D517/$B$12*$C$7)</f>
        <v>1080</v>
      </c>
      <c r="BL517" s="31" t="n">
        <f aca="false">$B$11*(($A$1064)*$C517/$B$12*$B$7+(1-$A$1064)*$D517/$B$12*$C$7)</f>
        <v>1020</v>
      </c>
      <c r="BM517" s="31" t="n">
        <f aca="false">$B$11*(($A$1065)*$C517/$B$12*$B$7+(1-$A$1065)*$D517/$B$12*$C$7)</f>
        <v>960</v>
      </c>
      <c r="BN517" s="31" t="n">
        <f aca="false">$B$11*(($A$1066)*$C517/$B$12*$B$7+(1-$A$1066)*$D517/$B$12*$C$7)</f>
        <v>900</v>
      </c>
      <c r="BO517" s="31" t="n">
        <f aca="false">$B$11*(($A$1067)*$C517/$B$12*$B$7+(1-$A$1067)*$D517/$B$12*$C$7)</f>
        <v>840</v>
      </c>
      <c r="BP517" s="31" t="n">
        <f aca="false">$B$11*(($A$1068)*$C517/$B$12*$B$7+(1-$A$1068)*$D517/$B$12*$C$7)</f>
        <v>780</v>
      </c>
      <c r="BQ517" s="31" t="n">
        <f aca="false">$B$11*(($A$1069)*$C517/$B$12*$B$7+(1-$A$1069)*$D517/$B$12*$C$7)</f>
        <v>720</v>
      </c>
      <c r="BR517" s="31" t="n">
        <f aca="false">$B$11*(($A$1070)*$C517/$B$12*$B$7+(1-$A$1070)*$D517/$B$12*$C$7)</f>
        <v>660</v>
      </c>
      <c r="BS517" s="31" t="n">
        <f aca="false">$B$11*(($A$1071)*$C517/$B$12*$B$7+(1-$A$1071)*$D517/$B$12*$C$7)</f>
        <v>600</v>
      </c>
      <c r="BT517" s="31" t="n">
        <f aca="false">$B$11*(($A$1072)*$C517/$B$12*$B$7+(1-$A$1072)*$D517/$B$12*$C$7)</f>
        <v>540</v>
      </c>
      <c r="BU517" s="31" t="n">
        <f aca="false">$B$11*(($A$1073)*$C517/$B$12*$B$7+(1-$A$1073)*$D517/$B$12*$C$7)</f>
        <v>480</v>
      </c>
      <c r="BV517" s="31" t="n">
        <f aca="false">$B$11*(($A$1074)*$C517/$B$12*$B$7+(1-$A$1074)*$D517/$B$12*$C$7)</f>
        <v>420</v>
      </c>
      <c r="BW517" s="31" t="n">
        <f aca="false">$B$11*(($A$1075)*$C517/$B$12*$B$7+(1-$A$1075)*$D517/$B$12*$C$7)</f>
        <v>360</v>
      </c>
      <c r="BX517" s="31" t="n">
        <f aca="false">$B$11*(($A$1076)*$C517/$B$12*$B$7+(1-$A$1076)*$D517/$B$12*$C$7)</f>
        <v>300</v>
      </c>
      <c r="BY517" s="31" t="n">
        <f aca="false">$B$11*(($A$1077)*$C517/$B$12*$B$7+(1-$A$1077)*$D517/$B$12*$C$7)</f>
        <v>240</v>
      </c>
      <c r="BZ517" s="31" t="n">
        <f aca="false">$B$11*(($A$1078)*$C517/$B$12*$B$7+(1-$A$1078)*$D517/$B$12*$C$7)</f>
        <v>180</v>
      </c>
      <c r="CA517" s="31" t="n">
        <f aca="false">$B$11*(($A$1079)*$C517/$B$12*$B$7+(1-$A$1079)*$D517/$B$12*$C$7)</f>
        <v>120</v>
      </c>
      <c r="CB517" s="31" t="n">
        <f aca="false">$B$11*(($A$1080)*$C517/$B$12*$B$7+(1-$A$1080)*$D517/$B$12*$C$7)</f>
        <v>60.0000000000001</v>
      </c>
      <c r="CC517" s="31" t="n">
        <f aca="false">$B$11*(($A$1081)*$C517/$B$12*$B$7+(1-$A$1081)*$D517/$B$12*$C$7)</f>
        <v>0</v>
      </c>
    </row>
    <row r="518" customFormat="false" ht="15" hidden="false" customHeight="false" outlineLevel="0" collapsed="false">
      <c r="A518" s="21" t="n">
        <v>494</v>
      </c>
      <c r="B518" s="27" t="n">
        <v>-1.77519371406873</v>
      </c>
      <c r="C518" s="9" t="n">
        <f aca="false">SUM(AM518:AV518)</f>
        <v>0</v>
      </c>
      <c r="D518" s="9" t="n">
        <f aca="false">SUM(AW518:BF518)</f>
        <v>3</v>
      </c>
      <c r="E518" s="24" t="n">
        <f aca="false">(1-C518/$B$12)*$B$8-C518/$B$12*$B$7</f>
        <v>0.05</v>
      </c>
      <c r="F518" s="24" t="n">
        <f aca="false">(1-D518/$B$12)*$C$8-D518/$B$12*$C$7</f>
        <v>-0.117</v>
      </c>
      <c r="G518" s="47" t="n">
        <f aca="false">$B$11*($B$10*C518/$B$12*$B$7+(1-$B$10)*D518/$B$12*$C$7)</f>
        <v>900</v>
      </c>
      <c r="H518" s="24" t="n">
        <f aca="false">$B$10*E518+(1-$B$10)*F518</f>
        <v>-0.0335</v>
      </c>
      <c r="I518" s="21"/>
      <c r="J518" s="21"/>
      <c r="K518" s="21"/>
      <c r="L518" s="21"/>
      <c r="M518" s="21"/>
      <c r="N518" s="21"/>
      <c r="O518" s="21"/>
      <c r="P518" s="21"/>
      <c r="Q518" s="21"/>
      <c r="R518" s="27" t="n">
        <v>-0.906177044284053</v>
      </c>
      <c r="S518" s="27" t="n">
        <v>-0.432555638142207</v>
      </c>
      <c r="T518" s="27" t="n">
        <v>0.178210795044855</v>
      </c>
      <c r="U518" s="27" t="n">
        <v>0.653075328338789</v>
      </c>
      <c r="V518" s="27" t="n">
        <v>-0.124673896876628</v>
      </c>
      <c r="W518" s="27" t="n">
        <v>0.119521053421761</v>
      </c>
      <c r="X518" s="27" t="n">
        <v>-1.04856281192358</v>
      </c>
      <c r="Y518" s="27" t="n">
        <v>1.09807170884828</v>
      </c>
      <c r="Z518" s="27" t="n">
        <v>-0.811462694841974</v>
      </c>
      <c r="AA518" s="27" t="n">
        <v>-1.31596347160973</v>
      </c>
      <c r="AB518" s="27" t="n">
        <v>1.55704920107739</v>
      </c>
      <c r="AC518" s="27" t="n">
        <v>-0.629727064743033</v>
      </c>
      <c r="AD518" s="27" t="n">
        <v>-1.75297447690392</v>
      </c>
      <c r="AE518" s="27" t="n">
        <v>-2.48524577758847</v>
      </c>
      <c r="AF518" s="27" t="n">
        <v>-0.0381095614671765</v>
      </c>
      <c r="AG518" s="27" t="n">
        <v>-0.768561231264201</v>
      </c>
      <c r="AH518" s="27" t="n">
        <v>-1.34784173152476</v>
      </c>
      <c r="AI518" s="27" t="n">
        <v>0.0490198742792275</v>
      </c>
      <c r="AJ518" s="27" t="n">
        <v>0.233705444601672</v>
      </c>
      <c r="AK518" s="27" t="n">
        <v>-0.75776560933555</v>
      </c>
      <c r="AL518" s="21"/>
      <c r="AM518" s="31" t="n">
        <f aca="false">IF(SQRT($B$9)*$B518+SQRT(1-$B$9)*R518&lt;_xlfn.NORM.S.INV($B$6),1,0)</f>
        <v>0</v>
      </c>
      <c r="AN518" s="31" t="n">
        <f aca="false">IF(SQRT($B$9)*$B518+SQRT(1-$B$9)*S518&lt;_xlfn.NORM.S.INV($B$6),1,0)</f>
        <v>0</v>
      </c>
      <c r="AO518" s="31" t="n">
        <f aca="false">IF(SQRT($B$9)*$B518+SQRT(1-$B$9)*T518&lt;_xlfn.NORM.S.INV($B$6),1,0)</f>
        <v>0</v>
      </c>
      <c r="AP518" s="31" t="n">
        <f aca="false">IF(SQRT($B$9)*$B518+SQRT(1-$B$9)*U518&lt;_xlfn.NORM.S.INV($B$6),1,0)</f>
        <v>0</v>
      </c>
      <c r="AQ518" s="31" t="n">
        <f aca="false">IF(SQRT($B$9)*$B518+SQRT(1-$B$9)*V518&lt;_xlfn.NORM.S.INV($B$6),1,0)</f>
        <v>0</v>
      </c>
      <c r="AR518" s="31" t="n">
        <f aca="false">IF(SQRT($B$9)*$B518+SQRT(1-$B$9)*W518&lt;_xlfn.NORM.S.INV($B$6),1,0)</f>
        <v>0</v>
      </c>
      <c r="AS518" s="31" t="n">
        <f aca="false">IF(SQRT($B$9)*$B518+SQRT(1-$B$9)*X518&lt;_xlfn.NORM.S.INV($B$6),1,0)</f>
        <v>0</v>
      </c>
      <c r="AT518" s="31" t="n">
        <f aca="false">IF(SQRT($B$9)*$B518+SQRT(1-$B$9)*Y518&lt;_xlfn.NORM.S.INV($B$6),1,0)</f>
        <v>0</v>
      </c>
      <c r="AU518" s="31" t="n">
        <f aca="false">IF(SQRT($B$9)*$B518+SQRT(1-$B$9)*Z518&lt;_xlfn.NORM.S.INV($B$6),1,0)</f>
        <v>0</v>
      </c>
      <c r="AV518" s="31" t="n">
        <f aca="false">IF(SQRT($B$9)*$B518+SQRT(1-$B$9)*AA518&lt;_xlfn.NORM.S.INV($B$6),1,0)</f>
        <v>0</v>
      </c>
      <c r="AW518" s="31" t="n">
        <f aca="false">IF(SQRT($C$9)*$B518+SQRT(1-$C$9)*AB518&lt;_xlfn.NORM.S.INV($C$6),1,0)</f>
        <v>0</v>
      </c>
      <c r="AX518" s="31" t="n">
        <f aca="false">IF(SQRT($C$9)*$B518+SQRT(1-$C$9)*AC518&lt;_xlfn.NORM.S.INV($C$6),1,0)</f>
        <v>0</v>
      </c>
      <c r="AY518" s="31" t="n">
        <f aca="false">IF(SQRT($C$9)*$B518+SQRT(1-$C$9)*AD518&lt;_xlfn.NORM.S.INV($C$6),1,0)</f>
        <v>1</v>
      </c>
      <c r="AZ518" s="31" t="n">
        <f aca="false">IF(SQRT($C$9)*$B518+SQRT(1-$C$9)*AE518&lt;_xlfn.NORM.S.INV($C$6),1,0)</f>
        <v>1</v>
      </c>
      <c r="BA518" s="31" t="n">
        <f aca="false">IF(SQRT($C$9)*$B518+SQRT(1-$C$9)*AF518&lt;_xlfn.NORM.S.INV($C$6),1,0)</f>
        <v>0</v>
      </c>
      <c r="BB518" s="31" t="n">
        <f aca="false">IF(SQRT($C$9)*$B518+SQRT(1-$C$9)*AG518&lt;_xlfn.NORM.S.INV($C$6),1,0)</f>
        <v>0</v>
      </c>
      <c r="BC518" s="31" t="n">
        <f aca="false">IF(SQRT($C$9)*$B518+SQRT(1-$C$9)*AH518&lt;_xlfn.NORM.S.INV($C$6),1,0)</f>
        <v>1</v>
      </c>
      <c r="BD518" s="31" t="n">
        <f aca="false">IF(SQRT($C$9)*$B518+SQRT(1-$C$9)*AI518&lt;_xlfn.NORM.S.INV($C$6),1,0)</f>
        <v>0</v>
      </c>
      <c r="BE518" s="31" t="n">
        <f aca="false">IF(SQRT($C$9)*$B518+SQRT(1-$C$9)*AJ518&lt;_xlfn.NORM.S.INV($C$6),1,0)</f>
        <v>0</v>
      </c>
      <c r="BF518" s="31" t="n">
        <f aca="false">IF(SQRT($C$9)*$B518+SQRT(1-$C$9)*AK518&lt;_xlfn.NORM.S.INV($C$6),1,0)</f>
        <v>0</v>
      </c>
      <c r="BG518" s="21"/>
      <c r="BH518" s="21"/>
      <c r="BI518" s="31" t="n">
        <f aca="false">$B$11*(($A$1061)*$C518/$B$12*$B$7+(1-$A$1061)*$D518/$B$12*$C$7)</f>
        <v>1800</v>
      </c>
      <c r="BJ518" s="31" t="n">
        <f aca="false">$B$11*(($A$1062)*$C518/$B$12*$B$7+(1-$A$1062)*$D518/$B$12*$C$7)</f>
        <v>1710</v>
      </c>
      <c r="BK518" s="31" t="n">
        <f aca="false">$B$11*(($A$1063)*$C518/$B$12*$B$7+(1-$A$1063)*$D518/$B$12*$C$7)</f>
        <v>1620</v>
      </c>
      <c r="BL518" s="31" t="n">
        <f aca="false">$B$11*(($A$1064)*$C518/$B$12*$B$7+(1-$A$1064)*$D518/$B$12*$C$7)</f>
        <v>1530</v>
      </c>
      <c r="BM518" s="31" t="n">
        <f aca="false">$B$11*(($A$1065)*$C518/$B$12*$B$7+(1-$A$1065)*$D518/$B$12*$C$7)</f>
        <v>1440</v>
      </c>
      <c r="BN518" s="31" t="n">
        <f aca="false">$B$11*(($A$1066)*$C518/$B$12*$B$7+(1-$A$1066)*$D518/$B$12*$C$7)</f>
        <v>1350</v>
      </c>
      <c r="BO518" s="31" t="n">
        <f aca="false">$B$11*(($A$1067)*$C518/$B$12*$B$7+(1-$A$1067)*$D518/$B$12*$C$7)</f>
        <v>1260</v>
      </c>
      <c r="BP518" s="31" t="n">
        <f aca="false">$B$11*(($A$1068)*$C518/$B$12*$B$7+(1-$A$1068)*$D518/$B$12*$C$7)</f>
        <v>1170</v>
      </c>
      <c r="BQ518" s="31" t="n">
        <f aca="false">$B$11*(($A$1069)*$C518/$B$12*$B$7+(1-$A$1069)*$D518/$B$12*$C$7)</f>
        <v>1080</v>
      </c>
      <c r="BR518" s="31" t="n">
        <f aca="false">$B$11*(($A$1070)*$C518/$B$12*$B$7+(1-$A$1070)*$D518/$B$12*$C$7)</f>
        <v>990</v>
      </c>
      <c r="BS518" s="31" t="n">
        <f aca="false">$B$11*(($A$1071)*$C518/$B$12*$B$7+(1-$A$1071)*$D518/$B$12*$C$7)</f>
        <v>900</v>
      </c>
      <c r="BT518" s="31" t="n">
        <f aca="false">$B$11*(($A$1072)*$C518/$B$12*$B$7+(1-$A$1072)*$D518/$B$12*$C$7)</f>
        <v>810</v>
      </c>
      <c r="BU518" s="31" t="n">
        <f aca="false">$B$11*(($A$1073)*$C518/$B$12*$B$7+(1-$A$1073)*$D518/$B$12*$C$7)</f>
        <v>720</v>
      </c>
      <c r="BV518" s="31" t="n">
        <f aca="false">$B$11*(($A$1074)*$C518/$B$12*$B$7+(1-$A$1074)*$D518/$B$12*$C$7)</f>
        <v>630</v>
      </c>
      <c r="BW518" s="31" t="n">
        <f aca="false">$B$11*(($A$1075)*$C518/$B$12*$B$7+(1-$A$1075)*$D518/$B$12*$C$7)</f>
        <v>540</v>
      </c>
      <c r="BX518" s="31" t="n">
        <f aca="false">$B$11*(($A$1076)*$C518/$B$12*$B$7+(1-$A$1076)*$D518/$B$12*$C$7)</f>
        <v>450</v>
      </c>
      <c r="BY518" s="31" t="n">
        <f aca="false">$B$11*(($A$1077)*$C518/$B$12*$B$7+(1-$A$1077)*$D518/$B$12*$C$7)</f>
        <v>360</v>
      </c>
      <c r="BZ518" s="31" t="n">
        <f aca="false">$B$11*(($A$1078)*$C518/$B$12*$B$7+(1-$A$1078)*$D518/$B$12*$C$7)</f>
        <v>270</v>
      </c>
      <c r="CA518" s="31" t="n">
        <f aca="false">$B$11*(($A$1079)*$C518/$B$12*$B$7+(1-$A$1079)*$D518/$B$12*$C$7)</f>
        <v>180</v>
      </c>
      <c r="CB518" s="31" t="n">
        <f aca="false">$B$11*(($A$1080)*$C518/$B$12*$B$7+(1-$A$1080)*$D518/$B$12*$C$7)</f>
        <v>90.0000000000001</v>
      </c>
      <c r="CC518" s="31" t="n">
        <f aca="false">$B$11*(($A$1081)*$C518/$B$12*$B$7+(1-$A$1081)*$D518/$B$12*$C$7)</f>
        <v>0</v>
      </c>
    </row>
    <row r="519" customFormat="false" ht="15" hidden="false" customHeight="false" outlineLevel="0" collapsed="false">
      <c r="A519" s="21" t="n">
        <v>495</v>
      </c>
      <c r="B519" s="27" t="n">
        <v>-0.314708942537636</v>
      </c>
      <c r="C519" s="9" t="n">
        <f aca="false">SUM(AM519:AV519)</f>
        <v>0</v>
      </c>
      <c r="D519" s="9" t="n">
        <f aca="false">SUM(AW519:BF519)</f>
        <v>0</v>
      </c>
      <c r="E519" s="24" t="n">
        <f aca="false">(1-C519/$B$12)*$B$8-C519/$B$12*$B$7</f>
        <v>0.05</v>
      </c>
      <c r="F519" s="24" t="n">
        <f aca="false">(1-D519/$B$12)*$C$8-D519/$B$12*$C$7</f>
        <v>0.09</v>
      </c>
      <c r="G519" s="47" t="n">
        <f aca="false">$B$11*($B$10*C519/$B$12*$B$7+(1-$B$10)*D519/$B$12*$C$7)</f>
        <v>0</v>
      </c>
      <c r="H519" s="24" t="n">
        <f aca="false">$B$10*E519+(1-$B$10)*F519</f>
        <v>0.07</v>
      </c>
      <c r="I519" s="21"/>
      <c r="J519" s="21"/>
      <c r="K519" s="21"/>
      <c r="L519" s="21"/>
      <c r="M519" s="21"/>
      <c r="N519" s="21"/>
      <c r="O519" s="21"/>
      <c r="P519" s="21"/>
      <c r="Q519" s="21"/>
      <c r="R519" s="27" t="n">
        <v>0.66238314164256</v>
      </c>
      <c r="S519" s="27" t="n">
        <v>0.727515521233816</v>
      </c>
      <c r="T519" s="27" t="n">
        <v>-0.73863231218045</v>
      </c>
      <c r="U519" s="27" t="n">
        <v>-0.212522955834211</v>
      </c>
      <c r="V519" s="27" t="n">
        <v>0.855336789704049</v>
      </c>
      <c r="W519" s="27" t="n">
        <v>1.60905184181832</v>
      </c>
      <c r="X519" s="27" t="n">
        <v>2.19439207930273</v>
      </c>
      <c r="Y519" s="27" t="n">
        <v>-0.912866198963697</v>
      </c>
      <c r="Z519" s="27" t="n">
        <v>-1.82992846292042</v>
      </c>
      <c r="AA519" s="27" t="n">
        <v>0.92748618174559</v>
      </c>
      <c r="AB519" s="27" t="n">
        <v>-0.581049904283917</v>
      </c>
      <c r="AC519" s="27" t="n">
        <v>0.232984308643718</v>
      </c>
      <c r="AD519" s="27" t="n">
        <v>1.06750448646058</v>
      </c>
      <c r="AE519" s="27" t="n">
        <v>-1.03712794979872</v>
      </c>
      <c r="AF519" s="27" t="n">
        <v>-0.268442669057414</v>
      </c>
      <c r="AG519" s="27" t="n">
        <v>-1.13146366525636</v>
      </c>
      <c r="AH519" s="27" t="n">
        <v>-0.486302405010995</v>
      </c>
      <c r="AI519" s="27" t="n">
        <v>1.09860979960057</v>
      </c>
      <c r="AJ519" s="27" t="n">
        <v>0.322341108237967</v>
      </c>
      <c r="AK519" s="27" t="n">
        <v>0.556806986946184</v>
      </c>
      <c r="AL519" s="21"/>
      <c r="AM519" s="31" t="n">
        <f aca="false">IF(SQRT($B$9)*$B519+SQRT(1-$B$9)*R519&lt;_xlfn.NORM.S.INV($B$6),1,0)</f>
        <v>0</v>
      </c>
      <c r="AN519" s="31" t="n">
        <f aca="false">IF(SQRT($B$9)*$B519+SQRT(1-$B$9)*S519&lt;_xlfn.NORM.S.INV($B$6),1,0)</f>
        <v>0</v>
      </c>
      <c r="AO519" s="31" t="n">
        <f aca="false">IF(SQRT($B$9)*$B519+SQRT(1-$B$9)*T519&lt;_xlfn.NORM.S.INV($B$6),1,0)</f>
        <v>0</v>
      </c>
      <c r="AP519" s="31" t="n">
        <f aca="false">IF(SQRT($B$9)*$B519+SQRT(1-$B$9)*U519&lt;_xlfn.NORM.S.INV($B$6),1,0)</f>
        <v>0</v>
      </c>
      <c r="AQ519" s="31" t="n">
        <f aca="false">IF(SQRT($B$9)*$B519+SQRT(1-$B$9)*V519&lt;_xlfn.NORM.S.INV($B$6),1,0)</f>
        <v>0</v>
      </c>
      <c r="AR519" s="31" t="n">
        <f aca="false">IF(SQRT($B$9)*$B519+SQRT(1-$B$9)*W519&lt;_xlfn.NORM.S.INV($B$6),1,0)</f>
        <v>0</v>
      </c>
      <c r="AS519" s="31" t="n">
        <f aca="false">IF(SQRT($B$9)*$B519+SQRT(1-$B$9)*X519&lt;_xlfn.NORM.S.INV($B$6),1,0)</f>
        <v>0</v>
      </c>
      <c r="AT519" s="31" t="n">
        <f aca="false">IF(SQRT($B$9)*$B519+SQRT(1-$B$9)*Y519&lt;_xlfn.NORM.S.INV($B$6),1,0)</f>
        <v>0</v>
      </c>
      <c r="AU519" s="31" t="n">
        <f aca="false">IF(SQRT($B$9)*$B519+SQRT(1-$B$9)*Z519&lt;_xlfn.NORM.S.INV($B$6),1,0)</f>
        <v>0</v>
      </c>
      <c r="AV519" s="31" t="n">
        <f aca="false">IF(SQRT($B$9)*$B519+SQRT(1-$B$9)*AA519&lt;_xlfn.NORM.S.INV($B$6),1,0)</f>
        <v>0</v>
      </c>
      <c r="AW519" s="31" t="n">
        <f aca="false">IF(SQRT($C$9)*$B519+SQRT(1-$C$9)*AB519&lt;_xlfn.NORM.S.INV($C$6),1,0)</f>
        <v>0</v>
      </c>
      <c r="AX519" s="31" t="n">
        <f aca="false">IF(SQRT($C$9)*$B519+SQRT(1-$C$9)*AC519&lt;_xlfn.NORM.S.INV($C$6),1,0)</f>
        <v>0</v>
      </c>
      <c r="AY519" s="31" t="n">
        <f aca="false">IF(SQRT($C$9)*$B519+SQRT(1-$C$9)*AD519&lt;_xlfn.NORM.S.INV($C$6),1,0)</f>
        <v>0</v>
      </c>
      <c r="AZ519" s="31" t="n">
        <f aca="false">IF(SQRT($C$9)*$B519+SQRT(1-$C$9)*AE519&lt;_xlfn.NORM.S.INV($C$6),1,0)</f>
        <v>0</v>
      </c>
      <c r="BA519" s="31" t="n">
        <f aca="false">IF(SQRT($C$9)*$B519+SQRT(1-$C$9)*AF519&lt;_xlfn.NORM.S.INV($C$6),1,0)</f>
        <v>0</v>
      </c>
      <c r="BB519" s="31" t="n">
        <f aca="false">IF(SQRT($C$9)*$B519+SQRT(1-$C$9)*AG519&lt;_xlfn.NORM.S.INV($C$6),1,0)</f>
        <v>0</v>
      </c>
      <c r="BC519" s="31" t="n">
        <f aca="false">IF(SQRT($C$9)*$B519+SQRT(1-$C$9)*AH519&lt;_xlfn.NORM.S.INV($C$6),1,0)</f>
        <v>0</v>
      </c>
      <c r="BD519" s="31" t="n">
        <f aca="false">IF(SQRT($C$9)*$B519+SQRT(1-$C$9)*AI519&lt;_xlfn.NORM.S.INV($C$6),1,0)</f>
        <v>0</v>
      </c>
      <c r="BE519" s="31" t="n">
        <f aca="false">IF(SQRT($C$9)*$B519+SQRT(1-$C$9)*AJ519&lt;_xlfn.NORM.S.INV($C$6),1,0)</f>
        <v>0</v>
      </c>
      <c r="BF519" s="31" t="n">
        <f aca="false">IF(SQRT($C$9)*$B519+SQRT(1-$C$9)*AK519&lt;_xlfn.NORM.S.INV($C$6),1,0)</f>
        <v>0</v>
      </c>
      <c r="BG519" s="21"/>
      <c r="BH519" s="21"/>
      <c r="BI519" s="31" t="n">
        <f aca="false">$B$11*(($A$1061)*$C519/$B$12*$B$7+(1-$A$1061)*$D519/$B$12*$C$7)</f>
        <v>0</v>
      </c>
      <c r="BJ519" s="31" t="n">
        <f aca="false">$B$11*(($A$1062)*$C519/$B$12*$B$7+(1-$A$1062)*$D519/$B$12*$C$7)</f>
        <v>0</v>
      </c>
      <c r="BK519" s="31" t="n">
        <f aca="false">$B$11*(($A$1063)*$C519/$B$12*$B$7+(1-$A$1063)*$D519/$B$12*$C$7)</f>
        <v>0</v>
      </c>
      <c r="BL519" s="31" t="n">
        <f aca="false">$B$11*(($A$1064)*$C519/$B$12*$B$7+(1-$A$1064)*$D519/$B$12*$C$7)</f>
        <v>0</v>
      </c>
      <c r="BM519" s="31" t="n">
        <f aca="false">$B$11*(($A$1065)*$C519/$B$12*$B$7+(1-$A$1065)*$D519/$B$12*$C$7)</f>
        <v>0</v>
      </c>
      <c r="BN519" s="31" t="n">
        <f aca="false">$B$11*(($A$1066)*$C519/$B$12*$B$7+(1-$A$1066)*$D519/$B$12*$C$7)</f>
        <v>0</v>
      </c>
      <c r="BO519" s="31" t="n">
        <f aca="false">$B$11*(($A$1067)*$C519/$B$12*$B$7+(1-$A$1067)*$D519/$B$12*$C$7)</f>
        <v>0</v>
      </c>
      <c r="BP519" s="31" t="n">
        <f aca="false">$B$11*(($A$1068)*$C519/$B$12*$B$7+(1-$A$1068)*$D519/$B$12*$C$7)</f>
        <v>0</v>
      </c>
      <c r="BQ519" s="31" t="n">
        <f aca="false">$B$11*(($A$1069)*$C519/$B$12*$B$7+(1-$A$1069)*$D519/$B$12*$C$7)</f>
        <v>0</v>
      </c>
      <c r="BR519" s="31" t="n">
        <f aca="false">$B$11*(($A$1070)*$C519/$B$12*$B$7+(1-$A$1070)*$D519/$B$12*$C$7)</f>
        <v>0</v>
      </c>
      <c r="BS519" s="31" t="n">
        <f aca="false">$B$11*(($A$1071)*$C519/$B$12*$B$7+(1-$A$1071)*$D519/$B$12*$C$7)</f>
        <v>0</v>
      </c>
      <c r="BT519" s="31" t="n">
        <f aca="false">$B$11*(($A$1072)*$C519/$B$12*$B$7+(1-$A$1072)*$D519/$B$12*$C$7)</f>
        <v>0</v>
      </c>
      <c r="BU519" s="31" t="n">
        <f aca="false">$B$11*(($A$1073)*$C519/$B$12*$B$7+(1-$A$1073)*$D519/$B$12*$C$7)</f>
        <v>0</v>
      </c>
      <c r="BV519" s="31" t="n">
        <f aca="false">$B$11*(($A$1074)*$C519/$B$12*$B$7+(1-$A$1074)*$D519/$B$12*$C$7)</f>
        <v>0</v>
      </c>
      <c r="BW519" s="31" t="n">
        <f aca="false">$B$11*(($A$1075)*$C519/$B$12*$B$7+(1-$A$1075)*$D519/$B$12*$C$7)</f>
        <v>0</v>
      </c>
      <c r="BX519" s="31" t="n">
        <f aca="false">$B$11*(($A$1076)*$C519/$B$12*$B$7+(1-$A$1076)*$D519/$B$12*$C$7)</f>
        <v>0</v>
      </c>
      <c r="BY519" s="31" t="n">
        <f aca="false">$B$11*(($A$1077)*$C519/$B$12*$B$7+(1-$A$1077)*$D519/$B$12*$C$7)</f>
        <v>0</v>
      </c>
      <c r="BZ519" s="31" t="n">
        <f aca="false">$B$11*(($A$1078)*$C519/$B$12*$B$7+(1-$A$1078)*$D519/$B$12*$C$7)</f>
        <v>0</v>
      </c>
      <c r="CA519" s="31" t="n">
        <f aca="false">$B$11*(($A$1079)*$C519/$B$12*$B$7+(1-$A$1079)*$D519/$B$12*$C$7)</f>
        <v>0</v>
      </c>
      <c r="CB519" s="31" t="n">
        <f aca="false">$B$11*(($A$1080)*$C519/$B$12*$B$7+(1-$A$1080)*$D519/$B$12*$C$7)</f>
        <v>0</v>
      </c>
      <c r="CC519" s="31" t="n">
        <f aca="false">$B$11*(($A$1081)*$C519/$B$12*$B$7+(1-$A$1081)*$D519/$B$12*$C$7)</f>
        <v>0</v>
      </c>
    </row>
    <row r="520" customFormat="false" ht="15" hidden="false" customHeight="false" outlineLevel="0" collapsed="false">
      <c r="A520" s="21" t="n">
        <v>496</v>
      </c>
      <c r="B520" s="27" t="n">
        <v>0.205302488557121</v>
      </c>
      <c r="C520" s="9" t="n">
        <f aca="false">SUM(AM520:AV520)</f>
        <v>0</v>
      </c>
      <c r="D520" s="9" t="n">
        <f aca="false">SUM(AW520:BF520)</f>
        <v>1</v>
      </c>
      <c r="E520" s="24" t="n">
        <f aca="false">(1-C520/$B$12)*$B$8-C520/$B$12*$B$7</f>
        <v>0.05</v>
      </c>
      <c r="F520" s="24" t="n">
        <f aca="false">(1-D520/$B$12)*$C$8-D520/$B$12*$C$7</f>
        <v>0.021</v>
      </c>
      <c r="G520" s="47" t="n">
        <f aca="false">$B$11*($B$10*C520/$B$12*$B$7+(1-$B$10)*D520/$B$12*$C$7)</f>
        <v>300</v>
      </c>
      <c r="H520" s="24" t="n">
        <f aca="false">$B$10*E520+(1-$B$10)*F520</f>
        <v>0.0355</v>
      </c>
      <c r="I520" s="21"/>
      <c r="J520" s="21"/>
      <c r="K520" s="21"/>
      <c r="L520" s="21"/>
      <c r="M520" s="21"/>
      <c r="N520" s="21"/>
      <c r="O520" s="21"/>
      <c r="P520" s="21"/>
      <c r="Q520" s="21"/>
      <c r="R520" s="27" t="n">
        <v>-0.435053290615714</v>
      </c>
      <c r="S520" s="27" t="n">
        <v>1.3414283185271</v>
      </c>
      <c r="T520" s="27" t="n">
        <v>-1.2712626781687</v>
      </c>
      <c r="U520" s="27" t="n">
        <v>-0.00290424406117152</v>
      </c>
      <c r="V520" s="27" t="n">
        <v>-0.554661688332842</v>
      </c>
      <c r="W520" s="27" t="n">
        <v>-1.02587500543542</v>
      </c>
      <c r="X520" s="27" t="n">
        <v>0.385203999969806</v>
      </c>
      <c r="Y520" s="27" t="n">
        <v>0.511863602362584</v>
      </c>
      <c r="Z520" s="27" t="n">
        <v>0.508755624298266</v>
      </c>
      <c r="AA520" s="27" t="n">
        <v>-0.709742491521462</v>
      </c>
      <c r="AB520" s="27" t="n">
        <v>-0.550345544780517</v>
      </c>
      <c r="AC520" s="27" t="n">
        <v>-0.0785878974028023</v>
      </c>
      <c r="AD520" s="27" t="n">
        <v>-0.90447684954021</v>
      </c>
      <c r="AE520" s="27" t="n">
        <v>0.639509345398092</v>
      </c>
      <c r="AF520" s="27" t="n">
        <v>-0.786759142083272</v>
      </c>
      <c r="AG520" s="27" t="n">
        <v>1.59109150061368</v>
      </c>
      <c r="AH520" s="27" t="n">
        <v>-2.07885231064328</v>
      </c>
      <c r="AI520" s="27" t="n">
        <v>0.922887922444023</v>
      </c>
      <c r="AJ520" s="27" t="n">
        <v>-0.668425406157328</v>
      </c>
      <c r="AK520" s="27" t="n">
        <v>-0.600512303464016</v>
      </c>
      <c r="AL520" s="21"/>
      <c r="AM520" s="31" t="n">
        <f aca="false">IF(SQRT($B$9)*$B520+SQRT(1-$B$9)*R520&lt;_xlfn.NORM.S.INV($B$6),1,0)</f>
        <v>0</v>
      </c>
      <c r="AN520" s="31" t="n">
        <f aca="false">IF(SQRT($B$9)*$B520+SQRT(1-$B$9)*S520&lt;_xlfn.NORM.S.INV($B$6),1,0)</f>
        <v>0</v>
      </c>
      <c r="AO520" s="31" t="n">
        <f aca="false">IF(SQRT($B$9)*$B520+SQRT(1-$B$9)*T520&lt;_xlfn.NORM.S.INV($B$6),1,0)</f>
        <v>0</v>
      </c>
      <c r="AP520" s="31" t="n">
        <f aca="false">IF(SQRT($B$9)*$B520+SQRT(1-$B$9)*U520&lt;_xlfn.NORM.S.INV($B$6),1,0)</f>
        <v>0</v>
      </c>
      <c r="AQ520" s="31" t="n">
        <f aca="false">IF(SQRT($B$9)*$B520+SQRT(1-$B$9)*V520&lt;_xlfn.NORM.S.INV($B$6),1,0)</f>
        <v>0</v>
      </c>
      <c r="AR520" s="31" t="n">
        <f aca="false">IF(SQRT($B$9)*$B520+SQRT(1-$B$9)*W520&lt;_xlfn.NORM.S.INV($B$6),1,0)</f>
        <v>0</v>
      </c>
      <c r="AS520" s="31" t="n">
        <f aca="false">IF(SQRT($B$9)*$B520+SQRT(1-$B$9)*X520&lt;_xlfn.NORM.S.INV($B$6),1,0)</f>
        <v>0</v>
      </c>
      <c r="AT520" s="31" t="n">
        <f aca="false">IF(SQRT($B$9)*$B520+SQRT(1-$B$9)*Y520&lt;_xlfn.NORM.S.INV($B$6),1,0)</f>
        <v>0</v>
      </c>
      <c r="AU520" s="31" t="n">
        <f aca="false">IF(SQRT($B$9)*$B520+SQRT(1-$B$9)*Z520&lt;_xlfn.NORM.S.INV($B$6),1,0)</f>
        <v>0</v>
      </c>
      <c r="AV520" s="31" t="n">
        <f aca="false">IF(SQRT($B$9)*$B520+SQRT(1-$B$9)*AA520&lt;_xlfn.NORM.S.INV($B$6),1,0)</f>
        <v>0</v>
      </c>
      <c r="AW520" s="31" t="n">
        <f aca="false">IF(SQRT($C$9)*$B520+SQRT(1-$C$9)*AB520&lt;_xlfn.NORM.S.INV($C$6),1,0)</f>
        <v>0</v>
      </c>
      <c r="AX520" s="31" t="n">
        <f aca="false">IF(SQRT($C$9)*$B520+SQRT(1-$C$9)*AC520&lt;_xlfn.NORM.S.INV($C$6),1,0)</f>
        <v>0</v>
      </c>
      <c r="AY520" s="31" t="n">
        <f aca="false">IF(SQRT($C$9)*$B520+SQRT(1-$C$9)*AD520&lt;_xlfn.NORM.S.INV($C$6),1,0)</f>
        <v>0</v>
      </c>
      <c r="AZ520" s="31" t="n">
        <f aca="false">IF(SQRT($C$9)*$B520+SQRT(1-$C$9)*AE520&lt;_xlfn.NORM.S.INV($C$6),1,0)</f>
        <v>0</v>
      </c>
      <c r="BA520" s="31" t="n">
        <f aca="false">IF(SQRT($C$9)*$B520+SQRT(1-$C$9)*AF520&lt;_xlfn.NORM.S.INV($C$6),1,0)</f>
        <v>0</v>
      </c>
      <c r="BB520" s="31" t="n">
        <f aca="false">IF(SQRT($C$9)*$B520+SQRT(1-$C$9)*AG520&lt;_xlfn.NORM.S.INV($C$6),1,0)</f>
        <v>0</v>
      </c>
      <c r="BC520" s="31" t="n">
        <f aca="false">IF(SQRT($C$9)*$B520+SQRT(1-$C$9)*AH520&lt;_xlfn.NORM.S.INV($C$6),1,0)</f>
        <v>1</v>
      </c>
      <c r="BD520" s="31" t="n">
        <f aca="false">IF(SQRT($C$9)*$B520+SQRT(1-$C$9)*AI520&lt;_xlfn.NORM.S.INV($C$6),1,0)</f>
        <v>0</v>
      </c>
      <c r="BE520" s="31" t="n">
        <f aca="false">IF(SQRT($C$9)*$B520+SQRT(1-$C$9)*AJ520&lt;_xlfn.NORM.S.INV($C$6),1,0)</f>
        <v>0</v>
      </c>
      <c r="BF520" s="31" t="n">
        <f aca="false">IF(SQRT($C$9)*$B520+SQRT(1-$C$9)*AK520&lt;_xlfn.NORM.S.INV($C$6),1,0)</f>
        <v>0</v>
      </c>
      <c r="BG520" s="21"/>
      <c r="BH520" s="21"/>
      <c r="BI520" s="31" t="n">
        <f aca="false">$B$11*(($A$1061)*$C520/$B$12*$B$7+(1-$A$1061)*$D520/$B$12*$C$7)</f>
        <v>600</v>
      </c>
      <c r="BJ520" s="31" t="n">
        <f aca="false">$B$11*(($A$1062)*$C520/$B$12*$B$7+(1-$A$1062)*$D520/$B$12*$C$7)</f>
        <v>570</v>
      </c>
      <c r="BK520" s="31" t="n">
        <f aca="false">$B$11*(($A$1063)*$C520/$B$12*$B$7+(1-$A$1063)*$D520/$B$12*$C$7)</f>
        <v>540</v>
      </c>
      <c r="BL520" s="31" t="n">
        <f aca="false">$B$11*(($A$1064)*$C520/$B$12*$B$7+(1-$A$1064)*$D520/$B$12*$C$7)</f>
        <v>510</v>
      </c>
      <c r="BM520" s="31" t="n">
        <f aca="false">$B$11*(($A$1065)*$C520/$B$12*$B$7+(1-$A$1065)*$D520/$B$12*$C$7)</f>
        <v>480</v>
      </c>
      <c r="BN520" s="31" t="n">
        <f aca="false">$B$11*(($A$1066)*$C520/$B$12*$B$7+(1-$A$1066)*$D520/$B$12*$C$7)</f>
        <v>450</v>
      </c>
      <c r="BO520" s="31" t="n">
        <f aca="false">$B$11*(($A$1067)*$C520/$B$12*$B$7+(1-$A$1067)*$D520/$B$12*$C$7)</f>
        <v>420</v>
      </c>
      <c r="BP520" s="31" t="n">
        <f aca="false">$B$11*(($A$1068)*$C520/$B$12*$B$7+(1-$A$1068)*$D520/$B$12*$C$7)</f>
        <v>390</v>
      </c>
      <c r="BQ520" s="31" t="n">
        <f aca="false">$B$11*(($A$1069)*$C520/$B$12*$B$7+(1-$A$1069)*$D520/$B$12*$C$7)</f>
        <v>360</v>
      </c>
      <c r="BR520" s="31" t="n">
        <f aca="false">$B$11*(($A$1070)*$C520/$B$12*$B$7+(1-$A$1070)*$D520/$B$12*$C$7)</f>
        <v>330</v>
      </c>
      <c r="BS520" s="31" t="n">
        <f aca="false">$B$11*(($A$1071)*$C520/$B$12*$B$7+(1-$A$1071)*$D520/$B$12*$C$7)</f>
        <v>300</v>
      </c>
      <c r="BT520" s="31" t="n">
        <f aca="false">$B$11*(($A$1072)*$C520/$B$12*$B$7+(1-$A$1072)*$D520/$B$12*$C$7)</f>
        <v>270</v>
      </c>
      <c r="BU520" s="31" t="n">
        <f aca="false">$B$11*(($A$1073)*$C520/$B$12*$B$7+(1-$A$1073)*$D520/$B$12*$C$7)</f>
        <v>240</v>
      </c>
      <c r="BV520" s="31" t="n">
        <f aca="false">$B$11*(($A$1074)*$C520/$B$12*$B$7+(1-$A$1074)*$D520/$B$12*$C$7)</f>
        <v>210</v>
      </c>
      <c r="BW520" s="31" t="n">
        <f aca="false">$B$11*(($A$1075)*$C520/$B$12*$B$7+(1-$A$1075)*$D520/$B$12*$C$7)</f>
        <v>180</v>
      </c>
      <c r="BX520" s="31" t="n">
        <f aca="false">$B$11*(($A$1076)*$C520/$B$12*$B$7+(1-$A$1076)*$D520/$B$12*$C$7)</f>
        <v>150</v>
      </c>
      <c r="BY520" s="31" t="n">
        <f aca="false">$B$11*(($A$1077)*$C520/$B$12*$B$7+(1-$A$1077)*$D520/$B$12*$C$7)</f>
        <v>120</v>
      </c>
      <c r="BZ520" s="31" t="n">
        <f aca="false">$B$11*(($A$1078)*$C520/$B$12*$B$7+(1-$A$1078)*$D520/$B$12*$C$7)</f>
        <v>90</v>
      </c>
      <c r="CA520" s="31" t="n">
        <f aca="false">$B$11*(($A$1079)*$C520/$B$12*$B$7+(1-$A$1079)*$D520/$B$12*$C$7)</f>
        <v>60</v>
      </c>
      <c r="CB520" s="31" t="n">
        <f aca="false">$B$11*(($A$1080)*$C520/$B$12*$B$7+(1-$A$1080)*$D520/$B$12*$C$7)</f>
        <v>30</v>
      </c>
      <c r="CC520" s="31" t="n">
        <f aca="false">$B$11*(($A$1081)*$C520/$B$12*$B$7+(1-$A$1081)*$D520/$B$12*$C$7)</f>
        <v>0</v>
      </c>
    </row>
    <row r="521" customFormat="false" ht="15" hidden="false" customHeight="false" outlineLevel="0" collapsed="false">
      <c r="A521" s="21" t="n">
        <v>497</v>
      </c>
      <c r="B521" s="27" t="n">
        <v>-0.155687380861902</v>
      </c>
      <c r="C521" s="9" t="n">
        <f aca="false">SUM(AM521:AV521)</f>
        <v>0</v>
      </c>
      <c r="D521" s="9" t="n">
        <f aca="false">SUM(AW521:BF521)</f>
        <v>0</v>
      </c>
      <c r="E521" s="24" t="n">
        <f aca="false">(1-C521/$B$12)*$B$8-C521/$B$12*$B$7</f>
        <v>0.05</v>
      </c>
      <c r="F521" s="24" t="n">
        <f aca="false">(1-D521/$B$12)*$C$8-D521/$B$12*$C$7</f>
        <v>0.09</v>
      </c>
      <c r="G521" s="47" t="n">
        <f aca="false">$B$11*($B$10*C521/$B$12*$B$7+(1-$B$10)*D521/$B$12*$C$7)</f>
        <v>0</v>
      </c>
      <c r="H521" s="24" t="n">
        <f aca="false">$B$10*E521+(1-$B$10)*F521</f>
        <v>0.07</v>
      </c>
      <c r="I521" s="21"/>
      <c r="J521" s="21"/>
      <c r="K521" s="21"/>
      <c r="L521" s="21"/>
      <c r="M521" s="21"/>
      <c r="N521" s="21"/>
      <c r="O521" s="21"/>
      <c r="P521" s="21"/>
      <c r="Q521" s="21"/>
      <c r="R521" s="27" t="n">
        <v>-0.483933680117394</v>
      </c>
      <c r="S521" s="27" t="n">
        <v>1.47664459836155</v>
      </c>
      <c r="T521" s="27" t="n">
        <v>1.12399284666719</v>
      </c>
      <c r="U521" s="27" t="n">
        <v>0.275152320018466</v>
      </c>
      <c r="V521" s="27" t="n">
        <v>-0.191501271167093</v>
      </c>
      <c r="W521" s="27" t="n">
        <v>-1.12853466075862</v>
      </c>
      <c r="X521" s="27" t="n">
        <v>0.352573066038068</v>
      </c>
      <c r="Y521" s="27" t="n">
        <v>0.0593713099145759</v>
      </c>
      <c r="Z521" s="27" t="n">
        <v>0.866574607741298</v>
      </c>
      <c r="AA521" s="27" t="n">
        <v>0.0244900804215107</v>
      </c>
      <c r="AB521" s="27" t="n">
        <v>-1.33767722558346</v>
      </c>
      <c r="AC521" s="27" t="n">
        <v>0.171698419451626</v>
      </c>
      <c r="AD521" s="27" t="n">
        <v>0.53686400226644</v>
      </c>
      <c r="AE521" s="27" t="n">
        <v>-0.0788827591209587</v>
      </c>
      <c r="AF521" s="27" t="n">
        <v>-1.25622364958943</v>
      </c>
      <c r="AG521" s="27" t="n">
        <v>1.41426559620734</v>
      </c>
      <c r="AH521" s="27" t="n">
        <v>0.58368112087852</v>
      </c>
      <c r="AI521" s="27" t="n">
        <v>-1.34917703046741</v>
      </c>
      <c r="AJ521" s="27" t="n">
        <v>1.08047245340752</v>
      </c>
      <c r="AK521" s="27" t="n">
        <v>0.571861423894102</v>
      </c>
      <c r="AL521" s="21"/>
      <c r="AM521" s="31" t="n">
        <f aca="false">IF(SQRT($B$9)*$B521+SQRT(1-$B$9)*R521&lt;_xlfn.NORM.S.INV($B$6),1,0)</f>
        <v>0</v>
      </c>
      <c r="AN521" s="31" t="n">
        <f aca="false">IF(SQRT($B$9)*$B521+SQRT(1-$B$9)*S521&lt;_xlfn.NORM.S.INV($B$6),1,0)</f>
        <v>0</v>
      </c>
      <c r="AO521" s="31" t="n">
        <f aca="false">IF(SQRT($B$9)*$B521+SQRT(1-$B$9)*T521&lt;_xlfn.NORM.S.INV($B$6),1,0)</f>
        <v>0</v>
      </c>
      <c r="AP521" s="31" t="n">
        <f aca="false">IF(SQRT($B$9)*$B521+SQRT(1-$B$9)*U521&lt;_xlfn.NORM.S.INV($B$6),1,0)</f>
        <v>0</v>
      </c>
      <c r="AQ521" s="31" t="n">
        <f aca="false">IF(SQRT($B$9)*$B521+SQRT(1-$B$9)*V521&lt;_xlfn.NORM.S.INV($B$6),1,0)</f>
        <v>0</v>
      </c>
      <c r="AR521" s="31" t="n">
        <f aca="false">IF(SQRT($B$9)*$B521+SQRT(1-$B$9)*W521&lt;_xlfn.NORM.S.INV($B$6),1,0)</f>
        <v>0</v>
      </c>
      <c r="AS521" s="31" t="n">
        <f aca="false">IF(SQRT($B$9)*$B521+SQRT(1-$B$9)*X521&lt;_xlfn.NORM.S.INV($B$6),1,0)</f>
        <v>0</v>
      </c>
      <c r="AT521" s="31" t="n">
        <f aca="false">IF(SQRT($B$9)*$B521+SQRT(1-$B$9)*Y521&lt;_xlfn.NORM.S.INV($B$6),1,0)</f>
        <v>0</v>
      </c>
      <c r="AU521" s="31" t="n">
        <f aca="false">IF(SQRT($B$9)*$B521+SQRT(1-$B$9)*Z521&lt;_xlfn.NORM.S.INV($B$6),1,0)</f>
        <v>0</v>
      </c>
      <c r="AV521" s="31" t="n">
        <f aca="false">IF(SQRT($B$9)*$B521+SQRT(1-$B$9)*AA521&lt;_xlfn.NORM.S.INV($B$6),1,0)</f>
        <v>0</v>
      </c>
      <c r="AW521" s="31" t="n">
        <f aca="false">IF(SQRT($C$9)*$B521+SQRT(1-$C$9)*AB521&lt;_xlfn.NORM.S.INV($C$6),1,0)</f>
        <v>0</v>
      </c>
      <c r="AX521" s="31" t="n">
        <f aca="false">IF(SQRT($C$9)*$B521+SQRT(1-$C$9)*AC521&lt;_xlfn.NORM.S.INV($C$6),1,0)</f>
        <v>0</v>
      </c>
      <c r="AY521" s="31" t="n">
        <f aca="false">IF(SQRT($C$9)*$B521+SQRT(1-$C$9)*AD521&lt;_xlfn.NORM.S.INV($C$6),1,0)</f>
        <v>0</v>
      </c>
      <c r="AZ521" s="31" t="n">
        <f aca="false">IF(SQRT($C$9)*$B521+SQRT(1-$C$9)*AE521&lt;_xlfn.NORM.S.INV($C$6),1,0)</f>
        <v>0</v>
      </c>
      <c r="BA521" s="31" t="n">
        <f aca="false">IF(SQRT($C$9)*$B521+SQRT(1-$C$9)*AF521&lt;_xlfn.NORM.S.INV($C$6),1,0)</f>
        <v>0</v>
      </c>
      <c r="BB521" s="31" t="n">
        <f aca="false">IF(SQRT($C$9)*$B521+SQRT(1-$C$9)*AG521&lt;_xlfn.NORM.S.INV($C$6),1,0)</f>
        <v>0</v>
      </c>
      <c r="BC521" s="31" t="n">
        <f aca="false">IF(SQRT($C$9)*$B521+SQRT(1-$C$9)*AH521&lt;_xlfn.NORM.S.INV($C$6),1,0)</f>
        <v>0</v>
      </c>
      <c r="BD521" s="31" t="n">
        <f aca="false">IF(SQRT($C$9)*$B521+SQRT(1-$C$9)*AI521&lt;_xlfn.NORM.S.INV($C$6),1,0)</f>
        <v>0</v>
      </c>
      <c r="BE521" s="31" t="n">
        <f aca="false">IF(SQRT($C$9)*$B521+SQRT(1-$C$9)*AJ521&lt;_xlfn.NORM.S.INV($C$6),1,0)</f>
        <v>0</v>
      </c>
      <c r="BF521" s="31" t="n">
        <f aca="false">IF(SQRT($C$9)*$B521+SQRT(1-$C$9)*AK521&lt;_xlfn.NORM.S.INV($C$6),1,0)</f>
        <v>0</v>
      </c>
      <c r="BG521" s="21"/>
      <c r="BH521" s="21"/>
      <c r="BI521" s="31" t="n">
        <f aca="false">$B$11*(($A$1061)*$C521/$B$12*$B$7+(1-$A$1061)*$D521/$B$12*$C$7)</f>
        <v>0</v>
      </c>
      <c r="BJ521" s="31" t="n">
        <f aca="false">$B$11*(($A$1062)*$C521/$B$12*$B$7+(1-$A$1062)*$D521/$B$12*$C$7)</f>
        <v>0</v>
      </c>
      <c r="BK521" s="31" t="n">
        <f aca="false">$B$11*(($A$1063)*$C521/$B$12*$B$7+(1-$A$1063)*$D521/$B$12*$C$7)</f>
        <v>0</v>
      </c>
      <c r="BL521" s="31" t="n">
        <f aca="false">$B$11*(($A$1064)*$C521/$B$12*$B$7+(1-$A$1064)*$D521/$B$12*$C$7)</f>
        <v>0</v>
      </c>
      <c r="BM521" s="31" t="n">
        <f aca="false">$B$11*(($A$1065)*$C521/$B$12*$B$7+(1-$A$1065)*$D521/$B$12*$C$7)</f>
        <v>0</v>
      </c>
      <c r="BN521" s="31" t="n">
        <f aca="false">$B$11*(($A$1066)*$C521/$B$12*$B$7+(1-$A$1066)*$D521/$B$12*$C$7)</f>
        <v>0</v>
      </c>
      <c r="BO521" s="31" t="n">
        <f aca="false">$B$11*(($A$1067)*$C521/$B$12*$B$7+(1-$A$1067)*$D521/$B$12*$C$7)</f>
        <v>0</v>
      </c>
      <c r="BP521" s="31" t="n">
        <f aca="false">$B$11*(($A$1068)*$C521/$B$12*$B$7+(1-$A$1068)*$D521/$B$12*$C$7)</f>
        <v>0</v>
      </c>
      <c r="BQ521" s="31" t="n">
        <f aca="false">$B$11*(($A$1069)*$C521/$B$12*$B$7+(1-$A$1069)*$D521/$B$12*$C$7)</f>
        <v>0</v>
      </c>
      <c r="BR521" s="31" t="n">
        <f aca="false">$B$11*(($A$1070)*$C521/$B$12*$B$7+(1-$A$1070)*$D521/$B$12*$C$7)</f>
        <v>0</v>
      </c>
      <c r="BS521" s="31" t="n">
        <f aca="false">$B$11*(($A$1071)*$C521/$B$12*$B$7+(1-$A$1071)*$D521/$B$12*$C$7)</f>
        <v>0</v>
      </c>
      <c r="BT521" s="31" t="n">
        <f aca="false">$B$11*(($A$1072)*$C521/$B$12*$B$7+(1-$A$1072)*$D521/$B$12*$C$7)</f>
        <v>0</v>
      </c>
      <c r="BU521" s="31" t="n">
        <f aca="false">$B$11*(($A$1073)*$C521/$B$12*$B$7+(1-$A$1073)*$D521/$B$12*$C$7)</f>
        <v>0</v>
      </c>
      <c r="BV521" s="31" t="n">
        <f aca="false">$B$11*(($A$1074)*$C521/$B$12*$B$7+(1-$A$1074)*$D521/$B$12*$C$7)</f>
        <v>0</v>
      </c>
      <c r="BW521" s="31" t="n">
        <f aca="false">$B$11*(($A$1075)*$C521/$B$12*$B$7+(1-$A$1075)*$D521/$B$12*$C$7)</f>
        <v>0</v>
      </c>
      <c r="BX521" s="31" t="n">
        <f aca="false">$B$11*(($A$1076)*$C521/$B$12*$B$7+(1-$A$1076)*$D521/$B$12*$C$7)</f>
        <v>0</v>
      </c>
      <c r="BY521" s="31" t="n">
        <f aca="false">$B$11*(($A$1077)*$C521/$B$12*$B$7+(1-$A$1077)*$D521/$B$12*$C$7)</f>
        <v>0</v>
      </c>
      <c r="BZ521" s="31" t="n">
        <f aca="false">$B$11*(($A$1078)*$C521/$B$12*$B$7+(1-$A$1078)*$D521/$B$12*$C$7)</f>
        <v>0</v>
      </c>
      <c r="CA521" s="31" t="n">
        <f aca="false">$B$11*(($A$1079)*$C521/$B$12*$B$7+(1-$A$1079)*$D521/$B$12*$C$7)</f>
        <v>0</v>
      </c>
      <c r="CB521" s="31" t="n">
        <f aca="false">$B$11*(($A$1080)*$C521/$B$12*$B$7+(1-$A$1080)*$D521/$B$12*$C$7)</f>
        <v>0</v>
      </c>
      <c r="CC521" s="31" t="n">
        <f aca="false">$B$11*(($A$1081)*$C521/$B$12*$B$7+(1-$A$1081)*$D521/$B$12*$C$7)</f>
        <v>0</v>
      </c>
    </row>
    <row r="522" customFormat="false" ht="15" hidden="false" customHeight="false" outlineLevel="0" collapsed="false">
      <c r="A522" s="21" t="n">
        <v>498</v>
      </c>
      <c r="B522" s="27" t="n">
        <v>2.22250636612535</v>
      </c>
      <c r="C522" s="9" t="n">
        <f aca="false">SUM(AM522:AV522)</f>
        <v>0</v>
      </c>
      <c r="D522" s="9" t="n">
        <f aca="false">SUM(AW522:BF522)</f>
        <v>0</v>
      </c>
      <c r="E522" s="24" t="n">
        <f aca="false">(1-C522/$B$12)*$B$8-C522/$B$12*$B$7</f>
        <v>0.05</v>
      </c>
      <c r="F522" s="24" t="n">
        <f aca="false">(1-D522/$B$12)*$C$8-D522/$B$12*$C$7</f>
        <v>0.09</v>
      </c>
      <c r="G522" s="47" t="n">
        <f aca="false">$B$11*($B$10*C522/$B$12*$B$7+(1-$B$10)*D522/$B$12*$C$7)</f>
        <v>0</v>
      </c>
      <c r="H522" s="24" t="n">
        <f aca="false">$B$10*E522+(1-$B$10)*F522</f>
        <v>0.07</v>
      </c>
      <c r="I522" s="21"/>
      <c r="J522" s="21"/>
      <c r="K522" s="21"/>
      <c r="L522" s="21"/>
      <c r="M522" s="21"/>
      <c r="N522" s="21"/>
      <c r="O522" s="21"/>
      <c r="P522" s="21"/>
      <c r="Q522" s="21"/>
      <c r="R522" s="27" t="n">
        <v>1.75316742013047</v>
      </c>
      <c r="S522" s="27" t="n">
        <v>-0.904602242752639</v>
      </c>
      <c r="T522" s="27" t="n">
        <v>-1.80694478936364</v>
      </c>
      <c r="U522" s="27" t="n">
        <v>-1.49301644362591</v>
      </c>
      <c r="V522" s="27" t="n">
        <v>-0.544871108468153</v>
      </c>
      <c r="W522" s="27" t="n">
        <v>-1.75829679523014</v>
      </c>
      <c r="X522" s="27" t="n">
        <v>0.532513577349328</v>
      </c>
      <c r="Y522" s="27" t="n">
        <v>-0.300122063416491</v>
      </c>
      <c r="Z522" s="27" t="n">
        <v>-0.561900774509244</v>
      </c>
      <c r="AA522" s="27" t="n">
        <v>0.803684319114555</v>
      </c>
      <c r="AB522" s="27" t="n">
        <v>0.426789912698071</v>
      </c>
      <c r="AC522" s="27" t="n">
        <v>0.932387766033771</v>
      </c>
      <c r="AD522" s="27" t="n">
        <v>1.34154285708882</v>
      </c>
      <c r="AE522" s="27" t="n">
        <v>-0.0320003224272814</v>
      </c>
      <c r="AF522" s="27" t="n">
        <v>0.382582132712697</v>
      </c>
      <c r="AG522" s="27" t="n">
        <v>0.952486236716685</v>
      </c>
      <c r="AH522" s="27" t="n">
        <v>-0.723526399290381</v>
      </c>
      <c r="AI522" s="27" t="n">
        <v>-0.185687104720462</v>
      </c>
      <c r="AJ522" s="27" t="n">
        <v>0.507242844213252</v>
      </c>
      <c r="AK522" s="27" t="n">
        <v>-1.53194191294966</v>
      </c>
      <c r="AL522" s="21"/>
      <c r="AM522" s="31" t="n">
        <f aca="false">IF(SQRT($B$9)*$B522+SQRT(1-$B$9)*R522&lt;_xlfn.NORM.S.INV($B$6),1,0)</f>
        <v>0</v>
      </c>
      <c r="AN522" s="31" t="n">
        <f aca="false">IF(SQRT($B$9)*$B522+SQRT(1-$B$9)*S522&lt;_xlfn.NORM.S.INV($B$6),1,0)</f>
        <v>0</v>
      </c>
      <c r="AO522" s="31" t="n">
        <f aca="false">IF(SQRT($B$9)*$B522+SQRT(1-$B$9)*T522&lt;_xlfn.NORM.S.INV($B$6),1,0)</f>
        <v>0</v>
      </c>
      <c r="AP522" s="31" t="n">
        <f aca="false">IF(SQRT($B$9)*$B522+SQRT(1-$B$9)*U522&lt;_xlfn.NORM.S.INV($B$6),1,0)</f>
        <v>0</v>
      </c>
      <c r="AQ522" s="31" t="n">
        <f aca="false">IF(SQRT($B$9)*$B522+SQRT(1-$B$9)*V522&lt;_xlfn.NORM.S.INV($B$6),1,0)</f>
        <v>0</v>
      </c>
      <c r="AR522" s="31" t="n">
        <f aca="false">IF(SQRT($B$9)*$B522+SQRT(1-$B$9)*W522&lt;_xlfn.NORM.S.INV($B$6),1,0)</f>
        <v>0</v>
      </c>
      <c r="AS522" s="31" t="n">
        <f aca="false">IF(SQRT($B$9)*$B522+SQRT(1-$B$9)*X522&lt;_xlfn.NORM.S.INV($B$6),1,0)</f>
        <v>0</v>
      </c>
      <c r="AT522" s="31" t="n">
        <f aca="false">IF(SQRT($B$9)*$B522+SQRT(1-$B$9)*Y522&lt;_xlfn.NORM.S.INV($B$6),1,0)</f>
        <v>0</v>
      </c>
      <c r="AU522" s="31" t="n">
        <f aca="false">IF(SQRT($B$9)*$B522+SQRT(1-$B$9)*Z522&lt;_xlfn.NORM.S.INV($B$6),1,0)</f>
        <v>0</v>
      </c>
      <c r="AV522" s="31" t="n">
        <f aca="false">IF(SQRT($B$9)*$B522+SQRT(1-$B$9)*AA522&lt;_xlfn.NORM.S.INV($B$6),1,0)</f>
        <v>0</v>
      </c>
      <c r="AW522" s="31" t="n">
        <f aca="false">IF(SQRT($C$9)*$B522+SQRT(1-$C$9)*AB522&lt;_xlfn.NORM.S.INV($C$6),1,0)</f>
        <v>0</v>
      </c>
      <c r="AX522" s="31" t="n">
        <f aca="false">IF(SQRT($C$9)*$B522+SQRT(1-$C$9)*AC522&lt;_xlfn.NORM.S.INV($C$6),1,0)</f>
        <v>0</v>
      </c>
      <c r="AY522" s="31" t="n">
        <f aca="false">IF(SQRT($C$9)*$B522+SQRT(1-$C$9)*AD522&lt;_xlfn.NORM.S.INV($C$6),1,0)</f>
        <v>0</v>
      </c>
      <c r="AZ522" s="31" t="n">
        <f aca="false">IF(SQRT($C$9)*$B522+SQRT(1-$C$9)*AE522&lt;_xlfn.NORM.S.INV($C$6),1,0)</f>
        <v>0</v>
      </c>
      <c r="BA522" s="31" t="n">
        <f aca="false">IF(SQRT($C$9)*$B522+SQRT(1-$C$9)*AF522&lt;_xlfn.NORM.S.INV($C$6),1,0)</f>
        <v>0</v>
      </c>
      <c r="BB522" s="31" t="n">
        <f aca="false">IF(SQRT($C$9)*$B522+SQRT(1-$C$9)*AG522&lt;_xlfn.NORM.S.INV($C$6),1,0)</f>
        <v>0</v>
      </c>
      <c r="BC522" s="31" t="n">
        <f aca="false">IF(SQRT($C$9)*$B522+SQRT(1-$C$9)*AH522&lt;_xlfn.NORM.S.INV($C$6),1,0)</f>
        <v>0</v>
      </c>
      <c r="BD522" s="31" t="n">
        <f aca="false">IF(SQRT($C$9)*$B522+SQRT(1-$C$9)*AI522&lt;_xlfn.NORM.S.INV($C$6),1,0)</f>
        <v>0</v>
      </c>
      <c r="BE522" s="31" t="n">
        <f aca="false">IF(SQRT($C$9)*$B522+SQRT(1-$C$9)*AJ522&lt;_xlfn.NORM.S.INV($C$6),1,0)</f>
        <v>0</v>
      </c>
      <c r="BF522" s="31" t="n">
        <f aca="false">IF(SQRT($C$9)*$B522+SQRT(1-$C$9)*AK522&lt;_xlfn.NORM.S.INV($C$6),1,0)</f>
        <v>0</v>
      </c>
      <c r="BG522" s="21"/>
      <c r="BH522" s="21"/>
      <c r="BI522" s="31" t="n">
        <f aca="false">$B$11*(($A$1061)*$C522/$B$12*$B$7+(1-$A$1061)*$D522/$B$12*$C$7)</f>
        <v>0</v>
      </c>
      <c r="BJ522" s="31" t="n">
        <f aca="false">$B$11*(($A$1062)*$C522/$B$12*$B$7+(1-$A$1062)*$D522/$B$12*$C$7)</f>
        <v>0</v>
      </c>
      <c r="BK522" s="31" t="n">
        <f aca="false">$B$11*(($A$1063)*$C522/$B$12*$B$7+(1-$A$1063)*$D522/$B$12*$C$7)</f>
        <v>0</v>
      </c>
      <c r="BL522" s="31" t="n">
        <f aca="false">$B$11*(($A$1064)*$C522/$B$12*$B$7+(1-$A$1064)*$D522/$B$12*$C$7)</f>
        <v>0</v>
      </c>
      <c r="BM522" s="31" t="n">
        <f aca="false">$B$11*(($A$1065)*$C522/$B$12*$B$7+(1-$A$1065)*$D522/$B$12*$C$7)</f>
        <v>0</v>
      </c>
      <c r="BN522" s="31" t="n">
        <f aca="false">$B$11*(($A$1066)*$C522/$B$12*$B$7+(1-$A$1066)*$D522/$B$12*$C$7)</f>
        <v>0</v>
      </c>
      <c r="BO522" s="31" t="n">
        <f aca="false">$B$11*(($A$1067)*$C522/$B$12*$B$7+(1-$A$1067)*$D522/$B$12*$C$7)</f>
        <v>0</v>
      </c>
      <c r="BP522" s="31" t="n">
        <f aca="false">$B$11*(($A$1068)*$C522/$B$12*$B$7+(1-$A$1068)*$D522/$B$12*$C$7)</f>
        <v>0</v>
      </c>
      <c r="BQ522" s="31" t="n">
        <f aca="false">$B$11*(($A$1069)*$C522/$B$12*$B$7+(1-$A$1069)*$D522/$B$12*$C$7)</f>
        <v>0</v>
      </c>
      <c r="BR522" s="31" t="n">
        <f aca="false">$B$11*(($A$1070)*$C522/$B$12*$B$7+(1-$A$1070)*$D522/$B$12*$C$7)</f>
        <v>0</v>
      </c>
      <c r="BS522" s="31" t="n">
        <f aca="false">$B$11*(($A$1071)*$C522/$B$12*$B$7+(1-$A$1071)*$D522/$B$12*$C$7)</f>
        <v>0</v>
      </c>
      <c r="BT522" s="31" t="n">
        <f aca="false">$B$11*(($A$1072)*$C522/$B$12*$B$7+(1-$A$1072)*$D522/$B$12*$C$7)</f>
        <v>0</v>
      </c>
      <c r="BU522" s="31" t="n">
        <f aca="false">$B$11*(($A$1073)*$C522/$B$12*$B$7+(1-$A$1073)*$D522/$B$12*$C$7)</f>
        <v>0</v>
      </c>
      <c r="BV522" s="31" t="n">
        <f aca="false">$B$11*(($A$1074)*$C522/$B$12*$B$7+(1-$A$1074)*$D522/$B$12*$C$7)</f>
        <v>0</v>
      </c>
      <c r="BW522" s="31" t="n">
        <f aca="false">$B$11*(($A$1075)*$C522/$B$12*$B$7+(1-$A$1075)*$D522/$B$12*$C$7)</f>
        <v>0</v>
      </c>
      <c r="BX522" s="31" t="n">
        <f aca="false">$B$11*(($A$1076)*$C522/$B$12*$B$7+(1-$A$1076)*$D522/$B$12*$C$7)</f>
        <v>0</v>
      </c>
      <c r="BY522" s="31" t="n">
        <f aca="false">$B$11*(($A$1077)*$C522/$B$12*$B$7+(1-$A$1077)*$D522/$B$12*$C$7)</f>
        <v>0</v>
      </c>
      <c r="BZ522" s="31" t="n">
        <f aca="false">$B$11*(($A$1078)*$C522/$B$12*$B$7+(1-$A$1078)*$D522/$B$12*$C$7)</f>
        <v>0</v>
      </c>
      <c r="CA522" s="31" t="n">
        <f aca="false">$B$11*(($A$1079)*$C522/$B$12*$B$7+(1-$A$1079)*$D522/$B$12*$C$7)</f>
        <v>0</v>
      </c>
      <c r="CB522" s="31" t="n">
        <f aca="false">$B$11*(($A$1080)*$C522/$B$12*$B$7+(1-$A$1080)*$D522/$B$12*$C$7)</f>
        <v>0</v>
      </c>
      <c r="CC522" s="31" t="n">
        <f aca="false">$B$11*(($A$1081)*$C522/$B$12*$B$7+(1-$A$1081)*$D522/$B$12*$C$7)</f>
        <v>0</v>
      </c>
    </row>
    <row r="523" customFormat="false" ht="15" hidden="false" customHeight="false" outlineLevel="0" collapsed="false">
      <c r="A523" s="21" t="n">
        <v>499</v>
      </c>
      <c r="B523" s="27" t="n">
        <v>-1.4228880848312</v>
      </c>
      <c r="C523" s="9" t="n">
        <f aca="false">SUM(AM523:AV523)</f>
        <v>0</v>
      </c>
      <c r="D523" s="9" t="n">
        <f aca="false">SUM(AW523:BF523)</f>
        <v>0</v>
      </c>
      <c r="E523" s="24" t="n">
        <f aca="false">(1-C523/$B$12)*$B$8-C523/$B$12*$B$7</f>
        <v>0.05</v>
      </c>
      <c r="F523" s="24" t="n">
        <f aca="false">(1-D523/$B$12)*$C$8-D523/$B$12*$C$7</f>
        <v>0.09</v>
      </c>
      <c r="G523" s="47" t="n">
        <f aca="false">$B$11*($B$10*C523/$B$12*$B$7+(1-$B$10)*D523/$B$12*$C$7)</f>
        <v>0</v>
      </c>
      <c r="H523" s="24" t="n">
        <f aca="false">$B$10*E523+(1-$B$10)*F523</f>
        <v>0.07</v>
      </c>
      <c r="I523" s="21"/>
      <c r="J523" s="21"/>
      <c r="K523" s="21"/>
      <c r="L523" s="21"/>
      <c r="M523" s="21"/>
      <c r="N523" s="21"/>
      <c r="O523" s="21"/>
      <c r="P523" s="21"/>
      <c r="Q523" s="21"/>
      <c r="R523" s="27" t="n">
        <v>0.182885325311097</v>
      </c>
      <c r="S523" s="27" t="n">
        <v>-0.696139081803666</v>
      </c>
      <c r="T523" s="27" t="n">
        <v>1.84464423462316</v>
      </c>
      <c r="U523" s="27" t="n">
        <v>0.265781220695131</v>
      </c>
      <c r="V523" s="27" t="n">
        <v>1.77720795466031</v>
      </c>
      <c r="W523" s="27" t="n">
        <v>-0.302799907696095</v>
      </c>
      <c r="X523" s="27" t="n">
        <v>-1.2564596101322</v>
      </c>
      <c r="Y523" s="27" t="n">
        <v>0.15092743519454</v>
      </c>
      <c r="Z523" s="27" t="n">
        <v>-0.536391385328005</v>
      </c>
      <c r="AA523" s="27" t="n">
        <v>0.0227312960469715</v>
      </c>
      <c r="AB523" s="27" t="n">
        <v>0.957474005897552</v>
      </c>
      <c r="AC523" s="27" t="n">
        <v>1.16573691461956</v>
      </c>
      <c r="AD523" s="27" t="n">
        <v>-0.0109806489013575</v>
      </c>
      <c r="AE523" s="27" t="n">
        <v>0.354984131039333</v>
      </c>
      <c r="AF523" s="27" t="n">
        <v>-0.752580864725197</v>
      </c>
      <c r="AG523" s="27" t="n">
        <v>-1.10070521252391</v>
      </c>
      <c r="AH523" s="27" t="n">
        <v>-0.581498725224861</v>
      </c>
      <c r="AI523" s="27" t="n">
        <v>1.02228461931265</v>
      </c>
      <c r="AJ523" s="27" t="n">
        <v>0.269723201432241</v>
      </c>
      <c r="AK523" s="27" t="n">
        <v>1.3706687578229</v>
      </c>
      <c r="AL523" s="21"/>
      <c r="AM523" s="31" t="n">
        <f aca="false">IF(SQRT($B$9)*$B523+SQRT(1-$B$9)*R523&lt;_xlfn.NORM.S.INV($B$6),1,0)</f>
        <v>0</v>
      </c>
      <c r="AN523" s="31" t="n">
        <f aca="false">IF(SQRT($B$9)*$B523+SQRT(1-$B$9)*S523&lt;_xlfn.NORM.S.INV($B$6),1,0)</f>
        <v>0</v>
      </c>
      <c r="AO523" s="31" t="n">
        <f aca="false">IF(SQRT($B$9)*$B523+SQRT(1-$B$9)*T523&lt;_xlfn.NORM.S.INV($B$6),1,0)</f>
        <v>0</v>
      </c>
      <c r="AP523" s="31" t="n">
        <f aca="false">IF(SQRT($B$9)*$B523+SQRT(1-$B$9)*U523&lt;_xlfn.NORM.S.INV($B$6),1,0)</f>
        <v>0</v>
      </c>
      <c r="AQ523" s="31" t="n">
        <f aca="false">IF(SQRT($B$9)*$B523+SQRT(1-$B$9)*V523&lt;_xlfn.NORM.S.INV($B$6),1,0)</f>
        <v>0</v>
      </c>
      <c r="AR523" s="31" t="n">
        <f aca="false">IF(SQRT($B$9)*$B523+SQRT(1-$B$9)*W523&lt;_xlfn.NORM.S.INV($B$6),1,0)</f>
        <v>0</v>
      </c>
      <c r="AS523" s="31" t="n">
        <f aca="false">IF(SQRT($B$9)*$B523+SQRT(1-$B$9)*X523&lt;_xlfn.NORM.S.INV($B$6),1,0)</f>
        <v>0</v>
      </c>
      <c r="AT523" s="31" t="n">
        <f aca="false">IF(SQRT($B$9)*$B523+SQRT(1-$B$9)*Y523&lt;_xlfn.NORM.S.INV($B$6),1,0)</f>
        <v>0</v>
      </c>
      <c r="AU523" s="31" t="n">
        <f aca="false">IF(SQRT($B$9)*$B523+SQRT(1-$B$9)*Z523&lt;_xlfn.NORM.S.INV($B$6),1,0)</f>
        <v>0</v>
      </c>
      <c r="AV523" s="31" t="n">
        <f aca="false">IF(SQRT($B$9)*$B523+SQRT(1-$B$9)*AA523&lt;_xlfn.NORM.S.INV($B$6),1,0)</f>
        <v>0</v>
      </c>
      <c r="AW523" s="31" t="n">
        <f aca="false">IF(SQRT($C$9)*$B523+SQRT(1-$C$9)*AB523&lt;_xlfn.NORM.S.INV($C$6),1,0)</f>
        <v>0</v>
      </c>
      <c r="AX523" s="31" t="n">
        <f aca="false">IF(SQRT($C$9)*$B523+SQRT(1-$C$9)*AC523&lt;_xlfn.NORM.S.INV($C$6),1,0)</f>
        <v>0</v>
      </c>
      <c r="AY523" s="31" t="n">
        <f aca="false">IF(SQRT($C$9)*$B523+SQRT(1-$C$9)*AD523&lt;_xlfn.NORM.S.INV($C$6),1,0)</f>
        <v>0</v>
      </c>
      <c r="AZ523" s="31" t="n">
        <f aca="false">IF(SQRT($C$9)*$B523+SQRT(1-$C$9)*AE523&lt;_xlfn.NORM.S.INV($C$6),1,0)</f>
        <v>0</v>
      </c>
      <c r="BA523" s="31" t="n">
        <f aca="false">IF(SQRT($C$9)*$B523+SQRT(1-$C$9)*AF523&lt;_xlfn.NORM.S.INV($C$6),1,0)</f>
        <v>0</v>
      </c>
      <c r="BB523" s="31" t="n">
        <f aca="false">IF(SQRT($C$9)*$B523+SQRT(1-$C$9)*AG523&lt;_xlfn.NORM.S.INV($C$6),1,0)</f>
        <v>0</v>
      </c>
      <c r="BC523" s="31" t="n">
        <f aca="false">IF(SQRT($C$9)*$B523+SQRT(1-$C$9)*AH523&lt;_xlfn.NORM.S.INV($C$6),1,0)</f>
        <v>0</v>
      </c>
      <c r="BD523" s="31" t="n">
        <f aca="false">IF(SQRT($C$9)*$B523+SQRT(1-$C$9)*AI523&lt;_xlfn.NORM.S.INV($C$6),1,0)</f>
        <v>0</v>
      </c>
      <c r="BE523" s="31" t="n">
        <f aca="false">IF(SQRT($C$9)*$B523+SQRT(1-$C$9)*AJ523&lt;_xlfn.NORM.S.INV($C$6),1,0)</f>
        <v>0</v>
      </c>
      <c r="BF523" s="31" t="n">
        <f aca="false">IF(SQRT($C$9)*$B523+SQRT(1-$C$9)*AK523&lt;_xlfn.NORM.S.INV($C$6),1,0)</f>
        <v>0</v>
      </c>
      <c r="BG523" s="21"/>
      <c r="BH523" s="21"/>
      <c r="BI523" s="31" t="n">
        <f aca="false">$B$11*(($A$1061)*$C523/$B$12*$B$7+(1-$A$1061)*$D523/$B$12*$C$7)</f>
        <v>0</v>
      </c>
      <c r="BJ523" s="31" t="n">
        <f aca="false">$B$11*(($A$1062)*$C523/$B$12*$B$7+(1-$A$1062)*$D523/$B$12*$C$7)</f>
        <v>0</v>
      </c>
      <c r="BK523" s="31" t="n">
        <f aca="false">$B$11*(($A$1063)*$C523/$B$12*$B$7+(1-$A$1063)*$D523/$B$12*$C$7)</f>
        <v>0</v>
      </c>
      <c r="BL523" s="31" t="n">
        <f aca="false">$B$11*(($A$1064)*$C523/$B$12*$B$7+(1-$A$1064)*$D523/$B$12*$C$7)</f>
        <v>0</v>
      </c>
      <c r="BM523" s="31" t="n">
        <f aca="false">$B$11*(($A$1065)*$C523/$B$12*$B$7+(1-$A$1065)*$D523/$B$12*$C$7)</f>
        <v>0</v>
      </c>
      <c r="BN523" s="31" t="n">
        <f aca="false">$B$11*(($A$1066)*$C523/$B$12*$B$7+(1-$A$1066)*$D523/$B$12*$C$7)</f>
        <v>0</v>
      </c>
      <c r="BO523" s="31" t="n">
        <f aca="false">$B$11*(($A$1067)*$C523/$B$12*$B$7+(1-$A$1067)*$D523/$B$12*$C$7)</f>
        <v>0</v>
      </c>
      <c r="BP523" s="31" t="n">
        <f aca="false">$B$11*(($A$1068)*$C523/$B$12*$B$7+(1-$A$1068)*$D523/$B$12*$C$7)</f>
        <v>0</v>
      </c>
      <c r="BQ523" s="31" t="n">
        <f aca="false">$B$11*(($A$1069)*$C523/$B$12*$B$7+(1-$A$1069)*$D523/$B$12*$C$7)</f>
        <v>0</v>
      </c>
      <c r="BR523" s="31" t="n">
        <f aca="false">$B$11*(($A$1070)*$C523/$B$12*$B$7+(1-$A$1070)*$D523/$B$12*$C$7)</f>
        <v>0</v>
      </c>
      <c r="BS523" s="31" t="n">
        <f aca="false">$B$11*(($A$1071)*$C523/$B$12*$B$7+(1-$A$1071)*$D523/$B$12*$C$7)</f>
        <v>0</v>
      </c>
      <c r="BT523" s="31" t="n">
        <f aca="false">$B$11*(($A$1072)*$C523/$B$12*$B$7+(1-$A$1072)*$D523/$B$12*$C$7)</f>
        <v>0</v>
      </c>
      <c r="BU523" s="31" t="n">
        <f aca="false">$B$11*(($A$1073)*$C523/$B$12*$B$7+(1-$A$1073)*$D523/$B$12*$C$7)</f>
        <v>0</v>
      </c>
      <c r="BV523" s="31" t="n">
        <f aca="false">$B$11*(($A$1074)*$C523/$B$12*$B$7+(1-$A$1074)*$D523/$B$12*$C$7)</f>
        <v>0</v>
      </c>
      <c r="BW523" s="31" t="n">
        <f aca="false">$B$11*(($A$1075)*$C523/$B$12*$B$7+(1-$A$1075)*$D523/$B$12*$C$7)</f>
        <v>0</v>
      </c>
      <c r="BX523" s="31" t="n">
        <f aca="false">$B$11*(($A$1076)*$C523/$B$12*$B$7+(1-$A$1076)*$D523/$B$12*$C$7)</f>
        <v>0</v>
      </c>
      <c r="BY523" s="31" t="n">
        <f aca="false">$B$11*(($A$1077)*$C523/$B$12*$B$7+(1-$A$1077)*$D523/$B$12*$C$7)</f>
        <v>0</v>
      </c>
      <c r="BZ523" s="31" t="n">
        <f aca="false">$B$11*(($A$1078)*$C523/$B$12*$B$7+(1-$A$1078)*$D523/$B$12*$C$7)</f>
        <v>0</v>
      </c>
      <c r="CA523" s="31" t="n">
        <f aca="false">$B$11*(($A$1079)*$C523/$B$12*$B$7+(1-$A$1079)*$D523/$B$12*$C$7)</f>
        <v>0</v>
      </c>
      <c r="CB523" s="31" t="n">
        <f aca="false">$B$11*(($A$1080)*$C523/$B$12*$B$7+(1-$A$1080)*$D523/$B$12*$C$7)</f>
        <v>0</v>
      </c>
      <c r="CC523" s="31" t="n">
        <f aca="false">$B$11*(($A$1081)*$C523/$B$12*$B$7+(1-$A$1081)*$D523/$B$12*$C$7)</f>
        <v>0</v>
      </c>
    </row>
    <row r="524" customFormat="false" ht="15" hidden="false" customHeight="false" outlineLevel="0" collapsed="false">
      <c r="A524" s="21" t="n">
        <v>500</v>
      </c>
      <c r="B524" s="27" t="n">
        <v>0.0486928095489674</v>
      </c>
      <c r="C524" s="9" t="n">
        <f aca="false">SUM(AM524:AV524)</f>
        <v>0</v>
      </c>
      <c r="D524" s="9" t="n">
        <f aca="false">SUM(AW524:BF524)</f>
        <v>1</v>
      </c>
      <c r="E524" s="24" t="n">
        <f aca="false">(1-C524/$B$12)*$B$8-C524/$B$12*$B$7</f>
        <v>0.05</v>
      </c>
      <c r="F524" s="24" t="n">
        <f aca="false">(1-D524/$B$12)*$C$8-D524/$B$12*$C$7</f>
        <v>0.021</v>
      </c>
      <c r="G524" s="47" t="n">
        <f aca="false">$B$11*($B$10*C524/$B$12*$B$7+(1-$B$10)*D524/$B$12*$C$7)</f>
        <v>300</v>
      </c>
      <c r="H524" s="24" t="n">
        <f aca="false">$B$10*E524+(1-$B$10)*F524</f>
        <v>0.0355</v>
      </c>
      <c r="I524" s="21"/>
      <c r="J524" s="21"/>
      <c r="K524" s="21"/>
      <c r="L524" s="21"/>
      <c r="M524" s="21"/>
      <c r="N524" s="21"/>
      <c r="O524" s="21"/>
      <c r="P524" s="21"/>
      <c r="Q524" s="21"/>
      <c r="R524" s="27" t="n">
        <v>0.545811593892169</v>
      </c>
      <c r="S524" s="27" t="n">
        <v>-0.484087085683946</v>
      </c>
      <c r="T524" s="27" t="n">
        <v>1.34978713500614</v>
      </c>
      <c r="U524" s="27" t="n">
        <v>-0.177468139599626</v>
      </c>
      <c r="V524" s="27" t="n">
        <v>-0.244254361526723</v>
      </c>
      <c r="W524" s="27" t="n">
        <v>-0.6278132001736</v>
      </c>
      <c r="X524" s="27" t="n">
        <v>-0.0195036454479998</v>
      </c>
      <c r="Y524" s="27" t="n">
        <v>1.00714183851854</v>
      </c>
      <c r="Z524" s="27" t="n">
        <v>-1.37765498857851</v>
      </c>
      <c r="AA524" s="27" t="n">
        <v>0.622313918493211</v>
      </c>
      <c r="AB524" s="27" t="n">
        <v>-1.07884415255988</v>
      </c>
      <c r="AC524" s="27" t="n">
        <v>-0.629524597525691</v>
      </c>
      <c r="AD524" s="27" t="n">
        <v>-0.769802801238161</v>
      </c>
      <c r="AE524" s="27" t="n">
        <v>0.694047941038894</v>
      </c>
      <c r="AF524" s="27" t="n">
        <v>1.01296578739625</v>
      </c>
      <c r="AG524" s="27" t="n">
        <v>-1.89589796444395</v>
      </c>
      <c r="AH524" s="27" t="n">
        <v>1.17306683179211</v>
      </c>
      <c r="AI524" s="27" t="n">
        <v>-0.752099232839711</v>
      </c>
      <c r="AJ524" s="27" t="n">
        <v>-0.602444982886901</v>
      </c>
      <c r="AK524" s="27" t="n">
        <v>-0.472069264313646</v>
      </c>
      <c r="AL524" s="21"/>
      <c r="AM524" s="31" t="n">
        <f aca="false">IF(SQRT($B$9)*$B524+SQRT(1-$B$9)*R524&lt;_xlfn.NORM.S.INV($B$6),1,0)</f>
        <v>0</v>
      </c>
      <c r="AN524" s="31" t="n">
        <f aca="false">IF(SQRT($B$9)*$B524+SQRT(1-$B$9)*S524&lt;_xlfn.NORM.S.INV($B$6),1,0)</f>
        <v>0</v>
      </c>
      <c r="AO524" s="31" t="n">
        <f aca="false">IF(SQRT($B$9)*$B524+SQRT(1-$B$9)*T524&lt;_xlfn.NORM.S.INV($B$6),1,0)</f>
        <v>0</v>
      </c>
      <c r="AP524" s="31" t="n">
        <f aca="false">IF(SQRT($B$9)*$B524+SQRT(1-$B$9)*U524&lt;_xlfn.NORM.S.INV($B$6),1,0)</f>
        <v>0</v>
      </c>
      <c r="AQ524" s="31" t="n">
        <f aca="false">IF(SQRT($B$9)*$B524+SQRT(1-$B$9)*V524&lt;_xlfn.NORM.S.INV($B$6),1,0)</f>
        <v>0</v>
      </c>
      <c r="AR524" s="31" t="n">
        <f aca="false">IF(SQRT($B$9)*$B524+SQRT(1-$B$9)*W524&lt;_xlfn.NORM.S.INV($B$6),1,0)</f>
        <v>0</v>
      </c>
      <c r="AS524" s="31" t="n">
        <f aca="false">IF(SQRT($B$9)*$B524+SQRT(1-$B$9)*X524&lt;_xlfn.NORM.S.INV($B$6),1,0)</f>
        <v>0</v>
      </c>
      <c r="AT524" s="31" t="n">
        <f aca="false">IF(SQRT($B$9)*$B524+SQRT(1-$B$9)*Y524&lt;_xlfn.NORM.S.INV($B$6),1,0)</f>
        <v>0</v>
      </c>
      <c r="AU524" s="31" t="n">
        <f aca="false">IF(SQRT($B$9)*$B524+SQRT(1-$B$9)*Z524&lt;_xlfn.NORM.S.INV($B$6),1,0)</f>
        <v>0</v>
      </c>
      <c r="AV524" s="31" t="n">
        <f aca="false">IF(SQRT($B$9)*$B524+SQRT(1-$B$9)*AA524&lt;_xlfn.NORM.S.INV($B$6),1,0)</f>
        <v>0</v>
      </c>
      <c r="AW524" s="31" t="n">
        <f aca="false">IF(SQRT($C$9)*$B524+SQRT(1-$C$9)*AB524&lt;_xlfn.NORM.S.INV($C$6),1,0)</f>
        <v>0</v>
      </c>
      <c r="AX524" s="31" t="n">
        <f aca="false">IF(SQRT($C$9)*$B524+SQRT(1-$C$9)*AC524&lt;_xlfn.NORM.S.INV($C$6),1,0)</f>
        <v>0</v>
      </c>
      <c r="AY524" s="31" t="n">
        <f aca="false">IF(SQRT($C$9)*$B524+SQRT(1-$C$9)*AD524&lt;_xlfn.NORM.S.INV($C$6),1,0)</f>
        <v>0</v>
      </c>
      <c r="AZ524" s="31" t="n">
        <f aca="false">IF(SQRT($C$9)*$B524+SQRT(1-$C$9)*AE524&lt;_xlfn.NORM.S.INV($C$6),1,0)</f>
        <v>0</v>
      </c>
      <c r="BA524" s="31" t="n">
        <f aca="false">IF(SQRT($C$9)*$B524+SQRT(1-$C$9)*AF524&lt;_xlfn.NORM.S.INV($C$6),1,0)</f>
        <v>0</v>
      </c>
      <c r="BB524" s="31" t="n">
        <f aca="false">IF(SQRT($C$9)*$B524+SQRT(1-$C$9)*AG524&lt;_xlfn.NORM.S.INV($C$6),1,0)</f>
        <v>1</v>
      </c>
      <c r="BC524" s="31" t="n">
        <f aca="false">IF(SQRT($C$9)*$B524+SQRT(1-$C$9)*AH524&lt;_xlfn.NORM.S.INV($C$6),1,0)</f>
        <v>0</v>
      </c>
      <c r="BD524" s="31" t="n">
        <f aca="false">IF(SQRT($C$9)*$B524+SQRT(1-$C$9)*AI524&lt;_xlfn.NORM.S.INV($C$6),1,0)</f>
        <v>0</v>
      </c>
      <c r="BE524" s="31" t="n">
        <f aca="false">IF(SQRT($C$9)*$B524+SQRT(1-$C$9)*AJ524&lt;_xlfn.NORM.S.INV($C$6),1,0)</f>
        <v>0</v>
      </c>
      <c r="BF524" s="31" t="n">
        <f aca="false">IF(SQRT($C$9)*$B524+SQRT(1-$C$9)*AK524&lt;_xlfn.NORM.S.INV($C$6),1,0)</f>
        <v>0</v>
      </c>
      <c r="BG524" s="21"/>
      <c r="BH524" s="21"/>
      <c r="BI524" s="31" t="n">
        <f aca="false">$B$11*(($A$1061)*$C524/$B$12*$B$7+(1-$A$1061)*$D524/$B$12*$C$7)</f>
        <v>600</v>
      </c>
      <c r="BJ524" s="31" t="n">
        <f aca="false">$B$11*(($A$1062)*$C524/$B$12*$B$7+(1-$A$1062)*$D524/$B$12*$C$7)</f>
        <v>570</v>
      </c>
      <c r="BK524" s="31" t="n">
        <f aca="false">$B$11*(($A$1063)*$C524/$B$12*$B$7+(1-$A$1063)*$D524/$B$12*$C$7)</f>
        <v>540</v>
      </c>
      <c r="BL524" s="31" t="n">
        <f aca="false">$B$11*(($A$1064)*$C524/$B$12*$B$7+(1-$A$1064)*$D524/$B$12*$C$7)</f>
        <v>510</v>
      </c>
      <c r="BM524" s="31" t="n">
        <f aca="false">$B$11*(($A$1065)*$C524/$B$12*$B$7+(1-$A$1065)*$D524/$B$12*$C$7)</f>
        <v>480</v>
      </c>
      <c r="BN524" s="31" t="n">
        <f aca="false">$B$11*(($A$1066)*$C524/$B$12*$B$7+(1-$A$1066)*$D524/$B$12*$C$7)</f>
        <v>450</v>
      </c>
      <c r="BO524" s="31" t="n">
        <f aca="false">$B$11*(($A$1067)*$C524/$B$12*$B$7+(1-$A$1067)*$D524/$B$12*$C$7)</f>
        <v>420</v>
      </c>
      <c r="BP524" s="31" t="n">
        <f aca="false">$B$11*(($A$1068)*$C524/$B$12*$B$7+(1-$A$1068)*$D524/$B$12*$C$7)</f>
        <v>390</v>
      </c>
      <c r="BQ524" s="31" t="n">
        <f aca="false">$B$11*(($A$1069)*$C524/$B$12*$B$7+(1-$A$1069)*$D524/$B$12*$C$7)</f>
        <v>360</v>
      </c>
      <c r="BR524" s="31" t="n">
        <f aca="false">$B$11*(($A$1070)*$C524/$B$12*$B$7+(1-$A$1070)*$D524/$B$12*$C$7)</f>
        <v>330</v>
      </c>
      <c r="BS524" s="31" t="n">
        <f aca="false">$B$11*(($A$1071)*$C524/$B$12*$B$7+(1-$A$1071)*$D524/$B$12*$C$7)</f>
        <v>300</v>
      </c>
      <c r="BT524" s="31" t="n">
        <f aca="false">$B$11*(($A$1072)*$C524/$B$12*$B$7+(1-$A$1072)*$D524/$B$12*$C$7)</f>
        <v>270</v>
      </c>
      <c r="BU524" s="31" t="n">
        <f aca="false">$B$11*(($A$1073)*$C524/$B$12*$B$7+(1-$A$1073)*$D524/$B$12*$C$7)</f>
        <v>240</v>
      </c>
      <c r="BV524" s="31" t="n">
        <f aca="false">$B$11*(($A$1074)*$C524/$B$12*$B$7+(1-$A$1074)*$D524/$B$12*$C$7)</f>
        <v>210</v>
      </c>
      <c r="BW524" s="31" t="n">
        <f aca="false">$B$11*(($A$1075)*$C524/$B$12*$B$7+(1-$A$1075)*$D524/$B$12*$C$7)</f>
        <v>180</v>
      </c>
      <c r="BX524" s="31" t="n">
        <f aca="false">$B$11*(($A$1076)*$C524/$B$12*$B$7+(1-$A$1076)*$D524/$B$12*$C$7)</f>
        <v>150</v>
      </c>
      <c r="BY524" s="31" t="n">
        <f aca="false">$B$11*(($A$1077)*$C524/$B$12*$B$7+(1-$A$1077)*$D524/$B$12*$C$7)</f>
        <v>120</v>
      </c>
      <c r="BZ524" s="31" t="n">
        <f aca="false">$B$11*(($A$1078)*$C524/$B$12*$B$7+(1-$A$1078)*$D524/$B$12*$C$7)</f>
        <v>90</v>
      </c>
      <c r="CA524" s="31" t="n">
        <f aca="false">$B$11*(($A$1079)*$C524/$B$12*$B$7+(1-$A$1079)*$D524/$B$12*$C$7)</f>
        <v>60</v>
      </c>
      <c r="CB524" s="31" t="n">
        <f aca="false">$B$11*(($A$1080)*$C524/$B$12*$B$7+(1-$A$1080)*$D524/$B$12*$C$7)</f>
        <v>30</v>
      </c>
      <c r="CC524" s="31" t="n">
        <f aca="false">$B$11*(($A$1081)*$C524/$B$12*$B$7+(1-$A$1081)*$D524/$B$12*$C$7)</f>
        <v>0</v>
      </c>
    </row>
    <row r="525" customFormat="false" ht="15" hidden="false" customHeight="false" outlineLevel="0" collapsed="false">
      <c r="A525" s="21" t="n">
        <v>501</v>
      </c>
      <c r="B525" s="27" t="n">
        <v>0.977777007806077</v>
      </c>
      <c r="C525" s="9" t="n">
        <f aca="false">SUM(AM525:AV525)</f>
        <v>0</v>
      </c>
      <c r="D525" s="9" t="n">
        <f aca="false">SUM(AW525:BF525)</f>
        <v>0</v>
      </c>
      <c r="E525" s="24" t="n">
        <f aca="false">(1-C525/$B$12)*$B$8-C525/$B$12*$B$7</f>
        <v>0.05</v>
      </c>
      <c r="F525" s="24" t="n">
        <f aca="false">(1-D525/$B$12)*$C$8-D525/$B$12*$C$7</f>
        <v>0.09</v>
      </c>
      <c r="G525" s="47" t="n">
        <f aca="false">$B$11*($B$10*C525/$B$12*$B$7+(1-$B$10)*D525/$B$12*$C$7)</f>
        <v>0</v>
      </c>
      <c r="H525" s="24" t="n">
        <f aca="false">$B$10*E525+(1-$B$10)*F525</f>
        <v>0.07</v>
      </c>
      <c r="I525" s="21"/>
      <c r="J525" s="21"/>
      <c r="K525" s="21"/>
      <c r="L525" s="21"/>
      <c r="M525" s="21"/>
      <c r="N525" s="21"/>
      <c r="O525" s="21"/>
      <c r="P525" s="21"/>
      <c r="Q525" s="21"/>
      <c r="R525" s="27" t="n">
        <v>0.358902928882478</v>
      </c>
      <c r="S525" s="27" t="n">
        <v>-0.452355048174006</v>
      </c>
      <c r="T525" s="27" t="n">
        <v>1.04457888524343</v>
      </c>
      <c r="U525" s="27" t="n">
        <v>-1.0847429155459</v>
      </c>
      <c r="V525" s="27" t="n">
        <v>-1.17000722647541</v>
      </c>
      <c r="W525" s="27" t="n">
        <v>2.39334910551778</v>
      </c>
      <c r="X525" s="27" t="n">
        <v>0.242574948144035</v>
      </c>
      <c r="Y525" s="27" t="n">
        <v>0.917653481940484</v>
      </c>
      <c r="Z525" s="27" t="n">
        <v>-0.302541148658566</v>
      </c>
      <c r="AA525" s="27" t="n">
        <v>0.62677985437905</v>
      </c>
      <c r="AB525" s="27" t="n">
        <v>-0.363055926155085</v>
      </c>
      <c r="AC525" s="27" t="n">
        <v>-0.911836170575561</v>
      </c>
      <c r="AD525" s="27" t="n">
        <v>-1.25664757392462</v>
      </c>
      <c r="AE525" s="27" t="n">
        <v>-1.40463080393076</v>
      </c>
      <c r="AF525" s="27" t="n">
        <v>0.327118330165017</v>
      </c>
      <c r="AG525" s="27" t="n">
        <v>-0.0810461497538038</v>
      </c>
      <c r="AH525" s="27" t="n">
        <v>0.0869199903633317</v>
      </c>
      <c r="AI525" s="27" t="n">
        <v>-1.53685242016399</v>
      </c>
      <c r="AJ525" s="27" t="n">
        <v>1.87265687050829</v>
      </c>
      <c r="AK525" s="27" t="n">
        <v>-0.371773382649669</v>
      </c>
      <c r="AL525" s="21"/>
      <c r="AM525" s="31" t="n">
        <f aca="false">IF(SQRT($B$9)*$B525+SQRT(1-$B$9)*R525&lt;_xlfn.NORM.S.INV($B$6),1,0)</f>
        <v>0</v>
      </c>
      <c r="AN525" s="31" t="n">
        <f aca="false">IF(SQRT($B$9)*$B525+SQRT(1-$B$9)*S525&lt;_xlfn.NORM.S.INV($B$6),1,0)</f>
        <v>0</v>
      </c>
      <c r="AO525" s="31" t="n">
        <f aca="false">IF(SQRT($B$9)*$B525+SQRT(1-$B$9)*T525&lt;_xlfn.NORM.S.INV($B$6),1,0)</f>
        <v>0</v>
      </c>
      <c r="AP525" s="31" t="n">
        <f aca="false">IF(SQRT($B$9)*$B525+SQRT(1-$B$9)*U525&lt;_xlfn.NORM.S.INV($B$6),1,0)</f>
        <v>0</v>
      </c>
      <c r="AQ525" s="31" t="n">
        <f aca="false">IF(SQRT($B$9)*$B525+SQRT(1-$B$9)*V525&lt;_xlfn.NORM.S.INV($B$6),1,0)</f>
        <v>0</v>
      </c>
      <c r="AR525" s="31" t="n">
        <f aca="false">IF(SQRT($B$9)*$B525+SQRT(1-$B$9)*W525&lt;_xlfn.NORM.S.INV($B$6),1,0)</f>
        <v>0</v>
      </c>
      <c r="AS525" s="31" t="n">
        <f aca="false">IF(SQRT($B$9)*$B525+SQRT(1-$B$9)*X525&lt;_xlfn.NORM.S.INV($B$6),1,0)</f>
        <v>0</v>
      </c>
      <c r="AT525" s="31" t="n">
        <f aca="false">IF(SQRT($B$9)*$B525+SQRT(1-$B$9)*Y525&lt;_xlfn.NORM.S.INV($B$6),1,0)</f>
        <v>0</v>
      </c>
      <c r="AU525" s="31" t="n">
        <f aca="false">IF(SQRT($B$9)*$B525+SQRT(1-$B$9)*Z525&lt;_xlfn.NORM.S.INV($B$6),1,0)</f>
        <v>0</v>
      </c>
      <c r="AV525" s="31" t="n">
        <f aca="false">IF(SQRT($B$9)*$B525+SQRT(1-$B$9)*AA525&lt;_xlfn.NORM.S.INV($B$6),1,0)</f>
        <v>0</v>
      </c>
      <c r="AW525" s="31" t="n">
        <f aca="false">IF(SQRT($C$9)*$B525+SQRT(1-$C$9)*AB525&lt;_xlfn.NORM.S.INV($C$6),1,0)</f>
        <v>0</v>
      </c>
      <c r="AX525" s="31" t="n">
        <f aca="false">IF(SQRT($C$9)*$B525+SQRT(1-$C$9)*AC525&lt;_xlfn.NORM.S.INV($C$6),1,0)</f>
        <v>0</v>
      </c>
      <c r="AY525" s="31" t="n">
        <f aca="false">IF(SQRT($C$9)*$B525+SQRT(1-$C$9)*AD525&lt;_xlfn.NORM.S.INV($C$6),1,0)</f>
        <v>0</v>
      </c>
      <c r="AZ525" s="31" t="n">
        <f aca="false">IF(SQRT($C$9)*$B525+SQRT(1-$C$9)*AE525&lt;_xlfn.NORM.S.INV($C$6),1,0)</f>
        <v>0</v>
      </c>
      <c r="BA525" s="31" t="n">
        <f aca="false">IF(SQRT($C$9)*$B525+SQRT(1-$C$9)*AF525&lt;_xlfn.NORM.S.INV($C$6),1,0)</f>
        <v>0</v>
      </c>
      <c r="BB525" s="31" t="n">
        <f aca="false">IF(SQRT($C$9)*$B525+SQRT(1-$C$9)*AG525&lt;_xlfn.NORM.S.INV($C$6),1,0)</f>
        <v>0</v>
      </c>
      <c r="BC525" s="31" t="n">
        <f aca="false">IF(SQRT($C$9)*$B525+SQRT(1-$C$9)*AH525&lt;_xlfn.NORM.S.INV($C$6),1,0)</f>
        <v>0</v>
      </c>
      <c r="BD525" s="31" t="n">
        <f aca="false">IF(SQRT($C$9)*$B525+SQRT(1-$C$9)*AI525&lt;_xlfn.NORM.S.INV($C$6),1,0)</f>
        <v>0</v>
      </c>
      <c r="BE525" s="31" t="n">
        <f aca="false">IF(SQRT($C$9)*$B525+SQRT(1-$C$9)*AJ525&lt;_xlfn.NORM.S.INV($C$6),1,0)</f>
        <v>0</v>
      </c>
      <c r="BF525" s="31" t="n">
        <f aca="false">IF(SQRT($C$9)*$B525+SQRT(1-$C$9)*AK525&lt;_xlfn.NORM.S.INV($C$6),1,0)</f>
        <v>0</v>
      </c>
      <c r="BG525" s="21"/>
      <c r="BH525" s="21"/>
      <c r="BI525" s="31" t="n">
        <f aca="false">$B$11*(($A$1061)*$C525/$B$12*$B$7+(1-$A$1061)*$D525/$B$12*$C$7)</f>
        <v>0</v>
      </c>
      <c r="BJ525" s="31" t="n">
        <f aca="false">$B$11*(($A$1062)*$C525/$B$12*$B$7+(1-$A$1062)*$D525/$B$12*$C$7)</f>
        <v>0</v>
      </c>
      <c r="BK525" s="31" t="n">
        <f aca="false">$B$11*(($A$1063)*$C525/$B$12*$B$7+(1-$A$1063)*$D525/$B$12*$C$7)</f>
        <v>0</v>
      </c>
      <c r="BL525" s="31" t="n">
        <f aca="false">$B$11*(($A$1064)*$C525/$B$12*$B$7+(1-$A$1064)*$D525/$B$12*$C$7)</f>
        <v>0</v>
      </c>
      <c r="BM525" s="31" t="n">
        <f aca="false">$B$11*(($A$1065)*$C525/$B$12*$B$7+(1-$A$1065)*$D525/$B$12*$C$7)</f>
        <v>0</v>
      </c>
      <c r="BN525" s="31" t="n">
        <f aca="false">$B$11*(($A$1066)*$C525/$B$12*$B$7+(1-$A$1066)*$D525/$B$12*$C$7)</f>
        <v>0</v>
      </c>
      <c r="BO525" s="31" t="n">
        <f aca="false">$B$11*(($A$1067)*$C525/$B$12*$B$7+(1-$A$1067)*$D525/$B$12*$C$7)</f>
        <v>0</v>
      </c>
      <c r="BP525" s="31" t="n">
        <f aca="false">$B$11*(($A$1068)*$C525/$B$12*$B$7+(1-$A$1068)*$D525/$B$12*$C$7)</f>
        <v>0</v>
      </c>
      <c r="BQ525" s="31" t="n">
        <f aca="false">$B$11*(($A$1069)*$C525/$B$12*$B$7+(1-$A$1069)*$D525/$B$12*$C$7)</f>
        <v>0</v>
      </c>
      <c r="BR525" s="31" t="n">
        <f aca="false">$B$11*(($A$1070)*$C525/$B$12*$B$7+(1-$A$1070)*$D525/$B$12*$C$7)</f>
        <v>0</v>
      </c>
      <c r="BS525" s="31" t="n">
        <f aca="false">$B$11*(($A$1071)*$C525/$B$12*$B$7+(1-$A$1071)*$D525/$B$12*$C$7)</f>
        <v>0</v>
      </c>
      <c r="BT525" s="31" t="n">
        <f aca="false">$B$11*(($A$1072)*$C525/$B$12*$B$7+(1-$A$1072)*$D525/$B$12*$C$7)</f>
        <v>0</v>
      </c>
      <c r="BU525" s="31" t="n">
        <f aca="false">$B$11*(($A$1073)*$C525/$B$12*$B$7+(1-$A$1073)*$D525/$B$12*$C$7)</f>
        <v>0</v>
      </c>
      <c r="BV525" s="31" t="n">
        <f aca="false">$B$11*(($A$1074)*$C525/$B$12*$B$7+(1-$A$1074)*$D525/$B$12*$C$7)</f>
        <v>0</v>
      </c>
      <c r="BW525" s="31" t="n">
        <f aca="false">$B$11*(($A$1075)*$C525/$B$12*$B$7+(1-$A$1075)*$D525/$B$12*$C$7)</f>
        <v>0</v>
      </c>
      <c r="BX525" s="31" t="n">
        <f aca="false">$B$11*(($A$1076)*$C525/$B$12*$B$7+(1-$A$1076)*$D525/$B$12*$C$7)</f>
        <v>0</v>
      </c>
      <c r="BY525" s="31" t="n">
        <f aca="false">$B$11*(($A$1077)*$C525/$B$12*$B$7+(1-$A$1077)*$D525/$B$12*$C$7)</f>
        <v>0</v>
      </c>
      <c r="BZ525" s="31" t="n">
        <f aca="false">$B$11*(($A$1078)*$C525/$B$12*$B$7+(1-$A$1078)*$D525/$B$12*$C$7)</f>
        <v>0</v>
      </c>
      <c r="CA525" s="31" t="n">
        <f aca="false">$B$11*(($A$1079)*$C525/$B$12*$B$7+(1-$A$1079)*$D525/$B$12*$C$7)</f>
        <v>0</v>
      </c>
      <c r="CB525" s="31" t="n">
        <f aca="false">$B$11*(($A$1080)*$C525/$B$12*$B$7+(1-$A$1080)*$D525/$B$12*$C$7)</f>
        <v>0</v>
      </c>
      <c r="CC525" s="31" t="n">
        <f aca="false">$B$11*(($A$1081)*$C525/$B$12*$B$7+(1-$A$1081)*$D525/$B$12*$C$7)</f>
        <v>0</v>
      </c>
    </row>
    <row r="526" customFormat="false" ht="15" hidden="false" customHeight="false" outlineLevel="0" collapsed="false">
      <c r="A526" s="21" t="n">
        <v>502</v>
      </c>
      <c r="B526" s="27" t="n">
        <v>-0.516537625392827</v>
      </c>
      <c r="C526" s="9" t="n">
        <f aca="false">SUM(AM526:AV526)</f>
        <v>0</v>
      </c>
      <c r="D526" s="9" t="n">
        <f aca="false">SUM(AW526:BF526)</f>
        <v>1</v>
      </c>
      <c r="E526" s="24" t="n">
        <f aca="false">(1-C526/$B$12)*$B$8-C526/$B$12*$B$7</f>
        <v>0.05</v>
      </c>
      <c r="F526" s="24" t="n">
        <f aca="false">(1-D526/$B$12)*$C$8-D526/$B$12*$C$7</f>
        <v>0.021</v>
      </c>
      <c r="G526" s="47" t="n">
        <f aca="false">$B$11*($B$10*C526/$B$12*$B$7+(1-$B$10)*D526/$B$12*$C$7)</f>
        <v>300</v>
      </c>
      <c r="H526" s="24" t="n">
        <f aca="false">$B$10*E526+(1-$B$10)*F526</f>
        <v>0.0355</v>
      </c>
      <c r="I526" s="21"/>
      <c r="J526" s="21"/>
      <c r="K526" s="21"/>
      <c r="L526" s="21"/>
      <c r="M526" s="21"/>
      <c r="N526" s="21"/>
      <c r="O526" s="21"/>
      <c r="P526" s="21"/>
      <c r="Q526" s="21"/>
      <c r="R526" s="27" t="n">
        <v>1.50994238166531</v>
      </c>
      <c r="S526" s="27" t="n">
        <v>0.208101041958425</v>
      </c>
      <c r="T526" s="27" t="n">
        <v>-0.304627795988011</v>
      </c>
      <c r="U526" s="27" t="n">
        <v>1.94560094280408</v>
      </c>
      <c r="V526" s="27" t="n">
        <v>0.931355950648411</v>
      </c>
      <c r="W526" s="27" t="n">
        <v>0.536891282457522</v>
      </c>
      <c r="X526" s="27" t="n">
        <v>0.101565267732369</v>
      </c>
      <c r="Y526" s="27" t="n">
        <v>0.796456169181825</v>
      </c>
      <c r="Z526" s="27" t="n">
        <v>-0.428265929097774</v>
      </c>
      <c r="AA526" s="27" t="n">
        <v>2.31674023363631</v>
      </c>
      <c r="AB526" s="27" t="n">
        <v>-1.32719782808744</v>
      </c>
      <c r="AC526" s="27" t="n">
        <v>-1.11126103673606</v>
      </c>
      <c r="AD526" s="27" t="n">
        <v>-1.46306020447129</v>
      </c>
      <c r="AE526" s="27" t="n">
        <v>-0.891535163627827</v>
      </c>
      <c r="AF526" s="27" t="n">
        <v>-1.66541686983137</v>
      </c>
      <c r="AG526" s="27" t="n">
        <v>0.860725127792317</v>
      </c>
      <c r="AH526" s="27" t="n">
        <v>-0.732755309764199</v>
      </c>
      <c r="AI526" s="27" t="n">
        <v>-0.0209055275224323</v>
      </c>
      <c r="AJ526" s="27" t="n">
        <v>-0.404520030169552</v>
      </c>
      <c r="AK526" s="27" t="n">
        <v>-0.484792066082066</v>
      </c>
      <c r="AL526" s="21"/>
      <c r="AM526" s="31" t="n">
        <f aca="false">IF(SQRT($B$9)*$B526+SQRT(1-$B$9)*R526&lt;_xlfn.NORM.S.INV($B$6),1,0)</f>
        <v>0</v>
      </c>
      <c r="AN526" s="31" t="n">
        <f aca="false">IF(SQRT($B$9)*$B526+SQRT(1-$B$9)*S526&lt;_xlfn.NORM.S.INV($B$6),1,0)</f>
        <v>0</v>
      </c>
      <c r="AO526" s="31" t="n">
        <f aca="false">IF(SQRT($B$9)*$B526+SQRT(1-$B$9)*T526&lt;_xlfn.NORM.S.INV($B$6),1,0)</f>
        <v>0</v>
      </c>
      <c r="AP526" s="31" t="n">
        <f aca="false">IF(SQRT($B$9)*$B526+SQRT(1-$B$9)*U526&lt;_xlfn.NORM.S.INV($B$6),1,0)</f>
        <v>0</v>
      </c>
      <c r="AQ526" s="31" t="n">
        <f aca="false">IF(SQRT($B$9)*$B526+SQRT(1-$B$9)*V526&lt;_xlfn.NORM.S.INV($B$6),1,0)</f>
        <v>0</v>
      </c>
      <c r="AR526" s="31" t="n">
        <f aca="false">IF(SQRT($B$9)*$B526+SQRT(1-$B$9)*W526&lt;_xlfn.NORM.S.INV($B$6),1,0)</f>
        <v>0</v>
      </c>
      <c r="AS526" s="31" t="n">
        <f aca="false">IF(SQRT($B$9)*$B526+SQRT(1-$B$9)*X526&lt;_xlfn.NORM.S.INV($B$6),1,0)</f>
        <v>0</v>
      </c>
      <c r="AT526" s="31" t="n">
        <f aca="false">IF(SQRT($B$9)*$B526+SQRT(1-$B$9)*Y526&lt;_xlfn.NORM.S.INV($B$6),1,0)</f>
        <v>0</v>
      </c>
      <c r="AU526" s="31" t="n">
        <f aca="false">IF(SQRT($B$9)*$B526+SQRT(1-$B$9)*Z526&lt;_xlfn.NORM.S.INV($B$6),1,0)</f>
        <v>0</v>
      </c>
      <c r="AV526" s="31" t="n">
        <f aca="false">IF(SQRT($B$9)*$B526+SQRT(1-$B$9)*AA526&lt;_xlfn.NORM.S.INV($B$6),1,0)</f>
        <v>0</v>
      </c>
      <c r="AW526" s="31" t="n">
        <f aca="false">IF(SQRT($C$9)*$B526+SQRT(1-$C$9)*AB526&lt;_xlfn.NORM.S.INV($C$6),1,0)</f>
        <v>0</v>
      </c>
      <c r="AX526" s="31" t="n">
        <f aca="false">IF(SQRT($C$9)*$B526+SQRT(1-$C$9)*AC526&lt;_xlfn.NORM.S.INV($C$6),1,0)</f>
        <v>0</v>
      </c>
      <c r="AY526" s="31" t="n">
        <f aca="false">IF(SQRT($C$9)*$B526+SQRT(1-$C$9)*AD526&lt;_xlfn.NORM.S.INV($C$6),1,0)</f>
        <v>0</v>
      </c>
      <c r="AZ526" s="31" t="n">
        <f aca="false">IF(SQRT($C$9)*$B526+SQRT(1-$C$9)*AE526&lt;_xlfn.NORM.S.INV($C$6),1,0)</f>
        <v>0</v>
      </c>
      <c r="BA526" s="31" t="n">
        <f aca="false">IF(SQRT($C$9)*$B526+SQRT(1-$C$9)*AF526&lt;_xlfn.NORM.S.INV($C$6),1,0)</f>
        <v>1</v>
      </c>
      <c r="BB526" s="31" t="n">
        <f aca="false">IF(SQRT($C$9)*$B526+SQRT(1-$C$9)*AG526&lt;_xlfn.NORM.S.INV($C$6),1,0)</f>
        <v>0</v>
      </c>
      <c r="BC526" s="31" t="n">
        <f aca="false">IF(SQRT($C$9)*$B526+SQRT(1-$C$9)*AH526&lt;_xlfn.NORM.S.INV($C$6),1,0)</f>
        <v>0</v>
      </c>
      <c r="BD526" s="31" t="n">
        <f aca="false">IF(SQRT($C$9)*$B526+SQRT(1-$C$9)*AI526&lt;_xlfn.NORM.S.INV($C$6),1,0)</f>
        <v>0</v>
      </c>
      <c r="BE526" s="31" t="n">
        <f aca="false">IF(SQRT($C$9)*$B526+SQRT(1-$C$9)*AJ526&lt;_xlfn.NORM.S.INV($C$6),1,0)</f>
        <v>0</v>
      </c>
      <c r="BF526" s="31" t="n">
        <f aca="false">IF(SQRT($C$9)*$B526+SQRT(1-$C$9)*AK526&lt;_xlfn.NORM.S.INV($C$6),1,0)</f>
        <v>0</v>
      </c>
      <c r="BG526" s="21"/>
      <c r="BH526" s="21"/>
      <c r="BI526" s="31" t="n">
        <f aca="false">$B$11*(($A$1061)*$C526/$B$12*$B$7+(1-$A$1061)*$D526/$B$12*$C$7)</f>
        <v>600</v>
      </c>
      <c r="BJ526" s="31" t="n">
        <f aca="false">$B$11*(($A$1062)*$C526/$B$12*$B$7+(1-$A$1062)*$D526/$B$12*$C$7)</f>
        <v>570</v>
      </c>
      <c r="BK526" s="31" t="n">
        <f aca="false">$B$11*(($A$1063)*$C526/$B$12*$B$7+(1-$A$1063)*$D526/$B$12*$C$7)</f>
        <v>540</v>
      </c>
      <c r="BL526" s="31" t="n">
        <f aca="false">$B$11*(($A$1064)*$C526/$B$12*$B$7+(1-$A$1064)*$D526/$B$12*$C$7)</f>
        <v>510</v>
      </c>
      <c r="BM526" s="31" t="n">
        <f aca="false">$B$11*(($A$1065)*$C526/$B$12*$B$7+(1-$A$1065)*$D526/$B$12*$C$7)</f>
        <v>480</v>
      </c>
      <c r="BN526" s="31" t="n">
        <f aca="false">$B$11*(($A$1066)*$C526/$B$12*$B$7+(1-$A$1066)*$D526/$B$12*$C$7)</f>
        <v>450</v>
      </c>
      <c r="BO526" s="31" t="n">
        <f aca="false">$B$11*(($A$1067)*$C526/$B$12*$B$7+(1-$A$1067)*$D526/$B$12*$C$7)</f>
        <v>420</v>
      </c>
      <c r="BP526" s="31" t="n">
        <f aca="false">$B$11*(($A$1068)*$C526/$B$12*$B$7+(1-$A$1068)*$D526/$B$12*$C$7)</f>
        <v>390</v>
      </c>
      <c r="BQ526" s="31" t="n">
        <f aca="false">$B$11*(($A$1069)*$C526/$B$12*$B$7+(1-$A$1069)*$D526/$B$12*$C$7)</f>
        <v>360</v>
      </c>
      <c r="BR526" s="31" t="n">
        <f aca="false">$B$11*(($A$1070)*$C526/$B$12*$B$7+(1-$A$1070)*$D526/$B$12*$C$7)</f>
        <v>330</v>
      </c>
      <c r="BS526" s="31" t="n">
        <f aca="false">$B$11*(($A$1071)*$C526/$B$12*$B$7+(1-$A$1071)*$D526/$B$12*$C$7)</f>
        <v>300</v>
      </c>
      <c r="BT526" s="31" t="n">
        <f aca="false">$B$11*(($A$1072)*$C526/$B$12*$B$7+(1-$A$1072)*$D526/$B$12*$C$7)</f>
        <v>270</v>
      </c>
      <c r="BU526" s="31" t="n">
        <f aca="false">$B$11*(($A$1073)*$C526/$B$12*$B$7+(1-$A$1073)*$D526/$B$12*$C$7)</f>
        <v>240</v>
      </c>
      <c r="BV526" s="31" t="n">
        <f aca="false">$B$11*(($A$1074)*$C526/$B$12*$B$7+(1-$A$1074)*$D526/$B$12*$C$7)</f>
        <v>210</v>
      </c>
      <c r="BW526" s="31" t="n">
        <f aca="false">$B$11*(($A$1075)*$C526/$B$12*$B$7+(1-$A$1075)*$D526/$B$12*$C$7)</f>
        <v>180</v>
      </c>
      <c r="BX526" s="31" t="n">
        <f aca="false">$B$11*(($A$1076)*$C526/$B$12*$B$7+(1-$A$1076)*$D526/$B$12*$C$7)</f>
        <v>150</v>
      </c>
      <c r="BY526" s="31" t="n">
        <f aca="false">$B$11*(($A$1077)*$C526/$B$12*$B$7+(1-$A$1077)*$D526/$B$12*$C$7)</f>
        <v>120</v>
      </c>
      <c r="BZ526" s="31" t="n">
        <f aca="false">$B$11*(($A$1078)*$C526/$B$12*$B$7+(1-$A$1078)*$D526/$B$12*$C$7)</f>
        <v>90</v>
      </c>
      <c r="CA526" s="31" t="n">
        <f aca="false">$B$11*(($A$1079)*$C526/$B$12*$B$7+(1-$A$1079)*$D526/$B$12*$C$7)</f>
        <v>60</v>
      </c>
      <c r="CB526" s="31" t="n">
        <f aca="false">$B$11*(($A$1080)*$C526/$B$12*$B$7+(1-$A$1080)*$D526/$B$12*$C$7)</f>
        <v>30</v>
      </c>
      <c r="CC526" s="31" t="n">
        <f aca="false">$B$11*(($A$1081)*$C526/$B$12*$B$7+(1-$A$1081)*$D526/$B$12*$C$7)</f>
        <v>0</v>
      </c>
    </row>
    <row r="527" customFormat="false" ht="15" hidden="false" customHeight="false" outlineLevel="0" collapsed="false">
      <c r="A527" s="21" t="n">
        <v>503</v>
      </c>
      <c r="B527" s="27" t="n">
        <v>-1.48897373552616</v>
      </c>
      <c r="C527" s="9" t="n">
        <f aca="false">SUM(AM527:AV527)</f>
        <v>0</v>
      </c>
      <c r="D527" s="9" t="n">
        <f aca="false">SUM(AW527:BF527)</f>
        <v>0</v>
      </c>
      <c r="E527" s="24" t="n">
        <f aca="false">(1-C527/$B$12)*$B$8-C527/$B$12*$B$7</f>
        <v>0.05</v>
      </c>
      <c r="F527" s="24" t="n">
        <f aca="false">(1-D527/$B$12)*$C$8-D527/$B$12*$C$7</f>
        <v>0.09</v>
      </c>
      <c r="G527" s="47" t="n">
        <f aca="false">$B$11*($B$10*C527/$B$12*$B$7+(1-$B$10)*D527/$B$12*$C$7)</f>
        <v>0</v>
      </c>
      <c r="H527" s="24" t="n">
        <f aca="false">$B$10*E527+(1-$B$10)*F527</f>
        <v>0.07</v>
      </c>
      <c r="I527" s="21"/>
      <c r="J527" s="21"/>
      <c r="K527" s="21"/>
      <c r="L527" s="21"/>
      <c r="M527" s="21"/>
      <c r="N527" s="21"/>
      <c r="O527" s="21"/>
      <c r="P527" s="21"/>
      <c r="Q527" s="21"/>
      <c r="R527" s="27" t="n">
        <v>0.685979417310988</v>
      </c>
      <c r="S527" s="27" t="n">
        <v>1.3740316622701</v>
      </c>
      <c r="T527" s="27" t="n">
        <v>0.0808445345427419</v>
      </c>
      <c r="U527" s="27" t="n">
        <v>-0.283245574666757</v>
      </c>
      <c r="V527" s="27" t="n">
        <v>-1.14160326414765</v>
      </c>
      <c r="W527" s="27" t="n">
        <v>1.16008575836929</v>
      </c>
      <c r="X527" s="27" t="n">
        <v>-0.200162243092662</v>
      </c>
      <c r="Y527" s="27" t="n">
        <v>-0.41937639582823</v>
      </c>
      <c r="Z527" s="27" t="n">
        <v>-0.692663366135039</v>
      </c>
      <c r="AA527" s="27" t="n">
        <v>-0.844775490166979</v>
      </c>
      <c r="AB527" s="27" t="n">
        <v>-0.637974563971062</v>
      </c>
      <c r="AC527" s="27" t="n">
        <v>-0.493784772969468</v>
      </c>
      <c r="AD527" s="27" t="n">
        <v>1.4473921066396</v>
      </c>
      <c r="AE527" s="27" t="n">
        <v>0.955925690005329</v>
      </c>
      <c r="AF527" s="27" t="n">
        <v>1.44654882823401</v>
      </c>
      <c r="AG527" s="27" t="n">
        <v>0.339376255545845</v>
      </c>
      <c r="AH527" s="27" t="n">
        <v>0.285641586207308</v>
      </c>
      <c r="AI527" s="27" t="n">
        <v>-0.218120295225225</v>
      </c>
      <c r="AJ527" s="27" t="n">
        <v>-0.623092537237959</v>
      </c>
      <c r="AK527" s="27" t="n">
        <v>-0.830733240269358</v>
      </c>
      <c r="AL527" s="21"/>
      <c r="AM527" s="31" t="n">
        <f aca="false">IF(SQRT($B$9)*$B527+SQRT(1-$B$9)*R527&lt;_xlfn.NORM.S.INV($B$6),1,0)</f>
        <v>0</v>
      </c>
      <c r="AN527" s="31" t="n">
        <f aca="false">IF(SQRT($B$9)*$B527+SQRT(1-$B$9)*S527&lt;_xlfn.NORM.S.INV($B$6),1,0)</f>
        <v>0</v>
      </c>
      <c r="AO527" s="31" t="n">
        <f aca="false">IF(SQRT($B$9)*$B527+SQRT(1-$B$9)*T527&lt;_xlfn.NORM.S.INV($B$6),1,0)</f>
        <v>0</v>
      </c>
      <c r="AP527" s="31" t="n">
        <f aca="false">IF(SQRT($B$9)*$B527+SQRT(1-$B$9)*U527&lt;_xlfn.NORM.S.INV($B$6),1,0)</f>
        <v>0</v>
      </c>
      <c r="AQ527" s="31" t="n">
        <f aca="false">IF(SQRT($B$9)*$B527+SQRT(1-$B$9)*V527&lt;_xlfn.NORM.S.INV($B$6),1,0)</f>
        <v>0</v>
      </c>
      <c r="AR527" s="31" t="n">
        <f aca="false">IF(SQRT($B$9)*$B527+SQRT(1-$B$9)*W527&lt;_xlfn.NORM.S.INV($B$6),1,0)</f>
        <v>0</v>
      </c>
      <c r="AS527" s="31" t="n">
        <f aca="false">IF(SQRT($B$9)*$B527+SQRT(1-$B$9)*X527&lt;_xlfn.NORM.S.INV($B$6),1,0)</f>
        <v>0</v>
      </c>
      <c r="AT527" s="31" t="n">
        <f aca="false">IF(SQRT($B$9)*$B527+SQRT(1-$B$9)*Y527&lt;_xlfn.NORM.S.INV($B$6),1,0)</f>
        <v>0</v>
      </c>
      <c r="AU527" s="31" t="n">
        <f aca="false">IF(SQRT($B$9)*$B527+SQRT(1-$B$9)*Z527&lt;_xlfn.NORM.S.INV($B$6),1,0)</f>
        <v>0</v>
      </c>
      <c r="AV527" s="31" t="n">
        <f aca="false">IF(SQRT($B$9)*$B527+SQRT(1-$B$9)*AA527&lt;_xlfn.NORM.S.INV($B$6),1,0)</f>
        <v>0</v>
      </c>
      <c r="AW527" s="31" t="n">
        <f aca="false">IF(SQRT($C$9)*$B527+SQRT(1-$C$9)*AB527&lt;_xlfn.NORM.S.INV($C$6),1,0)</f>
        <v>0</v>
      </c>
      <c r="AX527" s="31" t="n">
        <f aca="false">IF(SQRT($C$9)*$B527+SQRT(1-$C$9)*AC527&lt;_xlfn.NORM.S.INV($C$6),1,0)</f>
        <v>0</v>
      </c>
      <c r="AY527" s="31" t="n">
        <f aca="false">IF(SQRT($C$9)*$B527+SQRT(1-$C$9)*AD527&lt;_xlfn.NORM.S.INV($C$6),1,0)</f>
        <v>0</v>
      </c>
      <c r="AZ527" s="31" t="n">
        <f aca="false">IF(SQRT($C$9)*$B527+SQRT(1-$C$9)*AE527&lt;_xlfn.NORM.S.INV($C$6),1,0)</f>
        <v>0</v>
      </c>
      <c r="BA527" s="31" t="n">
        <f aca="false">IF(SQRT($C$9)*$B527+SQRT(1-$C$9)*AF527&lt;_xlfn.NORM.S.INV($C$6),1,0)</f>
        <v>0</v>
      </c>
      <c r="BB527" s="31" t="n">
        <f aca="false">IF(SQRT($C$9)*$B527+SQRT(1-$C$9)*AG527&lt;_xlfn.NORM.S.INV($C$6),1,0)</f>
        <v>0</v>
      </c>
      <c r="BC527" s="31" t="n">
        <f aca="false">IF(SQRT($C$9)*$B527+SQRT(1-$C$9)*AH527&lt;_xlfn.NORM.S.INV($C$6),1,0)</f>
        <v>0</v>
      </c>
      <c r="BD527" s="31" t="n">
        <f aca="false">IF(SQRT($C$9)*$B527+SQRT(1-$C$9)*AI527&lt;_xlfn.NORM.S.INV($C$6),1,0)</f>
        <v>0</v>
      </c>
      <c r="BE527" s="31" t="n">
        <f aca="false">IF(SQRT($C$9)*$B527+SQRT(1-$C$9)*AJ527&lt;_xlfn.NORM.S.INV($C$6),1,0)</f>
        <v>0</v>
      </c>
      <c r="BF527" s="31" t="n">
        <f aca="false">IF(SQRT($C$9)*$B527+SQRT(1-$C$9)*AK527&lt;_xlfn.NORM.S.INV($C$6),1,0)</f>
        <v>0</v>
      </c>
      <c r="BG527" s="21"/>
      <c r="BH527" s="21"/>
      <c r="BI527" s="31" t="n">
        <f aca="false">$B$11*(($A$1061)*$C527/$B$12*$B$7+(1-$A$1061)*$D527/$B$12*$C$7)</f>
        <v>0</v>
      </c>
      <c r="BJ527" s="31" t="n">
        <f aca="false">$B$11*(($A$1062)*$C527/$B$12*$B$7+(1-$A$1062)*$D527/$B$12*$C$7)</f>
        <v>0</v>
      </c>
      <c r="BK527" s="31" t="n">
        <f aca="false">$B$11*(($A$1063)*$C527/$B$12*$B$7+(1-$A$1063)*$D527/$B$12*$C$7)</f>
        <v>0</v>
      </c>
      <c r="BL527" s="31" t="n">
        <f aca="false">$B$11*(($A$1064)*$C527/$B$12*$B$7+(1-$A$1064)*$D527/$B$12*$C$7)</f>
        <v>0</v>
      </c>
      <c r="BM527" s="31" t="n">
        <f aca="false">$B$11*(($A$1065)*$C527/$B$12*$B$7+(1-$A$1065)*$D527/$B$12*$C$7)</f>
        <v>0</v>
      </c>
      <c r="BN527" s="31" t="n">
        <f aca="false">$B$11*(($A$1066)*$C527/$B$12*$B$7+(1-$A$1066)*$D527/$B$12*$C$7)</f>
        <v>0</v>
      </c>
      <c r="BO527" s="31" t="n">
        <f aca="false">$B$11*(($A$1067)*$C527/$B$12*$B$7+(1-$A$1067)*$D527/$B$12*$C$7)</f>
        <v>0</v>
      </c>
      <c r="BP527" s="31" t="n">
        <f aca="false">$B$11*(($A$1068)*$C527/$B$12*$B$7+(1-$A$1068)*$D527/$B$12*$C$7)</f>
        <v>0</v>
      </c>
      <c r="BQ527" s="31" t="n">
        <f aca="false">$B$11*(($A$1069)*$C527/$B$12*$B$7+(1-$A$1069)*$D527/$B$12*$C$7)</f>
        <v>0</v>
      </c>
      <c r="BR527" s="31" t="n">
        <f aca="false">$B$11*(($A$1070)*$C527/$B$12*$B$7+(1-$A$1070)*$D527/$B$12*$C$7)</f>
        <v>0</v>
      </c>
      <c r="BS527" s="31" t="n">
        <f aca="false">$B$11*(($A$1071)*$C527/$B$12*$B$7+(1-$A$1071)*$D527/$B$12*$C$7)</f>
        <v>0</v>
      </c>
      <c r="BT527" s="31" t="n">
        <f aca="false">$B$11*(($A$1072)*$C527/$B$12*$B$7+(1-$A$1072)*$D527/$B$12*$C$7)</f>
        <v>0</v>
      </c>
      <c r="BU527" s="31" t="n">
        <f aca="false">$B$11*(($A$1073)*$C527/$B$12*$B$7+(1-$A$1073)*$D527/$B$12*$C$7)</f>
        <v>0</v>
      </c>
      <c r="BV527" s="31" t="n">
        <f aca="false">$B$11*(($A$1074)*$C527/$B$12*$B$7+(1-$A$1074)*$D527/$B$12*$C$7)</f>
        <v>0</v>
      </c>
      <c r="BW527" s="31" t="n">
        <f aca="false">$B$11*(($A$1075)*$C527/$B$12*$B$7+(1-$A$1075)*$D527/$B$12*$C$7)</f>
        <v>0</v>
      </c>
      <c r="BX527" s="31" t="n">
        <f aca="false">$B$11*(($A$1076)*$C527/$B$12*$B$7+(1-$A$1076)*$D527/$B$12*$C$7)</f>
        <v>0</v>
      </c>
      <c r="BY527" s="31" t="n">
        <f aca="false">$B$11*(($A$1077)*$C527/$B$12*$B$7+(1-$A$1077)*$D527/$B$12*$C$7)</f>
        <v>0</v>
      </c>
      <c r="BZ527" s="31" t="n">
        <f aca="false">$B$11*(($A$1078)*$C527/$B$12*$B$7+(1-$A$1078)*$D527/$B$12*$C$7)</f>
        <v>0</v>
      </c>
      <c r="CA527" s="31" t="n">
        <f aca="false">$B$11*(($A$1079)*$C527/$B$12*$B$7+(1-$A$1079)*$D527/$B$12*$C$7)</f>
        <v>0</v>
      </c>
      <c r="CB527" s="31" t="n">
        <f aca="false">$B$11*(($A$1080)*$C527/$B$12*$B$7+(1-$A$1080)*$D527/$B$12*$C$7)</f>
        <v>0</v>
      </c>
      <c r="CC527" s="31" t="n">
        <f aca="false">$B$11*(($A$1081)*$C527/$B$12*$B$7+(1-$A$1081)*$D527/$B$12*$C$7)</f>
        <v>0</v>
      </c>
    </row>
    <row r="528" customFormat="false" ht="15" hidden="false" customHeight="false" outlineLevel="0" collapsed="false">
      <c r="A528" s="21" t="n">
        <v>504</v>
      </c>
      <c r="B528" s="27" t="n">
        <v>1.08300628328732</v>
      </c>
      <c r="C528" s="9" t="n">
        <f aca="false">SUM(AM528:AV528)</f>
        <v>0</v>
      </c>
      <c r="D528" s="9" t="n">
        <f aca="false">SUM(AW528:BF528)</f>
        <v>0</v>
      </c>
      <c r="E528" s="24" t="n">
        <f aca="false">(1-C528/$B$12)*$B$8-C528/$B$12*$B$7</f>
        <v>0.05</v>
      </c>
      <c r="F528" s="24" t="n">
        <f aca="false">(1-D528/$B$12)*$C$8-D528/$B$12*$C$7</f>
        <v>0.09</v>
      </c>
      <c r="G528" s="47" t="n">
        <f aca="false">$B$11*($B$10*C528/$B$12*$B$7+(1-$B$10)*D528/$B$12*$C$7)</f>
        <v>0</v>
      </c>
      <c r="H528" s="24" t="n">
        <f aca="false">$B$10*E528+(1-$B$10)*F528</f>
        <v>0.07</v>
      </c>
      <c r="I528" s="21"/>
      <c r="J528" s="21"/>
      <c r="K528" s="21"/>
      <c r="L528" s="21"/>
      <c r="M528" s="21"/>
      <c r="N528" s="21"/>
      <c r="O528" s="21"/>
      <c r="P528" s="21"/>
      <c r="Q528" s="21"/>
      <c r="R528" s="27" t="n">
        <v>0.993890830696243</v>
      </c>
      <c r="S528" s="27" t="n">
        <v>-0.40131119541325</v>
      </c>
      <c r="T528" s="27" t="n">
        <v>0.298511113079015</v>
      </c>
      <c r="U528" s="27" t="n">
        <v>0.135084349830114</v>
      </c>
      <c r="V528" s="27" t="n">
        <v>1.82354863211815</v>
      </c>
      <c r="W528" s="27" t="n">
        <v>0.74161049449136</v>
      </c>
      <c r="X528" s="27" t="n">
        <v>-0.962583574412263</v>
      </c>
      <c r="Y528" s="27" t="n">
        <v>1.64821044717156</v>
      </c>
      <c r="Z528" s="27" t="n">
        <v>1.56920822110107</v>
      </c>
      <c r="AA528" s="27" t="n">
        <v>-1.17967238670517</v>
      </c>
      <c r="AB528" s="27" t="n">
        <v>1.56677963698513</v>
      </c>
      <c r="AC528" s="27" t="n">
        <v>2.41321936264008</v>
      </c>
      <c r="AD528" s="27" t="n">
        <v>-0.528356838324534</v>
      </c>
      <c r="AE528" s="27" t="n">
        <v>-0.948383928397592</v>
      </c>
      <c r="AF528" s="27" t="n">
        <v>0.560598867375371</v>
      </c>
      <c r="AG528" s="27" t="n">
        <v>-1.56424672094764</v>
      </c>
      <c r="AH528" s="27" t="n">
        <v>-0.845993622050805</v>
      </c>
      <c r="AI528" s="27" t="n">
        <v>-0.254650689640447</v>
      </c>
      <c r="AJ528" s="27" t="n">
        <v>0.779287422984695</v>
      </c>
      <c r="AK528" s="27" t="n">
        <v>0.298457193060246</v>
      </c>
      <c r="AL528" s="21"/>
      <c r="AM528" s="31" t="n">
        <f aca="false">IF(SQRT($B$9)*$B528+SQRT(1-$B$9)*R528&lt;_xlfn.NORM.S.INV($B$6),1,0)</f>
        <v>0</v>
      </c>
      <c r="AN528" s="31" t="n">
        <f aca="false">IF(SQRT($B$9)*$B528+SQRT(1-$B$9)*S528&lt;_xlfn.NORM.S.INV($B$6),1,0)</f>
        <v>0</v>
      </c>
      <c r="AO528" s="31" t="n">
        <f aca="false">IF(SQRT($B$9)*$B528+SQRT(1-$B$9)*T528&lt;_xlfn.NORM.S.INV($B$6),1,0)</f>
        <v>0</v>
      </c>
      <c r="AP528" s="31" t="n">
        <f aca="false">IF(SQRT($B$9)*$B528+SQRT(1-$B$9)*U528&lt;_xlfn.NORM.S.INV($B$6),1,0)</f>
        <v>0</v>
      </c>
      <c r="AQ528" s="31" t="n">
        <f aca="false">IF(SQRT($B$9)*$B528+SQRT(1-$B$9)*V528&lt;_xlfn.NORM.S.INV($B$6),1,0)</f>
        <v>0</v>
      </c>
      <c r="AR528" s="31" t="n">
        <f aca="false">IF(SQRT($B$9)*$B528+SQRT(1-$B$9)*W528&lt;_xlfn.NORM.S.INV($B$6),1,0)</f>
        <v>0</v>
      </c>
      <c r="AS528" s="31" t="n">
        <f aca="false">IF(SQRT($B$9)*$B528+SQRT(1-$B$9)*X528&lt;_xlfn.NORM.S.INV($B$6),1,0)</f>
        <v>0</v>
      </c>
      <c r="AT528" s="31" t="n">
        <f aca="false">IF(SQRT($B$9)*$B528+SQRT(1-$B$9)*Y528&lt;_xlfn.NORM.S.INV($B$6),1,0)</f>
        <v>0</v>
      </c>
      <c r="AU528" s="31" t="n">
        <f aca="false">IF(SQRT($B$9)*$B528+SQRT(1-$B$9)*Z528&lt;_xlfn.NORM.S.INV($B$6),1,0)</f>
        <v>0</v>
      </c>
      <c r="AV528" s="31" t="n">
        <f aca="false">IF(SQRT($B$9)*$B528+SQRT(1-$B$9)*AA528&lt;_xlfn.NORM.S.INV($B$6),1,0)</f>
        <v>0</v>
      </c>
      <c r="AW528" s="31" t="n">
        <f aca="false">IF(SQRT($C$9)*$B528+SQRT(1-$C$9)*AB528&lt;_xlfn.NORM.S.INV($C$6),1,0)</f>
        <v>0</v>
      </c>
      <c r="AX528" s="31" t="n">
        <f aca="false">IF(SQRT($C$9)*$B528+SQRT(1-$C$9)*AC528&lt;_xlfn.NORM.S.INV($C$6),1,0)</f>
        <v>0</v>
      </c>
      <c r="AY528" s="31" t="n">
        <f aca="false">IF(SQRT($C$9)*$B528+SQRT(1-$C$9)*AD528&lt;_xlfn.NORM.S.INV($C$6),1,0)</f>
        <v>0</v>
      </c>
      <c r="AZ528" s="31" t="n">
        <f aca="false">IF(SQRT($C$9)*$B528+SQRT(1-$C$9)*AE528&lt;_xlfn.NORM.S.INV($C$6),1,0)</f>
        <v>0</v>
      </c>
      <c r="BA528" s="31" t="n">
        <f aca="false">IF(SQRT($C$9)*$B528+SQRT(1-$C$9)*AF528&lt;_xlfn.NORM.S.INV($C$6),1,0)</f>
        <v>0</v>
      </c>
      <c r="BB528" s="31" t="n">
        <f aca="false">IF(SQRT($C$9)*$B528+SQRT(1-$C$9)*AG528&lt;_xlfn.NORM.S.INV($C$6),1,0)</f>
        <v>0</v>
      </c>
      <c r="BC528" s="31" t="n">
        <f aca="false">IF(SQRT($C$9)*$B528+SQRT(1-$C$9)*AH528&lt;_xlfn.NORM.S.INV($C$6),1,0)</f>
        <v>0</v>
      </c>
      <c r="BD528" s="31" t="n">
        <f aca="false">IF(SQRT($C$9)*$B528+SQRT(1-$C$9)*AI528&lt;_xlfn.NORM.S.INV($C$6),1,0)</f>
        <v>0</v>
      </c>
      <c r="BE528" s="31" t="n">
        <f aca="false">IF(SQRT($C$9)*$B528+SQRT(1-$C$9)*AJ528&lt;_xlfn.NORM.S.INV($C$6),1,0)</f>
        <v>0</v>
      </c>
      <c r="BF528" s="31" t="n">
        <f aca="false">IF(SQRT($C$9)*$B528+SQRT(1-$C$9)*AK528&lt;_xlfn.NORM.S.INV($C$6),1,0)</f>
        <v>0</v>
      </c>
      <c r="BG528" s="21"/>
      <c r="BH528" s="21"/>
      <c r="BI528" s="31" t="n">
        <f aca="false">$B$11*(($A$1061)*$C528/$B$12*$B$7+(1-$A$1061)*$D528/$B$12*$C$7)</f>
        <v>0</v>
      </c>
      <c r="BJ528" s="31" t="n">
        <f aca="false">$B$11*(($A$1062)*$C528/$B$12*$B$7+(1-$A$1062)*$D528/$B$12*$C$7)</f>
        <v>0</v>
      </c>
      <c r="BK528" s="31" t="n">
        <f aca="false">$B$11*(($A$1063)*$C528/$B$12*$B$7+(1-$A$1063)*$D528/$B$12*$C$7)</f>
        <v>0</v>
      </c>
      <c r="BL528" s="31" t="n">
        <f aca="false">$B$11*(($A$1064)*$C528/$B$12*$B$7+(1-$A$1064)*$D528/$B$12*$C$7)</f>
        <v>0</v>
      </c>
      <c r="BM528" s="31" t="n">
        <f aca="false">$B$11*(($A$1065)*$C528/$B$12*$B$7+(1-$A$1065)*$D528/$B$12*$C$7)</f>
        <v>0</v>
      </c>
      <c r="BN528" s="31" t="n">
        <f aca="false">$B$11*(($A$1066)*$C528/$B$12*$B$7+(1-$A$1066)*$D528/$B$12*$C$7)</f>
        <v>0</v>
      </c>
      <c r="BO528" s="31" t="n">
        <f aca="false">$B$11*(($A$1067)*$C528/$B$12*$B$7+(1-$A$1067)*$D528/$B$12*$C$7)</f>
        <v>0</v>
      </c>
      <c r="BP528" s="31" t="n">
        <f aca="false">$B$11*(($A$1068)*$C528/$B$12*$B$7+(1-$A$1068)*$D528/$B$12*$C$7)</f>
        <v>0</v>
      </c>
      <c r="BQ528" s="31" t="n">
        <f aca="false">$B$11*(($A$1069)*$C528/$B$12*$B$7+(1-$A$1069)*$D528/$B$12*$C$7)</f>
        <v>0</v>
      </c>
      <c r="BR528" s="31" t="n">
        <f aca="false">$B$11*(($A$1070)*$C528/$B$12*$B$7+(1-$A$1070)*$D528/$B$12*$C$7)</f>
        <v>0</v>
      </c>
      <c r="BS528" s="31" t="n">
        <f aca="false">$B$11*(($A$1071)*$C528/$B$12*$B$7+(1-$A$1071)*$D528/$B$12*$C$7)</f>
        <v>0</v>
      </c>
      <c r="BT528" s="31" t="n">
        <f aca="false">$B$11*(($A$1072)*$C528/$B$12*$B$7+(1-$A$1072)*$D528/$B$12*$C$7)</f>
        <v>0</v>
      </c>
      <c r="BU528" s="31" t="n">
        <f aca="false">$B$11*(($A$1073)*$C528/$B$12*$B$7+(1-$A$1073)*$D528/$B$12*$C$7)</f>
        <v>0</v>
      </c>
      <c r="BV528" s="31" t="n">
        <f aca="false">$B$11*(($A$1074)*$C528/$B$12*$B$7+(1-$A$1074)*$D528/$B$12*$C$7)</f>
        <v>0</v>
      </c>
      <c r="BW528" s="31" t="n">
        <f aca="false">$B$11*(($A$1075)*$C528/$B$12*$B$7+(1-$A$1075)*$D528/$B$12*$C$7)</f>
        <v>0</v>
      </c>
      <c r="BX528" s="31" t="n">
        <f aca="false">$B$11*(($A$1076)*$C528/$B$12*$B$7+(1-$A$1076)*$D528/$B$12*$C$7)</f>
        <v>0</v>
      </c>
      <c r="BY528" s="31" t="n">
        <f aca="false">$B$11*(($A$1077)*$C528/$B$12*$B$7+(1-$A$1077)*$D528/$B$12*$C$7)</f>
        <v>0</v>
      </c>
      <c r="BZ528" s="31" t="n">
        <f aca="false">$B$11*(($A$1078)*$C528/$B$12*$B$7+(1-$A$1078)*$D528/$B$12*$C$7)</f>
        <v>0</v>
      </c>
      <c r="CA528" s="31" t="n">
        <f aca="false">$B$11*(($A$1079)*$C528/$B$12*$B$7+(1-$A$1079)*$D528/$B$12*$C$7)</f>
        <v>0</v>
      </c>
      <c r="CB528" s="31" t="n">
        <f aca="false">$B$11*(($A$1080)*$C528/$B$12*$B$7+(1-$A$1080)*$D528/$B$12*$C$7)</f>
        <v>0</v>
      </c>
      <c r="CC528" s="31" t="n">
        <f aca="false">$B$11*(($A$1081)*$C528/$B$12*$B$7+(1-$A$1081)*$D528/$B$12*$C$7)</f>
        <v>0</v>
      </c>
    </row>
    <row r="529" customFormat="false" ht="15" hidden="false" customHeight="false" outlineLevel="0" collapsed="false">
      <c r="A529" s="21" t="n">
        <v>505</v>
      </c>
      <c r="B529" s="27" t="n">
        <v>-2.10942567215642</v>
      </c>
      <c r="C529" s="9" t="n">
        <f aca="false">SUM(AM529:AV529)</f>
        <v>3</v>
      </c>
      <c r="D529" s="9" t="n">
        <f aca="false">SUM(AW529:BF529)</f>
        <v>1</v>
      </c>
      <c r="E529" s="24" t="n">
        <f aca="false">(1-C529/$B$12)*$B$8-C529/$B$12*$B$7</f>
        <v>-0.085</v>
      </c>
      <c r="F529" s="24" t="n">
        <f aca="false">(1-D529/$B$12)*$C$8-D529/$B$12*$C$7</f>
        <v>0.021</v>
      </c>
      <c r="G529" s="47" t="n">
        <f aca="false">$B$11*($B$10*C529/$B$12*$B$7+(1-$B$10)*D529/$B$12*$C$7)</f>
        <v>900</v>
      </c>
      <c r="H529" s="24" t="n">
        <f aca="false">$B$10*E529+(1-$B$10)*F529</f>
        <v>-0.032</v>
      </c>
      <c r="I529" s="21"/>
      <c r="J529" s="21"/>
      <c r="K529" s="21"/>
      <c r="L529" s="21"/>
      <c r="M529" s="21"/>
      <c r="N529" s="21"/>
      <c r="O529" s="21"/>
      <c r="P529" s="21"/>
      <c r="Q529" s="21"/>
      <c r="R529" s="27" t="n">
        <v>0.838649112822879</v>
      </c>
      <c r="S529" s="27" t="n">
        <v>2.476418685003</v>
      </c>
      <c r="T529" s="27" t="n">
        <v>0.410016306613889</v>
      </c>
      <c r="U529" s="27" t="n">
        <v>2.15318799556515</v>
      </c>
      <c r="V529" s="27" t="n">
        <v>-0.531871673144896</v>
      </c>
      <c r="W529" s="27" t="n">
        <v>-2.23546279835004</v>
      </c>
      <c r="X529" s="27" t="n">
        <v>-2.35760448035755</v>
      </c>
      <c r="Y529" s="27" t="n">
        <v>-0.983279708813374</v>
      </c>
      <c r="Z529" s="27" t="n">
        <v>-1.07247981124209</v>
      </c>
      <c r="AA529" s="27" t="n">
        <v>-1.79041633325899</v>
      </c>
      <c r="AB529" s="27" t="n">
        <v>1.32632303284312</v>
      </c>
      <c r="AC529" s="27" t="n">
        <v>-0.460708200716106</v>
      </c>
      <c r="AD529" s="27" t="n">
        <v>-0.764315128946264</v>
      </c>
      <c r="AE529" s="27" t="n">
        <v>-1.35255133482049</v>
      </c>
      <c r="AF529" s="27" t="n">
        <v>-0.150259249568716</v>
      </c>
      <c r="AG529" s="27" t="n">
        <v>0.4830370374581</v>
      </c>
      <c r="AH529" s="27" t="n">
        <v>-0.508602699190775</v>
      </c>
      <c r="AI529" s="27" t="n">
        <v>0.701585909718621</v>
      </c>
      <c r="AJ529" s="27" t="n">
        <v>-0.295358013214505</v>
      </c>
      <c r="AK529" s="27" t="n">
        <v>0.369296416947731</v>
      </c>
      <c r="AL529" s="21"/>
      <c r="AM529" s="31" t="n">
        <f aca="false">IF(SQRT($B$9)*$B529+SQRT(1-$B$9)*R529&lt;_xlfn.NORM.S.INV($B$6),1,0)</f>
        <v>0</v>
      </c>
      <c r="AN529" s="31" t="n">
        <f aca="false">IF(SQRT($B$9)*$B529+SQRT(1-$B$9)*S529&lt;_xlfn.NORM.S.INV($B$6),1,0)</f>
        <v>0</v>
      </c>
      <c r="AO529" s="31" t="n">
        <f aca="false">IF(SQRT($B$9)*$B529+SQRT(1-$B$9)*T529&lt;_xlfn.NORM.S.INV($B$6),1,0)</f>
        <v>0</v>
      </c>
      <c r="AP529" s="31" t="n">
        <f aca="false">IF(SQRT($B$9)*$B529+SQRT(1-$B$9)*U529&lt;_xlfn.NORM.S.INV($B$6),1,0)</f>
        <v>0</v>
      </c>
      <c r="AQ529" s="31" t="n">
        <f aca="false">IF(SQRT($B$9)*$B529+SQRT(1-$B$9)*V529&lt;_xlfn.NORM.S.INV($B$6),1,0)</f>
        <v>0</v>
      </c>
      <c r="AR529" s="31" t="n">
        <f aca="false">IF(SQRT($B$9)*$B529+SQRT(1-$B$9)*W529&lt;_xlfn.NORM.S.INV($B$6),1,0)</f>
        <v>1</v>
      </c>
      <c r="AS529" s="31" t="n">
        <f aca="false">IF(SQRT($B$9)*$B529+SQRT(1-$B$9)*X529&lt;_xlfn.NORM.S.INV($B$6),1,0)</f>
        <v>1</v>
      </c>
      <c r="AT529" s="31" t="n">
        <f aca="false">IF(SQRT($B$9)*$B529+SQRT(1-$B$9)*Y529&lt;_xlfn.NORM.S.INV($B$6),1,0)</f>
        <v>0</v>
      </c>
      <c r="AU529" s="31" t="n">
        <f aca="false">IF(SQRT($B$9)*$B529+SQRT(1-$B$9)*Z529&lt;_xlfn.NORM.S.INV($B$6),1,0)</f>
        <v>0</v>
      </c>
      <c r="AV529" s="31" t="n">
        <f aca="false">IF(SQRT($B$9)*$B529+SQRT(1-$B$9)*AA529&lt;_xlfn.NORM.S.INV($B$6),1,0)</f>
        <v>1</v>
      </c>
      <c r="AW529" s="31" t="n">
        <f aca="false">IF(SQRT($C$9)*$B529+SQRT(1-$C$9)*AB529&lt;_xlfn.NORM.S.INV($C$6),1,0)</f>
        <v>0</v>
      </c>
      <c r="AX529" s="31" t="n">
        <f aca="false">IF(SQRT($C$9)*$B529+SQRT(1-$C$9)*AC529&lt;_xlfn.NORM.S.INV($C$6),1,0)</f>
        <v>0</v>
      </c>
      <c r="AY529" s="31" t="n">
        <f aca="false">IF(SQRT($C$9)*$B529+SQRT(1-$C$9)*AD529&lt;_xlfn.NORM.S.INV($C$6),1,0)</f>
        <v>0</v>
      </c>
      <c r="AZ529" s="31" t="n">
        <f aca="false">IF(SQRT($C$9)*$B529+SQRT(1-$C$9)*AE529&lt;_xlfn.NORM.S.INV($C$6),1,0)</f>
        <v>1</v>
      </c>
      <c r="BA529" s="31" t="n">
        <f aca="false">IF(SQRT($C$9)*$B529+SQRT(1-$C$9)*AF529&lt;_xlfn.NORM.S.INV($C$6),1,0)</f>
        <v>0</v>
      </c>
      <c r="BB529" s="31" t="n">
        <f aca="false">IF(SQRT($C$9)*$B529+SQRT(1-$C$9)*AG529&lt;_xlfn.NORM.S.INV($C$6),1,0)</f>
        <v>0</v>
      </c>
      <c r="BC529" s="31" t="n">
        <f aca="false">IF(SQRT($C$9)*$B529+SQRT(1-$C$9)*AH529&lt;_xlfn.NORM.S.INV($C$6),1,0)</f>
        <v>0</v>
      </c>
      <c r="BD529" s="31" t="n">
        <f aca="false">IF(SQRT($C$9)*$B529+SQRT(1-$C$9)*AI529&lt;_xlfn.NORM.S.INV($C$6),1,0)</f>
        <v>0</v>
      </c>
      <c r="BE529" s="31" t="n">
        <f aca="false">IF(SQRT($C$9)*$B529+SQRT(1-$C$9)*AJ529&lt;_xlfn.NORM.S.INV($C$6),1,0)</f>
        <v>0</v>
      </c>
      <c r="BF529" s="31" t="n">
        <f aca="false">IF(SQRT($C$9)*$B529+SQRT(1-$C$9)*AK529&lt;_xlfn.NORM.S.INV($C$6),1,0)</f>
        <v>0</v>
      </c>
      <c r="BG529" s="21"/>
      <c r="BH529" s="21"/>
      <c r="BI529" s="31" t="n">
        <f aca="false">$B$11*(($A$1061)*$C529/$B$12*$B$7+(1-$A$1061)*$D529/$B$12*$C$7)</f>
        <v>600</v>
      </c>
      <c r="BJ529" s="31" t="n">
        <f aca="false">$B$11*(($A$1062)*$C529/$B$12*$B$7+(1-$A$1062)*$D529/$B$12*$C$7)</f>
        <v>630</v>
      </c>
      <c r="BK529" s="31" t="n">
        <f aca="false">$B$11*(($A$1063)*$C529/$B$12*$B$7+(1-$A$1063)*$D529/$B$12*$C$7)</f>
        <v>660</v>
      </c>
      <c r="BL529" s="31" t="n">
        <f aca="false">$B$11*(($A$1064)*$C529/$B$12*$B$7+(1-$A$1064)*$D529/$B$12*$C$7)</f>
        <v>690</v>
      </c>
      <c r="BM529" s="31" t="n">
        <f aca="false">$B$11*(($A$1065)*$C529/$B$12*$B$7+(1-$A$1065)*$D529/$B$12*$C$7)</f>
        <v>720</v>
      </c>
      <c r="BN529" s="31" t="n">
        <f aca="false">$B$11*(($A$1066)*$C529/$B$12*$B$7+(1-$A$1066)*$D529/$B$12*$C$7)</f>
        <v>750</v>
      </c>
      <c r="BO529" s="31" t="n">
        <f aca="false">$B$11*(($A$1067)*$C529/$B$12*$B$7+(1-$A$1067)*$D529/$B$12*$C$7)</f>
        <v>780</v>
      </c>
      <c r="BP529" s="31" t="n">
        <f aca="false">$B$11*(($A$1068)*$C529/$B$12*$B$7+(1-$A$1068)*$D529/$B$12*$C$7)</f>
        <v>810</v>
      </c>
      <c r="BQ529" s="31" t="n">
        <f aca="false">$B$11*(($A$1069)*$C529/$B$12*$B$7+(1-$A$1069)*$D529/$B$12*$C$7)</f>
        <v>840</v>
      </c>
      <c r="BR529" s="31" t="n">
        <f aca="false">$B$11*(($A$1070)*$C529/$B$12*$B$7+(1-$A$1070)*$D529/$B$12*$C$7)</f>
        <v>870</v>
      </c>
      <c r="BS529" s="31" t="n">
        <f aca="false">$B$11*(($A$1071)*$C529/$B$12*$B$7+(1-$A$1071)*$D529/$B$12*$C$7)</f>
        <v>900</v>
      </c>
      <c r="BT529" s="31" t="n">
        <f aca="false">$B$11*(($A$1072)*$C529/$B$12*$B$7+(1-$A$1072)*$D529/$B$12*$C$7)</f>
        <v>930</v>
      </c>
      <c r="BU529" s="31" t="n">
        <f aca="false">$B$11*(($A$1073)*$C529/$B$12*$B$7+(1-$A$1073)*$D529/$B$12*$C$7)</f>
        <v>960</v>
      </c>
      <c r="BV529" s="31" t="n">
        <f aca="false">$B$11*(($A$1074)*$C529/$B$12*$B$7+(1-$A$1074)*$D529/$B$12*$C$7)</f>
        <v>990</v>
      </c>
      <c r="BW529" s="31" t="n">
        <f aca="false">$B$11*(($A$1075)*$C529/$B$12*$B$7+(1-$A$1075)*$D529/$B$12*$C$7)</f>
        <v>1020</v>
      </c>
      <c r="BX529" s="31" t="n">
        <f aca="false">$B$11*(($A$1076)*$C529/$B$12*$B$7+(1-$A$1076)*$D529/$B$12*$C$7)</f>
        <v>1050</v>
      </c>
      <c r="BY529" s="31" t="n">
        <f aca="false">$B$11*(($A$1077)*$C529/$B$12*$B$7+(1-$A$1077)*$D529/$B$12*$C$7)</f>
        <v>1080</v>
      </c>
      <c r="BZ529" s="31" t="n">
        <f aca="false">$B$11*(($A$1078)*$C529/$B$12*$B$7+(1-$A$1078)*$D529/$B$12*$C$7)</f>
        <v>1110</v>
      </c>
      <c r="CA529" s="31" t="n">
        <f aca="false">$B$11*(($A$1079)*$C529/$B$12*$B$7+(1-$A$1079)*$D529/$B$12*$C$7)</f>
        <v>1140</v>
      </c>
      <c r="CB529" s="31" t="n">
        <f aca="false">$B$11*(($A$1080)*$C529/$B$12*$B$7+(1-$A$1080)*$D529/$B$12*$C$7)</f>
        <v>1170</v>
      </c>
      <c r="CC529" s="31" t="n">
        <f aca="false">$B$11*(($A$1081)*$C529/$B$12*$B$7+(1-$A$1081)*$D529/$B$12*$C$7)</f>
        <v>1200</v>
      </c>
    </row>
    <row r="530" customFormat="false" ht="15" hidden="false" customHeight="false" outlineLevel="0" collapsed="false">
      <c r="A530" s="21" t="n">
        <v>506</v>
      </c>
      <c r="B530" s="27" t="n">
        <v>-0.496786677120138</v>
      </c>
      <c r="C530" s="9" t="n">
        <f aca="false">SUM(AM530:AV530)</f>
        <v>0</v>
      </c>
      <c r="D530" s="9" t="n">
        <f aca="false">SUM(AW530:BF530)</f>
        <v>1</v>
      </c>
      <c r="E530" s="24" t="n">
        <f aca="false">(1-C530/$B$12)*$B$8-C530/$B$12*$B$7</f>
        <v>0.05</v>
      </c>
      <c r="F530" s="24" t="n">
        <f aca="false">(1-D530/$B$12)*$C$8-D530/$B$12*$C$7</f>
        <v>0.021</v>
      </c>
      <c r="G530" s="47" t="n">
        <f aca="false">$B$11*($B$10*C530/$B$12*$B$7+(1-$B$10)*D530/$B$12*$C$7)</f>
        <v>300</v>
      </c>
      <c r="H530" s="24" t="n">
        <f aca="false">$B$10*E530+(1-$B$10)*F530</f>
        <v>0.0355</v>
      </c>
      <c r="I530" s="21"/>
      <c r="J530" s="21"/>
      <c r="K530" s="21"/>
      <c r="L530" s="21"/>
      <c r="M530" s="21"/>
      <c r="N530" s="21"/>
      <c r="O530" s="21"/>
      <c r="P530" s="21"/>
      <c r="Q530" s="21"/>
      <c r="R530" s="27" t="n">
        <v>0.0575266108551913</v>
      </c>
      <c r="S530" s="27" t="n">
        <v>-0.0574947914314337</v>
      </c>
      <c r="T530" s="27" t="n">
        <v>-0.338546985063887</v>
      </c>
      <c r="U530" s="27" t="n">
        <v>1.85939986907762</v>
      </c>
      <c r="V530" s="27" t="n">
        <v>0.960425357118737</v>
      </c>
      <c r="W530" s="27" t="n">
        <v>0.762839818457631</v>
      </c>
      <c r="X530" s="27" t="n">
        <v>-1.36751076120977</v>
      </c>
      <c r="Y530" s="27" t="n">
        <v>-0.487683099079608</v>
      </c>
      <c r="Z530" s="27" t="n">
        <v>-0.53754944435367</v>
      </c>
      <c r="AA530" s="27" t="n">
        <v>0.972712988970286</v>
      </c>
      <c r="AB530" s="27" t="n">
        <v>0.854317122838885</v>
      </c>
      <c r="AC530" s="27" t="n">
        <v>0.892981414376905</v>
      </c>
      <c r="AD530" s="27" t="n">
        <v>-1.41001620222534</v>
      </c>
      <c r="AE530" s="27" t="n">
        <v>-1.9381066124692</v>
      </c>
      <c r="AF530" s="27" t="n">
        <v>0.185431864895175</v>
      </c>
      <c r="AG530" s="27" t="n">
        <v>1.12745674316294</v>
      </c>
      <c r="AH530" s="27" t="n">
        <v>1.56372640093969</v>
      </c>
      <c r="AI530" s="27" t="n">
        <v>0.706216621503237</v>
      </c>
      <c r="AJ530" s="27" t="n">
        <v>-0.0483472551067111</v>
      </c>
      <c r="AK530" s="27" t="n">
        <v>1.1490571285334</v>
      </c>
      <c r="AL530" s="21"/>
      <c r="AM530" s="31" t="n">
        <f aca="false">IF(SQRT($B$9)*$B530+SQRT(1-$B$9)*R530&lt;_xlfn.NORM.S.INV($B$6),1,0)</f>
        <v>0</v>
      </c>
      <c r="AN530" s="31" t="n">
        <f aca="false">IF(SQRT($B$9)*$B530+SQRT(1-$B$9)*S530&lt;_xlfn.NORM.S.INV($B$6),1,0)</f>
        <v>0</v>
      </c>
      <c r="AO530" s="31" t="n">
        <f aca="false">IF(SQRT($B$9)*$B530+SQRT(1-$B$9)*T530&lt;_xlfn.NORM.S.INV($B$6),1,0)</f>
        <v>0</v>
      </c>
      <c r="AP530" s="31" t="n">
        <f aca="false">IF(SQRT($B$9)*$B530+SQRT(1-$B$9)*U530&lt;_xlfn.NORM.S.INV($B$6),1,0)</f>
        <v>0</v>
      </c>
      <c r="AQ530" s="31" t="n">
        <f aca="false">IF(SQRT($B$9)*$B530+SQRT(1-$B$9)*V530&lt;_xlfn.NORM.S.INV($B$6),1,0)</f>
        <v>0</v>
      </c>
      <c r="AR530" s="31" t="n">
        <f aca="false">IF(SQRT($B$9)*$B530+SQRT(1-$B$9)*W530&lt;_xlfn.NORM.S.INV($B$6),1,0)</f>
        <v>0</v>
      </c>
      <c r="AS530" s="31" t="n">
        <f aca="false">IF(SQRT($B$9)*$B530+SQRT(1-$B$9)*X530&lt;_xlfn.NORM.S.INV($B$6),1,0)</f>
        <v>0</v>
      </c>
      <c r="AT530" s="31" t="n">
        <f aca="false">IF(SQRT($B$9)*$B530+SQRT(1-$B$9)*Y530&lt;_xlfn.NORM.S.INV($B$6),1,0)</f>
        <v>0</v>
      </c>
      <c r="AU530" s="31" t="n">
        <f aca="false">IF(SQRT($B$9)*$B530+SQRT(1-$B$9)*Z530&lt;_xlfn.NORM.S.INV($B$6),1,0)</f>
        <v>0</v>
      </c>
      <c r="AV530" s="31" t="n">
        <f aca="false">IF(SQRT($B$9)*$B530+SQRT(1-$B$9)*AA530&lt;_xlfn.NORM.S.INV($B$6),1,0)</f>
        <v>0</v>
      </c>
      <c r="AW530" s="31" t="n">
        <f aca="false">IF(SQRT($C$9)*$B530+SQRT(1-$C$9)*AB530&lt;_xlfn.NORM.S.INV($C$6),1,0)</f>
        <v>0</v>
      </c>
      <c r="AX530" s="31" t="n">
        <f aca="false">IF(SQRT($C$9)*$B530+SQRT(1-$C$9)*AC530&lt;_xlfn.NORM.S.INV($C$6),1,0)</f>
        <v>0</v>
      </c>
      <c r="AY530" s="31" t="n">
        <f aca="false">IF(SQRT($C$9)*$B530+SQRT(1-$C$9)*AD530&lt;_xlfn.NORM.S.INV($C$6),1,0)</f>
        <v>0</v>
      </c>
      <c r="AZ530" s="31" t="n">
        <f aca="false">IF(SQRT($C$9)*$B530+SQRT(1-$C$9)*AE530&lt;_xlfn.NORM.S.INV($C$6),1,0)</f>
        <v>1</v>
      </c>
      <c r="BA530" s="31" t="n">
        <f aca="false">IF(SQRT($C$9)*$B530+SQRT(1-$C$9)*AF530&lt;_xlfn.NORM.S.INV($C$6),1,0)</f>
        <v>0</v>
      </c>
      <c r="BB530" s="31" t="n">
        <f aca="false">IF(SQRT($C$9)*$B530+SQRT(1-$C$9)*AG530&lt;_xlfn.NORM.S.INV($C$6),1,0)</f>
        <v>0</v>
      </c>
      <c r="BC530" s="31" t="n">
        <f aca="false">IF(SQRT($C$9)*$B530+SQRT(1-$C$9)*AH530&lt;_xlfn.NORM.S.INV($C$6),1,0)</f>
        <v>0</v>
      </c>
      <c r="BD530" s="31" t="n">
        <f aca="false">IF(SQRT($C$9)*$B530+SQRT(1-$C$9)*AI530&lt;_xlfn.NORM.S.INV($C$6),1,0)</f>
        <v>0</v>
      </c>
      <c r="BE530" s="31" t="n">
        <f aca="false">IF(SQRT($C$9)*$B530+SQRT(1-$C$9)*AJ530&lt;_xlfn.NORM.S.INV($C$6),1,0)</f>
        <v>0</v>
      </c>
      <c r="BF530" s="31" t="n">
        <f aca="false">IF(SQRT($C$9)*$B530+SQRT(1-$C$9)*AK530&lt;_xlfn.NORM.S.INV($C$6),1,0)</f>
        <v>0</v>
      </c>
      <c r="BG530" s="21"/>
      <c r="BH530" s="21"/>
      <c r="BI530" s="31" t="n">
        <f aca="false">$B$11*(($A$1061)*$C530/$B$12*$B$7+(1-$A$1061)*$D530/$B$12*$C$7)</f>
        <v>600</v>
      </c>
      <c r="BJ530" s="31" t="n">
        <f aca="false">$B$11*(($A$1062)*$C530/$B$12*$B$7+(1-$A$1062)*$D530/$B$12*$C$7)</f>
        <v>570</v>
      </c>
      <c r="BK530" s="31" t="n">
        <f aca="false">$B$11*(($A$1063)*$C530/$B$12*$B$7+(1-$A$1063)*$D530/$B$12*$C$7)</f>
        <v>540</v>
      </c>
      <c r="BL530" s="31" t="n">
        <f aca="false">$B$11*(($A$1064)*$C530/$B$12*$B$7+(1-$A$1064)*$D530/$B$12*$C$7)</f>
        <v>510</v>
      </c>
      <c r="BM530" s="31" t="n">
        <f aca="false">$B$11*(($A$1065)*$C530/$B$12*$B$7+(1-$A$1065)*$D530/$B$12*$C$7)</f>
        <v>480</v>
      </c>
      <c r="BN530" s="31" t="n">
        <f aca="false">$B$11*(($A$1066)*$C530/$B$12*$B$7+(1-$A$1066)*$D530/$B$12*$C$7)</f>
        <v>450</v>
      </c>
      <c r="BO530" s="31" t="n">
        <f aca="false">$B$11*(($A$1067)*$C530/$B$12*$B$7+(1-$A$1067)*$D530/$B$12*$C$7)</f>
        <v>420</v>
      </c>
      <c r="BP530" s="31" t="n">
        <f aca="false">$B$11*(($A$1068)*$C530/$B$12*$B$7+(1-$A$1068)*$D530/$B$12*$C$7)</f>
        <v>390</v>
      </c>
      <c r="BQ530" s="31" t="n">
        <f aca="false">$B$11*(($A$1069)*$C530/$B$12*$B$7+(1-$A$1069)*$D530/$B$12*$C$7)</f>
        <v>360</v>
      </c>
      <c r="BR530" s="31" t="n">
        <f aca="false">$B$11*(($A$1070)*$C530/$B$12*$B$7+(1-$A$1070)*$D530/$B$12*$C$7)</f>
        <v>330</v>
      </c>
      <c r="BS530" s="31" t="n">
        <f aca="false">$B$11*(($A$1071)*$C530/$B$12*$B$7+(1-$A$1071)*$D530/$B$12*$C$7)</f>
        <v>300</v>
      </c>
      <c r="BT530" s="31" t="n">
        <f aca="false">$B$11*(($A$1072)*$C530/$B$12*$B$7+(1-$A$1072)*$D530/$B$12*$C$7)</f>
        <v>270</v>
      </c>
      <c r="BU530" s="31" t="n">
        <f aca="false">$B$11*(($A$1073)*$C530/$B$12*$B$7+(1-$A$1073)*$D530/$B$12*$C$7)</f>
        <v>240</v>
      </c>
      <c r="BV530" s="31" t="n">
        <f aca="false">$B$11*(($A$1074)*$C530/$B$12*$B$7+(1-$A$1074)*$D530/$B$12*$C$7)</f>
        <v>210</v>
      </c>
      <c r="BW530" s="31" t="n">
        <f aca="false">$B$11*(($A$1075)*$C530/$B$12*$B$7+(1-$A$1075)*$D530/$B$12*$C$7)</f>
        <v>180</v>
      </c>
      <c r="BX530" s="31" t="n">
        <f aca="false">$B$11*(($A$1076)*$C530/$B$12*$B$7+(1-$A$1076)*$D530/$B$12*$C$7)</f>
        <v>150</v>
      </c>
      <c r="BY530" s="31" t="n">
        <f aca="false">$B$11*(($A$1077)*$C530/$B$12*$B$7+(1-$A$1077)*$D530/$B$12*$C$7)</f>
        <v>120</v>
      </c>
      <c r="BZ530" s="31" t="n">
        <f aca="false">$B$11*(($A$1078)*$C530/$B$12*$B$7+(1-$A$1078)*$D530/$B$12*$C$7)</f>
        <v>90</v>
      </c>
      <c r="CA530" s="31" t="n">
        <f aca="false">$B$11*(($A$1079)*$C530/$B$12*$B$7+(1-$A$1079)*$D530/$B$12*$C$7)</f>
        <v>60</v>
      </c>
      <c r="CB530" s="31" t="n">
        <f aca="false">$B$11*(($A$1080)*$C530/$B$12*$B$7+(1-$A$1080)*$D530/$B$12*$C$7)</f>
        <v>30</v>
      </c>
      <c r="CC530" s="31" t="n">
        <f aca="false">$B$11*(($A$1081)*$C530/$B$12*$B$7+(1-$A$1081)*$D530/$B$12*$C$7)</f>
        <v>0</v>
      </c>
    </row>
    <row r="531" customFormat="false" ht="15" hidden="false" customHeight="false" outlineLevel="0" collapsed="false">
      <c r="A531" s="21" t="n">
        <v>507</v>
      </c>
      <c r="B531" s="27" t="n">
        <v>0.88057823691559</v>
      </c>
      <c r="C531" s="9" t="n">
        <f aca="false">SUM(AM531:AV531)</f>
        <v>0</v>
      </c>
      <c r="D531" s="9" t="n">
        <f aca="false">SUM(AW531:BF531)</f>
        <v>0</v>
      </c>
      <c r="E531" s="24" t="n">
        <f aca="false">(1-C531/$B$12)*$B$8-C531/$B$12*$B$7</f>
        <v>0.05</v>
      </c>
      <c r="F531" s="24" t="n">
        <f aca="false">(1-D531/$B$12)*$C$8-D531/$B$12*$C$7</f>
        <v>0.09</v>
      </c>
      <c r="G531" s="47" t="n">
        <f aca="false">$B$11*($B$10*C531/$B$12*$B$7+(1-$B$10)*D531/$B$12*$C$7)</f>
        <v>0</v>
      </c>
      <c r="H531" s="24" t="n">
        <f aca="false">$B$10*E531+(1-$B$10)*F531</f>
        <v>0.07</v>
      </c>
      <c r="I531" s="21"/>
      <c r="J531" s="21"/>
      <c r="K531" s="21"/>
      <c r="L531" s="21"/>
      <c r="M531" s="21"/>
      <c r="N531" s="21"/>
      <c r="O531" s="21"/>
      <c r="P531" s="21"/>
      <c r="Q531" s="21"/>
      <c r="R531" s="27" t="n">
        <v>-1.07301423880703</v>
      </c>
      <c r="S531" s="27" t="n">
        <v>-0.554122067575869</v>
      </c>
      <c r="T531" s="27" t="n">
        <v>0.474468931687478</v>
      </c>
      <c r="U531" s="27" t="n">
        <v>0.24440270730536</v>
      </c>
      <c r="V531" s="27" t="n">
        <v>2.12718299957651</v>
      </c>
      <c r="W531" s="27" t="n">
        <v>0.435962752334261</v>
      </c>
      <c r="X531" s="27" t="n">
        <v>-0.501420013637195</v>
      </c>
      <c r="Y531" s="27" t="n">
        <v>0.561811686093773</v>
      </c>
      <c r="Z531" s="27" t="n">
        <v>0.0717149305749358</v>
      </c>
      <c r="AA531" s="27" t="n">
        <v>-1.06022231996345</v>
      </c>
      <c r="AB531" s="27" t="n">
        <v>0.102007375973076</v>
      </c>
      <c r="AC531" s="27" t="n">
        <v>0.971376268943066</v>
      </c>
      <c r="AD531" s="27" t="n">
        <v>-0.554422444738735</v>
      </c>
      <c r="AE531" s="27" t="n">
        <v>-0.591783739927639</v>
      </c>
      <c r="AF531" s="27" t="n">
        <v>1.20611699716979</v>
      </c>
      <c r="AG531" s="27" t="n">
        <v>0.801858786238217</v>
      </c>
      <c r="AH531" s="27" t="n">
        <v>1.39444807001482</v>
      </c>
      <c r="AI531" s="27" t="n">
        <v>-1.01483785997946</v>
      </c>
      <c r="AJ531" s="27" t="n">
        <v>-0.771921213305838</v>
      </c>
      <c r="AK531" s="27" t="n">
        <v>1.39092869383196</v>
      </c>
      <c r="AL531" s="21"/>
      <c r="AM531" s="31" t="n">
        <f aca="false">IF(SQRT($B$9)*$B531+SQRT(1-$B$9)*R531&lt;_xlfn.NORM.S.INV($B$6),1,0)</f>
        <v>0</v>
      </c>
      <c r="AN531" s="31" t="n">
        <f aca="false">IF(SQRT($B$9)*$B531+SQRT(1-$B$9)*S531&lt;_xlfn.NORM.S.INV($B$6),1,0)</f>
        <v>0</v>
      </c>
      <c r="AO531" s="31" t="n">
        <f aca="false">IF(SQRT($B$9)*$B531+SQRT(1-$B$9)*T531&lt;_xlfn.NORM.S.INV($B$6),1,0)</f>
        <v>0</v>
      </c>
      <c r="AP531" s="31" t="n">
        <f aca="false">IF(SQRT($B$9)*$B531+SQRT(1-$B$9)*U531&lt;_xlfn.NORM.S.INV($B$6),1,0)</f>
        <v>0</v>
      </c>
      <c r="AQ531" s="31" t="n">
        <f aca="false">IF(SQRT($B$9)*$B531+SQRT(1-$B$9)*V531&lt;_xlfn.NORM.S.INV($B$6),1,0)</f>
        <v>0</v>
      </c>
      <c r="AR531" s="31" t="n">
        <f aca="false">IF(SQRT($B$9)*$B531+SQRT(1-$B$9)*W531&lt;_xlfn.NORM.S.INV($B$6),1,0)</f>
        <v>0</v>
      </c>
      <c r="AS531" s="31" t="n">
        <f aca="false">IF(SQRT($B$9)*$B531+SQRT(1-$B$9)*X531&lt;_xlfn.NORM.S.INV($B$6),1,0)</f>
        <v>0</v>
      </c>
      <c r="AT531" s="31" t="n">
        <f aca="false">IF(SQRT($B$9)*$B531+SQRT(1-$B$9)*Y531&lt;_xlfn.NORM.S.INV($B$6),1,0)</f>
        <v>0</v>
      </c>
      <c r="AU531" s="31" t="n">
        <f aca="false">IF(SQRT($B$9)*$B531+SQRT(1-$B$9)*Z531&lt;_xlfn.NORM.S.INV($B$6),1,0)</f>
        <v>0</v>
      </c>
      <c r="AV531" s="31" t="n">
        <f aca="false">IF(SQRT($B$9)*$B531+SQRT(1-$B$9)*AA531&lt;_xlfn.NORM.S.INV($B$6),1,0)</f>
        <v>0</v>
      </c>
      <c r="AW531" s="31" t="n">
        <f aca="false">IF(SQRT($C$9)*$B531+SQRT(1-$C$9)*AB531&lt;_xlfn.NORM.S.INV($C$6),1,0)</f>
        <v>0</v>
      </c>
      <c r="AX531" s="31" t="n">
        <f aca="false">IF(SQRT($C$9)*$B531+SQRT(1-$C$9)*AC531&lt;_xlfn.NORM.S.INV($C$6),1,0)</f>
        <v>0</v>
      </c>
      <c r="AY531" s="31" t="n">
        <f aca="false">IF(SQRT($C$9)*$B531+SQRT(1-$C$9)*AD531&lt;_xlfn.NORM.S.INV($C$6),1,0)</f>
        <v>0</v>
      </c>
      <c r="AZ531" s="31" t="n">
        <f aca="false">IF(SQRT($C$9)*$B531+SQRT(1-$C$9)*AE531&lt;_xlfn.NORM.S.INV($C$6),1,0)</f>
        <v>0</v>
      </c>
      <c r="BA531" s="31" t="n">
        <f aca="false">IF(SQRT($C$9)*$B531+SQRT(1-$C$9)*AF531&lt;_xlfn.NORM.S.INV($C$6),1,0)</f>
        <v>0</v>
      </c>
      <c r="BB531" s="31" t="n">
        <f aca="false">IF(SQRT($C$9)*$B531+SQRT(1-$C$9)*AG531&lt;_xlfn.NORM.S.INV($C$6),1,0)</f>
        <v>0</v>
      </c>
      <c r="BC531" s="31" t="n">
        <f aca="false">IF(SQRT($C$9)*$B531+SQRT(1-$C$9)*AH531&lt;_xlfn.NORM.S.INV($C$6),1,0)</f>
        <v>0</v>
      </c>
      <c r="BD531" s="31" t="n">
        <f aca="false">IF(SQRT($C$9)*$B531+SQRT(1-$C$9)*AI531&lt;_xlfn.NORM.S.INV($C$6),1,0)</f>
        <v>0</v>
      </c>
      <c r="BE531" s="31" t="n">
        <f aca="false">IF(SQRT($C$9)*$B531+SQRT(1-$C$9)*AJ531&lt;_xlfn.NORM.S.INV($C$6),1,0)</f>
        <v>0</v>
      </c>
      <c r="BF531" s="31" t="n">
        <f aca="false">IF(SQRT($C$9)*$B531+SQRT(1-$C$9)*AK531&lt;_xlfn.NORM.S.INV($C$6),1,0)</f>
        <v>0</v>
      </c>
      <c r="BG531" s="21"/>
      <c r="BH531" s="21"/>
      <c r="BI531" s="31" t="n">
        <f aca="false">$B$11*(($A$1061)*$C531/$B$12*$B$7+(1-$A$1061)*$D531/$B$12*$C$7)</f>
        <v>0</v>
      </c>
      <c r="BJ531" s="31" t="n">
        <f aca="false">$B$11*(($A$1062)*$C531/$B$12*$B$7+(1-$A$1062)*$D531/$B$12*$C$7)</f>
        <v>0</v>
      </c>
      <c r="BK531" s="31" t="n">
        <f aca="false">$B$11*(($A$1063)*$C531/$B$12*$B$7+(1-$A$1063)*$D531/$B$12*$C$7)</f>
        <v>0</v>
      </c>
      <c r="BL531" s="31" t="n">
        <f aca="false">$B$11*(($A$1064)*$C531/$B$12*$B$7+(1-$A$1064)*$D531/$B$12*$C$7)</f>
        <v>0</v>
      </c>
      <c r="BM531" s="31" t="n">
        <f aca="false">$B$11*(($A$1065)*$C531/$B$12*$B$7+(1-$A$1065)*$D531/$B$12*$C$7)</f>
        <v>0</v>
      </c>
      <c r="BN531" s="31" t="n">
        <f aca="false">$B$11*(($A$1066)*$C531/$B$12*$B$7+(1-$A$1066)*$D531/$B$12*$C$7)</f>
        <v>0</v>
      </c>
      <c r="BO531" s="31" t="n">
        <f aca="false">$B$11*(($A$1067)*$C531/$B$12*$B$7+(1-$A$1067)*$D531/$B$12*$C$7)</f>
        <v>0</v>
      </c>
      <c r="BP531" s="31" t="n">
        <f aca="false">$B$11*(($A$1068)*$C531/$B$12*$B$7+(1-$A$1068)*$D531/$B$12*$C$7)</f>
        <v>0</v>
      </c>
      <c r="BQ531" s="31" t="n">
        <f aca="false">$B$11*(($A$1069)*$C531/$B$12*$B$7+(1-$A$1069)*$D531/$B$12*$C$7)</f>
        <v>0</v>
      </c>
      <c r="BR531" s="31" t="n">
        <f aca="false">$B$11*(($A$1070)*$C531/$B$12*$B$7+(1-$A$1070)*$D531/$B$12*$C$7)</f>
        <v>0</v>
      </c>
      <c r="BS531" s="31" t="n">
        <f aca="false">$B$11*(($A$1071)*$C531/$B$12*$B$7+(1-$A$1071)*$D531/$B$12*$C$7)</f>
        <v>0</v>
      </c>
      <c r="BT531" s="31" t="n">
        <f aca="false">$B$11*(($A$1072)*$C531/$B$12*$B$7+(1-$A$1072)*$D531/$B$12*$C$7)</f>
        <v>0</v>
      </c>
      <c r="BU531" s="31" t="n">
        <f aca="false">$B$11*(($A$1073)*$C531/$B$12*$B$7+(1-$A$1073)*$D531/$B$12*$C$7)</f>
        <v>0</v>
      </c>
      <c r="BV531" s="31" t="n">
        <f aca="false">$B$11*(($A$1074)*$C531/$B$12*$B$7+(1-$A$1074)*$D531/$B$12*$C$7)</f>
        <v>0</v>
      </c>
      <c r="BW531" s="31" t="n">
        <f aca="false">$B$11*(($A$1075)*$C531/$B$12*$B$7+(1-$A$1075)*$D531/$B$12*$C$7)</f>
        <v>0</v>
      </c>
      <c r="BX531" s="31" t="n">
        <f aca="false">$B$11*(($A$1076)*$C531/$B$12*$B$7+(1-$A$1076)*$D531/$B$12*$C$7)</f>
        <v>0</v>
      </c>
      <c r="BY531" s="31" t="n">
        <f aca="false">$B$11*(($A$1077)*$C531/$B$12*$B$7+(1-$A$1077)*$D531/$B$12*$C$7)</f>
        <v>0</v>
      </c>
      <c r="BZ531" s="31" t="n">
        <f aca="false">$B$11*(($A$1078)*$C531/$B$12*$B$7+(1-$A$1078)*$D531/$B$12*$C$7)</f>
        <v>0</v>
      </c>
      <c r="CA531" s="31" t="n">
        <f aca="false">$B$11*(($A$1079)*$C531/$B$12*$B$7+(1-$A$1079)*$D531/$B$12*$C$7)</f>
        <v>0</v>
      </c>
      <c r="CB531" s="31" t="n">
        <f aca="false">$B$11*(($A$1080)*$C531/$B$12*$B$7+(1-$A$1080)*$D531/$B$12*$C$7)</f>
        <v>0</v>
      </c>
      <c r="CC531" s="31" t="n">
        <f aca="false">$B$11*(($A$1081)*$C531/$B$12*$B$7+(1-$A$1081)*$D531/$B$12*$C$7)</f>
        <v>0</v>
      </c>
    </row>
    <row r="532" customFormat="false" ht="15" hidden="false" customHeight="false" outlineLevel="0" collapsed="false">
      <c r="A532" s="21" t="n">
        <v>508</v>
      </c>
      <c r="B532" s="27" t="n">
        <v>-0.212129132278292</v>
      </c>
      <c r="C532" s="9" t="n">
        <f aca="false">SUM(AM532:AV532)</f>
        <v>0</v>
      </c>
      <c r="D532" s="9" t="n">
        <f aca="false">SUM(AW532:BF532)</f>
        <v>1</v>
      </c>
      <c r="E532" s="24" t="n">
        <f aca="false">(1-C532/$B$12)*$B$8-C532/$B$12*$B$7</f>
        <v>0.05</v>
      </c>
      <c r="F532" s="24" t="n">
        <f aca="false">(1-D532/$B$12)*$C$8-D532/$B$12*$C$7</f>
        <v>0.021</v>
      </c>
      <c r="G532" s="47" t="n">
        <f aca="false">$B$11*($B$10*C532/$B$12*$B$7+(1-$B$10)*D532/$B$12*$C$7)</f>
        <v>300</v>
      </c>
      <c r="H532" s="24" t="n">
        <f aca="false">$B$10*E532+(1-$B$10)*F532</f>
        <v>0.0355</v>
      </c>
      <c r="I532" s="21"/>
      <c r="J532" s="21"/>
      <c r="K532" s="21"/>
      <c r="L532" s="21"/>
      <c r="M532" s="21"/>
      <c r="N532" s="21"/>
      <c r="O532" s="21"/>
      <c r="P532" s="21"/>
      <c r="Q532" s="21"/>
      <c r="R532" s="27" t="n">
        <v>-0.233229437186848</v>
      </c>
      <c r="S532" s="27" t="n">
        <v>1.24297420173848</v>
      </c>
      <c r="T532" s="27" t="n">
        <v>2.45855392318561</v>
      </c>
      <c r="U532" s="27" t="n">
        <v>-1.61970544869218</v>
      </c>
      <c r="V532" s="27" t="n">
        <v>-0.403591732511405</v>
      </c>
      <c r="W532" s="27" t="n">
        <v>0.698485754953285</v>
      </c>
      <c r="X532" s="27" t="n">
        <v>-1.68012520439336</v>
      </c>
      <c r="Y532" s="27" t="n">
        <v>-0.244746108602218</v>
      </c>
      <c r="Z532" s="27" t="n">
        <v>-0.196977286858591</v>
      </c>
      <c r="AA532" s="27" t="n">
        <v>0.0719643040996246</v>
      </c>
      <c r="AB532" s="27" t="n">
        <v>-0.460067778352473</v>
      </c>
      <c r="AC532" s="27" t="n">
        <v>1.17205015452014</v>
      </c>
      <c r="AD532" s="27" t="n">
        <v>-0.92763654652269</v>
      </c>
      <c r="AE532" s="27" t="n">
        <v>0.072712267393909</v>
      </c>
      <c r="AF532" s="27" t="n">
        <v>-1.46343562775815</v>
      </c>
      <c r="AG532" s="27" t="n">
        <v>0.282836026038968</v>
      </c>
      <c r="AH532" s="27" t="n">
        <v>-0.530352159126055</v>
      </c>
      <c r="AI532" s="27" t="n">
        <v>-0.208324721722078</v>
      </c>
      <c r="AJ532" s="27" t="n">
        <v>-2.53995452055347</v>
      </c>
      <c r="AK532" s="27" t="n">
        <v>0.657790906817118</v>
      </c>
      <c r="AL532" s="21"/>
      <c r="AM532" s="31" t="n">
        <f aca="false">IF(SQRT($B$9)*$B532+SQRT(1-$B$9)*R532&lt;_xlfn.NORM.S.INV($B$6),1,0)</f>
        <v>0</v>
      </c>
      <c r="AN532" s="31" t="n">
        <f aca="false">IF(SQRT($B$9)*$B532+SQRT(1-$B$9)*S532&lt;_xlfn.NORM.S.INV($B$6),1,0)</f>
        <v>0</v>
      </c>
      <c r="AO532" s="31" t="n">
        <f aca="false">IF(SQRT($B$9)*$B532+SQRT(1-$B$9)*T532&lt;_xlfn.NORM.S.INV($B$6),1,0)</f>
        <v>0</v>
      </c>
      <c r="AP532" s="31" t="n">
        <f aca="false">IF(SQRT($B$9)*$B532+SQRT(1-$B$9)*U532&lt;_xlfn.NORM.S.INV($B$6),1,0)</f>
        <v>0</v>
      </c>
      <c r="AQ532" s="31" t="n">
        <f aca="false">IF(SQRT($B$9)*$B532+SQRT(1-$B$9)*V532&lt;_xlfn.NORM.S.INV($B$6),1,0)</f>
        <v>0</v>
      </c>
      <c r="AR532" s="31" t="n">
        <f aca="false">IF(SQRT($B$9)*$B532+SQRT(1-$B$9)*W532&lt;_xlfn.NORM.S.INV($B$6),1,0)</f>
        <v>0</v>
      </c>
      <c r="AS532" s="31" t="n">
        <f aca="false">IF(SQRT($B$9)*$B532+SQRT(1-$B$9)*X532&lt;_xlfn.NORM.S.INV($B$6),1,0)</f>
        <v>0</v>
      </c>
      <c r="AT532" s="31" t="n">
        <f aca="false">IF(SQRT($B$9)*$B532+SQRT(1-$B$9)*Y532&lt;_xlfn.NORM.S.INV($B$6),1,0)</f>
        <v>0</v>
      </c>
      <c r="AU532" s="31" t="n">
        <f aca="false">IF(SQRT($B$9)*$B532+SQRT(1-$B$9)*Z532&lt;_xlfn.NORM.S.INV($B$6),1,0)</f>
        <v>0</v>
      </c>
      <c r="AV532" s="31" t="n">
        <f aca="false">IF(SQRT($B$9)*$B532+SQRT(1-$B$9)*AA532&lt;_xlfn.NORM.S.INV($B$6),1,0)</f>
        <v>0</v>
      </c>
      <c r="AW532" s="31" t="n">
        <f aca="false">IF(SQRT($C$9)*$B532+SQRT(1-$C$9)*AB532&lt;_xlfn.NORM.S.INV($C$6),1,0)</f>
        <v>0</v>
      </c>
      <c r="AX532" s="31" t="n">
        <f aca="false">IF(SQRT($C$9)*$B532+SQRT(1-$C$9)*AC532&lt;_xlfn.NORM.S.INV($C$6),1,0)</f>
        <v>0</v>
      </c>
      <c r="AY532" s="31" t="n">
        <f aca="false">IF(SQRT($C$9)*$B532+SQRT(1-$C$9)*AD532&lt;_xlfn.NORM.S.INV($C$6),1,0)</f>
        <v>0</v>
      </c>
      <c r="AZ532" s="31" t="n">
        <f aca="false">IF(SQRT($C$9)*$B532+SQRT(1-$C$9)*AE532&lt;_xlfn.NORM.S.INV($C$6),1,0)</f>
        <v>0</v>
      </c>
      <c r="BA532" s="31" t="n">
        <f aca="false">IF(SQRT($C$9)*$B532+SQRT(1-$C$9)*AF532&lt;_xlfn.NORM.S.INV($C$6),1,0)</f>
        <v>0</v>
      </c>
      <c r="BB532" s="31" t="n">
        <f aca="false">IF(SQRT($C$9)*$B532+SQRT(1-$C$9)*AG532&lt;_xlfn.NORM.S.INV($C$6),1,0)</f>
        <v>0</v>
      </c>
      <c r="BC532" s="31" t="n">
        <f aca="false">IF(SQRT($C$9)*$B532+SQRT(1-$C$9)*AH532&lt;_xlfn.NORM.S.INV($C$6),1,0)</f>
        <v>0</v>
      </c>
      <c r="BD532" s="31" t="n">
        <f aca="false">IF(SQRT($C$9)*$B532+SQRT(1-$C$9)*AI532&lt;_xlfn.NORM.S.INV($C$6),1,0)</f>
        <v>0</v>
      </c>
      <c r="BE532" s="31" t="n">
        <f aca="false">IF(SQRT($C$9)*$B532+SQRT(1-$C$9)*AJ532&lt;_xlfn.NORM.S.INV($C$6),1,0)</f>
        <v>1</v>
      </c>
      <c r="BF532" s="31" t="n">
        <f aca="false">IF(SQRT($C$9)*$B532+SQRT(1-$C$9)*AK532&lt;_xlfn.NORM.S.INV($C$6),1,0)</f>
        <v>0</v>
      </c>
      <c r="BG532" s="21"/>
      <c r="BH532" s="21"/>
      <c r="BI532" s="31" t="n">
        <f aca="false">$B$11*(($A$1061)*$C532/$B$12*$B$7+(1-$A$1061)*$D532/$B$12*$C$7)</f>
        <v>600</v>
      </c>
      <c r="BJ532" s="31" t="n">
        <f aca="false">$B$11*(($A$1062)*$C532/$B$12*$B$7+(1-$A$1062)*$D532/$B$12*$C$7)</f>
        <v>570</v>
      </c>
      <c r="BK532" s="31" t="n">
        <f aca="false">$B$11*(($A$1063)*$C532/$B$12*$B$7+(1-$A$1063)*$D532/$B$12*$C$7)</f>
        <v>540</v>
      </c>
      <c r="BL532" s="31" t="n">
        <f aca="false">$B$11*(($A$1064)*$C532/$B$12*$B$7+(1-$A$1064)*$D532/$B$12*$C$7)</f>
        <v>510</v>
      </c>
      <c r="BM532" s="31" t="n">
        <f aca="false">$B$11*(($A$1065)*$C532/$B$12*$B$7+(1-$A$1065)*$D532/$B$12*$C$7)</f>
        <v>480</v>
      </c>
      <c r="BN532" s="31" t="n">
        <f aca="false">$B$11*(($A$1066)*$C532/$B$12*$B$7+(1-$A$1066)*$D532/$B$12*$C$7)</f>
        <v>450</v>
      </c>
      <c r="BO532" s="31" t="n">
        <f aca="false">$B$11*(($A$1067)*$C532/$B$12*$B$7+(1-$A$1067)*$D532/$B$12*$C$7)</f>
        <v>420</v>
      </c>
      <c r="BP532" s="31" t="n">
        <f aca="false">$B$11*(($A$1068)*$C532/$B$12*$B$7+(1-$A$1068)*$D532/$B$12*$C$7)</f>
        <v>390</v>
      </c>
      <c r="BQ532" s="31" t="n">
        <f aca="false">$B$11*(($A$1069)*$C532/$B$12*$B$7+(1-$A$1069)*$D532/$B$12*$C$7)</f>
        <v>360</v>
      </c>
      <c r="BR532" s="31" t="n">
        <f aca="false">$B$11*(($A$1070)*$C532/$B$12*$B$7+(1-$A$1070)*$D532/$B$12*$C$7)</f>
        <v>330</v>
      </c>
      <c r="BS532" s="31" t="n">
        <f aca="false">$B$11*(($A$1071)*$C532/$B$12*$B$7+(1-$A$1071)*$D532/$B$12*$C$7)</f>
        <v>300</v>
      </c>
      <c r="BT532" s="31" t="n">
        <f aca="false">$B$11*(($A$1072)*$C532/$B$12*$B$7+(1-$A$1072)*$D532/$B$12*$C$7)</f>
        <v>270</v>
      </c>
      <c r="BU532" s="31" t="n">
        <f aca="false">$B$11*(($A$1073)*$C532/$B$12*$B$7+(1-$A$1073)*$D532/$B$12*$C$7)</f>
        <v>240</v>
      </c>
      <c r="BV532" s="31" t="n">
        <f aca="false">$B$11*(($A$1074)*$C532/$B$12*$B$7+(1-$A$1074)*$D532/$B$12*$C$7)</f>
        <v>210</v>
      </c>
      <c r="BW532" s="31" t="n">
        <f aca="false">$B$11*(($A$1075)*$C532/$B$12*$B$7+(1-$A$1075)*$D532/$B$12*$C$7)</f>
        <v>180</v>
      </c>
      <c r="BX532" s="31" t="n">
        <f aca="false">$B$11*(($A$1076)*$C532/$B$12*$B$7+(1-$A$1076)*$D532/$B$12*$C$7)</f>
        <v>150</v>
      </c>
      <c r="BY532" s="31" t="n">
        <f aca="false">$B$11*(($A$1077)*$C532/$B$12*$B$7+(1-$A$1077)*$D532/$B$12*$C$7)</f>
        <v>120</v>
      </c>
      <c r="BZ532" s="31" t="n">
        <f aca="false">$B$11*(($A$1078)*$C532/$B$12*$B$7+(1-$A$1078)*$D532/$B$12*$C$7)</f>
        <v>90</v>
      </c>
      <c r="CA532" s="31" t="n">
        <f aca="false">$B$11*(($A$1079)*$C532/$B$12*$B$7+(1-$A$1079)*$D532/$B$12*$C$7)</f>
        <v>60</v>
      </c>
      <c r="CB532" s="31" t="n">
        <f aca="false">$B$11*(($A$1080)*$C532/$B$12*$B$7+(1-$A$1080)*$D532/$B$12*$C$7)</f>
        <v>30</v>
      </c>
      <c r="CC532" s="31" t="n">
        <f aca="false">$B$11*(($A$1081)*$C532/$B$12*$B$7+(1-$A$1081)*$D532/$B$12*$C$7)</f>
        <v>0</v>
      </c>
    </row>
    <row r="533" customFormat="false" ht="15" hidden="false" customHeight="false" outlineLevel="0" collapsed="false">
      <c r="A533" s="21" t="n">
        <v>509</v>
      </c>
      <c r="B533" s="27" t="n">
        <v>-0.205779702723353</v>
      </c>
      <c r="C533" s="9" t="n">
        <f aca="false">SUM(AM533:AV533)</f>
        <v>0</v>
      </c>
      <c r="D533" s="9" t="n">
        <f aca="false">SUM(AW533:BF533)</f>
        <v>0</v>
      </c>
      <c r="E533" s="24" t="n">
        <f aca="false">(1-C533/$B$12)*$B$8-C533/$B$12*$B$7</f>
        <v>0.05</v>
      </c>
      <c r="F533" s="24" t="n">
        <f aca="false">(1-D533/$B$12)*$C$8-D533/$B$12*$C$7</f>
        <v>0.09</v>
      </c>
      <c r="G533" s="47" t="n">
        <f aca="false">$B$11*($B$10*C533/$B$12*$B$7+(1-$B$10)*D533/$B$12*$C$7)</f>
        <v>0</v>
      </c>
      <c r="H533" s="24" t="n">
        <f aca="false">$B$10*E533+(1-$B$10)*F533</f>
        <v>0.07</v>
      </c>
      <c r="I533" s="21"/>
      <c r="J533" s="21"/>
      <c r="K533" s="21"/>
      <c r="L533" s="21"/>
      <c r="M533" s="21"/>
      <c r="N533" s="21"/>
      <c r="O533" s="21"/>
      <c r="P533" s="21"/>
      <c r="Q533" s="21"/>
      <c r="R533" s="27" t="n">
        <v>-0.819658627329904</v>
      </c>
      <c r="S533" s="27" t="n">
        <v>0.671693486606569</v>
      </c>
      <c r="T533" s="27" t="n">
        <v>-1.52834468084678</v>
      </c>
      <c r="U533" s="27" t="n">
        <v>1.47047707803979</v>
      </c>
      <c r="V533" s="27" t="n">
        <v>-1.50258878808888</v>
      </c>
      <c r="W533" s="27" t="n">
        <v>0.0930778816931464</v>
      </c>
      <c r="X533" s="27" t="n">
        <v>0.422429226489886</v>
      </c>
      <c r="Y533" s="27" t="n">
        <v>-0.338160544072331</v>
      </c>
      <c r="Z533" s="27" t="n">
        <v>0.169017166922098</v>
      </c>
      <c r="AA533" s="27" t="n">
        <v>-0.375287269648038</v>
      </c>
      <c r="AB533" s="27" t="n">
        <v>-1.52191181575521</v>
      </c>
      <c r="AC533" s="27" t="n">
        <v>-0.110701296764479</v>
      </c>
      <c r="AD533" s="27" t="n">
        <v>-0.653205934009864</v>
      </c>
      <c r="AE533" s="27" t="n">
        <v>-1.62123090914656</v>
      </c>
      <c r="AF533" s="27" t="n">
        <v>-0.927507096923276</v>
      </c>
      <c r="AG533" s="27" t="n">
        <v>0.0720102702042508</v>
      </c>
      <c r="AH533" s="27" t="n">
        <v>-0.429398353901494</v>
      </c>
      <c r="AI533" s="27" t="n">
        <v>0.879126625945556</v>
      </c>
      <c r="AJ533" s="27" t="n">
        <v>0.611190534161814</v>
      </c>
      <c r="AK533" s="27" t="n">
        <v>-0.632285482764843</v>
      </c>
      <c r="AL533" s="21"/>
      <c r="AM533" s="31" t="n">
        <f aca="false">IF(SQRT($B$9)*$B533+SQRT(1-$B$9)*R533&lt;_xlfn.NORM.S.INV($B$6),1,0)</f>
        <v>0</v>
      </c>
      <c r="AN533" s="31" t="n">
        <f aca="false">IF(SQRT($B$9)*$B533+SQRT(1-$B$9)*S533&lt;_xlfn.NORM.S.INV($B$6),1,0)</f>
        <v>0</v>
      </c>
      <c r="AO533" s="31" t="n">
        <f aca="false">IF(SQRT($B$9)*$B533+SQRT(1-$B$9)*T533&lt;_xlfn.NORM.S.INV($B$6),1,0)</f>
        <v>0</v>
      </c>
      <c r="AP533" s="31" t="n">
        <f aca="false">IF(SQRT($B$9)*$B533+SQRT(1-$B$9)*U533&lt;_xlfn.NORM.S.INV($B$6),1,0)</f>
        <v>0</v>
      </c>
      <c r="AQ533" s="31" t="n">
        <f aca="false">IF(SQRT($B$9)*$B533+SQRT(1-$B$9)*V533&lt;_xlfn.NORM.S.INV($B$6),1,0)</f>
        <v>0</v>
      </c>
      <c r="AR533" s="31" t="n">
        <f aca="false">IF(SQRT($B$9)*$B533+SQRT(1-$B$9)*W533&lt;_xlfn.NORM.S.INV($B$6),1,0)</f>
        <v>0</v>
      </c>
      <c r="AS533" s="31" t="n">
        <f aca="false">IF(SQRT($B$9)*$B533+SQRT(1-$B$9)*X533&lt;_xlfn.NORM.S.INV($B$6),1,0)</f>
        <v>0</v>
      </c>
      <c r="AT533" s="31" t="n">
        <f aca="false">IF(SQRT($B$9)*$B533+SQRT(1-$B$9)*Y533&lt;_xlfn.NORM.S.INV($B$6),1,0)</f>
        <v>0</v>
      </c>
      <c r="AU533" s="31" t="n">
        <f aca="false">IF(SQRT($B$9)*$B533+SQRT(1-$B$9)*Z533&lt;_xlfn.NORM.S.INV($B$6),1,0)</f>
        <v>0</v>
      </c>
      <c r="AV533" s="31" t="n">
        <f aca="false">IF(SQRT($B$9)*$B533+SQRT(1-$B$9)*AA533&lt;_xlfn.NORM.S.INV($B$6),1,0)</f>
        <v>0</v>
      </c>
      <c r="AW533" s="31" t="n">
        <f aca="false">IF(SQRT($C$9)*$B533+SQRT(1-$C$9)*AB533&lt;_xlfn.NORM.S.INV($C$6),1,0)</f>
        <v>0</v>
      </c>
      <c r="AX533" s="31" t="n">
        <f aca="false">IF(SQRT($C$9)*$B533+SQRT(1-$C$9)*AC533&lt;_xlfn.NORM.S.INV($C$6),1,0)</f>
        <v>0</v>
      </c>
      <c r="AY533" s="31" t="n">
        <f aca="false">IF(SQRT($C$9)*$B533+SQRT(1-$C$9)*AD533&lt;_xlfn.NORM.S.INV($C$6),1,0)</f>
        <v>0</v>
      </c>
      <c r="AZ533" s="31" t="n">
        <f aca="false">IF(SQRT($C$9)*$B533+SQRT(1-$C$9)*AE533&lt;_xlfn.NORM.S.INV($C$6),1,0)</f>
        <v>0</v>
      </c>
      <c r="BA533" s="31" t="n">
        <f aca="false">IF(SQRT($C$9)*$B533+SQRT(1-$C$9)*AF533&lt;_xlfn.NORM.S.INV($C$6),1,0)</f>
        <v>0</v>
      </c>
      <c r="BB533" s="31" t="n">
        <f aca="false">IF(SQRT($C$9)*$B533+SQRT(1-$C$9)*AG533&lt;_xlfn.NORM.S.INV($C$6),1,0)</f>
        <v>0</v>
      </c>
      <c r="BC533" s="31" t="n">
        <f aca="false">IF(SQRT($C$9)*$B533+SQRT(1-$C$9)*AH533&lt;_xlfn.NORM.S.INV($C$6),1,0)</f>
        <v>0</v>
      </c>
      <c r="BD533" s="31" t="n">
        <f aca="false">IF(SQRT($C$9)*$B533+SQRT(1-$C$9)*AI533&lt;_xlfn.NORM.S.INV($C$6),1,0)</f>
        <v>0</v>
      </c>
      <c r="BE533" s="31" t="n">
        <f aca="false">IF(SQRT($C$9)*$B533+SQRT(1-$C$9)*AJ533&lt;_xlfn.NORM.S.INV($C$6),1,0)</f>
        <v>0</v>
      </c>
      <c r="BF533" s="31" t="n">
        <f aca="false">IF(SQRT($C$9)*$B533+SQRT(1-$C$9)*AK533&lt;_xlfn.NORM.S.INV($C$6),1,0)</f>
        <v>0</v>
      </c>
      <c r="BG533" s="21"/>
      <c r="BH533" s="21"/>
      <c r="BI533" s="31" t="n">
        <f aca="false">$B$11*(($A$1061)*$C533/$B$12*$B$7+(1-$A$1061)*$D533/$B$12*$C$7)</f>
        <v>0</v>
      </c>
      <c r="BJ533" s="31" t="n">
        <f aca="false">$B$11*(($A$1062)*$C533/$B$12*$B$7+(1-$A$1062)*$D533/$B$12*$C$7)</f>
        <v>0</v>
      </c>
      <c r="BK533" s="31" t="n">
        <f aca="false">$B$11*(($A$1063)*$C533/$B$12*$B$7+(1-$A$1063)*$D533/$B$12*$C$7)</f>
        <v>0</v>
      </c>
      <c r="BL533" s="31" t="n">
        <f aca="false">$B$11*(($A$1064)*$C533/$B$12*$B$7+(1-$A$1064)*$D533/$B$12*$C$7)</f>
        <v>0</v>
      </c>
      <c r="BM533" s="31" t="n">
        <f aca="false">$B$11*(($A$1065)*$C533/$B$12*$B$7+(1-$A$1065)*$D533/$B$12*$C$7)</f>
        <v>0</v>
      </c>
      <c r="BN533" s="31" t="n">
        <f aca="false">$B$11*(($A$1066)*$C533/$B$12*$B$7+(1-$A$1066)*$D533/$B$12*$C$7)</f>
        <v>0</v>
      </c>
      <c r="BO533" s="31" t="n">
        <f aca="false">$B$11*(($A$1067)*$C533/$B$12*$B$7+(1-$A$1067)*$D533/$B$12*$C$7)</f>
        <v>0</v>
      </c>
      <c r="BP533" s="31" t="n">
        <f aca="false">$B$11*(($A$1068)*$C533/$B$12*$B$7+(1-$A$1068)*$D533/$B$12*$C$7)</f>
        <v>0</v>
      </c>
      <c r="BQ533" s="31" t="n">
        <f aca="false">$B$11*(($A$1069)*$C533/$B$12*$B$7+(1-$A$1069)*$D533/$B$12*$C$7)</f>
        <v>0</v>
      </c>
      <c r="BR533" s="31" t="n">
        <f aca="false">$B$11*(($A$1070)*$C533/$B$12*$B$7+(1-$A$1070)*$D533/$B$12*$C$7)</f>
        <v>0</v>
      </c>
      <c r="BS533" s="31" t="n">
        <f aca="false">$B$11*(($A$1071)*$C533/$B$12*$B$7+(1-$A$1071)*$D533/$B$12*$C$7)</f>
        <v>0</v>
      </c>
      <c r="BT533" s="31" t="n">
        <f aca="false">$B$11*(($A$1072)*$C533/$B$12*$B$7+(1-$A$1072)*$D533/$B$12*$C$7)</f>
        <v>0</v>
      </c>
      <c r="BU533" s="31" t="n">
        <f aca="false">$B$11*(($A$1073)*$C533/$B$12*$B$7+(1-$A$1073)*$D533/$B$12*$C$7)</f>
        <v>0</v>
      </c>
      <c r="BV533" s="31" t="n">
        <f aca="false">$B$11*(($A$1074)*$C533/$B$12*$B$7+(1-$A$1074)*$D533/$B$12*$C$7)</f>
        <v>0</v>
      </c>
      <c r="BW533" s="31" t="n">
        <f aca="false">$B$11*(($A$1075)*$C533/$B$12*$B$7+(1-$A$1075)*$D533/$B$12*$C$7)</f>
        <v>0</v>
      </c>
      <c r="BX533" s="31" t="n">
        <f aca="false">$B$11*(($A$1076)*$C533/$B$12*$B$7+(1-$A$1076)*$D533/$B$12*$C$7)</f>
        <v>0</v>
      </c>
      <c r="BY533" s="31" t="n">
        <f aca="false">$B$11*(($A$1077)*$C533/$B$12*$B$7+(1-$A$1077)*$D533/$B$12*$C$7)</f>
        <v>0</v>
      </c>
      <c r="BZ533" s="31" t="n">
        <f aca="false">$B$11*(($A$1078)*$C533/$B$12*$B$7+(1-$A$1078)*$D533/$B$12*$C$7)</f>
        <v>0</v>
      </c>
      <c r="CA533" s="31" t="n">
        <f aca="false">$B$11*(($A$1079)*$C533/$B$12*$B$7+(1-$A$1079)*$D533/$B$12*$C$7)</f>
        <v>0</v>
      </c>
      <c r="CB533" s="31" t="n">
        <f aca="false">$B$11*(($A$1080)*$C533/$B$12*$B$7+(1-$A$1080)*$D533/$B$12*$C$7)</f>
        <v>0</v>
      </c>
      <c r="CC533" s="31" t="n">
        <f aca="false">$B$11*(($A$1081)*$C533/$B$12*$B$7+(1-$A$1081)*$D533/$B$12*$C$7)</f>
        <v>0</v>
      </c>
    </row>
    <row r="534" customFormat="false" ht="15" hidden="false" customHeight="false" outlineLevel="0" collapsed="false">
      <c r="A534" s="21" t="n">
        <v>510</v>
      </c>
      <c r="B534" s="27" t="n">
        <v>-0.109463085889302</v>
      </c>
      <c r="C534" s="9" t="n">
        <f aca="false">SUM(AM534:AV534)</f>
        <v>0</v>
      </c>
      <c r="D534" s="9" t="n">
        <f aca="false">SUM(AW534:BF534)</f>
        <v>0</v>
      </c>
      <c r="E534" s="24" t="n">
        <f aca="false">(1-C534/$B$12)*$B$8-C534/$B$12*$B$7</f>
        <v>0.05</v>
      </c>
      <c r="F534" s="24" t="n">
        <f aca="false">(1-D534/$B$12)*$C$8-D534/$B$12*$C$7</f>
        <v>0.09</v>
      </c>
      <c r="G534" s="47" t="n">
        <f aca="false">$B$11*($B$10*C534/$B$12*$B$7+(1-$B$10)*D534/$B$12*$C$7)</f>
        <v>0</v>
      </c>
      <c r="H534" s="24" t="n">
        <f aca="false">$B$10*E534+(1-$B$10)*F534</f>
        <v>0.07</v>
      </c>
      <c r="I534" s="21"/>
      <c r="J534" s="21"/>
      <c r="K534" s="21"/>
      <c r="L534" s="21"/>
      <c r="M534" s="21"/>
      <c r="N534" s="21"/>
      <c r="O534" s="21"/>
      <c r="P534" s="21"/>
      <c r="Q534" s="21"/>
      <c r="R534" s="27" t="n">
        <v>0.00746139289261203</v>
      </c>
      <c r="S534" s="27" t="n">
        <v>-0.766442656483942</v>
      </c>
      <c r="T534" s="27" t="n">
        <v>0.720251828648346</v>
      </c>
      <c r="U534" s="27" t="n">
        <v>-2.38799297214687</v>
      </c>
      <c r="V534" s="27" t="n">
        <v>-1.21757489861772</v>
      </c>
      <c r="W534" s="27" t="n">
        <v>0.244583776118309</v>
      </c>
      <c r="X534" s="27" t="n">
        <v>0.902971518705069</v>
      </c>
      <c r="Y534" s="27" t="n">
        <v>-0.992338352026753</v>
      </c>
      <c r="Z534" s="27" t="n">
        <v>-0.0358654881112732</v>
      </c>
      <c r="AA534" s="27" t="n">
        <v>0.914869014527332</v>
      </c>
      <c r="AB534" s="27" t="n">
        <v>0.693083630272458</v>
      </c>
      <c r="AC534" s="27" t="n">
        <v>0.363725227873575</v>
      </c>
      <c r="AD534" s="27" t="n">
        <v>0.30196370386188</v>
      </c>
      <c r="AE534" s="27" t="n">
        <v>-0.96058808576161</v>
      </c>
      <c r="AF534" s="27" t="n">
        <v>-1.77658557699651</v>
      </c>
      <c r="AG534" s="27" t="n">
        <v>0.198389755400348</v>
      </c>
      <c r="AH534" s="27" t="n">
        <v>0.213668202773343</v>
      </c>
      <c r="AI534" s="27" t="n">
        <v>-1.0909319349198</v>
      </c>
      <c r="AJ534" s="27" t="n">
        <v>0.864402311351766</v>
      </c>
      <c r="AK534" s="27" t="n">
        <v>0.718062686992861</v>
      </c>
      <c r="AL534" s="21"/>
      <c r="AM534" s="31" t="n">
        <f aca="false">IF(SQRT($B$9)*$B534+SQRT(1-$B$9)*R534&lt;_xlfn.NORM.S.INV($B$6),1,0)</f>
        <v>0</v>
      </c>
      <c r="AN534" s="31" t="n">
        <f aca="false">IF(SQRT($B$9)*$B534+SQRT(1-$B$9)*S534&lt;_xlfn.NORM.S.INV($B$6),1,0)</f>
        <v>0</v>
      </c>
      <c r="AO534" s="31" t="n">
        <f aca="false">IF(SQRT($B$9)*$B534+SQRT(1-$B$9)*T534&lt;_xlfn.NORM.S.INV($B$6),1,0)</f>
        <v>0</v>
      </c>
      <c r="AP534" s="31" t="n">
        <f aca="false">IF(SQRT($B$9)*$B534+SQRT(1-$B$9)*U534&lt;_xlfn.NORM.S.INV($B$6),1,0)</f>
        <v>0</v>
      </c>
      <c r="AQ534" s="31" t="n">
        <f aca="false">IF(SQRT($B$9)*$B534+SQRT(1-$B$9)*V534&lt;_xlfn.NORM.S.INV($B$6),1,0)</f>
        <v>0</v>
      </c>
      <c r="AR534" s="31" t="n">
        <f aca="false">IF(SQRT($B$9)*$B534+SQRT(1-$B$9)*W534&lt;_xlfn.NORM.S.INV($B$6),1,0)</f>
        <v>0</v>
      </c>
      <c r="AS534" s="31" t="n">
        <f aca="false">IF(SQRT($B$9)*$B534+SQRT(1-$B$9)*X534&lt;_xlfn.NORM.S.INV($B$6),1,0)</f>
        <v>0</v>
      </c>
      <c r="AT534" s="31" t="n">
        <f aca="false">IF(SQRT($B$9)*$B534+SQRT(1-$B$9)*Y534&lt;_xlfn.NORM.S.INV($B$6),1,0)</f>
        <v>0</v>
      </c>
      <c r="AU534" s="31" t="n">
        <f aca="false">IF(SQRT($B$9)*$B534+SQRT(1-$B$9)*Z534&lt;_xlfn.NORM.S.INV($B$6),1,0)</f>
        <v>0</v>
      </c>
      <c r="AV534" s="31" t="n">
        <f aca="false">IF(SQRT($B$9)*$B534+SQRT(1-$B$9)*AA534&lt;_xlfn.NORM.S.INV($B$6),1,0)</f>
        <v>0</v>
      </c>
      <c r="AW534" s="31" t="n">
        <f aca="false">IF(SQRT($C$9)*$B534+SQRT(1-$C$9)*AB534&lt;_xlfn.NORM.S.INV($C$6),1,0)</f>
        <v>0</v>
      </c>
      <c r="AX534" s="31" t="n">
        <f aca="false">IF(SQRT($C$9)*$B534+SQRT(1-$C$9)*AC534&lt;_xlfn.NORM.S.INV($C$6),1,0)</f>
        <v>0</v>
      </c>
      <c r="AY534" s="31" t="n">
        <f aca="false">IF(SQRT($C$9)*$B534+SQRT(1-$C$9)*AD534&lt;_xlfn.NORM.S.INV($C$6),1,0)</f>
        <v>0</v>
      </c>
      <c r="AZ534" s="31" t="n">
        <f aca="false">IF(SQRT($C$9)*$B534+SQRT(1-$C$9)*AE534&lt;_xlfn.NORM.S.INV($C$6),1,0)</f>
        <v>0</v>
      </c>
      <c r="BA534" s="31" t="n">
        <f aca="false">IF(SQRT($C$9)*$B534+SQRT(1-$C$9)*AF534&lt;_xlfn.NORM.S.INV($C$6),1,0)</f>
        <v>0</v>
      </c>
      <c r="BB534" s="31" t="n">
        <f aca="false">IF(SQRT($C$9)*$B534+SQRT(1-$C$9)*AG534&lt;_xlfn.NORM.S.INV($C$6),1,0)</f>
        <v>0</v>
      </c>
      <c r="BC534" s="31" t="n">
        <f aca="false">IF(SQRT($C$9)*$B534+SQRT(1-$C$9)*AH534&lt;_xlfn.NORM.S.INV($C$6),1,0)</f>
        <v>0</v>
      </c>
      <c r="BD534" s="31" t="n">
        <f aca="false">IF(SQRT($C$9)*$B534+SQRT(1-$C$9)*AI534&lt;_xlfn.NORM.S.INV($C$6),1,0)</f>
        <v>0</v>
      </c>
      <c r="BE534" s="31" t="n">
        <f aca="false">IF(SQRT($C$9)*$B534+SQRT(1-$C$9)*AJ534&lt;_xlfn.NORM.S.INV($C$6),1,0)</f>
        <v>0</v>
      </c>
      <c r="BF534" s="31" t="n">
        <f aca="false">IF(SQRT($C$9)*$B534+SQRT(1-$C$9)*AK534&lt;_xlfn.NORM.S.INV($C$6),1,0)</f>
        <v>0</v>
      </c>
      <c r="BG534" s="21"/>
      <c r="BH534" s="21"/>
      <c r="BI534" s="31" t="n">
        <f aca="false">$B$11*(($A$1061)*$C534/$B$12*$B$7+(1-$A$1061)*$D534/$B$12*$C$7)</f>
        <v>0</v>
      </c>
      <c r="BJ534" s="31" t="n">
        <f aca="false">$B$11*(($A$1062)*$C534/$B$12*$B$7+(1-$A$1062)*$D534/$B$12*$C$7)</f>
        <v>0</v>
      </c>
      <c r="BK534" s="31" t="n">
        <f aca="false">$B$11*(($A$1063)*$C534/$B$12*$B$7+(1-$A$1063)*$D534/$B$12*$C$7)</f>
        <v>0</v>
      </c>
      <c r="BL534" s="31" t="n">
        <f aca="false">$B$11*(($A$1064)*$C534/$B$12*$B$7+(1-$A$1064)*$D534/$B$12*$C$7)</f>
        <v>0</v>
      </c>
      <c r="BM534" s="31" t="n">
        <f aca="false">$B$11*(($A$1065)*$C534/$B$12*$B$7+(1-$A$1065)*$D534/$B$12*$C$7)</f>
        <v>0</v>
      </c>
      <c r="BN534" s="31" t="n">
        <f aca="false">$B$11*(($A$1066)*$C534/$B$12*$B$7+(1-$A$1066)*$D534/$B$12*$C$7)</f>
        <v>0</v>
      </c>
      <c r="BO534" s="31" t="n">
        <f aca="false">$B$11*(($A$1067)*$C534/$B$12*$B$7+(1-$A$1067)*$D534/$B$12*$C$7)</f>
        <v>0</v>
      </c>
      <c r="BP534" s="31" t="n">
        <f aca="false">$B$11*(($A$1068)*$C534/$B$12*$B$7+(1-$A$1068)*$D534/$B$12*$C$7)</f>
        <v>0</v>
      </c>
      <c r="BQ534" s="31" t="n">
        <f aca="false">$B$11*(($A$1069)*$C534/$B$12*$B$7+(1-$A$1069)*$D534/$B$12*$C$7)</f>
        <v>0</v>
      </c>
      <c r="BR534" s="31" t="n">
        <f aca="false">$B$11*(($A$1070)*$C534/$B$12*$B$7+(1-$A$1070)*$D534/$B$12*$C$7)</f>
        <v>0</v>
      </c>
      <c r="BS534" s="31" t="n">
        <f aca="false">$B$11*(($A$1071)*$C534/$B$12*$B$7+(1-$A$1071)*$D534/$B$12*$C$7)</f>
        <v>0</v>
      </c>
      <c r="BT534" s="31" t="n">
        <f aca="false">$B$11*(($A$1072)*$C534/$B$12*$B$7+(1-$A$1072)*$D534/$B$12*$C$7)</f>
        <v>0</v>
      </c>
      <c r="BU534" s="31" t="n">
        <f aca="false">$B$11*(($A$1073)*$C534/$B$12*$B$7+(1-$A$1073)*$D534/$B$12*$C$7)</f>
        <v>0</v>
      </c>
      <c r="BV534" s="31" t="n">
        <f aca="false">$B$11*(($A$1074)*$C534/$B$12*$B$7+(1-$A$1074)*$D534/$B$12*$C$7)</f>
        <v>0</v>
      </c>
      <c r="BW534" s="31" t="n">
        <f aca="false">$B$11*(($A$1075)*$C534/$B$12*$B$7+(1-$A$1075)*$D534/$B$12*$C$7)</f>
        <v>0</v>
      </c>
      <c r="BX534" s="31" t="n">
        <f aca="false">$B$11*(($A$1076)*$C534/$B$12*$B$7+(1-$A$1076)*$D534/$B$12*$C$7)</f>
        <v>0</v>
      </c>
      <c r="BY534" s="31" t="n">
        <f aca="false">$B$11*(($A$1077)*$C534/$B$12*$B$7+(1-$A$1077)*$D534/$B$12*$C$7)</f>
        <v>0</v>
      </c>
      <c r="BZ534" s="31" t="n">
        <f aca="false">$B$11*(($A$1078)*$C534/$B$12*$B$7+(1-$A$1078)*$D534/$B$12*$C$7)</f>
        <v>0</v>
      </c>
      <c r="CA534" s="31" t="n">
        <f aca="false">$B$11*(($A$1079)*$C534/$B$12*$B$7+(1-$A$1079)*$D534/$B$12*$C$7)</f>
        <v>0</v>
      </c>
      <c r="CB534" s="31" t="n">
        <f aca="false">$B$11*(($A$1080)*$C534/$B$12*$B$7+(1-$A$1080)*$D534/$B$12*$C$7)</f>
        <v>0</v>
      </c>
      <c r="CC534" s="31" t="n">
        <f aca="false">$B$11*(($A$1081)*$C534/$B$12*$B$7+(1-$A$1081)*$D534/$B$12*$C$7)</f>
        <v>0</v>
      </c>
    </row>
    <row r="535" customFormat="false" ht="15" hidden="false" customHeight="false" outlineLevel="0" collapsed="false">
      <c r="A535" s="21" t="n">
        <v>511</v>
      </c>
      <c r="B535" s="27" t="n">
        <v>0.641378600277147</v>
      </c>
      <c r="C535" s="9" t="n">
        <f aca="false">SUM(AM535:AV535)</f>
        <v>0</v>
      </c>
      <c r="D535" s="9" t="n">
        <f aca="false">SUM(AW535:BF535)</f>
        <v>0</v>
      </c>
      <c r="E535" s="24" t="n">
        <f aca="false">(1-C535/$B$12)*$B$8-C535/$B$12*$B$7</f>
        <v>0.05</v>
      </c>
      <c r="F535" s="24" t="n">
        <f aca="false">(1-D535/$B$12)*$C$8-D535/$B$12*$C$7</f>
        <v>0.09</v>
      </c>
      <c r="G535" s="47" t="n">
        <f aca="false">$B$11*($B$10*C535/$B$12*$B$7+(1-$B$10)*D535/$B$12*$C$7)</f>
        <v>0</v>
      </c>
      <c r="H535" s="24" t="n">
        <f aca="false">$B$10*E535+(1-$B$10)*F535</f>
        <v>0.07</v>
      </c>
      <c r="I535" s="21"/>
      <c r="J535" s="21"/>
      <c r="K535" s="21"/>
      <c r="L535" s="21"/>
      <c r="M535" s="21"/>
      <c r="N535" s="21"/>
      <c r="O535" s="21"/>
      <c r="P535" s="21"/>
      <c r="Q535" s="21"/>
      <c r="R535" s="27" t="n">
        <v>0.638271873048312</v>
      </c>
      <c r="S535" s="27" t="n">
        <v>1.09934617395855</v>
      </c>
      <c r="T535" s="27" t="n">
        <v>-1.17919056045648</v>
      </c>
      <c r="U535" s="27" t="n">
        <v>-0.399826950477873</v>
      </c>
      <c r="V535" s="27" t="n">
        <v>-0.28516636425925</v>
      </c>
      <c r="W535" s="27" t="n">
        <v>-0.165314379840341</v>
      </c>
      <c r="X535" s="27" t="n">
        <v>-1.68733903202697</v>
      </c>
      <c r="Y535" s="27" t="n">
        <v>-0.0618419244943292</v>
      </c>
      <c r="Z535" s="27" t="n">
        <v>-0.206276569320928</v>
      </c>
      <c r="AA535" s="27" t="n">
        <v>0.862469170724875</v>
      </c>
      <c r="AB535" s="27" t="n">
        <v>1.09036090249146</v>
      </c>
      <c r="AC535" s="27" t="n">
        <v>0.902478749573979</v>
      </c>
      <c r="AD535" s="27" t="n">
        <v>-1.15052018110346</v>
      </c>
      <c r="AE535" s="27" t="n">
        <v>1.29815561579739</v>
      </c>
      <c r="AF535" s="27" t="n">
        <v>0.577159631969002</v>
      </c>
      <c r="AG535" s="27" t="n">
        <v>-0.457461179124983</v>
      </c>
      <c r="AH535" s="27" t="n">
        <v>-0.600661826838096</v>
      </c>
      <c r="AI535" s="27" t="n">
        <v>-0.12243622831531</v>
      </c>
      <c r="AJ535" s="27" t="n">
        <v>0.304828097628992</v>
      </c>
      <c r="AK535" s="27" t="n">
        <v>0.43793716249835</v>
      </c>
      <c r="AL535" s="21"/>
      <c r="AM535" s="31" t="n">
        <f aca="false">IF(SQRT($B$9)*$B535+SQRT(1-$B$9)*R535&lt;_xlfn.NORM.S.INV($B$6),1,0)</f>
        <v>0</v>
      </c>
      <c r="AN535" s="31" t="n">
        <f aca="false">IF(SQRT($B$9)*$B535+SQRT(1-$B$9)*S535&lt;_xlfn.NORM.S.INV($B$6),1,0)</f>
        <v>0</v>
      </c>
      <c r="AO535" s="31" t="n">
        <f aca="false">IF(SQRT($B$9)*$B535+SQRT(1-$B$9)*T535&lt;_xlfn.NORM.S.INV($B$6),1,0)</f>
        <v>0</v>
      </c>
      <c r="AP535" s="31" t="n">
        <f aca="false">IF(SQRT($B$9)*$B535+SQRT(1-$B$9)*U535&lt;_xlfn.NORM.S.INV($B$6),1,0)</f>
        <v>0</v>
      </c>
      <c r="AQ535" s="31" t="n">
        <f aca="false">IF(SQRT($B$9)*$B535+SQRT(1-$B$9)*V535&lt;_xlfn.NORM.S.INV($B$6),1,0)</f>
        <v>0</v>
      </c>
      <c r="AR535" s="31" t="n">
        <f aca="false">IF(SQRT($B$9)*$B535+SQRT(1-$B$9)*W535&lt;_xlfn.NORM.S.INV($B$6),1,0)</f>
        <v>0</v>
      </c>
      <c r="AS535" s="31" t="n">
        <f aca="false">IF(SQRT($B$9)*$B535+SQRT(1-$B$9)*X535&lt;_xlfn.NORM.S.INV($B$6),1,0)</f>
        <v>0</v>
      </c>
      <c r="AT535" s="31" t="n">
        <f aca="false">IF(SQRT($B$9)*$B535+SQRT(1-$B$9)*Y535&lt;_xlfn.NORM.S.INV($B$6),1,0)</f>
        <v>0</v>
      </c>
      <c r="AU535" s="31" t="n">
        <f aca="false">IF(SQRT($B$9)*$B535+SQRT(1-$B$9)*Z535&lt;_xlfn.NORM.S.INV($B$6),1,0)</f>
        <v>0</v>
      </c>
      <c r="AV535" s="31" t="n">
        <f aca="false">IF(SQRT($B$9)*$B535+SQRT(1-$B$9)*AA535&lt;_xlfn.NORM.S.INV($B$6),1,0)</f>
        <v>0</v>
      </c>
      <c r="AW535" s="31" t="n">
        <f aca="false">IF(SQRT($C$9)*$B535+SQRT(1-$C$9)*AB535&lt;_xlfn.NORM.S.INV($C$6),1,0)</f>
        <v>0</v>
      </c>
      <c r="AX535" s="31" t="n">
        <f aca="false">IF(SQRT($C$9)*$B535+SQRT(1-$C$9)*AC535&lt;_xlfn.NORM.S.INV($C$6),1,0)</f>
        <v>0</v>
      </c>
      <c r="AY535" s="31" t="n">
        <f aca="false">IF(SQRT($C$9)*$B535+SQRT(1-$C$9)*AD535&lt;_xlfn.NORM.S.INV($C$6),1,0)</f>
        <v>0</v>
      </c>
      <c r="AZ535" s="31" t="n">
        <f aca="false">IF(SQRT($C$9)*$B535+SQRT(1-$C$9)*AE535&lt;_xlfn.NORM.S.INV($C$6),1,0)</f>
        <v>0</v>
      </c>
      <c r="BA535" s="31" t="n">
        <f aca="false">IF(SQRT($C$9)*$B535+SQRT(1-$C$9)*AF535&lt;_xlfn.NORM.S.INV($C$6),1,0)</f>
        <v>0</v>
      </c>
      <c r="BB535" s="31" t="n">
        <f aca="false">IF(SQRT($C$9)*$B535+SQRT(1-$C$9)*AG535&lt;_xlfn.NORM.S.INV($C$6),1,0)</f>
        <v>0</v>
      </c>
      <c r="BC535" s="31" t="n">
        <f aca="false">IF(SQRT($C$9)*$B535+SQRT(1-$C$9)*AH535&lt;_xlfn.NORM.S.INV($C$6),1,0)</f>
        <v>0</v>
      </c>
      <c r="BD535" s="31" t="n">
        <f aca="false">IF(SQRT($C$9)*$B535+SQRT(1-$C$9)*AI535&lt;_xlfn.NORM.S.INV($C$6),1,0)</f>
        <v>0</v>
      </c>
      <c r="BE535" s="31" t="n">
        <f aca="false">IF(SQRT($C$9)*$B535+SQRT(1-$C$9)*AJ535&lt;_xlfn.NORM.S.INV($C$6),1,0)</f>
        <v>0</v>
      </c>
      <c r="BF535" s="31" t="n">
        <f aca="false">IF(SQRT($C$9)*$B535+SQRT(1-$C$9)*AK535&lt;_xlfn.NORM.S.INV($C$6),1,0)</f>
        <v>0</v>
      </c>
      <c r="BG535" s="21"/>
      <c r="BH535" s="21"/>
      <c r="BI535" s="31" t="n">
        <f aca="false">$B$11*(($A$1061)*$C535/$B$12*$B$7+(1-$A$1061)*$D535/$B$12*$C$7)</f>
        <v>0</v>
      </c>
      <c r="BJ535" s="31" t="n">
        <f aca="false">$B$11*(($A$1062)*$C535/$B$12*$B$7+(1-$A$1062)*$D535/$B$12*$C$7)</f>
        <v>0</v>
      </c>
      <c r="BK535" s="31" t="n">
        <f aca="false">$B$11*(($A$1063)*$C535/$B$12*$B$7+(1-$A$1063)*$D535/$B$12*$C$7)</f>
        <v>0</v>
      </c>
      <c r="BL535" s="31" t="n">
        <f aca="false">$B$11*(($A$1064)*$C535/$B$12*$B$7+(1-$A$1064)*$D535/$B$12*$C$7)</f>
        <v>0</v>
      </c>
      <c r="BM535" s="31" t="n">
        <f aca="false">$B$11*(($A$1065)*$C535/$B$12*$B$7+(1-$A$1065)*$D535/$B$12*$C$7)</f>
        <v>0</v>
      </c>
      <c r="BN535" s="31" t="n">
        <f aca="false">$B$11*(($A$1066)*$C535/$B$12*$B$7+(1-$A$1066)*$D535/$B$12*$C$7)</f>
        <v>0</v>
      </c>
      <c r="BO535" s="31" t="n">
        <f aca="false">$B$11*(($A$1067)*$C535/$B$12*$B$7+(1-$A$1067)*$D535/$B$12*$C$7)</f>
        <v>0</v>
      </c>
      <c r="BP535" s="31" t="n">
        <f aca="false">$B$11*(($A$1068)*$C535/$B$12*$B$7+(1-$A$1068)*$D535/$B$12*$C$7)</f>
        <v>0</v>
      </c>
      <c r="BQ535" s="31" t="n">
        <f aca="false">$B$11*(($A$1069)*$C535/$B$12*$B$7+(1-$A$1069)*$D535/$B$12*$C$7)</f>
        <v>0</v>
      </c>
      <c r="BR535" s="31" t="n">
        <f aca="false">$B$11*(($A$1070)*$C535/$B$12*$B$7+(1-$A$1070)*$D535/$B$12*$C$7)</f>
        <v>0</v>
      </c>
      <c r="BS535" s="31" t="n">
        <f aca="false">$B$11*(($A$1071)*$C535/$B$12*$B$7+(1-$A$1071)*$D535/$B$12*$C$7)</f>
        <v>0</v>
      </c>
      <c r="BT535" s="31" t="n">
        <f aca="false">$B$11*(($A$1072)*$C535/$B$12*$B$7+(1-$A$1072)*$D535/$B$12*$C$7)</f>
        <v>0</v>
      </c>
      <c r="BU535" s="31" t="n">
        <f aca="false">$B$11*(($A$1073)*$C535/$B$12*$B$7+(1-$A$1073)*$D535/$B$12*$C$7)</f>
        <v>0</v>
      </c>
      <c r="BV535" s="31" t="n">
        <f aca="false">$B$11*(($A$1074)*$C535/$B$12*$B$7+(1-$A$1074)*$D535/$B$12*$C$7)</f>
        <v>0</v>
      </c>
      <c r="BW535" s="31" t="n">
        <f aca="false">$B$11*(($A$1075)*$C535/$B$12*$B$7+(1-$A$1075)*$D535/$B$12*$C$7)</f>
        <v>0</v>
      </c>
      <c r="BX535" s="31" t="n">
        <f aca="false">$B$11*(($A$1076)*$C535/$B$12*$B$7+(1-$A$1076)*$D535/$B$12*$C$7)</f>
        <v>0</v>
      </c>
      <c r="BY535" s="31" t="n">
        <f aca="false">$B$11*(($A$1077)*$C535/$B$12*$B$7+(1-$A$1077)*$D535/$B$12*$C$7)</f>
        <v>0</v>
      </c>
      <c r="BZ535" s="31" t="n">
        <f aca="false">$B$11*(($A$1078)*$C535/$B$12*$B$7+(1-$A$1078)*$D535/$B$12*$C$7)</f>
        <v>0</v>
      </c>
      <c r="CA535" s="31" t="n">
        <f aca="false">$B$11*(($A$1079)*$C535/$B$12*$B$7+(1-$A$1079)*$D535/$B$12*$C$7)</f>
        <v>0</v>
      </c>
      <c r="CB535" s="31" t="n">
        <f aca="false">$B$11*(($A$1080)*$C535/$B$12*$B$7+(1-$A$1080)*$D535/$B$12*$C$7)</f>
        <v>0</v>
      </c>
      <c r="CC535" s="31" t="n">
        <f aca="false">$B$11*(($A$1081)*$C535/$B$12*$B$7+(1-$A$1081)*$D535/$B$12*$C$7)</f>
        <v>0</v>
      </c>
    </row>
    <row r="536" customFormat="false" ht="15" hidden="false" customHeight="false" outlineLevel="0" collapsed="false">
      <c r="A536" s="21" t="n">
        <v>512</v>
      </c>
      <c r="B536" s="27" t="n">
        <v>1.45003395892435</v>
      </c>
      <c r="C536" s="9" t="n">
        <f aca="false">SUM(AM536:AV536)</f>
        <v>0</v>
      </c>
      <c r="D536" s="9" t="n">
        <f aca="false">SUM(AW536:BF536)</f>
        <v>0</v>
      </c>
      <c r="E536" s="24" t="n">
        <f aca="false">(1-C536/$B$12)*$B$8-C536/$B$12*$B$7</f>
        <v>0.05</v>
      </c>
      <c r="F536" s="24" t="n">
        <f aca="false">(1-D536/$B$12)*$C$8-D536/$B$12*$C$7</f>
        <v>0.09</v>
      </c>
      <c r="G536" s="47" t="n">
        <f aca="false">$B$11*($B$10*C536/$B$12*$B$7+(1-$B$10)*D536/$B$12*$C$7)</f>
        <v>0</v>
      </c>
      <c r="H536" s="24" t="n">
        <f aca="false">$B$10*E536+(1-$B$10)*F536</f>
        <v>0.07</v>
      </c>
      <c r="I536" s="21"/>
      <c r="J536" s="21"/>
      <c r="K536" s="21"/>
      <c r="L536" s="21"/>
      <c r="M536" s="21"/>
      <c r="N536" s="21"/>
      <c r="O536" s="21"/>
      <c r="P536" s="21"/>
      <c r="Q536" s="21"/>
      <c r="R536" s="27" t="n">
        <v>0.0501291021929422</v>
      </c>
      <c r="S536" s="27" t="n">
        <v>-1.04902586134746</v>
      </c>
      <c r="T536" s="27" t="n">
        <v>-0.817950476196955</v>
      </c>
      <c r="U536" s="27" t="n">
        <v>-1.26735921119352</v>
      </c>
      <c r="V536" s="27" t="n">
        <v>1.25441823117598</v>
      </c>
      <c r="W536" s="27" t="n">
        <v>1.05191438332295</v>
      </c>
      <c r="X536" s="27" t="n">
        <v>-0.747468175396403</v>
      </c>
      <c r="Y536" s="27" t="n">
        <v>-0.463711772318986</v>
      </c>
      <c r="Z536" s="27" t="n">
        <v>0.239180960451544</v>
      </c>
      <c r="AA536" s="27" t="n">
        <v>1.27201914638621</v>
      </c>
      <c r="AB536" s="27" t="n">
        <v>-0.669812414747411</v>
      </c>
      <c r="AC536" s="27" t="n">
        <v>0.86243894442532</v>
      </c>
      <c r="AD536" s="27" t="n">
        <v>0.0915389898475711</v>
      </c>
      <c r="AE536" s="27" t="n">
        <v>1.01242819209021</v>
      </c>
      <c r="AF536" s="27" t="n">
        <v>-0.49132737835436</v>
      </c>
      <c r="AG536" s="27" t="n">
        <v>-1.54076170557988</v>
      </c>
      <c r="AH536" s="27" t="n">
        <v>-0.544226467059825</v>
      </c>
      <c r="AI536" s="27" t="n">
        <v>-1.62491303006333</v>
      </c>
      <c r="AJ536" s="27" t="n">
        <v>0.892007450900109</v>
      </c>
      <c r="AK536" s="27" t="n">
        <v>0.0250720589512457</v>
      </c>
      <c r="AL536" s="21"/>
      <c r="AM536" s="31" t="n">
        <f aca="false">IF(SQRT($B$9)*$B536+SQRT(1-$B$9)*R536&lt;_xlfn.NORM.S.INV($B$6),1,0)</f>
        <v>0</v>
      </c>
      <c r="AN536" s="31" t="n">
        <f aca="false">IF(SQRT($B$9)*$B536+SQRT(1-$B$9)*S536&lt;_xlfn.NORM.S.INV($B$6),1,0)</f>
        <v>0</v>
      </c>
      <c r="AO536" s="31" t="n">
        <f aca="false">IF(SQRT($B$9)*$B536+SQRT(1-$B$9)*T536&lt;_xlfn.NORM.S.INV($B$6),1,0)</f>
        <v>0</v>
      </c>
      <c r="AP536" s="31" t="n">
        <f aca="false">IF(SQRT($B$9)*$B536+SQRT(1-$B$9)*U536&lt;_xlfn.NORM.S.INV($B$6),1,0)</f>
        <v>0</v>
      </c>
      <c r="AQ536" s="31" t="n">
        <f aca="false">IF(SQRT($B$9)*$B536+SQRT(1-$B$9)*V536&lt;_xlfn.NORM.S.INV($B$6),1,0)</f>
        <v>0</v>
      </c>
      <c r="AR536" s="31" t="n">
        <f aca="false">IF(SQRT($B$9)*$B536+SQRT(1-$B$9)*W536&lt;_xlfn.NORM.S.INV($B$6),1,0)</f>
        <v>0</v>
      </c>
      <c r="AS536" s="31" t="n">
        <f aca="false">IF(SQRT($B$9)*$B536+SQRT(1-$B$9)*X536&lt;_xlfn.NORM.S.INV($B$6),1,0)</f>
        <v>0</v>
      </c>
      <c r="AT536" s="31" t="n">
        <f aca="false">IF(SQRT($B$9)*$B536+SQRT(1-$B$9)*Y536&lt;_xlfn.NORM.S.INV($B$6),1,0)</f>
        <v>0</v>
      </c>
      <c r="AU536" s="31" t="n">
        <f aca="false">IF(SQRT($B$9)*$B536+SQRT(1-$B$9)*Z536&lt;_xlfn.NORM.S.INV($B$6),1,0)</f>
        <v>0</v>
      </c>
      <c r="AV536" s="31" t="n">
        <f aca="false">IF(SQRT($B$9)*$B536+SQRT(1-$B$9)*AA536&lt;_xlfn.NORM.S.INV($B$6),1,0)</f>
        <v>0</v>
      </c>
      <c r="AW536" s="31" t="n">
        <f aca="false">IF(SQRT($C$9)*$B536+SQRT(1-$C$9)*AB536&lt;_xlfn.NORM.S.INV($C$6),1,0)</f>
        <v>0</v>
      </c>
      <c r="AX536" s="31" t="n">
        <f aca="false">IF(SQRT($C$9)*$B536+SQRT(1-$C$9)*AC536&lt;_xlfn.NORM.S.INV($C$6),1,0)</f>
        <v>0</v>
      </c>
      <c r="AY536" s="31" t="n">
        <f aca="false">IF(SQRT($C$9)*$B536+SQRT(1-$C$9)*AD536&lt;_xlfn.NORM.S.INV($C$6),1,0)</f>
        <v>0</v>
      </c>
      <c r="AZ536" s="31" t="n">
        <f aca="false">IF(SQRT($C$9)*$B536+SQRT(1-$C$9)*AE536&lt;_xlfn.NORM.S.INV($C$6),1,0)</f>
        <v>0</v>
      </c>
      <c r="BA536" s="31" t="n">
        <f aca="false">IF(SQRT($C$9)*$B536+SQRT(1-$C$9)*AF536&lt;_xlfn.NORM.S.INV($C$6),1,0)</f>
        <v>0</v>
      </c>
      <c r="BB536" s="31" t="n">
        <f aca="false">IF(SQRT($C$9)*$B536+SQRT(1-$C$9)*AG536&lt;_xlfn.NORM.S.INV($C$6),1,0)</f>
        <v>0</v>
      </c>
      <c r="BC536" s="31" t="n">
        <f aca="false">IF(SQRT($C$9)*$B536+SQRT(1-$C$9)*AH536&lt;_xlfn.NORM.S.INV($C$6),1,0)</f>
        <v>0</v>
      </c>
      <c r="BD536" s="31" t="n">
        <f aca="false">IF(SQRT($C$9)*$B536+SQRT(1-$C$9)*AI536&lt;_xlfn.NORM.S.INV($C$6),1,0)</f>
        <v>0</v>
      </c>
      <c r="BE536" s="31" t="n">
        <f aca="false">IF(SQRT($C$9)*$B536+SQRT(1-$C$9)*AJ536&lt;_xlfn.NORM.S.INV($C$6),1,0)</f>
        <v>0</v>
      </c>
      <c r="BF536" s="31" t="n">
        <f aca="false">IF(SQRT($C$9)*$B536+SQRT(1-$C$9)*AK536&lt;_xlfn.NORM.S.INV($C$6),1,0)</f>
        <v>0</v>
      </c>
      <c r="BG536" s="21"/>
      <c r="BH536" s="21"/>
      <c r="BI536" s="31" t="n">
        <f aca="false">$B$11*(($A$1061)*$C536/$B$12*$B$7+(1-$A$1061)*$D536/$B$12*$C$7)</f>
        <v>0</v>
      </c>
      <c r="BJ536" s="31" t="n">
        <f aca="false">$B$11*(($A$1062)*$C536/$B$12*$B$7+(1-$A$1062)*$D536/$B$12*$C$7)</f>
        <v>0</v>
      </c>
      <c r="BK536" s="31" t="n">
        <f aca="false">$B$11*(($A$1063)*$C536/$B$12*$B$7+(1-$A$1063)*$D536/$B$12*$C$7)</f>
        <v>0</v>
      </c>
      <c r="BL536" s="31" t="n">
        <f aca="false">$B$11*(($A$1064)*$C536/$B$12*$B$7+(1-$A$1064)*$D536/$B$12*$C$7)</f>
        <v>0</v>
      </c>
      <c r="BM536" s="31" t="n">
        <f aca="false">$B$11*(($A$1065)*$C536/$B$12*$B$7+(1-$A$1065)*$D536/$B$12*$C$7)</f>
        <v>0</v>
      </c>
      <c r="BN536" s="31" t="n">
        <f aca="false">$B$11*(($A$1066)*$C536/$B$12*$B$7+(1-$A$1066)*$D536/$B$12*$C$7)</f>
        <v>0</v>
      </c>
      <c r="BO536" s="31" t="n">
        <f aca="false">$B$11*(($A$1067)*$C536/$B$12*$B$7+(1-$A$1067)*$D536/$B$12*$C$7)</f>
        <v>0</v>
      </c>
      <c r="BP536" s="31" t="n">
        <f aca="false">$B$11*(($A$1068)*$C536/$B$12*$B$7+(1-$A$1068)*$D536/$B$12*$C$7)</f>
        <v>0</v>
      </c>
      <c r="BQ536" s="31" t="n">
        <f aca="false">$B$11*(($A$1069)*$C536/$B$12*$B$7+(1-$A$1069)*$D536/$B$12*$C$7)</f>
        <v>0</v>
      </c>
      <c r="BR536" s="31" t="n">
        <f aca="false">$B$11*(($A$1070)*$C536/$B$12*$B$7+(1-$A$1070)*$D536/$B$12*$C$7)</f>
        <v>0</v>
      </c>
      <c r="BS536" s="31" t="n">
        <f aca="false">$B$11*(($A$1071)*$C536/$B$12*$B$7+(1-$A$1071)*$D536/$B$12*$C$7)</f>
        <v>0</v>
      </c>
      <c r="BT536" s="31" t="n">
        <f aca="false">$B$11*(($A$1072)*$C536/$B$12*$B$7+(1-$A$1072)*$D536/$B$12*$C$7)</f>
        <v>0</v>
      </c>
      <c r="BU536" s="31" t="n">
        <f aca="false">$B$11*(($A$1073)*$C536/$B$12*$B$7+(1-$A$1073)*$D536/$B$12*$C$7)</f>
        <v>0</v>
      </c>
      <c r="BV536" s="31" t="n">
        <f aca="false">$B$11*(($A$1074)*$C536/$B$12*$B$7+(1-$A$1074)*$D536/$B$12*$C$7)</f>
        <v>0</v>
      </c>
      <c r="BW536" s="31" t="n">
        <f aca="false">$B$11*(($A$1075)*$C536/$B$12*$B$7+(1-$A$1075)*$D536/$B$12*$C$7)</f>
        <v>0</v>
      </c>
      <c r="BX536" s="31" t="n">
        <f aca="false">$B$11*(($A$1076)*$C536/$B$12*$B$7+(1-$A$1076)*$D536/$B$12*$C$7)</f>
        <v>0</v>
      </c>
      <c r="BY536" s="31" t="n">
        <f aca="false">$B$11*(($A$1077)*$C536/$B$12*$B$7+(1-$A$1077)*$D536/$B$12*$C$7)</f>
        <v>0</v>
      </c>
      <c r="BZ536" s="31" t="n">
        <f aca="false">$B$11*(($A$1078)*$C536/$B$12*$B$7+(1-$A$1078)*$D536/$B$12*$C$7)</f>
        <v>0</v>
      </c>
      <c r="CA536" s="31" t="n">
        <f aca="false">$B$11*(($A$1079)*$C536/$B$12*$B$7+(1-$A$1079)*$D536/$B$12*$C$7)</f>
        <v>0</v>
      </c>
      <c r="CB536" s="31" t="n">
        <f aca="false">$B$11*(($A$1080)*$C536/$B$12*$B$7+(1-$A$1080)*$D536/$B$12*$C$7)</f>
        <v>0</v>
      </c>
      <c r="CC536" s="31" t="n">
        <f aca="false">$B$11*(($A$1081)*$C536/$B$12*$B$7+(1-$A$1081)*$D536/$B$12*$C$7)</f>
        <v>0</v>
      </c>
    </row>
    <row r="537" customFormat="false" ht="15" hidden="false" customHeight="false" outlineLevel="0" collapsed="false">
      <c r="A537" s="21" t="n">
        <v>513</v>
      </c>
      <c r="B537" s="27" t="n">
        <v>-0.0145718199414803</v>
      </c>
      <c r="C537" s="9" t="n">
        <f aca="false">SUM(AM537:AV537)</f>
        <v>1</v>
      </c>
      <c r="D537" s="9" t="n">
        <f aca="false">SUM(AW537:BF537)</f>
        <v>0</v>
      </c>
      <c r="E537" s="24" t="n">
        <f aca="false">(1-C537/$B$12)*$B$8-C537/$B$12*$B$7</f>
        <v>0.005</v>
      </c>
      <c r="F537" s="24" t="n">
        <f aca="false">(1-D537/$B$12)*$C$8-D537/$B$12*$C$7</f>
        <v>0.09</v>
      </c>
      <c r="G537" s="47" t="n">
        <f aca="false">$B$11*($B$10*C537/$B$12*$B$7+(1-$B$10)*D537/$B$12*$C$7)</f>
        <v>200</v>
      </c>
      <c r="H537" s="24" t="n">
        <f aca="false">$B$10*E537+(1-$B$10)*F537</f>
        <v>0.0475</v>
      </c>
      <c r="I537" s="21"/>
      <c r="J537" s="21"/>
      <c r="K537" s="21"/>
      <c r="L537" s="21"/>
      <c r="M537" s="21"/>
      <c r="N537" s="21"/>
      <c r="O537" s="21"/>
      <c r="P537" s="21"/>
      <c r="Q537" s="21"/>
      <c r="R537" s="27" t="n">
        <v>-0.320894505725415</v>
      </c>
      <c r="S537" s="27" t="n">
        <v>-0.132161025819692</v>
      </c>
      <c r="T537" s="27" t="n">
        <v>-0.0947376134276726</v>
      </c>
      <c r="U537" s="27" t="n">
        <v>0.652389953824078</v>
      </c>
      <c r="V537" s="27" t="n">
        <v>-2.7401688966317</v>
      </c>
      <c r="W537" s="27" t="n">
        <v>-0.719321162719153</v>
      </c>
      <c r="X537" s="27" t="n">
        <v>0.228526510624644</v>
      </c>
      <c r="Y537" s="27" t="n">
        <v>0.486421432412486</v>
      </c>
      <c r="Z537" s="27" t="n">
        <v>0.373087861555904</v>
      </c>
      <c r="AA537" s="27" t="n">
        <v>0.654669482757536</v>
      </c>
      <c r="AB537" s="27" t="n">
        <v>-0.802015030844822</v>
      </c>
      <c r="AC537" s="27" t="n">
        <v>-0.514081329849472</v>
      </c>
      <c r="AD537" s="27" t="n">
        <v>-0.503671090637405</v>
      </c>
      <c r="AE537" s="27" t="n">
        <v>0.349179869746086</v>
      </c>
      <c r="AF537" s="27" t="n">
        <v>0.982090514635857</v>
      </c>
      <c r="AG537" s="27" t="n">
        <v>-0.268722576819866</v>
      </c>
      <c r="AH537" s="27" t="n">
        <v>-0.41168680514602</v>
      </c>
      <c r="AI537" s="27" t="n">
        <v>0.848158071647599</v>
      </c>
      <c r="AJ537" s="27" t="n">
        <v>-0.493224317672664</v>
      </c>
      <c r="AK537" s="27" t="n">
        <v>0.438779011406017</v>
      </c>
      <c r="AL537" s="21"/>
      <c r="AM537" s="31" t="n">
        <f aca="false">IF(SQRT($B$9)*$B537+SQRT(1-$B$9)*R537&lt;_xlfn.NORM.S.INV($B$6),1,0)</f>
        <v>0</v>
      </c>
      <c r="AN537" s="31" t="n">
        <f aca="false">IF(SQRT($B$9)*$B537+SQRT(1-$B$9)*S537&lt;_xlfn.NORM.S.INV($B$6),1,0)</f>
        <v>0</v>
      </c>
      <c r="AO537" s="31" t="n">
        <f aca="false">IF(SQRT($B$9)*$B537+SQRT(1-$B$9)*T537&lt;_xlfn.NORM.S.INV($B$6),1,0)</f>
        <v>0</v>
      </c>
      <c r="AP537" s="31" t="n">
        <f aca="false">IF(SQRT($B$9)*$B537+SQRT(1-$B$9)*U537&lt;_xlfn.NORM.S.INV($B$6),1,0)</f>
        <v>0</v>
      </c>
      <c r="AQ537" s="31" t="n">
        <f aca="false">IF(SQRT($B$9)*$B537+SQRT(1-$B$9)*V537&lt;_xlfn.NORM.S.INV($B$6),1,0)</f>
        <v>1</v>
      </c>
      <c r="AR537" s="31" t="n">
        <f aca="false">IF(SQRT($B$9)*$B537+SQRT(1-$B$9)*W537&lt;_xlfn.NORM.S.INV($B$6),1,0)</f>
        <v>0</v>
      </c>
      <c r="AS537" s="31" t="n">
        <f aca="false">IF(SQRT($B$9)*$B537+SQRT(1-$B$9)*X537&lt;_xlfn.NORM.S.INV($B$6),1,0)</f>
        <v>0</v>
      </c>
      <c r="AT537" s="31" t="n">
        <f aca="false">IF(SQRT($B$9)*$B537+SQRT(1-$B$9)*Y537&lt;_xlfn.NORM.S.INV($B$6),1,0)</f>
        <v>0</v>
      </c>
      <c r="AU537" s="31" t="n">
        <f aca="false">IF(SQRT($B$9)*$B537+SQRT(1-$B$9)*Z537&lt;_xlfn.NORM.S.INV($B$6),1,0)</f>
        <v>0</v>
      </c>
      <c r="AV537" s="31" t="n">
        <f aca="false">IF(SQRT($B$9)*$B537+SQRT(1-$B$9)*AA537&lt;_xlfn.NORM.S.INV($B$6),1,0)</f>
        <v>0</v>
      </c>
      <c r="AW537" s="31" t="n">
        <f aca="false">IF(SQRT($C$9)*$B537+SQRT(1-$C$9)*AB537&lt;_xlfn.NORM.S.INV($C$6),1,0)</f>
        <v>0</v>
      </c>
      <c r="AX537" s="31" t="n">
        <f aca="false">IF(SQRT($C$9)*$B537+SQRT(1-$C$9)*AC537&lt;_xlfn.NORM.S.INV($C$6),1,0)</f>
        <v>0</v>
      </c>
      <c r="AY537" s="31" t="n">
        <f aca="false">IF(SQRT($C$9)*$B537+SQRT(1-$C$9)*AD537&lt;_xlfn.NORM.S.INV($C$6),1,0)</f>
        <v>0</v>
      </c>
      <c r="AZ537" s="31" t="n">
        <f aca="false">IF(SQRT($C$9)*$B537+SQRT(1-$C$9)*AE537&lt;_xlfn.NORM.S.INV($C$6),1,0)</f>
        <v>0</v>
      </c>
      <c r="BA537" s="31" t="n">
        <f aca="false">IF(SQRT($C$9)*$B537+SQRT(1-$C$9)*AF537&lt;_xlfn.NORM.S.INV($C$6),1,0)</f>
        <v>0</v>
      </c>
      <c r="BB537" s="31" t="n">
        <f aca="false">IF(SQRT($C$9)*$B537+SQRT(1-$C$9)*AG537&lt;_xlfn.NORM.S.INV($C$6),1,0)</f>
        <v>0</v>
      </c>
      <c r="BC537" s="31" t="n">
        <f aca="false">IF(SQRT($C$9)*$B537+SQRT(1-$C$9)*AH537&lt;_xlfn.NORM.S.INV($C$6),1,0)</f>
        <v>0</v>
      </c>
      <c r="BD537" s="31" t="n">
        <f aca="false">IF(SQRT($C$9)*$B537+SQRT(1-$C$9)*AI537&lt;_xlfn.NORM.S.INV($C$6),1,0)</f>
        <v>0</v>
      </c>
      <c r="BE537" s="31" t="n">
        <f aca="false">IF(SQRT($C$9)*$B537+SQRT(1-$C$9)*AJ537&lt;_xlfn.NORM.S.INV($C$6),1,0)</f>
        <v>0</v>
      </c>
      <c r="BF537" s="31" t="n">
        <f aca="false">IF(SQRT($C$9)*$B537+SQRT(1-$C$9)*AK537&lt;_xlfn.NORM.S.INV($C$6),1,0)</f>
        <v>0</v>
      </c>
      <c r="BG537" s="21"/>
      <c r="BH537" s="21"/>
      <c r="BI537" s="31" t="n">
        <f aca="false">$B$11*(($A$1061)*$C537/$B$12*$B$7+(1-$A$1061)*$D537/$B$12*$C$7)</f>
        <v>0</v>
      </c>
      <c r="BJ537" s="31" t="n">
        <f aca="false">$B$11*(($A$1062)*$C537/$B$12*$B$7+(1-$A$1062)*$D537/$B$12*$C$7)</f>
        <v>20</v>
      </c>
      <c r="BK537" s="31" t="n">
        <f aca="false">$B$11*(($A$1063)*$C537/$B$12*$B$7+(1-$A$1063)*$D537/$B$12*$C$7)</f>
        <v>40</v>
      </c>
      <c r="BL537" s="31" t="n">
        <f aca="false">$B$11*(($A$1064)*$C537/$B$12*$B$7+(1-$A$1064)*$D537/$B$12*$C$7)</f>
        <v>60</v>
      </c>
      <c r="BM537" s="31" t="n">
        <f aca="false">$B$11*(($A$1065)*$C537/$B$12*$B$7+(1-$A$1065)*$D537/$B$12*$C$7)</f>
        <v>80</v>
      </c>
      <c r="BN537" s="31" t="n">
        <f aca="false">$B$11*(($A$1066)*$C537/$B$12*$B$7+(1-$A$1066)*$D537/$B$12*$C$7)</f>
        <v>100</v>
      </c>
      <c r="BO537" s="31" t="n">
        <f aca="false">$B$11*(($A$1067)*$C537/$B$12*$B$7+(1-$A$1067)*$D537/$B$12*$C$7)</f>
        <v>120</v>
      </c>
      <c r="BP537" s="31" t="n">
        <f aca="false">$B$11*(($A$1068)*$C537/$B$12*$B$7+(1-$A$1068)*$D537/$B$12*$C$7)</f>
        <v>140</v>
      </c>
      <c r="BQ537" s="31" t="n">
        <f aca="false">$B$11*(($A$1069)*$C537/$B$12*$B$7+(1-$A$1069)*$D537/$B$12*$C$7)</f>
        <v>160</v>
      </c>
      <c r="BR537" s="31" t="n">
        <f aca="false">$B$11*(($A$1070)*$C537/$B$12*$B$7+(1-$A$1070)*$D537/$B$12*$C$7)</f>
        <v>180</v>
      </c>
      <c r="BS537" s="31" t="n">
        <f aca="false">$B$11*(($A$1071)*$C537/$B$12*$B$7+(1-$A$1071)*$D537/$B$12*$C$7)</f>
        <v>200</v>
      </c>
      <c r="BT537" s="31" t="n">
        <f aca="false">$B$11*(($A$1072)*$C537/$B$12*$B$7+(1-$A$1072)*$D537/$B$12*$C$7)</f>
        <v>220</v>
      </c>
      <c r="BU537" s="31" t="n">
        <f aca="false">$B$11*(($A$1073)*$C537/$B$12*$B$7+(1-$A$1073)*$D537/$B$12*$C$7)</f>
        <v>240</v>
      </c>
      <c r="BV537" s="31" t="n">
        <f aca="false">$B$11*(($A$1074)*$C537/$B$12*$B$7+(1-$A$1074)*$D537/$B$12*$C$7)</f>
        <v>260</v>
      </c>
      <c r="BW537" s="31" t="n">
        <f aca="false">$B$11*(($A$1075)*$C537/$B$12*$B$7+(1-$A$1075)*$D537/$B$12*$C$7)</f>
        <v>280</v>
      </c>
      <c r="BX537" s="31" t="n">
        <f aca="false">$B$11*(($A$1076)*$C537/$B$12*$B$7+(1-$A$1076)*$D537/$B$12*$C$7)</f>
        <v>300</v>
      </c>
      <c r="BY537" s="31" t="n">
        <f aca="false">$B$11*(($A$1077)*$C537/$B$12*$B$7+(1-$A$1077)*$D537/$B$12*$C$7)</f>
        <v>320</v>
      </c>
      <c r="BZ537" s="31" t="n">
        <f aca="false">$B$11*(($A$1078)*$C537/$B$12*$B$7+(1-$A$1078)*$D537/$B$12*$C$7)</f>
        <v>340</v>
      </c>
      <c r="CA537" s="31" t="n">
        <f aca="false">$B$11*(($A$1079)*$C537/$B$12*$B$7+(1-$A$1079)*$D537/$B$12*$C$7)</f>
        <v>360</v>
      </c>
      <c r="CB537" s="31" t="n">
        <f aca="false">$B$11*(($A$1080)*$C537/$B$12*$B$7+(1-$A$1080)*$D537/$B$12*$C$7)</f>
        <v>380</v>
      </c>
      <c r="CC537" s="31" t="n">
        <f aca="false">$B$11*(($A$1081)*$C537/$B$12*$B$7+(1-$A$1081)*$D537/$B$12*$C$7)</f>
        <v>400</v>
      </c>
    </row>
    <row r="538" customFormat="false" ht="15" hidden="false" customHeight="false" outlineLevel="0" collapsed="false">
      <c r="A538" s="21" t="n">
        <v>514</v>
      </c>
      <c r="B538" s="27" t="n">
        <v>-0.726788020619626</v>
      </c>
      <c r="C538" s="9" t="n">
        <f aca="false">SUM(AM538:AV538)</f>
        <v>0</v>
      </c>
      <c r="D538" s="9" t="n">
        <f aca="false">SUM(AW538:BF538)</f>
        <v>2</v>
      </c>
      <c r="E538" s="24" t="n">
        <f aca="false">(1-C538/$B$12)*$B$8-C538/$B$12*$B$7</f>
        <v>0.05</v>
      </c>
      <c r="F538" s="24" t="n">
        <f aca="false">(1-D538/$B$12)*$C$8-D538/$B$12*$C$7</f>
        <v>-0.048</v>
      </c>
      <c r="G538" s="47" t="n">
        <f aca="false">$B$11*($B$10*C538/$B$12*$B$7+(1-$B$10)*D538/$B$12*$C$7)</f>
        <v>600</v>
      </c>
      <c r="H538" s="24" t="n">
        <f aca="false">$B$10*E538+(1-$B$10)*F538</f>
        <v>0.001</v>
      </c>
      <c r="I538" s="21"/>
      <c r="J538" s="21"/>
      <c r="K538" s="21"/>
      <c r="L538" s="21"/>
      <c r="M538" s="21"/>
      <c r="N538" s="21"/>
      <c r="O538" s="21"/>
      <c r="P538" s="21"/>
      <c r="Q538" s="21"/>
      <c r="R538" s="27" t="n">
        <v>-0.58650647386304</v>
      </c>
      <c r="S538" s="27" t="n">
        <v>-0.284886173449673</v>
      </c>
      <c r="T538" s="27" t="n">
        <v>1.74736194570243</v>
      </c>
      <c r="U538" s="27" t="n">
        <v>-0.736381115981524</v>
      </c>
      <c r="V538" s="27" t="n">
        <v>-0.218512624027878</v>
      </c>
      <c r="W538" s="27" t="n">
        <v>-0.504164625644868</v>
      </c>
      <c r="X538" s="27" t="n">
        <v>-1.73537362269835</v>
      </c>
      <c r="Y538" s="27" t="n">
        <v>-0.457302416038977</v>
      </c>
      <c r="Z538" s="27" t="n">
        <v>0.996511108834697</v>
      </c>
      <c r="AA538" s="27" t="n">
        <v>0.425144694262012</v>
      </c>
      <c r="AB538" s="27" t="n">
        <v>-2.37569639889114</v>
      </c>
      <c r="AC538" s="27" t="n">
        <v>-1.56052632509098</v>
      </c>
      <c r="AD538" s="27" t="n">
        <v>0.0752552995246235</v>
      </c>
      <c r="AE538" s="27" t="n">
        <v>0.118280955833922</v>
      </c>
      <c r="AF538" s="27" t="n">
        <v>0.446745925274995</v>
      </c>
      <c r="AG538" s="27" t="n">
        <v>2.18265200766247</v>
      </c>
      <c r="AH538" s="27" t="n">
        <v>-0.713788618949755</v>
      </c>
      <c r="AI538" s="27" t="n">
        <v>0.461556542633868</v>
      </c>
      <c r="AJ538" s="27" t="n">
        <v>1.90740086000928</v>
      </c>
      <c r="AK538" s="27" t="n">
        <v>0.540632168750938</v>
      </c>
      <c r="AL538" s="21"/>
      <c r="AM538" s="31" t="n">
        <f aca="false">IF(SQRT($B$9)*$B538+SQRT(1-$B$9)*R538&lt;_xlfn.NORM.S.INV($B$6),1,0)</f>
        <v>0</v>
      </c>
      <c r="AN538" s="31" t="n">
        <f aca="false">IF(SQRT($B$9)*$B538+SQRT(1-$B$9)*S538&lt;_xlfn.NORM.S.INV($B$6),1,0)</f>
        <v>0</v>
      </c>
      <c r="AO538" s="31" t="n">
        <f aca="false">IF(SQRT($B$9)*$B538+SQRT(1-$B$9)*T538&lt;_xlfn.NORM.S.INV($B$6),1,0)</f>
        <v>0</v>
      </c>
      <c r="AP538" s="31" t="n">
        <f aca="false">IF(SQRT($B$9)*$B538+SQRT(1-$B$9)*U538&lt;_xlfn.NORM.S.INV($B$6),1,0)</f>
        <v>0</v>
      </c>
      <c r="AQ538" s="31" t="n">
        <f aca="false">IF(SQRT($B$9)*$B538+SQRT(1-$B$9)*V538&lt;_xlfn.NORM.S.INV($B$6),1,0)</f>
        <v>0</v>
      </c>
      <c r="AR538" s="31" t="n">
        <f aca="false">IF(SQRT($B$9)*$B538+SQRT(1-$B$9)*W538&lt;_xlfn.NORM.S.INV($B$6),1,0)</f>
        <v>0</v>
      </c>
      <c r="AS538" s="31" t="n">
        <f aca="false">IF(SQRT($B$9)*$B538+SQRT(1-$B$9)*X538&lt;_xlfn.NORM.S.INV($B$6),1,0)</f>
        <v>0</v>
      </c>
      <c r="AT538" s="31" t="n">
        <f aca="false">IF(SQRT($B$9)*$B538+SQRT(1-$B$9)*Y538&lt;_xlfn.NORM.S.INV($B$6),1,0)</f>
        <v>0</v>
      </c>
      <c r="AU538" s="31" t="n">
        <f aca="false">IF(SQRT($B$9)*$B538+SQRT(1-$B$9)*Z538&lt;_xlfn.NORM.S.INV($B$6),1,0)</f>
        <v>0</v>
      </c>
      <c r="AV538" s="31" t="n">
        <f aca="false">IF(SQRT($B$9)*$B538+SQRT(1-$B$9)*AA538&lt;_xlfn.NORM.S.INV($B$6),1,0)</f>
        <v>0</v>
      </c>
      <c r="AW538" s="31" t="n">
        <f aca="false">IF(SQRT($C$9)*$B538+SQRT(1-$C$9)*AB538&lt;_xlfn.NORM.S.INV($C$6),1,0)</f>
        <v>1</v>
      </c>
      <c r="AX538" s="31" t="n">
        <f aca="false">IF(SQRT($C$9)*$B538+SQRT(1-$C$9)*AC538&lt;_xlfn.NORM.S.INV($C$6),1,0)</f>
        <v>1</v>
      </c>
      <c r="AY538" s="31" t="n">
        <f aca="false">IF(SQRT($C$9)*$B538+SQRT(1-$C$9)*AD538&lt;_xlfn.NORM.S.INV($C$6),1,0)</f>
        <v>0</v>
      </c>
      <c r="AZ538" s="31" t="n">
        <f aca="false">IF(SQRT($C$9)*$B538+SQRT(1-$C$9)*AE538&lt;_xlfn.NORM.S.INV($C$6),1,0)</f>
        <v>0</v>
      </c>
      <c r="BA538" s="31" t="n">
        <f aca="false">IF(SQRT($C$9)*$B538+SQRT(1-$C$9)*AF538&lt;_xlfn.NORM.S.INV($C$6),1,0)</f>
        <v>0</v>
      </c>
      <c r="BB538" s="31" t="n">
        <f aca="false">IF(SQRT($C$9)*$B538+SQRT(1-$C$9)*AG538&lt;_xlfn.NORM.S.INV($C$6),1,0)</f>
        <v>0</v>
      </c>
      <c r="BC538" s="31" t="n">
        <f aca="false">IF(SQRT($C$9)*$B538+SQRT(1-$C$9)*AH538&lt;_xlfn.NORM.S.INV($C$6),1,0)</f>
        <v>0</v>
      </c>
      <c r="BD538" s="31" t="n">
        <f aca="false">IF(SQRT($C$9)*$B538+SQRT(1-$C$9)*AI538&lt;_xlfn.NORM.S.INV($C$6),1,0)</f>
        <v>0</v>
      </c>
      <c r="BE538" s="31" t="n">
        <f aca="false">IF(SQRT($C$9)*$B538+SQRT(1-$C$9)*AJ538&lt;_xlfn.NORM.S.INV($C$6),1,0)</f>
        <v>0</v>
      </c>
      <c r="BF538" s="31" t="n">
        <f aca="false">IF(SQRT($C$9)*$B538+SQRT(1-$C$9)*AK538&lt;_xlfn.NORM.S.INV($C$6),1,0)</f>
        <v>0</v>
      </c>
      <c r="BG538" s="21"/>
      <c r="BH538" s="21"/>
      <c r="BI538" s="31" t="n">
        <f aca="false">$B$11*(($A$1061)*$C538/$B$12*$B$7+(1-$A$1061)*$D538/$B$12*$C$7)</f>
        <v>1200</v>
      </c>
      <c r="BJ538" s="31" t="n">
        <f aca="false">$B$11*(($A$1062)*$C538/$B$12*$B$7+(1-$A$1062)*$D538/$B$12*$C$7)</f>
        <v>1140</v>
      </c>
      <c r="BK538" s="31" t="n">
        <f aca="false">$B$11*(($A$1063)*$C538/$B$12*$B$7+(1-$A$1063)*$D538/$B$12*$C$7)</f>
        <v>1080</v>
      </c>
      <c r="BL538" s="31" t="n">
        <f aca="false">$B$11*(($A$1064)*$C538/$B$12*$B$7+(1-$A$1064)*$D538/$B$12*$C$7)</f>
        <v>1020</v>
      </c>
      <c r="BM538" s="31" t="n">
        <f aca="false">$B$11*(($A$1065)*$C538/$B$12*$B$7+(1-$A$1065)*$D538/$B$12*$C$7)</f>
        <v>960</v>
      </c>
      <c r="BN538" s="31" t="n">
        <f aca="false">$B$11*(($A$1066)*$C538/$B$12*$B$7+(1-$A$1066)*$D538/$B$12*$C$7)</f>
        <v>900</v>
      </c>
      <c r="BO538" s="31" t="n">
        <f aca="false">$B$11*(($A$1067)*$C538/$B$12*$B$7+(1-$A$1067)*$D538/$B$12*$C$7)</f>
        <v>840</v>
      </c>
      <c r="BP538" s="31" t="n">
        <f aca="false">$B$11*(($A$1068)*$C538/$B$12*$B$7+(1-$A$1068)*$D538/$B$12*$C$7)</f>
        <v>780</v>
      </c>
      <c r="BQ538" s="31" t="n">
        <f aca="false">$B$11*(($A$1069)*$C538/$B$12*$B$7+(1-$A$1069)*$D538/$B$12*$C$7)</f>
        <v>720</v>
      </c>
      <c r="BR538" s="31" t="n">
        <f aca="false">$B$11*(($A$1070)*$C538/$B$12*$B$7+(1-$A$1070)*$D538/$B$12*$C$7)</f>
        <v>660</v>
      </c>
      <c r="BS538" s="31" t="n">
        <f aca="false">$B$11*(($A$1071)*$C538/$B$12*$B$7+(1-$A$1071)*$D538/$B$12*$C$7)</f>
        <v>600</v>
      </c>
      <c r="BT538" s="31" t="n">
        <f aca="false">$B$11*(($A$1072)*$C538/$B$12*$B$7+(1-$A$1072)*$D538/$B$12*$C$7)</f>
        <v>540</v>
      </c>
      <c r="BU538" s="31" t="n">
        <f aca="false">$B$11*(($A$1073)*$C538/$B$12*$B$7+(1-$A$1073)*$D538/$B$12*$C$7)</f>
        <v>480</v>
      </c>
      <c r="BV538" s="31" t="n">
        <f aca="false">$B$11*(($A$1074)*$C538/$B$12*$B$7+(1-$A$1074)*$D538/$B$12*$C$7)</f>
        <v>420</v>
      </c>
      <c r="BW538" s="31" t="n">
        <f aca="false">$B$11*(($A$1075)*$C538/$B$12*$B$7+(1-$A$1075)*$D538/$B$12*$C$7)</f>
        <v>360</v>
      </c>
      <c r="BX538" s="31" t="n">
        <f aca="false">$B$11*(($A$1076)*$C538/$B$12*$B$7+(1-$A$1076)*$D538/$B$12*$C$7)</f>
        <v>300</v>
      </c>
      <c r="BY538" s="31" t="n">
        <f aca="false">$B$11*(($A$1077)*$C538/$B$12*$B$7+(1-$A$1077)*$D538/$B$12*$C$7)</f>
        <v>240</v>
      </c>
      <c r="BZ538" s="31" t="n">
        <f aca="false">$B$11*(($A$1078)*$C538/$B$12*$B$7+(1-$A$1078)*$D538/$B$12*$C$7)</f>
        <v>180</v>
      </c>
      <c r="CA538" s="31" t="n">
        <f aca="false">$B$11*(($A$1079)*$C538/$B$12*$B$7+(1-$A$1079)*$D538/$B$12*$C$7)</f>
        <v>120</v>
      </c>
      <c r="CB538" s="31" t="n">
        <f aca="false">$B$11*(($A$1080)*$C538/$B$12*$B$7+(1-$A$1080)*$D538/$B$12*$C$7)</f>
        <v>60.0000000000001</v>
      </c>
      <c r="CC538" s="31" t="n">
        <f aca="false">$B$11*(($A$1081)*$C538/$B$12*$B$7+(1-$A$1081)*$D538/$B$12*$C$7)</f>
        <v>0</v>
      </c>
    </row>
    <row r="539" customFormat="false" ht="15" hidden="false" customHeight="false" outlineLevel="0" collapsed="false">
      <c r="A539" s="21" t="n">
        <v>515</v>
      </c>
      <c r="B539" s="27" t="n">
        <v>-0.71465748195539</v>
      </c>
      <c r="C539" s="9" t="n">
        <f aca="false">SUM(AM539:AV539)</f>
        <v>0</v>
      </c>
      <c r="D539" s="9" t="n">
        <f aca="false">SUM(AW539:BF539)</f>
        <v>1</v>
      </c>
      <c r="E539" s="24" t="n">
        <f aca="false">(1-C539/$B$12)*$B$8-C539/$B$12*$B$7</f>
        <v>0.05</v>
      </c>
      <c r="F539" s="24" t="n">
        <f aca="false">(1-D539/$B$12)*$C$8-D539/$B$12*$C$7</f>
        <v>0.021</v>
      </c>
      <c r="G539" s="47" t="n">
        <f aca="false">$B$11*($B$10*C539/$B$12*$B$7+(1-$B$10)*D539/$B$12*$C$7)</f>
        <v>300</v>
      </c>
      <c r="H539" s="24" t="n">
        <f aca="false">$B$10*E539+(1-$B$10)*F539</f>
        <v>0.0355</v>
      </c>
      <c r="I539" s="21"/>
      <c r="J539" s="21"/>
      <c r="K539" s="21"/>
      <c r="L539" s="21"/>
      <c r="M539" s="21"/>
      <c r="N539" s="21"/>
      <c r="O539" s="21"/>
      <c r="P539" s="21"/>
      <c r="Q539" s="21"/>
      <c r="R539" s="27" t="n">
        <v>0.659960181111793</v>
      </c>
      <c r="S539" s="27" t="n">
        <v>-1.95409947919071</v>
      </c>
      <c r="T539" s="27" t="n">
        <v>0.0678686674236367</v>
      </c>
      <c r="U539" s="27" t="n">
        <v>0.672413573345252</v>
      </c>
      <c r="V539" s="27" t="n">
        <v>1.08188250206892</v>
      </c>
      <c r="W539" s="27" t="n">
        <v>-0.0235058794083984</v>
      </c>
      <c r="X539" s="27" t="n">
        <v>-0.147367105165504</v>
      </c>
      <c r="Y539" s="27" t="n">
        <v>-1.31438949295262</v>
      </c>
      <c r="Z539" s="27" t="n">
        <v>0.347809723610225</v>
      </c>
      <c r="AA539" s="27" t="n">
        <v>-1.07971508525599</v>
      </c>
      <c r="AB539" s="27" t="n">
        <v>0.567114127751004</v>
      </c>
      <c r="AC539" s="27" t="n">
        <v>-0.266571194903605</v>
      </c>
      <c r="AD539" s="27" t="n">
        <v>-0.573180543842774</v>
      </c>
      <c r="AE539" s="27" t="n">
        <v>0.664507018982754</v>
      </c>
      <c r="AF539" s="27" t="n">
        <v>-1.66937881076262</v>
      </c>
      <c r="AG539" s="27" t="n">
        <v>-0.531962372645322</v>
      </c>
      <c r="AH539" s="27" t="n">
        <v>-0.210748359784478</v>
      </c>
      <c r="AI539" s="27" t="n">
        <v>-0.307751807778758</v>
      </c>
      <c r="AJ539" s="27" t="n">
        <v>-0.738944273455563</v>
      </c>
      <c r="AK539" s="27" t="n">
        <v>-0.191369884828466</v>
      </c>
      <c r="AL539" s="21"/>
      <c r="AM539" s="31" t="n">
        <f aca="false">IF(SQRT($B$9)*$B539+SQRT(1-$B$9)*R539&lt;_xlfn.NORM.S.INV($B$6),1,0)</f>
        <v>0</v>
      </c>
      <c r="AN539" s="31" t="n">
        <f aca="false">IF(SQRT($B$9)*$B539+SQRT(1-$B$9)*S539&lt;_xlfn.NORM.S.INV($B$6),1,0)</f>
        <v>0</v>
      </c>
      <c r="AO539" s="31" t="n">
        <f aca="false">IF(SQRT($B$9)*$B539+SQRT(1-$B$9)*T539&lt;_xlfn.NORM.S.INV($B$6),1,0)</f>
        <v>0</v>
      </c>
      <c r="AP539" s="31" t="n">
        <f aca="false">IF(SQRT($B$9)*$B539+SQRT(1-$B$9)*U539&lt;_xlfn.NORM.S.INV($B$6),1,0)</f>
        <v>0</v>
      </c>
      <c r="AQ539" s="31" t="n">
        <f aca="false">IF(SQRT($B$9)*$B539+SQRT(1-$B$9)*V539&lt;_xlfn.NORM.S.INV($B$6),1,0)</f>
        <v>0</v>
      </c>
      <c r="AR539" s="31" t="n">
        <f aca="false">IF(SQRT($B$9)*$B539+SQRT(1-$B$9)*W539&lt;_xlfn.NORM.S.INV($B$6),1,0)</f>
        <v>0</v>
      </c>
      <c r="AS539" s="31" t="n">
        <f aca="false">IF(SQRT($B$9)*$B539+SQRT(1-$B$9)*X539&lt;_xlfn.NORM.S.INV($B$6),1,0)</f>
        <v>0</v>
      </c>
      <c r="AT539" s="31" t="n">
        <f aca="false">IF(SQRT($B$9)*$B539+SQRT(1-$B$9)*Y539&lt;_xlfn.NORM.S.INV($B$6),1,0)</f>
        <v>0</v>
      </c>
      <c r="AU539" s="31" t="n">
        <f aca="false">IF(SQRT($B$9)*$B539+SQRT(1-$B$9)*Z539&lt;_xlfn.NORM.S.INV($B$6),1,0)</f>
        <v>0</v>
      </c>
      <c r="AV539" s="31" t="n">
        <f aca="false">IF(SQRT($B$9)*$B539+SQRT(1-$B$9)*AA539&lt;_xlfn.NORM.S.INV($B$6),1,0)</f>
        <v>0</v>
      </c>
      <c r="AW539" s="31" t="n">
        <f aca="false">IF(SQRT($C$9)*$B539+SQRT(1-$C$9)*AB539&lt;_xlfn.NORM.S.INV($C$6),1,0)</f>
        <v>0</v>
      </c>
      <c r="AX539" s="31" t="n">
        <f aca="false">IF(SQRT($C$9)*$B539+SQRT(1-$C$9)*AC539&lt;_xlfn.NORM.S.INV($C$6),1,0)</f>
        <v>0</v>
      </c>
      <c r="AY539" s="31" t="n">
        <f aca="false">IF(SQRT($C$9)*$B539+SQRT(1-$C$9)*AD539&lt;_xlfn.NORM.S.INV($C$6),1,0)</f>
        <v>0</v>
      </c>
      <c r="AZ539" s="31" t="n">
        <f aca="false">IF(SQRT($C$9)*$B539+SQRT(1-$C$9)*AE539&lt;_xlfn.NORM.S.INV($C$6),1,0)</f>
        <v>0</v>
      </c>
      <c r="BA539" s="31" t="n">
        <f aca="false">IF(SQRT($C$9)*$B539+SQRT(1-$C$9)*AF539&lt;_xlfn.NORM.S.INV($C$6),1,0)</f>
        <v>1</v>
      </c>
      <c r="BB539" s="31" t="n">
        <f aca="false">IF(SQRT($C$9)*$B539+SQRT(1-$C$9)*AG539&lt;_xlfn.NORM.S.INV($C$6),1,0)</f>
        <v>0</v>
      </c>
      <c r="BC539" s="31" t="n">
        <f aca="false">IF(SQRT($C$9)*$B539+SQRT(1-$C$9)*AH539&lt;_xlfn.NORM.S.INV($C$6),1,0)</f>
        <v>0</v>
      </c>
      <c r="BD539" s="31" t="n">
        <f aca="false">IF(SQRT($C$9)*$B539+SQRT(1-$C$9)*AI539&lt;_xlfn.NORM.S.INV($C$6),1,0)</f>
        <v>0</v>
      </c>
      <c r="BE539" s="31" t="n">
        <f aca="false">IF(SQRT($C$9)*$B539+SQRT(1-$C$9)*AJ539&lt;_xlfn.NORM.S.INV($C$6),1,0)</f>
        <v>0</v>
      </c>
      <c r="BF539" s="31" t="n">
        <f aca="false">IF(SQRT($C$9)*$B539+SQRT(1-$C$9)*AK539&lt;_xlfn.NORM.S.INV($C$6),1,0)</f>
        <v>0</v>
      </c>
      <c r="BG539" s="21"/>
      <c r="BH539" s="21"/>
      <c r="BI539" s="31" t="n">
        <f aca="false">$B$11*(($A$1061)*$C539/$B$12*$B$7+(1-$A$1061)*$D539/$B$12*$C$7)</f>
        <v>600</v>
      </c>
      <c r="BJ539" s="31" t="n">
        <f aca="false">$B$11*(($A$1062)*$C539/$B$12*$B$7+(1-$A$1062)*$D539/$B$12*$C$7)</f>
        <v>570</v>
      </c>
      <c r="BK539" s="31" t="n">
        <f aca="false">$B$11*(($A$1063)*$C539/$B$12*$B$7+(1-$A$1063)*$D539/$B$12*$C$7)</f>
        <v>540</v>
      </c>
      <c r="BL539" s="31" t="n">
        <f aca="false">$B$11*(($A$1064)*$C539/$B$12*$B$7+(1-$A$1064)*$D539/$B$12*$C$7)</f>
        <v>510</v>
      </c>
      <c r="BM539" s="31" t="n">
        <f aca="false">$B$11*(($A$1065)*$C539/$B$12*$B$7+(1-$A$1065)*$D539/$B$12*$C$7)</f>
        <v>480</v>
      </c>
      <c r="BN539" s="31" t="n">
        <f aca="false">$B$11*(($A$1066)*$C539/$B$12*$B$7+(1-$A$1066)*$D539/$B$12*$C$7)</f>
        <v>450</v>
      </c>
      <c r="BO539" s="31" t="n">
        <f aca="false">$B$11*(($A$1067)*$C539/$B$12*$B$7+(1-$A$1067)*$D539/$B$12*$C$7)</f>
        <v>420</v>
      </c>
      <c r="BP539" s="31" t="n">
        <f aca="false">$B$11*(($A$1068)*$C539/$B$12*$B$7+(1-$A$1068)*$D539/$B$12*$C$7)</f>
        <v>390</v>
      </c>
      <c r="BQ539" s="31" t="n">
        <f aca="false">$B$11*(($A$1069)*$C539/$B$12*$B$7+(1-$A$1069)*$D539/$B$12*$C$7)</f>
        <v>360</v>
      </c>
      <c r="BR539" s="31" t="n">
        <f aca="false">$B$11*(($A$1070)*$C539/$B$12*$B$7+(1-$A$1070)*$D539/$B$12*$C$7)</f>
        <v>330</v>
      </c>
      <c r="BS539" s="31" t="n">
        <f aca="false">$B$11*(($A$1071)*$C539/$B$12*$B$7+(1-$A$1071)*$D539/$B$12*$C$7)</f>
        <v>300</v>
      </c>
      <c r="BT539" s="31" t="n">
        <f aca="false">$B$11*(($A$1072)*$C539/$B$12*$B$7+(1-$A$1072)*$D539/$B$12*$C$7)</f>
        <v>270</v>
      </c>
      <c r="BU539" s="31" t="n">
        <f aca="false">$B$11*(($A$1073)*$C539/$B$12*$B$7+(1-$A$1073)*$D539/$B$12*$C$7)</f>
        <v>240</v>
      </c>
      <c r="BV539" s="31" t="n">
        <f aca="false">$B$11*(($A$1074)*$C539/$B$12*$B$7+(1-$A$1074)*$D539/$B$12*$C$7)</f>
        <v>210</v>
      </c>
      <c r="BW539" s="31" t="n">
        <f aca="false">$B$11*(($A$1075)*$C539/$B$12*$B$7+(1-$A$1075)*$D539/$B$12*$C$7)</f>
        <v>180</v>
      </c>
      <c r="BX539" s="31" t="n">
        <f aca="false">$B$11*(($A$1076)*$C539/$B$12*$B$7+(1-$A$1076)*$D539/$B$12*$C$7)</f>
        <v>150</v>
      </c>
      <c r="BY539" s="31" t="n">
        <f aca="false">$B$11*(($A$1077)*$C539/$B$12*$B$7+(1-$A$1077)*$D539/$B$12*$C$7)</f>
        <v>120</v>
      </c>
      <c r="BZ539" s="31" t="n">
        <f aca="false">$B$11*(($A$1078)*$C539/$B$12*$B$7+(1-$A$1078)*$D539/$B$12*$C$7)</f>
        <v>90</v>
      </c>
      <c r="CA539" s="31" t="n">
        <f aca="false">$B$11*(($A$1079)*$C539/$B$12*$B$7+(1-$A$1079)*$D539/$B$12*$C$7)</f>
        <v>60</v>
      </c>
      <c r="CB539" s="31" t="n">
        <f aca="false">$B$11*(($A$1080)*$C539/$B$12*$B$7+(1-$A$1080)*$D539/$B$12*$C$7)</f>
        <v>30</v>
      </c>
      <c r="CC539" s="31" t="n">
        <f aca="false">$B$11*(($A$1081)*$C539/$B$12*$B$7+(1-$A$1081)*$D539/$B$12*$C$7)</f>
        <v>0</v>
      </c>
    </row>
    <row r="540" customFormat="false" ht="15" hidden="false" customHeight="false" outlineLevel="0" collapsed="false">
      <c r="A540" s="21" t="n">
        <v>516</v>
      </c>
      <c r="B540" s="27" t="n">
        <v>-0.0409551257435874</v>
      </c>
      <c r="C540" s="9" t="n">
        <f aca="false">SUM(AM540:AV540)</f>
        <v>0</v>
      </c>
      <c r="D540" s="9" t="n">
        <f aca="false">SUM(AW540:BF540)</f>
        <v>0</v>
      </c>
      <c r="E540" s="24" t="n">
        <f aca="false">(1-C540/$B$12)*$B$8-C540/$B$12*$B$7</f>
        <v>0.05</v>
      </c>
      <c r="F540" s="24" t="n">
        <f aca="false">(1-D540/$B$12)*$C$8-D540/$B$12*$C$7</f>
        <v>0.09</v>
      </c>
      <c r="G540" s="47" t="n">
        <f aca="false">$B$11*($B$10*C540/$B$12*$B$7+(1-$B$10)*D540/$B$12*$C$7)</f>
        <v>0</v>
      </c>
      <c r="H540" s="24" t="n">
        <f aca="false">$B$10*E540+(1-$B$10)*F540</f>
        <v>0.07</v>
      </c>
      <c r="I540" s="21"/>
      <c r="J540" s="21"/>
      <c r="K540" s="21"/>
      <c r="L540" s="21"/>
      <c r="M540" s="21"/>
      <c r="N540" s="21"/>
      <c r="O540" s="21"/>
      <c r="P540" s="21"/>
      <c r="Q540" s="21"/>
      <c r="R540" s="27" t="n">
        <v>0.1364782610286</v>
      </c>
      <c r="S540" s="27" t="n">
        <v>0.411939693899893</v>
      </c>
      <c r="T540" s="27" t="n">
        <v>-0.456201527174218</v>
      </c>
      <c r="U540" s="27" t="n">
        <v>-0.937363872865634</v>
      </c>
      <c r="V540" s="27" t="n">
        <v>-0.300035470523126</v>
      </c>
      <c r="W540" s="27" t="n">
        <v>1.76431963905291</v>
      </c>
      <c r="X540" s="27" t="n">
        <v>-0.686475413926861</v>
      </c>
      <c r="Y540" s="27" t="n">
        <v>-1.32935845985937</v>
      </c>
      <c r="Z540" s="27" t="n">
        <v>-0.845109434132126</v>
      </c>
      <c r="AA540" s="27" t="n">
        <v>-0.994713016995825</v>
      </c>
      <c r="AB540" s="27" t="n">
        <v>1.65100072062507</v>
      </c>
      <c r="AC540" s="27" t="n">
        <v>1.37935441355648</v>
      </c>
      <c r="AD540" s="27" t="n">
        <v>0.457250369020369</v>
      </c>
      <c r="AE540" s="27" t="n">
        <v>0.477692342119257</v>
      </c>
      <c r="AF540" s="27" t="n">
        <v>-1.52168170510857</v>
      </c>
      <c r="AG540" s="27" t="n">
        <v>-0.391109955854544</v>
      </c>
      <c r="AH540" s="27" t="n">
        <v>-0.646654141013878</v>
      </c>
      <c r="AI540" s="27" t="n">
        <v>0.106008374812172</v>
      </c>
      <c r="AJ540" s="27" t="n">
        <v>0.469774012757996</v>
      </c>
      <c r="AK540" s="27" t="n">
        <v>0.056290456136523</v>
      </c>
      <c r="AL540" s="21"/>
      <c r="AM540" s="31" t="n">
        <f aca="false">IF(SQRT($B$9)*$B540+SQRT(1-$B$9)*R540&lt;_xlfn.NORM.S.INV($B$6),1,0)</f>
        <v>0</v>
      </c>
      <c r="AN540" s="31" t="n">
        <f aca="false">IF(SQRT($B$9)*$B540+SQRT(1-$B$9)*S540&lt;_xlfn.NORM.S.INV($B$6),1,0)</f>
        <v>0</v>
      </c>
      <c r="AO540" s="31" t="n">
        <f aca="false">IF(SQRT($B$9)*$B540+SQRT(1-$B$9)*T540&lt;_xlfn.NORM.S.INV($B$6),1,0)</f>
        <v>0</v>
      </c>
      <c r="AP540" s="31" t="n">
        <f aca="false">IF(SQRT($B$9)*$B540+SQRT(1-$B$9)*U540&lt;_xlfn.NORM.S.INV($B$6),1,0)</f>
        <v>0</v>
      </c>
      <c r="AQ540" s="31" t="n">
        <f aca="false">IF(SQRT($B$9)*$B540+SQRT(1-$B$9)*V540&lt;_xlfn.NORM.S.INV($B$6),1,0)</f>
        <v>0</v>
      </c>
      <c r="AR540" s="31" t="n">
        <f aca="false">IF(SQRT($B$9)*$B540+SQRT(1-$B$9)*W540&lt;_xlfn.NORM.S.INV($B$6),1,0)</f>
        <v>0</v>
      </c>
      <c r="AS540" s="31" t="n">
        <f aca="false">IF(SQRT($B$9)*$B540+SQRT(1-$B$9)*X540&lt;_xlfn.NORM.S.INV($B$6),1,0)</f>
        <v>0</v>
      </c>
      <c r="AT540" s="31" t="n">
        <f aca="false">IF(SQRT($B$9)*$B540+SQRT(1-$B$9)*Y540&lt;_xlfn.NORM.S.INV($B$6),1,0)</f>
        <v>0</v>
      </c>
      <c r="AU540" s="31" t="n">
        <f aca="false">IF(SQRT($B$9)*$B540+SQRT(1-$B$9)*Z540&lt;_xlfn.NORM.S.INV($B$6),1,0)</f>
        <v>0</v>
      </c>
      <c r="AV540" s="31" t="n">
        <f aca="false">IF(SQRT($B$9)*$B540+SQRT(1-$B$9)*AA540&lt;_xlfn.NORM.S.INV($B$6),1,0)</f>
        <v>0</v>
      </c>
      <c r="AW540" s="31" t="n">
        <f aca="false">IF(SQRT($C$9)*$B540+SQRT(1-$C$9)*AB540&lt;_xlfn.NORM.S.INV($C$6),1,0)</f>
        <v>0</v>
      </c>
      <c r="AX540" s="31" t="n">
        <f aca="false">IF(SQRT($C$9)*$B540+SQRT(1-$C$9)*AC540&lt;_xlfn.NORM.S.INV($C$6),1,0)</f>
        <v>0</v>
      </c>
      <c r="AY540" s="31" t="n">
        <f aca="false">IF(SQRT($C$9)*$B540+SQRT(1-$C$9)*AD540&lt;_xlfn.NORM.S.INV($C$6),1,0)</f>
        <v>0</v>
      </c>
      <c r="AZ540" s="31" t="n">
        <f aca="false">IF(SQRT($C$9)*$B540+SQRT(1-$C$9)*AE540&lt;_xlfn.NORM.S.INV($C$6),1,0)</f>
        <v>0</v>
      </c>
      <c r="BA540" s="31" t="n">
        <f aca="false">IF(SQRT($C$9)*$B540+SQRT(1-$C$9)*AF540&lt;_xlfn.NORM.S.INV($C$6),1,0)</f>
        <v>0</v>
      </c>
      <c r="BB540" s="31" t="n">
        <f aca="false">IF(SQRT($C$9)*$B540+SQRT(1-$C$9)*AG540&lt;_xlfn.NORM.S.INV($C$6),1,0)</f>
        <v>0</v>
      </c>
      <c r="BC540" s="31" t="n">
        <f aca="false">IF(SQRT($C$9)*$B540+SQRT(1-$C$9)*AH540&lt;_xlfn.NORM.S.INV($C$6),1,0)</f>
        <v>0</v>
      </c>
      <c r="BD540" s="31" t="n">
        <f aca="false">IF(SQRT($C$9)*$B540+SQRT(1-$C$9)*AI540&lt;_xlfn.NORM.S.INV($C$6),1,0)</f>
        <v>0</v>
      </c>
      <c r="BE540" s="31" t="n">
        <f aca="false">IF(SQRT($C$9)*$B540+SQRT(1-$C$9)*AJ540&lt;_xlfn.NORM.S.INV($C$6),1,0)</f>
        <v>0</v>
      </c>
      <c r="BF540" s="31" t="n">
        <f aca="false">IF(SQRT($C$9)*$B540+SQRT(1-$C$9)*AK540&lt;_xlfn.NORM.S.INV($C$6),1,0)</f>
        <v>0</v>
      </c>
      <c r="BG540" s="21"/>
      <c r="BH540" s="21"/>
      <c r="BI540" s="31" t="n">
        <f aca="false">$B$11*(($A$1061)*$C540/$B$12*$B$7+(1-$A$1061)*$D540/$B$12*$C$7)</f>
        <v>0</v>
      </c>
      <c r="BJ540" s="31" t="n">
        <f aca="false">$B$11*(($A$1062)*$C540/$B$12*$B$7+(1-$A$1062)*$D540/$B$12*$C$7)</f>
        <v>0</v>
      </c>
      <c r="BK540" s="31" t="n">
        <f aca="false">$B$11*(($A$1063)*$C540/$B$12*$B$7+(1-$A$1063)*$D540/$B$12*$C$7)</f>
        <v>0</v>
      </c>
      <c r="BL540" s="31" t="n">
        <f aca="false">$B$11*(($A$1064)*$C540/$B$12*$B$7+(1-$A$1064)*$D540/$B$12*$C$7)</f>
        <v>0</v>
      </c>
      <c r="BM540" s="31" t="n">
        <f aca="false">$B$11*(($A$1065)*$C540/$B$12*$B$7+(1-$A$1065)*$D540/$B$12*$C$7)</f>
        <v>0</v>
      </c>
      <c r="BN540" s="31" t="n">
        <f aca="false">$B$11*(($A$1066)*$C540/$B$12*$B$7+(1-$A$1066)*$D540/$B$12*$C$7)</f>
        <v>0</v>
      </c>
      <c r="BO540" s="31" t="n">
        <f aca="false">$B$11*(($A$1067)*$C540/$B$12*$B$7+(1-$A$1067)*$D540/$B$12*$C$7)</f>
        <v>0</v>
      </c>
      <c r="BP540" s="31" t="n">
        <f aca="false">$B$11*(($A$1068)*$C540/$B$12*$B$7+(1-$A$1068)*$D540/$B$12*$C$7)</f>
        <v>0</v>
      </c>
      <c r="BQ540" s="31" t="n">
        <f aca="false">$B$11*(($A$1069)*$C540/$B$12*$B$7+(1-$A$1069)*$D540/$B$12*$C$7)</f>
        <v>0</v>
      </c>
      <c r="BR540" s="31" t="n">
        <f aca="false">$B$11*(($A$1070)*$C540/$B$12*$B$7+(1-$A$1070)*$D540/$B$12*$C$7)</f>
        <v>0</v>
      </c>
      <c r="BS540" s="31" t="n">
        <f aca="false">$B$11*(($A$1071)*$C540/$B$12*$B$7+(1-$A$1071)*$D540/$B$12*$C$7)</f>
        <v>0</v>
      </c>
      <c r="BT540" s="31" t="n">
        <f aca="false">$B$11*(($A$1072)*$C540/$B$12*$B$7+(1-$A$1072)*$D540/$B$12*$C$7)</f>
        <v>0</v>
      </c>
      <c r="BU540" s="31" t="n">
        <f aca="false">$B$11*(($A$1073)*$C540/$B$12*$B$7+(1-$A$1073)*$D540/$B$12*$C$7)</f>
        <v>0</v>
      </c>
      <c r="BV540" s="31" t="n">
        <f aca="false">$B$11*(($A$1074)*$C540/$B$12*$B$7+(1-$A$1074)*$D540/$B$12*$C$7)</f>
        <v>0</v>
      </c>
      <c r="BW540" s="31" t="n">
        <f aca="false">$B$11*(($A$1075)*$C540/$B$12*$B$7+(1-$A$1075)*$D540/$B$12*$C$7)</f>
        <v>0</v>
      </c>
      <c r="BX540" s="31" t="n">
        <f aca="false">$B$11*(($A$1076)*$C540/$B$12*$B$7+(1-$A$1076)*$D540/$B$12*$C$7)</f>
        <v>0</v>
      </c>
      <c r="BY540" s="31" t="n">
        <f aca="false">$B$11*(($A$1077)*$C540/$B$12*$B$7+(1-$A$1077)*$D540/$B$12*$C$7)</f>
        <v>0</v>
      </c>
      <c r="BZ540" s="31" t="n">
        <f aca="false">$B$11*(($A$1078)*$C540/$B$12*$B$7+(1-$A$1078)*$D540/$B$12*$C$7)</f>
        <v>0</v>
      </c>
      <c r="CA540" s="31" t="n">
        <f aca="false">$B$11*(($A$1079)*$C540/$B$12*$B$7+(1-$A$1079)*$D540/$B$12*$C$7)</f>
        <v>0</v>
      </c>
      <c r="CB540" s="31" t="n">
        <f aca="false">$B$11*(($A$1080)*$C540/$B$12*$B$7+(1-$A$1080)*$D540/$B$12*$C$7)</f>
        <v>0</v>
      </c>
      <c r="CC540" s="31" t="n">
        <f aca="false">$B$11*(($A$1081)*$C540/$B$12*$B$7+(1-$A$1081)*$D540/$B$12*$C$7)</f>
        <v>0</v>
      </c>
    </row>
    <row r="541" customFormat="false" ht="15" hidden="false" customHeight="false" outlineLevel="0" collapsed="false">
      <c r="A541" s="21" t="n">
        <v>517</v>
      </c>
      <c r="B541" s="27" t="n">
        <v>1.05525553222372</v>
      </c>
      <c r="C541" s="9" t="n">
        <f aca="false">SUM(AM541:AV541)</f>
        <v>0</v>
      </c>
      <c r="D541" s="9" t="n">
        <f aca="false">SUM(AW541:BF541)</f>
        <v>0</v>
      </c>
      <c r="E541" s="24" t="n">
        <f aca="false">(1-C541/$B$12)*$B$8-C541/$B$12*$B$7</f>
        <v>0.05</v>
      </c>
      <c r="F541" s="24" t="n">
        <f aca="false">(1-D541/$B$12)*$C$8-D541/$B$12*$C$7</f>
        <v>0.09</v>
      </c>
      <c r="G541" s="47" t="n">
        <f aca="false">$B$11*($B$10*C541/$B$12*$B$7+(1-$B$10)*D541/$B$12*$C$7)</f>
        <v>0</v>
      </c>
      <c r="H541" s="24" t="n">
        <f aca="false">$B$10*E541+(1-$B$10)*F541</f>
        <v>0.07</v>
      </c>
      <c r="I541" s="21"/>
      <c r="J541" s="21"/>
      <c r="K541" s="21"/>
      <c r="L541" s="21"/>
      <c r="M541" s="21"/>
      <c r="N541" s="21"/>
      <c r="O541" s="21"/>
      <c r="P541" s="21"/>
      <c r="Q541" s="21"/>
      <c r="R541" s="27" t="n">
        <v>0.48661795535545</v>
      </c>
      <c r="S541" s="27" t="n">
        <v>-2.57506561349928</v>
      </c>
      <c r="T541" s="27" t="n">
        <v>-0.265758491875451</v>
      </c>
      <c r="U541" s="27" t="n">
        <v>-0.255780889941056</v>
      </c>
      <c r="V541" s="27" t="n">
        <v>0.478150508063614</v>
      </c>
      <c r="W541" s="27" t="n">
        <v>-0.445362392939415</v>
      </c>
      <c r="X541" s="27" t="n">
        <v>0.977830312055384</v>
      </c>
      <c r="Y541" s="27" t="n">
        <v>1.4131691926395</v>
      </c>
      <c r="Z541" s="27" t="n">
        <v>0.49997174319392</v>
      </c>
      <c r="AA541" s="27" t="n">
        <v>-1.30532615123964</v>
      </c>
      <c r="AB541" s="27" t="n">
        <v>-1.22934719630335</v>
      </c>
      <c r="AC541" s="27" t="n">
        <v>-0.122155748758937</v>
      </c>
      <c r="AD541" s="27" t="n">
        <v>1.44121660160522</v>
      </c>
      <c r="AE541" s="27" t="n">
        <v>1.64686680200152</v>
      </c>
      <c r="AF541" s="27" t="n">
        <v>0.713943194954721</v>
      </c>
      <c r="AG541" s="27" t="n">
        <v>0.691355483324211</v>
      </c>
      <c r="AH541" s="27" t="n">
        <v>-1.86770290341385</v>
      </c>
      <c r="AI541" s="27" t="n">
        <v>0.330848638390028</v>
      </c>
      <c r="AJ541" s="27" t="n">
        <v>-0.234104270749016</v>
      </c>
      <c r="AK541" s="27" t="n">
        <v>-0.929718111549476</v>
      </c>
      <c r="AL541" s="21"/>
      <c r="AM541" s="31" t="n">
        <f aca="false">IF(SQRT($B$9)*$B541+SQRT(1-$B$9)*R541&lt;_xlfn.NORM.S.INV($B$6),1,0)</f>
        <v>0</v>
      </c>
      <c r="AN541" s="31" t="n">
        <f aca="false">IF(SQRT($B$9)*$B541+SQRT(1-$B$9)*S541&lt;_xlfn.NORM.S.INV($B$6),1,0)</f>
        <v>0</v>
      </c>
      <c r="AO541" s="31" t="n">
        <f aca="false">IF(SQRT($B$9)*$B541+SQRT(1-$B$9)*T541&lt;_xlfn.NORM.S.INV($B$6),1,0)</f>
        <v>0</v>
      </c>
      <c r="AP541" s="31" t="n">
        <f aca="false">IF(SQRT($B$9)*$B541+SQRT(1-$B$9)*U541&lt;_xlfn.NORM.S.INV($B$6),1,0)</f>
        <v>0</v>
      </c>
      <c r="AQ541" s="31" t="n">
        <f aca="false">IF(SQRT($B$9)*$B541+SQRT(1-$B$9)*V541&lt;_xlfn.NORM.S.INV($B$6),1,0)</f>
        <v>0</v>
      </c>
      <c r="AR541" s="31" t="n">
        <f aca="false">IF(SQRT($B$9)*$B541+SQRT(1-$B$9)*W541&lt;_xlfn.NORM.S.INV($B$6),1,0)</f>
        <v>0</v>
      </c>
      <c r="AS541" s="31" t="n">
        <f aca="false">IF(SQRT($B$9)*$B541+SQRT(1-$B$9)*X541&lt;_xlfn.NORM.S.INV($B$6),1,0)</f>
        <v>0</v>
      </c>
      <c r="AT541" s="31" t="n">
        <f aca="false">IF(SQRT($B$9)*$B541+SQRT(1-$B$9)*Y541&lt;_xlfn.NORM.S.INV($B$6),1,0)</f>
        <v>0</v>
      </c>
      <c r="AU541" s="31" t="n">
        <f aca="false">IF(SQRT($B$9)*$B541+SQRT(1-$B$9)*Z541&lt;_xlfn.NORM.S.INV($B$6),1,0)</f>
        <v>0</v>
      </c>
      <c r="AV541" s="31" t="n">
        <f aca="false">IF(SQRT($B$9)*$B541+SQRT(1-$B$9)*AA541&lt;_xlfn.NORM.S.INV($B$6),1,0)</f>
        <v>0</v>
      </c>
      <c r="AW541" s="31" t="n">
        <f aca="false">IF(SQRT($C$9)*$B541+SQRT(1-$C$9)*AB541&lt;_xlfn.NORM.S.INV($C$6),1,0)</f>
        <v>0</v>
      </c>
      <c r="AX541" s="31" t="n">
        <f aca="false">IF(SQRT($C$9)*$B541+SQRT(1-$C$9)*AC541&lt;_xlfn.NORM.S.INV($C$6),1,0)</f>
        <v>0</v>
      </c>
      <c r="AY541" s="31" t="n">
        <f aca="false">IF(SQRT($C$9)*$B541+SQRT(1-$C$9)*AD541&lt;_xlfn.NORM.S.INV($C$6),1,0)</f>
        <v>0</v>
      </c>
      <c r="AZ541" s="31" t="n">
        <f aca="false">IF(SQRT($C$9)*$B541+SQRT(1-$C$9)*AE541&lt;_xlfn.NORM.S.INV($C$6),1,0)</f>
        <v>0</v>
      </c>
      <c r="BA541" s="31" t="n">
        <f aca="false">IF(SQRT($C$9)*$B541+SQRT(1-$C$9)*AF541&lt;_xlfn.NORM.S.INV($C$6),1,0)</f>
        <v>0</v>
      </c>
      <c r="BB541" s="31" t="n">
        <f aca="false">IF(SQRT($C$9)*$B541+SQRT(1-$C$9)*AG541&lt;_xlfn.NORM.S.INV($C$6),1,0)</f>
        <v>0</v>
      </c>
      <c r="BC541" s="31" t="n">
        <f aca="false">IF(SQRT($C$9)*$B541+SQRT(1-$C$9)*AH541&lt;_xlfn.NORM.S.INV($C$6),1,0)</f>
        <v>0</v>
      </c>
      <c r="BD541" s="31" t="n">
        <f aca="false">IF(SQRT($C$9)*$B541+SQRT(1-$C$9)*AI541&lt;_xlfn.NORM.S.INV($C$6),1,0)</f>
        <v>0</v>
      </c>
      <c r="BE541" s="31" t="n">
        <f aca="false">IF(SQRT($C$9)*$B541+SQRT(1-$C$9)*AJ541&lt;_xlfn.NORM.S.INV($C$6),1,0)</f>
        <v>0</v>
      </c>
      <c r="BF541" s="31" t="n">
        <f aca="false">IF(SQRT($C$9)*$B541+SQRT(1-$C$9)*AK541&lt;_xlfn.NORM.S.INV($C$6),1,0)</f>
        <v>0</v>
      </c>
      <c r="BG541" s="21"/>
      <c r="BH541" s="21"/>
      <c r="BI541" s="31" t="n">
        <f aca="false">$B$11*(($A$1061)*$C541/$B$12*$B$7+(1-$A$1061)*$D541/$B$12*$C$7)</f>
        <v>0</v>
      </c>
      <c r="BJ541" s="31" t="n">
        <f aca="false">$B$11*(($A$1062)*$C541/$B$12*$B$7+(1-$A$1062)*$D541/$B$12*$C$7)</f>
        <v>0</v>
      </c>
      <c r="BK541" s="31" t="n">
        <f aca="false">$B$11*(($A$1063)*$C541/$B$12*$B$7+(1-$A$1063)*$D541/$B$12*$C$7)</f>
        <v>0</v>
      </c>
      <c r="BL541" s="31" t="n">
        <f aca="false">$B$11*(($A$1064)*$C541/$B$12*$B$7+(1-$A$1064)*$D541/$B$12*$C$7)</f>
        <v>0</v>
      </c>
      <c r="BM541" s="31" t="n">
        <f aca="false">$B$11*(($A$1065)*$C541/$B$12*$B$7+(1-$A$1065)*$D541/$B$12*$C$7)</f>
        <v>0</v>
      </c>
      <c r="BN541" s="31" t="n">
        <f aca="false">$B$11*(($A$1066)*$C541/$B$12*$B$7+(1-$A$1066)*$D541/$B$12*$C$7)</f>
        <v>0</v>
      </c>
      <c r="BO541" s="31" t="n">
        <f aca="false">$B$11*(($A$1067)*$C541/$B$12*$B$7+(1-$A$1067)*$D541/$B$12*$C$7)</f>
        <v>0</v>
      </c>
      <c r="BP541" s="31" t="n">
        <f aca="false">$B$11*(($A$1068)*$C541/$B$12*$B$7+(1-$A$1068)*$D541/$B$12*$C$7)</f>
        <v>0</v>
      </c>
      <c r="BQ541" s="31" t="n">
        <f aca="false">$B$11*(($A$1069)*$C541/$B$12*$B$7+(1-$A$1069)*$D541/$B$12*$C$7)</f>
        <v>0</v>
      </c>
      <c r="BR541" s="31" t="n">
        <f aca="false">$B$11*(($A$1070)*$C541/$B$12*$B$7+(1-$A$1070)*$D541/$B$12*$C$7)</f>
        <v>0</v>
      </c>
      <c r="BS541" s="31" t="n">
        <f aca="false">$B$11*(($A$1071)*$C541/$B$12*$B$7+(1-$A$1071)*$D541/$B$12*$C$7)</f>
        <v>0</v>
      </c>
      <c r="BT541" s="31" t="n">
        <f aca="false">$B$11*(($A$1072)*$C541/$B$12*$B$7+(1-$A$1072)*$D541/$B$12*$C$7)</f>
        <v>0</v>
      </c>
      <c r="BU541" s="31" t="n">
        <f aca="false">$B$11*(($A$1073)*$C541/$B$12*$B$7+(1-$A$1073)*$D541/$B$12*$C$7)</f>
        <v>0</v>
      </c>
      <c r="BV541" s="31" t="n">
        <f aca="false">$B$11*(($A$1074)*$C541/$B$12*$B$7+(1-$A$1074)*$D541/$B$12*$C$7)</f>
        <v>0</v>
      </c>
      <c r="BW541" s="31" t="n">
        <f aca="false">$B$11*(($A$1075)*$C541/$B$12*$B$7+(1-$A$1075)*$D541/$B$12*$C$7)</f>
        <v>0</v>
      </c>
      <c r="BX541" s="31" t="n">
        <f aca="false">$B$11*(($A$1076)*$C541/$B$12*$B$7+(1-$A$1076)*$D541/$B$12*$C$7)</f>
        <v>0</v>
      </c>
      <c r="BY541" s="31" t="n">
        <f aca="false">$B$11*(($A$1077)*$C541/$B$12*$B$7+(1-$A$1077)*$D541/$B$12*$C$7)</f>
        <v>0</v>
      </c>
      <c r="BZ541" s="31" t="n">
        <f aca="false">$B$11*(($A$1078)*$C541/$B$12*$B$7+(1-$A$1078)*$D541/$B$12*$C$7)</f>
        <v>0</v>
      </c>
      <c r="CA541" s="31" t="n">
        <f aca="false">$B$11*(($A$1079)*$C541/$B$12*$B$7+(1-$A$1079)*$D541/$B$12*$C$7)</f>
        <v>0</v>
      </c>
      <c r="CB541" s="31" t="n">
        <f aca="false">$B$11*(($A$1080)*$C541/$B$12*$B$7+(1-$A$1080)*$D541/$B$12*$C$7)</f>
        <v>0</v>
      </c>
      <c r="CC541" s="31" t="n">
        <f aca="false">$B$11*(($A$1081)*$C541/$B$12*$B$7+(1-$A$1081)*$D541/$B$12*$C$7)</f>
        <v>0</v>
      </c>
    </row>
    <row r="542" customFormat="false" ht="15" hidden="false" customHeight="false" outlineLevel="0" collapsed="false">
      <c r="A542" s="21" t="n">
        <v>518</v>
      </c>
      <c r="B542" s="27" t="n">
        <v>-0.833448029905023</v>
      </c>
      <c r="C542" s="9" t="n">
        <f aca="false">SUM(AM542:AV542)</f>
        <v>0</v>
      </c>
      <c r="D542" s="9" t="n">
        <f aca="false">SUM(AW542:BF542)</f>
        <v>1</v>
      </c>
      <c r="E542" s="24" t="n">
        <f aca="false">(1-C542/$B$12)*$B$8-C542/$B$12*$B$7</f>
        <v>0.05</v>
      </c>
      <c r="F542" s="24" t="n">
        <f aca="false">(1-D542/$B$12)*$C$8-D542/$B$12*$C$7</f>
        <v>0.021</v>
      </c>
      <c r="G542" s="47" t="n">
        <f aca="false">$B$11*($B$10*C542/$B$12*$B$7+(1-$B$10)*D542/$B$12*$C$7)</f>
        <v>300</v>
      </c>
      <c r="H542" s="24" t="n">
        <f aca="false">$B$10*E542+(1-$B$10)*F542</f>
        <v>0.0355</v>
      </c>
      <c r="I542" s="21"/>
      <c r="J542" s="21"/>
      <c r="K542" s="21"/>
      <c r="L542" s="21"/>
      <c r="M542" s="21"/>
      <c r="N542" s="21"/>
      <c r="O542" s="21"/>
      <c r="P542" s="21"/>
      <c r="Q542" s="21"/>
      <c r="R542" s="27" t="n">
        <v>0.395295012484326</v>
      </c>
      <c r="S542" s="27" t="n">
        <v>-1.59227490879926</v>
      </c>
      <c r="T542" s="27" t="n">
        <v>0.286899724316891</v>
      </c>
      <c r="U542" s="27" t="n">
        <v>0.430269860705116</v>
      </c>
      <c r="V542" s="27" t="n">
        <v>0.413885344861223</v>
      </c>
      <c r="W542" s="27" t="n">
        <v>-0.668100258325974</v>
      </c>
      <c r="X542" s="27" t="n">
        <v>0.716200793984196</v>
      </c>
      <c r="Y542" s="27" t="n">
        <v>-0.742997652712435</v>
      </c>
      <c r="Z542" s="27" t="n">
        <v>0.121373108305872</v>
      </c>
      <c r="AA542" s="27" t="n">
        <v>2.26362930252717</v>
      </c>
      <c r="AB542" s="27" t="n">
        <v>-1.78859016632428</v>
      </c>
      <c r="AC542" s="27" t="n">
        <v>0.505319713059823</v>
      </c>
      <c r="AD542" s="27" t="n">
        <v>0.520348151680249</v>
      </c>
      <c r="AE542" s="27" t="n">
        <v>-1.30732580838639</v>
      </c>
      <c r="AF542" s="27" t="n">
        <v>0.407366803659128</v>
      </c>
      <c r="AG542" s="27" t="n">
        <v>0.0218991119546451</v>
      </c>
      <c r="AH542" s="27" t="n">
        <v>-0.429702583182998</v>
      </c>
      <c r="AI542" s="27" t="n">
        <v>0.908126271127728</v>
      </c>
      <c r="AJ542" s="27" t="n">
        <v>-0.18424834188805</v>
      </c>
      <c r="AK542" s="27" t="n">
        <v>1.94585142895693</v>
      </c>
      <c r="AL542" s="21"/>
      <c r="AM542" s="31" t="n">
        <f aca="false">IF(SQRT($B$9)*$B542+SQRT(1-$B$9)*R542&lt;_xlfn.NORM.S.INV($B$6),1,0)</f>
        <v>0</v>
      </c>
      <c r="AN542" s="31" t="n">
        <f aca="false">IF(SQRT($B$9)*$B542+SQRT(1-$B$9)*S542&lt;_xlfn.NORM.S.INV($B$6),1,0)</f>
        <v>0</v>
      </c>
      <c r="AO542" s="31" t="n">
        <f aca="false">IF(SQRT($B$9)*$B542+SQRT(1-$B$9)*T542&lt;_xlfn.NORM.S.INV($B$6),1,0)</f>
        <v>0</v>
      </c>
      <c r="AP542" s="31" t="n">
        <f aca="false">IF(SQRT($B$9)*$B542+SQRT(1-$B$9)*U542&lt;_xlfn.NORM.S.INV($B$6),1,0)</f>
        <v>0</v>
      </c>
      <c r="AQ542" s="31" t="n">
        <f aca="false">IF(SQRT($B$9)*$B542+SQRT(1-$B$9)*V542&lt;_xlfn.NORM.S.INV($B$6),1,0)</f>
        <v>0</v>
      </c>
      <c r="AR542" s="31" t="n">
        <f aca="false">IF(SQRT($B$9)*$B542+SQRT(1-$B$9)*W542&lt;_xlfn.NORM.S.INV($B$6),1,0)</f>
        <v>0</v>
      </c>
      <c r="AS542" s="31" t="n">
        <f aca="false">IF(SQRT($B$9)*$B542+SQRT(1-$B$9)*X542&lt;_xlfn.NORM.S.INV($B$6),1,0)</f>
        <v>0</v>
      </c>
      <c r="AT542" s="31" t="n">
        <f aca="false">IF(SQRT($B$9)*$B542+SQRT(1-$B$9)*Y542&lt;_xlfn.NORM.S.INV($B$6),1,0)</f>
        <v>0</v>
      </c>
      <c r="AU542" s="31" t="n">
        <f aca="false">IF(SQRT($B$9)*$B542+SQRT(1-$B$9)*Z542&lt;_xlfn.NORM.S.INV($B$6),1,0)</f>
        <v>0</v>
      </c>
      <c r="AV542" s="31" t="n">
        <f aca="false">IF(SQRT($B$9)*$B542+SQRT(1-$B$9)*AA542&lt;_xlfn.NORM.S.INV($B$6),1,0)</f>
        <v>0</v>
      </c>
      <c r="AW542" s="31" t="n">
        <f aca="false">IF(SQRT($C$9)*$B542+SQRT(1-$C$9)*AB542&lt;_xlfn.NORM.S.INV($C$6),1,0)</f>
        <v>1</v>
      </c>
      <c r="AX542" s="31" t="n">
        <f aca="false">IF(SQRT($C$9)*$B542+SQRT(1-$C$9)*AC542&lt;_xlfn.NORM.S.INV($C$6),1,0)</f>
        <v>0</v>
      </c>
      <c r="AY542" s="31" t="n">
        <f aca="false">IF(SQRT($C$9)*$B542+SQRT(1-$C$9)*AD542&lt;_xlfn.NORM.S.INV($C$6),1,0)</f>
        <v>0</v>
      </c>
      <c r="AZ542" s="31" t="n">
        <f aca="false">IF(SQRT($C$9)*$B542+SQRT(1-$C$9)*AE542&lt;_xlfn.NORM.S.INV($C$6),1,0)</f>
        <v>0</v>
      </c>
      <c r="BA542" s="31" t="n">
        <f aca="false">IF(SQRT($C$9)*$B542+SQRT(1-$C$9)*AF542&lt;_xlfn.NORM.S.INV($C$6),1,0)</f>
        <v>0</v>
      </c>
      <c r="BB542" s="31" t="n">
        <f aca="false">IF(SQRT($C$9)*$B542+SQRT(1-$C$9)*AG542&lt;_xlfn.NORM.S.INV($C$6),1,0)</f>
        <v>0</v>
      </c>
      <c r="BC542" s="31" t="n">
        <f aca="false">IF(SQRT($C$9)*$B542+SQRT(1-$C$9)*AH542&lt;_xlfn.NORM.S.INV($C$6),1,0)</f>
        <v>0</v>
      </c>
      <c r="BD542" s="31" t="n">
        <f aca="false">IF(SQRT($C$9)*$B542+SQRT(1-$C$9)*AI542&lt;_xlfn.NORM.S.INV($C$6),1,0)</f>
        <v>0</v>
      </c>
      <c r="BE542" s="31" t="n">
        <f aca="false">IF(SQRT($C$9)*$B542+SQRT(1-$C$9)*AJ542&lt;_xlfn.NORM.S.INV($C$6),1,0)</f>
        <v>0</v>
      </c>
      <c r="BF542" s="31" t="n">
        <f aca="false">IF(SQRT($C$9)*$B542+SQRT(1-$C$9)*AK542&lt;_xlfn.NORM.S.INV($C$6),1,0)</f>
        <v>0</v>
      </c>
      <c r="BG542" s="21"/>
      <c r="BH542" s="21"/>
      <c r="BI542" s="31" t="n">
        <f aca="false">$B$11*(($A$1061)*$C542/$B$12*$B$7+(1-$A$1061)*$D542/$B$12*$C$7)</f>
        <v>600</v>
      </c>
      <c r="BJ542" s="31" t="n">
        <f aca="false">$B$11*(($A$1062)*$C542/$B$12*$B$7+(1-$A$1062)*$D542/$B$12*$C$7)</f>
        <v>570</v>
      </c>
      <c r="BK542" s="31" t="n">
        <f aca="false">$B$11*(($A$1063)*$C542/$B$12*$B$7+(1-$A$1063)*$D542/$B$12*$C$7)</f>
        <v>540</v>
      </c>
      <c r="BL542" s="31" t="n">
        <f aca="false">$B$11*(($A$1064)*$C542/$B$12*$B$7+(1-$A$1064)*$D542/$B$12*$C$7)</f>
        <v>510</v>
      </c>
      <c r="BM542" s="31" t="n">
        <f aca="false">$B$11*(($A$1065)*$C542/$B$12*$B$7+(1-$A$1065)*$D542/$B$12*$C$7)</f>
        <v>480</v>
      </c>
      <c r="BN542" s="31" t="n">
        <f aca="false">$B$11*(($A$1066)*$C542/$B$12*$B$7+(1-$A$1066)*$D542/$B$12*$C$7)</f>
        <v>450</v>
      </c>
      <c r="BO542" s="31" t="n">
        <f aca="false">$B$11*(($A$1067)*$C542/$B$12*$B$7+(1-$A$1067)*$D542/$B$12*$C$7)</f>
        <v>420</v>
      </c>
      <c r="BP542" s="31" t="n">
        <f aca="false">$B$11*(($A$1068)*$C542/$B$12*$B$7+(1-$A$1068)*$D542/$B$12*$C$7)</f>
        <v>390</v>
      </c>
      <c r="BQ542" s="31" t="n">
        <f aca="false">$B$11*(($A$1069)*$C542/$B$12*$B$7+(1-$A$1069)*$D542/$B$12*$C$7)</f>
        <v>360</v>
      </c>
      <c r="BR542" s="31" t="n">
        <f aca="false">$B$11*(($A$1070)*$C542/$B$12*$B$7+(1-$A$1070)*$D542/$B$12*$C$7)</f>
        <v>330</v>
      </c>
      <c r="BS542" s="31" t="n">
        <f aca="false">$B$11*(($A$1071)*$C542/$B$12*$B$7+(1-$A$1071)*$D542/$B$12*$C$7)</f>
        <v>300</v>
      </c>
      <c r="BT542" s="31" t="n">
        <f aca="false">$B$11*(($A$1072)*$C542/$B$12*$B$7+(1-$A$1072)*$D542/$B$12*$C$7)</f>
        <v>270</v>
      </c>
      <c r="BU542" s="31" t="n">
        <f aca="false">$B$11*(($A$1073)*$C542/$B$12*$B$7+(1-$A$1073)*$D542/$B$12*$C$7)</f>
        <v>240</v>
      </c>
      <c r="BV542" s="31" t="n">
        <f aca="false">$B$11*(($A$1074)*$C542/$B$12*$B$7+(1-$A$1074)*$D542/$B$12*$C$7)</f>
        <v>210</v>
      </c>
      <c r="BW542" s="31" t="n">
        <f aca="false">$B$11*(($A$1075)*$C542/$B$12*$B$7+(1-$A$1075)*$D542/$B$12*$C$7)</f>
        <v>180</v>
      </c>
      <c r="BX542" s="31" t="n">
        <f aca="false">$B$11*(($A$1076)*$C542/$B$12*$B$7+(1-$A$1076)*$D542/$B$12*$C$7)</f>
        <v>150</v>
      </c>
      <c r="BY542" s="31" t="n">
        <f aca="false">$B$11*(($A$1077)*$C542/$B$12*$B$7+(1-$A$1077)*$D542/$B$12*$C$7)</f>
        <v>120</v>
      </c>
      <c r="BZ542" s="31" t="n">
        <f aca="false">$B$11*(($A$1078)*$C542/$B$12*$B$7+(1-$A$1078)*$D542/$B$12*$C$7)</f>
        <v>90</v>
      </c>
      <c r="CA542" s="31" t="n">
        <f aca="false">$B$11*(($A$1079)*$C542/$B$12*$B$7+(1-$A$1079)*$D542/$B$12*$C$7)</f>
        <v>60</v>
      </c>
      <c r="CB542" s="31" t="n">
        <f aca="false">$B$11*(($A$1080)*$C542/$B$12*$B$7+(1-$A$1080)*$D542/$B$12*$C$7)</f>
        <v>30</v>
      </c>
      <c r="CC542" s="31" t="n">
        <f aca="false">$B$11*(($A$1081)*$C542/$B$12*$B$7+(1-$A$1081)*$D542/$B$12*$C$7)</f>
        <v>0</v>
      </c>
    </row>
    <row r="543" customFormat="false" ht="15" hidden="false" customHeight="false" outlineLevel="0" collapsed="false">
      <c r="A543" s="21" t="n">
        <v>519</v>
      </c>
      <c r="B543" s="27" t="n">
        <v>-0.938660938273907</v>
      </c>
      <c r="C543" s="9" t="n">
        <f aca="false">SUM(AM543:AV543)</f>
        <v>0</v>
      </c>
      <c r="D543" s="9" t="n">
        <f aca="false">SUM(AW543:BF543)</f>
        <v>3</v>
      </c>
      <c r="E543" s="24" t="n">
        <f aca="false">(1-C543/$B$12)*$B$8-C543/$B$12*$B$7</f>
        <v>0.05</v>
      </c>
      <c r="F543" s="24" t="n">
        <f aca="false">(1-D543/$B$12)*$C$8-D543/$B$12*$C$7</f>
        <v>-0.117</v>
      </c>
      <c r="G543" s="47" t="n">
        <f aca="false">$B$11*($B$10*C543/$B$12*$B$7+(1-$B$10)*D543/$B$12*$C$7)</f>
        <v>900</v>
      </c>
      <c r="H543" s="24" t="n">
        <f aca="false">$B$10*E543+(1-$B$10)*F543</f>
        <v>-0.0335</v>
      </c>
      <c r="I543" s="21"/>
      <c r="J543" s="21"/>
      <c r="K543" s="21"/>
      <c r="L543" s="21"/>
      <c r="M543" s="21"/>
      <c r="N543" s="21"/>
      <c r="O543" s="21"/>
      <c r="P543" s="21"/>
      <c r="Q543" s="21"/>
      <c r="R543" s="27" t="n">
        <v>-0.246191542334455</v>
      </c>
      <c r="S543" s="27" t="n">
        <v>0.467542777060141</v>
      </c>
      <c r="T543" s="27" t="n">
        <v>-0.917856467963092</v>
      </c>
      <c r="U543" s="27" t="n">
        <v>-0.61212615825972</v>
      </c>
      <c r="V543" s="27" t="n">
        <v>1.33563514032656</v>
      </c>
      <c r="W543" s="27" t="n">
        <v>1.59103591272693</v>
      </c>
      <c r="X543" s="27" t="n">
        <v>-0.238477813505138</v>
      </c>
      <c r="Y543" s="27" t="n">
        <v>-0.489965675976213</v>
      </c>
      <c r="Z543" s="27" t="n">
        <v>1.03677535475062</v>
      </c>
      <c r="AA543" s="27" t="n">
        <v>0.36968739909055</v>
      </c>
      <c r="AB543" s="27" t="n">
        <v>-0.781608572343798</v>
      </c>
      <c r="AC543" s="27" t="n">
        <v>1.03477388811953</v>
      </c>
      <c r="AD543" s="27" t="n">
        <v>-0.27370246925966</v>
      </c>
      <c r="AE543" s="27" t="n">
        <v>1.0388753346479</v>
      </c>
      <c r="AF543" s="27" t="n">
        <v>-0.552891656750083</v>
      </c>
      <c r="AG543" s="27" t="n">
        <v>-1.8675881557424</v>
      </c>
      <c r="AH543" s="27" t="n">
        <v>-1.79095268073838</v>
      </c>
      <c r="AI543" s="27" t="n">
        <v>0.817901942874198</v>
      </c>
      <c r="AJ543" s="27" t="n">
        <v>0.368056814787423</v>
      </c>
      <c r="AK543" s="27" t="n">
        <v>-1.45805504997852</v>
      </c>
      <c r="AL543" s="21"/>
      <c r="AM543" s="31" t="n">
        <f aca="false">IF(SQRT($B$9)*$B543+SQRT(1-$B$9)*R543&lt;_xlfn.NORM.S.INV($B$6),1,0)</f>
        <v>0</v>
      </c>
      <c r="AN543" s="31" t="n">
        <f aca="false">IF(SQRT($B$9)*$B543+SQRT(1-$B$9)*S543&lt;_xlfn.NORM.S.INV($B$6),1,0)</f>
        <v>0</v>
      </c>
      <c r="AO543" s="31" t="n">
        <f aca="false">IF(SQRT($B$9)*$B543+SQRT(1-$B$9)*T543&lt;_xlfn.NORM.S.INV($B$6),1,0)</f>
        <v>0</v>
      </c>
      <c r="AP543" s="31" t="n">
        <f aca="false">IF(SQRT($B$9)*$B543+SQRT(1-$B$9)*U543&lt;_xlfn.NORM.S.INV($B$6),1,0)</f>
        <v>0</v>
      </c>
      <c r="AQ543" s="31" t="n">
        <f aca="false">IF(SQRT($B$9)*$B543+SQRT(1-$B$9)*V543&lt;_xlfn.NORM.S.INV($B$6),1,0)</f>
        <v>0</v>
      </c>
      <c r="AR543" s="31" t="n">
        <f aca="false">IF(SQRT($B$9)*$B543+SQRT(1-$B$9)*W543&lt;_xlfn.NORM.S.INV($B$6),1,0)</f>
        <v>0</v>
      </c>
      <c r="AS543" s="31" t="n">
        <f aca="false">IF(SQRT($B$9)*$B543+SQRT(1-$B$9)*X543&lt;_xlfn.NORM.S.INV($B$6),1,0)</f>
        <v>0</v>
      </c>
      <c r="AT543" s="31" t="n">
        <f aca="false">IF(SQRT($B$9)*$B543+SQRT(1-$B$9)*Y543&lt;_xlfn.NORM.S.INV($B$6),1,0)</f>
        <v>0</v>
      </c>
      <c r="AU543" s="31" t="n">
        <f aca="false">IF(SQRT($B$9)*$B543+SQRT(1-$B$9)*Z543&lt;_xlfn.NORM.S.INV($B$6),1,0)</f>
        <v>0</v>
      </c>
      <c r="AV543" s="31" t="n">
        <f aca="false">IF(SQRT($B$9)*$B543+SQRT(1-$B$9)*AA543&lt;_xlfn.NORM.S.INV($B$6),1,0)</f>
        <v>0</v>
      </c>
      <c r="AW543" s="31" t="n">
        <f aca="false">IF(SQRT($C$9)*$B543+SQRT(1-$C$9)*AB543&lt;_xlfn.NORM.S.INV($C$6),1,0)</f>
        <v>0</v>
      </c>
      <c r="AX543" s="31" t="n">
        <f aca="false">IF(SQRT($C$9)*$B543+SQRT(1-$C$9)*AC543&lt;_xlfn.NORM.S.INV($C$6),1,0)</f>
        <v>0</v>
      </c>
      <c r="AY543" s="31" t="n">
        <f aca="false">IF(SQRT($C$9)*$B543+SQRT(1-$C$9)*AD543&lt;_xlfn.NORM.S.INV($C$6),1,0)</f>
        <v>0</v>
      </c>
      <c r="AZ543" s="31" t="n">
        <f aca="false">IF(SQRT($C$9)*$B543+SQRT(1-$C$9)*AE543&lt;_xlfn.NORM.S.INV($C$6),1,0)</f>
        <v>0</v>
      </c>
      <c r="BA543" s="31" t="n">
        <f aca="false">IF(SQRT($C$9)*$B543+SQRT(1-$C$9)*AF543&lt;_xlfn.NORM.S.INV($C$6),1,0)</f>
        <v>0</v>
      </c>
      <c r="BB543" s="31" t="n">
        <f aca="false">IF(SQRT($C$9)*$B543+SQRT(1-$C$9)*AG543&lt;_xlfn.NORM.S.INV($C$6),1,0)</f>
        <v>1</v>
      </c>
      <c r="BC543" s="31" t="n">
        <f aca="false">IF(SQRT($C$9)*$B543+SQRT(1-$C$9)*AH543&lt;_xlfn.NORM.S.INV($C$6),1,0)</f>
        <v>1</v>
      </c>
      <c r="BD543" s="31" t="n">
        <f aca="false">IF(SQRT($C$9)*$B543+SQRT(1-$C$9)*AI543&lt;_xlfn.NORM.S.INV($C$6),1,0)</f>
        <v>0</v>
      </c>
      <c r="BE543" s="31" t="n">
        <f aca="false">IF(SQRT($C$9)*$B543+SQRT(1-$C$9)*AJ543&lt;_xlfn.NORM.S.INV($C$6),1,0)</f>
        <v>0</v>
      </c>
      <c r="BF543" s="31" t="n">
        <f aca="false">IF(SQRT($C$9)*$B543+SQRT(1-$C$9)*AK543&lt;_xlfn.NORM.S.INV($C$6),1,0)</f>
        <v>1</v>
      </c>
      <c r="BG543" s="21"/>
      <c r="BH543" s="21"/>
      <c r="BI543" s="31" t="n">
        <f aca="false">$B$11*(($A$1061)*$C543/$B$12*$B$7+(1-$A$1061)*$D543/$B$12*$C$7)</f>
        <v>1800</v>
      </c>
      <c r="BJ543" s="31" t="n">
        <f aca="false">$B$11*(($A$1062)*$C543/$B$12*$B$7+(1-$A$1062)*$D543/$B$12*$C$7)</f>
        <v>1710</v>
      </c>
      <c r="BK543" s="31" t="n">
        <f aca="false">$B$11*(($A$1063)*$C543/$B$12*$B$7+(1-$A$1063)*$D543/$B$12*$C$7)</f>
        <v>1620</v>
      </c>
      <c r="BL543" s="31" t="n">
        <f aca="false">$B$11*(($A$1064)*$C543/$B$12*$B$7+(1-$A$1064)*$D543/$B$12*$C$7)</f>
        <v>1530</v>
      </c>
      <c r="BM543" s="31" t="n">
        <f aca="false">$B$11*(($A$1065)*$C543/$B$12*$B$7+(1-$A$1065)*$D543/$B$12*$C$7)</f>
        <v>1440</v>
      </c>
      <c r="BN543" s="31" t="n">
        <f aca="false">$B$11*(($A$1066)*$C543/$B$12*$B$7+(1-$A$1066)*$D543/$B$12*$C$7)</f>
        <v>1350</v>
      </c>
      <c r="BO543" s="31" t="n">
        <f aca="false">$B$11*(($A$1067)*$C543/$B$12*$B$7+(1-$A$1067)*$D543/$B$12*$C$7)</f>
        <v>1260</v>
      </c>
      <c r="BP543" s="31" t="n">
        <f aca="false">$B$11*(($A$1068)*$C543/$B$12*$B$7+(1-$A$1068)*$D543/$B$12*$C$7)</f>
        <v>1170</v>
      </c>
      <c r="BQ543" s="31" t="n">
        <f aca="false">$B$11*(($A$1069)*$C543/$B$12*$B$7+(1-$A$1069)*$D543/$B$12*$C$7)</f>
        <v>1080</v>
      </c>
      <c r="BR543" s="31" t="n">
        <f aca="false">$B$11*(($A$1070)*$C543/$B$12*$B$7+(1-$A$1070)*$D543/$B$12*$C$7)</f>
        <v>990</v>
      </c>
      <c r="BS543" s="31" t="n">
        <f aca="false">$B$11*(($A$1071)*$C543/$B$12*$B$7+(1-$A$1071)*$D543/$B$12*$C$7)</f>
        <v>900</v>
      </c>
      <c r="BT543" s="31" t="n">
        <f aca="false">$B$11*(($A$1072)*$C543/$B$12*$B$7+(1-$A$1072)*$D543/$B$12*$C$7)</f>
        <v>810</v>
      </c>
      <c r="BU543" s="31" t="n">
        <f aca="false">$B$11*(($A$1073)*$C543/$B$12*$B$7+(1-$A$1073)*$D543/$B$12*$C$7)</f>
        <v>720</v>
      </c>
      <c r="BV543" s="31" t="n">
        <f aca="false">$B$11*(($A$1074)*$C543/$B$12*$B$7+(1-$A$1074)*$D543/$B$12*$C$7)</f>
        <v>630</v>
      </c>
      <c r="BW543" s="31" t="n">
        <f aca="false">$B$11*(($A$1075)*$C543/$B$12*$B$7+(1-$A$1075)*$D543/$B$12*$C$7)</f>
        <v>540</v>
      </c>
      <c r="BX543" s="31" t="n">
        <f aca="false">$B$11*(($A$1076)*$C543/$B$12*$B$7+(1-$A$1076)*$D543/$B$12*$C$7)</f>
        <v>450</v>
      </c>
      <c r="BY543" s="31" t="n">
        <f aca="false">$B$11*(($A$1077)*$C543/$B$12*$B$7+(1-$A$1077)*$D543/$B$12*$C$7)</f>
        <v>360</v>
      </c>
      <c r="BZ543" s="31" t="n">
        <f aca="false">$B$11*(($A$1078)*$C543/$B$12*$B$7+(1-$A$1078)*$D543/$B$12*$C$7)</f>
        <v>270</v>
      </c>
      <c r="CA543" s="31" t="n">
        <f aca="false">$B$11*(($A$1079)*$C543/$B$12*$B$7+(1-$A$1079)*$D543/$B$12*$C$7)</f>
        <v>180</v>
      </c>
      <c r="CB543" s="31" t="n">
        <f aca="false">$B$11*(($A$1080)*$C543/$B$12*$B$7+(1-$A$1080)*$D543/$B$12*$C$7)</f>
        <v>90.0000000000001</v>
      </c>
      <c r="CC543" s="31" t="n">
        <f aca="false">$B$11*(($A$1081)*$C543/$B$12*$B$7+(1-$A$1081)*$D543/$B$12*$C$7)</f>
        <v>0</v>
      </c>
    </row>
    <row r="544" customFormat="false" ht="15" hidden="false" customHeight="false" outlineLevel="0" collapsed="false">
      <c r="A544" s="21" t="n">
        <v>520</v>
      </c>
      <c r="B544" s="27" t="n">
        <v>0.710850391764786</v>
      </c>
      <c r="C544" s="9" t="n">
        <f aca="false">SUM(AM544:AV544)</f>
        <v>0</v>
      </c>
      <c r="D544" s="9" t="n">
        <f aca="false">SUM(AW544:BF544)</f>
        <v>0</v>
      </c>
      <c r="E544" s="24" t="n">
        <f aca="false">(1-C544/$B$12)*$B$8-C544/$B$12*$B$7</f>
        <v>0.05</v>
      </c>
      <c r="F544" s="24" t="n">
        <f aca="false">(1-D544/$B$12)*$C$8-D544/$B$12*$C$7</f>
        <v>0.09</v>
      </c>
      <c r="G544" s="47" t="n">
        <f aca="false">$B$11*($B$10*C544/$B$12*$B$7+(1-$B$10)*D544/$B$12*$C$7)</f>
        <v>0</v>
      </c>
      <c r="H544" s="24" t="n">
        <f aca="false">$B$10*E544+(1-$B$10)*F544</f>
        <v>0.07</v>
      </c>
      <c r="I544" s="21"/>
      <c r="J544" s="21"/>
      <c r="K544" s="21"/>
      <c r="L544" s="21"/>
      <c r="M544" s="21"/>
      <c r="N544" s="21"/>
      <c r="O544" s="21"/>
      <c r="P544" s="21"/>
      <c r="Q544" s="21"/>
      <c r="R544" s="27" t="n">
        <v>-0.484382844602543</v>
      </c>
      <c r="S544" s="27" t="n">
        <v>-0.286631112968213</v>
      </c>
      <c r="T544" s="27" t="n">
        <v>1.47181876499866</v>
      </c>
      <c r="U544" s="27" t="n">
        <v>0.639487379376286</v>
      </c>
      <c r="V544" s="27" t="n">
        <v>1.4153327328256</v>
      </c>
      <c r="W544" s="27" t="n">
        <v>0.406278306813534</v>
      </c>
      <c r="X544" s="27" t="n">
        <v>0.480277152365221</v>
      </c>
      <c r="Y544" s="27" t="n">
        <v>1.50230162538847</v>
      </c>
      <c r="Z544" s="27" t="n">
        <v>-0.710926152902254</v>
      </c>
      <c r="AA544" s="27" t="n">
        <v>0.256928023230086</v>
      </c>
      <c r="AB544" s="27" t="n">
        <v>-1.17898146596487</v>
      </c>
      <c r="AC544" s="27" t="n">
        <v>0.455804275981374</v>
      </c>
      <c r="AD544" s="27" t="n">
        <v>1.58663119069009</v>
      </c>
      <c r="AE544" s="27" t="n">
        <v>1.03168141844409</v>
      </c>
      <c r="AF544" s="27" t="n">
        <v>0.0848248975026117</v>
      </c>
      <c r="AG544" s="27" t="n">
        <v>-0.437640738979772</v>
      </c>
      <c r="AH544" s="27" t="n">
        <v>0.775900260381927</v>
      </c>
      <c r="AI544" s="27" t="n">
        <v>0.141510718203113</v>
      </c>
      <c r="AJ544" s="27" t="n">
        <v>-1.84782118180795</v>
      </c>
      <c r="AK544" s="27" t="n">
        <v>-0.603042755845502</v>
      </c>
      <c r="AL544" s="21"/>
      <c r="AM544" s="31" t="n">
        <f aca="false">IF(SQRT($B$9)*$B544+SQRT(1-$B$9)*R544&lt;_xlfn.NORM.S.INV($B$6),1,0)</f>
        <v>0</v>
      </c>
      <c r="AN544" s="31" t="n">
        <f aca="false">IF(SQRT($B$9)*$B544+SQRT(1-$B$9)*S544&lt;_xlfn.NORM.S.INV($B$6),1,0)</f>
        <v>0</v>
      </c>
      <c r="AO544" s="31" t="n">
        <f aca="false">IF(SQRT($B$9)*$B544+SQRT(1-$B$9)*T544&lt;_xlfn.NORM.S.INV($B$6),1,0)</f>
        <v>0</v>
      </c>
      <c r="AP544" s="31" t="n">
        <f aca="false">IF(SQRT($B$9)*$B544+SQRT(1-$B$9)*U544&lt;_xlfn.NORM.S.INV($B$6),1,0)</f>
        <v>0</v>
      </c>
      <c r="AQ544" s="31" t="n">
        <f aca="false">IF(SQRT($B$9)*$B544+SQRT(1-$B$9)*V544&lt;_xlfn.NORM.S.INV($B$6),1,0)</f>
        <v>0</v>
      </c>
      <c r="AR544" s="31" t="n">
        <f aca="false">IF(SQRT($B$9)*$B544+SQRT(1-$B$9)*W544&lt;_xlfn.NORM.S.INV($B$6),1,0)</f>
        <v>0</v>
      </c>
      <c r="AS544" s="31" t="n">
        <f aca="false">IF(SQRT($B$9)*$B544+SQRT(1-$B$9)*X544&lt;_xlfn.NORM.S.INV($B$6),1,0)</f>
        <v>0</v>
      </c>
      <c r="AT544" s="31" t="n">
        <f aca="false">IF(SQRT($B$9)*$B544+SQRT(1-$B$9)*Y544&lt;_xlfn.NORM.S.INV($B$6),1,0)</f>
        <v>0</v>
      </c>
      <c r="AU544" s="31" t="n">
        <f aca="false">IF(SQRT($B$9)*$B544+SQRT(1-$B$9)*Z544&lt;_xlfn.NORM.S.INV($B$6),1,0)</f>
        <v>0</v>
      </c>
      <c r="AV544" s="31" t="n">
        <f aca="false">IF(SQRT($B$9)*$B544+SQRT(1-$B$9)*AA544&lt;_xlfn.NORM.S.INV($B$6),1,0)</f>
        <v>0</v>
      </c>
      <c r="AW544" s="31" t="n">
        <f aca="false">IF(SQRT($C$9)*$B544+SQRT(1-$C$9)*AB544&lt;_xlfn.NORM.S.INV($C$6),1,0)</f>
        <v>0</v>
      </c>
      <c r="AX544" s="31" t="n">
        <f aca="false">IF(SQRT($C$9)*$B544+SQRT(1-$C$9)*AC544&lt;_xlfn.NORM.S.INV($C$6),1,0)</f>
        <v>0</v>
      </c>
      <c r="AY544" s="31" t="n">
        <f aca="false">IF(SQRT($C$9)*$B544+SQRT(1-$C$9)*AD544&lt;_xlfn.NORM.S.INV($C$6),1,0)</f>
        <v>0</v>
      </c>
      <c r="AZ544" s="31" t="n">
        <f aca="false">IF(SQRT($C$9)*$B544+SQRT(1-$C$9)*AE544&lt;_xlfn.NORM.S.INV($C$6),1,0)</f>
        <v>0</v>
      </c>
      <c r="BA544" s="31" t="n">
        <f aca="false">IF(SQRT($C$9)*$B544+SQRT(1-$C$9)*AF544&lt;_xlfn.NORM.S.INV($C$6),1,0)</f>
        <v>0</v>
      </c>
      <c r="BB544" s="31" t="n">
        <f aca="false">IF(SQRT($C$9)*$B544+SQRT(1-$C$9)*AG544&lt;_xlfn.NORM.S.INV($C$6),1,0)</f>
        <v>0</v>
      </c>
      <c r="BC544" s="31" t="n">
        <f aca="false">IF(SQRT($C$9)*$B544+SQRT(1-$C$9)*AH544&lt;_xlfn.NORM.S.INV($C$6),1,0)</f>
        <v>0</v>
      </c>
      <c r="BD544" s="31" t="n">
        <f aca="false">IF(SQRT($C$9)*$B544+SQRT(1-$C$9)*AI544&lt;_xlfn.NORM.S.INV($C$6),1,0)</f>
        <v>0</v>
      </c>
      <c r="BE544" s="31" t="n">
        <f aca="false">IF(SQRT($C$9)*$B544+SQRT(1-$C$9)*AJ544&lt;_xlfn.NORM.S.INV($C$6),1,0)</f>
        <v>0</v>
      </c>
      <c r="BF544" s="31" t="n">
        <f aca="false">IF(SQRT($C$9)*$B544+SQRT(1-$C$9)*AK544&lt;_xlfn.NORM.S.INV($C$6),1,0)</f>
        <v>0</v>
      </c>
      <c r="BG544" s="21"/>
      <c r="BH544" s="21"/>
      <c r="BI544" s="31" t="n">
        <f aca="false">$B$11*(($A$1061)*$C544/$B$12*$B$7+(1-$A$1061)*$D544/$B$12*$C$7)</f>
        <v>0</v>
      </c>
      <c r="BJ544" s="31" t="n">
        <f aca="false">$B$11*(($A$1062)*$C544/$B$12*$B$7+(1-$A$1062)*$D544/$B$12*$C$7)</f>
        <v>0</v>
      </c>
      <c r="BK544" s="31" t="n">
        <f aca="false">$B$11*(($A$1063)*$C544/$B$12*$B$7+(1-$A$1063)*$D544/$B$12*$C$7)</f>
        <v>0</v>
      </c>
      <c r="BL544" s="31" t="n">
        <f aca="false">$B$11*(($A$1064)*$C544/$B$12*$B$7+(1-$A$1064)*$D544/$B$12*$C$7)</f>
        <v>0</v>
      </c>
      <c r="BM544" s="31" t="n">
        <f aca="false">$B$11*(($A$1065)*$C544/$B$12*$B$7+(1-$A$1065)*$D544/$B$12*$C$7)</f>
        <v>0</v>
      </c>
      <c r="BN544" s="31" t="n">
        <f aca="false">$B$11*(($A$1066)*$C544/$B$12*$B$7+(1-$A$1066)*$D544/$B$12*$C$7)</f>
        <v>0</v>
      </c>
      <c r="BO544" s="31" t="n">
        <f aca="false">$B$11*(($A$1067)*$C544/$B$12*$B$7+(1-$A$1067)*$D544/$B$12*$C$7)</f>
        <v>0</v>
      </c>
      <c r="BP544" s="31" t="n">
        <f aca="false">$B$11*(($A$1068)*$C544/$B$12*$B$7+(1-$A$1068)*$D544/$B$12*$C$7)</f>
        <v>0</v>
      </c>
      <c r="BQ544" s="31" t="n">
        <f aca="false">$B$11*(($A$1069)*$C544/$B$12*$B$7+(1-$A$1069)*$D544/$B$12*$C$7)</f>
        <v>0</v>
      </c>
      <c r="BR544" s="31" t="n">
        <f aca="false">$B$11*(($A$1070)*$C544/$B$12*$B$7+(1-$A$1070)*$D544/$B$12*$C$7)</f>
        <v>0</v>
      </c>
      <c r="BS544" s="31" t="n">
        <f aca="false">$B$11*(($A$1071)*$C544/$B$12*$B$7+(1-$A$1071)*$D544/$B$12*$C$7)</f>
        <v>0</v>
      </c>
      <c r="BT544" s="31" t="n">
        <f aca="false">$B$11*(($A$1072)*$C544/$B$12*$B$7+(1-$A$1072)*$D544/$B$12*$C$7)</f>
        <v>0</v>
      </c>
      <c r="BU544" s="31" t="n">
        <f aca="false">$B$11*(($A$1073)*$C544/$B$12*$B$7+(1-$A$1073)*$D544/$B$12*$C$7)</f>
        <v>0</v>
      </c>
      <c r="BV544" s="31" t="n">
        <f aca="false">$B$11*(($A$1074)*$C544/$B$12*$B$7+(1-$A$1074)*$D544/$B$12*$C$7)</f>
        <v>0</v>
      </c>
      <c r="BW544" s="31" t="n">
        <f aca="false">$B$11*(($A$1075)*$C544/$B$12*$B$7+(1-$A$1075)*$D544/$B$12*$C$7)</f>
        <v>0</v>
      </c>
      <c r="BX544" s="31" t="n">
        <f aca="false">$B$11*(($A$1076)*$C544/$B$12*$B$7+(1-$A$1076)*$D544/$B$12*$C$7)</f>
        <v>0</v>
      </c>
      <c r="BY544" s="31" t="n">
        <f aca="false">$B$11*(($A$1077)*$C544/$B$12*$B$7+(1-$A$1077)*$D544/$B$12*$C$7)</f>
        <v>0</v>
      </c>
      <c r="BZ544" s="31" t="n">
        <f aca="false">$B$11*(($A$1078)*$C544/$B$12*$B$7+(1-$A$1078)*$D544/$B$12*$C$7)</f>
        <v>0</v>
      </c>
      <c r="CA544" s="31" t="n">
        <f aca="false">$B$11*(($A$1079)*$C544/$B$12*$B$7+(1-$A$1079)*$D544/$B$12*$C$7)</f>
        <v>0</v>
      </c>
      <c r="CB544" s="31" t="n">
        <f aca="false">$B$11*(($A$1080)*$C544/$B$12*$B$7+(1-$A$1080)*$D544/$B$12*$C$7)</f>
        <v>0</v>
      </c>
      <c r="CC544" s="31" t="n">
        <f aca="false">$B$11*(($A$1081)*$C544/$B$12*$B$7+(1-$A$1081)*$D544/$B$12*$C$7)</f>
        <v>0</v>
      </c>
    </row>
    <row r="545" customFormat="false" ht="15" hidden="false" customHeight="false" outlineLevel="0" collapsed="false">
      <c r="A545" s="21" t="n">
        <v>521</v>
      </c>
      <c r="B545" s="27" t="n">
        <v>0.075933457822039</v>
      </c>
      <c r="C545" s="9" t="n">
        <f aca="false">SUM(AM545:AV545)</f>
        <v>0</v>
      </c>
      <c r="D545" s="9" t="n">
        <f aca="false">SUM(AW545:BF545)</f>
        <v>0</v>
      </c>
      <c r="E545" s="24" t="n">
        <f aca="false">(1-C545/$B$12)*$B$8-C545/$B$12*$B$7</f>
        <v>0.05</v>
      </c>
      <c r="F545" s="24" t="n">
        <f aca="false">(1-D545/$B$12)*$C$8-D545/$B$12*$C$7</f>
        <v>0.09</v>
      </c>
      <c r="G545" s="47" t="n">
        <f aca="false">$B$11*($B$10*C545/$B$12*$B$7+(1-$B$10)*D545/$B$12*$C$7)</f>
        <v>0</v>
      </c>
      <c r="H545" s="24" t="n">
        <f aca="false">$B$10*E545+(1-$B$10)*F545</f>
        <v>0.07</v>
      </c>
      <c r="I545" s="21"/>
      <c r="J545" s="21"/>
      <c r="K545" s="21"/>
      <c r="L545" s="21"/>
      <c r="M545" s="21"/>
      <c r="N545" s="21"/>
      <c r="O545" s="21"/>
      <c r="P545" s="21"/>
      <c r="Q545" s="21"/>
      <c r="R545" s="27" t="n">
        <v>-0.269790266011333</v>
      </c>
      <c r="S545" s="27" t="n">
        <v>0.669834379759556</v>
      </c>
      <c r="T545" s="27" t="n">
        <v>-1.00510579140088</v>
      </c>
      <c r="U545" s="27" t="n">
        <v>0.273523783502577</v>
      </c>
      <c r="V545" s="27" t="n">
        <v>0.0467778311703326</v>
      </c>
      <c r="W545" s="27" t="n">
        <v>2.72698693679979</v>
      </c>
      <c r="X545" s="27" t="n">
        <v>-1.38775694406773</v>
      </c>
      <c r="Y545" s="27" t="n">
        <v>0.437870574981362</v>
      </c>
      <c r="Z545" s="27" t="n">
        <v>-0.607369899363215</v>
      </c>
      <c r="AA545" s="27" t="n">
        <v>-0.296272994378753</v>
      </c>
      <c r="AB545" s="27" t="n">
        <v>0.89346542438008</v>
      </c>
      <c r="AC545" s="27" t="n">
        <v>-0.149798485587113</v>
      </c>
      <c r="AD545" s="27" t="n">
        <v>1.20870142227415</v>
      </c>
      <c r="AE545" s="27" t="n">
        <v>-1.23883444902352</v>
      </c>
      <c r="AF545" s="27" t="n">
        <v>-0.303236815606485</v>
      </c>
      <c r="AG545" s="27" t="n">
        <v>-0.102935738245679</v>
      </c>
      <c r="AH545" s="27" t="n">
        <v>-1.30822164068782</v>
      </c>
      <c r="AI545" s="27" t="n">
        <v>0.792044134714187</v>
      </c>
      <c r="AJ545" s="27" t="n">
        <v>0.243565658630836</v>
      </c>
      <c r="AK545" s="27" t="n">
        <v>0.856929328113559</v>
      </c>
      <c r="AL545" s="21"/>
      <c r="AM545" s="31" t="n">
        <f aca="false">IF(SQRT($B$9)*$B545+SQRT(1-$B$9)*R545&lt;_xlfn.NORM.S.INV($B$6),1,0)</f>
        <v>0</v>
      </c>
      <c r="AN545" s="31" t="n">
        <f aca="false">IF(SQRT($B$9)*$B545+SQRT(1-$B$9)*S545&lt;_xlfn.NORM.S.INV($B$6),1,0)</f>
        <v>0</v>
      </c>
      <c r="AO545" s="31" t="n">
        <f aca="false">IF(SQRT($B$9)*$B545+SQRT(1-$B$9)*T545&lt;_xlfn.NORM.S.INV($B$6),1,0)</f>
        <v>0</v>
      </c>
      <c r="AP545" s="31" t="n">
        <f aca="false">IF(SQRT($B$9)*$B545+SQRT(1-$B$9)*U545&lt;_xlfn.NORM.S.INV($B$6),1,0)</f>
        <v>0</v>
      </c>
      <c r="AQ545" s="31" t="n">
        <f aca="false">IF(SQRT($B$9)*$B545+SQRT(1-$B$9)*V545&lt;_xlfn.NORM.S.INV($B$6),1,0)</f>
        <v>0</v>
      </c>
      <c r="AR545" s="31" t="n">
        <f aca="false">IF(SQRT($B$9)*$B545+SQRT(1-$B$9)*W545&lt;_xlfn.NORM.S.INV($B$6),1,0)</f>
        <v>0</v>
      </c>
      <c r="AS545" s="31" t="n">
        <f aca="false">IF(SQRT($B$9)*$B545+SQRT(1-$B$9)*X545&lt;_xlfn.NORM.S.INV($B$6),1,0)</f>
        <v>0</v>
      </c>
      <c r="AT545" s="31" t="n">
        <f aca="false">IF(SQRT($B$9)*$B545+SQRT(1-$B$9)*Y545&lt;_xlfn.NORM.S.INV($B$6),1,0)</f>
        <v>0</v>
      </c>
      <c r="AU545" s="31" t="n">
        <f aca="false">IF(SQRT($B$9)*$B545+SQRT(1-$B$9)*Z545&lt;_xlfn.NORM.S.INV($B$6),1,0)</f>
        <v>0</v>
      </c>
      <c r="AV545" s="31" t="n">
        <f aca="false">IF(SQRT($B$9)*$B545+SQRT(1-$B$9)*AA545&lt;_xlfn.NORM.S.INV($B$6),1,0)</f>
        <v>0</v>
      </c>
      <c r="AW545" s="31" t="n">
        <f aca="false">IF(SQRT($C$9)*$B545+SQRT(1-$C$9)*AB545&lt;_xlfn.NORM.S.INV($C$6),1,0)</f>
        <v>0</v>
      </c>
      <c r="AX545" s="31" t="n">
        <f aca="false">IF(SQRT($C$9)*$B545+SQRT(1-$C$9)*AC545&lt;_xlfn.NORM.S.INV($C$6),1,0)</f>
        <v>0</v>
      </c>
      <c r="AY545" s="31" t="n">
        <f aca="false">IF(SQRT($C$9)*$B545+SQRT(1-$C$9)*AD545&lt;_xlfn.NORM.S.INV($C$6),1,0)</f>
        <v>0</v>
      </c>
      <c r="AZ545" s="31" t="n">
        <f aca="false">IF(SQRT($C$9)*$B545+SQRT(1-$C$9)*AE545&lt;_xlfn.NORM.S.INV($C$6),1,0)</f>
        <v>0</v>
      </c>
      <c r="BA545" s="31" t="n">
        <f aca="false">IF(SQRT($C$9)*$B545+SQRT(1-$C$9)*AF545&lt;_xlfn.NORM.S.INV($C$6),1,0)</f>
        <v>0</v>
      </c>
      <c r="BB545" s="31" t="n">
        <f aca="false">IF(SQRT($C$9)*$B545+SQRT(1-$C$9)*AG545&lt;_xlfn.NORM.S.INV($C$6),1,0)</f>
        <v>0</v>
      </c>
      <c r="BC545" s="31" t="n">
        <f aca="false">IF(SQRT($C$9)*$B545+SQRT(1-$C$9)*AH545&lt;_xlfn.NORM.S.INV($C$6),1,0)</f>
        <v>0</v>
      </c>
      <c r="BD545" s="31" t="n">
        <f aca="false">IF(SQRT($C$9)*$B545+SQRT(1-$C$9)*AI545&lt;_xlfn.NORM.S.INV($C$6),1,0)</f>
        <v>0</v>
      </c>
      <c r="BE545" s="31" t="n">
        <f aca="false">IF(SQRT($C$9)*$B545+SQRT(1-$C$9)*AJ545&lt;_xlfn.NORM.S.INV($C$6),1,0)</f>
        <v>0</v>
      </c>
      <c r="BF545" s="31" t="n">
        <f aca="false">IF(SQRT($C$9)*$B545+SQRT(1-$C$9)*AK545&lt;_xlfn.NORM.S.INV($C$6),1,0)</f>
        <v>0</v>
      </c>
      <c r="BG545" s="21"/>
      <c r="BH545" s="21"/>
      <c r="BI545" s="31" t="n">
        <f aca="false">$B$11*(($A$1061)*$C545/$B$12*$B$7+(1-$A$1061)*$D545/$B$12*$C$7)</f>
        <v>0</v>
      </c>
      <c r="BJ545" s="31" t="n">
        <f aca="false">$B$11*(($A$1062)*$C545/$B$12*$B$7+(1-$A$1062)*$D545/$B$12*$C$7)</f>
        <v>0</v>
      </c>
      <c r="BK545" s="31" t="n">
        <f aca="false">$B$11*(($A$1063)*$C545/$B$12*$B$7+(1-$A$1063)*$D545/$B$12*$C$7)</f>
        <v>0</v>
      </c>
      <c r="BL545" s="31" t="n">
        <f aca="false">$B$11*(($A$1064)*$C545/$B$12*$B$7+(1-$A$1064)*$D545/$B$12*$C$7)</f>
        <v>0</v>
      </c>
      <c r="BM545" s="31" t="n">
        <f aca="false">$B$11*(($A$1065)*$C545/$B$12*$B$7+(1-$A$1065)*$D545/$B$12*$C$7)</f>
        <v>0</v>
      </c>
      <c r="BN545" s="31" t="n">
        <f aca="false">$B$11*(($A$1066)*$C545/$B$12*$B$7+(1-$A$1066)*$D545/$B$12*$C$7)</f>
        <v>0</v>
      </c>
      <c r="BO545" s="31" t="n">
        <f aca="false">$B$11*(($A$1067)*$C545/$B$12*$B$7+(1-$A$1067)*$D545/$B$12*$C$7)</f>
        <v>0</v>
      </c>
      <c r="BP545" s="31" t="n">
        <f aca="false">$B$11*(($A$1068)*$C545/$B$12*$B$7+(1-$A$1068)*$D545/$B$12*$C$7)</f>
        <v>0</v>
      </c>
      <c r="BQ545" s="31" t="n">
        <f aca="false">$B$11*(($A$1069)*$C545/$B$12*$B$7+(1-$A$1069)*$D545/$B$12*$C$7)</f>
        <v>0</v>
      </c>
      <c r="BR545" s="31" t="n">
        <f aca="false">$B$11*(($A$1070)*$C545/$B$12*$B$7+(1-$A$1070)*$D545/$B$12*$C$7)</f>
        <v>0</v>
      </c>
      <c r="BS545" s="31" t="n">
        <f aca="false">$B$11*(($A$1071)*$C545/$B$12*$B$7+(1-$A$1071)*$D545/$B$12*$C$7)</f>
        <v>0</v>
      </c>
      <c r="BT545" s="31" t="n">
        <f aca="false">$B$11*(($A$1072)*$C545/$B$12*$B$7+(1-$A$1072)*$D545/$B$12*$C$7)</f>
        <v>0</v>
      </c>
      <c r="BU545" s="31" t="n">
        <f aca="false">$B$11*(($A$1073)*$C545/$B$12*$B$7+(1-$A$1073)*$D545/$B$12*$C$7)</f>
        <v>0</v>
      </c>
      <c r="BV545" s="31" t="n">
        <f aca="false">$B$11*(($A$1074)*$C545/$B$12*$B$7+(1-$A$1074)*$D545/$B$12*$C$7)</f>
        <v>0</v>
      </c>
      <c r="BW545" s="31" t="n">
        <f aca="false">$B$11*(($A$1075)*$C545/$B$12*$B$7+(1-$A$1075)*$D545/$B$12*$C$7)</f>
        <v>0</v>
      </c>
      <c r="BX545" s="31" t="n">
        <f aca="false">$B$11*(($A$1076)*$C545/$B$12*$B$7+(1-$A$1076)*$D545/$B$12*$C$7)</f>
        <v>0</v>
      </c>
      <c r="BY545" s="31" t="n">
        <f aca="false">$B$11*(($A$1077)*$C545/$B$12*$B$7+(1-$A$1077)*$D545/$B$12*$C$7)</f>
        <v>0</v>
      </c>
      <c r="BZ545" s="31" t="n">
        <f aca="false">$B$11*(($A$1078)*$C545/$B$12*$B$7+(1-$A$1078)*$D545/$B$12*$C$7)</f>
        <v>0</v>
      </c>
      <c r="CA545" s="31" t="n">
        <f aca="false">$B$11*(($A$1079)*$C545/$B$12*$B$7+(1-$A$1079)*$D545/$B$12*$C$7)</f>
        <v>0</v>
      </c>
      <c r="CB545" s="31" t="n">
        <f aca="false">$B$11*(($A$1080)*$C545/$B$12*$B$7+(1-$A$1080)*$D545/$B$12*$C$7)</f>
        <v>0</v>
      </c>
      <c r="CC545" s="31" t="n">
        <f aca="false">$B$11*(($A$1081)*$C545/$B$12*$B$7+(1-$A$1081)*$D545/$B$12*$C$7)</f>
        <v>0</v>
      </c>
    </row>
    <row r="546" customFormat="false" ht="15" hidden="false" customHeight="false" outlineLevel="0" collapsed="false">
      <c r="A546" s="21" t="n">
        <v>522</v>
      </c>
      <c r="B546" s="27" t="n">
        <v>0.989937846341356</v>
      </c>
      <c r="C546" s="9" t="n">
        <f aca="false">SUM(AM546:AV546)</f>
        <v>0</v>
      </c>
      <c r="D546" s="9" t="n">
        <f aca="false">SUM(AW546:BF546)</f>
        <v>0</v>
      </c>
      <c r="E546" s="24" t="n">
        <f aca="false">(1-C546/$B$12)*$B$8-C546/$B$12*$B$7</f>
        <v>0.05</v>
      </c>
      <c r="F546" s="24" t="n">
        <f aca="false">(1-D546/$B$12)*$C$8-D546/$B$12*$C$7</f>
        <v>0.09</v>
      </c>
      <c r="G546" s="47" t="n">
        <f aca="false">$B$11*($B$10*C546/$B$12*$B$7+(1-$B$10)*D546/$B$12*$C$7)</f>
        <v>0</v>
      </c>
      <c r="H546" s="24" t="n">
        <f aca="false">$B$10*E546+(1-$B$10)*F546</f>
        <v>0.07</v>
      </c>
      <c r="I546" s="21"/>
      <c r="J546" s="21"/>
      <c r="K546" s="21"/>
      <c r="L546" s="21"/>
      <c r="M546" s="21"/>
      <c r="N546" s="21"/>
      <c r="O546" s="21"/>
      <c r="P546" s="21"/>
      <c r="Q546" s="21"/>
      <c r="R546" s="27" t="n">
        <v>0.509071587267705</v>
      </c>
      <c r="S546" s="27" t="n">
        <v>0.540991926157838</v>
      </c>
      <c r="T546" s="27" t="n">
        <v>-1.02515397323633</v>
      </c>
      <c r="U546" s="27" t="n">
        <v>0.57111424349882</v>
      </c>
      <c r="V546" s="27" t="n">
        <v>-1.81368927063834</v>
      </c>
      <c r="W546" s="27" t="n">
        <v>1.26717545120251</v>
      </c>
      <c r="X546" s="27" t="n">
        <v>0.498125312261115</v>
      </c>
      <c r="Y546" s="27" t="n">
        <v>-0.256566921932011</v>
      </c>
      <c r="Z546" s="27" t="n">
        <v>1.5072280716846</v>
      </c>
      <c r="AA546" s="27" t="n">
        <v>1.89184065908664</v>
      </c>
      <c r="AB546" s="27" t="n">
        <v>-0.891437273820297</v>
      </c>
      <c r="AC546" s="27" t="n">
        <v>-0.523601534548709</v>
      </c>
      <c r="AD546" s="27" t="n">
        <v>0.174174135176106</v>
      </c>
      <c r="AE546" s="27" t="n">
        <v>-0.116770756942656</v>
      </c>
      <c r="AF546" s="27" t="n">
        <v>2.27148456940991</v>
      </c>
      <c r="AG546" s="27" t="n">
        <v>0.0191596783491001</v>
      </c>
      <c r="AH546" s="27" t="n">
        <v>-0.131582690262329</v>
      </c>
      <c r="AI546" s="27" t="n">
        <v>0.210392496483674</v>
      </c>
      <c r="AJ546" s="27" t="n">
        <v>-1.14698160946119</v>
      </c>
      <c r="AK546" s="27" t="n">
        <v>1.53592784674337</v>
      </c>
      <c r="AL546" s="21"/>
      <c r="AM546" s="31" t="n">
        <f aca="false">IF(SQRT($B$9)*$B546+SQRT(1-$B$9)*R546&lt;_xlfn.NORM.S.INV($B$6),1,0)</f>
        <v>0</v>
      </c>
      <c r="AN546" s="31" t="n">
        <f aca="false">IF(SQRT($B$9)*$B546+SQRT(1-$B$9)*S546&lt;_xlfn.NORM.S.INV($B$6),1,0)</f>
        <v>0</v>
      </c>
      <c r="AO546" s="31" t="n">
        <f aca="false">IF(SQRT($B$9)*$B546+SQRT(1-$B$9)*T546&lt;_xlfn.NORM.S.INV($B$6),1,0)</f>
        <v>0</v>
      </c>
      <c r="AP546" s="31" t="n">
        <f aca="false">IF(SQRT($B$9)*$B546+SQRT(1-$B$9)*U546&lt;_xlfn.NORM.S.INV($B$6),1,0)</f>
        <v>0</v>
      </c>
      <c r="AQ546" s="31" t="n">
        <f aca="false">IF(SQRT($B$9)*$B546+SQRT(1-$B$9)*V546&lt;_xlfn.NORM.S.INV($B$6),1,0)</f>
        <v>0</v>
      </c>
      <c r="AR546" s="31" t="n">
        <f aca="false">IF(SQRT($B$9)*$B546+SQRT(1-$B$9)*W546&lt;_xlfn.NORM.S.INV($B$6),1,0)</f>
        <v>0</v>
      </c>
      <c r="AS546" s="31" t="n">
        <f aca="false">IF(SQRT($B$9)*$B546+SQRT(1-$B$9)*X546&lt;_xlfn.NORM.S.INV($B$6),1,0)</f>
        <v>0</v>
      </c>
      <c r="AT546" s="31" t="n">
        <f aca="false">IF(SQRT($B$9)*$B546+SQRT(1-$B$9)*Y546&lt;_xlfn.NORM.S.INV($B$6),1,0)</f>
        <v>0</v>
      </c>
      <c r="AU546" s="31" t="n">
        <f aca="false">IF(SQRT($B$9)*$B546+SQRT(1-$B$9)*Z546&lt;_xlfn.NORM.S.INV($B$6),1,0)</f>
        <v>0</v>
      </c>
      <c r="AV546" s="31" t="n">
        <f aca="false">IF(SQRT($B$9)*$B546+SQRT(1-$B$9)*AA546&lt;_xlfn.NORM.S.INV($B$6),1,0)</f>
        <v>0</v>
      </c>
      <c r="AW546" s="31" t="n">
        <f aca="false">IF(SQRT($C$9)*$B546+SQRT(1-$C$9)*AB546&lt;_xlfn.NORM.S.INV($C$6),1,0)</f>
        <v>0</v>
      </c>
      <c r="AX546" s="31" t="n">
        <f aca="false">IF(SQRT($C$9)*$B546+SQRT(1-$C$9)*AC546&lt;_xlfn.NORM.S.INV($C$6),1,0)</f>
        <v>0</v>
      </c>
      <c r="AY546" s="31" t="n">
        <f aca="false">IF(SQRT($C$9)*$B546+SQRT(1-$C$9)*AD546&lt;_xlfn.NORM.S.INV($C$6),1,0)</f>
        <v>0</v>
      </c>
      <c r="AZ546" s="31" t="n">
        <f aca="false">IF(SQRT($C$9)*$B546+SQRT(1-$C$9)*AE546&lt;_xlfn.NORM.S.INV($C$6),1,0)</f>
        <v>0</v>
      </c>
      <c r="BA546" s="31" t="n">
        <f aca="false">IF(SQRT($C$9)*$B546+SQRT(1-$C$9)*AF546&lt;_xlfn.NORM.S.INV($C$6),1,0)</f>
        <v>0</v>
      </c>
      <c r="BB546" s="31" t="n">
        <f aca="false">IF(SQRT($C$9)*$B546+SQRT(1-$C$9)*AG546&lt;_xlfn.NORM.S.INV($C$6),1,0)</f>
        <v>0</v>
      </c>
      <c r="BC546" s="31" t="n">
        <f aca="false">IF(SQRT($C$9)*$B546+SQRT(1-$C$9)*AH546&lt;_xlfn.NORM.S.INV($C$6),1,0)</f>
        <v>0</v>
      </c>
      <c r="BD546" s="31" t="n">
        <f aca="false">IF(SQRT($C$9)*$B546+SQRT(1-$C$9)*AI546&lt;_xlfn.NORM.S.INV($C$6),1,0)</f>
        <v>0</v>
      </c>
      <c r="BE546" s="31" t="n">
        <f aca="false">IF(SQRT($C$9)*$B546+SQRT(1-$C$9)*AJ546&lt;_xlfn.NORM.S.INV($C$6),1,0)</f>
        <v>0</v>
      </c>
      <c r="BF546" s="31" t="n">
        <f aca="false">IF(SQRT($C$9)*$B546+SQRT(1-$C$9)*AK546&lt;_xlfn.NORM.S.INV($C$6),1,0)</f>
        <v>0</v>
      </c>
      <c r="BG546" s="21"/>
      <c r="BH546" s="21"/>
      <c r="BI546" s="31" t="n">
        <f aca="false">$B$11*(($A$1061)*$C546/$B$12*$B$7+(1-$A$1061)*$D546/$B$12*$C$7)</f>
        <v>0</v>
      </c>
      <c r="BJ546" s="31" t="n">
        <f aca="false">$B$11*(($A$1062)*$C546/$B$12*$B$7+(1-$A$1062)*$D546/$B$12*$C$7)</f>
        <v>0</v>
      </c>
      <c r="BK546" s="31" t="n">
        <f aca="false">$B$11*(($A$1063)*$C546/$B$12*$B$7+(1-$A$1063)*$D546/$B$12*$C$7)</f>
        <v>0</v>
      </c>
      <c r="BL546" s="31" t="n">
        <f aca="false">$B$11*(($A$1064)*$C546/$B$12*$B$7+(1-$A$1064)*$D546/$B$12*$C$7)</f>
        <v>0</v>
      </c>
      <c r="BM546" s="31" t="n">
        <f aca="false">$B$11*(($A$1065)*$C546/$B$12*$B$7+(1-$A$1065)*$D546/$B$12*$C$7)</f>
        <v>0</v>
      </c>
      <c r="BN546" s="31" t="n">
        <f aca="false">$B$11*(($A$1066)*$C546/$B$12*$B$7+(1-$A$1066)*$D546/$B$12*$C$7)</f>
        <v>0</v>
      </c>
      <c r="BO546" s="31" t="n">
        <f aca="false">$B$11*(($A$1067)*$C546/$B$12*$B$7+(1-$A$1067)*$D546/$B$12*$C$7)</f>
        <v>0</v>
      </c>
      <c r="BP546" s="31" t="n">
        <f aca="false">$B$11*(($A$1068)*$C546/$B$12*$B$7+(1-$A$1068)*$D546/$B$12*$C$7)</f>
        <v>0</v>
      </c>
      <c r="BQ546" s="31" t="n">
        <f aca="false">$B$11*(($A$1069)*$C546/$B$12*$B$7+(1-$A$1069)*$D546/$B$12*$C$7)</f>
        <v>0</v>
      </c>
      <c r="BR546" s="31" t="n">
        <f aca="false">$B$11*(($A$1070)*$C546/$B$12*$B$7+(1-$A$1070)*$D546/$B$12*$C$7)</f>
        <v>0</v>
      </c>
      <c r="BS546" s="31" t="n">
        <f aca="false">$B$11*(($A$1071)*$C546/$B$12*$B$7+(1-$A$1071)*$D546/$B$12*$C$7)</f>
        <v>0</v>
      </c>
      <c r="BT546" s="31" t="n">
        <f aca="false">$B$11*(($A$1072)*$C546/$B$12*$B$7+(1-$A$1072)*$D546/$B$12*$C$7)</f>
        <v>0</v>
      </c>
      <c r="BU546" s="31" t="n">
        <f aca="false">$B$11*(($A$1073)*$C546/$B$12*$B$7+(1-$A$1073)*$D546/$B$12*$C$7)</f>
        <v>0</v>
      </c>
      <c r="BV546" s="31" t="n">
        <f aca="false">$B$11*(($A$1074)*$C546/$B$12*$B$7+(1-$A$1074)*$D546/$B$12*$C$7)</f>
        <v>0</v>
      </c>
      <c r="BW546" s="31" t="n">
        <f aca="false">$B$11*(($A$1075)*$C546/$B$12*$B$7+(1-$A$1075)*$D546/$B$12*$C$7)</f>
        <v>0</v>
      </c>
      <c r="BX546" s="31" t="n">
        <f aca="false">$B$11*(($A$1076)*$C546/$B$12*$B$7+(1-$A$1076)*$D546/$B$12*$C$7)</f>
        <v>0</v>
      </c>
      <c r="BY546" s="31" t="n">
        <f aca="false">$B$11*(($A$1077)*$C546/$B$12*$B$7+(1-$A$1077)*$D546/$B$12*$C$7)</f>
        <v>0</v>
      </c>
      <c r="BZ546" s="31" t="n">
        <f aca="false">$B$11*(($A$1078)*$C546/$B$12*$B$7+(1-$A$1078)*$D546/$B$12*$C$7)</f>
        <v>0</v>
      </c>
      <c r="CA546" s="31" t="n">
        <f aca="false">$B$11*(($A$1079)*$C546/$B$12*$B$7+(1-$A$1079)*$D546/$B$12*$C$7)</f>
        <v>0</v>
      </c>
      <c r="CB546" s="31" t="n">
        <f aca="false">$B$11*(($A$1080)*$C546/$B$12*$B$7+(1-$A$1080)*$D546/$B$12*$C$7)</f>
        <v>0</v>
      </c>
      <c r="CC546" s="31" t="n">
        <f aca="false">$B$11*(($A$1081)*$C546/$B$12*$B$7+(1-$A$1081)*$D546/$B$12*$C$7)</f>
        <v>0</v>
      </c>
    </row>
    <row r="547" customFormat="false" ht="15" hidden="false" customHeight="false" outlineLevel="0" collapsed="false">
      <c r="A547" s="21" t="n">
        <v>523</v>
      </c>
      <c r="B547" s="27" t="n">
        <v>1.8688962726856</v>
      </c>
      <c r="C547" s="9" t="n">
        <f aca="false">SUM(AM547:AV547)</f>
        <v>0</v>
      </c>
      <c r="D547" s="9" t="n">
        <f aca="false">SUM(AW547:BF547)</f>
        <v>0</v>
      </c>
      <c r="E547" s="24" t="n">
        <f aca="false">(1-C547/$B$12)*$B$8-C547/$B$12*$B$7</f>
        <v>0.05</v>
      </c>
      <c r="F547" s="24" t="n">
        <f aca="false">(1-D547/$B$12)*$C$8-D547/$B$12*$C$7</f>
        <v>0.09</v>
      </c>
      <c r="G547" s="47" t="n">
        <f aca="false">$B$11*($B$10*C547/$B$12*$B$7+(1-$B$10)*D547/$B$12*$C$7)</f>
        <v>0</v>
      </c>
      <c r="H547" s="24" t="n">
        <f aca="false">$B$10*E547+(1-$B$10)*F547</f>
        <v>0.07</v>
      </c>
      <c r="I547" s="21"/>
      <c r="J547" s="21"/>
      <c r="K547" s="21"/>
      <c r="L547" s="21"/>
      <c r="M547" s="21"/>
      <c r="N547" s="21"/>
      <c r="O547" s="21"/>
      <c r="P547" s="21"/>
      <c r="Q547" s="21"/>
      <c r="R547" s="27" t="n">
        <v>1.26660392856317</v>
      </c>
      <c r="S547" s="27" t="n">
        <v>0.453098151143849</v>
      </c>
      <c r="T547" s="27" t="n">
        <v>-0.908419051834618</v>
      </c>
      <c r="U547" s="27" t="n">
        <v>-0.886120333971548</v>
      </c>
      <c r="V547" s="27" t="n">
        <v>-0.638314466032628</v>
      </c>
      <c r="W547" s="27" t="n">
        <v>1.5004176859408</v>
      </c>
      <c r="X547" s="27" t="n">
        <v>-0.369507960923537</v>
      </c>
      <c r="Y547" s="27" t="n">
        <v>0.489938238640872</v>
      </c>
      <c r="Z547" s="27" t="n">
        <v>0.58581029451788</v>
      </c>
      <c r="AA547" s="27" t="n">
        <v>-0.0104711333275169</v>
      </c>
      <c r="AB547" s="27" t="n">
        <v>0.204022448242015</v>
      </c>
      <c r="AC547" s="27" t="n">
        <v>0.181869710459647</v>
      </c>
      <c r="AD547" s="27" t="n">
        <v>-0.000552982611299902</v>
      </c>
      <c r="AE547" s="27" t="n">
        <v>0.422078619031685</v>
      </c>
      <c r="AF547" s="27" t="n">
        <v>0.413788392912185</v>
      </c>
      <c r="AG547" s="27" t="n">
        <v>-1.7085876553574</v>
      </c>
      <c r="AH547" s="27" t="n">
        <v>0.923249100013956</v>
      </c>
      <c r="AI547" s="27" t="n">
        <v>0.337637173184937</v>
      </c>
      <c r="AJ547" s="27" t="n">
        <v>-1.90066433889642</v>
      </c>
      <c r="AK547" s="27" t="n">
        <v>0.2799398910689</v>
      </c>
      <c r="AL547" s="21"/>
      <c r="AM547" s="31" t="n">
        <f aca="false">IF(SQRT($B$9)*$B547+SQRT(1-$B$9)*R547&lt;_xlfn.NORM.S.INV($B$6),1,0)</f>
        <v>0</v>
      </c>
      <c r="AN547" s="31" t="n">
        <f aca="false">IF(SQRT($B$9)*$B547+SQRT(1-$B$9)*S547&lt;_xlfn.NORM.S.INV($B$6),1,0)</f>
        <v>0</v>
      </c>
      <c r="AO547" s="31" t="n">
        <f aca="false">IF(SQRT($B$9)*$B547+SQRT(1-$B$9)*T547&lt;_xlfn.NORM.S.INV($B$6),1,0)</f>
        <v>0</v>
      </c>
      <c r="AP547" s="31" t="n">
        <f aca="false">IF(SQRT($B$9)*$B547+SQRT(1-$B$9)*U547&lt;_xlfn.NORM.S.INV($B$6),1,0)</f>
        <v>0</v>
      </c>
      <c r="AQ547" s="31" t="n">
        <f aca="false">IF(SQRT($B$9)*$B547+SQRT(1-$B$9)*V547&lt;_xlfn.NORM.S.INV($B$6),1,0)</f>
        <v>0</v>
      </c>
      <c r="AR547" s="31" t="n">
        <f aca="false">IF(SQRT($B$9)*$B547+SQRT(1-$B$9)*W547&lt;_xlfn.NORM.S.INV($B$6),1,0)</f>
        <v>0</v>
      </c>
      <c r="AS547" s="31" t="n">
        <f aca="false">IF(SQRT($B$9)*$B547+SQRT(1-$B$9)*X547&lt;_xlfn.NORM.S.INV($B$6),1,0)</f>
        <v>0</v>
      </c>
      <c r="AT547" s="31" t="n">
        <f aca="false">IF(SQRT($B$9)*$B547+SQRT(1-$B$9)*Y547&lt;_xlfn.NORM.S.INV($B$6),1,0)</f>
        <v>0</v>
      </c>
      <c r="AU547" s="31" t="n">
        <f aca="false">IF(SQRT($B$9)*$B547+SQRT(1-$B$9)*Z547&lt;_xlfn.NORM.S.INV($B$6),1,0)</f>
        <v>0</v>
      </c>
      <c r="AV547" s="31" t="n">
        <f aca="false">IF(SQRT($B$9)*$B547+SQRT(1-$B$9)*AA547&lt;_xlfn.NORM.S.INV($B$6),1,0)</f>
        <v>0</v>
      </c>
      <c r="AW547" s="31" t="n">
        <f aca="false">IF(SQRT($C$9)*$B547+SQRT(1-$C$9)*AB547&lt;_xlfn.NORM.S.INV($C$6),1,0)</f>
        <v>0</v>
      </c>
      <c r="AX547" s="31" t="n">
        <f aca="false">IF(SQRT($C$9)*$B547+SQRT(1-$C$9)*AC547&lt;_xlfn.NORM.S.INV($C$6),1,0)</f>
        <v>0</v>
      </c>
      <c r="AY547" s="31" t="n">
        <f aca="false">IF(SQRT($C$9)*$B547+SQRT(1-$C$9)*AD547&lt;_xlfn.NORM.S.INV($C$6),1,0)</f>
        <v>0</v>
      </c>
      <c r="AZ547" s="31" t="n">
        <f aca="false">IF(SQRT($C$9)*$B547+SQRT(1-$C$9)*AE547&lt;_xlfn.NORM.S.INV($C$6),1,0)</f>
        <v>0</v>
      </c>
      <c r="BA547" s="31" t="n">
        <f aca="false">IF(SQRT($C$9)*$B547+SQRT(1-$C$9)*AF547&lt;_xlfn.NORM.S.INV($C$6),1,0)</f>
        <v>0</v>
      </c>
      <c r="BB547" s="31" t="n">
        <f aca="false">IF(SQRT($C$9)*$B547+SQRT(1-$C$9)*AG547&lt;_xlfn.NORM.S.INV($C$6),1,0)</f>
        <v>0</v>
      </c>
      <c r="BC547" s="31" t="n">
        <f aca="false">IF(SQRT($C$9)*$B547+SQRT(1-$C$9)*AH547&lt;_xlfn.NORM.S.INV($C$6),1,0)</f>
        <v>0</v>
      </c>
      <c r="BD547" s="31" t="n">
        <f aca="false">IF(SQRT($C$9)*$B547+SQRT(1-$C$9)*AI547&lt;_xlfn.NORM.S.INV($C$6),1,0)</f>
        <v>0</v>
      </c>
      <c r="BE547" s="31" t="n">
        <f aca="false">IF(SQRT($C$9)*$B547+SQRT(1-$C$9)*AJ547&lt;_xlfn.NORM.S.INV($C$6),1,0)</f>
        <v>0</v>
      </c>
      <c r="BF547" s="31" t="n">
        <f aca="false">IF(SQRT($C$9)*$B547+SQRT(1-$C$9)*AK547&lt;_xlfn.NORM.S.INV($C$6),1,0)</f>
        <v>0</v>
      </c>
      <c r="BG547" s="21"/>
      <c r="BH547" s="21"/>
      <c r="BI547" s="31" t="n">
        <f aca="false">$B$11*(($A$1061)*$C547/$B$12*$B$7+(1-$A$1061)*$D547/$B$12*$C$7)</f>
        <v>0</v>
      </c>
      <c r="BJ547" s="31" t="n">
        <f aca="false">$B$11*(($A$1062)*$C547/$B$12*$B$7+(1-$A$1062)*$D547/$B$12*$C$7)</f>
        <v>0</v>
      </c>
      <c r="BK547" s="31" t="n">
        <f aca="false">$B$11*(($A$1063)*$C547/$B$12*$B$7+(1-$A$1063)*$D547/$B$12*$C$7)</f>
        <v>0</v>
      </c>
      <c r="BL547" s="31" t="n">
        <f aca="false">$B$11*(($A$1064)*$C547/$B$12*$B$7+(1-$A$1064)*$D547/$B$12*$C$7)</f>
        <v>0</v>
      </c>
      <c r="BM547" s="31" t="n">
        <f aca="false">$B$11*(($A$1065)*$C547/$B$12*$B$7+(1-$A$1065)*$D547/$B$12*$C$7)</f>
        <v>0</v>
      </c>
      <c r="BN547" s="31" t="n">
        <f aca="false">$B$11*(($A$1066)*$C547/$B$12*$B$7+(1-$A$1066)*$D547/$B$12*$C$7)</f>
        <v>0</v>
      </c>
      <c r="BO547" s="31" t="n">
        <f aca="false">$B$11*(($A$1067)*$C547/$B$12*$B$7+(1-$A$1067)*$D547/$B$12*$C$7)</f>
        <v>0</v>
      </c>
      <c r="BP547" s="31" t="n">
        <f aca="false">$B$11*(($A$1068)*$C547/$B$12*$B$7+(1-$A$1068)*$D547/$B$12*$C$7)</f>
        <v>0</v>
      </c>
      <c r="BQ547" s="31" t="n">
        <f aca="false">$B$11*(($A$1069)*$C547/$B$12*$B$7+(1-$A$1069)*$D547/$B$12*$C$7)</f>
        <v>0</v>
      </c>
      <c r="BR547" s="31" t="n">
        <f aca="false">$B$11*(($A$1070)*$C547/$B$12*$B$7+(1-$A$1070)*$D547/$B$12*$C$7)</f>
        <v>0</v>
      </c>
      <c r="BS547" s="31" t="n">
        <f aca="false">$B$11*(($A$1071)*$C547/$B$12*$B$7+(1-$A$1071)*$D547/$B$12*$C$7)</f>
        <v>0</v>
      </c>
      <c r="BT547" s="31" t="n">
        <f aca="false">$B$11*(($A$1072)*$C547/$B$12*$B$7+(1-$A$1072)*$D547/$B$12*$C$7)</f>
        <v>0</v>
      </c>
      <c r="BU547" s="31" t="n">
        <f aca="false">$B$11*(($A$1073)*$C547/$B$12*$B$7+(1-$A$1073)*$D547/$B$12*$C$7)</f>
        <v>0</v>
      </c>
      <c r="BV547" s="31" t="n">
        <f aca="false">$B$11*(($A$1074)*$C547/$B$12*$B$7+(1-$A$1074)*$D547/$B$12*$C$7)</f>
        <v>0</v>
      </c>
      <c r="BW547" s="31" t="n">
        <f aca="false">$B$11*(($A$1075)*$C547/$B$12*$B$7+(1-$A$1075)*$D547/$B$12*$C$7)</f>
        <v>0</v>
      </c>
      <c r="BX547" s="31" t="n">
        <f aca="false">$B$11*(($A$1076)*$C547/$B$12*$B$7+(1-$A$1076)*$D547/$B$12*$C$7)</f>
        <v>0</v>
      </c>
      <c r="BY547" s="31" t="n">
        <f aca="false">$B$11*(($A$1077)*$C547/$B$12*$B$7+(1-$A$1077)*$D547/$B$12*$C$7)</f>
        <v>0</v>
      </c>
      <c r="BZ547" s="31" t="n">
        <f aca="false">$B$11*(($A$1078)*$C547/$B$12*$B$7+(1-$A$1078)*$D547/$B$12*$C$7)</f>
        <v>0</v>
      </c>
      <c r="CA547" s="31" t="n">
        <f aca="false">$B$11*(($A$1079)*$C547/$B$12*$B$7+(1-$A$1079)*$D547/$B$12*$C$7)</f>
        <v>0</v>
      </c>
      <c r="CB547" s="31" t="n">
        <f aca="false">$B$11*(($A$1080)*$C547/$B$12*$B$7+(1-$A$1080)*$D547/$B$12*$C$7)</f>
        <v>0</v>
      </c>
      <c r="CC547" s="31" t="n">
        <f aca="false">$B$11*(($A$1081)*$C547/$B$12*$B$7+(1-$A$1081)*$D547/$B$12*$C$7)</f>
        <v>0</v>
      </c>
    </row>
    <row r="548" customFormat="false" ht="15" hidden="false" customHeight="false" outlineLevel="0" collapsed="false">
      <c r="A548" s="21" t="n">
        <v>524</v>
      </c>
      <c r="B548" s="27" t="n">
        <v>0.347078989362939</v>
      </c>
      <c r="C548" s="9" t="n">
        <f aca="false">SUM(AM548:AV548)</f>
        <v>0</v>
      </c>
      <c r="D548" s="9" t="n">
        <f aca="false">SUM(AW548:BF548)</f>
        <v>0</v>
      </c>
      <c r="E548" s="24" t="n">
        <f aca="false">(1-C548/$B$12)*$B$8-C548/$B$12*$B$7</f>
        <v>0.05</v>
      </c>
      <c r="F548" s="24" t="n">
        <f aca="false">(1-D548/$B$12)*$C$8-D548/$B$12*$C$7</f>
        <v>0.09</v>
      </c>
      <c r="G548" s="47" t="n">
        <f aca="false">$B$11*($B$10*C548/$B$12*$B$7+(1-$B$10)*D548/$B$12*$C$7)</f>
        <v>0</v>
      </c>
      <c r="H548" s="24" t="n">
        <f aca="false">$B$10*E548+(1-$B$10)*F548</f>
        <v>0.07</v>
      </c>
      <c r="I548" s="21"/>
      <c r="J548" s="21"/>
      <c r="K548" s="21"/>
      <c r="L548" s="21"/>
      <c r="M548" s="21"/>
      <c r="N548" s="21"/>
      <c r="O548" s="21"/>
      <c r="P548" s="21"/>
      <c r="Q548" s="21"/>
      <c r="R548" s="27" t="n">
        <v>-0.0267059530917788</v>
      </c>
      <c r="S548" s="27" t="n">
        <v>1.13082489296795</v>
      </c>
      <c r="T548" s="27" t="n">
        <v>0.738308269961213</v>
      </c>
      <c r="U548" s="27" t="n">
        <v>0.0117528477887242</v>
      </c>
      <c r="V548" s="27" t="n">
        <v>1.64412323872439</v>
      </c>
      <c r="W548" s="27" t="n">
        <v>0.409013747069323</v>
      </c>
      <c r="X548" s="27" t="n">
        <v>-0.986602582766131</v>
      </c>
      <c r="Y548" s="27" t="n">
        <v>0.736008357510557</v>
      </c>
      <c r="Z548" s="27" t="n">
        <v>-1.31115798112394</v>
      </c>
      <c r="AA548" s="27" t="n">
        <v>-1.4679066672835</v>
      </c>
      <c r="AB548" s="27" t="n">
        <v>0.180020807831121</v>
      </c>
      <c r="AC548" s="27" t="n">
        <v>-0.787731529631332</v>
      </c>
      <c r="AD548" s="27" t="n">
        <v>0.164110087730665</v>
      </c>
      <c r="AE548" s="27" t="n">
        <v>-1.04160632350589</v>
      </c>
      <c r="AF548" s="27" t="n">
        <v>0.525172847204929</v>
      </c>
      <c r="AG548" s="27" t="n">
        <v>2.0393046753713</v>
      </c>
      <c r="AH548" s="27" t="n">
        <v>0.816270410867077</v>
      </c>
      <c r="AI548" s="27" t="n">
        <v>-0.494304884768486</v>
      </c>
      <c r="AJ548" s="27" t="n">
        <v>2.39275401503891</v>
      </c>
      <c r="AK548" s="27" t="n">
        <v>-0.805156295287438</v>
      </c>
      <c r="AL548" s="21"/>
      <c r="AM548" s="31" t="n">
        <f aca="false">IF(SQRT($B$9)*$B548+SQRT(1-$B$9)*R548&lt;_xlfn.NORM.S.INV($B$6),1,0)</f>
        <v>0</v>
      </c>
      <c r="AN548" s="31" t="n">
        <f aca="false">IF(SQRT($B$9)*$B548+SQRT(1-$B$9)*S548&lt;_xlfn.NORM.S.INV($B$6),1,0)</f>
        <v>0</v>
      </c>
      <c r="AO548" s="31" t="n">
        <f aca="false">IF(SQRT($B$9)*$B548+SQRT(1-$B$9)*T548&lt;_xlfn.NORM.S.INV($B$6),1,0)</f>
        <v>0</v>
      </c>
      <c r="AP548" s="31" t="n">
        <f aca="false">IF(SQRT($B$9)*$B548+SQRT(1-$B$9)*U548&lt;_xlfn.NORM.S.INV($B$6),1,0)</f>
        <v>0</v>
      </c>
      <c r="AQ548" s="31" t="n">
        <f aca="false">IF(SQRT($B$9)*$B548+SQRT(1-$B$9)*V548&lt;_xlfn.NORM.S.INV($B$6),1,0)</f>
        <v>0</v>
      </c>
      <c r="AR548" s="31" t="n">
        <f aca="false">IF(SQRT($B$9)*$B548+SQRT(1-$B$9)*W548&lt;_xlfn.NORM.S.INV($B$6),1,0)</f>
        <v>0</v>
      </c>
      <c r="AS548" s="31" t="n">
        <f aca="false">IF(SQRT($B$9)*$B548+SQRT(1-$B$9)*X548&lt;_xlfn.NORM.S.INV($B$6),1,0)</f>
        <v>0</v>
      </c>
      <c r="AT548" s="31" t="n">
        <f aca="false">IF(SQRT($B$9)*$B548+SQRT(1-$B$9)*Y548&lt;_xlfn.NORM.S.INV($B$6),1,0)</f>
        <v>0</v>
      </c>
      <c r="AU548" s="31" t="n">
        <f aca="false">IF(SQRT($B$9)*$B548+SQRT(1-$B$9)*Z548&lt;_xlfn.NORM.S.INV($B$6),1,0)</f>
        <v>0</v>
      </c>
      <c r="AV548" s="31" t="n">
        <f aca="false">IF(SQRT($B$9)*$B548+SQRT(1-$B$9)*AA548&lt;_xlfn.NORM.S.INV($B$6),1,0)</f>
        <v>0</v>
      </c>
      <c r="AW548" s="31" t="n">
        <f aca="false">IF(SQRT($C$9)*$B548+SQRT(1-$C$9)*AB548&lt;_xlfn.NORM.S.INV($C$6),1,0)</f>
        <v>0</v>
      </c>
      <c r="AX548" s="31" t="n">
        <f aca="false">IF(SQRT($C$9)*$B548+SQRT(1-$C$9)*AC548&lt;_xlfn.NORM.S.INV($C$6),1,0)</f>
        <v>0</v>
      </c>
      <c r="AY548" s="31" t="n">
        <f aca="false">IF(SQRT($C$9)*$B548+SQRT(1-$C$9)*AD548&lt;_xlfn.NORM.S.INV($C$6),1,0)</f>
        <v>0</v>
      </c>
      <c r="AZ548" s="31" t="n">
        <f aca="false">IF(SQRT($C$9)*$B548+SQRT(1-$C$9)*AE548&lt;_xlfn.NORM.S.INV($C$6),1,0)</f>
        <v>0</v>
      </c>
      <c r="BA548" s="31" t="n">
        <f aca="false">IF(SQRT($C$9)*$B548+SQRT(1-$C$9)*AF548&lt;_xlfn.NORM.S.INV($C$6),1,0)</f>
        <v>0</v>
      </c>
      <c r="BB548" s="31" t="n">
        <f aca="false">IF(SQRT($C$9)*$B548+SQRT(1-$C$9)*AG548&lt;_xlfn.NORM.S.INV($C$6),1,0)</f>
        <v>0</v>
      </c>
      <c r="BC548" s="31" t="n">
        <f aca="false">IF(SQRT($C$9)*$B548+SQRT(1-$C$9)*AH548&lt;_xlfn.NORM.S.INV($C$6),1,0)</f>
        <v>0</v>
      </c>
      <c r="BD548" s="31" t="n">
        <f aca="false">IF(SQRT($C$9)*$B548+SQRT(1-$C$9)*AI548&lt;_xlfn.NORM.S.INV($C$6),1,0)</f>
        <v>0</v>
      </c>
      <c r="BE548" s="31" t="n">
        <f aca="false">IF(SQRT($C$9)*$B548+SQRT(1-$C$9)*AJ548&lt;_xlfn.NORM.S.INV($C$6),1,0)</f>
        <v>0</v>
      </c>
      <c r="BF548" s="31" t="n">
        <f aca="false">IF(SQRT($C$9)*$B548+SQRT(1-$C$9)*AK548&lt;_xlfn.NORM.S.INV($C$6),1,0)</f>
        <v>0</v>
      </c>
      <c r="BG548" s="21"/>
      <c r="BH548" s="21"/>
      <c r="BI548" s="31" t="n">
        <f aca="false">$B$11*(($A$1061)*$C548/$B$12*$B$7+(1-$A$1061)*$D548/$B$12*$C$7)</f>
        <v>0</v>
      </c>
      <c r="BJ548" s="31" t="n">
        <f aca="false">$B$11*(($A$1062)*$C548/$B$12*$B$7+(1-$A$1062)*$D548/$B$12*$C$7)</f>
        <v>0</v>
      </c>
      <c r="BK548" s="31" t="n">
        <f aca="false">$B$11*(($A$1063)*$C548/$B$12*$B$7+(1-$A$1063)*$D548/$B$12*$C$7)</f>
        <v>0</v>
      </c>
      <c r="BL548" s="31" t="n">
        <f aca="false">$B$11*(($A$1064)*$C548/$B$12*$B$7+(1-$A$1064)*$D548/$B$12*$C$7)</f>
        <v>0</v>
      </c>
      <c r="BM548" s="31" t="n">
        <f aca="false">$B$11*(($A$1065)*$C548/$B$12*$B$7+(1-$A$1065)*$D548/$B$12*$C$7)</f>
        <v>0</v>
      </c>
      <c r="BN548" s="31" t="n">
        <f aca="false">$B$11*(($A$1066)*$C548/$B$12*$B$7+(1-$A$1066)*$D548/$B$12*$C$7)</f>
        <v>0</v>
      </c>
      <c r="BO548" s="31" t="n">
        <f aca="false">$B$11*(($A$1067)*$C548/$B$12*$B$7+(1-$A$1067)*$D548/$B$12*$C$7)</f>
        <v>0</v>
      </c>
      <c r="BP548" s="31" t="n">
        <f aca="false">$B$11*(($A$1068)*$C548/$B$12*$B$7+(1-$A$1068)*$D548/$B$12*$C$7)</f>
        <v>0</v>
      </c>
      <c r="BQ548" s="31" t="n">
        <f aca="false">$B$11*(($A$1069)*$C548/$B$12*$B$7+(1-$A$1069)*$D548/$B$12*$C$7)</f>
        <v>0</v>
      </c>
      <c r="BR548" s="31" t="n">
        <f aca="false">$B$11*(($A$1070)*$C548/$B$12*$B$7+(1-$A$1070)*$D548/$B$12*$C$7)</f>
        <v>0</v>
      </c>
      <c r="BS548" s="31" t="n">
        <f aca="false">$B$11*(($A$1071)*$C548/$B$12*$B$7+(1-$A$1071)*$D548/$B$12*$C$7)</f>
        <v>0</v>
      </c>
      <c r="BT548" s="31" t="n">
        <f aca="false">$B$11*(($A$1072)*$C548/$B$12*$B$7+(1-$A$1072)*$D548/$B$12*$C$7)</f>
        <v>0</v>
      </c>
      <c r="BU548" s="31" t="n">
        <f aca="false">$B$11*(($A$1073)*$C548/$B$12*$B$7+(1-$A$1073)*$D548/$B$12*$C$7)</f>
        <v>0</v>
      </c>
      <c r="BV548" s="31" t="n">
        <f aca="false">$B$11*(($A$1074)*$C548/$B$12*$B$7+(1-$A$1074)*$D548/$B$12*$C$7)</f>
        <v>0</v>
      </c>
      <c r="BW548" s="31" t="n">
        <f aca="false">$B$11*(($A$1075)*$C548/$B$12*$B$7+(1-$A$1075)*$D548/$B$12*$C$7)</f>
        <v>0</v>
      </c>
      <c r="BX548" s="31" t="n">
        <f aca="false">$B$11*(($A$1076)*$C548/$B$12*$B$7+(1-$A$1076)*$D548/$B$12*$C$7)</f>
        <v>0</v>
      </c>
      <c r="BY548" s="31" t="n">
        <f aca="false">$B$11*(($A$1077)*$C548/$B$12*$B$7+(1-$A$1077)*$D548/$B$12*$C$7)</f>
        <v>0</v>
      </c>
      <c r="BZ548" s="31" t="n">
        <f aca="false">$B$11*(($A$1078)*$C548/$B$12*$B$7+(1-$A$1078)*$D548/$B$12*$C$7)</f>
        <v>0</v>
      </c>
      <c r="CA548" s="31" t="n">
        <f aca="false">$B$11*(($A$1079)*$C548/$B$12*$B$7+(1-$A$1079)*$D548/$B$12*$C$7)</f>
        <v>0</v>
      </c>
      <c r="CB548" s="31" t="n">
        <f aca="false">$B$11*(($A$1080)*$C548/$B$12*$B$7+(1-$A$1080)*$D548/$B$12*$C$7)</f>
        <v>0</v>
      </c>
      <c r="CC548" s="31" t="n">
        <f aca="false">$B$11*(($A$1081)*$C548/$B$12*$B$7+(1-$A$1081)*$D548/$B$12*$C$7)</f>
        <v>0</v>
      </c>
    </row>
    <row r="549" customFormat="false" ht="15" hidden="false" customHeight="false" outlineLevel="0" collapsed="false">
      <c r="A549" s="21" t="n">
        <v>525</v>
      </c>
      <c r="B549" s="27" t="n">
        <v>-0.205024541657178</v>
      </c>
      <c r="C549" s="9" t="n">
        <f aca="false">SUM(AM549:AV549)</f>
        <v>0</v>
      </c>
      <c r="D549" s="9" t="n">
        <f aca="false">SUM(AW549:BF549)</f>
        <v>0</v>
      </c>
      <c r="E549" s="24" t="n">
        <f aca="false">(1-C549/$B$12)*$B$8-C549/$B$12*$B$7</f>
        <v>0.05</v>
      </c>
      <c r="F549" s="24" t="n">
        <f aca="false">(1-D549/$B$12)*$C$8-D549/$B$12*$C$7</f>
        <v>0.09</v>
      </c>
      <c r="G549" s="47" t="n">
        <f aca="false">$B$11*($B$10*C549/$B$12*$B$7+(1-$B$10)*D549/$B$12*$C$7)</f>
        <v>0</v>
      </c>
      <c r="H549" s="24" t="n">
        <f aca="false">$B$10*E549+(1-$B$10)*F549</f>
        <v>0.07</v>
      </c>
      <c r="I549" s="21"/>
      <c r="J549" s="21"/>
      <c r="K549" s="21"/>
      <c r="L549" s="21"/>
      <c r="M549" s="21"/>
      <c r="N549" s="21"/>
      <c r="O549" s="21"/>
      <c r="P549" s="21"/>
      <c r="Q549" s="21"/>
      <c r="R549" s="27" t="n">
        <v>-0.247445882874535</v>
      </c>
      <c r="S549" s="27" t="n">
        <v>-1.29871960645786</v>
      </c>
      <c r="T549" s="27" t="n">
        <v>0.642739153321361</v>
      </c>
      <c r="U549" s="27" t="n">
        <v>0.0153853772090059</v>
      </c>
      <c r="V549" s="27" t="n">
        <v>0.352177022196506</v>
      </c>
      <c r="W549" s="27" t="n">
        <v>0.361189790467933</v>
      </c>
      <c r="X549" s="27" t="n">
        <v>-0.850323559612127</v>
      </c>
      <c r="Y549" s="27" t="n">
        <v>1.6521979696419</v>
      </c>
      <c r="Z549" s="27" t="n">
        <v>0.660270429658433</v>
      </c>
      <c r="AA549" s="27" t="n">
        <v>-1.42576489158817</v>
      </c>
      <c r="AB549" s="27" t="n">
        <v>1.31124824224429</v>
      </c>
      <c r="AC549" s="27" t="n">
        <v>-1.05874785471503</v>
      </c>
      <c r="AD549" s="27" t="n">
        <v>-1.47377939883107</v>
      </c>
      <c r="AE549" s="27" t="n">
        <v>-0.0578446132728787</v>
      </c>
      <c r="AF549" s="27" t="n">
        <v>-1.00762873683459</v>
      </c>
      <c r="AG549" s="27" t="n">
        <v>-0.0313931271834505</v>
      </c>
      <c r="AH549" s="27" t="n">
        <v>0.4618635720854</v>
      </c>
      <c r="AI549" s="27" t="n">
        <v>0.721089844995858</v>
      </c>
      <c r="AJ549" s="27" t="n">
        <v>-1.02766458521377</v>
      </c>
      <c r="AK549" s="27" t="n">
        <v>1.55955464919709</v>
      </c>
      <c r="AL549" s="21"/>
      <c r="AM549" s="31" t="n">
        <f aca="false">IF(SQRT($B$9)*$B549+SQRT(1-$B$9)*R549&lt;_xlfn.NORM.S.INV($B$6),1,0)</f>
        <v>0</v>
      </c>
      <c r="AN549" s="31" t="n">
        <f aca="false">IF(SQRT($B$9)*$B549+SQRT(1-$B$9)*S549&lt;_xlfn.NORM.S.INV($B$6),1,0)</f>
        <v>0</v>
      </c>
      <c r="AO549" s="31" t="n">
        <f aca="false">IF(SQRT($B$9)*$B549+SQRT(1-$B$9)*T549&lt;_xlfn.NORM.S.INV($B$6),1,0)</f>
        <v>0</v>
      </c>
      <c r="AP549" s="31" t="n">
        <f aca="false">IF(SQRT($B$9)*$B549+SQRT(1-$B$9)*U549&lt;_xlfn.NORM.S.INV($B$6),1,0)</f>
        <v>0</v>
      </c>
      <c r="AQ549" s="31" t="n">
        <f aca="false">IF(SQRT($B$9)*$B549+SQRT(1-$B$9)*V549&lt;_xlfn.NORM.S.INV($B$6),1,0)</f>
        <v>0</v>
      </c>
      <c r="AR549" s="31" t="n">
        <f aca="false">IF(SQRT($B$9)*$B549+SQRT(1-$B$9)*W549&lt;_xlfn.NORM.S.INV($B$6),1,0)</f>
        <v>0</v>
      </c>
      <c r="AS549" s="31" t="n">
        <f aca="false">IF(SQRT($B$9)*$B549+SQRT(1-$B$9)*X549&lt;_xlfn.NORM.S.INV($B$6),1,0)</f>
        <v>0</v>
      </c>
      <c r="AT549" s="31" t="n">
        <f aca="false">IF(SQRT($B$9)*$B549+SQRT(1-$B$9)*Y549&lt;_xlfn.NORM.S.INV($B$6),1,0)</f>
        <v>0</v>
      </c>
      <c r="AU549" s="31" t="n">
        <f aca="false">IF(SQRT($B$9)*$B549+SQRT(1-$B$9)*Z549&lt;_xlfn.NORM.S.INV($B$6),1,0)</f>
        <v>0</v>
      </c>
      <c r="AV549" s="31" t="n">
        <f aca="false">IF(SQRT($B$9)*$B549+SQRT(1-$B$9)*AA549&lt;_xlfn.NORM.S.INV($B$6),1,0)</f>
        <v>0</v>
      </c>
      <c r="AW549" s="31" t="n">
        <f aca="false">IF(SQRT($C$9)*$B549+SQRT(1-$C$9)*AB549&lt;_xlfn.NORM.S.INV($C$6),1,0)</f>
        <v>0</v>
      </c>
      <c r="AX549" s="31" t="n">
        <f aca="false">IF(SQRT($C$9)*$B549+SQRT(1-$C$9)*AC549&lt;_xlfn.NORM.S.INV($C$6),1,0)</f>
        <v>0</v>
      </c>
      <c r="AY549" s="31" t="n">
        <f aca="false">IF(SQRT($C$9)*$B549+SQRT(1-$C$9)*AD549&lt;_xlfn.NORM.S.INV($C$6),1,0)</f>
        <v>0</v>
      </c>
      <c r="AZ549" s="31" t="n">
        <f aca="false">IF(SQRT($C$9)*$B549+SQRT(1-$C$9)*AE549&lt;_xlfn.NORM.S.INV($C$6),1,0)</f>
        <v>0</v>
      </c>
      <c r="BA549" s="31" t="n">
        <f aca="false">IF(SQRT($C$9)*$B549+SQRT(1-$C$9)*AF549&lt;_xlfn.NORM.S.INV($C$6),1,0)</f>
        <v>0</v>
      </c>
      <c r="BB549" s="31" t="n">
        <f aca="false">IF(SQRT($C$9)*$B549+SQRT(1-$C$9)*AG549&lt;_xlfn.NORM.S.INV($C$6),1,0)</f>
        <v>0</v>
      </c>
      <c r="BC549" s="31" t="n">
        <f aca="false">IF(SQRT($C$9)*$B549+SQRT(1-$C$9)*AH549&lt;_xlfn.NORM.S.INV($C$6),1,0)</f>
        <v>0</v>
      </c>
      <c r="BD549" s="31" t="n">
        <f aca="false">IF(SQRT($C$9)*$B549+SQRT(1-$C$9)*AI549&lt;_xlfn.NORM.S.INV($C$6),1,0)</f>
        <v>0</v>
      </c>
      <c r="BE549" s="31" t="n">
        <f aca="false">IF(SQRT($C$9)*$B549+SQRT(1-$C$9)*AJ549&lt;_xlfn.NORM.S.INV($C$6),1,0)</f>
        <v>0</v>
      </c>
      <c r="BF549" s="31" t="n">
        <f aca="false">IF(SQRT($C$9)*$B549+SQRT(1-$C$9)*AK549&lt;_xlfn.NORM.S.INV($C$6),1,0)</f>
        <v>0</v>
      </c>
      <c r="BG549" s="21"/>
      <c r="BH549" s="21"/>
      <c r="BI549" s="31" t="n">
        <f aca="false">$B$11*(($A$1061)*$C549/$B$12*$B$7+(1-$A$1061)*$D549/$B$12*$C$7)</f>
        <v>0</v>
      </c>
      <c r="BJ549" s="31" t="n">
        <f aca="false">$B$11*(($A$1062)*$C549/$B$12*$B$7+(1-$A$1062)*$D549/$B$12*$C$7)</f>
        <v>0</v>
      </c>
      <c r="BK549" s="31" t="n">
        <f aca="false">$B$11*(($A$1063)*$C549/$B$12*$B$7+(1-$A$1063)*$D549/$B$12*$C$7)</f>
        <v>0</v>
      </c>
      <c r="BL549" s="31" t="n">
        <f aca="false">$B$11*(($A$1064)*$C549/$B$12*$B$7+(1-$A$1064)*$D549/$B$12*$C$7)</f>
        <v>0</v>
      </c>
      <c r="BM549" s="31" t="n">
        <f aca="false">$B$11*(($A$1065)*$C549/$B$12*$B$7+(1-$A$1065)*$D549/$B$12*$C$7)</f>
        <v>0</v>
      </c>
      <c r="BN549" s="31" t="n">
        <f aca="false">$B$11*(($A$1066)*$C549/$B$12*$B$7+(1-$A$1066)*$D549/$B$12*$C$7)</f>
        <v>0</v>
      </c>
      <c r="BO549" s="31" t="n">
        <f aca="false">$B$11*(($A$1067)*$C549/$B$12*$B$7+(1-$A$1067)*$D549/$B$12*$C$7)</f>
        <v>0</v>
      </c>
      <c r="BP549" s="31" t="n">
        <f aca="false">$B$11*(($A$1068)*$C549/$B$12*$B$7+(1-$A$1068)*$D549/$B$12*$C$7)</f>
        <v>0</v>
      </c>
      <c r="BQ549" s="31" t="n">
        <f aca="false">$B$11*(($A$1069)*$C549/$B$12*$B$7+(1-$A$1069)*$D549/$B$12*$C$7)</f>
        <v>0</v>
      </c>
      <c r="BR549" s="31" t="n">
        <f aca="false">$B$11*(($A$1070)*$C549/$B$12*$B$7+(1-$A$1070)*$D549/$B$12*$C$7)</f>
        <v>0</v>
      </c>
      <c r="BS549" s="31" t="n">
        <f aca="false">$B$11*(($A$1071)*$C549/$B$12*$B$7+(1-$A$1071)*$D549/$B$12*$C$7)</f>
        <v>0</v>
      </c>
      <c r="BT549" s="31" t="n">
        <f aca="false">$B$11*(($A$1072)*$C549/$B$12*$B$7+(1-$A$1072)*$D549/$B$12*$C$7)</f>
        <v>0</v>
      </c>
      <c r="BU549" s="31" t="n">
        <f aca="false">$B$11*(($A$1073)*$C549/$B$12*$B$7+(1-$A$1073)*$D549/$B$12*$C$7)</f>
        <v>0</v>
      </c>
      <c r="BV549" s="31" t="n">
        <f aca="false">$B$11*(($A$1074)*$C549/$B$12*$B$7+(1-$A$1074)*$D549/$B$12*$C$7)</f>
        <v>0</v>
      </c>
      <c r="BW549" s="31" t="n">
        <f aca="false">$B$11*(($A$1075)*$C549/$B$12*$B$7+(1-$A$1075)*$D549/$B$12*$C$7)</f>
        <v>0</v>
      </c>
      <c r="BX549" s="31" t="n">
        <f aca="false">$B$11*(($A$1076)*$C549/$B$12*$B$7+(1-$A$1076)*$D549/$B$12*$C$7)</f>
        <v>0</v>
      </c>
      <c r="BY549" s="31" t="n">
        <f aca="false">$B$11*(($A$1077)*$C549/$B$12*$B$7+(1-$A$1077)*$D549/$B$12*$C$7)</f>
        <v>0</v>
      </c>
      <c r="BZ549" s="31" t="n">
        <f aca="false">$B$11*(($A$1078)*$C549/$B$12*$B$7+(1-$A$1078)*$D549/$B$12*$C$7)</f>
        <v>0</v>
      </c>
      <c r="CA549" s="31" t="n">
        <f aca="false">$B$11*(($A$1079)*$C549/$B$12*$B$7+(1-$A$1079)*$D549/$B$12*$C$7)</f>
        <v>0</v>
      </c>
      <c r="CB549" s="31" t="n">
        <f aca="false">$B$11*(($A$1080)*$C549/$B$12*$B$7+(1-$A$1080)*$D549/$B$12*$C$7)</f>
        <v>0</v>
      </c>
      <c r="CC549" s="31" t="n">
        <f aca="false">$B$11*(($A$1081)*$C549/$B$12*$B$7+(1-$A$1081)*$D549/$B$12*$C$7)</f>
        <v>0</v>
      </c>
    </row>
    <row r="550" customFormat="false" ht="15" hidden="false" customHeight="false" outlineLevel="0" collapsed="false">
      <c r="A550" s="21" t="n">
        <v>526</v>
      </c>
      <c r="B550" s="27" t="n">
        <v>0.74525309449341</v>
      </c>
      <c r="C550" s="9" t="n">
        <f aca="false">SUM(AM550:AV550)</f>
        <v>0</v>
      </c>
      <c r="D550" s="9" t="n">
        <f aca="false">SUM(AW550:BF550)</f>
        <v>0</v>
      </c>
      <c r="E550" s="24" t="n">
        <f aca="false">(1-C550/$B$12)*$B$8-C550/$B$12*$B$7</f>
        <v>0.05</v>
      </c>
      <c r="F550" s="24" t="n">
        <f aca="false">(1-D550/$B$12)*$C$8-D550/$B$12*$C$7</f>
        <v>0.09</v>
      </c>
      <c r="G550" s="47" t="n">
        <f aca="false">$B$11*($B$10*C550/$B$12*$B$7+(1-$B$10)*D550/$B$12*$C$7)</f>
        <v>0</v>
      </c>
      <c r="H550" s="24" t="n">
        <f aca="false">$B$10*E550+(1-$B$10)*F550</f>
        <v>0.07</v>
      </c>
      <c r="I550" s="21"/>
      <c r="J550" s="21"/>
      <c r="K550" s="21"/>
      <c r="L550" s="21"/>
      <c r="M550" s="21"/>
      <c r="N550" s="21"/>
      <c r="O550" s="21"/>
      <c r="P550" s="21"/>
      <c r="Q550" s="21"/>
      <c r="R550" s="27" t="n">
        <v>0.956876563360059</v>
      </c>
      <c r="S550" s="27" t="n">
        <v>0.403442292461013</v>
      </c>
      <c r="T550" s="27" t="n">
        <v>0.582269442775092</v>
      </c>
      <c r="U550" s="27" t="n">
        <v>-1.01868156283615</v>
      </c>
      <c r="V550" s="27" t="n">
        <v>0.0489946010601954</v>
      </c>
      <c r="W550" s="27" t="n">
        <v>1.1269310830025</v>
      </c>
      <c r="X550" s="27" t="n">
        <v>-0.500360930832812</v>
      </c>
      <c r="Y550" s="27" t="n">
        <v>-1.18862901113625</v>
      </c>
      <c r="Z550" s="27" t="n">
        <v>-0.249770858622333</v>
      </c>
      <c r="AA550" s="27" t="n">
        <v>0.309924089047954</v>
      </c>
      <c r="AB550" s="27" t="n">
        <v>-0.585412140768249</v>
      </c>
      <c r="AC550" s="27" t="n">
        <v>0.793860544655652</v>
      </c>
      <c r="AD550" s="27" t="n">
        <v>-1.84612850283203</v>
      </c>
      <c r="AE550" s="27" t="n">
        <v>-0.370107996593113</v>
      </c>
      <c r="AF550" s="27" t="n">
        <v>0.684691091918146</v>
      </c>
      <c r="AG550" s="27" t="n">
        <v>0.156027298317241</v>
      </c>
      <c r="AH550" s="27" t="n">
        <v>-0.777225781212118</v>
      </c>
      <c r="AI550" s="27" t="n">
        <v>-1.37021997443005</v>
      </c>
      <c r="AJ550" s="27" t="n">
        <v>0.803084447081264</v>
      </c>
      <c r="AK550" s="27" t="n">
        <v>-0.772743309362937</v>
      </c>
      <c r="AL550" s="21"/>
      <c r="AM550" s="31" t="n">
        <f aca="false">IF(SQRT($B$9)*$B550+SQRT(1-$B$9)*R550&lt;_xlfn.NORM.S.INV($B$6),1,0)</f>
        <v>0</v>
      </c>
      <c r="AN550" s="31" t="n">
        <f aca="false">IF(SQRT($B$9)*$B550+SQRT(1-$B$9)*S550&lt;_xlfn.NORM.S.INV($B$6),1,0)</f>
        <v>0</v>
      </c>
      <c r="AO550" s="31" t="n">
        <f aca="false">IF(SQRT($B$9)*$B550+SQRT(1-$B$9)*T550&lt;_xlfn.NORM.S.INV($B$6),1,0)</f>
        <v>0</v>
      </c>
      <c r="AP550" s="31" t="n">
        <f aca="false">IF(SQRT($B$9)*$B550+SQRT(1-$B$9)*U550&lt;_xlfn.NORM.S.INV($B$6),1,0)</f>
        <v>0</v>
      </c>
      <c r="AQ550" s="31" t="n">
        <f aca="false">IF(SQRT($B$9)*$B550+SQRT(1-$B$9)*V550&lt;_xlfn.NORM.S.INV($B$6),1,0)</f>
        <v>0</v>
      </c>
      <c r="AR550" s="31" t="n">
        <f aca="false">IF(SQRT($B$9)*$B550+SQRT(1-$B$9)*W550&lt;_xlfn.NORM.S.INV($B$6),1,0)</f>
        <v>0</v>
      </c>
      <c r="AS550" s="31" t="n">
        <f aca="false">IF(SQRT($B$9)*$B550+SQRT(1-$B$9)*X550&lt;_xlfn.NORM.S.INV($B$6),1,0)</f>
        <v>0</v>
      </c>
      <c r="AT550" s="31" t="n">
        <f aca="false">IF(SQRT($B$9)*$B550+SQRT(1-$B$9)*Y550&lt;_xlfn.NORM.S.INV($B$6),1,0)</f>
        <v>0</v>
      </c>
      <c r="AU550" s="31" t="n">
        <f aca="false">IF(SQRT($B$9)*$B550+SQRT(1-$B$9)*Z550&lt;_xlfn.NORM.S.INV($B$6),1,0)</f>
        <v>0</v>
      </c>
      <c r="AV550" s="31" t="n">
        <f aca="false">IF(SQRT($B$9)*$B550+SQRT(1-$B$9)*AA550&lt;_xlfn.NORM.S.INV($B$6),1,0)</f>
        <v>0</v>
      </c>
      <c r="AW550" s="31" t="n">
        <f aca="false">IF(SQRT($C$9)*$B550+SQRT(1-$C$9)*AB550&lt;_xlfn.NORM.S.INV($C$6),1,0)</f>
        <v>0</v>
      </c>
      <c r="AX550" s="31" t="n">
        <f aca="false">IF(SQRT($C$9)*$B550+SQRT(1-$C$9)*AC550&lt;_xlfn.NORM.S.INV($C$6),1,0)</f>
        <v>0</v>
      </c>
      <c r="AY550" s="31" t="n">
        <f aca="false">IF(SQRT($C$9)*$B550+SQRT(1-$C$9)*AD550&lt;_xlfn.NORM.S.INV($C$6),1,0)</f>
        <v>0</v>
      </c>
      <c r="AZ550" s="31" t="n">
        <f aca="false">IF(SQRT($C$9)*$B550+SQRT(1-$C$9)*AE550&lt;_xlfn.NORM.S.INV($C$6),1,0)</f>
        <v>0</v>
      </c>
      <c r="BA550" s="31" t="n">
        <f aca="false">IF(SQRT($C$9)*$B550+SQRT(1-$C$9)*AF550&lt;_xlfn.NORM.S.INV($C$6),1,0)</f>
        <v>0</v>
      </c>
      <c r="BB550" s="31" t="n">
        <f aca="false">IF(SQRT($C$9)*$B550+SQRT(1-$C$9)*AG550&lt;_xlfn.NORM.S.INV($C$6),1,0)</f>
        <v>0</v>
      </c>
      <c r="BC550" s="31" t="n">
        <f aca="false">IF(SQRT($C$9)*$B550+SQRT(1-$C$9)*AH550&lt;_xlfn.NORM.S.INV($C$6),1,0)</f>
        <v>0</v>
      </c>
      <c r="BD550" s="31" t="n">
        <f aca="false">IF(SQRT($C$9)*$B550+SQRT(1-$C$9)*AI550&lt;_xlfn.NORM.S.INV($C$6),1,0)</f>
        <v>0</v>
      </c>
      <c r="BE550" s="31" t="n">
        <f aca="false">IF(SQRT($C$9)*$B550+SQRT(1-$C$9)*AJ550&lt;_xlfn.NORM.S.INV($C$6),1,0)</f>
        <v>0</v>
      </c>
      <c r="BF550" s="31" t="n">
        <f aca="false">IF(SQRT($C$9)*$B550+SQRT(1-$C$9)*AK550&lt;_xlfn.NORM.S.INV($C$6),1,0)</f>
        <v>0</v>
      </c>
      <c r="BG550" s="21"/>
      <c r="BH550" s="21"/>
      <c r="BI550" s="31" t="n">
        <f aca="false">$B$11*(($A$1061)*$C550/$B$12*$B$7+(1-$A$1061)*$D550/$B$12*$C$7)</f>
        <v>0</v>
      </c>
      <c r="BJ550" s="31" t="n">
        <f aca="false">$B$11*(($A$1062)*$C550/$B$12*$B$7+(1-$A$1062)*$D550/$B$12*$C$7)</f>
        <v>0</v>
      </c>
      <c r="BK550" s="31" t="n">
        <f aca="false">$B$11*(($A$1063)*$C550/$B$12*$B$7+(1-$A$1063)*$D550/$B$12*$C$7)</f>
        <v>0</v>
      </c>
      <c r="BL550" s="31" t="n">
        <f aca="false">$B$11*(($A$1064)*$C550/$B$12*$B$7+(1-$A$1064)*$D550/$B$12*$C$7)</f>
        <v>0</v>
      </c>
      <c r="BM550" s="31" t="n">
        <f aca="false">$B$11*(($A$1065)*$C550/$B$12*$B$7+(1-$A$1065)*$D550/$B$12*$C$7)</f>
        <v>0</v>
      </c>
      <c r="BN550" s="31" t="n">
        <f aca="false">$B$11*(($A$1066)*$C550/$B$12*$B$7+(1-$A$1066)*$D550/$B$12*$C$7)</f>
        <v>0</v>
      </c>
      <c r="BO550" s="31" t="n">
        <f aca="false">$B$11*(($A$1067)*$C550/$B$12*$B$7+(1-$A$1067)*$D550/$B$12*$C$7)</f>
        <v>0</v>
      </c>
      <c r="BP550" s="31" t="n">
        <f aca="false">$B$11*(($A$1068)*$C550/$B$12*$B$7+(1-$A$1068)*$D550/$B$12*$C$7)</f>
        <v>0</v>
      </c>
      <c r="BQ550" s="31" t="n">
        <f aca="false">$B$11*(($A$1069)*$C550/$B$12*$B$7+(1-$A$1069)*$D550/$B$12*$C$7)</f>
        <v>0</v>
      </c>
      <c r="BR550" s="31" t="n">
        <f aca="false">$B$11*(($A$1070)*$C550/$B$12*$B$7+(1-$A$1070)*$D550/$B$12*$C$7)</f>
        <v>0</v>
      </c>
      <c r="BS550" s="31" t="n">
        <f aca="false">$B$11*(($A$1071)*$C550/$B$12*$B$7+(1-$A$1071)*$D550/$B$12*$C$7)</f>
        <v>0</v>
      </c>
      <c r="BT550" s="31" t="n">
        <f aca="false">$B$11*(($A$1072)*$C550/$B$12*$B$7+(1-$A$1072)*$D550/$B$12*$C$7)</f>
        <v>0</v>
      </c>
      <c r="BU550" s="31" t="n">
        <f aca="false">$B$11*(($A$1073)*$C550/$B$12*$B$7+(1-$A$1073)*$D550/$B$12*$C$7)</f>
        <v>0</v>
      </c>
      <c r="BV550" s="31" t="n">
        <f aca="false">$B$11*(($A$1074)*$C550/$B$12*$B$7+(1-$A$1074)*$D550/$B$12*$C$7)</f>
        <v>0</v>
      </c>
      <c r="BW550" s="31" t="n">
        <f aca="false">$B$11*(($A$1075)*$C550/$B$12*$B$7+(1-$A$1075)*$D550/$B$12*$C$7)</f>
        <v>0</v>
      </c>
      <c r="BX550" s="31" t="n">
        <f aca="false">$B$11*(($A$1076)*$C550/$B$12*$B$7+(1-$A$1076)*$D550/$B$12*$C$7)</f>
        <v>0</v>
      </c>
      <c r="BY550" s="31" t="n">
        <f aca="false">$B$11*(($A$1077)*$C550/$B$12*$B$7+(1-$A$1077)*$D550/$B$12*$C$7)</f>
        <v>0</v>
      </c>
      <c r="BZ550" s="31" t="n">
        <f aca="false">$B$11*(($A$1078)*$C550/$B$12*$B$7+(1-$A$1078)*$D550/$B$12*$C$7)</f>
        <v>0</v>
      </c>
      <c r="CA550" s="31" t="n">
        <f aca="false">$B$11*(($A$1079)*$C550/$B$12*$B$7+(1-$A$1079)*$D550/$B$12*$C$7)</f>
        <v>0</v>
      </c>
      <c r="CB550" s="31" t="n">
        <f aca="false">$B$11*(($A$1080)*$C550/$B$12*$B$7+(1-$A$1080)*$D550/$B$12*$C$7)</f>
        <v>0</v>
      </c>
      <c r="CC550" s="31" t="n">
        <f aca="false">$B$11*(($A$1081)*$C550/$B$12*$B$7+(1-$A$1081)*$D550/$B$12*$C$7)</f>
        <v>0</v>
      </c>
    </row>
    <row r="551" customFormat="false" ht="15" hidden="false" customHeight="false" outlineLevel="0" collapsed="false">
      <c r="A551" s="21" t="n">
        <v>527</v>
      </c>
      <c r="B551" s="27" t="n">
        <v>2.71373941410999</v>
      </c>
      <c r="C551" s="9" t="n">
        <f aca="false">SUM(AM551:AV551)</f>
        <v>0</v>
      </c>
      <c r="D551" s="9" t="n">
        <f aca="false">SUM(AW551:BF551)</f>
        <v>0</v>
      </c>
      <c r="E551" s="24" t="n">
        <f aca="false">(1-C551/$B$12)*$B$8-C551/$B$12*$B$7</f>
        <v>0.05</v>
      </c>
      <c r="F551" s="24" t="n">
        <f aca="false">(1-D551/$B$12)*$C$8-D551/$B$12*$C$7</f>
        <v>0.09</v>
      </c>
      <c r="G551" s="47" t="n">
        <f aca="false">$B$11*($B$10*C551/$B$12*$B$7+(1-$B$10)*D551/$B$12*$C$7)</f>
        <v>0</v>
      </c>
      <c r="H551" s="24" t="n">
        <f aca="false">$B$10*E551+(1-$B$10)*F551</f>
        <v>0.07</v>
      </c>
      <c r="I551" s="21"/>
      <c r="J551" s="21"/>
      <c r="K551" s="21"/>
      <c r="L551" s="21"/>
      <c r="M551" s="21"/>
      <c r="N551" s="21"/>
      <c r="O551" s="21"/>
      <c r="P551" s="21"/>
      <c r="Q551" s="21"/>
      <c r="R551" s="27" t="n">
        <v>0.735989863716356</v>
      </c>
      <c r="S551" s="27" t="n">
        <v>0.114154416061371</v>
      </c>
      <c r="T551" s="27" t="n">
        <v>-2.0244347726486</v>
      </c>
      <c r="U551" s="27" t="n">
        <v>-0.369790440656702</v>
      </c>
      <c r="V551" s="27" t="n">
        <v>0.602687247039405</v>
      </c>
      <c r="W551" s="27" t="n">
        <v>0.460839627305087</v>
      </c>
      <c r="X551" s="27" t="n">
        <v>-1.25860768286179</v>
      </c>
      <c r="Y551" s="27" t="n">
        <v>1.47632680377264</v>
      </c>
      <c r="Z551" s="27" t="n">
        <v>0.0465033634403676</v>
      </c>
      <c r="AA551" s="27" t="n">
        <v>-0.974866480139655</v>
      </c>
      <c r="AB551" s="27" t="n">
        <v>0.731416614067707</v>
      </c>
      <c r="AC551" s="27" t="n">
        <v>-0.912256102430944</v>
      </c>
      <c r="AD551" s="27" t="n">
        <v>-1.12506039031972</v>
      </c>
      <c r="AE551" s="27" t="n">
        <v>-1.26408731917054</v>
      </c>
      <c r="AF551" s="27" t="n">
        <v>2.59485296281139</v>
      </c>
      <c r="AG551" s="27" t="n">
        <v>-0.684816178310229</v>
      </c>
      <c r="AH551" s="27" t="n">
        <v>1.82092528159992</v>
      </c>
      <c r="AI551" s="27" t="n">
        <v>-0.116819607788418</v>
      </c>
      <c r="AJ551" s="27" t="n">
        <v>-0.265737220554451</v>
      </c>
      <c r="AK551" s="27" t="n">
        <v>0.236103419718499</v>
      </c>
      <c r="AL551" s="21"/>
      <c r="AM551" s="31" t="n">
        <f aca="false">IF(SQRT($B$9)*$B551+SQRT(1-$B$9)*R551&lt;_xlfn.NORM.S.INV($B$6),1,0)</f>
        <v>0</v>
      </c>
      <c r="AN551" s="31" t="n">
        <f aca="false">IF(SQRT($B$9)*$B551+SQRT(1-$B$9)*S551&lt;_xlfn.NORM.S.INV($B$6),1,0)</f>
        <v>0</v>
      </c>
      <c r="AO551" s="31" t="n">
        <f aca="false">IF(SQRT($B$9)*$B551+SQRT(1-$B$9)*T551&lt;_xlfn.NORM.S.INV($B$6),1,0)</f>
        <v>0</v>
      </c>
      <c r="AP551" s="31" t="n">
        <f aca="false">IF(SQRT($B$9)*$B551+SQRT(1-$B$9)*U551&lt;_xlfn.NORM.S.INV($B$6),1,0)</f>
        <v>0</v>
      </c>
      <c r="AQ551" s="31" t="n">
        <f aca="false">IF(SQRT($B$9)*$B551+SQRT(1-$B$9)*V551&lt;_xlfn.NORM.S.INV($B$6),1,0)</f>
        <v>0</v>
      </c>
      <c r="AR551" s="31" t="n">
        <f aca="false">IF(SQRT($B$9)*$B551+SQRT(1-$B$9)*W551&lt;_xlfn.NORM.S.INV($B$6),1,0)</f>
        <v>0</v>
      </c>
      <c r="AS551" s="31" t="n">
        <f aca="false">IF(SQRT($B$9)*$B551+SQRT(1-$B$9)*X551&lt;_xlfn.NORM.S.INV($B$6),1,0)</f>
        <v>0</v>
      </c>
      <c r="AT551" s="31" t="n">
        <f aca="false">IF(SQRT($B$9)*$B551+SQRT(1-$B$9)*Y551&lt;_xlfn.NORM.S.INV($B$6),1,0)</f>
        <v>0</v>
      </c>
      <c r="AU551" s="31" t="n">
        <f aca="false">IF(SQRT($B$9)*$B551+SQRT(1-$B$9)*Z551&lt;_xlfn.NORM.S.INV($B$6),1,0)</f>
        <v>0</v>
      </c>
      <c r="AV551" s="31" t="n">
        <f aca="false">IF(SQRT($B$9)*$B551+SQRT(1-$B$9)*AA551&lt;_xlfn.NORM.S.INV($B$6),1,0)</f>
        <v>0</v>
      </c>
      <c r="AW551" s="31" t="n">
        <f aca="false">IF(SQRT($C$9)*$B551+SQRT(1-$C$9)*AB551&lt;_xlfn.NORM.S.INV($C$6),1,0)</f>
        <v>0</v>
      </c>
      <c r="AX551" s="31" t="n">
        <f aca="false">IF(SQRT($C$9)*$B551+SQRT(1-$C$9)*AC551&lt;_xlfn.NORM.S.INV($C$6),1,0)</f>
        <v>0</v>
      </c>
      <c r="AY551" s="31" t="n">
        <f aca="false">IF(SQRT($C$9)*$B551+SQRT(1-$C$9)*AD551&lt;_xlfn.NORM.S.INV($C$6),1,0)</f>
        <v>0</v>
      </c>
      <c r="AZ551" s="31" t="n">
        <f aca="false">IF(SQRT($C$9)*$B551+SQRT(1-$C$9)*AE551&lt;_xlfn.NORM.S.INV($C$6),1,0)</f>
        <v>0</v>
      </c>
      <c r="BA551" s="31" t="n">
        <f aca="false">IF(SQRT($C$9)*$B551+SQRT(1-$C$9)*AF551&lt;_xlfn.NORM.S.INV($C$6),1,0)</f>
        <v>0</v>
      </c>
      <c r="BB551" s="31" t="n">
        <f aca="false">IF(SQRT($C$9)*$B551+SQRT(1-$C$9)*AG551&lt;_xlfn.NORM.S.INV($C$6),1,0)</f>
        <v>0</v>
      </c>
      <c r="BC551" s="31" t="n">
        <f aca="false">IF(SQRT($C$9)*$B551+SQRT(1-$C$9)*AH551&lt;_xlfn.NORM.S.INV($C$6),1,0)</f>
        <v>0</v>
      </c>
      <c r="BD551" s="31" t="n">
        <f aca="false">IF(SQRT($C$9)*$B551+SQRT(1-$C$9)*AI551&lt;_xlfn.NORM.S.INV($C$6),1,0)</f>
        <v>0</v>
      </c>
      <c r="BE551" s="31" t="n">
        <f aca="false">IF(SQRT($C$9)*$B551+SQRT(1-$C$9)*AJ551&lt;_xlfn.NORM.S.INV($C$6),1,0)</f>
        <v>0</v>
      </c>
      <c r="BF551" s="31" t="n">
        <f aca="false">IF(SQRT($C$9)*$B551+SQRT(1-$C$9)*AK551&lt;_xlfn.NORM.S.INV($C$6),1,0)</f>
        <v>0</v>
      </c>
      <c r="BG551" s="21"/>
      <c r="BH551" s="21"/>
      <c r="BI551" s="31" t="n">
        <f aca="false">$B$11*(($A$1061)*$C551/$B$12*$B$7+(1-$A$1061)*$D551/$B$12*$C$7)</f>
        <v>0</v>
      </c>
      <c r="BJ551" s="31" t="n">
        <f aca="false">$B$11*(($A$1062)*$C551/$B$12*$B$7+(1-$A$1062)*$D551/$B$12*$C$7)</f>
        <v>0</v>
      </c>
      <c r="BK551" s="31" t="n">
        <f aca="false">$B$11*(($A$1063)*$C551/$B$12*$B$7+(1-$A$1063)*$D551/$B$12*$C$7)</f>
        <v>0</v>
      </c>
      <c r="BL551" s="31" t="n">
        <f aca="false">$B$11*(($A$1064)*$C551/$B$12*$B$7+(1-$A$1064)*$D551/$B$12*$C$7)</f>
        <v>0</v>
      </c>
      <c r="BM551" s="31" t="n">
        <f aca="false">$B$11*(($A$1065)*$C551/$B$12*$B$7+(1-$A$1065)*$D551/$B$12*$C$7)</f>
        <v>0</v>
      </c>
      <c r="BN551" s="31" t="n">
        <f aca="false">$B$11*(($A$1066)*$C551/$B$12*$B$7+(1-$A$1066)*$D551/$B$12*$C$7)</f>
        <v>0</v>
      </c>
      <c r="BO551" s="31" t="n">
        <f aca="false">$B$11*(($A$1067)*$C551/$B$12*$B$7+(1-$A$1067)*$D551/$B$12*$C$7)</f>
        <v>0</v>
      </c>
      <c r="BP551" s="31" t="n">
        <f aca="false">$B$11*(($A$1068)*$C551/$B$12*$B$7+(1-$A$1068)*$D551/$B$12*$C$7)</f>
        <v>0</v>
      </c>
      <c r="BQ551" s="31" t="n">
        <f aca="false">$B$11*(($A$1069)*$C551/$B$12*$B$7+(1-$A$1069)*$D551/$B$12*$C$7)</f>
        <v>0</v>
      </c>
      <c r="BR551" s="31" t="n">
        <f aca="false">$B$11*(($A$1070)*$C551/$B$12*$B$7+(1-$A$1070)*$D551/$B$12*$C$7)</f>
        <v>0</v>
      </c>
      <c r="BS551" s="31" t="n">
        <f aca="false">$B$11*(($A$1071)*$C551/$B$12*$B$7+(1-$A$1071)*$D551/$B$12*$C$7)</f>
        <v>0</v>
      </c>
      <c r="BT551" s="31" t="n">
        <f aca="false">$B$11*(($A$1072)*$C551/$B$12*$B$7+(1-$A$1072)*$D551/$B$12*$C$7)</f>
        <v>0</v>
      </c>
      <c r="BU551" s="31" t="n">
        <f aca="false">$B$11*(($A$1073)*$C551/$B$12*$B$7+(1-$A$1073)*$D551/$B$12*$C$7)</f>
        <v>0</v>
      </c>
      <c r="BV551" s="31" t="n">
        <f aca="false">$B$11*(($A$1074)*$C551/$B$12*$B$7+(1-$A$1074)*$D551/$B$12*$C$7)</f>
        <v>0</v>
      </c>
      <c r="BW551" s="31" t="n">
        <f aca="false">$B$11*(($A$1075)*$C551/$B$12*$B$7+(1-$A$1075)*$D551/$B$12*$C$7)</f>
        <v>0</v>
      </c>
      <c r="BX551" s="31" t="n">
        <f aca="false">$B$11*(($A$1076)*$C551/$B$12*$B$7+(1-$A$1076)*$D551/$B$12*$C$7)</f>
        <v>0</v>
      </c>
      <c r="BY551" s="31" t="n">
        <f aca="false">$B$11*(($A$1077)*$C551/$B$12*$B$7+(1-$A$1077)*$D551/$B$12*$C$7)</f>
        <v>0</v>
      </c>
      <c r="BZ551" s="31" t="n">
        <f aca="false">$B$11*(($A$1078)*$C551/$B$12*$B$7+(1-$A$1078)*$D551/$B$12*$C$7)</f>
        <v>0</v>
      </c>
      <c r="CA551" s="31" t="n">
        <f aca="false">$B$11*(($A$1079)*$C551/$B$12*$B$7+(1-$A$1079)*$D551/$B$12*$C$7)</f>
        <v>0</v>
      </c>
      <c r="CB551" s="31" t="n">
        <f aca="false">$B$11*(($A$1080)*$C551/$B$12*$B$7+(1-$A$1080)*$D551/$B$12*$C$7)</f>
        <v>0</v>
      </c>
      <c r="CC551" s="31" t="n">
        <f aca="false">$B$11*(($A$1081)*$C551/$B$12*$B$7+(1-$A$1081)*$D551/$B$12*$C$7)</f>
        <v>0</v>
      </c>
    </row>
    <row r="552" customFormat="false" ht="15" hidden="false" customHeight="false" outlineLevel="0" collapsed="false">
      <c r="A552" s="21" t="n">
        <v>528</v>
      </c>
      <c r="B552" s="27" t="n">
        <v>-0.727967399731016</v>
      </c>
      <c r="C552" s="9" t="n">
        <f aca="false">SUM(AM552:AV552)</f>
        <v>0</v>
      </c>
      <c r="D552" s="9" t="n">
        <f aca="false">SUM(AW552:BF552)</f>
        <v>1</v>
      </c>
      <c r="E552" s="24" t="n">
        <f aca="false">(1-C552/$B$12)*$B$8-C552/$B$12*$B$7</f>
        <v>0.05</v>
      </c>
      <c r="F552" s="24" t="n">
        <f aca="false">(1-D552/$B$12)*$C$8-D552/$B$12*$C$7</f>
        <v>0.021</v>
      </c>
      <c r="G552" s="47" t="n">
        <f aca="false">$B$11*($B$10*C552/$B$12*$B$7+(1-$B$10)*D552/$B$12*$C$7)</f>
        <v>300</v>
      </c>
      <c r="H552" s="24" t="n">
        <f aca="false">$B$10*E552+(1-$B$10)*F552</f>
        <v>0.0355</v>
      </c>
      <c r="I552" s="21"/>
      <c r="J552" s="21"/>
      <c r="K552" s="21"/>
      <c r="L552" s="21"/>
      <c r="M552" s="21"/>
      <c r="N552" s="21"/>
      <c r="O552" s="21"/>
      <c r="P552" s="21"/>
      <c r="Q552" s="21"/>
      <c r="R552" s="27" t="n">
        <v>-0.396048869208028</v>
      </c>
      <c r="S552" s="27" t="n">
        <v>-0.445005100288009</v>
      </c>
      <c r="T552" s="27" t="n">
        <v>-0.707420294642812</v>
      </c>
      <c r="U552" s="27" t="n">
        <v>-1.19728333472367</v>
      </c>
      <c r="V552" s="27" t="n">
        <v>1.18762796907599</v>
      </c>
      <c r="W552" s="27" t="n">
        <v>-1.14351313218168</v>
      </c>
      <c r="X552" s="27" t="n">
        <v>-1.10825801055961</v>
      </c>
      <c r="Y552" s="27" t="n">
        <v>-1.16648650300231</v>
      </c>
      <c r="Z552" s="27" t="n">
        <v>-0.282538962694261</v>
      </c>
      <c r="AA552" s="27" t="n">
        <v>0.942461240201031</v>
      </c>
      <c r="AB552" s="27" t="n">
        <v>2.35754917806884</v>
      </c>
      <c r="AC552" s="27" t="n">
        <v>1.63296430135003</v>
      </c>
      <c r="AD552" s="27" t="n">
        <v>-1.81558603366772</v>
      </c>
      <c r="AE552" s="27" t="n">
        <v>1.34427720164233</v>
      </c>
      <c r="AF552" s="27" t="n">
        <v>2.30129393397317</v>
      </c>
      <c r="AG552" s="27" t="n">
        <v>-0.0383864969813918</v>
      </c>
      <c r="AH552" s="27" t="n">
        <v>-0.251359069611341</v>
      </c>
      <c r="AI552" s="27" t="n">
        <v>1.86578518226158</v>
      </c>
      <c r="AJ552" s="27" t="n">
        <v>-0.377829995115161</v>
      </c>
      <c r="AK552" s="27" t="n">
        <v>0.0736911998650633</v>
      </c>
      <c r="AL552" s="21"/>
      <c r="AM552" s="31" t="n">
        <f aca="false">IF(SQRT($B$9)*$B552+SQRT(1-$B$9)*R552&lt;_xlfn.NORM.S.INV($B$6),1,0)</f>
        <v>0</v>
      </c>
      <c r="AN552" s="31" t="n">
        <f aca="false">IF(SQRT($B$9)*$B552+SQRT(1-$B$9)*S552&lt;_xlfn.NORM.S.INV($B$6),1,0)</f>
        <v>0</v>
      </c>
      <c r="AO552" s="31" t="n">
        <f aca="false">IF(SQRT($B$9)*$B552+SQRT(1-$B$9)*T552&lt;_xlfn.NORM.S.INV($B$6),1,0)</f>
        <v>0</v>
      </c>
      <c r="AP552" s="31" t="n">
        <f aca="false">IF(SQRT($B$9)*$B552+SQRT(1-$B$9)*U552&lt;_xlfn.NORM.S.INV($B$6),1,0)</f>
        <v>0</v>
      </c>
      <c r="AQ552" s="31" t="n">
        <f aca="false">IF(SQRT($B$9)*$B552+SQRT(1-$B$9)*V552&lt;_xlfn.NORM.S.INV($B$6),1,0)</f>
        <v>0</v>
      </c>
      <c r="AR552" s="31" t="n">
        <f aca="false">IF(SQRT($B$9)*$B552+SQRT(1-$B$9)*W552&lt;_xlfn.NORM.S.INV($B$6),1,0)</f>
        <v>0</v>
      </c>
      <c r="AS552" s="31" t="n">
        <f aca="false">IF(SQRT($B$9)*$B552+SQRT(1-$B$9)*X552&lt;_xlfn.NORM.S.INV($B$6),1,0)</f>
        <v>0</v>
      </c>
      <c r="AT552" s="31" t="n">
        <f aca="false">IF(SQRT($B$9)*$B552+SQRT(1-$B$9)*Y552&lt;_xlfn.NORM.S.INV($B$6),1,0)</f>
        <v>0</v>
      </c>
      <c r="AU552" s="31" t="n">
        <f aca="false">IF(SQRT($B$9)*$B552+SQRT(1-$B$9)*Z552&lt;_xlfn.NORM.S.INV($B$6),1,0)</f>
        <v>0</v>
      </c>
      <c r="AV552" s="31" t="n">
        <f aca="false">IF(SQRT($B$9)*$B552+SQRT(1-$B$9)*AA552&lt;_xlfn.NORM.S.INV($B$6),1,0)</f>
        <v>0</v>
      </c>
      <c r="AW552" s="31" t="n">
        <f aca="false">IF(SQRT($C$9)*$B552+SQRT(1-$C$9)*AB552&lt;_xlfn.NORM.S.INV($C$6),1,0)</f>
        <v>0</v>
      </c>
      <c r="AX552" s="31" t="n">
        <f aca="false">IF(SQRT($C$9)*$B552+SQRT(1-$C$9)*AC552&lt;_xlfn.NORM.S.INV($C$6),1,0)</f>
        <v>0</v>
      </c>
      <c r="AY552" s="31" t="n">
        <f aca="false">IF(SQRT($C$9)*$B552+SQRT(1-$C$9)*AD552&lt;_xlfn.NORM.S.INV($C$6),1,0)</f>
        <v>1</v>
      </c>
      <c r="AZ552" s="31" t="n">
        <f aca="false">IF(SQRT($C$9)*$B552+SQRT(1-$C$9)*AE552&lt;_xlfn.NORM.S.INV($C$6),1,0)</f>
        <v>0</v>
      </c>
      <c r="BA552" s="31" t="n">
        <f aca="false">IF(SQRT($C$9)*$B552+SQRT(1-$C$9)*AF552&lt;_xlfn.NORM.S.INV($C$6),1,0)</f>
        <v>0</v>
      </c>
      <c r="BB552" s="31" t="n">
        <f aca="false">IF(SQRT($C$9)*$B552+SQRT(1-$C$9)*AG552&lt;_xlfn.NORM.S.INV($C$6),1,0)</f>
        <v>0</v>
      </c>
      <c r="BC552" s="31" t="n">
        <f aca="false">IF(SQRT($C$9)*$B552+SQRT(1-$C$9)*AH552&lt;_xlfn.NORM.S.INV($C$6),1,0)</f>
        <v>0</v>
      </c>
      <c r="BD552" s="31" t="n">
        <f aca="false">IF(SQRT($C$9)*$B552+SQRT(1-$C$9)*AI552&lt;_xlfn.NORM.S.INV($C$6),1,0)</f>
        <v>0</v>
      </c>
      <c r="BE552" s="31" t="n">
        <f aca="false">IF(SQRT($C$9)*$B552+SQRT(1-$C$9)*AJ552&lt;_xlfn.NORM.S.INV($C$6),1,0)</f>
        <v>0</v>
      </c>
      <c r="BF552" s="31" t="n">
        <f aca="false">IF(SQRT($C$9)*$B552+SQRT(1-$C$9)*AK552&lt;_xlfn.NORM.S.INV($C$6),1,0)</f>
        <v>0</v>
      </c>
      <c r="BG552" s="21"/>
      <c r="BH552" s="21"/>
      <c r="BI552" s="31" t="n">
        <f aca="false">$B$11*(($A$1061)*$C552/$B$12*$B$7+(1-$A$1061)*$D552/$B$12*$C$7)</f>
        <v>600</v>
      </c>
      <c r="BJ552" s="31" t="n">
        <f aca="false">$B$11*(($A$1062)*$C552/$B$12*$B$7+(1-$A$1062)*$D552/$B$12*$C$7)</f>
        <v>570</v>
      </c>
      <c r="BK552" s="31" t="n">
        <f aca="false">$B$11*(($A$1063)*$C552/$B$12*$B$7+(1-$A$1063)*$D552/$B$12*$C$7)</f>
        <v>540</v>
      </c>
      <c r="BL552" s="31" t="n">
        <f aca="false">$B$11*(($A$1064)*$C552/$B$12*$B$7+(1-$A$1064)*$D552/$B$12*$C$7)</f>
        <v>510</v>
      </c>
      <c r="BM552" s="31" t="n">
        <f aca="false">$B$11*(($A$1065)*$C552/$B$12*$B$7+(1-$A$1065)*$D552/$B$12*$C$7)</f>
        <v>480</v>
      </c>
      <c r="BN552" s="31" t="n">
        <f aca="false">$B$11*(($A$1066)*$C552/$B$12*$B$7+(1-$A$1066)*$D552/$B$12*$C$7)</f>
        <v>450</v>
      </c>
      <c r="BO552" s="31" t="n">
        <f aca="false">$B$11*(($A$1067)*$C552/$B$12*$B$7+(1-$A$1067)*$D552/$B$12*$C$7)</f>
        <v>420</v>
      </c>
      <c r="BP552" s="31" t="n">
        <f aca="false">$B$11*(($A$1068)*$C552/$B$12*$B$7+(1-$A$1068)*$D552/$B$12*$C$7)</f>
        <v>390</v>
      </c>
      <c r="BQ552" s="31" t="n">
        <f aca="false">$B$11*(($A$1069)*$C552/$B$12*$B$7+(1-$A$1069)*$D552/$B$12*$C$7)</f>
        <v>360</v>
      </c>
      <c r="BR552" s="31" t="n">
        <f aca="false">$B$11*(($A$1070)*$C552/$B$12*$B$7+(1-$A$1070)*$D552/$B$12*$C$7)</f>
        <v>330</v>
      </c>
      <c r="BS552" s="31" t="n">
        <f aca="false">$B$11*(($A$1071)*$C552/$B$12*$B$7+(1-$A$1071)*$D552/$B$12*$C$7)</f>
        <v>300</v>
      </c>
      <c r="BT552" s="31" t="n">
        <f aca="false">$B$11*(($A$1072)*$C552/$B$12*$B$7+(1-$A$1072)*$D552/$B$12*$C$7)</f>
        <v>270</v>
      </c>
      <c r="BU552" s="31" t="n">
        <f aca="false">$B$11*(($A$1073)*$C552/$B$12*$B$7+(1-$A$1073)*$D552/$B$12*$C$7)</f>
        <v>240</v>
      </c>
      <c r="BV552" s="31" t="n">
        <f aca="false">$B$11*(($A$1074)*$C552/$B$12*$B$7+(1-$A$1074)*$D552/$B$12*$C$7)</f>
        <v>210</v>
      </c>
      <c r="BW552" s="31" t="n">
        <f aca="false">$B$11*(($A$1075)*$C552/$B$12*$B$7+(1-$A$1075)*$D552/$B$12*$C$7)</f>
        <v>180</v>
      </c>
      <c r="BX552" s="31" t="n">
        <f aca="false">$B$11*(($A$1076)*$C552/$B$12*$B$7+(1-$A$1076)*$D552/$B$12*$C$7)</f>
        <v>150</v>
      </c>
      <c r="BY552" s="31" t="n">
        <f aca="false">$B$11*(($A$1077)*$C552/$B$12*$B$7+(1-$A$1077)*$D552/$B$12*$C$7)</f>
        <v>120</v>
      </c>
      <c r="BZ552" s="31" t="n">
        <f aca="false">$B$11*(($A$1078)*$C552/$B$12*$B$7+(1-$A$1078)*$D552/$B$12*$C$7)</f>
        <v>90</v>
      </c>
      <c r="CA552" s="31" t="n">
        <f aca="false">$B$11*(($A$1079)*$C552/$B$12*$B$7+(1-$A$1079)*$D552/$B$12*$C$7)</f>
        <v>60</v>
      </c>
      <c r="CB552" s="31" t="n">
        <f aca="false">$B$11*(($A$1080)*$C552/$B$12*$B$7+(1-$A$1080)*$D552/$B$12*$C$7)</f>
        <v>30</v>
      </c>
      <c r="CC552" s="31" t="n">
        <f aca="false">$B$11*(($A$1081)*$C552/$B$12*$B$7+(1-$A$1081)*$D552/$B$12*$C$7)</f>
        <v>0</v>
      </c>
    </row>
    <row r="553" customFormat="false" ht="15" hidden="false" customHeight="false" outlineLevel="0" collapsed="false">
      <c r="A553" s="21" t="n">
        <v>529</v>
      </c>
      <c r="B553" s="27" t="n">
        <v>0.947425086248578</v>
      </c>
      <c r="C553" s="9" t="n">
        <f aca="false">SUM(AM553:AV553)</f>
        <v>0</v>
      </c>
      <c r="D553" s="9" t="n">
        <f aca="false">SUM(AW553:BF553)</f>
        <v>0</v>
      </c>
      <c r="E553" s="24" t="n">
        <f aca="false">(1-C553/$B$12)*$B$8-C553/$B$12*$B$7</f>
        <v>0.05</v>
      </c>
      <c r="F553" s="24" t="n">
        <f aca="false">(1-D553/$B$12)*$C$8-D553/$B$12*$C$7</f>
        <v>0.09</v>
      </c>
      <c r="G553" s="47" t="n">
        <f aca="false">$B$11*($B$10*C553/$B$12*$B$7+(1-$B$10)*D553/$B$12*$C$7)</f>
        <v>0</v>
      </c>
      <c r="H553" s="24" t="n">
        <f aca="false">$B$10*E553+(1-$B$10)*F553</f>
        <v>0.07</v>
      </c>
      <c r="I553" s="21"/>
      <c r="J553" s="21"/>
      <c r="K553" s="21"/>
      <c r="L553" s="21"/>
      <c r="M553" s="21"/>
      <c r="N553" s="21"/>
      <c r="O553" s="21"/>
      <c r="P553" s="21"/>
      <c r="Q553" s="21"/>
      <c r="R553" s="27" t="n">
        <v>-1.46157514011784</v>
      </c>
      <c r="S553" s="27" t="n">
        <v>-0.794201453065513</v>
      </c>
      <c r="T553" s="27" t="n">
        <v>0.420781699839296</v>
      </c>
      <c r="U553" s="27" t="n">
        <v>-0.899613184898773</v>
      </c>
      <c r="V553" s="27" t="n">
        <v>1.45386240797423</v>
      </c>
      <c r="W553" s="27" t="n">
        <v>1.14091410301349</v>
      </c>
      <c r="X553" s="27" t="n">
        <v>-0.237506791355022</v>
      </c>
      <c r="Y553" s="27" t="n">
        <v>0.255276741604297</v>
      </c>
      <c r="Z553" s="27" t="n">
        <v>-0.436140278755424</v>
      </c>
      <c r="AA553" s="27" t="n">
        <v>-0.127425608451333</v>
      </c>
      <c r="AB553" s="27" t="n">
        <v>0.577065532637796</v>
      </c>
      <c r="AC553" s="27" t="n">
        <v>0.0831738740818704</v>
      </c>
      <c r="AD553" s="27" t="n">
        <v>0.0519964259946278</v>
      </c>
      <c r="AE553" s="27" t="n">
        <v>1.58902124494403</v>
      </c>
      <c r="AF553" s="27" t="n">
        <v>-1.06324047099504</v>
      </c>
      <c r="AG553" s="27" t="n">
        <v>0.987745260933469</v>
      </c>
      <c r="AH553" s="27" t="n">
        <v>0.206579447032427</v>
      </c>
      <c r="AI553" s="27" t="n">
        <v>1.67263649038955</v>
      </c>
      <c r="AJ553" s="27" t="n">
        <v>0.00706867979056887</v>
      </c>
      <c r="AK553" s="27" t="n">
        <v>-0.285725476060196</v>
      </c>
      <c r="AL553" s="21"/>
      <c r="AM553" s="31" t="n">
        <f aca="false">IF(SQRT($B$9)*$B553+SQRT(1-$B$9)*R553&lt;_xlfn.NORM.S.INV($B$6),1,0)</f>
        <v>0</v>
      </c>
      <c r="AN553" s="31" t="n">
        <f aca="false">IF(SQRT($B$9)*$B553+SQRT(1-$B$9)*S553&lt;_xlfn.NORM.S.INV($B$6),1,0)</f>
        <v>0</v>
      </c>
      <c r="AO553" s="31" t="n">
        <f aca="false">IF(SQRT($B$9)*$B553+SQRT(1-$B$9)*T553&lt;_xlfn.NORM.S.INV($B$6),1,0)</f>
        <v>0</v>
      </c>
      <c r="AP553" s="31" t="n">
        <f aca="false">IF(SQRT($B$9)*$B553+SQRT(1-$B$9)*U553&lt;_xlfn.NORM.S.INV($B$6),1,0)</f>
        <v>0</v>
      </c>
      <c r="AQ553" s="31" t="n">
        <f aca="false">IF(SQRT($B$9)*$B553+SQRT(1-$B$9)*V553&lt;_xlfn.NORM.S.INV($B$6),1,0)</f>
        <v>0</v>
      </c>
      <c r="AR553" s="31" t="n">
        <f aca="false">IF(SQRT($B$9)*$B553+SQRT(1-$B$9)*W553&lt;_xlfn.NORM.S.INV($B$6),1,0)</f>
        <v>0</v>
      </c>
      <c r="AS553" s="31" t="n">
        <f aca="false">IF(SQRT($B$9)*$B553+SQRT(1-$B$9)*X553&lt;_xlfn.NORM.S.INV($B$6),1,0)</f>
        <v>0</v>
      </c>
      <c r="AT553" s="31" t="n">
        <f aca="false">IF(SQRT($B$9)*$B553+SQRT(1-$B$9)*Y553&lt;_xlfn.NORM.S.INV($B$6),1,0)</f>
        <v>0</v>
      </c>
      <c r="AU553" s="31" t="n">
        <f aca="false">IF(SQRT($B$9)*$B553+SQRT(1-$B$9)*Z553&lt;_xlfn.NORM.S.INV($B$6),1,0)</f>
        <v>0</v>
      </c>
      <c r="AV553" s="31" t="n">
        <f aca="false">IF(SQRT($B$9)*$B553+SQRT(1-$B$9)*AA553&lt;_xlfn.NORM.S.INV($B$6),1,0)</f>
        <v>0</v>
      </c>
      <c r="AW553" s="31" t="n">
        <f aca="false">IF(SQRT($C$9)*$B553+SQRT(1-$C$9)*AB553&lt;_xlfn.NORM.S.INV($C$6),1,0)</f>
        <v>0</v>
      </c>
      <c r="AX553" s="31" t="n">
        <f aca="false">IF(SQRT($C$9)*$B553+SQRT(1-$C$9)*AC553&lt;_xlfn.NORM.S.INV($C$6),1,0)</f>
        <v>0</v>
      </c>
      <c r="AY553" s="31" t="n">
        <f aca="false">IF(SQRT($C$9)*$B553+SQRT(1-$C$9)*AD553&lt;_xlfn.NORM.S.INV($C$6),1,0)</f>
        <v>0</v>
      </c>
      <c r="AZ553" s="31" t="n">
        <f aca="false">IF(SQRT($C$9)*$B553+SQRT(1-$C$9)*AE553&lt;_xlfn.NORM.S.INV($C$6),1,0)</f>
        <v>0</v>
      </c>
      <c r="BA553" s="31" t="n">
        <f aca="false">IF(SQRT($C$9)*$B553+SQRT(1-$C$9)*AF553&lt;_xlfn.NORM.S.INV($C$6),1,0)</f>
        <v>0</v>
      </c>
      <c r="BB553" s="31" t="n">
        <f aca="false">IF(SQRT($C$9)*$B553+SQRT(1-$C$9)*AG553&lt;_xlfn.NORM.S.INV($C$6),1,0)</f>
        <v>0</v>
      </c>
      <c r="BC553" s="31" t="n">
        <f aca="false">IF(SQRT($C$9)*$B553+SQRT(1-$C$9)*AH553&lt;_xlfn.NORM.S.INV($C$6),1,0)</f>
        <v>0</v>
      </c>
      <c r="BD553" s="31" t="n">
        <f aca="false">IF(SQRT($C$9)*$B553+SQRT(1-$C$9)*AI553&lt;_xlfn.NORM.S.INV($C$6),1,0)</f>
        <v>0</v>
      </c>
      <c r="BE553" s="31" t="n">
        <f aca="false">IF(SQRT($C$9)*$B553+SQRT(1-$C$9)*AJ553&lt;_xlfn.NORM.S.INV($C$6),1,0)</f>
        <v>0</v>
      </c>
      <c r="BF553" s="31" t="n">
        <f aca="false">IF(SQRT($C$9)*$B553+SQRT(1-$C$9)*AK553&lt;_xlfn.NORM.S.INV($C$6),1,0)</f>
        <v>0</v>
      </c>
      <c r="BG553" s="21"/>
      <c r="BH553" s="21"/>
      <c r="BI553" s="31" t="n">
        <f aca="false">$B$11*(($A$1061)*$C553/$B$12*$B$7+(1-$A$1061)*$D553/$B$12*$C$7)</f>
        <v>0</v>
      </c>
      <c r="BJ553" s="31" t="n">
        <f aca="false">$B$11*(($A$1062)*$C553/$B$12*$B$7+(1-$A$1062)*$D553/$B$12*$C$7)</f>
        <v>0</v>
      </c>
      <c r="BK553" s="31" t="n">
        <f aca="false">$B$11*(($A$1063)*$C553/$B$12*$B$7+(1-$A$1063)*$D553/$B$12*$C$7)</f>
        <v>0</v>
      </c>
      <c r="BL553" s="31" t="n">
        <f aca="false">$B$11*(($A$1064)*$C553/$B$12*$B$7+(1-$A$1064)*$D553/$B$12*$C$7)</f>
        <v>0</v>
      </c>
      <c r="BM553" s="31" t="n">
        <f aca="false">$B$11*(($A$1065)*$C553/$B$12*$B$7+(1-$A$1065)*$D553/$B$12*$C$7)</f>
        <v>0</v>
      </c>
      <c r="BN553" s="31" t="n">
        <f aca="false">$B$11*(($A$1066)*$C553/$B$12*$B$7+(1-$A$1066)*$D553/$B$12*$C$7)</f>
        <v>0</v>
      </c>
      <c r="BO553" s="31" t="n">
        <f aca="false">$B$11*(($A$1067)*$C553/$B$12*$B$7+(1-$A$1067)*$D553/$B$12*$C$7)</f>
        <v>0</v>
      </c>
      <c r="BP553" s="31" t="n">
        <f aca="false">$B$11*(($A$1068)*$C553/$B$12*$B$7+(1-$A$1068)*$D553/$B$12*$C$7)</f>
        <v>0</v>
      </c>
      <c r="BQ553" s="31" t="n">
        <f aca="false">$B$11*(($A$1069)*$C553/$B$12*$B$7+(1-$A$1069)*$D553/$B$12*$C$7)</f>
        <v>0</v>
      </c>
      <c r="BR553" s="31" t="n">
        <f aca="false">$B$11*(($A$1070)*$C553/$B$12*$B$7+(1-$A$1070)*$D553/$B$12*$C$7)</f>
        <v>0</v>
      </c>
      <c r="BS553" s="31" t="n">
        <f aca="false">$B$11*(($A$1071)*$C553/$B$12*$B$7+(1-$A$1071)*$D553/$B$12*$C$7)</f>
        <v>0</v>
      </c>
      <c r="BT553" s="31" t="n">
        <f aca="false">$B$11*(($A$1072)*$C553/$B$12*$B$7+(1-$A$1072)*$D553/$B$12*$C$7)</f>
        <v>0</v>
      </c>
      <c r="BU553" s="31" t="n">
        <f aca="false">$B$11*(($A$1073)*$C553/$B$12*$B$7+(1-$A$1073)*$D553/$B$12*$C$7)</f>
        <v>0</v>
      </c>
      <c r="BV553" s="31" t="n">
        <f aca="false">$B$11*(($A$1074)*$C553/$B$12*$B$7+(1-$A$1074)*$D553/$B$12*$C$7)</f>
        <v>0</v>
      </c>
      <c r="BW553" s="31" t="n">
        <f aca="false">$B$11*(($A$1075)*$C553/$B$12*$B$7+(1-$A$1075)*$D553/$B$12*$C$7)</f>
        <v>0</v>
      </c>
      <c r="BX553" s="31" t="n">
        <f aca="false">$B$11*(($A$1076)*$C553/$B$12*$B$7+(1-$A$1076)*$D553/$B$12*$C$7)</f>
        <v>0</v>
      </c>
      <c r="BY553" s="31" t="n">
        <f aca="false">$B$11*(($A$1077)*$C553/$B$12*$B$7+(1-$A$1077)*$D553/$B$12*$C$7)</f>
        <v>0</v>
      </c>
      <c r="BZ553" s="31" t="n">
        <f aca="false">$B$11*(($A$1078)*$C553/$B$12*$B$7+(1-$A$1078)*$D553/$B$12*$C$7)</f>
        <v>0</v>
      </c>
      <c r="CA553" s="31" t="n">
        <f aca="false">$B$11*(($A$1079)*$C553/$B$12*$B$7+(1-$A$1079)*$D553/$B$12*$C$7)</f>
        <v>0</v>
      </c>
      <c r="CB553" s="31" t="n">
        <f aca="false">$B$11*(($A$1080)*$C553/$B$12*$B$7+(1-$A$1080)*$D553/$B$12*$C$7)</f>
        <v>0</v>
      </c>
      <c r="CC553" s="31" t="n">
        <f aca="false">$B$11*(($A$1081)*$C553/$B$12*$B$7+(1-$A$1081)*$D553/$B$12*$C$7)</f>
        <v>0</v>
      </c>
    </row>
    <row r="554" customFormat="false" ht="15" hidden="false" customHeight="false" outlineLevel="0" collapsed="false">
      <c r="A554" s="21" t="n">
        <v>530</v>
      </c>
      <c r="B554" s="27" t="n">
        <v>-1.30470222882231</v>
      </c>
      <c r="C554" s="9" t="n">
        <f aca="false">SUM(AM554:AV554)</f>
        <v>0</v>
      </c>
      <c r="D554" s="9" t="n">
        <f aca="false">SUM(AW554:BF554)</f>
        <v>1</v>
      </c>
      <c r="E554" s="24" t="n">
        <f aca="false">(1-C554/$B$12)*$B$8-C554/$B$12*$B$7</f>
        <v>0.05</v>
      </c>
      <c r="F554" s="24" t="n">
        <f aca="false">(1-D554/$B$12)*$C$8-D554/$B$12*$C$7</f>
        <v>0.021</v>
      </c>
      <c r="G554" s="47" t="n">
        <f aca="false">$B$11*($B$10*C554/$B$12*$B$7+(1-$B$10)*D554/$B$12*$C$7)</f>
        <v>300</v>
      </c>
      <c r="H554" s="24" t="n">
        <f aca="false">$B$10*E554+(1-$B$10)*F554</f>
        <v>0.0355</v>
      </c>
      <c r="I554" s="21"/>
      <c r="J554" s="21"/>
      <c r="K554" s="21"/>
      <c r="L554" s="21"/>
      <c r="M554" s="21"/>
      <c r="N554" s="21"/>
      <c r="O554" s="21"/>
      <c r="P554" s="21"/>
      <c r="Q554" s="21"/>
      <c r="R554" s="27" t="n">
        <v>0.75132604169152</v>
      </c>
      <c r="S554" s="27" t="n">
        <v>1.89308774605062</v>
      </c>
      <c r="T554" s="27" t="n">
        <v>-0.895841807839904</v>
      </c>
      <c r="U554" s="27" t="n">
        <v>-0.173021270685136</v>
      </c>
      <c r="V554" s="27" t="n">
        <v>0.089126580599535</v>
      </c>
      <c r="W554" s="27" t="n">
        <v>1.25483781064438</v>
      </c>
      <c r="X554" s="27" t="n">
        <v>0.797038698857416</v>
      </c>
      <c r="Y554" s="27" t="n">
        <v>1.01993306438574</v>
      </c>
      <c r="Z554" s="27" t="n">
        <v>0.251211051089642</v>
      </c>
      <c r="AA554" s="27" t="n">
        <v>0.427443503825196</v>
      </c>
      <c r="AB554" s="27" t="n">
        <v>0.632392104819599</v>
      </c>
      <c r="AC554" s="27" t="n">
        <v>1.03302574348747</v>
      </c>
      <c r="AD554" s="27" t="n">
        <v>-0.210965682536582</v>
      </c>
      <c r="AE554" s="27" t="n">
        <v>-0.809889523185792</v>
      </c>
      <c r="AF554" s="27" t="n">
        <v>0.542194608042545</v>
      </c>
      <c r="AG554" s="27" t="n">
        <v>-0.255832011064625</v>
      </c>
      <c r="AH554" s="27" t="n">
        <v>-1.11980862886837</v>
      </c>
      <c r="AI554" s="27" t="n">
        <v>-1.34585201877135</v>
      </c>
      <c r="AJ554" s="27" t="n">
        <v>0.911671395634171</v>
      </c>
      <c r="AK554" s="27" t="n">
        <v>0.380374306317976</v>
      </c>
      <c r="AL554" s="21"/>
      <c r="AM554" s="31" t="n">
        <f aca="false">IF(SQRT($B$9)*$B554+SQRT(1-$B$9)*R554&lt;_xlfn.NORM.S.INV($B$6),1,0)</f>
        <v>0</v>
      </c>
      <c r="AN554" s="31" t="n">
        <f aca="false">IF(SQRT($B$9)*$B554+SQRT(1-$B$9)*S554&lt;_xlfn.NORM.S.INV($B$6),1,0)</f>
        <v>0</v>
      </c>
      <c r="AO554" s="31" t="n">
        <f aca="false">IF(SQRT($B$9)*$B554+SQRT(1-$B$9)*T554&lt;_xlfn.NORM.S.INV($B$6),1,0)</f>
        <v>0</v>
      </c>
      <c r="AP554" s="31" t="n">
        <f aca="false">IF(SQRT($B$9)*$B554+SQRT(1-$B$9)*U554&lt;_xlfn.NORM.S.INV($B$6),1,0)</f>
        <v>0</v>
      </c>
      <c r="AQ554" s="31" t="n">
        <f aca="false">IF(SQRT($B$9)*$B554+SQRT(1-$B$9)*V554&lt;_xlfn.NORM.S.INV($B$6),1,0)</f>
        <v>0</v>
      </c>
      <c r="AR554" s="31" t="n">
        <f aca="false">IF(SQRT($B$9)*$B554+SQRT(1-$B$9)*W554&lt;_xlfn.NORM.S.INV($B$6),1,0)</f>
        <v>0</v>
      </c>
      <c r="AS554" s="31" t="n">
        <f aca="false">IF(SQRT($B$9)*$B554+SQRT(1-$B$9)*X554&lt;_xlfn.NORM.S.INV($B$6),1,0)</f>
        <v>0</v>
      </c>
      <c r="AT554" s="31" t="n">
        <f aca="false">IF(SQRT($B$9)*$B554+SQRT(1-$B$9)*Y554&lt;_xlfn.NORM.S.INV($B$6),1,0)</f>
        <v>0</v>
      </c>
      <c r="AU554" s="31" t="n">
        <f aca="false">IF(SQRT($B$9)*$B554+SQRT(1-$B$9)*Z554&lt;_xlfn.NORM.S.INV($B$6),1,0)</f>
        <v>0</v>
      </c>
      <c r="AV554" s="31" t="n">
        <f aca="false">IF(SQRT($B$9)*$B554+SQRT(1-$B$9)*AA554&lt;_xlfn.NORM.S.INV($B$6),1,0)</f>
        <v>0</v>
      </c>
      <c r="AW554" s="31" t="n">
        <f aca="false">IF(SQRT($C$9)*$B554+SQRT(1-$C$9)*AB554&lt;_xlfn.NORM.S.INV($C$6),1,0)</f>
        <v>0</v>
      </c>
      <c r="AX554" s="31" t="n">
        <f aca="false">IF(SQRT($C$9)*$B554+SQRT(1-$C$9)*AC554&lt;_xlfn.NORM.S.INV($C$6),1,0)</f>
        <v>0</v>
      </c>
      <c r="AY554" s="31" t="n">
        <f aca="false">IF(SQRT($C$9)*$B554+SQRT(1-$C$9)*AD554&lt;_xlfn.NORM.S.INV($C$6),1,0)</f>
        <v>0</v>
      </c>
      <c r="AZ554" s="31" t="n">
        <f aca="false">IF(SQRT($C$9)*$B554+SQRT(1-$C$9)*AE554&lt;_xlfn.NORM.S.INV($C$6),1,0)</f>
        <v>0</v>
      </c>
      <c r="BA554" s="31" t="n">
        <f aca="false">IF(SQRT($C$9)*$B554+SQRT(1-$C$9)*AF554&lt;_xlfn.NORM.S.INV($C$6),1,0)</f>
        <v>0</v>
      </c>
      <c r="BB554" s="31" t="n">
        <f aca="false">IF(SQRT($C$9)*$B554+SQRT(1-$C$9)*AG554&lt;_xlfn.NORM.S.INV($C$6),1,0)</f>
        <v>0</v>
      </c>
      <c r="BC554" s="31" t="n">
        <f aca="false">IF(SQRT($C$9)*$B554+SQRT(1-$C$9)*AH554&lt;_xlfn.NORM.S.INV($C$6),1,0)</f>
        <v>0</v>
      </c>
      <c r="BD554" s="31" t="n">
        <f aca="false">IF(SQRT($C$9)*$B554+SQRT(1-$C$9)*AI554&lt;_xlfn.NORM.S.INV($C$6),1,0)</f>
        <v>1</v>
      </c>
      <c r="BE554" s="31" t="n">
        <f aca="false">IF(SQRT($C$9)*$B554+SQRT(1-$C$9)*AJ554&lt;_xlfn.NORM.S.INV($C$6),1,0)</f>
        <v>0</v>
      </c>
      <c r="BF554" s="31" t="n">
        <f aca="false">IF(SQRT($C$9)*$B554+SQRT(1-$C$9)*AK554&lt;_xlfn.NORM.S.INV($C$6),1,0)</f>
        <v>0</v>
      </c>
      <c r="BG554" s="21"/>
      <c r="BH554" s="21"/>
      <c r="BI554" s="31" t="n">
        <f aca="false">$B$11*(($A$1061)*$C554/$B$12*$B$7+(1-$A$1061)*$D554/$B$12*$C$7)</f>
        <v>600</v>
      </c>
      <c r="BJ554" s="31" t="n">
        <f aca="false">$B$11*(($A$1062)*$C554/$B$12*$B$7+(1-$A$1062)*$D554/$B$12*$C$7)</f>
        <v>570</v>
      </c>
      <c r="BK554" s="31" t="n">
        <f aca="false">$B$11*(($A$1063)*$C554/$B$12*$B$7+(1-$A$1063)*$D554/$B$12*$C$7)</f>
        <v>540</v>
      </c>
      <c r="BL554" s="31" t="n">
        <f aca="false">$B$11*(($A$1064)*$C554/$B$12*$B$7+(1-$A$1064)*$D554/$B$12*$C$7)</f>
        <v>510</v>
      </c>
      <c r="BM554" s="31" t="n">
        <f aca="false">$B$11*(($A$1065)*$C554/$B$12*$B$7+(1-$A$1065)*$D554/$B$12*$C$7)</f>
        <v>480</v>
      </c>
      <c r="BN554" s="31" t="n">
        <f aca="false">$B$11*(($A$1066)*$C554/$B$12*$B$7+(1-$A$1066)*$D554/$B$12*$C$7)</f>
        <v>450</v>
      </c>
      <c r="BO554" s="31" t="n">
        <f aca="false">$B$11*(($A$1067)*$C554/$B$12*$B$7+(1-$A$1067)*$D554/$B$12*$C$7)</f>
        <v>420</v>
      </c>
      <c r="BP554" s="31" t="n">
        <f aca="false">$B$11*(($A$1068)*$C554/$B$12*$B$7+(1-$A$1068)*$D554/$B$12*$C$7)</f>
        <v>390</v>
      </c>
      <c r="BQ554" s="31" t="n">
        <f aca="false">$B$11*(($A$1069)*$C554/$B$12*$B$7+(1-$A$1069)*$D554/$B$12*$C$7)</f>
        <v>360</v>
      </c>
      <c r="BR554" s="31" t="n">
        <f aca="false">$B$11*(($A$1070)*$C554/$B$12*$B$7+(1-$A$1070)*$D554/$B$12*$C$7)</f>
        <v>330</v>
      </c>
      <c r="BS554" s="31" t="n">
        <f aca="false">$B$11*(($A$1071)*$C554/$B$12*$B$7+(1-$A$1071)*$D554/$B$12*$C$7)</f>
        <v>300</v>
      </c>
      <c r="BT554" s="31" t="n">
        <f aca="false">$B$11*(($A$1072)*$C554/$B$12*$B$7+(1-$A$1072)*$D554/$B$12*$C$7)</f>
        <v>270</v>
      </c>
      <c r="BU554" s="31" t="n">
        <f aca="false">$B$11*(($A$1073)*$C554/$B$12*$B$7+(1-$A$1073)*$D554/$B$12*$C$7)</f>
        <v>240</v>
      </c>
      <c r="BV554" s="31" t="n">
        <f aca="false">$B$11*(($A$1074)*$C554/$B$12*$B$7+(1-$A$1074)*$D554/$B$12*$C$7)</f>
        <v>210</v>
      </c>
      <c r="BW554" s="31" t="n">
        <f aca="false">$B$11*(($A$1075)*$C554/$B$12*$B$7+(1-$A$1075)*$D554/$B$12*$C$7)</f>
        <v>180</v>
      </c>
      <c r="BX554" s="31" t="n">
        <f aca="false">$B$11*(($A$1076)*$C554/$B$12*$B$7+(1-$A$1076)*$D554/$B$12*$C$7)</f>
        <v>150</v>
      </c>
      <c r="BY554" s="31" t="n">
        <f aca="false">$B$11*(($A$1077)*$C554/$B$12*$B$7+(1-$A$1077)*$D554/$B$12*$C$7)</f>
        <v>120</v>
      </c>
      <c r="BZ554" s="31" t="n">
        <f aca="false">$B$11*(($A$1078)*$C554/$B$12*$B$7+(1-$A$1078)*$D554/$B$12*$C$7)</f>
        <v>90</v>
      </c>
      <c r="CA554" s="31" t="n">
        <f aca="false">$B$11*(($A$1079)*$C554/$B$12*$B$7+(1-$A$1079)*$D554/$B$12*$C$7)</f>
        <v>60</v>
      </c>
      <c r="CB554" s="31" t="n">
        <f aca="false">$B$11*(($A$1080)*$C554/$B$12*$B$7+(1-$A$1080)*$D554/$B$12*$C$7)</f>
        <v>30</v>
      </c>
      <c r="CC554" s="31" t="n">
        <f aca="false">$B$11*(($A$1081)*$C554/$B$12*$B$7+(1-$A$1081)*$D554/$B$12*$C$7)</f>
        <v>0</v>
      </c>
    </row>
    <row r="555" customFormat="false" ht="15" hidden="false" customHeight="false" outlineLevel="0" collapsed="false">
      <c r="A555" s="21" t="n">
        <v>531</v>
      </c>
      <c r="B555" s="27" t="n">
        <v>-0.067656771405834</v>
      </c>
      <c r="C555" s="9" t="n">
        <f aca="false">SUM(AM555:AV555)</f>
        <v>1</v>
      </c>
      <c r="D555" s="9" t="n">
        <f aca="false">SUM(AW555:BF555)</f>
        <v>0</v>
      </c>
      <c r="E555" s="24" t="n">
        <f aca="false">(1-C555/$B$12)*$B$8-C555/$B$12*$B$7</f>
        <v>0.005</v>
      </c>
      <c r="F555" s="24" t="n">
        <f aca="false">(1-D555/$B$12)*$C$8-D555/$B$12*$C$7</f>
        <v>0.09</v>
      </c>
      <c r="G555" s="47" t="n">
        <f aca="false">$B$11*($B$10*C555/$B$12*$B$7+(1-$B$10)*D555/$B$12*$C$7)</f>
        <v>200</v>
      </c>
      <c r="H555" s="24" t="n">
        <f aca="false">$B$10*E555+(1-$B$10)*F555</f>
        <v>0.0475</v>
      </c>
      <c r="I555" s="21"/>
      <c r="J555" s="21"/>
      <c r="K555" s="21"/>
      <c r="L555" s="21"/>
      <c r="M555" s="21"/>
      <c r="N555" s="21"/>
      <c r="O555" s="21"/>
      <c r="P555" s="21"/>
      <c r="Q555" s="21"/>
      <c r="R555" s="27" t="n">
        <v>1.3340087939332</v>
      </c>
      <c r="S555" s="27" t="n">
        <v>-1.92678777765474</v>
      </c>
      <c r="T555" s="27" t="n">
        <v>1.13942099318757</v>
      </c>
      <c r="U555" s="27" t="n">
        <v>-1.06336746189364</v>
      </c>
      <c r="V555" s="27" t="n">
        <v>-0.556719861243063</v>
      </c>
      <c r="W555" s="27" t="n">
        <v>0.313359562912879</v>
      </c>
      <c r="X555" s="27" t="n">
        <v>0.485378728491093</v>
      </c>
      <c r="Y555" s="27" t="n">
        <v>0.177899338274987</v>
      </c>
      <c r="Z555" s="27" t="n">
        <v>-0.444030356334886</v>
      </c>
      <c r="AA555" s="27" t="n">
        <v>-2.75750754580975</v>
      </c>
      <c r="AB555" s="27" t="n">
        <v>-1.12535911823799</v>
      </c>
      <c r="AC555" s="27" t="n">
        <v>0.264180911025551</v>
      </c>
      <c r="AD555" s="27" t="n">
        <v>0.697781445797518</v>
      </c>
      <c r="AE555" s="27" t="n">
        <v>-0.652553222704066</v>
      </c>
      <c r="AF555" s="27" t="n">
        <v>-1.38165270973647</v>
      </c>
      <c r="AG555" s="27" t="n">
        <v>-0.551967337842258</v>
      </c>
      <c r="AH555" s="27" t="n">
        <v>0.934006956190113</v>
      </c>
      <c r="AI555" s="27" t="n">
        <v>2.42565048752789</v>
      </c>
      <c r="AJ555" s="27" t="n">
        <v>-0.78981650196812</v>
      </c>
      <c r="AK555" s="27" t="n">
        <v>0.0804997292331535</v>
      </c>
      <c r="AL555" s="21"/>
      <c r="AM555" s="31" t="n">
        <f aca="false">IF(SQRT($B$9)*$B555+SQRT(1-$B$9)*R555&lt;_xlfn.NORM.S.INV($B$6),1,0)</f>
        <v>0</v>
      </c>
      <c r="AN555" s="31" t="n">
        <f aca="false">IF(SQRT($B$9)*$B555+SQRT(1-$B$9)*S555&lt;_xlfn.NORM.S.INV($B$6),1,0)</f>
        <v>0</v>
      </c>
      <c r="AO555" s="31" t="n">
        <f aca="false">IF(SQRT($B$9)*$B555+SQRT(1-$B$9)*T555&lt;_xlfn.NORM.S.INV($B$6),1,0)</f>
        <v>0</v>
      </c>
      <c r="AP555" s="31" t="n">
        <f aca="false">IF(SQRT($B$9)*$B555+SQRT(1-$B$9)*U555&lt;_xlfn.NORM.S.INV($B$6),1,0)</f>
        <v>0</v>
      </c>
      <c r="AQ555" s="31" t="n">
        <f aca="false">IF(SQRT($B$9)*$B555+SQRT(1-$B$9)*V555&lt;_xlfn.NORM.S.INV($B$6),1,0)</f>
        <v>0</v>
      </c>
      <c r="AR555" s="31" t="n">
        <f aca="false">IF(SQRT($B$9)*$B555+SQRT(1-$B$9)*W555&lt;_xlfn.NORM.S.INV($B$6),1,0)</f>
        <v>0</v>
      </c>
      <c r="AS555" s="31" t="n">
        <f aca="false">IF(SQRT($B$9)*$B555+SQRT(1-$B$9)*X555&lt;_xlfn.NORM.S.INV($B$6),1,0)</f>
        <v>0</v>
      </c>
      <c r="AT555" s="31" t="n">
        <f aca="false">IF(SQRT($B$9)*$B555+SQRT(1-$B$9)*Y555&lt;_xlfn.NORM.S.INV($B$6),1,0)</f>
        <v>0</v>
      </c>
      <c r="AU555" s="31" t="n">
        <f aca="false">IF(SQRT($B$9)*$B555+SQRT(1-$B$9)*Z555&lt;_xlfn.NORM.S.INV($B$6),1,0)</f>
        <v>0</v>
      </c>
      <c r="AV555" s="31" t="n">
        <f aca="false">IF(SQRT($B$9)*$B555+SQRT(1-$B$9)*AA555&lt;_xlfn.NORM.S.INV($B$6),1,0)</f>
        <v>1</v>
      </c>
      <c r="AW555" s="31" t="n">
        <f aca="false">IF(SQRT($C$9)*$B555+SQRT(1-$C$9)*AB555&lt;_xlfn.NORM.S.INV($C$6),1,0)</f>
        <v>0</v>
      </c>
      <c r="AX555" s="31" t="n">
        <f aca="false">IF(SQRT($C$9)*$B555+SQRT(1-$C$9)*AC555&lt;_xlfn.NORM.S.INV($C$6),1,0)</f>
        <v>0</v>
      </c>
      <c r="AY555" s="31" t="n">
        <f aca="false">IF(SQRT($C$9)*$B555+SQRT(1-$C$9)*AD555&lt;_xlfn.NORM.S.INV($C$6),1,0)</f>
        <v>0</v>
      </c>
      <c r="AZ555" s="31" t="n">
        <f aca="false">IF(SQRT($C$9)*$B555+SQRT(1-$C$9)*AE555&lt;_xlfn.NORM.S.INV($C$6),1,0)</f>
        <v>0</v>
      </c>
      <c r="BA555" s="31" t="n">
        <f aca="false">IF(SQRT($C$9)*$B555+SQRT(1-$C$9)*AF555&lt;_xlfn.NORM.S.INV($C$6),1,0)</f>
        <v>0</v>
      </c>
      <c r="BB555" s="31" t="n">
        <f aca="false">IF(SQRT($C$9)*$B555+SQRT(1-$C$9)*AG555&lt;_xlfn.NORM.S.INV($C$6),1,0)</f>
        <v>0</v>
      </c>
      <c r="BC555" s="31" t="n">
        <f aca="false">IF(SQRT($C$9)*$B555+SQRT(1-$C$9)*AH555&lt;_xlfn.NORM.S.INV($C$6),1,0)</f>
        <v>0</v>
      </c>
      <c r="BD555" s="31" t="n">
        <f aca="false">IF(SQRT($C$9)*$B555+SQRT(1-$C$9)*AI555&lt;_xlfn.NORM.S.INV($C$6),1,0)</f>
        <v>0</v>
      </c>
      <c r="BE555" s="31" t="n">
        <f aca="false">IF(SQRT($C$9)*$B555+SQRT(1-$C$9)*AJ555&lt;_xlfn.NORM.S.INV($C$6),1,0)</f>
        <v>0</v>
      </c>
      <c r="BF555" s="31" t="n">
        <f aca="false">IF(SQRT($C$9)*$B555+SQRT(1-$C$9)*AK555&lt;_xlfn.NORM.S.INV($C$6),1,0)</f>
        <v>0</v>
      </c>
      <c r="BG555" s="21"/>
      <c r="BH555" s="21"/>
      <c r="BI555" s="31" t="n">
        <f aca="false">$B$11*(($A$1061)*$C555/$B$12*$B$7+(1-$A$1061)*$D555/$B$12*$C$7)</f>
        <v>0</v>
      </c>
      <c r="BJ555" s="31" t="n">
        <f aca="false">$B$11*(($A$1062)*$C555/$B$12*$B$7+(1-$A$1062)*$D555/$B$12*$C$7)</f>
        <v>20</v>
      </c>
      <c r="BK555" s="31" t="n">
        <f aca="false">$B$11*(($A$1063)*$C555/$B$12*$B$7+(1-$A$1063)*$D555/$B$12*$C$7)</f>
        <v>40</v>
      </c>
      <c r="BL555" s="31" t="n">
        <f aca="false">$B$11*(($A$1064)*$C555/$B$12*$B$7+(1-$A$1064)*$D555/$B$12*$C$7)</f>
        <v>60</v>
      </c>
      <c r="BM555" s="31" t="n">
        <f aca="false">$B$11*(($A$1065)*$C555/$B$12*$B$7+(1-$A$1065)*$D555/$B$12*$C$7)</f>
        <v>80</v>
      </c>
      <c r="BN555" s="31" t="n">
        <f aca="false">$B$11*(($A$1066)*$C555/$B$12*$B$7+(1-$A$1066)*$D555/$B$12*$C$7)</f>
        <v>100</v>
      </c>
      <c r="BO555" s="31" t="n">
        <f aca="false">$B$11*(($A$1067)*$C555/$B$12*$B$7+(1-$A$1067)*$D555/$B$12*$C$7)</f>
        <v>120</v>
      </c>
      <c r="BP555" s="31" t="n">
        <f aca="false">$B$11*(($A$1068)*$C555/$B$12*$B$7+(1-$A$1068)*$D555/$B$12*$C$7)</f>
        <v>140</v>
      </c>
      <c r="BQ555" s="31" t="n">
        <f aca="false">$B$11*(($A$1069)*$C555/$B$12*$B$7+(1-$A$1069)*$D555/$B$12*$C$7)</f>
        <v>160</v>
      </c>
      <c r="BR555" s="31" t="n">
        <f aca="false">$B$11*(($A$1070)*$C555/$B$12*$B$7+(1-$A$1070)*$D555/$B$12*$C$7)</f>
        <v>180</v>
      </c>
      <c r="BS555" s="31" t="n">
        <f aca="false">$B$11*(($A$1071)*$C555/$B$12*$B$7+(1-$A$1071)*$D555/$B$12*$C$7)</f>
        <v>200</v>
      </c>
      <c r="BT555" s="31" t="n">
        <f aca="false">$B$11*(($A$1072)*$C555/$B$12*$B$7+(1-$A$1072)*$D555/$B$12*$C$7)</f>
        <v>220</v>
      </c>
      <c r="BU555" s="31" t="n">
        <f aca="false">$B$11*(($A$1073)*$C555/$B$12*$B$7+(1-$A$1073)*$D555/$B$12*$C$7)</f>
        <v>240</v>
      </c>
      <c r="BV555" s="31" t="n">
        <f aca="false">$B$11*(($A$1074)*$C555/$B$12*$B$7+(1-$A$1074)*$D555/$B$12*$C$7)</f>
        <v>260</v>
      </c>
      <c r="BW555" s="31" t="n">
        <f aca="false">$B$11*(($A$1075)*$C555/$B$12*$B$7+(1-$A$1075)*$D555/$B$12*$C$7)</f>
        <v>280</v>
      </c>
      <c r="BX555" s="31" t="n">
        <f aca="false">$B$11*(($A$1076)*$C555/$B$12*$B$7+(1-$A$1076)*$D555/$B$12*$C$7)</f>
        <v>300</v>
      </c>
      <c r="BY555" s="31" t="n">
        <f aca="false">$B$11*(($A$1077)*$C555/$B$12*$B$7+(1-$A$1077)*$D555/$B$12*$C$7)</f>
        <v>320</v>
      </c>
      <c r="BZ555" s="31" t="n">
        <f aca="false">$B$11*(($A$1078)*$C555/$B$12*$B$7+(1-$A$1078)*$D555/$B$12*$C$7)</f>
        <v>340</v>
      </c>
      <c r="CA555" s="31" t="n">
        <f aca="false">$B$11*(($A$1079)*$C555/$B$12*$B$7+(1-$A$1079)*$D555/$B$12*$C$7)</f>
        <v>360</v>
      </c>
      <c r="CB555" s="31" t="n">
        <f aca="false">$B$11*(($A$1080)*$C555/$B$12*$B$7+(1-$A$1080)*$D555/$B$12*$C$7)</f>
        <v>380</v>
      </c>
      <c r="CC555" s="31" t="n">
        <f aca="false">$B$11*(($A$1081)*$C555/$B$12*$B$7+(1-$A$1081)*$D555/$B$12*$C$7)</f>
        <v>400</v>
      </c>
    </row>
    <row r="556" customFormat="false" ht="15" hidden="false" customHeight="false" outlineLevel="0" collapsed="false">
      <c r="A556" s="21" t="n">
        <v>532</v>
      </c>
      <c r="B556" s="27" t="n">
        <v>-0.838480181821447</v>
      </c>
      <c r="C556" s="9" t="n">
        <f aca="false">SUM(AM556:AV556)</f>
        <v>0</v>
      </c>
      <c r="D556" s="9" t="n">
        <f aca="false">SUM(AW556:BF556)</f>
        <v>0</v>
      </c>
      <c r="E556" s="24" t="n">
        <f aca="false">(1-C556/$B$12)*$B$8-C556/$B$12*$B$7</f>
        <v>0.05</v>
      </c>
      <c r="F556" s="24" t="n">
        <f aca="false">(1-D556/$B$12)*$C$8-D556/$B$12*$C$7</f>
        <v>0.09</v>
      </c>
      <c r="G556" s="47" t="n">
        <f aca="false">$B$11*($B$10*C556/$B$12*$B$7+(1-$B$10)*D556/$B$12*$C$7)</f>
        <v>0</v>
      </c>
      <c r="H556" s="24" t="n">
        <f aca="false">$B$10*E556+(1-$B$10)*F556</f>
        <v>0.07</v>
      </c>
      <c r="I556" s="21"/>
      <c r="J556" s="21"/>
      <c r="K556" s="21"/>
      <c r="L556" s="21"/>
      <c r="M556" s="21"/>
      <c r="N556" s="21"/>
      <c r="O556" s="21"/>
      <c r="P556" s="21"/>
      <c r="Q556" s="21"/>
      <c r="R556" s="27" t="n">
        <v>1.25021120048721</v>
      </c>
      <c r="S556" s="27" t="n">
        <v>0.043338725811814</v>
      </c>
      <c r="T556" s="27" t="n">
        <v>-0.682163796009774</v>
      </c>
      <c r="U556" s="27" t="n">
        <v>-0.745151740323343</v>
      </c>
      <c r="V556" s="27" t="n">
        <v>-0.65709654865185</v>
      </c>
      <c r="W556" s="27" t="n">
        <v>-0.581734040709246</v>
      </c>
      <c r="X556" s="27" t="n">
        <v>0.120752567354089</v>
      </c>
      <c r="Y556" s="27" t="n">
        <v>0.572559129525247</v>
      </c>
      <c r="Z556" s="27" t="n">
        <v>-1.00167903069802</v>
      </c>
      <c r="AA556" s="27" t="n">
        <v>0.107013247535041</v>
      </c>
      <c r="AB556" s="27" t="n">
        <v>0.938794448389134</v>
      </c>
      <c r="AC556" s="27" t="n">
        <v>0.0611200859343984</v>
      </c>
      <c r="AD556" s="27" t="n">
        <v>0.25385231470244</v>
      </c>
      <c r="AE556" s="27" t="n">
        <v>-0.175128802050954</v>
      </c>
      <c r="AF556" s="27" t="n">
        <v>0.876480177540448</v>
      </c>
      <c r="AG556" s="27" t="n">
        <v>-0.357364562402961</v>
      </c>
      <c r="AH556" s="27" t="n">
        <v>1.2279050503565</v>
      </c>
      <c r="AI556" s="27" t="n">
        <v>1.91945168311672</v>
      </c>
      <c r="AJ556" s="27" t="n">
        <v>3.3591748323123</v>
      </c>
      <c r="AK556" s="27" t="n">
        <v>2.26377145672141</v>
      </c>
      <c r="AL556" s="21"/>
      <c r="AM556" s="31" t="n">
        <f aca="false">IF(SQRT($B$9)*$B556+SQRT(1-$B$9)*R556&lt;_xlfn.NORM.S.INV($B$6),1,0)</f>
        <v>0</v>
      </c>
      <c r="AN556" s="31" t="n">
        <f aca="false">IF(SQRT($B$9)*$B556+SQRT(1-$B$9)*S556&lt;_xlfn.NORM.S.INV($B$6),1,0)</f>
        <v>0</v>
      </c>
      <c r="AO556" s="31" t="n">
        <f aca="false">IF(SQRT($B$9)*$B556+SQRT(1-$B$9)*T556&lt;_xlfn.NORM.S.INV($B$6),1,0)</f>
        <v>0</v>
      </c>
      <c r="AP556" s="31" t="n">
        <f aca="false">IF(SQRT($B$9)*$B556+SQRT(1-$B$9)*U556&lt;_xlfn.NORM.S.INV($B$6),1,0)</f>
        <v>0</v>
      </c>
      <c r="AQ556" s="31" t="n">
        <f aca="false">IF(SQRT($B$9)*$B556+SQRT(1-$B$9)*V556&lt;_xlfn.NORM.S.INV($B$6),1,0)</f>
        <v>0</v>
      </c>
      <c r="AR556" s="31" t="n">
        <f aca="false">IF(SQRT($B$9)*$B556+SQRT(1-$B$9)*W556&lt;_xlfn.NORM.S.INV($B$6),1,0)</f>
        <v>0</v>
      </c>
      <c r="AS556" s="31" t="n">
        <f aca="false">IF(SQRT($B$9)*$B556+SQRT(1-$B$9)*X556&lt;_xlfn.NORM.S.INV($B$6),1,0)</f>
        <v>0</v>
      </c>
      <c r="AT556" s="31" t="n">
        <f aca="false">IF(SQRT($B$9)*$B556+SQRT(1-$B$9)*Y556&lt;_xlfn.NORM.S.INV($B$6),1,0)</f>
        <v>0</v>
      </c>
      <c r="AU556" s="31" t="n">
        <f aca="false">IF(SQRT($B$9)*$B556+SQRT(1-$B$9)*Z556&lt;_xlfn.NORM.S.INV($B$6),1,0)</f>
        <v>0</v>
      </c>
      <c r="AV556" s="31" t="n">
        <f aca="false">IF(SQRT($B$9)*$B556+SQRT(1-$B$9)*AA556&lt;_xlfn.NORM.S.INV($B$6),1,0)</f>
        <v>0</v>
      </c>
      <c r="AW556" s="31" t="n">
        <f aca="false">IF(SQRT($C$9)*$B556+SQRT(1-$C$9)*AB556&lt;_xlfn.NORM.S.INV($C$6),1,0)</f>
        <v>0</v>
      </c>
      <c r="AX556" s="31" t="n">
        <f aca="false">IF(SQRT($C$9)*$B556+SQRT(1-$C$9)*AC556&lt;_xlfn.NORM.S.INV($C$6),1,0)</f>
        <v>0</v>
      </c>
      <c r="AY556" s="31" t="n">
        <f aca="false">IF(SQRT($C$9)*$B556+SQRT(1-$C$9)*AD556&lt;_xlfn.NORM.S.INV($C$6),1,0)</f>
        <v>0</v>
      </c>
      <c r="AZ556" s="31" t="n">
        <f aca="false">IF(SQRT($C$9)*$B556+SQRT(1-$C$9)*AE556&lt;_xlfn.NORM.S.INV($C$6),1,0)</f>
        <v>0</v>
      </c>
      <c r="BA556" s="31" t="n">
        <f aca="false">IF(SQRT($C$9)*$B556+SQRT(1-$C$9)*AF556&lt;_xlfn.NORM.S.INV($C$6),1,0)</f>
        <v>0</v>
      </c>
      <c r="BB556" s="31" t="n">
        <f aca="false">IF(SQRT($C$9)*$B556+SQRT(1-$C$9)*AG556&lt;_xlfn.NORM.S.INV($C$6),1,0)</f>
        <v>0</v>
      </c>
      <c r="BC556" s="31" t="n">
        <f aca="false">IF(SQRT($C$9)*$B556+SQRT(1-$C$9)*AH556&lt;_xlfn.NORM.S.INV($C$6),1,0)</f>
        <v>0</v>
      </c>
      <c r="BD556" s="31" t="n">
        <f aca="false">IF(SQRT($C$9)*$B556+SQRT(1-$C$9)*AI556&lt;_xlfn.NORM.S.INV($C$6),1,0)</f>
        <v>0</v>
      </c>
      <c r="BE556" s="31" t="n">
        <f aca="false">IF(SQRT($C$9)*$B556+SQRT(1-$C$9)*AJ556&lt;_xlfn.NORM.S.INV($C$6),1,0)</f>
        <v>0</v>
      </c>
      <c r="BF556" s="31" t="n">
        <f aca="false">IF(SQRT($C$9)*$B556+SQRT(1-$C$9)*AK556&lt;_xlfn.NORM.S.INV($C$6),1,0)</f>
        <v>0</v>
      </c>
      <c r="BG556" s="21"/>
      <c r="BH556" s="21"/>
      <c r="BI556" s="31" t="n">
        <f aca="false">$B$11*(($A$1061)*$C556/$B$12*$B$7+(1-$A$1061)*$D556/$B$12*$C$7)</f>
        <v>0</v>
      </c>
      <c r="BJ556" s="31" t="n">
        <f aca="false">$B$11*(($A$1062)*$C556/$B$12*$B$7+(1-$A$1062)*$D556/$B$12*$C$7)</f>
        <v>0</v>
      </c>
      <c r="BK556" s="31" t="n">
        <f aca="false">$B$11*(($A$1063)*$C556/$B$12*$B$7+(1-$A$1063)*$D556/$B$12*$C$7)</f>
        <v>0</v>
      </c>
      <c r="BL556" s="31" t="n">
        <f aca="false">$B$11*(($A$1064)*$C556/$B$12*$B$7+(1-$A$1064)*$D556/$B$12*$C$7)</f>
        <v>0</v>
      </c>
      <c r="BM556" s="31" t="n">
        <f aca="false">$B$11*(($A$1065)*$C556/$B$12*$B$7+(1-$A$1065)*$D556/$B$12*$C$7)</f>
        <v>0</v>
      </c>
      <c r="BN556" s="31" t="n">
        <f aca="false">$B$11*(($A$1066)*$C556/$B$12*$B$7+(1-$A$1066)*$D556/$B$12*$C$7)</f>
        <v>0</v>
      </c>
      <c r="BO556" s="31" t="n">
        <f aca="false">$B$11*(($A$1067)*$C556/$B$12*$B$7+(1-$A$1067)*$D556/$B$12*$C$7)</f>
        <v>0</v>
      </c>
      <c r="BP556" s="31" t="n">
        <f aca="false">$B$11*(($A$1068)*$C556/$B$12*$B$7+(1-$A$1068)*$D556/$B$12*$C$7)</f>
        <v>0</v>
      </c>
      <c r="BQ556" s="31" t="n">
        <f aca="false">$B$11*(($A$1069)*$C556/$B$12*$B$7+(1-$A$1069)*$D556/$B$12*$C$7)</f>
        <v>0</v>
      </c>
      <c r="BR556" s="31" t="n">
        <f aca="false">$B$11*(($A$1070)*$C556/$B$12*$B$7+(1-$A$1070)*$D556/$B$12*$C$7)</f>
        <v>0</v>
      </c>
      <c r="BS556" s="31" t="n">
        <f aca="false">$B$11*(($A$1071)*$C556/$B$12*$B$7+(1-$A$1071)*$D556/$B$12*$C$7)</f>
        <v>0</v>
      </c>
      <c r="BT556" s="31" t="n">
        <f aca="false">$B$11*(($A$1072)*$C556/$B$12*$B$7+(1-$A$1072)*$D556/$B$12*$C$7)</f>
        <v>0</v>
      </c>
      <c r="BU556" s="31" t="n">
        <f aca="false">$B$11*(($A$1073)*$C556/$B$12*$B$7+(1-$A$1073)*$D556/$B$12*$C$7)</f>
        <v>0</v>
      </c>
      <c r="BV556" s="31" t="n">
        <f aca="false">$B$11*(($A$1074)*$C556/$B$12*$B$7+(1-$A$1074)*$D556/$B$12*$C$7)</f>
        <v>0</v>
      </c>
      <c r="BW556" s="31" t="n">
        <f aca="false">$B$11*(($A$1075)*$C556/$B$12*$B$7+(1-$A$1075)*$D556/$B$12*$C$7)</f>
        <v>0</v>
      </c>
      <c r="BX556" s="31" t="n">
        <f aca="false">$B$11*(($A$1076)*$C556/$B$12*$B$7+(1-$A$1076)*$D556/$B$12*$C$7)</f>
        <v>0</v>
      </c>
      <c r="BY556" s="31" t="n">
        <f aca="false">$B$11*(($A$1077)*$C556/$B$12*$B$7+(1-$A$1077)*$D556/$B$12*$C$7)</f>
        <v>0</v>
      </c>
      <c r="BZ556" s="31" t="n">
        <f aca="false">$B$11*(($A$1078)*$C556/$B$12*$B$7+(1-$A$1078)*$D556/$B$12*$C$7)</f>
        <v>0</v>
      </c>
      <c r="CA556" s="31" t="n">
        <f aca="false">$B$11*(($A$1079)*$C556/$B$12*$B$7+(1-$A$1079)*$D556/$B$12*$C$7)</f>
        <v>0</v>
      </c>
      <c r="CB556" s="31" t="n">
        <f aca="false">$B$11*(($A$1080)*$C556/$B$12*$B$7+(1-$A$1080)*$D556/$B$12*$C$7)</f>
        <v>0</v>
      </c>
      <c r="CC556" s="31" t="n">
        <f aca="false">$B$11*(($A$1081)*$C556/$B$12*$B$7+(1-$A$1081)*$D556/$B$12*$C$7)</f>
        <v>0</v>
      </c>
    </row>
    <row r="557" customFormat="false" ht="15" hidden="false" customHeight="false" outlineLevel="0" collapsed="false">
      <c r="A557" s="21" t="n">
        <v>533</v>
      </c>
      <c r="B557" s="27" t="n">
        <v>0.936179892437236</v>
      </c>
      <c r="C557" s="9" t="n">
        <f aca="false">SUM(AM557:AV557)</f>
        <v>0</v>
      </c>
      <c r="D557" s="9" t="n">
        <f aca="false">SUM(AW557:BF557)</f>
        <v>0</v>
      </c>
      <c r="E557" s="24" t="n">
        <f aca="false">(1-C557/$B$12)*$B$8-C557/$B$12*$B$7</f>
        <v>0.05</v>
      </c>
      <c r="F557" s="24" t="n">
        <f aca="false">(1-D557/$B$12)*$C$8-D557/$B$12*$C$7</f>
        <v>0.09</v>
      </c>
      <c r="G557" s="47" t="n">
        <f aca="false">$B$11*($B$10*C557/$B$12*$B$7+(1-$B$10)*D557/$B$12*$C$7)</f>
        <v>0</v>
      </c>
      <c r="H557" s="24" t="n">
        <f aca="false">$B$10*E557+(1-$B$10)*F557</f>
        <v>0.07</v>
      </c>
      <c r="I557" s="21"/>
      <c r="J557" s="21"/>
      <c r="K557" s="21"/>
      <c r="L557" s="21"/>
      <c r="M557" s="21"/>
      <c r="N557" s="21"/>
      <c r="O557" s="21"/>
      <c r="P557" s="21"/>
      <c r="Q557" s="21"/>
      <c r="R557" s="27" t="n">
        <v>-0.212437347097534</v>
      </c>
      <c r="S557" s="27" t="n">
        <v>0.608381797559337</v>
      </c>
      <c r="T557" s="27" t="n">
        <v>-0.159307410059243</v>
      </c>
      <c r="U557" s="27" t="n">
        <v>-1.79029997339703</v>
      </c>
      <c r="V557" s="27" t="n">
        <v>0.59367003224154</v>
      </c>
      <c r="W557" s="27" t="n">
        <v>0.214421502279871</v>
      </c>
      <c r="X557" s="27" t="n">
        <v>0.704668561134632</v>
      </c>
      <c r="Y557" s="27" t="n">
        <v>0.214617056919646</v>
      </c>
      <c r="Z557" s="27" t="n">
        <v>-0.395930911247477</v>
      </c>
      <c r="AA557" s="27" t="n">
        <v>0.982290706712686</v>
      </c>
      <c r="AB557" s="27" t="n">
        <v>-0.760808960893583</v>
      </c>
      <c r="AC557" s="27" t="n">
        <v>-0.0698619264666106</v>
      </c>
      <c r="AD557" s="27" t="n">
        <v>0.699578007397957</v>
      </c>
      <c r="AE557" s="27" t="n">
        <v>0.25692116628468</v>
      </c>
      <c r="AF557" s="27" t="n">
        <v>0.64569000468206</v>
      </c>
      <c r="AG557" s="27" t="n">
        <v>0.687144659463423</v>
      </c>
      <c r="AH557" s="27" t="n">
        <v>0.810327585820343</v>
      </c>
      <c r="AI557" s="27" t="n">
        <v>-0.222341924287015</v>
      </c>
      <c r="AJ557" s="27" t="n">
        <v>-0.0699853190250418</v>
      </c>
      <c r="AK557" s="27" t="n">
        <v>0.155654581656471</v>
      </c>
      <c r="AL557" s="21"/>
      <c r="AM557" s="31" t="n">
        <f aca="false">IF(SQRT($B$9)*$B557+SQRT(1-$B$9)*R557&lt;_xlfn.NORM.S.INV($B$6),1,0)</f>
        <v>0</v>
      </c>
      <c r="AN557" s="31" t="n">
        <f aca="false">IF(SQRT($B$9)*$B557+SQRT(1-$B$9)*S557&lt;_xlfn.NORM.S.INV($B$6),1,0)</f>
        <v>0</v>
      </c>
      <c r="AO557" s="31" t="n">
        <f aca="false">IF(SQRT($B$9)*$B557+SQRT(1-$B$9)*T557&lt;_xlfn.NORM.S.INV($B$6),1,0)</f>
        <v>0</v>
      </c>
      <c r="AP557" s="31" t="n">
        <f aca="false">IF(SQRT($B$9)*$B557+SQRT(1-$B$9)*U557&lt;_xlfn.NORM.S.INV($B$6),1,0)</f>
        <v>0</v>
      </c>
      <c r="AQ557" s="31" t="n">
        <f aca="false">IF(SQRT($B$9)*$B557+SQRT(1-$B$9)*V557&lt;_xlfn.NORM.S.INV($B$6),1,0)</f>
        <v>0</v>
      </c>
      <c r="AR557" s="31" t="n">
        <f aca="false">IF(SQRT($B$9)*$B557+SQRT(1-$B$9)*W557&lt;_xlfn.NORM.S.INV($B$6),1,0)</f>
        <v>0</v>
      </c>
      <c r="AS557" s="31" t="n">
        <f aca="false">IF(SQRT($B$9)*$B557+SQRT(1-$B$9)*X557&lt;_xlfn.NORM.S.INV($B$6),1,0)</f>
        <v>0</v>
      </c>
      <c r="AT557" s="31" t="n">
        <f aca="false">IF(SQRT($B$9)*$B557+SQRT(1-$B$9)*Y557&lt;_xlfn.NORM.S.INV($B$6),1,0)</f>
        <v>0</v>
      </c>
      <c r="AU557" s="31" t="n">
        <f aca="false">IF(SQRT($B$9)*$B557+SQRT(1-$B$9)*Z557&lt;_xlfn.NORM.S.INV($B$6),1,0)</f>
        <v>0</v>
      </c>
      <c r="AV557" s="31" t="n">
        <f aca="false">IF(SQRT($B$9)*$B557+SQRT(1-$B$9)*AA557&lt;_xlfn.NORM.S.INV($B$6),1,0)</f>
        <v>0</v>
      </c>
      <c r="AW557" s="31" t="n">
        <f aca="false">IF(SQRT($C$9)*$B557+SQRT(1-$C$9)*AB557&lt;_xlfn.NORM.S.INV($C$6),1,0)</f>
        <v>0</v>
      </c>
      <c r="AX557" s="31" t="n">
        <f aca="false">IF(SQRT($C$9)*$B557+SQRT(1-$C$9)*AC557&lt;_xlfn.NORM.S.INV($C$6),1,0)</f>
        <v>0</v>
      </c>
      <c r="AY557" s="31" t="n">
        <f aca="false">IF(SQRT($C$9)*$B557+SQRT(1-$C$9)*AD557&lt;_xlfn.NORM.S.INV($C$6),1,0)</f>
        <v>0</v>
      </c>
      <c r="AZ557" s="31" t="n">
        <f aca="false">IF(SQRT($C$9)*$B557+SQRT(1-$C$9)*AE557&lt;_xlfn.NORM.S.INV($C$6),1,0)</f>
        <v>0</v>
      </c>
      <c r="BA557" s="31" t="n">
        <f aca="false">IF(SQRT($C$9)*$B557+SQRT(1-$C$9)*AF557&lt;_xlfn.NORM.S.INV($C$6),1,0)</f>
        <v>0</v>
      </c>
      <c r="BB557" s="31" t="n">
        <f aca="false">IF(SQRT($C$9)*$B557+SQRT(1-$C$9)*AG557&lt;_xlfn.NORM.S.INV($C$6),1,0)</f>
        <v>0</v>
      </c>
      <c r="BC557" s="31" t="n">
        <f aca="false">IF(SQRT($C$9)*$B557+SQRT(1-$C$9)*AH557&lt;_xlfn.NORM.S.INV($C$6),1,0)</f>
        <v>0</v>
      </c>
      <c r="BD557" s="31" t="n">
        <f aca="false">IF(SQRT($C$9)*$B557+SQRT(1-$C$9)*AI557&lt;_xlfn.NORM.S.INV($C$6),1,0)</f>
        <v>0</v>
      </c>
      <c r="BE557" s="31" t="n">
        <f aca="false">IF(SQRT($C$9)*$B557+SQRT(1-$C$9)*AJ557&lt;_xlfn.NORM.S.INV($C$6),1,0)</f>
        <v>0</v>
      </c>
      <c r="BF557" s="31" t="n">
        <f aca="false">IF(SQRT($C$9)*$B557+SQRT(1-$C$9)*AK557&lt;_xlfn.NORM.S.INV($C$6),1,0)</f>
        <v>0</v>
      </c>
      <c r="BG557" s="21"/>
      <c r="BH557" s="21"/>
      <c r="BI557" s="31" t="n">
        <f aca="false">$B$11*(($A$1061)*$C557/$B$12*$B$7+(1-$A$1061)*$D557/$B$12*$C$7)</f>
        <v>0</v>
      </c>
      <c r="BJ557" s="31" t="n">
        <f aca="false">$B$11*(($A$1062)*$C557/$B$12*$B$7+(1-$A$1062)*$D557/$B$12*$C$7)</f>
        <v>0</v>
      </c>
      <c r="BK557" s="31" t="n">
        <f aca="false">$B$11*(($A$1063)*$C557/$B$12*$B$7+(1-$A$1063)*$D557/$B$12*$C$7)</f>
        <v>0</v>
      </c>
      <c r="BL557" s="31" t="n">
        <f aca="false">$B$11*(($A$1064)*$C557/$B$12*$B$7+(1-$A$1064)*$D557/$B$12*$C$7)</f>
        <v>0</v>
      </c>
      <c r="BM557" s="31" t="n">
        <f aca="false">$B$11*(($A$1065)*$C557/$B$12*$B$7+(1-$A$1065)*$D557/$B$12*$C$7)</f>
        <v>0</v>
      </c>
      <c r="BN557" s="31" t="n">
        <f aca="false">$B$11*(($A$1066)*$C557/$B$12*$B$7+(1-$A$1066)*$D557/$B$12*$C$7)</f>
        <v>0</v>
      </c>
      <c r="BO557" s="31" t="n">
        <f aca="false">$B$11*(($A$1067)*$C557/$B$12*$B$7+(1-$A$1067)*$D557/$B$12*$C$7)</f>
        <v>0</v>
      </c>
      <c r="BP557" s="31" t="n">
        <f aca="false">$B$11*(($A$1068)*$C557/$B$12*$B$7+(1-$A$1068)*$D557/$B$12*$C$7)</f>
        <v>0</v>
      </c>
      <c r="BQ557" s="31" t="n">
        <f aca="false">$B$11*(($A$1069)*$C557/$B$12*$B$7+(1-$A$1069)*$D557/$B$12*$C$7)</f>
        <v>0</v>
      </c>
      <c r="BR557" s="31" t="n">
        <f aca="false">$B$11*(($A$1070)*$C557/$B$12*$B$7+(1-$A$1070)*$D557/$B$12*$C$7)</f>
        <v>0</v>
      </c>
      <c r="BS557" s="31" t="n">
        <f aca="false">$B$11*(($A$1071)*$C557/$B$12*$B$7+(1-$A$1071)*$D557/$B$12*$C$7)</f>
        <v>0</v>
      </c>
      <c r="BT557" s="31" t="n">
        <f aca="false">$B$11*(($A$1072)*$C557/$B$12*$B$7+(1-$A$1072)*$D557/$B$12*$C$7)</f>
        <v>0</v>
      </c>
      <c r="BU557" s="31" t="n">
        <f aca="false">$B$11*(($A$1073)*$C557/$B$12*$B$7+(1-$A$1073)*$D557/$B$12*$C$7)</f>
        <v>0</v>
      </c>
      <c r="BV557" s="31" t="n">
        <f aca="false">$B$11*(($A$1074)*$C557/$B$12*$B$7+(1-$A$1074)*$D557/$B$12*$C$7)</f>
        <v>0</v>
      </c>
      <c r="BW557" s="31" t="n">
        <f aca="false">$B$11*(($A$1075)*$C557/$B$12*$B$7+(1-$A$1075)*$D557/$B$12*$C$7)</f>
        <v>0</v>
      </c>
      <c r="BX557" s="31" t="n">
        <f aca="false">$B$11*(($A$1076)*$C557/$B$12*$B$7+(1-$A$1076)*$D557/$B$12*$C$7)</f>
        <v>0</v>
      </c>
      <c r="BY557" s="31" t="n">
        <f aca="false">$B$11*(($A$1077)*$C557/$B$12*$B$7+(1-$A$1077)*$D557/$B$12*$C$7)</f>
        <v>0</v>
      </c>
      <c r="BZ557" s="31" t="n">
        <f aca="false">$B$11*(($A$1078)*$C557/$B$12*$B$7+(1-$A$1078)*$D557/$B$12*$C$7)</f>
        <v>0</v>
      </c>
      <c r="CA557" s="31" t="n">
        <f aca="false">$B$11*(($A$1079)*$C557/$B$12*$B$7+(1-$A$1079)*$D557/$B$12*$C$7)</f>
        <v>0</v>
      </c>
      <c r="CB557" s="31" t="n">
        <f aca="false">$B$11*(($A$1080)*$C557/$B$12*$B$7+(1-$A$1080)*$D557/$B$12*$C$7)</f>
        <v>0</v>
      </c>
      <c r="CC557" s="31" t="n">
        <f aca="false">$B$11*(($A$1081)*$C557/$B$12*$B$7+(1-$A$1081)*$D557/$B$12*$C$7)</f>
        <v>0</v>
      </c>
    </row>
    <row r="558" customFormat="false" ht="15" hidden="false" customHeight="false" outlineLevel="0" collapsed="false">
      <c r="A558" s="21" t="n">
        <v>534</v>
      </c>
      <c r="B558" s="27" t="n">
        <v>1.30877032615656</v>
      </c>
      <c r="C558" s="9" t="n">
        <f aca="false">SUM(AM558:AV558)</f>
        <v>0</v>
      </c>
      <c r="D558" s="9" t="n">
        <f aca="false">SUM(AW558:BF558)</f>
        <v>0</v>
      </c>
      <c r="E558" s="24" t="n">
        <f aca="false">(1-C558/$B$12)*$B$8-C558/$B$12*$B$7</f>
        <v>0.05</v>
      </c>
      <c r="F558" s="24" t="n">
        <f aca="false">(1-D558/$B$12)*$C$8-D558/$B$12*$C$7</f>
        <v>0.09</v>
      </c>
      <c r="G558" s="47" t="n">
        <f aca="false">$B$11*($B$10*C558/$B$12*$B$7+(1-$B$10)*D558/$B$12*$C$7)</f>
        <v>0</v>
      </c>
      <c r="H558" s="24" t="n">
        <f aca="false">$B$10*E558+(1-$B$10)*F558</f>
        <v>0.07</v>
      </c>
      <c r="I558" s="21"/>
      <c r="J558" s="21"/>
      <c r="K558" s="21"/>
      <c r="L558" s="21"/>
      <c r="M558" s="21"/>
      <c r="N558" s="21"/>
      <c r="O558" s="21"/>
      <c r="P558" s="21"/>
      <c r="Q558" s="21"/>
      <c r="R558" s="27" t="n">
        <v>-0.993626689283519</v>
      </c>
      <c r="S558" s="27" t="n">
        <v>1.58371492041126</v>
      </c>
      <c r="T558" s="27" t="n">
        <v>-0.97673809561154</v>
      </c>
      <c r="U558" s="27" t="n">
        <v>0.1216164231154</v>
      </c>
      <c r="V558" s="27" t="n">
        <v>0.647526210505426</v>
      </c>
      <c r="W558" s="27" t="n">
        <v>0.751977094817815</v>
      </c>
      <c r="X558" s="27" t="n">
        <v>-0.156684920337878</v>
      </c>
      <c r="Y558" s="27" t="n">
        <v>-0.246563730422113</v>
      </c>
      <c r="Z558" s="27" t="n">
        <v>-0.596912532656164</v>
      </c>
      <c r="AA558" s="27" t="n">
        <v>0.239338103835527</v>
      </c>
      <c r="AB558" s="27" t="n">
        <v>-1.00727905594205</v>
      </c>
      <c r="AC558" s="27" t="n">
        <v>0.667754059320429</v>
      </c>
      <c r="AD558" s="27" t="n">
        <v>1.17674630461332</v>
      </c>
      <c r="AE558" s="27" t="n">
        <v>0.186985262015479</v>
      </c>
      <c r="AF558" s="27" t="n">
        <v>-1.36139730055622</v>
      </c>
      <c r="AG558" s="27" t="n">
        <v>-0.563565579697574</v>
      </c>
      <c r="AH558" s="27" t="n">
        <v>1.02672765078487</v>
      </c>
      <c r="AI558" s="27" t="n">
        <v>0.459402241461728</v>
      </c>
      <c r="AJ558" s="27" t="n">
        <v>1.24744553951658</v>
      </c>
      <c r="AK558" s="27" t="n">
        <v>-0.356131140862934</v>
      </c>
      <c r="AL558" s="21"/>
      <c r="AM558" s="31" t="n">
        <f aca="false">IF(SQRT($B$9)*$B558+SQRT(1-$B$9)*R558&lt;_xlfn.NORM.S.INV($B$6),1,0)</f>
        <v>0</v>
      </c>
      <c r="AN558" s="31" t="n">
        <f aca="false">IF(SQRT($B$9)*$B558+SQRT(1-$B$9)*S558&lt;_xlfn.NORM.S.INV($B$6),1,0)</f>
        <v>0</v>
      </c>
      <c r="AO558" s="31" t="n">
        <f aca="false">IF(SQRT($B$9)*$B558+SQRT(1-$B$9)*T558&lt;_xlfn.NORM.S.INV($B$6),1,0)</f>
        <v>0</v>
      </c>
      <c r="AP558" s="31" t="n">
        <f aca="false">IF(SQRT($B$9)*$B558+SQRT(1-$B$9)*U558&lt;_xlfn.NORM.S.INV($B$6),1,0)</f>
        <v>0</v>
      </c>
      <c r="AQ558" s="31" t="n">
        <f aca="false">IF(SQRT($B$9)*$B558+SQRT(1-$B$9)*V558&lt;_xlfn.NORM.S.INV($B$6),1,0)</f>
        <v>0</v>
      </c>
      <c r="AR558" s="31" t="n">
        <f aca="false">IF(SQRT($B$9)*$B558+SQRT(1-$B$9)*W558&lt;_xlfn.NORM.S.INV($B$6),1,0)</f>
        <v>0</v>
      </c>
      <c r="AS558" s="31" t="n">
        <f aca="false">IF(SQRT($B$9)*$B558+SQRT(1-$B$9)*X558&lt;_xlfn.NORM.S.INV($B$6),1,0)</f>
        <v>0</v>
      </c>
      <c r="AT558" s="31" t="n">
        <f aca="false">IF(SQRT($B$9)*$B558+SQRT(1-$B$9)*Y558&lt;_xlfn.NORM.S.INV($B$6),1,0)</f>
        <v>0</v>
      </c>
      <c r="AU558" s="31" t="n">
        <f aca="false">IF(SQRT($B$9)*$B558+SQRT(1-$B$9)*Z558&lt;_xlfn.NORM.S.INV($B$6),1,0)</f>
        <v>0</v>
      </c>
      <c r="AV558" s="31" t="n">
        <f aca="false">IF(SQRT($B$9)*$B558+SQRT(1-$B$9)*AA558&lt;_xlfn.NORM.S.INV($B$6),1,0)</f>
        <v>0</v>
      </c>
      <c r="AW558" s="31" t="n">
        <f aca="false">IF(SQRT($C$9)*$B558+SQRT(1-$C$9)*AB558&lt;_xlfn.NORM.S.INV($C$6),1,0)</f>
        <v>0</v>
      </c>
      <c r="AX558" s="31" t="n">
        <f aca="false">IF(SQRT($C$9)*$B558+SQRT(1-$C$9)*AC558&lt;_xlfn.NORM.S.INV($C$6),1,0)</f>
        <v>0</v>
      </c>
      <c r="AY558" s="31" t="n">
        <f aca="false">IF(SQRT($C$9)*$B558+SQRT(1-$C$9)*AD558&lt;_xlfn.NORM.S.INV($C$6),1,0)</f>
        <v>0</v>
      </c>
      <c r="AZ558" s="31" t="n">
        <f aca="false">IF(SQRT($C$9)*$B558+SQRT(1-$C$9)*AE558&lt;_xlfn.NORM.S.INV($C$6),1,0)</f>
        <v>0</v>
      </c>
      <c r="BA558" s="31" t="n">
        <f aca="false">IF(SQRT($C$9)*$B558+SQRT(1-$C$9)*AF558&lt;_xlfn.NORM.S.INV($C$6),1,0)</f>
        <v>0</v>
      </c>
      <c r="BB558" s="31" t="n">
        <f aca="false">IF(SQRT($C$9)*$B558+SQRT(1-$C$9)*AG558&lt;_xlfn.NORM.S.INV($C$6),1,0)</f>
        <v>0</v>
      </c>
      <c r="BC558" s="31" t="n">
        <f aca="false">IF(SQRT($C$9)*$B558+SQRT(1-$C$9)*AH558&lt;_xlfn.NORM.S.INV($C$6),1,0)</f>
        <v>0</v>
      </c>
      <c r="BD558" s="31" t="n">
        <f aca="false">IF(SQRT($C$9)*$B558+SQRT(1-$C$9)*AI558&lt;_xlfn.NORM.S.INV($C$6),1,0)</f>
        <v>0</v>
      </c>
      <c r="BE558" s="31" t="n">
        <f aca="false">IF(SQRT($C$9)*$B558+SQRT(1-$C$9)*AJ558&lt;_xlfn.NORM.S.INV($C$6),1,0)</f>
        <v>0</v>
      </c>
      <c r="BF558" s="31" t="n">
        <f aca="false">IF(SQRT($C$9)*$B558+SQRT(1-$C$9)*AK558&lt;_xlfn.NORM.S.INV($C$6),1,0)</f>
        <v>0</v>
      </c>
      <c r="BG558" s="21"/>
      <c r="BH558" s="21"/>
      <c r="BI558" s="31" t="n">
        <f aca="false">$B$11*(($A$1061)*$C558/$B$12*$B$7+(1-$A$1061)*$D558/$B$12*$C$7)</f>
        <v>0</v>
      </c>
      <c r="BJ558" s="31" t="n">
        <f aca="false">$B$11*(($A$1062)*$C558/$B$12*$B$7+(1-$A$1062)*$D558/$B$12*$C$7)</f>
        <v>0</v>
      </c>
      <c r="BK558" s="31" t="n">
        <f aca="false">$B$11*(($A$1063)*$C558/$B$12*$B$7+(1-$A$1063)*$D558/$B$12*$C$7)</f>
        <v>0</v>
      </c>
      <c r="BL558" s="31" t="n">
        <f aca="false">$B$11*(($A$1064)*$C558/$B$12*$B$7+(1-$A$1064)*$D558/$B$12*$C$7)</f>
        <v>0</v>
      </c>
      <c r="BM558" s="31" t="n">
        <f aca="false">$B$11*(($A$1065)*$C558/$B$12*$B$7+(1-$A$1065)*$D558/$B$12*$C$7)</f>
        <v>0</v>
      </c>
      <c r="BN558" s="31" t="n">
        <f aca="false">$B$11*(($A$1066)*$C558/$B$12*$B$7+(1-$A$1066)*$D558/$B$12*$C$7)</f>
        <v>0</v>
      </c>
      <c r="BO558" s="31" t="n">
        <f aca="false">$B$11*(($A$1067)*$C558/$B$12*$B$7+(1-$A$1067)*$D558/$B$12*$C$7)</f>
        <v>0</v>
      </c>
      <c r="BP558" s="31" t="n">
        <f aca="false">$B$11*(($A$1068)*$C558/$B$12*$B$7+(1-$A$1068)*$D558/$B$12*$C$7)</f>
        <v>0</v>
      </c>
      <c r="BQ558" s="31" t="n">
        <f aca="false">$B$11*(($A$1069)*$C558/$B$12*$B$7+(1-$A$1069)*$D558/$B$12*$C$7)</f>
        <v>0</v>
      </c>
      <c r="BR558" s="31" t="n">
        <f aca="false">$B$11*(($A$1070)*$C558/$B$12*$B$7+(1-$A$1070)*$D558/$B$12*$C$7)</f>
        <v>0</v>
      </c>
      <c r="BS558" s="31" t="n">
        <f aca="false">$B$11*(($A$1071)*$C558/$B$12*$B$7+(1-$A$1071)*$D558/$B$12*$C$7)</f>
        <v>0</v>
      </c>
      <c r="BT558" s="31" t="n">
        <f aca="false">$B$11*(($A$1072)*$C558/$B$12*$B$7+(1-$A$1072)*$D558/$B$12*$C$7)</f>
        <v>0</v>
      </c>
      <c r="BU558" s="31" t="n">
        <f aca="false">$B$11*(($A$1073)*$C558/$B$12*$B$7+(1-$A$1073)*$D558/$B$12*$C$7)</f>
        <v>0</v>
      </c>
      <c r="BV558" s="31" t="n">
        <f aca="false">$B$11*(($A$1074)*$C558/$B$12*$B$7+(1-$A$1074)*$D558/$B$12*$C$7)</f>
        <v>0</v>
      </c>
      <c r="BW558" s="31" t="n">
        <f aca="false">$B$11*(($A$1075)*$C558/$B$12*$B$7+(1-$A$1075)*$D558/$B$12*$C$7)</f>
        <v>0</v>
      </c>
      <c r="BX558" s="31" t="n">
        <f aca="false">$B$11*(($A$1076)*$C558/$B$12*$B$7+(1-$A$1076)*$D558/$B$12*$C$7)</f>
        <v>0</v>
      </c>
      <c r="BY558" s="31" t="n">
        <f aca="false">$B$11*(($A$1077)*$C558/$B$12*$B$7+(1-$A$1077)*$D558/$B$12*$C$7)</f>
        <v>0</v>
      </c>
      <c r="BZ558" s="31" t="n">
        <f aca="false">$B$11*(($A$1078)*$C558/$B$12*$B$7+(1-$A$1078)*$D558/$B$12*$C$7)</f>
        <v>0</v>
      </c>
      <c r="CA558" s="31" t="n">
        <f aca="false">$B$11*(($A$1079)*$C558/$B$12*$B$7+(1-$A$1079)*$D558/$B$12*$C$7)</f>
        <v>0</v>
      </c>
      <c r="CB558" s="31" t="n">
        <f aca="false">$B$11*(($A$1080)*$C558/$B$12*$B$7+(1-$A$1080)*$D558/$B$12*$C$7)</f>
        <v>0</v>
      </c>
      <c r="CC558" s="31" t="n">
        <f aca="false">$B$11*(($A$1081)*$C558/$B$12*$B$7+(1-$A$1081)*$D558/$B$12*$C$7)</f>
        <v>0</v>
      </c>
    </row>
    <row r="559" customFormat="false" ht="15" hidden="false" customHeight="false" outlineLevel="0" collapsed="false">
      <c r="A559" s="21" t="n">
        <v>535</v>
      </c>
      <c r="B559" s="27" t="n">
        <v>-0.904400370751211</v>
      </c>
      <c r="C559" s="9" t="n">
        <f aca="false">SUM(AM559:AV559)</f>
        <v>0</v>
      </c>
      <c r="D559" s="9" t="n">
        <f aca="false">SUM(AW559:BF559)</f>
        <v>0</v>
      </c>
      <c r="E559" s="24" t="n">
        <f aca="false">(1-C559/$B$12)*$B$8-C559/$B$12*$B$7</f>
        <v>0.05</v>
      </c>
      <c r="F559" s="24" t="n">
        <f aca="false">(1-D559/$B$12)*$C$8-D559/$B$12*$C$7</f>
        <v>0.09</v>
      </c>
      <c r="G559" s="47" t="n">
        <f aca="false">$B$11*($B$10*C559/$B$12*$B$7+(1-$B$10)*D559/$B$12*$C$7)</f>
        <v>0</v>
      </c>
      <c r="H559" s="24" t="n">
        <f aca="false">$B$10*E559+(1-$B$10)*F559</f>
        <v>0.07</v>
      </c>
      <c r="I559" s="21"/>
      <c r="J559" s="21"/>
      <c r="K559" s="21"/>
      <c r="L559" s="21"/>
      <c r="M559" s="21"/>
      <c r="N559" s="21"/>
      <c r="O559" s="21"/>
      <c r="P559" s="21"/>
      <c r="Q559" s="21"/>
      <c r="R559" s="27" t="n">
        <v>0.065635161407071</v>
      </c>
      <c r="S559" s="27" t="n">
        <v>-1.1137401671165</v>
      </c>
      <c r="T559" s="27" t="n">
        <v>-0.0494604813012051</v>
      </c>
      <c r="U559" s="27" t="n">
        <v>1.46884515125705</v>
      </c>
      <c r="V559" s="27" t="n">
        <v>-0.833816817431595</v>
      </c>
      <c r="W559" s="27" t="n">
        <v>-0.488914911992747</v>
      </c>
      <c r="X559" s="27" t="n">
        <v>0.0462707243289409</v>
      </c>
      <c r="Y559" s="27" t="n">
        <v>-0.361106834868829</v>
      </c>
      <c r="Z559" s="27" t="n">
        <v>-1.62426399659543</v>
      </c>
      <c r="AA559" s="27" t="n">
        <v>-0.343670775328217</v>
      </c>
      <c r="AB559" s="27" t="n">
        <v>-0.240954850614059</v>
      </c>
      <c r="AC559" s="27" t="n">
        <v>-0.852373526134779</v>
      </c>
      <c r="AD559" s="27" t="n">
        <v>1.0449687464956</v>
      </c>
      <c r="AE559" s="27" t="n">
        <v>0.935289633092937</v>
      </c>
      <c r="AF559" s="27" t="n">
        <v>0.705856746715939</v>
      </c>
      <c r="AG559" s="27" t="n">
        <v>0.542909491280074</v>
      </c>
      <c r="AH559" s="27" t="n">
        <v>-0.565650426489314</v>
      </c>
      <c r="AI559" s="27" t="n">
        <v>1.92675376777226</v>
      </c>
      <c r="AJ559" s="27" t="n">
        <v>-0.150622072372246</v>
      </c>
      <c r="AK559" s="27" t="n">
        <v>-0.608346810701255</v>
      </c>
      <c r="AL559" s="21"/>
      <c r="AM559" s="31" t="n">
        <f aca="false">IF(SQRT($B$9)*$B559+SQRT(1-$B$9)*R559&lt;_xlfn.NORM.S.INV($B$6),1,0)</f>
        <v>0</v>
      </c>
      <c r="AN559" s="31" t="n">
        <f aca="false">IF(SQRT($B$9)*$B559+SQRT(1-$B$9)*S559&lt;_xlfn.NORM.S.INV($B$6),1,0)</f>
        <v>0</v>
      </c>
      <c r="AO559" s="31" t="n">
        <f aca="false">IF(SQRT($B$9)*$B559+SQRT(1-$B$9)*T559&lt;_xlfn.NORM.S.INV($B$6),1,0)</f>
        <v>0</v>
      </c>
      <c r="AP559" s="31" t="n">
        <f aca="false">IF(SQRT($B$9)*$B559+SQRT(1-$B$9)*U559&lt;_xlfn.NORM.S.INV($B$6),1,0)</f>
        <v>0</v>
      </c>
      <c r="AQ559" s="31" t="n">
        <f aca="false">IF(SQRT($B$9)*$B559+SQRT(1-$B$9)*V559&lt;_xlfn.NORM.S.INV($B$6),1,0)</f>
        <v>0</v>
      </c>
      <c r="AR559" s="31" t="n">
        <f aca="false">IF(SQRT($B$9)*$B559+SQRT(1-$B$9)*W559&lt;_xlfn.NORM.S.INV($B$6),1,0)</f>
        <v>0</v>
      </c>
      <c r="AS559" s="31" t="n">
        <f aca="false">IF(SQRT($B$9)*$B559+SQRT(1-$B$9)*X559&lt;_xlfn.NORM.S.INV($B$6),1,0)</f>
        <v>0</v>
      </c>
      <c r="AT559" s="31" t="n">
        <f aca="false">IF(SQRT($B$9)*$B559+SQRT(1-$B$9)*Y559&lt;_xlfn.NORM.S.INV($B$6),1,0)</f>
        <v>0</v>
      </c>
      <c r="AU559" s="31" t="n">
        <f aca="false">IF(SQRT($B$9)*$B559+SQRT(1-$B$9)*Z559&lt;_xlfn.NORM.S.INV($B$6),1,0)</f>
        <v>0</v>
      </c>
      <c r="AV559" s="31" t="n">
        <f aca="false">IF(SQRT($B$9)*$B559+SQRT(1-$B$9)*AA559&lt;_xlfn.NORM.S.INV($B$6),1,0)</f>
        <v>0</v>
      </c>
      <c r="AW559" s="31" t="n">
        <f aca="false">IF(SQRT($C$9)*$B559+SQRT(1-$C$9)*AB559&lt;_xlfn.NORM.S.INV($C$6),1,0)</f>
        <v>0</v>
      </c>
      <c r="AX559" s="31" t="n">
        <f aca="false">IF(SQRT($C$9)*$B559+SQRT(1-$C$9)*AC559&lt;_xlfn.NORM.S.INV($C$6),1,0)</f>
        <v>0</v>
      </c>
      <c r="AY559" s="31" t="n">
        <f aca="false">IF(SQRT($C$9)*$B559+SQRT(1-$C$9)*AD559&lt;_xlfn.NORM.S.INV($C$6),1,0)</f>
        <v>0</v>
      </c>
      <c r="AZ559" s="31" t="n">
        <f aca="false">IF(SQRT($C$9)*$B559+SQRT(1-$C$9)*AE559&lt;_xlfn.NORM.S.INV($C$6),1,0)</f>
        <v>0</v>
      </c>
      <c r="BA559" s="31" t="n">
        <f aca="false">IF(SQRT($C$9)*$B559+SQRT(1-$C$9)*AF559&lt;_xlfn.NORM.S.INV($C$6),1,0)</f>
        <v>0</v>
      </c>
      <c r="BB559" s="31" t="n">
        <f aca="false">IF(SQRT($C$9)*$B559+SQRT(1-$C$9)*AG559&lt;_xlfn.NORM.S.INV($C$6),1,0)</f>
        <v>0</v>
      </c>
      <c r="BC559" s="31" t="n">
        <f aca="false">IF(SQRT($C$9)*$B559+SQRT(1-$C$9)*AH559&lt;_xlfn.NORM.S.INV($C$6),1,0)</f>
        <v>0</v>
      </c>
      <c r="BD559" s="31" t="n">
        <f aca="false">IF(SQRT($C$9)*$B559+SQRT(1-$C$9)*AI559&lt;_xlfn.NORM.S.INV($C$6),1,0)</f>
        <v>0</v>
      </c>
      <c r="BE559" s="31" t="n">
        <f aca="false">IF(SQRT($C$9)*$B559+SQRT(1-$C$9)*AJ559&lt;_xlfn.NORM.S.INV($C$6),1,0)</f>
        <v>0</v>
      </c>
      <c r="BF559" s="31" t="n">
        <f aca="false">IF(SQRT($C$9)*$B559+SQRT(1-$C$9)*AK559&lt;_xlfn.NORM.S.INV($C$6),1,0)</f>
        <v>0</v>
      </c>
      <c r="BG559" s="21"/>
      <c r="BH559" s="21"/>
      <c r="BI559" s="31" t="n">
        <f aca="false">$B$11*(($A$1061)*$C559/$B$12*$B$7+(1-$A$1061)*$D559/$B$12*$C$7)</f>
        <v>0</v>
      </c>
      <c r="BJ559" s="31" t="n">
        <f aca="false">$B$11*(($A$1062)*$C559/$B$12*$B$7+(1-$A$1062)*$D559/$B$12*$C$7)</f>
        <v>0</v>
      </c>
      <c r="BK559" s="31" t="n">
        <f aca="false">$B$11*(($A$1063)*$C559/$B$12*$B$7+(1-$A$1063)*$D559/$B$12*$C$7)</f>
        <v>0</v>
      </c>
      <c r="BL559" s="31" t="n">
        <f aca="false">$B$11*(($A$1064)*$C559/$B$12*$B$7+(1-$A$1064)*$D559/$B$12*$C$7)</f>
        <v>0</v>
      </c>
      <c r="BM559" s="31" t="n">
        <f aca="false">$B$11*(($A$1065)*$C559/$B$12*$B$7+(1-$A$1065)*$D559/$B$12*$C$7)</f>
        <v>0</v>
      </c>
      <c r="BN559" s="31" t="n">
        <f aca="false">$B$11*(($A$1066)*$C559/$B$12*$B$7+(1-$A$1066)*$D559/$B$12*$C$7)</f>
        <v>0</v>
      </c>
      <c r="BO559" s="31" t="n">
        <f aca="false">$B$11*(($A$1067)*$C559/$B$12*$B$7+(1-$A$1067)*$D559/$B$12*$C$7)</f>
        <v>0</v>
      </c>
      <c r="BP559" s="31" t="n">
        <f aca="false">$B$11*(($A$1068)*$C559/$B$12*$B$7+(1-$A$1068)*$D559/$B$12*$C$7)</f>
        <v>0</v>
      </c>
      <c r="BQ559" s="31" t="n">
        <f aca="false">$B$11*(($A$1069)*$C559/$B$12*$B$7+(1-$A$1069)*$D559/$B$12*$C$7)</f>
        <v>0</v>
      </c>
      <c r="BR559" s="31" t="n">
        <f aca="false">$B$11*(($A$1070)*$C559/$B$12*$B$7+(1-$A$1070)*$D559/$B$12*$C$7)</f>
        <v>0</v>
      </c>
      <c r="BS559" s="31" t="n">
        <f aca="false">$B$11*(($A$1071)*$C559/$B$12*$B$7+(1-$A$1071)*$D559/$B$12*$C$7)</f>
        <v>0</v>
      </c>
      <c r="BT559" s="31" t="n">
        <f aca="false">$B$11*(($A$1072)*$C559/$B$12*$B$7+(1-$A$1072)*$D559/$B$12*$C$7)</f>
        <v>0</v>
      </c>
      <c r="BU559" s="31" t="n">
        <f aca="false">$B$11*(($A$1073)*$C559/$B$12*$B$7+(1-$A$1073)*$D559/$B$12*$C$7)</f>
        <v>0</v>
      </c>
      <c r="BV559" s="31" t="n">
        <f aca="false">$B$11*(($A$1074)*$C559/$B$12*$B$7+(1-$A$1074)*$D559/$B$12*$C$7)</f>
        <v>0</v>
      </c>
      <c r="BW559" s="31" t="n">
        <f aca="false">$B$11*(($A$1075)*$C559/$B$12*$B$7+(1-$A$1075)*$D559/$B$12*$C$7)</f>
        <v>0</v>
      </c>
      <c r="BX559" s="31" t="n">
        <f aca="false">$B$11*(($A$1076)*$C559/$B$12*$B$7+(1-$A$1076)*$D559/$B$12*$C$7)</f>
        <v>0</v>
      </c>
      <c r="BY559" s="31" t="n">
        <f aca="false">$B$11*(($A$1077)*$C559/$B$12*$B$7+(1-$A$1077)*$D559/$B$12*$C$7)</f>
        <v>0</v>
      </c>
      <c r="BZ559" s="31" t="n">
        <f aca="false">$B$11*(($A$1078)*$C559/$B$12*$B$7+(1-$A$1078)*$D559/$B$12*$C$7)</f>
        <v>0</v>
      </c>
      <c r="CA559" s="31" t="n">
        <f aca="false">$B$11*(($A$1079)*$C559/$B$12*$B$7+(1-$A$1079)*$D559/$B$12*$C$7)</f>
        <v>0</v>
      </c>
      <c r="CB559" s="31" t="n">
        <f aca="false">$B$11*(($A$1080)*$C559/$B$12*$B$7+(1-$A$1080)*$D559/$B$12*$C$7)</f>
        <v>0</v>
      </c>
      <c r="CC559" s="31" t="n">
        <f aca="false">$B$11*(($A$1081)*$C559/$B$12*$B$7+(1-$A$1081)*$D559/$B$12*$C$7)</f>
        <v>0</v>
      </c>
    </row>
    <row r="560" customFormat="false" ht="15" hidden="false" customHeight="false" outlineLevel="0" collapsed="false">
      <c r="A560" s="21" t="n">
        <v>536</v>
      </c>
      <c r="B560" s="27" t="n">
        <v>-0.934499374535939</v>
      </c>
      <c r="C560" s="9" t="n">
        <f aca="false">SUM(AM560:AV560)</f>
        <v>0</v>
      </c>
      <c r="D560" s="9" t="n">
        <f aca="false">SUM(AW560:BF560)</f>
        <v>0</v>
      </c>
      <c r="E560" s="24" t="n">
        <f aca="false">(1-C560/$B$12)*$B$8-C560/$B$12*$B$7</f>
        <v>0.05</v>
      </c>
      <c r="F560" s="24" t="n">
        <f aca="false">(1-D560/$B$12)*$C$8-D560/$B$12*$C$7</f>
        <v>0.09</v>
      </c>
      <c r="G560" s="47" t="n">
        <f aca="false">$B$11*($B$10*C560/$B$12*$B$7+(1-$B$10)*D560/$B$12*$C$7)</f>
        <v>0</v>
      </c>
      <c r="H560" s="24" t="n">
        <f aca="false">$B$10*E560+(1-$B$10)*F560</f>
        <v>0.07</v>
      </c>
      <c r="I560" s="21"/>
      <c r="J560" s="21"/>
      <c r="K560" s="21"/>
      <c r="L560" s="21"/>
      <c r="M560" s="21"/>
      <c r="N560" s="21"/>
      <c r="O560" s="21"/>
      <c r="P560" s="21"/>
      <c r="Q560" s="21"/>
      <c r="R560" s="27" t="n">
        <v>-0.564183992154813</v>
      </c>
      <c r="S560" s="27" t="n">
        <v>-0.484034484611854</v>
      </c>
      <c r="T560" s="27" t="n">
        <v>2.44692340583036</v>
      </c>
      <c r="U560" s="27" t="n">
        <v>-1.06782826453368</v>
      </c>
      <c r="V560" s="27" t="n">
        <v>-0.560495496619903</v>
      </c>
      <c r="W560" s="27" t="n">
        <v>0.45840904787607</v>
      </c>
      <c r="X560" s="27" t="n">
        <v>-0.526264189022623</v>
      </c>
      <c r="Y560" s="27" t="n">
        <v>-0.796765605008621</v>
      </c>
      <c r="Z560" s="27" t="n">
        <v>0.763736344448786</v>
      </c>
      <c r="AA560" s="27" t="n">
        <v>1.46268048529314</v>
      </c>
      <c r="AB560" s="27" t="n">
        <v>-0.103112160502608</v>
      </c>
      <c r="AC560" s="27" t="n">
        <v>0.693426424003973</v>
      </c>
      <c r="AD560" s="27" t="n">
        <v>-0.115696714806486</v>
      </c>
      <c r="AE560" s="27" t="n">
        <v>0.670797729555973</v>
      </c>
      <c r="AF560" s="27" t="n">
        <v>1.28218482057823</v>
      </c>
      <c r="AG560" s="27" t="n">
        <v>0.798845648788043</v>
      </c>
      <c r="AH560" s="27" t="n">
        <v>0.327363974735535</v>
      </c>
      <c r="AI560" s="27" t="n">
        <v>-1.23785515892486</v>
      </c>
      <c r="AJ560" s="27" t="n">
        <v>-0.128425484235386</v>
      </c>
      <c r="AK560" s="27" t="n">
        <v>0.00706519375736676</v>
      </c>
      <c r="AL560" s="21"/>
      <c r="AM560" s="31" t="n">
        <f aca="false">IF(SQRT($B$9)*$B560+SQRT(1-$B$9)*R560&lt;_xlfn.NORM.S.INV($B$6),1,0)</f>
        <v>0</v>
      </c>
      <c r="AN560" s="31" t="n">
        <f aca="false">IF(SQRT($B$9)*$B560+SQRT(1-$B$9)*S560&lt;_xlfn.NORM.S.INV($B$6),1,0)</f>
        <v>0</v>
      </c>
      <c r="AO560" s="31" t="n">
        <f aca="false">IF(SQRT($B$9)*$B560+SQRT(1-$B$9)*T560&lt;_xlfn.NORM.S.INV($B$6),1,0)</f>
        <v>0</v>
      </c>
      <c r="AP560" s="31" t="n">
        <f aca="false">IF(SQRT($B$9)*$B560+SQRT(1-$B$9)*U560&lt;_xlfn.NORM.S.INV($B$6),1,0)</f>
        <v>0</v>
      </c>
      <c r="AQ560" s="31" t="n">
        <f aca="false">IF(SQRT($B$9)*$B560+SQRT(1-$B$9)*V560&lt;_xlfn.NORM.S.INV($B$6),1,0)</f>
        <v>0</v>
      </c>
      <c r="AR560" s="31" t="n">
        <f aca="false">IF(SQRT($B$9)*$B560+SQRT(1-$B$9)*W560&lt;_xlfn.NORM.S.INV($B$6),1,0)</f>
        <v>0</v>
      </c>
      <c r="AS560" s="31" t="n">
        <f aca="false">IF(SQRT($B$9)*$B560+SQRT(1-$B$9)*X560&lt;_xlfn.NORM.S.INV($B$6),1,0)</f>
        <v>0</v>
      </c>
      <c r="AT560" s="31" t="n">
        <f aca="false">IF(SQRT($B$9)*$B560+SQRT(1-$B$9)*Y560&lt;_xlfn.NORM.S.INV($B$6),1,0)</f>
        <v>0</v>
      </c>
      <c r="AU560" s="31" t="n">
        <f aca="false">IF(SQRT($B$9)*$B560+SQRT(1-$B$9)*Z560&lt;_xlfn.NORM.S.INV($B$6),1,0)</f>
        <v>0</v>
      </c>
      <c r="AV560" s="31" t="n">
        <f aca="false">IF(SQRT($B$9)*$B560+SQRT(1-$B$9)*AA560&lt;_xlfn.NORM.S.INV($B$6),1,0)</f>
        <v>0</v>
      </c>
      <c r="AW560" s="31" t="n">
        <f aca="false">IF(SQRT($C$9)*$B560+SQRT(1-$C$9)*AB560&lt;_xlfn.NORM.S.INV($C$6),1,0)</f>
        <v>0</v>
      </c>
      <c r="AX560" s="31" t="n">
        <f aca="false">IF(SQRT($C$9)*$B560+SQRT(1-$C$9)*AC560&lt;_xlfn.NORM.S.INV($C$6),1,0)</f>
        <v>0</v>
      </c>
      <c r="AY560" s="31" t="n">
        <f aca="false">IF(SQRT($C$9)*$B560+SQRT(1-$C$9)*AD560&lt;_xlfn.NORM.S.INV($C$6),1,0)</f>
        <v>0</v>
      </c>
      <c r="AZ560" s="31" t="n">
        <f aca="false">IF(SQRT($C$9)*$B560+SQRT(1-$C$9)*AE560&lt;_xlfn.NORM.S.INV($C$6),1,0)</f>
        <v>0</v>
      </c>
      <c r="BA560" s="31" t="n">
        <f aca="false">IF(SQRT($C$9)*$B560+SQRT(1-$C$9)*AF560&lt;_xlfn.NORM.S.INV($C$6),1,0)</f>
        <v>0</v>
      </c>
      <c r="BB560" s="31" t="n">
        <f aca="false">IF(SQRT($C$9)*$B560+SQRT(1-$C$9)*AG560&lt;_xlfn.NORM.S.INV($C$6),1,0)</f>
        <v>0</v>
      </c>
      <c r="BC560" s="31" t="n">
        <f aca="false">IF(SQRT($C$9)*$B560+SQRT(1-$C$9)*AH560&lt;_xlfn.NORM.S.INV($C$6),1,0)</f>
        <v>0</v>
      </c>
      <c r="BD560" s="31" t="n">
        <f aca="false">IF(SQRT($C$9)*$B560+SQRT(1-$C$9)*AI560&lt;_xlfn.NORM.S.INV($C$6),1,0)</f>
        <v>0</v>
      </c>
      <c r="BE560" s="31" t="n">
        <f aca="false">IF(SQRT($C$9)*$B560+SQRT(1-$C$9)*AJ560&lt;_xlfn.NORM.S.INV($C$6),1,0)</f>
        <v>0</v>
      </c>
      <c r="BF560" s="31" t="n">
        <f aca="false">IF(SQRT($C$9)*$B560+SQRT(1-$C$9)*AK560&lt;_xlfn.NORM.S.INV($C$6),1,0)</f>
        <v>0</v>
      </c>
      <c r="BG560" s="21"/>
      <c r="BH560" s="21"/>
      <c r="BI560" s="31" t="n">
        <f aca="false">$B$11*(($A$1061)*$C560/$B$12*$B$7+(1-$A$1061)*$D560/$B$12*$C$7)</f>
        <v>0</v>
      </c>
      <c r="BJ560" s="31" t="n">
        <f aca="false">$B$11*(($A$1062)*$C560/$B$12*$B$7+(1-$A$1062)*$D560/$B$12*$C$7)</f>
        <v>0</v>
      </c>
      <c r="BK560" s="31" t="n">
        <f aca="false">$B$11*(($A$1063)*$C560/$B$12*$B$7+(1-$A$1063)*$D560/$B$12*$C$7)</f>
        <v>0</v>
      </c>
      <c r="BL560" s="31" t="n">
        <f aca="false">$B$11*(($A$1064)*$C560/$B$12*$B$7+(1-$A$1064)*$D560/$B$12*$C$7)</f>
        <v>0</v>
      </c>
      <c r="BM560" s="31" t="n">
        <f aca="false">$B$11*(($A$1065)*$C560/$B$12*$B$7+(1-$A$1065)*$D560/$B$12*$C$7)</f>
        <v>0</v>
      </c>
      <c r="BN560" s="31" t="n">
        <f aca="false">$B$11*(($A$1066)*$C560/$B$12*$B$7+(1-$A$1066)*$D560/$B$12*$C$7)</f>
        <v>0</v>
      </c>
      <c r="BO560" s="31" t="n">
        <f aca="false">$B$11*(($A$1067)*$C560/$B$12*$B$7+(1-$A$1067)*$D560/$B$12*$C$7)</f>
        <v>0</v>
      </c>
      <c r="BP560" s="31" t="n">
        <f aca="false">$B$11*(($A$1068)*$C560/$B$12*$B$7+(1-$A$1068)*$D560/$B$12*$C$7)</f>
        <v>0</v>
      </c>
      <c r="BQ560" s="31" t="n">
        <f aca="false">$B$11*(($A$1069)*$C560/$B$12*$B$7+(1-$A$1069)*$D560/$B$12*$C$7)</f>
        <v>0</v>
      </c>
      <c r="BR560" s="31" t="n">
        <f aca="false">$B$11*(($A$1070)*$C560/$B$12*$B$7+(1-$A$1070)*$D560/$B$12*$C$7)</f>
        <v>0</v>
      </c>
      <c r="BS560" s="31" t="n">
        <f aca="false">$B$11*(($A$1071)*$C560/$B$12*$B$7+(1-$A$1071)*$D560/$B$12*$C$7)</f>
        <v>0</v>
      </c>
      <c r="BT560" s="31" t="n">
        <f aca="false">$B$11*(($A$1072)*$C560/$B$12*$B$7+(1-$A$1072)*$D560/$B$12*$C$7)</f>
        <v>0</v>
      </c>
      <c r="BU560" s="31" t="n">
        <f aca="false">$B$11*(($A$1073)*$C560/$B$12*$B$7+(1-$A$1073)*$D560/$B$12*$C$7)</f>
        <v>0</v>
      </c>
      <c r="BV560" s="31" t="n">
        <f aca="false">$B$11*(($A$1074)*$C560/$B$12*$B$7+(1-$A$1074)*$D560/$B$12*$C$7)</f>
        <v>0</v>
      </c>
      <c r="BW560" s="31" t="n">
        <f aca="false">$B$11*(($A$1075)*$C560/$B$12*$B$7+(1-$A$1075)*$D560/$B$12*$C$7)</f>
        <v>0</v>
      </c>
      <c r="BX560" s="31" t="n">
        <f aca="false">$B$11*(($A$1076)*$C560/$B$12*$B$7+(1-$A$1076)*$D560/$B$12*$C$7)</f>
        <v>0</v>
      </c>
      <c r="BY560" s="31" t="n">
        <f aca="false">$B$11*(($A$1077)*$C560/$B$12*$B$7+(1-$A$1077)*$D560/$B$12*$C$7)</f>
        <v>0</v>
      </c>
      <c r="BZ560" s="31" t="n">
        <f aca="false">$B$11*(($A$1078)*$C560/$B$12*$B$7+(1-$A$1078)*$D560/$B$12*$C$7)</f>
        <v>0</v>
      </c>
      <c r="CA560" s="31" t="n">
        <f aca="false">$B$11*(($A$1079)*$C560/$B$12*$B$7+(1-$A$1079)*$D560/$B$12*$C$7)</f>
        <v>0</v>
      </c>
      <c r="CB560" s="31" t="n">
        <f aca="false">$B$11*(($A$1080)*$C560/$B$12*$B$7+(1-$A$1080)*$D560/$B$12*$C$7)</f>
        <v>0</v>
      </c>
      <c r="CC560" s="31" t="n">
        <f aca="false">$B$11*(($A$1081)*$C560/$B$12*$B$7+(1-$A$1081)*$D560/$B$12*$C$7)</f>
        <v>0</v>
      </c>
    </row>
    <row r="561" customFormat="false" ht="15" hidden="false" customHeight="false" outlineLevel="0" collapsed="false">
      <c r="A561" s="21" t="n">
        <v>537</v>
      </c>
      <c r="B561" s="27" t="n">
        <v>0.513011724420063</v>
      </c>
      <c r="C561" s="9" t="n">
        <f aca="false">SUM(AM561:AV561)</f>
        <v>0</v>
      </c>
      <c r="D561" s="9" t="n">
        <f aca="false">SUM(AW561:BF561)</f>
        <v>0</v>
      </c>
      <c r="E561" s="24" t="n">
        <f aca="false">(1-C561/$B$12)*$B$8-C561/$B$12*$B$7</f>
        <v>0.05</v>
      </c>
      <c r="F561" s="24" t="n">
        <f aca="false">(1-D561/$B$12)*$C$8-D561/$B$12*$C$7</f>
        <v>0.09</v>
      </c>
      <c r="G561" s="47" t="n">
        <f aca="false">$B$11*($B$10*C561/$B$12*$B$7+(1-$B$10)*D561/$B$12*$C$7)</f>
        <v>0</v>
      </c>
      <c r="H561" s="24" t="n">
        <f aca="false">$B$10*E561+(1-$B$10)*F561</f>
        <v>0.07</v>
      </c>
      <c r="I561" s="21"/>
      <c r="J561" s="21"/>
      <c r="K561" s="21"/>
      <c r="L561" s="21"/>
      <c r="M561" s="21"/>
      <c r="N561" s="21"/>
      <c r="O561" s="21"/>
      <c r="P561" s="21"/>
      <c r="Q561" s="21"/>
      <c r="R561" s="27" t="n">
        <v>0.976288587691049</v>
      </c>
      <c r="S561" s="27" t="n">
        <v>1.22950714401598</v>
      </c>
      <c r="T561" s="27" t="n">
        <v>-0.644578976635044</v>
      </c>
      <c r="U561" s="27" t="n">
        <v>0.793522030870495</v>
      </c>
      <c r="V561" s="27" t="n">
        <v>-1.05158732032425</v>
      </c>
      <c r="W561" s="27" t="n">
        <v>1.96251724563834</v>
      </c>
      <c r="X561" s="27" t="n">
        <v>0.628518107629671</v>
      </c>
      <c r="Y561" s="27" t="n">
        <v>1.16571045515721</v>
      </c>
      <c r="Z561" s="27" t="n">
        <v>0.0500264624942014</v>
      </c>
      <c r="AA561" s="27" t="n">
        <v>0.417005753474969</v>
      </c>
      <c r="AB561" s="27" t="n">
        <v>-0.696949073086175</v>
      </c>
      <c r="AC561" s="27" t="n">
        <v>0.233438826776753</v>
      </c>
      <c r="AD561" s="27" t="n">
        <v>-0.709207911863855</v>
      </c>
      <c r="AE561" s="27" t="n">
        <v>-0.293569896245452</v>
      </c>
      <c r="AF561" s="27" t="n">
        <v>0.868736109686678</v>
      </c>
      <c r="AG561" s="27" t="n">
        <v>0.515667074366103</v>
      </c>
      <c r="AH561" s="27" t="n">
        <v>0.390517662727078</v>
      </c>
      <c r="AI561" s="27" t="n">
        <v>0.236377763985138</v>
      </c>
      <c r="AJ561" s="27" t="n">
        <v>-0.19953143725305</v>
      </c>
      <c r="AK561" s="27" t="n">
        <v>-0.912816448167636</v>
      </c>
      <c r="AL561" s="21"/>
      <c r="AM561" s="31" t="n">
        <f aca="false">IF(SQRT($B$9)*$B561+SQRT(1-$B$9)*R561&lt;_xlfn.NORM.S.INV($B$6),1,0)</f>
        <v>0</v>
      </c>
      <c r="AN561" s="31" t="n">
        <f aca="false">IF(SQRT($B$9)*$B561+SQRT(1-$B$9)*S561&lt;_xlfn.NORM.S.INV($B$6),1,0)</f>
        <v>0</v>
      </c>
      <c r="AO561" s="31" t="n">
        <f aca="false">IF(SQRT($B$9)*$B561+SQRT(1-$B$9)*T561&lt;_xlfn.NORM.S.INV($B$6),1,0)</f>
        <v>0</v>
      </c>
      <c r="AP561" s="31" t="n">
        <f aca="false">IF(SQRT($B$9)*$B561+SQRT(1-$B$9)*U561&lt;_xlfn.NORM.S.INV($B$6),1,0)</f>
        <v>0</v>
      </c>
      <c r="AQ561" s="31" t="n">
        <f aca="false">IF(SQRT($B$9)*$B561+SQRT(1-$B$9)*V561&lt;_xlfn.NORM.S.INV($B$6),1,0)</f>
        <v>0</v>
      </c>
      <c r="AR561" s="31" t="n">
        <f aca="false">IF(SQRT($B$9)*$B561+SQRT(1-$B$9)*W561&lt;_xlfn.NORM.S.INV($B$6),1,0)</f>
        <v>0</v>
      </c>
      <c r="AS561" s="31" t="n">
        <f aca="false">IF(SQRT($B$9)*$B561+SQRT(1-$B$9)*X561&lt;_xlfn.NORM.S.INV($B$6),1,0)</f>
        <v>0</v>
      </c>
      <c r="AT561" s="31" t="n">
        <f aca="false">IF(SQRT($B$9)*$B561+SQRT(1-$B$9)*Y561&lt;_xlfn.NORM.S.INV($B$6),1,0)</f>
        <v>0</v>
      </c>
      <c r="AU561" s="31" t="n">
        <f aca="false">IF(SQRT($B$9)*$B561+SQRT(1-$B$9)*Z561&lt;_xlfn.NORM.S.INV($B$6),1,0)</f>
        <v>0</v>
      </c>
      <c r="AV561" s="31" t="n">
        <f aca="false">IF(SQRT($B$9)*$B561+SQRT(1-$B$9)*AA561&lt;_xlfn.NORM.S.INV($B$6),1,0)</f>
        <v>0</v>
      </c>
      <c r="AW561" s="31" t="n">
        <f aca="false">IF(SQRT($C$9)*$B561+SQRT(1-$C$9)*AB561&lt;_xlfn.NORM.S.INV($C$6),1,0)</f>
        <v>0</v>
      </c>
      <c r="AX561" s="31" t="n">
        <f aca="false">IF(SQRT($C$9)*$B561+SQRT(1-$C$9)*AC561&lt;_xlfn.NORM.S.INV($C$6),1,0)</f>
        <v>0</v>
      </c>
      <c r="AY561" s="31" t="n">
        <f aca="false">IF(SQRT($C$9)*$B561+SQRT(1-$C$9)*AD561&lt;_xlfn.NORM.S.INV($C$6),1,0)</f>
        <v>0</v>
      </c>
      <c r="AZ561" s="31" t="n">
        <f aca="false">IF(SQRT($C$9)*$B561+SQRT(1-$C$9)*AE561&lt;_xlfn.NORM.S.INV($C$6),1,0)</f>
        <v>0</v>
      </c>
      <c r="BA561" s="31" t="n">
        <f aca="false">IF(SQRT($C$9)*$B561+SQRT(1-$C$9)*AF561&lt;_xlfn.NORM.S.INV($C$6),1,0)</f>
        <v>0</v>
      </c>
      <c r="BB561" s="31" t="n">
        <f aca="false">IF(SQRT($C$9)*$B561+SQRT(1-$C$9)*AG561&lt;_xlfn.NORM.S.INV($C$6),1,0)</f>
        <v>0</v>
      </c>
      <c r="BC561" s="31" t="n">
        <f aca="false">IF(SQRT($C$9)*$B561+SQRT(1-$C$9)*AH561&lt;_xlfn.NORM.S.INV($C$6),1,0)</f>
        <v>0</v>
      </c>
      <c r="BD561" s="31" t="n">
        <f aca="false">IF(SQRT($C$9)*$B561+SQRT(1-$C$9)*AI561&lt;_xlfn.NORM.S.INV($C$6),1,0)</f>
        <v>0</v>
      </c>
      <c r="BE561" s="31" t="n">
        <f aca="false">IF(SQRT($C$9)*$B561+SQRT(1-$C$9)*AJ561&lt;_xlfn.NORM.S.INV($C$6),1,0)</f>
        <v>0</v>
      </c>
      <c r="BF561" s="31" t="n">
        <f aca="false">IF(SQRT($C$9)*$B561+SQRT(1-$C$9)*AK561&lt;_xlfn.NORM.S.INV($C$6),1,0)</f>
        <v>0</v>
      </c>
      <c r="BG561" s="21"/>
      <c r="BH561" s="21"/>
      <c r="BI561" s="31" t="n">
        <f aca="false">$B$11*(($A$1061)*$C561/$B$12*$B$7+(1-$A$1061)*$D561/$B$12*$C$7)</f>
        <v>0</v>
      </c>
      <c r="BJ561" s="31" t="n">
        <f aca="false">$B$11*(($A$1062)*$C561/$B$12*$B$7+(1-$A$1062)*$D561/$B$12*$C$7)</f>
        <v>0</v>
      </c>
      <c r="BK561" s="31" t="n">
        <f aca="false">$B$11*(($A$1063)*$C561/$B$12*$B$7+(1-$A$1063)*$D561/$B$12*$C$7)</f>
        <v>0</v>
      </c>
      <c r="BL561" s="31" t="n">
        <f aca="false">$B$11*(($A$1064)*$C561/$B$12*$B$7+(1-$A$1064)*$D561/$B$12*$C$7)</f>
        <v>0</v>
      </c>
      <c r="BM561" s="31" t="n">
        <f aca="false">$B$11*(($A$1065)*$C561/$B$12*$B$7+(1-$A$1065)*$D561/$B$12*$C$7)</f>
        <v>0</v>
      </c>
      <c r="BN561" s="31" t="n">
        <f aca="false">$B$11*(($A$1066)*$C561/$B$12*$B$7+(1-$A$1066)*$D561/$B$12*$C$7)</f>
        <v>0</v>
      </c>
      <c r="BO561" s="31" t="n">
        <f aca="false">$B$11*(($A$1067)*$C561/$B$12*$B$7+(1-$A$1067)*$D561/$B$12*$C$7)</f>
        <v>0</v>
      </c>
      <c r="BP561" s="31" t="n">
        <f aca="false">$B$11*(($A$1068)*$C561/$B$12*$B$7+(1-$A$1068)*$D561/$B$12*$C$7)</f>
        <v>0</v>
      </c>
      <c r="BQ561" s="31" t="n">
        <f aca="false">$B$11*(($A$1069)*$C561/$B$12*$B$7+(1-$A$1069)*$D561/$B$12*$C$7)</f>
        <v>0</v>
      </c>
      <c r="BR561" s="31" t="n">
        <f aca="false">$B$11*(($A$1070)*$C561/$B$12*$B$7+(1-$A$1070)*$D561/$B$12*$C$7)</f>
        <v>0</v>
      </c>
      <c r="BS561" s="31" t="n">
        <f aca="false">$B$11*(($A$1071)*$C561/$B$12*$B$7+(1-$A$1071)*$D561/$B$12*$C$7)</f>
        <v>0</v>
      </c>
      <c r="BT561" s="31" t="n">
        <f aca="false">$B$11*(($A$1072)*$C561/$B$12*$B$7+(1-$A$1072)*$D561/$B$12*$C$7)</f>
        <v>0</v>
      </c>
      <c r="BU561" s="31" t="n">
        <f aca="false">$B$11*(($A$1073)*$C561/$B$12*$B$7+(1-$A$1073)*$D561/$B$12*$C$7)</f>
        <v>0</v>
      </c>
      <c r="BV561" s="31" t="n">
        <f aca="false">$B$11*(($A$1074)*$C561/$B$12*$B$7+(1-$A$1074)*$D561/$B$12*$C$7)</f>
        <v>0</v>
      </c>
      <c r="BW561" s="31" t="n">
        <f aca="false">$B$11*(($A$1075)*$C561/$B$12*$B$7+(1-$A$1075)*$D561/$B$12*$C$7)</f>
        <v>0</v>
      </c>
      <c r="BX561" s="31" t="n">
        <f aca="false">$B$11*(($A$1076)*$C561/$B$12*$B$7+(1-$A$1076)*$D561/$B$12*$C$7)</f>
        <v>0</v>
      </c>
      <c r="BY561" s="31" t="n">
        <f aca="false">$B$11*(($A$1077)*$C561/$B$12*$B$7+(1-$A$1077)*$D561/$B$12*$C$7)</f>
        <v>0</v>
      </c>
      <c r="BZ561" s="31" t="n">
        <f aca="false">$B$11*(($A$1078)*$C561/$B$12*$B$7+(1-$A$1078)*$D561/$B$12*$C$7)</f>
        <v>0</v>
      </c>
      <c r="CA561" s="31" t="n">
        <f aca="false">$B$11*(($A$1079)*$C561/$B$12*$B$7+(1-$A$1079)*$D561/$B$12*$C$7)</f>
        <v>0</v>
      </c>
      <c r="CB561" s="31" t="n">
        <f aca="false">$B$11*(($A$1080)*$C561/$B$12*$B$7+(1-$A$1080)*$D561/$B$12*$C$7)</f>
        <v>0</v>
      </c>
      <c r="CC561" s="31" t="n">
        <f aca="false">$B$11*(($A$1081)*$C561/$B$12*$B$7+(1-$A$1081)*$D561/$B$12*$C$7)</f>
        <v>0</v>
      </c>
    </row>
    <row r="562" customFormat="false" ht="15" hidden="false" customHeight="false" outlineLevel="0" collapsed="false">
      <c r="A562" s="21" t="n">
        <v>538</v>
      </c>
      <c r="B562" s="27" t="n">
        <v>1.35730793007133</v>
      </c>
      <c r="C562" s="9" t="n">
        <f aca="false">SUM(AM562:AV562)</f>
        <v>0</v>
      </c>
      <c r="D562" s="9" t="n">
        <f aca="false">SUM(AW562:BF562)</f>
        <v>0</v>
      </c>
      <c r="E562" s="24" t="n">
        <f aca="false">(1-C562/$B$12)*$B$8-C562/$B$12*$B$7</f>
        <v>0.05</v>
      </c>
      <c r="F562" s="24" t="n">
        <f aca="false">(1-D562/$B$12)*$C$8-D562/$B$12*$C$7</f>
        <v>0.09</v>
      </c>
      <c r="G562" s="47" t="n">
        <f aca="false">$B$11*($B$10*C562/$B$12*$B$7+(1-$B$10)*D562/$B$12*$C$7)</f>
        <v>0</v>
      </c>
      <c r="H562" s="24" t="n">
        <f aca="false">$B$10*E562+(1-$B$10)*F562</f>
        <v>0.07</v>
      </c>
      <c r="I562" s="21"/>
      <c r="J562" s="21"/>
      <c r="K562" s="21"/>
      <c r="L562" s="21"/>
      <c r="M562" s="21"/>
      <c r="N562" s="21"/>
      <c r="O562" s="21"/>
      <c r="P562" s="21"/>
      <c r="Q562" s="21"/>
      <c r="R562" s="27" t="n">
        <v>-0.706283689352913</v>
      </c>
      <c r="S562" s="27" t="n">
        <v>-1.42239262471877</v>
      </c>
      <c r="T562" s="27" t="n">
        <v>0.973031298219112</v>
      </c>
      <c r="U562" s="27" t="n">
        <v>-2.23443754057492</v>
      </c>
      <c r="V562" s="27" t="n">
        <v>-1.13944108339291</v>
      </c>
      <c r="W562" s="27" t="n">
        <v>-0.254803074826324</v>
      </c>
      <c r="X562" s="27" t="n">
        <v>1.16077752822162</v>
      </c>
      <c r="Y562" s="27" t="n">
        <v>-1.04798868231448</v>
      </c>
      <c r="Z562" s="27" t="n">
        <v>-0.237330155092864</v>
      </c>
      <c r="AA562" s="27" t="n">
        <v>0.469451155214056</v>
      </c>
      <c r="AB562" s="27" t="n">
        <v>0.285390181363768</v>
      </c>
      <c r="AC562" s="27" t="n">
        <v>0.889123162785411</v>
      </c>
      <c r="AD562" s="27" t="n">
        <v>-0.292353165772906</v>
      </c>
      <c r="AE562" s="27" t="n">
        <v>-0.00917939886782248</v>
      </c>
      <c r="AF562" s="27" t="n">
        <v>1.18547471127726</v>
      </c>
      <c r="AG562" s="27" t="n">
        <v>0.592280248898718</v>
      </c>
      <c r="AH562" s="27" t="n">
        <v>-1.07745811327189</v>
      </c>
      <c r="AI562" s="27" t="n">
        <v>-0.578719931980221</v>
      </c>
      <c r="AJ562" s="27" t="n">
        <v>1.14629572814971</v>
      </c>
      <c r="AK562" s="27" t="n">
        <v>-0.919807013131949</v>
      </c>
      <c r="AL562" s="21"/>
      <c r="AM562" s="31" t="n">
        <f aca="false">IF(SQRT($B$9)*$B562+SQRT(1-$B$9)*R562&lt;_xlfn.NORM.S.INV($B$6),1,0)</f>
        <v>0</v>
      </c>
      <c r="AN562" s="31" t="n">
        <f aca="false">IF(SQRT($B$9)*$B562+SQRT(1-$B$9)*S562&lt;_xlfn.NORM.S.INV($B$6),1,0)</f>
        <v>0</v>
      </c>
      <c r="AO562" s="31" t="n">
        <f aca="false">IF(SQRT($B$9)*$B562+SQRT(1-$B$9)*T562&lt;_xlfn.NORM.S.INV($B$6),1,0)</f>
        <v>0</v>
      </c>
      <c r="AP562" s="31" t="n">
        <f aca="false">IF(SQRT($B$9)*$B562+SQRT(1-$B$9)*U562&lt;_xlfn.NORM.S.INV($B$6),1,0)</f>
        <v>0</v>
      </c>
      <c r="AQ562" s="31" t="n">
        <f aca="false">IF(SQRT($B$9)*$B562+SQRT(1-$B$9)*V562&lt;_xlfn.NORM.S.INV($B$6),1,0)</f>
        <v>0</v>
      </c>
      <c r="AR562" s="31" t="n">
        <f aca="false">IF(SQRT($B$9)*$B562+SQRT(1-$B$9)*W562&lt;_xlfn.NORM.S.INV($B$6),1,0)</f>
        <v>0</v>
      </c>
      <c r="AS562" s="31" t="n">
        <f aca="false">IF(SQRT($B$9)*$B562+SQRT(1-$B$9)*X562&lt;_xlfn.NORM.S.INV($B$6),1,0)</f>
        <v>0</v>
      </c>
      <c r="AT562" s="31" t="n">
        <f aca="false">IF(SQRT($B$9)*$B562+SQRT(1-$B$9)*Y562&lt;_xlfn.NORM.S.INV($B$6),1,0)</f>
        <v>0</v>
      </c>
      <c r="AU562" s="31" t="n">
        <f aca="false">IF(SQRT($B$9)*$B562+SQRT(1-$B$9)*Z562&lt;_xlfn.NORM.S.INV($B$6),1,0)</f>
        <v>0</v>
      </c>
      <c r="AV562" s="31" t="n">
        <f aca="false">IF(SQRT($B$9)*$B562+SQRT(1-$B$9)*AA562&lt;_xlfn.NORM.S.INV($B$6),1,0)</f>
        <v>0</v>
      </c>
      <c r="AW562" s="31" t="n">
        <f aca="false">IF(SQRT($C$9)*$B562+SQRT(1-$C$9)*AB562&lt;_xlfn.NORM.S.INV($C$6),1,0)</f>
        <v>0</v>
      </c>
      <c r="AX562" s="31" t="n">
        <f aca="false">IF(SQRT($C$9)*$B562+SQRT(1-$C$9)*AC562&lt;_xlfn.NORM.S.INV($C$6),1,0)</f>
        <v>0</v>
      </c>
      <c r="AY562" s="31" t="n">
        <f aca="false">IF(SQRT($C$9)*$B562+SQRT(1-$C$9)*AD562&lt;_xlfn.NORM.S.INV($C$6),1,0)</f>
        <v>0</v>
      </c>
      <c r="AZ562" s="31" t="n">
        <f aca="false">IF(SQRT($C$9)*$B562+SQRT(1-$C$9)*AE562&lt;_xlfn.NORM.S.INV($C$6),1,0)</f>
        <v>0</v>
      </c>
      <c r="BA562" s="31" t="n">
        <f aca="false">IF(SQRT($C$9)*$B562+SQRT(1-$C$9)*AF562&lt;_xlfn.NORM.S.INV($C$6),1,0)</f>
        <v>0</v>
      </c>
      <c r="BB562" s="31" t="n">
        <f aca="false">IF(SQRT($C$9)*$B562+SQRT(1-$C$9)*AG562&lt;_xlfn.NORM.S.INV($C$6),1,0)</f>
        <v>0</v>
      </c>
      <c r="BC562" s="31" t="n">
        <f aca="false">IF(SQRT($C$9)*$B562+SQRT(1-$C$9)*AH562&lt;_xlfn.NORM.S.INV($C$6),1,0)</f>
        <v>0</v>
      </c>
      <c r="BD562" s="31" t="n">
        <f aca="false">IF(SQRT($C$9)*$B562+SQRT(1-$C$9)*AI562&lt;_xlfn.NORM.S.INV($C$6),1,0)</f>
        <v>0</v>
      </c>
      <c r="BE562" s="31" t="n">
        <f aca="false">IF(SQRT($C$9)*$B562+SQRT(1-$C$9)*AJ562&lt;_xlfn.NORM.S.INV($C$6),1,0)</f>
        <v>0</v>
      </c>
      <c r="BF562" s="31" t="n">
        <f aca="false">IF(SQRT($C$9)*$B562+SQRT(1-$C$9)*AK562&lt;_xlfn.NORM.S.INV($C$6),1,0)</f>
        <v>0</v>
      </c>
      <c r="BG562" s="21"/>
      <c r="BH562" s="21"/>
      <c r="BI562" s="31" t="n">
        <f aca="false">$B$11*(($A$1061)*$C562/$B$12*$B$7+(1-$A$1061)*$D562/$B$12*$C$7)</f>
        <v>0</v>
      </c>
      <c r="BJ562" s="31" t="n">
        <f aca="false">$B$11*(($A$1062)*$C562/$B$12*$B$7+(1-$A$1062)*$D562/$B$12*$C$7)</f>
        <v>0</v>
      </c>
      <c r="BK562" s="31" t="n">
        <f aca="false">$B$11*(($A$1063)*$C562/$B$12*$B$7+(1-$A$1063)*$D562/$B$12*$C$7)</f>
        <v>0</v>
      </c>
      <c r="BL562" s="31" t="n">
        <f aca="false">$B$11*(($A$1064)*$C562/$B$12*$B$7+(1-$A$1064)*$D562/$B$12*$C$7)</f>
        <v>0</v>
      </c>
      <c r="BM562" s="31" t="n">
        <f aca="false">$B$11*(($A$1065)*$C562/$B$12*$B$7+(1-$A$1065)*$D562/$B$12*$C$7)</f>
        <v>0</v>
      </c>
      <c r="BN562" s="31" t="n">
        <f aca="false">$B$11*(($A$1066)*$C562/$B$12*$B$7+(1-$A$1066)*$D562/$B$12*$C$7)</f>
        <v>0</v>
      </c>
      <c r="BO562" s="31" t="n">
        <f aca="false">$B$11*(($A$1067)*$C562/$B$12*$B$7+(1-$A$1067)*$D562/$B$12*$C$7)</f>
        <v>0</v>
      </c>
      <c r="BP562" s="31" t="n">
        <f aca="false">$B$11*(($A$1068)*$C562/$B$12*$B$7+(1-$A$1068)*$D562/$B$12*$C$7)</f>
        <v>0</v>
      </c>
      <c r="BQ562" s="31" t="n">
        <f aca="false">$B$11*(($A$1069)*$C562/$B$12*$B$7+(1-$A$1069)*$D562/$B$12*$C$7)</f>
        <v>0</v>
      </c>
      <c r="BR562" s="31" t="n">
        <f aca="false">$B$11*(($A$1070)*$C562/$B$12*$B$7+(1-$A$1070)*$D562/$B$12*$C$7)</f>
        <v>0</v>
      </c>
      <c r="BS562" s="31" t="n">
        <f aca="false">$B$11*(($A$1071)*$C562/$B$12*$B$7+(1-$A$1071)*$D562/$B$12*$C$7)</f>
        <v>0</v>
      </c>
      <c r="BT562" s="31" t="n">
        <f aca="false">$B$11*(($A$1072)*$C562/$B$12*$B$7+(1-$A$1072)*$D562/$B$12*$C$7)</f>
        <v>0</v>
      </c>
      <c r="BU562" s="31" t="n">
        <f aca="false">$B$11*(($A$1073)*$C562/$B$12*$B$7+(1-$A$1073)*$D562/$B$12*$C$7)</f>
        <v>0</v>
      </c>
      <c r="BV562" s="31" t="n">
        <f aca="false">$B$11*(($A$1074)*$C562/$B$12*$B$7+(1-$A$1074)*$D562/$B$12*$C$7)</f>
        <v>0</v>
      </c>
      <c r="BW562" s="31" t="n">
        <f aca="false">$B$11*(($A$1075)*$C562/$B$12*$B$7+(1-$A$1075)*$D562/$B$12*$C$7)</f>
        <v>0</v>
      </c>
      <c r="BX562" s="31" t="n">
        <f aca="false">$B$11*(($A$1076)*$C562/$B$12*$B$7+(1-$A$1076)*$D562/$B$12*$C$7)</f>
        <v>0</v>
      </c>
      <c r="BY562" s="31" t="n">
        <f aca="false">$B$11*(($A$1077)*$C562/$B$12*$B$7+(1-$A$1077)*$D562/$B$12*$C$7)</f>
        <v>0</v>
      </c>
      <c r="BZ562" s="31" t="n">
        <f aca="false">$B$11*(($A$1078)*$C562/$B$12*$B$7+(1-$A$1078)*$D562/$B$12*$C$7)</f>
        <v>0</v>
      </c>
      <c r="CA562" s="31" t="n">
        <f aca="false">$B$11*(($A$1079)*$C562/$B$12*$B$7+(1-$A$1079)*$D562/$B$12*$C$7)</f>
        <v>0</v>
      </c>
      <c r="CB562" s="31" t="n">
        <f aca="false">$B$11*(($A$1080)*$C562/$B$12*$B$7+(1-$A$1080)*$D562/$B$12*$C$7)</f>
        <v>0</v>
      </c>
      <c r="CC562" s="31" t="n">
        <f aca="false">$B$11*(($A$1081)*$C562/$B$12*$B$7+(1-$A$1081)*$D562/$B$12*$C$7)</f>
        <v>0</v>
      </c>
    </row>
    <row r="563" customFormat="false" ht="15" hidden="false" customHeight="false" outlineLevel="0" collapsed="false">
      <c r="A563" s="21" t="n">
        <v>539</v>
      </c>
      <c r="B563" s="27" t="n">
        <v>0.0572898285948541</v>
      </c>
      <c r="C563" s="9" t="n">
        <f aca="false">SUM(AM563:AV563)</f>
        <v>0</v>
      </c>
      <c r="D563" s="9" t="n">
        <f aca="false">SUM(AW563:BF563)</f>
        <v>0</v>
      </c>
      <c r="E563" s="24" t="n">
        <f aca="false">(1-C563/$B$12)*$B$8-C563/$B$12*$B$7</f>
        <v>0.05</v>
      </c>
      <c r="F563" s="24" t="n">
        <f aca="false">(1-D563/$B$12)*$C$8-D563/$B$12*$C$7</f>
        <v>0.09</v>
      </c>
      <c r="G563" s="47" t="n">
        <f aca="false">$B$11*($B$10*C563/$B$12*$B$7+(1-$B$10)*D563/$B$12*$C$7)</f>
        <v>0</v>
      </c>
      <c r="H563" s="24" t="n">
        <f aca="false">$B$10*E563+(1-$B$10)*F563</f>
        <v>0.07</v>
      </c>
      <c r="I563" s="21"/>
      <c r="J563" s="21"/>
      <c r="K563" s="21"/>
      <c r="L563" s="21"/>
      <c r="M563" s="21"/>
      <c r="N563" s="21"/>
      <c r="O563" s="21"/>
      <c r="P563" s="21"/>
      <c r="Q563" s="21"/>
      <c r="R563" s="27" t="n">
        <v>-0.25719697261852</v>
      </c>
      <c r="S563" s="27" t="n">
        <v>-0.268561506525619</v>
      </c>
      <c r="T563" s="27" t="n">
        <v>0.43157629916972</v>
      </c>
      <c r="U563" s="27" t="n">
        <v>-1.05401366469057</v>
      </c>
      <c r="V563" s="27" t="n">
        <v>-0.98853036129564</v>
      </c>
      <c r="W563" s="27" t="n">
        <v>-0.984081139830232</v>
      </c>
      <c r="X563" s="27" t="n">
        <v>-0.432171147633697</v>
      </c>
      <c r="Y563" s="27" t="n">
        <v>0.566539473883761</v>
      </c>
      <c r="Z563" s="27" t="n">
        <v>0.128669612092568</v>
      </c>
      <c r="AA563" s="27" t="n">
        <v>0.66819576796387</v>
      </c>
      <c r="AB563" s="27" t="n">
        <v>0.643865844666399</v>
      </c>
      <c r="AC563" s="27" t="n">
        <v>-0.233301588607795</v>
      </c>
      <c r="AD563" s="27" t="n">
        <v>0.820597176351249</v>
      </c>
      <c r="AE563" s="27" t="n">
        <v>0.425065501555901</v>
      </c>
      <c r="AF563" s="27" t="n">
        <v>0.304142112424827</v>
      </c>
      <c r="AG563" s="27" t="n">
        <v>0.249968103963888</v>
      </c>
      <c r="AH563" s="27" t="n">
        <v>0.674622505624407</v>
      </c>
      <c r="AI563" s="27" t="n">
        <v>1.49003929660917</v>
      </c>
      <c r="AJ563" s="27" t="n">
        <v>0.907349264669635</v>
      </c>
      <c r="AK563" s="27" t="n">
        <v>1.63878124604452</v>
      </c>
      <c r="AL563" s="21"/>
      <c r="AM563" s="31" t="n">
        <f aca="false">IF(SQRT($B$9)*$B563+SQRT(1-$B$9)*R563&lt;_xlfn.NORM.S.INV($B$6),1,0)</f>
        <v>0</v>
      </c>
      <c r="AN563" s="31" t="n">
        <f aca="false">IF(SQRT($B$9)*$B563+SQRT(1-$B$9)*S563&lt;_xlfn.NORM.S.INV($B$6),1,0)</f>
        <v>0</v>
      </c>
      <c r="AO563" s="31" t="n">
        <f aca="false">IF(SQRT($B$9)*$B563+SQRT(1-$B$9)*T563&lt;_xlfn.NORM.S.INV($B$6),1,0)</f>
        <v>0</v>
      </c>
      <c r="AP563" s="31" t="n">
        <f aca="false">IF(SQRT($B$9)*$B563+SQRT(1-$B$9)*U563&lt;_xlfn.NORM.S.INV($B$6),1,0)</f>
        <v>0</v>
      </c>
      <c r="AQ563" s="31" t="n">
        <f aca="false">IF(SQRT($B$9)*$B563+SQRT(1-$B$9)*V563&lt;_xlfn.NORM.S.INV($B$6),1,0)</f>
        <v>0</v>
      </c>
      <c r="AR563" s="31" t="n">
        <f aca="false">IF(SQRT($B$9)*$B563+SQRT(1-$B$9)*W563&lt;_xlfn.NORM.S.INV($B$6),1,0)</f>
        <v>0</v>
      </c>
      <c r="AS563" s="31" t="n">
        <f aca="false">IF(SQRT($B$9)*$B563+SQRT(1-$B$9)*X563&lt;_xlfn.NORM.S.INV($B$6),1,0)</f>
        <v>0</v>
      </c>
      <c r="AT563" s="31" t="n">
        <f aca="false">IF(SQRT($B$9)*$B563+SQRT(1-$B$9)*Y563&lt;_xlfn.NORM.S.INV($B$6),1,0)</f>
        <v>0</v>
      </c>
      <c r="AU563" s="31" t="n">
        <f aca="false">IF(SQRT($B$9)*$B563+SQRT(1-$B$9)*Z563&lt;_xlfn.NORM.S.INV($B$6),1,0)</f>
        <v>0</v>
      </c>
      <c r="AV563" s="31" t="n">
        <f aca="false">IF(SQRT($B$9)*$B563+SQRT(1-$B$9)*AA563&lt;_xlfn.NORM.S.INV($B$6),1,0)</f>
        <v>0</v>
      </c>
      <c r="AW563" s="31" t="n">
        <f aca="false">IF(SQRT($C$9)*$B563+SQRT(1-$C$9)*AB563&lt;_xlfn.NORM.S.INV($C$6),1,0)</f>
        <v>0</v>
      </c>
      <c r="AX563" s="31" t="n">
        <f aca="false">IF(SQRT($C$9)*$B563+SQRT(1-$C$9)*AC563&lt;_xlfn.NORM.S.INV($C$6),1,0)</f>
        <v>0</v>
      </c>
      <c r="AY563" s="31" t="n">
        <f aca="false">IF(SQRT($C$9)*$B563+SQRT(1-$C$9)*AD563&lt;_xlfn.NORM.S.INV($C$6),1,0)</f>
        <v>0</v>
      </c>
      <c r="AZ563" s="31" t="n">
        <f aca="false">IF(SQRT($C$9)*$B563+SQRT(1-$C$9)*AE563&lt;_xlfn.NORM.S.INV($C$6),1,0)</f>
        <v>0</v>
      </c>
      <c r="BA563" s="31" t="n">
        <f aca="false">IF(SQRT($C$9)*$B563+SQRT(1-$C$9)*AF563&lt;_xlfn.NORM.S.INV($C$6),1,0)</f>
        <v>0</v>
      </c>
      <c r="BB563" s="31" t="n">
        <f aca="false">IF(SQRT($C$9)*$B563+SQRT(1-$C$9)*AG563&lt;_xlfn.NORM.S.INV($C$6),1,0)</f>
        <v>0</v>
      </c>
      <c r="BC563" s="31" t="n">
        <f aca="false">IF(SQRT($C$9)*$B563+SQRT(1-$C$9)*AH563&lt;_xlfn.NORM.S.INV($C$6),1,0)</f>
        <v>0</v>
      </c>
      <c r="BD563" s="31" t="n">
        <f aca="false">IF(SQRT($C$9)*$B563+SQRT(1-$C$9)*AI563&lt;_xlfn.NORM.S.INV($C$6),1,0)</f>
        <v>0</v>
      </c>
      <c r="BE563" s="31" t="n">
        <f aca="false">IF(SQRT($C$9)*$B563+SQRT(1-$C$9)*AJ563&lt;_xlfn.NORM.S.INV($C$6),1,0)</f>
        <v>0</v>
      </c>
      <c r="BF563" s="31" t="n">
        <f aca="false">IF(SQRT($C$9)*$B563+SQRT(1-$C$9)*AK563&lt;_xlfn.NORM.S.INV($C$6),1,0)</f>
        <v>0</v>
      </c>
      <c r="BG563" s="21"/>
      <c r="BH563" s="21"/>
      <c r="BI563" s="31" t="n">
        <f aca="false">$B$11*(($A$1061)*$C563/$B$12*$B$7+(1-$A$1061)*$D563/$B$12*$C$7)</f>
        <v>0</v>
      </c>
      <c r="BJ563" s="31" t="n">
        <f aca="false">$B$11*(($A$1062)*$C563/$B$12*$B$7+(1-$A$1062)*$D563/$B$12*$C$7)</f>
        <v>0</v>
      </c>
      <c r="BK563" s="31" t="n">
        <f aca="false">$B$11*(($A$1063)*$C563/$B$12*$B$7+(1-$A$1063)*$D563/$B$12*$C$7)</f>
        <v>0</v>
      </c>
      <c r="BL563" s="31" t="n">
        <f aca="false">$B$11*(($A$1064)*$C563/$B$12*$B$7+(1-$A$1064)*$D563/$B$12*$C$7)</f>
        <v>0</v>
      </c>
      <c r="BM563" s="31" t="n">
        <f aca="false">$B$11*(($A$1065)*$C563/$B$12*$B$7+(1-$A$1065)*$D563/$B$12*$C$7)</f>
        <v>0</v>
      </c>
      <c r="BN563" s="31" t="n">
        <f aca="false">$B$11*(($A$1066)*$C563/$B$12*$B$7+(1-$A$1066)*$D563/$B$12*$C$7)</f>
        <v>0</v>
      </c>
      <c r="BO563" s="31" t="n">
        <f aca="false">$B$11*(($A$1067)*$C563/$B$12*$B$7+(1-$A$1067)*$D563/$B$12*$C$7)</f>
        <v>0</v>
      </c>
      <c r="BP563" s="31" t="n">
        <f aca="false">$B$11*(($A$1068)*$C563/$B$12*$B$7+(1-$A$1068)*$D563/$B$12*$C$7)</f>
        <v>0</v>
      </c>
      <c r="BQ563" s="31" t="n">
        <f aca="false">$B$11*(($A$1069)*$C563/$B$12*$B$7+(1-$A$1069)*$D563/$B$12*$C$7)</f>
        <v>0</v>
      </c>
      <c r="BR563" s="31" t="n">
        <f aca="false">$B$11*(($A$1070)*$C563/$B$12*$B$7+(1-$A$1070)*$D563/$B$12*$C$7)</f>
        <v>0</v>
      </c>
      <c r="BS563" s="31" t="n">
        <f aca="false">$B$11*(($A$1071)*$C563/$B$12*$B$7+(1-$A$1071)*$D563/$B$12*$C$7)</f>
        <v>0</v>
      </c>
      <c r="BT563" s="31" t="n">
        <f aca="false">$B$11*(($A$1072)*$C563/$B$12*$B$7+(1-$A$1072)*$D563/$B$12*$C$7)</f>
        <v>0</v>
      </c>
      <c r="BU563" s="31" t="n">
        <f aca="false">$B$11*(($A$1073)*$C563/$B$12*$B$7+(1-$A$1073)*$D563/$B$12*$C$7)</f>
        <v>0</v>
      </c>
      <c r="BV563" s="31" t="n">
        <f aca="false">$B$11*(($A$1074)*$C563/$B$12*$B$7+(1-$A$1074)*$D563/$B$12*$C$7)</f>
        <v>0</v>
      </c>
      <c r="BW563" s="31" t="n">
        <f aca="false">$B$11*(($A$1075)*$C563/$B$12*$B$7+(1-$A$1075)*$D563/$B$12*$C$7)</f>
        <v>0</v>
      </c>
      <c r="BX563" s="31" t="n">
        <f aca="false">$B$11*(($A$1076)*$C563/$B$12*$B$7+(1-$A$1076)*$D563/$B$12*$C$7)</f>
        <v>0</v>
      </c>
      <c r="BY563" s="31" t="n">
        <f aca="false">$B$11*(($A$1077)*$C563/$B$12*$B$7+(1-$A$1077)*$D563/$B$12*$C$7)</f>
        <v>0</v>
      </c>
      <c r="BZ563" s="31" t="n">
        <f aca="false">$B$11*(($A$1078)*$C563/$B$12*$B$7+(1-$A$1078)*$D563/$B$12*$C$7)</f>
        <v>0</v>
      </c>
      <c r="CA563" s="31" t="n">
        <f aca="false">$B$11*(($A$1079)*$C563/$B$12*$B$7+(1-$A$1079)*$D563/$B$12*$C$7)</f>
        <v>0</v>
      </c>
      <c r="CB563" s="31" t="n">
        <f aca="false">$B$11*(($A$1080)*$C563/$B$12*$B$7+(1-$A$1080)*$D563/$B$12*$C$7)</f>
        <v>0</v>
      </c>
      <c r="CC563" s="31" t="n">
        <f aca="false">$B$11*(($A$1081)*$C563/$B$12*$B$7+(1-$A$1081)*$D563/$B$12*$C$7)</f>
        <v>0</v>
      </c>
    </row>
    <row r="564" customFormat="false" ht="15" hidden="false" customHeight="false" outlineLevel="0" collapsed="false">
      <c r="A564" s="21" t="n">
        <v>540</v>
      </c>
      <c r="B564" s="27" t="n">
        <v>-1.49563177656719</v>
      </c>
      <c r="C564" s="9" t="n">
        <f aca="false">SUM(AM564:AV564)</f>
        <v>0</v>
      </c>
      <c r="D564" s="9" t="n">
        <f aca="false">SUM(AW564:BF564)</f>
        <v>2</v>
      </c>
      <c r="E564" s="24" t="n">
        <f aca="false">(1-C564/$B$12)*$B$8-C564/$B$12*$B$7</f>
        <v>0.05</v>
      </c>
      <c r="F564" s="24" t="n">
        <f aca="false">(1-D564/$B$12)*$C$8-D564/$B$12*$C$7</f>
        <v>-0.048</v>
      </c>
      <c r="G564" s="47" t="n">
        <f aca="false">$B$11*($B$10*C564/$B$12*$B$7+(1-$B$10)*D564/$B$12*$C$7)</f>
        <v>600</v>
      </c>
      <c r="H564" s="24" t="n">
        <f aca="false">$B$10*E564+(1-$B$10)*F564</f>
        <v>0.001</v>
      </c>
      <c r="I564" s="21"/>
      <c r="J564" s="21"/>
      <c r="K564" s="21"/>
      <c r="L564" s="21"/>
      <c r="M564" s="21"/>
      <c r="N564" s="21"/>
      <c r="O564" s="21"/>
      <c r="P564" s="21"/>
      <c r="Q564" s="21"/>
      <c r="R564" s="27" t="n">
        <v>-0.6534343981761</v>
      </c>
      <c r="S564" s="27" t="n">
        <v>0.205382413926513</v>
      </c>
      <c r="T564" s="27" t="n">
        <v>0.733564008182908</v>
      </c>
      <c r="U564" s="27" t="n">
        <v>-0.186041506396266</v>
      </c>
      <c r="V564" s="27" t="n">
        <v>-0.294487359792811</v>
      </c>
      <c r="W564" s="27" t="n">
        <v>0.11266302603201</v>
      </c>
      <c r="X564" s="27" t="n">
        <v>0.622160318150799</v>
      </c>
      <c r="Y564" s="27" t="n">
        <v>0.251230424056788</v>
      </c>
      <c r="Z564" s="27" t="n">
        <v>-0.637851714397806</v>
      </c>
      <c r="AA564" s="27" t="n">
        <v>-0.0645171268915419</v>
      </c>
      <c r="AB564" s="27" t="n">
        <v>0.917921192225036</v>
      </c>
      <c r="AC564" s="27" t="n">
        <v>-0.672965511216494</v>
      </c>
      <c r="AD564" s="27" t="n">
        <v>-1.02214095124038</v>
      </c>
      <c r="AE564" s="27" t="n">
        <v>1.4454886430972</v>
      </c>
      <c r="AF564" s="27" t="n">
        <v>-0.349301891609</v>
      </c>
      <c r="AG564" s="27" t="n">
        <v>-0.335441183726477</v>
      </c>
      <c r="AH564" s="27" t="n">
        <v>-1.48827211665448</v>
      </c>
      <c r="AI564" s="27" t="n">
        <v>-0.207777442969355</v>
      </c>
      <c r="AJ564" s="27" t="n">
        <v>-1.25706684676473</v>
      </c>
      <c r="AK564" s="27" t="n">
        <v>-0.0256495085791884</v>
      </c>
      <c r="AL564" s="21"/>
      <c r="AM564" s="31" t="n">
        <f aca="false">IF(SQRT($B$9)*$B564+SQRT(1-$B$9)*R564&lt;_xlfn.NORM.S.INV($B$6),1,0)</f>
        <v>0</v>
      </c>
      <c r="AN564" s="31" t="n">
        <f aca="false">IF(SQRT($B$9)*$B564+SQRT(1-$B$9)*S564&lt;_xlfn.NORM.S.INV($B$6),1,0)</f>
        <v>0</v>
      </c>
      <c r="AO564" s="31" t="n">
        <f aca="false">IF(SQRT($B$9)*$B564+SQRT(1-$B$9)*T564&lt;_xlfn.NORM.S.INV($B$6),1,0)</f>
        <v>0</v>
      </c>
      <c r="AP564" s="31" t="n">
        <f aca="false">IF(SQRT($B$9)*$B564+SQRT(1-$B$9)*U564&lt;_xlfn.NORM.S.INV($B$6),1,0)</f>
        <v>0</v>
      </c>
      <c r="AQ564" s="31" t="n">
        <f aca="false">IF(SQRT($B$9)*$B564+SQRT(1-$B$9)*V564&lt;_xlfn.NORM.S.INV($B$6),1,0)</f>
        <v>0</v>
      </c>
      <c r="AR564" s="31" t="n">
        <f aca="false">IF(SQRT($B$9)*$B564+SQRT(1-$B$9)*W564&lt;_xlfn.NORM.S.INV($B$6),1,0)</f>
        <v>0</v>
      </c>
      <c r="AS564" s="31" t="n">
        <f aca="false">IF(SQRT($B$9)*$B564+SQRT(1-$B$9)*X564&lt;_xlfn.NORM.S.INV($B$6),1,0)</f>
        <v>0</v>
      </c>
      <c r="AT564" s="31" t="n">
        <f aca="false">IF(SQRT($B$9)*$B564+SQRT(1-$B$9)*Y564&lt;_xlfn.NORM.S.INV($B$6),1,0)</f>
        <v>0</v>
      </c>
      <c r="AU564" s="31" t="n">
        <f aca="false">IF(SQRT($B$9)*$B564+SQRT(1-$B$9)*Z564&lt;_xlfn.NORM.S.INV($B$6),1,0)</f>
        <v>0</v>
      </c>
      <c r="AV564" s="31" t="n">
        <f aca="false">IF(SQRT($B$9)*$B564+SQRT(1-$B$9)*AA564&lt;_xlfn.NORM.S.INV($B$6),1,0)</f>
        <v>0</v>
      </c>
      <c r="AW564" s="31" t="n">
        <f aca="false">IF(SQRT($C$9)*$B564+SQRT(1-$C$9)*AB564&lt;_xlfn.NORM.S.INV($C$6),1,0)</f>
        <v>0</v>
      </c>
      <c r="AX564" s="31" t="n">
        <f aca="false">IF(SQRT($C$9)*$B564+SQRT(1-$C$9)*AC564&lt;_xlfn.NORM.S.INV($C$6),1,0)</f>
        <v>0</v>
      </c>
      <c r="AY564" s="31" t="n">
        <f aca="false">IF(SQRT($C$9)*$B564+SQRT(1-$C$9)*AD564&lt;_xlfn.NORM.S.INV($C$6),1,0)</f>
        <v>0</v>
      </c>
      <c r="AZ564" s="31" t="n">
        <f aca="false">IF(SQRT($C$9)*$B564+SQRT(1-$C$9)*AE564&lt;_xlfn.NORM.S.INV($C$6),1,0)</f>
        <v>0</v>
      </c>
      <c r="BA564" s="31" t="n">
        <f aca="false">IF(SQRT($C$9)*$B564+SQRT(1-$C$9)*AF564&lt;_xlfn.NORM.S.INV($C$6),1,0)</f>
        <v>0</v>
      </c>
      <c r="BB564" s="31" t="n">
        <f aca="false">IF(SQRT($C$9)*$B564+SQRT(1-$C$9)*AG564&lt;_xlfn.NORM.S.INV($C$6),1,0)</f>
        <v>0</v>
      </c>
      <c r="BC564" s="31" t="n">
        <f aca="false">IF(SQRT($C$9)*$B564+SQRT(1-$C$9)*AH564&lt;_xlfn.NORM.S.INV($C$6),1,0)</f>
        <v>1</v>
      </c>
      <c r="BD564" s="31" t="n">
        <f aca="false">IF(SQRT($C$9)*$B564+SQRT(1-$C$9)*AI564&lt;_xlfn.NORM.S.INV($C$6),1,0)</f>
        <v>0</v>
      </c>
      <c r="BE564" s="31" t="n">
        <f aca="false">IF(SQRT($C$9)*$B564+SQRT(1-$C$9)*AJ564&lt;_xlfn.NORM.S.INV($C$6),1,0)</f>
        <v>1</v>
      </c>
      <c r="BF564" s="31" t="n">
        <f aca="false">IF(SQRT($C$9)*$B564+SQRT(1-$C$9)*AK564&lt;_xlfn.NORM.S.INV($C$6),1,0)</f>
        <v>0</v>
      </c>
      <c r="BG564" s="21"/>
      <c r="BH564" s="21"/>
      <c r="BI564" s="31" t="n">
        <f aca="false">$B$11*(($A$1061)*$C564/$B$12*$B$7+(1-$A$1061)*$D564/$B$12*$C$7)</f>
        <v>1200</v>
      </c>
      <c r="BJ564" s="31" t="n">
        <f aca="false">$B$11*(($A$1062)*$C564/$B$12*$B$7+(1-$A$1062)*$D564/$B$12*$C$7)</f>
        <v>1140</v>
      </c>
      <c r="BK564" s="31" t="n">
        <f aca="false">$B$11*(($A$1063)*$C564/$B$12*$B$7+(1-$A$1063)*$D564/$B$12*$C$7)</f>
        <v>1080</v>
      </c>
      <c r="BL564" s="31" t="n">
        <f aca="false">$B$11*(($A$1064)*$C564/$B$12*$B$7+(1-$A$1064)*$D564/$B$12*$C$7)</f>
        <v>1020</v>
      </c>
      <c r="BM564" s="31" t="n">
        <f aca="false">$B$11*(($A$1065)*$C564/$B$12*$B$7+(1-$A$1065)*$D564/$B$12*$C$7)</f>
        <v>960</v>
      </c>
      <c r="BN564" s="31" t="n">
        <f aca="false">$B$11*(($A$1066)*$C564/$B$12*$B$7+(1-$A$1066)*$D564/$B$12*$C$7)</f>
        <v>900</v>
      </c>
      <c r="BO564" s="31" t="n">
        <f aca="false">$B$11*(($A$1067)*$C564/$B$12*$B$7+(1-$A$1067)*$D564/$B$12*$C$7)</f>
        <v>840</v>
      </c>
      <c r="BP564" s="31" t="n">
        <f aca="false">$B$11*(($A$1068)*$C564/$B$12*$B$7+(1-$A$1068)*$D564/$B$12*$C$7)</f>
        <v>780</v>
      </c>
      <c r="BQ564" s="31" t="n">
        <f aca="false">$B$11*(($A$1069)*$C564/$B$12*$B$7+(1-$A$1069)*$D564/$B$12*$C$7)</f>
        <v>720</v>
      </c>
      <c r="BR564" s="31" t="n">
        <f aca="false">$B$11*(($A$1070)*$C564/$B$12*$B$7+(1-$A$1070)*$D564/$B$12*$C$7)</f>
        <v>660</v>
      </c>
      <c r="BS564" s="31" t="n">
        <f aca="false">$B$11*(($A$1071)*$C564/$B$12*$B$7+(1-$A$1071)*$D564/$B$12*$C$7)</f>
        <v>600</v>
      </c>
      <c r="BT564" s="31" t="n">
        <f aca="false">$B$11*(($A$1072)*$C564/$B$12*$B$7+(1-$A$1072)*$D564/$B$12*$C$7)</f>
        <v>540</v>
      </c>
      <c r="BU564" s="31" t="n">
        <f aca="false">$B$11*(($A$1073)*$C564/$B$12*$B$7+(1-$A$1073)*$D564/$B$12*$C$7)</f>
        <v>480</v>
      </c>
      <c r="BV564" s="31" t="n">
        <f aca="false">$B$11*(($A$1074)*$C564/$B$12*$B$7+(1-$A$1074)*$D564/$B$12*$C$7)</f>
        <v>420</v>
      </c>
      <c r="BW564" s="31" t="n">
        <f aca="false">$B$11*(($A$1075)*$C564/$B$12*$B$7+(1-$A$1075)*$D564/$B$12*$C$7)</f>
        <v>360</v>
      </c>
      <c r="BX564" s="31" t="n">
        <f aca="false">$B$11*(($A$1076)*$C564/$B$12*$B$7+(1-$A$1076)*$D564/$B$12*$C$7)</f>
        <v>300</v>
      </c>
      <c r="BY564" s="31" t="n">
        <f aca="false">$B$11*(($A$1077)*$C564/$B$12*$B$7+(1-$A$1077)*$D564/$B$12*$C$7)</f>
        <v>240</v>
      </c>
      <c r="BZ564" s="31" t="n">
        <f aca="false">$B$11*(($A$1078)*$C564/$B$12*$B$7+(1-$A$1078)*$D564/$B$12*$C$7)</f>
        <v>180</v>
      </c>
      <c r="CA564" s="31" t="n">
        <f aca="false">$B$11*(($A$1079)*$C564/$B$12*$B$7+(1-$A$1079)*$D564/$B$12*$C$7)</f>
        <v>120</v>
      </c>
      <c r="CB564" s="31" t="n">
        <f aca="false">$B$11*(($A$1080)*$C564/$B$12*$B$7+(1-$A$1080)*$D564/$B$12*$C$7)</f>
        <v>60.0000000000001</v>
      </c>
      <c r="CC564" s="31" t="n">
        <f aca="false">$B$11*(($A$1081)*$C564/$B$12*$B$7+(1-$A$1081)*$D564/$B$12*$C$7)</f>
        <v>0</v>
      </c>
    </row>
    <row r="565" customFormat="false" ht="15" hidden="false" customHeight="false" outlineLevel="0" collapsed="false">
      <c r="A565" s="21" t="n">
        <v>541</v>
      </c>
      <c r="B565" s="27" t="n">
        <v>1.29398064010007</v>
      </c>
      <c r="C565" s="9" t="n">
        <f aca="false">SUM(AM565:AV565)</f>
        <v>0</v>
      </c>
      <c r="D565" s="9" t="n">
        <f aca="false">SUM(AW565:BF565)</f>
        <v>1</v>
      </c>
      <c r="E565" s="24" t="n">
        <f aca="false">(1-C565/$B$12)*$B$8-C565/$B$12*$B$7</f>
        <v>0.05</v>
      </c>
      <c r="F565" s="24" t="n">
        <f aca="false">(1-D565/$B$12)*$C$8-D565/$B$12*$C$7</f>
        <v>0.021</v>
      </c>
      <c r="G565" s="47" t="n">
        <f aca="false">$B$11*($B$10*C565/$B$12*$B$7+(1-$B$10)*D565/$B$12*$C$7)</f>
        <v>300</v>
      </c>
      <c r="H565" s="24" t="n">
        <f aca="false">$B$10*E565+(1-$B$10)*F565</f>
        <v>0.0355</v>
      </c>
      <c r="I565" s="21"/>
      <c r="J565" s="21"/>
      <c r="K565" s="21"/>
      <c r="L565" s="21"/>
      <c r="M565" s="21"/>
      <c r="N565" s="21"/>
      <c r="O565" s="21"/>
      <c r="P565" s="21"/>
      <c r="Q565" s="21"/>
      <c r="R565" s="27" t="n">
        <v>0.184681278451889</v>
      </c>
      <c r="S565" s="27" t="n">
        <v>-0.222477485008164</v>
      </c>
      <c r="T565" s="27" t="n">
        <v>1.16838469882951</v>
      </c>
      <c r="U565" s="27" t="n">
        <v>1.32814765344779</v>
      </c>
      <c r="V565" s="27" t="n">
        <v>0.443094205575208</v>
      </c>
      <c r="W565" s="27" t="n">
        <v>2.3855791568151</v>
      </c>
      <c r="X565" s="27" t="n">
        <v>0.471541967981254</v>
      </c>
      <c r="Y565" s="27" t="n">
        <v>-0.551256399925343</v>
      </c>
      <c r="Z565" s="27" t="n">
        <v>-0.715700692887762</v>
      </c>
      <c r="AA565" s="27" t="n">
        <v>-1.28979759504125</v>
      </c>
      <c r="AB565" s="27" t="n">
        <v>-1.15560529829926</v>
      </c>
      <c r="AC565" s="27" t="n">
        <v>-2.09110021330092</v>
      </c>
      <c r="AD565" s="27" t="n">
        <v>1.37074907728437</v>
      </c>
      <c r="AE565" s="27" t="n">
        <v>0.797444512987643</v>
      </c>
      <c r="AF565" s="27" t="n">
        <v>-2.85938953934595</v>
      </c>
      <c r="AG565" s="27" t="n">
        <v>1.09837900696919</v>
      </c>
      <c r="AH565" s="27" t="n">
        <v>1.27188421569295</v>
      </c>
      <c r="AI565" s="27" t="n">
        <v>-0.231556640350448</v>
      </c>
      <c r="AJ565" s="27" t="n">
        <v>-1.91013762373319</v>
      </c>
      <c r="AK565" s="27" t="n">
        <v>1.26675222880971</v>
      </c>
      <c r="AL565" s="21"/>
      <c r="AM565" s="31" t="n">
        <f aca="false">IF(SQRT($B$9)*$B565+SQRT(1-$B$9)*R565&lt;_xlfn.NORM.S.INV($B$6),1,0)</f>
        <v>0</v>
      </c>
      <c r="AN565" s="31" t="n">
        <f aca="false">IF(SQRT($B$9)*$B565+SQRT(1-$B$9)*S565&lt;_xlfn.NORM.S.INV($B$6),1,0)</f>
        <v>0</v>
      </c>
      <c r="AO565" s="31" t="n">
        <f aca="false">IF(SQRT($B$9)*$B565+SQRT(1-$B$9)*T565&lt;_xlfn.NORM.S.INV($B$6),1,0)</f>
        <v>0</v>
      </c>
      <c r="AP565" s="31" t="n">
        <f aca="false">IF(SQRT($B$9)*$B565+SQRT(1-$B$9)*U565&lt;_xlfn.NORM.S.INV($B$6),1,0)</f>
        <v>0</v>
      </c>
      <c r="AQ565" s="31" t="n">
        <f aca="false">IF(SQRT($B$9)*$B565+SQRT(1-$B$9)*V565&lt;_xlfn.NORM.S.INV($B$6),1,0)</f>
        <v>0</v>
      </c>
      <c r="AR565" s="31" t="n">
        <f aca="false">IF(SQRT($B$9)*$B565+SQRT(1-$B$9)*W565&lt;_xlfn.NORM.S.INV($B$6),1,0)</f>
        <v>0</v>
      </c>
      <c r="AS565" s="31" t="n">
        <f aca="false">IF(SQRT($B$9)*$B565+SQRT(1-$B$9)*X565&lt;_xlfn.NORM.S.INV($B$6),1,0)</f>
        <v>0</v>
      </c>
      <c r="AT565" s="31" t="n">
        <f aca="false">IF(SQRT($B$9)*$B565+SQRT(1-$B$9)*Y565&lt;_xlfn.NORM.S.INV($B$6),1,0)</f>
        <v>0</v>
      </c>
      <c r="AU565" s="31" t="n">
        <f aca="false">IF(SQRT($B$9)*$B565+SQRT(1-$B$9)*Z565&lt;_xlfn.NORM.S.INV($B$6),1,0)</f>
        <v>0</v>
      </c>
      <c r="AV565" s="31" t="n">
        <f aca="false">IF(SQRT($B$9)*$B565+SQRT(1-$B$9)*AA565&lt;_xlfn.NORM.S.INV($B$6),1,0)</f>
        <v>0</v>
      </c>
      <c r="AW565" s="31" t="n">
        <f aca="false">IF(SQRT($C$9)*$B565+SQRT(1-$C$9)*AB565&lt;_xlfn.NORM.S.INV($C$6),1,0)</f>
        <v>0</v>
      </c>
      <c r="AX565" s="31" t="n">
        <f aca="false">IF(SQRT($C$9)*$B565+SQRT(1-$C$9)*AC565&lt;_xlfn.NORM.S.INV($C$6),1,0)</f>
        <v>0</v>
      </c>
      <c r="AY565" s="31" t="n">
        <f aca="false">IF(SQRT($C$9)*$B565+SQRT(1-$C$9)*AD565&lt;_xlfn.NORM.S.INV($C$6),1,0)</f>
        <v>0</v>
      </c>
      <c r="AZ565" s="31" t="n">
        <f aca="false">IF(SQRT($C$9)*$B565+SQRT(1-$C$9)*AE565&lt;_xlfn.NORM.S.INV($C$6),1,0)</f>
        <v>0</v>
      </c>
      <c r="BA565" s="31" t="n">
        <f aca="false">IF(SQRT($C$9)*$B565+SQRT(1-$C$9)*AF565&lt;_xlfn.NORM.S.INV($C$6),1,0)</f>
        <v>1</v>
      </c>
      <c r="BB565" s="31" t="n">
        <f aca="false">IF(SQRT($C$9)*$B565+SQRT(1-$C$9)*AG565&lt;_xlfn.NORM.S.INV($C$6),1,0)</f>
        <v>0</v>
      </c>
      <c r="BC565" s="31" t="n">
        <f aca="false">IF(SQRT($C$9)*$B565+SQRT(1-$C$9)*AH565&lt;_xlfn.NORM.S.INV($C$6),1,0)</f>
        <v>0</v>
      </c>
      <c r="BD565" s="31" t="n">
        <f aca="false">IF(SQRT($C$9)*$B565+SQRT(1-$C$9)*AI565&lt;_xlfn.NORM.S.INV($C$6),1,0)</f>
        <v>0</v>
      </c>
      <c r="BE565" s="31" t="n">
        <f aca="false">IF(SQRT($C$9)*$B565+SQRT(1-$C$9)*AJ565&lt;_xlfn.NORM.S.INV($C$6),1,0)</f>
        <v>0</v>
      </c>
      <c r="BF565" s="31" t="n">
        <f aca="false">IF(SQRT($C$9)*$B565+SQRT(1-$C$9)*AK565&lt;_xlfn.NORM.S.INV($C$6),1,0)</f>
        <v>0</v>
      </c>
      <c r="BG565" s="21"/>
      <c r="BH565" s="21"/>
      <c r="BI565" s="31" t="n">
        <f aca="false">$B$11*(($A$1061)*$C565/$B$12*$B$7+(1-$A$1061)*$D565/$B$12*$C$7)</f>
        <v>600</v>
      </c>
      <c r="BJ565" s="31" t="n">
        <f aca="false">$B$11*(($A$1062)*$C565/$B$12*$B$7+(1-$A$1062)*$D565/$B$12*$C$7)</f>
        <v>570</v>
      </c>
      <c r="BK565" s="31" t="n">
        <f aca="false">$B$11*(($A$1063)*$C565/$B$12*$B$7+(1-$A$1063)*$D565/$B$12*$C$7)</f>
        <v>540</v>
      </c>
      <c r="BL565" s="31" t="n">
        <f aca="false">$B$11*(($A$1064)*$C565/$B$12*$B$7+(1-$A$1064)*$D565/$B$12*$C$7)</f>
        <v>510</v>
      </c>
      <c r="BM565" s="31" t="n">
        <f aca="false">$B$11*(($A$1065)*$C565/$B$12*$B$7+(1-$A$1065)*$D565/$B$12*$C$7)</f>
        <v>480</v>
      </c>
      <c r="BN565" s="31" t="n">
        <f aca="false">$B$11*(($A$1066)*$C565/$B$12*$B$7+(1-$A$1066)*$D565/$B$12*$C$7)</f>
        <v>450</v>
      </c>
      <c r="BO565" s="31" t="n">
        <f aca="false">$B$11*(($A$1067)*$C565/$B$12*$B$7+(1-$A$1067)*$D565/$B$12*$C$7)</f>
        <v>420</v>
      </c>
      <c r="BP565" s="31" t="n">
        <f aca="false">$B$11*(($A$1068)*$C565/$B$12*$B$7+(1-$A$1068)*$D565/$B$12*$C$7)</f>
        <v>390</v>
      </c>
      <c r="BQ565" s="31" t="n">
        <f aca="false">$B$11*(($A$1069)*$C565/$B$12*$B$7+(1-$A$1069)*$D565/$B$12*$C$7)</f>
        <v>360</v>
      </c>
      <c r="BR565" s="31" t="n">
        <f aca="false">$B$11*(($A$1070)*$C565/$B$12*$B$7+(1-$A$1070)*$D565/$B$12*$C$7)</f>
        <v>330</v>
      </c>
      <c r="BS565" s="31" t="n">
        <f aca="false">$B$11*(($A$1071)*$C565/$B$12*$B$7+(1-$A$1071)*$D565/$B$12*$C$7)</f>
        <v>300</v>
      </c>
      <c r="BT565" s="31" t="n">
        <f aca="false">$B$11*(($A$1072)*$C565/$B$12*$B$7+(1-$A$1072)*$D565/$B$12*$C$7)</f>
        <v>270</v>
      </c>
      <c r="BU565" s="31" t="n">
        <f aca="false">$B$11*(($A$1073)*$C565/$B$12*$B$7+(1-$A$1073)*$D565/$B$12*$C$7)</f>
        <v>240</v>
      </c>
      <c r="BV565" s="31" t="n">
        <f aca="false">$B$11*(($A$1074)*$C565/$B$12*$B$7+(1-$A$1074)*$D565/$B$12*$C$7)</f>
        <v>210</v>
      </c>
      <c r="BW565" s="31" t="n">
        <f aca="false">$B$11*(($A$1075)*$C565/$B$12*$B$7+(1-$A$1075)*$D565/$B$12*$C$7)</f>
        <v>180</v>
      </c>
      <c r="BX565" s="31" t="n">
        <f aca="false">$B$11*(($A$1076)*$C565/$B$12*$B$7+(1-$A$1076)*$D565/$B$12*$C$7)</f>
        <v>150</v>
      </c>
      <c r="BY565" s="31" t="n">
        <f aca="false">$B$11*(($A$1077)*$C565/$B$12*$B$7+(1-$A$1077)*$D565/$B$12*$C$7)</f>
        <v>120</v>
      </c>
      <c r="BZ565" s="31" t="n">
        <f aca="false">$B$11*(($A$1078)*$C565/$B$12*$B$7+(1-$A$1078)*$D565/$B$12*$C$7)</f>
        <v>90</v>
      </c>
      <c r="CA565" s="31" t="n">
        <f aca="false">$B$11*(($A$1079)*$C565/$B$12*$B$7+(1-$A$1079)*$D565/$B$12*$C$7)</f>
        <v>60</v>
      </c>
      <c r="CB565" s="31" t="n">
        <f aca="false">$B$11*(($A$1080)*$C565/$B$12*$B$7+(1-$A$1080)*$D565/$B$12*$C$7)</f>
        <v>30</v>
      </c>
      <c r="CC565" s="31" t="n">
        <f aca="false">$B$11*(($A$1081)*$C565/$B$12*$B$7+(1-$A$1081)*$D565/$B$12*$C$7)</f>
        <v>0</v>
      </c>
    </row>
    <row r="566" customFormat="false" ht="15" hidden="false" customHeight="false" outlineLevel="0" collapsed="false">
      <c r="A566" s="21" t="n">
        <v>542</v>
      </c>
      <c r="B566" s="27" t="n">
        <v>0.231139321406446</v>
      </c>
      <c r="C566" s="9" t="n">
        <f aca="false">SUM(AM566:AV566)</f>
        <v>0</v>
      </c>
      <c r="D566" s="9" t="n">
        <f aca="false">SUM(AW566:BF566)</f>
        <v>1</v>
      </c>
      <c r="E566" s="24" t="n">
        <f aca="false">(1-C566/$B$12)*$B$8-C566/$B$12*$B$7</f>
        <v>0.05</v>
      </c>
      <c r="F566" s="24" t="n">
        <f aca="false">(1-D566/$B$12)*$C$8-D566/$B$12*$C$7</f>
        <v>0.021</v>
      </c>
      <c r="G566" s="47" t="n">
        <f aca="false">$B$11*($B$10*C566/$B$12*$B$7+(1-$B$10)*D566/$B$12*$C$7)</f>
        <v>300</v>
      </c>
      <c r="H566" s="24" t="n">
        <f aca="false">$B$10*E566+(1-$B$10)*F566</f>
        <v>0.0355</v>
      </c>
      <c r="I566" s="21"/>
      <c r="J566" s="21"/>
      <c r="K566" s="21"/>
      <c r="L566" s="21"/>
      <c r="M566" s="21"/>
      <c r="N566" s="21"/>
      <c r="O566" s="21"/>
      <c r="P566" s="21"/>
      <c r="Q566" s="21"/>
      <c r="R566" s="27" t="n">
        <v>-0.207246952572988</v>
      </c>
      <c r="S566" s="27" t="n">
        <v>-0.34200129651267</v>
      </c>
      <c r="T566" s="27" t="n">
        <v>-0.0348569756550933</v>
      </c>
      <c r="U566" s="27" t="n">
        <v>-0.0776341454655299</v>
      </c>
      <c r="V566" s="27" t="n">
        <v>-0.984461800302356</v>
      </c>
      <c r="W566" s="27" t="n">
        <v>-0.282353792496699</v>
      </c>
      <c r="X566" s="27" t="n">
        <v>0.989095397414404</v>
      </c>
      <c r="Y566" s="27" t="n">
        <v>0.0731430253555713</v>
      </c>
      <c r="Z566" s="27" t="n">
        <v>-0.283374376884926</v>
      </c>
      <c r="AA566" s="27" t="n">
        <v>-0.484051090635198</v>
      </c>
      <c r="AB566" s="27" t="n">
        <v>-0.399156410979282</v>
      </c>
      <c r="AC566" s="27" t="n">
        <v>-2.18329247930924</v>
      </c>
      <c r="AD566" s="27" t="n">
        <v>-1.67572633732135</v>
      </c>
      <c r="AE566" s="27" t="n">
        <v>-0.539239619577321</v>
      </c>
      <c r="AF566" s="27" t="n">
        <v>-0.102301289612846</v>
      </c>
      <c r="AG566" s="27" t="n">
        <v>0.861826661106646</v>
      </c>
      <c r="AH566" s="27" t="n">
        <v>0.244471624057358</v>
      </c>
      <c r="AI566" s="27" t="n">
        <v>-1.58005540734715</v>
      </c>
      <c r="AJ566" s="27" t="n">
        <v>1.47041093026537</v>
      </c>
      <c r="AK566" s="27" t="n">
        <v>0.262164604331071</v>
      </c>
      <c r="AL566" s="21"/>
      <c r="AM566" s="31" t="n">
        <f aca="false">IF(SQRT($B$9)*$B566+SQRT(1-$B$9)*R566&lt;_xlfn.NORM.S.INV($B$6),1,0)</f>
        <v>0</v>
      </c>
      <c r="AN566" s="31" t="n">
        <f aca="false">IF(SQRT($B$9)*$B566+SQRT(1-$B$9)*S566&lt;_xlfn.NORM.S.INV($B$6),1,0)</f>
        <v>0</v>
      </c>
      <c r="AO566" s="31" t="n">
        <f aca="false">IF(SQRT($B$9)*$B566+SQRT(1-$B$9)*T566&lt;_xlfn.NORM.S.INV($B$6),1,0)</f>
        <v>0</v>
      </c>
      <c r="AP566" s="31" t="n">
        <f aca="false">IF(SQRT($B$9)*$B566+SQRT(1-$B$9)*U566&lt;_xlfn.NORM.S.INV($B$6),1,0)</f>
        <v>0</v>
      </c>
      <c r="AQ566" s="31" t="n">
        <f aca="false">IF(SQRT($B$9)*$B566+SQRT(1-$B$9)*V566&lt;_xlfn.NORM.S.INV($B$6),1,0)</f>
        <v>0</v>
      </c>
      <c r="AR566" s="31" t="n">
        <f aca="false">IF(SQRT($B$9)*$B566+SQRT(1-$B$9)*W566&lt;_xlfn.NORM.S.INV($B$6),1,0)</f>
        <v>0</v>
      </c>
      <c r="AS566" s="31" t="n">
        <f aca="false">IF(SQRT($B$9)*$B566+SQRT(1-$B$9)*X566&lt;_xlfn.NORM.S.INV($B$6),1,0)</f>
        <v>0</v>
      </c>
      <c r="AT566" s="31" t="n">
        <f aca="false">IF(SQRT($B$9)*$B566+SQRT(1-$B$9)*Y566&lt;_xlfn.NORM.S.INV($B$6),1,0)</f>
        <v>0</v>
      </c>
      <c r="AU566" s="31" t="n">
        <f aca="false">IF(SQRT($B$9)*$B566+SQRT(1-$B$9)*Z566&lt;_xlfn.NORM.S.INV($B$6),1,0)</f>
        <v>0</v>
      </c>
      <c r="AV566" s="31" t="n">
        <f aca="false">IF(SQRT($B$9)*$B566+SQRT(1-$B$9)*AA566&lt;_xlfn.NORM.S.INV($B$6),1,0)</f>
        <v>0</v>
      </c>
      <c r="AW566" s="31" t="n">
        <f aca="false">IF(SQRT($C$9)*$B566+SQRT(1-$C$9)*AB566&lt;_xlfn.NORM.S.INV($C$6),1,0)</f>
        <v>0</v>
      </c>
      <c r="AX566" s="31" t="n">
        <f aca="false">IF(SQRT($C$9)*$B566+SQRT(1-$C$9)*AC566&lt;_xlfn.NORM.S.INV($C$6),1,0)</f>
        <v>1</v>
      </c>
      <c r="AY566" s="31" t="n">
        <f aca="false">IF(SQRT($C$9)*$B566+SQRT(1-$C$9)*AD566&lt;_xlfn.NORM.S.INV($C$6),1,0)</f>
        <v>0</v>
      </c>
      <c r="AZ566" s="31" t="n">
        <f aca="false">IF(SQRT($C$9)*$B566+SQRT(1-$C$9)*AE566&lt;_xlfn.NORM.S.INV($C$6),1,0)</f>
        <v>0</v>
      </c>
      <c r="BA566" s="31" t="n">
        <f aca="false">IF(SQRT($C$9)*$B566+SQRT(1-$C$9)*AF566&lt;_xlfn.NORM.S.INV($C$6),1,0)</f>
        <v>0</v>
      </c>
      <c r="BB566" s="31" t="n">
        <f aca="false">IF(SQRT($C$9)*$B566+SQRT(1-$C$9)*AG566&lt;_xlfn.NORM.S.INV($C$6),1,0)</f>
        <v>0</v>
      </c>
      <c r="BC566" s="31" t="n">
        <f aca="false">IF(SQRT($C$9)*$B566+SQRT(1-$C$9)*AH566&lt;_xlfn.NORM.S.INV($C$6),1,0)</f>
        <v>0</v>
      </c>
      <c r="BD566" s="31" t="n">
        <f aca="false">IF(SQRT($C$9)*$B566+SQRT(1-$C$9)*AI566&lt;_xlfn.NORM.S.INV($C$6),1,0)</f>
        <v>0</v>
      </c>
      <c r="BE566" s="31" t="n">
        <f aca="false">IF(SQRT($C$9)*$B566+SQRT(1-$C$9)*AJ566&lt;_xlfn.NORM.S.INV($C$6),1,0)</f>
        <v>0</v>
      </c>
      <c r="BF566" s="31" t="n">
        <f aca="false">IF(SQRT($C$9)*$B566+SQRT(1-$C$9)*AK566&lt;_xlfn.NORM.S.INV($C$6),1,0)</f>
        <v>0</v>
      </c>
      <c r="BG566" s="21"/>
      <c r="BH566" s="21"/>
      <c r="BI566" s="31" t="n">
        <f aca="false">$B$11*(($A$1061)*$C566/$B$12*$B$7+(1-$A$1061)*$D566/$B$12*$C$7)</f>
        <v>600</v>
      </c>
      <c r="BJ566" s="31" t="n">
        <f aca="false">$B$11*(($A$1062)*$C566/$B$12*$B$7+(1-$A$1062)*$D566/$B$12*$C$7)</f>
        <v>570</v>
      </c>
      <c r="BK566" s="31" t="n">
        <f aca="false">$B$11*(($A$1063)*$C566/$B$12*$B$7+(1-$A$1063)*$D566/$B$12*$C$7)</f>
        <v>540</v>
      </c>
      <c r="BL566" s="31" t="n">
        <f aca="false">$B$11*(($A$1064)*$C566/$B$12*$B$7+(1-$A$1064)*$D566/$B$12*$C$7)</f>
        <v>510</v>
      </c>
      <c r="BM566" s="31" t="n">
        <f aca="false">$B$11*(($A$1065)*$C566/$B$12*$B$7+(1-$A$1065)*$D566/$B$12*$C$7)</f>
        <v>480</v>
      </c>
      <c r="BN566" s="31" t="n">
        <f aca="false">$B$11*(($A$1066)*$C566/$B$12*$B$7+(1-$A$1066)*$D566/$B$12*$C$7)</f>
        <v>450</v>
      </c>
      <c r="BO566" s="31" t="n">
        <f aca="false">$B$11*(($A$1067)*$C566/$B$12*$B$7+(1-$A$1067)*$D566/$B$12*$C$7)</f>
        <v>420</v>
      </c>
      <c r="BP566" s="31" t="n">
        <f aca="false">$B$11*(($A$1068)*$C566/$B$12*$B$7+(1-$A$1068)*$D566/$B$12*$C$7)</f>
        <v>390</v>
      </c>
      <c r="BQ566" s="31" t="n">
        <f aca="false">$B$11*(($A$1069)*$C566/$B$12*$B$7+(1-$A$1069)*$D566/$B$12*$C$7)</f>
        <v>360</v>
      </c>
      <c r="BR566" s="31" t="n">
        <f aca="false">$B$11*(($A$1070)*$C566/$B$12*$B$7+(1-$A$1070)*$D566/$B$12*$C$7)</f>
        <v>330</v>
      </c>
      <c r="BS566" s="31" t="n">
        <f aca="false">$B$11*(($A$1071)*$C566/$B$12*$B$7+(1-$A$1071)*$D566/$B$12*$C$7)</f>
        <v>300</v>
      </c>
      <c r="BT566" s="31" t="n">
        <f aca="false">$B$11*(($A$1072)*$C566/$B$12*$B$7+(1-$A$1072)*$D566/$B$12*$C$7)</f>
        <v>270</v>
      </c>
      <c r="BU566" s="31" t="n">
        <f aca="false">$B$11*(($A$1073)*$C566/$B$12*$B$7+(1-$A$1073)*$D566/$B$12*$C$7)</f>
        <v>240</v>
      </c>
      <c r="BV566" s="31" t="n">
        <f aca="false">$B$11*(($A$1074)*$C566/$B$12*$B$7+(1-$A$1074)*$D566/$B$12*$C$7)</f>
        <v>210</v>
      </c>
      <c r="BW566" s="31" t="n">
        <f aca="false">$B$11*(($A$1075)*$C566/$B$12*$B$7+(1-$A$1075)*$D566/$B$12*$C$7)</f>
        <v>180</v>
      </c>
      <c r="BX566" s="31" t="n">
        <f aca="false">$B$11*(($A$1076)*$C566/$B$12*$B$7+(1-$A$1076)*$D566/$B$12*$C$7)</f>
        <v>150</v>
      </c>
      <c r="BY566" s="31" t="n">
        <f aca="false">$B$11*(($A$1077)*$C566/$B$12*$B$7+(1-$A$1077)*$D566/$B$12*$C$7)</f>
        <v>120</v>
      </c>
      <c r="BZ566" s="31" t="n">
        <f aca="false">$B$11*(($A$1078)*$C566/$B$12*$B$7+(1-$A$1078)*$D566/$B$12*$C$7)</f>
        <v>90</v>
      </c>
      <c r="CA566" s="31" t="n">
        <f aca="false">$B$11*(($A$1079)*$C566/$B$12*$B$7+(1-$A$1079)*$D566/$B$12*$C$7)</f>
        <v>60</v>
      </c>
      <c r="CB566" s="31" t="n">
        <f aca="false">$B$11*(($A$1080)*$C566/$B$12*$B$7+(1-$A$1080)*$D566/$B$12*$C$7)</f>
        <v>30</v>
      </c>
      <c r="CC566" s="31" t="n">
        <f aca="false">$B$11*(($A$1081)*$C566/$B$12*$B$7+(1-$A$1081)*$D566/$B$12*$C$7)</f>
        <v>0</v>
      </c>
    </row>
    <row r="567" customFormat="false" ht="15" hidden="false" customHeight="false" outlineLevel="0" collapsed="false">
      <c r="A567" s="21" t="n">
        <v>543</v>
      </c>
      <c r="B567" s="27" t="n">
        <v>-1.44996278320299</v>
      </c>
      <c r="C567" s="9" t="n">
        <f aca="false">SUM(AM567:AV567)</f>
        <v>0</v>
      </c>
      <c r="D567" s="9" t="n">
        <f aca="false">SUM(AW567:BF567)</f>
        <v>1</v>
      </c>
      <c r="E567" s="24" t="n">
        <f aca="false">(1-C567/$B$12)*$B$8-C567/$B$12*$B$7</f>
        <v>0.05</v>
      </c>
      <c r="F567" s="24" t="n">
        <f aca="false">(1-D567/$B$12)*$C$8-D567/$B$12*$C$7</f>
        <v>0.021</v>
      </c>
      <c r="G567" s="47" t="n">
        <f aca="false">$B$11*($B$10*C567/$B$12*$B$7+(1-$B$10)*D567/$B$12*$C$7)</f>
        <v>300</v>
      </c>
      <c r="H567" s="24" t="n">
        <f aca="false">$B$10*E567+(1-$B$10)*F567</f>
        <v>0.0355</v>
      </c>
      <c r="I567" s="21"/>
      <c r="J567" s="21"/>
      <c r="K567" s="21"/>
      <c r="L567" s="21"/>
      <c r="M567" s="21"/>
      <c r="N567" s="21"/>
      <c r="O567" s="21"/>
      <c r="P567" s="21"/>
      <c r="Q567" s="21"/>
      <c r="R567" s="27" t="n">
        <v>0.154594040467731</v>
      </c>
      <c r="S567" s="27" t="n">
        <v>-0.706569830835177</v>
      </c>
      <c r="T567" s="27" t="n">
        <v>-1.21700337061434</v>
      </c>
      <c r="U567" s="27" t="n">
        <v>1.67971184696504</v>
      </c>
      <c r="V567" s="27" t="n">
        <v>-0.00259768839683339</v>
      </c>
      <c r="W567" s="27" t="n">
        <v>0.068075214226931</v>
      </c>
      <c r="X567" s="27" t="n">
        <v>1.01004119538255</v>
      </c>
      <c r="Y567" s="27" t="n">
        <v>2.38752734150729</v>
      </c>
      <c r="Z567" s="27" t="n">
        <v>0.229432560615333</v>
      </c>
      <c r="AA567" s="27" t="n">
        <v>0.911449581484346</v>
      </c>
      <c r="AB567" s="27" t="n">
        <v>1.27315761302942</v>
      </c>
      <c r="AC567" s="27" t="n">
        <v>1.35033914504412</v>
      </c>
      <c r="AD567" s="27" t="n">
        <v>0.294925141775063</v>
      </c>
      <c r="AE567" s="27" t="n">
        <v>1.54212595427278</v>
      </c>
      <c r="AF567" s="27" t="n">
        <v>1.00927362227768</v>
      </c>
      <c r="AG567" s="27" t="n">
        <v>0.882848663514355</v>
      </c>
      <c r="AH567" s="27" t="n">
        <v>2.25639566430497</v>
      </c>
      <c r="AI567" s="27" t="n">
        <v>-1.24154242526608</v>
      </c>
      <c r="AJ567" s="27" t="n">
        <v>-0.577689152688874</v>
      </c>
      <c r="AK567" s="27" t="n">
        <v>-0.265371812736209</v>
      </c>
      <c r="AL567" s="21"/>
      <c r="AM567" s="31" t="n">
        <f aca="false">IF(SQRT($B$9)*$B567+SQRT(1-$B$9)*R567&lt;_xlfn.NORM.S.INV($B$6),1,0)</f>
        <v>0</v>
      </c>
      <c r="AN567" s="31" t="n">
        <f aca="false">IF(SQRT($B$9)*$B567+SQRT(1-$B$9)*S567&lt;_xlfn.NORM.S.INV($B$6),1,0)</f>
        <v>0</v>
      </c>
      <c r="AO567" s="31" t="n">
        <f aca="false">IF(SQRT($B$9)*$B567+SQRT(1-$B$9)*T567&lt;_xlfn.NORM.S.INV($B$6),1,0)</f>
        <v>0</v>
      </c>
      <c r="AP567" s="31" t="n">
        <f aca="false">IF(SQRT($B$9)*$B567+SQRT(1-$B$9)*U567&lt;_xlfn.NORM.S.INV($B$6),1,0)</f>
        <v>0</v>
      </c>
      <c r="AQ567" s="31" t="n">
        <f aca="false">IF(SQRT($B$9)*$B567+SQRT(1-$B$9)*V567&lt;_xlfn.NORM.S.INV($B$6),1,0)</f>
        <v>0</v>
      </c>
      <c r="AR567" s="31" t="n">
        <f aca="false">IF(SQRT($B$9)*$B567+SQRT(1-$B$9)*W567&lt;_xlfn.NORM.S.INV($B$6),1,0)</f>
        <v>0</v>
      </c>
      <c r="AS567" s="31" t="n">
        <f aca="false">IF(SQRT($B$9)*$B567+SQRT(1-$B$9)*X567&lt;_xlfn.NORM.S.INV($B$6),1,0)</f>
        <v>0</v>
      </c>
      <c r="AT567" s="31" t="n">
        <f aca="false">IF(SQRT($B$9)*$B567+SQRT(1-$B$9)*Y567&lt;_xlfn.NORM.S.INV($B$6),1,0)</f>
        <v>0</v>
      </c>
      <c r="AU567" s="31" t="n">
        <f aca="false">IF(SQRT($B$9)*$B567+SQRT(1-$B$9)*Z567&lt;_xlfn.NORM.S.INV($B$6),1,0)</f>
        <v>0</v>
      </c>
      <c r="AV567" s="31" t="n">
        <f aca="false">IF(SQRT($B$9)*$B567+SQRT(1-$B$9)*AA567&lt;_xlfn.NORM.S.INV($B$6),1,0)</f>
        <v>0</v>
      </c>
      <c r="AW567" s="31" t="n">
        <f aca="false">IF(SQRT($C$9)*$B567+SQRT(1-$C$9)*AB567&lt;_xlfn.NORM.S.INV($C$6),1,0)</f>
        <v>0</v>
      </c>
      <c r="AX567" s="31" t="n">
        <f aca="false">IF(SQRT($C$9)*$B567+SQRT(1-$C$9)*AC567&lt;_xlfn.NORM.S.INV($C$6),1,0)</f>
        <v>0</v>
      </c>
      <c r="AY567" s="31" t="n">
        <f aca="false">IF(SQRT($C$9)*$B567+SQRT(1-$C$9)*AD567&lt;_xlfn.NORM.S.INV($C$6),1,0)</f>
        <v>0</v>
      </c>
      <c r="AZ567" s="31" t="n">
        <f aca="false">IF(SQRT($C$9)*$B567+SQRT(1-$C$9)*AE567&lt;_xlfn.NORM.S.INV($C$6),1,0)</f>
        <v>0</v>
      </c>
      <c r="BA567" s="31" t="n">
        <f aca="false">IF(SQRT($C$9)*$B567+SQRT(1-$C$9)*AF567&lt;_xlfn.NORM.S.INV($C$6),1,0)</f>
        <v>0</v>
      </c>
      <c r="BB567" s="31" t="n">
        <f aca="false">IF(SQRT($C$9)*$B567+SQRT(1-$C$9)*AG567&lt;_xlfn.NORM.S.INV($C$6),1,0)</f>
        <v>0</v>
      </c>
      <c r="BC567" s="31" t="n">
        <f aca="false">IF(SQRT($C$9)*$B567+SQRT(1-$C$9)*AH567&lt;_xlfn.NORM.S.INV($C$6),1,0)</f>
        <v>0</v>
      </c>
      <c r="BD567" s="31" t="n">
        <f aca="false">IF(SQRT($C$9)*$B567+SQRT(1-$C$9)*AI567&lt;_xlfn.NORM.S.INV($C$6),1,0)</f>
        <v>1</v>
      </c>
      <c r="BE567" s="31" t="n">
        <f aca="false">IF(SQRT($C$9)*$B567+SQRT(1-$C$9)*AJ567&lt;_xlfn.NORM.S.INV($C$6),1,0)</f>
        <v>0</v>
      </c>
      <c r="BF567" s="31" t="n">
        <f aca="false">IF(SQRT($C$9)*$B567+SQRT(1-$C$9)*AK567&lt;_xlfn.NORM.S.INV($C$6),1,0)</f>
        <v>0</v>
      </c>
      <c r="BG567" s="21"/>
      <c r="BH567" s="21"/>
      <c r="BI567" s="31" t="n">
        <f aca="false">$B$11*(($A$1061)*$C567/$B$12*$B$7+(1-$A$1061)*$D567/$B$12*$C$7)</f>
        <v>600</v>
      </c>
      <c r="BJ567" s="31" t="n">
        <f aca="false">$B$11*(($A$1062)*$C567/$B$12*$B$7+(1-$A$1062)*$D567/$B$12*$C$7)</f>
        <v>570</v>
      </c>
      <c r="BK567" s="31" t="n">
        <f aca="false">$B$11*(($A$1063)*$C567/$B$12*$B$7+(1-$A$1063)*$D567/$B$12*$C$7)</f>
        <v>540</v>
      </c>
      <c r="BL567" s="31" t="n">
        <f aca="false">$B$11*(($A$1064)*$C567/$B$12*$B$7+(1-$A$1064)*$D567/$B$12*$C$7)</f>
        <v>510</v>
      </c>
      <c r="BM567" s="31" t="n">
        <f aca="false">$B$11*(($A$1065)*$C567/$B$12*$B$7+(1-$A$1065)*$D567/$B$12*$C$7)</f>
        <v>480</v>
      </c>
      <c r="BN567" s="31" t="n">
        <f aca="false">$B$11*(($A$1066)*$C567/$B$12*$B$7+(1-$A$1066)*$D567/$B$12*$C$7)</f>
        <v>450</v>
      </c>
      <c r="BO567" s="31" t="n">
        <f aca="false">$B$11*(($A$1067)*$C567/$B$12*$B$7+(1-$A$1067)*$D567/$B$12*$C$7)</f>
        <v>420</v>
      </c>
      <c r="BP567" s="31" t="n">
        <f aca="false">$B$11*(($A$1068)*$C567/$B$12*$B$7+(1-$A$1068)*$D567/$B$12*$C$7)</f>
        <v>390</v>
      </c>
      <c r="BQ567" s="31" t="n">
        <f aca="false">$B$11*(($A$1069)*$C567/$B$12*$B$7+(1-$A$1069)*$D567/$B$12*$C$7)</f>
        <v>360</v>
      </c>
      <c r="BR567" s="31" t="n">
        <f aca="false">$B$11*(($A$1070)*$C567/$B$12*$B$7+(1-$A$1070)*$D567/$B$12*$C$7)</f>
        <v>330</v>
      </c>
      <c r="BS567" s="31" t="n">
        <f aca="false">$B$11*(($A$1071)*$C567/$B$12*$B$7+(1-$A$1071)*$D567/$B$12*$C$7)</f>
        <v>300</v>
      </c>
      <c r="BT567" s="31" t="n">
        <f aca="false">$B$11*(($A$1072)*$C567/$B$12*$B$7+(1-$A$1072)*$D567/$B$12*$C$7)</f>
        <v>270</v>
      </c>
      <c r="BU567" s="31" t="n">
        <f aca="false">$B$11*(($A$1073)*$C567/$B$12*$B$7+(1-$A$1073)*$D567/$B$12*$C$7)</f>
        <v>240</v>
      </c>
      <c r="BV567" s="31" t="n">
        <f aca="false">$B$11*(($A$1074)*$C567/$B$12*$B$7+(1-$A$1074)*$D567/$B$12*$C$7)</f>
        <v>210</v>
      </c>
      <c r="BW567" s="31" t="n">
        <f aca="false">$B$11*(($A$1075)*$C567/$B$12*$B$7+(1-$A$1075)*$D567/$B$12*$C$7)</f>
        <v>180</v>
      </c>
      <c r="BX567" s="31" t="n">
        <f aca="false">$B$11*(($A$1076)*$C567/$B$12*$B$7+(1-$A$1076)*$D567/$B$12*$C$7)</f>
        <v>150</v>
      </c>
      <c r="BY567" s="31" t="n">
        <f aca="false">$B$11*(($A$1077)*$C567/$B$12*$B$7+(1-$A$1077)*$D567/$B$12*$C$7)</f>
        <v>120</v>
      </c>
      <c r="BZ567" s="31" t="n">
        <f aca="false">$B$11*(($A$1078)*$C567/$B$12*$B$7+(1-$A$1078)*$D567/$B$12*$C$7)</f>
        <v>90</v>
      </c>
      <c r="CA567" s="31" t="n">
        <f aca="false">$B$11*(($A$1079)*$C567/$B$12*$B$7+(1-$A$1079)*$D567/$B$12*$C$7)</f>
        <v>60</v>
      </c>
      <c r="CB567" s="31" t="n">
        <f aca="false">$B$11*(($A$1080)*$C567/$B$12*$B$7+(1-$A$1080)*$D567/$B$12*$C$7)</f>
        <v>30</v>
      </c>
      <c r="CC567" s="31" t="n">
        <f aca="false">$B$11*(($A$1081)*$C567/$B$12*$B$7+(1-$A$1081)*$D567/$B$12*$C$7)</f>
        <v>0</v>
      </c>
    </row>
    <row r="568" customFormat="false" ht="15" hidden="false" customHeight="false" outlineLevel="0" collapsed="false">
      <c r="A568" s="21" t="n">
        <v>544</v>
      </c>
      <c r="B568" s="27" t="n">
        <v>-0.593933917707524</v>
      </c>
      <c r="C568" s="9" t="n">
        <f aca="false">SUM(AM568:AV568)</f>
        <v>0</v>
      </c>
      <c r="D568" s="9" t="n">
        <f aca="false">SUM(AW568:BF568)</f>
        <v>2</v>
      </c>
      <c r="E568" s="24" t="n">
        <f aca="false">(1-C568/$B$12)*$B$8-C568/$B$12*$B$7</f>
        <v>0.05</v>
      </c>
      <c r="F568" s="24" t="n">
        <f aca="false">(1-D568/$B$12)*$C$8-D568/$B$12*$C$7</f>
        <v>-0.048</v>
      </c>
      <c r="G568" s="47" t="n">
        <f aca="false">$B$11*($B$10*C568/$B$12*$B$7+(1-$B$10)*D568/$B$12*$C$7)</f>
        <v>600</v>
      </c>
      <c r="H568" s="24" t="n">
        <f aca="false">$B$10*E568+(1-$B$10)*F568</f>
        <v>0.001</v>
      </c>
      <c r="I568" s="21"/>
      <c r="J568" s="21"/>
      <c r="K568" s="21"/>
      <c r="L568" s="21"/>
      <c r="M568" s="21"/>
      <c r="N568" s="21"/>
      <c r="O568" s="21"/>
      <c r="P568" s="21"/>
      <c r="Q568" s="21"/>
      <c r="R568" s="27" t="n">
        <v>0.238358529521909</v>
      </c>
      <c r="S568" s="27" t="n">
        <v>0.901833470574374</v>
      </c>
      <c r="T568" s="27" t="n">
        <v>0.0760489536818355</v>
      </c>
      <c r="U568" s="27" t="n">
        <v>0.83546863587289</v>
      </c>
      <c r="V568" s="27" t="n">
        <v>2.23585349374352</v>
      </c>
      <c r="W568" s="27" t="n">
        <v>1.31376473828737</v>
      </c>
      <c r="X568" s="27" t="n">
        <v>-1.4477834170109</v>
      </c>
      <c r="Y568" s="27" t="n">
        <v>-0.66587650668604</v>
      </c>
      <c r="Z568" s="27" t="n">
        <v>0.676704054903103</v>
      </c>
      <c r="AA568" s="27" t="n">
        <v>0.618822940909103</v>
      </c>
      <c r="AB568" s="27" t="n">
        <v>-0.823783339286003</v>
      </c>
      <c r="AC568" s="27" t="n">
        <v>1.39921179452694</v>
      </c>
      <c r="AD568" s="27" t="n">
        <v>-0.945774800675424</v>
      </c>
      <c r="AE568" s="27" t="n">
        <v>0.293727085281525</v>
      </c>
      <c r="AF568" s="27" t="n">
        <v>0.419520083717634</v>
      </c>
      <c r="AG568" s="27" t="n">
        <v>-0.80816882426611</v>
      </c>
      <c r="AH568" s="27" t="n">
        <v>-0.127991989189182</v>
      </c>
      <c r="AI568" s="27" t="n">
        <v>-0.0157655720030247</v>
      </c>
      <c r="AJ568" s="27" t="n">
        <v>-1.56861321246859</v>
      </c>
      <c r="AK568" s="27" t="n">
        <v>-1.62627872173342</v>
      </c>
      <c r="AL568" s="21"/>
      <c r="AM568" s="31" t="n">
        <f aca="false">IF(SQRT($B$9)*$B568+SQRT(1-$B$9)*R568&lt;_xlfn.NORM.S.INV($B$6),1,0)</f>
        <v>0</v>
      </c>
      <c r="AN568" s="31" t="n">
        <f aca="false">IF(SQRT($B$9)*$B568+SQRT(1-$B$9)*S568&lt;_xlfn.NORM.S.INV($B$6),1,0)</f>
        <v>0</v>
      </c>
      <c r="AO568" s="31" t="n">
        <f aca="false">IF(SQRT($B$9)*$B568+SQRT(1-$B$9)*T568&lt;_xlfn.NORM.S.INV($B$6),1,0)</f>
        <v>0</v>
      </c>
      <c r="AP568" s="31" t="n">
        <f aca="false">IF(SQRT($B$9)*$B568+SQRT(1-$B$9)*U568&lt;_xlfn.NORM.S.INV($B$6),1,0)</f>
        <v>0</v>
      </c>
      <c r="AQ568" s="31" t="n">
        <f aca="false">IF(SQRT($B$9)*$B568+SQRT(1-$B$9)*V568&lt;_xlfn.NORM.S.INV($B$6),1,0)</f>
        <v>0</v>
      </c>
      <c r="AR568" s="31" t="n">
        <f aca="false">IF(SQRT($B$9)*$B568+SQRT(1-$B$9)*W568&lt;_xlfn.NORM.S.INV($B$6),1,0)</f>
        <v>0</v>
      </c>
      <c r="AS568" s="31" t="n">
        <f aca="false">IF(SQRT($B$9)*$B568+SQRT(1-$B$9)*X568&lt;_xlfn.NORM.S.INV($B$6),1,0)</f>
        <v>0</v>
      </c>
      <c r="AT568" s="31" t="n">
        <f aca="false">IF(SQRT($B$9)*$B568+SQRT(1-$B$9)*Y568&lt;_xlfn.NORM.S.INV($B$6),1,0)</f>
        <v>0</v>
      </c>
      <c r="AU568" s="31" t="n">
        <f aca="false">IF(SQRT($B$9)*$B568+SQRT(1-$B$9)*Z568&lt;_xlfn.NORM.S.INV($B$6),1,0)</f>
        <v>0</v>
      </c>
      <c r="AV568" s="31" t="n">
        <f aca="false">IF(SQRT($B$9)*$B568+SQRT(1-$B$9)*AA568&lt;_xlfn.NORM.S.INV($B$6),1,0)</f>
        <v>0</v>
      </c>
      <c r="AW568" s="31" t="n">
        <f aca="false">IF(SQRT($C$9)*$B568+SQRT(1-$C$9)*AB568&lt;_xlfn.NORM.S.INV($C$6),1,0)</f>
        <v>0</v>
      </c>
      <c r="AX568" s="31" t="n">
        <f aca="false">IF(SQRT($C$9)*$B568+SQRT(1-$C$9)*AC568&lt;_xlfn.NORM.S.INV($C$6),1,0)</f>
        <v>0</v>
      </c>
      <c r="AY568" s="31" t="n">
        <f aca="false">IF(SQRT($C$9)*$B568+SQRT(1-$C$9)*AD568&lt;_xlfn.NORM.S.INV($C$6),1,0)</f>
        <v>0</v>
      </c>
      <c r="AZ568" s="31" t="n">
        <f aca="false">IF(SQRT($C$9)*$B568+SQRT(1-$C$9)*AE568&lt;_xlfn.NORM.S.INV($C$6),1,0)</f>
        <v>0</v>
      </c>
      <c r="BA568" s="31" t="n">
        <f aca="false">IF(SQRT($C$9)*$B568+SQRT(1-$C$9)*AF568&lt;_xlfn.NORM.S.INV($C$6),1,0)</f>
        <v>0</v>
      </c>
      <c r="BB568" s="31" t="n">
        <f aca="false">IF(SQRT($C$9)*$B568+SQRT(1-$C$9)*AG568&lt;_xlfn.NORM.S.INV($C$6),1,0)</f>
        <v>0</v>
      </c>
      <c r="BC568" s="31" t="n">
        <f aca="false">IF(SQRT($C$9)*$B568+SQRT(1-$C$9)*AH568&lt;_xlfn.NORM.S.INV($C$6),1,0)</f>
        <v>0</v>
      </c>
      <c r="BD568" s="31" t="n">
        <f aca="false">IF(SQRT($C$9)*$B568+SQRT(1-$C$9)*AI568&lt;_xlfn.NORM.S.INV($C$6),1,0)</f>
        <v>0</v>
      </c>
      <c r="BE568" s="31" t="n">
        <f aca="false">IF(SQRT($C$9)*$B568+SQRT(1-$C$9)*AJ568&lt;_xlfn.NORM.S.INV($C$6),1,0)</f>
        <v>1</v>
      </c>
      <c r="BF568" s="31" t="n">
        <f aca="false">IF(SQRT($C$9)*$B568+SQRT(1-$C$9)*AK568&lt;_xlfn.NORM.S.INV($C$6),1,0)</f>
        <v>1</v>
      </c>
      <c r="BG568" s="21"/>
      <c r="BH568" s="21"/>
      <c r="BI568" s="31" t="n">
        <f aca="false">$B$11*(($A$1061)*$C568/$B$12*$B$7+(1-$A$1061)*$D568/$B$12*$C$7)</f>
        <v>1200</v>
      </c>
      <c r="BJ568" s="31" t="n">
        <f aca="false">$B$11*(($A$1062)*$C568/$B$12*$B$7+(1-$A$1062)*$D568/$B$12*$C$7)</f>
        <v>1140</v>
      </c>
      <c r="BK568" s="31" t="n">
        <f aca="false">$B$11*(($A$1063)*$C568/$B$12*$B$7+(1-$A$1063)*$D568/$B$12*$C$7)</f>
        <v>1080</v>
      </c>
      <c r="BL568" s="31" t="n">
        <f aca="false">$B$11*(($A$1064)*$C568/$B$12*$B$7+(1-$A$1064)*$D568/$B$12*$C$7)</f>
        <v>1020</v>
      </c>
      <c r="BM568" s="31" t="n">
        <f aca="false">$B$11*(($A$1065)*$C568/$B$12*$B$7+(1-$A$1065)*$D568/$B$12*$C$7)</f>
        <v>960</v>
      </c>
      <c r="BN568" s="31" t="n">
        <f aca="false">$B$11*(($A$1066)*$C568/$B$12*$B$7+(1-$A$1066)*$D568/$B$12*$C$7)</f>
        <v>900</v>
      </c>
      <c r="BO568" s="31" t="n">
        <f aca="false">$B$11*(($A$1067)*$C568/$B$12*$B$7+(1-$A$1067)*$D568/$B$12*$C$7)</f>
        <v>840</v>
      </c>
      <c r="BP568" s="31" t="n">
        <f aca="false">$B$11*(($A$1068)*$C568/$B$12*$B$7+(1-$A$1068)*$D568/$B$12*$C$7)</f>
        <v>780</v>
      </c>
      <c r="BQ568" s="31" t="n">
        <f aca="false">$B$11*(($A$1069)*$C568/$B$12*$B$7+(1-$A$1069)*$D568/$B$12*$C$7)</f>
        <v>720</v>
      </c>
      <c r="BR568" s="31" t="n">
        <f aca="false">$B$11*(($A$1070)*$C568/$B$12*$B$7+(1-$A$1070)*$D568/$B$12*$C$7)</f>
        <v>660</v>
      </c>
      <c r="BS568" s="31" t="n">
        <f aca="false">$B$11*(($A$1071)*$C568/$B$12*$B$7+(1-$A$1071)*$D568/$B$12*$C$7)</f>
        <v>600</v>
      </c>
      <c r="BT568" s="31" t="n">
        <f aca="false">$B$11*(($A$1072)*$C568/$B$12*$B$7+(1-$A$1072)*$D568/$B$12*$C$7)</f>
        <v>540</v>
      </c>
      <c r="BU568" s="31" t="n">
        <f aca="false">$B$11*(($A$1073)*$C568/$B$12*$B$7+(1-$A$1073)*$D568/$B$12*$C$7)</f>
        <v>480</v>
      </c>
      <c r="BV568" s="31" t="n">
        <f aca="false">$B$11*(($A$1074)*$C568/$B$12*$B$7+(1-$A$1074)*$D568/$B$12*$C$7)</f>
        <v>420</v>
      </c>
      <c r="BW568" s="31" t="n">
        <f aca="false">$B$11*(($A$1075)*$C568/$B$12*$B$7+(1-$A$1075)*$D568/$B$12*$C$7)</f>
        <v>360</v>
      </c>
      <c r="BX568" s="31" t="n">
        <f aca="false">$B$11*(($A$1076)*$C568/$B$12*$B$7+(1-$A$1076)*$D568/$B$12*$C$7)</f>
        <v>300</v>
      </c>
      <c r="BY568" s="31" t="n">
        <f aca="false">$B$11*(($A$1077)*$C568/$B$12*$B$7+(1-$A$1077)*$D568/$B$12*$C$7)</f>
        <v>240</v>
      </c>
      <c r="BZ568" s="31" t="n">
        <f aca="false">$B$11*(($A$1078)*$C568/$B$12*$B$7+(1-$A$1078)*$D568/$B$12*$C$7)</f>
        <v>180</v>
      </c>
      <c r="CA568" s="31" t="n">
        <f aca="false">$B$11*(($A$1079)*$C568/$B$12*$B$7+(1-$A$1079)*$D568/$B$12*$C$7)</f>
        <v>120</v>
      </c>
      <c r="CB568" s="31" t="n">
        <f aca="false">$B$11*(($A$1080)*$C568/$B$12*$B$7+(1-$A$1080)*$D568/$B$12*$C$7)</f>
        <v>60.0000000000001</v>
      </c>
      <c r="CC568" s="31" t="n">
        <f aca="false">$B$11*(($A$1081)*$C568/$B$12*$B$7+(1-$A$1081)*$D568/$B$12*$C$7)</f>
        <v>0</v>
      </c>
    </row>
    <row r="569" customFormat="false" ht="15" hidden="false" customHeight="false" outlineLevel="0" collapsed="false">
      <c r="A569" s="21" t="n">
        <v>545</v>
      </c>
      <c r="B569" s="27" t="n">
        <v>-0.106114582142507</v>
      </c>
      <c r="C569" s="9" t="n">
        <f aca="false">SUM(AM569:AV569)</f>
        <v>0</v>
      </c>
      <c r="D569" s="9" t="n">
        <f aca="false">SUM(AW569:BF569)</f>
        <v>0</v>
      </c>
      <c r="E569" s="24" t="n">
        <f aca="false">(1-C569/$B$12)*$B$8-C569/$B$12*$B$7</f>
        <v>0.05</v>
      </c>
      <c r="F569" s="24" t="n">
        <f aca="false">(1-D569/$B$12)*$C$8-D569/$B$12*$C$7</f>
        <v>0.09</v>
      </c>
      <c r="G569" s="47" t="n">
        <f aca="false">$B$11*($B$10*C569/$B$12*$B$7+(1-$B$10)*D569/$B$12*$C$7)</f>
        <v>0</v>
      </c>
      <c r="H569" s="24" t="n">
        <f aca="false">$B$10*E569+(1-$B$10)*F569</f>
        <v>0.07</v>
      </c>
      <c r="I569" s="21"/>
      <c r="J569" s="21"/>
      <c r="K569" s="21"/>
      <c r="L569" s="21"/>
      <c r="M569" s="21"/>
      <c r="N569" s="21"/>
      <c r="O569" s="21"/>
      <c r="P569" s="21"/>
      <c r="Q569" s="21"/>
      <c r="R569" s="27" t="n">
        <v>1.0014519866522</v>
      </c>
      <c r="S569" s="27" t="n">
        <v>-0.219675427986267</v>
      </c>
      <c r="T569" s="27" t="n">
        <v>-1.45275000527134</v>
      </c>
      <c r="U569" s="27" t="n">
        <v>0.33418099147005</v>
      </c>
      <c r="V569" s="27" t="n">
        <v>-0.967928286955717</v>
      </c>
      <c r="W569" s="27" t="n">
        <v>1.99810098251209</v>
      </c>
      <c r="X569" s="27" t="n">
        <v>-1.68603717129932</v>
      </c>
      <c r="Y569" s="27" t="n">
        <v>0.258648513428263</v>
      </c>
      <c r="Z569" s="27" t="n">
        <v>-0.837594902688158</v>
      </c>
      <c r="AA569" s="27" t="n">
        <v>1.47724905134212</v>
      </c>
      <c r="AB569" s="27" t="n">
        <v>-1.12814676599372</v>
      </c>
      <c r="AC569" s="27" t="n">
        <v>-0.756089868880233</v>
      </c>
      <c r="AD569" s="27" t="n">
        <v>1.27741746795398</v>
      </c>
      <c r="AE569" s="27" t="n">
        <v>0.711906766445216</v>
      </c>
      <c r="AF569" s="27" t="n">
        <v>0.829697102457936</v>
      </c>
      <c r="AG569" s="27" t="n">
        <v>-0.228446984669852</v>
      </c>
      <c r="AH569" s="27" t="n">
        <v>-0.235713611094211</v>
      </c>
      <c r="AI569" s="27" t="n">
        <v>0.735319267853137</v>
      </c>
      <c r="AJ569" s="27" t="n">
        <v>-0.544798487830783</v>
      </c>
      <c r="AK569" s="27" t="n">
        <v>0.55046007242144</v>
      </c>
      <c r="AL569" s="21"/>
      <c r="AM569" s="31" t="n">
        <f aca="false">IF(SQRT($B$9)*$B569+SQRT(1-$B$9)*R569&lt;_xlfn.NORM.S.INV($B$6),1,0)</f>
        <v>0</v>
      </c>
      <c r="AN569" s="31" t="n">
        <f aca="false">IF(SQRT($B$9)*$B569+SQRT(1-$B$9)*S569&lt;_xlfn.NORM.S.INV($B$6),1,0)</f>
        <v>0</v>
      </c>
      <c r="AO569" s="31" t="n">
        <f aca="false">IF(SQRT($B$9)*$B569+SQRT(1-$B$9)*T569&lt;_xlfn.NORM.S.INV($B$6),1,0)</f>
        <v>0</v>
      </c>
      <c r="AP569" s="31" t="n">
        <f aca="false">IF(SQRT($B$9)*$B569+SQRT(1-$B$9)*U569&lt;_xlfn.NORM.S.INV($B$6),1,0)</f>
        <v>0</v>
      </c>
      <c r="AQ569" s="31" t="n">
        <f aca="false">IF(SQRT($B$9)*$B569+SQRT(1-$B$9)*V569&lt;_xlfn.NORM.S.INV($B$6),1,0)</f>
        <v>0</v>
      </c>
      <c r="AR569" s="31" t="n">
        <f aca="false">IF(SQRT($B$9)*$B569+SQRT(1-$B$9)*W569&lt;_xlfn.NORM.S.INV($B$6),1,0)</f>
        <v>0</v>
      </c>
      <c r="AS569" s="31" t="n">
        <f aca="false">IF(SQRT($B$9)*$B569+SQRT(1-$B$9)*X569&lt;_xlfn.NORM.S.INV($B$6),1,0)</f>
        <v>0</v>
      </c>
      <c r="AT569" s="31" t="n">
        <f aca="false">IF(SQRT($B$9)*$B569+SQRT(1-$B$9)*Y569&lt;_xlfn.NORM.S.INV($B$6),1,0)</f>
        <v>0</v>
      </c>
      <c r="AU569" s="31" t="n">
        <f aca="false">IF(SQRT($B$9)*$B569+SQRT(1-$B$9)*Z569&lt;_xlfn.NORM.S.INV($B$6),1,0)</f>
        <v>0</v>
      </c>
      <c r="AV569" s="31" t="n">
        <f aca="false">IF(SQRT($B$9)*$B569+SQRT(1-$B$9)*AA569&lt;_xlfn.NORM.S.INV($B$6),1,0)</f>
        <v>0</v>
      </c>
      <c r="AW569" s="31" t="n">
        <f aca="false">IF(SQRT($C$9)*$B569+SQRT(1-$C$9)*AB569&lt;_xlfn.NORM.S.INV($C$6),1,0)</f>
        <v>0</v>
      </c>
      <c r="AX569" s="31" t="n">
        <f aca="false">IF(SQRT($C$9)*$B569+SQRT(1-$C$9)*AC569&lt;_xlfn.NORM.S.INV($C$6),1,0)</f>
        <v>0</v>
      </c>
      <c r="AY569" s="31" t="n">
        <f aca="false">IF(SQRT($C$9)*$B569+SQRT(1-$C$9)*AD569&lt;_xlfn.NORM.S.INV($C$6),1,0)</f>
        <v>0</v>
      </c>
      <c r="AZ569" s="31" t="n">
        <f aca="false">IF(SQRT($C$9)*$B569+SQRT(1-$C$9)*AE569&lt;_xlfn.NORM.S.INV($C$6),1,0)</f>
        <v>0</v>
      </c>
      <c r="BA569" s="31" t="n">
        <f aca="false">IF(SQRT($C$9)*$B569+SQRT(1-$C$9)*AF569&lt;_xlfn.NORM.S.INV($C$6),1,0)</f>
        <v>0</v>
      </c>
      <c r="BB569" s="31" t="n">
        <f aca="false">IF(SQRT($C$9)*$B569+SQRT(1-$C$9)*AG569&lt;_xlfn.NORM.S.INV($C$6),1,0)</f>
        <v>0</v>
      </c>
      <c r="BC569" s="31" t="n">
        <f aca="false">IF(SQRT($C$9)*$B569+SQRT(1-$C$9)*AH569&lt;_xlfn.NORM.S.INV($C$6),1,0)</f>
        <v>0</v>
      </c>
      <c r="BD569" s="31" t="n">
        <f aca="false">IF(SQRT($C$9)*$B569+SQRT(1-$C$9)*AI569&lt;_xlfn.NORM.S.INV($C$6),1,0)</f>
        <v>0</v>
      </c>
      <c r="BE569" s="31" t="n">
        <f aca="false">IF(SQRT($C$9)*$B569+SQRT(1-$C$9)*AJ569&lt;_xlfn.NORM.S.INV($C$6),1,0)</f>
        <v>0</v>
      </c>
      <c r="BF569" s="31" t="n">
        <f aca="false">IF(SQRT($C$9)*$B569+SQRT(1-$C$9)*AK569&lt;_xlfn.NORM.S.INV($C$6),1,0)</f>
        <v>0</v>
      </c>
      <c r="BG569" s="21"/>
      <c r="BH569" s="21"/>
      <c r="BI569" s="31" t="n">
        <f aca="false">$B$11*(($A$1061)*$C569/$B$12*$B$7+(1-$A$1061)*$D569/$B$12*$C$7)</f>
        <v>0</v>
      </c>
      <c r="BJ569" s="31" t="n">
        <f aca="false">$B$11*(($A$1062)*$C569/$B$12*$B$7+(1-$A$1062)*$D569/$B$12*$C$7)</f>
        <v>0</v>
      </c>
      <c r="BK569" s="31" t="n">
        <f aca="false">$B$11*(($A$1063)*$C569/$B$12*$B$7+(1-$A$1063)*$D569/$B$12*$C$7)</f>
        <v>0</v>
      </c>
      <c r="BL569" s="31" t="n">
        <f aca="false">$B$11*(($A$1064)*$C569/$B$12*$B$7+(1-$A$1064)*$D569/$B$12*$C$7)</f>
        <v>0</v>
      </c>
      <c r="BM569" s="31" t="n">
        <f aca="false">$B$11*(($A$1065)*$C569/$B$12*$B$7+(1-$A$1065)*$D569/$B$12*$C$7)</f>
        <v>0</v>
      </c>
      <c r="BN569" s="31" t="n">
        <f aca="false">$B$11*(($A$1066)*$C569/$B$12*$B$7+(1-$A$1066)*$D569/$B$12*$C$7)</f>
        <v>0</v>
      </c>
      <c r="BO569" s="31" t="n">
        <f aca="false">$B$11*(($A$1067)*$C569/$B$12*$B$7+(1-$A$1067)*$D569/$B$12*$C$7)</f>
        <v>0</v>
      </c>
      <c r="BP569" s="31" t="n">
        <f aca="false">$B$11*(($A$1068)*$C569/$B$12*$B$7+(1-$A$1068)*$D569/$B$12*$C$7)</f>
        <v>0</v>
      </c>
      <c r="BQ569" s="31" t="n">
        <f aca="false">$B$11*(($A$1069)*$C569/$B$12*$B$7+(1-$A$1069)*$D569/$B$12*$C$7)</f>
        <v>0</v>
      </c>
      <c r="BR569" s="31" t="n">
        <f aca="false">$B$11*(($A$1070)*$C569/$B$12*$B$7+(1-$A$1070)*$D569/$B$12*$C$7)</f>
        <v>0</v>
      </c>
      <c r="BS569" s="31" t="n">
        <f aca="false">$B$11*(($A$1071)*$C569/$B$12*$B$7+(1-$A$1071)*$D569/$B$12*$C$7)</f>
        <v>0</v>
      </c>
      <c r="BT569" s="31" t="n">
        <f aca="false">$B$11*(($A$1072)*$C569/$B$12*$B$7+(1-$A$1072)*$D569/$B$12*$C$7)</f>
        <v>0</v>
      </c>
      <c r="BU569" s="31" t="n">
        <f aca="false">$B$11*(($A$1073)*$C569/$B$12*$B$7+(1-$A$1073)*$D569/$B$12*$C$7)</f>
        <v>0</v>
      </c>
      <c r="BV569" s="31" t="n">
        <f aca="false">$B$11*(($A$1074)*$C569/$B$12*$B$7+(1-$A$1074)*$D569/$B$12*$C$7)</f>
        <v>0</v>
      </c>
      <c r="BW569" s="31" t="n">
        <f aca="false">$B$11*(($A$1075)*$C569/$B$12*$B$7+(1-$A$1075)*$D569/$B$12*$C$7)</f>
        <v>0</v>
      </c>
      <c r="BX569" s="31" t="n">
        <f aca="false">$B$11*(($A$1076)*$C569/$B$12*$B$7+(1-$A$1076)*$D569/$B$12*$C$7)</f>
        <v>0</v>
      </c>
      <c r="BY569" s="31" t="n">
        <f aca="false">$B$11*(($A$1077)*$C569/$B$12*$B$7+(1-$A$1077)*$D569/$B$12*$C$7)</f>
        <v>0</v>
      </c>
      <c r="BZ569" s="31" t="n">
        <f aca="false">$B$11*(($A$1078)*$C569/$B$12*$B$7+(1-$A$1078)*$D569/$B$12*$C$7)</f>
        <v>0</v>
      </c>
      <c r="CA569" s="31" t="n">
        <f aca="false">$B$11*(($A$1079)*$C569/$B$12*$B$7+(1-$A$1079)*$D569/$B$12*$C$7)</f>
        <v>0</v>
      </c>
      <c r="CB569" s="31" t="n">
        <f aca="false">$B$11*(($A$1080)*$C569/$B$12*$B$7+(1-$A$1080)*$D569/$B$12*$C$7)</f>
        <v>0</v>
      </c>
      <c r="CC569" s="31" t="n">
        <f aca="false">$B$11*(($A$1081)*$C569/$B$12*$B$7+(1-$A$1081)*$D569/$B$12*$C$7)</f>
        <v>0</v>
      </c>
    </row>
    <row r="570" customFormat="false" ht="15" hidden="false" customHeight="false" outlineLevel="0" collapsed="false">
      <c r="A570" s="21" t="n">
        <v>546</v>
      </c>
      <c r="B570" s="27" t="n">
        <v>-0.694259983926648</v>
      </c>
      <c r="C570" s="9" t="n">
        <f aca="false">SUM(AM570:AV570)</f>
        <v>0</v>
      </c>
      <c r="D570" s="9" t="n">
        <f aca="false">SUM(AW570:BF570)</f>
        <v>2</v>
      </c>
      <c r="E570" s="24" t="n">
        <f aca="false">(1-C570/$B$12)*$B$8-C570/$B$12*$B$7</f>
        <v>0.05</v>
      </c>
      <c r="F570" s="24" t="n">
        <f aca="false">(1-D570/$B$12)*$C$8-D570/$B$12*$C$7</f>
        <v>-0.048</v>
      </c>
      <c r="G570" s="47" t="n">
        <f aca="false">$B$11*($B$10*C570/$B$12*$B$7+(1-$B$10)*D570/$B$12*$C$7)</f>
        <v>600</v>
      </c>
      <c r="H570" s="24" t="n">
        <f aca="false">$B$10*E570+(1-$B$10)*F570</f>
        <v>0.001</v>
      </c>
      <c r="I570" s="21"/>
      <c r="J570" s="21"/>
      <c r="K570" s="21"/>
      <c r="L570" s="21"/>
      <c r="M570" s="21"/>
      <c r="N570" s="21"/>
      <c r="O570" s="21"/>
      <c r="P570" s="21"/>
      <c r="Q570" s="21"/>
      <c r="R570" s="27" t="n">
        <v>-0.134472943845511</v>
      </c>
      <c r="S570" s="27" t="n">
        <v>0.10504563939156</v>
      </c>
      <c r="T570" s="27" t="n">
        <v>1.02207301806114</v>
      </c>
      <c r="U570" s="27" t="n">
        <v>1.45157734981314</v>
      </c>
      <c r="V570" s="27" t="n">
        <v>-1.10909271205465</v>
      </c>
      <c r="W570" s="27" t="n">
        <v>-1.30703915276703</v>
      </c>
      <c r="X570" s="27" t="n">
        <v>-0.679807439259359</v>
      </c>
      <c r="Y570" s="27" t="n">
        <v>0.00748740872873019</v>
      </c>
      <c r="Z570" s="27" t="n">
        <v>-0.166240968018803</v>
      </c>
      <c r="AA570" s="27" t="n">
        <v>0.550422345846025</v>
      </c>
      <c r="AB570" s="27" t="n">
        <v>-0.888863834689113</v>
      </c>
      <c r="AC570" s="27" t="n">
        <v>1.39717893127616</v>
      </c>
      <c r="AD570" s="27" t="n">
        <v>0.269894327373049</v>
      </c>
      <c r="AE570" s="27" t="n">
        <v>1.02569636241872</v>
      </c>
      <c r="AF570" s="27" t="n">
        <v>-3.0326463618941</v>
      </c>
      <c r="AG570" s="27" t="n">
        <v>1.01100495206488</v>
      </c>
      <c r="AH570" s="27" t="n">
        <v>-0.255450223919611</v>
      </c>
      <c r="AI570" s="27" t="n">
        <v>-0.41002365037647</v>
      </c>
      <c r="AJ570" s="27" t="n">
        <v>-1.55226038228282</v>
      </c>
      <c r="AK570" s="27" t="n">
        <v>0.287398409595526</v>
      </c>
      <c r="AL570" s="21"/>
      <c r="AM570" s="31" t="n">
        <f aca="false">IF(SQRT($B$9)*$B570+SQRT(1-$B$9)*R570&lt;_xlfn.NORM.S.INV($B$6),1,0)</f>
        <v>0</v>
      </c>
      <c r="AN570" s="31" t="n">
        <f aca="false">IF(SQRT($B$9)*$B570+SQRT(1-$B$9)*S570&lt;_xlfn.NORM.S.INV($B$6),1,0)</f>
        <v>0</v>
      </c>
      <c r="AO570" s="31" t="n">
        <f aca="false">IF(SQRT($B$9)*$B570+SQRT(1-$B$9)*T570&lt;_xlfn.NORM.S.INV($B$6),1,0)</f>
        <v>0</v>
      </c>
      <c r="AP570" s="31" t="n">
        <f aca="false">IF(SQRT($B$9)*$B570+SQRT(1-$B$9)*U570&lt;_xlfn.NORM.S.INV($B$6),1,0)</f>
        <v>0</v>
      </c>
      <c r="AQ570" s="31" t="n">
        <f aca="false">IF(SQRT($B$9)*$B570+SQRT(1-$B$9)*V570&lt;_xlfn.NORM.S.INV($B$6),1,0)</f>
        <v>0</v>
      </c>
      <c r="AR570" s="31" t="n">
        <f aca="false">IF(SQRT($B$9)*$B570+SQRT(1-$B$9)*W570&lt;_xlfn.NORM.S.INV($B$6),1,0)</f>
        <v>0</v>
      </c>
      <c r="AS570" s="31" t="n">
        <f aca="false">IF(SQRT($B$9)*$B570+SQRT(1-$B$9)*X570&lt;_xlfn.NORM.S.INV($B$6),1,0)</f>
        <v>0</v>
      </c>
      <c r="AT570" s="31" t="n">
        <f aca="false">IF(SQRT($B$9)*$B570+SQRT(1-$B$9)*Y570&lt;_xlfn.NORM.S.INV($B$6),1,0)</f>
        <v>0</v>
      </c>
      <c r="AU570" s="31" t="n">
        <f aca="false">IF(SQRT($B$9)*$B570+SQRT(1-$B$9)*Z570&lt;_xlfn.NORM.S.INV($B$6),1,0)</f>
        <v>0</v>
      </c>
      <c r="AV570" s="31" t="n">
        <f aca="false">IF(SQRT($B$9)*$B570+SQRT(1-$B$9)*AA570&lt;_xlfn.NORM.S.INV($B$6),1,0)</f>
        <v>0</v>
      </c>
      <c r="AW570" s="31" t="n">
        <f aca="false">IF(SQRT($C$9)*$B570+SQRT(1-$C$9)*AB570&lt;_xlfn.NORM.S.INV($C$6),1,0)</f>
        <v>0</v>
      </c>
      <c r="AX570" s="31" t="n">
        <f aca="false">IF(SQRT($C$9)*$B570+SQRT(1-$C$9)*AC570&lt;_xlfn.NORM.S.INV($C$6),1,0)</f>
        <v>0</v>
      </c>
      <c r="AY570" s="31" t="n">
        <f aca="false">IF(SQRT($C$9)*$B570+SQRT(1-$C$9)*AD570&lt;_xlfn.NORM.S.INV($C$6),1,0)</f>
        <v>0</v>
      </c>
      <c r="AZ570" s="31" t="n">
        <f aca="false">IF(SQRT($C$9)*$B570+SQRT(1-$C$9)*AE570&lt;_xlfn.NORM.S.INV($C$6),1,0)</f>
        <v>0</v>
      </c>
      <c r="BA570" s="31" t="n">
        <f aca="false">IF(SQRT($C$9)*$B570+SQRT(1-$C$9)*AF570&lt;_xlfn.NORM.S.INV($C$6),1,0)</f>
        <v>1</v>
      </c>
      <c r="BB570" s="31" t="n">
        <f aca="false">IF(SQRT($C$9)*$B570+SQRT(1-$C$9)*AG570&lt;_xlfn.NORM.S.INV($C$6),1,0)</f>
        <v>0</v>
      </c>
      <c r="BC570" s="31" t="n">
        <f aca="false">IF(SQRT($C$9)*$B570+SQRT(1-$C$9)*AH570&lt;_xlfn.NORM.S.INV($C$6),1,0)</f>
        <v>0</v>
      </c>
      <c r="BD570" s="31" t="n">
        <f aca="false">IF(SQRT($C$9)*$B570+SQRT(1-$C$9)*AI570&lt;_xlfn.NORM.S.INV($C$6),1,0)</f>
        <v>0</v>
      </c>
      <c r="BE570" s="31" t="n">
        <f aca="false">IF(SQRT($C$9)*$B570+SQRT(1-$C$9)*AJ570&lt;_xlfn.NORM.S.INV($C$6),1,0)</f>
        <v>1</v>
      </c>
      <c r="BF570" s="31" t="n">
        <f aca="false">IF(SQRT($C$9)*$B570+SQRT(1-$C$9)*AK570&lt;_xlfn.NORM.S.INV($C$6),1,0)</f>
        <v>0</v>
      </c>
      <c r="BG570" s="21"/>
      <c r="BH570" s="21"/>
      <c r="BI570" s="31" t="n">
        <f aca="false">$B$11*(($A$1061)*$C570/$B$12*$B$7+(1-$A$1061)*$D570/$B$12*$C$7)</f>
        <v>1200</v>
      </c>
      <c r="BJ570" s="31" t="n">
        <f aca="false">$B$11*(($A$1062)*$C570/$B$12*$B$7+(1-$A$1062)*$D570/$B$12*$C$7)</f>
        <v>1140</v>
      </c>
      <c r="BK570" s="31" t="n">
        <f aca="false">$B$11*(($A$1063)*$C570/$B$12*$B$7+(1-$A$1063)*$D570/$B$12*$C$7)</f>
        <v>1080</v>
      </c>
      <c r="BL570" s="31" t="n">
        <f aca="false">$B$11*(($A$1064)*$C570/$B$12*$B$7+(1-$A$1064)*$D570/$B$12*$C$7)</f>
        <v>1020</v>
      </c>
      <c r="BM570" s="31" t="n">
        <f aca="false">$B$11*(($A$1065)*$C570/$B$12*$B$7+(1-$A$1065)*$D570/$B$12*$C$7)</f>
        <v>960</v>
      </c>
      <c r="BN570" s="31" t="n">
        <f aca="false">$B$11*(($A$1066)*$C570/$B$12*$B$7+(1-$A$1066)*$D570/$B$12*$C$7)</f>
        <v>900</v>
      </c>
      <c r="BO570" s="31" t="n">
        <f aca="false">$B$11*(($A$1067)*$C570/$B$12*$B$7+(1-$A$1067)*$D570/$B$12*$C$7)</f>
        <v>840</v>
      </c>
      <c r="BP570" s="31" t="n">
        <f aca="false">$B$11*(($A$1068)*$C570/$B$12*$B$7+(1-$A$1068)*$D570/$B$12*$C$7)</f>
        <v>780</v>
      </c>
      <c r="BQ570" s="31" t="n">
        <f aca="false">$B$11*(($A$1069)*$C570/$B$12*$B$7+(1-$A$1069)*$D570/$B$12*$C$7)</f>
        <v>720</v>
      </c>
      <c r="BR570" s="31" t="n">
        <f aca="false">$B$11*(($A$1070)*$C570/$B$12*$B$7+(1-$A$1070)*$D570/$B$12*$C$7)</f>
        <v>660</v>
      </c>
      <c r="BS570" s="31" t="n">
        <f aca="false">$B$11*(($A$1071)*$C570/$B$12*$B$7+(1-$A$1071)*$D570/$B$12*$C$7)</f>
        <v>600</v>
      </c>
      <c r="BT570" s="31" t="n">
        <f aca="false">$B$11*(($A$1072)*$C570/$B$12*$B$7+(1-$A$1072)*$D570/$B$12*$C$7)</f>
        <v>540</v>
      </c>
      <c r="BU570" s="31" t="n">
        <f aca="false">$B$11*(($A$1073)*$C570/$B$12*$B$7+(1-$A$1073)*$D570/$B$12*$C$7)</f>
        <v>480</v>
      </c>
      <c r="BV570" s="31" t="n">
        <f aca="false">$B$11*(($A$1074)*$C570/$B$12*$B$7+(1-$A$1074)*$D570/$B$12*$C$7)</f>
        <v>420</v>
      </c>
      <c r="BW570" s="31" t="n">
        <f aca="false">$B$11*(($A$1075)*$C570/$B$12*$B$7+(1-$A$1075)*$D570/$B$12*$C$7)</f>
        <v>360</v>
      </c>
      <c r="BX570" s="31" t="n">
        <f aca="false">$B$11*(($A$1076)*$C570/$B$12*$B$7+(1-$A$1076)*$D570/$B$12*$C$7)</f>
        <v>300</v>
      </c>
      <c r="BY570" s="31" t="n">
        <f aca="false">$B$11*(($A$1077)*$C570/$B$12*$B$7+(1-$A$1077)*$D570/$B$12*$C$7)</f>
        <v>240</v>
      </c>
      <c r="BZ570" s="31" t="n">
        <f aca="false">$B$11*(($A$1078)*$C570/$B$12*$B$7+(1-$A$1078)*$D570/$B$12*$C$7)</f>
        <v>180</v>
      </c>
      <c r="CA570" s="31" t="n">
        <f aca="false">$B$11*(($A$1079)*$C570/$B$12*$B$7+(1-$A$1079)*$D570/$B$12*$C$7)</f>
        <v>120</v>
      </c>
      <c r="CB570" s="31" t="n">
        <f aca="false">$B$11*(($A$1080)*$C570/$B$12*$B$7+(1-$A$1080)*$D570/$B$12*$C$7)</f>
        <v>60.0000000000001</v>
      </c>
      <c r="CC570" s="31" t="n">
        <f aca="false">$B$11*(($A$1081)*$C570/$B$12*$B$7+(1-$A$1081)*$D570/$B$12*$C$7)</f>
        <v>0</v>
      </c>
    </row>
    <row r="571" customFormat="false" ht="15" hidden="false" customHeight="false" outlineLevel="0" collapsed="false">
      <c r="A571" s="21" t="n">
        <v>547</v>
      </c>
      <c r="B571" s="27" t="n">
        <v>0.352587250016151</v>
      </c>
      <c r="C571" s="9" t="n">
        <f aca="false">SUM(AM571:AV571)</f>
        <v>0</v>
      </c>
      <c r="D571" s="9" t="n">
        <f aca="false">SUM(AW571:BF571)</f>
        <v>0</v>
      </c>
      <c r="E571" s="24" t="n">
        <f aca="false">(1-C571/$B$12)*$B$8-C571/$B$12*$B$7</f>
        <v>0.05</v>
      </c>
      <c r="F571" s="24" t="n">
        <f aca="false">(1-D571/$B$12)*$C$8-D571/$B$12*$C$7</f>
        <v>0.09</v>
      </c>
      <c r="G571" s="47" t="n">
        <f aca="false">$B$11*($B$10*C571/$B$12*$B$7+(1-$B$10)*D571/$B$12*$C$7)</f>
        <v>0</v>
      </c>
      <c r="H571" s="24" t="n">
        <f aca="false">$B$10*E571+(1-$B$10)*F571</f>
        <v>0.07</v>
      </c>
      <c r="I571" s="21"/>
      <c r="J571" s="21"/>
      <c r="K571" s="21"/>
      <c r="L571" s="21"/>
      <c r="M571" s="21"/>
      <c r="N571" s="21"/>
      <c r="O571" s="21"/>
      <c r="P571" s="21"/>
      <c r="Q571" s="21"/>
      <c r="R571" s="27" t="n">
        <v>0.9218886761608</v>
      </c>
      <c r="S571" s="27" t="n">
        <v>-0.172986821107466</v>
      </c>
      <c r="T571" s="27" t="n">
        <v>0.0929887856181422</v>
      </c>
      <c r="U571" s="27" t="n">
        <v>1.26277008137329</v>
      </c>
      <c r="V571" s="27" t="n">
        <v>-2.12476235143366</v>
      </c>
      <c r="W571" s="27" t="n">
        <v>-0.20869918422582</v>
      </c>
      <c r="X571" s="27" t="n">
        <v>0.22710718236435</v>
      </c>
      <c r="Y571" s="27" t="n">
        <v>0.560935830961902</v>
      </c>
      <c r="Z571" s="27" t="n">
        <v>2.06439549776597</v>
      </c>
      <c r="AA571" s="27" t="n">
        <v>0.564778480455728</v>
      </c>
      <c r="AB571" s="27" t="n">
        <v>-0.057183210152647</v>
      </c>
      <c r="AC571" s="27" t="n">
        <v>-0.228204877806653</v>
      </c>
      <c r="AD571" s="27" t="n">
        <v>0.634188889016562</v>
      </c>
      <c r="AE571" s="27" t="n">
        <v>0.409230475385284</v>
      </c>
      <c r="AF571" s="27" t="n">
        <v>0.0823928395072769</v>
      </c>
      <c r="AG571" s="27" t="n">
        <v>-0.482791273181103</v>
      </c>
      <c r="AH571" s="27" t="n">
        <v>-0.406699752230452</v>
      </c>
      <c r="AI571" s="27" t="n">
        <v>-0.589191547999222</v>
      </c>
      <c r="AJ571" s="27" t="n">
        <v>1.9741250590589</v>
      </c>
      <c r="AK571" s="27" t="n">
        <v>0.417606401660427</v>
      </c>
      <c r="AL571" s="21"/>
      <c r="AM571" s="31" t="n">
        <f aca="false">IF(SQRT($B$9)*$B571+SQRT(1-$B$9)*R571&lt;_xlfn.NORM.S.INV($B$6),1,0)</f>
        <v>0</v>
      </c>
      <c r="AN571" s="31" t="n">
        <f aca="false">IF(SQRT($B$9)*$B571+SQRT(1-$B$9)*S571&lt;_xlfn.NORM.S.INV($B$6),1,0)</f>
        <v>0</v>
      </c>
      <c r="AO571" s="31" t="n">
        <f aca="false">IF(SQRT($B$9)*$B571+SQRT(1-$B$9)*T571&lt;_xlfn.NORM.S.INV($B$6),1,0)</f>
        <v>0</v>
      </c>
      <c r="AP571" s="31" t="n">
        <f aca="false">IF(SQRT($B$9)*$B571+SQRT(1-$B$9)*U571&lt;_xlfn.NORM.S.INV($B$6),1,0)</f>
        <v>0</v>
      </c>
      <c r="AQ571" s="31" t="n">
        <f aca="false">IF(SQRT($B$9)*$B571+SQRT(1-$B$9)*V571&lt;_xlfn.NORM.S.INV($B$6),1,0)</f>
        <v>0</v>
      </c>
      <c r="AR571" s="31" t="n">
        <f aca="false">IF(SQRT($B$9)*$B571+SQRT(1-$B$9)*W571&lt;_xlfn.NORM.S.INV($B$6),1,0)</f>
        <v>0</v>
      </c>
      <c r="AS571" s="31" t="n">
        <f aca="false">IF(SQRT($B$9)*$B571+SQRT(1-$B$9)*X571&lt;_xlfn.NORM.S.INV($B$6),1,0)</f>
        <v>0</v>
      </c>
      <c r="AT571" s="31" t="n">
        <f aca="false">IF(SQRT($B$9)*$B571+SQRT(1-$B$9)*Y571&lt;_xlfn.NORM.S.INV($B$6),1,0)</f>
        <v>0</v>
      </c>
      <c r="AU571" s="31" t="n">
        <f aca="false">IF(SQRT($B$9)*$B571+SQRT(1-$B$9)*Z571&lt;_xlfn.NORM.S.INV($B$6),1,0)</f>
        <v>0</v>
      </c>
      <c r="AV571" s="31" t="n">
        <f aca="false">IF(SQRT($B$9)*$B571+SQRT(1-$B$9)*AA571&lt;_xlfn.NORM.S.INV($B$6),1,0)</f>
        <v>0</v>
      </c>
      <c r="AW571" s="31" t="n">
        <f aca="false">IF(SQRT($C$9)*$B571+SQRT(1-$C$9)*AB571&lt;_xlfn.NORM.S.INV($C$6),1,0)</f>
        <v>0</v>
      </c>
      <c r="AX571" s="31" t="n">
        <f aca="false">IF(SQRT($C$9)*$B571+SQRT(1-$C$9)*AC571&lt;_xlfn.NORM.S.INV($C$6),1,0)</f>
        <v>0</v>
      </c>
      <c r="AY571" s="31" t="n">
        <f aca="false">IF(SQRT($C$9)*$B571+SQRT(1-$C$9)*AD571&lt;_xlfn.NORM.S.INV($C$6),1,0)</f>
        <v>0</v>
      </c>
      <c r="AZ571" s="31" t="n">
        <f aca="false">IF(SQRT($C$9)*$B571+SQRT(1-$C$9)*AE571&lt;_xlfn.NORM.S.INV($C$6),1,0)</f>
        <v>0</v>
      </c>
      <c r="BA571" s="31" t="n">
        <f aca="false">IF(SQRT($C$9)*$B571+SQRT(1-$C$9)*AF571&lt;_xlfn.NORM.S.INV($C$6),1,0)</f>
        <v>0</v>
      </c>
      <c r="BB571" s="31" t="n">
        <f aca="false">IF(SQRT($C$9)*$B571+SQRT(1-$C$9)*AG571&lt;_xlfn.NORM.S.INV($C$6),1,0)</f>
        <v>0</v>
      </c>
      <c r="BC571" s="31" t="n">
        <f aca="false">IF(SQRT($C$9)*$B571+SQRT(1-$C$9)*AH571&lt;_xlfn.NORM.S.INV($C$6),1,0)</f>
        <v>0</v>
      </c>
      <c r="BD571" s="31" t="n">
        <f aca="false">IF(SQRT($C$9)*$B571+SQRT(1-$C$9)*AI571&lt;_xlfn.NORM.S.INV($C$6),1,0)</f>
        <v>0</v>
      </c>
      <c r="BE571" s="31" t="n">
        <f aca="false">IF(SQRT($C$9)*$B571+SQRT(1-$C$9)*AJ571&lt;_xlfn.NORM.S.INV($C$6),1,0)</f>
        <v>0</v>
      </c>
      <c r="BF571" s="31" t="n">
        <f aca="false">IF(SQRT($C$9)*$B571+SQRT(1-$C$9)*AK571&lt;_xlfn.NORM.S.INV($C$6),1,0)</f>
        <v>0</v>
      </c>
      <c r="BG571" s="21"/>
      <c r="BH571" s="21"/>
      <c r="BI571" s="31" t="n">
        <f aca="false">$B$11*(($A$1061)*$C571/$B$12*$B$7+(1-$A$1061)*$D571/$B$12*$C$7)</f>
        <v>0</v>
      </c>
      <c r="BJ571" s="31" t="n">
        <f aca="false">$B$11*(($A$1062)*$C571/$B$12*$B$7+(1-$A$1062)*$D571/$B$12*$C$7)</f>
        <v>0</v>
      </c>
      <c r="BK571" s="31" t="n">
        <f aca="false">$B$11*(($A$1063)*$C571/$B$12*$B$7+(1-$A$1063)*$D571/$B$12*$C$7)</f>
        <v>0</v>
      </c>
      <c r="BL571" s="31" t="n">
        <f aca="false">$B$11*(($A$1064)*$C571/$B$12*$B$7+(1-$A$1064)*$D571/$B$12*$C$7)</f>
        <v>0</v>
      </c>
      <c r="BM571" s="31" t="n">
        <f aca="false">$B$11*(($A$1065)*$C571/$B$12*$B$7+(1-$A$1065)*$D571/$B$12*$C$7)</f>
        <v>0</v>
      </c>
      <c r="BN571" s="31" t="n">
        <f aca="false">$B$11*(($A$1066)*$C571/$B$12*$B$7+(1-$A$1066)*$D571/$B$12*$C$7)</f>
        <v>0</v>
      </c>
      <c r="BO571" s="31" t="n">
        <f aca="false">$B$11*(($A$1067)*$C571/$B$12*$B$7+(1-$A$1067)*$D571/$B$12*$C$7)</f>
        <v>0</v>
      </c>
      <c r="BP571" s="31" t="n">
        <f aca="false">$B$11*(($A$1068)*$C571/$B$12*$B$7+(1-$A$1068)*$D571/$B$12*$C$7)</f>
        <v>0</v>
      </c>
      <c r="BQ571" s="31" t="n">
        <f aca="false">$B$11*(($A$1069)*$C571/$B$12*$B$7+(1-$A$1069)*$D571/$B$12*$C$7)</f>
        <v>0</v>
      </c>
      <c r="BR571" s="31" t="n">
        <f aca="false">$B$11*(($A$1070)*$C571/$B$12*$B$7+(1-$A$1070)*$D571/$B$12*$C$7)</f>
        <v>0</v>
      </c>
      <c r="BS571" s="31" t="n">
        <f aca="false">$B$11*(($A$1071)*$C571/$B$12*$B$7+(1-$A$1071)*$D571/$B$12*$C$7)</f>
        <v>0</v>
      </c>
      <c r="BT571" s="31" t="n">
        <f aca="false">$B$11*(($A$1072)*$C571/$B$12*$B$7+(1-$A$1072)*$D571/$B$12*$C$7)</f>
        <v>0</v>
      </c>
      <c r="BU571" s="31" t="n">
        <f aca="false">$B$11*(($A$1073)*$C571/$B$12*$B$7+(1-$A$1073)*$D571/$B$12*$C$7)</f>
        <v>0</v>
      </c>
      <c r="BV571" s="31" t="n">
        <f aca="false">$B$11*(($A$1074)*$C571/$B$12*$B$7+(1-$A$1074)*$D571/$B$12*$C$7)</f>
        <v>0</v>
      </c>
      <c r="BW571" s="31" t="n">
        <f aca="false">$B$11*(($A$1075)*$C571/$B$12*$B$7+(1-$A$1075)*$D571/$B$12*$C$7)</f>
        <v>0</v>
      </c>
      <c r="BX571" s="31" t="n">
        <f aca="false">$B$11*(($A$1076)*$C571/$B$12*$B$7+(1-$A$1076)*$D571/$B$12*$C$7)</f>
        <v>0</v>
      </c>
      <c r="BY571" s="31" t="n">
        <f aca="false">$B$11*(($A$1077)*$C571/$B$12*$B$7+(1-$A$1077)*$D571/$B$12*$C$7)</f>
        <v>0</v>
      </c>
      <c r="BZ571" s="31" t="n">
        <f aca="false">$B$11*(($A$1078)*$C571/$B$12*$B$7+(1-$A$1078)*$D571/$B$12*$C$7)</f>
        <v>0</v>
      </c>
      <c r="CA571" s="31" t="n">
        <f aca="false">$B$11*(($A$1079)*$C571/$B$12*$B$7+(1-$A$1079)*$D571/$B$12*$C$7)</f>
        <v>0</v>
      </c>
      <c r="CB571" s="31" t="n">
        <f aca="false">$B$11*(($A$1080)*$C571/$B$12*$B$7+(1-$A$1080)*$D571/$B$12*$C$7)</f>
        <v>0</v>
      </c>
      <c r="CC571" s="31" t="n">
        <f aca="false">$B$11*(($A$1081)*$C571/$B$12*$B$7+(1-$A$1081)*$D571/$B$12*$C$7)</f>
        <v>0</v>
      </c>
    </row>
    <row r="572" customFormat="false" ht="15" hidden="false" customHeight="false" outlineLevel="0" collapsed="false">
      <c r="A572" s="21" t="n">
        <v>548</v>
      </c>
      <c r="B572" s="27" t="n">
        <v>0.726932088193713</v>
      </c>
      <c r="C572" s="9" t="n">
        <f aca="false">SUM(AM572:AV572)</f>
        <v>0</v>
      </c>
      <c r="D572" s="9" t="n">
        <f aca="false">SUM(AW572:BF572)</f>
        <v>0</v>
      </c>
      <c r="E572" s="24" t="n">
        <f aca="false">(1-C572/$B$12)*$B$8-C572/$B$12*$B$7</f>
        <v>0.05</v>
      </c>
      <c r="F572" s="24" t="n">
        <f aca="false">(1-D572/$B$12)*$C$8-D572/$B$12*$C$7</f>
        <v>0.09</v>
      </c>
      <c r="G572" s="47" t="n">
        <f aca="false">$B$11*($B$10*C572/$B$12*$B$7+(1-$B$10)*D572/$B$12*$C$7)</f>
        <v>0</v>
      </c>
      <c r="H572" s="24" t="n">
        <f aca="false">$B$10*E572+(1-$B$10)*F572</f>
        <v>0.07</v>
      </c>
      <c r="I572" s="21"/>
      <c r="J572" s="21"/>
      <c r="K572" s="21"/>
      <c r="L572" s="21"/>
      <c r="M572" s="21"/>
      <c r="N572" s="21"/>
      <c r="O572" s="21"/>
      <c r="P572" s="21"/>
      <c r="Q572" s="21"/>
      <c r="R572" s="27" t="n">
        <v>-0.687635590940835</v>
      </c>
      <c r="S572" s="27" t="n">
        <v>1.16875111134883</v>
      </c>
      <c r="T572" s="27" t="n">
        <v>-1.87801992132711</v>
      </c>
      <c r="U572" s="27" t="n">
        <v>-2.12595227373405</v>
      </c>
      <c r="V572" s="27" t="n">
        <v>-0.996424346662124</v>
      </c>
      <c r="W572" s="27" t="n">
        <v>0.685127791543405</v>
      </c>
      <c r="X572" s="27" t="n">
        <v>-0.0591665135858514</v>
      </c>
      <c r="Y572" s="27" t="n">
        <v>0.642735292146314</v>
      </c>
      <c r="Z572" s="27" t="n">
        <v>-0.255704866819824</v>
      </c>
      <c r="AA572" s="27" t="n">
        <v>-0.85051371487424</v>
      </c>
      <c r="AB572" s="27" t="n">
        <v>-0.680068146158271</v>
      </c>
      <c r="AC572" s="27" t="n">
        <v>-0.0305706583578697</v>
      </c>
      <c r="AD572" s="27" t="n">
        <v>0.164139826616894</v>
      </c>
      <c r="AE572" s="27" t="n">
        <v>-1.46186377433627</v>
      </c>
      <c r="AF572" s="27" t="n">
        <v>1.44176840427394</v>
      </c>
      <c r="AG572" s="27" t="n">
        <v>0.978550307397237</v>
      </c>
      <c r="AH572" s="27" t="n">
        <v>-0.293498766635458</v>
      </c>
      <c r="AI572" s="27" t="n">
        <v>0.578532469585985</v>
      </c>
      <c r="AJ572" s="27" t="n">
        <v>-0.894283971883212</v>
      </c>
      <c r="AK572" s="27" t="n">
        <v>-1.32924246913412</v>
      </c>
      <c r="AL572" s="21"/>
      <c r="AM572" s="31" t="n">
        <f aca="false">IF(SQRT($B$9)*$B572+SQRT(1-$B$9)*R572&lt;_xlfn.NORM.S.INV($B$6),1,0)</f>
        <v>0</v>
      </c>
      <c r="AN572" s="31" t="n">
        <f aca="false">IF(SQRT($B$9)*$B572+SQRT(1-$B$9)*S572&lt;_xlfn.NORM.S.INV($B$6),1,0)</f>
        <v>0</v>
      </c>
      <c r="AO572" s="31" t="n">
        <f aca="false">IF(SQRT($B$9)*$B572+SQRT(1-$B$9)*T572&lt;_xlfn.NORM.S.INV($B$6),1,0)</f>
        <v>0</v>
      </c>
      <c r="AP572" s="31" t="n">
        <f aca="false">IF(SQRT($B$9)*$B572+SQRT(1-$B$9)*U572&lt;_xlfn.NORM.S.INV($B$6),1,0)</f>
        <v>0</v>
      </c>
      <c r="AQ572" s="31" t="n">
        <f aca="false">IF(SQRT($B$9)*$B572+SQRT(1-$B$9)*V572&lt;_xlfn.NORM.S.INV($B$6),1,0)</f>
        <v>0</v>
      </c>
      <c r="AR572" s="31" t="n">
        <f aca="false">IF(SQRT($B$9)*$B572+SQRT(1-$B$9)*W572&lt;_xlfn.NORM.S.INV($B$6),1,0)</f>
        <v>0</v>
      </c>
      <c r="AS572" s="31" t="n">
        <f aca="false">IF(SQRT($B$9)*$B572+SQRT(1-$B$9)*X572&lt;_xlfn.NORM.S.INV($B$6),1,0)</f>
        <v>0</v>
      </c>
      <c r="AT572" s="31" t="n">
        <f aca="false">IF(SQRT($B$9)*$B572+SQRT(1-$B$9)*Y572&lt;_xlfn.NORM.S.INV($B$6),1,0)</f>
        <v>0</v>
      </c>
      <c r="AU572" s="31" t="n">
        <f aca="false">IF(SQRT($B$9)*$B572+SQRT(1-$B$9)*Z572&lt;_xlfn.NORM.S.INV($B$6),1,0)</f>
        <v>0</v>
      </c>
      <c r="AV572" s="31" t="n">
        <f aca="false">IF(SQRT($B$9)*$B572+SQRT(1-$B$9)*AA572&lt;_xlfn.NORM.S.INV($B$6),1,0)</f>
        <v>0</v>
      </c>
      <c r="AW572" s="31" t="n">
        <f aca="false">IF(SQRT($C$9)*$B572+SQRT(1-$C$9)*AB572&lt;_xlfn.NORM.S.INV($C$6),1,0)</f>
        <v>0</v>
      </c>
      <c r="AX572" s="31" t="n">
        <f aca="false">IF(SQRT($C$9)*$B572+SQRT(1-$C$9)*AC572&lt;_xlfn.NORM.S.INV($C$6),1,0)</f>
        <v>0</v>
      </c>
      <c r="AY572" s="31" t="n">
        <f aca="false">IF(SQRT($C$9)*$B572+SQRT(1-$C$9)*AD572&lt;_xlfn.NORM.S.INV($C$6),1,0)</f>
        <v>0</v>
      </c>
      <c r="AZ572" s="31" t="n">
        <f aca="false">IF(SQRT($C$9)*$B572+SQRT(1-$C$9)*AE572&lt;_xlfn.NORM.S.INV($C$6),1,0)</f>
        <v>0</v>
      </c>
      <c r="BA572" s="31" t="n">
        <f aca="false">IF(SQRT($C$9)*$B572+SQRT(1-$C$9)*AF572&lt;_xlfn.NORM.S.INV($C$6),1,0)</f>
        <v>0</v>
      </c>
      <c r="BB572" s="31" t="n">
        <f aca="false">IF(SQRT($C$9)*$B572+SQRT(1-$C$9)*AG572&lt;_xlfn.NORM.S.INV($C$6),1,0)</f>
        <v>0</v>
      </c>
      <c r="BC572" s="31" t="n">
        <f aca="false">IF(SQRT($C$9)*$B572+SQRT(1-$C$9)*AH572&lt;_xlfn.NORM.S.INV($C$6),1,0)</f>
        <v>0</v>
      </c>
      <c r="BD572" s="31" t="n">
        <f aca="false">IF(SQRT($C$9)*$B572+SQRT(1-$C$9)*AI572&lt;_xlfn.NORM.S.INV($C$6),1,0)</f>
        <v>0</v>
      </c>
      <c r="BE572" s="31" t="n">
        <f aca="false">IF(SQRT($C$9)*$B572+SQRT(1-$C$9)*AJ572&lt;_xlfn.NORM.S.INV($C$6),1,0)</f>
        <v>0</v>
      </c>
      <c r="BF572" s="31" t="n">
        <f aca="false">IF(SQRT($C$9)*$B572+SQRT(1-$C$9)*AK572&lt;_xlfn.NORM.S.INV($C$6),1,0)</f>
        <v>0</v>
      </c>
      <c r="BG572" s="21"/>
      <c r="BH572" s="21"/>
      <c r="BI572" s="31" t="n">
        <f aca="false">$B$11*(($A$1061)*$C572/$B$12*$B$7+(1-$A$1061)*$D572/$B$12*$C$7)</f>
        <v>0</v>
      </c>
      <c r="BJ572" s="31" t="n">
        <f aca="false">$B$11*(($A$1062)*$C572/$B$12*$B$7+(1-$A$1062)*$D572/$B$12*$C$7)</f>
        <v>0</v>
      </c>
      <c r="BK572" s="31" t="n">
        <f aca="false">$B$11*(($A$1063)*$C572/$B$12*$B$7+(1-$A$1063)*$D572/$B$12*$C$7)</f>
        <v>0</v>
      </c>
      <c r="BL572" s="31" t="n">
        <f aca="false">$B$11*(($A$1064)*$C572/$B$12*$B$7+(1-$A$1064)*$D572/$B$12*$C$7)</f>
        <v>0</v>
      </c>
      <c r="BM572" s="31" t="n">
        <f aca="false">$B$11*(($A$1065)*$C572/$B$12*$B$7+(1-$A$1065)*$D572/$B$12*$C$7)</f>
        <v>0</v>
      </c>
      <c r="BN572" s="31" t="n">
        <f aca="false">$B$11*(($A$1066)*$C572/$B$12*$B$7+(1-$A$1066)*$D572/$B$12*$C$7)</f>
        <v>0</v>
      </c>
      <c r="BO572" s="31" t="n">
        <f aca="false">$B$11*(($A$1067)*$C572/$B$12*$B$7+(1-$A$1067)*$D572/$B$12*$C$7)</f>
        <v>0</v>
      </c>
      <c r="BP572" s="31" t="n">
        <f aca="false">$B$11*(($A$1068)*$C572/$B$12*$B$7+(1-$A$1068)*$D572/$B$12*$C$7)</f>
        <v>0</v>
      </c>
      <c r="BQ572" s="31" t="n">
        <f aca="false">$B$11*(($A$1069)*$C572/$B$12*$B$7+(1-$A$1069)*$D572/$B$12*$C$7)</f>
        <v>0</v>
      </c>
      <c r="BR572" s="31" t="n">
        <f aca="false">$B$11*(($A$1070)*$C572/$B$12*$B$7+(1-$A$1070)*$D572/$B$12*$C$7)</f>
        <v>0</v>
      </c>
      <c r="BS572" s="31" t="n">
        <f aca="false">$B$11*(($A$1071)*$C572/$B$12*$B$7+(1-$A$1071)*$D572/$B$12*$C$7)</f>
        <v>0</v>
      </c>
      <c r="BT572" s="31" t="n">
        <f aca="false">$B$11*(($A$1072)*$C572/$B$12*$B$7+(1-$A$1072)*$D572/$B$12*$C$7)</f>
        <v>0</v>
      </c>
      <c r="BU572" s="31" t="n">
        <f aca="false">$B$11*(($A$1073)*$C572/$B$12*$B$7+(1-$A$1073)*$D572/$B$12*$C$7)</f>
        <v>0</v>
      </c>
      <c r="BV572" s="31" t="n">
        <f aca="false">$B$11*(($A$1074)*$C572/$B$12*$B$7+(1-$A$1074)*$D572/$B$12*$C$7)</f>
        <v>0</v>
      </c>
      <c r="BW572" s="31" t="n">
        <f aca="false">$B$11*(($A$1075)*$C572/$B$12*$B$7+(1-$A$1075)*$D572/$B$12*$C$7)</f>
        <v>0</v>
      </c>
      <c r="BX572" s="31" t="n">
        <f aca="false">$B$11*(($A$1076)*$C572/$B$12*$B$7+(1-$A$1076)*$D572/$B$12*$C$7)</f>
        <v>0</v>
      </c>
      <c r="BY572" s="31" t="n">
        <f aca="false">$B$11*(($A$1077)*$C572/$B$12*$B$7+(1-$A$1077)*$D572/$B$12*$C$7)</f>
        <v>0</v>
      </c>
      <c r="BZ572" s="31" t="n">
        <f aca="false">$B$11*(($A$1078)*$C572/$B$12*$B$7+(1-$A$1078)*$D572/$B$12*$C$7)</f>
        <v>0</v>
      </c>
      <c r="CA572" s="31" t="n">
        <f aca="false">$B$11*(($A$1079)*$C572/$B$12*$B$7+(1-$A$1079)*$D572/$B$12*$C$7)</f>
        <v>0</v>
      </c>
      <c r="CB572" s="31" t="n">
        <f aca="false">$B$11*(($A$1080)*$C572/$B$12*$B$7+(1-$A$1080)*$D572/$B$12*$C$7)</f>
        <v>0</v>
      </c>
      <c r="CC572" s="31" t="n">
        <f aca="false">$B$11*(($A$1081)*$C572/$B$12*$B$7+(1-$A$1081)*$D572/$B$12*$C$7)</f>
        <v>0</v>
      </c>
    </row>
    <row r="573" customFormat="false" ht="15" hidden="false" customHeight="false" outlineLevel="0" collapsed="false">
      <c r="A573" s="21" t="n">
        <v>549</v>
      </c>
      <c r="B573" s="27" t="n">
        <v>-0.271888867956226</v>
      </c>
      <c r="C573" s="9" t="n">
        <f aca="false">SUM(AM573:AV573)</f>
        <v>0</v>
      </c>
      <c r="D573" s="9" t="n">
        <f aca="false">SUM(AW573:BF573)</f>
        <v>0</v>
      </c>
      <c r="E573" s="24" t="n">
        <f aca="false">(1-C573/$B$12)*$B$8-C573/$B$12*$B$7</f>
        <v>0.05</v>
      </c>
      <c r="F573" s="24" t="n">
        <f aca="false">(1-D573/$B$12)*$C$8-D573/$B$12*$C$7</f>
        <v>0.09</v>
      </c>
      <c r="G573" s="47" t="n">
        <f aca="false">$B$11*($B$10*C573/$B$12*$B$7+(1-$B$10)*D573/$B$12*$C$7)</f>
        <v>0</v>
      </c>
      <c r="H573" s="24" t="n">
        <f aca="false">$B$10*E573+(1-$B$10)*F573</f>
        <v>0.07</v>
      </c>
      <c r="I573" s="21"/>
      <c r="J573" s="21"/>
      <c r="K573" s="21"/>
      <c r="L573" s="21"/>
      <c r="M573" s="21"/>
      <c r="N573" s="21"/>
      <c r="O573" s="21"/>
      <c r="P573" s="21"/>
      <c r="Q573" s="21"/>
      <c r="R573" s="27" t="n">
        <v>1.87966541353658</v>
      </c>
      <c r="S573" s="27" t="n">
        <v>0.860047488059256</v>
      </c>
      <c r="T573" s="27" t="n">
        <v>-1.59183380325375</v>
      </c>
      <c r="U573" s="27" t="n">
        <v>0.922136494031568</v>
      </c>
      <c r="V573" s="27" t="n">
        <v>-0.96637778956633</v>
      </c>
      <c r="W573" s="27" t="n">
        <v>-0.639156646991294</v>
      </c>
      <c r="X573" s="27" t="n">
        <v>0.399283045505396</v>
      </c>
      <c r="Y573" s="27" t="n">
        <v>-0.288576907973241</v>
      </c>
      <c r="Z573" s="27" t="n">
        <v>0.0474013161668446</v>
      </c>
      <c r="AA573" s="27" t="n">
        <v>1.19148044554208</v>
      </c>
      <c r="AB573" s="27" t="n">
        <v>-1.69339668967131</v>
      </c>
      <c r="AC573" s="27" t="n">
        <v>-0.806837779426638</v>
      </c>
      <c r="AD573" s="27" t="n">
        <v>-0.565364268954394</v>
      </c>
      <c r="AE573" s="27" t="n">
        <v>0.395676560191684</v>
      </c>
      <c r="AF573" s="27" t="n">
        <v>0.461111012701583</v>
      </c>
      <c r="AG573" s="27" t="n">
        <v>-0.177741076634741</v>
      </c>
      <c r="AH573" s="27" t="n">
        <v>-1.49754718744608</v>
      </c>
      <c r="AI573" s="27" t="n">
        <v>1.4027302253749</v>
      </c>
      <c r="AJ573" s="27" t="n">
        <v>1.81130480336225</v>
      </c>
      <c r="AK573" s="27" t="n">
        <v>0.85800179996054</v>
      </c>
      <c r="AL573" s="21"/>
      <c r="AM573" s="31" t="n">
        <f aca="false">IF(SQRT($B$9)*$B573+SQRT(1-$B$9)*R573&lt;_xlfn.NORM.S.INV($B$6),1,0)</f>
        <v>0</v>
      </c>
      <c r="AN573" s="31" t="n">
        <f aca="false">IF(SQRT($B$9)*$B573+SQRT(1-$B$9)*S573&lt;_xlfn.NORM.S.INV($B$6),1,0)</f>
        <v>0</v>
      </c>
      <c r="AO573" s="31" t="n">
        <f aca="false">IF(SQRT($B$9)*$B573+SQRT(1-$B$9)*T573&lt;_xlfn.NORM.S.INV($B$6),1,0)</f>
        <v>0</v>
      </c>
      <c r="AP573" s="31" t="n">
        <f aca="false">IF(SQRT($B$9)*$B573+SQRT(1-$B$9)*U573&lt;_xlfn.NORM.S.INV($B$6),1,0)</f>
        <v>0</v>
      </c>
      <c r="AQ573" s="31" t="n">
        <f aca="false">IF(SQRT($B$9)*$B573+SQRT(1-$B$9)*V573&lt;_xlfn.NORM.S.INV($B$6),1,0)</f>
        <v>0</v>
      </c>
      <c r="AR573" s="31" t="n">
        <f aca="false">IF(SQRT($B$9)*$B573+SQRT(1-$B$9)*W573&lt;_xlfn.NORM.S.INV($B$6),1,0)</f>
        <v>0</v>
      </c>
      <c r="AS573" s="31" t="n">
        <f aca="false">IF(SQRT($B$9)*$B573+SQRT(1-$B$9)*X573&lt;_xlfn.NORM.S.INV($B$6),1,0)</f>
        <v>0</v>
      </c>
      <c r="AT573" s="31" t="n">
        <f aca="false">IF(SQRT($B$9)*$B573+SQRT(1-$B$9)*Y573&lt;_xlfn.NORM.S.INV($B$6),1,0)</f>
        <v>0</v>
      </c>
      <c r="AU573" s="31" t="n">
        <f aca="false">IF(SQRT($B$9)*$B573+SQRT(1-$B$9)*Z573&lt;_xlfn.NORM.S.INV($B$6),1,0)</f>
        <v>0</v>
      </c>
      <c r="AV573" s="31" t="n">
        <f aca="false">IF(SQRT($B$9)*$B573+SQRT(1-$B$9)*AA573&lt;_xlfn.NORM.S.INV($B$6),1,0)</f>
        <v>0</v>
      </c>
      <c r="AW573" s="31" t="n">
        <f aca="false">IF(SQRT($C$9)*$B573+SQRT(1-$C$9)*AB573&lt;_xlfn.NORM.S.INV($C$6),1,0)</f>
        <v>0</v>
      </c>
      <c r="AX573" s="31" t="n">
        <f aca="false">IF(SQRT($C$9)*$B573+SQRT(1-$C$9)*AC573&lt;_xlfn.NORM.S.INV($C$6),1,0)</f>
        <v>0</v>
      </c>
      <c r="AY573" s="31" t="n">
        <f aca="false">IF(SQRT($C$9)*$B573+SQRT(1-$C$9)*AD573&lt;_xlfn.NORM.S.INV($C$6),1,0)</f>
        <v>0</v>
      </c>
      <c r="AZ573" s="31" t="n">
        <f aca="false">IF(SQRT($C$9)*$B573+SQRT(1-$C$9)*AE573&lt;_xlfn.NORM.S.INV($C$6),1,0)</f>
        <v>0</v>
      </c>
      <c r="BA573" s="31" t="n">
        <f aca="false">IF(SQRT($C$9)*$B573+SQRT(1-$C$9)*AF573&lt;_xlfn.NORM.S.INV($C$6),1,0)</f>
        <v>0</v>
      </c>
      <c r="BB573" s="31" t="n">
        <f aca="false">IF(SQRT($C$9)*$B573+SQRT(1-$C$9)*AG573&lt;_xlfn.NORM.S.INV($C$6),1,0)</f>
        <v>0</v>
      </c>
      <c r="BC573" s="31" t="n">
        <f aca="false">IF(SQRT($C$9)*$B573+SQRT(1-$C$9)*AH573&lt;_xlfn.NORM.S.INV($C$6),1,0)</f>
        <v>0</v>
      </c>
      <c r="BD573" s="31" t="n">
        <f aca="false">IF(SQRT($C$9)*$B573+SQRT(1-$C$9)*AI573&lt;_xlfn.NORM.S.INV($C$6),1,0)</f>
        <v>0</v>
      </c>
      <c r="BE573" s="31" t="n">
        <f aca="false">IF(SQRT($C$9)*$B573+SQRT(1-$C$9)*AJ573&lt;_xlfn.NORM.S.INV($C$6),1,0)</f>
        <v>0</v>
      </c>
      <c r="BF573" s="31" t="n">
        <f aca="false">IF(SQRT($C$9)*$B573+SQRT(1-$C$9)*AK573&lt;_xlfn.NORM.S.INV($C$6),1,0)</f>
        <v>0</v>
      </c>
      <c r="BG573" s="21"/>
      <c r="BH573" s="21"/>
      <c r="BI573" s="31" t="n">
        <f aca="false">$B$11*(($A$1061)*$C573/$B$12*$B$7+(1-$A$1061)*$D573/$B$12*$C$7)</f>
        <v>0</v>
      </c>
      <c r="BJ573" s="31" t="n">
        <f aca="false">$B$11*(($A$1062)*$C573/$B$12*$B$7+(1-$A$1062)*$D573/$B$12*$C$7)</f>
        <v>0</v>
      </c>
      <c r="BK573" s="31" t="n">
        <f aca="false">$B$11*(($A$1063)*$C573/$B$12*$B$7+(1-$A$1063)*$D573/$B$12*$C$7)</f>
        <v>0</v>
      </c>
      <c r="BL573" s="31" t="n">
        <f aca="false">$B$11*(($A$1064)*$C573/$B$12*$B$7+(1-$A$1064)*$D573/$B$12*$C$7)</f>
        <v>0</v>
      </c>
      <c r="BM573" s="31" t="n">
        <f aca="false">$B$11*(($A$1065)*$C573/$B$12*$B$7+(1-$A$1065)*$D573/$B$12*$C$7)</f>
        <v>0</v>
      </c>
      <c r="BN573" s="31" t="n">
        <f aca="false">$B$11*(($A$1066)*$C573/$B$12*$B$7+(1-$A$1066)*$D573/$B$12*$C$7)</f>
        <v>0</v>
      </c>
      <c r="BO573" s="31" t="n">
        <f aca="false">$B$11*(($A$1067)*$C573/$B$12*$B$7+(1-$A$1067)*$D573/$B$12*$C$7)</f>
        <v>0</v>
      </c>
      <c r="BP573" s="31" t="n">
        <f aca="false">$B$11*(($A$1068)*$C573/$B$12*$B$7+(1-$A$1068)*$D573/$B$12*$C$7)</f>
        <v>0</v>
      </c>
      <c r="BQ573" s="31" t="n">
        <f aca="false">$B$11*(($A$1069)*$C573/$B$12*$B$7+(1-$A$1069)*$D573/$B$12*$C$7)</f>
        <v>0</v>
      </c>
      <c r="BR573" s="31" t="n">
        <f aca="false">$B$11*(($A$1070)*$C573/$B$12*$B$7+(1-$A$1070)*$D573/$B$12*$C$7)</f>
        <v>0</v>
      </c>
      <c r="BS573" s="31" t="n">
        <f aca="false">$B$11*(($A$1071)*$C573/$B$12*$B$7+(1-$A$1071)*$D573/$B$12*$C$7)</f>
        <v>0</v>
      </c>
      <c r="BT573" s="31" t="n">
        <f aca="false">$B$11*(($A$1072)*$C573/$B$12*$B$7+(1-$A$1072)*$D573/$B$12*$C$7)</f>
        <v>0</v>
      </c>
      <c r="BU573" s="31" t="n">
        <f aca="false">$B$11*(($A$1073)*$C573/$B$12*$B$7+(1-$A$1073)*$D573/$B$12*$C$7)</f>
        <v>0</v>
      </c>
      <c r="BV573" s="31" t="n">
        <f aca="false">$B$11*(($A$1074)*$C573/$B$12*$B$7+(1-$A$1074)*$D573/$B$12*$C$7)</f>
        <v>0</v>
      </c>
      <c r="BW573" s="31" t="n">
        <f aca="false">$B$11*(($A$1075)*$C573/$B$12*$B$7+(1-$A$1075)*$D573/$B$12*$C$7)</f>
        <v>0</v>
      </c>
      <c r="BX573" s="31" t="n">
        <f aca="false">$B$11*(($A$1076)*$C573/$B$12*$B$7+(1-$A$1076)*$D573/$B$12*$C$7)</f>
        <v>0</v>
      </c>
      <c r="BY573" s="31" t="n">
        <f aca="false">$B$11*(($A$1077)*$C573/$B$12*$B$7+(1-$A$1077)*$D573/$B$12*$C$7)</f>
        <v>0</v>
      </c>
      <c r="BZ573" s="31" t="n">
        <f aca="false">$B$11*(($A$1078)*$C573/$B$12*$B$7+(1-$A$1078)*$D573/$B$12*$C$7)</f>
        <v>0</v>
      </c>
      <c r="CA573" s="31" t="n">
        <f aca="false">$B$11*(($A$1079)*$C573/$B$12*$B$7+(1-$A$1079)*$D573/$B$12*$C$7)</f>
        <v>0</v>
      </c>
      <c r="CB573" s="31" t="n">
        <f aca="false">$B$11*(($A$1080)*$C573/$B$12*$B$7+(1-$A$1080)*$D573/$B$12*$C$7)</f>
        <v>0</v>
      </c>
      <c r="CC573" s="31" t="n">
        <f aca="false">$B$11*(($A$1081)*$C573/$B$12*$B$7+(1-$A$1081)*$D573/$B$12*$C$7)</f>
        <v>0</v>
      </c>
    </row>
    <row r="574" customFormat="false" ht="15" hidden="false" customHeight="false" outlineLevel="0" collapsed="false">
      <c r="A574" s="21" t="n">
        <v>550</v>
      </c>
      <c r="B574" s="27" t="n">
        <v>2.22596670275043</v>
      </c>
      <c r="C574" s="9" t="n">
        <f aca="false">SUM(AM574:AV574)</f>
        <v>0</v>
      </c>
      <c r="D574" s="9" t="n">
        <f aca="false">SUM(AW574:BF574)</f>
        <v>0</v>
      </c>
      <c r="E574" s="24" t="n">
        <f aca="false">(1-C574/$B$12)*$B$8-C574/$B$12*$B$7</f>
        <v>0.05</v>
      </c>
      <c r="F574" s="24" t="n">
        <f aca="false">(1-D574/$B$12)*$C$8-D574/$B$12*$C$7</f>
        <v>0.09</v>
      </c>
      <c r="G574" s="47" t="n">
        <f aca="false">$B$11*($B$10*C574/$B$12*$B$7+(1-$B$10)*D574/$B$12*$C$7)</f>
        <v>0</v>
      </c>
      <c r="H574" s="24" t="n">
        <f aca="false">$B$10*E574+(1-$B$10)*F574</f>
        <v>0.07</v>
      </c>
      <c r="I574" s="21"/>
      <c r="J574" s="21"/>
      <c r="K574" s="21"/>
      <c r="L574" s="21"/>
      <c r="M574" s="21"/>
      <c r="N574" s="21"/>
      <c r="O574" s="21"/>
      <c r="P574" s="21"/>
      <c r="Q574" s="21"/>
      <c r="R574" s="27" t="n">
        <v>0.43371947602595</v>
      </c>
      <c r="S574" s="27" t="n">
        <v>-1.12138864194732</v>
      </c>
      <c r="T574" s="27" t="n">
        <v>-0.100006512480188</v>
      </c>
      <c r="U574" s="27" t="n">
        <v>-0.0136036969548465</v>
      </c>
      <c r="V574" s="27" t="n">
        <v>-1.04205932513196</v>
      </c>
      <c r="W574" s="27" t="n">
        <v>0.718327608346957</v>
      </c>
      <c r="X574" s="27" t="n">
        <v>-2.06507693871401</v>
      </c>
      <c r="Y574" s="27" t="n">
        <v>-0.205920122552381</v>
      </c>
      <c r="Z574" s="27" t="n">
        <v>-0.452698227688661</v>
      </c>
      <c r="AA574" s="27" t="n">
        <v>0.0433911532076329</v>
      </c>
      <c r="AB574" s="27" t="n">
        <v>-0.172645557322251</v>
      </c>
      <c r="AC574" s="27" t="n">
        <v>-0.872894820313439</v>
      </c>
      <c r="AD574" s="27" t="n">
        <v>0.279372491465624</v>
      </c>
      <c r="AE574" s="27" t="n">
        <v>-0.640326522296359</v>
      </c>
      <c r="AF574" s="27" t="n">
        <v>0.653505290632685</v>
      </c>
      <c r="AG574" s="27" t="n">
        <v>0.133525385086804</v>
      </c>
      <c r="AH574" s="27" t="n">
        <v>0.401978901888963</v>
      </c>
      <c r="AI574" s="27" t="n">
        <v>0.418143789874486</v>
      </c>
      <c r="AJ574" s="27" t="n">
        <v>1.93356840174769</v>
      </c>
      <c r="AK574" s="27" t="n">
        <v>-1.95962761319002</v>
      </c>
      <c r="AL574" s="21"/>
      <c r="AM574" s="31" t="n">
        <f aca="false">IF(SQRT($B$9)*$B574+SQRT(1-$B$9)*R574&lt;_xlfn.NORM.S.INV($B$6),1,0)</f>
        <v>0</v>
      </c>
      <c r="AN574" s="31" t="n">
        <f aca="false">IF(SQRT($B$9)*$B574+SQRT(1-$B$9)*S574&lt;_xlfn.NORM.S.INV($B$6),1,0)</f>
        <v>0</v>
      </c>
      <c r="AO574" s="31" t="n">
        <f aca="false">IF(SQRT($B$9)*$B574+SQRT(1-$B$9)*T574&lt;_xlfn.NORM.S.INV($B$6),1,0)</f>
        <v>0</v>
      </c>
      <c r="AP574" s="31" t="n">
        <f aca="false">IF(SQRT($B$9)*$B574+SQRT(1-$B$9)*U574&lt;_xlfn.NORM.S.INV($B$6),1,0)</f>
        <v>0</v>
      </c>
      <c r="AQ574" s="31" t="n">
        <f aca="false">IF(SQRT($B$9)*$B574+SQRT(1-$B$9)*V574&lt;_xlfn.NORM.S.INV($B$6),1,0)</f>
        <v>0</v>
      </c>
      <c r="AR574" s="31" t="n">
        <f aca="false">IF(SQRT($B$9)*$B574+SQRT(1-$B$9)*W574&lt;_xlfn.NORM.S.INV($B$6),1,0)</f>
        <v>0</v>
      </c>
      <c r="AS574" s="31" t="n">
        <f aca="false">IF(SQRT($B$9)*$B574+SQRT(1-$B$9)*X574&lt;_xlfn.NORM.S.INV($B$6),1,0)</f>
        <v>0</v>
      </c>
      <c r="AT574" s="31" t="n">
        <f aca="false">IF(SQRT($B$9)*$B574+SQRT(1-$B$9)*Y574&lt;_xlfn.NORM.S.INV($B$6),1,0)</f>
        <v>0</v>
      </c>
      <c r="AU574" s="31" t="n">
        <f aca="false">IF(SQRT($B$9)*$B574+SQRT(1-$B$9)*Z574&lt;_xlfn.NORM.S.INV($B$6),1,0)</f>
        <v>0</v>
      </c>
      <c r="AV574" s="31" t="n">
        <f aca="false">IF(SQRT($B$9)*$B574+SQRT(1-$B$9)*AA574&lt;_xlfn.NORM.S.INV($B$6),1,0)</f>
        <v>0</v>
      </c>
      <c r="AW574" s="31" t="n">
        <f aca="false">IF(SQRT($C$9)*$B574+SQRT(1-$C$9)*AB574&lt;_xlfn.NORM.S.INV($C$6),1,0)</f>
        <v>0</v>
      </c>
      <c r="AX574" s="31" t="n">
        <f aca="false">IF(SQRT($C$9)*$B574+SQRT(1-$C$9)*AC574&lt;_xlfn.NORM.S.INV($C$6),1,0)</f>
        <v>0</v>
      </c>
      <c r="AY574" s="31" t="n">
        <f aca="false">IF(SQRT($C$9)*$B574+SQRT(1-$C$9)*AD574&lt;_xlfn.NORM.S.INV($C$6),1,0)</f>
        <v>0</v>
      </c>
      <c r="AZ574" s="31" t="n">
        <f aca="false">IF(SQRT($C$9)*$B574+SQRT(1-$C$9)*AE574&lt;_xlfn.NORM.S.INV($C$6),1,0)</f>
        <v>0</v>
      </c>
      <c r="BA574" s="31" t="n">
        <f aca="false">IF(SQRT($C$9)*$B574+SQRT(1-$C$9)*AF574&lt;_xlfn.NORM.S.INV($C$6),1,0)</f>
        <v>0</v>
      </c>
      <c r="BB574" s="31" t="n">
        <f aca="false">IF(SQRT($C$9)*$B574+SQRT(1-$C$9)*AG574&lt;_xlfn.NORM.S.INV($C$6),1,0)</f>
        <v>0</v>
      </c>
      <c r="BC574" s="31" t="n">
        <f aca="false">IF(SQRT($C$9)*$B574+SQRT(1-$C$9)*AH574&lt;_xlfn.NORM.S.INV($C$6),1,0)</f>
        <v>0</v>
      </c>
      <c r="BD574" s="31" t="n">
        <f aca="false">IF(SQRT($C$9)*$B574+SQRT(1-$C$9)*AI574&lt;_xlfn.NORM.S.INV($C$6),1,0)</f>
        <v>0</v>
      </c>
      <c r="BE574" s="31" t="n">
        <f aca="false">IF(SQRT($C$9)*$B574+SQRT(1-$C$9)*AJ574&lt;_xlfn.NORM.S.INV($C$6),1,0)</f>
        <v>0</v>
      </c>
      <c r="BF574" s="31" t="n">
        <f aca="false">IF(SQRT($C$9)*$B574+SQRT(1-$C$9)*AK574&lt;_xlfn.NORM.S.INV($C$6),1,0)</f>
        <v>0</v>
      </c>
      <c r="BG574" s="21"/>
      <c r="BH574" s="21"/>
      <c r="BI574" s="31" t="n">
        <f aca="false">$B$11*(($A$1061)*$C574/$B$12*$B$7+(1-$A$1061)*$D574/$B$12*$C$7)</f>
        <v>0</v>
      </c>
      <c r="BJ574" s="31" t="n">
        <f aca="false">$B$11*(($A$1062)*$C574/$B$12*$B$7+(1-$A$1062)*$D574/$B$12*$C$7)</f>
        <v>0</v>
      </c>
      <c r="BK574" s="31" t="n">
        <f aca="false">$B$11*(($A$1063)*$C574/$B$12*$B$7+(1-$A$1063)*$D574/$B$12*$C$7)</f>
        <v>0</v>
      </c>
      <c r="BL574" s="31" t="n">
        <f aca="false">$B$11*(($A$1064)*$C574/$B$12*$B$7+(1-$A$1064)*$D574/$B$12*$C$7)</f>
        <v>0</v>
      </c>
      <c r="BM574" s="31" t="n">
        <f aca="false">$B$11*(($A$1065)*$C574/$B$12*$B$7+(1-$A$1065)*$D574/$B$12*$C$7)</f>
        <v>0</v>
      </c>
      <c r="BN574" s="31" t="n">
        <f aca="false">$B$11*(($A$1066)*$C574/$B$12*$B$7+(1-$A$1066)*$D574/$B$12*$C$7)</f>
        <v>0</v>
      </c>
      <c r="BO574" s="31" t="n">
        <f aca="false">$B$11*(($A$1067)*$C574/$B$12*$B$7+(1-$A$1067)*$D574/$B$12*$C$7)</f>
        <v>0</v>
      </c>
      <c r="BP574" s="31" t="n">
        <f aca="false">$B$11*(($A$1068)*$C574/$B$12*$B$7+(1-$A$1068)*$D574/$B$12*$C$7)</f>
        <v>0</v>
      </c>
      <c r="BQ574" s="31" t="n">
        <f aca="false">$B$11*(($A$1069)*$C574/$B$12*$B$7+(1-$A$1069)*$D574/$B$12*$C$7)</f>
        <v>0</v>
      </c>
      <c r="BR574" s="31" t="n">
        <f aca="false">$B$11*(($A$1070)*$C574/$B$12*$B$7+(1-$A$1070)*$D574/$B$12*$C$7)</f>
        <v>0</v>
      </c>
      <c r="BS574" s="31" t="n">
        <f aca="false">$B$11*(($A$1071)*$C574/$B$12*$B$7+(1-$A$1071)*$D574/$B$12*$C$7)</f>
        <v>0</v>
      </c>
      <c r="BT574" s="31" t="n">
        <f aca="false">$B$11*(($A$1072)*$C574/$B$12*$B$7+(1-$A$1072)*$D574/$B$12*$C$7)</f>
        <v>0</v>
      </c>
      <c r="BU574" s="31" t="n">
        <f aca="false">$B$11*(($A$1073)*$C574/$B$12*$B$7+(1-$A$1073)*$D574/$B$12*$C$7)</f>
        <v>0</v>
      </c>
      <c r="BV574" s="31" t="n">
        <f aca="false">$B$11*(($A$1074)*$C574/$B$12*$B$7+(1-$A$1074)*$D574/$B$12*$C$7)</f>
        <v>0</v>
      </c>
      <c r="BW574" s="31" t="n">
        <f aca="false">$B$11*(($A$1075)*$C574/$B$12*$B$7+(1-$A$1075)*$D574/$B$12*$C$7)</f>
        <v>0</v>
      </c>
      <c r="BX574" s="31" t="n">
        <f aca="false">$B$11*(($A$1076)*$C574/$B$12*$B$7+(1-$A$1076)*$D574/$B$12*$C$7)</f>
        <v>0</v>
      </c>
      <c r="BY574" s="31" t="n">
        <f aca="false">$B$11*(($A$1077)*$C574/$B$12*$B$7+(1-$A$1077)*$D574/$B$12*$C$7)</f>
        <v>0</v>
      </c>
      <c r="BZ574" s="31" t="n">
        <f aca="false">$B$11*(($A$1078)*$C574/$B$12*$B$7+(1-$A$1078)*$D574/$B$12*$C$7)</f>
        <v>0</v>
      </c>
      <c r="CA574" s="31" t="n">
        <f aca="false">$B$11*(($A$1079)*$C574/$B$12*$B$7+(1-$A$1079)*$D574/$B$12*$C$7)</f>
        <v>0</v>
      </c>
      <c r="CB574" s="31" t="n">
        <f aca="false">$B$11*(($A$1080)*$C574/$B$12*$B$7+(1-$A$1080)*$D574/$B$12*$C$7)</f>
        <v>0</v>
      </c>
      <c r="CC574" s="31" t="n">
        <f aca="false">$B$11*(($A$1081)*$C574/$B$12*$B$7+(1-$A$1081)*$D574/$B$12*$C$7)</f>
        <v>0</v>
      </c>
    </row>
    <row r="575" customFormat="false" ht="15" hidden="false" customHeight="false" outlineLevel="0" collapsed="false">
      <c r="A575" s="21" t="n">
        <v>551</v>
      </c>
      <c r="B575" s="27" t="n">
        <v>0.702606838594513</v>
      </c>
      <c r="C575" s="9" t="n">
        <f aca="false">SUM(AM575:AV575)</f>
        <v>0</v>
      </c>
      <c r="D575" s="9" t="n">
        <f aca="false">SUM(AW575:BF575)</f>
        <v>0</v>
      </c>
      <c r="E575" s="24" t="n">
        <f aca="false">(1-C575/$B$12)*$B$8-C575/$B$12*$B$7</f>
        <v>0.05</v>
      </c>
      <c r="F575" s="24" t="n">
        <f aca="false">(1-D575/$B$12)*$C$8-D575/$B$12*$C$7</f>
        <v>0.09</v>
      </c>
      <c r="G575" s="47" t="n">
        <f aca="false">$B$11*($B$10*C575/$B$12*$B$7+(1-$B$10)*D575/$B$12*$C$7)</f>
        <v>0</v>
      </c>
      <c r="H575" s="24" t="n">
        <f aca="false">$B$10*E575+(1-$B$10)*F575</f>
        <v>0.07</v>
      </c>
      <c r="I575" s="21"/>
      <c r="J575" s="21"/>
      <c r="K575" s="21"/>
      <c r="L575" s="21"/>
      <c r="M575" s="21"/>
      <c r="N575" s="21"/>
      <c r="O575" s="21"/>
      <c r="P575" s="21"/>
      <c r="Q575" s="21"/>
      <c r="R575" s="27" t="n">
        <v>-0.548584440878517</v>
      </c>
      <c r="S575" s="27" t="n">
        <v>0.582645878031528</v>
      </c>
      <c r="T575" s="27" t="n">
        <v>-0.049842352527554</v>
      </c>
      <c r="U575" s="27" t="n">
        <v>-1.02923291885692</v>
      </c>
      <c r="V575" s="27" t="n">
        <v>0.157982472361306</v>
      </c>
      <c r="W575" s="27" t="n">
        <v>-1.41338363016456</v>
      </c>
      <c r="X575" s="27" t="n">
        <v>1.22226251546624</v>
      </c>
      <c r="Y575" s="27" t="n">
        <v>-0.620411051644669</v>
      </c>
      <c r="Z575" s="27" t="n">
        <v>0.850433102372118</v>
      </c>
      <c r="AA575" s="27" t="n">
        <v>1.61324700872957</v>
      </c>
      <c r="AB575" s="27" t="n">
        <v>0.805256025905999</v>
      </c>
      <c r="AC575" s="27" t="n">
        <v>-0.170627678444348</v>
      </c>
      <c r="AD575" s="27" t="n">
        <v>-0.575550803023894</v>
      </c>
      <c r="AE575" s="27" t="n">
        <v>-0.640088991180562</v>
      </c>
      <c r="AF575" s="27" t="n">
        <v>0.499294403246804</v>
      </c>
      <c r="AG575" s="27" t="n">
        <v>0.261215921885533</v>
      </c>
      <c r="AH575" s="27" t="n">
        <v>0.235121730689772</v>
      </c>
      <c r="AI575" s="27" t="n">
        <v>0.0813536108860236</v>
      </c>
      <c r="AJ575" s="27" t="n">
        <v>-0.616848371793058</v>
      </c>
      <c r="AK575" s="27" t="n">
        <v>0.250857027520269</v>
      </c>
      <c r="AL575" s="21"/>
      <c r="AM575" s="31" t="n">
        <f aca="false">IF(SQRT($B$9)*$B575+SQRT(1-$B$9)*R575&lt;_xlfn.NORM.S.INV($B$6),1,0)</f>
        <v>0</v>
      </c>
      <c r="AN575" s="31" t="n">
        <f aca="false">IF(SQRT($B$9)*$B575+SQRT(1-$B$9)*S575&lt;_xlfn.NORM.S.INV($B$6),1,0)</f>
        <v>0</v>
      </c>
      <c r="AO575" s="31" t="n">
        <f aca="false">IF(SQRT($B$9)*$B575+SQRT(1-$B$9)*T575&lt;_xlfn.NORM.S.INV($B$6),1,0)</f>
        <v>0</v>
      </c>
      <c r="AP575" s="31" t="n">
        <f aca="false">IF(SQRT($B$9)*$B575+SQRT(1-$B$9)*U575&lt;_xlfn.NORM.S.INV($B$6),1,0)</f>
        <v>0</v>
      </c>
      <c r="AQ575" s="31" t="n">
        <f aca="false">IF(SQRT($B$9)*$B575+SQRT(1-$B$9)*V575&lt;_xlfn.NORM.S.INV($B$6),1,0)</f>
        <v>0</v>
      </c>
      <c r="AR575" s="31" t="n">
        <f aca="false">IF(SQRT($B$9)*$B575+SQRT(1-$B$9)*W575&lt;_xlfn.NORM.S.INV($B$6),1,0)</f>
        <v>0</v>
      </c>
      <c r="AS575" s="31" t="n">
        <f aca="false">IF(SQRT($B$9)*$B575+SQRT(1-$B$9)*X575&lt;_xlfn.NORM.S.INV($B$6),1,0)</f>
        <v>0</v>
      </c>
      <c r="AT575" s="31" t="n">
        <f aca="false">IF(SQRT($B$9)*$B575+SQRT(1-$B$9)*Y575&lt;_xlfn.NORM.S.INV($B$6),1,0)</f>
        <v>0</v>
      </c>
      <c r="AU575" s="31" t="n">
        <f aca="false">IF(SQRT($B$9)*$B575+SQRT(1-$B$9)*Z575&lt;_xlfn.NORM.S.INV($B$6),1,0)</f>
        <v>0</v>
      </c>
      <c r="AV575" s="31" t="n">
        <f aca="false">IF(SQRT($B$9)*$B575+SQRT(1-$B$9)*AA575&lt;_xlfn.NORM.S.INV($B$6),1,0)</f>
        <v>0</v>
      </c>
      <c r="AW575" s="31" t="n">
        <f aca="false">IF(SQRT($C$9)*$B575+SQRT(1-$C$9)*AB575&lt;_xlfn.NORM.S.INV($C$6),1,0)</f>
        <v>0</v>
      </c>
      <c r="AX575" s="31" t="n">
        <f aca="false">IF(SQRT($C$9)*$B575+SQRT(1-$C$9)*AC575&lt;_xlfn.NORM.S.INV($C$6),1,0)</f>
        <v>0</v>
      </c>
      <c r="AY575" s="31" t="n">
        <f aca="false">IF(SQRT($C$9)*$B575+SQRT(1-$C$9)*AD575&lt;_xlfn.NORM.S.INV($C$6),1,0)</f>
        <v>0</v>
      </c>
      <c r="AZ575" s="31" t="n">
        <f aca="false">IF(SQRT($C$9)*$B575+SQRT(1-$C$9)*AE575&lt;_xlfn.NORM.S.INV($C$6),1,0)</f>
        <v>0</v>
      </c>
      <c r="BA575" s="31" t="n">
        <f aca="false">IF(SQRT($C$9)*$B575+SQRT(1-$C$9)*AF575&lt;_xlfn.NORM.S.INV($C$6),1,0)</f>
        <v>0</v>
      </c>
      <c r="BB575" s="31" t="n">
        <f aca="false">IF(SQRT($C$9)*$B575+SQRT(1-$C$9)*AG575&lt;_xlfn.NORM.S.INV($C$6),1,0)</f>
        <v>0</v>
      </c>
      <c r="BC575" s="31" t="n">
        <f aca="false">IF(SQRT($C$9)*$B575+SQRT(1-$C$9)*AH575&lt;_xlfn.NORM.S.INV($C$6),1,0)</f>
        <v>0</v>
      </c>
      <c r="BD575" s="31" t="n">
        <f aca="false">IF(SQRT($C$9)*$B575+SQRT(1-$C$9)*AI575&lt;_xlfn.NORM.S.INV($C$6),1,0)</f>
        <v>0</v>
      </c>
      <c r="BE575" s="31" t="n">
        <f aca="false">IF(SQRT($C$9)*$B575+SQRT(1-$C$9)*AJ575&lt;_xlfn.NORM.S.INV($C$6),1,0)</f>
        <v>0</v>
      </c>
      <c r="BF575" s="31" t="n">
        <f aca="false">IF(SQRT($C$9)*$B575+SQRT(1-$C$9)*AK575&lt;_xlfn.NORM.S.INV($C$6),1,0)</f>
        <v>0</v>
      </c>
      <c r="BG575" s="21"/>
      <c r="BH575" s="21"/>
      <c r="BI575" s="31" t="n">
        <f aca="false">$B$11*(($A$1061)*$C575/$B$12*$B$7+(1-$A$1061)*$D575/$B$12*$C$7)</f>
        <v>0</v>
      </c>
      <c r="BJ575" s="31" t="n">
        <f aca="false">$B$11*(($A$1062)*$C575/$B$12*$B$7+(1-$A$1062)*$D575/$B$12*$C$7)</f>
        <v>0</v>
      </c>
      <c r="BK575" s="31" t="n">
        <f aca="false">$B$11*(($A$1063)*$C575/$B$12*$B$7+(1-$A$1063)*$D575/$B$12*$C$7)</f>
        <v>0</v>
      </c>
      <c r="BL575" s="31" t="n">
        <f aca="false">$B$11*(($A$1064)*$C575/$B$12*$B$7+(1-$A$1064)*$D575/$B$12*$C$7)</f>
        <v>0</v>
      </c>
      <c r="BM575" s="31" t="n">
        <f aca="false">$B$11*(($A$1065)*$C575/$B$12*$B$7+(1-$A$1065)*$D575/$B$12*$C$7)</f>
        <v>0</v>
      </c>
      <c r="BN575" s="31" t="n">
        <f aca="false">$B$11*(($A$1066)*$C575/$B$12*$B$7+(1-$A$1066)*$D575/$B$12*$C$7)</f>
        <v>0</v>
      </c>
      <c r="BO575" s="31" t="n">
        <f aca="false">$B$11*(($A$1067)*$C575/$B$12*$B$7+(1-$A$1067)*$D575/$B$12*$C$7)</f>
        <v>0</v>
      </c>
      <c r="BP575" s="31" t="n">
        <f aca="false">$B$11*(($A$1068)*$C575/$B$12*$B$7+(1-$A$1068)*$D575/$B$12*$C$7)</f>
        <v>0</v>
      </c>
      <c r="BQ575" s="31" t="n">
        <f aca="false">$B$11*(($A$1069)*$C575/$B$12*$B$7+(1-$A$1069)*$D575/$B$12*$C$7)</f>
        <v>0</v>
      </c>
      <c r="BR575" s="31" t="n">
        <f aca="false">$B$11*(($A$1070)*$C575/$B$12*$B$7+(1-$A$1070)*$D575/$B$12*$C$7)</f>
        <v>0</v>
      </c>
      <c r="BS575" s="31" t="n">
        <f aca="false">$B$11*(($A$1071)*$C575/$B$12*$B$7+(1-$A$1071)*$D575/$B$12*$C$7)</f>
        <v>0</v>
      </c>
      <c r="BT575" s="31" t="n">
        <f aca="false">$B$11*(($A$1072)*$C575/$B$12*$B$7+(1-$A$1072)*$D575/$B$12*$C$7)</f>
        <v>0</v>
      </c>
      <c r="BU575" s="31" t="n">
        <f aca="false">$B$11*(($A$1073)*$C575/$B$12*$B$7+(1-$A$1073)*$D575/$B$12*$C$7)</f>
        <v>0</v>
      </c>
      <c r="BV575" s="31" t="n">
        <f aca="false">$B$11*(($A$1074)*$C575/$B$12*$B$7+(1-$A$1074)*$D575/$B$12*$C$7)</f>
        <v>0</v>
      </c>
      <c r="BW575" s="31" t="n">
        <f aca="false">$B$11*(($A$1075)*$C575/$B$12*$B$7+(1-$A$1075)*$D575/$B$12*$C$7)</f>
        <v>0</v>
      </c>
      <c r="BX575" s="31" t="n">
        <f aca="false">$B$11*(($A$1076)*$C575/$B$12*$B$7+(1-$A$1076)*$D575/$B$12*$C$7)</f>
        <v>0</v>
      </c>
      <c r="BY575" s="31" t="n">
        <f aca="false">$B$11*(($A$1077)*$C575/$B$12*$B$7+(1-$A$1077)*$D575/$B$12*$C$7)</f>
        <v>0</v>
      </c>
      <c r="BZ575" s="31" t="n">
        <f aca="false">$B$11*(($A$1078)*$C575/$B$12*$B$7+(1-$A$1078)*$D575/$B$12*$C$7)</f>
        <v>0</v>
      </c>
      <c r="CA575" s="31" t="n">
        <f aca="false">$B$11*(($A$1079)*$C575/$B$12*$B$7+(1-$A$1079)*$D575/$B$12*$C$7)</f>
        <v>0</v>
      </c>
      <c r="CB575" s="31" t="n">
        <f aca="false">$B$11*(($A$1080)*$C575/$B$12*$B$7+(1-$A$1080)*$D575/$B$12*$C$7)</f>
        <v>0</v>
      </c>
      <c r="CC575" s="31" t="n">
        <f aca="false">$B$11*(($A$1081)*$C575/$B$12*$B$7+(1-$A$1081)*$D575/$B$12*$C$7)</f>
        <v>0</v>
      </c>
    </row>
    <row r="576" customFormat="false" ht="15" hidden="false" customHeight="false" outlineLevel="0" collapsed="false">
      <c r="A576" s="21" t="n">
        <v>552</v>
      </c>
      <c r="B576" s="27" t="n">
        <v>-0.269330219574818</v>
      </c>
      <c r="C576" s="9" t="n">
        <f aca="false">SUM(AM576:AV576)</f>
        <v>0</v>
      </c>
      <c r="D576" s="9" t="n">
        <f aca="false">SUM(AW576:BF576)</f>
        <v>0</v>
      </c>
      <c r="E576" s="24" t="n">
        <f aca="false">(1-C576/$B$12)*$B$8-C576/$B$12*$B$7</f>
        <v>0.05</v>
      </c>
      <c r="F576" s="24" t="n">
        <f aca="false">(1-D576/$B$12)*$C$8-D576/$B$12*$C$7</f>
        <v>0.09</v>
      </c>
      <c r="G576" s="47" t="n">
        <f aca="false">$B$11*($B$10*C576/$B$12*$B$7+(1-$B$10)*D576/$B$12*$C$7)</f>
        <v>0</v>
      </c>
      <c r="H576" s="24" t="n">
        <f aca="false">$B$10*E576+(1-$B$10)*F576</f>
        <v>0.07</v>
      </c>
      <c r="I576" s="21"/>
      <c r="J576" s="21"/>
      <c r="K576" s="21"/>
      <c r="L576" s="21"/>
      <c r="M576" s="21"/>
      <c r="N576" s="21"/>
      <c r="O576" s="21"/>
      <c r="P576" s="21"/>
      <c r="Q576" s="21"/>
      <c r="R576" s="27" t="n">
        <v>-0.495765265738373</v>
      </c>
      <c r="S576" s="27" t="n">
        <v>1.07401465779447</v>
      </c>
      <c r="T576" s="27" t="n">
        <v>0.0304351201814366</v>
      </c>
      <c r="U576" s="27" t="n">
        <v>-0.786915872397988</v>
      </c>
      <c r="V576" s="27" t="n">
        <v>1.60244952341571</v>
      </c>
      <c r="W576" s="27" t="n">
        <v>0.409302141423112</v>
      </c>
      <c r="X576" s="27" t="n">
        <v>0.919319482301777</v>
      </c>
      <c r="Y576" s="27" t="n">
        <v>1.64798195822594</v>
      </c>
      <c r="Z576" s="27" t="n">
        <v>0.654914299974641</v>
      </c>
      <c r="AA576" s="27" t="n">
        <v>-0.961101839151399</v>
      </c>
      <c r="AB576" s="27" t="n">
        <v>0.714847969671095</v>
      </c>
      <c r="AC576" s="27" t="n">
        <v>-0.63450575319827</v>
      </c>
      <c r="AD576" s="27" t="n">
        <v>-0.634668406831284</v>
      </c>
      <c r="AE576" s="27" t="n">
        <v>-1.48694486115758</v>
      </c>
      <c r="AF576" s="27" t="n">
        <v>0.859436947418508</v>
      </c>
      <c r="AG576" s="27" t="n">
        <v>-0.582064150854866</v>
      </c>
      <c r="AH576" s="27" t="n">
        <v>-0.220249478345937</v>
      </c>
      <c r="AI576" s="27" t="n">
        <v>-1.50379726024664</v>
      </c>
      <c r="AJ576" s="27" t="n">
        <v>0.351909509802721</v>
      </c>
      <c r="AK576" s="27" t="n">
        <v>1.53025643108994</v>
      </c>
      <c r="AL576" s="21"/>
      <c r="AM576" s="31" t="n">
        <f aca="false">IF(SQRT($B$9)*$B576+SQRT(1-$B$9)*R576&lt;_xlfn.NORM.S.INV($B$6),1,0)</f>
        <v>0</v>
      </c>
      <c r="AN576" s="31" t="n">
        <f aca="false">IF(SQRT($B$9)*$B576+SQRT(1-$B$9)*S576&lt;_xlfn.NORM.S.INV($B$6),1,0)</f>
        <v>0</v>
      </c>
      <c r="AO576" s="31" t="n">
        <f aca="false">IF(SQRT($B$9)*$B576+SQRT(1-$B$9)*T576&lt;_xlfn.NORM.S.INV($B$6),1,0)</f>
        <v>0</v>
      </c>
      <c r="AP576" s="31" t="n">
        <f aca="false">IF(SQRT($B$9)*$B576+SQRT(1-$B$9)*U576&lt;_xlfn.NORM.S.INV($B$6),1,0)</f>
        <v>0</v>
      </c>
      <c r="AQ576" s="31" t="n">
        <f aca="false">IF(SQRT($B$9)*$B576+SQRT(1-$B$9)*V576&lt;_xlfn.NORM.S.INV($B$6),1,0)</f>
        <v>0</v>
      </c>
      <c r="AR576" s="31" t="n">
        <f aca="false">IF(SQRT($B$9)*$B576+SQRT(1-$B$9)*W576&lt;_xlfn.NORM.S.INV($B$6),1,0)</f>
        <v>0</v>
      </c>
      <c r="AS576" s="31" t="n">
        <f aca="false">IF(SQRT($B$9)*$B576+SQRT(1-$B$9)*X576&lt;_xlfn.NORM.S.INV($B$6),1,0)</f>
        <v>0</v>
      </c>
      <c r="AT576" s="31" t="n">
        <f aca="false">IF(SQRT($B$9)*$B576+SQRT(1-$B$9)*Y576&lt;_xlfn.NORM.S.INV($B$6),1,0)</f>
        <v>0</v>
      </c>
      <c r="AU576" s="31" t="n">
        <f aca="false">IF(SQRT($B$9)*$B576+SQRT(1-$B$9)*Z576&lt;_xlfn.NORM.S.INV($B$6),1,0)</f>
        <v>0</v>
      </c>
      <c r="AV576" s="31" t="n">
        <f aca="false">IF(SQRT($B$9)*$B576+SQRT(1-$B$9)*AA576&lt;_xlfn.NORM.S.INV($B$6),1,0)</f>
        <v>0</v>
      </c>
      <c r="AW576" s="31" t="n">
        <f aca="false">IF(SQRT($C$9)*$B576+SQRT(1-$C$9)*AB576&lt;_xlfn.NORM.S.INV($C$6),1,0)</f>
        <v>0</v>
      </c>
      <c r="AX576" s="31" t="n">
        <f aca="false">IF(SQRT($C$9)*$B576+SQRT(1-$C$9)*AC576&lt;_xlfn.NORM.S.INV($C$6),1,0)</f>
        <v>0</v>
      </c>
      <c r="AY576" s="31" t="n">
        <f aca="false">IF(SQRT($C$9)*$B576+SQRT(1-$C$9)*AD576&lt;_xlfn.NORM.S.INV($C$6),1,0)</f>
        <v>0</v>
      </c>
      <c r="AZ576" s="31" t="n">
        <f aca="false">IF(SQRT($C$9)*$B576+SQRT(1-$C$9)*AE576&lt;_xlfn.NORM.S.INV($C$6),1,0)</f>
        <v>0</v>
      </c>
      <c r="BA576" s="31" t="n">
        <f aca="false">IF(SQRT($C$9)*$B576+SQRT(1-$C$9)*AF576&lt;_xlfn.NORM.S.INV($C$6),1,0)</f>
        <v>0</v>
      </c>
      <c r="BB576" s="31" t="n">
        <f aca="false">IF(SQRT($C$9)*$B576+SQRT(1-$C$9)*AG576&lt;_xlfn.NORM.S.INV($C$6),1,0)</f>
        <v>0</v>
      </c>
      <c r="BC576" s="31" t="n">
        <f aca="false">IF(SQRT($C$9)*$B576+SQRT(1-$C$9)*AH576&lt;_xlfn.NORM.S.INV($C$6),1,0)</f>
        <v>0</v>
      </c>
      <c r="BD576" s="31" t="n">
        <f aca="false">IF(SQRT($C$9)*$B576+SQRT(1-$C$9)*AI576&lt;_xlfn.NORM.S.INV($C$6),1,0)</f>
        <v>0</v>
      </c>
      <c r="BE576" s="31" t="n">
        <f aca="false">IF(SQRT($C$9)*$B576+SQRT(1-$C$9)*AJ576&lt;_xlfn.NORM.S.INV($C$6),1,0)</f>
        <v>0</v>
      </c>
      <c r="BF576" s="31" t="n">
        <f aca="false">IF(SQRT($C$9)*$B576+SQRT(1-$C$9)*AK576&lt;_xlfn.NORM.S.INV($C$6),1,0)</f>
        <v>0</v>
      </c>
      <c r="BG576" s="21"/>
      <c r="BH576" s="21"/>
      <c r="BI576" s="31" t="n">
        <f aca="false">$B$11*(($A$1061)*$C576/$B$12*$B$7+(1-$A$1061)*$D576/$B$12*$C$7)</f>
        <v>0</v>
      </c>
      <c r="BJ576" s="31" t="n">
        <f aca="false">$B$11*(($A$1062)*$C576/$B$12*$B$7+(1-$A$1062)*$D576/$B$12*$C$7)</f>
        <v>0</v>
      </c>
      <c r="BK576" s="31" t="n">
        <f aca="false">$B$11*(($A$1063)*$C576/$B$12*$B$7+(1-$A$1063)*$D576/$B$12*$C$7)</f>
        <v>0</v>
      </c>
      <c r="BL576" s="31" t="n">
        <f aca="false">$B$11*(($A$1064)*$C576/$B$12*$B$7+(1-$A$1064)*$D576/$B$12*$C$7)</f>
        <v>0</v>
      </c>
      <c r="BM576" s="31" t="n">
        <f aca="false">$B$11*(($A$1065)*$C576/$B$12*$B$7+(1-$A$1065)*$D576/$B$12*$C$7)</f>
        <v>0</v>
      </c>
      <c r="BN576" s="31" t="n">
        <f aca="false">$B$11*(($A$1066)*$C576/$B$12*$B$7+(1-$A$1066)*$D576/$B$12*$C$7)</f>
        <v>0</v>
      </c>
      <c r="BO576" s="31" t="n">
        <f aca="false">$B$11*(($A$1067)*$C576/$B$12*$B$7+(1-$A$1067)*$D576/$B$12*$C$7)</f>
        <v>0</v>
      </c>
      <c r="BP576" s="31" t="n">
        <f aca="false">$B$11*(($A$1068)*$C576/$B$12*$B$7+(1-$A$1068)*$D576/$B$12*$C$7)</f>
        <v>0</v>
      </c>
      <c r="BQ576" s="31" t="n">
        <f aca="false">$B$11*(($A$1069)*$C576/$B$12*$B$7+(1-$A$1069)*$D576/$B$12*$C$7)</f>
        <v>0</v>
      </c>
      <c r="BR576" s="31" t="n">
        <f aca="false">$B$11*(($A$1070)*$C576/$B$12*$B$7+(1-$A$1070)*$D576/$B$12*$C$7)</f>
        <v>0</v>
      </c>
      <c r="BS576" s="31" t="n">
        <f aca="false">$B$11*(($A$1071)*$C576/$B$12*$B$7+(1-$A$1071)*$D576/$B$12*$C$7)</f>
        <v>0</v>
      </c>
      <c r="BT576" s="31" t="n">
        <f aca="false">$B$11*(($A$1072)*$C576/$B$12*$B$7+(1-$A$1072)*$D576/$B$12*$C$7)</f>
        <v>0</v>
      </c>
      <c r="BU576" s="31" t="n">
        <f aca="false">$B$11*(($A$1073)*$C576/$B$12*$B$7+(1-$A$1073)*$D576/$B$12*$C$7)</f>
        <v>0</v>
      </c>
      <c r="BV576" s="31" t="n">
        <f aca="false">$B$11*(($A$1074)*$C576/$B$12*$B$7+(1-$A$1074)*$D576/$B$12*$C$7)</f>
        <v>0</v>
      </c>
      <c r="BW576" s="31" t="n">
        <f aca="false">$B$11*(($A$1075)*$C576/$B$12*$B$7+(1-$A$1075)*$D576/$B$12*$C$7)</f>
        <v>0</v>
      </c>
      <c r="BX576" s="31" t="n">
        <f aca="false">$B$11*(($A$1076)*$C576/$B$12*$B$7+(1-$A$1076)*$D576/$B$12*$C$7)</f>
        <v>0</v>
      </c>
      <c r="BY576" s="31" t="n">
        <f aca="false">$B$11*(($A$1077)*$C576/$B$12*$B$7+(1-$A$1077)*$D576/$B$12*$C$7)</f>
        <v>0</v>
      </c>
      <c r="BZ576" s="31" t="n">
        <f aca="false">$B$11*(($A$1078)*$C576/$B$12*$B$7+(1-$A$1078)*$D576/$B$12*$C$7)</f>
        <v>0</v>
      </c>
      <c r="CA576" s="31" t="n">
        <f aca="false">$B$11*(($A$1079)*$C576/$B$12*$B$7+(1-$A$1079)*$D576/$B$12*$C$7)</f>
        <v>0</v>
      </c>
      <c r="CB576" s="31" t="n">
        <f aca="false">$B$11*(($A$1080)*$C576/$B$12*$B$7+(1-$A$1080)*$D576/$B$12*$C$7)</f>
        <v>0</v>
      </c>
      <c r="CC576" s="31" t="n">
        <f aca="false">$B$11*(($A$1081)*$C576/$B$12*$B$7+(1-$A$1081)*$D576/$B$12*$C$7)</f>
        <v>0</v>
      </c>
    </row>
    <row r="577" customFormat="false" ht="15" hidden="false" customHeight="false" outlineLevel="0" collapsed="false">
      <c r="A577" s="21" t="n">
        <v>553</v>
      </c>
      <c r="B577" s="27" t="n">
        <v>-0.398957940218964</v>
      </c>
      <c r="C577" s="9" t="n">
        <f aca="false">SUM(AM577:AV577)</f>
        <v>0</v>
      </c>
      <c r="D577" s="9" t="n">
        <f aca="false">SUM(AW577:BF577)</f>
        <v>0</v>
      </c>
      <c r="E577" s="24" t="n">
        <f aca="false">(1-C577/$B$12)*$B$8-C577/$B$12*$B$7</f>
        <v>0.05</v>
      </c>
      <c r="F577" s="24" t="n">
        <f aca="false">(1-D577/$B$12)*$C$8-D577/$B$12*$C$7</f>
        <v>0.09</v>
      </c>
      <c r="G577" s="47" t="n">
        <f aca="false">$B$11*($B$10*C577/$B$12*$B$7+(1-$B$10)*D577/$B$12*$C$7)</f>
        <v>0</v>
      </c>
      <c r="H577" s="24" t="n">
        <f aca="false">$B$10*E577+(1-$B$10)*F577</f>
        <v>0.07</v>
      </c>
      <c r="I577" s="21"/>
      <c r="J577" s="21"/>
      <c r="K577" s="21"/>
      <c r="L577" s="21"/>
      <c r="M577" s="21"/>
      <c r="N577" s="21"/>
      <c r="O577" s="21"/>
      <c r="P577" s="21"/>
      <c r="Q577" s="21"/>
      <c r="R577" s="27" t="n">
        <v>-0.580029597725123</v>
      </c>
      <c r="S577" s="27" t="n">
        <v>-2.04911204373728</v>
      </c>
      <c r="T577" s="27" t="n">
        <v>-0.935787441740798</v>
      </c>
      <c r="U577" s="27" t="n">
        <v>-2.18129239475285</v>
      </c>
      <c r="V577" s="27" t="n">
        <v>0.360575244249068</v>
      </c>
      <c r="W577" s="27" t="n">
        <v>0.61008065689367</v>
      </c>
      <c r="X577" s="27" t="n">
        <v>-1.80899131590612</v>
      </c>
      <c r="Y577" s="27" t="n">
        <v>0.215309040293498</v>
      </c>
      <c r="Z577" s="27" t="n">
        <v>-0.518089610855058</v>
      </c>
      <c r="AA577" s="27" t="n">
        <v>-1.02221911468947</v>
      </c>
      <c r="AB577" s="27" t="n">
        <v>-0.121815701662551</v>
      </c>
      <c r="AC577" s="27" t="n">
        <v>1.13932782115596</v>
      </c>
      <c r="AD577" s="27" t="n">
        <v>0.154901236029099</v>
      </c>
      <c r="AE577" s="27" t="n">
        <v>0.341889238553043</v>
      </c>
      <c r="AF577" s="27" t="n">
        <v>-0.856154490175868</v>
      </c>
      <c r="AG577" s="27" t="n">
        <v>1.38557879124902</v>
      </c>
      <c r="AH577" s="27" t="n">
        <v>-1.108112629822</v>
      </c>
      <c r="AI577" s="27" t="n">
        <v>0.818131351776904</v>
      </c>
      <c r="AJ577" s="27" t="n">
        <v>-0.240294855814933</v>
      </c>
      <c r="AK577" s="27" t="n">
        <v>1.74546488389914</v>
      </c>
      <c r="AL577" s="21"/>
      <c r="AM577" s="31" t="n">
        <f aca="false">IF(SQRT($B$9)*$B577+SQRT(1-$B$9)*R577&lt;_xlfn.NORM.S.INV($B$6),1,0)</f>
        <v>0</v>
      </c>
      <c r="AN577" s="31" t="n">
        <f aca="false">IF(SQRT($B$9)*$B577+SQRT(1-$B$9)*S577&lt;_xlfn.NORM.S.INV($B$6),1,0)</f>
        <v>0</v>
      </c>
      <c r="AO577" s="31" t="n">
        <f aca="false">IF(SQRT($B$9)*$B577+SQRT(1-$B$9)*T577&lt;_xlfn.NORM.S.INV($B$6),1,0)</f>
        <v>0</v>
      </c>
      <c r="AP577" s="31" t="n">
        <f aca="false">IF(SQRT($B$9)*$B577+SQRT(1-$B$9)*U577&lt;_xlfn.NORM.S.INV($B$6),1,0)</f>
        <v>0</v>
      </c>
      <c r="AQ577" s="31" t="n">
        <f aca="false">IF(SQRT($B$9)*$B577+SQRT(1-$B$9)*V577&lt;_xlfn.NORM.S.INV($B$6),1,0)</f>
        <v>0</v>
      </c>
      <c r="AR577" s="31" t="n">
        <f aca="false">IF(SQRT($B$9)*$B577+SQRT(1-$B$9)*W577&lt;_xlfn.NORM.S.INV($B$6),1,0)</f>
        <v>0</v>
      </c>
      <c r="AS577" s="31" t="n">
        <f aca="false">IF(SQRT($B$9)*$B577+SQRT(1-$B$9)*X577&lt;_xlfn.NORM.S.INV($B$6),1,0)</f>
        <v>0</v>
      </c>
      <c r="AT577" s="31" t="n">
        <f aca="false">IF(SQRT($B$9)*$B577+SQRT(1-$B$9)*Y577&lt;_xlfn.NORM.S.INV($B$6),1,0)</f>
        <v>0</v>
      </c>
      <c r="AU577" s="31" t="n">
        <f aca="false">IF(SQRT($B$9)*$B577+SQRT(1-$B$9)*Z577&lt;_xlfn.NORM.S.INV($B$6),1,0)</f>
        <v>0</v>
      </c>
      <c r="AV577" s="31" t="n">
        <f aca="false">IF(SQRT($B$9)*$B577+SQRT(1-$B$9)*AA577&lt;_xlfn.NORM.S.INV($B$6),1,0)</f>
        <v>0</v>
      </c>
      <c r="AW577" s="31" t="n">
        <f aca="false">IF(SQRT($C$9)*$B577+SQRT(1-$C$9)*AB577&lt;_xlfn.NORM.S.INV($C$6),1,0)</f>
        <v>0</v>
      </c>
      <c r="AX577" s="31" t="n">
        <f aca="false">IF(SQRT($C$9)*$B577+SQRT(1-$C$9)*AC577&lt;_xlfn.NORM.S.INV($C$6),1,0)</f>
        <v>0</v>
      </c>
      <c r="AY577" s="31" t="n">
        <f aca="false">IF(SQRT($C$9)*$B577+SQRT(1-$C$9)*AD577&lt;_xlfn.NORM.S.INV($C$6),1,0)</f>
        <v>0</v>
      </c>
      <c r="AZ577" s="31" t="n">
        <f aca="false">IF(SQRT($C$9)*$B577+SQRT(1-$C$9)*AE577&lt;_xlfn.NORM.S.INV($C$6),1,0)</f>
        <v>0</v>
      </c>
      <c r="BA577" s="31" t="n">
        <f aca="false">IF(SQRT($C$9)*$B577+SQRT(1-$C$9)*AF577&lt;_xlfn.NORM.S.INV($C$6),1,0)</f>
        <v>0</v>
      </c>
      <c r="BB577" s="31" t="n">
        <f aca="false">IF(SQRT($C$9)*$B577+SQRT(1-$C$9)*AG577&lt;_xlfn.NORM.S.INV($C$6),1,0)</f>
        <v>0</v>
      </c>
      <c r="BC577" s="31" t="n">
        <f aca="false">IF(SQRT($C$9)*$B577+SQRT(1-$C$9)*AH577&lt;_xlfn.NORM.S.INV($C$6),1,0)</f>
        <v>0</v>
      </c>
      <c r="BD577" s="31" t="n">
        <f aca="false">IF(SQRT($C$9)*$B577+SQRT(1-$C$9)*AI577&lt;_xlfn.NORM.S.INV($C$6),1,0)</f>
        <v>0</v>
      </c>
      <c r="BE577" s="31" t="n">
        <f aca="false">IF(SQRT($C$9)*$B577+SQRT(1-$C$9)*AJ577&lt;_xlfn.NORM.S.INV($C$6),1,0)</f>
        <v>0</v>
      </c>
      <c r="BF577" s="31" t="n">
        <f aca="false">IF(SQRT($C$9)*$B577+SQRT(1-$C$9)*AK577&lt;_xlfn.NORM.S.INV($C$6),1,0)</f>
        <v>0</v>
      </c>
      <c r="BG577" s="21"/>
      <c r="BH577" s="21"/>
      <c r="BI577" s="31" t="n">
        <f aca="false">$B$11*(($A$1061)*$C577/$B$12*$B$7+(1-$A$1061)*$D577/$B$12*$C$7)</f>
        <v>0</v>
      </c>
      <c r="BJ577" s="31" t="n">
        <f aca="false">$B$11*(($A$1062)*$C577/$B$12*$B$7+(1-$A$1062)*$D577/$B$12*$C$7)</f>
        <v>0</v>
      </c>
      <c r="BK577" s="31" t="n">
        <f aca="false">$B$11*(($A$1063)*$C577/$B$12*$B$7+(1-$A$1063)*$D577/$B$12*$C$7)</f>
        <v>0</v>
      </c>
      <c r="BL577" s="31" t="n">
        <f aca="false">$B$11*(($A$1064)*$C577/$B$12*$B$7+(1-$A$1064)*$D577/$B$12*$C$7)</f>
        <v>0</v>
      </c>
      <c r="BM577" s="31" t="n">
        <f aca="false">$B$11*(($A$1065)*$C577/$B$12*$B$7+(1-$A$1065)*$D577/$B$12*$C$7)</f>
        <v>0</v>
      </c>
      <c r="BN577" s="31" t="n">
        <f aca="false">$B$11*(($A$1066)*$C577/$B$12*$B$7+(1-$A$1066)*$D577/$B$12*$C$7)</f>
        <v>0</v>
      </c>
      <c r="BO577" s="31" t="n">
        <f aca="false">$B$11*(($A$1067)*$C577/$B$12*$B$7+(1-$A$1067)*$D577/$B$12*$C$7)</f>
        <v>0</v>
      </c>
      <c r="BP577" s="31" t="n">
        <f aca="false">$B$11*(($A$1068)*$C577/$B$12*$B$7+(1-$A$1068)*$D577/$B$12*$C$7)</f>
        <v>0</v>
      </c>
      <c r="BQ577" s="31" t="n">
        <f aca="false">$B$11*(($A$1069)*$C577/$B$12*$B$7+(1-$A$1069)*$D577/$B$12*$C$7)</f>
        <v>0</v>
      </c>
      <c r="BR577" s="31" t="n">
        <f aca="false">$B$11*(($A$1070)*$C577/$B$12*$B$7+(1-$A$1070)*$D577/$B$12*$C$7)</f>
        <v>0</v>
      </c>
      <c r="BS577" s="31" t="n">
        <f aca="false">$B$11*(($A$1071)*$C577/$B$12*$B$7+(1-$A$1071)*$D577/$B$12*$C$7)</f>
        <v>0</v>
      </c>
      <c r="BT577" s="31" t="n">
        <f aca="false">$B$11*(($A$1072)*$C577/$B$12*$B$7+(1-$A$1072)*$D577/$B$12*$C$7)</f>
        <v>0</v>
      </c>
      <c r="BU577" s="31" t="n">
        <f aca="false">$B$11*(($A$1073)*$C577/$B$12*$B$7+(1-$A$1073)*$D577/$B$12*$C$7)</f>
        <v>0</v>
      </c>
      <c r="BV577" s="31" t="n">
        <f aca="false">$B$11*(($A$1074)*$C577/$B$12*$B$7+(1-$A$1074)*$D577/$B$12*$C$7)</f>
        <v>0</v>
      </c>
      <c r="BW577" s="31" t="n">
        <f aca="false">$B$11*(($A$1075)*$C577/$B$12*$B$7+(1-$A$1075)*$D577/$B$12*$C$7)</f>
        <v>0</v>
      </c>
      <c r="BX577" s="31" t="n">
        <f aca="false">$B$11*(($A$1076)*$C577/$B$12*$B$7+(1-$A$1076)*$D577/$B$12*$C$7)</f>
        <v>0</v>
      </c>
      <c r="BY577" s="31" t="n">
        <f aca="false">$B$11*(($A$1077)*$C577/$B$12*$B$7+(1-$A$1077)*$D577/$B$12*$C$7)</f>
        <v>0</v>
      </c>
      <c r="BZ577" s="31" t="n">
        <f aca="false">$B$11*(($A$1078)*$C577/$B$12*$B$7+(1-$A$1078)*$D577/$B$12*$C$7)</f>
        <v>0</v>
      </c>
      <c r="CA577" s="31" t="n">
        <f aca="false">$B$11*(($A$1079)*$C577/$B$12*$B$7+(1-$A$1079)*$D577/$B$12*$C$7)</f>
        <v>0</v>
      </c>
      <c r="CB577" s="31" t="n">
        <f aca="false">$B$11*(($A$1080)*$C577/$B$12*$B$7+(1-$A$1080)*$D577/$B$12*$C$7)</f>
        <v>0</v>
      </c>
      <c r="CC577" s="31" t="n">
        <f aca="false">$B$11*(($A$1081)*$C577/$B$12*$B$7+(1-$A$1081)*$D577/$B$12*$C$7)</f>
        <v>0</v>
      </c>
    </row>
    <row r="578" customFormat="false" ht="15" hidden="false" customHeight="false" outlineLevel="0" collapsed="false">
      <c r="A578" s="21" t="n">
        <v>554</v>
      </c>
      <c r="B578" s="27" t="n">
        <v>0.471124557961042</v>
      </c>
      <c r="C578" s="9" t="n">
        <f aca="false">SUM(AM578:AV578)</f>
        <v>0</v>
      </c>
      <c r="D578" s="9" t="n">
        <f aca="false">SUM(AW578:BF578)</f>
        <v>0</v>
      </c>
      <c r="E578" s="24" t="n">
        <f aca="false">(1-C578/$B$12)*$B$8-C578/$B$12*$B$7</f>
        <v>0.05</v>
      </c>
      <c r="F578" s="24" t="n">
        <f aca="false">(1-D578/$B$12)*$C$8-D578/$B$12*$C$7</f>
        <v>0.09</v>
      </c>
      <c r="G578" s="47" t="n">
        <f aca="false">$B$11*($B$10*C578/$B$12*$B$7+(1-$B$10)*D578/$B$12*$C$7)</f>
        <v>0</v>
      </c>
      <c r="H578" s="24" t="n">
        <f aca="false">$B$10*E578+(1-$B$10)*F578</f>
        <v>0.07</v>
      </c>
      <c r="I578" s="21"/>
      <c r="J578" s="21"/>
      <c r="K578" s="21"/>
      <c r="L578" s="21"/>
      <c r="M578" s="21"/>
      <c r="N578" s="21"/>
      <c r="O578" s="21"/>
      <c r="P578" s="21"/>
      <c r="Q578" s="21"/>
      <c r="R578" s="27" t="n">
        <v>-0.557216758251602</v>
      </c>
      <c r="S578" s="27" t="n">
        <v>-0.997723788019888</v>
      </c>
      <c r="T578" s="27" t="n">
        <v>-1.49935924200476</v>
      </c>
      <c r="U578" s="27" t="n">
        <v>0.864604674278588</v>
      </c>
      <c r="V578" s="27" t="n">
        <v>-0.656995389998756</v>
      </c>
      <c r="W578" s="27" t="n">
        <v>0.382363714285464</v>
      </c>
      <c r="X578" s="27" t="n">
        <v>0.893589275612461</v>
      </c>
      <c r="Y578" s="27" t="n">
        <v>2.41223422770955</v>
      </c>
      <c r="Z578" s="27" t="n">
        <v>0.699802107052206</v>
      </c>
      <c r="AA578" s="27" t="n">
        <v>-0.521007846468912</v>
      </c>
      <c r="AB578" s="27" t="n">
        <v>-1.47808248357252</v>
      </c>
      <c r="AC578" s="27" t="n">
        <v>-0.935651529143321</v>
      </c>
      <c r="AD578" s="27" t="n">
        <v>2.64771684449415</v>
      </c>
      <c r="AE578" s="27" t="n">
        <v>-0.105978666214904</v>
      </c>
      <c r="AF578" s="27" t="n">
        <v>-0.47957384745606</v>
      </c>
      <c r="AG578" s="27" t="n">
        <v>0.281311039206108</v>
      </c>
      <c r="AH578" s="27" t="n">
        <v>-0.839220031956834</v>
      </c>
      <c r="AI578" s="27" t="n">
        <v>1.44951015348599</v>
      </c>
      <c r="AJ578" s="27" t="n">
        <v>0.65579717603276</v>
      </c>
      <c r="AK578" s="27" t="n">
        <v>0.466792847320724</v>
      </c>
      <c r="AL578" s="21"/>
      <c r="AM578" s="31" t="n">
        <f aca="false">IF(SQRT($B$9)*$B578+SQRT(1-$B$9)*R578&lt;_xlfn.NORM.S.INV($B$6),1,0)</f>
        <v>0</v>
      </c>
      <c r="AN578" s="31" t="n">
        <f aca="false">IF(SQRT($B$9)*$B578+SQRT(1-$B$9)*S578&lt;_xlfn.NORM.S.INV($B$6),1,0)</f>
        <v>0</v>
      </c>
      <c r="AO578" s="31" t="n">
        <f aca="false">IF(SQRT($B$9)*$B578+SQRT(1-$B$9)*T578&lt;_xlfn.NORM.S.INV($B$6),1,0)</f>
        <v>0</v>
      </c>
      <c r="AP578" s="31" t="n">
        <f aca="false">IF(SQRT($B$9)*$B578+SQRT(1-$B$9)*U578&lt;_xlfn.NORM.S.INV($B$6),1,0)</f>
        <v>0</v>
      </c>
      <c r="AQ578" s="31" t="n">
        <f aca="false">IF(SQRT($B$9)*$B578+SQRT(1-$B$9)*V578&lt;_xlfn.NORM.S.INV($B$6),1,0)</f>
        <v>0</v>
      </c>
      <c r="AR578" s="31" t="n">
        <f aca="false">IF(SQRT($B$9)*$B578+SQRT(1-$B$9)*W578&lt;_xlfn.NORM.S.INV($B$6),1,0)</f>
        <v>0</v>
      </c>
      <c r="AS578" s="31" t="n">
        <f aca="false">IF(SQRT($B$9)*$B578+SQRT(1-$B$9)*X578&lt;_xlfn.NORM.S.INV($B$6),1,0)</f>
        <v>0</v>
      </c>
      <c r="AT578" s="31" t="n">
        <f aca="false">IF(SQRT($B$9)*$B578+SQRT(1-$B$9)*Y578&lt;_xlfn.NORM.S.INV($B$6),1,0)</f>
        <v>0</v>
      </c>
      <c r="AU578" s="31" t="n">
        <f aca="false">IF(SQRT($B$9)*$B578+SQRT(1-$B$9)*Z578&lt;_xlfn.NORM.S.INV($B$6),1,0)</f>
        <v>0</v>
      </c>
      <c r="AV578" s="31" t="n">
        <f aca="false">IF(SQRT($B$9)*$B578+SQRT(1-$B$9)*AA578&lt;_xlfn.NORM.S.INV($B$6),1,0)</f>
        <v>0</v>
      </c>
      <c r="AW578" s="31" t="n">
        <f aca="false">IF(SQRT($C$9)*$B578+SQRT(1-$C$9)*AB578&lt;_xlfn.NORM.S.INV($C$6),1,0)</f>
        <v>0</v>
      </c>
      <c r="AX578" s="31" t="n">
        <f aca="false">IF(SQRT($C$9)*$B578+SQRT(1-$C$9)*AC578&lt;_xlfn.NORM.S.INV($C$6),1,0)</f>
        <v>0</v>
      </c>
      <c r="AY578" s="31" t="n">
        <f aca="false">IF(SQRT($C$9)*$B578+SQRT(1-$C$9)*AD578&lt;_xlfn.NORM.S.INV($C$6),1,0)</f>
        <v>0</v>
      </c>
      <c r="AZ578" s="31" t="n">
        <f aca="false">IF(SQRT($C$9)*$B578+SQRT(1-$C$9)*AE578&lt;_xlfn.NORM.S.INV($C$6),1,0)</f>
        <v>0</v>
      </c>
      <c r="BA578" s="31" t="n">
        <f aca="false">IF(SQRT($C$9)*$B578+SQRT(1-$C$9)*AF578&lt;_xlfn.NORM.S.INV($C$6),1,0)</f>
        <v>0</v>
      </c>
      <c r="BB578" s="31" t="n">
        <f aca="false">IF(SQRT($C$9)*$B578+SQRT(1-$C$9)*AG578&lt;_xlfn.NORM.S.INV($C$6),1,0)</f>
        <v>0</v>
      </c>
      <c r="BC578" s="31" t="n">
        <f aca="false">IF(SQRT($C$9)*$B578+SQRT(1-$C$9)*AH578&lt;_xlfn.NORM.S.INV($C$6),1,0)</f>
        <v>0</v>
      </c>
      <c r="BD578" s="31" t="n">
        <f aca="false">IF(SQRT($C$9)*$B578+SQRT(1-$C$9)*AI578&lt;_xlfn.NORM.S.INV($C$6),1,0)</f>
        <v>0</v>
      </c>
      <c r="BE578" s="31" t="n">
        <f aca="false">IF(SQRT($C$9)*$B578+SQRT(1-$C$9)*AJ578&lt;_xlfn.NORM.S.INV($C$6),1,0)</f>
        <v>0</v>
      </c>
      <c r="BF578" s="31" t="n">
        <f aca="false">IF(SQRT($C$9)*$B578+SQRT(1-$C$9)*AK578&lt;_xlfn.NORM.S.INV($C$6),1,0)</f>
        <v>0</v>
      </c>
      <c r="BG578" s="21"/>
      <c r="BH578" s="21"/>
      <c r="BI578" s="31" t="n">
        <f aca="false">$B$11*(($A$1061)*$C578/$B$12*$B$7+(1-$A$1061)*$D578/$B$12*$C$7)</f>
        <v>0</v>
      </c>
      <c r="BJ578" s="31" t="n">
        <f aca="false">$B$11*(($A$1062)*$C578/$B$12*$B$7+(1-$A$1062)*$D578/$B$12*$C$7)</f>
        <v>0</v>
      </c>
      <c r="BK578" s="31" t="n">
        <f aca="false">$B$11*(($A$1063)*$C578/$B$12*$B$7+(1-$A$1063)*$D578/$B$12*$C$7)</f>
        <v>0</v>
      </c>
      <c r="BL578" s="31" t="n">
        <f aca="false">$B$11*(($A$1064)*$C578/$B$12*$B$7+(1-$A$1064)*$D578/$B$12*$C$7)</f>
        <v>0</v>
      </c>
      <c r="BM578" s="31" t="n">
        <f aca="false">$B$11*(($A$1065)*$C578/$B$12*$B$7+(1-$A$1065)*$D578/$B$12*$C$7)</f>
        <v>0</v>
      </c>
      <c r="BN578" s="31" t="n">
        <f aca="false">$B$11*(($A$1066)*$C578/$B$12*$B$7+(1-$A$1066)*$D578/$B$12*$C$7)</f>
        <v>0</v>
      </c>
      <c r="BO578" s="31" t="n">
        <f aca="false">$B$11*(($A$1067)*$C578/$B$12*$B$7+(1-$A$1067)*$D578/$B$12*$C$7)</f>
        <v>0</v>
      </c>
      <c r="BP578" s="31" t="n">
        <f aca="false">$B$11*(($A$1068)*$C578/$B$12*$B$7+(1-$A$1068)*$D578/$B$12*$C$7)</f>
        <v>0</v>
      </c>
      <c r="BQ578" s="31" t="n">
        <f aca="false">$B$11*(($A$1069)*$C578/$B$12*$B$7+(1-$A$1069)*$D578/$B$12*$C$7)</f>
        <v>0</v>
      </c>
      <c r="BR578" s="31" t="n">
        <f aca="false">$B$11*(($A$1070)*$C578/$B$12*$B$7+(1-$A$1070)*$D578/$B$12*$C$7)</f>
        <v>0</v>
      </c>
      <c r="BS578" s="31" t="n">
        <f aca="false">$B$11*(($A$1071)*$C578/$B$12*$B$7+(1-$A$1071)*$D578/$B$12*$C$7)</f>
        <v>0</v>
      </c>
      <c r="BT578" s="31" t="n">
        <f aca="false">$B$11*(($A$1072)*$C578/$B$12*$B$7+(1-$A$1072)*$D578/$B$12*$C$7)</f>
        <v>0</v>
      </c>
      <c r="BU578" s="31" t="n">
        <f aca="false">$B$11*(($A$1073)*$C578/$B$12*$B$7+(1-$A$1073)*$D578/$B$12*$C$7)</f>
        <v>0</v>
      </c>
      <c r="BV578" s="31" t="n">
        <f aca="false">$B$11*(($A$1074)*$C578/$B$12*$B$7+(1-$A$1074)*$D578/$B$12*$C$7)</f>
        <v>0</v>
      </c>
      <c r="BW578" s="31" t="n">
        <f aca="false">$B$11*(($A$1075)*$C578/$B$12*$B$7+(1-$A$1075)*$D578/$B$12*$C$7)</f>
        <v>0</v>
      </c>
      <c r="BX578" s="31" t="n">
        <f aca="false">$B$11*(($A$1076)*$C578/$B$12*$B$7+(1-$A$1076)*$D578/$B$12*$C$7)</f>
        <v>0</v>
      </c>
      <c r="BY578" s="31" t="n">
        <f aca="false">$B$11*(($A$1077)*$C578/$B$12*$B$7+(1-$A$1077)*$D578/$B$12*$C$7)</f>
        <v>0</v>
      </c>
      <c r="BZ578" s="31" t="n">
        <f aca="false">$B$11*(($A$1078)*$C578/$B$12*$B$7+(1-$A$1078)*$D578/$B$12*$C$7)</f>
        <v>0</v>
      </c>
      <c r="CA578" s="31" t="n">
        <f aca="false">$B$11*(($A$1079)*$C578/$B$12*$B$7+(1-$A$1079)*$D578/$B$12*$C$7)</f>
        <v>0</v>
      </c>
      <c r="CB578" s="31" t="n">
        <f aca="false">$B$11*(($A$1080)*$C578/$B$12*$B$7+(1-$A$1080)*$D578/$B$12*$C$7)</f>
        <v>0</v>
      </c>
      <c r="CC578" s="31" t="n">
        <f aca="false">$B$11*(($A$1081)*$C578/$B$12*$B$7+(1-$A$1081)*$D578/$B$12*$C$7)</f>
        <v>0</v>
      </c>
    </row>
    <row r="579" customFormat="false" ht="15" hidden="false" customHeight="false" outlineLevel="0" collapsed="false">
      <c r="A579" s="21" t="n">
        <v>555</v>
      </c>
      <c r="B579" s="27" t="n">
        <v>-0.32830758796813</v>
      </c>
      <c r="C579" s="9" t="n">
        <f aca="false">SUM(AM579:AV579)</f>
        <v>0</v>
      </c>
      <c r="D579" s="9" t="n">
        <f aca="false">SUM(AW579:BF579)</f>
        <v>1</v>
      </c>
      <c r="E579" s="24" t="n">
        <f aca="false">(1-C579/$B$12)*$B$8-C579/$B$12*$B$7</f>
        <v>0.05</v>
      </c>
      <c r="F579" s="24" t="n">
        <f aca="false">(1-D579/$B$12)*$C$8-D579/$B$12*$C$7</f>
        <v>0.021</v>
      </c>
      <c r="G579" s="47" t="n">
        <f aca="false">$B$11*($B$10*C579/$B$12*$B$7+(1-$B$10)*D579/$B$12*$C$7)</f>
        <v>300</v>
      </c>
      <c r="H579" s="24" t="n">
        <f aca="false">$B$10*E579+(1-$B$10)*F579</f>
        <v>0.0355</v>
      </c>
      <c r="I579" s="21"/>
      <c r="J579" s="21"/>
      <c r="K579" s="21"/>
      <c r="L579" s="21"/>
      <c r="M579" s="21"/>
      <c r="N579" s="21"/>
      <c r="O579" s="21"/>
      <c r="P579" s="21"/>
      <c r="Q579" s="21"/>
      <c r="R579" s="27" t="n">
        <v>0.290203062390493</v>
      </c>
      <c r="S579" s="27" t="n">
        <v>0.515528501735478</v>
      </c>
      <c r="T579" s="27" t="n">
        <v>0.00713918304995887</v>
      </c>
      <c r="U579" s="27" t="n">
        <v>-0.537457711516465</v>
      </c>
      <c r="V579" s="27" t="n">
        <v>-0.744220855492472</v>
      </c>
      <c r="W579" s="27" t="n">
        <v>-0.648122443817892</v>
      </c>
      <c r="X579" s="27" t="n">
        <v>-0.413268263679121</v>
      </c>
      <c r="Y579" s="27" t="n">
        <v>0.610907719618511</v>
      </c>
      <c r="Z579" s="27" t="n">
        <v>0.904168580893092</v>
      </c>
      <c r="AA579" s="27" t="n">
        <v>-0.696409261107441</v>
      </c>
      <c r="AB579" s="27" t="n">
        <v>-0.0953067941432058</v>
      </c>
      <c r="AC579" s="27" t="n">
        <v>1.15112783428448</v>
      </c>
      <c r="AD579" s="27" t="n">
        <v>-0.947401880851316</v>
      </c>
      <c r="AE579" s="27" t="n">
        <v>-0.885470950634018</v>
      </c>
      <c r="AF579" s="27" t="n">
        <v>0.680004684547799</v>
      </c>
      <c r="AG579" s="27" t="n">
        <v>-0.0317981892573885</v>
      </c>
      <c r="AH579" s="27" t="n">
        <v>0.56027164768049</v>
      </c>
      <c r="AI579" s="27" t="n">
        <v>0.973501500992047</v>
      </c>
      <c r="AJ579" s="27" t="n">
        <v>-1.81004635619105</v>
      </c>
      <c r="AK579" s="27" t="n">
        <v>0.78248752368256</v>
      </c>
      <c r="AL579" s="21"/>
      <c r="AM579" s="31" t="n">
        <f aca="false">IF(SQRT($B$9)*$B579+SQRT(1-$B$9)*R579&lt;_xlfn.NORM.S.INV($B$6),1,0)</f>
        <v>0</v>
      </c>
      <c r="AN579" s="31" t="n">
        <f aca="false">IF(SQRT($B$9)*$B579+SQRT(1-$B$9)*S579&lt;_xlfn.NORM.S.INV($B$6),1,0)</f>
        <v>0</v>
      </c>
      <c r="AO579" s="31" t="n">
        <f aca="false">IF(SQRT($B$9)*$B579+SQRT(1-$B$9)*T579&lt;_xlfn.NORM.S.INV($B$6),1,0)</f>
        <v>0</v>
      </c>
      <c r="AP579" s="31" t="n">
        <f aca="false">IF(SQRT($B$9)*$B579+SQRT(1-$B$9)*U579&lt;_xlfn.NORM.S.INV($B$6),1,0)</f>
        <v>0</v>
      </c>
      <c r="AQ579" s="31" t="n">
        <f aca="false">IF(SQRT($B$9)*$B579+SQRT(1-$B$9)*V579&lt;_xlfn.NORM.S.INV($B$6),1,0)</f>
        <v>0</v>
      </c>
      <c r="AR579" s="31" t="n">
        <f aca="false">IF(SQRT($B$9)*$B579+SQRT(1-$B$9)*W579&lt;_xlfn.NORM.S.INV($B$6),1,0)</f>
        <v>0</v>
      </c>
      <c r="AS579" s="31" t="n">
        <f aca="false">IF(SQRT($B$9)*$B579+SQRT(1-$B$9)*X579&lt;_xlfn.NORM.S.INV($B$6),1,0)</f>
        <v>0</v>
      </c>
      <c r="AT579" s="31" t="n">
        <f aca="false">IF(SQRT($B$9)*$B579+SQRT(1-$B$9)*Y579&lt;_xlfn.NORM.S.INV($B$6),1,0)</f>
        <v>0</v>
      </c>
      <c r="AU579" s="31" t="n">
        <f aca="false">IF(SQRT($B$9)*$B579+SQRT(1-$B$9)*Z579&lt;_xlfn.NORM.S.INV($B$6),1,0)</f>
        <v>0</v>
      </c>
      <c r="AV579" s="31" t="n">
        <f aca="false">IF(SQRT($B$9)*$B579+SQRT(1-$B$9)*AA579&lt;_xlfn.NORM.S.INV($B$6),1,0)</f>
        <v>0</v>
      </c>
      <c r="AW579" s="31" t="n">
        <f aca="false">IF(SQRT($C$9)*$B579+SQRT(1-$C$9)*AB579&lt;_xlfn.NORM.S.INV($C$6),1,0)</f>
        <v>0</v>
      </c>
      <c r="AX579" s="31" t="n">
        <f aca="false">IF(SQRT($C$9)*$B579+SQRT(1-$C$9)*AC579&lt;_xlfn.NORM.S.INV($C$6),1,0)</f>
        <v>0</v>
      </c>
      <c r="AY579" s="31" t="n">
        <f aca="false">IF(SQRT($C$9)*$B579+SQRT(1-$C$9)*AD579&lt;_xlfn.NORM.S.INV($C$6),1,0)</f>
        <v>0</v>
      </c>
      <c r="AZ579" s="31" t="n">
        <f aca="false">IF(SQRT($C$9)*$B579+SQRT(1-$C$9)*AE579&lt;_xlfn.NORM.S.INV($C$6),1,0)</f>
        <v>0</v>
      </c>
      <c r="BA579" s="31" t="n">
        <f aca="false">IF(SQRT($C$9)*$B579+SQRT(1-$C$9)*AF579&lt;_xlfn.NORM.S.INV($C$6),1,0)</f>
        <v>0</v>
      </c>
      <c r="BB579" s="31" t="n">
        <f aca="false">IF(SQRT($C$9)*$B579+SQRT(1-$C$9)*AG579&lt;_xlfn.NORM.S.INV($C$6),1,0)</f>
        <v>0</v>
      </c>
      <c r="BC579" s="31" t="n">
        <f aca="false">IF(SQRT($C$9)*$B579+SQRT(1-$C$9)*AH579&lt;_xlfn.NORM.S.INV($C$6),1,0)</f>
        <v>0</v>
      </c>
      <c r="BD579" s="31" t="n">
        <f aca="false">IF(SQRT($C$9)*$B579+SQRT(1-$C$9)*AI579&lt;_xlfn.NORM.S.INV($C$6),1,0)</f>
        <v>0</v>
      </c>
      <c r="BE579" s="31" t="n">
        <f aca="false">IF(SQRT($C$9)*$B579+SQRT(1-$C$9)*AJ579&lt;_xlfn.NORM.S.INV($C$6),1,0)</f>
        <v>1</v>
      </c>
      <c r="BF579" s="31" t="n">
        <f aca="false">IF(SQRT($C$9)*$B579+SQRT(1-$C$9)*AK579&lt;_xlfn.NORM.S.INV($C$6),1,0)</f>
        <v>0</v>
      </c>
      <c r="BG579" s="21"/>
      <c r="BH579" s="21"/>
      <c r="BI579" s="31" t="n">
        <f aca="false">$B$11*(($A$1061)*$C579/$B$12*$B$7+(1-$A$1061)*$D579/$B$12*$C$7)</f>
        <v>600</v>
      </c>
      <c r="BJ579" s="31" t="n">
        <f aca="false">$B$11*(($A$1062)*$C579/$B$12*$B$7+(1-$A$1062)*$D579/$B$12*$C$7)</f>
        <v>570</v>
      </c>
      <c r="BK579" s="31" t="n">
        <f aca="false">$B$11*(($A$1063)*$C579/$B$12*$B$7+(1-$A$1063)*$D579/$B$12*$C$7)</f>
        <v>540</v>
      </c>
      <c r="BL579" s="31" t="n">
        <f aca="false">$B$11*(($A$1064)*$C579/$B$12*$B$7+(1-$A$1064)*$D579/$B$12*$C$7)</f>
        <v>510</v>
      </c>
      <c r="BM579" s="31" t="n">
        <f aca="false">$B$11*(($A$1065)*$C579/$B$12*$B$7+(1-$A$1065)*$D579/$B$12*$C$7)</f>
        <v>480</v>
      </c>
      <c r="BN579" s="31" t="n">
        <f aca="false">$B$11*(($A$1066)*$C579/$B$12*$B$7+(1-$A$1066)*$D579/$B$12*$C$7)</f>
        <v>450</v>
      </c>
      <c r="BO579" s="31" t="n">
        <f aca="false">$B$11*(($A$1067)*$C579/$B$12*$B$7+(1-$A$1067)*$D579/$B$12*$C$7)</f>
        <v>420</v>
      </c>
      <c r="BP579" s="31" t="n">
        <f aca="false">$B$11*(($A$1068)*$C579/$B$12*$B$7+(1-$A$1068)*$D579/$B$12*$C$7)</f>
        <v>390</v>
      </c>
      <c r="BQ579" s="31" t="n">
        <f aca="false">$B$11*(($A$1069)*$C579/$B$12*$B$7+(1-$A$1069)*$D579/$B$12*$C$7)</f>
        <v>360</v>
      </c>
      <c r="BR579" s="31" t="n">
        <f aca="false">$B$11*(($A$1070)*$C579/$B$12*$B$7+(1-$A$1070)*$D579/$B$12*$C$7)</f>
        <v>330</v>
      </c>
      <c r="BS579" s="31" t="n">
        <f aca="false">$B$11*(($A$1071)*$C579/$B$12*$B$7+(1-$A$1071)*$D579/$B$12*$C$7)</f>
        <v>300</v>
      </c>
      <c r="BT579" s="31" t="n">
        <f aca="false">$B$11*(($A$1072)*$C579/$B$12*$B$7+(1-$A$1072)*$D579/$B$12*$C$7)</f>
        <v>270</v>
      </c>
      <c r="BU579" s="31" t="n">
        <f aca="false">$B$11*(($A$1073)*$C579/$B$12*$B$7+(1-$A$1073)*$D579/$B$12*$C$7)</f>
        <v>240</v>
      </c>
      <c r="BV579" s="31" t="n">
        <f aca="false">$B$11*(($A$1074)*$C579/$B$12*$B$7+(1-$A$1074)*$D579/$B$12*$C$7)</f>
        <v>210</v>
      </c>
      <c r="BW579" s="31" t="n">
        <f aca="false">$B$11*(($A$1075)*$C579/$B$12*$B$7+(1-$A$1075)*$D579/$B$12*$C$7)</f>
        <v>180</v>
      </c>
      <c r="BX579" s="31" t="n">
        <f aca="false">$B$11*(($A$1076)*$C579/$B$12*$B$7+(1-$A$1076)*$D579/$B$12*$C$7)</f>
        <v>150</v>
      </c>
      <c r="BY579" s="31" t="n">
        <f aca="false">$B$11*(($A$1077)*$C579/$B$12*$B$7+(1-$A$1077)*$D579/$B$12*$C$7)</f>
        <v>120</v>
      </c>
      <c r="BZ579" s="31" t="n">
        <f aca="false">$B$11*(($A$1078)*$C579/$B$12*$B$7+(1-$A$1078)*$D579/$B$12*$C$7)</f>
        <v>90</v>
      </c>
      <c r="CA579" s="31" t="n">
        <f aca="false">$B$11*(($A$1079)*$C579/$B$12*$B$7+(1-$A$1079)*$D579/$B$12*$C$7)</f>
        <v>60</v>
      </c>
      <c r="CB579" s="31" t="n">
        <f aca="false">$B$11*(($A$1080)*$C579/$B$12*$B$7+(1-$A$1080)*$D579/$B$12*$C$7)</f>
        <v>30</v>
      </c>
      <c r="CC579" s="31" t="n">
        <f aca="false">$B$11*(($A$1081)*$C579/$B$12*$B$7+(1-$A$1081)*$D579/$B$12*$C$7)</f>
        <v>0</v>
      </c>
    </row>
    <row r="580" customFormat="false" ht="15" hidden="false" customHeight="false" outlineLevel="0" collapsed="false">
      <c r="A580" s="21" t="n">
        <v>556</v>
      </c>
      <c r="B580" s="27" t="n">
        <v>0.199016307910445</v>
      </c>
      <c r="C580" s="9" t="n">
        <f aca="false">SUM(AM580:AV580)</f>
        <v>0</v>
      </c>
      <c r="D580" s="9" t="n">
        <f aca="false">SUM(AW580:BF580)</f>
        <v>1</v>
      </c>
      <c r="E580" s="24" t="n">
        <f aca="false">(1-C580/$B$12)*$B$8-C580/$B$12*$B$7</f>
        <v>0.05</v>
      </c>
      <c r="F580" s="24" t="n">
        <f aca="false">(1-D580/$B$12)*$C$8-D580/$B$12*$C$7</f>
        <v>0.021</v>
      </c>
      <c r="G580" s="47" t="n">
        <f aca="false">$B$11*($B$10*C580/$B$12*$B$7+(1-$B$10)*D580/$B$12*$C$7)</f>
        <v>300</v>
      </c>
      <c r="H580" s="24" t="n">
        <f aca="false">$B$10*E580+(1-$B$10)*F580</f>
        <v>0.0355</v>
      </c>
      <c r="I580" s="21"/>
      <c r="J580" s="21"/>
      <c r="K580" s="21"/>
      <c r="L580" s="21"/>
      <c r="M580" s="21"/>
      <c r="N580" s="21"/>
      <c r="O580" s="21"/>
      <c r="P580" s="21"/>
      <c r="Q580" s="21"/>
      <c r="R580" s="27" t="n">
        <v>-1.75000812743605</v>
      </c>
      <c r="S580" s="27" t="n">
        <v>0.794223058484736</v>
      </c>
      <c r="T580" s="27" t="n">
        <v>-0.349370624650223</v>
      </c>
      <c r="U580" s="27" t="n">
        <v>0.401271777227447</v>
      </c>
      <c r="V580" s="27" t="n">
        <v>2.37656834419701</v>
      </c>
      <c r="W580" s="27" t="n">
        <v>0.838817674554027</v>
      </c>
      <c r="X580" s="27" t="n">
        <v>0.831958759936304</v>
      </c>
      <c r="Y580" s="27" t="n">
        <v>-0.954813531255143</v>
      </c>
      <c r="Z580" s="27" t="n">
        <v>-0.830323200509568</v>
      </c>
      <c r="AA580" s="27" t="n">
        <v>-0.110464523178833</v>
      </c>
      <c r="AB580" s="27" t="n">
        <v>1.06787032324453</v>
      </c>
      <c r="AC580" s="27" t="n">
        <v>1.27067341371942</v>
      </c>
      <c r="AD580" s="27" t="n">
        <v>-2.12959083571331</v>
      </c>
      <c r="AE580" s="27" t="n">
        <v>-0.786676709047693</v>
      </c>
      <c r="AF580" s="27" t="n">
        <v>0.163383959903807</v>
      </c>
      <c r="AG580" s="27" t="n">
        <v>-0.553146838024177</v>
      </c>
      <c r="AH580" s="27" t="n">
        <v>-1.87029014871045</v>
      </c>
      <c r="AI580" s="27" t="n">
        <v>-0.507740976227638</v>
      </c>
      <c r="AJ580" s="27" t="n">
        <v>1.17106238985217</v>
      </c>
      <c r="AK580" s="27" t="n">
        <v>0.823526103420709</v>
      </c>
      <c r="AL580" s="21"/>
      <c r="AM580" s="31" t="n">
        <f aca="false">IF(SQRT($B$9)*$B580+SQRT(1-$B$9)*R580&lt;_xlfn.NORM.S.INV($B$6),1,0)</f>
        <v>0</v>
      </c>
      <c r="AN580" s="31" t="n">
        <f aca="false">IF(SQRT($B$9)*$B580+SQRT(1-$B$9)*S580&lt;_xlfn.NORM.S.INV($B$6),1,0)</f>
        <v>0</v>
      </c>
      <c r="AO580" s="31" t="n">
        <f aca="false">IF(SQRT($B$9)*$B580+SQRT(1-$B$9)*T580&lt;_xlfn.NORM.S.INV($B$6),1,0)</f>
        <v>0</v>
      </c>
      <c r="AP580" s="31" t="n">
        <f aca="false">IF(SQRT($B$9)*$B580+SQRT(1-$B$9)*U580&lt;_xlfn.NORM.S.INV($B$6),1,0)</f>
        <v>0</v>
      </c>
      <c r="AQ580" s="31" t="n">
        <f aca="false">IF(SQRT($B$9)*$B580+SQRT(1-$B$9)*V580&lt;_xlfn.NORM.S.INV($B$6),1,0)</f>
        <v>0</v>
      </c>
      <c r="AR580" s="31" t="n">
        <f aca="false">IF(SQRT($B$9)*$B580+SQRT(1-$B$9)*W580&lt;_xlfn.NORM.S.INV($B$6),1,0)</f>
        <v>0</v>
      </c>
      <c r="AS580" s="31" t="n">
        <f aca="false">IF(SQRT($B$9)*$B580+SQRT(1-$B$9)*X580&lt;_xlfn.NORM.S.INV($B$6),1,0)</f>
        <v>0</v>
      </c>
      <c r="AT580" s="31" t="n">
        <f aca="false">IF(SQRT($B$9)*$B580+SQRT(1-$B$9)*Y580&lt;_xlfn.NORM.S.INV($B$6),1,0)</f>
        <v>0</v>
      </c>
      <c r="AU580" s="31" t="n">
        <f aca="false">IF(SQRT($B$9)*$B580+SQRT(1-$B$9)*Z580&lt;_xlfn.NORM.S.INV($B$6),1,0)</f>
        <v>0</v>
      </c>
      <c r="AV580" s="31" t="n">
        <f aca="false">IF(SQRT($B$9)*$B580+SQRT(1-$B$9)*AA580&lt;_xlfn.NORM.S.INV($B$6),1,0)</f>
        <v>0</v>
      </c>
      <c r="AW580" s="31" t="n">
        <f aca="false">IF(SQRT($C$9)*$B580+SQRT(1-$C$9)*AB580&lt;_xlfn.NORM.S.INV($C$6),1,0)</f>
        <v>0</v>
      </c>
      <c r="AX580" s="31" t="n">
        <f aca="false">IF(SQRT($C$9)*$B580+SQRT(1-$C$9)*AC580&lt;_xlfn.NORM.S.INV($C$6),1,0)</f>
        <v>0</v>
      </c>
      <c r="AY580" s="31" t="n">
        <f aca="false">IF(SQRT($C$9)*$B580+SQRT(1-$C$9)*AD580&lt;_xlfn.NORM.S.INV($C$6),1,0)</f>
        <v>1</v>
      </c>
      <c r="AZ580" s="31" t="n">
        <f aca="false">IF(SQRT($C$9)*$B580+SQRT(1-$C$9)*AE580&lt;_xlfn.NORM.S.INV($C$6),1,0)</f>
        <v>0</v>
      </c>
      <c r="BA580" s="31" t="n">
        <f aca="false">IF(SQRT($C$9)*$B580+SQRT(1-$C$9)*AF580&lt;_xlfn.NORM.S.INV($C$6),1,0)</f>
        <v>0</v>
      </c>
      <c r="BB580" s="31" t="n">
        <f aca="false">IF(SQRT($C$9)*$B580+SQRT(1-$C$9)*AG580&lt;_xlfn.NORM.S.INV($C$6),1,0)</f>
        <v>0</v>
      </c>
      <c r="BC580" s="31" t="n">
        <f aca="false">IF(SQRT($C$9)*$B580+SQRT(1-$C$9)*AH580&lt;_xlfn.NORM.S.INV($C$6),1,0)</f>
        <v>0</v>
      </c>
      <c r="BD580" s="31" t="n">
        <f aca="false">IF(SQRT($C$9)*$B580+SQRT(1-$C$9)*AI580&lt;_xlfn.NORM.S.INV($C$6),1,0)</f>
        <v>0</v>
      </c>
      <c r="BE580" s="31" t="n">
        <f aca="false">IF(SQRT($C$9)*$B580+SQRT(1-$C$9)*AJ580&lt;_xlfn.NORM.S.INV($C$6),1,0)</f>
        <v>0</v>
      </c>
      <c r="BF580" s="31" t="n">
        <f aca="false">IF(SQRT($C$9)*$B580+SQRT(1-$C$9)*AK580&lt;_xlfn.NORM.S.INV($C$6),1,0)</f>
        <v>0</v>
      </c>
      <c r="BG580" s="21"/>
      <c r="BH580" s="21"/>
      <c r="BI580" s="31" t="n">
        <f aca="false">$B$11*(($A$1061)*$C580/$B$12*$B$7+(1-$A$1061)*$D580/$B$12*$C$7)</f>
        <v>600</v>
      </c>
      <c r="BJ580" s="31" t="n">
        <f aca="false">$B$11*(($A$1062)*$C580/$B$12*$B$7+(1-$A$1062)*$D580/$B$12*$C$7)</f>
        <v>570</v>
      </c>
      <c r="BK580" s="31" t="n">
        <f aca="false">$B$11*(($A$1063)*$C580/$B$12*$B$7+(1-$A$1063)*$D580/$B$12*$C$7)</f>
        <v>540</v>
      </c>
      <c r="BL580" s="31" t="n">
        <f aca="false">$B$11*(($A$1064)*$C580/$B$12*$B$7+(1-$A$1064)*$D580/$B$12*$C$7)</f>
        <v>510</v>
      </c>
      <c r="BM580" s="31" t="n">
        <f aca="false">$B$11*(($A$1065)*$C580/$B$12*$B$7+(1-$A$1065)*$D580/$B$12*$C$7)</f>
        <v>480</v>
      </c>
      <c r="BN580" s="31" t="n">
        <f aca="false">$B$11*(($A$1066)*$C580/$B$12*$B$7+(1-$A$1066)*$D580/$B$12*$C$7)</f>
        <v>450</v>
      </c>
      <c r="BO580" s="31" t="n">
        <f aca="false">$B$11*(($A$1067)*$C580/$B$12*$B$7+(1-$A$1067)*$D580/$B$12*$C$7)</f>
        <v>420</v>
      </c>
      <c r="BP580" s="31" t="n">
        <f aca="false">$B$11*(($A$1068)*$C580/$B$12*$B$7+(1-$A$1068)*$D580/$B$12*$C$7)</f>
        <v>390</v>
      </c>
      <c r="BQ580" s="31" t="n">
        <f aca="false">$B$11*(($A$1069)*$C580/$B$12*$B$7+(1-$A$1069)*$D580/$B$12*$C$7)</f>
        <v>360</v>
      </c>
      <c r="BR580" s="31" t="n">
        <f aca="false">$B$11*(($A$1070)*$C580/$B$12*$B$7+(1-$A$1070)*$D580/$B$12*$C$7)</f>
        <v>330</v>
      </c>
      <c r="BS580" s="31" t="n">
        <f aca="false">$B$11*(($A$1071)*$C580/$B$12*$B$7+(1-$A$1071)*$D580/$B$12*$C$7)</f>
        <v>300</v>
      </c>
      <c r="BT580" s="31" t="n">
        <f aca="false">$B$11*(($A$1072)*$C580/$B$12*$B$7+(1-$A$1072)*$D580/$B$12*$C$7)</f>
        <v>270</v>
      </c>
      <c r="BU580" s="31" t="n">
        <f aca="false">$B$11*(($A$1073)*$C580/$B$12*$B$7+(1-$A$1073)*$D580/$B$12*$C$7)</f>
        <v>240</v>
      </c>
      <c r="BV580" s="31" t="n">
        <f aca="false">$B$11*(($A$1074)*$C580/$B$12*$B$7+(1-$A$1074)*$D580/$B$12*$C$7)</f>
        <v>210</v>
      </c>
      <c r="BW580" s="31" t="n">
        <f aca="false">$B$11*(($A$1075)*$C580/$B$12*$B$7+(1-$A$1075)*$D580/$B$12*$C$7)</f>
        <v>180</v>
      </c>
      <c r="BX580" s="31" t="n">
        <f aca="false">$B$11*(($A$1076)*$C580/$B$12*$B$7+(1-$A$1076)*$D580/$B$12*$C$7)</f>
        <v>150</v>
      </c>
      <c r="BY580" s="31" t="n">
        <f aca="false">$B$11*(($A$1077)*$C580/$B$12*$B$7+(1-$A$1077)*$D580/$B$12*$C$7)</f>
        <v>120</v>
      </c>
      <c r="BZ580" s="31" t="n">
        <f aca="false">$B$11*(($A$1078)*$C580/$B$12*$B$7+(1-$A$1078)*$D580/$B$12*$C$7)</f>
        <v>90</v>
      </c>
      <c r="CA580" s="31" t="n">
        <f aca="false">$B$11*(($A$1079)*$C580/$B$12*$B$7+(1-$A$1079)*$D580/$B$12*$C$7)</f>
        <v>60</v>
      </c>
      <c r="CB580" s="31" t="n">
        <f aca="false">$B$11*(($A$1080)*$C580/$B$12*$B$7+(1-$A$1080)*$D580/$B$12*$C$7)</f>
        <v>30</v>
      </c>
      <c r="CC580" s="31" t="n">
        <f aca="false">$B$11*(($A$1081)*$C580/$B$12*$B$7+(1-$A$1081)*$D580/$B$12*$C$7)</f>
        <v>0</v>
      </c>
    </row>
    <row r="581" customFormat="false" ht="15" hidden="false" customHeight="false" outlineLevel="0" collapsed="false">
      <c r="A581" s="21" t="n">
        <v>557</v>
      </c>
      <c r="B581" s="27" t="n">
        <v>-0.622879010687156</v>
      </c>
      <c r="C581" s="9" t="n">
        <f aca="false">SUM(AM581:AV581)</f>
        <v>0</v>
      </c>
      <c r="D581" s="9" t="n">
        <f aca="false">SUM(AW581:BF581)</f>
        <v>0</v>
      </c>
      <c r="E581" s="24" t="n">
        <f aca="false">(1-C581/$B$12)*$B$8-C581/$B$12*$B$7</f>
        <v>0.05</v>
      </c>
      <c r="F581" s="24" t="n">
        <f aca="false">(1-D581/$B$12)*$C$8-D581/$B$12*$C$7</f>
        <v>0.09</v>
      </c>
      <c r="G581" s="47" t="n">
        <f aca="false">$B$11*($B$10*C581/$B$12*$B$7+(1-$B$10)*D581/$B$12*$C$7)</f>
        <v>0</v>
      </c>
      <c r="H581" s="24" t="n">
        <f aca="false">$B$10*E581+(1-$B$10)*F581</f>
        <v>0.07</v>
      </c>
      <c r="I581" s="21"/>
      <c r="J581" s="21"/>
      <c r="K581" s="21"/>
      <c r="L581" s="21"/>
      <c r="M581" s="21"/>
      <c r="N581" s="21"/>
      <c r="O581" s="21"/>
      <c r="P581" s="21"/>
      <c r="Q581" s="21"/>
      <c r="R581" s="27" t="n">
        <v>0.152403639043601</v>
      </c>
      <c r="S581" s="27" t="n">
        <v>-0.606904111081024</v>
      </c>
      <c r="T581" s="27" t="n">
        <v>0.540060654789925</v>
      </c>
      <c r="U581" s="27" t="n">
        <v>0.778429193356608</v>
      </c>
      <c r="V581" s="27" t="n">
        <v>-2.16108153644079</v>
      </c>
      <c r="W581" s="27" t="n">
        <v>-1.00576708279938</v>
      </c>
      <c r="X581" s="27" t="n">
        <v>-2.17388644060323</v>
      </c>
      <c r="Y581" s="27" t="n">
        <v>-0.39454021146069</v>
      </c>
      <c r="Z581" s="27" t="n">
        <v>-0.462244712447091</v>
      </c>
      <c r="AA581" s="27" t="n">
        <v>-1.43723023066371</v>
      </c>
      <c r="AB581" s="27" t="n">
        <v>0.0956246907236666</v>
      </c>
      <c r="AC581" s="27" t="n">
        <v>-0.684739320728475</v>
      </c>
      <c r="AD581" s="27" t="n">
        <v>0.983180944126946</v>
      </c>
      <c r="AE581" s="27" t="n">
        <v>1.94530814990413</v>
      </c>
      <c r="AF581" s="27" t="n">
        <v>0.981147082653906</v>
      </c>
      <c r="AG581" s="27" t="n">
        <v>-0.506157846792196</v>
      </c>
      <c r="AH581" s="27" t="n">
        <v>0.709621369567496</v>
      </c>
      <c r="AI581" s="27" t="n">
        <v>-0.767643796410778</v>
      </c>
      <c r="AJ581" s="27" t="n">
        <v>-1.04178021258635</v>
      </c>
      <c r="AK581" s="27" t="n">
        <v>-0.468448530628803</v>
      </c>
      <c r="AL581" s="21"/>
      <c r="AM581" s="31" t="n">
        <f aca="false">IF(SQRT($B$9)*$B581+SQRT(1-$B$9)*R581&lt;_xlfn.NORM.S.INV($B$6),1,0)</f>
        <v>0</v>
      </c>
      <c r="AN581" s="31" t="n">
        <f aca="false">IF(SQRT($B$9)*$B581+SQRT(1-$B$9)*S581&lt;_xlfn.NORM.S.INV($B$6),1,0)</f>
        <v>0</v>
      </c>
      <c r="AO581" s="31" t="n">
        <f aca="false">IF(SQRT($B$9)*$B581+SQRT(1-$B$9)*T581&lt;_xlfn.NORM.S.INV($B$6),1,0)</f>
        <v>0</v>
      </c>
      <c r="AP581" s="31" t="n">
        <f aca="false">IF(SQRT($B$9)*$B581+SQRT(1-$B$9)*U581&lt;_xlfn.NORM.S.INV($B$6),1,0)</f>
        <v>0</v>
      </c>
      <c r="AQ581" s="31" t="n">
        <f aca="false">IF(SQRT($B$9)*$B581+SQRT(1-$B$9)*V581&lt;_xlfn.NORM.S.INV($B$6),1,0)</f>
        <v>0</v>
      </c>
      <c r="AR581" s="31" t="n">
        <f aca="false">IF(SQRT($B$9)*$B581+SQRT(1-$B$9)*W581&lt;_xlfn.NORM.S.INV($B$6),1,0)</f>
        <v>0</v>
      </c>
      <c r="AS581" s="31" t="n">
        <f aca="false">IF(SQRT($B$9)*$B581+SQRT(1-$B$9)*X581&lt;_xlfn.NORM.S.INV($B$6),1,0)</f>
        <v>0</v>
      </c>
      <c r="AT581" s="31" t="n">
        <f aca="false">IF(SQRT($B$9)*$B581+SQRT(1-$B$9)*Y581&lt;_xlfn.NORM.S.INV($B$6),1,0)</f>
        <v>0</v>
      </c>
      <c r="AU581" s="31" t="n">
        <f aca="false">IF(SQRT($B$9)*$B581+SQRT(1-$B$9)*Z581&lt;_xlfn.NORM.S.INV($B$6),1,0)</f>
        <v>0</v>
      </c>
      <c r="AV581" s="31" t="n">
        <f aca="false">IF(SQRT($B$9)*$B581+SQRT(1-$B$9)*AA581&lt;_xlfn.NORM.S.INV($B$6),1,0)</f>
        <v>0</v>
      </c>
      <c r="AW581" s="31" t="n">
        <f aca="false">IF(SQRT($C$9)*$B581+SQRT(1-$C$9)*AB581&lt;_xlfn.NORM.S.INV($C$6),1,0)</f>
        <v>0</v>
      </c>
      <c r="AX581" s="31" t="n">
        <f aca="false">IF(SQRT($C$9)*$B581+SQRT(1-$C$9)*AC581&lt;_xlfn.NORM.S.INV($C$6),1,0)</f>
        <v>0</v>
      </c>
      <c r="AY581" s="31" t="n">
        <f aca="false">IF(SQRT($C$9)*$B581+SQRT(1-$C$9)*AD581&lt;_xlfn.NORM.S.INV($C$6),1,0)</f>
        <v>0</v>
      </c>
      <c r="AZ581" s="31" t="n">
        <f aca="false">IF(SQRT($C$9)*$B581+SQRT(1-$C$9)*AE581&lt;_xlfn.NORM.S.INV($C$6),1,0)</f>
        <v>0</v>
      </c>
      <c r="BA581" s="31" t="n">
        <f aca="false">IF(SQRT($C$9)*$B581+SQRT(1-$C$9)*AF581&lt;_xlfn.NORM.S.INV($C$6),1,0)</f>
        <v>0</v>
      </c>
      <c r="BB581" s="31" t="n">
        <f aca="false">IF(SQRT($C$9)*$B581+SQRT(1-$C$9)*AG581&lt;_xlfn.NORM.S.INV($C$6),1,0)</f>
        <v>0</v>
      </c>
      <c r="BC581" s="31" t="n">
        <f aca="false">IF(SQRT($C$9)*$B581+SQRT(1-$C$9)*AH581&lt;_xlfn.NORM.S.INV($C$6),1,0)</f>
        <v>0</v>
      </c>
      <c r="BD581" s="31" t="n">
        <f aca="false">IF(SQRT($C$9)*$B581+SQRT(1-$C$9)*AI581&lt;_xlfn.NORM.S.INV($C$6),1,0)</f>
        <v>0</v>
      </c>
      <c r="BE581" s="31" t="n">
        <f aca="false">IF(SQRT($C$9)*$B581+SQRT(1-$C$9)*AJ581&lt;_xlfn.NORM.S.INV($C$6),1,0)</f>
        <v>0</v>
      </c>
      <c r="BF581" s="31" t="n">
        <f aca="false">IF(SQRT($C$9)*$B581+SQRT(1-$C$9)*AK581&lt;_xlfn.NORM.S.INV($C$6),1,0)</f>
        <v>0</v>
      </c>
      <c r="BG581" s="21"/>
      <c r="BH581" s="21"/>
      <c r="BI581" s="31" t="n">
        <f aca="false">$B$11*(($A$1061)*$C581/$B$12*$B$7+(1-$A$1061)*$D581/$B$12*$C$7)</f>
        <v>0</v>
      </c>
      <c r="BJ581" s="31" t="n">
        <f aca="false">$B$11*(($A$1062)*$C581/$B$12*$B$7+(1-$A$1062)*$D581/$B$12*$C$7)</f>
        <v>0</v>
      </c>
      <c r="BK581" s="31" t="n">
        <f aca="false">$B$11*(($A$1063)*$C581/$B$12*$B$7+(1-$A$1063)*$D581/$B$12*$C$7)</f>
        <v>0</v>
      </c>
      <c r="BL581" s="31" t="n">
        <f aca="false">$B$11*(($A$1064)*$C581/$B$12*$B$7+(1-$A$1064)*$D581/$B$12*$C$7)</f>
        <v>0</v>
      </c>
      <c r="BM581" s="31" t="n">
        <f aca="false">$B$11*(($A$1065)*$C581/$B$12*$B$7+(1-$A$1065)*$D581/$B$12*$C$7)</f>
        <v>0</v>
      </c>
      <c r="BN581" s="31" t="n">
        <f aca="false">$B$11*(($A$1066)*$C581/$B$12*$B$7+(1-$A$1066)*$D581/$B$12*$C$7)</f>
        <v>0</v>
      </c>
      <c r="BO581" s="31" t="n">
        <f aca="false">$B$11*(($A$1067)*$C581/$B$12*$B$7+(1-$A$1067)*$D581/$B$12*$C$7)</f>
        <v>0</v>
      </c>
      <c r="BP581" s="31" t="n">
        <f aca="false">$B$11*(($A$1068)*$C581/$B$12*$B$7+(1-$A$1068)*$D581/$B$12*$C$7)</f>
        <v>0</v>
      </c>
      <c r="BQ581" s="31" t="n">
        <f aca="false">$B$11*(($A$1069)*$C581/$B$12*$B$7+(1-$A$1069)*$D581/$B$12*$C$7)</f>
        <v>0</v>
      </c>
      <c r="BR581" s="31" t="n">
        <f aca="false">$B$11*(($A$1070)*$C581/$B$12*$B$7+(1-$A$1070)*$D581/$B$12*$C$7)</f>
        <v>0</v>
      </c>
      <c r="BS581" s="31" t="n">
        <f aca="false">$B$11*(($A$1071)*$C581/$B$12*$B$7+(1-$A$1071)*$D581/$B$12*$C$7)</f>
        <v>0</v>
      </c>
      <c r="BT581" s="31" t="n">
        <f aca="false">$B$11*(($A$1072)*$C581/$B$12*$B$7+(1-$A$1072)*$D581/$B$12*$C$7)</f>
        <v>0</v>
      </c>
      <c r="BU581" s="31" t="n">
        <f aca="false">$B$11*(($A$1073)*$C581/$B$12*$B$7+(1-$A$1073)*$D581/$B$12*$C$7)</f>
        <v>0</v>
      </c>
      <c r="BV581" s="31" t="n">
        <f aca="false">$B$11*(($A$1074)*$C581/$B$12*$B$7+(1-$A$1074)*$D581/$B$12*$C$7)</f>
        <v>0</v>
      </c>
      <c r="BW581" s="31" t="n">
        <f aca="false">$B$11*(($A$1075)*$C581/$B$12*$B$7+(1-$A$1075)*$D581/$B$12*$C$7)</f>
        <v>0</v>
      </c>
      <c r="BX581" s="31" t="n">
        <f aca="false">$B$11*(($A$1076)*$C581/$B$12*$B$7+(1-$A$1076)*$D581/$B$12*$C$7)</f>
        <v>0</v>
      </c>
      <c r="BY581" s="31" t="n">
        <f aca="false">$B$11*(($A$1077)*$C581/$B$12*$B$7+(1-$A$1077)*$D581/$B$12*$C$7)</f>
        <v>0</v>
      </c>
      <c r="BZ581" s="31" t="n">
        <f aca="false">$B$11*(($A$1078)*$C581/$B$12*$B$7+(1-$A$1078)*$D581/$B$12*$C$7)</f>
        <v>0</v>
      </c>
      <c r="CA581" s="31" t="n">
        <f aca="false">$B$11*(($A$1079)*$C581/$B$12*$B$7+(1-$A$1079)*$D581/$B$12*$C$7)</f>
        <v>0</v>
      </c>
      <c r="CB581" s="31" t="n">
        <f aca="false">$B$11*(($A$1080)*$C581/$B$12*$B$7+(1-$A$1080)*$D581/$B$12*$C$7)</f>
        <v>0</v>
      </c>
      <c r="CC581" s="31" t="n">
        <f aca="false">$B$11*(($A$1081)*$C581/$B$12*$B$7+(1-$A$1081)*$D581/$B$12*$C$7)</f>
        <v>0</v>
      </c>
    </row>
    <row r="582" customFormat="false" ht="15" hidden="false" customHeight="false" outlineLevel="0" collapsed="false">
      <c r="A582" s="21" t="n">
        <v>558</v>
      </c>
      <c r="B582" s="27" t="n">
        <v>-0.475265105159666</v>
      </c>
      <c r="C582" s="9" t="n">
        <f aca="false">SUM(AM582:AV582)</f>
        <v>0</v>
      </c>
      <c r="D582" s="9" t="n">
        <f aca="false">SUM(AW582:BF582)</f>
        <v>0</v>
      </c>
      <c r="E582" s="24" t="n">
        <f aca="false">(1-C582/$B$12)*$B$8-C582/$B$12*$B$7</f>
        <v>0.05</v>
      </c>
      <c r="F582" s="24" t="n">
        <f aca="false">(1-D582/$B$12)*$C$8-D582/$B$12*$C$7</f>
        <v>0.09</v>
      </c>
      <c r="G582" s="47" t="n">
        <f aca="false">$B$11*($B$10*C582/$B$12*$B$7+(1-$B$10)*D582/$B$12*$C$7)</f>
        <v>0</v>
      </c>
      <c r="H582" s="24" t="n">
        <f aca="false">$B$10*E582+(1-$B$10)*F582</f>
        <v>0.07</v>
      </c>
      <c r="I582" s="21"/>
      <c r="J582" s="21"/>
      <c r="K582" s="21"/>
      <c r="L582" s="21"/>
      <c r="M582" s="21"/>
      <c r="N582" s="21"/>
      <c r="O582" s="21"/>
      <c r="P582" s="21"/>
      <c r="Q582" s="21"/>
      <c r="R582" s="27" t="n">
        <v>1.29742890763717</v>
      </c>
      <c r="S582" s="27" t="n">
        <v>0.0275509822348707</v>
      </c>
      <c r="T582" s="27" t="n">
        <v>-0.268852580283144</v>
      </c>
      <c r="U582" s="27" t="n">
        <v>-0.541376195939099</v>
      </c>
      <c r="V582" s="27" t="n">
        <v>-0.80295890237566</v>
      </c>
      <c r="W582" s="27" t="n">
        <v>0.487523780162711</v>
      </c>
      <c r="X582" s="27" t="n">
        <v>0.143715438603432</v>
      </c>
      <c r="Y582" s="27" t="n">
        <v>1.39364861127929</v>
      </c>
      <c r="Z582" s="27" t="n">
        <v>0.565239172494948</v>
      </c>
      <c r="AA582" s="27" t="n">
        <v>-0.101602117419344</v>
      </c>
      <c r="AB582" s="27" t="n">
        <v>-0.932067869613378</v>
      </c>
      <c r="AC582" s="27" t="n">
        <v>0.880425985718795</v>
      </c>
      <c r="AD582" s="27" t="n">
        <v>1.35518346253732</v>
      </c>
      <c r="AE582" s="27" t="n">
        <v>0.11881712226996</v>
      </c>
      <c r="AF582" s="27" t="n">
        <v>-0.510558620896198</v>
      </c>
      <c r="AG582" s="27" t="n">
        <v>1.344467178031</v>
      </c>
      <c r="AH582" s="27" t="n">
        <v>0.695357993570029</v>
      </c>
      <c r="AI582" s="27" t="n">
        <v>0.479716863110915</v>
      </c>
      <c r="AJ582" s="27" t="n">
        <v>0.461700771124371</v>
      </c>
      <c r="AK582" s="27" t="n">
        <v>0.929476129672036</v>
      </c>
      <c r="AL582" s="21"/>
      <c r="AM582" s="31" t="n">
        <f aca="false">IF(SQRT($B$9)*$B582+SQRT(1-$B$9)*R582&lt;_xlfn.NORM.S.INV($B$6),1,0)</f>
        <v>0</v>
      </c>
      <c r="AN582" s="31" t="n">
        <f aca="false">IF(SQRT($B$9)*$B582+SQRT(1-$B$9)*S582&lt;_xlfn.NORM.S.INV($B$6),1,0)</f>
        <v>0</v>
      </c>
      <c r="AO582" s="31" t="n">
        <f aca="false">IF(SQRT($B$9)*$B582+SQRT(1-$B$9)*T582&lt;_xlfn.NORM.S.INV($B$6),1,0)</f>
        <v>0</v>
      </c>
      <c r="AP582" s="31" t="n">
        <f aca="false">IF(SQRT($B$9)*$B582+SQRT(1-$B$9)*U582&lt;_xlfn.NORM.S.INV($B$6),1,0)</f>
        <v>0</v>
      </c>
      <c r="AQ582" s="31" t="n">
        <f aca="false">IF(SQRT($B$9)*$B582+SQRT(1-$B$9)*V582&lt;_xlfn.NORM.S.INV($B$6),1,0)</f>
        <v>0</v>
      </c>
      <c r="AR582" s="31" t="n">
        <f aca="false">IF(SQRT($B$9)*$B582+SQRT(1-$B$9)*W582&lt;_xlfn.NORM.S.INV($B$6),1,0)</f>
        <v>0</v>
      </c>
      <c r="AS582" s="31" t="n">
        <f aca="false">IF(SQRT($B$9)*$B582+SQRT(1-$B$9)*X582&lt;_xlfn.NORM.S.INV($B$6),1,0)</f>
        <v>0</v>
      </c>
      <c r="AT582" s="31" t="n">
        <f aca="false">IF(SQRT($B$9)*$B582+SQRT(1-$B$9)*Y582&lt;_xlfn.NORM.S.INV($B$6),1,0)</f>
        <v>0</v>
      </c>
      <c r="AU582" s="31" t="n">
        <f aca="false">IF(SQRT($B$9)*$B582+SQRT(1-$B$9)*Z582&lt;_xlfn.NORM.S.INV($B$6),1,0)</f>
        <v>0</v>
      </c>
      <c r="AV582" s="31" t="n">
        <f aca="false">IF(SQRT($B$9)*$B582+SQRT(1-$B$9)*AA582&lt;_xlfn.NORM.S.INV($B$6),1,0)</f>
        <v>0</v>
      </c>
      <c r="AW582" s="31" t="n">
        <f aca="false">IF(SQRT($C$9)*$B582+SQRT(1-$C$9)*AB582&lt;_xlfn.NORM.S.INV($C$6),1,0)</f>
        <v>0</v>
      </c>
      <c r="AX582" s="31" t="n">
        <f aca="false">IF(SQRT($C$9)*$B582+SQRT(1-$C$9)*AC582&lt;_xlfn.NORM.S.INV($C$6),1,0)</f>
        <v>0</v>
      </c>
      <c r="AY582" s="31" t="n">
        <f aca="false">IF(SQRT($C$9)*$B582+SQRT(1-$C$9)*AD582&lt;_xlfn.NORM.S.INV($C$6),1,0)</f>
        <v>0</v>
      </c>
      <c r="AZ582" s="31" t="n">
        <f aca="false">IF(SQRT($C$9)*$B582+SQRT(1-$C$9)*AE582&lt;_xlfn.NORM.S.INV($C$6),1,0)</f>
        <v>0</v>
      </c>
      <c r="BA582" s="31" t="n">
        <f aca="false">IF(SQRT($C$9)*$B582+SQRT(1-$C$9)*AF582&lt;_xlfn.NORM.S.INV($C$6),1,0)</f>
        <v>0</v>
      </c>
      <c r="BB582" s="31" t="n">
        <f aca="false">IF(SQRT($C$9)*$B582+SQRT(1-$C$9)*AG582&lt;_xlfn.NORM.S.INV($C$6),1,0)</f>
        <v>0</v>
      </c>
      <c r="BC582" s="31" t="n">
        <f aca="false">IF(SQRT($C$9)*$B582+SQRT(1-$C$9)*AH582&lt;_xlfn.NORM.S.INV($C$6),1,0)</f>
        <v>0</v>
      </c>
      <c r="BD582" s="31" t="n">
        <f aca="false">IF(SQRT($C$9)*$B582+SQRT(1-$C$9)*AI582&lt;_xlfn.NORM.S.INV($C$6),1,0)</f>
        <v>0</v>
      </c>
      <c r="BE582" s="31" t="n">
        <f aca="false">IF(SQRT($C$9)*$B582+SQRT(1-$C$9)*AJ582&lt;_xlfn.NORM.S.INV($C$6),1,0)</f>
        <v>0</v>
      </c>
      <c r="BF582" s="31" t="n">
        <f aca="false">IF(SQRT($C$9)*$B582+SQRT(1-$C$9)*AK582&lt;_xlfn.NORM.S.INV($C$6),1,0)</f>
        <v>0</v>
      </c>
      <c r="BG582" s="21"/>
      <c r="BH582" s="21"/>
      <c r="BI582" s="31" t="n">
        <f aca="false">$B$11*(($A$1061)*$C582/$B$12*$B$7+(1-$A$1061)*$D582/$B$12*$C$7)</f>
        <v>0</v>
      </c>
      <c r="BJ582" s="31" t="n">
        <f aca="false">$B$11*(($A$1062)*$C582/$B$12*$B$7+(1-$A$1062)*$D582/$B$12*$C$7)</f>
        <v>0</v>
      </c>
      <c r="BK582" s="31" t="n">
        <f aca="false">$B$11*(($A$1063)*$C582/$B$12*$B$7+(1-$A$1063)*$D582/$B$12*$C$7)</f>
        <v>0</v>
      </c>
      <c r="BL582" s="31" t="n">
        <f aca="false">$B$11*(($A$1064)*$C582/$B$12*$B$7+(1-$A$1064)*$D582/$B$12*$C$7)</f>
        <v>0</v>
      </c>
      <c r="BM582" s="31" t="n">
        <f aca="false">$B$11*(($A$1065)*$C582/$B$12*$B$7+(1-$A$1065)*$D582/$B$12*$C$7)</f>
        <v>0</v>
      </c>
      <c r="BN582" s="31" t="n">
        <f aca="false">$B$11*(($A$1066)*$C582/$B$12*$B$7+(1-$A$1066)*$D582/$B$12*$C$7)</f>
        <v>0</v>
      </c>
      <c r="BO582" s="31" t="n">
        <f aca="false">$B$11*(($A$1067)*$C582/$B$12*$B$7+(1-$A$1067)*$D582/$B$12*$C$7)</f>
        <v>0</v>
      </c>
      <c r="BP582" s="31" t="n">
        <f aca="false">$B$11*(($A$1068)*$C582/$B$12*$B$7+(1-$A$1068)*$D582/$B$12*$C$7)</f>
        <v>0</v>
      </c>
      <c r="BQ582" s="31" t="n">
        <f aca="false">$B$11*(($A$1069)*$C582/$B$12*$B$7+(1-$A$1069)*$D582/$B$12*$C$7)</f>
        <v>0</v>
      </c>
      <c r="BR582" s="31" t="n">
        <f aca="false">$B$11*(($A$1070)*$C582/$B$12*$B$7+(1-$A$1070)*$D582/$B$12*$C$7)</f>
        <v>0</v>
      </c>
      <c r="BS582" s="31" t="n">
        <f aca="false">$B$11*(($A$1071)*$C582/$B$12*$B$7+(1-$A$1071)*$D582/$B$12*$C$7)</f>
        <v>0</v>
      </c>
      <c r="BT582" s="31" t="n">
        <f aca="false">$B$11*(($A$1072)*$C582/$B$12*$B$7+(1-$A$1072)*$D582/$B$12*$C$7)</f>
        <v>0</v>
      </c>
      <c r="BU582" s="31" t="n">
        <f aca="false">$B$11*(($A$1073)*$C582/$B$12*$B$7+(1-$A$1073)*$D582/$B$12*$C$7)</f>
        <v>0</v>
      </c>
      <c r="BV582" s="31" t="n">
        <f aca="false">$B$11*(($A$1074)*$C582/$B$12*$B$7+(1-$A$1074)*$D582/$B$12*$C$7)</f>
        <v>0</v>
      </c>
      <c r="BW582" s="31" t="n">
        <f aca="false">$B$11*(($A$1075)*$C582/$B$12*$B$7+(1-$A$1075)*$D582/$B$12*$C$7)</f>
        <v>0</v>
      </c>
      <c r="BX582" s="31" t="n">
        <f aca="false">$B$11*(($A$1076)*$C582/$B$12*$B$7+(1-$A$1076)*$D582/$B$12*$C$7)</f>
        <v>0</v>
      </c>
      <c r="BY582" s="31" t="n">
        <f aca="false">$B$11*(($A$1077)*$C582/$B$12*$B$7+(1-$A$1077)*$D582/$B$12*$C$7)</f>
        <v>0</v>
      </c>
      <c r="BZ582" s="31" t="n">
        <f aca="false">$B$11*(($A$1078)*$C582/$B$12*$B$7+(1-$A$1078)*$D582/$B$12*$C$7)</f>
        <v>0</v>
      </c>
      <c r="CA582" s="31" t="n">
        <f aca="false">$B$11*(($A$1079)*$C582/$B$12*$B$7+(1-$A$1079)*$D582/$B$12*$C$7)</f>
        <v>0</v>
      </c>
      <c r="CB582" s="31" t="n">
        <f aca="false">$B$11*(($A$1080)*$C582/$B$12*$B$7+(1-$A$1080)*$D582/$B$12*$C$7)</f>
        <v>0</v>
      </c>
      <c r="CC582" s="31" t="n">
        <f aca="false">$B$11*(($A$1081)*$C582/$B$12*$B$7+(1-$A$1081)*$D582/$B$12*$C$7)</f>
        <v>0</v>
      </c>
    </row>
    <row r="583" customFormat="false" ht="15" hidden="false" customHeight="false" outlineLevel="0" collapsed="false">
      <c r="A583" s="21" t="n">
        <v>559</v>
      </c>
      <c r="B583" s="27" t="n">
        <v>0.493503199688996</v>
      </c>
      <c r="C583" s="9" t="n">
        <f aca="false">SUM(AM583:AV583)</f>
        <v>0</v>
      </c>
      <c r="D583" s="9" t="n">
        <f aca="false">SUM(AW583:BF583)</f>
        <v>0</v>
      </c>
      <c r="E583" s="24" t="n">
        <f aca="false">(1-C583/$B$12)*$B$8-C583/$B$12*$B$7</f>
        <v>0.05</v>
      </c>
      <c r="F583" s="24" t="n">
        <f aca="false">(1-D583/$B$12)*$C$8-D583/$B$12*$C$7</f>
        <v>0.09</v>
      </c>
      <c r="G583" s="47" t="n">
        <f aca="false">$B$11*($B$10*C583/$B$12*$B$7+(1-$B$10)*D583/$B$12*$C$7)</f>
        <v>0</v>
      </c>
      <c r="H583" s="24" t="n">
        <f aca="false">$B$10*E583+(1-$B$10)*F583</f>
        <v>0.07</v>
      </c>
      <c r="I583" s="21"/>
      <c r="J583" s="21"/>
      <c r="K583" s="21"/>
      <c r="L583" s="21"/>
      <c r="M583" s="21"/>
      <c r="N583" s="21"/>
      <c r="O583" s="21"/>
      <c r="P583" s="21"/>
      <c r="Q583" s="21"/>
      <c r="R583" s="27" t="n">
        <v>-0.799872337229948</v>
      </c>
      <c r="S583" s="27" t="n">
        <v>-0.301255225762955</v>
      </c>
      <c r="T583" s="27" t="n">
        <v>-0.814547019381349</v>
      </c>
      <c r="U583" s="27" t="n">
        <v>-0.679625013912052</v>
      </c>
      <c r="V583" s="27" t="n">
        <v>0.422059629128146</v>
      </c>
      <c r="W583" s="27" t="n">
        <v>-0.577343069943951</v>
      </c>
      <c r="X583" s="27" t="n">
        <v>0.10473909068048</v>
      </c>
      <c r="Y583" s="27" t="n">
        <v>1.19134950006514</v>
      </c>
      <c r="Z583" s="27" t="n">
        <v>1.8525316640277</v>
      </c>
      <c r="AA583" s="27" t="n">
        <v>0.551177435874542</v>
      </c>
      <c r="AB583" s="27" t="n">
        <v>0.653801854087087</v>
      </c>
      <c r="AC583" s="27" t="n">
        <v>1.59140806061281</v>
      </c>
      <c r="AD583" s="27" t="n">
        <v>1.69029948752726</v>
      </c>
      <c r="AE583" s="27" t="n">
        <v>0.676719503289905</v>
      </c>
      <c r="AF583" s="27" t="n">
        <v>-0.478044358217528</v>
      </c>
      <c r="AG583" s="27" t="n">
        <v>-1.79835416918185</v>
      </c>
      <c r="AH583" s="27" t="n">
        <v>-0.0600308203117055</v>
      </c>
      <c r="AI583" s="27" t="n">
        <v>0.351468480256994</v>
      </c>
      <c r="AJ583" s="27" t="n">
        <v>-0.762147708370558</v>
      </c>
      <c r="AK583" s="27" t="n">
        <v>-1.95337400469851</v>
      </c>
      <c r="AL583" s="21"/>
      <c r="AM583" s="31" t="n">
        <f aca="false">IF(SQRT($B$9)*$B583+SQRT(1-$B$9)*R583&lt;_xlfn.NORM.S.INV($B$6),1,0)</f>
        <v>0</v>
      </c>
      <c r="AN583" s="31" t="n">
        <f aca="false">IF(SQRT($B$9)*$B583+SQRT(1-$B$9)*S583&lt;_xlfn.NORM.S.INV($B$6),1,0)</f>
        <v>0</v>
      </c>
      <c r="AO583" s="31" t="n">
        <f aca="false">IF(SQRT($B$9)*$B583+SQRT(1-$B$9)*T583&lt;_xlfn.NORM.S.INV($B$6),1,0)</f>
        <v>0</v>
      </c>
      <c r="AP583" s="31" t="n">
        <f aca="false">IF(SQRT($B$9)*$B583+SQRT(1-$B$9)*U583&lt;_xlfn.NORM.S.INV($B$6),1,0)</f>
        <v>0</v>
      </c>
      <c r="AQ583" s="31" t="n">
        <f aca="false">IF(SQRT($B$9)*$B583+SQRT(1-$B$9)*V583&lt;_xlfn.NORM.S.INV($B$6),1,0)</f>
        <v>0</v>
      </c>
      <c r="AR583" s="31" t="n">
        <f aca="false">IF(SQRT($B$9)*$B583+SQRT(1-$B$9)*W583&lt;_xlfn.NORM.S.INV($B$6),1,0)</f>
        <v>0</v>
      </c>
      <c r="AS583" s="31" t="n">
        <f aca="false">IF(SQRT($B$9)*$B583+SQRT(1-$B$9)*X583&lt;_xlfn.NORM.S.INV($B$6),1,0)</f>
        <v>0</v>
      </c>
      <c r="AT583" s="31" t="n">
        <f aca="false">IF(SQRT($B$9)*$B583+SQRT(1-$B$9)*Y583&lt;_xlfn.NORM.S.INV($B$6),1,0)</f>
        <v>0</v>
      </c>
      <c r="AU583" s="31" t="n">
        <f aca="false">IF(SQRT($B$9)*$B583+SQRT(1-$B$9)*Z583&lt;_xlfn.NORM.S.INV($B$6),1,0)</f>
        <v>0</v>
      </c>
      <c r="AV583" s="31" t="n">
        <f aca="false">IF(SQRT($B$9)*$B583+SQRT(1-$B$9)*AA583&lt;_xlfn.NORM.S.INV($B$6),1,0)</f>
        <v>0</v>
      </c>
      <c r="AW583" s="31" t="n">
        <f aca="false">IF(SQRT($C$9)*$B583+SQRT(1-$C$9)*AB583&lt;_xlfn.NORM.S.INV($C$6),1,0)</f>
        <v>0</v>
      </c>
      <c r="AX583" s="31" t="n">
        <f aca="false">IF(SQRT($C$9)*$B583+SQRT(1-$C$9)*AC583&lt;_xlfn.NORM.S.INV($C$6),1,0)</f>
        <v>0</v>
      </c>
      <c r="AY583" s="31" t="n">
        <f aca="false">IF(SQRT($C$9)*$B583+SQRT(1-$C$9)*AD583&lt;_xlfn.NORM.S.INV($C$6),1,0)</f>
        <v>0</v>
      </c>
      <c r="AZ583" s="31" t="n">
        <f aca="false">IF(SQRT($C$9)*$B583+SQRT(1-$C$9)*AE583&lt;_xlfn.NORM.S.INV($C$6),1,0)</f>
        <v>0</v>
      </c>
      <c r="BA583" s="31" t="n">
        <f aca="false">IF(SQRT($C$9)*$B583+SQRT(1-$C$9)*AF583&lt;_xlfn.NORM.S.INV($C$6),1,0)</f>
        <v>0</v>
      </c>
      <c r="BB583" s="31" t="n">
        <f aca="false">IF(SQRT($C$9)*$B583+SQRT(1-$C$9)*AG583&lt;_xlfn.NORM.S.INV($C$6),1,0)</f>
        <v>0</v>
      </c>
      <c r="BC583" s="31" t="n">
        <f aca="false">IF(SQRT($C$9)*$B583+SQRT(1-$C$9)*AH583&lt;_xlfn.NORM.S.INV($C$6),1,0)</f>
        <v>0</v>
      </c>
      <c r="BD583" s="31" t="n">
        <f aca="false">IF(SQRT($C$9)*$B583+SQRT(1-$C$9)*AI583&lt;_xlfn.NORM.S.INV($C$6),1,0)</f>
        <v>0</v>
      </c>
      <c r="BE583" s="31" t="n">
        <f aca="false">IF(SQRT($C$9)*$B583+SQRT(1-$C$9)*AJ583&lt;_xlfn.NORM.S.INV($C$6),1,0)</f>
        <v>0</v>
      </c>
      <c r="BF583" s="31" t="n">
        <f aca="false">IF(SQRT($C$9)*$B583+SQRT(1-$C$9)*AK583&lt;_xlfn.NORM.S.INV($C$6),1,0)</f>
        <v>0</v>
      </c>
      <c r="BG583" s="21"/>
      <c r="BH583" s="21"/>
      <c r="BI583" s="31" t="n">
        <f aca="false">$B$11*(($A$1061)*$C583/$B$12*$B$7+(1-$A$1061)*$D583/$B$12*$C$7)</f>
        <v>0</v>
      </c>
      <c r="BJ583" s="31" t="n">
        <f aca="false">$B$11*(($A$1062)*$C583/$B$12*$B$7+(1-$A$1062)*$D583/$B$12*$C$7)</f>
        <v>0</v>
      </c>
      <c r="BK583" s="31" t="n">
        <f aca="false">$B$11*(($A$1063)*$C583/$B$12*$B$7+(1-$A$1063)*$D583/$B$12*$C$7)</f>
        <v>0</v>
      </c>
      <c r="BL583" s="31" t="n">
        <f aca="false">$B$11*(($A$1064)*$C583/$B$12*$B$7+(1-$A$1064)*$D583/$B$12*$C$7)</f>
        <v>0</v>
      </c>
      <c r="BM583" s="31" t="n">
        <f aca="false">$B$11*(($A$1065)*$C583/$B$12*$B$7+(1-$A$1065)*$D583/$B$12*$C$7)</f>
        <v>0</v>
      </c>
      <c r="BN583" s="31" t="n">
        <f aca="false">$B$11*(($A$1066)*$C583/$B$12*$B$7+(1-$A$1066)*$D583/$B$12*$C$7)</f>
        <v>0</v>
      </c>
      <c r="BO583" s="31" t="n">
        <f aca="false">$B$11*(($A$1067)*$C583/$B$12*$B$7+(1-$A$1067)*$D583/$B$12*$C$7)</f>
        <v>0</v>
      </c>
      <c r="BP583" s="31" t="n">
        <f aca="false">$B$11*(($A$1068)*$C583/$B$12*$B$7+(1-$A$1068)*$D583/$B$12*$C$7)</f>
        <v>0</v>
      </c>
      <c r="BQ583" s="31" t="n">
        <f aca="false">$B$11*(($A$1069)*$C583/$B$12*$B$7+(1-$A$1069)*$D583/$B$12*$C$7)</f>
        <v>0</v>
      </c>
      <c r="BR583" s="31" t="n">
        <f aca="false">$B$11*(($A$1070)*$C583/$B$12*$B$7+(1-$A$1070)*$D583/$B$12*$C$7)</f>
        <v>0</v>
      </c>
      <c r="BS583" s="31" t="n">
        <f aca="false">$B$11*(($A$1071)*$C583/$B$12*$B$7+(1-$A$1071)*$D583/$B$12*$C$7)</f>
        <v>0</v>
      </c>
      <c r="BT583" s="31" t="n">
        <f aca="false">$B$11*(($A$1072)*$C583/$B$12*$B$7+(1-$A$1072)*$D583/$B$12*$C$7)</f>
        <v>0</v>
      </c>
      <c r="BU583" s="31" t="n">
        <f aca="false">$B$11*(($A$1073)*$C583/$B$12*$B$7+(1-$A$1073)*$D583/$B$12*$C$7)</f>
        <v>0</v>
      </c>
      <c r="BV583" s="31" t="n">
        <f aca="false">$B$11*(($A$1074)*$C583/$B$12*$B$7+(1-$A$1074)*$D583/$B$12*$C$7)</f>
        <v>0</v>
      </c>
      <c r="BW583" s="31" t="n">
        <f aca="false">$B$11*(($A$1075)*$C583/$B$12*$B$7+(1-$A$1075)*$D583/$B$12*$C$7)</f>
        <v>0</v>
      </c>
      <c r="BX583" s="31" t="n">
        <f aca="false">$B$11*(($A$1076)*$C583/$B$12*$B$7+(1-$A$1076)*$D583/$B$12*$C$7)</f>
        <v>0</v>
      </c>
      <c r="BY583" s="31" t="n">
        <f aca="false">$B$11*(($A$1077)*$C583/$B$12*$B$7+(1-$A$1077)*$D583/$B$12*$C$7)</f>
        <v>0</v>
      </c>
      <c r="BZ583" s="31" t="n">
        <f aca="false">$B$11*(($A$1078)*$C583/$B$12*$B$7+(1-$A$1078)*$D583/$B$12*$C$7)</f>
        <v>0</v>
      </c>
      <c r="CA583" s="31" t="n">
        <f aca="false">$B$11*(($A$1079)*$C583/$B$12*$B$7+(1-$A$1079)*$D583/$B$12*$C$7)</f>
        <v>0</v>
      </c>
      <c r="CB583" s="31" t="n">
        <f aca="false">$B$11*(($A$1080)*$C583/$B$12*$B$7+(1-$A$1080)*$D583/$B$12*$C$7)</f>
        <v>0</v>
      </c>
      <c r="CC583" s="31" t="n">
        <f aca="false">$B$11*(($A$1081)*$C583/$B$12*$B$7+(1-$A$1081)*$D583/$B$12*$C$7)</f>
        <v>0</v>
      </c>
    </row>
    <row r="584" customFormat="false" ht="15" hidden="false" customHeight="false" outlineLevel="0" collapsed="false">
      <c r="A584" s="21" t="n">
        <v>560</v>
      </c>
      <c r="B584" s="27" t="n">
        <v>1.17245994074838</v>
      </c>
      <c r="C584" s="9" t="n">
        <f aca="false">SUM(AM584:AV584)</f>
        <v>0</v>
      </c>
      <c r="D584" s="9" t="n">
        <f aca="false">SUM(AW584:BF584)</f>
        <v>0</v>
      </c>
      <c r="E584" s="24" t="n">
        <f aca="false">(1-C584/$B$12)*$B$8-C584/$B$12*$B$7</f>
        <v>0.05</v>
      </c>
      <c r="F584" s="24" t="n">
        <f aca="false">(1-D584/$B$12)*$C$8-D584/$B$12*$C$7</f>
        <v>0.09</v>
      </c>
      <c r="G584" s="47" t="n">
        <f aca="false">$B$11*($B$10*C584/$B$12*$B$7+(1-$B$10)*D584/$B$12*$C$7)</f>
        <v>0</v>
      </c>
      <c r="H584" s="24" t="n">
        <f aca="false">$B$10*E584+(1-$B$10)*F584</f>
        <v>0.07</v>
      </c>
      <c r="I584" s="21"/>
      <c r="J584" s="21"/>
      <c r="K584" s="21"/>
      <c r="L584" s="21"/>
      <c r="M584" s="21"/>
      <c r="N584" s="21"/>
      <c r="O584" s="21"/>
      <c r="P584" s="21"/>
      <c r="Q584" s="21"/>
      <c r="R584" s="27" t="n">
        <v>-3.08886077912258</v>
      </c>
      <c r="S584" s="27" t="n">
        <v>0.0931972524436425</v>
      </c>
      <c r="T584" s="27" t="n">
        <v>-0.437724823987478</v>
      </c>
      <c r="U584" s="27" t="n">
        <v>1.18767268247122</v>
      </c>
      <c r="V584" s="27" t="n">
        <v>1.37235187980869</v>
      </c>
      <c r="W584" s="27" t="n">
        <v>-1.17787921986591</v>
      </c>
      <c r="X584" s="27" t="n">
        <v>0.666183956370596</v>
      </c>
      <c r="Y584" s="27" t="n">
        <v>0.0585242999775843</v>
      </c>
      <c r="Z584" s="27" t="n">
        <v>-1.46340304717013</v>
      </c>
      <c r="AA584" s="27" t="n">
        <v>-1.50652675777342</v>
      </c>
      <c r="AB584" s="27" t="n">
        <v>0.362864149464622</v>
      </c>
      <c r="AC584" s="27" t="n">
        <v>1.65761498197034</v>
      </c>
      <c r="AD584" s="27" t="n">
        <v>-0.917594151636377</v>
      </c>
      <c r="AE584" s="27" t="n">
        <v>-1.83263306921498</v>
      </c>
      <c r="AF584" s="27" t="n">
        <v>0.678883503329738</v>
      </c>
      <c r="AG584" s="27" t="n">
        <v>2.40294498495709</v>
      </c>
      <c r="AH584" s="27" t="n">
        <v>-2.16170115159829</v>
      </c>
      <c r="AI584" s="27" t="n">
        <v>-0.969239419704361</v>
      </c>
      <c r="AJ584" s="27" t="n">
        <v>0.473249631560179</v>
      </c>
      <c r="AK584" s="27" t="n">
        <v>-1.37348629280483</v>
      </c>
      <c r="AL584" s="21"/>
      <c r="AM584" s="31" t="n">
        <f aca="false">IF(SQRT($B$9)*$B584+SQRT(1-$B$9)*R584&lt;_xlfn.NORM.S.INV($B$6),1,0)</f>
        <v>0</v>
      </c>
      <c r="AN584" s="31" t="n">
        <f aca="false">IF(SQRT($B$9)*$B584+SQRT(1-$B$9)*S584&lt;_xlfn.NORM.S.INV($B$6),1,0)</f>
        <v>0</v>
      </c>
      <c r="AO584" s="31" t="n">
        <f aca="false">IF(SQRT($B$9)*$B584+SQRT(1-$B$9)*T584&lt;_xlfn.NORM.S.INV($B$6),1,0)</f>
        <v>0</v>
      </c>
      <c r="AP584" s="31" t="n">
        <f aca="false">IF(SQRT($B$9)*$B584+SQRT(1-$B$9)*U584&lt;_xlfn.NORM.S.INV($B$6),1,0)</f>
        <v>0</v>
      </c>
      <c r="AQ584" s="31" t="n">
        <f aca="false">IF(SQRT($B$9)*$B584+SQRT(1-$B$9)*V584&lt;_xlfn.NORM.S.INV($B$6),1,0)</f>
        <v>0</v>
      </c>
      <c r="AR584" s="31" t="n">
        <f aca="false">IF(SQRT($B$9)*$B584+SQRT(1-$B$9)*W584&lt;_xlfn.NORM.S.INV($B$6),1,0)</f>
        <v>0</v>
      </c>
      <c r="AS584" s="31" t="n">
        <f aca="false">IF(SQRT($B$9)*$B584+SQRT(1-$B$9)*X584&lt;_xlfn.NORM.S.INV($B$6),1,0)</f>
        <v>0</v>
      </c>
      <c r="AT584" s="31" t="n">
        <f aca="false">IF(SQRT($B$9)*$B584+SQRT(1-$B$9)*Y584&lt;_xlfn.NORM.S.INV($B$6),1,0)</f>
        <v>0</v>
      </c>
      <c r="AU584" s="31" t="n">
        <f aca="false">IF(SQRT($B$9)*$B584+SQRT(1-$B$9)*Z584&lt;_xlfn.NORM.S.INV($B$6),1,0)</f>
        <v>0</v>
      </c>
      <c r="AV584" s="31" t="n">
        <f aca="false">IF(SQRT($B$9)*$B584+SQRT(1-$B$9)*AA584&lt;_xlfn.NORM.S.INV($B$6),1,0)</f>
        <v>0</v>
      </c>
      <c r="AW584" s="31" t="n">
        <f aca="false">IF(SQRT($C$9)*$B584+SQRT(1-$C$9)*AB584&lt;_xlfn.NORM.S.INV($C$6),1,0)</f>
        <v>0</v>
      </c>
      <c r="AX584" s="31" t="n">
        <f aca="false">IF(SQRT($C$9)*$B584+SQRT(1-$C$9)*AC584&lt;_xlfn.NORM.S.INV($C$6),1,0)</f>
        <v>0</v>
      </c>
      <c r="AY584" s="31" t="n">
        <f aca="false">IF(SQRT($C$9)*$B584+SQRT(1-$C$9)*AD584&lt;_xlfn.NORM.S.INV($C$6),1,0)</f>
        <v>0</v>
      </c>
      <c r="AZ584" s="31" t="n">
        <f aca="false">IF(SQRT($C$9)*$B584+SQRT(1-$C$9)*AE584&lt;_xlfn.NORM.S.INV($C$6),1,0)</f>
        <v>0</v>
      </c>
      <c r="BA584" s="31" t="n">
        <f aca="false">IF(SQRT($C$9)*$B584+SQRT(1-$C$9)*AF584&lt;_xlfn.NORM.S.INV($C$6),1,0)</f>
        <v>0</v>
      </c>
      <c r="BB584" s="31" t="n">
        <f aca="false">IF(SQRT($C$9)*$B584+SQRT(1-$C$9)*AG584&lt;_xlfn.NORM.S.INV($C$6),1,0)</f>
        <v>0</v>
      </c>
      <c r="BC584" s="31" t="n">
        <f aca="false">IF(SQRT($C$9)*$B584+SQRT(1-$C$9)*AH584&lt;_xlfn.NORM.S.INV($C$6),1,0)</f>
        <v>0</v>
      </c>
      <c r="BD584" s="31" t="n">
        <f aca="false">IF(SQRT($C$9)*$B584+SQRT(1-$C$9)*AI584&lt;_xlfn.NORM.S.INV($C$6),1,0)</f>
        <v>0</v>
      </c>
      <c r="BE584" s="31" t="n">
        <f aca="false">IF(SQRT($C$9)*$B584+SQRT(1-$C$9)*AJ584&lt;_xlfn.NORM.S.INV($C$6),1,0)</f>
        <v>0</v>
      </c>
      <c r="BF584" s="31" t="n">
        <f aca="false">IF(SQRT($C$9)*$B584+SQRT(1-$C$9)*AK584&lt;_xlfn.NORM.S.INV($C$6),1,0)</f>
        <v>0</v>
      </c>
      <c r="BG584" s="21"/>
      <c r="BH584" s="21"/>
      <c r="BI584" s="31" t="n">
        <f aca="false">$B$11*(($A$1061)*$C584/$B$12*$B$7+(1-$A$1061)*$D584/$B$12*$C$7)</f>
        <v>0</v>
      </c>
      <c r="BJ584" s="31" t="n">
        <f aca="false">$B$11*(($A$1062)*$C584/$B$12*$B$7+(1-$A$1062)*$D584/$B$12*$C$7)</f>
        <v>0</v>
      </c>
      <c r="BK584" s="31" t="n">
        <f aca="false">$B$11*(($A$1063)*$C584/$B$12*$B$7+(1-$A$1063)*$D584/$B$12*$C$7)</f>
        <v>0</v>
      </c>
      <c r="BL584" s="31" t="n">
        <f aca="false">$B$11*(($A$1064)*$C584/$B$12*$B$7+(1-$A$1064)*$D584/$B$12*$C$7)</f>
        <v>0</v>
      </c>
      <c r="BM584" s="31" t="n">
        <f aca="false">$B$11*(($A$1065)*$C584/$B$12*$B$7+(1-$A$1065)*$D584/$B$12*$C$7)</f>
        <v>0</v>
      </c>
      <c r="BN584" s="31" t="n">
        <f aca="false">$B$11*(($A$1066)*$C584/$B$12*$B$7+(1-$A$1066)*$D584/$B$12*$C$7)</f>
        <v>0</v>
      </c>
      <c r="BO584" s="31" t="n">
        <f aca="false">$B$11*(($A$1067)*$C584/$B$12*$B$7+(1-$A$1067)*$D584/$B$12*$C$7)</f>
        <v>0</v>
      </c>
      <c r="BP584" s="31" t="n">
        <f aca="false">$B$11*(($A$1068)*$C584/$B$12*$B$7+(1-$A$1068)*$D584/$B$12*$C$7)</f>
        <v>0</v>
      </c>
      <c r="BQ584" s="31" t="n">
        <f aca="false">$B$11*(($A$1069)*$C584/$B$12*$B$7+(1-$A$1069)*$D584/$B$12*$C$7)</f>
        <v>0</v>
      </c>
      <c r="BR584" s="31" t="n">
        <f aca="false">$B$11*(($A$1070)*$C584/$B$12*$B$7+(1-$A$1070)*$D584/$B$12*$C$7)</f>
        <v>0</v>
      </c>
      <c r="BS584" s="31" t="n">
        <f aca="false">$B$11*(($A$1071)*$C584/$B$12*$B$7+(1-$A$1071)*$D584/$B$12*$C$7)</f>
        <v>0</v>
      </c>
      <c r="BT584" s="31" t="n">
        <f aca="false">$B$11*(($A$1072)*$C584/$B$12*$B$7+(1-$A$1072)*$D584/$B$12*$C$7)</f>
        <v>0</v>
      </c>
      <c r="BU584" s="31" t="n">
        <f aca="false">$B$11*(($A$1073)*$C584/$B$12*$B$7+(1-$A$1073)*$D584/$B$12*$C$7)</f>
        <v>0</v>
      </c>
      <c r="BV584" s="31" t="n">
        <f aca="false">$B$11*(($A$1074)*$C584/$B$12*$B$7+(1-$A$1074)*$D584/$B$12*$C$7)</f>
        <v>0</v>
      </c>
      <c r="BW584" s="31" t="n">
        <f aca="false">$B$11*(($A$1075)*$C584/$B$12*$B$7+(1-$A$1075)*$D584/$B$12*$C$7)</f>
        <v>0</v>
      </c>
      <c r="BX584" s="31" t="n">
        <f aca="false">$B$11*(($A$1076)*$C584/$B$12*$B$7+(1-$A$1076)*$D584/$B$12*$C$7)</f>
        <v>0</v>
      </c>
      <c r="BY584" s="31" t="n">
        <f aca="false">$B$11*(($A$1077)*$C584/$B$12*$B$7+(1-$A$1077)*$D584/$B$12*$C$7)</f>
        <v>0</v>
      </c>
      <c r="BZ584" s="31" t="n">
        <f aca="false">$B$11*(($A$1078)*$C584/$B$12*$B$7+(1-$A$1078)*$D584/$B$12*$C$7)</f>
        <v>0</v>
      </c>
      <c r="CA584" s="31" t="n">
        <f aca="false">$B$11*(($A$1079)*$C584/$B$12*$B$7+(1-$A$1079)*$D584/$B$12*$C$7)</f>
        <v>0</v>
      </c>
      <c r="CB584" s="31" t="n">
        <f aca="false">$B$11*(($A$1080)*$C584/$B$12*$B$7+(1-$A$1080)*$D584/$B$12*$C$7)</f>
        <v>0</v>
      </c>
      <c r="CC584" s="31" t="n">
        <f aca="false">$B$11*(($A$1081)*$C584/$B$12*$B$7+(1-$A$1081)*$D584/$B$12*$C$7)</f>
        <v>0</v>
      </c>
    </row>
    <row r="585" customFormat="false" ht="15" hidden="false" customHeight="false" outlineLevel="0" collapsed="false">
      <c r="A585" s="21" t="n">
        <v>561</v>
      </c>
      <c r="B585" s="27" t="n">
        <v>0.574661390273427</v>
      </c>
      <c r="C585" s="9" t="n">
        <f aca="false">SUM(AM585:AV585)</f>
        <v>0</v>
      </c>
      <c r="D585" s="9" t="n">
        <f aca="false">SUM(AW585:BF585)</f>
        <v>0</v>
      </c>
      <c r="E585" s="24" t="n">
        <f aca="false">(1-C585/$B$12)*$B$8-C585/$B$12*$B$7</f>
        <v>0.05</v>
      </c>
      <c r="F585" s="24" t="n">
        <f aca="false">(1-D585/$B$12)*$C$8-D585/$B$12*$C$7</f>
        <v>0.09</v>
      </c>
      <c r="G585" s="47" t="n">
        <f aca="false">$B$11*($B$10*C585/$B$12*$B$7+(1-$B$10)*D585/$B$12*$C$7)</f>
        <v>0</v>
      </c>
      <c r="H585" s="24" t="n">
        <f aca="false">$B$10*E585+(1-$B$10)*F585</f>
        <v>0.07</v>
      </c>
      <c r="I585" s="21"/>
      <c r="J585" s="21"/>
      <c r="K585" s="21"/>
      <c r="L585" s="21"/>
      <c r="M585" s="21"/>
      <c r="N585" s="21"/>
      <c r="O585" s="21"/>
      <c r="P585" s="21"/>
      <c r="Q585" s="21"/>
      <c r="R585" s="27" t="n">
        <v>-0.116721737693798</v>
      </c>
      <c r="S585" s="27" t="n">
        <v>0.0239873077521183</v>
      </c>
      <c r="T585" s="27" t="n">
        <v>-0.258508151609528</v>
      </c>
      <c r="U585" s="27" t="n">
        <v>0.593462330709926</v>
      </c>
      <c r="V585" s="27" t="n">
        <v>0.973039974229556</v>
      </c>
      <c r="W585" s="27" t="n">
        <v>-0.0552027030977798</v>
      </c>
      <c r="X585" s="27" t="n">
        <v>0.621200904736638</v>
      </c>
      <c r="Y585" s="27" t="n">
        <v>1.03141048838847</v>
      </c>
      <c r="Z585" s="27" t="n">
        <v>-0.0461402931556079</v>
      </c>
      <c r="AA585" s="27" t="n">
        <v>-0.934305714996177</v>
      </c>
      <c r="AB585" s="27" t="n">
        <v>-0.917184856879263</v>
      </c>
      <c r="AC585" s="27" t="n">
        <v>-1.32327675299054</v>
      </c>
      <c r="AD585" s="27" t="n">
        <v>0.0940948105037183</v>
      </c>
      <c r="AE585" s="27" t="n">
        <v>2.51700710658372</v>
      </c>
      <c r="AF585" s="27" t="n">
        <v>-0.896125858493072</v>
      </c>
      <c r="AG585" s="27" t="n">
        <v>0.96611824049664</v>
      </c>
      <c r="AH585" s="27" t="n">
        <v>0.656309435793435</v>
      </c>
      <c r="AI585" s="27" t="n">
        <v>0.491194107605509</v>
      </c>
      <c r="AJ585" s="27" t="n">
        <v>-0.272763211142945</v>
      </c>
      <c r="AK585" s="27" t="n">
        <v>0.127226784277625</v>
      </c>
      <c r="AL585" s="21"/>
      <c r="AM585" s="31" t="n">
        <f aca="false">IF(SQRT($B$9)*$B585+SQRT(1-$B$9)*R585&lt;_xlfn.NORM.S.INV($B$6),1,0)</f>
        <v>0</v>
      </c>
      <c r="AN585" s="31" t="n">
        <f aca="false">IF(SQRT($B$9)*$B585+SQRT(1-$B$9)*S585&lt;_xlfn.NORM.S.INV($B$6),1,0)</f>
        <v>0</v>
      </c>
      <c r="AO585" s="31" t="n">
        <f aca="false">IF(SQRT($B$9)*$B585+SQRT(1-$B$9)*T585&lt;_xlfn.NORM.S.INV($B$6),1,0)</f>
        <v>0</v>
      </c>
      <c r="AP585" s="31" t="n">
        <f aca="false">IF(SQRT($B$9)*$B585+SQRT(1-$B$9)*U585&lt;_xlfn.NORM.S.INV($B$6),1,0)</f>
        <v>0</v>
      </c>
      <c r="AQ585" s="31" t="n">
        <f aca="false">IF(SQRT($B$9)*$B585+SQRT(1-$B$9)*V585&lt;_xlfn.NORM.S.INV($B$6),1,0)</f>
        <v>0</v>
      </c>
      <c r="AR585" s="31" t="n">
        <f aca="false">IF(SQRT($B$9)*$B585+SQRT(1-$B$9)*W585&lt;_xlfn.NORM.S.INV($B$6),1,0)</f>
        <v>0</v>
      </c>
      <c r="AS585" s="31" t="n">
        <f aca="false">IF(SQRT($B$9)*$B585+SQRT(1-$B$9)*X585&lt;_xlfn.NORM.S.INV($B$6),1,0)</f>
        <v>0</v>
      </c>
      <c r="AT585" s="31" t="n">
        <f aca="false">IF(SQRT($B$9)*$B585+SQRT(1-$B$9)*Y585&lt;_xlfn.NORM.S.INV($B$6),1,0)</f>
        <v>0</v>
      </c>
      <c r="AU585" s="31" t="n">
        <f aca="false">IF(SQRT($B$9)*$B585+SQRT(1-$B$9)*Z585&lt;_xlfn.NORM.S.INV($B$6),1,0)</f>
        <v>0</v>
      </c>
      <c r="AV585" s="31" t="n">
        <f aca="false">IF(SQRT($B$9)*$B585+SQRT(1-$B$9)*AA585&lt;_xlfn.NORM.S.INV($B$6),1,0)</f>
        <v>0</v>
      </c>
      <c r="AW585" s="31" t="n">
        <f aca="false">IF(SQRT($C$9)*$B585+SQRT(1-$C$9)*AB585&lt;_xlfn.NORM.S.INV($C$6),1,0)</f>
        <v>0</v>
      </c>
      <c r="AX585" s="31" t="n">
        <f aca="false">IF(SQRT($C$9)*$B585+SQRT(1-$C$9)*AC585&lt;_xlfn.NORM.S.INV($C$6),1,0)</f>
        <v>0</v>
      </c>
      <c r="AY585" s="31" t="n">
        <f aca="false">IF(SQRT($C$9)*$B585+SQRT(1-$C$9)*AD585&lt;_xlfn.NORM.S.INV($C$6),1,0)</f>
        <v>0</v>
      </c>
      <c r="AZ585" s="31" t="n">
        <f aca="false">IF(SQRT($C$9)*$B585+SQRT(1-$C$9)*AE585&lt;_xlfn.NORM.S.INV($C$6),1,0)</f>
        <v>0</v>
      </c>
      <c r="BA585" s="31" t="n">
        <f aca="false">IF(SQRT($C$9)*$B585+SQRT(1-$C$9)*AF585&lt;_xlfn.NORM.S.INV($C$6),1,0)</f>
        <v>0</v>
      </c>
      <c r="BB585" s="31" t="n">
        <f aca="false">IF(SQRT($C$9)*$B585+SQRT(1-$C$9)*AG585&lt;_xlfn.NORM.S.INV($C$6),1,0)</f>
        <v>0</v>
      </c>
      <c r="BC585" s="31" t="n">
        <f aca="false">IF(SQRT($C$9)*$B585+SQRT(1-$C$9)*AH585&lt;_xlfn.NORM.S.INV($C$6),1,0)</f>
        <v>0</v>
      </c>
      <c r="BD585" s="31" t="n">
        <f aca="false">IF(SQRT($C$9)*$B585+SQRT(1-$C$9)*AI585&lt;_xlfn.NORM.S.INV($C$6),1,0)</f>
        <v>0</v>
      </c>
      <c r="BE585" s="31" t="n">
        <f aca="false">IF(SQRT($C$9)*$B585+SQRT(1-$C$9)*AJ585&lt;_xlfn.NORM.S.INV($C$6),1,0)</f>
        <v>0</v>
      </c>
      <c r="BF585" s="31" t="n">
        <f aca="false">IF(SQRT($C$9)*$B585+SQRT(1-$C$9)*AK585&lt;_xlfn.NORM.S.INV($C$6),1,0)</f>
        <v>0</v>
      </c>
      <c r="BG585" s="21"/>
      <c r="BH585" s="21"/>
      <c r="BI585" s="31" t="n">
        <f aca="false">$B$11*(($A$1061)*$C585/$B$12*$B$7+(1-$A$1061)*$D585/$B$12*$C$7)</f>
        <v>0</v>
      </c>
      <c r="BJ585" s="31" t="n">
        <f aca="false">$B$11*(($A$1062)*$C585/$B$12*$B$7+(1-$A$1062)*$D585/$B$12*$C$7)</f>
        <v>0</v>
      </c>
      <c r="BK585" s="31" t="n">
        <f aca="false">$B$11*(($A$1063)*$C585/$B$12*$B$7+(1-$A$1063)*$D585/$B$12*$C$7)</f>
        <v>0</v>
      </c>
      <c r="BL585" s="31" t="n">
        <f aca="false">$B$11*(($A$1064)*$C585/$B$12*$B$7+(1-$A$1064)*$D585/$B$12*$C$7)</f>
        <v>0</v>
      </c>
      <c r="BM585" s="31" t="n">
        <f aca="false">$B$11*(($A$1065)*$C585/$B$12*$B$7+(1-$A$1065)*$D585/$B$12*$C$7)</f>
        <v>0</v>
      </c>
      <c r="BN585" s="31" t="n">
        <f aca="false">$B$11*(($A$1066)*$C585/$B$12*$B$7+(1-$A$1066)*$D585/$B$12*$C$7)</f>
        <v>0</v>
      </c>
      <c r="BO585" s="31" t="n">
        <f aca="false">$B$11*(($A$1067)*$C585/$B$12*$B$7+(1-$A$1067)*$D585/$B$12*$C$7)</f>
        <v>0</v>
      </c>
      <c r="BP585" s="31" t="n">
        <f aca="false">$B$11*(($A$1068)*$C585/$B$12*$B$7+(1-$A$1068)*$D585/$B$12*$C$7)</f>
        <v>0</v>
      </c>
      <c r="BQ585" s="31" t="n">
        <f aca="false">$B$11*(($A$1069)*$C585/$B$12*$B$7+(1-$A$1069)*$D585/$B$12*$C$7)</f>
        <v>0</v>
      </c>
      <c r="BR585" s="31" t="n">
        <f aca="false">$B$11*(($A$1070)*$C585/$B$12*$B$7+(1-$A$1070)*$D585/$B$12*$C$7)</f>
        <v>0</v>
      </c>
      <c r="BS585" s="31" t="n">
        <f aca="false">$B$11*(($A$1071)*$C585/$B$12*$B$7+(1-$A$1071)*$D585/$B$12*$C$7)</f>
        <v>0</v>
      </c>
      <c r="BT585" s="31" t="n">
        <f aca="false">$B$11*(($A$1072)*$C585/$B$12*$B$7+(1-$A$1072)*$D585/$B$12*$C$7)</f>
        <v>0</v>
      </c>
      <c r="BU585" s="31" t="n">
        <f aca="false">$B$11*(($A$1073)*$C585/$B$12*$B$7+(1-$A$1073)*$D585/$B$12*$C$7)</f>
        <v>0</v>
      </c>
      <c r="BV585" s="31" t="n">
        <f aca="false">$B$11*(($A$1074)*$C585/$B$12*$B$7+(1-$A$1074)*$D585/$B$12*$C$7)</f>
        <v>0</v>
      </c>
      <c r="BW585" s="31" t="n">
        <f aca="false">$B$11*(($A$1075)*$C585/$B$12*$B$7+(1-$A$1075)*$D585/$B$12*$C$7)</f>
        <v>0</v>
      </c>
      <c r="BX585" s="31" t="n">
        <f aca="false">$B$11*(($A$1076)*$C585/$B$12*$B$7+(1-$A$1076)*$D585/$B$12*$C$7)</f>
        <v>0</v>
      </c>
      <c r="BY585" s="31" t="n">
        <f aca="false">$B$11*(($A$1077)*$C585/$B$12*$B$7+(1-$A$1077)*$D585/$B$12*$C$7)</f>
        <v>0</v>
      </c>
      <c r="BZ585" s="31" t="n">
        <f aca="false">$B$11*(($A$1078)*$C585/$B$12*$B$7+(1-$A$1078)*$D585/$B$12*$C$7)</f>
        <v>0</v>
      </c>
      <c r="CA585" s="31" t="n">
        <f aca="false">$B$11*(($A$1079)*$C585/$B$12*$B$7+(1-$A$1079)*$D585/$B$12*$C$7)</f>
        <v>0</v>
      </c>
      <c r="CB585" s="31" t="n">
        <f aca="false">$B$11*(($A$1080)*$C585/$B$12*$B$7+(1-$A$1080)*$D585/$B$12*$C$7)</f>
        <v>0</v>
      </c>
      <c r="CC585" s="31" t="n">
        <f aca="false">$B$11*(($A$1081)*$C585/$B$12*$B$7+(1-$A$1081)*$D585/$B$12*$C$7)</f>
        <v>0</v>
      </c>
    </row>
    <row r="586" customFormat="false" ht="15" hidden="false" customHeight="false" outlineLevel="0" collapsed="false">
      <c r="A586" s="21" t="n">
        <v>562</v>
      </c>
      <c r="B586" s="27" t="n">
        <v>-0.287877052424909</v>
      </c>
      <c r="C586" s="9" t="n">
        <f aca="false">SUM(AM586:AV586)</f>
        <v>0</v>
      </c>
      <c r="D586" s="9" t="n">
        <f aca="false">SUM(AW586:BF586)</f>
        <v>0</v>
      </c>
      <c r="E586" s="24" t="n">
        <f aca="false">(1-C586/$B$12)*$B$8-C586/$B$12*$B$7</f>
        <v>0.05</v>
      </c>
      <c r="F586" s="24" t="n">
        <f aca="false">(1-D586/$B$12)*$C$8-D586/$B$12*$C$7</f>
        <v>0.09</v>
      </c>
      <c r="G586" s="47" t="n">
        <f aca="false">$B$11*($B$10*C586/$B$12*$B$7+(1-$B$10)*D586/$B$12*$C$7)</f>
        <v>0</v>
      </c>
      <c r="H586" s="24" t="n">
        <f aca="false">$B$10*E586+(1-$B$10)*F586</f>
        <v>0.07</v>
      </c>
      <c r="I586" s="21"/>
      <c r="J586" s="21"/>
      <c r="K586" s="21"/>
      <c r="L586" s="21"/>
      <c r="M586" s="21"/>
      <c r="N586" s="21"/>
      <c r="O586" s="21"/>
      <c r="P586" s="21"/>
      <c r="Q586" s="21"/>
      <c r="R586" s="27" t="n">
        <v>0.665266400391395</v>
      </c>
      <c r="S586" s="27" t="n">
        <v>-0.465449524596952</v>
      </c>
      <c r="T586" s="27" t="n">
        <v>-1.81202298590538</v>
      </c>
      <c r="U586" s="27" t="n">
        <v>-0.497951044896923</v>
      </c>
      <c r="V586" s="27" t="n">
        <v>-0.910551344813805</v>
      </c>
      <c r="W586" s="27" t="n">
        <v>1.35374079578819</v>
      </c>
      <c r="X586" s="27" t="n">
        <v>0.0581593136697055</v>
      </c>
      <c r="Y586" s="27" t="n">
        <v>1.71938208214295</v>
      </c>
      <c r="Z586" s="27" t="n">
        <v>0.654733795406394</v>
      </c>
      <c r="AA586" s="27" t="n">
        <v>0.213953545581105</v>
      </c>
      <c r="AB586" s="27" t="n">
        <v>-0.897159149732624</v>
      </c>
      <c r="AC586" s="27" t="n">
        <v>-0.581235434990435</v>
      </c>
      <c r="AD586" s="27" t="n">
        <v>-1.36413343000101</v>
      </c>
      <c r="AE586" s="27" t="n">
        <v>0.315230046477466</v>
      </c>
      <c r="AF586" s="27" t="n">
        <v>-0.092405649552562</v>
      </c>
      <c r="AG586" s="27" t="n">
        <v>-0.828442161642944</v>
      </c>
      <c r="AH586" s="27" t="n">
        <v>-0.136296624992813</v>
      </c>
      <c r="AI586" s="27" t="n">
        <v>-0.352154350375832</v>
      </c>
      <c r="AJ586" s="27" t="n">
        <v>0.254965497703018</v>
      </c>
      <c r="AK586" s="27" t="n">
        <v>-0.609394647126604</v>
      </c>
      <c r="AL586" s="21"/>
      <c r="AM586" s="31" t="n">
        <f aca="false">IF(SQRT($B$9)*$B586+SQRT(1-$B$9)*R586&lt;_xlfn.NORM.S.INV($B$6),1,0)</f>
        <v>0</v>
      </c>
      <c r="AN586" s="31" t="n">
        <f aca="false">IF(SQRT($B$9)*$B586+SQRT(1-$B$9)*S586&lt;_xlfn.NORM.S.INV($B$6),1,0)</f>
        <v>0</v>
      </c>
      <c r="AO586" s="31" t="n">
        <f aca="false">IF(SQRT($B$9)*$B586+SQRT(1-$B$9)*T586&lt;_xlfn.NORM.S.INV($B$6),1,0)</f>
        <v>0</v>
      </c>
      <c r="AP586" s="31" t="n">
        <f aca="false">IF(SQRT($B$9)*$B586+SQRT(1-$B$9)*U586&lt;_xlfn.NORM.S.INV($B$6),1,0)</f>
        <v>0</v>
      </c>
      <c r="AQ586" s="31" t="n">
        <f aca="false">IF(SQRT($B$9)*$B586+SQRT(1-$B$9)*V586&lt;_xlfn.NORM.S.INV($B$6),1,0)</f>
        <v>0</v>
      </c>
      <c r="AR586" s="31" t="n">
        <f aca="false">IF(SQRT($B$9)*$B586+SQRT(1-$B$9)*W586&lt;_xlfn.NORM.S.INV($B$6),1,0)</f>
        <v>0</v>
      </c>
      <c r="AS586" s="31" t="n">
        <f aca="false">IF(SQRT($B$9)*$B586+SQRT(1-$B$9)*X586&lt;_xlfn.NORM.S.INV($B$6),1,0)</f>
        <v>0</v>
      </c>
      <c r="AT586" s="31" t="n">
        <f aca="false">IF(SQRT($B$9)*$B586+SQRT(1-$B$9)*Y586&lt;_xlfn.NORM.S.INV($B$6),1,0)</f>
        <v>0</v>
      </c>
      <c r="AU586" s="31" t="n">
        <f aca="false">IF(SQRT($B$9)*$B586+SQRT(1-$B$9)*Z586&lt;_xlfn.NORM.S.INV($B$6),1,0)</f>
        <v>0</v>
      </c>
      <c r="AV586" s="31" t="n">
        <f aca="false">IF(SQRT($B$9)*$B586+SQRT(1-$B$9)*AA586&lt;_xlfn.NORM.S.INV($B$6),1,0)</f>
        <v>0</v>
      </c>
      <c r="AW586" s="31" t="n">
        <f aca="false">IF(SQRT($C$9)*$B586+SQRT(1-$C$9)*AB586&lt;_xlfn.NORM.S.INV($C$6),1,0)</f>
        <v>0</v>
      </c>
      <c r="AX586" s="31" t="n">
        <f aca="false">IF(SQRT($C$9)*$B586+SQRT(1-$C$9)*AC586&lt;_xlfn.NORM.S.INV($C$6),1,0)</f>
        <v>0</v>
      </c>
      <c r="AY586" s="31" t="n">
        <f aca="false">IF(SQRT($C$9)*$B586+SQRT(1-$C$9)*AD586&lt;_xlfn.NORM.S.INV($C$6),1,0)</f>
        <v>0</v>
      </c>
      <c r="AZ586" s="31" t="n">
        <f aca="false">IF(SQRT($C$9)*$B586+SQRT(1-$C$9)*AE586&lt;_xlfn.NORM.S.INV($C$6),1,0)</f>
        <v>0</v>
      </c>
      <c r="BA586" s="31" t="n">
        <f aca="false">IF(SQRT($C$9)*$B586+SQRT(1-$C$9)*AF586&lt;_xlfn.NORM.S.INV($C$6),1,0)</f>
        <v>0</v>
      </c>
      <c r="BB586" s="31" t="n">
        <f aca="false">IF(SQRT($C$9)*$B586+SQRT(1-$C$9)*AG586&lt;_xlfn.NORM.S.INV($C$6),1,0)</f>
        <v>0</v>
      </c>
      <c r="BC586" s="31" t="n">
        <f aca="false">IF(SQRT($C$9)*$B586+SQRT(1-$C$9)*AH586&lt;_xlfn.NORM.S.INV($C$6),1,0)</f>
        <v>0</v>
      </c>
      <c r="BD586" s="31" t="n">
        <f aca="false">IF(SQRT($C$9)*$B586+SQRT(1-$C$9)*AI586&lt;_xlfn.NORM.S.INV($C$6),1,0)</f>
        <v>0</v>
      </c>
      <c r="BE586" s="31" t="n">
        <f aca="false">IF(SQRT($C$9)*$B586+SQRT(1-$C$9)*AJ586&lt;_xlfn.NORM.S.INV($C$6),1,0)</f>
        <v>0</v>
      </c>
      <c r="BF586" s="31" t="n">
        <f aca="false">IF(SQRT($C$9)*$B586+SQRT(1-$C$9)*AK586&lt;_xlfn.NORM.S.INV($C$6),1,0)</f>
        <v>0</v>
      </c>
      <c r="BG586" s="21"/>
      <c r="BH586" s="21"/>
      <c r="BI586" s="31" t="n">
        <f aca="false">$B$11*(($A$1061)*$C586/$B$12*$B$7+(1-$A$1061)*$D586/$B$12*$C$7)</f>
        <v>0</v>
      </c>
      <c r="BJ586" s="31" t="n">
        <f aca="false">$B$11*(($A$1062)*$C586/$B$12*$B$7+(1-$A$1062)*$D586/$B$12*$C$7)</f>
        <v>0</v>
      </c>
      <c r="BK586" s="31" t="n">
        <f aca="false">$B$11*(($A$1063)*$C586/$B$12*$B$7+(1-$A$1063)*$D586/$B$12*$C$7)</f>
        <v>0</v>
      </c>
      <c r="BL586" s="31" t="n">
        <f aca="false">$B$11*(($A$1064)*$C586/$B$12*$B$7+(1-$A$1064)*$D586/$B$12*$C$7)</f>
        <v>0</v>
      </c>
      <c r="BM586" s="31" t="n">
        <f aca="false">$B$11*(($A$1065)*$C586/$B$12*$B$7+(1-$A$1065)*$D586/$B$12*$C$7)</f>
        <v>0</v>
      </c>
      <c r="BN586" s="31" t="n">
        <f aca="false">$B$11*(($A$1066)*$C586/$B$12*$B$7+(1-$A$1066)*$D586/$B$12*$C$7)</f>
        <v>0</v>
      </c>
      <c r="BO586" s="31" t="n">
        <f aca="false">$B$11*(($A$1067)*$C586/$B$12*$B$7+(1-$A$1067)*$D586/$B$12*$C$7)</f>
        <v>0</v>
      </c>
      <c r="BP586" s="31" t="n">
        <f aca="false">$B$11*(($A$1068)*$C586/$B$12*$B$7+(1-$A$1068)*$D586/$B$12*$C$7)</f>
        <v>0</v>
      </c>
      <c r="BQ586" s="31" t="n">
        <f aca="false">$B$11*(($A$1069)*$C586/$B$12*$B$7+(1-$A$1069)*$D586/$B$12*$C$7)</f>
        <v>0</v>
      </c>
      <c r="BR586" s="31" t="n">
        <f aca="false">$B$11*(($A$1070)*$C586/$B$12*$B$7+(1-$A$1070)*$D586/$B$12*$C$7)</f>
        <v>0</v>
      </c>
      <c r="BS586" s="31" t="n">
        <f aca="false">$B$11*(($A$1071)*$C586/$B$12*$B$7+(1-$A$1071)*$D586/$B$12*$C$7)</f>
        <v>0</v>
      </c>
      <c r="BT586" s="31" t="n">
        <f aca="false">$B$11*(($A$1072)*$C586/$B$12*$B$7+(1-$A$1072)*$D586/$B$12*$C$7)</f>
        <v>0</v>
      </c>
      <c r="BU586" s="31" t="n">
        <f aca="false">$B$11*(($A$1073)*$C586/$B$12*$B$7+(1-$A$1073)*$D586/$B$12*$C$7)</f>
        <v>0</v>
      </c>
      <c r="BV586" s="31" t="n">
        <f aca="false">$B$11*(($A$1074)*$C586/$B$12*$B$7+(1-$A$1074)*$D586/$B$12*$C$7)</f>
        <v>0</v>
      </c>
      <c r="BW586" s="31" t="n">
        <f aca="false">$B$11*(($A$1075)*$C586/$B$12*$B$7+(1-$A$1075)*$D586/$B$12*$C$7)</f>
        <v>0</v>
      </c>
      <c r="BX586" s="31" t="n">
        <f aca="false">$B$11*(($A$1076)*$C586/$B$12*$B$7+(1-$A$1076)*$D586/$B$12*$C$7)</f>
        <v>0</v>
      </c>
      <c r="BY586" s="31" t="n">
        <f aca="false">$B$11*(($A$1077)*$C586/$B$12*$B$7+(1-$A$1077)*$D586/$B$12*$C$7)</f>
        <v>0</v>
      </c>
      <c r="BZ586" s="31" t="n">
        <f aca="false">$B$11*(($A$1078)*$C586/$B$12*$B$7+(1-$A$1078)*$D586/$B$12*$C$7)</f>
        <v>0</v>
      </c>
      <c r="CA586" s="31" t="n">
        <f aca="false">$B$11*(($A$1079)*$C586/$B$12*$B$7+(1-$A$1079)*$D586/$B$12*$C$7)</f>
        <v>0</v>
      </c>
      <c r="CB586" s="31" t="n">
        <f aca="false">$B$11*(($A$1080)*$C586/$B$12*$B$7+(1-$A$1080)*$D586/$B$12*$C$7)</f>
        <v>0</v>
      </c>
      <c r="CC586" s="31" t="n">
        <f aca="false">$B$11*(($A$1081)*$C586/$B$12*$B$7+(1-$A$1081)*$D586/$B$12*$C$7)</f>
        <v>0</v>
      </c>
    </row>
    <row r="587" customFormat="false" ht="15" hidden="false" customHeight="false" outlineLevel="0" collapsed="false">
      <c r="A587" s="21" t="n">
        <v>563</v>
      </c>
      <c r="B587" s="27" t="n">
        <v>-1.59075911450678</v>
      </c>
      <c r="C587" s="9" t="n">
        <f aca="false">SUM(AM587:AV587)</f>
        <v>1</v>
      </c>
      <c r="D587" s="9" t="n">
        <f aca="false">SUM(AW587:BF587)</f>
        <v>0</v>
      </c>
      <c r="E587" s="24" t="n">
        <f aca="false">(1-C587/$B$12)*$B$8-C587/$B$12*$B$7</f>
        <v>0.005</v>
      </c>
      <c r="F587" s="24" t="n">
        <f aca="false">(1-D587/$B$12)*$C$8-D587/$B$12*$C$7</f>
        <v>0.09</v>
      </c>
      <c r="G587" s="47" t="n">
        <f aca="false">$B$11*($B$10*C587/$B$12*$B$7+(1-$B$10)*D587/$B$12*$C$7)</f>
        <v>200</v>
      </c>
      <c r="H587" s="24" t="n">
        <f aca="false">$B$10*E587+(1-$B$10)*F587</f>
        <v>0.0475</v>
      </c>
      <c r="I587" s="21"/>
      <c r="J587" s="21"/>
      <c r="K587" s="21"/>
      <c r="L587" s="21"/>
      <c r="M587" s="21"/>
      <c r="N587" s="21"/>
      <c r="O587" s="21"/>
      <c r="P587" s="21"/>
      <c r="Q587" s="21"/>
      <c r="R587" s="27" t="n">
        <v>0.765548716880891</v>
      </c>
      <c r="S587" s="27" t="n">
        <v>-1.04744788881015</v>
      </c>
      <c r="T587" s="27" t="n">
        <v>-0.9233438986052</v>
      </c>
      <c r="U587" s="27" t="n">
        <v>-1.08213771194777</v>
      </c>
      <c r="V587" s="27" t="n">
        <v>-2.31545501923531</v>
      </c>
      <c r="W587" s="27" t="n">
        <v>0.466361265067903</v>
      </c>
      <c r="X587" s="27" t="n">
        <v>0.0137311836664912</v>
      </c>
      <c r="Y587" s="27" t="n">
        <v>0.214156201251</v>
      </c>
      <c r="Z587" s="27" t="n">
        <v>-0.379923407071689</v>
      </c>
      <c r="AA587" s="27" t="n">
        <v>2.01860615553182</v>
      </c>
      <c r="AB587" s="27" t="n">
        <v>-0.334395254725497</v>
      </c>
      <c r="AC587" s="27" t="n">
        <v>-0.61079731618151</v>
      </c>
      <c r="AD587" s="27" t="n">
        <v>0.763598926421922</v>
      </c>
      <c r="AE587" s="27" t="n">
        <v>0.605335978420164</v>
      </c>
      <c r="AF587" s="27" t="n">
        <v>-0.245465436983983</v>
      </c>
      <c r="AG587" s="27" t="n">
        <v>-0.996556202966645</v>
      </c>
      <c r="AH587" s="27" t="n">
        <v>0.57122784107378</v>
      </c>
      <c r="AI587" s="27" t="n">
        <v>-0.148451451969161</v>
      </c>
      <c r="AJ587" s="27" t="n">
        <v>-0.850651184900626</v>
      </c>
      <c r="AK587" s="27" t="n">
        <v>-0.212897295601447</v>
      </c>
      <c r="AL587" s="21"/>
      <c r="AM587" s="31" t="n">
        <f aca="false">IF(SQRT($B$9)*$B587+SQRT(1-$B$9)*R587&lt;_xlfn.NORM.S.INV($B$6),1,0)</f>
        <v>0</v>
      </c>
      <c r="AN587" s="31" t="n">
        <f aca="false">IF(SQRT($B$9)*$B587+SQRT(1-$B$9)*S587&lt;_xlfn.NORM.S.INV($B$6),1,0)</f>
        <v>0</v>
      </c>
      <c r="AO587" s="31" t="n">
        <f aca="false">IF(SQRT($B$9)*$B587+SQRT(1-$B$9)*T587&lt;_xlfn.NORM.S.INV($B$6),1,0)</f>
        <v>0</v>
      </c>
      <c r="AP587" s="31" t="n">
        <f aca="false">IF(SQRT($B$9)*$B587+SQRT(1-$B$9)*U587&lt;_xlfn.NORM.S.INV($B$6),1,0)</f>
        <v>0</v>
      </c>
      <c r="AQ587" s="31" t="n">
        <f aca="false">IF(SQRT($B$9)*$B587+SQRT(1-$B$9)*V587&lt;_xlfn.NORM.S.INV($B$6),1,0)</f>
        <v>1</v>
      </c>
      <c r="AR587" s="31" t="n">
        <f aca="false">IF(SQRT($B$9)*$B587+SQRT(1-$B$9)*W587&lt;_xlfn.NORM.S.INV($B$6),1,0)</f>
        <v>0</v>
      </c>
      <c r="AS587" s="31" t="n">
        <f aca="false">IF(SQRT($B$9)*$B587+SQRT(1-$B$9)*X587&lt;_xlfn.NORM.S.INV($B$6),1,0)</f>
        <v>0</v>
      </c>
      <c r="AT587" s="31" t="n">
        <f aca="false">IF(SQRT($B$9)*$B587+SQRT(1-$B$9)*Y587&lt;_xlfn.NORM.S.INV($B$6),1,0)</f>
        <v>0</v>
      </c>
      <c r="AU587" s="31" t="n">
        <f aca="false">IF(SQRT($B$9)*$B587+SQRT(1-$B$9)*Z587&lt;_xlfn.NORM.S.INV($B$6),1,0)</f>
        <v>0</v>
      </c>
      <c r="AV587" s="31" t="n">
        <f aca="false">IF(SQRT($B$9)*$B587+SQRT(1-$B$9)*AA587&lt;_xlfn.NORM.S.INV($B$6),1,0)</f>
        <v>0</v>
      </c>
      <c r="AW587" s="31" t="n">
        <f aca="false">IF(SQRT($C$9)*$B587+SQRT(1-$C$9)*AB587&lt;_xlfn.NORM.S.INV($C$6),1,0)</f>
        <v>0</v>
      </c>
      <c r="AX587" s="31" t="n">
        <f aca="false">IF(SQRT($C$9)*$B587+SQRT(1-$C$9)*AC587&lt;_xlfn.NORM.S.INV($C$6),1,0)</f>
        <v>0</v>
      </c>
      <c r="AY587" s="31" t="n">
        <f aca="false">IF(SQRT($C$9)*$B587+SQRT(1-$C$9)*AD587&lt;_xlfn.NORM.S.INV($C$6),1,0)</f>
        <v>0</v>
      </c>
      <c r="AZ587" s="31" t="n">
        <f aca="false">IF(SQRT($C$9)*$B587+SQRT(1-$C$9)*AE587&lt;_xlfn.NORM.S.INV($C$6),1,0)</f>
        <v>0</v>
      </c>
      <c r="BA587" s="31" t="n">
        <f aca="false">IF(SQRT($C$9)*$B587+SQRT(1-$C$9)*AF587&lt;_xlfn.NORM.S.INV($C$6),1,0)</f>
        <v>0</v>
      </c>
      <c r="BB587" s="31" t="n">
        <f aca="false">IF(SQRT($C$9)*$B587+SQRT(1-$C$9)*AG587&lt;_xlfn.NORM.S.INV($C$6),1,0)</f>
        <v>0</v>
      </c>
      <c r="BC587" s="31" t="n">
        <f aca="false">IF(SQRT($C$9)*$B587+SQRT(1-$C$9)*AH587&lt;_xlfn.NORM.S.INV($C$6),1,0)</f>
        <v>0</v>
      </c>
      <c r="BD587" s="31" t="n">
        <f aca="false">IF(SQRT($C$9)*$B587+SQRT(1-$C$9)*AI587&lt;_xlfn.NORM.S.INV($C$6),1,0)</f>
        <v>0</v>
      </c>
      <c r="BE587" s="31" t="n">
        <f aca="false">IF(SQRT($C$9)*$B587+SQRT(1-$C$9)*AJ587&lt;_xlfn.NORM.S.INV($C$6),1,0)</f>
        <v>0</v>
      </c>
      <c r="BF587" s="31" t="n">
        <f aca="false">IF(SQRT($C$9)*$B587+SQRT(1-$C$9)*AK587&lt;_xlfn.NORM.S.INV($C$6),1,0)</f>
        <v>0</v>
      </c>
      <c r="BG587" s="21"/>
      <c r="BH587" s="21"/>
      <c r="BI587" s="31" t="n">
        <f aca="false">$B$11*(($A$1061)*$C587/$B$12*$B$7+(1-$A$1061)*$D587/$B$12*$C$7)</f>
        <v>0</v>
      </c>
      <c r="BJ587" s="31" t="n">
        <f aca="false">$B$11*(($A$1062)*$C587/$B$12*$B$7+(1-$A$1062)*$D587/$B$12*$C$7)</f>
        <v>20</v>
      </c>
      <c r="BK587" s="31" t="n">
        <f aca="false">$B$11*(($A$1063)*$C587/$B$12*$B$7+(1-$A$1063)*$D587/$B$12*$C$7)</f>
        <v>40</v>
      </c>
      <c r="BL587" s="31" t="n">
        <f aca="false">$B$11*(($A$1064)*$C587/$B$12*$B$7+(1-$A$1064)*$D587/$B$12*$C$7)</f>
        <v>60</v>
      </c>
      <c r="BM587" s="31" t="n">
        <f aca="false">$B$11*(($A$1065)*$C587/$B$12*$B$7+(1-$A$1065)*$D587/$B$12*$C$7)</f>
        <v>80</v>
      </c>
      <c r="BN587" s="31" t="n">
        <f aca="false">$B$11*(($A$1066)*$C587/$B$12*$B$7+(1-$A$1066)*$D587/$B$12*$C$7)</f>
        <v>100</v>
      </c>
      <c r="BO587" s="31" t="n">
        <f aca="false">$B$11*(($A$1067)*$C587/$B$12*$B$7+(1-$A$1067)*$D587/$B$12*$C$7)</f>
        <v>120</v>
      </c>
      <c r="BP587" s="31" t="n">
        <f aca="false">$B$11*(($A$1068)*$C587/$B$12*$B$7+(1-$A$1068)*$D587/$B$12*$C$7)</f>
        <v>140</v>
      </c>
      <c r="BQ587" s="31" t="n">
        <f aca="false">$B$11*(($A$1069)*$C587/$B$12*$B$7+(1-$A$1069)*$D587/$B$12*$C$7)</f>
        <v>160</v>
      </c>
      <c r="BR587" s="31" t="n">
        <f aca="false">$B$11*(($A$1070)*$C587/$B$12*$B$7+(1-$A$1070)*$D587/$B$12*$C$7)</f>
        <v>180</v>
      </c>
      <c r="BS587" s="31" t="n">
        <f aca="false">$B$11*(($A$1071)*$C587/$B$12*$B$7+(1-$A$1071)*$D587/$B$12*$C$7)</f>
        <v>200</v>
      </c>
      <c r="BT587" s="31" t="n">
        <f aca="false">$B$11*(($A$1072)*$C587/$B$12*$B$7+(1-$A$1072)*$D587/$B$12*$C$7)</f>
        <v>220</v>
      </c>
      <c r="BU587" s="31" t="n">
        <f aca="false">$B$11*(($A$1073)*$C587/$B$12*$B$7+(1-$A$1073)*$D587/$B$12*$C$7)</f>
        <v>240</v>
      </c>
      <c r="BV587" s="31" t="n">
        <f aca="false">$B$11*(($A$1074)*$C587/$B$12*$B$7+(1-$A$1074)*$D587/$B$12*$C$7)</f>
        <v>260</v>
      </c>
      <c r="BW587" s="31" t="n">
        <f aca="false">$B$11*(($A$1075)*$C587/$B$12*$B$7+(1-$A$1075)*$D587/$B$12*$C$7)</f>
        <v>280</v>
      </c>
      <c r="BX587" s="31" t="n">
        <f aca="false">$B$11*(($A$1076)*$C587/$B$12*$B$7+(1-$A$1076)*$D587/$B$12*$C$7)</f>
        <v>300</v>
      </c>
      <c r="BY587" s="31" t="n">
        <f aca="false">$B$11*(($A$1077)*$C587/$B$12*$B$7+(1-$A$1077)*$D587/$B$12*$C$7)</f>
        <v>320</v>
      </c>
      <c r="BZ587" s="31" t="n">
        <f aca="false">$B$11*(($A$1078)*$C587/$B$12*$B$7+(1-$A$1078)*$D587/$B$12*$C$7)</f>
        <v>340</v>
      </c>
      <c r="CA587" s="31" t="n">
        <f aca="false">$B$11*(($A$1079)*$C587/$B$12*$B$7+(1-$A$1079)*$D587/$B$12*$C$7)</f>
        <v>360</v>
      </c>
      <c r="CB587" s="31" t="n">
        <f aca="false">$B$11*(($A$1080)*$C587/$B$12*$B$7+(1-$A$1080)*$D587/$B$12*$C$7)</f>
        <v>380</v>
      </c>
      <c r="CC587" s="31" t="n">
        <f aca="false">$B$11*(($A$1081)*$C587/$B$12*$B$7+(1-$A$1081)*$D587/$B$12*$C$7)</f>
        <v>400</v>
      </c>
    </row>
    <row r="588" customFormat="false" ht="15" hidden="false" customHeight="false" outlineLevel="0" collapsed="false">
      <c r="A588" s="21" t="n">
        <v>564</v>
      </c>
      <c r="B588" s="27" t="n">
        <v>0.549923773509271</v>
      </c>
      <c r="C588" s="9" t="n">
        <f aca="false">SUM(AM588:AV588)</f>
        <v>0</v>
      </c>
      <c r="D588" s="9" t="n">
        <f aca="false">SUM(AW588:BF588)</f>
        <v>0</v>
      </c>
      <c r="E588" s="24" t="n">
        <f aca="false">(1-C588/$B$12)*$B$8-C588/$B$12*$B$7</f>
        <v>0.05</v>
      </c>
      <c r="F588" s="24" t="n">
        <f aca="false">(1-D588/$B$12)*$C$8-D588/$B$12*$C$7</f>
        <v>0.09</v>
      </c>
      <c r="G588" s="47" t="n">
        <f aca="false">$B$11*($B$10*C588/$B$12*$B$7+(1-$B$10)*D588/$B$12*$C$7)</f>
        <v>0</v>
      </c>
      <c r="H588" s="24" t="n">
        <f aca="false">$B$10*E588+(1-$B$10)*F588</f>
        <v>0.07</v>
      </c>
      <c r="I588" s="21"/>
      <c r="J588" s="21"/>
      <c r="K588" s="21"/>
      <c r="L588" s="21"/>
      <c r="M588" s="21"/>
      <c r="N588" s="21"/>
      <c r="O588" s="21"/>
      <c r="P588" s="21"/>
      <c r="Q588" s="21"/>
      <c r="R588" s="27" t="n">
        <v>1.18830557263375</v>
      </c>
      <c r="S588" s="27" t="n">
        <v>-1.06968725415452</v>
      </c>
      <c r="T588" s="27" t="n">
        <v>0.0315749192702834</v>
      </c>
      <c r="U588" s="27" t="n">
        <v>0.38297080219374</v>
      </c>
      <c r="V588" s="27" t="n">
        <v>0.58891626501033</v>
      </c>
      <c r="W588" s="27" t="n">
        <v>-0.433919510903321</v>
      </c>
      <c r="X588" s="27" t="n">
        <v>0.497548029817251</v>
      </c>
      <c r="Y588" s="27" t="n">
        <v>-0.497099737479635</v>
      </c>
      <c r="Z588" s="27" t="n">
        <v>-0.0683659395002391</v>
      </c>
      <c r="AA588" s="27" t="n">
        <v>-1.97995438392631</v>
      </c>
      <c r="AB588" s="27" t="n">
        <v>1.62889090179266</v>
      </c>
      <c r="AC588" s="27" t="n">
        <v>-0.301648484079091</v>
      </c>
      <c r="AD588" s="27" t="n">
        <v>1.10586541527007</v>
      </c>
      <c r="AE588" s="27" t="n">
        <v>1.10222403863068</v>
      </c>
      <c r="AF588" s="27" t="n">
        <v>-1.02876078904131</v>
      </c>
      <c r="AG588" s="27" t="n">
        <v>-1.47337993846932</v>
      </c>
      <c r="AH588" s="27" t="n">
        <v>1.13830001414884</v>
      </c>
      <c r="AI588" s="27" t="n">
        <v>-0.80962722583736</v>
      </c>
      <c r="AJ588" s="27" t="n">
        <v>0.707563725807392</v>
      </c>
      <c r="AK588" s="27" t="n">
        <v>-2.04774603629856</v>
      </c>
      <c r="AL588" s="21"/>
      <c r="AM588" s="31" t="n">
        <f aca="false">IF(SQRT($B$9)*$B588+SQRT(1-$B$9)*R588&lt;_xlfn.NORM.S.INV($B$6),1,0)</f>
        <v>0</v>
      </c>
      <c r="AN588" s="31" t="n">
        <f aca="false">IF(SQRT($B$9)*$B588+SQRT(1-$B$9)*S588&lt;_xlfn.NORM.S.INV($B$6),1,0)</f>
        <v>0</v>
      </c>
      <c r="AO588" s="31" t="n">
        <f aca="false">IF(SQRT($B$9)*$B588+SQRT(1-$B$9)*T588&lt;_xlfn.NORM.S.INV($B$6),1,0)</f>
        <v>0</v>
      </c>
      <c r="AP588" s="31" t="n">
        <f aca="false">IF(SQRT($B$9)*$B588+SQRT(1-$B$9)*U588&lt;_xlfn.NORM.S.INV($B$6),1,0)</f>
        <v>0</v>
      </c>
      <c r="AQ588" s="31" t="n">
        <f aca="false">IF(SQRT($B$9)*$B588+SQRT(1-$B$9)*V588&lt;_xlfn.NORM.S.INV($B$6),1,0)</f>
        <v>0</v>
      </c>
      <c r="AR588" s="31" t="n">
        <f aca="false">IF(SQRT($B$9)*$B588+SQRT(1-$B$9)*W588&lt;_xlfn.NORM.S.INV($B$6),1,0)</f>
        <v>0</v>
      </c>
      <c r="AS588" s="31" t="n">
        <f aca="false">IF(SQRT($B$9)*$B588+SQRT(1-$B$9)*X588&lt;_xlfn.NORM.S.INV($B$6),1,0)</f>
        <v>0</v>
      </c>
      <c r="AT588" s="31" t="n">
        <f aca="false">IF(SQRT($B$9)*$B588+SQRT(1-$B$9)*Y588&lt;_xlfn.NORM.S.INV($B$6),1,0)</f>
        <v>0</v>
      </c>
      <c r="AU588" s="31" t="n">
        <f aca="false">IF(SQRT($B$9)*$B588+SQRT(1-$B$9)*Z588&lt;_xlfn.NORM.S.INV($B$6),1,0)</f>
        <v>0</v>
      </c>
      <c r="AV588" s="31" t="n">
        <f aca="false">IF(SQRT($B$9)*$B588+SQRT(1-$B$9)*AA588&lt;_xlfn.NORM.S.INV($B$6),1,0)</f>
        <v>0</v>
      </c>
      <c r="AW588" s="31" t="n">
        <f aca="false">IF(SQRT($C$9)*$B588+SQRT(1-$C$9)*AB588&lt;_xlfn.NORM.S.INV($C$6),1,0)</f>
        <v>0</v>
      </c>
      <c r="AX588" s="31" t="n">
        <f aca="false">IF(SQRT($C$9)*$B588+SQRT(1-$C$9)*AC588&lt;_xlfn.NORM.S.INV($C$6),1,0)</f>
        <v>0</v>
      </c>
      <c r="AY588" s="31" t="n">
        <f aca="false">IF(SQRT($C$9)*$B588+SQRT(1-$C$9)*AD588&lt;_xlfn.NORM.S.INV($C$6),1,0)</f>
        <v>0</v>
      </c>
      <c r="AZ588" s="31" t="n">
        <f aca="false">IF(SQRT($C$9)*$B588+SQRT(1-$C$9)*AE588&lt;_xlfn.NORM.S.INV($C$6),1,0)</f>
        <v>0</v>
      </c>
      <c r="BA588" s="31" t="n">
        <f aca="false">IF(SQRT($C$9)*$B588+SQRT(1-$C$9)*AF588&lt;_xlfn.NORM.S.INV($C$6),1,0)</f>
        <v>0</v>
      </c>
      <c r="BB588" s="31" t="n">
        <f aca="false">IF(SQRT($C$9)*$B588+SQRT(1-$C$9)*AG588&lt;_xlfn.NORM.S.INV($C$6),1,0)</f>
        <v>0</v>
      </c>
      <c r="BC588" s="31" t="n">
        <f aca="false">IF(SQRT($C$9)*$B588+SQRT(1-$C$9)*AH588&lt;_xlfn.NORM.S.INV($C$6),1,0)</f>
        <v>0</v>
      </c>
      <c r="BD588" s="31" t="n">
        <f aca="false">IF(SQRT($C$9)*$B588+SQRT(1-$C$9)*AI588&lt;_xlfn.NORM.S.INV($C$6),1,0)</f>
        <v>0</v>
      </c>
      <c r="BE588" s="31" t="n">
        <f aca="false">IF(SQRT($C$9)*$B588+SQRT(1-$C$9)*AJ588&lt;_xlfn.NORM.S.INV($C$6),1,0)</f>
        <v>0</v>
      </c>
      <c r="BF588" s="31" t="n">
        <f aca="false">IF(SQRT($C$9)*$B588+SQRT(1-$C$9)*AK588&lt;_xlfn.NORM.S.INV($C$6),1,0)</f>
        <v>0</v>
      </c>
      <c r="BG588" s="21"/>
      <c r="BH588" s="21"/>
      <c r="BI588" s="31" t="n">
        <f aca="false">$B$11*(($A$1061)*$C588/$B$12*$B$7+(1-$A$1061)*$D588/$B$12*$C$7)</f>
        <v>0</v>
      </c>
      <c r="BJ588" s="31" t="n">
        <f aca="false">$B$11*(($A$1062)*$C588/$B$12*$B$7+(1-$A$1062)*$D588/$B$12*$C$7)</f>
        <v>0</v>
      </c>
      <c r="BK588" s="31" t="n">
        <f aca="false">$B$11*(($A$1063)*$C588/$B$12*$B$7+(1-$A$1063)*$D588/$B$12*$C$7)</f>
        <v>0</v>
      </c>
      <c r="BL588" s="31" t="n">
        <f aca="false">$B$11*(($A$1064)*$C588/$B$12*$B$7+(1-$A$1064)*$D588/$B$12*$C$7)</f>
        <v>0</v>
      </c>
      <c r="BM588" s="31" t="n">
        <f aca="false">$B$11*(($A$1065)*$C588/$B$12*$B$7+(1-$A$1065)*$D588/$B$12*$C$7)</f>
        <v>0</v>
      </c>
      <c r="BN588" s="31" t="n">
        <f aca="false">$B$11*(($A$1066)*$C588/$B$12*$B$7+(1-$A$1066)*$D588/$B$12*$C$7)</f>
        <v>0</v>
      </c>
      <c r="BO588" s="31" t="n">
        <f aca="false">$B$11*(($A$1067)*$C588/$B$12*$B$7+(1-$A$1067)*$D588/$B$12*$C$7)</f>
        <v>0</v>
      </c>
      <c r="BP588" s="31" t="n">
        <f aca="false">$B$11*(($A$1068)*$C588/$B$12*$B$7+(1-$A$1068)*$D588/$B$12*$C$7)</f>
        <v>0</v>
      </c>
      <c r="BQ588" s="31" t="n">
        <f aca="false">$B$11*(($A$1069)*$C588/$B$12*$B$7+(1-$A$1069)*$D588/$B$12*$C$7)</f>
        <v>0</v>
      </c>
      <c r="BR588" s="31" t="n">
        <f aca="false">$B$11*(($A$1070)*$C588/$B$12*$B$7+(1-$A$1070)*$D588/$B$12*$C$7)</f>
        <v>0</v>
      </c>
      <c r="BS588" s="31" t="n">
        <f aca="false">$B$11*(($A$1071)*$C588/$B$12*$B$7+(1-$A$1071)*$D588/$B$12*$C$7)</f>
        <v>0</v>
      </c>
      <c r="BT588" s="31" t="n">
        <f aca="false">$B$11*(($A$1072)*$C588/$B$12*$B$7+(1-$A$1072)*$D588/$B$12*$C$7)</f>
        <v>0</v>
      </c>
      <c r="BU588" s="31" t="n">
        <f aca="false">$B$11*(($A$1073)*$C588/$B$12*$B$7+(1-$A$1073)*$D588/$B$12*$C$7)</f>
        <v>0</v>
      </c>
      <c r="BV588" s="31" t="n">
        <f aca="false">$B$11*(($A$1074)*$C588/$B$12*$B$7+(1-$A$1074)*$D588/$B$12*$C$7)</f>
        <v>0</v>
      </c>
      <c r="BW588" s="31" t="n">
        <f aca="false">$B$11*(($A$1075)*$C588/$B$12*$B$7+(1-$A$1075)*$D588/$B$12*$C$7)</f>
        <v>0</v>
      </c>
      <c r="BX588" s="31" t="n">
        <f aca="false">$B$11*(($A$1076)*$C588/$B$12*$B$7+(1-$A$1076)*$D588/$B$12*$C$7)</f>
        <v>0</v>
      </c>
      <c r="BY588" s="31" t="n">
        <f aca="false">$B$11*(($A$1077)*$C588/$B$12*$B$7+(1-$A$1077)*$D588/$B$12*$C$7)</f>
        <v>0</v>
      </c>
      <c r="BZ588" s="31" t="n">
        <f aca="false">$B$11*(($A$1078)*$C588/$B$12*$B$7+(1-$A$1078)*$D588/$B$12*$C$7)</f>
        <v>0</v>
      </c>
      <c r="CA588" s="31" t="n">
        <f aca="false">$B$11*(($A$1079)*$C588/$B$12*$B$7+(1-$A$1079)*$D588/$B$12*$C$7)</f>
        <v>0</v>
      </c>
      <c r="CB588" s="31" t="n">
        <f aca="false">$B$11*(($A$1080)*$C588/$B$12*$B$7+(1-$A$1080)*$D588/$B$12*$C$7)</f>
        <v>0</v>
      </c>
      <c r="CC588" s="31" t="n">
        <f aca="false">$B$11*(($A$1081)*$C588/$B$12*$B$7+(1-$A$1081)*$D588/$B$12*$C$7)</f>
        <v>0</v>
      </c>
    </row>
    <row r="589" customFormat="false" ht="15" hidden="false" customHeight="false" outlineLevel="0" collapsed="false">
      <c r="A589" s="21" t="n">
        <v>565</v>
      </c>
      <c r="B589" s="27" t="n">
        <v>-0.349552743118143</v>
      </c>
      <c r="C589" s="9" t="n">
        <f aca="false">SUM(AM589:AV589)</f>
        <v>0</v>
      </c>
      <c r="D589" s="9" t="n">
        <f aca="false">SUM(AW589:BF589)</f>
        <v>0</v>
      </c>
      <c r="E589" s="24" t="n">
        <f aca="false">(1-C589/$B$12)*$B$8-C589/$B$12*$B$7</f>
        <v>0.05</v>
      </c>
      <c r="F589" s="24" t="n">
        <f aca="false">(1-D589/$B$12)*$C$8-D589/$B$12*$C$7</f>
        <v>0.09</v>
      </c>
      <c r="G589" s="47" t="n">
        <f aca="false">$B$11*($B$10*C589/$B$12*$B$7+(1-$B$10)*D589/$B$12*$C$7)</f>
        <v>0</v>
      </c>
      <c r="H589" s="24" t="n">
        <f aca="false">$B$10*E589+(1-$B$10)*F589</f>
        <v>0.07</v>
      </c>
      <c r="I589" s="21"/>
      <c r="J589" s="21"/>
      <c r="K589" s="21"/>
      <c r="L589" s="21"/>
      <c r="M589" s="21"/>
      <c r="N589" s="21"/>
      <c r="O589" s="21"/>
      <c r="P589" s="21"/>
      <c r="Q589" s="21"/>
      <c r="R589" s="27" t="n">
        <v>-0.811346064533522</v>
      </c>
      <c r="S589" s="27" t="n">
        <v>-0.125128589042697</v>
      </c>
      <c r="T589" s="27" t="n">
        <v>0.376415401689862</v>
      </c>
      <c r="U589" s="27" t="n">
        <v>-0.0286026882164321</v>
      </c>
      <c r="V589" s="27" t="n">
        <v>1.49245583567146</v>
      </c>
      <c r="W589" s="27" t="n">
        <v>1.6581163508189</v>
      </c>
      <c r="X589" s="27" t="n">
        <v>-0.301906066931208</v>
      </c>
      <c r="Y589" s="27" t="n">
        <v>-0.538513226404854</v>
      </c>
      <c r="Z589" s="27" t="n">
        <v>-0.916978326885286</v>
      </c>
      <c r="AA589" s="27" t="n">
        <v>-0.250196673116253</v>
      </c>
      <c r="AB589" s="27" t="n">
        <v>0.103784849651959</v>
      </c>
      <c r="AC589" s="27" t="n">
        <v>0.692898239273094</v>
      </c>
      <c r="AD589" s="27" t="n">
        <v>-1.38855656392749</v>
      </c>
      <c r="AE589" s="27" t="n">
        <v>-1.37566282516733</v>
      </c>
      <c r="AF589" s="27" t="n">
        <v>2.88089889547973</v>
      </c>
      <c r="AG589" s="27" t="n">
        <v>-0.73972433369352</v>
      </c>
      <c r="AH589" s="27" t="n">
        <v>-0.147578745289399</v>
      </c>
      <c r="AI589" s="27" t="n">
        <v>-0.453239974814875</v>
      </c>
      <c r="AJ589" s="27" t="n">
        <v>1.28349611816775</v>
      </c>
      <c r="AK589" s="27" t="n">
        <v>-0.677644160524064</v>
      </c>
      <c r="AL589" s="21"/>
      <c r="AM589" s="31" t="n">
        <f aca="false">IF(SQRT($B$9)*$B589+SQRT(1-$B$9)*R589&lt;_xlfn.NORM.S.INV($B$6),1,0)</f>
        <v>0</v>
      </c>
      <c r="AN589" s="31" t="n">
        <f aca="false">IF(SQRT($B$9)*$B589+SQRT(1-$B$9)*S589&lt;_xlfn.NORM.S.INV($B$6),1,0)</f>
        <v>0</v>
      </c>
      <c r="AO589" s="31" t="n">
        <f aca="false">IF(SQRT($B$9)*$B589+SQRT(1-$B$9)*T589&lt;_xlfn.NORM.S.INV($B$6),1,0)</f>
        <v>0</v>
      </c>
      <c r="AP589" s="31" t="n">
        <f aca="false">IF(SQRT($B$9)*$B589+SQRT(1-$B$9)*U589&lt;_xlfn.NORM.S.INV($B$6),1,0)</f>
        <v>0</v>
      </c>
      <c r="AQ589" s="31" t="n">
        <f aca="false">IF(SQRT($B$9)*$B589+SQRT(1-$B$9)*V589&lt;_xlfn.NORM.S.INV($B$6),1,0)</f>
        <v>0</v>
      </c>
      <c r="AR589" s="31" t="n">
        <f aca="false">IF(SQRT($B$9)*$B589+SQRT(1-$B$9)*W589&lt;_xlfn.NORM.S.INV($B$6),1,0)</f>
        <v>0</v>
      </c>
      <c r="AS589" s="31" t="n">
        <f aca="false">IF(SQRT($B$9)*$B589+SQRT(1-$B$9)*X589&lt;_xlfn.NORM.S.INV($B$6),1,0)</f>
        <v>0</v>
      </c>
      <c r="AT589" s="31" t="n">
        <f aca="false">IF(SQRT($B$9)*$B589+SQRT(1-$B$9)*Y589&lt;_xlfn.NORM.S.INV($B$6),1,0)</f>
        <v>0</v>
      </c>
      <c r="AU589" s="31" t="n">
        <f aca="false">IF(SQRT($B$9)*$B589+SQRT(1-$B$9)*Z589&lt;_xlfn.NORM.S.INV($B$6),1,0)</f>
        <v>0</v>
      </c>
      <c r="AV589" s="31" t="n">
        <f aca="false">IF(SQRT($B$9)*$B589+SQRT(1-$B$9)*AA589&lt;_xlfn.NORM.S.INV($B$6),1,0)</f>
        <v>0</v>
      </c>
      <c r="AW589" s="31" t="n">
        <f aca="false">IF(SQRT($C$9)*$B589+SQRT(1-$C$9)*AB589&lt;_xlfn.NORM.S.INV($C$6),1,0)</f>
        <v>0</v>
      </c>
      <c r="AX589" s="31" t="n">
        <f aca="false">IF(SQRT($C$9)*$B589+SQRT(1-$C$9)*AC589&lt;_xlfn.NORM.S.INV($C$6),1,0)</f>
        <v>0</v>
      </c>
      <c r="AY589" s="31" t="n">
        <f aca="false">IF(SQRT($C$9)*$B589+SQRT(1-$C$9)*AD589&lt;_xlfn.NORM.S.INV($C$6),1,0)</f>
        <v>0</v>
      </c>
      <c r="AZ589" s="31" t="n">
        <f aca="false">IF(SQRT($C$9)*$B589+SQRT(1-$C$9)*AE589&lt;_xlfn.NORM.S.INV($C$6),1,0)</f>
        <v>0</v>
      </c>
      <c r="BA589" s="31" t="n">
        <f aca="false">IF(SQRT($C$9)*$B589+SQRT(1-$C$9)*AF589&lt;_xlfn.NORM.S.INV($C$6),1,0)</f>
        <v>0</v>
      </c>
      <c r="BB589" s="31" t="n">
        <f aca="false">IF(SQRT($C$9)*$B589+SQRT(1-$C$9)*AG589&lt;_xlfn.NORM.S.INV($C$6),1,0)</f>
        <v>0</v>
      </c>
      <c r="BC589" s="31" t="n">
        <f aca="false">IF(SQRT($C$9)*$B589+SQRT(1-$C$9)*AH589&lt;_xlfn.NORM.S.INV($C$6),1,0)</f>
        <v>0</v>
      </c>
      <c r="BD589" s="31" t="n">
        <f aca="false">IF(SQRT($C$9)*$B589+SQRT(1-$C$9)*AI589&lt;_xlfn.NORM.S.INV($C$6),1,0)</f>
        <v>0</v>
      </c>
      <c r="BE589" s="31" t="n">
        <f aca="false">IF(SQRT($C$9)*$B589+SQRT(1-$C$9)*AJ589&lt;_xlfn.NORM.S.INV($C$6),1,0)</f>
        <v>0</v>
      </c>
      <c r="BF589" s="31" t="n">
        <f aca="false">IF(SQRT($C$9)*$B589+SQRT(1-$C$9)*AK589&lt;_xlfn.NORM.S.INV($C$6),1,0)</f>
        <v>0</v>
      </c>
      <c r="BG589" s="21"/>
      <c r="BH589" s="21"/>
      <c r="BI589" s="31" t="n">
        <f aca="false">$B$11*(($A$1061)*$C589/$B$12*$B$7+(1-$A$1061)*$D589/$B$12*$C$7)</f>
        <v>0</v>
      </c>
      <c r="BJ589" s="31" t="n">
        <f aca="false">$B$11*(($A$1062)*$C589/$B$12*$B$7+(1-$A$1062)*$D589/$B$12*$C$7)</f>
        <v>0</v>
      </c>
      <c r="BK589" s="31" t="n">
        <f aca="false">$B$11*(($A$1063)*$C589/$B$12*$B$7+(1-$A$1063)*$D589/$B$12*$C$7)</f>
        <v>0</v>
      </c>
      <c r="BL589" s="31" t="n">
        <f aca="false">$B$11*(($A$1064)*$C589/$B$12*$B$7+(1-$A$1064)*$D589/$B$12*$C$7)</f>
        <v>0</v>
      </c>
      <c r="BM589" s="31" t="n">
        <f aca="false">$B$11*(($A$1065)*$C589/$B$12*$B$7+(1-$A$1065)*$D589/$B$12*$C$7)</f>
        <v>0</v>
      </c>
      <c r="BN589" s="31" t="n">
        <f aca="false">$B$11*(($A$1066)*$C589/$B$12*$B$7+(1-$A$1066)*$D589/$B$12*$C$7)</f>
        <v>0</v>
      </c>
      <c r="BO589" s="31" t="n">
        <f aca="false">$B$11*(($A$1067)*$C589/$B$12*$B$7+(1-$A$1067)*$D589/$B$12*$C$7)</f>
        <v>0</v>
      </c>
      <c r="BP589" s="31" t="n">
        <f aca="false">$B$11*(($A$1068)*$C589/$B$12*$B$7+(1-$A$1068)*$D589/$B$12*$C$7)</f>
        <v>0</v>
      </c>
      <c r="BQ589" s="31" t="n">
        <f aca="false">$B$11*(($A$1069)*$C589/$B$12*$B$7+(1-$A$1069)*$D589/$B$12*$C$7)</f>
        <v>0</v>
      </c>
      <c r="BR589" s="31" t="n">
        <f aca="false">$B$11*(($A$1070)*$C589/$B$12*$B$7+(1-$A$1070)*$D589/$B$12*$C$7)</f>
        <v>0</v>
      </c>
      <c r="BS589" s="31" t="n">
        <f aca="false">$B$11*(($A$1071)*$C589/$B$12*$B$7+(1-$A$1071)*$D589/$B$12*$C$7)</f>
        <v>0</v>
      </c>
      <c r="BT589" s="31" t="n">
        <f aca="false">$B$11*(($A$1072)*$C589/$B$12*$B$7+(1-$A$1072)*$D589/$B$12*$C$7)</f>
        <v>0</v>
      </c>
      <c r="BU589" s="31" t="n">
        <f aca="false">$B$11*(($A$1073)*$C589/$B$12*$B$7+(1-$A$1073)*$D589/$B$12*$C$7)</f>
        <v>0</v>
      </c>
      <c r="BV589" s="31" t="n">
        <f aca="false">$B$11*(($A$1074)*$C589/$B$12*$B$7+(1-$A$1074)*$D589/$B$12*$C$7)</f>
        <v>0</v>
      </c>
      <c r="BW589" s="31" t="n">
        <f aca="false">$B$11*(($A$1075)*$C589/$B$12*$B$7+(1-$A$1075)*$D589/$B$12*$C$7)</f>
        <v>0</v>
      </c>
      <c r="BX589" s="31" t="n">
        <f aca="false">$B$11*(($A$1076)*$C589/$B$12*$B$7+(1-$A$1076)*$D589/$B$12*$C$7)</f>
        <v>0</v>
      </c>
      <c r="BY589" s="31" t="n">
        <f aca="false">$B$11*(($A$1077)*$C589/$B$12*$B$7+(1-$A$1077)*$D589/$B$12*$C$7)</f>
        <v>0</v>
      </c>
      <c r="BZ589" s="31" t="n">
        <f aca="false">$B$11*(($A$1078)*$C589/$B$12*$B$7+(1-$A$1078)*$D589/$B$12*$C$7)</f>
        <v>0</v>
      </c>
      <c r="CA589" s="31" t="n">
        <f aca="false">$B$11*(($A$1079)*$C589/$B$12*$B$7+(1-$A$1079)*$D589/$B$12*$C$7)</f>
        <v>0</v>
      </c>
      <c r="CB589" s="31" t="n">
        <f aca="false">$B$11*(($A$1080)*$C589/$B$12*$B$7+(1-$A$1080)*$D589/$B$12*$C$7)</f>
        <v>0</v>
      </c>
      <c r="CC589" s="31" t="n">
        <f aca="false">$B$11*(($A$1081)*$C589/$B$12*$B$7+(1-$A$1081)*$D589/$B$12*$C$7)</f>
        <v>0</v>
      </c>
    </row>
    <row r="590" customFormat="false" ht="15" hidden="false" customHeight="false" outlineLevel="0" collapsed="false">
      <c r="A590" s="21" t="n">
        <v>566</v>
      </c>
      <c r="B590" s="27" t="n">
        <v>0.130574364030194</v>
      </c>
      <c r="C590" s="9" t="n">
        <f aca="false">SUM(AM590:AV590)</f>
        <v>0</v>
      </c>
      <c r="D590" s="9" t="n">
        <f aca="false">SUM(AW590:BF590)</f>
        <v>0</v>
      </c>
      <c r="E590" s="24" t="n">
        <f aca="false">(1-C590/$B$12)*$B$8-C590/$B$12*$B$7</f>
        <v>0.05</v>
      </c>
      <c r="F590" s="24" t="n">
        <f aca="false">(1-D590/$B$12)*$C$8-D590/$B$12*$C$7</f>
        <v>0.09</v>
      </c>
      <c r="G590" s="47" t="n">
        <f aca="false">$B$11*($B$10*C590/$B$12*$B$7+(1-$B$10)*D590/$B$12*$C$7)</f>
        <v>0</v>
      </c>
      <c r="H590" s="24" t="n">
        <f aca="false">$B$10*E590+(1-$B$10)*F590</f>
        <v>0.07</v>
      </c>
      <c r="I590" s="21"/>
      <c r="J590" s="21"/>
      <c r="K590" s="21"/>
      <c r="L590" s="21"/>
      <c r="M590" s="21"/>
      <c r="N590" s="21"/>
      <c r="O590" s="21"/>
      <c r="P590" s="21"/>
      <c r="Q590" s="21"/>
      <c r="R590" s="27" t="n">
        <v>-0.532399920697144</v>
      </c>
      <c r="S590" s="27" t="n">
        <v>-0.299202594068929</v>
      </c>
      <c r="T590" s="27" t="n">
        <v>-0.465576667726913</v>
      </c>
      <c r="U590" s="27" t="n">
        <v>-0.876801872526798</v>
      </c>
      <c r="V590" s="27" t="n">
        <v>-0.101145657280134</v>
      </c>
      <c r="W590" s="27" t="n">
        <v>1.0835316893213</v>
      </c>
      <c r="X590" s="27" t="n">
        <v>-0.60976169265242</v>
      </c>
      <c r="Y590" s="27" t="n">
        <v>-0.629379508213118</v>
      </c>
      <c r="Z590" s="27" t="n">
        <v>-1.1186558969386</v>
      </c>
      <c r="AA590" s="27" t="n">
        <v>0.887924219538744</v>
      </c>
      <c r="AB590" s="27" t="n">
        <v>0.303482131287906</v>
      </c>
      <c r="AC590" s="27" t="n">
        <v>-0.0485471429189039</v>
      </c>
      <c r="AD590" s="27" t="n">
        <v>-1.42612111757042</v>
      </c>
      <c r="AE590" s="27" t="n">
        <v>-1.34597764237366</v>
      </c>
      <c r="AF590" s="27" t="n">
        <v>0.561710253488785</v>
      </c>
      <c r="AG590" s="27" t="n">
        <v>-1.0348712107507</v>
      </c>
      <c r="AH590" s="27" t="n">
        <v>0.334004233008686</v>
      </c>
      <c r="AI590" s="27" t="n">
        <v>-0.265491622805214</v>
      </c>
      <c r="AJ590" s="27" t="n">
        <v>-0.13801894428027</v>
      </c>
      <c r="AK590" s="27" t="n">
        <v>-0.724388027977389</v>
      </c>
      <c r="AL590" s="21"/>
      <c r="AM590" s="31" t="n">
        <f aca="false">IF(SQRT($B$9)*$B590+SQRT(1-$B$9)*R590&lt;_xlfn.NORM.S.INV($B$6),1,0)</f>
        <v>0</v>
      </c>
      <c r="AN590" s="31" t="n">
        <f aca="false">IF(SQRT($B$9)*$B590+SQRT(1-$B$9)*S590&lt;_xlfn.NORM.S.INV($B$6),1,0)</f>
        <v>0</v>
      </c>
      <c r="AO590" s="31" t="n">
        <f aca="false">IF(SQRT($B$9)*$B590+SQRT(1-$B$9)*T590&lt;_xlfn.NORM.S.INV($B$6),1,0)</f>
        <v>0</v>
      </c>
      <c r="AP590" s="31" t="n">
        <f aca="false">IF(SQRT($B$9)*$B590+SQRT(1-$B$9)*U590&lt;_xlfn.NORM.S.INV($B$6),1,0)</f>
        <v>0</v>
      </c>
      <c r="AQ590" s="31" t="n">
        <f aca="false">IF(SQRT($B$9)*$B590+SQRT(1-$B$9)*V590&lt;_xlfn.NORM.S.INV($B$6),1,0)</f>
        <v>0</v>
      </c>
      <c r="AR590" s="31" t="n">
        <f aca="false">IF(SQRT($B$9)*$B590+SQRT(1-$B$9)*W590&lt;_xlfn.NORM.S.INV($B$6),1,0)</f>
        <v>0</v>
      </c>
      <c r="AS590" s="31" t="n">
        <f aca="false">IF(SQRT($B$9)*$B590+SQRT(1-$B$9)*X590&lt;_xlfn.NORM.S.INV($B$6),1,0)</f>
        <v>0</v>
      </c>
      <c r="AT590" s="31" t="n">
        <f aca="false">IF(SQRT($B$9)*$B590+SQRT(1-$B$9)*Y590&lt;_xlfn.NORM.S.INV($B$6),1,0)</f>
        <v>0</v>
      </c>
      <c r="AU590" s="31" t="n">
        <f aca="false">IF(SQRT($B$9)*$B590+SQRT(1-$B$9)*Z590&lt;_xlfn.NORM.S.INV($B$6),1,0)</f>
        <v>0</v>
      </c>
      <c r="AV590" s="31" t="n">
        <f aca="false">IF(SQRT($B$9)*$B590+SQRT(1-$B$9)*AA590&lt;_xlfn.NORM.S.INV($B$6),1,0)</f>
        <v>0</v>
      </c>
      <c r="AW590" s="31" t="n">
        <f aca="false">IF(SQRT($C$9)*$B590+SQRT(1-$C$9)*AB590&lt;_xlfn.NORM.S.INV($C$6),1,0)</f>
        <v>0</v>
      </c>
      <c r="AX590" s="31" t="n">
        <f aca="false">IF(SQRT($C$9)*$B590+SQRT(1-$C$9)*AC590&lt;_xlfn.NORM.S.INV($C$6),1,0)</f>
        <v>0</v>
      </c>
      <c r="AY590" s="31" t="n">
        <f aca="false">IF(SQRT($C$9)*$B590+SQRT(1-$C$9)*AD590&lt;_xlfn.NORM.S.INV($C$6),1,0)</f>
        <v>0</v>
      </c>
      <c r="AZ590" s="31" t="n">
        <f aca="false">IF(SQRT($C$9)*$B590+SQRT(1-$C$9)*AE590&lt;_xlfn.NORM.S.INV($C$6),1,0)</f>
        <v>0</v>
      </c>
      <c r="BA590" s="31" t="n">
        <f aca="false">IF(SQRT($C$9)*$B590+SQRT(1-$C$9)*AF590&lt;_xlfn.NORM.S.INV($C$6),1,0)</f>
        <v>0</v>
      </c>
      <c r="BB590" s="31" t="n">
        <f aca="false">IF(SQRT($C$9)*$B590+SQRT(1-$C$9)*AG590&lt;_xlfn.NORM.S.INV($C$6),1,0)</f>
        <v>0</v>
      </c>
      <c r="BC590" s="31" t="n">
        <f aca="false">IF(SQRT($C$9)*$B590+SQRT(1-$C$9)*AH590&lt;_xlfn.NORM.S.INV($C$6),1,0)</f>
        <v>0</v>
      </c>
      <c r="BD590" s="31" t="n">
        <f aca="false">IF(SQRT($C$9)*$B590+SQRT(1-$C$9)*AI590&lt;_xlfn.NORM.S.INV($C$6),1,0)</f>
        <v>0</v>
      </c>
      <c r="BE590" s="31" t="n">
        <f aca="false">IF(SQRT($C$9)*$B590+SQRT(1-$C$9)*AJ590&lt;_xlfn.NORM.S.INV($C$6),1,0)</f>
        <v>0</v>
      </c>
      <c r="BF590" s="31" t="n">
        <f aca="false">IF(SQRT($C$9)*$B590+SQRT(1-$C$9)*AK590&lt;_xlfn.NORM.S.INV($C$6),1,0)</f>
        <v>0</v>
      </c>
      <c r="BG590" s="21"/>
      <c r="BH590" s="21"/>
      <c r="BI590" s="31" t="n">
        <f aca="false">$B$11*(($A$1061)*$C590/$B$12*$B$7+(1-$A$1061)*$D590/$B$12*$C$7)</f>
        <v>0</v>
      </c>
      <c r="BJ590" s="31" t="n">
        <f aca="false">$B$11*(($A$1062)*$C590/$B$12*$B$7+(1-$A$1062)*$D590/$B$12*$C$7)</f>
        <v>0</v>
      </c>
      <c r="BK590" s="31" t="n">
        <f aca="false">$B$11*(($A$1063)*$C590/$B$12*$B$7+(1-$A$1063)*$D590/$B$12*$C$7)</f>
        <v>0</v>
      </c>
      <c r="BL590" s="31" t="n">
        <f aca="false">$B$11*(($A$1064)*$C590/$B$12*$B$7+(1-$A$1064)*$D590/$B$12*$C$7)</f>
        <v>0</v>
      </c>
      <c r="BM590" s="31" t="n">
        <f aca="false">$B$11*(($A$1065)*$C590/$B$12*$B$7+(1-$A$1065)*$D590/$B$12*$C$7)</f>
        <v>0</v>
      </c>
      <c r="BN590" s="31" t="n">
        <f aca="false">$B$11*(($A$1066)*$C590/$B$12*$B$7+(1-$A$1066)*$D590/$B$12*$C$7)</f>
        <v>0</v>
      </c>
      <c r="BO590" s="31" t="n">
        <f aca="false">$B$11*(($A$1067)*$C590/$B$12*$B$7+(1-$A$1067)*$D590/$B$12*$C$7)</f>
        <v>0</v>
      </c>
      <c r="BP590" s="31" t="n">
        <f aca="false">$B$11*(($A$1068)*$C590/$B$12*$B$7+(1-$A$1068)*$D590/$B$12*$C$7)</f>
        <v>0</v>
      </c>
      <c r="BQ590" s="31" t="n">
        <f aca="false">$B$11*(($A$1069)*$C590/$B$12*$B$7+(1-$A$1069)*$D590/$B$12*$C$7)</f>
        <v>0</v>
      </c>
      <c r="BR590" s="31" t="n">
        <f aca="false">$B$11*(($A$1070)*$C590/$B$12*$B$7+(1-$A$1070)*$D590/$B$12*$C$7)</f>
        <v>0</v>
      </c>
      <c r="BS590" s="31" t="n">
        <f aca="false">$B$11*(($A$1071)*$C590/$B$12*$B$7+(1-$A$1071)*$D590/$B$12*$C$7)</f>
        <v>0</v>
      </c>
      <c r="BT590" s="31" t="n">
        <f aca="false">$B$11*(($A$1072)*$C590/$B$12*$B$7+(1-$A$1072)*$D590/$B$12*$C$7)</f>
        <v>0</v>
      </c>
      <c r="BU590" s="31" t="n">
        <f aca="false">$B$11*(($A$1073)*$C590/$B$12*$B$7+(1-$A$1073)*$D590/$B$12*$C$7)</f>
        <v>0</v>
      </c>
      <c r="BV590" s="31" t="n">
        <f aca="false">$B$11*(($A$1074)*$C590/$B$12*$B$7+(1-$A$1074)*$D590/$B$12*$C$7)</f>
        <v>0</v>
      </c>
      <c r="BW590" s="31" t="n">
        <f aca="false">$B$11*(($A$1075)*$C590/$B$12*$B$7+(1-$A$1075)*$D590/$B$12*$C$7)</f>
        <v>0</v>
      </c>
      <c r="BX590" s="31" t="n">
        <f aca="false">$B$11*(($A$1076)*$C590/$B$12*$B$7+(1-$A$1076)*$D590/$B$12*$C$7)</f>
        <v>0</v>
      </c>
      <c r="BY590" s="31" t="n">
        <f aca="false">$B$11*(($A$1077)*$C590/$B$12*$B$7+(1-$A$1077)*$D590/$B$12*$C$7)</f>
        <v>0</v>
      </c>
      <c r="BZ590" s="31" t="n">
        <f aca="false">$B$11*(($A$1078)*$C590/$B$12*$B$7+(1-$A$1078)*$D590/$B$12*$C$7)</f>
        <v>0</v>
      </c>
      <c r="CA590" s="31" t="n">
        <f aca="false">$B$11*(($A$1079)*$C590/$B$12*$B$7+(1-$A$1079)*$D590/$B$12*$C$7)</f>
        <v>0</v>
      </c>
      <c r="CB590" s="31" t="n">
        <f aca="false">$B$11*(($A$1080)*$C590/$B$12*$B$7+(1-$A$1080)*$D590/$B$12*$C$7)</f>
        <v>0</v>
      </c>
      <c r="CC590" s="31" t="n">
        <f aca="false">$B$11*(($A$1081)*$C590/$B$12*$B$7+(1-$A$1081)*$D590/$B$12*$C$7)</f>
        <v>0</v>
      </c>
    </row>
    <row r="591" customFormat="false" ht="15" hidden="false" customHeight="false" outlineLevel="0" collapsed="false">
      <c r="A591" s="21" t="n">
        <v>567</v>
      </c>
      <c r="B591" s="27" t="n">
        <v>0.635308962078896</v>
      </c>
      <c r="C591" s="9" t="n">
        <f aca="false">SUM(AM591:AV591)</f>
        <v>0</v>
      </c>
      <c r="D591" s="9" t="n">
        <f aca="false">SUM(AW591:BF591)</f>
        <v>0</v>
      </c>
      <c r="E591" s="24" t="n">
        <f aca="false">(1-C591/$B$12)*$B$8-C591/$B$12*$B$7</f>
        <v>0.05</v>
      </c>
      <c r="F591" s="24" t="n">
        <f aca="false">(1-D591/$B$12)*$C$8-D591/$B$12*$C$7</f>
        <v>0.09</v>
      </c>
      <c r="G591" s="47" t="n">
        <f aca="false">$B$11*($B$10*C591/$B$12*$B$7+(1-$B$10)*D591/$B$12*$C$7)</f>
        <v>0</v>
      </c>
      <c r="H591" s="24" t="n">
        <f aca="false">$B$10*E591+(1-$B$10)*F591</f>
        <v>0.07</v>
      </c>
      <c r="I591" s="21"/>
      <c r="J591" s="21"/>
      <c r="K591" s="21"/>
      <c r="L591" s="21"/>
      <c r="M591" s="21"/>
      <c r="N591" s="21"/>
      <c r="O591" s="21"/>
      <c r="P591" s="21"/>
      <c r="Q591" s="21"/>
      <c r="R591" s="27" t="n">
        <v>1.27925542892731</v>
      </c>
      <c r="S591" s="27" t="n">
        <v>0.985555271636331</v>
      </c>
      <c r="T591" s="27" t="n">
        <v>0.0610334750933343</v>
      </c>
      <c r="U591" s="27" t="n">
        <v>-0.238686729986311</v>
      </c>
      <c r="V591" s="27" t="n">
        <v>-0.202883625663755</v>
      </c>
      <c r="W591" s="27" t="n">
        <v>-0.994319659580671</v>
      </c>
      <c r="X591" s="27" t="n">
        <v>0.671159166153689</v>
      </c>
      <c r="Y591" s="27" t="n">
        <v>1.55213034783056</v>
      </c>
      <c r="Z591" s="27" t="n">
        <v>-2.44928343490212</v>
      </c>
      <c r="AA591" s="27" t="n">
        <v>-0.0892747899952429</v>
      </c>
      <c r="AB591" s="27" t="n">
        <v>-0.460088604884568</v>
      </c>
      <c r="AC591" s="27" t="n">
        <v>-0.187348506041403</v>
      </c>
      <c r="AD591" s="27" t="n">
        <v>0.567411808467572</v>
      </c>
      <c r="AE591" s="27" t="n">
        <v>-0.123682210721193</v>
      </c>
      <c r="AF591" s="27" t="n">
        <v>-0.956989228774486</v>
      </c>
      <c r="AG591" s="27" t="n">
        <v>-1.19276856359718</v>
      </c>
      <c r="AH591" s="27" t="n">
        <v>0.0514187100524735</v>
      </c>
      <c r="AI591" s="27" t="n">
        <v>-0.181615817141203</v>
      </c>
      <c r="AJ591" s="27" t="n">
        <v>-0.501778514781964</v>
      </c>
      <c r="AK591" s="27" t="n">
        <v>-0.10024949164664</v>
      </c>
      <c r="AL591" s="21"/>
      <c r="AM591" s="31" t="n">
        <f aca="false">IF(SQRT($B$9)*$B591+SQRT(1-$B$9)*R591&lt;_xlfn.NORM.S.INV($B$6),1,0)</f>
        <v>0</v>
      </c>
      <c r="AN591" s="31" t="n">
        <f aca="false">IF(SQRT($B$9)*$B591+SQRT(1-$B$9)*S591&lt;_xlfn.NORM.S.INV($B$6),1,0)</f>
        <v>0</v>
      </c>
      <c r="AO591" s="31" t="n">
        <f aca="false">IF(SQRT($B$9)*$B591+SQRT(1-$B$9)*T591&lt;_xlfn.NORM.S.INV($B$6),1,0)</f>
        <v>0</v>
      </c>
      <c r="AP591" s="31" t="n">
        <f aca="false">IF(SQRT($B$9)*$B591+SQRT(1-$B$9)*U591&lt;_xlfn.NORM.S.INV($B$6),1,0)</f>
        <v>0</v>
      </c>
      <c r="AQ591" s="31" t="n">
        <f aca="false">IF(SQRT($B$9)*$B591+SQRT(1-$B$9)*V591&lt;_xlfn.NORM.S.INV($B$6),1,0)</f>
        <v>0</v>
      </c>
      <c r="AR591" s="31" t="n">
        <f aca="false">IF(SQRT($B$9)*$B591+SQRT(1-$B$9)*W591&lt;_xlfn.NORM.S.INV($B$6),1,0)</f>
        <v>0</v>
      </c>
      <c r="AS591" s="31" t="n">
        <f aca="false">IF(SQRT($B$9)*$B591+SQRT(1-$B$9)*X591&lt;_xlfn.NORM.S.INV($B$6),1,0)</f>
        <v>0</v>
      </c>
      <c r="AT591" s="31" t="n">
        <f aca="false">IF(SQRT($B$9)*$B591+SQRT(1-$B$9)*Y591&lt;_xlfn.NORM.S.INV($B$6),1,0)</f>
        <v>0</v>
      </c>
      <c r="AU591" s="31" t="n">
        <f aca="false">IF(SQRT($B$9)*$B591+SQRT(1-$B$9)*Z591&lt;_xlfn.NORM.S.INV($B$6),1,0)</f>
        <v>0</v>
      </c>
      <c r="AV591" s="31" t="n">
        <f aca="false">IF(SQRT($B$9)*$B591+SQRT(1-$B$9)*AA591&lt;_xlfn.NORM.S.INV($B$6),1,0)</f>
        <v>0</v>
      </c>
      <c r="AW591" s="31" t="n">
        <f aca="false">IF(SQRT($C$9)*$B591+SQRT(1-$C$9)*AB591&lt;_xlfn.NORM.S.INV($C$6),1,0)</f>
        <v>0</v>
      </c>
      <c r="AX591" s="31" t="n">
        <f aca="false">IF(SQRT($C$9)*$B591+SQRT(1-$C$9)*AC591&lt;_xlfn.NORM.S.INV($C$6),1,0)</f>
        <v>0</v>
      </c>
      <c r="AY591" s="31" t="n">
        <f aca="false">IF(SQRT($C$9)*$B591+SQRT(1-$C$9)*AD591&lt;_xlfn.NORM.S.INV($C$6),1,0)</f>
        <v>0</v>
      </c>
      <c r="AZ591" s="31" t="n">
        <f aca="false">IF(SQRT($C$9)*$B591+SQRT(1-$C$9)*AE591&lt;_xlfn.NORM.S.INV($C$6),1,0)</f>
        <v>0</v>
      </c>
      <c r="BA591" s="31" t="n">
        <f aca="false">IF(SQRT($C$9)*$B591+SQRT(1-$C$9)*AF591&lt;_xlfn.NORM.S.INV($C$6),1,0)</f>
        <v>0</v>
      </c>
      <c r="BB591" s="31" t="n">
        <f aca="false">IF(SQRT($C$9)*$B591+SQRT(1-$C$9)*AG591&lt;_xlfn.NORM.S.INV($C$6),1,0)</f>
        <v>0</v>
      </c>
      <c r="BC591" s="31" t="n">
        <f aca="false">IF(SQRT($C$9)*$B591+SQRT(1-$C$9)*AH591&lt;_xlfn.NORM.S.INV($C$6),1,0)</f>
        <v>0</v>
      </c>
      <c r="BD591" s="31" t="n">
        <f aca="false">IF(SQRT($C$9)*$B591+SQRT(1-$C$9)*AI591&lt;_xlfn.NORM.S.INV($C$6),1,0)</f>
        <v>0</v>
      </c>
      <c r="BE591" s="31" t="n">
        <f aca="false">IF(SQRT($C$9)*$B591+SQRT(1-$C$9)*AJ591&lt;_xlfn.NORM.S.INV($C$6),1,0)</f>
        <v>0</v>
      </c>
      <c r="BF591" s="31" t="n">
        <f aca="false">IF(SQRT($C$9)*$B591+SQRT(1-$C$9)*AK591&lt;_xlfn.NORM.S.INV($C$6),1,0)</f>
        <v>0</v>
      </c>
      <c r="BG591" s="21"/>
      <c r="BH591" s="21"/>
      <c r="BI591" s="31" t="n">
        <f aca="false">$B$11*(($A$1061)*$C591/$B$12*$B$7+(1-$A$1061)*$D591/$B$12*$C$7)</f>
        <v>0</v>
      </c>
      <c r="BJ591" s="31" t="n">
        <f aca="false">$B$11*(($A$1062)*$C591/$B$12*$B$7+(1-$A$1062)*$D591/$B$12*$C$7)</f>
        <v>0</v>
      </c>
      <c r="BK591" s="31" t="n">
        <f aca="false">$B$11*(($A$1063)*$C591/$B$12*$B$7+(1-$A$1063)*$D591/$B$12*$C$7)</f>
        <v>0</v>
      </c>
      <c r="BL591" s="31" t="n">
        <f aca="false">$B$11*(($A$1064)*$C591/$B$12*$B$7+(1-$A$1064)*$D591/$B$12*$C$7)</f>
        <v>0</v>
      </c>
      <c r="BM591" s="31" t="n">
        <f aca="false">$B$11*(($A$1065)*$C591/$B$12*$B$7+(1-$A$1065)*$D591/$B$12*$C$7)</f>
        <v>0</v>
      </c>
      <c r="BN591" s="31" t="n">
        <f aca="false">$B$11*(($A$1066)*$C591/$B$12*$B$7+(1-$A$1066)*$D591/$B$12*$C$7)</f>
        <v>0</v>
      </c>
      <c r="BO591" s="31" t="n">
        <f aca="false">$B$11*(($A$1067)*$C591/$B$12*$B$7+(1-$A$1067)*$D591/$B$12*$C$7)</f>
        <v>0</v>
      </c>
      <c r="BP591" s="31" t="n">
        <f aca="false">$B$11*(($A$1068)*$C591/$B$12*$B$7+(1-$A$1068)*$D591/$B$12*$C$7)</f>
        <v>0</v>
      </c>
      <c r="BQ591" s="31" t="n">
        <f aca="false">$B$11*(($A$1069)*$C591/$B$12*$B$7+(1-$A$1069)*$D591/$B$12*$C$7)</f>
        <v>0</v>
      </c>
      <c r="BR591" s="31" t="n">
        <f aca="false">$B$11*(($A$1070)*$C591/$B$12*$B$7+(1-$A$1070)*$D591/$B$12*$C$7)</f>
        <v>0</v>
      </c>
      <c r="BS591" s="31" t="n">
        <f aca="false">$B$11*(($A$1071)*$C591/$B$12*$B$7+(1-$A$1071)*$D591/$B$12*$C$7)</f>
        <v>0</v>
      </c>
      <c r="BT591" s="31" t="n">
        <f aca="false">$B$11*(($A$1072)*$C591/$B$12*$B$7+(1-$A$1072)*$D591/$B$12*$C$7)</f>
        <v>0</v>
      </c>
      <c r="BU591" s="31" t="n">
        <f aca="false">$B$11*(($A$1073)*$C591/$B$12*$B$7+(1-$A$1073)*$D591/$B$12*$C$7)</f>
        <v>0</v>
      </c>
      <c r="BV591" s="31" t="n">
        <f aca="false">$B$11*(($A$1074)*$C591/$B$12*$B$7+(1-$A$1074)*$D591/$B$12*$C$7)</f>
        <v>0</v>
      </c>
      <c r="BW591" s="31" t="n">
        <f aca="false">$B$11*(($A$1075)*$C591/$B$12*$B$7+(1-$A$1075)*$D591/$B$12*$C$7)</f>
        <v>0</v>
      </c>
      <c r="BX591" s="31" t="n">
        <f aca="false">$B$11*(($A$1076)*$C591/$B$12*$B$7+(1-$A$1076)*$D591/$B$12*$C$7)</f>
        <v>0</v>
      </c>
      <c r="BY591" s="31" t="n">
        <f aca="false">$B$11*(($A$1077)*$C591/$B$12*$B$7+(1-$A$1077)*$D591/$B$12*$C$7)</f>
        <v>0</v>
      </c>
      <c r="BZ591" s="31" t="n">
        <f aca="false">$B$11*(($A$1078)*$C591/$B$12*$B$7+(1-$A$1078)*$D591/$B$12*$C$7)</f>
        <v>0</v>
      </c>
      <c r="CA591" s="31" t="n">
        <f aca="false">$B$11*(($A$1079)*$C591/$B$12*$B$7+(1-$A$1079)*$D591/$B$12*$C$7)</f>
        <v>0</v>
      </c>
      <c r="CB591" s="31" t="n">
        <f aca="false">$B$11*(($A$1080)*$C591/$B$12*$B$7+(1-$A$1080)*$D591/$B$12*$C$7)</f>
        <v>0</v>
      </c>
      <c r="CC591" s="31" t="n">
        <f aca="false">$B$11*(($A$1081)*$C591/$B$12*$B$7+(1-$A$1081)*$D591/$B$12*$C$7)</f>
        <v>0</v>
      </c>
    </row>
    <row r="592" customFormat="false" ht="15" hidden="false" customHeight="false" outlineLevel="0" collapsed="false">
      <c r="A592" s="21" t="n">
        <v>568</v>
      </c>
      <c r="B592" s="27" t="n">
        <v>-0.797714451553609</v>
      </c>
      <c r="C592" s="9" t="n">
        <f aca="false">SUM(AM592:AV592)</f>
        <v>1</v>
      </c>
      <c r="D592" s="9" t="n">
        <f aca="false">SUM(AW592:BF592)</f>
        <v>0</v>
      </c>
      <c r="E592" s="24" t="n">
        <f aca="false">(1-C592/$B$12)*$B$8-C592/$B$12*$B$7</f>
        <v>0.005</v>
      </c>
      <c r="F592" s="24" t="n">
        <f aca="false">(1-D592/$B$12)*$C$8-D592/$B$12*$C$7</f>
        <v>0.09</v>
      </c>
      <c r="G592" s="47" t="n">
        <f aca="false">$B$11*($B$10*C592/$B$12*$B$7+(1-$B$10)*D592/$B$12*$C$7)</f>
        <v>200</v>
      </c>
      <c r="H592" s="24" t="n">
        <f aca="false">$B$10*E592+(1-$B$10)*F592</f>
        <v>0.0475</v>
      </c>
      <c r="I592" s="21"/>
      <c r="J592" s="21"/>
      <c r="K592" s="21"/>
      <c r="L592" s="21"/>
      <c r="M592" s="21"/>
      <c r="N592" s="21"/>
      <c r="O592" s="21"/>
      <c r="P592" s="21"/>
      <c r="Q592" s="21"/>
      <c r="R592" s="27" t="n">
        <v>-0.610505464068931</v>
      </c>
      <c r="S592" s="27" t="n">
        <v>0.509074500512678</v>
      </c>
      <c r="T592" s="27" t="n">
        <v>-1.08874799031488</v>
      </c>
      <c r="U592" s="27" t="n">
        <v>-0.334976725364526</v>
      </c>
      <c r="V592" s="27" t="n">
        <v>1.0394332646086</v>
      </c>
      <c r="W592" s="27" t="n">
        <v>-0.386512133689561</v>
      </c>
      <c r="X592" s="27" t="n">
        <v>0.711206402178837</v>
      </c>
      <c r="Y592" s="27" t="n">
        <v>-2.2326892913893</v>
      </c>
      <c r="Z592" s="27" t="n">
        <v>0.88794100351469</v>
      </c>
      <c r="AA592" s="27" t="n">
        <v>0.930920111626238</v>
      </c>
      <c r="AB592" s="27" t="n">
        <v>-0.620261408645275</v>
      </c>
      <c r="AC592" s="27" t="n">
        <v>-0.441472408909497</v>
      </c>
      <c r="AD592" s="27" t="n">
        <v>-1.30701721498442</v>
      </c>
      <c r="AE592" s="27" t="n">
        <v>0.261239948544259</v>
      </c>
      <c r="AF592" s="27" t="n">
        <v>-0.457212111682646</v>
      </c>
      <c r="AG592" s="27" t="n">
        <v>-0.864262119301967</v>
      </c>
      <c r="AH592" s="27" t="n">
        <v>-0.53082113306715</v>
      </c>
      <c r="AI592" s="27" t="n">
        <v>0.856827711614446</v>
      </c>
      <c r="AJ592" s="27" t="n">
        <v>0.329984632440592</v>
      </c>
      <c r="AK592" s="27" t="n">
        <v>0.274913877810073</v>
      </c>
      <c r="AL592" s="21"/>
      <c r="AM592" s="31" t="n">
        <f aca="false">IF(SQRT($B$9)*$B592+SQRT(1-$B$9)*R592&lt;_xlfn.NORM.S.INV($B$6),1,0)</f>
        <v>0</v>
      </c>
      <c r="AN592" s="31" t="n">
        <f aca="false">IF(SQRT($B$9)*$B592+SQRT(1-$B$9)*S592&lt;_xlfn.NORM.S.INV($B$6),1,0)</f>
        <v>0</v>
      </c>
      <c r="AO592" s="31" t="n">
        <f aca="false">IF(SQRT($B$9)*$B592+SQRT(1-$B$9)*T592&lt;_xlfn.NORM.S.INV($B$6),1,0)</f>
        <v>0</v>
      </c>
      <c r="AP592" s="31" t="n">
        <f aca="false">IF(SQRT($B$9)*$B592+SQRT(1-$B$9)*U592&lt;_xlfn.NORM.S.INV($B$6),1,0)</f>
        <v>0</v>
      </c>
      <c r="AQ592" s="31" t="n">
        <f aca="false">IF(SQRT($B$9)*$B592+SQRT(1-$B$9)*V592&lt;_xlfn.NORM.S.INV($B$6),1,0)</f>
        <v>0</v>
      </c>
      <c r="AR592" s="31" t="n">
        <f aca="false">IF(SQRT($B$9)*$B592+SQRT(1-$B$9)*W592&lt;_xlfn.NORM.S.INV($B$6),1,0)</f>
        <v>0</v>
      </c>
      <c r="AS592" s="31" t="n">
        <f aca="false">IF(SQRT($B$9)*$B592+SQRT(1-$B$9)*X592&lt;_xlfn.NORM.S.INV($B$6),1,0)</f>
        <v>0</v>
      </c>
      <c r="AT592" s="31" t="n">
        <f aca="false">IF(SQRT($B$9)*$B592+SQRT(1-$B$9)*Y592&lt;_xlfn.NORM.S.INV($B$6),1,0)</f>
        <v>1</v>
      </c>
      <c r="AU592" s="31" t="n">
        <f aca="false">IF(SQRT($B$9)*$B592+SQRT(1-$B$9)*Z592&lt;_xlfn.NORM.S.INV($B$6),1,0)</f>
        <v>0</v>
      </c>
      <c r="AV592" s="31" t="n">
        <f aca="false">IF(SQRT($B$9)*$B592+SQRT(1-$B$9)*AA592&lt;_xlfn.NORM.S.INV($B$6),1,0)</f>
        <v>0</v>
      </c>
      <c r="AW592" s="31" t="n">
        <f aca="false">IF(SQRT($C$9)*$B592+SQRT(1-$C$9)*AB592&lt;_xlfn.NORM.S.INV($C$6),1,0)</f>
        <v>0</v>
      </c>
      <c r="AX592" s="31" t="n">
        <f aca="false">IF(SQRT($C$9)*$B592+SQRT(1-$C$9)*AC592&lt;_xlfn.NORM.S.INV($C$6),1,0)</f>
        <v>0</v>
      </c>
      <c r="AY592" s="31" t="n">
        <f aca="false">IF(SQRT($C$9)*$B592+SQRT(1-$C$9)*AD592&lt;_xlfn.NORM.S.INV($C$6),1,0)</f>
        <v>0</v>
      </c>
      <c r="AZ592" s="31" t="n">
        <f aca="false">IF(SQRT($C$9)*$B592+SQRT(1-$C$9)*AE592&lt;_xlfn.NORM.S.INV($C$6),1,0)</f>
        <v>0</v>
      </c>
      <c r="BA592" s="31" t="n">
        <f aca="false">IF(SQRT($C$9)*$B592+SQRT(1-$C$9)*AF592&lt;_xlfn.NORM.S.INV($C$6),1,0)</f>
        <v>0</v>
      </c>
      <c r="BB592" s="31" t="n">
        <f aca="false">IF(SQRT($C$9)*$B592+SQRT(1-$C$9)*AG592&lt;_xlfn.NORM.S.INV($C$6),1,0)</f>
        <v>0</v>
      </c>
      <c r="BC592" s="31" t="n">
        <f aca="false">IF(SQRT($C$9)*$B592+SQRT(1-$C$9)*AH592&lt;_xlfn.NORM.S.INV($C$6),1,0)</f>
        <v>0</v>
      </c>
      <c r="BD592" s="31" t="n">
        <f aca="false">IF(SQRT($C$9)*$B592+SQRT(1-$C$9)*AI592&lt;_xlfn.NORM.S.INV($C$6),1,0)</f>
        <v>0</v>
      </c>
      <c r="BE592" s="31" t="n">
        <f aca="false">IF(SQRT($C$9)*$B592+SQRT(1-$C$9)*AJ592&lt;_xlfn.NORM.S.INV($C$6),1,0)</f>
        <v>0</v>
      </c>
      <c r="BF592" s="31" t="n">
        <f aca="false">IF(SQRT($C$9)*$B592+SQRT(1-$C$9)*AK592&lt;_xlfn.NORM.S.INV($C$6),1,0)</f>
        <v>0</v>
      </c>
      <c r="BG592" s="21"/>
      <c r="BH592" s="21"/>
      <c r="BI592" s="31" t="n">
        <f aca="false">$B$11*(($A$1061)*$C592/$B$12*$B$7+(1-$A$1061)*$D592/$B$12*$C$7)</f>
        <v>0</v>
      </c>
      <c r="BJ592" s="31" t="n">
        <f aca="false">$B$11*(($A$1062)*$C592/$B$12*$B$7+(1-$A$1062)*$D592/$B$12*$C$7)</f>
        <v>20</v>
      </c>
      <c r="BK592" s="31" t="n">
        <f aca="false">$B$11*(($A$1063)*$C592/$B$12*$B$7+(1-$A$1063)*$D592/$B$12*$C$7)</f>
        <v>40</v>
      </c>
      <c r="BL592" s="31" t="n">
        <f aca="false">$B$11*(($A$1064)*$C592/$B$12*$B$7+(1-$A$1064)*$D592/$B$12*$C$7)</f>
        <v>60</v>
      </c>
      <c r="BM592" s="31" t="n">
        <f aca="false">$B$11*(($A$1065)*$C592/$B$12*$B$7+(1-$A$1065)*$D592/$B$12*$C$7)</f>
        <v>80</v>
      </c>
      <c r="BN592" s="31" t="n">
        <f aca="false">$B$11*(($A$1066)*$C592/$B$12*$B$7+(1-$A$1066)*$D592/$B$12*$C$7)</f>
        <v>100</v>
      </c>
      <c r="BO592" s="31" t="n">
        <f aca="false">$B$11*(($A$1067)*$C592/$B$12*$B$7+(1-$A$1067)*$D592/$B$12*$C$7)</f>
        <v>120</v>
      </c>
      <c r="BP592" s="31" t="n">
        <f aca="false">$B$11*(($A$1068)*$C592/$B$12*$B$7+(1-$A$1068)*$D592/$B$12*$C$7)</f>
        <v>140</v>
      </c>
      <c r="BQ592" s="31" t="n">
        <f aca="false">$B$11*(($A$1069)*$C592/$B$12*$B$7+(1-$A$1069)*$D592/$B$12*$C$7)</f>
        <v>160</v>
      </c>
      <c r="BR592" s="31" t="n">
        <f aca="false">$B$11*(($A$1070)*$C592/$B$12*$B$7+(1-$A$1070)*$D592/$B$12*$C$7)</f>
        <v>180</v>
      </c>
      <c r="BS592" s="31" t="n">
        <f aca="false">$B$11*(($A$1071)*$C592/$B$12*$B$7+(1-$A$1071)*$D592/$B$12*$C$7)</f>
        <v>200</v>
      </c>
      <c r="BT592" s="31" t="n">
        <f aca="false">$B$11*(($A$1072)*$C592/$B$12*$B$7+(1-$A$1072)*$D592/$B$12*$C$7)</f>
        <v>220</v>
      </c>
      <c r="BU592" s="31" t="n">
        <f aca="false">$B$11*(($A$1073)*$C592/$B$12*$B$7+(1-$A$1073)*$D592/$B$12*$C$7)</f>
        <v>240</v>
      </c>
      <c r="BV592" s="31" t="n">
        <f aca="false">$B$11*(($A$1074)*$C592/$B$12*$B$7+(1-$A$1074)*$D592/$B$12*$C$7)</f>
        <v>260</v>
      </c>
      <c r="BW592" s="31" t="n">
        <f aca="false">$B$11*(($A$1075)*$C592/$B$12*$B$7+(1-$A$1075)*$D592/$B$12*$C$7)</f>
        <v>280</v>
      </c>
      <c r="BX592" s="31" t="n">
        <f aca="false">$B$11*(($A$1076)*$C592/$B$12*$B$7+(1-$A$1076)*$D592/$B$12*$C$7)</f>
        <v>300</v>
      </c>
      <c r="BY592" s="31" t="n">
        <f aca="false">$B$11*(($A$1077)*$C592/$B$12*$B$7+(1-$A$1077)*$D592/$B$12*$C$7)</f>
        <v>320</v>
      </c>
      <c r="BZ592" s="31" t="n">
        <f aca="false">$B$11*(($A$1078)*$C592/$B$12*$B$7+(1-$A$1078)*$D592/$B$12*$C$7)</f>
        <v>340</v>
      </c>
      <c r="CA592" s="31" t="n">
        <f aca="false">$B$11*(($A$1079)*$C592/$B$12*$B$7+(1-$A$1079)*$D592/$B$12*$C$7)</f>
        <v>360</v>
      </c>
      <c r="CB592" s="31" t="n">
        <f aca="false">$B$11*(($A$1080)*$C592/$B$12*$B$7+(1-$A$1080)*$D592/$B$12*$C$7)</f>
        <v>380</v>
      </c>
      <c r="CC592" s="31" t="n">
        <f aca="false">$B$11*(($A$1081)*$C592/$B$12*$B$7+(1-$A$1081)*$D592/$B$12*$C$7)</f>
        <v>400</v>
      </c>
    </row>
    <row r="593" customFormat="false" ht="15" hidden="false" customHeight="false" outlineLevel="0" collapsed="false">
      <c r="A593" s="21" t="n">
        <v>569</v>
      </c>
      <c r="B593" s="27" t="n">
        <v>0.0102983846226893</v>
      </c>
      <c r="C593" s="9" t="n">
        <f aca="false">SUM(AM593:AV593)</f>
        <v>0</v>
      </c>
      <c r="D593" s="9" t="n">
        <f aca="false">SUM(AW593:BF593)</f>
        <v>1</v>
      </c>
      <c r="E593" s="24" t="n">
        <f aca="false">(1-C593/$B$12)*$B$8-C593/$B$12*$B$7</f>
        <v>0.05</v>
      </c>
      <c r="F593" s="24" t="n">
        <f aca="false">(1-D593/$B$12)*$C$8-D593/$B$12*$C$7</f>
        <v>0.021</v>
      </c>
      <c r="G593" s="47" t="n">
        <f aca="false">$B$11*($B$10*C593/$B$12*$B$7+(1-$B$10)*D593/$B$12*$C$7)</f>
        <v>300</v>
      </c>
      <c r="H593" s="24" t="n">
        <f aca="false">$B$10*E593+(1-$B$10)*F593</f>
        <v>0.0355</v>
      </c>
      <c r="I593" s="21"/>
      <c r="J593" s="21"/>
      <c r="K593" s="21"/>
      <c r="L593" s="21"/>
      <c r="M593" s="21"/>
      <c r="N593" s="21"/>
      <c r="O593" s="21"/>
      <c r="P593" s="21"/>
      <c r="Q593" s="21"/>
      <c r="R593" s="27" t="n">
        <v>-0.594007083252205</v>
      </c>
      <c r="S593" s="27" t="n">
        <v>0.655494735965553</v>
      </c>
      <c r="T593" s="27" t="n">
        <v>-2.21498326886639</v>
      </c>
      <c r="U593" s="27" t="n">
        <v>-0.922757921289238</v>
      </c>
      <c r="V593" s="27" t="n">
        <v>0.426437245154351</v>
      </c>
      <c r="W593" s="27" t="n">
        <v>-0.625071788829709</v>
      </c>
      <c r="X593" s="27" t="n">
        <v>0.42354559576627</v>
      </c>
      <c r="Y593" s="27" t="n">
        <v>0.100616465624423</v>
      </c>
      <c r="Z593" s="27" t="n">
        <v>0.156112864002599</v>
      </c>
      <c r="AA593" s="27" t="n">
        <v>-0.288158653909022</v>
      </c>
      <c r="AB593" s="27" t="n">
        <v>1.07984612861736</v>
      </c>
      <c r="AC593" s="27" t="n">
        <v>-0.931905992948012</v>
      </c>
      <c r="AD593" s="27" t="n">
        <v>-0.479909571362961</v>
      </c>
      <c r="AE593" s="27" t="n">
        <v>-0.164711462839886</v>
      </c>
      <c r="AF593" s="27" t="n">
        <v>-1.07843962830917</v>
      </c>
      <c r="AG593" s="27" t="n">
        <v>-1.89090888539417</v>
      </c>
      <c r="AH593" s="27" t="n">
        <v>-0.975975484461104</v>
      </c>
      <c r="AI593" s="27" t="n">
        <v>0.879453996883022</v>
      </c>
      <c r="AJ593" s="27" t="n">
        <v>2.03407302525419</v>
      </c>
      <c r="AK593" s="27" t="n">
        <v>0.848325719157592</v>
      </c>
      <c r="AL593" s="21"/>
      <c r="AM593" s="31" t="n">
        <f aca="false">IF(SQRT($B$9)*$B593+SQRT(1-$B$9)*R593&lt;_xlfn.NORM.S.INV($B$6),1,0)</f>
        <v>0</v>
      </c>
      <c r="AN593" s="31" t="n">
        <f aca="false">IF(SQRT($B$9)*$B593+SQRT(1-$B$9)*S593&lt;_xlfn.NORM.S.INV($B$6),1,0)</f>
        <v>0</v>
      </c>
      <c r="AO593" s="31" t="n">
        <f aca="false">IF(SQRT($B$9)*$B593+SQRT(1-$B$9)*T593&lt;_xlfn.NORM.S.INV($B$6),1,0)</f>
        <v>0</v>
      </c>
      <c r="AP593" s="31" t="n">
        <f aca="false">IF(SQRT($B$9)*$B593+SQRT(1-$B$9)*U593&lt;_xlfn.NORM.S.INV($B$6),1,0)</f>
        <v>0</v>
      </c>
      <c r="AQ593" s="31" t="n">
        <f aca="false">IF(SQRT($B$9)*$B593+SQRT(1-$B$9)*V593&lt;_xlfn.NORM.S.INV($B$6),1,0)</f>
        <v>0</v>
      </c>
      <c r="AR593" s="31" t="n">
        <f aca="false">IF(SQRT($B$9)*$B593+SQRT(1-$B$9)*W593&lt;_xlfn.NORM.S.INV($B$6),1,0)</f>
        <v>0</v>
      </c>
      <c r="AS593" s="31" t="n">
        <f aca="false">IF(SQRT($B$9)*$B593+SQRT(1-$B$9)*X593&lt;_xlfn.NORM.S.INV($B$6),1,0)</f>
        <v>0</v>
      </c>
      <c r="AT593" s="31" t="n">
        <f aca="false">IF(SQRT($B$9)*$B593+SQRT(1-$B$9)*Y593&lt;_xlfn.NORM.S.INV($B$6),1,0)</f>
        <v>0</v>
      </c>
      <c r="AU593" s="31" t="n">
        <f aca="false">IF(SQRT($B$9)*$B593+SQRT(1-$B$9)*Z593&lt;_xlfn.NORM.S.INV($B$6),1,0)</f>
        <v>0</v>
      </c>
      <c r="AV593" s="31" t="n">
        <f aca="false">IF(SQRT($B$9)*$B593+SQRT(1-$B$9)*AA593&lt;_xlfn.NORM.S.INV($B$6),1,0)</f>
        <v>0</v>
      </c>
      <c r="AW593" s="31" t="n">
        <f aca="false">IF(SQRT($C$9)*$B593+SQRT(1-$C$9)*AB593&lt;_xlfn.NORM.S.INV($C$6),1,0)</f>
        <v>0</v>
      </c>
      <c r="AX593" s="31" t="n">
        <f aca="false">IF(SQRT($C$9)*$B593+SQRT(1-$C$9)*AC593&lt;_xlfn.NORM.S.INV($C$6),1,0)</f>
        <v>0</v>
      </c>
      <c r="AY593" s="31" t="n">
        <f aca="false">IF(SQRT($C$9)*$B593+SQRT(1-$C$9)*AD593&lt;_xlfn.NORM.S.INV($C$6),1,0)</f>
        <v>0</v>
      </c>
      <c r="AZ593" s="31" t="n">
        <f aca="false">IF(SQRT($C$9)*$B593+SQRT(1-$C$9)*AE593&lt;_xlfn.NORM.S.INV($C$6),1,0)</f>
        <v>0</v>
      </c>
      <c r="BA593" s="31" t="n">
        <f aca="false">IF(SQRT($C$9)*$B593+SQRT(1-$C$9)*AF593&lt;_xlfn.NORM.S.INV($C$6),1,0)</f>
        <v>0</v>
      </c>
      <c r="BB593" s="31" t="n">
        <f aca="false">IF(SQRT($C$9)*$B593+SQRT(1-$C$9)*AG593&lt;_xlfn.NORM.S.INV($C$6),1,0)</f>
        <v>1</v>
      </c>
      <c r="BC593" s="31" t="n">
        <f aca="false">IF(SQRT($C$9)*$B593+SQRT(1-$C$9)*AH593&lt;_xlfn.NORM.S.INV($C$6),1,0)</f>
        <v>0</v>
      </c>
      <c r="BD593" s="31" t="n">
        <f aca="false">IF(SQRT($C$9)*$B593+SQRT(1-$C$9)*AI593&lt;_xlfn.NORM.S.INV($C$6),1,0)</f>
        <v>0</v>
      </c>
      <c r="BE593" s="31" t="n">
        <f aca="false">IF(SQRT($C$9)*$B593+SQRT(1-$C$9)*AJ593&lt;_xlfn.NORM.S.INV($C$6),1,0)</f>
        <v>0</v>
      </c>
      <c r="BF593" s="31" t="n">
        <f aca="false">IF(SQRT($C$9)*$B593+SQRT(1-$C$9)*AK593&lt;_xlfn.NORM.S.INV($C$6),1,0)</f>
        <v>0</v>
      </c>
      <c r="BG593" s="21"/>
      <c r="BH593" s="21"/>
      <c r="BI593" s="31" t="n">
        <f aca="false">$B$11*(($A$1061)*$C593/$B$12*$B$7+(1-$A$1061)*$D593/$B$12*$C$7)</f>
        <v>600</v>
      </c>
      <c r="BJ593" s="31" t="n">
        <f aca="false">$B$11*(($A$1062)*$C593/$B$12*$B$7+(1-$A$1062)*$D593/$B$12*$C$7)</f>
        <v>570</v>
      </c>
      <c r="BK593" s="31" t="n">
        <f aca="false">$B$11*(($A$1063)*$C593/$B$12*$B$7+(1-$A$1063)*$D593/$B$12*$C$7)</f>
        <v>540</v>
      </c>
      <c r="BL593" s="31" t="n">
        <f aca="false">$B$11*(($A$1064)*$C593/$B$12*$B$7+(1-$A$1064)*$D593/$B$12*$C$7)</f>
        <v>510</v>
      </c>
      <c r="BM593" s="31" t="n">
        <f aca="false">$B$11*(($A$1065)*$C593/$B$12*$B$7+(1-$A$1065)*$D593/$B$12*$C$7)</f>
        <v>480</v>
      </c>
      <c r="BN593" s="31" t="n">
        <f aca="false">$B$11*(($A$1066)*$C593/$B$12*$B$7+(1-$A$1066)*$D593/$B$12*$C$7)</f>
        <v>450</v>
      </c>
      <c r="BO593" s="31" t="n">
        <f aca="false">$B$11*(($A$1067)*$C593/$B$12*$B$7+(1-$A$1067)*$D593/$B$12*$C$7)</f>
        <v>420</v>
      </c>
      <c r="BP593" s="31" t="n">
        <f aca="false">$B$11*(($A$1068)*$C593/$B$12*$B$7+(1-$A$1068)*$D593/$B$12*$C$7)</f>
        <v>390</v>
      </c>
      <c r="BQ593" s="31" t="n">
        <f aca="false">$B$11*(($A$1069)*$C593/$B$12*$B$7+(1-$A$1069)*$D593/$B$12*$C$7)</f>
        <v>360</v>
      </c>
      <c r="BR593" s="31" t="n">
        <f aca="false">$B$11*(($A$1070)*$C593/$B$12*$B$7+(1-$A$1070)*$D593/$B$12*$C$7)</f>
        <v>330</v>
      </c>
      <c r="BS593" s="31" t="n">
        <f aca="false">$B$11*(($A$1071)*$C593/$B$12*$B$7+(1-$A$1071)*$D593/$B$12*$C$7)</f>
        <v>300</v>
      </c>
      <c r="BT593" s="31" t="n">
        <f aca="false">$B$11*(($A$1072)*$C593/$B$12*$B$7+(1-$A$1072)*$D593/$B$12*$C$7)</f>
        <v>270</v>
      </c>
      <c r="BU593" s="31" t="n">
        <f aca="false">$B$11*(($A$1073)*$C593/$B$12*$B$7+(1-$A$1073)*$D593/$B$12*$C$7)</f>
        <v>240</v>
      </c>
      <c r="BV593" s="31" t="n">
        <f aca="false">$B$11*(($A$1074)*$C593/$B$12*$B$7+(1-$A$1074)*$D593/$B$12*$C$7)</f>
        <v>210</v>
      </c>
      <c r="BW593" s="31" t="n">
        <f aca="false">$B$11*(($A$1075)*$C593/$B$12*$B$7+(1-$A$1075)*$D593/$B$12*$C$7)</f>
        <v>180</v>
      </c>
      <c r="BX593" s="31" t="n">
        <f aca="false">$B$11*(($A$1076)*$C593/$B$12*$B$7+(1-$A$1076)*$D593/$B$12*$C$7)</f>
        <v>150</v>
      </c>
      <c r="BY593" s="31" t="n">
        <f aca="false">$B$11*(($A$1077)*$C593/$B$12*$B$7+(1-$A$1077)*$D593/$B$12*$C$7)</f>
        <v>120</v>
      </c>
      <c r="BZ593" s="31" t="n">
        <f aca="false">$B$11*(($A$1078)*$C593/$B$12*$B$7+(1-$A$1078)*$D593/$B$12*$C$7)</f>
        <v>90</v>
      </c>
      <c r="CA593" s="31" t="n">
        <f aca="false">$B$11*(($A$1079)*$C593/$B$12*$B$7+(1-$A$1079)*$D593/$B$12*$C$7)</f>
        <v>60</v>
      </c>
      <c r="CB593" s="31" t="n">
        <f aca="false">$B$11*(($A$1080)*$C593/$B$12*$B$7+(1-$A$1080)*$D593/$B$12*$C$7)</f>
        <v>30</v>
      </c>
      <c r="CC593" s="31" t="n">
        <f aca="false">$B$11*(($A$1081)*$C593/$B$12*$B$7+(1-$A$1081)*$D593/$B$12*$C$7)</f>
        <v>0</v>
      </c>
    </row>
    <row r="594" customFormat="false" ht="15" hidden="false" customHeight="false" outlineLevel="0" collapsed="false">
      <c r="A594" s="21" t="n">
        <v>570</v>
      </c>
      <c r="B594" s="27" t="n">
        <v>0.88656527305892</v>
      </c>
      <c r="C594" s="9" t="n">
        <f aca="false">SUM(AM594:AV594)</f>
        <v>0</v>
      </c>
      <c r="D594" s="9" t="n">
        <f aca="false">SUM(AW594:BF594)</f>
        <v>1</v>
      </c>
      <c r="E594" s="24" t="n">
        <f aca="false">(1-C594/$B$12)*$B$8-C594/$B$12*$B$7</f>
        <v>0.05</v>
      </c>
      <c r="F594" s="24" t="n">
        <f aca="false">(1-D594/$B$12)*$C$8-D594/$B$12*$C$7</f>
        <v>0.021</v>
      </c>
      <c r="G594" s="47" t="n">
        <f aca="false">$B$11*($B$10*C594/$B$12*$B$7+(1-$B$10)*D594/$B$12*$C$7)</f>
        <v>300</v>
      </c>
      <c r="H594" s="24" t="n">
        <f aca="false">$B$10*E594+(1-$B$10)*F594</f>
        <v>0.0355</v>
      </c>
      <c r="I594" s="21"/>
      <c r="J594" s="21"/>
      <c r="K594" s="21"/>
      <c r="L594" s="21"/>
      <c r="M594" s="21"/>
      <c r="N594" s="21"/>
      <c r="O594" s="21"/>
      <c r="P594" s="21"/>
      <c r="Q594" s="21"/>
      <c r="R594" s="27" t="n">
        <v>0.778180657914124</v>
      </c>
      <c r="S594" s="27" t="n">
        <v>2.5789076317683</v>
      </c>
      <c r="T594" s="27" t="n">
        <v>-0.265131935061391</v>
      </c>
      <c r="U594" s="27" t="n">
        <v>-0.656538537259628</v>
      </c>
      <c r="V594" s="27" t="n">
        <v>-0.853844569119135</v>
      </c>
      <c r="W594" s="27" t="n">
        <v>0.0230451406938834</v>
      </c>
      <c r="X594" s="27" t="n">
        <v>0.858882443935419</v>
      </c>
      <c r="Y594" s="27" t="n">
        <v>-0.542652221791945</v>
      </c>
      <c r="Z594" s="27" t="n">
        <v>-0.343624261952839</v>
      </c>
      <c r="AA594" s="27" t="n">
        <v>1.12880421168855</v>
      </c>
      <c r="AB594" s="27" t="n">
        <v>-0.3318982165605</v>
      </c>
      <c r="AC594" s="27" t="n">
        <v>0.0375511322780315</v>
      </c>
      <c r="AD594" s="27" t="n">
        <v>-0.80079381534467</v>
      </c>
      <c r="AE594" s="27" t="n">
        <v>-0.154674405257397</v>
      </c>
      <c r="AF594" s="27" t="n">
        <v>0.699065419607712</v>
      </c>
      <c r="AG594" s="27" t="n">
        <v>-0.161463309084205</v>
      </c>
      <c r="AH594" s="27" t="n">
        <v>-0.423141989091766</v>
      </c>
      <c r="AI594" s="27" t="n">
        <v>0.578699573576193</v>
      </c>
      <c r="AJ594" s="27" t="n">
        <v>-0.325586718357579</v>
      </c>
      <c r="AK594" s="27" t="n">
        <v>-2.60568686622064</v>
      </c>
      <c r="AL594" s="21"/>
      <c r="AM594" s="31" t="n">
        <f aca="false">IF(SQRT($B$9)*$B594+SQRT(1-$B$9)*R594&lt;_xlfn.NORM.S.INV($B$6),1,0)</f>
        <v>0</v>
      </c>
      <c r="AN594" s="31" t="n">
        <f aca="false">IF(SQRT($B$9)*$B594+SQRT(1-$B$9)*S594&lt;_xlfn.NORM.S.INV($B$6),1,0)</f>
        <v>0</v>
      </c>
      <c r="AO594" s="31" t="n">
        <f aca="false">IF(SQRT($B$9)*$B594+SQRT(1-$B$9)*T594&lt;_xlfn.NORM.S.INV($B$6),1,0)</f>
        <v>0</v>
      </c>
      <c r="AP594" s="31" t="n">
        <f aca="false">IF(SQRT($B$9)*$B594+SQRT(1-$B$9)*U594&lt;_xlfn.NORM.S.INV($B$6),1,0)</f>
        <v>0</v>
      </c>
      <c r="AQ594" s="31" t="n">
        <f aca="false">IF(SQRT($B$9)*$B594+SQRT(1-$B$9)*V594&lt;_xlfn.NORM.S.INV($B$6),1,0)</f>
        <v>0</v>
      </c>
      <c r="AR594" s="31" t="n">
        <f aca="false">IF(SQRT($B$9)*$B594+SQRT(1-$B$9)*W594&lt;_xlfn.NORM.S.INV($B$6),1,0)</f>
        <v>0</v>
      </c>
      <c r="AS594" s="31" t="n">
        <f aca="false">IF(SQRT($B$9)*$B594+SQRT(1-$B$9)*X594&lt;_xlfn.NORM.S.INV($B$6),1,0)</f>
        <v>0</v>
      </c>
      <c r="AT594" s="31" t="n">
        <f aca="false">IF(SQRT($B$9)*$B594+SQRT(1-$B$9)*Y594&lt;_xlfn.NORM.S.INV($B$6),1,0)</f>
        <v>0</v>
      </c>
      <c r="AU594" s="31" t="n">
        <f aca="false">IF(SQRT($B$9)*$B594+SQRT(1-$B$9)*Z594&lt;_xlfn.NORM.S.INV($B$6),1,0)</f>
        <v>0</v>
      </c>
      <c r="AV594" s="31" t="n">
        <f aca="false">IF(SQRT($B$9)*$B594+SQRT(1-$B$9)*AA594&lt;_xlfn.NORM.S.INV($B$6),1,0)</f>
        <v>0</v>
      </c>
      <c r="AW594" s="31" t="n">
        <f aca="false">IF(SQRT($C$9)*$B594+SQRT(1-$C$9)*AB594&lt;_xlfn.NORM.S.INV($C$6),1,0)</f>
        <v>0</v>
      </c>
      <c r="AX594" s="31" t="n">
        <f aca="false">IF(SQRT($C$9)*$B594+SQRT(1-$C$9)*AC594&lt;_xlfn.NORM.S.INV($C$6),1,0)</f>
        <v>0</v>
      </c>
      <c r="AY594" s="31" t="n">
        <f aca="false">IF(SQRT($C$9)*$B594+SQRT(1-$C$9)*AD594&lt;_xlfn.NORM.S.INV($C$6),1,0)</f>
        <v>0</v>
      </c>
      <c r="AZ594" s="31" t="n">
        <f aca="false">IF(SQRT($C$9)*$B594+SQRT(1-$C$9)*AE594&lt;_xlfn.NORM.S.INV($C$6),1,0)</f>
        <v>0</v>
      </c>
      <c r="BA594" s="31" t="n">
        <f aca="false">IF(SQRT($C$9)*$B594+SQRT(1-$C$9)*AF594&lt;_xlfn.NORM.S.INV($C$6),1,0)</f>
        <v>0</v>
      </c>
      <c r="BB594" s="31" t="n">
        <f aca="false">IF(SQRT($C$9)*$B594+SQRT(1-$C$9)*AG594&lt;_xlfn.NORM.S.INV($C$6),1,0)</f>
        <v>0</v>
      </c>
      <c r="BC594" s="31" t="n">
        <f aca="false">IF(SQRT($C$9)*$B594+SQRT(1-$C$9)*AH594&lt;_xlfn.NORM.S.INV($C$6),1,0)</f>
        <v>0</v>
      </c>
      <c r="BD594" s="31" t="n">
        <f aca="false">IF(SQRT($C$9)*$B594+SQRT(1-$C$9)*AI594&lt;_xlfn.NORM.S.INV($C$6),1,0)</f>
        <v>0</v>
      </c>
      <c r="BE594" s="31" t="n">
        <f aca="false">IF(SQRT($C$9)*$B594+SQRT(1-$C$9)*AJ594&lt;_xlfn.NORM.S.INV($C$6),1,0)</f>
        <v>0</v>
      </c>
      <c r="BF594" s="31" t="n">
        <f aca="false">IF(SQRT($C$9)*$B594+SQRT(1-$C$9)*AK594&lt;_xlfn.NORM.S.INV($C$6),1,0)</f>
        <v>1</v>
      </c>
      <c r="BG594" s="21"/>
      <c r="BH594" s="21"/>
      <c r="BI594" s="31" t="n">
        <f aca="false">$B$11*(($A$1061)*$C594/$B$12*$B$7+(1-$A$1061)*$D594/$B$12*$C$7)</f>
        <v>600</v>
      </c>
      <c r="BJ594" s="31" t="n">
        <f aca="false">$B$11*(($A$1062)*$C594/$B$12*$B$7+(1-$A$1062)*$D594/$B$12*$C$7)</f>
        <v>570</v>
      </c>
      <c r="BK594" s="31" t="n">
        <f aca="false">$B$11*(($A$1063)*$C594/$B$12*$B$7+(1-$A$1063)*$D594/$B$12*$C$7)</f>
        <v>540</v>
      </c>
      <c r="BL594" s="31" t="n">
        <f aca="false">$B$11*(($A$1064)*$C594/$B$12*$B$7+(1-$A$1064)*$D594/$B$12*$C$7)</f>
        <v>510</v>
      </c>
      <c r="BM594" s="31" t="n">
        <f aca="false">$B$11*(($A$1065)*$C594/$B$12*$B$7+(1-$A$1065)*$D594/$B$12*$C$7)</f>
        <v>480</v>
      </c>
      <c r="BN594" s="31" t="n">
        <f aca="false">$B$11*(($A$1066)*$C594/$B$12*$B$7+(1-$A$1066)*$D594/$B$12*$C$7)</f>
        <v>450</v>
      </c>
      <c r="BO594" s="31" t="n">
        <f aca="false">$B$11*(($A$1067)*$C594/$B$12*$B$7+(1-$A$1067)*$D594/$B$12*$C$7)</f>
        <v>420</v>
      </c>
      <c r="BP594" s="31" t="n">
        <f aca="false">$B$11*(($A$1068)*$C594/$B$12*$B$7+(1-$A$1068)*$D594/$B$12*$C$7)</f>
        <v>390</v>
      </c>
      <c r="BQ594" s="31" t="n">
        <f aca="false">$B$11*(($A$1069)*$C594/$B$12*$B$7+(1-$A$1069)*$D594/$B$12*$C$7)</f>
        <v>360</v>
      </c>
      <c r="BR594" s="31" t="n">
        <f aca="false">$B$11*(($A$1070)*$C594/$B$12*$B$7+(1-$A$1070)*$D594/$B$12*$C$7)</f>
        <v>330</v>
      </c>
      <c r="BS594" s="31" t="n">
        <f aca="false">$B$11*(($A$1071)*$C594/$B$12*$B$7+(1-$A$1071)*$D594/$B$12*$C$7)</f>
        <v>300</v>
      </c>
      <c r="BT594" s="31" t="n">
        <f aca="false">$B$11*(($A$1072)*$C594/$B$12*$B$7+(1-$A$1072)*$D594/$B$12*$C$7)</f>
        <v>270</v>
      </c>
      <c r="BU594" s="31" t="n">
        <f aca="false">$B$11*(($A$1073)*$C594/$B$12*$B$7+(1-$A$1073)*$D594/$B$12*$C$7)</f>
        <v>240</v>
      </c>
      <c r="BV594" s="31" t="n">
        <f aca="false">$B$11*(($A$1074)*$C594/$B$12*$B$7+(1-$A$1074)*$D594/$B$12*$C$7)</f>
        <v>210</v>
      </c>
      <c r="BW594" s="31" t="n">
        <f aca="false">$B$11*(($A$1075)*$C594/$B$12*$B$7+(1-$A$1075)*$D594/$B$12*$C$7)</f>
        <v>180</v>
      </c>
      <c r="BX594" s="31" t="n">
        <f aca="false">$B$11*(($A$1076)*$C594/$B$12*$B$7+(1-$A$1076)*$D594/$B$12*$C$7)</f>
        <v>150</v>
      </c>
      <c r="BY594" s="31" t="n">
        <f aca="false">$B$11*(($A$1077)*$C594/$B$12*$B$7+(1-$A$1077)*$D594/$B$12*$C$7)</f>
        <v>120</v>
      </c>
      <c r="BZ594" s="31" t="n">
        <f aca="false">$B$11*(($A$1078)*$C594/$B$12*$B$7+(1-$A$1078)*$D594/$B$12*$C$7)</f>
        <v>90</v>
      </c>
      <c r="CA594" s="31" t="n">
        <f aca="false">$B$11*(($A$1079)*$C594/$B$12*$B$7+(1-$A$1079)*$D594/$B$12*$C$7)</f>
        <v>60</v>
      </c>
      <c r="CB594" s="31" t="n">
        <f aca="false">$B$11*(($A$1080)*$C594/$B$12*$B$7+(1-$A$1080)*$D594/$B$12*$C$7)</f>
        <v>30</v>
      </c>
      <c r="CC594" s="31" t="n">
        <f aca="false">$B$11*(($A$1081)*$C594/$B$12*$B$7+(1-$A$1081)*$D594/$B$12*$C$7)</f>
        <v>0</v>
      </c>
    </row>
    <row r="595" customFormat="false" ht="15" hidden="false" customHeight="false" outlineLevel="0" collapsed="false">
      <c r="A595" s="21" t="n">
        <v>571</v>
      </c>
      <c r="B595" s="27" t="n">
        <v>-1.96667909768837</v>
      </c>
      <c r="C595" s="9" t="n">
        <f aca="false">SUM(AM595:AV595)</f>
        <v>0</v>
      </c>
      <c r="D595" s="9" t="n">
        <f aca="false">SUM(AW595:BF595)</f>
        <v>2</v>
      </c>
      <c r="E595" s="24" t="n">
        <f aca="false">(1-C595/$B$12)*$B$8-C595/$B$12*$B$7</f>
        <v>0.05</v>
      </c>
      <c r="F595" s="24" t="n">
        <f aca="false">(1-D595/$B$12)*$C$8-D595/$B$12*$C$7</f>
        <v>-0.048</v>
      </c>
      <c r="G595" s="47" t="n">
        <f aca="false">$B$11*($B$10*C595/$B$12*$B$7+(1-$B$10)*D595/$B$12*$C$7)</f>
        <v>600</v>
      </c>
      <c r="H595" s="24" t="n">
        <f aca="false">$B$10*E595+(1-$B$10)*F595</f>
        <v>0.001</v>
      </c>
      <c r="I595" s="21"/>
      <c r="J595" s="21"/>
      <c r="K595" s="21"/>
      <c r="L595" s="21"/>
      <c r="M595" s="21"/>
      <c r="N595" s="21"/>
      <c r="O595" s="21"/>
      <c r="P595" s="21"/>
      <c r="Q595" s="21"/>
      <c r="R595" s="27" t="n">
        <v>-0.504920954199661</v>
      </c>
      <c r="S595" s="27" t="n">
        <v>1.38517146147504</v>
      </c>
      <c r="T595" s="27" t="n">
        <v>0.36111662401026</v>
      </c>
      <c r="U595" s="27" t="n">
        <v>-0.435569413916042</v>
      </c>
      <c r="V595" s="27" t="n">
        <v>-0.573883107302605</v>
      </c>
      <c r="W595" s="27" t="n">
        <v>-0.842518079712582</v>
      </c>
      <c r="X595" s="27" t="n">
        <v>0.581056145276905</v>
      </c>
      <c r="Y595" s="27" t="n">
        <v>0.929411205261405</v>
      </c>
      <c r="Z595" s="27" t="n">
        <v>-0.834788225827391</v>
      </c>
      <c r="AA595" s="27" t="n">
        <v>-0.528877835302188</v>
      </c>
      <c r="AB595" s="27" t="n">
        <v>0.632778429336785</v>
      </c>
      <c r="AC595" s="27" t="n">
        <v>-0.471164855191084</v>
      </c>
      <c r="AD595" s="27" t="n">
        <v>1.13147839460376</v>
      </c>
      <c r="AE595" s="27" t="n">
        <v>-0.0429788597261658</v>
      </c>
      <c r="AF595" s="27" t="n">
        <v>0.987570054854383</v>
      </c>
      <c r="AG595" s="27" t="n">
        <v>-1.56372378401142</v>
      </c>
      <c r="AH595" s="27" t="n">
        <v>-1.52507459275395</v>
      </c>
      <c r="AI595" s="27" t="n">
        <v>0.184142143050849</v>
      </c>
      <c r="AJ595" s="27" t="n">
        <v>1.06866410618371</v>
      </c>
      <c r="AK595" s="27" t="n">
        <v>0.491795283576146</v>
      </c>
      <c r="AL595" s="21"/>
      <c r="AM595" s="31" t="n">
        <f aca="false">IF(SQRT($B$9)*$B595+SQRT(1-$B$9)*R595&lt;_xlfn.NORM.S.INV($B$6),1,0)</f>
        <v>0</v>
      </c>
      <c r="AN595" s="31" t="n">
        <f aca="false">IF(SQRT($B$9)*$B595+SQRT(1-$B$9)*S595&lt;_xlfn.NORM.S.INV($B$6),1,0)</f>
        <v>0</v>
      </c>
      <c r="AO595" s="31" t="n">
        <f aca="false">IF(SQRT($B$9)*$B595+SQRT(1-$B$9)*T595&lt;_xlfn.NORM.S.INV($B$6),1,0)</f>
        <v>0</v>
      </c>
      <c r="AP595" s="31" t="n">
        <f aca="false">IF(SQRT($B$9)*$B595+SQRT(1-$B$9)*U595&lt;_xlfn.NORM.S.INV($B$6),1,0)</f>
        <v>0</v>
      </c>
      <c r="AQ595" s="31" t="n">
        <f aca="false">IF(SQRT($B$9)*$B595+SQRT(1-$B$9)*V595&lt;_xlfn.NORM.S.INV($B$6),1,0)</f>
        <v>0</v>
      </c>
      <c r="AR595" s="31" t="n">
        <f aca="false">IF(SQRT($B$9)*$B595+SQRT(1-$B$9)*W595&lt;_xlfn.NORM.S.INV($B$6),1,0)</f>
        <v>0</v>
      </c>
      <c r="AS595" s="31" t="n">
        <f aca="false">IF(SQRT($B$9)*$B595+SQRT(1-$B$9)*X595&lt;_xlfn.NORM.S.INV($B$6),1,0)</f>
        <v>0</v>
      </c>
      <c r="AT595" s="31" t="n">
        <f aca="false">IF(SQRT($B$9)*$B595+SQRT(1-$B$9)*Y595&lt;_xlfn.NORM.S.INV($B$6),1,0)</f>
        <v>0</v>
      </c>
      <c r="AU595" s="31" t="n">
        <f aca="false">IF(SQRT($B$9)*$B595+SQRT(1-$B$9)*Z595&lt;_xlfn.NORM.S.INV($B$6),1,0)</f>
        <v>0</v>
      </c>
      <c r="AV595" s="31" t="n">
        <f aca="false">IF(SQRT($B$9)*$B595+SQRT(1-$B$9)*AA595&lt;_xlfn.NORM.S.INV($B$6),1,0)</f>
        <v>0</v>
      </c>
      <c r="AW595" s="31" t="n">
        <f aca="false">IF(SQRT($C$9)*$B595+SQRT(1-$C$9)*AB595&lt;_xlfn.NORM.S.INV($C$6),1,0)</f>
        <v>0</v>
      </c>
      <c r="AX595" s="31" t="n">
        <f aca="false">IF(SQRT($C$9)*$B595+SQRT(1-$C$9)*AC595&lt;_xlfn.NORM.S.INV($C$6),1,0)</f>
        <v>0</v>
      </c>
      <c r="AY595" s="31" t="n">
        <f aca="false">IF(SQRT($C$9)*$B595+SQRT(1-$C$9)*AD595&lt;_xlfn.NORM.S.INV($C$6),1,0)</f>
        <v>0</v>
      </c>
      <c r="AZ595" s="31" t="n">
        <f aca="false">IF(SQRT($C$9)*$B595+SQRT(1-$C$9)*AE595&lt;_xlfn.NORM.S.INV($C$6),1,0)</f>
        <v>0</v>
      </c>
      <c r="BA595" s="31" t="n">
        <f aca="false">IF(SQRT($C$9)*$B595+SQRT(1-$C$9)*AF595&lt;_xlfn.NORM.S.INV($C$6),1,0)</f>
        <v>0</v>
      </c>
      <c r="BB595" s="31" t="n">
        <f aca="false">IF(SQRT($C$9)*$B595+SQRT(1-$C$9)*AG595&lt;_xlfn.NORM.S.INV($C$6),1,0)</f>
        <v>1</v>
      </c>
      <c r="BC595" s="31" t="n">
        <f aca="false">IF(SQRT($C$9)*$B595+SQRT(1-$C$9)*AH595&lt;_xlfn.NORM.S.INV($C$6),1,0)</f>
        <v>1</v>
      </c>
      <c r="BD595" s="31" t="n">
        <f aca="false">IF(SQRT($C$9)*$B595+SQRT(1-$C$9)*AI595&lt;_xlfn.NORM.S.INV($C$6),1,0)</f>
        <v>0</v>
      </c>
      <c r="BE595" s="31" t="n">
        <f aca="false">IF(SQRT($C$9)*$B595+SQRT(1-$C$9)*AJ595&lt;_xlfn.NORM.S.INV($C$6),1,0)</f>
        <v>0</v>
      </c>
      <c r="BF595" s="31" t="n">
        <f aca="false">IF(SQRT($C$9)*$B595+SQRT(1-$C$9)*AK595&lt;_xlfn.NORM.S.INV($C$6),1,0)</f>
        <v>0</v>
      </c>
      <c r="BG595" s="21"/>
      <c r="BH595" s="21"/>
      <c r="BI595" s="31" t="n">
        <f aca="false">$B$11*(($A$1061)*$C595/$B$12*$B$7+(1-$A$1061)*$D595/$B$12*$C$7)</f>
        <v>1200</v>
      </c>
      <c r="BJ595" s="31" t="n">
        <f aca="false">$B$11*(($A$1062)*$C595/$B$12*$B$7+(1-$A$1062)*$D595/$B$12*$C$7)</f>
        <v>1140</v>
      </c>
      <c r="BK595" s="31" t="n">
        <f aca="false">$B$11*(($A$1063)*$C595/$B$12*$B$7+(1-$A$1063)*$D595/$B$12*$C$7)</f>
        <v>1080</v>
      </c>
      <c r="BL595" s="31" t="n">
        <f aca="false">$B$11*(($A$1064)*$C595/$B$12*$B$7+(1-$A$1064)*$D595/$B$12*$C$7)</f>
        <v>1020</v>
      </c>
      <c r="BM595" s="31" t="n">
        <f aca="false">$B$11*(($A$1065)*$C595/$B$12*$B$7+(1-$A$1065)*$D595/$B$12*$C$7)</f>
        <v>960</v>
      </c>
      <c r="BN595" s="31" t="n">
        <f aca="false">$B$11*(($A$1066)*$C595/$B$12*$B$7+(1-$A$1066)*$D595/$B$12*$C$7)</f>
        <v>900</v>
      </c>
      <c r="BO595" s="31" t="n">
        <f aca="false">$B$11*(($A$1067)*$C595/$B$12*$B$7+(1-$A$1067)*$D595/$B$12*$C$7)</f>
        <v>840</v>
      </c>
      <c r="BP595" s="31" t="n">
        <f aca="false">$B$11*(($A$1068)*$C595/$B$12*$B$7+(1-$A$1068)*$D595/$B$12*$C$7)</f>
        <v>780</v>
      </c>
      <c r="BQ595" s="31" t="n">
        <f aca="false">$B$11*(($A$1069)*$C595/$B$12*$B$7+(1-$A$1069)*$D595/$B$12*$C$7)</f>
        <v>720</v>
      </c>
      <c r="BR595" s="31" t="n">
        <f aca="false">$B$11*(($A$1070)*$C595/$B$12*$B$7+(1-$A$1070)*$D595/$B$12*$C$7)</f>
        <v>660</v>
      </c>
      <c r="BS595" s="31" t="n">
        <f aca="false">$B$11*(($A$1071)*$C595/$B$12*$B$7+(1-$A$1071)*$D595/$B$12*$C$7)</f>
        <v>600</v>
      </c>
      <c r="BT595" s="31" t="n">
        <f aca="false">$B$11*(($A$1072)*$C595/$B$12*$B$7+(1-$A$1072)*$D595/$B$12*$C$7)</f>
        <v>540</v>
      </c>
      <c r="BU595" s="31" t="n">
        <f aca="false">$B$11*(($A$1073)*$C595/$B$12*$B$7+(1-$A$1073)*$D595/$B$12*$C$7)</f>
        <v>480</v>
      </c>
      <c r="BV595" s="31" t="n">
        <f aca="false">$B$11*(($A$1074)*$C595/$B$12*$B$7+(1-$A$1074)*$D595/$B$12*$C$7)</f>
        <v>420</v>
      </c>
      <c r="BW595" s="31" t="n">
        <f aca="false">$B$11*(($A$1075)*$C595/$B$12*$B$7+(1-$A$1075)*$D595/$B$12*$C$7)</f>
        <v>360</v>
      </c>
      <c r="BX595" s="31" t="n">
        <f aca="false">$B$11*(($A$1076)*$C595/$B$12*$B$7+(1-$A$1076)*$D595/$B$12*$C$7)</f>
        <v>300</v>
      </c>
      <c r="BY595" s="31" t="n">
        <f aca="false">$B$11*(($A$1077)*$C595/$B$12*$B$7+(1-$A$1077)*$D595/$B$12*$C$7)</f>
        <v>240</v>
      </c>
      <c r="BZ595" s="31" t="n">
        <f aca="false">$B$11*(($A$1078)*$C595/$B$12*$B$7+(1-$A$1078)*$D595/$B$12*$C$7)</f>
        <v>180</v>
      </c>
      <c r="CA595" s="31" t="n">
        <f aca="false">$B$11*(($A$1079)*$C595/$B$12*$B$7+(1-$A$1079)*$D595/$B$12*$C$7)</f>
        <v>120</v>
      </c>
      <c r="CB595" s="31" t="n">
        <f aca="false">$B$11*(($A$1080)*$C595/$B$12*$B$7+(1-$A$1080)*$D595/$B$12*$C$7)</f>
        <v>60.0000000000001</v>
      </c>
      <c r="CC595" s="31" t="n">
        <f aca="false">$B$11*(($A$1081)*$C595/$B$12*$B$7+(1-$A$1081)*$D595/$B$12*$C$7)</f>
        <v>0</v>
      </c>
    </row>
    <row r="596" customFormat="false" ht="15" hidden="false" customHeight="false" outlineLevel="0" collapsed="false">
      <c r="A596" s="21" t="n">
        <v>572</v>
      </c>
      <c r="B596" s="27" t="n">
        <v>-0.141172352449381</v>
      </c>
      <c r="C596" s="9" t="n">
        <f aca="false">SUM(AM596:AV596)</f>
        <v>0</v>
      </c>
      <c r="D596" s="9" t="n">
        <f aca="false">SUM(AW596:BF596)</f>
        <v>1</v>
      </c>
      <c r="E596" s="24" t="n">
        <f aca="false">(1-C596/$B$12)*$B$8-C596/$B$12*$B$7</f>
        <v>0.05</v>
      </c>
      <c r="F596" s="24" t="n">
        <f aca="false">(1-D596/$B$12)*$C$8-D596/$B$12*$C$7</f>
        <v>0.021</v>
      </c>
      <c r="G596" s="47" t="n">
        <f aca="false">$B$11*($B$10*C596/$B$12*$B$7+(1-$B$10)*D596/$B$12*$C$7)</f>
        <v>300</v>
      </c>
      <c r="H596" s="24" t="n">
        <f aca="false">$B$10*E596+(1-$B$10)*F596</f>
        <v>0.0355</v>
      </c>
      <c r="I596" s="21"/>
      <c r="J596" s="21"/>
      <c r="K596" s="21"/>
      <c r="L596" s="21"/>
      <c r="M596" s="21"/>
      <c r="N596" s="21"/>
      <c r="O596" s="21"/>
      <c r="P596" s="21"/>
      <c r="Q596" s="21"/>
      <c r="R596" s="27" t="n">
        <v>-0.661685098136129</v>
      </c>
      <c r="S596" s="27" t="n">
        <v>0.762038961086633</v>
      </c>
      <c r="T596" s="27" t="n">
        <v>-1.40121074395525</v>
      </c>
      <c r="U596" s="27" t="n">
        <v>-0.855659323092522</v>
      </c>
      <c r="V596" s="27" t="n">
        <v>2.08294440347776</v>
      </c>
      <c r="W596" s="27" t="n">
        <v>-0.63596265694712</v>
      </c>
      <c r="X596" s="27" t="n">
        <v>-0.769087875067028</v>
      </c>
      <c r="Y596" s="27" t="n">
        <v>0.176667743085698</v>
      </c>
      <c r="Z596" s="27" t="n">
        <v>1.26168362218924</v>
      </c>
      <c r="AA596" s="27" t="n">
        <v>-0.485651753475879</v>
      </c>
      <c r="AB596" s="27" t="n">
        <v>0.440329376342998</v>
      </c>
      <c r="AC596" s="27" t="n">
        <v>-3.19285284100193</v>
      </c>
      <c r="AD596" s="27" t="n">
        <v>1.33078097847823</v>
      </c>
      <c r="AE596" s="27" t="n">
        <v>1.23527740927862</v>
      </c>
      <c r="AF596" s="27" t="n">
        <v>-0.109593962934223</v>
      </c>
      <c r="AG596" s="27" t="n">
        <v>-0.942852763214875</v>
      </c>
      <c r="AH596" s="27" t="n">
        <v>-1.34464802100275</v>
      </c>
      <c r="AI596" s="27" t="n">
        <v>-1.02523623689036</v>
      </c>
      <c r="AJ596" s="27" t="n">
        <v>-0.994384328518014</v>
      </c>
      <c r="AK596" s="27" t="n">
        <v>0.193402130617518</v>
      </c>
      <c r="AL596" s="21"/>
      <c r="AM596" s="31" t="n">
        <f aca="false">IF(SQRT($B$9)*$B596+SQRT(1-$B$9)*R596&lt;_xlfn.NORM.S.INV($B$6),1,0)</f>
        <v>0</v>
      </c>
      <c r="AN596" s="31" t="n">
        <f aca="false">IF(SQRT($B$9)*$B596+SQRT(1-$B$9)*S596&lt;_xlfn.NORM.S.INV($B$6),1,0)</f>
        <v>0</v>
      </c>
      <c r="AO596" s="31" t="n">
        <f aca="false">IF(SQRT($B$9)*$B596+SQRT(1-$B$9)*T596&lt;_xlfn.NORM.S.INV($B$6),1,0)</f>
        <v>0</v>
      </c>
      <c r="AP596" s="31" t="n">
        <f aca="false">IF(SQRT($B$9)*$B596+SQRT(1-$B$9)*U596&lt;_xlfn.NORM.S.INV($B$6),1,0)</f>
        <v>0</v>
      </c>
      <c r="AQ596" s="31" t="n">
        <f aca="false">IF(SQRT($B$9)*$B596+SQRT(1-$B$9)*V596&lt;_xlfn.NORM.S.INV($B$6),1,0)</f>
        <v>0</v>
      </c>
      <c r="AR596" s="31" t="n">
        <f aca="false">IF(SQRT($B$9)*$B596+SQRT(1-$B$9)*W596&lt;_xlfn.NORM.S.INV($B$6),1,0)</f>
        <v>0</v>
      </c>
      <c r="AS596" s="31" t="n">
        <f aca="false">IF(SQRT($B$9)*$B596+SQRT(1-$B$9)*X596&lt;_xlfn.NORM.S.INV($B$6),1,0)</f>
        <v>0</v>
      </c>
      <c r="AT596" s="31" t="n">
        <f aca="false">IF(SQRT($B$9)*$B596+SQRT(1-$B$9)*Y596&lt;_xlfn.NORM.S.INV($B$6),1,0)</f>
        <v>0</v>
      </c>
      <c r="AU596" s="31" t="n">
        <f aca="false">IF(SQRT($B$9)*$B596+SQRT(1-$B$9)*Z596&lt;_xlfn.NORM.S.INV($B$6),1,0)</f>
        <v>0</v>
      </c>
      <c r="AV596" s="31" t="n">
        <f aca="false">IF(SQRT($B$9)*$B596+SQRT(1-$B$9)*AA596&lt;_xlfn.NORM.S.INV($B$6),1,0)</f>
        <v>0</v>
      </c>
      <c r="AW596" s="31" t="n">
        <f aca="false">IF(SQRT($C$9)*$B596+SQRT(1-$C$9)*AB596&lt;_xlfn.NORM.S.INV($C$6),1,0)</f>
        <v>0</v>
      </c>
      <c r="AX596" s="31" t="n">
        <f aca="false">IF(SQRT($C$9)*$B596+SQRT(1-$C$9)*AC596&lt;_xlfn.NORM.S.INV($C$6),1,0)</f>
        <v>1</v>
      </c>
      <c r="AY596" s="31" t="n">
        <f aca="false">IF(SQRT($C$9)*$B596+SQRT(1-$C$9)*AD596&lt;_xlfn.NORM.S.INV($C$6),1,0)</f>
        <v>0</v>
      </c>
      <c r="AZ596" s="31" t="n">
        <f aca="false">IF(SQRT($C$9)*$B596+SQRT(1-$C$9)*AE596&lt;_xlfn.NORM.S.INV($C$6),1,0)</f>
        <v>0</v>
      </c>
      <c r="BA596" s="31" t="n">
        <f aca="false">IF(SQRT($C$9)*$B596+SQRT(1-$C$9)*AF596&lt;_xlfn.NORM.S.INV($C$6),1,0)</f>
        <v>0</v>
      </c>
      <c r="BB596" s="31" t="n">
        <f aca="false">IF(SQRT($C$9)*$B596+SQRT(1-$C$9)*AG596&lt;_xlfn.NORM.S.INV($C$6),1,0)</f>
        <v>0</v>
      </c>
      <c r="BC596" s="31" t="n">
        <f aca="false">IF(SQRT($C$9)*$B596+SQRT(1-$C$9)*AH596&lt;_xlfn.NORM.S.INV($C$6),1,0)</f>
        <v>0</v>
      </c>
      <c r="BD596" s="31" t="n">
        <f aca="false">IF(SQRT($C$9)*$B596+SQRT(1-$C$9)*AI596&lt;_xlfn.NORM.S.INV($C$6),1,0)</f>
        <v>0</v>
      </c>
      <c r="BE596" s="31" t="n">
        <f aca="false">IF(SQRT($C$9)*$B596+SQRT(1-$C$9)*AJ596&lt;_xlfn.NORM.S.INV($C$6),1,0)</f>
        <v>0</v>
      </c>
      <c r="BF596" s="31" t="n">
        <f aca="false">IF(SQRT($C$9)*$B596+SQRT(1-$C$9)*AK596&lt;_xlfn.NORM.S.INV($C$6),1,0)</f>
        <v>0</v>
      </c>
      <c r="BG596" s="21"/>
      <c r="BH596" s="21"/>
      <c r="BI596" s="31" t="n">
        <f aca="false">$B$11*(($A$1061)*$C596/$B$12*$B$7+(1-$A$1061)*$D596/$B$12*$C$7)</f>
        <v>600</v>
      </c>
      <c r="BJ596" s="31" t="n">
        <f aca="false">$B$11*(($A$1062)*$C596/$B$12*$B$7+(1-$A$1062)*$D596/$B$12*$C$7)</f>
        <v>570</v>
      </c>
      <c r="BK596" s="31" t="n">
        <f aca="false">$B$11*(($A$1063)*$C596/$B$12*$B$7+(1-$A$1063)*$D596/$B$12*$C$7)</f>
        <v>540</v>
      </c>
      <c r="BL596" s="31" t="n">
        <f aca="false">$B$11*(($A$1064)*$C596/$B$12*$B$7+(1-$A$1064)*$D596/$B$12*$C$7)</f>
        <v>510</v>
      </c>
      <c r="BM596" s="31" t="n">
        <f aca="false">$B$11*(($A$1065)*$C596/$B$12*$B$7+(1-$A$1065)*$D596/$B$12*$C$7)</f>
        <v>480</v>
      </c>
      <c r="BN596" s="31" t="n">
        <f aca="false">$B$11*(($A$1066)*$C596/$B$12*$B$7+(1-$A$1066)*$D596/$B$12*$C$7)</f>
        <v>450</v>
      </c>
      <c r="BO596" s="31" t="n">
        <f aca="false">$B$11*(($A$1067)*$C596/$B$12*$B$7+(1-$A$1067)*$D596/$B$12*$C$7)</f>
        <v>420</v>
      </c>
      <c r="BP596" s="31" t="n">
        <f aca="false">$B$11*(($A$1068)*$C596/$B$12*$B$7+(1-$A$1068)*$D596/$B$12*$C$7)</f>
        <v>390</v>
      </c>
      <c r="BQ596" s="31" t="n">
        <f aca="false">$B$11*(($A$1069)*$C596/$B$12*$B$7+(1-$A$1069)*$D596/$B$12*$C$7)</f>
        <v>360</v>
      </c>
      <c r="BR596" s="31" t="n">
        <f aca="false">$B$11*(($A$1070)*$C596/$B$12*$B$7+(1-$A$1070)*$D596/$B$12*$C$7)</f>
        <v>330</v>
      </c>
      <c r="BS596" s="31" t="n">
        <f aca="false">$B$11*(($A$1071)*$C596/$B$12*$B$7+(1-$A$1071)*$D596/$B$12*$C$7)</f>
        <v>300</v>
      </c>
      <c r="BT596" s="31" t="n">
        <f aca="false">$B$11*(($A$1072)*$C596/$B$12*$B$7+(1-$A$1072)*$D596/$B$12*$C$7)</f>
        <v>270</v>
      </c>
      <c r="BU596" s="31" t="n">
        <f aca="false">$B$11*(($A$1073)*$C596/$B$12*$B$7+(1-$A$1073)*$D596/$B$12*$C$7)</f>
        <v>240</v>
      </c>
      <c r="BV596" s="31" t="n">
        <f aca="false">$B$11*(($A$1074)*$C596/$B$12*$B$7+(1-$A$1074)*$D596/$B$12*$C$7)</f>
        <v>210</v>
      </c>
      <c r="BW596" s="31" t="n">
        <f aca="false">$B$11*(($A$1075)*$C596/$B$12*$B$7+(1-$A$1075)*$D596/$B$12*$C$7)</f>
        <v>180</v>
      </c>
      <c r="BX596" s="31" t="n">
        <f aca="false">$B$11*(($A$1076)*$C596/$B$12*$B$7+(1-$A$1076)*$D596/$B$12*$C$7)</f>
        <v>150</v>
      </c>
      <c r="BY596" s="31" t="n">
        <f aca="false">$B$11*(($A$1077)*$C596/$B$12*$B$7+(1-$A$1077)*$D596/$B$12*$C$7)</f>
        <v>120</v>
      </c>
      <c r="BZ596" s="31" t="n">
        <f aca="false">$B$11*(($A$1078)*$C596/$B$12*$B$7+(1-$A$1078)*$D596/$B$12*$C$7)</f>
        <v>90</v>
      </c>
      <c r="CA596" s="31" t="n">
        <f aca="false">$B$11*(($A$1079)*$C596/$B$12*$B$7+(1-$A$1079)*$D596/$B$12*$C$7)</f>
        <v>60</v>
      </c>
      <c r="CB596" s="31" t="n">
        <f aca="false">$B$11*(($A$1080)*$C596/$B$12*$B$7+(1-$A$1080)*$D596/$B$12*$C$7)</f>
        <v>30</v>
      </c>
      <c r="CC596" s="31" t="n">
        <f aca="false">$B$11*(($A$1081)*$C596/$B$12*$B$7+(1-$A$1081)*$D596/$B$12*$C$7)</f>
        <v>0</v>
      </c>
    </row>
    <row r="597" customFormat="false" ht="15" hidden="false" customHeight="false" outlineLevel="0" collapsed="false">
      <c r="A597" s="21" t="n">
        <v>573</v>
      </c>
      <c r="B597" s="27" t="n">
        <v>-1.194549546195</v>
      </c>
      <c r="C597" s="9" t="n">
        <f aca="false">SUM(AM597:AV597)</f>
        <v>0</v>
      </c>
      <c r="D597" s="9" t="n">
        <f aca="false">SUM(AW597:BF597)</f>
        <v>1</v>
      </c>
      <c r="E597" s="24" t="n">
        <f aca="false">(1-C597/$B$12)*$B$8-C597/$B$12*$B$7</f>
        <v>0.05</v>
      </c>
      <c r="F597" s="24" t="n">
        <f aca="false">(1-D597/$B$12)*$C$8-D597/$B$12*$C$7</f>
        <v>0.021</v>
      </c>
      <c r="G597" s="47" t="n">
        <f aca="false">$B$11*($B$10*C597/$B$12*$B$7+(1-$B$10)*D597/$B$12*$C$7)</f>
        <v>300</v>
      </c>
      <c r="H597" s="24" t="n">
        <f aca="false">$B$10*E597+(1-$B$10)*F597</f>
        <v>0.0355</v>
      </c>
      <c r="I597" s="21"/>
      <c r="J597" s="21"/>
      <c r="K597" s="21"/>
      <c r="L597" s="21"/>
      <c r="M597" s="21"/>
      <c r="N597" s="21"/>
      <c r="O597" s="21"/>
      <c r="P597" s="21"/>
      <c r="Q597" s="21"/>
      <c r="R597" s="27" t="n">
        <v>1.45441840481133</v>
      </c>
      <c r="S597" s="27" t="n">
        <v>1.78667332762107</v>
      </c>
      <c r="T597" s="27" t="n">
        <v>-0.367830097325185</v>
      </c>
      <c r="U597" s="27" t="n">
        <v>0.821137056963104</v>
      </c>
      <c r="V597" s="27" t="n">
        <v>0.369076847495147</v>
      </c>
      <c r="W597" s="27" t="n">
        <v>-0.382514571668475</v>
      </c>
      <c r="X597" s="27" t="n">
        <v>0.81151229377292</v>
      </c>
      <c r="Y597" s="27" t="n">
        <v>1.12224665930083</v>
      </c>
      <c r="Z597" s="27" t="n">
        <v>1.46959423398848</v>
      </c>
      <c r="AA597" s="27" t="n">
        <v>0.478284765069566</v>
      </c>
      <c r="AB597" s="27" t="n">
        <v>-0.72406509077716</v>
      </c>
      <c r="AC597" s="27" t="n">
        <v>2.25251531549874</v>
      </c>
      <c r="AD597" s="27" t="n">
        <v>0.10554742493127</v>
      </c>
      <c r="AE597" s="27" t="n">
        <v>-1.41554358388083</v>
      </c>
      <c r="AF597" s="27" t="n">
        <v>1.61577387340165</v>
      </c>
      <c r="AG597" s="27" t="n">
        <v>-0.511863928254964</v>
      </c>
      <c r="AH597" s="27" t="n">
        <v>-1.09158083243395</v>
      </c>
      <c r="AI597" s="27" t="n">
        <v>-0.0846642216473823</v>
      </c>
      <c r="AJ597" s="27" t="n">
        <v>-0.281781096316532</v>
      </c>
      <c r="AK597" s="27" t="n">
        <v>-1.19113163685756</v>
      </c>
      <c r="AL597" s="21"/>
      <c r="AM597" s="31" t="n">
        <f aca="false">IF(SQRT($B$9)*$B597+SQRT(1-$B$9)*R597&lt;_xlfn.NORM.S.INV($B$6),1,0)</f>
        <v>0</v>
      </c>
      <c r="AN597" s="31" t="n">
        <f aca="false">IF(SQRT($B$9)*$B597+SQRT(1-$B$9)*S597&lt;_xlfn.NORM.S.INV($B$6),1,0)</f>
        <v>0</v>
      </c>
      <c r="AO597" s="31" t="n">
        <f aca="false">IF(SQRT($B$9)*$B597+SQRT(1-$B$9)*T597&lt;_xlfn.NORM.S.INV($B$6),1,0)</f>
        <v>0</v>
      </c>
      <c r="AP597" s="31" t="n">
        <f aca="false">IF(SQRT($B$9)*$B597+SQRT(1-$B$9)*U597&lt;_xlfn.NORM.S.INV($B$6),1,0)</f>
        <v>0</v>
      </c>
      <c r="AQ597" s="31" t="n">
        <f aca="false">IF(SQRT($B$9)*$B597+SQRT(1-$B$9)*V597&lt;_xlfn.NORM.S.INV($B$6),1,0)</f>
        <v>0</v>
      </c>
      <c r="AR597" s="31" t="n">
        <f aca="false">IF(SQRT($B$9)*$B597+SQRT(1-$B$9)*W597&lt;_xlfn.NORM.S.INV($B$6),1,0)</f>
        <v>0</v>
      </c>
      <c r="AS597" s="31" t="n">
        <f aca="false">IF(SQRT($B$9)*$B597+SQRT(1-$B$9)*X597&lt;_xlfn.NORM.S.INV($B$6),1,0)</f>
        <v>0</v>
      </c>
      <c r="AT597" s="31" t="n">
        <f aca="false">IF(SQRT($B$9)*$B597+SQRT(1-$B$9)*Y597&lt;_xlfn.NORM.S.INV($B$6),1,0)</f>
        <v>0</v>
      </c>
      <c r="AU597" s="31" t="n">
        <f aca="false">IF(SQRT($B$9)*$B597+SQRT(1-$B$9)*Z597&lt;_xlfn.NORM.S.INV($B$6),1,0)</f>
        <v>0</v>
      </c>
      <c r="AV597" s="31" t="n">
        <f aca="false">IF(SQRT($B$9)*$B597+SQRT(1-$B$9)*AA597&lt;_xlfn.NORM.S.INV($B$6),1,0)</f>
        <v>0</v>
      </c>
      <c r="AW597" s="31" t="n">
        <f aca="false">IF(SQRT($C$9)*$B597+SQRT(1-$C$9)*AB597&lt;_xlfn.NORM.S.INV($C$6),1,0)</f>
        <v>0</v>
      </c>
      <c r="AX597" s="31" t="n">
        <f aca="false">IF(SQRT($C$9)*$B597+SQRT(1-$C$9)*AC597&lt;_xlfn.NORM.S.INV($C$6),1,0)</f>
        <v>0</v>
      </c>
      <c r="AY597" s="31" t="n">
        <f aca="false">IF(SQRT($C$9)*$B597+SQRT(1-$C$9)*AD597&lt;_xlfn.NORM.S.INV($C$6),1,0)</f>
        <v>0</v>
      </c>
      <c r="AZ597" s="31" t="n">
        <f aca="false">IF(SQRT($C$9)*$B597+SQRT(1-$C$9)*AE597&lt;_xlfn.NORM.S.INV($C$6),1,0)</f>
        <v>1</v>
      </c>
      <c r="BA597" s="31" t="n">
        <f aca="false">IF(SQRT($C$9)*$B597+SQRT(1-$C$9)*AF597&lt;_xlfn.NORM.S.INV($C$6),1,0)</f>
        <v>0</v>
      </c>
      <c r="BB597" s="31" t="n">
        <f aca="false">IF(SQRT($C$9)*$B597+SQRT(1-$C$9)*AG597&lt;_xlfn.NORM.S.INV($C$6),1,0)</f>
        <v>0</v>
      </c>
      <c r="BC597" s="31" t="n">
        <f aca="false">IF(SQRT($C$9)*$B597+SQRT(1-$C$9)*AH597&lt;_xlfn.NORM.S.INV($C$6),1,0)</f>
        <v>0</v>
      </c>
      <c r="BD597" s="31" t="n">
        <f aca="false">IF(SQRT($C$9)*$B597+SQRT(1-$C$9)*AI597&lt;_xlfn.NORM.S.INV($C$6),1,0)</f>
        <v>0</v>
      </c>
      <c r="BE597" s="31" t="n">
        <f aca="false">IF(SQRT($C$9)*$B597+SQRT(1-$C$9)*AJ597&lt;_xlfn.NORM.S.INV($C$6),1,0)</f>
        <v>0</v>
      </c>
      <c r="BF597" s="31" t="n">
        <f aca="false">IF(SQRT($C$9)*$B597+SQRT(1-$C$9)*AK597&lt;_xlfn.NORM.S.INV($C$6),1,0)</f>
        <v>0</v>
      </c>
      <c r="BG597" s="21"/>
      <c r="BH597" s="21"/>
      <c r="BI597" s="31" t="n">
        <f aca="false">$B$11*(($A$1061)*$C597/$B$12*$B$7+(1-$A$1061)*$D597/$B$12*$C$7)</f>
        <v>600</v>
      </c>
      <c r="BJ597" s="31" t="n">
        <f aca="false">$B$11*(($A$1062)*$C597/$B$12*$B$7+(1-$A$1062)*$D597/$B$12*$C$7)</f>
        <v>570</v>
      </c>
      <c r="BK597" s="31" t="n">
        <f aca="false">$B$11*(($A$1063)*$C597/$B$12*$B$7+(1-$A$1063)*$D597/$B$12*$C$7)</f>
        <v>540</v>
      </c>
      <c r="BL597" s="31" t="n">
        <f aca="false">$B$11*(($A$1064)*$C597/$B$12*$B$7+(1-$A$1064)*$D597/$B$12*$C$7)</f>
        <v>510</v>
      </c>
      <c r="BM597" s="31" t="n">
        <f aca="false">$B$11*(($A$1065)*$C597/$B$12*$B$7+(1-$A$1065)*$D597/$B$12*$C$7)</f>
        <v>480</v>
      </c>
      <c r="BN597" s="31" t="n">
        <f aca="false">$B$11*(($A$1066)*$C597/$B$12*$B$7+(1-$A$1066)*$D597/$B$12*$C$7)</f>
        <v>450</v>
      </c>
      <c r="BO597" s="31" t="n">
        <f aca="false">$B$11*(($A$1067)*$C597/$B$12*$B$7+(1-$A$1067)*$D597/$B$12*$C$7)</f>
        <v>420</v>
      </c>
      <c r="BP597" s="31" t="n">
        <f aca="false">$B$11*(($A$1068)*$C597/$B$12*$B$7+(1-$A$1068)*$D597/$B$12*$C$7)</f>
        <v>390</v>
      </c>
      <c r="BQ597" s="31" t="n">
        <f aca="false">$B$11*(($A$1069)*$C597/$B$12*$B$7+(1-$A$1069)*$D597/$B$12*$C$7)</f>
        <v>360</v>
      </c>
      <c r="BR597" s="31" t="n">
        <f aca="false">$B$11*(($A$1070)*$C597/$B$12*$B$7+(1-$A$1070)*$D597/$B$12*$C$7)</f>
        <v>330</v>
      </c>
      <c r="BS597" s="31" t="n">
        <f aca="false">$B$11*(($A$1071)*$C597/$B$12*$B$7+(1-$A$1071)*$D597/$B$12*$C$7)</f>
        <v>300</v>
      </c>
      <c r="BT597" s="31" t="n">
        <f aca="false">$B$11*(($A$1072)*$C597/$B$12*$B$7+(1-$A$1072)*$D597/$B$12*$C$7)</f>
        <v>270</v>
      </c>
      <c r="BU597" s="31" t="n">
        <f aca="false">$B$11*(($A$1073)*$C597/$B$12*$B$7+(1-$A$1073)*$D597/$B$12*$C$7)</f>
        <v>240</v>
      </c>
      <c r="BV597" s="31" t="n">
        <f aca="false">$B$11*(($A$1074)*$C597/$B$12*$B$7+(1-$A$1074)*$D597/$B$12*$C$7)</f>
        <v>210</v>
      </c>
      <c r="BW597" s="31" t="n">
        <f aca="false">$B$11*(($A$1075)*$C597/$B$12*$B$7+(1-$A$1075)*$D597/$B$12*$C$7)</f>
        <v>180</v>
      </c>
      <c r="BX597" s="31" t="n">
        <f aca="false">$B$11*(($A$1076)*$C597/$B$12*$B$7+(1-$A$1076)*$D597/$B$12*$C$7)</f>
        <v>150</v>
      </c>
      <c r="BY597" s="31" t="n">
        <f aca="false">$B$11*(($A$1077)*$C597/$B$12*$B$7+(1-$A$1077)*$D597/$B$12*$C$7)</f>
        <v>120</v>
      </c>
      <c r="BZ597" s="31" t="n">
        <f aca="false">$B$11*(($A$1078)*$C597/$B$12*$B$7+(1-$A$1078)*$D597/$B$12*$C$7)</f>
        <v>90</v>
      </c>
      <c r="CA597" s="31" t="n">
        <f aca="false">$B$11*(($A$1079)*$C597/$B$12*$B$7+(1-$A$1079)*$D597/$B$12*$C$7)</f>
        <v>60</v>
      </c>
      <c r="CB597" s="31" t="n">
        <f aca="false">$B$11*(($A$1080)*$C597/$B$12*$B$7+(1-$A$1080)*$D597/$B$12*$C$7)</f>
        <v>30</v>
      </c>
      <c r="CC597" s="31" t="n">
        <f aca="false">$B$11*(($A$1081)*$C597/$B$12*$B$7+(1-$A$1081)*$D597/$B$12*$C$7)</f>
        <v>0</v>
      </c>
    </row>
    <row r="598" customFormat="false" ht="15" hidden="false" customHeight="false" outlineLevel="0" collapsed="false">
      <c r="A598" s="21" t="n">
        <v>574</v>
      </c>
      <c r="B598" s="27" t="n">
        <v>-1.03745710144401</v>
      </c>
      <c r="C598" s="9" t="n">
        <f aca="false">SUM(AM598:AV598)</f>
        <v>0</v>
      </c>
      <c r="D598" s="9" t="n">
        <f aca="false">SUM(AW598:BF598)</f>
        <v>0</v>
      </c>
      <c r="E598" s="24" t="n">
        <f aca="false">(1-C598/$B$12)*$B$8-C598/$B$12*$B$7</f>
        <v>0.05</v>
      </c>
      <c r="F598" s="24" t="n">
        <f aca="false">(1-D598/$B$12)*$C$8-D598/$B$12*$C$7</f>
        <v>0.09</v>
      </c>
      <c r="G598" s="47" t="n">
        <f aca="false">$B$11*($B$10*C598/$B$12*$B$7+(1-$B$10)*D598/$B$12*$C$7)</f>
        <v>0</v>
      </c>
      <c r="H598" s="24" t="n">
        <f aca="false">$B$10*E598+(1-$B$10)*F598</f>
        <v>0.07</v>
      </c>
      <c r="I598" s="21"/>
      <c r="J598" s="21"/>
      <c r="K598" s="21"/>
      <c r="L598" s="21"/>
      <c r="M598" s="21"/>
      <c r="N598" s="21"/>
      <c r="O598" s="21"/>
      <c r="P598" s="21"/>
      <c r="Q598" s="21"/>
      <c r="R598" s="27" t="n">
        <v>-0.75711946627016</v>
      </c>
      <c r="S598" s="27" t="n">
        <v>2.08967674591446</v>
      </c>
      <c r="T598" s="27" t="n">
        <v>0.54715606356962</v>
      </c>
      <c r="U598" s="27" t="n">
        <v>0.663811237334894</v>
      </c>
      <c r="V598" s="27" t="n">
        <v>-0.457311571977749</v>
      </c>
      <c r="W598" s="27" t="n">
        <v>1.2278640835587</v>
      </c>
      <c r="X598" s="27" t="n">
        <v>0.13632322726959</v>
      </c>
      <c r="Y598" s="27" t="n">
        <v>0.915399168658513</v>
      </c>
      <c r="Z598" s="27" t="n">
        <v>-0.158410659122523</v>
      </c>
      <c r="AA598" s="27" t="n">
        <v>-0.906385953914379</v>
      </c>
      <c r="AB598" s="27" t="n">
        <v>1.06203345225272</v>
      </c>
      <c r="AC598" s="27" t="n">
        <v>-0.626297111323073</v>
      </c>
      <c r="AD598" s="27" t="n">
        <v>-0.766270112112</v>
      </c>
      <c r="AE598" s="27" t="n">
        <v>0.258519071513993</v>
      </c>
      <c r="AF598" s="27" t="n">
        <v>-1.26678349762416</v>
      </c>
      <c r="AG598" s="27" t="n">
        <v>0.610992186956938</v>
      </c>
      <c r="AH598" s="27" t="n">
        <v>-1.05968096352896</v>
      </c>
      <c r="AI598" s="27" t="n">
        <v>2.22907985789107</v>
      </c>
      <c r="AJ598" s="27" t="n">
        <v>-0.222683795985777</v>
      </c>
      <c r="AK598" s="27" t="n">
        <v>0.546143741138689</v>
      </c>
      <c r="AL598" s="21"/>
      <c r="AM598" s="31" t="n">
        <f aca="false">IF(SQRT($B$9)*$B598+SQRT(1-$B$9)*R598&lt;_xlfn.NORM.S.INV($B$6),1,0)</f>
        <v>0</v>
      </c>
      <c r="AN598" s="31" t="n">
        <f aca="false">IF(SQRT($B$9)*$B598+SQRT(1-$B$9)*S598&lt;_xlfn.NORM.S.INV($B$6),1,0)</f>
        <v>0</v>
      </c>
      <c r="AO598" s="31" t="n">
        <f aca="false">IF(SQRT($B$9)*$B598+SQRT(1-$B$9)*T598&lt;_xlfn.NORM.S.INV($B$6),1,0)</f>
        <v>0</v>
      </c>
      <c r="AP598" s="31" t="n">
        <f aca="false">IF(SQRT($B$9)*$B598+SQRT(1-$B$9)*U598&lt;_xlfn.NORM.S.INV($B$6),1,0)</f>
        <v>0</v>
      </c>
      <c r="AQ598" s="31" t="n">
        <f aca="false">IF(SQRT($B$9)*$B598+SQRT(1-$B$9)*V598&lt;_xlfn.NORM.S.INV($B$6),1,0)</f>
        <v>0</v>
      </c>
      <c r="AR598" s="31" t="n">
        <f aca="false">IF(SQRT($B$9)*$B598+SQRT(1-$B$9)*W598&lt;_xlfn.NORM.S.INV($B$6),1,0)</f>
        <v>0</v>
      </c>
      <c r="AS598" s="31" t="n">
        <f aca="false">IF(SQRT($B$9)*$B598+SQRT(1-$B$9)*X598&lt;_xlfn.NORM.S.INV($B$6),1,0)</f>
        <v>0</v>
      </c>
      <c r="AT598" s="31" t="n">
        <f aca="false">IF(SQRT($B$9)*$B598+SQRT(1-$B$9)*Y598&lt;_xlfn.NORM.S.INV($B$6),1,0)</f>
        <v>0</v>
      </c>
      <c r="AU598" s="31" t="n">
        <f aca="false">IF(SQRT($B$9)*$B598+SQRT(1-$B$9)*Z598&lt;_xlfn.NORM.S.INV($B$6),1,0)</f>
        <v>0</v>
      </c>
      <c r="AV598" s="31" t="n">
        <f aca="false">IF(SQRT($B$9)*$B598+SQRT(1-$B$9)*AA598&lt;_xlfn.NORM.S.INV($B$6),1,0)</f>
        <v>0</v>
      </c>
      <c r="AW598" s="31" t="n">
        <f aca="false">IF(SQRT($C$9)*$B598+SQRT(1-$C$9)*AB598&lt;_xlfn.NORM.S.INV($C$6),1,0)</f>
        <v>0</v>
      </c>
      <c r="AX598" s="31" t="n">
        <f aca="false">IF(SQRT($C$9)*$B598+SQRT(1-$C$9)*AC598&lt;_xlfn.NORM.S.INV($C$6),1,0)</f>
        <v>0</v>
      </c>
      <c r="AY598" s="31" t="n">
        <f aca="false">IF(SQRT($C$9)*$B598+SQRT(1-$C$9)*AD598&lt;_xlfn.NORM.S.INV($C$6),1,0)</f>
        <v>0</v>
      </c>
      <c r="AZ598" s="31" t="n">
        <f aca="false">IF(SQRT($C$9)*$B598+SQRT(1-$C$9)*AE598&lt;_xlfn.NORM.S.INV($C$6),1,0)</f>
        <v>0</v>
      </c>
      <c r="BA598" s="31" t="n">
        <f aca="false">IF(SQRT($C$9)*$B598+SQRT(1-$C$9)*AF598&lt;_xlfn.NORM.S.INV($C$6),1,0)</f>
        <v>0</v>
      </c>
      <c r="BB598" s="31" t="n">
        <f aca="false">IF(SQRT($C$9)*$B598+SQRT(1-$C$9)*AG598&lt;_xlfn.NORM.S.INV($C$6),1,0)</f>
        <v>0</v>
      </c>
      <c r="BC598" s="31" t="n">
        <f aca="false">IF(SQRT($C$9)*$B598+SQRT(1-$C$9)*AH598&lt;_xlfn.NORM.S.INV($C$6),1,0)</f>
        <v>0</v>
      </c>
      <c r="BD598" s="31" t="n">
        <f aca="false">IF(SQRT($C$9)*$B598+SQRT(1-$C$9)*AI598&lt;_xlfn.NORM.S.INV($C$6),1,0)</f>
        <v>0</v>
      </c>
      <c r="BE598" s="31" t="n">
        <f aca="false">IF(SQRT($C$9)*$B598+SQRT(1-$C$9)*AJ598&lt;_xlfn.NORM.S.INV($C$6),1,0)</f>
        <v>0</v>
      </c>
      <c r="BF598" s="31" t="n">
        <f aca="false">IF(SQRT($C$9)*$B598+SQRT(1-$C$9)*AK598&lt;_xlfn.NORM.S.INV($C$6),1,0)</f>
        <v>0</v>
      </c>
      <c r="BG598" s="21"/>
      <c r="BH598" s="21"/>
      <c r="BI598" s="31" t="n">
        <f aca="false">$B$11*(($A$1061)*$C598/$B$12*$B$7+(1-$A$1061)*$D598/$B$12*$C$7)</f>
        <v>0</v>
      </c>
      <c r="BJ598" s="31" t="n">
        <f aca="false">$B$11*(($A$1062)*$C598/$B$12*$B$7+(1-$A$1062)*$D598/$B$12*$C$7)</f>
        <v>0</v>
      </c>
      <c r="BK598" s="31" t="n">
        <f aca="false">$B$11*(($A$1063)*$C598/$B$12*$B$7+(1-$A$1063)*$D598/$B$12*$C$7)</f>
        <v>0</v>
      </c>
      <c r="BL598" s="31" t="n">
        <f aca="false">$B$11*(($A$1064)*$C598/$B$12*$B$7+(1-$A$1064)*$D598/$B$12*$C$7)</f>
        <v>0</v>
      </c>
      <c r="BM598" s="31" t="n">
        <f aca="false">$B$11*(($A$1065)*$C598/$B$12*$B$7+(1-$A$1065)*$D598/$B$12*$C$7)</f>
        <v>0</v>
      </c>
      <c r="BN598" s="31" t="n">
        <f aca="false">$B$11*(($A$1066)*$C598/$B$12*$B$7+(1-$A$1066)*$D598/$B$12*$C$7)</f>
        <v>0</v>
      </c>
      <c r="BO598" s="31" t="n">
        <f aca="false">$B$11*(($A$1067)*$C598/$B$12*$B$7+(1-$A$1067)*$D598/$B$12*$C$7)</f>
        <v>0</v>
      </c>
      <c r="BP598" s="31" t="n">
        <f aca="false">$B$11*(($A$1068)*$C598/$B$12*$B$7+(1-$A$1068)*$D598/$B$12*$C$7)</f>
        <v>0</v>
      </c>
      <c r="BQ598" s="31" t="n">
        <f aca="false">$B$11*(($A$1069)*$C598/$B$12*$B$7+(1-$A$1069)*$D598/$B$12*$C$7)</f>
        <v>0</v>
      </c>
      <c r="BR598" s="31" t="n">
        <f aca="false">$B$11*(($A$1070)*$C598/$B$12*$B$7+(1-$A$1070)*$D598/$B$12*$C$7)</f>
        <v>0</v>
      </c>
      <c r="BS598" s="31" t="n">
        <f aca="false">$B$11*(($A$1071)*$C598/$B$12*$B$7+(1-$A$1071)*$D598/$B$12*$C$7)</f>
        <v>0</v>
      </c>
      <c r="BT598" s="31" t="n">
        <f aca="false">$B$11*(($A$1072)*$C598/$B$12*$B$7+(1-$A$1072)*$D598/$B$12*$C$7)</f>
        <v>0</v>
      </c>
      <c r="BU598" s="31" t="n">
        <f aca="false">$B$11*(($A$1073)*$C598/$B$12*$B$7+(1-$A$1073)*$D598/$B$12*$C$7)</f>
        <v>0</v>
      </c>
      <c r="BV598" s="31" t="n">
        <f aca="false">$B$11*(($A$1074)*$C598/$B$12*$B$7+(1-$A$1074)*$D598/$B$12*$C$7)</f>
        <v>0</v>
      </c>
      <c r="BW598" s="31" t="n">
        <f aca="false">$B$11*(($A$1075)*$C598/$B$12*$B$7+(1-$A$1075)*$D598/$B$12*$C$7)</f>
        <v>0</v>
      </c>
      <c r="BX598" s="31" t="n">
        <f aca="false">$B$11*(($A$1076)*$C598/$B$12*$B$7+(1-$A$1076)*$D598/$B$12*$C$7)</f>
        <v>0</v>
      </c>
      <c r="BY598" s="31" t="n">
        <f aca="false">$B$11*(($A$1077)*$C598/$B$12*$B$7+(1-$A$1077)*$D598/$B$12*$C$7)</f>
        <v>0</v>
      </c>
      <c r="BZ598" s="31" t="n">
        <f aca="false">$B$11*(($A$1078)*$C598/$B$12*$B$7+(1-$A$1078)*$D598/$B$12*$C$7)</f>
        <v>0</v>
      </c>
      <c r="CA598" s="31" t="n">
        <f aca="false">$B$11*(($A$1079)*$C598/$B$12*$B$7+(1-$A$1079)*$D598/$B$12*$C$7)</f>
        <v>0</v>
      </c>
      <c r="CB598" s="31" t="n">
        <f aca="false">$B$11*(($A$1080)*$C598/$B$12*$B$7+(1-$A$1080)*$D598/$B$12*$C$7)</f>
        <v>0</v>
      </c>
      <c r="CC598" s="31" t="n">
        <f aca="false">$B$11*(($A$1081)*$C598/$B$12*$B$7+(1-$A$1081)*$D598/$B$12*$C$7)</f>
        <v>0</v>
      </c>
    </row>
    <row r="599" customFormat="false" ht="15" hidden="false" customHeight="false" outlineLevel="0" collapsed="false">
      <c r="A599" s="21" t="n">
        <v>575</v>
      </c>
      <c r="B599" s="27" t="n">
        <v>-1.23683686140606</v>
      </c>
      <c r="C599" s="9" t="n">
        <f aca="false">SUM(AM599:AV599)</f>
        <v>2</v>
      </c>
      <c r="D599" s="9" t="n">
        <f aca="false">SUM(AW599:BF599)</f>
        <v>1</v>
      </c>
      <c r="E599" s="24" t="n">
        <f aca="false">(1-C599/$B$12)*$B$8-C599/$B$12*$B$7</f>
        <v>-0.04</v>
      </c>
      <c r="F599" s="24" t="n">
        <f aca="false">(1-D599/$B$12)*$C$8-D599/$B$12*$C$7</f>
        <v>0.021</v>
      </c>
      <c r="G599" s="47" t="n">
        <f aca="false">$B$11*($B$10*C599/$B$12*$B$7+(1-$B$10)*D599/$B$12*$C$7)</f>
        <v>700</v>
      </c>
      <c r="H599" s="24" t="n">
        <f aca="false">$B$10*E599+(1-$B$10)*F599</f>
        <v>-0.0095</v>
      </c>
      <c r="I599" s="21"/>
      <c r="J599" s="21"/>
      <c r="K599" s="21"/>
      <c r="L599" s="21"/>
      <c r="M599" s="21"/>
      <c r="N599" s="21"/>
      <c r="O599" s="21"/>
      <c r="P599" s="21"/>
      <c r="Q599" s="21"/>
      <c r="R599" s="27" t="n">
        <v>1.03985285951133</v>
      </c>
      <c r="S599" s="27" t="n">
        <v>1.27024169672702</v>
      </c>
      <c r="T599" s="27" t="n">
        <v>1.5929557960311</v>
      </c>
      <c r="U599" s="27" t="n">
        <v>-2.06630893716774</v>
      </c>
      <c r="V599" s="27" t="n">
        <v>-1.31837859940062</v>
      </c>
      <c r="W599" s="27" t="n">
        <v>-2.52427162187431</v>
      </c>
      <c r="X599" s="27" t="n">
        <v>2.36095988595073</v>
      </c>
      <c r="Y599" s="27" t="n">
        <v>0.537245217945915</v>
      </c>
      <c r="Z599" s="27" t="n">
        <v>0.933565809405488</v>
      </c>
      <c r="AA599" s="27" t="n">
        <v>-1.15346292886784</v>
      </c>
      <c r="AB599" s="27" t="n">
        <v>1.67070322148613</v>
      </c>
      <c r="AC599" s="27" t="n">
        <v>-1.21583407142199</v>
      </c>
      <c r="AD599" s="27" t="n">
        <v>0.728249173553679</v>
      </c>
      <c r="AE599" s="27" t="n">
        <v>-0.0591435038246493</v>
      </c>
      <c r="AF599" s="27" t="n">
        <v>-0.855987455516113</v>
      </c>
      <c r="AG599" s="27" t="n">
        <v>-0.891853368654508</v>
      </c>
      <c r="AH599" s="27" t="n">
        <v>-1.45115038785727</v>
      </c>
      <c r="AI599" s="27" t="n">
        <v>0.206317618020169</v>
      </c>
      <c r="AJ599" s="27" t="n">
        <v>1.44201822367533</v>
      </c>
      <c r="AK599" s="27" t="n">
        <v>-0.838038500638477</v>
      </c>
      <c r="AL599" s="21"/>
      <c r="AM599" s="31" t="n">
        <f aca="false">IF(SQRT($B$9)*$B599+SQRT(1-$B$9)*R599&lt;_xlfn.NORM.S.INV($B$6),1,0)</f>
        <v>0</v>
      </c>
      <c r="AN599" s="31" t="n">
        <f aca="false">IF(SQRT($B$9)*$B599+SQRT(1-$B$9)*S599&lt;_xlfn.NORM.S.INV($B$6),1,0)</f>
        <v>0</v>
      </c>
      <c r="AO599" s="31" t="n">
        <f aca="false">IF(SQRT($B$9)*$B599+SQRT(1-$B$9)*T599&lt;_xlfn.NORM.S.INV($B$6),1,0)</f>
        <v>0</v>
      </c>
      <c r="AP599" s="31" t="n">
        <f aca="false">IF(SQRT($B$9)*$B599+SQRT(1-$B$9)*U599&lt;_xlfn.NORM.S.INV($B$6),1,0)</f>
        <v>1</v>
      </c>
      <c r="AQ599" s="31" t="n">
        <f aca="false">IF(SQRT($B$9)*$B599+SQRT(1-$B$9)*V599&lt;_xlfn.NORM.S.INV($B$6),1,0)</f>
        <v>0</v>
      </c>
      <c r="AR599" s="31" t="n">
        <f aca="false">IF(SQRT($B$9)*$B599+SQRT(1-$B$9)*W599&lt;_xlfn.NORM.S.INV($B$6),1,0)</f>
        <v>1</v>
      </c>
      <c r="AS599" s="31" t="n">
        <f aca="false">IF(SQRT($B$9)*$B599+SQRT(1-$B$9)*X599&lt;_xlfn.NORM.S.INV($B$6),1,0)</f>
        <v>0</v>
      </c>
      <c r="AT599" s="31" t="n">
        <f aca="false">IF(SQRT($B$9)*$B599+SQRT(1-$B$9)*Y599&lt;_xlfn.NORM.S.INV($B$6),1,0)</f>
        <v>0</v>
      </c>
      <c r="AU599" s="31" t="n">
        <f aca="false">IF(SQRT($B$9)*$B599+SQRT(1-$B$9)*Z599&lt;_xlfn.NORM.S.INV($B$6),1,0)</f>
        <v>0</v>
      </c>
      <c r="AV599" s="31" t="n">
        <f aca="false">IF(SQRT($B$9)*$B599+SQRT(1-$B$9)*AA599&lt;_xlfn.NORM.S.INV($B$6),1,0)</f>
        <v>0</v>
      </c>
      <c r="AW599" s="31" t="n">
        <f aca="false">IF(SQRT($C$9)*$B599+SQRT(1-$C$9)*AB599&lt;_xlfn.NORM.S.INV($C$6),1,0)</f>
        <v>0</v>
      </c>
      <c r="AX599" s="31" t="n">
        <f aca="false">IF(SQRT($C$9)*$B599+SQRT(1-$C$9)*AC599&lt;_xlfn.NORM.S.INV($C$6),1,0)</f>
        <v>0</v>
      </c>
      <c r="AY599" s="31" t="n">
        <f aca="false">IF(SQRT($C$9)*$B599+SQRT(1-$C$9)*AD599&lt;_xlfn.NORM.S.INV($C$6),1,0)</f>
        <v>0</v>
      </c>
      <c r="AZ599" s="31" t="n">
        <f aca="false">IF(SQRT($C$9)*$B599+SQRT(1-$C$9)*AE599&lt;_xlfn.NORM.S.INV($C$6),1,0)</f>
        <v>0</v>
      </c>
      <c r="BA599" s="31" t="n">
        <f aca="false">IF(SQRT($C$9)*$B599+SQRT(1-$C$9)*AF599&lt;_xlfn.NORM.S.INV($C$6),1,0)</f>
        <v>0</v>
      </c>
      <c r="BB599" s="31" t="n">
        <f aca="false">IF(SQRT($C$9)*$B599+SQRT(1-$C$9)*AG599&lt;_xlfn.NORM.S.INV($C$6),1,0)</f>
        <v>0</v>
      </c>
      <c r="BC599" s="31" t="n">
        <f aca="false">IF(SQRT($C$9)*$B599+SQRT(1-$C$9)*AH599&lt;_xlfn.NORM.S.INV($C$6),1,0)</f>
        <v>1</v>
      </c>
      <c r="BD599" s="31" t="n">
        <f aca="false">IF(SQRT($C$9)*$B599+SQRT(1-$C$9)*AI599&lt;_xlfn.NORM.S.INV($C$6),1,0)</f>
        <v>0</v>
      </c>
      <c r="BE599" s="31" t="n">
        <f aca="false">IF(SQRT($C$9)*$B599+SQRT(1-$C$9)*AJ599&lt;_xlfn.NORM.S.INV($C$6),1,0)</f>
        <v>0</v>
      </c>
      <c r="BF599" s="31" t="n">
        <f aca="false">IF(SQRT($C$9)*$B599+SQRT(1-$C$9)*AK599&lt;_xlfn.NORM.S.INV($C$6),1,0)</f>
        <v>0</v>
      </c>
      <c r="BG599" s="21"/>
      <c r="BH599" s="21"/>
      <c r="BI599" s="31" t="n">
        <f aca="false">$B$11*(($A$1061)*$C599/$B$12*$B$7+(1-$A$1061)*$D599/$B$12*$C$7)</f>
        <v>600</v>
      </c>
      <c r="BJ599" s="31" t="n">
        <f aca="false">$B$11*(($A$1062)*$C599/$B$12*$B$7+(1-$A$1062)*$D599/$B$12*$C$7)</f>
        <v>610</v>
      </c>
      <c r="BK599" s="31" t="n">
        <f aca="false">$B$11*(($A$1063)*$C599/$B$12*$B$7+(1-$A$1063)*$D599/$B$12*$C$7)</f>
        <v>620</v>
      </c>
      <c r="BL599" s="31" t="n">
        <f aca="false">$B$11*(($A$1064)*$C599/$B$12*$B$7+(1-$A$1064)*$D599/$B$12*$C$7)</f>
        <v>630</v>
      </c>
      <c r="BM599" s="31" t="n">
        <f aca="false">$B$11*(($A$1065)*$C599/$B$12*$B$7+(1-$A$1065)*$D599/$B$12*$C$7)</f>
        <v>640</v>
      </c>
      <c r="BN599" s="31" t="n">
        <f aca="false">$B$11*(($A$1066)*$C599/$B$12*$B$7+(1-$A$1066)*$D599/$B$12*$C$7)</f>
        <v>650</v>
      </c>
      <c r="BO599" s="31" t="n">
        <f aca="false">$B$11*(($A$1067)*$C599/$B$12*$B$7+(1-$A$1067)*$D599/$B$12*$C$7)</f>
        <v>660</v>
      </c>
      <c r="BP599" s="31" t="n">
        <f aca="false">$B$11*(($A$1068)*$C599/$B$12*$B$7+(1-$A$1068)*$D599/$B$12*$C$7)</f>
        <v>670</v>
      </c>
      <c r="BQ599" s="31" t="n">
        <f aca="false">$B$11*(($A$1069)*$C599/$B$12*$B$7+(1-$A$1069)*$D599/$B$12*$C$7)</f>
        <v>680</v>
      </c>
      <c r="BR599" s="31" t="n">
        <f aca="false">$B$11*(($A$1070)*$C599/$B$12*$B$7+(1-$A$1070)*$D599/$B$12*$C$7)</f>
        <v>690</v>
      </c>
      <c r="BS599" s="31" t="n">
        <f aca="false">$B$11*(($A$1071)*$C599/$B$12*$B$7+(1-$A$1071)*$D599/$B$12*$C$7)</f>
        <v>700</v>
      </c>
      <c r="BT599" s="31" t="n">
        <f aca="false">$B$11*(($A$1072)*$C599/$B$12*$B$7+(1-$A$1072)*$D599/$B$12*$C$7)</f>
        <v>710</v>
      </c>
      <c r="BU599" s="31" t="n">
        <f aca="false">$B$11*(($A$1073)*$C599/$B$12*$B$7+(1-$A$1073)*$D599/$B$12*$C$7)</f>
        <v>720</v>
      </c>
      <c r="BV599" s="31" t="n">
        <f aca="false">$B$11*(($A$1074)*$C599/$B$12*$B$7+(1-$A$1074)*$D599/$B$12*$C$7)</f>
        <v>730</v>
      </c>
      <c r="BW599" s="31" t="n">
        <f aca="false">$B$11*(($A$1075)*$C599/$B$12*$B$7+(1-$A$1075)*$D599/$B$12*$C$7)</f>
        <v>740</v>
      </c>
      <c r="BX599" s="31" t="n">
        <f aca="false">$B$11*(($A$1076)*$C599/$B$12*$B$7+(1-$A$1076)*$D599/$B$12*$C$7)</f>
        <v>750</v>
      </c>
      <c r="BY599" s="31" t="n">
        <f aca="false">$B$11*(($A$1077)*$C599/$B$12*$B$7+(1-$A$1077)*$D599/$B$12*$C$7)</f>
        <v>760</v>
      </c>
      <c r="BZ599" s="31" t="n">
        <f aca="false">$B$11*(($A$1078)*$C599/$B$12*$B$7+(1-$A$1078)*$D599/$B$12*$C$7)</f>
        <v>770</v>
      </c>
      <c r="CA599" s="31" t="n">
        <f aca="false">$B$11*(($A$1079)*$C599/$B$12*$B$7+(1-$A$1079)*$D599/$B$12*$C$7)</f>
        <v>780</v>
      </c>
      <c r="CB599" s="31" t="n">
        <f aca="false">$B$11*(($A$1080)*$C599/$B$12*$B$7+(1-$A$1080)*$D599/$B$12*$C$7)</f>
        <v>790</v>
      </c>
      <c r="CC599" s="31" t="n">
        <f aca="false">$B$11*(($A$1081)*$C599/$B$12*$B$7+(1-$A$1081)*$D599/$B$12*$C$7)</f>
        <v>800</v>
      </c>
    </row>
    <row r="600" customFormat="false" ht="15" hidden="false" customHeight="false" outlineLevel="0" collapsed="false">
      <c r="A600" s="21" t="n">
        <v>576</v>
      </c>
      <c r="B600" s="27" t="n">
        <v>0.914056473761088</v>
      </c>
      <c r="C600" s="9" t="n">
        <f aca="false">SUM(AM600:AV600)</f>
        <v>0</v>
      </c>
      <c r="D600" s="9" t="n">
        <f aca="false">SUM(AW600:BF600)</f>
        <v>0</v>
      </c>
      <c r="E600" s="24" t="n">
        <f aca="false">(1-C600/$B$12)*$B$8-C600/$B$12*$B$7</f>
        <v>0.05</v>
      </c>
      <c r="F600" s="24" t="n">
        <f aca="false">(1-D600/$B$12)*$C$8-D600/$B$12*$C$7</f>
        <v>0.09</v>
      </c>
      <c r="G600" s="47" t="n">
        <f aca="false">$B$11*($B$10*C600/$B$12*$B$7+(1-$B$10)*D600/$B$12*$C$7)</f>
        <v>0</v>
      </c>
      <c r="H600" s="24" t="n">
        <f aca="false">$B$10*E600+(1-$B$10)*F600</f>
        <v>0.07</v>
      </c>
      <c r="I600" s="21"/>
      <c r="J600" s="21"/>
      <c r="K600" s="21"/>
      <c r="L600" s="21"/>
      <c r="M600" s="21"/>
      <c r="N600" s="21"/>
      <c r="O600" s="21"/>
      <c r="P600" s="21"/>
      <c r="Q600" s="21"/>
      <c r="R600" s="27" t="n">
        <v>-0.164706836811335</v>
      </c>
      <c r="S600" s="27" t="n">
        <v>-0.998751163407978</v>
      </c>
      <c r="T600" s="27" t="n">
        <v>2.10620797231255</v>
      </c>
      <c r="U600" s="27" t="n">
        <v>0.705098986488884</v>
      </c>
      <c r="V600" s="27" t="n">
        <v>0.899438011220898</v>
      </c>
      <c r="W600" s="27" t="n">
        <v>-0.794021890073792</v>
      </c>
      <c r="X600" s="27" t="n">
        <v>0.319713483009595</v>
      </c>
      <c r="Y600" s="27" t="n">
        <v>1.5853411091512</v>
      </c>
      <c r="Z600" s="27" t="n">
        <v>-0.102769990562881</v>
      </c>
      <c r="AA600" s="27" t="n">
        <v>0.670291789244562</v>
      </c>
      <c r="AB600" s="27" t="n">
        <v>-0.712473933351692</v>
      </c>
      <c r="AC600" s="27" t="n">
        <v>0.0598939427769201</v>
      </c>
      <c r="AD600" s="27" t="n">
        <v>0.96140306139248</v>
      </c>
      <c r="AE600" s="27" t="n">
        <v>2.09933357631572</v>
      </c>
      <c r="AF600" s="27" t="n">
        <v>0.376898882745182</v>
      </c>
      <c r="AG600" s="27" t="n">
        <v>0.710823519260818</v>
      </c>
      <c r="AH600" s="27" t="n">
        <v>1.70606003396147</v>
      </c>
      <c r="AI600" s="27" t="n">
        <v>-0.112276405359659</v>
      </c>
      <c r="AJ600" s="27" t="n">
        <v>0.446209462328748</v>
      </c>
      <c r="AK600" s="27" t="n">
        <v>0.8770601477809</v>
      </c>
      <c r="AL600" s="21"/>
      <c r="AM600" s="31" t="n">
        <f aca="false">IF(SQRT($B$9)*$B600+SQRT(1-$B$9)*R600&lt;_xlfn.NORM.S.INV($B$6),1,0)</f>
        <v>0</v>
      </c>
      <c r="AN600" s="31" t="n">
        <f aca="false">IF(SQRT($B$9)*$B600+SQRT(1-$B$9)*S600&lt;_xlfn.NORM.S.INV($B$6),1,0)</f>
        <v>0</v>
      </c>
      <c r="AO600" s="31" t="n">
        <f aca="false">IF(SQRT($B$9)*$B600+SQRT(1-$B$9)*T600&lt;_xlfn.NORM.S.INV($B$6),1,0)</f>
        <v>0</v>
      </c>
      <c r="AP600" s="31" t="n">
        <f aca="false">IF(SQRT($B$9)*$B600+SQRT(1-$B$9)*U600&lt;_xlfn.NORM.S.INV($B$6),1,0)</f>
        <v>0</v>
      </c>
      <c r="AQ600" s="31" t="n">
        <f aca="false">IF(SQRT($B$9)*$B600+SQRT(1-$B$9)*V600&lt;_xlfn.NORM.S.INV($B$6),1,0)</f>
        <v>0</v>
      </c>
      <c r="AR600" s="31" t="n">
        <f aca="false">IF(SQRT($B$9)*$B600+SQRT(1-$B$9)*W600&lt;_xlfn.NORM.S.INV($B$6),1,0)</f>
        <v>0</v>
      </c>
      <c r="AS600" s="31" t="n">
        <f aca="false">IF(SQRT($B$9)*$B600+SQRT(1-$B$9)*X600&lt;_xlfn.NORM.S.INV($B$6),1,0)</f>
        <v>0</v>
      </c>
      <c r="AT600" s="31" t="n">
        <f aca="false">IF(SQRT($B$9)*$B600+SQRT(1-$B$9)*Y600&lt;_xlfn.NORM.S.INV($B$6),1,0)</f>
        <v>0</v>
      </c>
      <c r="AU600" s="31" t="n">
        <f aca="false">IF(SQRT($B$9)*$B600+SQRT(1-$B$9)*Z600&lt;_xlfn.NORM.S.INV($B$6),1,0)</f>
        <v>0</v>
      </c>
      <c r="AV600" s="31" t="n">
        <f aca="false">IF(SQRT($B$9)*$B600+SQRT(1-$B$9)*AA600&lt;_xlfn.NORM.S.INV($B$6),1,0)</f>
        <v>0</v>
      </c>
      <c r="AW600" s="31" t="n">
        <f aca="false">IF(SQRT($C$9)*$B600+SQRT(1-$C$9)*AB600&lt;_xlfn.NORM.S.INV($C$6),1,0)</f>
        <v>0</v>
      </c>
      <c r="AX600" s="31" t="n">
        <f aca="false">IF(SQRT($C$9)*$B600+SQRT(1-$C$9)*AC600&lt;_xlfn.NORM.S.INV($C$6),1,0)</f>
        <v>0</v>
      </c>
      <c r="AY600" s="31" t="n">
        <f aca="false">IF(SQRT($C$9)*$B600+SQRT(1-$C$9)*AD600&lt;_xlfn.NORM.S.INV($C$6),1,0)</f>
        <v>0</v>
      </c>
      <c r="AZ600" s="31" t="n">
        <f aca="false">IF(SQRT($C$9)*$B600+SQRT(1-$C$9)*AE600&lt;_xlfn.NORM.S.INV($C$6),1,0)</f>
        <v>0</v>
      </c>
      <c r="BA600" s="31" t="n">
        <f aca="false">IF(SQRT($C$9)*$B600+SQRT(1-$C$9)*AF600&lt;_xlfn.NORM.S.INV($C$6),1,0)</f>
        <v>0</v>
      </c>
      <c r="BB600" s="31" t="n">
        <f aca="false">IF(SQRT($C$9)*$B600+SQRT(1-$C$9)*AG600&lt;_xlfn.NORM.S.INV($C$6),1,0)</f>
        <v>0</v>
      </c>
      <c r="BC600" s="31" t="n">
        <f aca="false">IF(SQRT($C$9)*$B600+SQRT(1-$C$9)*AH600&lt;_xlfn.NORM.S.INV($C$6),1,0)</f>
        <v>0</v>
      </c>
      <c r="BD600" s="31" t="n">
        <f aca="false">IF(SQRT($C$9)*$B600+SQRT(1-$C$9)*AI600&lt;_xlfn.NORM.S.INV($C$6),1,0)</f>
        <v>0</v>
      </c>
      <c r="BE600" s="31" t="n">
        <f aca="false">IF(SQRT($C$9)*$B600+SQRT(1-$C$9)*AJ600&lt;_xlfn.NORM.S.INV($C$6),1,0)</f>
        <v>0</v>
      </c>
      <c r="BF600" s="31" t="n">
        <f aca="false">IF(SQRT($C$9)*$B600+SQRT(1-$C$9)*AK600&lt;_xlfn.NORM.S.INV($C$6),1,0)</f>
        <v>0</v>
      </c>
      <c r="BG600" s="21"/>
      <c r="BH600" s="21"/>
      <c r="BI600" s="31" t="n">
        <f aca="false">$B$11*(($A$1061)*$C600/$B$12*$B$7+(1-$A$1061)*$D600/$B$12*$C$7)</f>
        <v>0</v>
      </c>
      <c r="BJ600" s="31" t="n">
        <f aca="false">$B$11*(($A$1062)*$C600/$B$12*$B$7+(1-$A$1062)*$D600/$B$12*$C$7)</f>
        <v>0</v>
      </c>
      <c r="BK600" s="31" t="n">
        <f aca="false">$B$11*(($A$1063)*$C600/$B$12*$B$7+(1-$A$1063)*$D600/$B$12*$C$7)</f>
        <v>0</v>
      </c>
      <c r="BL600" s="31" t="n">
        <f aca="false">$B$11*(($A$1064)*$C600/$B$12*$B$7+(1-$A$1064)*$D600/$B$12*$C$7)</f>
        <v>0</v>
      </c>
      <c r="BM600" s="31" t="n">
        <f aca="false">$B$11*(($A$1065)*$C600/$B$12*$B$7+(1-$A$1065)*$D600/$B$12*$C$7)</f>
        <v>0</v>
      </c>
      <c r="BN600" s="31" t="n">
        <f aca="false">$B$11*(($A$1066)*$C600/$B$12*$B$7+(1-$A$1066)*$D600/$B$12*$C$7)</f>
        <v>0</v>
      </c>
      <c r="BO600" s="31" t="n">
        <f aca="false">$B$11*(($A$1067)*$C600/$B$12*$B$7+(1-$A$1067)*$D600/$B$12*$C$7)</f>
        <v>0</v>
      </c>
      <c r="BP600" s="31" t="n">
        <f aca="false">$B$11*(($A$1068)*$C600/$B$12*$B$7+(1-$A$1068)*$D600/$B$12*$C$7)</f>
        <v>0</v>
      </c>
      <c r="BQ600" s="31" t="n">
        <f aca="false">$B$11*(($A$1069)*$C600/$B$12*$B$7+(1-$A$1069)*$D600/$B$12*$C$7)</f>
        <v>0</v>
      </c>
      <c r="BR600" s="31" t="n">
        <f aca="false">$B$11*(($A$1070)*$C600/$B$12*$B$7+(1-$A$1070)*$D600/$B$12*$C$7)</f>
        <v>0</v>
      </c>
      <c r="BS600" s="31" t="n">
        <f aca="false">$B$11*(($A$1071)*$C600/$B$12*$B$7+(1-$A$1071)*$D600/$B$12*$C$7)</f>
        <v>0</v>
      </c>
      <c r="BT600" s="31" t="n">
        <f aca="false">$B$11*(($A$1072)*$C600/$B$12*$B$7+(1-$A$1072)*$D600/$B$12*$C$7)</f>
        <v>0</v>
      </c>
      <c r="BU600" s="31" t="n">
        <f aca="false">$B$11*(($A$1073)*$C600/$B$12*$B$7+(1-$A$1073)*$D600/$B$12*$C$7)</f>
        <v>0</v>
      </c>
      <c r="BV600" s="31" t="n">
        <f aca="false">$B$11*(($A$1074)*$C600/$B$12*$B$7+(1-$A$1074)*$D600/$B$12*$C$7)</f>
        <v>0</v>
      </c>
      <c r="BW600" s="31" t="n">
        <f aca="false">$B$11*(($A$1075)*$C600/$B$12*$B$7+(1-$A$1075)*$D600/$B$12*$C$7)</f>
        <v>0</v>
      </c>
      <c r="BX600" s="31" t="n">
        <f aca="false">$B$11*(($A$1076)*$C600/$B$12*$B$7+(1-$A$1076)*$D600/$B$12*$C$7)</f>
        <v>0</v>
      </c>
      <c r="BY600" s="31" t="n">
        <f aca="false">$B$11*(($A$1077)*$C600/$B$12*$B$7+(1-$A$1077)*$D600/$B$12*$C$7)</f>
        <v>0</v>
      </c>
      <c r="BZ600" s="31" t="n">
        <f aca="false">$B$11*(($A$1078)*$C600/$B$12*$B$7+(1-$A$1078)*$D600/$B$12*$C$7)</f>
        <v>0</v>
      </c>
      <c r="CA600" s="31" t="n">
        <f aca="false">$B$11*(($A$1079)*$C600/$B$12*$B$7+(1-$A$1079)*$D600/$B$12*$C$7)</f>
        <v>0</v>
      </c>
      <c r="CB600" s="31" t="n">
        <f aca="false">$B$11*(($A$1080)*$C600/$B$12*$B$7+(1-$A$1080)*$D600/$B$12*$C$7)</f>
        <v>0</v>
      </c>
      <c r="CC600" s="31" t="n">
        <f aca="false">$B$11*(($A$1081)*$C600/$B$12*$B$7+(1-$A$1081)*$D600/$B$12*$C$7)</f>
        <v>0</v>
      </c>
    </row>
    <row r="601" customFormat="false" ht="15" hidden="false" customHeight="false" outlineLevel="0" collapsed="false">
      <c r="A601" s="21" t="n">
        <v>577</v>
      </c>
      <c r="B601" s="27" t="n">
        <v>-0.615255813781949</v>
      </c>
      <c r="C601" s="9" t="n">
        <f aca="false">SUM(AM601:AV601)</f>
        <v>0</v>
      </c>
      <c r="D601" s="9" t="n">
        <f aca="false">SUM(AW601:BF601)</f>
        <v>2</v>
      </c>
      <c r="E601" s="24" t="n">
        <f aca="false">(1-C601/$B$12)*$B$8-C601/$B$12*$B$7</f>
        <v>0.05</v>
      </c>
      <c r="F601" s="24" t="n">
        <f aca="false">(1-D601/$B$12)*$C$8-D601/$B$12*$C$7</f>
        <v>-0.048</v>
      </c>
      <c r="G601" s="47" t="n">
        <f aca="false">$B$11*($B$10*C601/$B$12*$B$7+(1-$B$10)*D601/$B$12*$C$7)</f>
        <v>600</v>
      </c>
      <c r="H601" s="24" t="n">
        <f aca="false">$B$10*E601+(1-$B$10)*F601</f>
        <v>0.001</v>
      </c>
      <c r="I601" s="21"/>
      <c r="J601" s="21"/>
      <c r="K601" s="21"/>
      <c r="L601" s="21"/>
      <c r="M601" s="21"/>
      <c r="N601" s="21"/>
      <c r="O601" s="21"/>
      <c r="P601" s="21"/>
      <c r="Q601" s="21"/>
      <c r="R601" s="27" t="n">
        <v>0.466675330981192</v>
      </c>
      <c r="S601" s="27" t="n">
        <v>-1.33659112593516</v>
      </c>
      <c r="T601" s="27" t="n">
        <v>0.692191674760382</v>
      </c>
      <c r="U601" s="27" t="n">
        <v>0.904873425654142</v>
      </c>
      <c r="V601" s="27" t="n">
        <v>-0.000987540911291859</v>
      </c>
      <c r="W601" s="27" t="n">
        <v>0.580921396519573</v>
      </c>
      <c r="X601" s="27" t="n">
        <v>-0.99560194956518</v>
      </c>
      <c r="Y601" s="27" t="n">
        <v>0.290708142674862</v>
      </c>
      <c r="Z601" s="27" t="n">
        <v>0.211263807769365</v>
      </c>
      <c r="AA601" s="27" t="n">
        <v>0.810447922818984</v>
      </c>
      <c r="AB601" s="27" t="n">
        <v>-1.51511887775386</v>
      </c>
      <c r="AC601" s="27" t="n">
        <v>-1.96218905702608</v>
      </c>
      <c r="AD601" s="27" t="n">
        <v>0.266675391748343</v>
      </c>
      <c r="AE601" s="27" t="n">
        <v>-0.314418748782725</v>
      </c>
      <c r="AF601" s="27" t="n">
        <v>-1.65387179637911</v>
      </c>
      <c r="AG601" s="27" t="n">
        <v>1.20689636154752</v>
      </c>
      <c r="AH601" s="27" t="n">
        <v>-0.483597010714952</v>
      </c>
      <c r="AI601" s="27" t="n">
        <v>-0.541954576102315</v>
      </c>
      <c r="AJ601" s="27" t="n">
        <v>-1.13659608602781</v>
      </c>
      <c r="AK601" s="27" t="n">
        <v>-0.409547517898306</v>
      </c>
      <c r="AL601" s="21"/>
      <c r="AM601" s="31" t="n">
        <f aca="false">IF(SQRT($B$9)*$B601+SQRT(1-$B$9)*R601&lt;_xlfn.NORM.S.INV($B$6),1,0)</f>
        <v>0</v>
      </c>
      <c r="AN601" s="31" t="n">
        <f aca="false">IF(SQRT($B$9)*$B601+SQRT(1-$B$9)*S601&lt;_xlfn.NORM.S.INV($B$6),1,0)</f>
        <v>0</v>
      </c>
      <c r="AO601" s="31" t="n">
        <f aca="false">IF(SQRT($B$9)*$B601+SQRT(1-$B$9)*T601&lt;_xlfn.NORM.S.INV($B$6),1,0)</f>
        <v>0</v>
      </c>
      <c r="AP601" s="31" t="n">
        <f aca="false">IF(SQRT($B$9)*$B601+SQRT(1-$B$9)*U601&lt;_xlfn.NORM.S.INV($B$6),1,0)</f>
        <v>0</v>
      </c>
      <c r="AQ601" s="31" t="n">
        <f aca="false">IF(SQRT($B$9)*$B601+SQRT(1-$B$9)*V601&lt;_xlfn.NORM.S.INV($B$6),1,0)</f>
        <v>0</v>
      </c>
      <c r="AR601" s="31" t="n">
        <f aca="false">IF(SQRT($B$9)*$B601+SQRT(1-$B$9)*W601&lt;_xlfn.NORM.S.INV($B$6),1,0)</f>
        <v>0</v>
      </c>
      <c r="AS601" s="31" t="n">
        <f aca="false">IF(SQRT($B$9)*$B601+SQRT(1-$B$9)*X601&lt;_xlfn.NORM.S.INV($B$6),1,0)</f>
        <v>0</v>
      </c>
      <c r="AT601" s="31" t="n">
        <f aca="false">IF(SQRT($B$9)*$B601+SQRT(1-$B$9)*Y601&lt;_xlfn.NORM.S.INV($B$6),1,0)</f>
        <v>0</v>
      </c>
      <c r="AU601" s="31" t="n">
        <f aca="false">IF(SQRT($B$9)*$B601+SQRT(1-$B$9)*Z601&lt;_xlfn.NORM.S.INV($B$6),1,0)</f>
        <v>0</v>
      </c>
      <c r="AV601" s="31" t="n">
        <f aca="false">IF(SQRT($B$9)*$B601+SQRT(1-$B$9)*AA601&lt;_xlfn.NORM.S.INV($B$6),1,0)</f>
        <v>0</v>
      </c>
      <c r="AW601" s="31" t="n">
        <f aca="false">IF(SQRT($C$9)*$B601+SQRT(1-$C$9)*AB601&lt;_xlfn.NORM.S.INV($C$6),1,0)</f>
        <v>0</v>
      </c>
      <c r="AX601" s="31" t="n">
        <f aca="false">IF(SQRT($C$9)*$B601+SQRT(1-$C$9)*AC601&lt;_xlfn.NORM.S.INV($C$6),1,0)</f>
        <v>1</v>
      </c>
      <c r="AY601" s="31" t="n">
        <f aca="false">IF(SQRT($C$9)*$B601+SQRT(1-$C$9)*AD601&lt;_xlfn.NORM.S.INV($C$6),1,0)</f>
        <v>0</v>
      </c>
      <c r="AZ601" s="31" t="n">
        <f aca="false">IF(SQRT($C$9)*$B601+SQRT(1-$C$9)*AE601&lt;_xlfn.NORM.S.INV($C$6),1,0)</f>
        <v>0</v>
      </c>
      <c r="BA601" s="31" t="n">
        <f aca="false">IF(SQRT($C$9)*$B601+SQRT(1-$C$9)*AF601&lt;_xlfn.NORM.S.INV($C$6),1,0)</f>
        <v>1</v>
      </c>
      <c r="BB601" s="31" t="n">
        <f aca="false">IF(SQRT($C$9)*$B601+SQRT(1-$C$9)*AG601&lt;_xlfn.NORM.S.INV($C$6),1,0)</f>
        <v>0</v>
      </c>
      <c r="BC601" s="31" t="n">
        <f aca="false">IF(SQRT($C$9)*$B601+SQRT(1-$C$9)*AH601&lt;_xlfn.NORM.S.INV($C$6),1,0)</f>
        <v>0</v>
      </c>
      <c r="BD601" s="31" t="n">
        <f aca="false">IF(SQRT($C$9)*$B601+SQRT(1-$C$9)*AI601&lt;_xlfn.NORM.S.INV($C$6),1,0)</f>
        <v>0</v>
      </c>
      <c r="BE601" s="31" t="n">
        <f aca="false">IF(SQRT($C$9)*$B601+SQRT(1-$C$9)*AJ601&lt;_xlfn.NORM.S.INV($C$6),1,0)</f>
        <v>0</v>
      </c>
      <c r="BF601" s="31" t="n">
        <f aca="false">IF(SQRT($C$9)*$B601+SQRT(1-$C$9)*AK601&lt;_xlfn.NORM.S.INV($C$6),1,0)</f>
        <v>0</v>
      </c>
      <c r="BG601" s="21"/>
      <c r="BH601" s="21"/>
      <c r="BI601" s="31" t="n">
        <f aca="false">$B$11*(($A$1061)*$C601/$B$12*$B$7+(1-$A$1061)*$D601/$B$12*$C$7)</f>
        <v>1200</v>
      </c>
      <c r="BJ601" s="31" t="n">
        <f aca="false">$B$11*(($A$1062)*$C601/$B$12*$B$7+(1-$A$1062)*$D601/$B$12*$C$7)</f>
        <v>1140</v>
      </c>
      <c r="BK601" s="31" t="n">
        <f aca="false">$B$11*(($A$1063)*$C601/$B$12*$B$7+(1-$A$1063)*$D601/$B$12*$C$7)</f>
        <v>1080</v>
      </c>
      <c r="BL601" s="31" t="n">
        <f aca="false">$B$11*(($A$1064)*$C601/$B$12*$B$7+(1-$A$1064)*$D601/$B$12*$C$7)</f>
        <v>1020</v>
      </c>
      <c r="BM601" s="31" t="n">
        <f aca="false">$B$11*(($A$1065)*$C601/$B$12*$B$7+(1-$A$1065)*$D601/$B$12*$C$7)</f>
        <v>960</v>
      </c>
      <c r="BN601" s="31" t="n">
        <f aca="false">$B$11*(($A$1066)*$C601/$B$12*$B$7+(1-$A$1066)*$D601/$B$12*$C$7)</f>
        <v>900</v>
      </c>
      <c r="BO601" s="31" t="n">
        <f aca="false">$B$11*(($A$1067)*$C601/$B$12*$B$7+(1-$A$1067)*$D601/$B$12*$C$7)</f>
        <v>840</v>
      </c>
      <c r="BP601" s="31" t="n">
        <f aca="false">$B$11*(($A$1068)*$C601/$B$12*$B$7+(1-$A$1068)*$D601/$B$12*$C$7)</f>
        <v>780</v>
      </c>
      <c r="BQ601" s="31" t="n">
        <f aca="false">$B$11*(($A$1069)*$C601/$B$12*$B$7+(1-$A$1069)*$D601/$B$12*$C$7)</f>
        <v>720</v>
      </c>
      <c r="BR601" s="31" t="n">
        <f aca="false">$B$11*(($A$1070)*$C601/$B$12*$B$7+(1-$A$1070)*$D601/$B$12*$C$7)</f>
        <v>660</v>
      </c>
      <c r="BS601" s="31" t="n">
        <f aca="false">$B$11*(($A$1071)*$C601/$B$12*$B$7+(1-$A$1071)*$D601/$B$12*$C$7)</f>
        <v>600</v>
      </c>
      <c r="BT601" s="31" t="n">
        <f aca="false">$B$11*(($A$1072)*$C601/$B$12*$B$7+(1-$A$1072)*$D601/$B$12*$C$7)</f>
        <v>540</v>
      </c>
      <c r="BU601" s="31" t="n">
        <f aca="false">$B$11*(($A$1073)*$C601/$B$12*$B$7+(1-$A$1073)*$D601/$B$12*$C$7)</f>
        <v>480</v>
      </c>
      <c r="BV601" s="31" t="n">
        <f aca="false">$B$11*(($A$1074)*$C601/$B$12*$B$7+(1-$A$1074)*$D601/$B$12*$C$7)</f>
        <v>420</v>
      </c>
      <c r="BW601" s="31" t="n">
        <f aca="false">$B$11*(($A$1075)*$C601/$B$12*$B$7+(1-$A$1075)*$D601/$B$12*$C$7)</f>
        <v>360</v>
      </c>
      <c r="BX601" s="31" t="n">
        <f aca="false">$B$11*(($A$1076)*$C601/$B$12*$B$7+(1-$A$1076)*$D601/$B$12*$C$7)</f>
        <v>300</v>
      </c>
      <c r="BY601" s="31" t="n">
        <f aca="false">$B$11*(($A$1077)*$C601/$B$12*$B$7+(1-$A$1077)*$D601/$B$12*$C$7)</f>
        <v>240</v>
      </c>
      <c r="BZ601" s="31" t="n">
        <f aca="false">$B$11*(($A$1078)*$C601/$B$12*$B$7+(1-$A$1078)*$D601/$B$12*$C$7)</f>
        <v>180</v>
      </c>
      <c r="CA601" s="31" t="n">
        <f aca="false">$B$11*(($A$1079)*$C601/$B$12*$B$7+(1-$A$1079)*$D601/$B$12*$C$7)</f>
        <v>120</v>
      </c>
      <c r="CB601" s="31" t="n">
        <f aca="false">$B$11*(($A$1080)*$C601/$B$12*$B$7+(1-$A$1080)*$D601/$B$12*$C$7)</f>
        <v>60.0000000000001</v>
      </c>
      <c r="CC601" s="31" t="n">
        <f aca="false">$B$11*(($A$1081)*$C601/$B$12*$B$7+(1-$A$1081)*$D601/$B$12*$C$7)</f>
        <v>0</v>
      </c>
    </row>
    <row r="602" customFormat="false" ht="15" hidden="false" customHeight="false" outlineLevel="0" collapsed="false">
      <c r="A602" s="21" t="n">
        <v>578</v>
      </c>
      <c r="B602" s="27" t="n">
        <v>-0.519783985285611</v>
      </c>
      <c r="C602" s="9" t="n">
        <f aca="false">SUM(AM602:AV602)</f>
        <v>0</v>
      </c>
      <c r="D602" s="9" t="n">
        <f aca="false">SUM(AW602:BF602)</f>
        <v>0</v>
      </c>
      <c r="E602" s="24" t="n">
        <f aca="false">(1-C602/$B$12)*$B$8-C602/$B$12*$B$7</f>
        <v>0.05</v>
      </c>
      <c r="F602" s="24" t="n">
        <f aca="false">(1-D602/$B$12)*$C$8-D602/$B$12*$C$7</f>
        <v>0.09</v>
      </c>
      <c r="G602" s="47" t="n">
        <f aca="false">$B$11*($B$10*C602/$B$12*$B$7+(1-$B$10)*D602/$B$12*$C$7)</f>
        <v>0</v>
      </c>
      <c r="H602" s="24" t="n">
        <f aca="false">$B$10*E602+(1-$B$10)*F602</f>
        <v>0.07</v>
      </c>
      <c r="I602" s="21"/>
      <c r="J602" s="21"/>
      <c r="K602" s="21"/>
      <c r="L602" s="21"/>
      <c r="M602" s="21"/>
      <c r="N602" s="21"/>
      <c r="O602" s="21"/>
      <c r="P602" s="21"/>
      <c r="Q602" s="21"/>
      <c r="R602" s="27" t="n">
        <v>-1.24792254600696</v>
      </c>
      <c r="S602" s="27" t="n">
        <v>-0.537138383427165</v>
      </c>
      <c r="T602" s="27" t="n">
        <v>1.65963133654728</v>
      </c>
      <c r="U602" s="27" t="n">
        <v>-1.82492157368875</v>
      </c>
      <c r="V602" s="27" t="n">
        <v>0.113094686006043</v>
      </c>
      <c r="W602" s="27" t="n">
        <v>-0.132316411865346</v>
      </c>
      <c r="X602" s="27" t="n">
        <v>-1.20179008101345</v>
      </c>
      <c r="Y602" s="27" t="n">
        <v>1.78380012677114</v>
      </c>
      <c r="Z602" s="27" t="n">
        <v>0.706724155160765</v>
      </c>
      <c r="AA602" s="27" t="n">
        <v>-0.838584052837476</v>
      </c>
      <c r="AB602" s="27" t="n">
        <v>0.769089142308428</v>
      </c>
      <c r="AC602" s="27" t="n">
        <v>0.675154873486509</v>
      </c>
      <c r="AD602" s="27" t="n">
        <v>0.0872293845757905</v>
      </c>
      <c r="AE602" s="27" t="n">
        <v>-0.964576072802981</v>
      </c>
      <c r="AF602" s="27" t="n">
        <v>-0.255431335031323</v>
      </c>
      <c r="AG602" s="27" t="n">
        <v>-1.0876273198947</v>
      </c>
      <c r="AH602" s="27" t="n">
        <v>-0.207315563014324</v>
      </c>
      <c r="AI602" s="27" t="n">
        <v>0.5788281585279</v>
      </c>
      <c r="AJ602" s="27" t="n">
        <v>-0.186084230222934</v>
      </c>
      <c r="AK602" s="27" t="n">
        <v>-1.03737948064136</v>
      </c>
      <c r="AL602" s="21"/>
      <c r="AM602" s="31" t="n">
        <f aca="false">IF(SQRT($B$9)*$B602+SQRT(1-$B$9)*R602&lt;_xlfn.NORM.S.INV($B$6),1,0)</f>
        <v>0</v>
      </c>
      <c r="AN602" s="31" t="n">
        <f aca="false">IF(SQRT($B$9)*$B602+SQRT(1-$B$9)*S602&lt;_xlfn.NORM.S.INV($B$6),1,0)</f>
        <v>0</v>
      </c>
      <c r="AO602" s="31" t="n">
        <f aca="false">IF(SQRT($B$9)*$B602+SQRT(1-$B$9)*T602&lt;_xlfn.NORM.S.INV($B$6),1,0)</f>
        <v>0</v>
      </c>
      <c r="AP602" s="31" t="n">
        <f aca="false">IF(SQRT($B$9)*$B602+SQRT(1-$B$9)*U602&lt;_xlfn.NORM.S.INV($B$6),1,0)</f>
        <v>0</v>
      </c>
      <c r="AQ602" s="31" t="n">
        <f aca="false">IF(SQRT($B$9)*$B602+SQRT(1-$B$9)*V602&lt;_xlfn.NORM.S.INV($B$6),1,0)</f>
        <v>0</v>
      </c>
      <c r="AR602" s="31" t="n">
        <f aca="false">IF(SQRT($B$9)*$B602+SQRT(1-$B$9)*W602&lt;_xlfn.NORM.S.INV($B$6),1,0)</f>
        <v>0</v>
      </c>
      <c r="AS602" s="31" t="n">
        <f aca="false">IF(SQRT($B$9)*$B602+SQRT(1-$B$9)*X602&lt;_xlfn.NORM.S.INV($B$6),1,0)</f>
        <v>0</v>
      </c>
      <c r="AT602" s="31" t="n">
        <f aca="false">IF(SQRT($B$9)*$B602+SQRT(1-$B$9)*Y602&lt;_xlfn.NORM.S.INV($B$6),1,0)</f>
        <v>0</v>
      </c>
      <c r="AU602" s="31" t="n">
        <f aca="false">IF(SQRT($B$9)*$B602+SQRT(1-$B$9)*Z602&lt;_xlfn.NORM.S.INV($B$6),1,0)</f>
        <v>0</v>
      </c>
      <c r="AV602" s="31" t="n">
        <f aca="false">IF(SQRT($B$9)*$B602+SQRT(1-$B$9)*AA602&lt;_xlfn.NORM.S.INV($B$6),1,0)</f>
        <v>0</v>
      </c>
      <c r="AW602" s="31" t="n">
        <f aca="false">IF(SQRT($C$9)*$B602+SQRT(1-$C$9)*AB602&lt;_xlfn.NORM.S.INV($C$6),1,0)</f>
        <v>0</v>
      </c>
      <c r="AX602" s="31" t="n">
        <f aca="false">IF(SQRT($C$9)*$B602+SQRT(1-$C$9)*AC602&lt;_xlfn.NORM.S.INV($C$6),1,0)</f>
        <v>0</v>
      </c>
      <c r="AY602" s="31" t="n">
        <f aca="false">IF(SQRT($C$9)*$B602+SQRT(1-$C$9)*AD602&lt;_xlfn.NORM.S.INV($C$6),1,0)</f>
        <v>0</v>
      </c>
      <c r="AZ602" s="31" t="n">
        <f aca="false">IF(SQRT($C$9)*$B602+SQRT(1-$C$9)*AE602&lt;_xlfn.NORM.S.INV($C$6),1,0)</f>
        <v>0</v>
      </c>
      <c r="BA602" s="31" t="n">
        <f aca="false">IF(SQRT($C$9)*$B602+SQRT(1-$C$9)*AF602&lt;_xlfn.NORM.S.INV($C$6),1,0)</f>
        <v>0</v>
      </c>
      <c r="BB602" s="31" t="n">
        <f aca="false">IF(SQRT($C$9)*$B602+SQRT(1-$C$9)*AG602&lt;_xlfn.NORM.S.INV($C$6),1,0)</f>
        <v>0</v>
      </c>
      <c r="BC602" s="31" t="n">
        <f aca="false">IF(SQRT($C$9)*$B602+SQRT(1-$C$9)*AH602&lt;_xlfn.NORM.S.INV($C$6),1,0)</f>
        <v>0</v>
      </c>
      <c r="BD602" s="31" t="n">
        <f aca="false">IF(SQRT($C$9)*$B602+SQRT(1-$C$9)*AI602&lt;_xlfn.NORM.S.INV($C$6),1,0)</f>
        <v>0</v>
      </c>
      <c r="BE602" s="31" t="n">
        <f aca="false">IF(SQRT($C$9)*$B602+SQRT(1-$C$9)*AJ602&lt;_xlfn.NORM.S.INV($C$6),1,0)</f>
        <v>0</v>
      </c>
      <c r="BF602" s="31" t="n">
        <f aca="false">IF(SQRT($C$9)*$B602+SQRT(1-$C$9)*AK602&lt;_xlfn.NORM.S.INV($C$6),1,0)</f>
        <v>0</v>
      </c>
      <c r="BG602" s="21"/>
      <c r="BH602" s="21"/>
      <c r="BI602" s="31" t="n">
        <f aca="false">$B$11*(($A$1061)*$C602/$B$12*$B$7+(1-$A$1061)*$D602/$B$12*$C$7)</f>
        <v>0</v>
      </c>
      <c r="BJ602" s="31" t="n">
        <f aca="false">$B$11*(($A$1062)*$C602/$B$12*$B$7+(1-$A$1062)*$D602/$B$12*$C$7)</f>
        <v>0</v>
      </c>
      <c r="BK602" s="31" t="n">
        <f aca="false">$B$11*(($A$1063)*$C602/$B$12*$B$7+(1-$A$1063)*$D602/$B$12*$C$7)</f>
        <v>0</v>
      </c>
      <c r="BL602" s="31" t="n">
        <f aca="false">$B$11*(($A$1064)*$C602/$B$12*$B$7+(1-$A$1064)*$D602/$B$12*$C$7)</f>
        <v>0</v>
      </c>
      <c r="BM602" s="31" t="n">
        <f aca="false">$B$11*(($A$1065)*$C602/$B$12*$B$7+(1-$A$1065)*$D602/$B$12*$C$7)</f>
        <v>0</v>
      </c>
      <c r="BN602" s="31" t="n">
        <f aca="false">$B$11*(($A$1066)*$C602/$B$12*$B$7+(1-$A$1066)*$D602/$B$12*$C$7)</f>
        <v>0</v>
      </c>
      <c r="BO602" s="31" t="n">
        <f aca="false">$B$11*(($A$1067)*$C602/$B$12*$B$7+(1-$A$1067)*$D602/$B$12*$C$7)</f>
        <v>0</v>
      </c>
      <c r="BP602" s="31" t="n">
        <f aca="false">$B$11*(($A$1068)*$C602/$B$12*$B$7+(1-$A$1068)*$D602/$B$12*$C$7)</f>
        <v>0</v>
      </c>
      <c r="BQ602" s="31" t="n">
        <f aca="false">$B$11*(($A$1069)*$C602/$B$12*$B$7+(1-$A$1069)*$D602/$B$12*$C$7)</f>
        <v>0</v>
      </c>
      <c r="BR602" s="31" t="n">
        <f aca="false">$B$11*(($A$1070)*$C602/$B$12*$B$7+(1-$A$1070)*$D602/$B$12*$C$7)</f>
        <v>0</v>
      </c>
      <c r="BS602" s="31" t="n">
        <f aca="false">$B$11*(($A$1071)*$C602/$B$12*$B$7+(1-$A$1071)*$D602/$B$12*$C$7)</f>
        <v>0</v>
      </c>
      <c r="BT602" s="31" t="n">
        <f aca="false">$B$11*(($A$1072)*$C602/$B$12*$B$7+(1-$A$1072)*$D602/$B$12*$C$7)</f>
        <v>0</v>
      </c>
      <c r="BU602" s="31" t="n">
        <f aca="false">$B$11*(($A$1073)*$C602/$B$12*$B$7+(1-$A$1073)*$D602/$B$12*$C$7)</f>
        <v>0</v>
      </c>
      <c r="BV602" s="31" t="n">
        <f aca="false">$B$11*(($A$1074)*$C602/$B$12*$B$7+(1-$A$1074)*$D602/$B$12*$C$7)</f>
        <v>0</v>
      </c>
      <c r="BW602" s="31" t="n">
        <f aca="false">$B$11*(($A$1075)*$C602/$B$12*$B$7+(1-$A$1075)*$D602/$B$12*$C$7)</f>
        <v>0</v>
      </c>
      <c r="BX602" s="31" t="n">
        <f aca="false">$B$11*(($A$1076)*$C602/$B$12*$B$7+(1-$A$1076)*$D602/$B$12*$C$7)</f>
        <v>0</v>
      </c>
      <c r="BY602" s="31" t="n">
        <f aca="false">$B$11*(($A$1077)*$C602/$B$12*$B$7+(1-$A$1077)*$D602/$B$12*$C$7)</f>
        <v>0</v>
      </c>
      <c r="BZ602" s="31" t="n">
        <f aca="false">$B$11*(($A$1078)*$C602/$B$12*$B$7+(1-$A$1078)*$D602/$B$12*$C$7)</f>
        <v>0</v>
      </c>
      <c r="CA602" s="31" t="n">
        <f aca="false">$B$11*(($A$1079)*$C602/$B$12*$B$7+(1-$A$1079)*$D602/$B$12*$C$7)</f>
        <v>0</v>
      </c>
      <c r="CB602" s="31" t="n">
        <f aca="false">$B$11*(($A$1080)*$C602/$B$12*$B$7+(1-$A$1080)*$D602/$B$12*$C$7)</f>
        <v>0</v>
      </c>
      <c r="CC602" s="31" t="n">
        <f aca="false">$B$11*(($A$1081)*$C602/$B$12*$B$7+(1-$A$1081)*$D602/$B$12*$C$7)</f>
        <v>0</v>
      </c>
    </row>
    <row r="603" customFormat="false" ht="15" hidden="false" customHeight="false" outlineLevel="0" collapsed="false">
      <c r="A603" s="21" t="n">
        <v>579</v>
      </c>
      <c r="B603" s="27" t="n">
        <v>-0.349468658844436</v>
      </c>
      <c r="C603" s="9" t="n">
        <f aca="false">SUM(AM603:AV603)</f>
        <v>0</v>
      </c>
      <c r="D603" s="9" t="n">
        <f aca="false">SUM(AW603:BF603)</f>
        <v>1</v>
      </c>
      <c r="E603" s="24" t="n">
        <f aca="false">(1-C603/$B$12)*$B$8-C603/$B$12*$B$7</f>
        <v>0.05</v>
      </c>
      <c r="F603" s="24" t="n">
        <f aca="false">(1-D603/$B$12)*$C$8-D603/$B$12*$C$7</f>
        <v>0.021</v>
      </c>
      <c r="G603" s="47" t="n">
        <f aca="false">$B$11*($B$10*C603/$B$12*$B$7+(1-$B$10)*D603/$B$12*$C$7)</f>
        <v>300</v>
      </c>
      <c r="H603" s="24" t="n">
        <f aca="false">$B$10*E603+(1-$B$10)*F603</f>
        <v>0.0355</v>
      </c>
      <c r="I603" s="21"/>
      <c r="J603" s="21"/>
      <c r="K603" s="21"/>
      <c r="L603" s="21"/>
      <c r="M603" s="21"/>
      <c r="N603" s="21"/>
      <c r="O603" s="21"/>
      <c r="P603" s="21"/>
      <c r="Q603" s="21"/>
      <c r="R603" s="27" t="n">
        <v>-0.00536442177184371</v>
      </c>
      <c r="S603" s="27" t="n">
        <v>0.13424020021503</v>
      </c>
      <c r="T603" s="27" t="n">
        <v>-1.40351793850746</v>
      </c>
      <c r="U603" s="27" t="n">
        <v>1.7948742181165</v>
      </c>
      <c r="V603" s="27" t="n">
        <v>-1.16077680132762</v>
      </c>
      <c r="W603" s="27" t="n">
        <v>-0.29185820995211</v>
      </c>
      <c r="X603" s="27" t="n">
        <v>-1.04127476416756</v>
      </c>
      <c r="Y603" s="27" t="n">
        <v>0.538606847617435</v>
      </c>
      <c r="Z603" s="27" t="n">
        <v>-1.25070979569131</v>
      </c>
      <c r="AA603" s="27" t="n">
        <v>-0.78825265084501</v>
      </c>
      <c r="AB603" s="27" t="n">
        <v>-1.67028560409909</v>
      </c>
      <c r="AC603" s="27" t="n">
        <v>0.38143775215419</v>
      </c>
      <c r="AD603" s="27" t="n">
        <v>1.11833522258685</v>
      </c>
      <c r="AE603" s="27" t="n">
        <v>0.636642143714526</v>
      </c>
      <c r="AF603" s="27" t="n">
        <v>0.554991704882471</v>
      </c>
      <c r="AG603" s="27" t="n">
        <v>1.41586537779148</v>
      </c>
      <c r="AH603" s="27" t="n">
        <v>-1.11242639571628</v>
      </c>
      <c r="AI603" s="27" t="n">
        <v>-0.453009913457936</v>
      </c>
      <c r="AJ603" s="27" t="n">
        <v>1.35872290368877</v>
      </c>
      <c r="AK603" s="27" t="n">
        <v>-0.3779882909866</v>
      </c>
      <c r="AL603" s="21"/>
      <c r="AM603" s="31" t="n">
        <f aca="false">IF(SQRT($B$9)*$B603+SQRT(1-$B$9)*R603&lt;_xlfn.NORM.S.INV($B$6),1,0)</f>
        <v>0</v>
      </c>
      <c r="AN603" s="31" t="n">
        <f aca="false">IF(SQRT($B$9)*$B603+SQRT(1-$B$9)*S603&lt;_xlfn.NORM.S.INV($B$6),1,0)</f>
        <v>0</v>
      </c>
      <c r="AO603" s="31" t="n">
        <f aca="false">IF(SQRT($B$9)*$B603+SQRT(1-$B$9)*T603&lt;_xlfn.NORM.S.INV($B$6),1,0)</f>
        <v>0</v>
      </c>
      <c r="AP603" s="31" t="n">
        <f aca="false">IF(SQRT($B$9)*$B603+SQRT(1-$B$9)*U603&lt;_xlfn.NORM.S.INV($B$6),1,0)</f>
        <v>0</v>
      </c>
      <c r="AQ603" s="31" t="n">
        <f aca="false">IF(SQRT($B$9)*$B603+SQRT(1-$B$9)*V603&lt;_xlfn.NORM.S.INV($B$6),1,0)</f>
        <v>0</v>
      </c>
      <c r="AR603" s="31" t="n">
        <f aca="false">IF(SQRT($B$9)*$B603+SQRT(1-$B$9)*W603&lt;_xlfn.NORM.S.INV($B$6),1,0)</f>
        <v>0</v>
      </c>
      <c r="AS603" s="31" t="n">
        <f aca="false">IF(SQRT($B$9)*$B603+SQRT(1-$B$9)*X603&lt;_xlfn.NORM.S.INV($B$6),1,0)</f>
        <v>0</v>
      </c>
      <c r="AT603" s="31" t="n">
        <f aca="false">IF(SQRT($B$9)*$B603+SQRT(1-$B$9)*Y603&lt;_xlfn.NORM.S.INV($B$6),1,0)</f>
        <v>0</v>
      </c>
      <c r="AU603" s="31" t="n">
        <f aca="false">IF(SQRT($B$9)*$B603+SQRT(1-$B$9)*Z603&lt;_xlfn.NORM.S.INV($B$6),1,0)</f>
        <v>0</v>
      </c>
      <c r="AV603" s="31" t="n">
        <f aca="false">IF(SQRT($B$9)*$B603+SQRT(1-$B$9)*AA603&lt;_xlfn.NORM.S.INV($B$6),1,0)</f>
        <v>0</v>
      </c>
      <c r="AW603" s="31" t="n">
        <f aca="false">IF(SQRT($C$9)*$B603+SQRT(1-$C$9)*AB603&lt;_xlfn.NORM.S.INV($C$6),1,0)</f>
        <v>1</v>
      </c>
      <c r="AX603" s="31" t="n">
        <f aca="false">IF(SQRT($C$9)*$B603+SQRT(1-$C$9)*AC603&lt;_xlfn.NORM.S.INV($C$6),1,0)</f>
        <v>0</v>
      </c>
      <c r="AY603" s="31" t="n">
        <f aca="false">IF(SQRT($C$9)*$B603+SQRT(1-$C$9)*AD603&lt;_xlfn.NORM.S.INV($C$6),1,0)</f>
        <v>0</v>
      </c>
      <c r="AZ603" s="31" t="n">
        <f aca="false">IF(SQRT($C$9)*$B603+SQRT(1-$C$9)*AE603&lt;_xlfn.NORM.S.INV($C$6),1,0)</f>
        <v>0</v>
      </c>
      <c r="BA603" s="31" t="n">
        <f aca="false">IF(SQRT($C$9)*$B603+SQRT(1-$C$9)*AF603&lt;_xlfn.NORM.S.INV($C$6),1,0)</f>
        <v>0</v>
      </c>
      <c r="BB603" s="31" t="n">
        <f aca="false">IF(SQRT($C$9)*$B603+SQRT(1-$C$9)*AG603&lt;_xlfn.NORM.S.INV($C$6),1,0)</f>
        <v>0</v>
      </c>
      <c r="BC603" s="31" t="n">
        <f aca="false">IF(SQRT($C$9)*$B603+SQRT(1-$C$9)*AH603&lt;_xlfn.NORM.S.INV($C$6),1,0)</f>
        <v>0</v>
      </c>
      <c r="BD603" s="31" t="n">
        <f aca="false">IF(SQRT($C$9)*$B603+SQRT(1-$C$9)*AI603&lt;_xlfn.NORM.S.INV($C$6),1,0)</f>
        <v>0</v>
      </c>
      <c r="BE603" s="31" t="n">
        <f aca="false">IF(SQRT($C$9)*$B603+SQRT(1-$C$9)*AJ603&lt;_xlfn.NORM.S.INV($C$6),1,0)</f>
        <v>0</v>
      </c>
      <c r="BF603" s="31" t="n">
        <f aca="false">IF(SQRT($C$9)*$B603+SQRT(1-$C$9)*AK603&lt;_xlfn.NORM.S.INV($C$6),1,0)</f>
        <v>0</v>
      </c>
      <c r="BG603" s="21"/>
      <c r="BH603" s="21"/>
      <c r="BI603" s="31" t="n">
        <f aca="false">$B$11*(($A$1061)*$C603/$B$12*$B$7+(1-$A$1061)*$D603/$B$12*$C$7)</f>
        <v>600</v>
      </c>
      <c r="BJ603" s="31" t="n">
        <f aca="false">$B$11*(($A$1062)*$C603/$B$12*$B$7+(1-$A$1062)*$D603/$B$12*$C$7)</f>
        <v>570</v>
      </c>
      <c r="BK603" s="31" t="n">
        <f aca="false">$B$11*(($A$1063)*$C603/$B$12*$B$7+(1-$A$1063)*$D603/$B$12*$C$7)</f>
        <v>540</v>
      </c>
      <c r="BL603" s="31" t="n">
        <f aca="false">$B$11*(($A$1064)*$C603/$B$12*$B$7+(1-$A$1064)*$D603/$B$12*$C$7)</f>
        <v>510</v>
      </c>
      <c r="BM603" s="31" t="n">
        <f aca="false">$B$11*(($A$1065)*$C603/$B$12*$B$7+(1-$A$1065)*$D603/$B$12*$C$7)</f>
        <v>480</v>
      </c>
      <c r="BN603" s="31" t="n">
        <f aca="false">$B$11*(($A$1066)*$C603/$B$12*$B$7+(1-$A$1066)*$D603/$B$12*$C$7)</f>
        <v>450</v>
      </c>
      <c r="BO603" s="31" t="n">
        <f aca="false">$B$11*(($A$1067)*$C603/$B$12*$B$7+(1-$A$1067)*$D603/$B$12*$C$7)</f>
        <v>420</v>
      </c>
      <c r="BP603" s="31" t="n">
        <f aca="false">$B$11*(($A$1068)*$C603/$B$12*$B$7+(1-$A$1068)*$D603/$B$12*$C$7)</f>
        <v>390</v>
      </c>
      <c r="BQ603" s="31" t="n">
        <f aca="false">$B$11*(($A$1069)*$C603/$B$12*$B$7+(1-$A$1069)*$D603/$B$12*$C$7)</f>
        <v>360</v>
      </c>
      <c r="BR603" s="31" t="n">
        <f aca="false">$B$11*(($A$1070)*$C603/$B$12*$B$7+(1-$A$1070)*$D603/$B$12*$C$7)</f>
        <v>330</v>
      </c>
      <c r="BS603" s="31" t="n">
        <f aca="false">$B$11*(($A$1071)*$C603/$B$12*$B$7+(1-$A$1071)*$D603/$B$12*$C$7)</f>
        <v>300</v>
      </c>
      <c r="BT603" s="31" t="n">
        <f aca="false">$B$11*(($A$1072)*$C603/$B$12*$B$7+(1-$A$1072)*$D603/$B$12*$C$7)</f>
        <v>270</v>
      </c>
      <c r="BU603" s="31" t="n">
        <f aca="false">$B$11*(($A$1073)*$C603/$B$12*$B$7+(1-$A$1073)*$D603/$B$12*$C$7)</f>
        <v>240</v>
      </c>
      <c r="BV603" s="31" t="n">
        <f aca="false">$B$11*(($A$1074)*$C603/$B$12*$B$7+(1-$A$1074)*$D603/$B$12*$C$7)</f>
        <v>210</v>
      </c>
      <c r="BW603" s="31" t="n">
        <f aca="false">$B$11*(($A$1075)*$C603/$B$12*$B$7+(1-$A$1075)*$D603/$B$12*$C$7)</f>
        <v>180</v>
      </c>
      <c r="BX603" s="31" t="n">
        <f aca="false">$B$11*(($A$1076)*$C603/$B$12*$B$7+(1-$A$1076)*$D603/$B$12*$C$7)</f>
        <v>150</v>
      </c>
      <c r="BY603" s="31" t="n">
        <f aca="false">$B$11*(($A$1077)*$C603/$B$12*$B$7+(1-$A$1077)*$D603/$B$12*$C$7)</f>
        <v>120</v>
      </c>
      <c r="BZ603" s="31" t="n">
        <f aca="false">$B$11*(($A$1078)*$C603/$B$12*$B$7+(1-$A$1078)*$D603/$B$12*$C$7)</f>
        <v>90</v>
      </c>
      <c r="CA603" s="31" t="n">
        <f aca="false">$B$11*(($A$1079)*$C603/$B$12*$B$7+(1-$A$1079)*$D603/$B$12*$C$7)</f>
        <v>60</v>
      </c>
      <c r="CB603" s="31" t="n">
        <f aca="false">$B$11*(($A$1080)*$C603/$B$12*$B$7+(1-$A$1080)*$D603/$B$12*$C$7)</f>
        <v>30</v>
      </c>
      <c r="CC603" s="31" t="n">
        <f aca="false">$B$11*(($A$1081)*$C603/$B$12*$B$7+(1-$A$1081)*$D603/$B$12*$C$7)</f>
        <v>0</v>
      </c>
    </row>
    <row r="604" customFormat="false" ht="15" hidden="false" customHeight="false" outlineLevel="0" collapsed="false">
      <c r="A604" s="21" t="n">
        <v>580</v>
      </c>
      <c r="B604" s="27" t="n">
        <v>-2.0286639728765</v>
      </c>
      <c r="C604" s="9" t="n">
        <f aca="false">SUM(AM604:AV604)</f>
        <v>0</v>
      </c>
      <c r="D604" s="9" t="n">
        <f aca="false">SUM(AW604:BF604)</f>
        <v>0</v>
      </c>
      <c r="E604" s="24" t="n">
        <f aca="false">(1-C604/$B$12)*$B$8-C604/$B$12*$B$7</f>
        <v>0.05</v>
      </c>
      <c r="F604" s="24" t="n">
        <f aca="false">(1-D604/$B$12)*$C$8-D604/$B$12*$C$7</f>
        <v>0.09</v>
      </c>
      <c r="G604" s="47" t="n">
        <f aca="false">$B$11*($B$10*C604/$B$12*$B$7+(1-$B$10)*D604/$B$12*$C$7)</f>
        <v>0</v>
      </c>
      <c r="H604" s="24" t="n">
        <f aca="false">$B$10*E604+(1-$B$10)*F604</f>
        <v>0.07</v>
      </c>
      <c r="I604" s="21"/>
      <c r="J604" s="21"/>
      <c r="K604" s="21"/>
      <c r="L604" s="21"/>
      <c r="M604" s="21"/>
      <c r="N604" s="21"/>
      <c r="O604" s="21"/>
      <c r="P604" s="21"/>
      <c r="Q604" s="21"/>
      <c r="R604" s="27" t="n">
        <v>-0.965549472028604</v>
      </c>
      <c r="S604" s="27" t="n">
        <v>-0.155400745335802</v>
      </c>
      <c r="T604" s="27" t="n">
        <v>-0.675406928201953</v>
      </c>
      <c r="U604" s="27" t="n">
        <v>0.354791640757138</v>
      </c>
      <c r="V604" s="27" t="n">
        <v>-0.13329403054013</v>
      </c>
      <c r="W604" s="27" t="n">
        <v>-0.534746252997848</v>
      </c>
      <c r="X604" s="27" t="n">
        <v>-0.0603213358302752</v>
      </c>
      <c r="Y604" s="27" t="n">
        <v>-0.157272600603128</v>
      </c>
      <c r="Z604" s="27" t="n">
        <v>-0.235424623013151</v>
      </c>
      <c r="AA604" s="27" t="n">
        <v>0.627243181665035</v>
      </c>
      <c r="AB604" s="27" t="n">
        <v>0.816436764874195</v>
      </c>
      <c r="AC604" s="27" t="n">
        <v>0.185229795084087</v>
      </c>
      <c r="AD604" s="27" t="n">
        <v>-0.763257589809913</v>
      </c>
      <c r="AE604" s="27" t="n">
        <v>1.57888123855519</v>
      </c>
      <c r="AF604" s="27" t="n">
        <v>-0.775140017493447</v>
      </c>
      <c r="AG604" s="27" t="n">
        <v>0.124918503789667</v>
      </c>
      <c r="AH604" s="27" t="n">
        <v>-0.373864676616481</v>
      </c>
      <c r="AI604" s="27" t="n">
        <v>-0.493305815397717</v>
      </c>
      <c r="AJ604" s="27" t="n">
        <v>0.823659029779545</v>
      </c>
      <c r="AK604" s="27" t="n">
        <v>0.171523471324031</v>
      </c>
      <c r="AL604" s="21"/>
      <c r="AM604" s="31" t="n">
        <f aca="false">IF(SQRT($B$9)*$B604+SQRT(1-$B$9)*R604&lt;_xlfn.NORM.S.INV($B$6),1,0)</f>
        <v>0</v>
      </c>
      <c r="AN604" s="31" t="n">
        <f aca="false">IF(SQRT($B$9)*$B604+SQRT(1-$B$9)*S604&lt;_xlfn.NORM.S.INV($B$6),1,0)</f>
        <v>0</v>
      </c>
      <c r="AO604" s="31" t="n">
        <f aca="false">IF(SQRT($B$9)*$B604+SQRT(1-$B$9)*T604&lt;_xlfn.NORM.S.INV($B$6),1,0)</f>
        <v>0</v>
      </c>
      <c r="AP604" s="31" t="n">
        <f aca="false">IF(SQRT($B$9)*$B604+SQRT(1-$B$9)*U604&lt;_xlfn.NORM.S.INV($B$6),1,0)</f>
        <v>0</v>
      </c>
      <c r="AQ604" s="31" t="n">
        <f aca="false">IF(SQRT($B$9)*$B604+SQRT(1-$B$9)*V604&lt;_xlfn.NORM.S.INV($B$6),1,0)</f>
        <v>0</v>
      </c>
      <c r="AR604" s="31" t="n">
        <f aca="false">IF(SQRT($B$9)*$B604+SQRT(1-$B$9)*W604&lt;_xlfn.NORM.S.INV($B$6),1,0)</f>
        <v>0</v>
      </c>
      <c r="AS604" s="31" t="n">
        <f aca="false">IF(SQRT($B$9)*$B604+SQRT(1-$B$9)*X604&lt;_xlfn.NORM.S.INV($B$6),1,0)</f>
        <v>0</v>
      </c>
      <c r="AT604" s="31" t="n">
        <f aca="false">IF(SQRT($B$9)*$B604+SQRT(1-$B$9)*Y604&lt;_xlfn.NORM.S.INV($B$6),1,0)</f>
        <v>0</v>
      </c>
      <c r="AU604" s="31" t="n">
        <f aca="false">IF(SQRT($B$9)*$B604+SQRT(1-$B$9)*Z604&lt;_xlfn.NORM.S.INV($B$6),1,0)</f>
        <v>0</v>
      </c>
      <c r="AV604" s="31" t="n">
        <f aca="false">IF(SQRT($B$9)*$B604+SQRT(1-$B$9)*AA604&lt;_xlfn.NORM.S.INV($B$6),1,0)</f>
        <v>0</v>
      </c>
      <c r="AW604" s="31" t="n">
        <f aca="false">IF(SQRT($C$9)*$B604+SQRT(1-$C$9)*AB604&lt;_xlfn.NORM.S.INV($C$6),1,0)</f>
        <v>0</v>
      </c>
      <c r="AX604" s="31" t="n">
        <f aca="false">IF(SQRT($C$9)*$B604+SQRT(1-$C$9)*AC604&lt;_xlfn.NORM.S.INV($C$6),1,0)</f>
        <v>0</v>
      </c>
      <c r="AY604" s="31" t="n">
        <f aca="false">IF(SQRT($C$9)*$B604+SQRT(1-$C$9)*AD604&lt;_xlfn.NORM.S.INV($C$6),1,0)</f>
        <v>0</v>
      </c>
      <c r="AZ604" s="31" t="n">
        <f aca="false">IF(SQRT($C$9)*$B604+SQRT(1-$C$9)*AE604&lt;_xlfn.NORM.S.INV($C$6),1,0)</f>
        <v>0</v>
      </c>
      <c r="BA604" s="31" t="n">
        <f aca="false">IF(SQRT($C$9)*$B604+SQRT(1-$C$9)*AF604&lt;_xlfn.NORM.S.INV($C$6),1,0)</f>
        <v>0</v>
      </c>
      <c r="BB604" s="31" t="n">
        <f aca="false">IF(SQRT($C$9)*$B604+SQRT(1-$C$9)*AG604&lt;_xlfn.NORM.S.INV($C$6),1,0)</f>
        <v>0</v>
      </c>
      <c r="BC604" s="31" t="n">
        <f aca="false">IF(SQRT($C$9)*$B604+SQRT(1-$C$9)*AH604&lt;_xlfn.NORM.S.INV($C$6),1,0)</f>
        <v>0</v>
      </c>
      <c r="BD604" s="31" t="n">
        <f aca="false">IF(SQRT($C$9)*$B604+SQRT(1-$C$9)*AI604&lt;_xlfn.NORM.S.INV($C$6),1,0)</f>
        <v>0</v>
      </c>
      <c r="BE604" s="31" t="n">
        <f aca="false">IF(SQRT($C$9)*$B604+SQRT(1-$C$9)*AJ604&lt;_xlfn.NORM.S.INV($C$6),1,0)</f>
        <v>0</v>
      </c>
      <c r="BF604" s="31" t="n">
        <f aca="false">IF(SQRT($C$9)*$B604+SQRT(1-$C$9)*AK604&lt;_xlfn.NORM.S.INV($C$6),1,0)</f>
        <v>0</v>
      </c>
      <c r="BG604" s="21"/>
      <c r="BH604" s="21"/>
      <c r="BI604" s="31" t="n">
        <f aca="false">$B$11*(($A$1061)*$C604/$B$12*$B$7+(1-$A$1061)*$D604/$B$12*$C$7)</f>
        <v>0</v>
      </c>
      <c r="BJ604" s="31" t="n">
        <f aca="false">$B$11*(($A$1062)*$C604/$B$12*$B$7+(1-$A$1062)*$D604/$B$12*$C$7)</f>
        <v>0</v>
      </c>
      <c r="BK604" s="31" t="n">
        <f aca="false">$B$11*(($A$1063)*$C604/$B$12*$B$7+(1-$A$1063)*$D604/$B$12*$C$7)</f>
        <v>0</v>
      </c>
      <c r="BL604" s="31" t="n">
        <f aca="false">$B$11*(($A$1064)*$C604/$B$12*$B$7+(1-$A$1064)*$D604/$B$12*$C$7)</f>
        <v>0</v>
      </c>
      <c r="BM604" s="31" t="n">
        <f aca="false">$B$11*(($A$1065)*$C604/$B$12*$B$7+(1-$A$1065)*$D604/$B$12*$C$7)</f>
        <v>0</v>
      </c>
      <c r="BN604" s="31" t="n">
        <f aca="false">$B$11*(($A$1066)*$C604/$B$12*$B$7+(1-$A$1066)*$D604/$B$12*$C$7)</f>
        <v>0</v>
      </c>
      <c r="BO604" s="31" t="n">
        <f aca="false">$B$11*(($A$1067)*$C604/$B$12*$B$7+(1-$A$1067)*$D604/$B$12*$C$7)</f>
        <v>0</v>
      </c>
      <c r="BP604" s="31" t="n">
        <f aca="false">$B$11*(($A$1068)*$C604/$B$12*$B$7+(1-$A$1068)*$D604/$B$12*$C$7)</f>
        <v>0</v>
      </c>
      <c r="BQ604" s="31" t="n">
        <f aca="false">$B$11*(($A$1069)*$C604/$B$12*$B$7+(1-$A$1069)*$D604/$B$12*$C$7)</f>
        <v>0</v>
      </c>
      <c r="BR604" s="31" t="n">
        <f aca="false">$B$11*(($A$1070)*$C604/$B$12*$B$7+(1-$A$1070)*$D604/$B$12*$C$7)</f>
        <v>0</v>
      </c>
      <c r="BS604" s="31" t="n">
        <f aca="false">$B$11*(($A$1071)*$C604/$B$12*$B$7+(1-$A$1071)*$D604/$B$12*$C$7)</f>
        <v>0</v>
      </c>
      <c r="BT604" s="31" t="n">
        <f aca="false">$B$11*(($A$1072)*$C604/$B$12*$B$7+(1-$A$1072)*$D604/$B$12*$C$7)</f>
        <v>0</v>
      </c>
      <c r="BU604" s="31" t="n">
        <f aca="false">$B$11*(($A$1073)*$C604/$B$12*$B$7+(1-$A$1073)*$D604/$B$12*$C$7)</f>
        <v>0</v>
      </c>
      <c r="BV604" s="31" t="n">
        <f aca="false">$B$11*(($A$1074)*$C604/$B$12*$B$7+(1-$A$1074)*$D604/$B$12*$C$7)</f>
        <v>0</v>
      </c>
      <c r="BW604" s="31" t="n">
        <f aca="false">$B$11*(($A$1075)*$C604/$B$12*$B$7+(1-$A$1075)*$D604/$B$12*$C$7)</f>
        <v>0</v>
      </c>
      <c r="BX604" s="31" t="n">
        <f aca="false">$B$11*(($A$1076)*$C604/$B$12*$B$7+(1-$A$1076)*$D604/$B$12*$C$7)</f>
        <v>0</v>
      </c>
      <c r="BY604" s="31" t="n">
        <f aca="false">$B$11*(($A$1077)*$C604/$B$12*$B$7+(1-$A$1077)*$D604/$B$12*$C$7)</f>
        <v>0</v>
      </c>
      <c r="BZ604" s="31" t="n">
        <f aca="false">$B$11*(($A$1078)*$C604/$B$12*$B$7+(1-$A$1078)*$D604/$B$12*$C$7)</f>
        <v>0</v>
      </c>
      <c r="CA604" s="31" t="n">
        <f aca="false">$B$11*(($A$1079)*$C604/$B$12*$B$7+(1-$A$1079)*$D604/$B$12*$C$7)</f>
        <v>0</v>
      </c>
      <c r="CB604" s="31" t="n">
        <f aca="false">$B$11*(($A$1080)*$C604/$B$12*$B$7+(1-$A$1080)*$D604/$B$12*$C$7)</f>
        <v>0</v>
      </c>
      <c r="CC604" s="31" t="n">
        <f aca="false">$B$11*(($A$1081)*$C604/$B$12*$B$7+(1-$A$1081)*$D604/$B$12*$C$7)</f>
        <v>0</v>
      </c>
    </row>
    <row r="605" customFormat="false" ht="15" hidden="false" customHeight="false" outlineLevel="0" collapsed="false">
      <c r="A605" s="21" t="n">
        <v>581</v>
      </c>
      <c r="B605" s="27" t="n">
        <v>-0.837439776505382</v>
      </c>
      <c r="C605" s="9" t="n">
        <f aca="false">SUM(AM605:AV605)</f>
        <v>0</v>
      </c>
      <c r="D605" s="9" t="n">
        <f aca="false">SUM(AW605:BF605)</f>
        <v>0</v>
      </c>
      <c r="E605" s="24" t="n">
        <f aca="false">(1-C605/$B$12)*$B$8-C605/$B$12*$B$7</f>
        <v>0.05</v>
      </c>
      <c r="F605" s="24" t="n">
        <f aca="false">(1-D605/$B$12)*$C$8-D605/$B$12*$C$7</f>
        <v>0.09</v>
      </c>
      <c r="G605" s="47" t="n">
        <f aca="false">$B$11*($B$10*C605/$B$12*$B$7+(1-$B$10)*D605/$B$12*$C$7)</f>
        <v>0</v>
      </c>
      <c r="H605" s="24" t="n">
        <f aca="false">$B$10*E605+(1-$B$10)*F605</f>
        <v>0.07</v>
      </c>
      <c r="I605" s="21"/>
      <c r="J605" s="21"/>
      <c r="K605" s="21"/>
      <c r="L605" s="21"/>
      <c r="M605" s="21"/>
      <c r="N605" s="21"/>
      <c r="O605" s="21"/>
      <c r="P605" s="21"/>
      <c r="Q605" s="21"/>
      <c r="R605" s="27" t="n">
        <v>-0.425600288683503</v>
      </c>
      <c r="S605" s="27" t="n">
        <v>0.231167617184217</v>
      </c>
      <c r="T605" s="27" t="n">
        <v>-0.832465835520628</v>
      </c>
      <c r="U605" s="27" t="n">
        <v>1.40604646570414</v>
      </c>
      <c r="V605" s="27" t="n">
        <v>1.70640619718089</v>
      </c>
      <c r="W605" s="27" t="n">
        <v>-1.20654225110511</v>
      </c>
      <c r="X605" s="27" t="n">
        <v>-1.95828602304379</v>
      </c>
      <c r="Y605" s="27" t="n">
        <v>1.26924503717694</v>
      </c>
      <c r="Z605" s="27" t="n">
        <v>-1.36767376091922</v>
      </c>
      <c r="AA605" s="27" t="n">
        <v>0.670663003286926</v>
      </c>
      <c r="AB605" s="27" t="n">
        <v>-0.157250137935365</v>
      </c>
      <c r="AC605" s="27" t="n">
        <v>1.04913940830354</v>
      </c>
      <c r="AD605" s="27" t="n">
        <v>-0.768720858787872</v>
      </c>
      <c r="AE605" s="27" t="n">
        <v>-0.0844412892319679</v>
      </c>
      <c r="AF605" s="27" t="n">
        <v>1.41714688627945</v>
      </c>
      <c r="AG605" s="27" t="n">
        <v>-0.20123426395389</v>
      </c>
      <c r="AH605" s="27" t="n">
        <v>0.940060300872835</v>
      </c>
      <c r="AI605" s="27" t="n">
        <v>0.970115894700689</v>
      </c>
      <c r="AJ605" s="27" t="n">
        <v>-0.603250729670955</v>
      </c>
      <c r="AK605" s="27" t="n">
        <v>0.215197028099551</v>
      </c>
      <c r="AL605" s="21"/>
      <c r="AM605" s="31" t="n">
        <f aca="false">IF(SQRT($B$9)*$B605+SQRT(1-$B$9)*R605&lt;_xlfn.NORM.S.INV($B$6),1,0)</f>
        <v>0</v>
      </c>
      <c r="AN605" s="31" t="n">
        <f aca="false">IF(SQRT($B$9)*$B605+SQRT(1-$B$9)*S605&lt;_xlfn.NORM.S.INV($B$6),1,0)</f>
        <v>0</v>
      </c>
      <c r="AO605" s="31" t="n">
        <f aca="false">IF(SQRT($B$9)*$B605+SQRT(1-$B$9)*T605&lt;_xlfn.NORM.S.INV($B$6),1,0)</f>
        <v>0</v>
      </c>
      <c r="AP605" s="31" t="n">
        <f aca="false">IF(SQRT($B$9)*$B605+SQRT(1-$B$9)*U605&lt;_xlfn.NORM.S.INV($B$6),1,0)</f>
        <v>0</v>
      </c>
      <c r="AQ605" s="31" t="n">
        <f aca="false">IF(SQRT($B$9)*$B605+SQRT(1-$B$9)*V605&lt;_xlfn.NORM.S.INV($B$6),1,0)</f>
        <v>0</v>
      </c>
      <c r="AR605" s="31" t="n">
        <f aca="false">IF(SQRT($B$9)*$B605+SQRT(1-$B$9)*W605&lt;_xlfn.NORM.S.INV($B$6),1,0)</f>
        <v>0</v>
      </c>
      <c r="AS605" s="31" t="n">
        <f aca="false">IF(SQRT($B$9)*$B605+SQRT(1-$B$9)*X605&lt;_xlfn.NORM.S.INV($B$6),1,0)</f>
        <v>0</v>
      </c>
      <c r="AT605" s="31" t="n">
        <f aca="false">IF(SQRT($B$9)*$B605+SQRT(1-$B$9)*Y605&lt;_xlfn.NORM.S.INV($B$6),1,0)</f>
        <v>0</v>
      </c>
      <c r="AU605" s="31" t="n">
        <f aca="false">IF(SQRT($B$9)*$B605+SQRT(1-$B$9)*Z605&lt;_xlfn.NORM.S.INV($B$6),1,0)</f>
        <v>0</v>
      </c>
      <c r="AV605" s="31" t="n">
        <f aca="false">IF(SQRT($B$9)*$B605+SQRT(1-$B$9)*AA605&lt;_xlfn.NORM.S.INV($B$6),1,0)</f>
        <v>0</v>
      </c>
      <c r="AW605" s="31" t="n">
        <f aca="false">IF(SQRT($C$9)*$B605+SQRT(1-$C$9)*AB605&lt;_xlfn.NORM.S.INV($C$6),1,0)</f>
        <v>0</v>
      </c>
      <c r="AX605" s="31" t="n">
        <f aca="false">IF(SQRT($C$9)*$B605+SQRT(1-$C$9)*AC605&lt;_xlfn.NORM.S.INV($C$6),1,0)</f>
        <v>0</v>
      </c>
      <c r="AY605" s="31" t="n">
        <f aca="false">IF(SQRT($C$9)*$B605+SQRT(1-$C$9)*AD605&lt;_xlfn.NORM.S.INV($C$6),1,0)</f>
        <v>0</v>
      </c>
      <c r="AZ605" s="31" t="n">
        <f aca="false">IF(SQRT($C$9)*$B605+SQRT(1-$C$9)*AE605&lt;_xlfn.NORM.S.INV($C$6),1,0)</f>
        <v>0</v>
      </c>
      <c r="BA605" s="31" t="n">
        <f aca="false">IF(SQRT($C$9)*$B605+SQRT(1-$C$9)*AF605&lt;_xlfn.NORM.S.INV($C$6),1,0)</f>
        <v>0</v>
      </c>
      <c r="BB605" s="31" t="n">
        <f aca="false">IF(SQRT($C$9)*$B605+SQRT(1-$C$9)*AG605&lt;_xlfn.NORM.S.INV($C$6),1,0)</f>
        <v>0</v>
      </c>
      <c r="BC605" s="31" t="n">
        <f aca="false">IF(SQRT($C$9)*$B605+SQRT(1-$C$9)*AH605&lt;_xlfn.NORM.S.INV($C$6),1,0)</f>
        <v>0</v>
      </c>
      <c r="BD605" s="31" t="n">
        <f aca="false">IF(SQRT($C$9)*$B605+SQRT(1-$C$9)*AI605&lt;_xlfn.NORM.S.INV($C$6),1,0)</f>
        <v>0</v>
      </c>
      <c r="BE605" s="31" t="n">
        <f aca="false">IF(SQRT($C$9)*$B605+SQRT(1-$C$9)*AJ605&lt;_xlfn.NORM.S.INV($C$6),1,0)</f>
        <v>0</v>
      </c>
      <c r="BF605" s="31" t="n">
        <f aca="false">IF(SQRT($C$9)*$B605+SQRT(1-$C$9)*AK605&lt;_xlfn.NORM.S.INV($C$6),1,0)</f>
        <v>0</v>
      </c>
      <c r="BG605" s="21"/>
      <c r="BH605" s="21"/>
      <c r="BI605" s="31" t="n">
        <f aca="false">$B$11*(($A$1061)*$C605/$B$12*$B$7+(1-$A$1061)*$D605/$B$12*$C$7)</f>
        <v>0</v>
      </c>
      <c r="BJ605" s="31" t="n">
        <f aca="false">$B$11*(($A$1062)*$C605/$B$12*$B$7+(1-$A$1062)*$D605/$B$12*$C$7)</f>
        <v>0</v>
      </c>
      <c r="BK605" s="31" t="n">
        <f aca="false">$B$11*(($A$1063)*$C605/$B$12*$B$7+(1-$A$1063)*$D605/$B$12*$C$7)</f>
        <v>0</v>
      </c>
      <c r="BL605" s="31" t="n">
        <f aca="false">$B$11*(($A$1064)*$C605/$B$12*$B$7+(1-$A$1064)*$D605/$B$12*$C$7)</f>
        <v>0</v>
      </c>
      <c r="BM605" s="31" t="n">
        <f aca="false">$B$11*(($A$1065)*$C605/$B$12*$B$7+(1-$A$1065)*$D605/$B$12*$C$7)</f>
        <v>0</v>
      </c>
      <c r="BN605" s="31" t="n">
        <f aca="false">$B$11*(($A$1066)*$C605/$B$12*$B$7+(1-$A$1066)*$D605/$B$12*$C$7)</f>
        <v>0</v>
      </c>
      <c r="BO605" s="31" t="n">
        <f aca="false">$B$11*(($A$1067)*$C605/$B$12*$B$7+(1-$A$1067)*$D605/$B$12*$C$7)</f>
        <v>0</v>
      </c>
      <c r="BP605" s="31" t="n">
        <f aca="false">$B$11*(($A$1068)*$C605/$B$12*$B$7+(1-$A$1068)*$D605/$B$12*$C$7)</f>
        <v>0</v>
      </c>
      <c r="BQ605" s="31" t="n">
        <f aca="false">$B$11*(($A$1069)*$C605/$B$12*$B$7+(1-$A$1069)*$D605/$B$12*$C$7)</f>
        <v>0</v>
      </c>
      <c r="BR605" s="31" t="n">
        <f aca="false">$B$11*(($A$1070)*$C605/$B$12*$B$7+(1-$A$1070)*$D605/$B$12*$C$7)</f>
        <v>0</v>
      </c>
      <c r="BS605" s="31" t="n">
        <f aca="false">$B$11*(($A$1071)*$C605/$B$12*$B$7+(1-$A$1071)*$D605/$B$12*$C$7)</f>
        <v>0</v>
      </c>
      <c r="BT605" s="31" t="n">
        <f aca="false">$B$11*(($A$1072)*$C605/$B$12*$B$7+(1-$A$1072)*$D605/$B$12*$C$7)</f>
        <v>0</v>
      </c>
      <c r="BU605" s="31" t="n">
        <f aca="false">$B$11*(($A$1073)*$C605/$B$12*$B$7+(1-$A$1073)*$D605/$B$12*$C$7)</f>
        <v>0</v>
      </c>
      <c r="BV605" s="31" t="n">
        <f aca="false">$B$11*(($A$1074)*$C605/$B$12*$B$7+(1-$A$1074)*$D605/$B$12*$C$7)</f>
        <v>0</v>
      </c>
      <c r="BW605" s="31" t="n">
        <f aca="false">$B$11*(($A$1075)*$C605/$B$12*$B$7+(1-$A$1075)*$D605/$B$12*$C$7)</f>
        <v>0</v>
      </c>
      <c r="BX605" s="31" t="n">
        <f aca="false">$B$11*(($A$1076)*$C605/$B$12*$B$7+(1-$A$1076)*$D605/$B$12*$C$7)</f>
        <v>0</v>
      </c>
      <c r="BY605" s="31" t="n">
        <f aca="false">$B$11*(($A$1077)*$C605/$B$12*$B$7+(1-$A$1077)*$D605/$B$12*$C$7)</f>
        <v>0</v>
      </c>
      <c r="BZ605" s="31" t="n">
        <f aca="false">$B$11*(($A$1078)*$C605/$B$12*$B$7+(1-$A$1078)*$D605/$B$12*$C$7)</f>
        <v>0</v>
      </c>
      <c r="CA605" s="31" t="n">
        <f aca="false">$B$11*(($A$1079)*$C605/$B$12*$B$7+(1-$A$1079)*$D605/$B$12*$C$7)</f>
        <v>0</v>
      </c>
      <c r="CB605" s="31" t="n">
        <f aca="false">$B$11*(($A$1080)*$C605/$B$12*$B$7+(1-$A$1080)*$D605/$B$12*$C$7)</f>
        <v>0</v>
      </c>
      <c r="CC605" s="31" t="n">
        <f aca="false">$B$11*(($A$1081)*$C605/$B$12*$B$7+(1-$A$1081)*$D605/$B$12*$C$7)</f>
        <v>0</v>
      </c>
    </row>
    <row r="606" customFormat="false" ht="15" hidden="false" customHeight="false" outlineLevel="0" collapsed="false">
      <c r="A606" s="21" t="n">
        <v>582</v>
      </c>
      <c r="B606" s="27" t="n">
        <v>-0.134254885970545</v>
      </c>
      <c r="C606" s="9" t="n">
        <f aca="false">SUM(AM606:AV606)</f>
        <v>0</v>
      </c>
      <c r="D606" s="9" t="n">
        <f aca="false">SUM(AW606:BF606)</f>
        <v>0</v>
      </c>
      <c r="E606" s="24" t="n">
        <f aca="false">(1-C606/$B$12)*$B$8-C606/$B$12*$B$7</f>
        <v>0.05</v>
      </c>
      <c r="F606" s="24" t="n">
        <f aca="false">(1-D606/$B$12)*$C$8-D606/$B$12*$C$7</f>
        <v>0.09</v>
      </c>
      <c r="G606" s="47" t="n">
        <f aca="false">$B$11*($B$10*C606/$B$12*$B$7+(1-$B$10)*D606/$B$12*$C$7)</f>
        <v>0</v>
      </c>
      <c r="H606" s="24" t="n">
        <f aca="false">$B$10*E606+(1-$B$10)*F606</f>
        <v>0.07</v>
      </c>
      <c r="I606" s="21"/>
      <c r="J606" s="21"/>
      <c r="K606" s="21"/>
      <c r="L606" s="21"/>
      <c r="M606" s="21"/>
      <c r="N606" s="21"/>
      <c r="O606" s="21"/>
      <c r="P606" s="21"/>
      <c r="Q606" s="21"/>
      <c r="R606" s="27" t="n">
        <v>0.268596175763757</v>
      </c>
      <c r="S606" s="27" t="n">
        <v>-0.385261029789178</v>
      </c>
      <c r="T606" s="27" t="n">
        <v>1.30054606103921</v>
      </c>
      <c r="U606" s="27" t="n">
        <v>0.0778085820813194</v>
      </c>
      <c r="V606" s="27" t="n">
        <v>-2.51994009211384</v>
      </c>
      <c r="W606" s="27" t="n">
        <v>1.40480320844045</v>
      </c>
      <c r="X606" s="27" t="n">
        <v>0.966375069343399</v>
      </c>
      <c r="Y606" s="27" t="n">
        <v>0.72188167523091</v>
      </c>
      <c r="Z606" s="27" t="n">
        <v>-0.465882873905029</v>
      </c>
      <c r="AA606" s="27" t="n">
        <v>0.315609970937161</v>
      </c>
      <c r="AB606" s="27" t="n">
        <v>2.02554120504987</v>
      </c>
      <c r="AC606" s="27" t="n">
        <v>-0.0322676342628453</v>
      </c>
      <c r="AD606" s="27" t="n">
        <v>0.954068568188886</v>
      </c>
      <c r="AE606" s="27" t="n">
        <v>-0.292235955766197</v>
      </c>
      <c r="AF606" s="27" t="n">
        <v>0.0831338680389281</v>
      </c>
      <c r="AG606" s="27" t="n">
        <v>-1.14358895508078</v>
      </c>
      <c r="AH606" s="27" t="n">
        <v>-0.659997573888343</v>
      </c>
      <c r="AI606" s="27" t="n">
        <v>-0.319605738986605</v>
      </c>
      <c r="AJ606" s="27" t="n">
        <v>-0.0653541942573323</v>
      </c>
      <c r="AK606" s="27" t="n">
        <v>0.630908625344468</v>
      </c>
      <c r="AL606" s="21"/>
      <c r="AM606" s="31" t="n">
        <f aca="false">IF(SQRT($B$9)*$B606+SQRT(1-$B$9)*R606&lt;_xlfn.NORM.S.INV($B$6),1,0)</f>
        <v>0</v>
      </c>
      <c r="AN606" s="31" t="n">
        <f aca="false">IF(SQRT($B$9)*$B606+SQRT(1-$B$9)*S606&lt;_xlfn.NORM.S.INV($B$6),1,0)</f>
        <v>0</v>
      </c>
      <c r="AO606" s="31" t="n">
        <f aca="false">IF(SQRT($B$9)*$B606+SQRT(1-$B$9)*T606&lt;_xlfn.NORM.S.INV($B$6),1,0)</f>
        <v>0</v>
      </c>
      <c r="AP606" s="31" t="n">
        <f aca="false">IF(SQRT($B$9)*$B606+SQRT(1-$B$9)*U606&lt;_xlfn.NORM.S.INV($B$6),1,0)</f>
        <v>0</v>
      </c>
      <c r="AQ606" s="31" t="n">
        <f aca="false">IF(SQRT($B$9)*$B606+SQRT(1-$B$9)*V606&lt;_xlfn.NORM.S.INV($B$6),1,0)</f>
        <v>0</v>
      </c>
      <c r="AR606" s="31" t="n">
        <f aca="false">IF(SQRT($B$9)*$B606+SQRT(1-$B$9)*W606&lt;_xlfn.NORM.S.INV($B$6),1,0)</f>
        <v>0</v>
      </c>
      <c r="AS606" s="31" t="n">
        <f aca="false">IF(SQRT($B$9)*$B606+SQRT(1-$B$9)*X606&lt;_xlfn.NORM.S.INV($B$6),1,0)</f>
        <v>0</v>
      </c>
      <c r="AT606" s="31" t="n">
        <f aca="false">IF(SQRT($B$9)*$B606+SQRT(1-$B$9)*Y606&lt;_xlfn.NORM.S.INV($B$6),1,0)</f>
        <v>0</v>
      </c>
      <c r="AU606" s="31" t="n">
        <f aca="false">IF(SQRT($B$9)*$B606+SQRT(1-$B$9)*Z606&lt;_xlfn.NORM.S.INV($B$6),1,0)</f>
        <v>0</v>
      </c>
      <c r="AV606" s="31" t="n">
        <f aca="false">IF(SQRT($B$9)*$B606+SQRT(1-$B$9)*AA606&lt;_xlfn.NORM.S.INV($B$6),1,0)</f>
        <v>0</v>
      </c>
      <c r="AW606" s="31" t="n">
        <f aca="false">IF(SQRT($C$9)*$B606+SQRT(1-$C$9)*AB606&lt;_xlfn.NORM.S.INV($C$6),1,0)</f>
        <v>0</v>
      </c>
      <c r="AX606" s="31" t="n">
        <f aca="false">IF(SQRT($C$9)*$B606+SQRT(1-$C$9)*AC606&lt;_xlfn.NORM.S.INV($C$6),1,0)</f>
        <v>0</v>
      </c>
      <c r="AY606" s="31" t="n">
        <f aca="false">IF(SQRT($C$9)*$B606+SQRT(1-$C$9)*AD606&lt;_xlfn.NORM.S.INV($C$6),1,0)</f>
        <v>0</v>
      </c>
      <c r="AZ606" s="31" t="n">
        <f aca="false">IF(SQRT($C$9)*$B606+SQRT(1-$C$9)*AE606&lt;_xlfn.NORM.S.INV($C$6),1,0)</f>
        <v>0</v>
      </c>
      <c r="BA606" s="31" t="n">
        <f aca="false">IF(SQRT($C$9)*$B606+SQRT(1-$C$9)*AF606&lt;_xlfn.NORM.S.INV($C$6),1,0)</f>
        <v>0</v>
      </c>
      <c r="BB606" s="31" t="n">
        <f aca="false">IF(SQRT($C$9)*$B606+SQRT(1-$C$9)*AG606&lt;_xlfn.NORM.S.INV($C$6),1,0)</f>
        <v>0</v>
      </c>
      <c r="BC606" s="31" t="n">
        <f aca="false">IF(SQRT($C$9)*$B606+SQRT(1-$C$9)*AH606&lt;_xlfn.NORM.S.INV($C$6),1,0)</f>
        <v>0</v>
      </c>
      <c r="BD606" s="31" t="n">
        <f aca="false">IF(SQRT($C$9)*$B606+SQRT(1-$C$9)*AI606&lt;_xlfn.NORM.S.INV($C$6),1,0)</f>
        <v>0</v>
      </c>
      <c r="BE606" s="31" t="n">
        <f aca="false">IF(SQRT($C$9)*$B606+SQRT(1-$C$9)*AJ606&lt;_xlfn.NORM.S.INV($C$6),1,0)</f>
        <v>0</v>
      </c>
      <c r="BF606" s="31" t="n">
        <f aca="false">IF(SQRT($C$9)*$B606+SQRT(1-$C$9)*AK606&lt;_xlfn.NORM.S.INV($C$6),1,0)</f>
        <v>0</v>
      </c>
      <c r="BG606" s="21"/>
      <c r="BH606" s="21"/>
      <c r="BI606" s="31" t="n">
        <f aca="false">$B$11*(($A$1061)*$C606/$B$12*$B$7+(1-$A$1061)*$D606/$B$12*$C$7)</f>
        <v>0</v>
      </c>
      <c r="BJ606" s="31" t="n">
        <f aca="false">$B$11*(($A$1062)*$C606/$B$12*$B$7+(1-$A$1062)*$D606/$B$12*$C$7)</f>
        <v>0</v>
      </c>
      <c r="BK606" s="31" t="n">
        <f aca="false">$B$11*(($A$1063)*$C606/$B$12*$B$7+(1-$A$1063)*$D606/$B$12*$C$7)</f>
        <v>0</v>
      </c>
      <c r="BL606" s="31" t="n">
        <f aca="false">$B$11*(($A$1064)*$C606/$B$12*$B$7+(1-$A$1064)*$D606/$B$12*$C$7)</f>
        <v>0</v>
      </c>
      <c r="BM606" s="31" t="n">
        <f aca="false">$B$11*(($A$1065)*$C606/$B$12*$B$7+(1-$A$1065)*$D606/$B$12*$C$7)</f>
        <v>0</v>
      </c>
      <c r="BN606" s="31" t="n">
        <f aca="false">$B$11*(($A$1066)*$C606/$B$12*$B$7+(1-$A$1066)*$D606/$B$12*$C$7)</f>
        <v>0</v>
      </c>
      <c r="BO606" s="31" t="n">
        <f aca="false">$B$11*(($A$1067)*$C606/$B$12*$B$7+(1-$A$1067)*$D606/$B$12*$C$7)</f>
        <v>0</v>
      </c>
      <c r="BP606" s="31" t="n">
        <f aca="false">$B$11*(($A$1068)*$C606/$B$12*$B$7+(1-$A$1068)*$D606/$B$12*$C$7)</f>
        <v>0</v>
      </c>
      <c r="BQ606" s="31" t="n">
        <f aca="false">$B$11*(($A$1069)*$C606/$B$12*$B$7+(1-$A$1069)*$D606/$B$12*$C$7)</f>
        <v>0</v>
      </c>
      <c r="BR606" s="31" t="n">
        <f aca="false">$B$11*(($A$1070)*$C606/$B$12*$B$7+(1-$A$1070)*$D606/$B$12*$C$7)</f>
        <v>0</v>
      </c>
      <c r="BS606" s="31" t="n">
        <f aca="false">$B$11*(($A$1071)*$C606/$B$12*$B$7+(1-$A$1071)*$D606/$B$12*$C$7)</f>
        <v>0</v>
      </c>
      <c r="BT606" s="31" t="n">
        <f aca="false">$B$11*(($A$1072)*$C606/$B$12*$B$7+(1-$A$1072)*$D606/$B$12*$C$7)</f>
        <v>0</v>
      </c>
      <c r="BU606" s="31" t="n">
        <f aca="false">$B$11*(($A$1073)*$C606/$B$12*$B$7+(1-$A$1073)*$D606/$B$12*$C$7)</f>
        <v>0</v>
      </c>
      <c r="BV606" s="31" t="n">
        <f aca="false">$B$11*(($A$1074)*$C606/$B$12*$B$7+(1-$A$1074)*$D606/$B$12*$C$7)</f>
        <v>0</v>
      </c>
      <c r="BW606" s="31" t="n">
        <f aca="false">$B$11*(($A$1075)*$C606/$B$12*$B$7+(1-$A$1075)*$D606/$B$12*$C$7)</f>
        <v>0</v>
      </c>
      <c r="BX606" s="31" t="n">
        <f aca="false">$B$11*(($A$1076)*$C606/$B$12*$B$7+(1-$A$1076)*$D606/$B$12*$C$7)</f>
        <v>0</v>
      </c>
      <c r="BY606" s="31" t="n">
        <f aca="false">$B$11*(($A$1077)*$C606/$B$12*$B$7+(1-$A$1077)*$D606/$B$12*$C$7)</f>
        <v>0</v>
      </c>
      <c r="BZ606" s="31" t="n">
        <f aca="false">$B$11*(($A$1078)*$C606/$B$12*$B$7+(1-$A$1078)*$D606/$B$12*$C$7)</f>
        <v>0</v>
      </c>
      <c r="CA606" s="31" t="n">
        <f aca="false">$B$11*(($A$1079)*$C606/$B$12*$B$7+(1-$A$1079)*$D606/$B$12*$C$7)</f>
        <v>0</v>
      </c>
      <c r="CB606" s="31" t="n">
        <f aca="false">$B$11*(($A$1080)*$C606/$B$12*$B$7+(1-$A$1080)*$D606/$B$12*$C$7)</f>
        <v>0</v>
      </c>
      <c r="CC606" s="31" t="n">
        <f aca="false">$B$11*(($A$1081)*$C606/$B$12*$B$7+(1-$A$1081)*$D606/$B$12*$C$7)</f>
        <v>0</v>
      </c>
    </row>
    <row r="607" customFormat="false" ht="15" hidden="false" customHeight="false" outlineLevel="0" collapsed="false">
      <c r="A607" s="21" t="n">
        <v>583</v>
      </c>
      <c r="B607" s="27" t="n">
        <v>-1.01196866862683</v>
      </c>
      <c r="C607" s="9" t="n">
        <f aca="false">SUM(AM607:AV607)</f>
        <v>0</v>
      </c>
      <c r="D607" s="9" t="n">
        <f aca="false">SUM(AW607:BF607)</f>
        <v>0</v>
      </c>
      <c r="E607" s="24" t="n">
        <f aca="false">(1-C607/$B$12)*$B$8-C607/$B$12*$B$7</f>
        <v>0.05</v>
      </c>
      <c r="F607" s="24" t="n">
        <f aca="false">(1-D607/$B$12)*$C$8-D607/$B$12*$C$7</f>
        <v>0.09</v>
      </c>
      <c r="G607" s="47" t="n">
        <f aca="false">$B$11*($B$10*C607/$B$12*$B$7+(1-$B$10)*D607/$B$12*$C$7)</f>
        <v>0</v>
      </c>
      <c r="H607" s="24" t="n">
        <f aca="false">$B$10*E607+(1-$B$10)*F607</f>
        <v>0.07</v>
      </c>
      <c r="I607" s="21"/>
      <c r="J607" s="21"/>
      <c r="K607" s="21"/>
      <c r="L607" s="21"/>
      <c r="M607" s="21"/>
      <c r="N607" s="21"/>
      <c r="O607" s="21"/>
      <c r="P607" s="21"/>
      <c r="Q607" s="21"/>
      <c r="R607" s="27" t="n">
        <v>-1.14377307726321</v>
      </c>
      <c r="S607" s="27" t="n">
        <v>-0.167103189188716</v>
      </c>
      <c r="T607" s="27" t="n">
        <v>-0.579262602234428</v>
      </c>
      <c r="U607" s="27" t="n">
        <v>-0.943723828829998</v>
      </c>
      <c r="V607" s="27" t="n">
        <v>0.415574974320186</v>
      </c>
      <c r="W607" s="27" t="n">
        <v>0.239147209228415</v>
      </c>
      <c r="X607" s="27" t="n">
        <v>-0.502286967513336</v>
      </c>
      <c r="Y607" s="27" t="n">
        <v>0.666186700564854</v>
      </c>
      <c r="Z607" s="27" t="n">
        <v>0.123508698137332</v>
      </c>
      <c r="AA607" s="27" t="n">
        <v>1.4514389407745</v>
      </c>
      <c r="AB607" s="27" t="n">
        <v>-0.152377417372522</v>
      </c>
      <c r="AC607" s="27" t="n">
        <v>0.558519229372539</v>
      </c>
      <c r="AD607" s="27" t="n">
        <v>0.693840712205758</v>
      </c>
      <c r="AE607" s="27" t="n">
        <v>0.0503275460684296</v>
      </c>
      <c r="AF607" s="27" t="n">
        <v>-1.31693269693195</v>
      </c>
      <c r="AG607" s="27" t="n">
        <v>-1.08276614061383</v>
      </c>
      <c r="AH607" s="27" t="n">
        <v>-0.603851248784196</v>
      </c>
      <c r="AI607" s="27" t="n">
        <v>-1.17825783385228</v>
      </c>
      <c r="AJ607" s="27" t="n">
        <v>-0.910459491155073</v>
      </c>
      <c r="AK607" s="27" t="n">
        <v>-0.588341456193805</v>
      </c>
      <c r="AL607" s="21"/>
      <c r="AM607" s="31" t="n">
        <f aca="false">IF(SQRT($B$9)*$B607+SQRT(1-$B$9)*R607&lt;_xlfn.NORM.S.INV($B$6),1,0)</f>
        <v>0</v>
      </c>
      <c r="AN607" s="31" t="n">
        <f aca="false">IF(SQRT($B$9)*$B607+SQRT(1-$B$9)*S607&lt;_xlfn.NORM.S.INV($B$6),1,0)</f>
        <v>0</v>
      </c>
      <c r="AO607" s="31" t="n">
        <f aca="false">IF(SQRT($B$9)*$B607+SQRT(1-$B$9)*T607&lt;_xlfn.NORM.S.INV($B$6),1,0)</f>
        <v>0</v>
      </c>
      <c r="AP607" s="31" t="n">
        <f aca="false">IF(SQRT($B$9)*$B607+SQRT(1-$B$9)*U607&lt;_xlfn.NORM.S.INV($B$6),1,0)</f>
        <v>0</v>
      </c>
      <c r="AQ607" s="31" t="n">
        <f aca="false">IF(SQRT($B$9)*$B607+SQRT(1-$B$9)*V607&lt;_xlfn.NORM.S.INV($B$6),1,0)</f>
        <v>0</v>
      </c>
      <c r="AR607" s="31" t="n">
        <f aca="false">IF(SQRT($B$9)*$B607+SQRT(1-$B$9)*W607&lt;_xlfn.NORM.S.INV($B$6),1,0)</f>
        <v>0</v>
      </c>
      <c r="AS607" s="31" t="n">
        <f aca="false">IF(SQRT($B$9)*$B607+SQRT(1-$B$9)*X607&lt;_xlfn.NORM.S.INV($B$6),1,0)</f>
        <v>0</v>
      </c>
      <c r="AT607" s="31" t="n">
        <f aca="false">IF(SQRT($B$9)*$B607+SQRT(1-$B$9)*Y607&lt;_xlfn.NORM.S.INV($B$6),1,0)</f>
        <v>0</v>
      </c>
      <c r="AU607" s="31" t="n">
        <f aca="false">IF(SQRT($B$9)*$B607+SQRT(1-$B$9)*Z607&lt;_xlfn.NORM.S.INV($B$6),1,0)</f>
        <v>0</v>
      </c>
      <c r="AV607" s="31" t="n">
        <f aca="false">IF(SQRT($B$9)*$B607+SQRT(1-$B$9)*AA607&lt;_xlfn.NORM.S.INV($B$6),1,0)</f>
        <v>0</v>
      </c>
      <c r="AW607" s="31" t="n">
        <f aca="false">IF(SQRT($C$9)*$B607+SQRT(1-$C$9)*AB607&lt;_xlfn.NORM.S.INV($C$6),1,0)</f>
        <v>0</v>
      </c>
      <c r="AX607" s="31" t="n">
        <f aca="false">IF(SQRT($C$9)*$B607+SQRT(1-$C$9)*AC607&lt;_xlfn.NORM.S.INV($C$6),1,0)</f>
        <v>0</v>
      </c>
      <c r="AY607" s="31" t="n">
        <f aca="false">IF(SQRT($C$9)*$B607+SQRT(1-$C$9)*AD607&lt;_xlfn.NORM.S.INV($C$6),1,0)</f>
        <v>0</v>
      </c>
      <c r="AZ607" s="31" t="n">
        <f aca="false">IF(SQRT($C$9)*$B607+SQRT(1-$C$9)*AE607&lt;_xlfn.NORM.S.INV($C$6),1,0)</f>
        <v>0</v>
      </c>
      <c r="BA607" s="31" t="n">
        <f aca="false">IF(SQRT($C$9)*$B607+SQRT(1-$C$9)*AF607&lt;_xlfn.NORM.S.INV($C$6),1,0)</f>
        <v>0</v>
      </c>
      <c r="BB607" s="31" t="n">
        <f aca="false">IF(SQRT($C$9)*$B607+SQRT(1-$C$9)*AG607&lt;_xlfn.NORM.S.INV($C$6),1,0)</f>
        <v>0</v>
      </c>
      <c r="BC607" s="31" t="n">
        <f aca="false">IF(SQRT($C$9)*$B607+SQRT(1-$C$9)*AH607&lt;_xlfn.NORM.S.INV($C$6),1,0)</f>
        <v>0</v>
      </c>
      <c r="BD607" s="31" t="n">
        <f aca="false">IF(SQRT($C$9)*$B607+SQRT(1-$C$9)*AI607&lt;_xlfn.NORM.S.INV($C$6),1,0)</f>
        <v>0</v>
      </c>
      <c r="BE607" s="31" t="n">
        <f aca="false">IF(SQRT($C$9)*$B607+SQRT(1-$C$9)*AJ607&lt;_xlfn.NORM.S.INV($C$6),1,0)</f>
        <v>0</v>
      </c>
      <c r="BF607" s="31" t="n">
        <f aca="false">IF(SQRT($C$9)*$B607+SQRT(1-$C$9)*AK607&lt;_xlfn.NORM.S.INV($C$6),1,0)</f>
        <v>0</v>
      </c>
      <c r="BG607" s="21"/>
      <c r="BH607" s="21"/>
      <c r="BI607" s="31" t="n">
        <f aca="false">$B$11*(($A$1061)*$C607/$B$12*$B$7+(1-$A$1061)*$D607/$B$12*$C$7)</f>
        <v>0</v>
      </c>
      <c r="BJ607" s="31" t="n">
        <f aca="false">$B$11*(($A$1062)*$C607/$B$12*$B$7+(1-$A$1062)*$D607/$B$12*$C$7)</f>
        <v>0</v>
      </c>
      <c r="BK607" s="31" t="n">
        <f aca="false">$B$11*(($A$1063)*$C607/$B$12*$B$7+(1-$A$1063)*$D607/$B$12*$C$7)</f>
        <v>0</v>
      </c>
      <c r="BL607" s="31" t="n">
        <f aca="false">$B$11*(($A$1064)*$C607/$B$12*$B$7+(1-$A$1064)*$D607/$B$12*$C$7)</f>
        <v>0</v>
      </c>
      <c r="BM607" s="31" t="n">
        <f aca="false">$B$11*(($A$1065)*$C607/$B$12*$B$7+(1-$A$1065)*$D607/$B$12*$C$7)</f>
        <v>0</v>
      </c>
      <c r="BN607" s="31" t="n">
        <f aca="false">$B$11*(($A$1066)*$C607/$B$12*$B$7+(1-$A$1066)*$D607/$B$12*$C$7)</f>
        <v>0</v>
      </c>
      <c r="BO607" s="31" t="n">
        <f aca="false">$B$11*(($A$1067)*$C607/$B$12*$B$7+(1-$A$1067)*$D607/$B$12*$C$7)</f>
        <v>0</v>
      </c>
      <c r="BP607" s="31" t="n">
        <f aca="false">$B$11*(($A$1068)*$C607/$B$12*$B$7+(1-$A$1068)*$D607/$B$12*$C$7)</f>
        <v>0</v>
      </c>
      <c r="BQ607" s="31" t="n">
        <f aca="false">$B$11*(($A$1069)*$C607/$B$12*$B$7+(1-$A$1069)*$D607/$B$12*$C$7)</f>
        <v>0</v>
      </c>
      <c r="BR607" s="31" t="n">
        <f aca="false">$B$11*(($A$1070)*$C607/$B$12*$B$7+(1-$A$1070)*$D607/$B$12*$C$7)</f>
        <v>0</v>
      </c>
      <c r="BS607" s="31" t="n">
        <f aca="false">$B$11*(($A$1071)*$C607/$B$12*$B$7+(1-$A$1071)*$D607/$B$12*$C$7)</f>
        <v>0</v>
      </c>
      <c r="BT607" s="31" t="n">
        <f aca="false">$B$11*(($A$1072)*$C607/$B$12*$B$7+(1-$A$1072)*$D607/$B$12*$C$7)</f>
        <v>0</v>
      </c>
      <c r="BU607" s="31" t="n">
        <f aca="false">$B$11*(($A$1073)*$C607/$B$12*$B$7+(1-$A$1073)*$D607/$B$12*$C$7)</f>
        <v>0</v>
      </c>
      <c r="BV607" s="31" t="n">
        <f aca="false">$B$11*(($A$1074)*$C607/$B$12*$B$7+(1-$A$1074)*$D607/$B$12*$C$7)</f>
        <v>0</v>
      </c>
      <c r="BW607" s="31" t="n">
        <f aca="false">$B$11*(($A$1075)*$C607/$B$12*$B$7+(1-$A$1075)*$D607/$B$12*$C$7)</f>
        <v>0</v>
      </c>
      <c r="BX607" s="31" t="n">
        <f aca="false">$B$11*(($A$1076)*$C607/$B$12*$B$7+(1-$A$1076)*$D607/$B$12*$C$7)</f>
        <v>0</v>
      </c>
      <c r="BY607" s="31" t="n">
        <f aca="false">$B$11*(($A$1077)*$C607/$B$12*$B$7+(1-$A$1077)*$D607/$B$12*$C$7)</f>
        <v>0</v>
      </c>
      <c r="BZ607" s="31" t="n">
        <f aca="false">$B$11*(($A$1078)*$C607/$B$12*$B$7+(1-$A$1078)*$D607/$B$12*$C$7)</f>
        <v>0</v>
      </c>
      <c r="CA607" s="31" t="n">
        <f aca="false">$B$11*(($A$1079)*$C607/$B$12*$B$7+(1-$A$1079)*$D607/$B$12*$C$7)</f>
        <v>0</v>
      </c>
      <c r="CB607" s="31" t="n">
        <f aca="false">$B$11*(($A$1080)*$C607/$B$12*$B$7+(1-$A$1080)*$D607/$B$12*$C$7)</f>
        <v>0</v>
      </c>
      <c r="CC607" s="31" t="n">
        <f aca="false">$B$11*(($A$1081)*$C607/$B$12*$B$7+(1-$A$1081)*$D607/$B$12*$C$7)</f>
        <v>0</v>
      </c>
    </row>
    <row r="608" customFormat="false" ht="15" hidden="false" customHeight="false" outlineLevel="0" collapsed="false">
      <c r="A608" s="21" t="n">
        <v>584</v>
      </c>
      <c r="B608" s="27" t="n">
        <v>-0.365247141250876</v>
      </c>
      <c r="C608" s="9" t="n">
        <f aca="false">SUM(AM608:AV608)</f>
        <v>0</v>
      </c>
      <c r="D608" s="9" t="n">
        <f aca="false">SUM(AW608:BF608)</f>
        <v>0</v>
      </c>
      <c r="E608" s="24" t="n">
        <f aca="false">(1-C608/$B$12)*$B$8-C608/$B$12*$B$7</f>
        <v>0.05</v>
      </c>
      <c r="F608" s="24" t="n">
        <f aca="false">(1-D608/$B$12)*$C$8-D608/$B$12*$C$7</f>
        <v>0.09</v>
      </c>
      <c r="G608" s="47" t="n">
        <f aca="false">$B$11*($B$10*C608/$B$12*$B$7+(1-$B$10)*D608/$B$12*$C$7)</f>
        <v>0</v>
      </c>
      <c r="H608" s="24" t="n">
        <f aca="false">$B$10*E608+(1-$B$10)*F608</f>
        <v>0.07</v>
      </c>
      <c r="I608" s="21"/>
      <c r="J608" s="21"/>
      <c r="K608" s="21"/>
      <c r="L608" s="21"/>
      <c r="M608" s="21"/>
      <c r="N608" s="21"/>
      <c r="O608" s="21"/>
      <c r="P608" s="21"/>
      <c r="Q608" s="21"/>
      <c r="R608" s="27" t="n">
        <v>-0.256010154602532</v>
      </c>
      <c r="S608" s="27" t="n">
        <v>-1.43350222369067</v>
      </c>
      <c r="T608" s="27" t="n">
        <v>-0.977002752950574</v>
      </c>
      <c r="U608" s="27" t="n">
        <v>-0.303818536994947</v>
      </c>
      <c r="V608" s="27" t="n">
        <v>0.211537864264454</v>
      </c>
      <c r="W608" s="27" t="n">
        <v>1.705446916982</v>
      </c>
      <c r="X608" s="27" t="n">
        <v>0.0306597524387151</v>
      </c>
      <c r="Y608" s="27" t="n">
        <v>-0.468440140442013</v>
      </c>
      <c r="Z608" s="27" t="n">
        <v>-0.715424973091475</v>
      </c>
      <c r="AA608" s="27" t="n">
        <v>0.253935061092127</v>
      </c>
      <c r="AB608" s="27" t="n">
        <v>0.678666163995127</v>
      </c>
      <c r="AC608" s="27" t="n">
        <v>0.687912974228581</v>
      </c>
      <c r="AD608" s="27" t="n">
        <v>0.933232370187059</v>
      </c>
      <c r="AE608" s="27" t="n">
        <v>1.092184311463</v>
      </c>
      <c r="AF608" s="27" t="n">
        <v>-0.18016947452059</v>
      </c>
      <c r="AG608" s="27" t="n">
        <v>-0.316830835928677</v>
      </c>
      <c r="AH608" s="27" t="n">
        <v>-0.905115033078256</v>
      </c>
      <c r="AI608" s="27" t="n">
        <v>-1.63837700518811</v>
      </c>
      <c r="AJ608" s="27" t="n">
        <v>1.44793194259489</v>
      </c>
      <c r="AK608" s="27" t="n">
        <v>-0.944357337969416</v>
      </c>
      <c r="AL608" s="21"/>
      <c r="AM608" s="31" t="n">
        <f aca="false">IF(SQRT($B$9)*$B608+SQRT(1-$B$9)*R608&lt;_xlfn.NORM.S.INV($B$6),1,0)</f>
        <v>0</v>
      </c>
      <c r="AN608" s="31" t="n">
        <f aca="false">IF(SQRT($B$9)*$B608+SQRT(1-$B$9)*S608&lt;_xlfn.NORM.S.INV($B$6),1,0)</f>
        <v>0</v>
      </c>
      <c r="AO608" s="31" t="n">
        <f aca="false">IF(SQRT($B$9)*$B608+SQRT(1-$B$9)*T608&lt;_xlfn.NORM.S.INV($B$6),1,0)</f>
        <v>0</v>
      </c>
      <c r="AP608" s="31" t="n">
        <f aca="false">IF(SQRT($B$9)*$B608+SQRT(1-$B$9)*U608&lt;_xlfn.NORM.S.INV($B$6),1,0)</f>
        <v>0</v>
      </c>
      <c r="AQ608" s="31" t="n">
        <f aca="false">IF(SQRT($B$9)*$B608+SQRT(1-$B$9)*V608&lt;_xlfn.NORM.S.INV($B$6),1,0)</f>
        <v>0</v>
      </c>
      <c r="AR608" s="31" t="n">
        <f aca="false">IF(SQRT($B$9)*$B608+SQRT(1-$B$9)*W608&lt;_xlfn.NORM.S.INV($B$6),1,0)</f>
        <v>0</v>
      </c>
      <c r="AS608" s="31" t="n">
        <f aca="false">IF(SQRT($B$9)*$B608+SQRT(1-$B$9)*X608&lt;_xlfn.NORM.S.INV($B$6),1,0)</f>
        <v>0</v>
      </c>
      <c r="AT608" s="31" t="n">
        <f aca="false">IF(SQRT($B$9)*$B608+SQRT(1-$B$9)*Y608&lt;_xlfn.NORM.S.INV($B$6),1,0)</f>
        <v>0</v>
      </c>
      <c r="AU608" s="31" t="n">
        <f aca="false">IF(SQRT($B$9)*$B608+SQRT(1-$B$9)*Z608&lt;_xlfn.NORM.S.INV($B$6),1,0)</f>
        <v>0</v>
      </c>
      <c r="AV608" s="31" t="n">
        <f aca="false">IF(SQRT($B$9)*$B608+SQRT(1-$B$9)*AA608&lt;_xlfn.NORM.S.INV($B$6),1,0)</f>
        <v>0</v>
      </c>
      <c r="AW608" s="31" t="n">
        <f aca="false">IF(SQRT($C$9)*$B608+SQRT(1-$C$9)*AB608&lt;_xlfn.NORM.S.INV($C$6),1,0)</f>
        <v>0</v>
      </c>
      <c r="AX608" s="31" t="n">
        <f aca="false">IF(SQRT($C$9)*$B608+SQRT(1-$C$9)*AC608&lt;_xlfn.NORM.S.INV($C$6),1,0)</f>
        <v>0</v>
      </c>
      <c r="AY608" s="31" t="n">
        <f aca="false">IF(SQRT($C$9)*$B608+SQRT(1-$C$9)*AD608&lt;_xlfn.NORM.S.INV($C$6),1,0)</f>
        <v>0</v>
      </c>
      <c r="AZ608" s="31" t="n">
        <f aca="false">IF(SQRT($C$9)*$B608+SQRT(1-$C$9)*AE608&lt;_xlfn.NORM.S.INV($C$6),1,0)</f>
        <v>0</v>
      </c>
      <c r="BA608" s="31" t="n">
        <f aca="false">IF(SQRT($C$9)*$B608+SQRT(1-$C$9)*AF608&lt;_xlfn.NORM.S.INV($C$6),1,0)</f>
        <v>0</v>
      </c>
      <c r="BB608" s="31" t="n">
        <f aca="false">IF(SQRT($C$9)*$B608+SQRT(1-$C$9)*AG608&lt;_xlfn.NORM.S.INV($C$6),1,0)</f>
        <v>0</v>
      </c>
      <c r="BC608" s="31" t="n">
        <f aca="false">IF(SQRT($C$9)*$B608+SQRT(1-$C$9)*AH608&lt;_xlfn.NORM.S.INV($C$6),1,0)</f>
        <v>0</v>
      </c>
      <c r="BD608" s="31" t="n">
        <f aca="false">IF(SQRT($C$9)*$B608+SQRT(1-$C$9)*AI608&lt;_xlfn.NORM.S.INV($C$6),1,0)</f>
        <v>0</v>
      </c>
      <c r="BE608" s="31" t="n">
        <f aca="false">IF(SQRT($C$9)*$B608+SQRT(1-$C$9)*AJ608&lt;_xlfn.NORM.S.INV($C$6),1,0)</f>
        <v>0</v>
      </c>
      <c r="BF608" s="31" t="n">
        <f aca="false">IF(SQRT($C$9)*$B608+SQRT(1-$C$9)*AK608&lt;_xlfn.NORM.S.INV($C$6),1,0)</f>
        <v>0</v>
      </c>
      <c r="BG608" s="21"/>
      <c r="BH608" s="21"/>
      <c r="BI608" s="31" t="n">
        <f aca="false">$B$11*(($A$1061)*$C608/$B$12*$B$7+(1-$A$1061)*$D608/$B$12*$C$7)</f>
        <v>0</v>
      </c>
      <c r="BJ608" s="31" t="n">
        <f aca="false">$B$11*(($A$1062)*$C608/$B$12*$B$7+(1-$A$1062)*$D608/$B$12*$C$7)</f>
        <v>0</v>
      </c>
      <c r="BK608" s="31" t="n">
        <f aca="false">$B$11*(($A$1063)*$C608/$B$12*$B$7+(1-$A$1063)*$D608/$B$12*$C$7)</f>
        <v>0</v>
      </c>
      <c r="BL608" s="31" t="n">
        <f aca="false">$B$11*(($A$1064)*$C608/$B$12*$B$7+(1-$A$1064)*$D608/$B$12*$C$7)</f>
        <v>0</v>
      </c>
      <c r="BM608" s="31" t="n">
        <f aca="false">$B$11*(($A$1065)*$C608/$B$12*$B$7+(1-$A$1065)*$D608/$B$12*$C$7)</f>
        <v>0</v>
      </c>
      <c r="BN608" s="31" t="n">
        <f aca="false">$B$11*(($A$1066)*$C608/$B$12*$B$7+(1-$A$1066)*$D608/$B$12*$C$7)</f>
        <v>0</v>
      </c>
      <c r="BO608" s="31" t="n">
        <f aca="false">$B$11*(($A$1067)*$C608/$B$12*$B$7+(1-$A$1067)*$D608/$B$12*$C$7)</f>
        <v>0</v>
      </c>
      <c r="BP608" s="31" t="n">
        <f aca="false">$B$11*(($A$1068)*$C608/$B$12*$B$7+(1-$A$1068)*$D608/$B$12*$C$7)</f>
        <v>0</v>
      </c>
      <c r="BQ608" s="31" t="n">
        <f aca="false">$B$11*(($A$1069)*$C608/$B$12*$B$7+(1-$A$1069)*$D608/$B$12*$C$7)</f>
        <v>0</v>
      </c>
      <c r="BR608" s="31" t="n">
        <f aca="false">$B$11*(($A$1070)*$C608/$B$12*$B$7+(1-$A$1070)*$D608/$B$12*$C$7)</f>
        <v>0</v>
      </c>
      <c r="BS608" s="31" t="n">
        <f aca="false">$B$11*(($A$1071)*$C608/$B$12*$B$7+(1-$A$1071)*$D608/$B$12*$C$7)</f>
        <v>0</v>
      </c>
      <c r="BT608" s="31" t="n">
        <f aca="false">$B$11*(($A$1072)*$C608/$B$12*$B$7+(1-$A$1072)*$D608/$B$12*$C$7)</f>
        <v>0</v>
      </c>
      <c r="BU608" s="31" t="n">
        <f aca="false">$B$11*(($A$1073)*$C608/$B$12*$B$7+(1-$A$1073)*$D608/$B$12*$C$7)</f>
        <v>0</v>
      </c>
      <c r="BV608" s="31" t="n">
        <f aca="false">$B$11*(($A$1074)*$C608/$B$12*$B$7+(1-$A$1074)*$D608/$B$12*$C$7)</f>
        <v>0</v>
      </c>
      <c r="BW608" s="31" t="n">
        <f aca="false">$B$11*(($A$1075)*$C608/$B$12*$B$7+(1-$A$1075)*$D608/$B$12*$C$7)</f>
        <v>0</v>
      </c>
      <c r="BX608" s="31" t="n">
        <f aca="false">$B$11*(($A$1076)*$C608/$B$12*$B$7+(1-$A$1076)*$D608/$B$12*$C$7)</f>
        <v>0</v>
      </c>
      <c r="BY608" s="31" t="n">
        <f aca="false">$B$11*(($A$1077)*$C608/$B$12*$B$7+(1-$A$1077)*$D608/$B$12*$C$7)</f>
        <v>0</v>
      </c>
      <c r="BZ608" s="31" t="n">
        <f aca="false">$B$11*(($A$1078)*$C608/$B$12*$B$7+(1-$A$1078)*$D608/$B$12*$C$7)</f>
        <v>0</v>
      </c>
      <c r="CA608" s="31" t="n">
        <f aca="false">$B$11*(($A$1079)*$C608/$B$12*$B$7+(1-$A$1079)*$D608/$B$12*$C$7)</f>
        <v>0</v>
      </c>
      <c r="CB608" s="31" t="n">
        <f aca="false">$B$11*(($A$1080)*$C608/$B$12*$B$7+(1-$A$1080)*$D608/$B$12*$C$7)</f>
        <v>0</v>
      </c>
      <c r="CC608" s="31" t="n">
        <f aca="false">$B$11*(($A$1081)*$C608/$B$12*$B$7+(1-$A$1081)*$D608/$B$12*$C$7)</f>
        <v>0</v>
      </c>
    </row>
    <row r="609" customFormat="false" ht="15" hidden="false" customHeight="false" outlineLevel="0" collapsed="false">
      <c r="A609" s="21" t="n">
        <v>585</v>
      </c>
      <c r="B609" s="27" t="n">
        <v>1.34448012205329</v>
      </c>
      <c r="C609" s="9" t="n">
        <f aca="false">SUM(AM609:AV609)</f>
        <v>0</v>
      </c>
      <c r="D609" s="9" t="n">
        <f aca="false">SUM(AW609:BF609)</f>
        <v>0</v>
      </c>
      <c r="E609" s="24" t="n">
        <f aca="false">(1-C609/$B$12)*$B$8-C609/$B$12*$B$7</f>
        <v>0.05</v>
      </c>
      <c r="F609" s="24" t="n">
        <f aca="false">(1-D609/$B$12)*$C$8-D609/$B$12*$C$7</f>
        <v>0.09</v>
      </c>
      <c r="G609" s="47" t="n">
        <f aca="false">$B$11*($B$10*C609/$B$12*$B$7+(1-$B$10)*D609/$B$12*$C$7)</f>
        <v>0</v>
      </c>
      <c r="H609" s="24" t="n">
        <f aca="false">$B$10*E609+(1-$B$10)*F609</f>
        <v>0.07</v>
      </c>
      <c r="I609" s="21"/>
      <c r="J609" s="21"/>
      <c r="K609" s="21"/>
      <c r="L609" s="21"/>
      <c r="M609" s="21"/>
      <c r="N609" s="21"/>
      <c r="O609" s="21"/>
      <c r="P609" s="21"/>
      <c r="Q609" s="21"/>
      <c r="R609" s="27" t="n">
        <v>0.957296209969879</v>
      </c>
      <c r="S609" s="27" t="n">
        <v>-0.741347343663257</v>
      </c>
      <c r="T609" s="27" t="n">
        <v>-0.956676005251404</v>
      </c>
      <c r="U609" s="27" t="n">
        <v>-0.751961359742762</v>
      </c>
      <c r="V609" s="27" t="n">
        <v>-0.272200917910768</v>
      </c>
      <c r="W609" s="27" t="n">
        <v>-0.992159270274139</v>
      </c>
      <c r="X609" s="27" t="n">
        <v>-0.745922097904623</v>
      </c>
      <c r="Y609" s="27" t="n">
        <v>1.92434440375616</v>
      </c>
      <c r="Z609" s="27" t="n">
        <v>-0.451945921344763</v>
      </c>
      <c r="AA609" s="27" t="n">
        <v>-1.60112492808834</v>
      </c>
      <c r="AB609" s="27" t="n">
        <v>0.743725824663327</v>
      </c>
      <c r="AC609" s="27" t="n">
        <v>0.820248067859987</v>
      </c>
      <c r="AD609" s="27" t="n">
        <v>1.4869526035586</v>
      </c>
      <c r="AE609" s="27" t="n">
        <v>0.0296449466640896</v>
      </c>
      <c r="AF609" s="27" t="n">
        <v>0.67809963179679</v>
      </c>
      <c r="AG609" s="27" t="n">
        <v>-1.52757311154546</v>
      </c>
      <c r="AH609" s="27" t="n">
        <v>-0.731834840791416</v>
      </c>
      <c r="AI609" s="27" t="n">
        <v>-1.16010215566261</v>
      </c>
      <c r="AJ609" s="27" t="n">
        <v>1.49201328555717</v>
      </c>
      <c r="AK609" s="27" t="n">
        <v>-0.647308563542147</v>
      </c>
      <c r="AL609" s="21"/>
      <c r="AM609" s="31" t="n">
        <f aca="false">IF(SQRT($B$9)*$B609+SQRT(1-$B$9)*R609&lt;_xlfn.NORM.S.INV($B$6),1,0)</f>
        <v>0</v>
      </c>
      <c r="AN609" s="31" t="n">
        <f aca="false">IF(SQRT($B$9)*$B609+SQRT(1-$B$9)*S609&lt;_xlfn.NORM.S.INV($B$6),1,0)</f>
        <v>0</v>
      </c>
      <c r="AO609" s="31" t="n">
        <f aca="false">IF(SQRT($B$9)*$B609+SQRT(1-$B$9)*T609&lt;_xlfn.NORM.S.INV($B$6),1,0)</f>
        <v>0</v>
      </c>
      <c r="AP609" s="31" t="n">
        <f aca="false">IF(SQRT($B$9)*$B609+SQRT(1-$B$9)*U609&lt;_xlfn.NORM.S.INV($B$6),1,0)</f>
        <v>0</v>
      </c>
      <c r="AQ609" s="31" t="n">
        <f aca="false">IF(SQRT($B$9)*$B609+SQRT(1-$B$9)*V609&lt;_xlfn.NORM.S.INV($B$6),1,0)</f>
        <v>0</v>
      </c>
      <c r="AR609" s="31" t="n">
        <f aca="false">IF(SQRT($B$9)*$B609+SQRT(1-$B$9)*W609&lt;_xlfn.NORM.S.INV($B$6),1,0)</f>
        <v>0</v>
      </c>
      <c r="AS609" s="31" t="n">
        <f aca="false">IF(SQRT($B$9)*$B609+SQRT(1-$B$9)*X609&lt;_xlfn.NORM.S.INV($B$6),1,0)</f>
        <v>0</v>
      </c>
      <c r="AT609" s="31" t="n">
        <f aca="false">IF(SQRT($B$9)*$B609+SQRT(1-$B$9)*Y609&lt;_xlfn.NORM.S.INV($B$6),1,0)</f>
        <v>0</v>
      </c>
      <c r="AU609" s="31" t="n">
        <f aca="false">IF(SQRT($B$9)*$B609+SQRT(1-$B$9)*Z609&lt;_xlfn.NORM.S.INV($B$6),1,0)</f>
        <v>0</v>
      </c>
      <c r="AV609" s="31" t="n">
        <f aca="false">IF(SQRT($B$9)*$B609+SQRT(1-$B$9)*AA609&lt;_xlfn.NORM.S.INV($B$6),1,0)</f>
        <v>0</v>
      </c>
      <c r="AW609" s="31" t="n">
        <f aca="false">IF(SQRT($C$9)*$B609+SQRT(1-$C$9)*AB609&lt;_xlfn.NORM.S.INV($C$6),1,0)</f>
        <v>0</v>
      </c>
      <c r="AX609" s="31" t="n">
        <f aca="false">IF(SQRT($C$9)*$B609+SQRT(1-$C$9)*AC609&lt;_xlfn.NORM.S.INV($C$6),1,0)</f>
        <v>0</v>
      </c>
      <c r="AY609" s="31" t="n">
        <f aca="false">IF(SQRT($C$9)*$B609+SQRT(1-$C$9)*AD609&lt;_xlfn.NORM.S.INV($C$6),1,0)</f>
        <v>0</v>
      </c>
      <c r="AZ609" s="31" t="n">
        <f aca="false">IF(SQRT($C$9)*$B609+SQRT(1-$C$9)*AE609&lt;_xlfn.NORM.S.INV($C$6),1,0)</f>
        <v>0</v>
      </c>
      <c r="BA609" s="31" t="n">
        <f aca="false">IF(SQRT($C$9)*$B609+SQRT(1-$C$9)*AF609&lt;_xlfn.NORM.S.INV($C$6),1,0)</f>
        <v>0</v>
      </c>
      <c r="BB609" s="31" t="n">
        <f aca="false">IF(SQRT($C$9)*$B609+SQRT(1-$C$9)*AG609&lt;_xlfn.NORM.S.INV($C$6),1,0)</f>
        <v>0</v>
      </c>
      <c r="BC609" s="31" t="n">
        <f aca="false">IF(SQRT($C$9)*$B609+SQRT(1-$C$9)*AH609&lt;_xlfn.NORM.S.INV($C$6),1,0)</f>
        <v>0</v>
      </c>
      <c r="BD609" s="31" t="n">
        <f aca="false">IF(SQRT($C$9)*$B609+SQRT(1-$C$9)*AI609&lt;_xlfn.NORM.S.INV($C$6),1,0)</f>
        <v>0</v>
      </c>
      <c r="BE609" s="31" t="n">
        <f aca="false">IF(SQRT($C$9)*$B609+SQRT(1-$C$9)*AJ609&lt;_xlfn.NORM.S.INV($C$6),1,0)</f>
        <v>0</v>
      </c>
      <c r="BF609" s="31" t="n">
        <f aca="false">IF(SQRT($C$9)*$B609+SQRT(1-$C$9)*AK609&lt;_xlfn.NORM.S.INV($C$6),1,0)</f>
        <v>0</v>
      </c>
      <c r="BG609" s="21"/>
      <c r="BH609" s="21"/>
      <c r="BI609" s="31" t="n">
        <f aca="false">$B$11*(($A$1061)*$C609/$B$12*$B$7+(1-$A$1061)*$D609/$B$12*$C$7)</f>
        <v>0</v>
      </c>
      <c r="BJ609" s="31" t="n">
        <f aca="false">$B$11*(($A$1062)*$C609/$B$12*$B$7+(1-$A$1062)*$D609/$B$12*$C$7)</f>
        <v>0</v>
      </c>
      <c r="BK609" s="31" t="n">
        <f aca="false">$B$11*(($A$1063)*$C609/$B$12*$B$7+(1-$A$1063)*$D609/$B$12*$C$7)</f>
        <v>0</v>
      </c>
      <c r="BL609" s="31" t="n">
        <f aca="false">$B$11*(($A$1064)*$C609/$B$12*$B$7+(1-$A$1064)*$D609/$B$12*$C$7)</f>
        <v>0</v>
      </c>
      <c r="BM609" s="31" t="n">
        <f aca="false">$B$11*(($A$1065)*$C609/$B$12*$B$7+(1-$A$1065)*$D609/$B$12*$C$7)</f>
        <v>0</v>
      </c>
      <c r="BN609" s="31" t="n">
        <f aca="false">$B$11*(($A$1066)*$C609/$B$12*$B$7+(1-$A$1066)*$D609/$B$12*$C$7)</f>
        <v>0</v>
      </c>
      <c r="BO609" s="31" t="n">
        <f aca="false">$B$11*(($A$1067)*$C609/$B$12*$B$7+(1-$A$1067)*$D609/$B$12*$C$7)</f>
        <v>0</v>
      </c>
      <c r="BP609" s="31" t="n">
        <f aca="false">$B$11*(($A$1068)*$C609/$B$12*$B$7+(1-$A$1068)*$D609/$B$12*$C$7)</f>
        <v>0</v>
      </c>
      <c r="BQ609" s="31" t="n">
        <f aca="false">$B$11*(($A$1069)*$C609/$B$12*$B$7+(1-$A$1069)*$D609/$B$12*$C$7)</f>
        <v>0</v>
      </c>
      <c r="BR609" s="31" t="n">
        <f aca="false">$B$11*(($A$1070)*$C609/$B$12*$B$7+(1-$A$1070)*$D609/$B$12*$C$7)</f>
        <v>0</v>
      </c>
      <c r="BS609" s="31" t="n">
        <f aca="false">$B$11*(($A$1071)*$C609/$B$12*$B$7+(1-$A$1071)*$D609/$B$12*$C$7)</f>
        <v>0</v>
      </c>
      <c r="BT609" s="31" t="n">
        <f aca="false">$B$11*(($A$1072)*$C609/$B$12*$B$7+(1-$A$1072)*$D609/$B$12*$C$7)</f>
        <v>0</v>
      </c>
      <c r="BU609" s="31" t="n">
        <f aca="false">$B$11*(($A$1073)*$C609/$B$12*$B$7+(1-$A$1073)*$D609/$B$12*$C$7)</f>
        <v>0</v>
      </c>
      <c r="BV609" s="31" t="n">
        <f aca="false">$B$11*(($A$1074)*$C609/$B$12*$B$7+(1-$A$1074)*$D609/$B$12*$C$7)</f>
        <v>0</v>
      </c>
      <c r="BW609" s="31" t="n">
        <f aca="false">$B$11*(($A$1075)*$C609/$B$12*$B$7+(1-$A$1075)*$D609/$B$12*$C$7)</f>
        <v>0</v>
      </c>
      <c r="BX609" s="31" t="n">
        <f aca="false">$B$11*(($A$1076)*$C609/$B$12*$B$7+(1-$A$1076)*$D609/$B$12*$C$7)</f>
        <v>0</v>
      </c>
      <c r="BY609" s="31" t="n">
        <f aca="false">$B$11*(($A$1077)*$C609/$B$12*$B$7+(1-$A$1077)*$D609/$B$12*$C$7)</f>
        <v>0</v>
      </c>
      <c r="BZ609" s="31" t="n">
        <f aca="false">$B$11*(($A$1078)*$C609/$B$12*$B$7+(1-$A$1078)*$D609/$B$12*$C$7)</f>
        <v>0</v>
      </c>
      <c r="CA609" s="31" t="n">
        <f aca="false">$B$11*(($A$1079)*$C609/$B$12*$B$7+(1-$A$1079)*$D609/$B$12*$C$7)</f>
        <v>0</v>
      </c>
      <c r="CB609" s="31" t="n">
        <f aca="false">$B$11*(($A$1080)*$C609/$B$12*$B$7+(1-$A$1080)*$D609/$B$12*$C$7)</f>
        <v>0</v>
      </c>
      <c r="CC609" s="31" t="n">
        <f aca="false">$B$11*(($A$1081)*$C609/$B$12*$B$7+(1-$A$1081)*$D609/$B$12*$C$7)</f>
        <v>0</v>
      </c>
    </row>
    <row r="610" customFormat="false" ht="15" hidden="false" customHeight="false" outlineLevel="0" collapsed="false">
      <c r="A610" s="21" t="n">
        <v>586</v>
      </c>
      <c r="B610" s="27" t="n">
        <v>0.470834018022041</v>
      </c>
      <c r="C610" s="9" t="n">
        <f aca="false">SUM(AM610:AV610)</f>
        <v>0</v>
      </c>
      <c r="D610" s="9" t="n">
        <f aca="false">SUM(AW610:BF610)</f>
        <v>1</v>
      </c>
      <c r="E610" s="24" t="n">
        <f aca="false">(1-C610/$B$12)*$B$8-C610/$B$12*$B$7</f>
        <v>0.05</v>
      </c>
      <c r="F610" s="24" t="n">
        <f aca="false">(1-D610/$B$12)*$C$8-D610/$B$12*$C$7</f>
        <v>0.021</v>
      </c>
      <c r="G610" s="47" t="n">
        <f aca="false">$B$11*($B$10*C610/$B$12*$B$7+(1-$B$10)*D610/$B$12*$C$7)</f>
        <v>300</v>
      </c>
      <c r="H610" s="24" t="n">
        <f aca="false">$B$10*E610+(1-$B$10)*F610</f>
        <v>0.0355</v>
      </c>
      <c r="I610" s="21"/>
      <c r="J610" s="21"/>
      <c r="K610" s="21"/>
      <c r="L610" s="21"/>
      <c r="M610" s="21"/>
      <c r="N610" s="21"/>
      <c r="O610" s="21"/>
      <c r="P610" s="21"/>
      <c r="Q610" s="21"/>
      <c r="R610" s="27" t="n">
        <v>-1.2241627147472</v>
      </c>
      <c r="S610" s="27" t="n">
        <v>-1.45336990789805</v>
      </c>
      <c r="T610" s="27" t="n">
        <v>0.441934661580575</v>
      </c>
      <c r="U610" s="27" t="n">
        <v>0.294470982731025</v>
      </c>
      <c r="V610" s="27" t="n">
        <v>0.596093917066301</v>
      </c>
      <c r="W610" s="27" t="n">
        <v>0.910410353734582</v>
      </c>
      <c r="X610" s="27" t="n">
        <v>-1.3223208694259</v>
      </c>
      <c r="Y610" s="27" t="n">
        <v>-0.691376531151469</v>
      </c>
      <c r="Z610" s="27" t="n">
        <v>2.61678980093175</v>
      </c>
      <c r="AA610" s="27" t="n">
        <v>-0.572960245732839</v>
      </c>
      <c r="AB610" s="27" t="n">
        <v>0.309494485834242</v>
      </c>
      <c r="AC610" s="27" t="n">
        <v>2.16071414221739</v>
      </c>
      <c r="AD610" s="27" t="n">
        <v>-2.95195964313578</v>
      </c>
      <c r="AE610" s="27" t="n">
        <v>-0.0465964278434249</v>
      </c>
      <c r="AF610" s="27" t="n">
        <v>-0.699054192152507</v>
      </c>
      <c r="AG610" s="27" t="n">
        <v>0.765819898075686</v>
      </c>
      <c r="AH610" s="27" t="n">
        <v>-1.93428436113343</v>
      </c>
      <c r="AI610" s="27" t="n">
        <v>-1.08926572342043</v>
      </c>
      <c r="AJ610" s="27" t="n">
        <v>-1.37830853888733</v>
      </c>
      <c r="AK610" s="27" t="n">
        <v>0.126018166334809</v>
      </c>
      <c r="AL610" s="21"/>
      <c r="AM610" s="31" t="n">
        <f aca="false">IF(SQRT($B$9)*$B610+SQRT(1-$B$9)*R610&lt;_xlfn.NORM.S.INV($B$6),1,0)</f>
        <v>0</v>
      </c>
      <c r="AN610" s="31" t="n">
        <f aca="false">IF(SQRT($B$9)*$B610+SQRT(1-$B$9)*S610&lt;_xlfn.NORM.S.INV($B$6),1,0)</f>
        <v>0</v>
      </c>
      <c r="AO610" s="31" t="n">
        <f aca="false">IF(SQRT($B$9)*$B610+SQRT(1-$B$9)*T610&lt;_xlfn.NORM.S.INV($B$6),1,0)</f>
        <v>0</v>
      </c>
      <c r="AP610" s="31" t="n">
        <f aca="false">IF(SQRT($B$9)*$B610+SQRT(1-$B$9)*U610&lt;_xlfn.NORM.S.INV($B$6),1,0)</f>
        <v>0</v>
      </c>
      <c r="AQ610" s="31" t="n">
        <f aca="false">IF(SQRT($B$9)*$B610+SQRT(1-$B$9)*V610&lt;_xlfn.NORM.S.INV($B$6),1,0)</f>
        <v>0</v>
      </c>
      <c r="AR610" s="31" t="n">
        <f aca="false">IF(SQRT($B$9)*$B610+SQRT(1-$B$9)*W610&lt;_xlfn.NORM.S.INV($B$6),1,0)</f>
        <v>0</v>
      </c>
      <c r="AS610" s="31" t="n">
        <f aca="false">IF(SQRT($B$9)*$B610+SQRT(1-$B$9)*X610&lt;_xlfn.NORM.S.INV($B$6),1,0)</f>
        <v>0</v>
      </c>
      <c r="AT610" s="31" t="n">
        <f aca="false">IF(SQRT($B$9)*$B610+SQRT(1-$B$9)*Y610&lt;_xlfn.NORM.S.INV($B$6),1,0)</f>
        <v>0</v>
      </c>
      <c r="AU610" s="31" t="n">
        <f aca="false">IF(SQRT($B$9)*$B610+SQRT(1-$B$9)*Z610&lt;_xlfn.NORM.S.INV($B$6),1,0)</f>
        <v>0</v>
      </c>
      <c r="AV610" s="31" t="n">
        <f aca="false">IF(SQRT($B$9)*$B610+SQRT(1-$B$9)*AA610&lt;_xlfn.NORM.S.INV($B$6),1,0)</f>
        <v>0</v>
      </c>
      <c r="AW610" s="31" t="n">
        <f aca="false">IF(SQRT($C$9)*$B610+SQRT(1-$C$9)*AB610&lt;_xlfn.NORM.S.INV($C$6),1,0)</f>
        <v>0</v>
      </c>
      <c r="AX610" s="31" t="n">
        <f aca="false">IF(SQRT($C$9)*$B610+SQRT(1-$C$9)*AC610&lt;_xlfn.NORM.S.INV($C$6),1,0)</f>
        <v>0</v>
      </c>
      <c r="AY610" s="31" t="n">
        <f aca="false">IF(SQRT($C$9)*$B610+SQRT(1-$C$9)*AD610&lt;_xlfn.NORM.S.INV($C$6),1,0)</f>
        <v>1</v>
      </c>
      <c r="AZ610" s="31" t="n">
        <f aca="false">IF(SQRT($C$9)*$B610+SQRT(1-$C$9)*AE610&lt;_xlfn.NORM.S.INV($C$6),1,0)</f>
        <v>0</v>
      </c>
      <c r="BA610" s="31" t="n">
        <f aca="false">IF(SQRT($C$9)*$B610+SQRT(1-$C$9)*AF610&lt;_xlfn.NORM.S.INV($C$6),1,0)</f>
        <v>0</v>
      </c>
      <c r="BB610" s="31" t="n">
        <f aca="false">IF(SQRT($C$9)*$B610+SQRT(1-$C$9)*AG610&lt;_xlfn.NORM.S.INV($C$6),1,0)</f>
        <v>0</v>
      </c>
      <c r="BC610" s="31" t="n">
        <f aca="false">IF(SQRT($C$9)*$B610+SQRT(1-$C$9)*AH610&lt;_xlfn.NORM.S.INV($C$6),1,0)</f>
        <v>0</v>
      </c>
      <c r="BD610" s="31" t="n">
        <f aca="false">IF(SQRT($C$9)*$B610+SQRT(1-$C$9)*AI610&lt;_xlfn.NORM.S.INV($C$6),1,0)</f>
        <v>0</v>
      </c>
      <c r="BE610" s="31" t="n">
        <f aca="false">IF(SQRT($C$9)*$B610+SQRT(1-$C$9)*AJ610&lt;_xlfn.NORM.S.INV($C$6),1,0)</f>
        <v>0</v>
      </c>
      <c r="BF610" s="31" t="n">
        <f aca="false">IF(SQRT($C$9)*$B610+SQRT(1-$C$9)*AK610&lt;_xlfn.NORM.S.INV($C$6),1,0)</f>
        <v>0</v>
      </c>
      <c r="BG610" s="21"/>
      <c r="BH610" s="21"/>
      <c r="BI610" s="31" t="n">
        <f aca="false">$B$11*(($A$1061)*$C610/$B$12*$B$7+(1-$A$1061)*$D610/$B$12*$C$7)</f>
        <v>600</v>
      </c>
      <c r="BJ610" s="31" t="n">
        <f aca="false">$B$11*(($A$1062)*$C610/$B$12*$B$7+(1-$A$1062)*$D610/$B$12*$C$7)</f>
        <v>570</v>
      </c>
      <c r="BK610" s="31" t="n">
        <f aca="false">$B$11*(($A$1063)*$C610/$B$12*$B$7+(1-$A$1063)*$D610/$B$12*$C$7)</f>
        <v>540</v>
      </c>
      <c r="BL610" s="31" t="n">
        <f aca="false">$B$11*(($A$1064)*$C610/$B$12*$B$7+(1-$A$1064)*$D610/$B$12*$C$7)</f>
        <v>510</v>
      </c>
      <c r="BM610" s="31" t="n">
        <f aca="false">$B$11*(($A$1065)*$C610/$B$12*$B$7+(1-$A$1065)*$D610/$B$12*$C$7)</f>
        <v>480</v>
      </c>
      <c r="BN610" s="31" t="n">
        <f aca="false">$B$11*(($A$1066)*$C610/$B$12*$B$7+(1-$A$1066)*$D610/$B$12*$C$7)</f>
        <v>450</v>
      </c>
      <c r="BO610" s="31" t="n">
        <f aca="false">$B$11*(($A$1067)*$C610/$B$12*$B$7+(1-$A$1067)*$D610/$B$12*$C$7)</f>
        <v>420</v>
      </c>
      <c r="BP610" s="31" t="n">
        <f aca="false">$B$11*(($A$1068)*$C610/$B$12*$B$7+(1-$A$1068)*$D610/$B$12*$C$7)</f>
        <v>390</v>
      </c>
      <c r="BQ610" s="31" t="n">
        <f aca="false">$B$11*(($A$1069)*$C610/$B$12*$B$7+(1-$A$1069)*$D610/$B$12*$C$7)</f>
        <v>360</v>
      </c>
      <c r="BR610" s="31" t="n">
        <f aca="false">$B$11*(($A$1070)*$C610/$B$12*$B$7+(1-$A$1070)*$D610/$B$12*$C$7)</f>
        <v>330</v>
      </c>
      <c r="BS610" s="31" t="n">
        <f aca="false">$B$11*(($A$1071)*$C610/$B$12*$B$7+(1-$A$1071)*$D610/$B$12*$C$7)</f>
        <v>300</v>
      </c>
      <c r="BT610" s="31" t="n">
        <f aca="false">$B$11*(($A$1072)*$C610/$B$12*$B$7+(1-$A$1072)*$D610/$B$12*$C$7)</f>
        <v>270</v>
      </c>
      <c r="BU610" s="31" t="n">
        <f aca="false">$B$11*(($A$1073)*$C610/$B$12*$B$7+(1-$A$1073)*$D610/$B$12*$C$7)</f>
        <v>240</v>
      </c>
      <c r="BV610" s="31" t="n">
        <f aca="false">$B$11*(($A$1074)*$C610/$B$12*$B$7+(1-$A$1074)*$D610/$B$12*$C$7)</f>
        <v>210</v>
      </c>
      <c r="BW610" s="31" t="n">
        <f aca="false">$B$11*(($A$1075)*$C610/$B$12*$B$7+(1-$A$1075)*$D610/$B$12*$C$7)</f>
        <v>180</v>
      </c>
      <c r="BX610" s="31" t="n">
        <f aca="false">$B$11*(($A$1076)*$C610/$B$12*$B$7+(1-$A$1076)*$D610/$B$12*$C$7)</f>
        <v>150</v>
      </c>
      <c r="BY610" s="31" t="n">
        <f aca="false">$B$11*(($A$1077)*$C610/$B$12*$B$7+(1-$A$1077)*$D610/$B$12*$C$7)</f>
        <v>120</v>
      </c>
      <c r="BZ610" s="31" t="n">
        <f aca="false">$B$11*(($A$1078)*$C610/$B$12*$B$7+(1-$A$1078)*$D610/$B$12*$C$7)</f>
        <v>90</v>
      </c>
      <c r="CA610" s="31" t="n">
        <f aca="false">$B$11*(($A$1079)*$C610/$B$12*$B$7+(1-$A$1079)*$D610/$B$12*$C$7)</f>
        <v>60</v>
      </c>
      <c r="CB610" s="31" t="n">
        <f aca="false">$B$11*(($A$1080)*$C610/$B$12*$B$7+(1-$A$1080)*$D610/$B$12*$C$7)</f>
        <v>30</v>
      </c>
      <c r="CC610" s="31" t="n">
        <f aca="false">$B$11*(($A$1081)*$C610/$B$12*$B$7+(1-$A$1081)*$D610/$B$12*$C$7)</f>
        <v>0</v>
      </c>
    </row>
    <row r="611" customFormat="false" ht="15" hidden="false" customHeight="false" outlineLevel="0" collapsed="false">
      <c r="A611" s="21" t="n">
        <v>587</v>
      </c>
      <c r="B611" s="27" t="n">
        <v>-0.895986239930866</v>
      </c>
      <c r="C611" s="9" t="n">
        <f aca="false">SUM(AM611:AV611)</f>
        <v>0</v>
      </c>
      <c r="D611" s="9" t="n">
        <f aca="false">SUM(AW611:BF611)</f>
        <v>1</v>
      </c>
      <c r="E611" s="24" t="n">
        <f aca="false">(1-C611/$B$12)*$B$8-C611/$B$12*$B$7</f>
        <v>0.05</v>
      </c>
      <c r="F611" s="24" t="n">
        <f aca="false">(1-D611/$B$12)*$C$8-D611/$B$12*$C$7</f>
        <v>0.021</v>
      </c>
      <c r="G611" s="47" t="n">
        <f aca="false">$B$11*($B$10*C611/$B$12*$B$7+(1-$B$10)*D611/$B$12*$C$7)</f>
        <v>300</v>
      </c>
      <c r="H611" s="24" t="n">
        <f aca="false">$B$10*E611+(1-$B$10)*F611</f>
        <v>0.0355</v>
      </c>
      <c r="I611" s="21"/>
      <c r="J611" s="21"/>
      <c r="K611" s="21"/>
      <c r="L611" s="21"/>
      <c r="M611" s="21"/>
      <c r="N611" s="21"/>
      <c r="O611" s="21"/>
      <c r="P611" s="21"/>
      <c r="Q611" s="21"/>
      <c r="R611" s="27" t="n">
        <v>0.242815544120209</v>
      </c>
      <c r="S611" s="27" t="n">
        <v>-1.23059490759027</v>
      </c>
      <c r="T611" s="27" t="n">
        <v>-0.0265318801972428</v>
      </c>
      <c r="U611" s="27" t="n">
        <v>1.46586310426532</v>
      </c>
      <c r="V611" s="27" t="n">
        <v>2.49966041828247</v>
      </c>
      <c r="W611" s="27" t="n">
        <v>0.629563782355129</v>
      </c>
      <c r="X611" s="27" t="n">
        <v>-0.978850252021725</v>
      </c>
      <c r="Y611" s="27" t="n">
        <v>0.456074929169639</v>
      </c>
      <c r="Z611" s="27" t="n">
        <v>0.0713782233598193</v>
      </c>
      <c r="AA611" s="27" t="n">
        <v>-0.0357720444068011</v>
      </c>
      <c r="AB611" s="27" t="n">
        <v>0.613273051422237</v>
      </c>
      <c r="AC611" s="27" t="n">
        <v>1.52435509079844</v>
      </c>
      <c r="AD611" s="27" t="n">
        <v>-2.35250267991718</v>
      </c>
      <c r="AE611" s="27" t="n">
        <v>1.27801556589936</v>
      </c>
      <c r="AF611" s="27" t="n">
        <v>-0.0615685691381345</v>
      </c>
      <c r="AG611" s="27" t="n">
        <v>-0.322583804190592</v>
      </c>
      <c r="AH611" s="27" t="n">
        <v>-0.00629081832516619</v>
      </c>
      <c r="AI611" s="27" t="n">
        <v>0.199709690045733</v>
      </c>
      <c r="AJ611" s="27" t="n">
        <v>-0.272313171160802</v>
      </c>
      <c r="AK611" s="27" t="n">
        <v>1.30232415458001</v>
      </c>
      <c r="AL611" s="21"/>
      <c r="AM611" s="31" t="n">
        <f aca="false">IF(SQRT($B$9)*$B611+SQRT(1-$B$9)*R611&lt;_xlfn.NORM.S.INV($B$6),1,0)</f>
        <v>0</v>
      </c>
      <c r="AN611" s="31" t="n">
        <f aca="false">IF(SQRT($B$9)*$B611+SQRT(1-$B$9)*S611&lt;_xlfn.NORM.S.INV($B$6),1,0)</f>
        <v>0</v>
      </c>
      <c r="AO611" s="31" t="n">
        <f aca="false">IF(SQRT($B$9)*$B611+SQRT(1-$B$9)*T611&lt;_xlfn.NORM.S.INV($B$6),1,0)</f>
        <v>0</v>
      </c>
      <c r="AP611" s="31" t="n">
        <f aca="false">IF(SQRT($B$9)*$B611+SQRT(1-$B$9)*U611&lt;_xlfn.NORM.S.INV($B$6),1,0)</f>
        <v>0</v>
      </c>
      <c r="AQ611" s="31" t="n">
        <f aca="false">IF(SQRT($B$9)*$B611+SQRT(1-$B$9)*V611&lt;_xlfn.NORM.S.INV($B$6),1,0)</f>
        <v>0</v>
      </c>
      <c r="AR611" s="31" t="n">
        <f aca="false">IF(SQRT($B$9)*$B611+SQRT(1-$B$9)*W611&lt;_xlfn.NORM.S.INV($B$6),1,0)</f>
        <v>0</v>
      </c>
      <c r="AS611" s="31" t="n">
        <f aca="false">IF(SQRT($B$9)*$B611+SQRT(1-$B$9)*X611&lt;_xlfn.NORM.S.INV($B$6),1,0)</f>
        <v>0</v>
      </c>
      <c r="AT611" s="31" t="n">
        <f aca="false">IF(SQRT($B$9)*$B611+SQRT(1-$B$9)*Y611&lt;_xlfn.NORM.S.INV($B$6),1,0)</f>
        <v>0</v>
      </c>
      <c r="AU611" s="31" t="n">
        <f aca="false">IF(SQRT($B$9)*$B611+SQRT(1-$B$9)*Z611&lt;_xlfn.NORM.S.INV($B$6),1,0)</f>
        <v>0</v>
      </c>
      <c r="AV611" s="31" t="n">
        <f aca="false">IF(SQRT($B$9)*$B611+SQRT(1-$B$9)*AA611&lt;_xlfn.NORM.S.INV($B$6),1,0)</f>
        <v>0</v>
      </c>
      <c r="AW611" s="31" t="n">
        <f aca="false">IF(SQRT($C$9)*$B611+SQRT(1-$C$9)*AB611&lt;_xlfn.NORM.S.INV($C$6),1,0)</f>
        <v>0</v>
      </c>
      <c r="AX611" s="31" t="n">
        <f aca="false">IF(SQRT($C$9)*$B611+SQRT(1-$C$9)*AC611&lt;_xlfn.NORM.S.INV($C$6),1,0)</f>
        <v>0</v>
      </c>
      <c r="AY611" s="31" t="n">
        <f aca="false">IF(SQRT($C$9)*$B611+SQRT(1-$C$9)*AD611&lt;_xlfn.NORM.S.INV($C$6),1,0)</f>
        <v>1</v>
      </c>
      <c r="AZ611" s="31" t="n">
        <f aca="false">IF(SQRT($C$9)*$B611+SQRT(1-$C$9)*AE611&lt;_xlfn.NORM.S.INV($C$6),1,0)</f>
        <v>0</v>
      </c>
      <c r="BA611" s="31" t="n">
        <f aca="false">IF(SQRT($C$9)*$B611+SQRT(1-$C$9)*AF611&lt;_xlfn.NORM.S.INV($C$6),1,0)</f>
        <v>0</v>
      </c>
      <c r="BB611" s="31" t="n">
        <f aca="false">IF(SQRT($C$9)*$B611+SQRT(1-$C$9)*AG611&lt;_xlfn.NORM.S.INV($C$6),1,0)</f>
        <v>0</v>
      </c>
      <c r="BC611" s="31" t="n">
        <f aca="false">IF(SQRT($C$9)*$B611+SQRT(1-$C$9)*AH611&lt;_xlfn.NORM.S.INV($C$6),1,0)</f>
        <v>0</v>
      </c>
      <c r="BD611" s="31" t="n">
        <f aca="false">IF(SQRT($C$9)*$B611+SQRT(1-$C$9)*AI611&lt;_xlfn.NORM.S.INV($C$6),1,0)</f>
        <v>0</v>
      </c>
      <c r="BE611" s="31" t="n">
        <f aca="false">IF(SQRT($C$9)*$B611+SQRT(1-$C$9)*AJ611&lt;_xlfn.NORM.S.INV($C$6),1,0)</f>
        <v>0</v>
      </c>
      <c r="BF611" s="31" t="n">
        <f aca="false">IF(SQRT($C$9)*$B611+SQRT(1-$C$9)*AK611&lt;_xlfn.NORM.S.INV($C$6),1,0)</f>
        <v>0</v>
      </c>
      <c r="BG611" s="21"/>
      <c r="BH611" s="21"/>
      <c r="BI611" s="31" t="n">
        <f aca="false">$B$11*(($A$1061)*$C611/$B$12*$B$7+(1-$A$1061)*$D611/$B$12*$C$7)</f>
        <v>600</v>
      </c>
      <c r="BJ611" s="31" t="n">
        <f aca="false">$B$11*(($A$1062)*$C611/$B$12*$B$7+(1-$A$1062)*$D611/$B$12*$C$7)</f>
        <v>570</v>
      </c>
      <c r="BK611" s="31" t="n">
        <f aca="false">$B$11*(($A$1063)*$C611/$B$12*$B$7+(1-$A$1063)*$D611/$B$12*$C$7)</f>
        <v>540</v>
      </c>
      <c r="BL611" s="31" t="n">
        <f aca="false">$B$11*(($A$1064)*$C611/$B$12*$B$7+(1-$A$1064)*$D611/$B$12*$C$7)</f>
        <v>510</v>
      </c>
      <c r="BM611" s="31" t="n">
        <f aca="false">$B$11*(($A$1065)*$C611/$B$12*$B$7+(1-$A$1065)*$D611/$B$12*$C$7)</f>
        <v>480</v>
      </c>
      <c r="BN611" s="31" t="n">
        <f aca="false">$B$11*(($A$1066)*$C611/$B$12*$B$7+(1-$A$1066)*$D611/$B$12*$C$7)</f>
        <v>450</v>
      </c>
      <c r="BO611" s="31" t="n">
        <f aca="false">$B$11*(($A$1067)*$C611/$B$12*$B$7+(1-$A$1067)*$D611/$B$12*$C$7)</f>
        <v>420</v>
      </c>
      <c r="BP611" s="31" t="n">
        <f aca="false">$B$11*(($A$1068)*$C611/$B$12*$B$7+(1-$A$1068)*$D611/$B$12*$C$7)</f>
        <v>390</v>
      </c>
      <c r="BQ611" s="31" t="n">
        <f aca="false">$B$11*(($A$1069)*$C611/$B$12*$B$7+(1-$A$1069)*$D611/$B$12*$C$7)</f>
        <v>360</v>
      </c>
      <c r="BR611" s="31" t="n">
        <f aca="false">$B$11*(($A$1070)*$C611/$B$12*$B$7+(1-$A$1070)*$D611/$B$12*$C$7)</f>
        <v>330</v>
      </c>
      <c r="BS611" s="31" t="n">
        <f aca="false">$B$11*(($A$1071)*$C611/$B$12*$B$7+(1-$A$1071)*$D611/$B$12*$C$7)</f>
        <v>300</v>
      </c>
      <c r="BT611" s="31" t="n">
        <f aca="false">$B$11*(($A$1072)*$C611/$B$12*$B$7+(1-$A$1072)*$D611/$B$12*$C$7)</f>
        <v>270</v>
      </c>
      <c r="BU611" s="31" t="n">
        <f aca="false">$B$11*(($A$1073)*$C611/$B$12*$B$7+(1-$A$1073)*$D611/$B$12*$C$7)</f>
        <v>240</v>
      </c>
      <c r="BV611" s="31" t="n">
        <f aca="false">$B$11*(($A$1074)*$C611/$B$12*$B$7+(1-$A$1074)*$D611/$B$12*$C$7)</f>
        <v>210</v>
      </c>
      <c r="BW611" s="31" t="n">
        <f aca="false">$B$11*(($A$1075)*$C611/$B$12*$B$7+(1-$A$1075)*$D611/$B$12*$C$7)</f>
        <v>180</v>
      </c>
      <c r="BX611" s="31" t="n">
        <f aca="false">$B$11*(($A$1076)*$C611/$B$12*$B$7+(1-$A$1076)*$D611/$B$12*$C$7)</f>
        <v>150</v>
      </c>
      <c r="BY611" s="31" t="n">
        <f aca="false">$B$11*(($A$1077)*$C611/$B$12*$B$7+(1-$A$1077)*$D611/$B$12*$C$7)</f>
        <v>120</v>
      </c>
      <c r="BZ611" s="31" t="n">
        <f aca="false">$B$11*(($A$1078)*$C611/$B$12*$B$7+(1-$A$1078)*$D611/$B$12*$C$7)</f>
        <v>90</v>
      </c>
      <c r="CA611" s="31" t="n">
        <f aca="false">$B$11*(($A$1079)*$C611/$B$12*$B$7+(1-$A$1079)*$D611/$B$12*$C$7)</f>
        <v>60</v>
      </c>
      <c r="CB611" s="31" t="n">
        <f aca="false">$B$11*(($A$1080)*$C611/$B$12*$B$7+(1-$A$1080)*$D611/$B$12*$C$7)</f>
        <v>30</v>
      </c>
      <c r="CC611" s="31" t="n">
        <f aca="false">$B$11*(($A$1081)*$C611/$B$12*$B$7+(1-$A$1081)*$D611/$B$12*$C$7)</f>
        <v>0</v>
      </c>
    </row>
    <row r="612" customFormat="false" ht="15" hidden="false" customHeight="false" outlineLevel="0" collapsed="false">
      <c r="A612" s="21" t="n">
        <v>588</v>
      </c>
      <c r="B612" s="27" t="n">
        <v>-0.866138866707295</v>
      </c>
      <c r="C612" s="9" t="n">
        <f aca="false">SUM(AM612:AV612)</f>
        <v>0</v>
      </c>
      <c r="D612" s="9" t="n">
        <f aca="false">SUM(AW612:BF612)</f>
        <v>0</v>
      </c>
      <c r="E612" s="24" t="n">
        <f aca="false">(1-C612/$B$12)*$B$8-C612/$B$12*$B$7</f>
        <v>0.05</v>
      </c>
      <c r="F612" s="24" t="n">
        <f aca="false">(1-D612/$B$12)*$C$8-D612/$B$12*$C$7</f>
        <v>0.09</v>
      </c>
      <c r="G612" s="47" t="n">
        <f aca="false">$B$11*($B$10*C612/$B$12*$B$7+(1-$B$10)*D612/$B$12*$C$7)</f>
        <v>0</v>
      </c>
      <c r="H612" s="24" t="n">
        <f aca="false">$B$10*E612+(1-$B$10)*F612</f>
        <v>0.07</v>
      </c>
      <c r="I612" s="21"/>
      <c r="J612" s="21"/>
      <c r="K612" s="21"/>
      <c r="L612" s="21"/>
      <c r="M612" s="21"/>
      <c r="N612" s="21"/>
      <c r="O612" s="21"/>
      <c r="P612" s="21"/>
      <c r="Q612" s="21"/>
      <c r="R612" s="27" t="n">
        <v>-1.08271194728085</v>
      </c>
      <c r="S612" s="27" t="n">
        <v>-0.309515211520181</v>
      </c>
      <c r="T612" s="27" t="n">
        <v>-0.985674243067956</v>
      </c>
      <c r="U612" s="27" t="n">
        <v>0.312819849749541</v>
      </c>
      <c r="V612" s="27" t="n">
        <v>2.09147596581588</v>
      </c>
      <c r="W612" s="27" t="n">
        <v>-1.50412855156036</v>
      </c>
      <c r="X612" s="27" t="n">
        <v>1.00062360994768</v>
      </c>
      <c r="Y612" s="27" t="n">
        <v>-1.00203280674802</v>
      </c>
      <c r="Z612" s="27" t="n">
        <v>-0.148929469712255</v>
      </c>
      <c r="AA612" s="27" t="n">
        <v>1.07132541122446</v>
      </c>
      <c r="AB612" s="27" t="n">
        <v>1.74573661906965</v>
      </c>
      <c r="AC612" s="27" t="n">
        <v>-0.49621335760124</v>
      </c>
      <c r="AD612" s="27" t="n">
        <v>0.116573701280814</v>
      </c>
      <c r="AE612" s="27" t="n">
        <v>-0.499068052662676</v>
      </c>
      <c r="AF612" s="27" t="n">
        <v>0.102373830989126</v>
      </c>
      <c r="AG612" s="27" t="n">
        <v>0.144040628399201</v>
      </c>
      <c r="AH612" s="27" t="n">
        <v>-0.155087032035504</v>
      </c>
      <c r="AI612" s="27" t="n">
        <v>0.432586220216811</v>
      </c>
      <c r="AJ612" s="27" t="n">
        <v>-0.46138940406519</v>
      </c>
      <c r="AK612" s="27" t="n">
        <v>1.72833260891972</v>
      </c>
      <c r="AL612" s="21"/>
      <c r="AM612" s="31" t="n">
        <f aca="false">IF(SQRT($B$9)*$B612+SQRT(1-$B$9)*R612&lt;_xlfn.NORM.S.INV($B$6),1,0)</f>
        <v>0</v>
      </c>
      <c r="AN612" s="31" t="n">
        <f aca="false">IF(SQRT($B$9)*$B612+SQRT(1-$B$9)*S612&lt;_xlfn.NORM.S.INV($B$6),1,0)</f>
        <v>0</v>
      </c>
      <c r="AO612" s="31" t="n">
        <f aca="false">IF(SQRT($B$9)*$B612+SQRT(1-$B$9)*T612&lt;_xlfn.NORM.S.INV($B$6),1,0)</f>
        <v>0</v>
      </c>
      <c r="AP612" s="31" t="n">
        <f aca="false">IF(SQRT($B$9)*$B612+SQRT(1-$B$9)*U612&lt;_xlfn.NORM.S.INV($B$6),1,0)</f>
        <v>0</v>
      </c>
      <c r="AQ612" s="31" t="n">
        <f aca="false">IF(SQRT($B$9)*$B612+SQRT(1-$B$9)*V612&lt;_xlfn.NORM.S.INV($B$6),1,0)</f>
        <v>0</v>
      </c>
      <c r="AR612" s="31" t="n">
        <f aca="false">IF(SQRT($B$9)*$B612+SQRT(1-$B$9)*W612&lt;_xlfn.NORM.S.INV($B$6),1,0)</f>
        <v>0</v>
      </c>
      <c r="AS612" s="31" t="n">
        <f aca="false">IF(SQRT($B$9)*$B612+SQRT(1-$B$9)*X612&lt;_xlfn.NORM.S.INV($B$6),1,0)</f>
        <v>0</v>
      </c>
      <c r="AT612" s="31" t="n">
        <f aca="false">IF(SQRT($B$9)*$B612+SQRT(1-$B$9)*Y612&lt;_xlfn.NORM.S.INV($B$6),1,0)</f>
        <v>0</v>
      </c>
      <c r="AU612" s="31" t="n">
        <f aca="false">IF(SQRT($B$9)*$B612+SQRT(1-$B$9)*Z612&lt;_xlfn.NORM.S.INV($B$6),1,0)</f>
        <v>0</v>
      </c>
      <c r="AV612" s="31" t="n">
        <f aca="false">IF(SQRT($B$9)*$B612+SQRT(1-$B$9)*AA612&lt;_xlfn.NORM.S.INV($B$6),1,0)</f>
        <v>0</v>
      </c>
      <c r="AW612" s="31" t="n">
        <f aca="false">IF(SQRT($C$9)*$B612+SQRT(1-$C$9)*AB612&lt;_xlfn.NORM.S.INV($C$6),1,0)</f>
        <v>0</v>
      </c>
      <c r="AX612" s="31" t="n">
        <f aca="false">IF(SQRT($C$9)*$B612+SQRT(1-$C$9)*AC612&lt;_xlfn.NORM.S.INV($C$6),1,0)</f>
        <v>0</v>
      </c>
      <c r="AY612" s="31" t="n">
        <f aca="false">IF(SQRT($C$9)*$B612+SQRT(1-$C$9)*AD612&lt;_xlfn.NORM.S.INV($C$6),1,0)</f>
        <v>0</v>
      </c>
      <c r="AZ612" s="31" t="n">
        <f aca="false">IF(SQRT($C$9)*$B612+SQRT(1-$C$9)*AE612&lt;_xlfn.NORM.S.INV($C$6),1,0)</f>
        <v>0</v>
      </c>
      <c r="BA612" s="31" t="n">
        <f aca="false">IF(SQRT($C$9)*$B612+SQRT(1-$C$9)*AF612&lt;_xlfn.NORM.S.INV($C$6),1,0)</f>
        <v>0</v>
      </c>
      <c r="BB612" s="31" t="n">
        <f aca="false">IF(SQRT($C$9)*$B612+SQRT(1-$C$9)*AG612&lt;_xlfn.NORM.S.INV($C$6),1,0)</f>
        <v>0</v>
      </c>
      <c r="BC612" s="31" t="n">
        <f aca="false">IF(SQRT($C$9)*$B612+SQRT(1-$C$9)*AH612&lt;_xlfn.NORM.S.INV($C$6),1,0)</f>
        <v>0</v>
      </c>
      <c r="BD612" s="31" t="n">
        <f aca="false">IF(SQRT($C$9)*$B612+SQRT(1-$C$9)*AI612&lt;_xlfn.NORM.S.INV($C$6),1,0)</f>
        <v>0</v>
      </c>
      <c r="BE612" s="31" t="n">
        <f aca="false">IF(SQRT($C$9)*$B612+SQRT(1-$C$9)*AJ612&lt;_xlfn.NORM.S.INV($C$6),1,0)</f>
        <v>0</v>
      </c>
      <c r="BF612" s="31" t="n">
        <f aca="false">IF(SQRT($C$9)*$B612+SQRT(1-$C$9)*AK612&lt;_xlfn.NORM.S.INV($C$6),1,0)</f>
        <v>0</v>
      </c>
      <c r="BG612" s="21"/>
      <c r="BH612" s="21"/>
      <c r="BI612" s="31" t="n">
        <f aca="false">$B$11*(($A$1061)*$C612/$B$12*$B$7+(1-$A$1061)*$D612/$B$12*$C$7)</f>
        <v>0</v>
      </c>
      <c r="BJ612" s="31" t="n">
        <f aca="false">$B$11*(($A$1062)*$C612/$B$12*$B$7+(1-$A$1062)*$D612/$B$12*$C$7)</f>
        <v>0</v>
      </c>
      <c r="BK612" s="31" t="n">
        <f aca="false">$B$11*(($A$1063)*$C612/$B$12*$B$7+(1-$A$1063)*$D612/$B$12*$C$7)</f>
        <v>0</v>
      </c>
      <c r="BL612" s="31" t="n">
        <f aca="false">$B$11*(($A$1064)*$C612/$B$12*$B$7+(1-$A$1064)*$D612/$B$12*$C$7)</f>
        <v>0</v>
      </c>
      <c r="BM612" s="31" t="n">
        <f aca="false">$B$11*(($A$1065)*$C612/$B$12*$B$7+(1-$A$1065)*$D612/$B$12*$C$7)</f>
        <v>0</v>
      </c>
      <c r="BN612" s="31" t="n">
        <f aca="false">$B$11*(($A$1066)*$C612/$B$12*$B$7+(1-$A$1066)*$D612/$B$12*$C$7)</f>
        <v>0</v>
      </c>
      <c r="BO612" s="31" t="n">
        <f aca="false">$B$11*(($A$1067)*$C612/$B$12*$B$7+(1-$A$1067)*$D612/$B$12*$C$7)</f>
        <v>0</v>
      </c>
      <c r="BP612" s="31" t="n">
        <f aca="false">$B$11*(($A$1068)*$C612/$B$12*$B$7+(1-$A$1068)*$D612/$B$12*$C$7)</f>
        <v>0</v>
      </c>
      <c r="BQ612" s="31" t="n">
        <f aca="false">$B$11*(($A$1069)*$C612/$B$12*$B$7+(1-$A$1069)*$D612/$B$12*$C$7)</f>
        <v>0</v>
      </c>
      <c r="BR612" s="31" t="n">
        <f aca="false">$B$11*(($A$1070)*$C612/$B$12*$B$7+(1-$A$1070)*$D612/$B$12*$C$7)</f>
        <v>0</v>
      </c>
      <c r="BS612" s="31" t="n">
        <f aca="false">$B$11*(($A$1071)*$C612/$B$12*$B$7+(1-$A$1071)*$D612/$B$12*$C$7)</f>
        <v>0</v>
      </c>
      <c r="BT612" s="31" t="n">
        <f aca="false">$B$11*(($A$1072)*$C612/$B$12*$B$7+(1-$A$1072)*$D612/$B$12*$C$7)</f>
        <v>0</v>
      </c>
      <c r="BU612" s="31" t="n">
        <f aca="false">$B$11*(($A$1073)*$C612/$B$12*$B$7+(1-$A$1073)*$D612/$B$12*$C$7)</f>
        <v>0</v>
      </c>
      <c r="BV612" s="31" t="n">
        <f aca="false">$B$11*(($A$1074)*$C612/$B$12*$B$7+(1-$A$1074)*$D612/$B$12*$C$7)</f>
        <v>0</v>
      </c>
      <c r="BW612" s="31" t="n">
        <f aca="false">$B$11*(($A$1075)*$C612/$B$12*$B$7+(1-$A$1075)*$D612/$B$12*$C$7)</f>
        <v>0</v>
      </c>
      <c r="BX612" s="31" t="n">
        <f aca="false">$B$11*(($A$1076)*$C612/$B$12*$B$7+(1-$A$1076)*$D612/$B$12*$C$7)</f>
        <v>0</v>
      </c>
      <c r="BY612" s="31" t="n">
        <f aca="false">$B$11*(($A$1077)*$C612/$B$12*$B$7+(1-$A$1077)*$D612/$B$12*$C$7)</f>
        <v>0</v>
      </c>
      <c r="BZ612" s="31" t="n">
        <f aca="false">$B$11*(($A$1078)*$C612/$B$12*$B$7+(1-$A$1078)*$D612/$B$12*$C$7)</f>
        <v>0</v>
      </c>
      <c r="CA612" s="31" t="n">
        <f aca="false">$B$11*(($A$1079)*$C612/$B$12*$B$7+(1-$A$1079)*$D612/$B$12*$C$7)</f>
        <v>0</v>
      </c>
      <c r="CB612" s="31" t="n">
        <f aca="false">$B$11*(($A$1080)*$C612/$B$12*$B$7+(1-$A$1080)*$D612/$B$12*$C$7)</f>
        <v>0</v>
      </c>
      <c r="CC612" s="31" t="n">
        <f aca="false">$B$11*(($A$1081)*$C612/$B$12*$B$7+(1-$A$1081)*$D612/$B$12*$C$7)</f>
        <v>0</v>
      </c>
    </row>
    <row r="613" customFormat="false" ht="15" hidden="false" customHeight="false" outlineLevel="0" collapsed="false">
      <c r="A613" s="21" t="n">
        <v>589</v>
      </c>
      <c r="B613" s="27" t="n">
        <v>-1.55712167748333</v>
      </c>
      <c r="C613" s="9" t="n">
        <f aca="false">SUM(AM613:AV613)</f>
        <v>0</v>
      </c>
      <c r="D613" s="9" t="n">
        <f aca="false">SUM(AW613:BF613)</f>
        <v>1</v>
      </c>
      <c r="E613" s="24" t="n">
        <f aca="false">(1-C613/$B$12)*$B$8-C613/$B$12*$B$7</f>
        <v>0.05</v>
      </c>
      <c r="F613" s="24" t="n">
        <f aca="false">(1-D613/$B$12)*$C$8-D613/$B$12*$C$7</f>
        <v>0.021</v>
      </c>
      <c r="G613" s="47" t="n">
        <f aca="false">$B$11*($B$10*C613/$B$12*$B$7+(1-$B$10)*D613/$B$12*$C$7)</f>
        <v>300</v>
      </c>
      <c r="H613" s="24" t="n">
        <f aca="false">$B$10*E613+(1-$B$10)*F613</f>
        <v>0.0355</v>
      </c>
      <c r="I613" s="21"/>
      <c r="J613" s="21"/>
      <c r="K613" s="21"/>
      <c r="L613" s="21"/>
      <c r="M613" s="21"/>
      <c r="N613" s="21"/>
      <c r="O613" s="21"/>
      <c r="P613" s="21"/>
      <c r="Q613" s="21"/>
      <c r="R613" s="27" t="n">
        <v>-1.10221950477429</v>
      </c>
      <c r="S613" s="27" t="n">
        <v>1.12910454364945</v>
      </c>
      <c r="T613" s="27" t="n">
        <v>0.432477754954522</v>
      </c>
      <c r="U613" s="27" t="n">
        <v>-1.33282203284137</v>
      </c>
      <c r="V613" s="27" t="n">
        <v>0.0479506687657377</v>
      </c>
      <c r="W613" s="27" t="n">
        <v>2.37643761268635</v>
      </c>
      <c r="X613" s="27" t="n">
        <v>1.12064705051649</v>
      </c>
      <c r="Y613" s="27" t="n">
        <v>0.50149130611525</v>
      </c>
      <c r="Z613" s="27" t="n">
        <v>0.0810222291204686</v>
      </c>
      <c r="AA613" s="27" t="n">
        <v>-0.795740712703103</v>
      </c>
      <c r="AB613" s="27" t="n">
        <v>-1.11197818937558</v>
      </c>
      <c r="AC613" s="27" t="n">
        <v>-0.546497797006036</v>
      </c>
      <c r="AD613" s="27" t="n">
        <v>0.524518684455803</v>
      </c>
      <c r="AE613" s="27" t="n">
        <v>-0.925096850361113</v>
      </c>
      <c r="AF613" s="27" t="n">
        <v>0.747686751635648</v>
      </c>
      <c r="AG613" s="27" t="n">
        <v>0.48004171069623</v>
      </c>
      <c r="AH613" s="27" t="n">
        <v>0.0465835804404254</v>
      </c>
      <c r="AI613" s="27" t="n">
        <v>-0.0341720728451278</v>
      </c>
      <c r="AJ613" s="27" t="n">
        <v>-0.968933249719302</v>
      </c>
      <c r="AK613" s="27" t="n">
        <v>-1.04658985618308</v>
      </c>
      <c r="AL613" s="21"/>
      <c r="AM613" s="31" t="n">
        <f aca="false">IF(SQRT($B$9)*$B613+SQRT(1-$B$9)*R613&lt;_xlfn.NORM.S.INV($B$6),1,0)</f>
        <v>0</v>
      </c>
      <c r="AN613" s="31" t="n">
        <f aca="false">IF(SQRT($B$9)*$B613+SQRT(1-$B$9)*S613&lt;_xlfn.NORM.S.INV($B$6),1,0)</f>
        <v>0</v>
      </c>
      <c r="AO613" s="31" t="n">
        <f aca="false">IF(SQRT($B$9)*$B613+SQRT(1-$B$9)*T613&lt;_xlfn.NORM.S.INV($B$6),1,0)</f>
        <v>0</v>
      </c>
      <c r="AP613" s="31" t="n">
        <f aca="false">IF(SQRT($B$9)*$B613+SQRT(1-$B$9)*U613&lt;_xlfn.NORM.S.INV($B$6),1,0)</f>
        <v>0</v>
      </c>
      <c r="AQ613" s="31" t="n">
        <f aca="false">IF(SQRT($B$9)*$B613+SQRT(1-$B$9)*V613&lt;_xlfn.NORM.S.INV($B$6),1,0)</f>
        <v>0</v>
      </c>
      <c r="AR613" s="31" t="n">
        <f aca="false">IF(SQRT($B$9)*$B613+SQRT(1-$B$9)*W613&lt;_xlfn.NORM.S.INV($B$6),1,0)</f>
        <v>0</v>
      </c>
      <c r="AS613" s="31" t="n">
        <f aca="false">IF(SQRT($B$9)*$B613+SQRT(1-$B$9)*X613&lt;_xlfn.NORM.S.INV($B$6),1,0)</f>
        <v>0</v>
      </c>
      <c r="AT613" s="31" t="n">
        <f aca="false">IF(SQRT($B$9)*$B613+SQRT(1-$B$9)*Y613&lt;_xlfn.NORM.S.INV($B$6),1,0)</f>
        <v>0</v>
      </c>
      <c r="AU613" s="31" t="n">
        <f aca="false">IF(SQRT($B$9)*$B613+SQRT(1-$B$9)*Z613&lt;_xlfn.NORM.S.INV($B$6),1,0)</f>
        <v>0</v>
      </c>
      <c r="AV613" s="31" t="n">
        <f aca="false">IF(SQRT($B$9)*$B613+SQRT(1-$B$9)*AA613&lt;_xlfn.NORM.S.INV($B$6),1,0)</f>
        <v>0</v>
      </c>
      <c r="AW613" s="31" t="n">
        <f aca="false">IF(SQRT($C$9)*$B613+SQRT(1-$C$9)*AB613&lt;_xlfn.NORM.S.INV($C$6),1,0)</f>
        <v>1</v>
      </c>
      <c r="AX613" s="31" t="n">
        <f aca="false">IF(SQRT($C$9)*$B613+SQRT(1-$C$9)*AC613&lt;_xlfn.NORM.S.INV($C$6),1,0)</f>
        <v>0</v>
      </c>
      <c r="AY613" s="31" t="n">
        <f aca="false">IF(SQRT($C$9)*$B613+SQRT(1-$C$9)*AD613&lt;_xlfn.NORM.S.INV($C$6),1,0)</f>
        <v>0</v>
      </c>
      <c r="AZ613" s="31" t="n">
        <f aca="false">IF(SQRT($C$9)*$B613+SQRT(1-$C$9)*AE613&lt;_xlfn.NORM.S.INV($C$6),1,0)</f>
        <v>0</v>
      </c>
      <c r="BA613" s="31" t="n">
        <f aca="false">IF(SQRT($C$9)*$B613+SQRT(1-$C$9)*AF613&lt;_xlfn.NORM.S.INV($C$6),1,0)</f>
        <v>0</v>
      </c>
      <c r="BB613" s="31" t="n">
        <f aca="false">IF(SQRT($C$9)*$B613+SQRT(1-$C$9)*AG613&lt;_xlfn.NORM.S.INV($C$6),1,0)</f>
        <v>0</v>
      </c>
      <c r="BC613" s="31" t="n">
        <f aca="false">IF(SQRT($C$9)*$B613+SQRT(1-$C$9)*AH613&lt;_xlfn.NORM.S.INV($C$6),1,0)</f>
        <v>0</v>
      </c>
      <c r="BD613" s="31" t="n">
        <f aca="false">IF(SQRT($C$9)*$B613+SQRT(1-$C$9)*AI613&lt;_xlfn.NORM.S.INV($C$6),1,0)</f>
        <v>0</v>
      </c>
      <c r="BE613" s="31" t="n">
        <f aca="false">IF(SQRT($C$9)*$B613+SQRT(1-$C$9)*AJ613&lt;_xlfn.NORM.S.INV($C$6),1,0)</f>
        <v>0</v>
      </c>
      <c r="BF613" s="31" t="n">
        <f aca="false">IF(SQRT($C$9)*$B613+SQRT(1-$C$9)*AK613&lt;_xlfn.NORM.S.INV($C$6),1,0)</f>
        <v>0</v>
      </c>
      <c r="BG613" s="21"/>
      <c r="BH613" s="21"/>
      <c r="BI613" s="31" t="n">
        <f aca="false">$B$11*(($A$1061)*$C613/$B$12*$B$7+(1-$A$1061)*$D613/$B$12*$C$7)</f>
        <v>600</v>
      </c>
      <c r="BJ613" s="31" t="n">
        <f aca="false">$B$11*(($A$1062)*$C613/$B$12*$B$7+(1-$A$1062)*$D613/$B$12*$C$7)</f>
        <v>570</v>
      </c>
      <c r="BK613" s="31" t="n">
        <f aca="false">$B$11*(($A$1063)*$C613/$B$12*$B$7+(1-$A$1063)*$D613/$B$12*$C$7)</f>
        <v>540</v>
      </c>
      <c r="BL613" s="31" t="n">
        <f aca="false">$B$11*(($A$1064)*$C613/$B$12*$B$7+(1-$A$1064)*$D613/$B$12*$C$7)</f>
        <v>510</v>
      </c>
      <c r="BM613" s="31" t="n">
        <f aca="false">$B$11*(($A$1065)*$C613/$B$12*$B$7+(1-$A$1065)*$D613/$B$12*$C$7)</f>
        <v>480</v>
      </c>
      <c r="BN613" s="31" t="n">
        <f aca="false">$B$11*(($A$1066)*$C613/$B$12*$B$7+(1-$A$1066)*$D613/$B$12*$C$7)</f>
        <v>450</v>
      </c>
      <c r="BO613" s="31" t="n">
        <f aca="false">$B$11*(($A$1067)*$C613/$B$12*$B$7+(1-$A$1067)*$D613/$B$12*$C$7)</f>
        <v>420</v>
      </c>
      <c r="BP613" s="31" t="n">
        <f aca="false">$B$11*(($A$1068)*$C613/$B$12*$B$7+(1-$A$1068)*$D613/$B$12*$C$7)</f>
        <v>390</v>
      </c>
      <c r="BQ613" s="31" t="n">
        <f aca="false">$B$11*(($A$1069)*$C613/$B$12*$B$7+(1-$A$1069)*$D613/$B$12*$C$7)</f>
        <v>360</v>
      </c>
      <c r="BR613" s="31" t="n">
        <f aca="false">$B$11*(($A$1070)*$C613/$B$12*$B$7+(1-$A$1070)*$D613/$B$12*$C$7)</f>
        <v>330</v>
      </c>
      <c r="BS613" s="31" t="n">
        <f aca="false">$B$11*(($A$1071)*$C613/$B$12*$B$7+(1-$A$1071)*$D613/$B$12*$C$7)</f>
        <v>300</v>
      </c>
      <c r="BT613" s="31" t="n">
        <f aca="false">$B$11*(($A$1072)*$C613/$B$12*$B$7+(1-$A$1072)*$D613/$B$12*$C$7)</f>
        <v>270</v>
      </c>
      <c r="BU613" s="31" t="n">
        <f aca="false">$B$11*(($A$1073)*$C613/$B$12*$B$7+(1-$A$1073)*$D613/$B$12*$C$7)</f>
        <v>240</v>
      </c>
      <c r="BV613" s="31" t="n">
        <f aca="false">$B$11*(($A$1074)*$C613/$B$12*$B$7+(1-$A$1074)*$D613/$B$12*$C$7)</f>
        <v>210</v>
      </c>
      <c r="BW613" s="31" t="n">
        <f aca="false">$B$11*(($A$1075)*$C613/$B$12*$B$7+(1-$A$1075)*$D613/$B$12*$C$7)</f>
        <v>180</v>
      </c>
      <c r="BX613" s="31" t="n">
        <f aca="false">$B$11*(($A$1076)*$C613/$B$12*$B$7+(1-$A$1076)*$D613/$B$12*$C$7)</f>
        <v>150</v>
      </c>
      <c r="BY613" s="31" t="n">
        <f aca="false">$B$11*(($A$1077)*$C613/$B$12*$B$7+(1-$A$1077)*$D613/$B$12*$C$7)</f>
        <v>120</v>
      </c>
      <c r="BZ613" s="31" t="n">
        <f aca="false">$B$11*(($A$1078)*$C613/$B$12*$B$7+(1-$A$1078)*$D613/$B$12*$C$7)</f>
        <v>90</v>
      </c>
      <c r="CA613" s="31" t="n">
        <f aca="false">$B$11*(($A$1079)*$C613/$B$12*$B$7+(1-$A$1079)*$D613/$B$12*$C$7)</f>
        <v>60</v>
      </c>
      <c r="CB613" s="31" t="n">
        <f aca="false">$B$11*(($A$1080)*$C613/$B$12*$B$7+(1-$A$1080)*$D613/$B$12*$C$7)</f>
        <v>30</v>
      </c>
      <c r="CC613" s="31" t="n">
        <f aca="false">$B$11*(($A$1081)*$C613/$B$12*$B$7+(1-$A$1081)*$D613/$B$12*$C$7)</f>
        <v>0</v>
      </c>
    </row>
    <row r="614" customFormat="false" ht="15" hidden="false" customHeight="false" outlineLevel="0" collapsed="false">
      <c r="A614" s="21" t="n">
        <v>590</v>
      </c>
      <c r="B614" s="27" t="n">
        <v>-0.441677133401146</v>
      </c>
      <c r="C614" s="9" t="n">
        <f aca="false">SUM(AM614:AV614)</f>
        <v>0</v>
      </c>
      <c r="D614" s="9" t="n">
        <f aca="false">SUM(AW614:BF614)</f>
        <v>0</v>
      </c>
      <c r="E614" s="24" t="n">
        <f aca="false">(1-C614/$B$12)*$B$8-C614/$B$12*$B$7</f>
        <v>0.05</v>
      </c>
      <c r="F614" s="24" t="n">
        <f aca="false">(1-D614/$B$12)*$C$8-D614/$B$12*$C$7</f>
        <v>0.09</v>
      </c>
      <c r="G614" s="47" t="n">
        <f aca="false">$B$11*($B$10*C614/$B$12*$B$7+(1-$B$10)*D614/$B$12*$C$7)</f>
        <v>0</v>
      </c>
      <c r="H614" s="24" t="n">
        <f aca="false">$B$10*E614+(1-$B$10)*F614</f>
        <v>0.07</v>
      </c>
      <c r="I614" s="21"/>
      <c r="J614" s="21"/>
      <c r="K614" s="21"/>
      <c r="L614" s="21"/>
      <c r="M614" s="21"/>
      <c r="N614" s="21"/>
      <c r="O614" s="21"/>
      <c r="P614" s="21"/>
      <c r="Q614" s="21"/>
      <c r="R614" s="27" t="n">
        <v>0.365350329694695</v>
      </c>
      <c r="S614" s="27" t="n">
        <v>-0.369123704495879</v>
      </c>
      <c r="T614" s="27" t="n">
        <v>1.20061262356484</v>
      </c>
      <c r="U614" s="27" t="n">
        <v>1.0200737710817</v>
      </c>
      <c r="V614" s="27" t="n">
        <v>0.951610980393471</v>
      </c>
      <c r="W614" s="27" t="n">
        <v>0.682753920005128</v>
      </c>
      <c r="X614" s="27" t="n">
        <v>-0.163738137692954</v>
      </c>
      <c r="Y614" s="27" t="n">
        <v>-2.1459661778963</v>
      </c>
      <c r="Z614" s="27" t="n">
        <v>0.421805903232485</v>
      </c>
      <c r="AA614" s="27" t="n">
        <v>-0.534271530971931</v>
      </c>
      <c r="AB614" s="27" t="n">
        <v>1.13413274001475</v>
      </c>
      <c r="AC614" s="27" t="n">
        <v>-0.38020339871019</v>
      </c>
      <c r="AD614" s="27" t="n">
        <v>0.0345276746666792</v>
      </c>
      <c r="AE614" s="27" t="n">
        <v>0.771089637300179</v>
      </c>
      <c r="AF614" s="27" t="n">
        <v>2.39868552588345</v>
      </c>
      <c r="AG614" s="27" t="n">
        <v>-0.692636382236911</v>
      </c>
      <c r="AH614" s="27" t="n">
        <v>0.778174436885417</v>
      </c>
      <c r="AI614" s="27" t="n">
        <v>0.52787205067733</v>
      </c>
      <c r="AJ614" s="27" t="n">
        <v>-0.291915213047956</v>
      </c>
      <c r="AK614" s="27" t="n">
        <v>-0.688719916451005</v>
      </c>
      <c r="AL614" s="21"/>
      <c r="AM614" s="31" t="n">
        <f aca="false">IF(SQRT($B$9)*$B614+SQRT(1-$B$9)*R614&lt;_xlfn.NORM.S.INV($B$6),1,0)</f>
        <v>0</v>
      </c>
      <c r="AN614" s="31" t="n">
        <f aca="false">IF(SQRT($B$9)*$B614+SQRT(1-$B$9)*S614&lt;_xlfn.NORM.S.INV($B$6),1,0)</f>
        <v>0</v>
      </c>
      <c r="AO614" s="31" t="n">
        <f aca="false">IF(SQRT($B$9)*$B614+SQRT(1-$B$9)*T614&lt;_xlfn.NORM.S.INV($B$6),1,0)</f>
        <v>0</v>
      </c>
      <c r="AP614" s="31" t="n">
        <f aca="false">IF(SQRT($B$9)*$B614+SQRT(1-$B$9)*U614&lt;_xlfn.NORM.S.INV($B$6),1,0)</f>
        <v>0</v>
      </c>
      <c r="AQ614" s="31" t="n">
        <f aca="false">IF(SQRT($B$9)*$B614+SQRT(1-$B$9)*V614&lt;_xlfn.NORM.S.INV($B$6),1,0)</f>
        <v>0</v>
      </c>
      <c r="AR614" s="31" t="n">
        <f aca="false">IF(SQRT($B$9)*$B614+SQRT(1-$B$9)*W614&lt;_xlfn.NORM.S.INV($B$6),1,0)</f>
        <v>0</v>
      </c>
      <c r="AS614" s="31" t="n">
        <f aca="false">IF(SQRT($B$9)*$B614+SQRT(1-$B$9)*X614&lt;_xlfn.NORM.S.INV($B$6),1,0)</f>
        <v>0</v>
      </c>
      <c r="AT614" s="31" t="n">
        <f aca="false">IF(SQRT($B$9)*$B614+SQRT(1-$B$9)*Y614&lt;_xlfn.NORM.S.INV($B$6),1,0)</f>
        <v>0</v>
      </c>
      <c r="AU614" s="31" t="n">
        <f aca="false">IF(SQRT($B$9)*$B614+SQRT(1-$B$9)*Z614&lt;_xlfn.NORM.S.INV($B$6),1,0)</f>
        <v>0</v>
      </c>
      <c r="AV614" s="31" t="n">
        <f aca="false">IF(SQRT($B$9)*$B614+SQRT(1-$B$9)*AA614&lt;_xlfn.NORM.S.INV($B$6),1,0)</f>
        <v>0</v>
      </c>
      <c r="AW614" s="31" t="n">
        <f aca="false">IF(SQRT($C$9)*$B614+SQRT(1-$C$9)*AB614&lt;_xlfn.NORM.S.INV($C$6),1,0)</f>
        <v>0</v>
      </c>
      <c r="AX614" s="31" t="n">
        <f aca="false">IF(SQRT($C$9)*$B614+SQRT(1-$C$9)*AC614&lt;_xlfn.NORM.S.INV($C$6),1,0)</f>
        <v>0</v>
      </c>
      <c r="AY614" s="31" t="n">
        <f aca="false">IF(SQRT($C$9)*$B614+SQRT(1-$C$9)*AD614&lt;_xlfn.NORM.S.INV($C$6),1,0)</f>
        <v>0</v>
      </c>
      <c r="AZ614" s="31" t="n">
        <f aca="false">IF(SQRT($C$9)*$B614+SQRT(1-$C$9)*AE614&lt;_xlfn.NORM.S.INV($C$6),1,0)</f>
        <v>0</v>
      </c>
      <c r="BA614" s="31" t="n">
        <f aca="false">IF(SQRT($C$9)*$B614+SQRT(1-$C$9)*AF614&lt;_xlfn.NORM.S.INV($C$6),1,0)</f>
        <v>0</v>
      </c>
      <c r="BB614" s="31" t="n">
        <f aca="false">IF(SQRT($C$9)*$B614+SQRT(1-$C$9)*AG614&lt;_xlfn.NORM.S.INV($C$6),1,0)</f>
        <v>0</v>
      </c>
      <c r="BC614" s="31" t="n">
        <f aca="false">IF(SQRT($C$9)*$B614+SQRT(1-$C$9)*AH614&lt;_xlfn.NORM.S.INV($C$6),1,0)</f>
        <v>0</v>
      </c>
      <c r="BD614" s="31" t="n">
        <f aca="false">IF(SQRT($C$9)*$B614+SQRT(1-$C$9)*AI614&lt;_xlfn.NORM.S.INV($C$6),1,0)</f>
        <v>0</v>
      </c>
      <c r="BE614" s="31" t="n">
        <f aca="false">IF(SQRT($C$9)*$B614+SQRT(1-$C$9)*AJ614&lt;_xlfn.NORM.S.INV($C$6),1,0)</f>
        <v>0</v>
      </c>
      <c r="BF614" s="31" t="n">
        <f aca="false">IF(SQRT($C$9)*$B614+SQRT(1-$C$9)*AK614&lt;_xlfn.NORM.S.INV($C$6),1,0)</f>
        <v>0</v>
      </c>
      <c r="BG614" s="21"/>
      <c r="BH614" s="21"/>
      <c r="BI614" s="31" t="n">
        <f aca="false">$B$11*(($A$1061)*$C614/$B$12*$B$7+(1-$A$1061)*$D614/$B$12*$C$7)</f>
        <v>0</v>
      </c>
      <c r="BJ614" s="31" t="n">
        <f aca="false">$B$11*(($A$1062)*$C614/$B$12*$B$7+(1-$A$1062)*$D614/$B$12*$C$7)</f>
        <v>0</v>
      </c>
      <c r="BK614" s="31" t="n">
        <f aca="false">$B$11*(($A$1063)*$C614/$B$12*$B$7+(1-$A$1063)*$D614/$B$12*$C$7)</f>
        <v>0</v>
      </c>
      <c r="BL614" s="31" t="n">
        <f aca="false">$B$11*(($A$1064)*$C614/$B$12*$B$7+(1-$A$1064)*$D614/$B$12*$C$7)</f>
        <v>0</v>
      </c>
      <c r="BM614" s="31" t="n">
        <f aca="false">$B$11*(($A$1065)*$C614/$B$12*$B$7+(1-$A$1065)*$D614/$B$12*$C$7)</f>
        <v>0</v>
      </c>
      <c r="BN614" s="31" t="n">
        <f aca="false">$B$11*(($A$1066)*$C614/$B$12*$B$7+(1-$A$1066)*$D614/$B$12*$C$7)</f>
        <v>0</v>
      </c>
      <c r="BO614" s="31" t="n">
        <f aca="false">$B$11*(($A$1067)*$C614/$B$12*$B$7+(1-$A$1067)*$D614/$B$12*$C$7)</f>
        <v>0</v>
      </c>
      <c r="BP614" s="31" t="n">
        <f aca="false">$B$11*(($A$1068)*$C614/$B$12*$B$7+(1-$A$1068)*$D614/$B$12*$C$7)</f>
        <v>0</v>
      </c>
      <c r="BQ614" s="31" t="n">
        <f aca="false">$B$11*(($A$1069)*$C614/$B$12*$B$7+(1-$A$1069)*$D614/$B$12*$C$7)</f>
        <v>0</v>
      </c>
      <c r="BR614" s="31" t="n">
        <f aca="false">$B$11*(($A$1070)*$C614/$B$12*$B$7+(1-$A$1070)*$D614/$B$12*$C$7)</f>
        <v>0</v>
      </c>
      <c r="BS614" s="31" t="n">
        <f aca="false">$B$11*(($A$1071)*$C614/$B$12*$B$7+(1-$A$1071)*$D614/$B$12*$C$7)</f>
        <v>0</v>
      </c>
      <c r="BT614" s="31" t="n">
        <f aca="false">$B$11*(($A$1072)*$C614/$B$12*$B$7+(1-$A$1072)*$D614/$B$12*$C$7)</f>
        <v>0</v>
      </c>
      <c r="BU614" s="31" t="n">
        <f aca="false">$B$11*(($A$1073)*$C614/$B$12*$B$7+(1-$A$1073)*$D614/$B$12*$C$7)</f>
        <v>0</v>
      </c>
      <c r="BV614" s="31" t="n">
        <f aca="false">$B$11*(($A$1074)*$C614/$B$12*$B$7+(1-$A$1074)*$D614/$B$12*$C$7)</f>
        <v>0</v>
      </c>
      <c r="BW614" s="31" t="n">
        <f aca="false">$B$11*(($A$1075)*$C614/$B$12*$B$7+(1-$A$1075)*$D614/$B$12*$C$7)</f>
        <v>0</v>
      </c>
      <c r="BX614" s="31" t="n">
        <f aca="false">$B$11*(($A$1076)*$C614/$B$12*$B$7+(1-$A$1076)*$D614/$B$12*$C$7)</f>
        <v>0</v>
      </c>
      <c r="BY614" s="31" t="n">
        <f aca="false">$B$11*(($A$1077)*$C614/$B$12*$B$7+(1-$A$1077)*$D614/$B$12*$C$7)</f>
        <v>0</v>
      </c>
      <c r="BZ614" s="31" t="n">
        <f aca="false">$B$11*(($A$1078)*$C614/$B$12*$B$7+(1-$A$1078)*$D614/$B$12*$C$7)</f>
        <v>0</v>
      </c>
      <c r="CA614" s="31" t="n">
        <f aca="false">$B$11*(($A$1079)*$C614/$B$12*$B$7+(1-$A$1079)*$D614/$B$12*$C$7)</f>
        <v>0</v>
      </c>
      <c r="CB614" s="31" t="n">
        <f aca="false">$B$11*(($A$1080)*$C614/$B$12*$B$7+(1-$A$1080)*$D614/$B$12*$C$7)</f>
        <v>0</v>
      </c>
      <c r="CC614" s="31" t="n">
        <f aca="false">$B$11*(($A$1081)*$C614/$B$12*$B$7+(1-$A$1081)*$D614/$B$12*$C$7)</f>
        <v>0</v>
      </c>
    </row>
    <row r="615" customFormat="false" ht="15" hidden="false" customHeight="false" outlineLevel="0" collapsed="false">
      <c r="A615" s="21" t="n">
        <v>591</v>
      </c>
      <c r="B615" s="27" t="n">
        <v>-2.11621442861754</v>
      </c>
      <c r="C615" s="9" t="n">
        <f aca="false">SUM(AM615:AV615)</f>
        <v>0</v>
      </c>
      <c r="D615" s="9" t="n">
        <f aca="false">SUM(AW615:BF615)</f>
        <v>1</v>
      </c>
      <c r="E615" s="24" t="n">
        <f aca="false">(1-C615/$B$12)*$B$8-C615/$B$12*$B$7</f>
        <v>0.05</v>
      </c>
      <c r="F615" s="24" t="n">
        <f aca="false">(1-D615/$B$12)*$C$8-D615/$B$12*$C$7</f>
        <v>0.021</v>
      </c>
      <c r="G615" s="47" t="n">
        <f aca="false">$B$11*($B$10*C615/$B$12*$B$7+(1-$B$10)*D615/$B$12*$C$7)</f>
        <v>300</v>
      </c>
      <c r="H615" s="24" t="n">
        <f aca="false">$B$10*E615+(1-$B$10)*F615</f>
        <v>0.0355</v>
      </c>
      <c r="I615" s="21"/>
      <c r="J615" s="21"/>
      <c r="K615" s="21"/>
      <c r="L615" s="21"/>
      <c r="M615" s="21"/>
      <c r="N615" s="21"/>
      <c r="O615" s="21"/>
      <c r="P615" s="21"/>
      <c r="Q615" s="21"/>
      <c r="R615" s="27" t="n">
        <v>-0.31838856791146</v>
      </c>
      <c r="S615" s="27" t="n">
        <v>-0.799675403041942</v>
      </c>
      <c r="T615" s="27" t="n">
        <v>0.232826581149107</v>
      </c>
      <c r="U615" s="27" t="n">
        <v>0.197078344705321</v>
      </c>
      <c r="V615" s="27" t="n">
        <v>0.295820371647534</v>
      </c>
      <c r="W615" s="27" t="n">
        <v>0.772191045936512</v>
      </c>
      <c r="X615" s="27" t="n">
        <v>0.50190339583385</v>
      </c>
      <c r="Y615" s="27" t="n">
        <v>-0.485675446559219</v>
      </c>
      <c r="Z615" s="27" t="n">
        <v>-1.31935124790183</v>
      </c>
      <c r="AA615" s="27" t="n">
        <v>-1.37306261344314</v>
      </c>
      <c r="AB615" s="27" t="n">
        <v>0.404154172215799</v>
      </c>
      <c r="AC615" s="27" t="n">
        <v>0.507987395771619</v>
      </c>
      <c r="AD615" s="27" t="n">
        <v>0.989216262897683</v>
      </c>
      <c r="AE615" s="27" t="n">
        <v>0.0736391160731698</v>
      </c>
      <c r="AF615" s="27" t="n">
        <v>0.0220197856738576</v>
      </c>
      <c r="AG615" s="27" t="n">
        <v>-0.622372169204193</v>
      </c>
      <c r="AH615" s="27" t="n">
        <v>0.500558785973732</v>
      </c>
      <c r="AI615" s="27" t="n">
        <v>0.984114666128711</v>
      </c>
      <c r="AJ615" s="27" t="n">
        <v>-1.32413638619258</v>
      </c>
      <c r="AK615" s="27" t="n">
        <v>0.174666403568007</v>
      </c>
      <c r="AL615" s="21"/>
      <c r="AM615" s="31" t="n">
        <f aca="false">IF(SQRT($B$9)*$B615+SQRT(1-$B$9)*R615&lt;_xlfn.NORM.S.INV($B$6),1,0)</f>
        <v>0</v>
      </c>
      <c r="AN615" s="31" t="n">
        <f aca="false">IF(SQRT($B$9)*$B615+SQRT(1-$B$9)*S615&lt;_xlfn.NORM.S.INV($B$6),1,0)</f>
        <v>0</v>
      </c>
      <c r="AO615" s="31" t="n">
        <f aca="false">IF(SQRT($B$9)*$B615+SQRT(1-$B$9)*T615&lt;_xlfn.NORM.S.INV($B$6),1,0)</f>
        <v>0</v>
      </c>
      <c r="AP615" s="31" t="n">
        <f aca="false">IF(SQRT($B$9)*$B615+SQRT(1-$B$9)*U615&lt;_xlfn.NORM.S.INV($B$6),1,0)</f>
        <v>0</v>
      </c>
      <c r="AQ615" s="31" t="n">
        <f aca="false">IF(SQRT($B$9)*$B615+SQRT(1-$B$9)*V615&lt;_xlfn.NORM.S.INV($B$6),1,0)</f>
        <v>0</v>
      </c>
      <c r="AR615" s="31" t="n">
        <f aca="false">IF(SQRT($B$9)*$B615+SQRT(1-$B$9)*W615&lt;_xlfn.NORM.S.INV($B$6),1,0)</f>
        <v>0</v>
      </c>
      <c r="AS615" s="31" t="n">
        <f aca="false">IF(SQRT($B$9)*$B615+SQRT(1-$B$9)*X615&lt;_xlfn.NORM.S.INV($B$6),1,0)</f>
        <v>0</v>
      </c>
      <c r="AT615" s="31" t="n">
        <f aca="false">IF(SQRT($B$9)*$B615+SQRT(1-$B$9)*Y615&lt;_xlfn.NORM.S.INV($B$6),1,0)</f>
        <v>0</v>
      </c>
      <c r="AU615" s="31" t="n">
        <f aca="false">IF(SQRT($B$9)*$B615+SQRT(1-$B$9)*Z615&lt;_xlfn.NORM.S.INV($B$6),1,0)</f>
        <v>0</v>
      </c>
      <c r="AV615" s="31" t="n">
        <f aca="false">IF(SQRT($B$9)*$B615+SQRT(1-$B$9)*AA615&lt;_xlfn.NORM.S.INV($B$6),1,0)</f>
        <v>0</v>
      </c>
      <c r="AW615" s="31" t="n">
        <f aca="false">IF(SQRT($C$9)*$B615+SQRT(1-$C$9)*AB615&lt;_xlfn.NORM.S.INV($C$6),1,0)</f>
        <v>0</v>
      </c>
      <c r="AX615" s="31" t="n">
        <f aca="false">IF(SQRT($C$9)*$B615+SQRT(1-$C$9)*AC615&lt;_xlfn.NORM.S.INV($C$6),1,0)</f>
        <v>0</v>
      </c>
      <c r="AY615" s="31" t="n">
        <f aca="false">IF(SQRT($C$9)*$B615+SQRT(1-$C$9)*AD615&lt;_xlfn.NORM.S.INV($C$6),1,0)</f>
        <v>0</v>
      </c>
      <c r="AZ615" s="31" t="n">
        <f aca="false">IF(SQRT($C$9)*$B615+SQRT(1-$C$9)*AE615&lt;_xlfn.NORM.S.INV($C$6),1,0)</f>
        <v>0</v>
      </c>
      <c r="BA615" s="31" t="n">
        <f aca="false">IF(SQRT($C$9)*$B615+SQRT(1-$C$9)*AF615&lt;_xlfn.NORM.S.INV($C$6),1,0)</f>
        <v>0</v>
      </c>
      <c r="BB615" s="31" t="n">
        <f aca="false">IF(SQRT($C$9)*$B615+SQRT(1-$C$9)*AG615&lt;_xlfn.NORM.S.INV($C$6),1,0)</f>
        <v>0</v>
      </c>
      <c r="BC615" s="31" t="n">
        <f aca="false">IF(SQRT($C$9)*$B615+SQRT(1-$C$9)*AH615&lt;_xlfn.NORM.S.INV($C$6),1,0)</f>
        <v>0</v>
      </c>
      <c r="BD615" s="31" t="n">
        <f aca="false">IF(SQRT($C$9)*$B615+SQRT(1-$C$9)*AI615&lt;_xlfn.NORM.S.INV($C$6),1,0)</f>
        <v>0</v>
      </c>
      <c r="BE615" s="31" t="n">
        <f aca="false">IF(SQRT($C$9)*$B615+SQRT(1-$C$9)*AJ615&lt;_xlfn.NORM.S.INV($C$6),1,0)</f>
        <v>1</v>
      </c>
      <c r="BF615" s="31" t="n">
        <f aca="false">IF(SQRT($C$9)*$B615+SQRT(1-$C$9)*AK615&lt;_xlfn.NORM.S.INV($C$6),1,0)</f>
        <v>0</v>
      </c>
      <c r="BG615" s="21"/>
      <c r="BH615" s="21"/>
      <c r="BI615" s="31" t="n">
        <f aca="false">$B$11*(($A$1061)*$C615/$B$12*$B$7+(1-$A$1061)*$D615/$B$12*$C$7)</f>
        <v>600</v>
      </c>
      <c r="BJ615" s="31" t="n">
        <f aca="false">$B$11*(($A$1062)*$C615/$B$12*$B$7+(1-$A$1062)*$D615/$B$12*$C$7)</f>
        <v>570</v>
      </c>
      <c r="BK615" s="31" t="n">
        <f aca="false">$B$11*(($A$1063)*$C615/$B$12*$B$7+(1-$A$1063)*$D615/$B$12*$C$7)</f>
        <v>540</v>
      </c>
      <c r="BL615" s="31" t="n">
        <f aca="false">$B$11*(($A$1064)*$C615/$B$12*$B$7+(1-$A$1064)*$D615/$B$12*$C$7)</f>
        <v>510</v>
      </c>
      <c r="BM615" s="31" t="n">
        <f aca="false">$B$11*(($A$1065)*$C615/$B$12*$B$7+(1-$A$1065)*$D615/$B$12*$C$7)</f>
        <v>480</v>
      </c>
      <c r="BN615" s="31" t="n">
        <f aca="false">$B$11*(($A$1066)*$C615/$B$12*$B$7+(1-$A$1066)*$D615/$B$12*$C$7)</f>
        <v>450</v>
      </c>
      <c r="BO615" s="31" t="n">
        <f aca="false">$B$11*(($A$1067)*$C615/$B$12*$B$7+(1-$A$1067)*$D615/$B$12*$C$7)</f>
        <v>420</v>
      </c>
      <c r="BP615" s="31" t="n">
        <f aca="false">$B$11*(($A$1068)*$C615/$B$12*$B$7+(1-$A$1068)*$D615/$B$12*$C$7)</f>
        <v>390</v>
      </c>
      <c r="BQ615" s="31" t="n">
        <f aca="false">$B$11*(($A$1069)*$C615/$B$12*$B$7+(1-$A$1069)*$D615/$B$12*$C$7)</f>
        <v>360</v>
      </c>
      <c r="BR615" s="31" t="n">
        <f aca="false">$B$11*(($A$1070)*$C615/$B$12*$B$7+(1-$A$1070)*$D615/$B$12*$C$7)</f>
        <v>330</v>
      </c>
      <c r="BS615" s="31" t="n">
        <f aca="false">$B$11*(($A$1071)*$C615/$B$12*$B$7+(1-$A$1071)*$D615/$B$12*$C$7)</f>
        <v>300</v>
      </c>
      <c r="BT615" s="31" t="n">
        <f aca="false">$B$11*(($A$1072)*$C615/$B$12*$B$7+(1-$A$1072)*$D615/$B$12*$C$7)</f>
        <v>270</v>
      </c>
      <c r="BU615" s="31" t="n">
        <f aca="false">$B$11*(($A$1073)*$C615/$B$12*$B$7+(1-$A$1073)*$D615/$B$12*$C$7)</f>
        <v>240</v>
      </c>
      <c r="BV615" s="31" t="n">
        <f aca="false">$B$11*(($A$1074)*$C615/$B$12*$B$7+(1-$A$1074)*$D615/$B$12*$C$7)</f>
        <v>210</v>
      </c>
      <c r="BW615" s="31" t="n">
        <f aca="false">$B$11*(($A$1075)*$C615/$B$12*$B$7+(1-$A$1075)*$D615/$B$12*$C$7)</f>
        <v>180</v>
      </c>
      <c r="BX615" s="31" t="n">
        <f aca="false">$B$11*(($A$1076)*$C615/$B$12*$B$7+(1-$A$1076)*$D615/$B$12*$C$7)</f>
        <v>150</v>
      </c>
      <c r="BY615" s="31" t="n">
        <f aca="false">$B$11*(($A$1077)*$C615/$B$12*$B$7+(1-$A$1077)*$D615/$B$12*$C$7)</f>
        <v>120</v>
      </c>
      <c r="BZ615" s="31" t="n">
        <f aca="false">$B$11*(($A$1078)*$C615/$B$12*$B$7+(1-$A$1078)*$D615/$B$12*$C$7)</f>
        <v>90</v>
      </c>
      <c r="CA615" s="31" t="n">
        <f aca="false">$B$11*(($A$1079)*$C615/$B$12*$B$7+(1-$A$1079)*$D615/$B$12*$C$7)</f>
        <v>60</v>
      </c>
      <c r="CB615" s="31" t="n">
        <f aca="false">$B$11*(($A$1080)*$C615/$B$12*$B$7+(1-$A$1080)*$D615/$B$12*$C$7)</f>
        <v>30</v>
      </c>
      <c r="CC615" s="31" t="n">
        <f aca="false">$B$11*(($A$1081)*$C615/$B$12*$B$7+(1-$A$1081)*$D615/$B$12*$C$7)</f>
        <v>0</v>
      </c>
    </row>
    <row r="616" customFormat="false" ht="15" hidden="false" customHeight="false" outlineLevel="0" collapsed="false">
      <c r="A616" s="21" t="n">
        <v>592</v>
      </c>
      <c r="B616" s="27" t="n">
        <v>-0.607226214977841</v>
      </c>
      <c r="C616" s="9" t="n">
        <f aca="false">SUM(AM616:AV616)</f>
        <v>0</v>
      </c>
      <c r="D616" s="9" t="n">
        <f aca="false">SUM(AW616:BF616)</f>
        <v>0</v>
      </c>
      <c r="E616" s="24" t="n">
        <f aca="false">(1-C616/$B$12)*$B$8-C616/$B$12*$B$7</f>
        <v>0.05</v>
      </c>
      <c r="F616" s="24" t="n">
        <f aca="false">(1-D616/$B$12)*$C$8-D616/$B$12*$C$7</f>
        <v>0.09</v>
      </c>
      <c r="G616" s="47" t="n">
        <f aca="false">$B$11*($B$10*C616/$B$12*$B$7+(1-$B$10)*D616/$B$12*$C$7)</f>
        <v>0</v>
      </c>
      <c r="H616" s="24" t="n">
        <f aca="false">$B$10*E616+(1-$B$10)*F616</f>
        <v>0.07</v>
      </c>
      <c r="I616" s="21"/>
      <c r="J616" s="21"/>
      <c r="K616" s="21"/>
      <c r="L616" s="21"/>
      <c r="M616" s="21"/>
      <c r="N616" s="21"/>
      <c r="O616" s="21"/>
      <c r="P616" s="21"/>
      <c r="Q616" s="21"/>
      <c r="R616" s="27" t="n">
        <v>-0.809492662827038</v>
      </c>
      <c r="S616" s="27" t="n">
        <v>-0.109071705584901</v>
      </c>
      <c r="T616" s="27" t="n">
        <v>-0.401962289227472</v>
      </c>
      <c r="U616" s="27" t="n">
        <v>0.203386642235825</v>
      </c>
      <c r="V616" s="27" t="n">
        <v>0.746088467745002</v>
      </c>
      <c r="W616" s="27" t="n">
        <v>-0.277918840873355</v>
      </c>
      <c r="X616" s="27" t="n">
        <v>-0.465702864371608</v>
      </c>
      <c r="Y616" s="27" t="n">
        <v>-0.160523927575218</v>
      </c>
      <c r="Z616" s="27" t="n">
        <v>-0.729406793194954</v>
      </c>
      <c r="AA616" s="27" t="n">
        <v>1.76305850830227</v>
      </c>
      <c r="AB616" s="27" t="n">
        <v>-0.0352859639594326</v>
      </c>
      <c r="AC616" s="27" t="n">
        <v>-0.704953539422522</v>
      </c>
      <c r="AD616" s="27" t="n">
        <v>-0.372318152480768</v>
      </c>
      <c r="AE616" s="27" t="n">
        <v>-0.249809440264707</v>
      </c>
      <c r="AF616" s="27" t="n">
        <v>1.0917373744663</v>
      </c>
      <c r="AG616" s="27" t="n">
        <v>0.519416428785693</v>
      </c>
      <c r="AH616" s="27" t="n">
        <v>1.29814106538955</v>
      </c>
      <c r="AI616" s="27" t="n">
        <v>0.738519794701729</v>
      </c>
      <c r="AJ616" s="27" t="n">
        <v>-0.196314877747278</v>
      </c>
      <c r="AK616" s="27" t="n">
        <v>1.90869861465441</v>
      </c>
      <c r="AL616" s="21"/>
      <c r="AM616" s="31" t="n">
        <f aca="false">IF(SQRT($B$9)*$B616+SQRT(1-$B$9)*R616&lt;_xlfn.NORM.S.INV($B$6),1,0)</f>
        <v>0</v>
      </c>
      <c r="AN616" s="31" t="n">
        <f aca="false">IF(SQRT($B$9)*$B616+SQRT(1-$B$9)*S616&lt;_xlfn.NORM.S.INV($B$6),1,0)</f>
        <v>0</v>
      </c>
      <c r="AO616" s="31" t="n">
        <f aca="false">IF(SQRT($B$9)*$B616+SQRT(1-$B$9)*T616&lt;_xlfn.NORM.S.INV($B$6),1,0)</f>
        <v>0</v>
      </c>
      <c r="AP616" s="31" t="n">
        <f aca="false">IF(SQRT($B$9)*$B616+SQRT(1-$B$9)*U616&lt;_xlfn.NORM.S.INV($B$6),1,0)</f>
        <v>0</v>
      </c>
      <c r="AQ616" s="31" t="n">
        <f aca="false">IF(SQRT($B$9)*$B616+SQRT(1-$B$9)*V616&lt;_xlfn.NORM.S.INV($B$6),1,0)</f>
        <v>0</v>
      </c>
      <c r="AR616" s="31" t="n">
        <f aca="false">IF(SQRT($B$9)*$B616+SQRT(1-$B$9)*W616&lt;_xlfn.NORM.S.INV($B$6),1,0)</f>
        <v>0</v>
      </c>
      <c r="AS616" s="31" t="n">
        <f aca="false">IF(SQRT($B$9)*$B616+SQRT(1-$B$9)*X616&lt;_xlfn.NORM.S.INV($B$6),1,0)</f>
        <v>0</v>
      </c>
      <c r="AT616" s="31" t="n">
        <f aca="false">IF(SQRT($B$9)*$B616+SQRT(1-$B$9)*Y616&lt;_xlfn.NORM.S.INV($B$6),1,0)</f>
        <v>0</v>
      </c>
      <c r="AU616" s="31" t="n">
        <f aca="false">IF(SQRT($B$9)*$B616+SQRT(1-$B$9)*Z616&lt;_xlfn.NORM.S.INV($B$6),1,0)</f>
        <v>0</v>
      </c>
      <c r="AV616" s="31" t="n">
        <f aca="false">IF(SQRT($B$9)*$B616+SQRT(1-$B$9)*AA616&lt;_xlfn.NORM.S.INV($B$6),1,0)</f>
        <v>0</v>
      </c>
      <c r="AW616" s="31" t="n">
        <f aca="false">IF(SQRT($C$9)*$B616+SQRT(1-$C$9)*AB616&lt;_xlfn.NORM.S.INV($C$6),1,0)</f>
        <v>0</v>
      </c>
      <c r="AX616" s="31" t="n">
        <f aca="false">IF(SQRT($C$9)*$B616+SQRT(1-$C$9)*AC616&lt;_xlfn.NORM.S.INV($C$6),1,0)</f>
        <v>0</v>
      </c>
      <c r="AY616" s="31" t="n">
        <f aca="false">IF(SQRT($C$9)*$B616+SQRT(1-$C$9)*AD616&lt;_xlfn.NORM.S.INV($C$6),1,0)</f>
        <v>0</v>
      </c>
      <c r="AZ616" s="31" t="n">
        <f aca="false">IF(SQRT($C$9)*$B616+SQRT(1-$C$9)*AE616&lt;_xlfn.NORM.S.INV($C$6),1,0)</f>
        <v>0</v>
      </c>
      <c r="BA616" s="31" t="n">
        <f aca="false">IF(SQRT($C$9)*$B616+SQRT(1-$C$9)*AF616&lt;_xlfn.NORM.S.INV($C$6),1,0)</f>
        <v>0</v>
      </c>
      <c r="BB616" s="31" t="n">
        <f aca="false">IF(SQRT($C$9)*$B616+SQRT(1-$C$9)*AG616&lt;_xlfn.NORM.S.INV($C$6),1,0)</f>
        <v>0</v>
      </c>
      <c r="BC616" s="31" t="n">
        <f aca="false">IF(SQRT($C$9)*$B616+SQRT(1-$C$9)*AH616&lt;_xlfn.NORM.S.INV($C$6),1,0)</f>
        <v>0</v>
      </c>
      <c r="BD616" s="31" t="n">
        <f aca="false">IF(SQRT($C$9)*$B616+SQRT(1-$C$9)*AI616&lt;_xlfn.NORM.S.INV($C$6),1,0)</f>
        <v>0</v>
      </c>
      <c r="BE616" s="31" t="n">
        <f aca="false">IF(SQRT($C$9)*$B616+SQRT(1-$C$9)*AJ616&lt;_xlfn.NORM.S.INV($C$6),1,0)</f>
        <v>0</v>
      </c>
      <c r="BF616" s="31" t="n">
        <f aca="false">IF(SQRT($C$9)*$B616+SQRT(1-$C$9)*AK616&lt;_xlfn.NORM.S.INV($C$6),1,0)</f>
        <v>0</v>
      </c>
      <c r="BG616" s="21"/>
      <c r="BH616" s="21"/>
      <c r="BI616" s="31" t="n">
        <f aca="false">$B$11*(($A$1061)*$C616/$B$12*$B$7+(1-$A$1061)*$D616/$B$12*$C$7)</f>
        <v>0</v>
      </c>
      <c r="BJ616" s="31" t="n">
        <f aca="false">$B$11*(($A$1062)*$C616/$B$12*$B$7+(1-$A$1062)*$D616/$B$12*$C$7)</f>
        <v>0</v>
      </c>
      <c r="BK616" s="31" t="n">
        <f aca="false">$B$11*(($A$1063)*$C616/$B$12*$B$7+(1-$A$1063)*$D616/$B$12*$C$7)</f>
        <v>0</v>
      </c>
      <c r="BL616" s="31" t="n">
        <f aca="false">$B$11*(($A$1064)*$C616/$B$12*$B$7+(1-$A$1064)*$D616/$B$12*$C$7)</f>
        <v>0</v>
      </c>
      <c r="BM616" s="31" t="n">
        <f aca="false">$B$11*(($A$1065)*$C616/$B$12*$B$7+(1-$A$1065)*$D616/$B$12*$C$7)</f>
        <v>0</v>
      </c>
      <c r="BN616" s="31" t="n">
        <f aca="false">$B$11*(($A$1066)*$C616/$B$12*$B$7+(1-$A$1066)*$D616/$B$12*$C$7)</f>
        <v>0</v>
      </c>
      <c r="BO616" s="31" t="n">
        <f aca="false">$B$11*(($A$1067)*$C616/$B$12*$B$7+(1-$A$1067)*$D616/$B$12*$C$7)</f>
        <v>0</v>
      </c>
      <c r="BP616" s="31" t="n">
        <f aca="false">$B$11*(($A$1068)*$C616/$B$12*$B$7+(1-$A$1068)*$D616/$B$12*$C$7)</f>
        <v>0</v>
      </c>
      <c r="BQ616" s="31" t="n">
        <f aca="false">$B$11*(($A$1069)*$C616/$B$12*$B$7+(1-$A$1069)*$D616/$B$12*$C$7)</f>
        <v>0</v>
      </c>
      <c r="BR616" s="31" t="n">
        <f aca="false">$B$11*(($A$1070)*$C616/$B$12*$B$7+(1-$A$1070)*$D616/$B$12*$C$7)</f>
        <v>0</v>
      </c>
      <c r="BS616" s="31" t="n">
        <f aca="false">$B$11*(($A$1071)*$C616/$B$12*$B$7+(1-$A$1071)*$D616/$B$12*$C$7)</f>
        <v>0</v>
      </c>
      <c r="BT616" s="31" t="n">
        <f aca="false">$B$11*(($A$1072)*$C616/$B$12*$B$7+(1-$A$1072)*$D616/$B$12*$C$7)</f>
        <v>0</v>
      </c>
      <c r="BU616" s="31" t="n">
        <f aca="false">$B$11*(($A$1073)*$C616/$B$12*$B$7+(1-$A$1073)*$D616/$B$12*$C$7)</f>
        <v>0</v>
      </c>
      <c r="BV616" s="31" t="n">
        <f aca="false">$B$11*(($A$1074)*$C616/$B$12*$B$7+(1-$A$1074)*$D616/$B$12*$C$7)</f>
        <v>0</v>
      </c>
      <c r="BW616" s="31" t="n">
        <f aca="false">$B$11*(($A$1075)*$C616/$B$12*$B$7+(1-$A$1075)*$D616/$B$12*$C$7)</f>
        <v>0</v>
      </c>
      <c r="BX616" s="31" t="n">
        <f aca="false">$B$11*(($A$1076)*$C616/$B$12*$B$7+(1-$A$1076)*$D616/$B$12*$C$7)</f>
        <v>0</v>
      </c>
      <c r="BY616" s="31" t="n">
        <f aca="false">$B$11*(($A$1077)*$C616/$B$12*$B$7+(1-$A$1077)*$D616/$B$12*$C$7)</f>
        <v>0</v>
      </c>
      <c r="BZ616" s="31" t="n">
        <f aca="false">$B$11*(($A$1078)*$C616/$B$12*$B$7+(1-$A$1078)*$D616/$B$12*$C$7)</f>
        <v>0</v>
      </c>
      <c r="CA616" s="31" t="n">
        <f aca="false">$B$11*(($A$1079)*$C616/$B$12*$B$7+(1-$A$1079)*$D616/$B$12*$C$7)</f>
        <v>0</v>
      </c>
      <c r="CB616" s="31" t="n">
        <f aca="false">$B$11*(($A$1080)*$C616/$B$12*$B$7+(1-$A$1080)*$D616/$B$12*$C$7)</f>
        <v>0</v>
      </c>
      <c r="CC616" s="31" t="n">
        <f aca="false">$B$11*(($A$1081)*$C616/$B$12*$B$7+(1-$A$1081)*$D616/$B$12*$C$7)</f>
        <v>0</v>
      </c>
    </row>
    <row r="617" customFormat="false" ht="15" hidden="false" customHeight="false" outlineLevel="0" collapsed="false">
      <c r="A617" s="21" t="n">
        <v>593</v>
      </c>
      <c r="B617" s="27" t="n">
        <v>0.807481214411529</v>
      </c>
      <c r="C617" s="9" t="n">
        <f aca="false">SUM(AM617:AV617)</f>
        <v>0</v>
      </c>
      <c r="D617" s="9" t="n">
        <f aca="false">SUM(AW617:BF617)</f>
        <v>0</v>
      </c>
      <c r="E617" s="24" t="n">
        <f aca="false">(1-C617/$B$12)*$B$8-C617/$B$12*$B$7</f>
        <v>0.05</v>
      </c>
      <c r="F617" s="24" t="n">
        <f aca="false">(1-D617/$B$12)*$C$8-D617/$B$12*$C$7</f>
        <v>0.09</v>
      </c>
      <c r="G617" s="47" t="n">
        <f aca="false">$B$11*($B$10*C617/$B$12*$B$7+(1-$B$10)*D617/$B$12*$C$7)</f>
        <v>0</v>
      </c>
      <c r="H617" s="24" t="n">
        <f aca="false">$B$10*E617+(1-$B$10)*F617</f>
        <v>0.07</v>
      </c>
      <c r="I617" s="21"/>
      <c r="J617" s="21"/>
      <c r="K617" s="21"/>
      <c r="L617" s="21"/>
      <c r="M617" s="21"/>
      <c r="N617" s="21"/>
      <c r="O617" s="21"/>
      <c r="P617" s="21"/>
      <c r="Q617" s="21"/>
      <c r="R617" s="27" t="n">
        <v>0.360583386310637</v>
      </c>
      <c r="S617" s="27" t="n">
        <v>-0.810216766079082</v>
      </c>
      <c r="T617" s="27" t="n">
        <v>0.288212885502133</v>
      </c>
      <c r="U617" s="27" t="n">
        <v>-0.265488604526383</v>
      </c>
      <c r="V617" s="27" t="n">
        <v>-1.54243677380132</v>
      </c>
      <c r="W617" s="27" t="n">
        <v>0.363630293167478</v>
      </c>
      <c r="X617" s="27" t="n">
        <v>-0.566764323307198</v>
      </c>
      <c r="Y617" s="27" t="n">
        <v>-0.846252136689764</v>
      </c>
      <c r="Z617" s="27" t="n">
        <v>1.04397797240847</v>
      </c>
      <c r="AA617" s="27" t="n">
        <v>-0.692269651573999</v>
      </c>
      <c r="AB617" s="27" t="n">
        <v>-1.44574932322266</v>
      </c>
      <c r="AC617" s="27" t="n">
        <v>-0.619298786256533</v>
      </c>
      <c r="AD617" s="27" t="n">
        <v>0.790219456873155</v>
      </c>
      <c r="AE617" s="27" t="n">
        <v>-1.23124209760287</v>
      </c>
      <c r="AF617" s="27" t="n">
        <v>-0.39861425132798</v>
      </c>
      <c r="AG617" s="27" t="n">
        <v>-0.0454465852223299</v>
      </c>
      <c r="AH617" s="27" t="n">
        <v>1.01957854425677</v>
      </c>
      <c r="AI617" s="27" t="n">
        <v>-0.490422693377387</v>
      </c>
      <c r="AJ617" s="27" t="n">
        <v>1.17528605626215</v>
      </c>
      <c r="AK617" s="27" t="n">
        <v>0.971947825341399</v>
      </c>
      <c r="AL617" s="21"/>
      <c r="AM617" s="31" t="n">
        <f aca="false">IF(SQRT($B$9)*$B617+SQRT(1-$B$9)*R617&lt;_xlfn.NORM.S.INV($B$6),1,0)</f>
        <v>0</v>
      </c>
      <c r="AN617" s="31" t="n">
        <f aca="false">IF(SQRT($B$9)*$B617+SQRT(1-$B$9)*S617&lt;_xlfn.NORM.S.INV($B$6),1,0)</f>
        <v>0</v>
      </c>
      <c r="AO617" s="31" t="n">
        <f aca="false">IF(SQRT($B$9)*$B617+SQRT(1-$B$9)*T617&lt;_xlfn.NORM.S.INV($B$6),1,0)</f>
        <v>0</v>
      </c>
      <c r="AP617" s="31" t="n">
        <f aca="false">IF(SQRT($B$9)*$B617+SQRT(1-$B$9)*U617&lt;_xlfn.NORM.S.INV($B$6),1,0)</f>
        <v>0</v>
      </c>
      <c r="AQ617" s="31" t="n">
        <f aca="false">IF(SQRT($B$9)*$B617+SQRT(1-$B$9)*V617&lt;_xlfn.NORM.S.INV($B$6),1,0)</f>
        <v>0</v>
      </c>
      <c r="AR617" s="31" t="n">
        <f aca="false">IF(SQRT($B$9)*$B617+SQRT(1-$B$9)*W617&lt;_xlfn.NORM.S.INV($B$6),1,0)</f>
        <v>0</v>
      </c>
      <c r="AS617" s="31" t="n">
        <f aca="false">IF(SQRT($B$9)*$B617+SQRT(1-$B$9)*X617&lt;_xlfn.NORM.S.INV($B$6),1,0)</f>
        <v>0</v>
      </c>
      <c r="AT617" s="31" t="n">
        <f aca="false">IF(SQRT($B$9)*$B617+SQRT(1-$B$9)*Y617&lt;_xlfn.NORM.S.INV($B$6),1,0)</f>
        <v>0</v>
      </c>
      <c r="AU617" s="31" t="n">
        <f aca="false">IF(SQRT($B$9)*$B617+SQRT(1-$B$9)*Z617&lt;_xlfn.NORM.S.INV($B$6),1,0)</f>
        <v>0</v>
      </c>
      <c r="AV617" s="31" t="n">
        <f aca="false">IF(SQRT($B$9)*$B617+SQRT(1-$B$9)*AA617&lt;_xlfn.NORM.S.INV($B$6),1,0)</f>
        <v>0</v>
      </c>
      <c r="AW617" s="31" t="n">
        <f aca="false">IF(SQRT($C$9)*$B617+SQRT(1-$C$9)*AB617&lt;_xlfn.NORM.S.INV($C$6),1,0)</f>
        <v>0</v>
      </c>
      <c r="AX617" s="31" t="n">
        <f aca="false">IF(SQRT($C$9)*$B617+SQRT(1-$C$9)*AC617&lt;_xlfn.NORM.S.INV($C$6),1,0)</f>
        <v>0</v>
      </c>
      <c r="AY617" s="31" t="n">
        <f aca="false">IF(SQRT($C$9)*$B617+SQRT(1-$C$9)*AD617&lt;_xlfn.NORM.S.INV($C$6),1,0)</f>
        <v>0</v>
      </c>
      <c r="AZ617" s="31" t="n">
        <f aca="false">IF(SQRT($C$9)*$B617+SQRT(1-$C$9)*AE617&lt;_xlfn.NORM.S.INV($C$6),1,0)</f>
        <v>0</v>
      </c>
      <c r="BA617" s="31" t="n">
        <f aca="false">IF(SQRT($C$9)*$B617+SQRT(1-$C$9)*AF617&lt;_xlfn.NORM.S.INV($C$6),1,0)</f>
        <v>0</v>
      </c>
      <c r="BB617" s="31" t="n">
        <f aca="false">IF(SQRT($C$9)*$B617+SQRT(1-$C$9)*AG617&lt;_xlfn.NORM.S.INV($C$6),1,0)</f>
        <v>0</v>
      </c>
      <c r="BC617" s="31" t="n">
        <f aca="false">IF(SQRT($C$9)*$B617+SQRT(1-$C$9)*AH617&lt;_xlfn.NORM.S.INV($C$6),1,0)</f>
        <v>0</v>
      </c>
      <c r="BD617" s="31" t="n">
        <f aca="false">IF(SQRT($C$9)*$B617+SQRT(1-$C$9)*AI617&lt;_xlfn.NORM.S.INV($C$6),1,0)</f>
        <v>0</v>
      </c>
      <c r="BE617" s="31" t="n">
        <f aca="false">IF(SQRT($C$9)*$B617+SQRT(1-$C$9)*AJ617&lt;_xlfn.NORM.S.INV($C$6),1,0)</f>
        <v>0</v>
      </c>
      <c r="BF617" s="31" t="n">
        <f aca="false">IF(SQRT($C$9)*$B617+SQRT(1-$C$9)*AK617&lt;_xlfn.NORM.S.INV($C$6),1,0)</f>
        <v>0</v>
      </c>
      <c r="BG617" s="21"/>
      <c r="BH617" s="21"/>
      <c r="BI617" s="31" t="n">
        <f aca="false">$B$11*(($A$1061)*$C617/$B$12*$B$7+(1-$A$1061)*$D617/$B$12*$C$7)</f>
        <v>0</v>
      </c>
      <c r="BJ617" s="31" t="n">
        <f aca="false">$B$11*(($A$1062)*$C617/$B$12*$B$7+(1-$A$1062)*$D617/$B$12*$C$7)</f>
        <v>0</v>
      </c>
      <c r="BK617" s="31" t="n">
        <f aca="false">$B$11*(($A$1063)*$C617/$B$12*$B$7+(1-$A$1063)*$D617/$B$12*$C$7)</f>
        <v>0</v>
      </c>
      <c r="BL617" s="31" t="n">
        <f aca="false">$B$11*(($A$1064)*$C617/$B$12*$B$7+(1-$A$1064)*$D617/$B$12*$C$7)</f>
        <v>0</v>
      </c>
      <c r="BM617" s="31" t="n">
        <f aca="false">$B$11*(($A$1065)*$C617/$B$12*$B$7+(1-$A$1065)*$D617/$B$12*$C$7)</f>
        <v>0</v>
      </c>
      <c r="BN617" s="31" t="n">
        <f aca="false">$B$11*(($A$1066)*$C617/$B$12*$B$7+(1-$A$1066)*$D617/$B$12*$C$7)</f>
        <v>0</v>
      </c>
      <c r="BO617" s="31" t="n">
        <f aca="false">$B$11*(($A$1067)*$C617/$B$12*$B$7+(1-$A$1067)*$D617/$B$12*$C$7)</f>
        <v>0</v>
      </c>
      <c r="BP617" s="31" t="n">
        <f aca="false">$B$11*(($A$1068)*$C617/$B$12*$B$7+(1-$A$1068)*$D617/$B$12*$C$7)</f>
        <v>0</v>
      </c>
      <c r="BQ617" s="31" t="n">
        <f aca="false">$B$11*(($A$1069)*$C617/$B$12*$B$7+(1-$A$1069)*$D617/$B$12*$C$7)</f>
        <v>0</v>
      </c>
      <c r="BR617" s="31" t="n">
        <f aca="false">$B$11*(($A$1070)*$C617/$B$12*$B$7+(1-$A$1070)*$D617/$B$12*$C$7)</f>
        <v>0</v>
      </c>
      <c r="BS617" s="31" t="n">
        <f aca="false">$B$11*(($A$1071)*$C617/$B$12*$B$7+(1-$A$1071)*$D617/$B$12*$C$7)</f>
        <v>0</v>
      </c>
      <c r="BT617" s="31" t="n">
        <f aca="false">$B$11*(($A$1072)*$C617/$B$12*$B$7+(1-$A$1072)*$D617/$B$12*$C$7)</f>
        <v>0</v>
      </c>
      <c r="BU617" s="31" t="n">
        <f aca="false">$B$11*(($A$1073)*$C617/$B$12*$B$7+(1-$A$1073)*$D617/$B$12*$C$7)</f>
        <v>0</v>
      </c>
      <c r="BV617" s="31" t="n">
        <f aca="false">$B$11*(($A$1074)*$C617/$B$12*$B$7+(1-$A$1074)*$D617/$B$12*$C$7)</f>
        <v>0</v>
      </c>
      <c r="BW617" s="31" t="n">
        <f aca="false">$B$11*(($A$1075)*$C617/$B$12*$B$7+(1-$A$1075)*$D617/$B$12*$C$7)</f>
        <v>0</v>
      </c>
      <c r="BX617" s="31" t="n">
        <f aca="false">$B$11*(($A$1076)*$C617/$B$12*$B$7+(1-$A$1076)*$D617/$B$12*$C$7)</f>
        <v>0</v>
      </c>
      <c r="BY617" s="31" t="n">
        <f aca="false">$B$11*(($A$1077)*$C617/$B$12*$B$7+(1-$A$1077)*$D617/$B$12*$C$7)</f>
        <v>0</v>
      </c>
      <c r="BZ617" s="31" t="n">
        <f aca="false">$B$11*(($A$1078)*$C617/$B$12*$B$7+(1-$A$1078)*$D617/$B$12*$C$7)</f>
        <v>0</v>
      </c>
      <c r="CA617" s="31" t="n">
        <f aca="false">$B$11*(($A$1079)*$C617/$B$12*$B$7+(1-$A$1079)*$D617/$B$12*$C$7)</f>
        <v>0</v>
      </c>
      <c r="CB617" s="31" t="n">
        <f aca="false">$B$11*(($A$1080)*$C617/$B$12*$B$7+(1-$A$1080)*$D617/$B$12*$C$7)</f>
        <v>0</v>
      </c>
      <c r="CC617" s="31" t="n">
        <f aca="false">$B$11*(($A$1081)*$C617/$B$12*$B$7+(1-$A$1081)*$D617/$B$12*$C$7)</f>
        <v>0</v>
      </c>
    </row>
    <row r="618" customFormat="false" ht="15" hidden="false" customHeight="false" outlineLevel="0" collapsed="false">
      <c r="A618" s="21" t="n">
        <v>594</v>
      </c>
      <c r="B618" s="27" t="n">
        <v>-0.917090475977776</v>
      </c>
      <c r="C618" s="9" t="n">
        <f aca="false">SUM(AM618:AV618)</f>
        <v>0</v>
      </c>
      <c r="D618" s="9" t="n">
        <f aca="false">SUM(AW618:BF618)</f>
        <v>3</v>
      </c>
      <c r="E618" s="24" t="n">
        <f aca="false">(1-C618/$B$12)*$B$8-C618/$B$12*$B$7</f>
        <v>0.05</v>
      </c>
      <c r="F618" s="24" t="n">
        <f aca="false">(1-D618/$B$12)*$C$8-D618/$B$12*$C$7</f>
        <v>-0.117</v>
      </c>
      <c r="G618" s="47" t="n">
        <f aca="false">$B$11*($B$10*C618/$B$12*$B$7+(1-$B$10)*D618/$B$12*$C$7)</f>
        <v>900</v>
      </c>
      <c r="H618" s="24" t="n">
        <f aca="false">$B$10*E618+(1-$B$10)*F618</f>
        <v>-0.0335</v>
      </c>
      <c r="I618" s="21"/>
      <c r="J618" s="21"/>
      <c r="K618" s="21"/>
      <c r="L618" s="21"/>
      <c r="M618" s="21"/>
      <c r="N618" s="21"/>
      <c r="O618" s="21"/>
      <c r="P618" s="21"/>
      <c r="Q618" s="21"/>
      <c r="R618" s="27" t="n">
        <v>-0.140987338349559</v>
      </c>
      <c r="S618" s="27" t="n">
        <v>0.130672334978505</v>
      </c>
      <c r="T618" s="27" t="n">
        <v>0.473302093526453</v>
      </c>
      <c r="U618" s="27" t="n">
        <v>-1.55737691276577</v>
      </c>
      <c r="V618" s="27" t="n">
        <v>0.189052888715188</v>
      </c>
      <c r="W618" s="27" t="n">
        <v>0.80451320209732</v>
      </c>
      <c r="X618" s="27" t="n">
        <v>1.84041797539636</v>
      </c>
      <c r="Y618" s="27" t="n">
        <v>-0.776467769278261</v>
      </c>
      <c r="Z618" s="27" t="n">
        <v>-0.481412979675992</v>
      </c>
      <c r="AA618" s="27" t="n">
        <v>1.55141514717239</v>
      </c>
      <c r="AB618" s="27" t="n">
        <v>0.683085883822101</v>
      </c>
      <c r="AC618" s="27" t="n">
        <v>-0.974089616943663</v>
      </c>
      <c r="AD618" s="27" t="n">
        <v>-1.42388957690179</v>
      </c>
      <c r="AE618" s="27" t="n">
        <v>-1.52720142621083</v>
      </c>
      <c r="AF618" s="27" t="n">
        <v>-1.38658701423946</v>
      </c>
      <c r="AG618" s="27" t="n">
        <v>-0.786488647017602</v>
      </c>
      <c r="AH618" s="27" t="n">
        <v>0.740925797874765</v>
      </c>
      <c r="AI618" s="27" t="n">
        <v>-0.287782043432534</v>
      </c>
      <c r="AJ618" s="27" t="n">
        <v>-0.974097089576519</v>
      </c>
      <c r="AK618" s="27" t="n">
        <v>1.02495723896391</v>
      </c>
      <c r="AL618" s="21"/>
      <c r="AM618" s="31" t="n">
        <f aca="false">IF(SQRT($B$9)*$B618+SQRT(1-$B$9)*R618&lt;_xlfn.NORM.S.INV($B$6),1,0)</f>
        <v>0</v>
      </c>
      <c r="AN618" s="31" t="n">
        <f aca="false">IF(SQRT($B$9)*$B618+SQRT(1-$B$9)*S618&lt;_xlfn.NORM.S.INV($B$6),1,0)</f>
        <v>0</v>
      </c>
      <c r="AO618" s="31" t="n">
        <f aca="false">IF(SQRT($B$9)*$B618+SQRT(1-$B$9)*T618&lt;_xlfn.NORM.S.INV($B$6),1,0)</f>
        <v>0</v>
      </c>
      <c r="AP618" s="31" t="n">
        <f aca="false">IF(SQRT($B$9)*$B618+SQRT(1-$B$9)*U618&lt;_xlfn.NORM.S.INV($B$6),1,0)</f>
        <v>0</v>
      </c>
      <c r="AQ618" s="31" t="n">
        <f aca="false">IF(SQRT($B$9)*$B618+SQRT(1-$B$9)*V618&lt;_xlfn.NORM.S.INV($B$6),1,0)</f>
        <v>0</v>
      </c>
      <c r="AR618" s="31" t="n">
        <f aca="false">IF(SQRT($B$9)*$B618+SQRT(1-$B$9)*W618&lt;_xlfn.NORM.S.INV($B$6),1,0)</f>
        <v>0</v>
      </c>
      <c r="AS618" s="31" t="n">
        <f aca="false">IF(SQRT($B$9)*$B618+SQRT(1-$B$9)*X618&lt;_xlfn.NORM.S.INV($B$6),1,0)</f>
        <v>0</v>
      </c>
      <c r="AT618" s="31" t="n">
        <f aca="false">IF(SQRT($B$9)*$B618+SQRT(1-$B$9)*Y618&lt;_xlfn.NORM.S.INV($B$6),1,0)</f>
        <v>0</v>
      </c>
      <c r="AU618" s="31" t="n">
        <f aca="false">IF(SQRT($B$9)*$B618+SQRT(1-$B$9)*Z618&lt;_xlfn.NORM.S.INV($B$6),1,0)</f>
        <v>0</v>
      </c>
      <c r="AV618" s="31" t="n">
        <f aca="false">IF(SQRT($B$9)*$B618+SQRT(1-$B$9)*AA618&lt;_xlfn.NORM.S.INV($B$6),1,0)</f>
        <v>0</v>
      </c>
      <c r="AW618" s="31" t="n">
        <f aca="false">IF(SQRT($C$9)*$B618+SQRT(1-$C$9)*AB618&lt;_xlfn.NORM.S.INV($C$6),1,0)</f>
        <v>0</v>
      </c>
      <c r="AX618" s="31" t="n">
        <f aca="false">IF(SQRT($C$9)*$B618+SQRT(1-$C$9)*AC618&lt;_xlfn.NORM.S.INV($C$6),1,0)</f>
        <v>0</v>
      </c>
      <c r="AY618" s="31" t="n">
        <f aca="false">IF(SQRT($C$9)*$B618+SQRT(1-$C$9)*AD618&lt;_xlfn.NORM.S.INV($C$6),1,0)</f>
        <v>1</v>
      </c>
      <c r="AZ618" s="31" t="n">
        <f aca="false">IF(SQRT($C$9)*$B618+SQRT(1-$C$9)*AE618&lt;_xlfn.NORM.S.INV($C$6),1,0)</f>
        <v>1</v>
      </c>
      <c r="BA618" s="31" t="n">
        <f aca="false">IF(SQRT($C$9)*$B618+SQRT(1-$C$9)*AF618&lt;_xlfn.NORM.S.INV($C$6),1,0)</f>
        <v>1</v>
      </c>
      <c r="BB618" s="31" t="n">
        <f aca="false">IF(SQRT($C$9)*$B618+SQRT(1-$C$9)*AG618&lt;_xlfn.NORM.S.INV($C$6),1,0)</f>
        <v>0</v>
      </c>
      <c r="BC618" s="31" t="n">
        <f aca="false">IF(SQRT($C$9)*$B618+SQRT(1-$C$9)*AH618&lt;_xlfn.NORM.S.INV($C$6),1,0)</f>
        <v>0</v>
      </c>
      <c r="BD618" s="31" t="n">
        <f aca="false">IF(SQRT($C$9)*$B618+SQRT(1-$C$9)*AI618&lt;_xlfn.NORM.S.INV($C$6),1,0)</f>
        <v>0</v>
      </c>
      <c r="BE618" s="31" t="n">
        <f aca="false">IF(SQRT($C$9)*$B618+SQRT(1-$C$9)*AJ618&lt;_xlfn.NORM.S.INV($C$6),1,0)</f>
        <v>0</v>
      </c>
      <c r="BF618" s="31" t="n">
        <f aca="false">IF(SQRT($C$9)*$B618+SQRT(1-$C$9)*AK618&lt;_xlfn.NORM.S.INV($C$6),1,0)</f>
        <v>0</v>
      </c>
      <c r="BG618" s="21"/>
      <c r="BH618" s="21"/>
      <c r="BI618" s="31" t="n">
        <f aca="false">$B$11*(($A$1061)*$C618/$B$12*$B$7+(1-$A$1061)*$D618/$B$12*$C$7)</f>
        <v>1800</v>
      </c>
      <c r="BJ618" s="31" t="n">
        <f aca="false">$B$11*(($A$1062)*$C618/$B$12*$B$7+(1-$A$1062)*$D618/$B$12*$C$7)</f>
        <v>1710</v>
      </c>
      <c r="BK618" s="31" t="n">
        <f aca="false">$B$11*(($A$1063)*$C618/$B$12*$B$7+(1-$A$1063)*$D618/$B$12*$C$7)</f>
        <v>1620</v>
      </c>
      <c r="BL618" s="31" t="n">
        <f aca="false">$B$11*(($A$1064)*$C618/$B$12*$B$7+(1-$A$1064)*$D618/$B$12*$C$7)</f>
        <v>1530</v>
      </c>
      <c r="BM618" s="31" t="n">
        <f aca="false">$B$11*(($A$1065)*$C618/$B$12*$B$7+(1-$A$1065)*$D618/$B$12*$C$7)</f>
        <v>1440</v>
      </c>
      <c r="BN618" s="31" t="n">
        <f aca="false">$B$11*(($A$1066)*$C618/$B$12*$B$7+(1-$A$1066)*$D618/$B$12*$C$7)</f>
        <v>1350</v>
      </c>
      <c r="BO618" s="31" t="n">
        <f aca="false">$B$11*(($A$1067)*$C618/$B$12*$B$7+(1-$A$1067)*$D618/$B$12*$C$7)</f>
        <v>1260</v>
      </c>
      <c r="BP618" s="31" t="n">
        <f aca="false">$B$11*(($A$1068)*$C618/$B$12*$B$7+(1-$A$1068)*$D618/$B$12*$C$7)</f>
        <v>1170</v>
      </c>
      <c r="BQ618" s="31" t="n">
        <f aca="false">$B$11*(($A$1069)*$C618/$B$12*$B$7+(1-$A$1069)*$D618/$B$12*$C$7)</f>
        <v>1080</v>
      </c>
      <c r="BR618" s="31" t="n">
        <f aca="false">$B$11*(($A$1070)*$C618/$B$12*$B$7+(1-$A$1070)*$D618/$B$12*$C$7)</f>
        <v>990</v>
      </c>
      <c r="BS618" s="31" t="n">
        <f aca="false">$B$11*(($A$1071)*$C618/$B$12*$B$7+(1-$A$1071)*$D618/$B$12*$C$7)</f>
        <v>900</v>
      </c>
      <c r="BT618" s="31" t="n">
        <f aca="false">$B$11*(($A$1072)*$C618/$B$12*$B$7+(1-$A$1072)*$D618/$B$12*$C$7)</f>
        <v>810</v>
      </c>
      <c r="BU618" s="31" t="n">
        <f aca="false">$B$11*(($A$1073)*$C618/$B$12*$B$7+(1-$A$1073)*$D618/$B$12*$C$7)</f>
        <v>720</v>
      </c>
      <c r="BV618" s="31" t="n">
        <f aca="false">$B$11*(($A$1074)*$C618/$B$12*$B$7+(1-$A$1074)*$D618/$B$12*$C$7)</f>
        <v>630</v>
      </c>
      <c r="BW618" s="31" t="n">
        <f aca="false">$B$11*(($A$1075)*$C618/$B$12*$B$7+(1-$A$1075)*$D618/$B$12*$C$7)</f>
        <v>540</v>
      </c>
      <c r="BX618" s="31" t="n">
        <f aca="false">$B$11*(($A$1076)*$C618/$B$12*$B$7+(1-$A$1076)*$D618/$B$12*$C$7)</f>
        <v>450</v>
      </c>
      <c r="BY618" s="31" t="n">
        <f aca="false">$B$11*(($A$1077)*$C618/$B$12*$B$7+(1-$A$1077)*$D618/$B$12*$C$7)</f>
        <v>360</v>
      </c>
      <c r="BZ618" s="31" t="n">
        <f aca="false">$B$11*(($A$1078)*$C618/$B$12*$B$7+(1-$A$1078)*$D618/$B$12*$C$7)</f>
        <v>270</v>
      </c>
      <c r="CA618" s="31" t="n">
        <f aca="false">$B$11*(($A$1079)*$C618/$B$12*$B$7+(1-$A$1079)*$D618/$B$12*$C$7)</f>
        <v>180</v>
      </c>
      <c r="CB618" s="31" t="n">
        <f aca="false">$B$11*(($A$1080)*$C618/$B$12*$B$7+(1-$A$1080)*$D618/$B$12*$C$7)</f>
        <v>90.0000000000001</v>
      </c>
      <c r="CC618" s="31" t="n">
        <f aca="false">$B$11*(($A$1081)*$C618/$B$12*$B$7+(1-$A$1081)*$D618/$B$12*$C$7)</f>
        <v>0</v>
      </c>
    </row>
    <row r="619" customFormat="false" ht="15" hidden="false" customHeight="false" outlineLevel="0" collapsed="false">
      <c r="A619" s="21" t="n">
        <v>595</v>
      </c>
      <c r="B619" s="27" t="n">
        <v>0.187464252397477</v>
      </c>
      <c r="C619" s="9" t="n">
        <f aca="false">SUM(AM619:AV619)</f>
        <v>0</v>
      </c>
      <c r="D619" s="9" t="n">
        <f aca="false">SUM(AW619:BF619)</f>
        <v>0</v>
      </c>
      <c r="E619" s="24" t="n">
        <f aca="false">(1-C619/$B$12)*$B$8-C619/$B$12*$B$7</f>
        <v>0.05</v>
      </c>
      <c r="F619" s="24" t="n">
        <f aca="false">(1-D619/$B$12)*$C$8-D619/$B$12*$C$7</f>
        <v>0.09</v>
      </c>
      <c r="G619" s="47" t="n">
        <f aca="false">$B$11*($B$10*C619/$B$12*$B$7+(1-$B$10)*D619/$B$12*$C$7)</f>
        <v>0</v>
      </c>
      <c r="H619" s="24" t="n">
        <f aca="false">$B$10*E619+(1-$B$10)*F619</f>
        <v>0.07</v>
      </c>
      <c r="I619" s="21"/>
      <c r="J619" s="21"/>
      <c r="K619" s="21"/>
      <c r="L619" s="21"/>
      <c r="M619" s="21"/>
      <c r="N619" s="21"/>
      <c r="O619" s="21"/>
      <c r="P619" s="21"/>
      <c r="Q619" s="21"/>
      <c r="R619" s="27" t="n">
        <v>-0.0150768223306198</v>
      </c>
      <c r="S619" s="27" t="n">
        <v>-1.14714154991695</v>
      </c>
      <c r="T619" s="27" t="n">
        <v>0.793095013295343</v>
      </c>
      <c r="U619" s="27" t="n">
        <v>-0.921288541303941</v>
      </c>
      <c r="V619" s="27" t="n">
        <v>-0.132593590553925</v>
      </c>
      <c r="W619" s="27" t="n">
        <v>0.832048583820999</v>
      </c>
      <c r="X619" s="27" t="n">
        <v>0.593439785557939</v>
      </c>
      <c r="Y619" s="27" t="n">
        <v>0.196395523789079</v>
      </c>
      <c r="Z619" s="27" t="n">
        <v>0.790659334598711</v>
      </c>
      <c r="AA619" s="27" t="n">
        <v>-0.0917300509623575</v>
      </c>
      <c r="AB619" s="27" t="n">
        <v>0.382113053066216</v>
      </c>
      <c r="AC619" s="27" t="n">
        <v>1.52922266073086</v>
      </c>
      <c r="AD619" s="27" t="n">
        <v>0.667126460454342</v>
      </c>
      <c r="AE619" s="27" t="n">
        <v>-0.794793212401935</v>
      </c>
      <c r="AF619" s="27" t="n">
        <v>-0.346190503043652</v>
      </c>
      <c r="AG619" s="27" t="n">
        <v>0.332659524770717</v>
      </c>
      <c r="AH619" s="27" t="n">
        <v>-1.37424768537327</v>
      </c>
      <c r="AI619" s="27" t="n">
        <v>1.07293878875793</v>
      </c>
      <c r="AJ619" s="27" t="n">
        <v>-1.46425125386229</v>
      </c>
      <c r="AK619" s="27" t="n">
        <v>-0.0598611519675476</v>
      </c>
      <c r="AL619" s="21"/>
      <c r="AM619" s="31" t="n">
        <f aca="false">IF(SQRT($B$9)*$B619+SQRT(1-$B$9)*R619&lt;_xlfn.NORM.S.INV($B$6),1,0)</f>
        <v>0</v>
      </c>
      <c r="AN619" s="31" t="n">
        <f aca="false">IF(SQRT($B$9)*$B619+SQRT(1-$B$9)*S619&lt;_xlfn.NORM.S.INV($B$6),1,0)</f>
        <v>0</v>
      </c>
      <c r="AO619" s="31" t="n">
        <f aca="false">IF(SQRT($B$9)*$B619+SQRT(1-$B$9)*T619&lt;_xlfn.NORM.S.INV($B$6),1,0)</f>
        <v>0</v>
      </c>
      <c r="AP619" s="31" t="n">
        <f aca="false">IF(SQRT($B$9)*$B619+SQRT(1-$B$9)*U619&lt;_xlfn.NORM.S.INV($B$6),1,0)</f>
        <v>0</v>
      </c>
      <c r="AQ619" s="31" t="n">
        <f aca="false">IF(SQRT($B$9)*$B619+SQRT(1-$B$9)*V619&lt;_xlfn.NORM.S.INV($B$6),1,0)</f>
        <v>0</v>
      </c>
      <c r="AR619" s="31" t="n">
        <f aca="false">IF(SQRT($B$9)*$B619+SQRT(1-$B$9)*W619&lt;_xlfn.NORM.S.INV($B$6),1,0)</f>
        <v>0</v>
      </c>
      <c r="AS619" s="31" t="n">
        <f aca="false">IF(SQRT($B$9)*$B619+SQRT(1-$B$9)*X619&lt;_xlfn.NORM.S.INV($B$6),1,0)</f>
        <v>0</v>
      </c>
      <c r="AT619" s="31" t="n">
        <f aca="false">IF(SQRT($B$9)*$B619+SQRT(1-$B$9)*Y619&lt;_xlfn.NORM.S.INV($B$6),1,0)</f>
        <v>0</v>
      </c>
      <c r="AU619" s="31" t="n">
        <f aca="false">IF(SQRT($B$9)*$B619+SQRT(1-$B$9)*Z619&lt;_xlfn.NORM.S.INV($B$6),1,0)</f>
        <v>0</v>
      </c>
      <c r="AV619" s="31" t="n">
        <f aca="false">IF(SQRT($B$9)*$B619+SQRT(1-$B$9)*AA619&lt;_xlfn.NORM.S.INV($B$6),1,0)</f>
        <v>0</v>
      </c>
      <c r="AW619" s="31" t="n">
        <f aca="false">IF(SQRT($C$9)*$B619+SQRT(1-$C$9)*AB619&lt;_xlfn.NORM.S.INV($C$6),1,0)</f>
        <v>0</v>
      </c>
      <c r="AX619" s="31" t="n">
        <f aca="false">IF(SQRT($C$9)*$B619+SQRT(1-$C$9)*AC619&lt;_xlfn.NORM.S.INV($C$6),1,0)</f>
        <v>0</v>
      </c>
      <c r="AY619" s="31" t="n">
        <f aca="false">IF(SQRT($C$9)*$B619+SQRT(1-$C$9)*AD619&lt;_xlfn.NORM.S.INV($C$6),1,0)</f>
        <v>0</v>
      </c>
      <c r="AZ619" s="31" t="n">
        <f aca="false">IF(SQRT($C$9)*$B619+SQRT(1-$C$9)*AE619&lt;_xlfn.NORM.S.INV($C$6),1,0)</f>
        <v>0</v>
      </c>
      <c r="BA619" s="31" t="n">
        <f aca="false">IF(SQRT($C$9)*$B619+SQRT(1-$C$9)*AF619&lt;_xlfn.NORM.S.INV($C$6),1,0)</f>
        <v>0</v>
      </c>
      <c r="BB619" s="31" t="n">
        <f aca="false">IF(SQRT($C$9)*$B619+SQRT(1-$C$9)*AG619&lt;_xlfn.NORM.S.INV($C$6),1,0)</f>
        <v>0</v>
      </c>
      <c r="BC619" s="31" t="n">
        <f aca="false">IF(SQRT($C$9)*$B619+SQRT(1-$C$9)*AH619&lt;_xlfn.NORM.S.INV($C$6),1,0)</f>
        <v>0</v>
      </c>
      <c r="BD619" s="31" t="n">
        <f aca="false">IF(SQRT($C$9)*$B619+SQRT(1-$C$9)*AI619&lt;_xlfn.NORM.S.INV($C$6),1,0)</f>
        <v>0</v>
      </c>
      <c r="BE619" s="31" t="n">
        <f aca="false">IF(SQRT($C$9)*$B619+SQRT(1-$C$9)*AJ619&lt;_xlfn.NORM.S.INV($C$6),1,0)</f>
        <v>0</v>
      </c>
      <c r="BF619" s="31" t="n">
        <f aca="false">IF(SQRT($C$9)*$B619+SQRT(1-$C$9)*AK619&lt;_xlfn.NORM.S.INV($C$6),1,0)</f>
        <v>0</v>
      </c>
      <c r="BG619" s="21"/>
      <c r="BH619" s="21"/>
      <c r="BI619" s="31" t="n">
        <f aca="false">$B$11*(($A$1061)*$C619/$B$12*$B$7+(1-$A$1061)*$D619/$B$12*$C$7)</f>
        <v>0</v>
      </c>
      <c r="BJ619" s="31" t="n">
        <f aca="false">$B$11*(($A$1062)*$C619/$B$12*$B$7+(1-$A$1062)*$D619/$B$12*$C$7)</f>
        <v>0</v>
      </c>
      <c r="BK619" s="31" t="n">
        <f aca="false">$B$11*(($A$1063)*$C619/$B$12*$B$7+(1-$A$1063)*$D619/$B$12*$C$7)</f>
        <v>0</v>
      </c>
      <c r="BL619" s="31" t="n">
        <f aca="false">$B$11*(($A$1064)*$C619/$B$12*$B$7+(1-$A$1064)*$D619/$B$12*$C$7)</f>
        <v>0</v>
      </c>
      <c r="BM619" s="31" t="n">
        <f aca="false">$B$11*(($A$1065)*$C619/$B$12*$B$7+(1-$A$1065)*$D619/$B$12*$C$7)</f>
        <v>0</v>
      </c>
      <c r="BN619" s="31" t="n">
        <f aca="false">$B$11*(($A$1066)*$C619/$B$12*$B$7+(1-$A$1066)*$D619/$B$12*$C$7)</f>
        <v>0</v>
      </c>
      <c r="BO619" s="31" t="n">
        <f aca="false">$B$11*(($A$1067)*$C619/$B$12*$B$7+(1-$A$1067)*$D619/$B$12*$C$7)</f>
        <v>0</v>
      </c>
      <c r="BP619" s="31" t="n">
        <f aca="false">$B$11*(($A$1068)*$C619/$B$12*$B$7+(1-$A$1068)*$D619/$B$12*$C$7)</f>
        <v>0</v>
      </c>
      <c r="BQ619" s="31" t="n">
        <f aca="false">$B$11*(($A$1069)*$C619/$B$12*$B$7+(1-$A$1069)*$D619/$B$12*$C$7)</f>
        <v>0</v>
      </c>
      <c r="BR619" s="31" t="n">
        <f aca="false">$B$11*(($A$1070)*$C619/$B$12*$B$7+(1-$A$1070)*$D619/$B$12*$C$7)</f>
        <v>0</v>
      </c>
      <c r="BS619" s="31" t="n">
        <f aca="false">$B$11*(($A$1071)*$C619/$B$12*$B$7+(1-$A$1071)*$D619/$B$12*$C$7)</f>
        <v>0</v>
      </c>
      <c r="BT619" s="31" t="n">
        <f aca="false">$B$11*(($A$1072)*$C619/$B$12*$B$7+(1-$A$1072)*$D619/$B$12*$C$7)</f>
        <v>0</v>
      </c>
      <c r="BU619" s="31" t="n">
        <f aca="false">$B$11*(($A$1073)*$C619/$B$12*$B$7+(1-$A$1073)*$D619/$B$12*$C$7)</f>
        <v>0</v>
      </c>
      <c r="BV619" s="31" t="n">
        <f aca="false">$B$11*(($A$1074)*$C619/$B$12*$B$7+(1-$A$1074)*$D619/$B$12*$C$7)</f>
        <v>0</v>
      </c>
      <c r="BW619" s="31" t="n">
        <f aca="false">$B$11*(($A$1075)*$C619/$B$12*$B$7+(1-$A$1075)*$D619/$B$12*$C$7)</f>
        <v>0</v>
      </c>
      <c r="BX619" s="31" t="n">
        <f aca="false">$B$11*(($A$1076)*$C619/$B$12*$B$7+(1-$A$1076)*$D619/$B$12*$C$7)</f>
        <v>0</v>
      </c>
      <c r="BY619" s="31" t="n">
        <f aca="false">$B$11*(($A$1077)*$C619/$B$12*$B$7+(1-$A$1077)*$D619/$B$12*$C$7)</f>
        <v>0</v>
      </c>
      <c r="BZ619" s="31" t="n">
        <f aca="false">$B$11*(($A$1078)*$C619/$B$12*$B$7+(1-$A$1078)*$D619/$B$12*$C$7)</f>
        <v>0</v>
      </c>
      <c r="CA619" s="31" t="n">
        <f aca="false">$B$11*(($A$1079)*$C619/$B$12*$B$7+(1-$A$1079)*$D619/$B$12*$C$7)</f>
        <v>0</v>
      </c>
      <c r="CB619" s="31" t="n">
        <f aca="false">$B$11*(($A$1080)*$C619/$B$12*$B$7+(1-$A$1080)*$D619/$B$12*$C$7)</f>
        <v>0</v>
      </c>
      <c r="CC619" s="31" t="n">
        <f aca="false">$B$11*(($A$1081)*$C619/$B$12*$B$7+(1-$A$1081)*$D619/$B$12*$C$7)</f>
        <v>0</v>
      </c>
    </row>
    <row r="620" customFormat="false" ht="15" hidden="false" customHeight="false" outlineLevel="0" collapsed="false">
      <c r="A620" s="21" t="n">
        <v>596</v>
      </c>
      <c r="B620" s="27" t="n">
        <v>0.784982734333943</v>
      </c>
      <c r="C620" s="9" t="n">
        <f aca="false">SUM(AM620:AV620)</f>
        <v>0</v>
      </c>
      <c r="D620" s="9" t="n">
        <f aca="false">SUM(AW620:BF620)</f>
        <v>1</v>
      </c>
      <c r="E620" s="24" t="n">
        <f aca="false">(1-C620/$B$12)*$B$8-C620/$B$12*$B$7</f>
        <v>0.05</v>
      </c>
      <c r="F620" s="24" t="n">
        <f aca="false">(1-D620/$B$12)*$C$8-D620/$B$12*$C$7</f>
        <v>0.021</v>
      </c>
      <c r="G620" s="47" t="n">
        <f aca="false">$B$11*($B$10*C620/$B$12*$B$7+(1-$B$10)*D620/$B$12*$C$7)</f>
        <v>300</v>
      </c>
      <c r="H620" s="24" t="n">
        <f aca="false">$B$10*E620+(1-$B$10)*F620</f>
        <v>0.0355</v>
      </c>
      <c r="I620" s="21"/>
      <c r="J620" s="21"/>
      <c r="K620" s="21"/>
      <c r="L620" s="21"/>
      <c r="M620" s="21"/>
      <c r="N620" s="21"/>
      <c r="O620" s="21"/>
      <c r="P620" s="21"/>
      <c r="Q620" s="21"/>
      <c r="R620" s="27" t="n">
        <v>-0.734954290236285</v>
      </c>
      <c r="S620" s="27" t="n">
        <v>-0.843590957767707</v>
      </c>
      <c r="T620" s="27" t="n">
        <v>-0.0335417537377846</v>
      </c>
      <c r="U620" s="27" t="n">
        <v>0.242337042203551</v>
      </c>
      <c r="V620" s="27" t="n">
        <v>2.50131993977321</v>
      </c>
      <c r="W620" s="27" t="n">
        <v>-0.477690648127227</v>
      </c>
      <c r="X620" s="27" t="n">
        <v>-0.348815536167986</v>
      </c>
      <c r="Y620" s="27" t="n">
        <v>1.24325953756325</v>
      </c>
      <c r="Z620" s="27" t="n">
        <v>-0.411024691063114</v>
      </c>
      <c r="AA620" s="27" t="n">
        <v>0.866050872055592</v>
      </c>
      <c r="AB620" s="27" t="n">
        <v>-0.650361135828267</v>
      </c>
      <c r="AC620" s="27" t="n">
        <v>-3.29487787612929</v>
      </c>
      <c r="AD620" s="27" t="n">
        <v>1.08192108163889</v>
      </c>
      <c r="AE620" s="27" t="n">
        <v>-1.78537799565633</v>
      </c>
      <c r="AF620" s="27" t="n">
        <v>-0.576710440482812</v>
      </c>
      <c r="AG620" s="27" t="n">
        <v>0.802018521724916</v>
      </c>
      <c r="AH620" s="27" t="n">
        <v>-0.509779693213794</v>
      </c>
      <c r="AI620" s="27" t="n">
        <v>-1.00413425657533</v>
      </c>
      <c r="AJ620" s="27" t="n">
        <v>0.878290231970279</v>
      </c>
      <c r="AK620" s="27" t="n">
        <v>-0.528106574842966</v>
      </c>
      <c r="AL620" s="21"/>
      <c r="AM620" s="31" t="n">
        <f aca="false">IF(SQRT($B$9)*$B620+SQRT(1-$B$9)*R620&lt;_xlfn.NORM.S.INV($B$6),1,0)</f>
        <v>0</v>
      </c>
      <c r="AN620" s="31" t="n">
        <f aca="false">IF(SQRT($B$9)*$B620+SQRT(1-$B$9)*S620&lt;_xlfn.NORM.S.INV($B$6),1,0)</f>
        <v>0</v>
      </c>
      <c r="AO620" s="31" t="n">
        <f aca="false">IF(SQRT($B$9)*$B620+SQRT(1-$B$9)*T620&lt;_xlfn.NORM.S.INV($B$6),1,0)</f>
        <v>0</v>
      </c>
      <c r="AP620" s="31" t="n">
        <f aca="false">IF(SQRT($B$9)*$B620+SQRT(1-$B$9)*U620&lt;_xlfn.NORM.S.INV($B$6),1,0)</f>
        <v>0</v>
      </c>
      <c r="AQ620" s="31" t="n">
        <f aca="false">IF(SQRT($B$9)*$B620+SQRT(1-$B$9)*V620&lt;_xlfn.NORM.S.INV($B$6),1,0)</f>
        <v>0</v>
      </c>
      <c r="AR620" s="31" t="n">
        <f aca="false">IF(SQRT($B$9)*$B620+SQRT(1-$B$9)*W620&lt;_xlfn.NORM.S.INV($B$6),1,0)</f>
        <v>0</v>
      </c>
      <c r="AS620" s="31" t="n">
        <f aca="false">IF(SQRT($B$9)*$B620+SQRT(1-$B$9)*X620&lt;_xlfn.NORM.S.INV($B$6),1,0)</f>
        <v>0</v>
      </c>
      <c r="AT620" s="31" t="n">
        <f aca="false">IF(SQRT($B$9)*$B620+SQRT(1-$B$9)*Y620&lt;_xlfn.NORM.S.INV($B$6),1,0)</f>
        <v>0</v>
      </c>
      <c r="AU620" s="31" t="n">
        <f aca="false">IF(SQRT($B$9)*$B620+SQRT(1-$B$9)*Z620&lt;_xlfn.NORM.S.INV($B$6),1,0)</f>
        <v>0</v>
      </c>
      <c r="AV620" s="31" t="n">
        <f aca="false">IF(SQRT($B$9)*$B620+SQRT(1-$B$9)*AA620&lt;_xlfn.NORM.S.INV($B$6),1,0)</f>
        <v>0</v>
      </c>
      <c r="AW620" s="31" t="n">
        <f aca="false">IF(SQRT($C$9)*$B620+SQRT(1-$C$9)*AB620&lt;_xlfn.NORM.S.INV($C$6),1,0)</f>
        <v>0</v>
      </c>
      <c r="AX620" s="31" t="n">
        <f aca="false">IF(SQRT($C$9)*$B620+SQRT(1-$C$9)*AC620&lt;_xlfn.NORM.S.INV($C$6),1,0)</f>
        <v>1</v>
      </c>
      <c r="AY620" s="31" t="n">
        <f aca="false">IF(SQRT($C$9)*$B620+SQRT(1-$C$9)*AD620&lt;_xlfn.NORM.S.INV($C$6),1,0)</f>
        <v>0</v>
      </c>
      <c r="AZ620" s="31" t="n">
        <f aca="false">IF(SQRT($C$9)*$B620+SQRT(1-$C$9)*AE620&lt;_xlfn.NORM.S.INV($C$6),1,0)</f>
        <v>0</v>
      </c>
      <c r="BA620" s="31" t="n">
        <f aca="false">IF(SQRT($C$9)*$B620+SQRT(1-$C$9)*AF620&lt;_xlfn.NORM.S.INV($C$6),1,0)</f>
        <v>0</v>
      </c>
      <c r="BB620" s="31" t="n">
        <f aca="false">IF(SQRT($C$9)*$B620+SQRT(1-$C$9)*AG620&lt;_xlfn.NORM.S.INV($C$6),1,0)</f>
        <v>0</v>
      </c>
      <c r="BC620" s="31" t="n">
        <f aca="false">IF(SQRT($C$9)*$B620+SQRT(1-$C$9)*AH620&lt;_xlfn.NORM.S.INV($C$6),1,0)</f>
        <v>0</v>
      </c>
      <c r="BD620" s="31" t="n">
        <f aca="false">IF(SQRT($C$9)*$B620+SQRT(1-$C$9)*AI620&lt;_xlfn.NORM.S.INV($C$6),1,0)</f>
        <v>0</v>
      </c>
      <c r="BE620" s="31" t="n">
        <f aca="false">IF(SQRT($C$9)*$B620+SQRT(1-$C$9)*AJ620&lt;_xlfn.NORM.S.INV($C$6),1,0)</f>
        <v>0</v>
      </c>
      <c r="BF620" s="31" t="n">
        <f aca="false">IF(SQRT($C$9)*$B620+SQRT(1-$C$9)*AK620&lt;_xlfn.NORM.S.INV($C$6),1,0)</f>
        <v>0</v>
      </c>
      <c r="BG620" s="21"/>
      <c r="BH620" s="21"/>
      <c r="BI620" s="31" t="n">
        <f aca="false">$B$11*(($A$1061)*$C620/$B$12*$B$7+(1-$A$1061)*$D620/$B$12*$C$7)</f>
        <v>600</v>
      </c>
      <c r="BJ620" s="31" t="n">
        <f aca="false">$B$11*(($A$1062)*$C620/$B$12*$B$7+(1-$A$1062)*$D620/$B$12*$C$7)</f>
        <v>570</v>
      </c>
      <c r="BK620" s="31" t="n">
        <f aca="false">$B$11*(($A$1063)*$C620/$B$12*$B$7+(1-$A$1063)*$D620/$B$12*$C$7)</f>
        <v>540</v>
      </c>
      <c r="BL620" s="31" t="n">
        <f aca="false">$B$11*(($A$1064)*$C620/$B$12*$B$7+(1-$A$1064)*$D620/$B$12*$C$7)</f>
        <v>510</v>
      </c>
      <c r="BM620" s="31" t="n">
        <f aca="false">$B$11*(($A$1065)*$C620/$B$12*$B$7+(1-$A$1065)*$D620/$B$12*$C$7)</f>
        <v>480</v>
      </c>
      <c r="BN620" s="31" t="n">
        <f aca="false">$B$11*(($A$1066)*$C620/$B$12*$B$7+(1-$A$1066)*$D620/$B$12*$C$7)</f>
        <v>450</v>
      </c>
      <c r="BO620" s="31" t="n">
        <f aca="false">$B$11*(($A$1067)*$C620/$B$12*$B$7+(1-$A$1067)*$D620/$B$12*$C$7)</f>
        <v>420</v>
      </c>
      <c r="BP620" s="31" t="n">
        <f aca="false">$B$11*(($A$1068)*$C620/$B$12*$B$7+(1-$A$1068)*$D620/$B$12*$C$7)</f>
        <v>390</v>
      </c>
      <c r="BQ620" s="31" t="n">
        <f aca="false">$B$11*(($A$1069)*$C620/$B$12*$B$7+(1-$A$1069)*$D620/$B$12*$C$7)</f>
        <v>360</v>
      </c>
      <c r="BR620" s="31" t="n">
        <f aca="false">$B$11*(($A$1070)*$C620/$B$12*$B$7+(1-$A$1070)*$D620/$B$12*$C$7)</f>
        <v>330</v>
      </c>
      <c r="BS620" s="31" t="n">
        <f aca="false">$B$11*(($A$1071)*$C620/$B$12*$B$7+(1-$A$1071)*$D620/$B$12*$C$7)</f>
        <v>300</v>
      </c>
      <c r="BT620" s="31" t="n">
        <f aca="false">$B$11*(($A$1072)*$C620/$B$12*$B$7+(1-$A$1072)*$D620/$B$12*$C$7)</f>
        <v>270</v>
      </c>
      <c r="BU620" s="31" t="n">
        <f aca="false">$B$11*(($A$1073)*$C620/$B$12*$B$7+(1-$A$1073)*$D620/$B$12*$C$7)</f>
        <v>240</v>
      </c>
      <c r="BV620" s="31" t="n">
        <f aca="false">$B$11*(($A$1074)*$C620/$B$12*$B$7+(1-$A$1074)*$D620/$B$12*$C$7)</f>
        <v>210</v>
      </c>
      <c r="BW620" s="31" t="n">
        <f aca="false">$B$11*(($A$1075)*$C620/$B$12*$B$7+(1-$A$1075)*$D620/$B$12*$C$7)</f>
        <v>180</v>
      </c>
      <c r="BX620" s="31" t="n">
        <f aca="false">$B$11*(($A$1076)*$C620/$B$12*$B$7+(1-$A$1076)*$D620/$B$12*$C$7)</f>
        <v>150</v>
      </c>
      <c r="BY620" s="31" t="n">
        <f aca="false">$B$11*(($A$1077)*$C620/$B$12*$B$7+(1-$A$1077)*$D620/$B$12*$C$7)</f>
        <v>120</v>
      </c>
      <c r="BZ620" s="31" t="n">
        <f aca="false">$B$11*(($A$1078)*$C620/$B$12*$B$7+(1-$A$1078)*$D620/$B$12*$C$7)</f>
        <v>90</v>
      </c>
      <c r="CA620" s="31" t="n">
        <f aca="false">$B$11*(($A$1079)*$C620/$B$12*$B$7+(1-$A$1079)*$D620/$B$12*$C$7)</f>
        <v>60</v>
      </c>
      <c r="CB620" s="31" t="n">
        <f aca="false">$B$11*(($A$1080)*$C620/$B$12*$B$7+(1-$A$1080)*$D620/$B$12*$C$7)</f>
        <v>30</v>
      </c>
      <c r="CC620" s="31" t="n">
        <f aca="false">$B$11*(($A$1081)*$C620/$B$12*$B$7+(1-$A$1081)*$D620/$B$12*$C$7)</f>
        <v>0</v>
      </c>
    </row>
    <row r="621" customFormat="false" ht="15" hidden="false" customHeight="false" outlineLevel="0" collapsed="false">
      <c r="A621" s="21" t="n">
        <v>597</v>
      </c>
      <c r="B621" s="27" t="n">
        <v>0.604727117851557</v>
      </c>
      <c r="C621" s="9" t="n">
        <f aca="false">SUM(AM621:AV621)</f>
        <v>0</v>
      </c>
      <c r="D621" s="9" t="n">
        <f aca="false">SUM(AW621:BF621)</f>
        <v>0</v>
      </c>
      <c r="E621" s="24" t="n">
        <f aca="false">(1-C621/$B$12)*$B$8-C621/$B$12*$B$7</f>
        <v>0.05</v>
      </c>
      <c r="F621" s="24" t="n">
        <f aca="false">(1-D621/$B$12)*$C$8-D621/$B$12*$C$7</f>
        <v>0.09</v>
      </c>
      <c r="G621" s="47" t="n">
        <f aca="false">$B$11*($B$10*C621/$B$12*$B$7+(1-$B$10)*D621/$B$12*$C$7)</f>
        <v>0</v>
      </c>
      <c r="H621" s="24" t="n">
        <f aca="false">$B$10*E621+(1-$B$10)*F621</f>
        <v>0.07</v>
      </c>
      <c r="I621" s="21"/>
      <c r="J621" s="21"/>
      <c r="K621" s="21"/>
      <c r="L621" s="21"/>
      <c r="M621" s="21"/>
      <c r="N621" s="21"/>
      <c r="O621" s="21"/>
      <c r="P621" s="21"/>
      <c r="Q621" s="21"/>
      <c r="R621" s="27" t="n">
        <v>-1.02231349712454</v>
      </c>
      <c r="S621" s="27" t="n">
        <v>1.3748022465928</v>
      </c>
      <c r="T621" s="27" t="n">
        <v>2.92414947241083</v>
      </c>
      <c r="U621" s="27" t="n">
        <v>-2.22200624164582</v>
      </c>
      <c r="V621" s="27" t="n">
        <v>0.931249049080565</v>
      </c>
      <c r="W621" s="27" t="n">
        <v>1.53523046453547</v>
      </c>
      <c r="X621" s="27" t="n">
        <v>-0.219128400152387</v>
      </c>
      <c r="Y621" s="27" t="n">
        <v>1.44745354124309</v>
      </c>
      <c r="Z621" s="27" t="n">
        <v>-0.151725532386967</v>
      </c>
      <c r="AA621" s="27" t="n">
        <v>0.876907360137564</v>
      </c>
      <c r="AB621" s="27" t="n">
        <v>0.78547155714099</v>
      </c>
      <c r="AC621" s="27" t="n">
        <v>0.806148378944332</v>
      </c>
      <c r="AD621" s="27" t="n">
        <v>1.19982953759231</v>
      </c>
      <c r="AE621" s="27" t="n">
        <v>2.64429422037323</v>
      </c>
      <c r="AF621" s="27" t="n">
        <v>0.146026220390923</v>
      </c>
      <c r="AG621" s="27" t="n">
        <v>-2.04350180505154</v>
      </c>
      <c r="AH621" s="27" t="n">
        <v>1.00324237294172</v>
      </c>
      <c r="AI621" s="27" t="n">
        <v>0.650146767967907</v>
      </c>
      <c r="AJ621" s="27" t="n">
        <v>0.764845289987487</v>
      </c>
      <c r="AK621" s="27" t="n">
        <v>-0.408207539169099</v>
      </c>
      <c r="AL621" s="21"/>
      <c r="AM621" s="31" t="n">
        <f aca="false">IF(SQRT($B$9)*$B621+SQRT(1-$B$9)*R621&lt;_xlfn.NORM.S.INV($B$6),1,0)</f>
        <v>0</v>
      </c>
      <c r="AN621" s="31" t="n">
        <f aca="false">IF(SQRT($B$9)*$B621+SQRT(1-$B$9)*S621&lt;_xlfn.NORM.S.INV($B$6),1,0)</f>
        <v>0</v>
      </c>
      <c r="AO621" s="31" t="n">
        <f aca="false">IF(SQRT($B$9)*$B621+SQRT(1-$B$9)*T621&lt;_xlfn.NORM.S.INV($B$6),1,0)</f>
        <v>0</v>
      </c>
      <c r="AP621" s="31" t="n">
        <f aca="false">IF(SQRT($B$9)*$B621+SQRT(1-$B$9)*U621&lt;_xlfn.NORM.S.INV($B$6),1,0)</f>
        <v>0</v>
      </c>
      <c r="AQ621" s="31" t="n">
        <f aca="false">IF(SQRT($B$9)*$B621+SQRT(1-$B$9)*V621&lt;_xlfn.NORM.S.INV($B$6),1,0)</f>
        <v>0</v>
      </c>
      <c r="AR621" s="31" t="n">
        <f aca="false">IF(SQRT($B$9)*$B621+SQRT(1-$B$9)*W621&lt;_xlfn.NORM.S.INV($B$6),1,0)</f>
        <v>0</v>
      </c>
      <c r="AS621" s="31" t="n">
        <f aca="false">IF(SQRT($B$9)*$B621+SQRT(1-$B$9)*X621&lt;_xlfn.NORM.S.INV($B$6),1,0)</f>
        <v>0</v>
      </c>
      <c r="AT621" s="31" t="n">
        <f aca="false">IF(SQRT($B$9)*$B621+SQRT(1-$B$9)*Y621&lt;_xlfn.NORM.S.INV($B$6),1,0)</f>
        <v>0</v>
      </c>
      <c r="AU621" s="31" t="n">
        <f aca="false">IF(SQRT($B$9)*$B621+SQRT(1-$B$9)*Z621&lt;_xlfn.NORM.S.INV($B$6),1,0)</f>
        <v>0</v>
      </c>
      <c r="AV621" s="31" t="n">
        <f aca="false">IF(SQRT($B$9)*$B621+SQRT(1-$B$9)*AA621&lt;_xlfn.NORM.S.INV($B$6),1,0)</f>
        <v>0</v>
      </c>
      <c r="AW621" s="31" t="n">
        <f aca="false">IF(SQRT($C$9)*$B621+SQRT(1-$C$9)*AB621&lt;_xlfn.NORM.S.INV($C$6),1,0)</f>
        <v>0</v>
      </c>
      <c r="AX621" s="31" t="n">
        <f aca="false">IF(SQRT($C$9)*$B621+SQRT(1-$C$9)*AC621&lt;_xlfn.NORM.S.INV($C$6),1,0)</f>
        <v>0</v>
      </c>
      <c r="AY621" s="31" t="n">
        <f aca="false">IF(SQRT($C$9)*$B621+SQRT(1-$C$9)*AD621&lt;_xlfn.NORM.S.INV($C$6),1,0)</f>
        <v>0</v>
      </c>
      <c r="AZ621" s="31" t="n">
        <f aca="false">IF(SQRT($C$9)*$B621+SQRT(1-$C$9)*AE621&lt;_xlfn.NORM.S.INV($C$6),1,0)</f>
        <v>0</v>
      </c>
      <c r="BA621" s="31" t="n">
        <f aca="false">IF(SQRT($C$9)*$B621+SQRT(1-$C$9)*AF621&lt;_xlfn.NORM.S.INV($C$6),1,0)</f>
        <v>0</v>
      </c>
      <c r="BB621" s="31" t="n">
        <f aca="false">IF(SQRT($C$9)*$B621+SQRT(1-$C$9)*AG621&lt;_xlfn.NORM.S.INV($C$6),1,0)</f>
        <v>0</v>
      </c>
      <c r="BC621" s="31" t="n">
        <f aca="false">IF(SQRT($C$9)*$B621+SQRT(1-$C$9)*AH621&lt;_xlfn.NORM.S.INV($C$6),1,0)</f>
        <v>0</v>
      </c>
      <c r="BD621" s="31" t="n">
        <f aca="false">IF(SQRT($C$9)*$B621+SQRT(1-$C$9)*AI621&lt;_xlfn.NORM.S.INV($C$6),1,0)</f>
        <v>0</v>
      </c>
      <c r="BE621" s="31" t="n">
        <f aca="false">IF(SQRT($C$9)*$B621+SQRT(1-$C$9)*AJ621&lt;_xlfn.NORM.S.INV($C$6),1,0)</f>
        <v>0</v>
      </c>
      <c r="BF621" s="31" t="n">
        <f aca="false">IF(SQRT($C$9)*$B621+SQRT(1-$C$9)*AK621&lt;_xlfn.NORM.S.INV($C$6),1,0)</f>
        <v>0</v>
      </c>
      <c r="BG621" s="21"/>
      <c r="BH621" s="21"/>
      <c r="BI621" s="31" t="n">
        <f aca="false">$B$11*(($A$1061)*$C621/$B$12*$B$7+(1-$A$1061)*$D621/$B$12*$C$7)</f>
        <v>0</v>
      </c>
      <c r="BJ621" s="31" t="n">
        <f aca="false">$B$11*(($A$1062)*$C621/$B$12*$B$7+(1-$A$1062)*$D621/$B$12*$C$7)</f>
        <v>0</v>
      </c>
      <c r="BK621" s="31" t="n">
        <f aca="false">$B$11*(($A$1063)*$C621/$B$12*$B$7+(1-$A$1063)*$D621/$B$12*$C$7)</f>
        <v>0</v>
      </c>
      <c r="BL621" s="31" t="n">
        <f aca="false">$B$11*(($A$1064)*$C621/$B$12*$B$7+(1-$A$1064)*$D621/$B$12*$C$7)</f>
        <v>0</v>
      </c>
      <c r="BM621" s="31" t="n">
        <f aca="false">$B$11*(($A$1065)*$C621/$B$12*$B$7+(1-$A$1065)*$D621/$B$12*$C$7)</f>
        <v>0</v>
      </c>
      <c r="BN621" s="31" t="n">
        <f aca="false">$B$11*(($A$1066)*$C621/$B$12*$B$7+(1-$A$1066)*$D621/$B$12*$C$7)</f>
        <v>0</v>
      </c>
      <c r="BO621" s="31" t="n">
        <f aca="false">$B$11*(($A$1067)*$C621/$B$12*$B$7+(1-$A$1067)*$D621/$B$12*$C$7)</f>
        <v>0</v>
      </c>
      <c r="BP621" s="31" t="n">
        <f aca="false">$B$11*(($A$1068)*$C621/$B$12*$B$7+(1-$A$1068)*$D621/$B$12*$C$7)</f>
        <v>0</v>
      </c>
      <c r="BQ621" s="31" t="n">
        <f aca="false">$B$11*(($A$1069)*$C621/$B$12*$B$7+(1-$A$1069)*$D621/$B$12*$C$7)</f>
        <v>0</v>
      </c>
      <c r="BR621" s="31" t="n">
        <f aca="false">$B$11*(($A$1070)*$C621/$B$12*$B$7+(1-$A$1070)*$D621/$B$12*$C$7)</f>
        <v>0</v>
      </c>
      <c r="BS621" s="31" t="n">
        <f aca="false">$B$11*(($A$1071)*$C621/$B$12*$B$7+(1-$A$1071)*$D621/$B$12*$C$7)</f>
        <v>0</v>
      </c>
      <c r="BT621" s="31" t="n">
        <f aca="false">$B$11*(($A$1072)*$C621/$B$12*$B$7+(1-$A$1072)*$D621/$B$12*$C$7)</f>
        <v>0</v>
      </c>
      <c r="BU621" s="31" t="n">
        <f aca="false">$B$11*(($A$1073)*$C621/$B$12*$B$7+(1-$A$1073)*$D621/$B$12*$C$7)</f>
        <v>0</v>
      </c>
      <c r="BV621" s="31" t="n">
        <f aca="false">$B$11*(($A$1074)*$C621/$B$12*$B$7+(1-$A$1074)*$D621/$B$12*$C$7)</f>
        <v>0</v>
      </c>
      <c r="BW621" s="31" t="n">
        <f aca="false">$B$11*(($A$1075)*$C621/$B$12*$B$7+(1-$A$1075)*$D621/$B$12*$C$7)</f>
        <v>0</v>
      </c>
      <c r="BX621" s="31" t="n">
        <f aca="false">$B$11*(($A$1076)*$C621/$B$12*$B$7+(1-$A$1076)*$D621/$B$12*$C$7)</f>
        <v>0</v>
      </c>
      <c r="BY621" s="31" t="n">
        <f aca="false">$B$11*(($A$1077)*$C621/$B$12*$B$7+(1-$A$1077)*$D621/$B$12*$C$7)</f>
        <v>0</v>
      </c>
      <c r="BZ621" s="31" t="n">
        <f aca="false">$B$11*(($A$1078)*$C621/$B$12*$B$7+(1-$A$1078)*$D621/$B$12*$C$7)</f>
        <v>0</v>
      </c>
      <c r="CA621" s="31" t="n">
        <f aca="false">$B$11*(($A$1079)*$C621/$B$12*$B$7+(1-$A$1079)*$D621/$B$12*$C$7)</f>
        <v>0</v>
      </c>
      <c r="CB621" s="31" t="n">
        <f aca="false">$B$11*(($A$1080)*$C621/$B$12*$B$7+(1-$A$1080)*$D621/$B$12*$C$7)</f>
        <v>0</v>
      </c>
      <c r="CC621" s="31" t="n">
        <f aca="false">$B$11*(($A$1081)*$C621/$B$12*$B$7+(1-$A$1081)*$D621/$B$12*$C$7)</f>
        <v>0</v>
      </c>
    </row>
    <row r="622" customFormat="false" ht="15" hidden="false" customHeight="false" outlineLevel="0" collapsed="false">
      <c r="A622" s="21" t="n">
        <v>598</v>
      </c>
      <c r="B622" s="27" t="n">
        <v>1.08467729839276</v>
      </c>
      <c r="C622" s="9" t="n">
        <f aca="false">SUM(AM622:AV622)</f>
        <v>0</v>
      </c>
      <c r="D622" s="9" t="n">
        <f aca="false">SUM(AW622:BF622)</f>
        <v>1</v>
      </c>
      <c r="E622" s="24" t="n">
        <f aca="false">(1-C622/$B$12)*$B$8-C622/$B$12*$B$7</f>
        <v>0.05</v>
      </c>
      <c r="F622" s="24" t="n">
        <f aca="false">(1-D622/$B$12)*$C$8-D622/$B$12*$C$7</f>
        <v>0.021</v>
      </c>
      <c r="G622" s="47" t="n">
        <f aca="false">$B$11*($B$10*C622/$B$12*$B$7+(1-$B$10)*D622/$B$12*$C$7)</f>
        <v>300</v>
      </c>
      <c r="H622" s="24" t="n">
        <f aca="false">$B$10*E622+(1-$B$10)*F622</f>
        <v>0.0355</v>
      </c>
      <c r="I622" s="21"/>
      <c r="J622" s="21"/>
      <c r="K622" s="21"/>
      <c r="L622" s="21"/>
      <c r="M622" s="21"/>
      <c r="N622" s="21"/>
      <c r="O622" s="21"/>
      <c r="P622" s="21"/>
      <c r="Q622" s="21"/>
      <c r="R622" s="27" t="n">
        <v>0.00873809333648424</v>
      </c>
      <c r="S622" s="27" t="n">
        <v>-0.000961618953982454</v>
      </c>
      <c r="T622" s="27" t="n">
        <v>1.15623306329674</v>
      </c>
      <c r="U622" s="27" t="n">
        <v>0.892299874089863</v>
      </c>
      <c r="V622" s="27" t="n">
        <v>-0.494156374675121</v>
      </c>
      <c r="W622" s="27" t="n">
        <v>-0.613290912965016</v>
      </c>
      <c r="X622" s="27" t="n">
        <v>0.204837067893981</v>
      </c>
      <c r="Y622" s="27" t="n">
        <v>-1.85254925450093</v>
      </c>
      <c r="Z622" s="27" t="n">
        <v>0.321575584675022</v>
      </c>
      <c r="AA622" s="27" t="n">
        <v>0.668042459695364</v>
      </c>
      <c r="AB622" s="27" t="n">
        <v>-0.813591271477091</v>
      </c>
      <c r="AC622" s="27" t="n">
        <v>-0.208406534504426</v>
      </c>
      <c r="AD622" s="27" t="n">
        <v>-0.0917375119998184</v>
      </c>
      <c r="AE622" s="27" t="n">
        <v>-0.00398690346688661</v>
      </c>
      <c r="AF622" s="27" t="n">
        <v>-1.04674897032525</v>
      </c>
      <c r="AG622" s="27" t="n">
        <v>-2.53072914307543</v>
      </c>
      <c r="AH622" s="27" t="n">
        <v>1.26686447053661</v>
      </c>
      <c r="AI622" s="27" t="n">
        <v>-0.937811977321729</v>
      </c>
      <c r="AJ622" s="27" t="n">
        <v>0.848357116573866</v>
      </c>
      <c r="AK622" s="27" t="n">
        <v>1.58635330599498</v>
      </c>
      <c r="AL622" s="21"/>
      <c r="AM622" s="31" t="n">
        <f aca="false">IF(SQRT($B$9)*$B622+SQRT(1-$B$9)*R622&lt;_xlfn.NORM.S.INV($B$6),1,0)</f>
        <v>0</v>
      </c>
      <c r="AN622" s="31" t="n">
        <f aca="false">IF(SQRT($B$9)*$B622+SQRT(1-$B$9)*S622&lt;_xlfn.NORM.S.INV($B$6),1,0)</f>
        <v>0</v>
      </c>
      <c r="AO622" s="31" t="n">
        <f aca="false">IF(SQRT($B$9)*$B622+SQRT(1-$B$9)*T622&lt;_xlfn.NORM.S.INV($B$6),1,0)</f>
        <v>0</v>
      </c>
      <c r="AP622" s="31" t="n">
        <f aca="false">IF(SQRT($B$9)*$B622+SQRT(1-$B$9)*U622&lt;_xlfn.NORM.S.INV($B$6),1,0)</f>
        <v>0</v>
      </c>
      <c r="AQ622" s="31" t="n">
        <f aca="false">IF(SQRT($B$9)*$B622+SQRT(1-$B$9)*V622&lt;_xlfn.NORM.S.INV($B$6),1,0)</f>
        <v>0</v>
      </c>
      <c r="AR622" s="31" t="n">
        <f aca="false">IF(SQRT($B$9)*$B622+SQRT(1-$B$9)*W622&lt;_xlfn.NORM.S.INV($B$6),1,0)</f>
        <v>0</v>
      </c>
      <c r="AS622" s="31" t="n">
        <f aca="false">IF(SQRT($B$9)*$B622+SQRT(1-$B$9)*X622&lt;_xlfn.NORM.S.INV($B$6),1,0)</f>
        <v>0</v>
      </c>
      <c r="AT622" s="31" t="n">
        <f aca="false">IF(SQRT($B$9)*$B622+SQRT(1-$B$9)*Y622&lt;_xlfn.NORM.S.INV($B$6),1,0)</f>
        <v>0</v>
      </c>
      <c r="AU622" s="31" t="n">
        <f aca="false">IF(SQRT($B$9)*$B622+SQRT(1-$B$9)*Z622&lt;_xlfn.NORM.S.INV($B$6),1,0)</f>
        <v>0</v>
      </c>
      <c r="AV622" s="31" t="n">
        <f aca="false">IF(SQRT($B$9)*$B622+SQRT(1-$B$9)*AA622&lt;_xlfn.NORM.S.INV($B$6),1,0)</f>
        <v>0</v>
      </c>
      <c r="AW622" s="31" t="n">
        <f aca="false">IF(SQRT($C$9)*$B622+SQRT(1-$C$9)*AB622&lt;_xlfn.NORM.S.INV($C$6),1,0)</f>
        <v>0</v>
      </c>
      <c r="AX622" s="31" t="n">
        <f aca="false">IF(SQRT($C$9)*$B622+SQRT(1-$C$9)*AC622&lt;_xlfn.NORM.S.INV($C$6),1,0)</f>
        <v>0</v>
      </c>
      <c r="AY622" s="31" t="n">
        <f aca="false">IF(SQRT($C$9)*$B622+SQRT(1-$C$9)*AD622&lt;_xlfn.NORM.S.INV($C$6),1,0)</f>
        <v>0</v>
      </c>
      <c r="AZ622" s="31" t="n">
        <f aca="false">IF(SQRT($C$9)*$B622+SQRT(1-$C$9)*AE622&lt;_xlfn.NORM.S.INV($C$6),1,0)</f>
        <v>0</v>
      </c>
      <c r="BA622" s="31" t="n">
        <f aca="false">IF(SQRT($C$9)*$B622+SQRT(1-$C$9)*AF622&lt;_xlfn.NORM.S.INV($C$6),1,0)</f>
        <v>0</v>
      </c>
      <c r="BB622" s="31" t="n">
        <f aca="false">IF(SQRT($C$9)*$B622+SQRT(1-$C$9)*AG622&lt;_xlfn.NORM.S.INV($C$6),1,0)</f>
        <v>1</v>
      </c>
      <c r="BC622" s="31" t="n">
        <f aca="false">IF(SQRT($C$9)*$B622+SQRT(1-$C$9)*AH622&lt;_xlfn.NORM.S.INV($C$6),1,0)</f>
        <v>0</v>
      </c>
      <c r="BD622" s="31" t="n">
        <f aca="false">IF(SQRT($C$9)*$B622+SQRT(1-$C$9)*AI622&lt;_xlfn.NORM.S.INV($C$6),1,0)</f>
        <v>0</v>
      </c>
      <c r="BE622" s="31" t="n">
        <f aca="false">IF(SQRT($C$9)*$B622+SQRT(1-$C$9)*AJ622&lt;_xlfn.NORM.S.INV($C$6),1,0)</f>
        <v>0</v>
      </c>
      <c r="BF622" s="31" t="n">
        <f aca="false">IF(SQRT($C$9)*$B622+SQRT(1-$C$9)*AK622&lt;_xlfn.NORM.S.INV($C$6),1,0)</f>
        <v>0</v>
      </c>
      <c r="BG622" s="21"/>
      <c r="BH622" s="21"/>
      <c r="BI622" s="31" t="n">
        <f aca="false">$B$11*(($A$1061)*$C622/$B$12*$B$7+(1-$A$1061)*$D622/$B$12*$C$7)</f>
        <v>600</v>
      </c>
      <c r="BJ622" s="31" t="n">
        <f aca="false">$B$11*(($A$1062)*$C622/$B$12*$B$7+(1-$A$1062)*$D622/$B$12*$C$7)</f>
        <v>570</v>
      </c>
      <c r="BK622" s="31" t="n">
        <f aca="false">$B$11*(($A$1063)*$C622/$B$12*$B$7+(1-$A$1063)*$D622/$B$12*$C$7)</f>
        <v>540</v>
      </c>
      <c r="BL622" s="31" t="n">
        <f aca="false">$B$11*(($A$1064)*$C622/$B$12*$B$7+(1-$A$1064)*$D622/$B$12*$C$7)</f>
        <v>510</v>
      </c>
      <c r="BM622" s="31" t="n">
        <f aca="false">$B$11*(($A$1065)*$C622/$B$12*$B$7+(1-$A$1065)*$D622/$B$12*$C$7)</f>
        <v>480</v>
      </c>
      <c r="BN622" s="31" t="n">
        <f aca="false">$B$11*(($A$1066)*$C622/$B$12*$B$7+(1-$A$1066)*$D622/$B$12*$C$7)</f>
        <v>450</v>
      </c>
      <c r="BO622" s="31" t="n">
        <f aca="false">$B$11*(($A$1067)*$C622/$B$12*$B$7+(1-$A$1067)*$D622/$B$12*$C$7)</f>
        <v>420</v>
      </c>
      <c r="BP622" s="31" t="n">
        <f aca="false">$B$11*(($A$1068)*$C622/$B$12*$B$7+(1-$A$1068)*$D622/$B$12*$C$7)</f>
        <v>390</v>
      </c>
      <c r="BQ622" s="31" t="n">
        <f aca="false">$B$11*(($A$1069)*$C622/$B$12*$B$7+(1-$A$1069)*$D622/$B$12*$C$7)</f>
        <v>360</v>
      </c>
      <c r="BR622" s="31" t="n">
        <f aca="false">$B$11*(($A$1070)*$C622/$B$12*$B$7+(1-$A$1070)*$D622/$B$12*$C$7)</f>
        <v>330</v>
      </c>
      <c r="BS622" s="31" t="n">
        <f aca="false">$B$11*(($A$1071)*$C622/$B$12*$B$7+(1-$A$1071)*$D622/$B$12*$C$7)</f>
        <v>300</v>
      </c>
      <c r="BT622" s="31" t="n">
        <f aca="false">$B$11*(($A$1072)*$C622/$B$12*$B$7+(1-$A$1072)*$D622/$B$12*$C$7)</f>
        <v>270</v>
      </c>
      <c r="BU622" s="31" t="n">
        <f aca="false">$B$11*(($A$1073)*$C622/$B$12*$B$7+(1-$A$1073)*$D622/$B$12*$C$7)</f>
        <v>240</v>
      </c>
      <c r="BV622" s="31" t="n">
        <f aca="false">$B$11*(($A$1074)*$C622/$B$12*$B$7+(1-$A$1074)*$D622/$B$12*$C$7)</f>
        <v>210</v>
      </c>
      <c r="BW622" s="31" t="n">
        <f aca="false">$B$11*(($A$1075)*$C622/$B$12*$B$7+(1-$A$1075)*$D622/$B$12*$C$7)</f>
        <v>180</v>
      </c>
      <c r="BX622" s="31" t="n">
        <f aca="false">$B$11*(($A$1076)*$C622/$B$12*$B$7+(1-$A$1076)*$D622/$B$12*$C$7)</f>
        <v>150</v>
      </c>
      <c r="BY622" s="31" t="n">
        <f aca="false">$B$11*(($A$1077)*$C622/$B$12*$B$7+(1-$A$1077)*$D622/$B$12*$C$7)</f>
        <v>120</v>
      </c>
      <c r="BZ622" s="31" t="n">
        <f aca="false">$B$11*(($A$1078)*$C622/$B$12*$B$7+(1-$A$1078)*$D622/$B$12*$C$7)</f>
        <v>90</v>
      </c>
      <c r="CA622" s="31" t="n">
        <f aca="false">$B$11*(($A$1079)*$C622/$B$12*$B$7+(1-$A$1079)*$D622/$B$12*$C$7)</f>
        <v>60</v>
      </c>
      <c r="CB622" s="31" t="n">
        <f aca="false">$B$11*(($A$1080)*$C622/$B$12*$B$7+(1-$A$1080)*$D622/$B$12*$C$7)</f>
        <v>30</v>
      </c>
      <c r="CC622" s="31" t="n">
        <f aca="false">$B$11*(($A$1081)*$C622/$B$12*$B$7+(1-$A$1081)*$D622/$B$12*$C$7)</f>
        <v>0</v>
      </c>
    </row>
    <row r="623" customFormat="false" ht="15" hidden="false" customHeight="false" outlineLevel="0" collapsed="false">
      <c r="A623" s="21" t="n">
        <v>599</v>
      </c>
      <c r="B623" s="27" t="n">
        <v>1.34675601962297</v>
      </c>
      <c r="C623" s="9" t="n">
        <f aca="false">SUM(AM623:AV623)</f>
        <v>0</v>
      </c>
      <c r="D623" s="9" t="n">
        <f aca="false">SUM(AW623:BF623)</f>
        <v>0</v>
      </c>
      <c r="E623" s="24" t="n">
        <f aca="false">(1-C623/$B$12)*$B$8-C623/$B$12*$B$7</f>
        <v>0.05</v>
      </c>
      <c r="F623" s="24" t="n">
        <f aca="false">(1-D623/$B$12)*$C$8-D623/$B$12*$C$7</f>
        <v>0.09</v>
      </c>
      <c r="G623" s="47" t="n">
        <f aca="false">$B$11*($B$10*C623/$B$12*$B$7+(1-$B$10)*D623/$B$12*$C$7)</f>
        <v>0</v>
      </c>
      <c r="H623" s="24" t="n">
        <f aca="false">$B$10*E623+(1-$B$10)*F623</f>
        <v>0.07</v>
      </c>
      <c r="I623" s="21"/>
      <c r="J623" s="21"/>
      <c r="K623" s="21"/>
      <c r="L623" s="21"/>
      <c r="M623" s="21"/>
      <c r="N623" s="21"/>
      <c r="O623" s="21"/>
      <c r="P623" s="21"/>
      <c r="Q623" s="21"/>
      <c r="R623" s="27" t="n">
        <v>-0.849784074546548</v>
      </c>
      <c r="S623" s="27" t="n">
        <v>-0.980374616428278</v>
      </c>
      <c r="T623" s="27" t="n">
        <v>-1.38114474792248</v>
      </c>
      <c r="U623" s="27" t="n">
        <v>0.214361401394703</v>
      </c>
      <c r="V623" s="27" t="n">
        <v>-2.21129138601013</v>
      </c>
      <c r="W623" s="27" t="n">
        <v>0.816628704525159</v>
      </c>
      <c r="X623" s="27" t="n">
        <v>-0.490519259718302</v>
      </c>
      <c r="Y623" s="27" t="n">
        <v>0.550197548845547</v>
      </c>
      <c r="Z623" s="27" t="n">
        <v>1.13999192785711</v>
      </c>
      <c r="AA623" s="27" t="n">
        <v>0.554993038630372</v>
      </c>
      <c r="AB623" s="27" t="n">
        <v>-1.38603390267379</v>
      </c>
      <c r="AC623" s="27" t="n">
        <v>0.148350113241082</v>
      </c>
      <c r="AD623" s="27" t="n">
        <v>0.102828482958802</v>
      </c>
      <c r="AE623" s="27" t="n">
        <v>0.839016510718939</v>
      </c>
      <c r="AF623" s="27" t="n">
        <v>-1.71022319371483</v>
      </c>
      <c r="AG623" s="27" t="n">
        <v>-1.00793104114221</v>
      </c>
      <c r="AH623" s="27" t="n">
        <v>-0.670565247759458</v>
      </c>
      <c r="AI623" s="27" t="n">
        <v>-1.84948518367385</v>
      </c>
      <c r="AJ623" s="27" t="n">
        <v>-0.0630354220385561</v>
      </c>
      <c r="AK623" s="27" t="n">
        <v>-1.03866006272101</v>
      </c>
      <c r="AL623" s="21"/>
      <c r="AM623" s="31" t="n">
        <f aca="false">IF(SQRT($B$9)*$B623+SQRT(1-$B$9)*R623&lt;_xlfn.NORM.S.INV($B$6),1,0)</f>
        <v>0</v>
      </c>
      <c r="AN623" s="31" t="n">
        <f aca="false">IF(SQRT($B$9)*$B623+SQRT(1-$B$9)*S623&lt;_xlfn.NORM.S.INV($B$6),1,0)</f>
        <v>0</v>
      </c>
      <c r="AO623" s="31" t="n">
        <f aca="false">IF(SQRT($B$9)*$B623+SQRT(1-$B$9)*T623&lt;_xlfn.NORM.S.INV($B$6),1,0)</f>
        <v>0</v>
      </c>
      <c r="AP623" s="31" t="n">
        <f aca="false">IF(SQRT($B$9)*$B623+SQRT(1-$B$9)*U623&lt;_xlfn.NORM.S.INV($B$6),1,0)</f>
        <v>0</v>
      </c>
      <c r="AQ623" s="31" t="n">
        <f aca="false">IF(SQRT($B$9)*$B623+SQRT(1-$B$9)*V623&lt;_xlfn.NORM.S.INV($B$6),1,0)</f>
        <v>0</v>
      </c>
      <c r="AR623" s="31" t="n">
        <f aca="false">IF(SQRT($B$9)*$B623+SQRT(1-$B$9)*W623&lt;_xlfn.NORM.S.INV($B$6),1,0)</f>
        <v>0</v>
      </c>
      <c r="AS623" s="31" t="n">
        <f aca="false">IF(SQRT($B$9)*$B623+SQRT(1-$B$9)*X623&lt;_xlfn.NORM.S.INV($B$6),1,0)</f>
        <v>0</v>
      </c>
      <c r="AT623" s="31" t="n">
        <f aca="false">IF(SQRT($B$9)*$B623+SQRT(1-$B$9)*Y623&lt;_xlfn.NORM.S.INV($B$6),1,0)</f>
        <v>0</v>
      </c>
      <c r="AU623" s="31" t="n">
        <f aca="false">IF(SQRT($B$9)*$B623+SQRT(1-$B$9)*Z623&lt;_xlfn.NORM.S.INV($B$6),1,0)</f>
        <v>0</v>
      </c>
      <c r="AV623" s="31" t="n">
        <f aca="false">IF(SQRT($B$9)*$B623+SQRT(1-$B$9)*AA623&lt;_xlfn.NORM.S.INV($B$6),1,0)</f>
        <v>0</v>
      </c>
      <c r="AW623" s="31" t="n">
        <f aca="false">IF(SQRT($C$9)*$B623+SQRT(1-$C$9)*AB623&lt;_xlfn.NORM.S.INV($C$6),1,0)</f>
        <v>0</v>
      </c>
      <c r="AX623" s="31" t="n">
        <f aca="false">IF(SQRT($C$9)*$B623+SQRT(1-$C$9)*AC623&lt;_xlfn.NORM.S.INV($C$6),1,0)</f>
        <v>0</v>
      </c>
      <c r="AY623" s="31" t="n">
        <f aca="false">IF(SQRT($C$9)*$B623+SQRT(1-$C$9)*AD623&lt;_xlfn.NORM.S.INV($C$6),1,0)</f>
        <v>0</v>
      </c>
      <c r="AZ623" s="31" t="n">
        <f aca="false">IF(SQRT($C$9)*$B623+SQRT(1-$C$9)*AE623&lt;_xlfn.NORM.S.INV($C$6),1,0)</f>
        <v>0</v>
      </c>
      <c r="BA623" s="31" t="n">
        <f aca="false">IF(SQRT($C$9)*$B623+SQRT(1-$C$9)*AF623&lt;_xlfn.NORM.S.INV($C$6),1,0)</f>
        <v>0</v>
      </c>
      <c r="BB623" s="31" t="n">
        <f aca="false">IF(SQRT($C$9)*$B623+SQRT(1-$C$9)*AG623&lt;_xlfn.NORM.S.INV($C$6),1,0)</f>
        <v>0</v>
      </c>
      <c r="BC623" s="31" t="n">
        <f aca="false">IF(SQRT($C$9)*$B623+SQRT(1-$C$9)*AH623&lt;_xlfn.NORM.S.INV($C$6),1,0)</f>
        <v>0</v>
      </c>
      <c r="BD623" s="31" t="n">
        <f aca="false">IF(SQRT($C$9)*$B623+SQRT(1-$C$9)*AI623&lt;_xlfn.NORM.S.INV($C$6),1,0)</f>
        <v>0</v>
      </c>
      <c r="BE623" s="31" t="n">
        <f aca="false">IF(SQRT($C$9)*$B623+SQRT(1-$C$9)*AJ623&lt;_xlfn.NORM.S.INV($C$6),1,0)</f>
        <v>0</v>
      </c>
      <c r="BF623" s="31" t="n">
        <f aca="false">IF(SQRT($C$9)*$B623+SQRT(1-$C$9)*AK623&lt;_xlfn.NORM.S.INV($C$6),1,0)</f>
        <v>0</v>
      </c>
      <c r="BG623" s="21"/>
      <c r="BH623" s="21"/>
      <c r="BI623" s="31" t="n">
        <f aca="false">$B$11*(($A$1061)*$C623/$B$12*$B$7+(1-$A$1061)*$D623/$B$12*$C$7)</f>
        <v>0</v>
      </c>
      <c r="BJ623" s="31" t="n">
        <f aca="false">$B$11*(($A$1062)*$C623/$B$12*$B$7+(1-$A$1062)*$D623/$B$12*$C$7)</f>
        <v>0</v>
      </c>
      <c r="BK623" s="31" t="n">
        <f aca="false">$B$11*(($A$1063)*$C623/$B$12*$B$7+(1-$A$1063)*$D623/$B$12*$C$7)</f>
        <v>0</v>
      </c>
      <c r="BL623" s="31" t="n">
        <f aca="false">$B$11*(($A$1064)*$C623/$B$12*$B$7+(1-$A$1064)*$D623/$B$12*$C$7)</f>
        <v>0</v>
      </c>
      <c r="BM623" s="31" t="n">
        <f aca="false">$B$11*(($A$1065)*$C623/$B$12*$B$7+(1-$A$1065)*$D623/$B$12*$C$7)</f>
        <v>0</v>
      </c>
      <c r="BN623" s="31" t="n">
        <f aca="false">$B$11*(($A$1066)*$C623/$B$12*$B$7+(1-$A$1066)*$D623/$B$12*$C$7)</f>
        <v>0</v>
      </c>
      <c r="BO623" s="31" t="n">
        <f aca="false">$B$11*(($A$1067)*$C623/$B$12*$B$7+(1-$A$1067)*$D623/$B$12*$C$7)</f>
        <v>0</v>
      </c>
      <c r="BP623" s="31" t="n">
        <f aca="false">$B$11*(($A$1068)*$C623/$B$12*$B$7+(1-$A$1068)*$D623/$B$12*$C$7)</f>
        <v>0</v>
      </c>
      <c r="BQ623" s="31" t="n">
        <f aca="false">$B$11*(($A$1069)*$C623/$B$12*$B$7+(1-$A$1069)*$D623/$B$12*$C$7)</f>
        <v>0</v>
      </c>
      <c r="BR623" s="31" t="n">
        <f aca="false">$B$11*(($A$1070)*$C623/$B$12*$B$7+(1-$A$1070)*$D623/$B$12*$C$7)</f>
        <v>0</v>
      </c>
      <c r="BS623" s="31" t="n">
        <f aca="false">$B$11*(($A$1071)*$C623/$B$12*$B$7+(1-$A$1071)*$D623/$B$12*$C$7)</f>
        <v>0</v>
      </c>
      <c r="BT623" s="31" t="n">
        <f aca="false">$B$11*(($A$1072)*$C623/$B$12*$B$7+(1-$A$1072)*$D623/$B$12*$C$7)</f>
        <v>0</v>
      </c>
      <c r="BU623" s="31" t="n">
        <f aca="false">$B$11*(($A$1073)*$C623/$B$12*$B$7+(1-$A$1073)*$D623/$B$12*$C$7)</f>
        <v>0</v>
      </c>
      <c r="BV623" s="31" t="n">
        <f aca="false">$B$11*(($A$1074)*$C623/$B$12*$B$7+(1-$A$1074)*$D623/$B$12*$C$7)</f>
        <v>0</v>
      </c>
      <c r="BW623" s="31" t="n">
        <f aca="false">$B$11*(($A$1075)*$C623/$B$12*$B$7+(1-$A$1075)*$D623/$B$12*$C$7)</f>
        <v>0</v>
      </c>
      <c r="BX623" s="31" t="n">
        <f aca="false">$B$11*(($A$1076)*$C623/$B$12*$B$7+(1-$A$1076)*$D623/$B$12*$C$7)</f>
        <v>0</v>
      </c>
      <c r="BY623" s="31" t="n">
        <f aca="false">$B$11*(($A$1077)*$C623/$B$12*$B$7+(1-$A$1077)*$D623/$B$12*$C$7)</f>
        <v>0</v>
      </c>
      <c r="BZ623" s="31" t="n">
        <f aca="false">$B$11*(($A$1078)*$C623/$B$12*$B$7+(1-$A$1078)*$D623/$B$12*$C$7)</f>
        <v>0</v>
      </c>
      <c r="CA623" s="31" t="n">
        <f aca="false">$B$11*(($A$1079)*$C623/$B$12*$B$7+(1-$A$1079)*$D623/$B$12*$C$7)</f>
        <v>0</v>
      </c>
      <c r="CB623" s="31" t="n">
        <f aca="false">$B$11*(($A$1080)*$C623/$B$12*$B$7+(1-$A$1080)*$D623/$B$12*$C$7)</f>
        <v>0</v>
      </c>
      <c r="CC623" s="31" t="n">
        <f aca="false">$B$11*(($A$1081)*$C623/$B$12*$B$7+(1-$A$1081)*$D623/$B$12*$C$7)</f>
        <v>0</v>
      </c>
    </row>
    <row r="624" customFormat="false" ht="15" hidden="false" customHeight="false" outlineLevel="0" collapsed="false">
      <c r="A624" s="21" t="n">
        <v>600</v>
      </c>
      <c r="B624" s="27" t="n">
        <v>-0.602758386509312</v>
      </c>
      <c r="C624" s="9" t="n">
        <f aca="false">SUM(AM624:AV624)</f>
        <v>0</v>
      </c>
      <c r="D624" s="9" t="n">
        <f aca="false">SUM(AW624:BF624)</f>
        <v>0</v>
      </c>
      <c r="E624" s="24" t="n">
        <f aca="false">(1-C624/$B$12)*$B$8-C624/$B$12*$B$7</f>
        <v>0.05</v>
      </c>
      <c r="F624" s="24" t="n">
        <f aca="false">(1-D624/$B$12)*$C$8-D624/$B$12*$C$7</f>
        <v>0.09</v>
      </c>
      <c r="G624" s="47" t="n">
        <f aca="false">$B$11*($B$10*C624/$B$12*$B$7+(1-$B$10)*D624/$B$12*$C$7)</f>
        <v>0</v>
      </c>
      <c r="H624" s="24" t="n">
        <f aca="false">$B$10*E624+(1-$B$10)*F624</f>
        <v>0.07</v>
      </c>
      <c r="I624" s="21"/>
      <c r="J624" s="21"/>
      <c r="K624" s="21"/>
      <c r="L624" s="21"/>
      <c r="M624" s="21"/>
      <c r="N624" s="21"/>
      <c r="O624" s="21"/>
      <c r="P624" s="21"/>
      <c r="Q624" s="21"/>
      <c r="R624" s="27" t="n">
        <v>0.333136132442378</v>
      </c>
      <c r="S624" s="27" t="n">
        <v>-0.193661371415952</v>
      </c>
      <c r="T624" s="27" t="n">
        <v>0.805861976816048</v>
      </c>
      <c r="U624" s="27" t="n">
        <v>0.00351675607288785</v>
      </c>
      <c r="V624" s="27" t="n">
        <v>-0.255275531625002</v>
      </c>
      <c r="W624" s="27" t="n">
        <v>2.73222170669212</v>
      </c>
      <c r="X624" s="27" t="n">
        <v>1.11815430527344</v>
      </c>
      <c r="Y624" s="27" t="n">
        <v>-2.22280023751115</v>
      </c>
      <c r="Z624" s="27" t="n">
        <v>0.632047183814807</v>
      </c>
      <c r="AA624" s="27" t="n">
        <v>0.809666024660409</v>
      </c>
      <c r="AB624" s="27" t="n">
        <v>-0.608570202985707</v>
      </c>
      <c r="AC624" s="27" t="n">
        <v>-0.355246770222369</v>
      </c>
      <c r="AD624" s="27" t="n">
        <v>-1.05059987943229</v>
      </c>
      <c r="AE624" s="27" t="n">
        <v>0.191106111660807</v>
      </c>
      <c r="AF624" s="27" t="n">
        <v>-0.648593434233751</v>
      </c>
      <c r="AG624" s="27" t="n">
        <v>-0.440286905285166</v>
      </c>
      <c r="AH624" s="27" t="n">
        <v>0.0497920613711277</v>
      </c>
      <c r="AI624" s="27" t="n">
        <v>-1.04666149753024</v>
      </c>
      <c r="AJ624" s="27" t="n">
        <v>0.903932536687437</v>
      </c>
      <c r="AK624" s="27" t="n">
        <v>0.571206704945201</v>
      </c>
      <c r="AL624" s="21"/>
      <c r="AM624" s="31" t="n">
        <f aca="false">IF(SQRT($B$9)*$B624+SQRT(1-$B$9)*R624&lt;_xlfn.NORM.S.INV($B$6),1,0)</f>
        <v>0</v>
      </c>
      <c r="AN624" s="31" t="n">
        <f aca="false">IF(SQRT($B$9)*$B624+SQRT(1-$B$9)*S624&lt;_xlfn.NORM.S.INV($B$6),1,0)</f>
        <v>0</v>
      </c>
      <c r="AO624" s="31" t="n">
        <f aca="false">IF(SQRT($B$9)*$B624+SQRT(1-$B$9)*T624&lt;_xlfn.NORM.S.INV($B$6),1,0)</f>
        <v>0</v>
      </c>
      <c r="AP624" s="31" t="n">
        <f aca="false">IF(SQRT($B$9)*$B624+SQRT(1-$B$9)*U624&lt;_xlfn.NORM.S.INV($B$6),1,0)</f>
        <v>0</v>
      </c>
      <c r="AQ624" s="31" t="n">
        <f aca="false">IF(SQRT($B$9)*$B624+SQRT(1-$B$9)*V624&lt;_xlfn.NORM.S.INV($B$6),1,0)</f>
        <v>0</v>
      </c>
      <c r="AR624" s="31" t="n">
        <f aca="false">IF(SQRT($B$9)*$B624+SQRT(1-$B$9)*W624&lt;_xlfn.NORM.S.INV($B$6),1,0)</f>
        <v>0</v>
      </c>
      <c r="AS624" s="31" t="n">
        <f aca="false">IF(SQRT($B$9)*$B624+SQRT(1-$B$9)*X624&lt;_xlfn.NORM.S.INV($B$6),1,0)</f>
        <v>0</v>
      </c>
      <c r="AT624" s="31" t="n">
        <f aca="false">IF(SQRT($B$9)*$B624+SQRT(1-$B$9)*Y624&lt;_xlfn.NORM.S.INV($B$6),1,0)</f>
        <v>0</v>
      </c>
      <c r="AU624" s="31" t="n">
        <f aca="false">IF(SQRT($B$9)*$B624+SQRT(1-$B$9)*Z624&lt;_xlfn.NORM.S.INV($B$6),1,0)</f>
        <v>0</v>
      </c>
      <c r="AV624" s="31" t="n">
        <f aca="false">IF(SQRT($B$9)*$B624+SQRT(1-$B$9)*AA624&lt;_xlfn.NORM.S.INV($B$6),1,0)</f>
        <v>0</v>
      </c>
      <c r="AW624" s="31" t="n">
        <f aca="false">IF(SQRT($C$9)*$B624+SQRT(1-$C$9)*AB624&lt;_xlfn.NORM.S.INV($C$6),1,0)</f>
        <v>0</v>
      </c>
      <c r="AX624" s="31" t="n">
        <f aca="false">IF(SQRT($C$9)*$B624+SQRT(1-$C$9)*AC624&lt;_xlfn.NORM.S.INV($C$6),1,0)</f>
        <v>0</v>
      </c>
      <c r="AY624" s="31" t="n">
        <f aca="false">IF(SQRT($C$9)*$B624+SQRT(1-$C$9)*AD624&lt;_xlfn.NORM.S.INV($C$6),1,0)</f>
        <v>0</v>
      </c>
      <c r="AZ624" s="31" t="n">
        <f aca="false">IF(SQRT($C$9)*$B624+SQRT(1-$C$9)*AE624&lt;_xlfn.NORM.S.INV($C$6),1,0)</f>
        <v>0</v>
      </c>
      <c r="BA624" s="31" t="n">
        <f aca="false">IF(SQRT($C$9)*$B624+SQRT(1-$C$9)*AF624&lt;_xlfn.NORM.S.INV($C$6),1,0)</f>
        <v>0</v>
      </c>
      <c r="BB624" s="31" t="n">
        <f aca="false">IF(SQRT($C$9)*$B624+SQRT(1-$C$9)*AG624&lt;_xlfn.NORM.S.INV($C$6),1,0)</f>
        <v>0</v>
      </c>
      <c r="BC624" s="31" t="n">
        <f aca="false">IF(SQRT($C$9)*$B624+SQRT(1-$C$9)*AH624&lt;_xlfn.NORM.S.INV($C$6),1,0)</f>
        <v>0</v>
      </c>
      <c r="BD624" s="31" t="n">
        <f aca="false">IF(SQRT($C$9)*$B624+SQRT(1-$C$9)*AI624&lt;_xlfn.NORM.S.INV($C$6),1,0)</f>
        <v>0</v>
      </c>
      <c r="BE624" s="31" t="n">
        <f aca="false">IF(SQRT($C$9)*$B624+SQRT(1-$C$9)*AJ624&lt;_xlfn.NORM.S.INV($C$6),1,0)</f>
        <v>0</v>
      </c>
      <c r="BF624" s="31" t="n">
        <f aca="false">IF(SQRT($C$9)*$B624+SQRT(1-$C$9)*AK624&lt;_xlfn.NORM.S.INV($C$6),1,0)</f>
        <v>0</v>
      </c>
      <c r="BG624" s="21"/>
      <c r="BH624" s="21"/>
      <c r="BI624" s="31" t="n">
        <f aca="false">$B$11*(($A$1061)*$C624/$B$12*$B$7+(1-$A$1061)*$D624/$B$12*$C$7)</f>
        <v>0</v>
      </c>
      <c r="BJ624" s="31" t="n">
        <f aca="false">$B$11*(($A$1062)*$C624/$B$12*$B$7+(1-$A$1062)*$D624/$B$12*$C$7)</f>
        <v>0</v>
      </c>
      <c r="BK624" s="31" t="n">
        <f aca="false">$B$11*(($A$1063)*$C624/$B$12*$B$7+(1-$A$1063)*$D624/$B$12*$C$7)</f>
        <v>0</v>
      </c>
      <c r="BL624" s="31" t="n">
        <f aca="false">$B$11*(($A$1064)*$C624/$B$12*$B$7+(1-$A$1064)*$D624/$B$12*$C$7)</f>
        <v>0</v>
      </c>
      <c r="BM624" s="31" t="n">
        <f aca="false">$B$11*(($A$1065)*$C624/$B$12*$B$7+(1-$A$1065)*$D624/$B$12*$C$7)</f>
        <v>0</v>
      </c>
      <c r="BN624" s="31" t="n">
        <f aca="false">$B$11*(($A$1066)*$C624/$B$12*$B$7+(1-$A$1066)*$D624/$B$12*$C$7)</f>
        <v>0</v>
      </c>
      <c r="BO624" s="31" t="n">
        <f aca="false">$B$11*(($A$1067)*$C624/$B$12*$B$7+(1-$A$1067)*$D624/$B$12*$C$7)</f>
        <v>0</v>
      </c>
      <c r="BP624" s="31" t="n">
        <f aca="false">$B$11*(($A$1068)*$C624/$B$12*$B$7+(1-$A$1068)*$D624/$B$12*$C$7)</f>
        <v>0</v>
      </c>
      <c r="BQ624" s="31" t="n">
        <f aca="false">$B$11*(($A$1069)*$C624/$B$12*$B$7+(1-$A$1069)*$D624/$B$12*$C$7)</f>
        <v>0</v>
      </c>
      <c r="BR624" s="31" t="n">
        <f aca="false">$B$11*(($A$1070)*$C624/$B$12*$B$7+(1-$A$1070)*$D624/$B$12*$C$7)</f>
        <v>0</v>
      </c>
      <c r="BS624" s="31" t="n">
        <f aca="false">$B$11*(($A$1071)*$C624/$B$12*$B$7+(1-$A$1071)*$D624/$B$12*$C$7)</f>
        <v>0</v>
      </c>
      <c r="BT624" s="31" t="n">
        <f aca="false">$B$11*(($A$1072)*$C624/$B$12*$B$7+(1-$A$1072)*$D624/$B$12*$C$7)</f>
        <v>0</v>
      </c>
      <c r="BU624" s="31" t="n">
        <f aca="false">$B$11*(($A$1073)*$C624/$B$12*$B$7+(1-$A$1073)*$D624/$B$12*$C$7)</f>
        <v>0</v>
      </c>
      <c r="BV624" s="31" t="n">
        <f aca="false">$B$11*(($A$1074)*$C624/$B$12*$B$7+(1-$A$1074)*$D624/$B$12*$C$7)</f>
        <v>0</v>
      </c>
      <c r="BW624" s="31" t="n">
        <f aca="false">$B$11*(($A$1075)*$C624/$B$12*$B$7+(1-$A$1075)*$D624/$B$12*$C$7)</f>
        <v>0</v>
      </c>
      <c r="BX624" s="31" t="n">
        <f aca="false">$B$11*(($A$1076)*$C624/$B$12*$B$7+(1-$A$1076)*$D624/$B$12*$C$7)</f>
        <v>0</v>
      </c>
      <c r="BY624" s="31" t="n">
        <f aca="false">$B$11*(($A$1077)*$C624/$B$12*$B$7+(1-$A$1077)*$D624/$B$12*$C$7)</f>
        <v>0</v>
      </c>
      <c r="BZ624" s="31" t="n">
        <f aca="false">$B$11*(($A$1078)*$C624/$B$12*$B$7+(1-$A$1078)*$D624/$B$12*$C$7)</f>
        <v>0</v>
      </c>
      <c r="CA624" s="31" t="n">
        <f aca="false">$B$11*(($A$1079)*$C624/$B$12*$B$7+(1-$A$1079)*$D624/$B$12*$C$7)</f>
        <v>0</v>
      </c>
      <c r="CB624" s="31" t="n">
        <f aca="false">$B$11*(($A$1080)*$C624/$B$12*$B$7+(1-$A$1080)*$D624/$B$12*$C$7)</f>
        <v>0</v>
      </c>
      <c r="CC624" s="31" t="n">
        <f aca="false">$B$11*(($A$1081)*$C624/$B$12*$B$7+(1-$A$1081)*$D624/$B$12*$C$7)</f>
        <v>0</v>
      </c>
    </row>
    <row r="625" customFormat="false" ht="15" hidden="false" customHeight="false" outlineLevel="0" collapsed="false">
      <c r="A625" s="21" t="n">
        <v>601</v>
      </c>
      <c r="B625" s="27" t="n">
        <v>0.879034813733038</v>
      </c>
      <c r="C625" s="9" t="n">
        <f aca="false">SUM(AM625:AV625)</f>
        <v>0</v>
      </c>
      <c r="D625" s="9" t="n">
        <f aca="false">SUM(AW625:BF625)</f>
        <v>0</v>
      </c>
      <c r="E625" s="24" t="n">
        <f aca="false">(1-C625/$B$12)*$B$8-C625/$B$12*$B$7</f>
        <v>0.05</v>
      </c>
      <c r="F625" s="24" t="n">
        <f aca="false">(1-D625/$B$12)*$C$8-D625/$B$12*$C$7</f>
        <v>0.09</v>
      </c>
      <c r="G625" s="47" t="n">
        <f aca="false">$B$11*($B$10*C625/$B$12*$B$7+(1-$B$10)*D625/$B$12*$C$7)</f>
        <v>0</v>
      </c>
      <c r="H625" s="24" t="n">
        <f aca="false">$B$10*E625+(1-$B$10)*F625</f>
        <v>0.07</v>
      </c>
      <c r="I625" s="21"/>
      <c r="J625" s="21"/>
      <c r="K625" s="21"/>
      <c r="L625" s="21"/>
      <c r="M625" s="21"/>
      <c r="N625" s="21"/>
      <c r="O625" s="21"/>
      <c r="P625" s="21"/>
      <c r="Q625" s="21"/>
      <c r="R625" s="27" t="n">
        <v>-1.11194591791742</v>
      </c>
      <c r="S625" s="27" t="n">
        <v>1.03337516984115</v>
      </c>
      <c r="T625" s="27" t="n">
        <v>-0.517563689571106</v>
      </c>
      <c r="U625" s="27" t="n">
        <v>1.34128685493901</v>
      </c>
      <c r="V625" s="27" t="n">
        <v>-0.126033583968965</v>
      </c>
      <c r="W625" s="27" t="n">
        <v>0.656463623530891</v>
      </c>
      <c r="X625" s="27" t="n">
        <v>1.37325550044962</v>
      </c>
      <c r="Y625" s="27" t="n">
        <v>0.253950093926687</v>
      </c>
      <c r="Z625" s="27" t="n">
        <v>0.279978855166073</v>
      </c>
      <c r="AA625" s="27" t="n">
        <v>0.859376355296738</v>
      </c>
      <c r="AB625" s="27" t="n">
        <v>-0.299680618918241</v>
      </c>
      <c r="AC625" s="27" t="n">
        <v>0.413411323690732</v>
      </c>
      <c r="AD625" s="27" t="n">
        <v>-0.340182962631084</v>
      </c>
      <c r="AE625" s="27" t="n">
        <v>0.723251706747084</v>
      </c>
      <c r="AF625" s="27" t="n">
        <v>-0.0728541480126997</v>
      </c>
      <c r="AG625" s="27" t="n">
        <v>0.56131283153299</v>
      </c>
      <c r="AH625" s="27" t="n">
        <v>-0.514357535771168</v>
      </c>
      <c r="AI625" s="27" t="n">
        <v>-0.662614658761909</v>
      </c>
      <c r="AJ625" s="27" t="n">
        <v>0.619560462774961</v>
      </c>
      <c r="AK625" s="27" t="n">
        <v>0.360858650644329</v>
      </c>
      <c r="AL625" s="21"/>
      <c r="AM625" s="31" t="n">
        <f aca="false">IF(SQRT($B$9)*$B625+SQRT(1-$B$9)*R625&lt;_xlfn.NORM.S.INV($B$6),1,0)</f>
        <v>0</v>
      </c>
      <c r="AN625" s="31" t="n">
        <f aca="false">IF(SQRT($B$9)*$B625+SQRT(1-$B$9)*S625&lt;_xlfn.NORM.S.INV($B$6),1,0)</f>
        <v>0</v>
      </c>
      <c r="AO625" s="31" t="n">
        <f aca="false">IF(SQRT($B$9)*$B625+SQRT(1-$B$9)*T625&lt;_xlfn.NORM.S.INV($B$6),1,0)</f>
        <v>0</v>
      </c>
      <c r="AP625" s="31" t="n">
        <f aca="false">IF(SQRT($B$9)*$B625+SQRT(1-$B$9)*U625&lt;_xlfn.NORM.S.INV($B$6),1,0)</f>
        <v>0</v>
      </c>
      <c r="AQ625" s="31" t="n">
        <f aca="false">IF(SQRT($B$9)*$B625+SQRT(1-$B$9)*V625&lt;_xlfn.NORM.S.INV($B$6),1,0)</f>
        <v>0</v>
      </c>
      <c r="AR625" s="31" t="n">
        <f aca="false">IF(SQRT($B$9)*$B625+SQRT(1-$B$9)*W625&lt;_xlfn.NORM.S.INV($B$6),1,0)</f>
        <v>0</v>
      </c>
      <c r="AS625" s="31" t="n">
        <f aca="false">IF(SQRT($B$9)*$B625+SQRT(1-$B$9)*X625&lt;_xlfn.NORM.S.INV($B$6),1,0)</f>
        <v>0</v>
      </c>
      <c r="AT625" s="31" t="n">
        <f aca="false">IF(SQRT($B$9)*$B625+SQRT(1-$B$9)*Y625&lt;_xlfn.NORM.S.INV($B$6),1,0)</f>
        <v>0</v>
      </c>
      <c r="AU625" s="31" t="n">
        <f aca="false">IF(SQRT($B$9)*$B625+SQRT(1-$B$9)*Z625&lt;_xlfn.NORM.S.INV($B$6),1,0)</f>
        <v>0</v>
      </c>
      <c r="AV625" s="31" t="n">
        <f aca="false">IF(SQRT($B$9)*$B625+SQRT(1-$B$9)*AA625&lt;_xlfn.NORM.S.INV($B$6),1,0)</f>
        <v>0</v>
      </c>
      <c r="AW625" s="31" t="n">
        <f aca="false">IF(SQRT($C$9)*$B625+SQRT(1-$C$9)*AB625&lt;_xlfn.NORM.S.INV($C$6),1,0)</f>
        <v>0</v>
      </c>
      <c r="AX625" s="31" t="n">
        <f aca="false">IF(SQRT($C$9)*$B625+SQRT(1-$C$9)*AC625&lt;_xlfn.NORM.S.INV($C$6),1,0)</f>
        <v>0</v>
      </c>
      <c r="AY625" s="31" t="n">
        <f aca="false">IF(SQRT($C$9)*$B625+SQRT(1-$C$9)*AD625&lt;_xlfn.NORM.S.INV($C$6),1,0)</f>
        <v>0</v>
      </c>
      <c r="AZ625" s="31" t="n">
        <f aca="false">IF(SQRT($C$9)*$B625+SQRT(1-$C$9)*AE625&lt;_xlfn.NORM.S.INV($C$6),1,0)</f>
        <v>0</v>
      </c>
      <c r="BA625" s="31" t="n">
        <f aca="false">IF(SQRT($C$9)*$B625+SQRT(1-$C$9)*AF625&lt;_xlfn.NORM.S.INV($C$6),1,0)</f>
        <v>0</v>
      </c>
      <c r="BB625" s="31" t="n">
        <f aca="false">IF(SQRT($C$9)*$B625+SQRT(1-$C$9)*AG625&lt;_xlfn.NORM.S.INV($C$6),1,0)</f>
        <v>0</v>
      </c>
      <c r="BC625" s="31" t="n">
        <f aca="false">IF(SQRT($C$9)*$B625+SQRT(1-$C$9)*AH625&lt;_xlfn.NORM.S.INV($C$6),1,0)</f>
        <v>0</v>
      </c>
      <c r="BD625" s="31" t="n">
        <f aca="false">IF(SQRT($C$9)*$B625+SQRT(1-$C$9)*AI625&lt;_xlfn.NORM.S.INV($C$6),1,0)</f>
        <v>0</v>
      </c>
      <c r="BE625" s="31" t="n">
        <f aca="false">IF(SQRT($C$9)*$B625+SQRT(1-$C$9)*AJ625&lt;_xlfn.NORM.S.INV($C$6),1,0)</f>
        <v>0</v>
      </c>
      <c r="BF625" s="31" t="n">
        <f aca="false">IF(SQRT($C$9)*$B625+SQRT(1-$C$9)*AK625&lt;_xlfn.NORM.S.INV($C$6),1,0)</f>
        <v>0</v>
      </c>
      <c r="BG625" s="21"/>
      <c r="BH625" s="21"/>
      <c r="BI625" s="31" t="n">
        <f aca="false">$B$11*(($A$1061)*$C625/$B$12*$B$7+(1-$A$1061)*$D625/$B$12*$C$7)</f>
        <v>0</v>
      </c>
      <c r="BJ625" s="31" t="n">
        <f aca="false">$B$11*(($A$1062)*$C625/$B$12*$B$7+(1-$A$1062)*$D625/$B$12*$C$7)</f>
        <v>0</v>
      </c>
      <c r="BK625" s="31" t="n">
        <f aca="false">$B$11*(($A$1063)*$C625/$B$12*$B$7+(1-$A$1063)*$D625/$B$12*$C$7)</f>
        <v>0</v>
      </c>
      <c r="BL625" s="31" t="n">
        <f aca="false">$B$11*(($A$1064)*$C625/$B$12*$B$7+(1-$A$1064)*$D625/$B$12*$C$7)</f>
        <v>0</v>
      </c>
      <c r="BM625" s="31" t="n">
        <f aca="false">$B$11*(($A$1065)*$C625/$B$12*$B$7+(1-$A$1065)*$D625/$B$12*$C$7)</f>
        <v>0</v>
      </c>
      <c r="BN625" s="31" t="n">
        <f aca="false">$B$11*(($A$1066)*$C625/$B$12*$B$7+(1-$A$1066)*$D625/$B$12*$C$7)</f>
        <v>0</v>
      </c>
      <c r="BO625" s="31" t="n">
        <f aca="false">$B$11*(($A$1067)*$C625/$B$12*$B$7+(1-$A$1067)*$D625/$B$12*$C$7)</f>
        <v>0</v>
      </c>
      <c r="BP625" s="31" t="n">
        <f aca="false">$B$11*(($A$1068)*$C625/$B$12*$B$7+(1-$A$1068)*$D625/$B$12*$C$7)</f>
        <v>0</v>
      </c>
      <c r="BQ625" s="31" t="n">
        <f aca="false">$B$11*(($A$1069)*$C625/$B$12*$B$7+(1-$A$1069)*$D625/$B$12*$C$7)</f>
        <v>0</v>
      </c>
      <c r="BR625" s="31" t="n">
        <f aca="false">$B$11*(($A$1070)*$C625/$B$12*$B$7+(1-$A$1070)*$D625/$B$12*$C$7)</f>
        <v>0</v>
      </c>
      <c r="BS625" s="31" t="n">
        <f aca="false">$B$11*(($A$1071)*$C625/$B$12*$B$7+(1-$A$1071)*$D625/$B$12*$C$7)</f>
        <v>0</v>
      </c>
      <c r="BT625" s="31" t="n">
        <f aca="false">$B$11*(($A$1072)*$C625/$B$12*$B$7+(1-$A$1072)*$D625/$B$12*$C$7)</f>
        <v>0</v>
      </c>
      <c r="BU625" s="31" t="n">
        <f aca="false">$B$11*(($A$1073)*$C625/$B$12*$B$7+(1-$A$1073)*$D625/$B$12*$C$7)</f>
        <v>0</v>
      </c>
      <c r="BV625" s="31" t="n">
        <f aca="false">$B$11*(($A$1074)*$C625/$B$12*$B$7+(1-$A$1074)*$D625/$B$12*$C$7)</f>
        <v>0</v>
      </c>
      <c r="BW625" s="31" t="n">
        <f aca="false">$B$11*(($A$1075)*$C625/$B$12*$B$7+(1-$A$1075)*$D625/$B$12*$C$7)</f>
        <v>0</v>
      </c>
      <c r="BX625" s="31" t="n">
        <f aca="false">$B$11*(($A$1076)*$C625/$B$12*$B$7+(1-$A$1076)*$D625/$B$12*$C$7)</f>
        <v>0</v>
      </c>
      <c r="BY625" s="31" t="n">
        <f aca="false">$B$11*(($A$1077)*$C625/$B$12*$B$7+(1-$A$1077)*$D625/$B$12*$C$7)</f>
        <v>0</v>
      </c>
      <c r="BZ625" s="31" t="n">
        <f aca="false">$B$11*(($A$1078)*$C625/$B$12*$B$7+(1-$A$1078)*$D625/$B$12*$C$7)</f>
        <v>0</v>
      </c>
      <c r="CA625" s="31" t="n">
        <f aca="false">$B$11*(($A$1079)*$C625/$B$12*$B$7+(1-$A$1079)*$D625/$B$12*$C$7)</f>
        <v>0</v>
      </c>
      <c r="CB625" s="31" t="n">
        <f aca="false">$B$11*(($A$1080)*$C625/$B$12*$B$7+(1-$A$1080)*$D625/$B$12*$C$7)</f>
        <v>0</v>
      </c>
      <c r="CC625" s="31" t="n">
        <f aca="false">$B$11*(($A$1081)*$C625/$B$12*$B$7+(1-$A$1081)*$D625/$B$12*$C$7)</f>
        <v>0</v>
      </c>
    </row>
    <row r="626" customFormat="false" ht="15" hidden="false" customHeight="false" outlineLevel="0" collapsed="false">
      <c r="A626" s="21" t="n">
        <v>602</v>
      </c>
      <c r="B626" s="27" t="n">
        <v>1.54257563443091</v>
      </c>
      <c r="C626" s="9" t="n">
        <f aca="false">SUM(AM626:AV626)</f>
        <v>0</v>
      </c>
      <c r="D626" s="9" t="n">
        <f aca="false">SUM(AW626:BF626)</f>
        <v>0</v>
      </c>
      <c r="E626" s="24" t="n">
        <f aca="false">(1-C626/$B$12)*$B$8-C626/$B$12*$B$7</f>
        <v>0.05</v>
      </c>
      <c r="F626" s="24" t="n">
        <f aca="false">(1-D626/$B$12)*$C$8-D626/$B$12*$C$7</f>
        <v>0.09</v>
      </c>
      <c r="G626" s="47" t="n">
        <f aca="false">$B$11*($B$10*C626/$B$12*$B$7+(1-$B$10)*D626/$B$12*$C$7)</f>
        <v>0</v>
      </c>
      <c r="H626" s="24" t="n">
        <f aca="false">$B$10*E626+(1-$B$10)*F626</f>
        <v>0.07</v>
      </c>
      <c r="I626" s="21"/>
      <c r="J626" s="21"/>
      <c r="K626" s="21"/>
      <c r="L626" s="21"/>
      <c r="M626" s="21"/>
      <c r="N626" s="21"/>
      <c r="O626" s="21"/>
      <c r="P626" s="21"/>
      <c r="Q626" s="21"/>
      <c r="R626" s="27" t="n">
        <v>-1.71770541129617</v>
      </c>
      <c r="S626" s="27" t="n">
        <v>-0.292926889847092</v>
      </c>
      <c r="T626" s="27" t="n">
        <v>-1.98877657121277</v>
      </c>
      <c r="U626" s="27" t="n">
        <v>1.14664378120446</v>
      </c>
      <c r="V626" s="27" t="n">
        <v>-0.573731153497419</v>
      </c>
      <c r="W626" s="27" t="n">
        <v>-0.00681435133376307</v>
      </c>
      <c r="X626" s="27" t="n">
        <v>-1.43294456907247</v>
      </c>
      <c r="Y626" s="27" t="n">
        <v>-0.319456222394297</v>
      </c>
      <c r="Z626" s="27" t="n">
        <v>1.61565948425421</v>
      </c>
      <c r="AA626" s="27" t="n">
        <v>0.407458840267403</v>
      </c>
      <c r="AB626" s="27" t="n">
        <v>0.461043600194422</v>
      </c>
      <c r="AC626" s="27" t="n">
        <v>1.03818798718355</v>
      </c>
      <c r="AD626" s="27" t="n">
        <v>2.01039903013732</v>
      </c>
      <c r="AE626" s="27" t="n">
        <v>0.5417489542103</v>
      </c>
      <c r="AF626" s="27" t="n">
        <v>-0.496775243664812</v>
      </c>
      <c r="AG626" s="27" t="n">
        <v>0.577445092177754</v>
      </c>
      <c r="AH626" s="27" t="n">
        <v>-0.721375671013043</v>
      </c>
      <c r="AI626" s="27" t="n">
        <v>-0.734357079101813</v>
      </c>
      <c r="AJ626" s="27" t="n">
        <v>-1.09387303354645</v>
      </c>
      <c r="AK626" s="27" t="n">
        <v>1.98888140910753</v>
      </c>
      <c r="AL626" s="21"/>
      <c r="AM626" s="31" t="n">
        <f aca="false">IF(SQRT($B$9)*$B626+SQRT(1-$B$9)*R626&lt;_xlfn.NORM.S.INV($B$6),1,0)</f>
        <v>0</v>
      </c>
      <c r="AN626" s="31" t="n">
        <f aca="false">IF(SQRT($B$9)*$B626+SQRT(1-$B$9)*S626&lt;_xlfn.NORM.S.INV($B$6),1,0)</f>
        <v>0</v>
      </c>
      <c r="AO626" s="31" t="n">
        <f aca="false">IF(SQRT($B$9)*$B626+SQRT(1-$B$9)*T626&lt;_xlfn.NORM.S.INV($B$6),1,0)</f>
        <v>0</v>
      </c>
      <c r="AP626" s="31" t="n">
        <f aca="false">IF(SQRT($B$9)*$B626+SQRT(1-$B$9)*U626&lt;_xlfn.NORM.S.INV($B$6),1,0)</f>
        <v>0</v>
      </c>
      <c r="AQ626" s="31" t="n">
        <f aca="false">IF(SQRT($B$9)*$B626+SQRT(1-$B$9)*V626&lt;_xlfn.NORM.S.INV($B$6),1,0)</f>
        <v>0</v>
      </c>
      <c r="AR626" s="31" t="n">
        <f aca="false">IF(SQRT($B$9)*$B626+SQRT(1-$B$9)*W626&lt;_xlfn.NORM.S.INV($B$6),1,0)</f>
        <v>0</v>
      </c>
      <c r="AS626" s="31" t="n">
        <f aca="false">IF(SQRT($B$9)*$B626+SQRT(1-$B$9)*X626&lt;_xlfn.NORM.S.INV($B$6),1,0)</f>
        <v>0</v>
      </c>
      <c r="AT626" s="31" t="n">
        <f aca="false">IF(SQRT($B$9)*$B626+SQRT(1-$B$9)*Y626&lt;_xlfn.NORM.S.INV($B$6),1,0)</f>
        <v>0</v>
      </c>
      <c r="AU626" s="31" t="n">
        <f aca="false">IF(SQRT($B$9)*$B626+SQRT(1-$B$9)*Z626&lt;_xlfn.NORM.S.INV($B$6),1,0)</f>
        <v>0</v>
      </c>
      <c r="AV626" s="31" t="n">
        <f aca="false">IF(SQRT($B$9)*$B626+SQRT(1-$B$9)*AA626&lt;_xlfn.NORM.S.INV($B$6),1,0)</f>
        <v>0</v>
      </c>
      <c r="AW626" s="31" t="n">
        <f aca="false">IF(SQRT($C$9)*$B626+SQRT(1-$C$9)*AB626&lt;_xlfn.NORM.S.INV($C$6),1,0)</f>
        <v>0</v>
      </c>
      <c r="AX626" s="31" t="n">
        <f aca="false">IF(SQRT($C$9)*$B626+SQRT(1-$C$9)*AC626&lt;_xlfn.NORM.S.INV($C$6),1,0)</f>
        <v>0</v>
      </c>
      <c r="AY626" s="31" t="n">
        <f aca="false">IF(SQRT($C$9)*$B626+SQRT(1-$C$9)*AD626&lt;_xlfn.NORM.S.INV($C$6),1,0)</f>
        <v>0</v>
      </c>
      <c r="AZ626" s="31" t="n">
        <f aca="false">IF(SQRT($C$9)*$B626+SQRT(1-$C$9)*AE626&lt;_xlfn.NORM.S.INV($C$6),1,0)</f>
        <v>0</v>
      </c>
      <c r="BA626" s="31" t="n">
        <f aca="false">IF(SQRT($C$9)*$B626+SQRT(1-$C$9)*AF626&lt;_xlfn.NORM.S.INV($C$6),1,0)</f>
        <v>0</v>
      </c>
      <c r="BB626" s="31" t="n">
        <f aca="false">IF(SQRT($C$9)*$B626+SQRT(1-$C$9)*AG626&lt;_xlfn.NORM.S.INV($C$6),1,0)</f>
        <v>0</v>
      </c>
      <c r="BC626" s="31" t="n">
        <f aca="false">IF(SQRT($C$9)*$B626+SQRT(1-$C$9)*AH626&lt;_xlfn.NORM.S.INV($C$6),1,0)</f>
        <v>0</v>
      </c>
      <c r="BD626" s="31" t="n">
        <f aca="false">IF(SQRT($C$9)*$B626+SQRT(1-$C$9)*AI626&lt;_xlfn.NORM.S.INV($C$6),1,0)</f>
        <v>0</v>
      </c>
      <c r="BE626" s="31" t="n">
        <f aca="false">IF(SQRT($C$9)*$B626+SQRT(1-$C$9)*AJ626&lt;_xlfn.NORM.S.INV($C$6),1,0)</f>
        <v>0</v>
      </c>
      <c r="BF626" s="31" t="n">
        <f aca="false">IF(SQRT($C$9)*$B626+SQRT(1-$C$9)*AK626&lt;_xlfn.NORM.S.INV($C$6),1,0)</f>
        <v>0</v>
      </c>
      <c r="BG626" s="21"/>
      <c r="BH626" s="21"/>
      <c r="BI626" s="31" t="n">
        <f aca="false">$B$11*(($A$1061)*$C626/$B$12*$B$7+(1-$A$1061)*$D626/$B$12*$C$7)</f>
        <v>0</v>
      </c>
      <c r="BJ626" s="31" t="n">
        <f aca="false">$B$11*(($A$1062)*$C626/$B$12*$B$7+(1-$A$1062)*$D626/$B$12*$C$7)</f>
        <v>0</v>
      </c>
      <c r="BK626" s="31" t="n">
        <f aca="false">$B$11*(($A$1063)*$C626/$B$12*$B$7+(1-$A$1063)*$D626/$B$12*$C$7)</f>
        <v>0</v>
      </c>
      <c r="BL626" s="31" t="n">
        <f aca="false">$B$11*(($A$1064)*$C626/$B$12*$B$7+(1-$A$1064)*$D626/$B$12*$C$7)</f>
        <v>0</v>
      </c>
      <c r="BM626" s="31" t="n">
        <f aca="false">$B$11*(($A$1065)*$C626/$B$12*$B$7+(1-$A$1065)*$D626/$B$12*$C$7)</f>
        <v>0</v>
      </c>
      <c r="BN626" s="31" t="n">
        <f aca="false">$B$11*(($A$1066)*$C626/$B$12*$B$7+(1-$A$1066)*$D626/$B$12*$C$7)</f>
        <v>0</v>
      </c>
      <c r="BO626" s="31" t="n">
        <f aca="false">$B$11*(($A$1067)*$C626/$B$12*$B$7+(1-$A$1067)*$D626/$B$12*$C$7)</f>
        <v>0</v>
      </c>
      <c r="BP626" s="31" t="n">
        <f aca="false">$B$11*(($A$1068)*$C626/$B$12*$B$7+(1-$A$1068)*$D626/$B$12*$C$7)</f>
        <v>0</v>
      </c>
      <c r="BQ626" s="31" t="n">
        <f aca="false">$B$11*(($A$1069)*$C626/$B$12*$B$7+(1-$A$1069)*$D626/$B$12*$C$7)</f>
        <v>0</v>
      </c>
      <c r="BR626" s="31" t="n">
        <f aca="false">$B$11*(($A$1070)*$C626/$B$12*$B$7+(1-$A$1070)*$D626/$B$12*$C$7)</f>
        <v>0</v>
      </c>
      <c r="BS626" s="31" t="n">
        <f aca="false">$B$11*(($A$1071)*$C626/$B$12*$B$7+(1-$A$1071)*$D626/$B$12*$C$7)</f>
        <v>0</v>
      </c>
      <c r="BT626" s="31" t="n">
        <f aca="false">$B$11*(($A$1072)*$C626/$B$12*$B$7+(1-$A$1072)*$D626/$B$12*$C$7)</f>
        <v>0</v>
      </c>
      <c r="BU626" s="31" t="n">
        <f aca="false">$B$11*(($A$1073)*$C626/$B$12*$B$7+(1-$A$1073)*$D626/$B$12*$C$7)</f>
        <v>0</v>
      </c>
      <c r="BV626" s="31" t="n">
        <f aca="false">$B$11*(($A$1074)*$C626/$B$12*$B$7+(1-$A$1074)*$D626/$B$12*$C$7)</f>
        <v>0</v>
      </c>
      <c r="BW626" s="31" t="n">
        <f aca="false">$B$11*(($A$1075)*$C626/$B$12*$B$7+(1-$A$1075)*$D626/$B$12*$C$7)</f>
        <v>0</v>
      </c>
      <c r="BX626" s="31" t="n">
        <f aca="false">$B$11*(($A$1076)*$C626/$B$12*$B$7+(1-$A$1076)*$D626/$B$12*$C$7)</f>
        <v>0</v>
      </c>
      <c r="BY626" s="31" t="n">
        <f aca="false">$B$11*(($A$1077)*$C626/$B$12*$B$7+(1-$A$1077)*$D626/$B$12*$C$7)</f>
        <v>0</v>
      </c>
      <c r="BZ626" s="31" t="n">
        <f aca="false">$B$11*(($A$1078)*$C626/$B$12*$B$7+(1-$A$1078)*$D626/$B$12*$C$7)</f>
        <v>0</v>
      </c>
      <c r="CA626" s="31" t="n">
        <f aca="false">$B$11*(($A$1079)*$C626/$B$12*$B$7+(1-$A$1079)*$D626/$B$12*$C$7)</f>
        <v>0</v>
      </c>
      <c r="CB626" s="31" t="n">
        <f aca="false">$B$11*(($A$1080)*$C626/$B$12*$B$7+(1-$A$1080)*$D626/$B$12*$C$7)</f>
        <v>0</v>
      </c>
      <c r="CC626" s="31" t="n">
        <f aca="false">$B$11*(($A$1081)*$C626/$B$12*$B$7+(1-$A$1081)*$D626/$B$12*$C$7)</f>
        <v>0</v>
      </c>
    </row>
    <row r="627" customFormat="false" ht="15" hidden="false" customHeight="false" outlineLevel="0" collapsed="false">
      <c r="A627" s="21" t="n">
        <v>603</v>
      </c>
      <c r="B627" s="27" t="n">
        <v>-1.711518562528</v>
      </c>
      <c r="C627" s="9" t="n">
        <f aca="false">SUM(AM627:AV627)</f>
        <v>1</v>
      </c>
      <c r="D627" s="9" t="n">
        <f aca="false">SUM(AW627:BF627)</f>
        <v>1</v>
      </c>
      <c r="E627" s="24" t="n">
        <f aca="false">(1-C627/$B$12)*$B$8-C627/$B$12*$B$7</f>
        <v>0.005</v>
      </c>
      <c r="F627" s="24" t="n">
        <f aca="false">(1-D627/$B$12)*$C$8-D627/$B$12*$C$7</f>
        <v>0.021</v>
      </c>
      <c r="G627" s="47" t="n">
        <f aca="false">$B$11*($B$10*C627/$B$12*$B$7+(1-$B$10)*D627/$B$12*$C$7)</f>
        <v>500</v>
      </c>
      <c r="H627" s="24" t="n">
        <f aca="false">$B$10*E627+(1-$B$10)*F627</f>
        <v>0.013</v>
      </c>
      <c r="I627" s="21"/>
      <c r="J627" s="21"/>
      <c r="K627" s="21"/>
      <c r="L627" s="21"/>
      <c r="M627" s="21"/>
      <c r="N627" s="21"/>
      <c r="O627" s="21"/>
      <c r="P627" s="21"/>
      <c r="Q627" s="21"/>
      <c r="R627" s="27" t="n">
        <v>0.490470555857121</v>
      </c>
      <c r="S627" s="27" t="n">
        <v>-0.939164306724192</v>
      </c>
      <c r="T627" s="27" t="n">
        <v>-0.512808933946557</v>
      </c>
      <c r="U627" s="27" t="n">
        <v>-2.10999409478677</v>
      </c>
      <c r="V627" s="27" t="n">
        <v>-1.595205825067</v>
      </c>
      <c r="W627" s="27" t="n">
        <v>0.601560027936246</v>
      </c>
      <c r="X627" s="27" t="n">
        <v>-0.527073673175905</v>
      </c>
      <c r="Y627" s="27" t="n">
        <v>0.774654321390421</v>
      </c>
      <c r="Z627" s="27" t="n">
        <v>0.311731444628342</v>
      </c>
      <c r="AA627" s="27" t="n">
        <v>-0.332655583548654</v>
      </c>
      <c r="AB627" s="27" t="n">
        <v>0.392302772000556</v>
      </c>
      <c r="AC627" s="27" t="n">
        <v>-0.904004445467079</v>
      </c>
      <c r="AD627" s="27" t="n">
        <v>1.0418713164946</v>
      </c>
      <c r="AE627" s="27" t="n">
        <v>0.494220359200696</v>
      </c>
      <c r="AF627" s="27" t="n">
        <v>-1.32963888675338</v>
      </c>
      <c r="AG627" s="27" t="n">
        <v>-0.639801190367399</v>
      </c>
      <c r="AH627" s="27" t="n">
        <v>0.242953438484706</v>
      </c>
      <c r="AI627" s="27" t="n">
        <v>0.0154533605881668</v>
      </c>
      <c r="AJ627" s="27" t="n">
        <v>0.289843985316802</v>
      </c>
      <c r="AK627" s="27" t="n">
        <v>1.85148480298123</v>
      </c>
      <c r="AL627" s="21"/>
      <c r="AM627" s="31" t="n">
        <f aca="false">IF(SQRT($B$9)*$B627+SQRT(1-$B$9)*R627&lt;_xlfn.NORM.S.INV($B$6),1,0)</f>
        <v>0</v>
      </c>
      <c r="AN627" s="31" t="n">
        <f aca="false">IF(SQRT($B$9)*$B627+SQRT(1-$B$9)*S627&lt;_xlfn.NORM.S.INV($B$6),1,0)</f>
        <v>0</v>
      </c>
      <c r="AO627" s="31" t="n">
        <f aca="false">IF(SQRT($B$9)*$B627+SQRT(1-$B$9)*T627&lt;_xlfn.NORM.S.INV($B$6),1,0)</f>
        <v>0</v>
      </c>
      <c r="AP627" s="31" t="n">
        <f aca="false">IF(SQRT($B$9)*$B627+SQRT(1-$B$9)*U627&lt;_xlfn.NORM.S.INV($B$6),1,0)</f>
        <v>1</v>
      </c>
      <c r="AQ627" s="31" t="n">
        <f aca="false">IF(SQRT($B$9)*$B627+SQRT(1-$B$9)*V627&lt;_xlfn.NORM.S.INV($B$6),1,0)</f>
        <v>0</v>
      </c>
      <c r="AR627" s="31" t="n">
        <f aca="false">IF(SQRT($B$9)*$B627+SQRT(1-$B$9)*W627&lt;_xlfn.NORM.S.INV($B$6),1,0)</f>
        <v>0</v>
      </c>
      <c r="AS627" s="31" t="n">
        <f aca="false">IF(SQRT($B$9)*$B627+SQRT(1-$B$9)*X627&lt;_xlfn.NORM.S.INV($B$6),1,0)</f>
        <v>0</v>
      </c>
      <c r="AT627" s="31" t="n">
        <f aca="false">IF(SQRT($B$9)*$B627+SQRT(1-$B$9)*Y627&lt;_xlfn.NORM.S.INV($B$6),1,0)</f>
        <v>0</v>
      </c>
      <c r="AU627" s="31" t="n">
        <f aca="false">IF(SQRT($B$9)*$B627+SQRT(1-$B$9)*Z627&lt;_xlfn.NORM.S.INV($B$6),1,0)</f>
        <v>0</v>
      </c>
      <c r="AV627" s="31" t="n">
        <f aca="false">IF(SQRT($B$9)*$B627+SQRT(1-$B$9)*AA627&lt;_xlfn.NORM.S.INV($B$6),1,0)</f>
        <v>0</v>
      </c>
      <c r="AW627" s="31" t="n">
        <f aca="false">IF(SQRT($C$9)*$B627+SQRT(1-$C$9)*AB627&lt;_xlfn.NORM.S.INV($C$6),1,0)</f>
        <v>0</v>
      </c>
      <c r="AX627" s="31" t="n">
        <f aca="false">IF(SQRT($C$9)*$B627+SQRT(1-$C$9)*AC627&lt;_xlfn.NORM.S.INV($C$6),1,0)</f>
        <v>0</v>
      </c>
      <c r="AY627" s="31" t="n">
        <f aca="false">IF(SQRT($C$9)*$B627+SQRT(1-$C$9)*AD627&lt;_xlfn.NORM.S.INV($C$6),1,0)</f>
        <v>0</v>
      </c>
      <c r="AZ627" s="31" t="n">
        <f aca="false">IF(SQRT($C$9)*$B627+SQRT(1-$C$9)*AE627&lt;_xlfn.NORM.S.INV($C$6),1,0)</f>
        <v>0</v>
      </c>
      <c r="BA627" s="31" t="n">
        <f aca="false">IF(SQRT($C$9)*$B627+SQRT(1-$C$9)*AF627&lt;_xlfn.NORM.S.INV($C$6),1,0)</f>
        <v>1</v>
      </c>
      <c r="BB627" s="31" t="n">
        <f aca="false">IF(SQRT($C$9)*$B627+SQRT(1-$C$9)*AG627&lt;_xlfn.NORM.S.INV($C$6),1,0)</f>
        <v>0</v>
      </c>
      <c r="BC627" s="31" t="n">
        <f aca="false">IF(SQRT($C$9)*$B627+SQRT(1-$C$9)*AH627&lt;_xlfn.NORM.S.INV($C$6),1,0)</f>
        <v>0</v>
      </c>
      <c r="BD627" s="31" t="n">
        <f aca="false">IF(SQRT($C$9)*$B627+SQRT(1-$C$9)*AI627&lt;_xlfn.NORM.S.INV($C$6),1,0)</f>
        <v>0</v>
      </c>
      <c r="BE627" s="31" t="n">
        <f aca="false">IF(SQRT($C$9)*$B627+SQRT(1-$C$9)*AJ627&lt;_xlfn.NORM.S.INV($C$6),1,0)</f>
        <v>0</v>
      </c>
      <c r="BF627" s="31" t="n">
        <f aca="false">IF(SQRT($C$9)*$B627+SQRT(1-$C$9)*AK627&lt;_xlfn.NORM.S.INV($C$6),1,0)</f>
        <v>0</v>
      </c>
      <c r="BG627" s="21"/>
      <c r="BH627" s="21"/>
      <c r="BI627" s="31" t="n">
        <f aca="false">$B$11*(($A$1061)*$C627/$B$12*$B$7+(1-$A$1061)*$D627/$B$12*$C$7)</f>
        <v>600</v>
      </c>
      <c r="BJ627" s="31" t="n">
        <f aca="false">$B$11*(($A$1062)*$C627/$B$12*$B$7+(1-$A$1062)*$D627/$B$12*$C$7)</f>
        <v>590</v>
      </c>
      <c r="BK627" s="31" t="n">
        <f aca="false">$B$11*(($A$1063)*$C627/$B$12*$B$7+(1-$A$1063)*$D627/$B$12*$C$7)</f>
        <v>580</v>
      </c>
      <c r="BL627" s="31" t="n">
        <f aca="false">$B$11*(($A$1064)*$C627/$B$12*$B$7+(1-$A$1064)*$D627/$B$12*$C$7)</f>
        <v>570</v>
      </c>
      <c r="BM627" s="31" t="n">
        <f aca="false">$B$11*(($A$1065)*$C627/$B$12*$B$7+(1-$A$1065)*$D627/$B$12*$C$7)</f>
        <v>560</v>
      </c>
      <c r="BN627" s="31" t="n">
        <f aca="false">$B$11*(($A$1066)*$C627/$B$12*$B$7+(1-$A$1066)*$D627/$B$12*$C$7)</f>
        <v>550</v>
      </c>
      <c r="BO627" s="31" t="n">
        <f aca="false">$B$11*(($A$1067)*$C627/$B$12*$B$7+(1-$A$1067)*$D627/$B$12*$C$7)</f>
        <v>540</v>
      </c>
      <c r="BP627" s="31" t="n">
        <f aca="false">$B$11*(($A$1068)*$C627/$B$12*$B$7+(1-$A$1068)*$D627/$B$12*$C$7)</f>
        <v>530</v>
      </c>
      <c r="BQ627" s="31" t="n">
        <f aca="false">$B$11*(($A$1069)*$C627/$B$12*$B$7+(1-$A$1069)*$D627/$B$12*$C$7)</f>
        <v>520</v>
      </c>
      <c r="BR627" s="31" t="n">
        <f aca="false">$B$11*(($A$1070)*$C627/$B$12*$B$7+(1-$A$1070)*$D627/$B$12*$C$7)</f>
        <v>510</v>
      </c>
      <c r="BS627" s="31" t="n">
        <f aca="false">$B$11*(($A$1071)*$C627/$B$12*$B$7+(1-$A$1071)*$D627/$B$12*$C$7)</f>
        <v>500</v>
      </c>
      <c r="BT627" s="31" t="n">
        <f aca="false">$B$11*(($A$1072)*$C627/$B$12*$B$7+(1-$A$1072)*$D627/$B$12*$C$7)</f>
        <v>490</v>
      </c>
      <c r="BU627" s="31" t="n">
        <f aca="false">$B$11*(($A$1073)*$C627/$B$12*$B$7+(1-$A$1073)*$D627/$B$12*$C$7)</f>
        <v>480</v>
      </c>
      <c r="BV627" s="31" t="n">
        <f aca="false">$B$11*(($A$1074)*$C627/$B$12*$B$7+(1-$A$1074)*$D627/$B$12*$C$7)</f>
        <v>470</v>
      </c>
      <c r="BW627" s="31" t="n">
        <f aca="false">$B$11*(($A$1075)*$C627/$B$12*$B$7+(1-$A$1075)*$D627/$B$12*$C$7)</f>
        <v>460</v>
      </c>
      <c r="BX627" s="31" t="n">
        <f aca="false">$B$11*(($A$1076)*$C627/$B$12*$B$7+(1-$A$1076)*$D627/$B$12*$C$7)</f>
        <v>450</v>
      </c>
      <c r="BY627" s="31" t="n">
        <f aca="false">$B$11*(($A$1077)*$C627/$B$12*$B$7+(1-$A$1077)*$D627/$B$12*$C$7)</f>
        <v>440</v>
      </c>
      <c r="BZ627" s="31" t="n">
        <f aca="false">$B$11*(($A$1078)*$C627/$B$12*$B$7+(1-$A$1078)*$D627/$B$12*$C$7)</f>
        <v>430</v>
      </c>
      <c r="CA627" s="31" t="n">
        <f aca="false">$B$11*(($A$1079)*$C627/$B$12*$B$7+(1-$A$1079)*$D627/$B$12*$C$7)</f>
        <v>420</v>
      </c>
      <c r="CB627" s="31" t="n">
        <f aca="false">$B$11*(($A$1080)*$C627/$B$12*$B$7+(1-$A$1080)*$D627/$B$12*$C$7)</f>
        <v>410</v>
      </c>
      <c r="CC627" s="31" t="n">
        <f aca="false">$B$11*(($A$1081)*$C627/$B$12*$B$7+(1-$A$1081)*$D627/$B$12*$C$7)</f>
        <v>400</v>
      </c>
    </row>
    <row r="628" customFormat="false" ht="15" hidden="false" customHeight="false" outlineLevel="0" collapsed="false">
      <c r="A628" s="21" t="n">
        <v>604</v>
      </c>
      <c r="B628" s="27" t="n">
        <v>0.858593004704302</v>
      </c>
      <c r="C628" s="9" t="n">
        <f aca="false">SUM(AM628:AV628)</f>
        <v>0</v>
      </c>
      <c r="D628" s="9" t="n">
        <f aca="false">SUM(AW628:BF628)</f>
        <v>0</v>
      </c>
      <c r="E628" s="24" t="n">
        <f aca="false">(1-C628/$B$12)*$B$8-C628/$B$12*$B$7</f>
        <v>0.05</v>
      </c>
      <c r="F628" s="24" t="n">
        <f aca="false">(1-D628/$B$12)*$C$8-D628/$B$12*$C$7</f>
        <v>0.09</v>
      </c>
      <c r="G628" s="47" t="n">
        <f aca="false">$B$11*($B$10*C628/$B$12*$B$7+(1-$B$10)*D628/$B$12*$C$7)</f>
        <v>0</v>
      </c>
      <c r="H628" s="24" t="n">
        <f aca="false">$B$10*E628+(1-$B$10)*F628</f>
        <v>0.07</v>
      </c>
      <c r="I628" s="21"/>
      <c r="J628" s="21"/>
      <c r="K628" s="21"/>
      <c r="L628" s="21"/>
      <c r="M628" s="21"/>
      <c r="N628" s="21"/>
      <c r="O628" s="21"/>
      <c r="P628" s="21"/>
      <c r="Q628" s="21"/>
      <c r="R628" s="27" t="n">
        <v>0.31751715463711</v>
      </c>
      <c r="S628" s="27" t="n">
        <v>-0.696531672121317</v>
      </c>
      <c r="T628" s="27" t="n">
        <v>0.261480670165071</v>
      </c>
      <c r="U628" s="27" t="n">
        <v>0.561593231813613</v>
      </c>
      <c r="V628" s="27" t="n">
        <v>1.24314617463084</v>
      </c>
      <c r="W628" s="27" t="n">
        <v>1.33663167213387</v>
      </c>
      <c r="X628" s="27" t="n">
        <v>-0.702298165633169</v>
      </c>
      <c r="Y628" s="27" t="n">
        <v>-0.419414418481088</v>
      </c>
      <c r="Z628" s="27" t="n">
        <v>-1.78212590242558</v>
      </c>
      <c r="AA628" s="27" t="n">
        <v>1.21177839292368</v>
      </c>
      <c r="AB628" s="27" t="n">
        <v>-0.347564214989439</v>
      </c>
      <c r="AC628" s="27" t="n">
        <v>-0.782791989190953</v>
      </c>
      <c r="AD628" s="27" t="n">
        <v>1.08454431272433</v>
      </c>
      <c r="AE628" s="27" t="n">
        <v>-0.319165680355361</v>
      </c>
      <c r="AF628" s="27" t="n">
        <v>0.259088125308542</v>
      </c>
      <c r="AG628" s="27" t="n">
        <v>-0.807027413113934</v>
      </c>
      <c r="AH628" s="27" t="n">
        <v>-0.381505667090203</v>
      </c>
      <c r="AI628" s="27" t="n">
        <v>-0.477413238564502</v>
      </c>
      <c r="AJ628" s="27" t="n">
        <v>-0.369162090230863</v>
      </c>
      <c r="AK628" s="27" t="n">
        <v>-0.644192671352847</v>
      </c>
      <c r="AL628" s="21"/>
      <c r="AM628" s="31" t="n">
        <f aca="false">IF(SQRT($B$9)*$B628+SQRT(1-$B$9)*R628&lt;_xlfn.NORM.S.INV($B$6),1,0)</f>
        <v>0</v>
      </c>
      <c r="AN628" s="31" t="n">
        <f aca="false">IF(SQRT($B$9)*$B628+SQRT(1-$B$9)*S628&lt;_xlfn.NORM.S.INV($B$6),1,0)</f>
        <v>0</v>
      </c>
      <c r="AO628" s="31" t="n">
        <f aca="false">IF(SQRT($B$9)*$B628+SQRT(1-$B$9)*T628&lt;_xlfn.NORM.S.INV($B$6),1,0)</f>
        <v>0</v>
      </c>
      <c r="AP628" s="31" t="n">
        <f aca="false">IF(SQRT($B$9)*$B628+SQRT(1-$B$9)*U628&lt;_xlfn.NORM.S.INV($B$6),1,0)</f>
        <v>0</v>
      </c>
      <c r="AQ628" s="31" t="n">
        <f aca="false">IF(SQRT($B$9)*$B628+SQRT(1-$B$9)*V628&lt;_xlfn.NORM.S.INV($B$6),1,0)</f>
        <v>0</v>
      </c>
      <c r="AR628" s="31" t="n">
        <f aca="false">IF(SQRT($B$9)*$B628+SQRT(1-$B$9)*W628&lt;_xlfn.NORM.S.INV($B$6),1,0)</f>
        <v>0</v>
      </c>
      <c r="AS628" s="31" t="n">
        <f aca="false">IF(SQRT($B$9)*$B628+SQRT(1-$B$9)*X628&lt;_xlfn.NORM.S.INV($B$6),1,0)</f>
        <v>0</v>
      </c>
      <c r="AT628" s="31" t="n">
        <f aca="false">IF(SQRT($B$9)*$B628+SQRT(1-$B$9)*Y628&lt;_xlfn.NORM.S.INV($B$6),1,0)</f>
        <v>0</v>
      </c>
      <c r="AU628" s="31" t="n">
        <f aca="false">IF(SQRT($B$9)*$B628+SQRT(1-$B$9)*Z628&lt;_xlfn.NORM.S.INV($B$6),1,0)</f>
        <v>0</v>
      </c>
      <c r="AV628" s="31" t="n">
        <f aca="false">IF(SQRT($B$9)*$B628+SQRT(1-$B$9)*AA628&lt;_xlfn.NORM.S.INV($B$6),1,0)</f>
        <v>0</v>
      </c>
      <c r="AW628" s="31" t="n">
        <f aca="false">IF(SQRT($C$9)*$B628+SQRT(1-$C$9)*AB628&lt;_xlfn.NORM.S.INV($C$6),1,0)</f>
        <v>0</v>
      </c>
      <c r="AX628" s="31" t="n">
        <f aca="false">IF(SQRT($C$9)*$B628+SQRT(1-$C$9)*AC628&lt;_xlfn.NORM.S.INV($C$6),1,0)</f>
        <v>0</v>
      </c>
      <c r="AY628" s="31" t="n">
        <f aca="false">IF(SQRT($C$9)*$B628+SQRT(1-$C$9)*AD628&lt;_xlfn.NORM.S.INV($C$6),1,0)</f>
        <v>0</v>
      </c>
      <c r="AZ628" s="31" t="n">
        <f aca="false">IF(SQRT($C$9)*$B628+SQRT(1-$C$9)*AE628&lt;_xlfn.NORM.S.INV($C$6),1,0)</f>
        <v>0</v>
      </c>
      <c r="BA628" s="31" t="n">
        <f aca="false">IF(SQRT($C$9)*$B628+SQRT(1-$C$9)*AF628&lt;_xlfn.NORM.S.INV($C$6),1,0)</f>
        <v>0</v>
      </c>
      <c r="BB628" s="31" t="n">
        <f aca="false">IF(SQRT($C$9)*$B628+SQRT(1-$C$9)*AG628&lt;_xlfn.NORM.S.INV($C$6),1,0)</f>
        <v>0</v>
      </c>
      <c r="BC628" s="31" t="n">
        <f aca="false">IF(SQRT($C$9)*$B628+SQRT(1-$C$9)*AH628&lt;_xlfn.NORM.S.INV($C$6),1,0)</f>
        <v>0</v>
      </c>
      <c r="BD628" s="31" t="n">
        <f aca="false">IF(SQRT($C$9)*$B628+SQRT(1-$C$9)*AI628&lt;_xlfn.NORM.S.INV($C$6),1,0)</f>
        <v>0</v>
      </c>
      <c r="BE628" s="31" t="n">
        <f aca="false">IF(SQRT($C$9)*$B628+SQRT(1-$C$9)*AJ628&lt;_xlfn.NORM.S.INV($C$6),1,0)</f>
        <v>0</v>
      </c>
      <c r="BF628" s="31" t="n">
        <f aca="false">IF(SQRT($C$9)*$B628+SQRT(1-$C$9)*AK628&lt;_xlfn.NORM.S.INV($C$6),1,0)</f>
        <v>0</v>
      </c>
      <c r="BG628" s="21"/>
      <c r="BH628" s="21"/>
      <c r="BI628" s="31" t="n">
        <f aca="false">$B$11*(($A$1061)*$C628/$B$12*$B$7+(1-$A$1061)*$D628/$B$12*$C$7)</f>
        <v>0</v>
      </c>
      <c r="BJ628" s="31" t="n">
        <f aca="false">$B$11*(($A$1062)*$C628/$B$12*$B$7+(1-$A$1062)*$D628/$B$12*$C$7)</f>
        <v>0</v>
      </c>
      <c r="BK628" s="31" t="n">
        <f aca="false">$B$11*(($A$1063)*$C628/$B$12*$B$7+(1-$A$1063)*$D628/$B$12*$C$7)</f>
        <v>0</v>
      </c>
      <c r="BL628" s="31" t="n">
        <f aca="false">$B$11*(($A$1064)*$C628/$B$12*$B$7+(1-$A$1064)*$D628/$B$12*$C$7)</f>
        <v>0</v>
      </c>
      <c r="BM628" s="31" t="n">
        <f aca="false">$B$11*(($A$1065)*$C628/$B$12*$B$7+(1-$A$1065)*$D628/$B$12*$C$7)</f>
        <v>0</v>
      </c>
      <c r="BN628" s="31" t="n">
        <f aca="false">$B$11*(($A$1066)*$C628/$B$12*$B$7+(1-$A$1066)*$D628/$B$12*$C$7)</f>
        <v>0</v>
      </c>
      <c r="BO628" s="31" t="n">
        <f aca="false">$B$11*(($A$1067)*$C628/$B$12*$B$7+(1-$A$1067)*$D628/$B$12*$C$7)</f>
        <v>0</v>
      </c>
      <c r="BP628" s="31" t="n">
        <f aca="false">$B$11*(($A$1068)*$C628/$B$12*$B$7+(1-$A$1068)*$D628/$B$12*$C$7)</f>
        <v>0</v>
      </c>
      <c r="BQ628" s="31" t="n">
        <f aca="false">$B$11*(($A$1069)*$C628/$B$12*$B$7+(1-$A$1069)*$D628/$B$12*$C$7)</f>
        <v>0</v>
      </c>
      <c r="BR628" s="31" t="n">
        <f aca="false">$B$11*(($A$1070)*$C628/$B$12*$B$7+(1-$A$1070)*$D628/$B$12*$C$7)</f>
        <v>0</v>
      </c>
      <c r="BS628" s="31" t="n">
        <f aca="false">$B$11*(($A$1071)*$C628/$B$12*$B$7+(1-$A$1071)*$D628/$B$12*$C$7)</f>
        <v>0</v>
      </c>
      <c r="BT628" s="31" t="n">
        <f aca="false">$B$11*(($A$1072)*$C628/$B$12*$B$7+(1-$A$1072)*$D628/$B$12*$C$7)</f>
        <v>0</v>
      </c>
      <c r="BU628" s="31" t="n">
        <f aca="false">$B$11*(($A$1073)*$C628/$B$12*$B$7+(1-$A$1073)*$D628/$B$12*$C$7)</f>
        <v>0</v>
      </c>
      <c r="BV628" s="31" t="n">
        <f aca="false">$B$11*(($A$1074)*$C628/$B$12*$B$7+(1-$A$1074)*$D628/$B$12*$C$7)</f>
        <v>0</v>
      </c>
      <c r="BW628" s="31" t="n">
        <f aca="false">$B$11*(($A$1075)*$C628/$B$12*$B$7+(1-$A$1075)*$D628/$B$12*$C$7)</f>
        <v>0</v>
      </c>
      <c r="BX628" s="31" t="n">
        <f aca="false">$B$11*(($A$1076)*$C628/$B$12*$B$7+(1-$A$1076)*$D628/$B$12*$C$7)</f>
        <v>0</v>
      </c>
      <c r="BY628" s="31" t="n">
        <f aca="false">$B$11*(($A$1077)*$C628/$B$12*$B$7+(1-$A$1077)*$D628/$B$12*$C$7)</f>
        <v>0</v>
      </c>
      <c r="BZ628" s="31" t="n">
        <f aca="false">$B$11*(($A$1078)*$C628/$B$12*$B$7+(1-$A$1078)*$D628/$B$12*$C$7)</f>
        <v>0</v>
      </c>
      <c r="CA628" s="31" t="n">
        <f aca="false">$B$11*(($A$1079)*$C628/$B$12*$B$7+(1-$A$1079)*$D628/$B$12*$C$7)</f>
        <v>0</v>
      </c>
      <c r="CB628" s="31" t="n">
        <f aca="false">$B$11*(($A$1080)*$C628/$B$12*$B$7+(1-$A$1080)*$D628/$B$12*$C$7)</f>
        <v>0</v>
      </c>
      <c r="CC628" s="31" t="n">
        <f aca="false">$B$11*(($A$1081)*$C628/$B$12*$B$7+(1-$A$1081)*$D628/$B$12*$C$7)</f>
        <v>0</v>
      </c>
    </row>
    <row r="629" customFormat="false" ht="15" hidden="false" customHeight="false" outlineLevel="0" collapsed="false">
      <c r="A629" s="21" t="n">
        <v>605</v>
      </c>
      <c r="B629" s="27" t="n">
        <v>0.782676981518737</v>
      </c>
      <c r="C629" s="9" t="n">
        <f aca="false">SUM(AM629:AV629)</f>
        <v>0</v>
      </c>
      <c r="D629" s="9" t="n">
        <f aca="false">SUM(AW629:BF629)</f>
        <v>0</v>
      </c>
      <c r="E629" s="24" t="n">
        <f aca="false">(1-C629/$B$12)*$B$8-C629/$B$12*$B$7</f>
        <v>0.05</v>
      </c>
      <c r="F629" s="24" t="n">
        <f aca="false">(1-D629/$B$12)*$C$8-D629/$B$12*$C$7</f>
        <v>0.09</v>
      </c>
      <c r="G629" s="47" t="n">
        <f aca="false">$B$11*($B$10*C629/$B$12*$B$7+(1-$B$10)*D629/$B$12*$C$7)</f>
        <v>0</v>
      </c>
      <c r="H629" s="24" t="n">
        <f aca="false">$B$10*E629+(1-$B$10)*F629</f>
        <v>0.07</v>
      </c>
      <c r="I629" s="21"/>
      <c r="J629" s="21"/>
      <c r="K629" s="21"/>
      <c r="L629" s="21"/>
      <c r="M629" s="21"/>
      <c r="N629" s="21"/>
      <c r="O629" s="21"/>
      <c r="P629" s="21"/>
      <c r="Q629" s="21"/>
      <c r="R629" s="27" t="n">
        <v>-0.369693744507203</v>
      </c>
      <c r="S629" s="27" t="n">
        <v>-0.0075943642459818</v>
      </c>
      <c r="T629" s="27" t="n">
        <v>1.12815919249632</v>
      </c>
      <c r="U629" s="27" t="n">
        <v>1.90979839036037</v>
      </c>
      <c r="V629" s="27" t="n">
        <v>0.794387291672043</v>
      </c>
      <c r="W629" s="27" t="n">
        <v>-0.00304422868648354</v>
      </c>
      <c r="X629" s="27" t="n">
        <v>-0.532529051978418</v>
      </c>
      <c r="Y629" s="27" t="n">
        <v>0.872461196738655</v>
      </c>
      <c r="Z629" s="27" t="n">
        <v>-1.17216928016761</v>
      </c>
      <c r="AA629" s="27" t="n">
        <v>0.872155052265658</v>
      </c>
      <c r="AB629" s="27" t="n">
        <v>-0.385595116080555</v>
      </c>
      <c r="AC629" s="27" t="n">
        <v>0.77808556047579</v>
      </c>
      <c r="AD629" s="27" t="n">
        <v>0.35099954762349</v>
      </c>
      <c r="AE629" s="27" t="n">
        <v>0.772363903729174</v>
      </c>
      <c r="AF629" s="27" t="n">
        <v>2.09546746635934</v>
      </c>
      <c r="AG629" s="27" t="n">
        <v>-1.2509964332469</v>
      </c>
      <c r="AH629" s="27" t="n">
        <v>0.587982842947617</v>
      </c>
      <c r="AI629" s="27" t="n">
        <v>-0.0809034030915997</v>
      </c>
      <c r="AJ629" s="27" t="n">
        <v>-0.478043494479647</v>
      </c>
      <c r="AK629" s="27" t="n">
        <v>0.154404630224101</v>
      </c>
      <c r="AL629" s="21"/>
      <c r="AM629" s="31" t="n">
        <f aca="false">IF(SQRT($B$9)*$B629+SQRT(1-$B$9)*R629&lt;_xlfn.NORM.S.INV($B$6),1,0)</f>
        <v>0</v>
      </c>
      <c r="AN629" s="31" t="n">
        <f aca="false">IF(SQRT($B$9)*$B629+SQRT(1-$B$9)*S629&lt;_xlfn.NORM.S.INV($B$6),1,0)</f>
        <v>0</v>
      </c>
      <c r="AO629" s="31" t="n">
        <f aca="false">IF(SQRT($B$9)*$B629+SQRT(1-$B$9)*T629&lt;_xlfn.NORM.S.INV($B$6),1,0)</f>
        <v>0</v>
      </c>
      <c r="AP629" s="31" t="n">
        <f aca="false">IF(SQRT($B$9)*$B629+SQRT(1-$B$9)*U629&lt;_xlfn.NORM.S.INV($B$6),1,0)</f>
        <v>0</v>
      </c>
      <c r="AQ629" s="31" t="n">
        <f aca="false">IF(SQRT($B$9)*$B629+SQRT(1-$B$9)*V629&lt;_xlfn.NORM.S.INV($B$6),1,0)</f>
        <v>0</v>
      </c>
      <c r="AR629" s="31" t="n">
        <f aca="false">IF(SQRT($B$9)*$B629+SQRT(1-$B$9)*W629&lt;_xlfn.NORM.S.INV($B$6),1,0)</f>
        <v>0</v>
      </c>
      <c r="AS629" s="31" t="n">
        <f aca="false">IF(SQRT($B$9)*$B629+SQRT(1-$B$9)*X629&lt;_xlfn.NORM.S.INV($B$6),1,0)</f>
        <v>0</v>
      </c>
      <c r="AT629" s="31" t="n">
        <f aca="false">IF(SQRT($B$9)*$B629+SQRT(1-$B$9)*Y629&lt;_xlfn.NORM.S.INV($B$6),1,0)</f>
        <v>0</v>
      </c>
      <c r="AU629" s="31" t="n">
        <f aca="false">IF(SQRT($B$9)*$B629+SQRT(1-$B$9)*Z629&lt;_xlfn.NORM.S.INV($B$6),1,0)</f>
        <v>0</v>
      </c>
      <c r="AV629" s="31" t="n">
        <f aca="false">IF(SQRT($B$9)*$B629+SQRT(1-$B$9)*AA629&lt;_xlfn.NORM.S.INV($B$6),1,0)</f>
        <v>0</v>
      </c>
      <c r="AW629" s="31" t="n">
        <f aca="false">IF(SQRT($C$9)*$B629+SQRT(1-$C$9)*AB629&lt;_xlfn.NORM.S.INV($C$6),1,0)</f>
        <v>0</v>
      </c>
      <c r="AX629" s="31" t="n">
        <f aca="false">IF(SQRT($C$9)*$B629+SQRT(1-$C$9)*AC629&lt;_xlfn.NORM.S.INV($C$6),1,0)</f>
        <v>0</v>
      </c>
      <c r="AY629" s="31" t="n">
        <f aca="false">IF(SQRT($C$9)*$B629+SQRT(1-$C$9)*AD629&lt;_xlfn.NORM.S.INV($C$6),1,0)</f>
        <v>0</v>
      </c>
      <c r="AZ629" s="31" t="n">
        <f aca="false">IF(SQRT($C$9)*$B629+SQRT(1-$C$9)*AE629&lt;_xlfn.NORM.S.INV($C$6),1,0)</f>
        <v>0</v>
      </c>
      <c r="BA629" s="31" t="n">
        <f aca="false">IF(SQRT($C$9)*$B629+SQRT(1-$C$9)*AF629&lt;_xlfn.NORM.S.INV($C$6),1,0)</f>
        <v>0</v>
      </c>
      <c r="BB629" s="31" t="n">
        <f aca="false">IF(SQRT($C$9)*$B629+SQRT(1-$C$9)*AG629&lt;_xlfn.NORM.S.INV($C$6),1,0)</f>
        <v>0</v>
      </c>
      <c r="BC629" s="31" t="n">
        <f aca="false">IF(SQRT($C$9)*$B629+SQRT(1-$C$9)*AH629&lt;_xlfn.NORM.S.INV($C$6),1,0)</f>
        <v>0</v>
      </c>
      <c r="BD629" s="31" t="n">
        <f aca="false">IF(SQRT($C$9)*$B629+SQRT(1-$C$9)*AI629&lt;_xlfn.NORM.S.INV($C$6),1,0)</f>
        <v>0</v>
      </c>
      <c r="BE629" s="31" t="n">
        <f aca="false">IF(SQRT($C$9)*$B629+SQRT(1-$C$9)*AJ629&lt;_xlfn.NORM.S.INV($C$6),1,0)</f>
        <v>0</v>
      </c>
      <c r="BF629" s="31" t="n">
        <f aca="false">IF(SQRT($C$9)*$B629+SQRT(1-$C$9)*AK629&lt;_xlfn.NORM.S.INV($C$6),1,0)</f>
        <v>0</v>
      </c>
      <c r="BG629" s="21"/>
      <c r="BH629" s="21"/>
      <c r="BI629" s="31" t="n">
        <f aca="false">$B$11*(($A$1061)*$C629/$B$12*$B$7+(1-$A$1061)*$D629/$B$12*$C$7)</f>
        <v>0</v>
      </c>
      <c r="BJ629" s="31" t="n">
        <f aca="false">$B$11*(($A$1062)*$C629/$B$12*$B$7+(1-$A$1062)*$D629/$B$12*$C$7)</f>
        <v>0</v>
      </c>
      <c r="BK629" s="31" t="n">
        <f aca="false">$B$11*(($A$1063)*$C629/$B$12*$B$7+(1-$A$1063)*$D629/$B$12*$C$7)</f>
        <v>0</v>
      </c>
      <c r="BL629" s="31" t="n">
        <f aca="false">$B$11*(($A$1064)*$C629/$B$12*$B$7+(1-$A$1064)*$D629/$B$12*$C$7)</f>
        <v>0</v>
      </c>
      <c r="BM629" s="31" t="n">
        <f aca="false">$B$11*(($A$1065)*$C629/$B$12*$B$7+(1-$A$1065)*$D629/$B$12*$C$7)</f>
        <v>0</v>
      </c>
      <c r="BN629" s="31" t="n">
        <f aca="false">$B$11*(($A$1066)*$C629/$B$12*$B$7+(1-$A$1066)*$D629/$B$12*$C$7)</f>
        <v>0</v>
      </c>
      <c r="BO629" s="31" t="n">
        <f aca="false">$B$11*(($A$1067)*$C629/$B$12*$B$7+(1-$A$1067)*$D629/$B$12*$C$7)</f>
        <v>0</v>
      </c>
      <c r="BP629" s="31" t="n">
        <f aca="false">$B$11*(($A$1068)*$C629/$B$12*$B$7+(1-$A$1068)*$D629/$B$12*$C$7)</f>
        <v>0</v>
      </c>
      <c r="BQ629" s="31" t="n">
        <f aca="false">$B$11*(($A$1069)*$C629/$B$12*$B$7+(1-$A$1069)*$D629/$B$12*$C$7)</f>
        <v>0</v>
      </c>
      <c r="BR629" s="31" t="n">
        <f aca="false">$B$11*(($A$1070)*$C629/$B$12*$B$7+(1-$A$1070)*$D629/$B$12*$C$7)</f>
        <v>0</v>
      </c>
      <c r="BS629" s="31" t="n">
        <f aca="false">$B$11*(($A$1071)*$C629/$B$12*$B$7+(1-$A$1071)*$D629/$B$12*$C$7)</f>
        <v>0</v>
      </c>
      <c r="BT629" s="31" t="n">
        <f aca="false">$B$11*(($A$1072)*$C629/$B$12*$B$7+(1-$A$1072)*$D629/$B$12*$C$7)</f>
        <v>0</v>
      </c>
      <c r="BU629" s="31" t="n">
        <f aca="false">$B$11*(($A$1073)*$C629/$B$12*$B$7+(1-$A$1073)*$D629/$B$12*$C$7)</f>
        <v>0</v>
      </c>
      <c r="BV629" s="31" t="n">
        <f aca="false">$B$11*(($A$1074)*$C629/$B$12*$B$7+(1-$A$1074)*$D629/$B$12*$C$7)</f>
        <v>0</v>
      </c>
      <c r="BW629" s="31" t="n">
        <f aca="false">$B$11*(($A$1075)*$C629/$B$12*$B$7+(1-$A$1075)*$D629/$B$12*$C$7)</f>
        <v>0</v>
      </c>
      <c r="BX629" s="31" t="n">
        <f aca="false">$B$11*(($A$1076)*$C629/$B$12*$B$7+(1-$A$1076)*$D629/$B$12*$C$7)</f>
        <v>0</v>
      </c>
      <c r="BY629" s="31" t="n">
        <f aca="false">$B$11*(($A$1077)*$C629/$B$12*$B$7+(1-$A$1077)*$D629/$B$12*$C$7)</f>
        <v>0</v>
      </c>
      <c r="BZ629" s="31" t="n">
        <f aca="false">$B$11*(($A$1078)*$C629/$B$12*$B$7+(1-$A$1078)*$D629/$B$12*$C$7)</f>
        <v>0</v>
      </c>
      <c r="CA629" s="31" t="n">
        <f aca="false">$B$11*(($A$1079)*$C629/$B$12*$B$7+(1-$A$1079)*$D629/$B$12*$C$7)</f>
        <v>0</v>
      </c>
      <c r="CB629" s="31" t="n">
        <f aca="false">$B$11*(($A$1080)*$C629/$B$12*$B$7+(1-$A$1080)*$D629/$B$12*$C$7)</f>
        <v>0</v>
      </c>
      <c r="CC629" s="31" t="n">
        <f aca="false">$B$11*(($A$1081)*$C629/$B$12*$B$7+(1-$A$1081)*$D629/$B$12*$C$7)</f>
        <v>0</v>
      </c>
    </row>
    <row r="630" customFormat="false" ht="15" hidden="false" customHeight="false" outlineLevel="0" collapsed="false">
      <c r="A630" s="21" t="n">
        <v>606</v>
      </c>
      <c r="B630" s="27" t="n">
        <v>0.400512358634028</v>
      </c>
      <c r="C630" s="9" t="n">
        <f aca="false">SUM(AM630:AV630)</f>
        <v>0</v>
      </c>
      <c r="D630" s="9" t="n">
        <f aca="false">SUM(AW630:BF630)</f>
        <v>0</v>
      </c>
      <c r="E630" s="24" t="n">
        <f aca="false">(1-C630/$B$12)*$B$8-C630/$B$12*$B$7</f>
        <v>0.05</v>
      </c>
      <c r="F630" s="24" t="n">
        <f aca="false">(1-D630/$B$12)*$C$8-D630/$B$12*$C$7</f>
        <v>0.09</v>
      </c>
      <c r="G630" s="47" t="n">
        <f aca="false">$B$11*($B$10*C630/$B$12*$B$7+(1-$B$10)*D630/$B$12*$C$7)</f>
        <v>0</v>
      </c>
      <c r="H630" s="24" t="n">
        <f aca="false">$B$10*E630+(1-$B$10)*F630</f>
        <v>0.07</v>
      </c>
      <c r="I630" s="21"/>
      <c r="J630" s="21"/>
      <c r="K630" s="21"/>
      <c r="L630" s="21"/>
      <c r="M630" s="21"/>
      <c r="N630" s="21"/>
      <c r="O630" s="21"/>
      <c r="P630" s="21"/>
      <c r="Q630" s="21"/>
      <c r="R630" s="27" t="n">
        <v>1.62031540286752</v>
      </c>
      <c r="S630" s="27" t="n">
        <v>1.55697833064286</v>
      </c>
      <c r="T630" s="27" t="n">
        <v>0.857398795587576</v>
      </c>
      <c r="U630" s="27" t="n">
        <v>-0.819962500756736</v>
      </c>
      <c r="V630" s="27" t="n">
        <v>0.176864998110451</v>
      </c>
      <c r="W630" s="27" t="n">
        <v>1.07760410456053</v>
      </c>
      <c r="X630" s="27" t="n">
        <v>-2.28089347038361</v>
      </c>
      <c r="Y630" s="27" t="n">
        <v>-0.221144545100127</v>
      </c>
      <c r="Z630" s="27" t="n">
        <v>-1.18708198267566</v>
      </c>
      <c r="AA630" s="27" t="n">
        <v>0.151678156842229</v>
      </c>
      <c r="AB630" s="27" t="n">
        <v>-0.757115834403535</v>
      </c>
      <c r="AC630" s="27" t="n">
        <v>1.07163841034664</v>
      </c>
      <c r="AD630" s="27" t="n">
        <v>-0.0468192193025796</v>
      </c>
      <c r="AE630" s="27" t="n">
        <v>0.737562553764913</v>
      </c>
      <c r="AF630" s="27" t="n">
        <v>0.419649299320895</v>
      </c>
      <c r="AG630" s="27" t="n">
        <v>-0.485614386697797</v>
      </c>
      <c r="AH630" s="27" t="n">
        <v>1.28135299261344</v>
      </c>
      <c r="AI630" s="27" t="n">
        <v>0.57711491680026</v>
      </c>
      <c r="AJ630" s="27" t="n">
        <v>-0.401410392945714</v>
      </c>
      <c r="AK630" s="27" t="n">
        <v>0.99271899744358</v>
      </c>
      <c r="AL630" s="21"/>
      <c r="AM630" s="31" t="n">
        <f aca="false">IF(SQRT($B$9)*$B630+SQRT(1-$B$9)*R630&lt;_xlfn.NORM.S.INV($B$6),1,0)</f>
        <v>0</v>
      </c>
      <c r="AN630" s="31" t="n">
        <f aca="false">IF(SQRT($B$9)*$B630+SQRT(1-$B$9)*S630&lt;_xlfn.NORM.S.INV($B$6),1,0)</f>
        <v>0</v>
      </c>
      <c r="AO630" s="31" t="n">
        <f aca="false">IF(SQRT($B$9)*$B630+SQRT(1-$B$9)*T630&lt;_xlfn.NORM.S.INV($B$6),1,0)</f>
        <v>0</v>
      </c>
      <c r="AP630" s="31" t="n">
        <f aca="false">IF(SQRT($B$9)*$B630+SQRT(1-$B$9)*U630&lt;_xlfn.NORM.S.INV($B$6),1,0)</f>
        <v>0</v>
      </c>
      <c r="AQ630" s="31" t="n">
        <f aca="false">IF(SQRT($B$9)*$B630+SQRT(1-$B$9)*V630&lt;_xlfn.NORM.S.INV($B$6),1,0)</f>
        <v>0</v>
      </c>
      <c r="AR630" s="31" t="n">
        <f aca="false">IF(SQRT($B$9)*$B630+SQRT(1-$B$9)*W630&lt;_xlfn.NORM.S.INV($B$6),1,0)</f>
        <v>0</v>
      </c>
      <c r="AS630" s="31" t="n">
        <f aca="false">IF(SQRT($B$9)*$B630+SQRT(1-$B$9)*X630&lt;_xlfn.NORM.S.INV($B$6),1,0)</f>
        <v>0</v>
      </c>
      <c r="AT630" s="31" t="n">
        <f aca="false">IF(SQRT($B$9)*$B630+SQRT(1-$B$9)*Y630&lt;_xlfn.NORM.S.INV($B$6),1,0)</f>
        <v>0</v>
      </c>
      <c r="AU630" s="31" t="n">
        <f aca="false">IF(SQRT($B$9)*$B630+SQRT(1-$B$9)*Z630&lt;_xlfn.NORM.S.INV($B$6),1,0)</f>
        <v>0</v>
      </c>
      <c r="AV630" s="31" t="n">
        <f aca="false">IF(SQRT($B$9)*$B630+SQRT(1-$B$9)*AA630&lt;_xlfn.NORM.S.INV($B$6),1,0)</f>
        <v>0</v>
      </c>
      <c r="AW630" s="31" t="n">
        <f aca="false">IF(SQRT($C$9)*$B630+SQRT(1-$C$9)*AB630&lt;_xlfn.NORM.S.INV($C$6),1,0)</f>
        <v>0</v>
      </c>
      <c r="AX630" s="31" t="n">
        <f aca="false">IF(SQRT($C$9)*$B630+SQRT(1-$C$9)*AC630&lt;_xlfn.NORM.S.INV($C$6),1,0)</f>
        <v>0</v>
      </c>
      <c r="AY630" s="31" t="n">
        <f aca="false">IF(SQRT($C$9)*$B630+SQRT(1-$C$9)*AD630&lt;_xlfn.NORM.S.INV($C$6),1,0)</f>
        <v>0</v>
      </c>
      <c r="AZ630" s="31" t="n">
        <f aca="false">IF(SQRT($C$9)*$B630+SQRT(1-$C$9)*AE630&lt;_xlfn.NORM.S.INV($C$6),1,0)</f>
        <v>0</v>
      </c>
      <c r="BA630" s="31" t="n">
        <f aca="false">IF(SQRT($C$9)*$B630+SQRT(1-$C$9)*AF630&lt;_xlfn.NORM.S.INV($C$6),1,0)</f>
        <v>0</v>
      </c>
      <c r="BB630" s="31" t="n">
        <f aca="false">IF(SQRT($C$9)*$B630+SQRT(1-$C$9)*AG630&lt;_xlfn.NORM.S.INV($C$6),1,0)</f>
        <v>0</v>
      </c>
      <c r="BC630" s="31" t="n">
        <f aca="false">IF(SQRT($C$9)*$B630+SQRT(1-$C$9)*AH630&lt;_xlfn.NORM.S.INV($C$6),1,0)</f>
        <v>0</v>
      </c>
      <c r="BD630" s="31" t="n">
        <f aca="false">IF(SQRT($C$9)*$B630+SQRT(1-$C$9)*AI630&lt;_xlfn.NORM.S.INV($C$6),1,0)</f>
        <v>0</v>
      </c>
      <c r="BE630" s="31" t="n">
        <f aca="false">IF(SQRT($C$9)*$B630+SQRT(1-$C$9)*AJ630&lt;_xlfn.NORM.S.INV($C$6),1,0)</f>
        <v>0</v>
      </c>
      <c r="BF630" s="31" t="n">
        <f aca="false">IF(SQRT($C$9)*$B630+SQRT(1-$C$9)*AK630&lt;_xlfn.NORM.S.INV($C$6),1,0)</f>
        <v>0</v>
      </c>
      <c r="BG630" s="21"/>
      <c r="BH630" s="21"/>
      <c r="BI630" s="31" t="n">
        <f aca="false">$B$11*(($A$1061)*$C630/$B$12*$B$7+(1-$A$1061)*$D630/$B$12*$C$7)</f>
        <v>0</v>
      </c>
      <c r="BJ630" s="31" t="n">
        <f aca="false">$B$11*(($A$1062)*$C630/$B$12*$B$7+(1-$A$1062)*$D630/$B$12*$C$7)</f>
        <v>0</v>
      </c>
      <c r="BK630" s="31" t="n">
        <f aca="false">$B$11*(($A$1063)*$C630/$B$12*$B$7+(1-$A$1063)*$D630/$B$12*$C$7)</f>
        <v>0</v>
      </c>
      <c r="BL630" s="31" t="n">
        <f aca="false">$B$11*(($A$1064)*$C630/$B$12*$B$7+(1-$A$1064)*$D630/$B$12*$C$7)</f>
        <v>0</v>
      </c>
      <c r="BM630" s="31" t="n">
        <f aca="false">$B$11*(($A$1065)*$C630/$B$12*$B$7+(1-$A$1065)*$D630/$B$12*$C$7)</f>
        <v>0</v>
      </c>
      <c r="BN630" s="31" t="n">
        <f aca="false">$B$11*(($A$1066)*$C630/$B$12*$B$7+(1-$A$1066)*$D630/$B$12*$C$7)</f>
        <v>0</v>
      </c>
      <c r="BO630" s="31" t="n">
        <f aca="false">$B$11*(($A$1067)*$C630/$B$12*$B$7+(1-$A$1067)*$D630/$B$12*$C$7)</f>
        <v>0</v>
      </c>
      <c r="BP630" s="31" t="n">
        <f aca="false">$B$11*(($A$1068)*$C630/$B$12*$B$7+(1-$A$1068)*$D630/$B$12*$C$7)</f>
        <v>0</v>
      </c>
      <c r="BQ630" s="31" t="n">
        <f aca="false">$B$11*(($A$1069)*$C630/$B$12*$B$7+(1-$A$1069)*$D630/$B$12*$C$7)</f>
        <v>0</v>
      </c>
      <c r="BR630" s="31" t="n">
        <f aca="false">$B$11*(($A$1070)*$C630/$B$12*$B$7+(1-$A$1070)*$D630/$B$12*$C$7)</f>
        <v>0</v>
      </c>
      <c r="BS630" s="31" t="n">
        <f aca="false">$B$11*(($A$1071)*$C630/$B$12*$B$7+(1-$A$1071)*$D630/$B$12*$C$7)</f>
        <v>0</v>
      </c>
      <c r="BT630" s="31" t="n">
        <f aca="false">$B$11*(($A$1072)*$C630/$B$12*$B$7+(1-$A$1072)*$D630/$B$12*$C$7)</f>
        <v>0</v>
      </c>
      <c r="BU630" s="31" t="n">
        <f aca="false">$B$11*(($A$1073)*$C630/$B$12*$B$7+(1-$A$1073)*$D630/$B$12*$C$7)</f>
        <v>0</v>
      </c>
      <c r="BV630" s="31" t="n">
        <f aca="false">$B$11*(($A$1074)*$C630/$B$12*$B$7+(1-$A$1074)*$D630/$B$12*$C$7)</f>
        <v>0</v>
      </c>
      <c r="BW630" s="31" t="n">
        <f aca="false">$B$11*(($A$1075)*$C630/$B$12*$B$7+(1-$A$1075)*$D630/$B$12*$C$7)</f>
        <v>0</v>
      </c>
      <c r="BX630" s="31" t="n">
        <f aca="false">$B$11*(($A$1076)*$C630/$B$12*$B$7+(1-$A$1076)*$D630/$B$12*$C$7)</f>
        <v>0</v>
      </c>
      <c r="BY630" s="31" t="n">
        <f aca="false">$B$11*(($A$1077)*$C630/$B$12*$B$7+(1-$A$1077)*$D630/$B$12*$C$7)</f>
        <v>0</v>
      </c>
      <c r="BZ630" s="31" t="n">
        <f aca="false">$B$11*(($A$1078)*$C630/$B$12*$B$7+(1-$A$1078)*$D630/$B$12*$C$7)</f>
        <v>0</v>
      </c>
      <c r="CA630" s="31" t="n">
        <f aca="false">$B$11*(($A$1079)*$C630/$B$12*$B$7+(1-$A$1079)*$D630/$B$12*$C$7)</f>
        <v>0</v>
      </c>
      <c r="CB630" s="31" t="n">
        <f aca="false">$B$11*(($A$1080)*$C630/$B$12*$B$7+(1-$A$1080)*$D630/$B$12*$C$7)</f>
        <v>0</v>
      </c>
      <c r="CC630" s="31" t="n">
        <f aca="false">$B$11*(($A$1081)*$C630/$B$12*$B$7+(1-$A$1081)*$D630/$B$12*$C$7)</f>
        <v>0</v>
      </c>
    </row>
    <row r="631" customFormat="false" ht="15" hidden="false" customHeight="false" outlineLevel="0" collapsed="false">
      <c r="A631" s="21" t="n">
        <v>607</v>
      </c>
      <c r="B631" s="27" t="n">
        <v>0.885327037797639</v>
      </c>
      <c r="C631" s="9" t="n">
        <f aca="false">SUM(AM631:AV631)</f>
        <v>0</v>
      </c>
      <c r="D631" s="9" t="n">
        <f aca="false">SUM(AW631:BF631)</f>
        <v>0</v>
      </c>
      <c r="E631" s="24" t="n">
        <f aca="false">(1-C631/$B$12)*$B$8-C631/$B$12*$B$7</f>
        <v>0.05</v>
      </c>
      <c r="F631" s="24" t="n">
        <f aca="false">(1-D631/$B$12)*$C$8-D631/$B$12*$C$7</f>
        <v>0.09</v>
      </c>
      <c r="G631" s="47" t="n">
        <f aca="false">$B$11*($B$10*C631/$B$12*$B$7+(1-$B$10)*D631/$B$12*$C$7)</f>
        <v>0</v>
      </c>
      <c r="H631" s="24" t="n">
        <f aca="false">$B$10*E631+(1-$B$10)*F631</f>
        <v>0.07</v>
      </c>
      <c r="I631" s="21"/>
      <c r="J631" s="21"/>
      <c r="K631" s="21"/>
      <c r="L631" s="21"/>
      <c r="M631" s="21"/>
      <c r="N631" s="21"/>
      <c r="O631" s="21"/>
      <c r="P631" s="21"/>
      <c r="Q631" s="21"/>
      <c r="R631" s="27" t="n">
        <v>-1.35866708276765</v>
      </c>
      <c r="S631" s="27" t="n">
        <v>0.591805886943781</v>
      </c>
      <c r="T631" s="27" t="n">
        <v>-0.654159432211926</v>
      </c>
      <c r="U631" s="27" t="n">
        <v>-0.35362222629729</v>
      </c>
      <c r="V631" s="27" t="n">
        <v>-0.275271297303705</v>
      </c>
      <c r="W631" s="27" t="n">
        <v>0.878436353038826</v>
      </c>
      <c r="X631" s="27" t="n">
        <v>-0.120803567284144</v>
      </c>
      <c r="Y631" s="27" t="n">
        <v>-2.43417558692134</v>
      </c>
      <c r="Z631" s="27" t="n">
        <v>0.39579817753761</v>
      </c>
      <c r="AA631" s="27" t="n">
        <v>-0.874565617996659</v>
      </c>
      <c r="AB631" s="27" t="n">
        <v>0.476423285537052</v>
      </c>
      <c r="AC631" s="27" t="n">
        <v>-1.64837326847023</v>
      </c>
      <c r="AD631" s="27" t="n">
        <v>1.11321416169172</v>
      </c>
      <c r="AE631" s="27" t="n">
        <v>-0.339580056080478</v>
      </c>
      <c r="AF631" s="27" t="n">
        <v>0.899498733218307</v>
      </c>
      <c r="AG631" s="27" t="n">
        <v>1.08435140556666</v>
      </c>
      <c r="AH631" s="27" t="n">
        <v>-0.266472055593446</v>
      </c>
      <c r="AI631" s="27" t="n">
        <v>0.896460613617169</v>
      </c>
      <c r="AJ631" s="27" t="n">
        <v>-1.99828073738236</v>
      </c>
      <c r="AK631" s="27" t="n">
        <v>-0.365826152113049</v>
      </c>
      <c r="AL631" s="21"/>
      <c r="AM631" s="31" t="n">
        <f aca="false">IF(SQRT($B$9)*$B631+SQRT(1-$B$9)*R631&lt;_xlfn.NORM.S.INV($B$6),1,0)</f>
        <v>0</v>
      </c>
      <c r="AN631" s="31" t="n">
        <f aca="false">IF(SQRT($B$9)*$B631+SQRT(1-$B$9)*S631&lt;_xlfn.NORM.S.INV($B$6),1,0)</f>
        <v>0</v>
      </c>
      <c r="AO631" s="31" t="n">
        <f aca="false">IF(SQRT($B$9)*$B631+SQRT(1-$B$9)*T631&lt;_xlfn.NORM.S.INV($B$6),1,0)</f>
        <v>0</v>
      </c>
      <c r="AP631" s="31" t="n">
        <f aca="false">IF(SQRT($B$9)*$B631+SQRT(1-$B$9)*U631&lt;_xlfn.NORM.S.INV($B$6),1,0)</f>
        <v>0</v>
      </c>
      <c r="AQ631" s="31" t="n">
        <f aca="false">IF(SQRT($B$9)*$B631+SQRT(1-$B$9)*V631&lt;_xlfn.NORM.S.INV($B$6),1,0)</f>
        <v>0</v>
      </c>
      <c r="AR631" s="31" t="n">
        <f aca="false">IF(SQRT($B$9)*$B631+SQRT(1-$B$9)*W631&lt;_xlfn.NORM.S.INV($B$6),1,0)</f>
        <v>0</v>
      </c>
      <c r="AS631" s="31" t="n">
        <f aca="false">IF(SQRT($B$9)*$B631+SQRT(1-$B$9)*X631&lt;_xlfn.NORM.S.INV($B$6),1,0)</f>
        <v>0</v>
      </c>
      <c r="AT631" s="31" t="n">
        <f aca="false">IF(SQRT($B$9)*$B631+SQRT(1-$B$9)*Y631&lt;_xlfn.NORM.S.INV($B$6),1,0)</f>
        <v>0</v>
      </c>
      <c r="AU631" s="31" t="n">
        <f aca="false">IF(SQRT($B$9)*$B631+SQRT(1-$B$9)*Z631&lt;_xlfn.NORM.S.INV($B$6),1,0)</f>
        <v>0</v>
      </c>
      <c r="AV631" s="31" t="n">
        <f aca="false">IF(SQRT($B$9)*$B631+SQRT(1-$B$9)*AA631&lt;_xlfn.NORM.S.INV($B$6),1,0)</f>
        <v>0</v>
      </c>
      <c r="AW631" s="31" t="n">
        <f aca="false">IF(SQRT($C$9)*$B631+SQRT(1-$C$9)*AB631&lt;_xlfn.NORM.S.INV($C$6),1,0)</f>
        <v>0</v>
      </c>
      <c r="AX631" s="31" t="n">
        <f aca="false">IF(SQRT($C$9)*$B631+SQRT(1-$C$9)*AC631&lt;_xlfn.NORM.S.INV($C$6),1,0)</f>
        <v>0</v>
      </c>
      <c r="AY631" s="31" t="n">
        <f aca="false">IF(SQRT($C$9)*$B631+SQRT(1-$C$9)*AD631&lt;_xlfn.NORM.S.INV($C$6),1,0)</f>
        <v>0</v>
      </c>
      <c r="AZ631" s="31" t="n">
        <f aca="false">IF(SQRT($C$9)*$B631+SQRT(1-$C$9)*AE631&lt;_xlfn.NORM.S.INV($C$6),1,0)</f>
        <v>0</v>
      </c>
      <c r="BA631" s="31" t="n">
        <f aca="false">IF(SQRT($C$9)*$B631+SQRT(1-$C$9)*AF631&lt;_xlfn.NORM.S.INV($C$6),1,0)</f>
        <v>0</v>
      </c>
      <c r="BB631" s="31" t="n">
        <f aca="false">IF(SQRT($C$9)*$B631+SQRT(1-$C$9)*AG631&lt;_xlfn.NORM.S.INV($C$6),1,0)</f>
        <v>0</v>
      </c>
      <c r="BC631" s="31" t="n">
        <f aca="false">IF(SQRT($C$9)*$B631+SQRT(1-$C$9)*AH631&lt;_xlfn.NORM.S.INV($C$6),1,0)</f>
        <v>0</v>
      </c>
      <c r="BD631" s="31" t="n">
        <f aca="false">IF(SQRT($C$9)*$B631+SQRT(1-$C$9)*AI631&lt;_xlfn.NORM.S.INV($C$6),1,0)</f>
        <v>0</v>
      </c>
      <c r="BE631" s="31" t="n">
        <f aca="false">IF(SQRT($C$9)*$B631+SQRT(1-$C$9)*AJ631&lt;_xlfn.NORM.S.INV($C$6),1,0)</f>
        <v>0</v>
      </c>
      <c r="BF631" s="31" t="n">
        <f aca="false">IF(SQRT($C$9)*$B631+SQRT(1-$C$9)*AK631&lt;_xlfn.NORM.S.INV($C$6),1,0)</f>
        <v>0</v>
      </c>
      <c r="BG631" s="21"/>
      <c r="BH631" s="21"/>
      <c r="BI631" s="31" t="n">
        <f aca="false">$B$11*(($A$1061)*$C631/$B$12*$B$7+(1-$A$1061)*$D631/$B$12*$C$7)</f>
        <v>0</v>
      </c>
      <c r="BJ631" s="31" t="n">
        <f aca="false">$B$11*(($A$1062)*$C631/$B$12*$B$7+(1-$A$1062)*$D631/$B$12*$C$7)</f>
        <v>0</v>
      </c>
      <c r="BK631" s="31" t="n">
        <f aca="false">$B$11*(($A$1063)*$C631/$B$12*$B$7+(1-$A$1063)*$D631/$B$12*$C$7)</f>
        <v>0</v>
      </c>
      <c r="BL631" s="31" t="n">
        <f aca="false">$B$11*(($A$1064)*$C631/$B$12*$B$7+(1-$A$1064)*$D631/$B$12*$C$7)</f>
        <v>0</v>
      </c>
      <c r="BM631" s="31" t="n">
        <f aca="false">$B$11*(($A$1065)*$C631/$B$12*$B$7+(1-$A$1065)*$D631/$B$12*$C$7)</f>
        <v>0</v>
      </c>
      <c r="BN631" s="31" t="n">
        <f aca="false">$B$11*(($A$1066)*$C631/$B$12*$B$7+(1-$A$1066)*$D631/$B$12*$C$7)</f>
        <v>0</v>
      </c>
      <c r="BO631" s="31" t="n">
        <f aca="false">$B$11*(($A$1067)*$C631/$B$12*$B$7+(1-$A$1067)*$D631/$B$12*$C$7)</f>
        <v>0</v>
      </c>
      <c r="BP631" s="31" t="n">
        <f aca="false">$B$11*(($A$1068)*$C631/$B$12*$B$7+(1-$A$1068)*$D631/$B$12*$C$7)</f>
        <v>0</v>
      </c>
      <c r="BQ631" s="31" t="n">
        <f aca="false">$B$11*(($A$1069)*$C631/$B$12*$B$7+(1-$A$1069)*$D631/$B$12*$C$7)</f>
        <v>0</v>
      </c>
      <c r="BR631" s="31" t="n">
        <f aca="false">$B$11*(($A$1070)*$C631/$B$12*$B$7+(1-$A$1070)*$D631/$B$12*$C$7)</f>
        <v>0</v>
      </c>
      <c r="BS631" s="31" t="n">
        <f aca="false">$B$11*(($A$1071)*$C631/$B$12*$B$7+(1-$A$1071)*$D631/$B$12*$C$7)</f>
        <v>0</v>
      </c>
      <c r="BT631" s="31" t="n">
        <f aca="false">$B$11*(($A$1072)*$C631/$B$12*$B$7+(1-$A$1072)*$D631/$B$12*$C$7)</f>
        <v>0</v>
      </c>
      <c r="BU631" s="31" t="n">
        <f aca="false">$B$11*(($A$1073)*$C631/$B$12*$B$7+(1-$A$1073)*$D631/$B$12*$C$7)</f>
        <v>0</v>
      </c>
      <c r="BV631" s="31" t="n">
        <f aca="false">$B$11*(($A$1074)*$C631/$B$12*$B$7+(1-$A$1074)*$D631/$B$12*$C$7)</f>
        <v>0</v>
      </c>
      <c r="BW631" s="31" t="n">
        <f aca="false">$B$11*(($A$1075)*$C631/$B$12*$B$7+(1-$A$1075)*$D631/$B$12*$C$7)</f>
        <v>0</v>
      </c>
      <c r="BX631" s="31" t="n">
        <f aca="false">$B$11*(($A$1076)*$C631/$B$12*$B$7+(1-$A$1076)*$D631/$B$12*$C$7)</f>
        <v>0</v>
      </c>
      <c r="BY631" s="31" t="n">
        <f aca="false">$B$11*(($A$1077)*$C631/$B$12*$B$7+(1-$A$1077)*$D631/$B$12*$C$7)</f>
        <v>0</v>
      </c>
      <c r="BZ631" s="31" t="n">
        <f aca="false">$B$11*(($A$1078)*$C631/$B$12*$B$7+(1-$A$1078)*$D631/$B$12*$C$7)</f>
        <v>0</v>
      </c>
      <c r="CA631" s="31" t="n">
        <f aca="false">$B$11*(($A$1079)*$C631/$B$12*$B$7+(1-$A$1079)*$D631/$B$12*$C$7)</f>
        <v>0</v>
      </c>
      <c r="CB631" s="31" t="n">
        <f aca="false">$B$11*(($A$1080)*$C631/$B$12*$B$7+(1-$A$1080)*$D631/$B$12*$C$7)</f>
        <v>0</v>
      </c>
      <c r="CC631" s="31" t="n">
        <f aca="false">$B$11*(($A$1081)*$C631/$B$12*$B$7+(1-$A$1081)*$D631/$B$12*$C$7)</f>
        <v>0</v>
      </c>
    </row>
    <row r="632" customFormat="false" ht="15" hidden="false" customHeight="false" outlineLevel="0" collapsed="false">
      <c r="A632" s="21" t="n">
        <v>608</v>
      </c>
      <c r="B632" s="27" t="n">
        <v>-1.16452125684299</v>
      </c>
      <c r="C632" s="9" t="n">
        <f aca="false">SUM(AM632:AV632)</f>
        <v>0</v>
      </c>
      <c r="D632" s="9" t="n">
        <f aca="false">SUM(AW632:BF632)</f>
        <v>1</v>
      </c>
      <c r="E632" s="24" t="n">
        <f aca="false">(1-C632/$B$12)*$B$8-C632/$B$12*$B$7</f>
        <v>0.05</v>
      </c>
      <c r="F632" s="24" t="n">
        <f aca="false">(1-D632/$B$12)*$C$8-D632/$B$12*$C$7</f>
        <v>0.021</v>
      </c>
      <c r="G632" s="47" t="n">
        <f aca="false">$B$11*($B$10*C632/$B$12*$B$7+(1-$B$10)*D632/$B$12*$C$7)</f>
        <v>300</v>
      </c>
      <c r="H632" s="24" t="n">
        <f aca="false">$B$10*E632+(1-$B$10)*F632</f>
        <v>0.0355</v>
      </c>
      <c r="I632" s="21"/>
      <c r="J632" s="21"/>
      <c r="K632" s="21"/>
      <c r="L632" s="21"/>
      <c r="M632" s="21"/>
      <c r="N632" s="21"/>
      <c r="O632" s="21"/>
      <c r="P632" s="21"/>
      <c r="Q632" s="21"/>
      <c r="R632" s="27" t="n">
        <v>-1.50874369237054</v>
      </c>
      <c r="S632" s="27" t="n">
        <v>-0.783828058570489</v>
      </c>
      <c r="T632" s="27" t="n">
        <v>0.26628132523817</v>
      </c>
      <c r="U632" s="27" t="n">
        <v>-1.35956798030212</v>
      </c>
      <c r="V632" s="27" t="n">
        <v>-0.966265863045566</v>
      </c>
      <c r="W632" s="27" t="n">
        <v>1.21731423718365</v>
      </c>
      <c r="X632" s="27" t="n">
        <v>0.163147245935364</v>
      </c>
      <c r="Y632" s="27" t="n">
        <v>0.0422777940805156</v>
      </c>
      <c r="Z632" s="27" t="n">
        <v>0.1183070890849</v>
      </c>
      <c r="AA632" s="27" t="n">
        <v>-0.158260079522772</v>
      </c>
      <c r="AB632" s="27" t="n">
        <v>0.262491512914963</v>
      </c>
      <c r="AC632" s="27" t="n">
        <v>-0.602500438058167</v>
      </c>
      <c r="AD632" s="27" t="n">
        <v>1.0446695618284</v>
      </c>
      <c r="AE632" s="27" t="n">
        <v>-0.42240144826905</v>
      </c>
      <c r="AF632" s="27" t="n">
        <v>0.298283224523462</v>
      </c>
      <c r="AG632" s="27" t="n">
        <v>-1.67176181354654</v>
      </c>
      <c r="AH632" s="27" t="n">
        <v>-0.12165498040218</v>
      </c>
      <c r="AI632" s="27" t="n">
        <v>0.399067468858432</v>
      </c>
      <c r="AJ632" s="27" t="n">
        <v>-0.273375550772383</v>
      </c>
      <c r="AK632" s="27" t="n">
        <v>-0.213807426173322</v>
      </c>
      <c r="AL632" s="21"/>
      <c r="AM632" s="31" t="n">
        <f aca="false">IF(SQRT($B$9)*$B632+SQRT(1-$B$9)*R632&lt;_xlfn.NORM.S.INV($B$6),1,0)</f>
        <v>0</v>
      </c>
      <c r="AN632" s="31" t="n">
        <f aca="false">IF(SQRT($B$9)*$B632+SQRT(1-$B$9)*S632&lt;_xlfn.NORM.S.INV($B$6),1,0)</f>
        <v>0</v>
      </c>
      <c r="AO632" s="31" t="n">
        <f aca="false">IF(SQRT($B$9)*$B632+SQRT(1-$B$9)*T632&lt;_xlfn.NORM.S.INV($B$6),1,0)</f>
        <v>0</v>
      </c>
      <c r="AP632" s="31" t="n">
        <f aca="false">IF(SQRT($B$9)*$B632+SQRT(1-$B$9)*U632&lt;_xlfn.NORM.S.INV($B$6),1,0)</f>
        <v>0</v>
      </c>
      <c r="AQ632" s="31" t="n">
        <f aca="false">IF(SQRT($B$9)*$B632+SQRT(1-$B$9)*V632&lt;_xlfn.NORM.S.INV($B$6),1,0)</f>
        <v>0</v>
      </c>
      <c r="AR632" s="31" t="n">
        <f aca="false">IF(SQRT($B$9)*$B632+SQRT(1-$B$9)*W632&lt;_xlfn.NORM.S.INV($B$6),1,0)</f>
        <v>0</v>
      </c>
      <c r="AS632" s="31" t="n">
        <f aca="false">IF(SQRT($B$9)*$B632+SQRT(1-$B$9)*X632&lt;_xlfn.NORM.S.INV($B$6),1,0)</f>
        <v>0</v>
      </c>
      <c r="AT632" s="31" t="n">
        <f aca="false">IF(SQRT($B$9)*$B632+SQRT(1-$B$9)*Y632&lt;_xlfn.NORM.S.INV($B$6),1,0)</f>
        <v>0</v>
      </c>
      <c r="AU632" s="31" t="n">
        <f aca="false">IF(SQRT($B$9)*$B632+SQRT(1-$B$9)*Z632&lt;_xlfn.NORM.S.INV($B$6),1,0)</f>
        <v>0</v>
      </c>
      <c r="AV632" s="31" t="n">
        <f aca="false">IF(SQRT($B$9)*$B632+SQRT(1-$B$9)*AA632&lt;_xlfn.NORM.S.INV($B$6),1,0)</f>
        <v>0</v>
      </c>
      <c r="AW632" s="31" t="n">
        <f aca="false">IF(SQRT($C$9)*$B632+SQRT(1-$C$9)*AB632&lt;_xlfn.NORM.S.INV($C$6),1,0)</f>
        <v>0</v>
      </c>
      <c r="AX632" s="31" t="n">
        <f aca="false">IF(SQRT($C$9)*$B632+SQRT(1-$C$9)*AC632&lt;_xlfn.NORM.S.INV($C$6),1,0)</f>
        <v>0</v>
      </c>
      <c r="AY632" s="31" t="n">
        <f aca="false">IF(SQRT($C$9)*$B632+SQRT(1-$C$9)*AD632&lt;_xlfn.NORM.S.INV($C$6),1,0)</f>
        <v>0</v>
      </c>
      <c r="AZ632" s="31" t="n">
        <f aca="false">IF(SQRT($C$9)*$B632+SQRT(1-$C$9)*AE632&lt;_xlfn.NORM.S.INV($C$6),1,0)</f>
        <v>0</v>
      </c>
      <c r="BA632" s="31" t="n">
        <f aca="false">IF(SQRT($C$9)*$B632+SQRT(1-$C$9)*AF632&lt;_xlfn.NORM.S.INV($C$6),1,0)</f>
        <v>0</v>
      </c>
      <c r="BB632" s="31" t="n">
        <f aca="false">IF(SQRT($C$9)*$B632+SQRT(1-$C$9)*AG632&lt;_xlfn.NORM.S.INV($C$6),1,0)</f>
        <v>1</v>
      </c>
      <c r="BC632" s="31" t="n">
        <f aca="false">IF(SQRT($C$9)*$B632+SQRT(1-$C$9)*AH632&lt;_xlfn.NORM.S.INV($C$6),1,0)</f>
        <v>0</v>
      </c>
      <c r="BD632" s="31" t="n">
        <f aca="false">IF(SQRT($C$9)*$B632+SQRT(1-$C$9)*AI632&lt;_xlfn.NORM.S.INV($C$6),1,0)</f>
        <v>0</v>
      </c>
      <c r="BE632" s="31" t="n">
        <f aca="false">IF(SQRT($C$9)*$B632+SQRT(1-$C$9)*AJ632&lt;_xlfn.NORM.S.INV($C$6),1,0)</f>
        <v>0</v>
      </c>
      <c r="BF632" s="31" t="n">
        <f aca="false">IF(SQRT($C$9)*$B632+SQRT(1-$C$9)*AK632&lt;_xlfn.NORM.S.INV($C$6),1,0)</f>
        <v>0</v>
      </c>
      <c r="BG632" s="21"/>
      <c r="BH632" s="21"/>
      <c r="BI632" s="31" t="n">
        <f aca="false">$B$11*(($A$1061)*$C632/$B$12*$B$7+(1-$A$1061)*$D632/$B$12*$C$7)</f>
        <v>600</v>
      </c>
      <c r="BJ632" s="31" t="n">
        <f aca="false">$B$11*(($A$1062)*$C632/$B$12*$B$7+(1-$A$1062)*$D632/$B$12*$C$7)</f>
        <v>570</v>
      </c>
      <c r="BK632" s="31" t="n">
        <f aca="false">$B$11*(($A$1063)*$C632/$B$12*$B$7+(1-$A$1063)*$D632/$B$12*$C$7)</f>
        <v>540</v>
      </c>
      <c r="BL632" s="31" t="n">
        <f aca="false">$B$11*(($A$1064)*$C632/$B$12*$B$7+(1-$A$1064)*$D632/$B$12*$C$7)</f>
        <v>510</v>
      </c>
      <c r="BM632" s="31" t="n">
        <f aca="false">$B$11*(($A$1065)*$C632/$B$12*$B$7+(1-$A$1065)*$D632/$B$12*$C$7)</f>
        <v>480</v>
      </c>
      <c r="BN632" s="31" t="n">
        <f aca="false">$B$11*(($A$1066)*$C632/$B$12*$B$7+(1-$A$1066)*$D632/$B$12*$C$7)</f>
        <v>450</v>
      </c>
      <c r="BO632" s="31" t="n">
        <f aca="false">$B$11*(($A$1067)*$C632/$B$12*$B$7+(1-$A$1067)*$D632/$B$12*$C$7)</f>
        <v>420</v>
      </c>
      <c r="BP632" s="31" t="n">
        <f aca="false">$B$11*(($A$1068)*$C632/$B$12*$B$7+(1-$A$1068)*$D632/$B$12*$C$7)</f>
        <v>390</v>
      </c>
      <c r="BQ632" s="31" t="n">
        <f aca="false">$B$11*(($A$1069)*$C632/$B$12*$B$7+(1-$A$1069)*$D632/$B$12*$C$7)</f>
        <v>360</v>
      </c>
      <c r="BR632" s="31" t="n">
        <f aca="false">$B$11*(($A$1070)*$C632/$B$12*$B$7+(1-$A$1070)*$D632/$B$12*$C$7)</f>
        <v>330</v>
      </c>
      <c r="BS632" s="31" t="n">
        <f aca="false">$B$11*(($A$1071)*$C632/$B$12*$B$7+(1-$A$1071)*$D632/$B$12*$C$7)</f>
        <v>300</v>
      </c>
      <c r="BT632" s="31" t="n">
        <f aca="false">$B$11*(($A$1072)*$C632/$B$12*$B$7+(1-$A$1072)*$D632/$B$12*$C$7)</f>
        <v>270</v>
      </c>
      <c r="BU632" s="31" t="n">
        <f aca="false">$B$11*(($A$1073)*$C632/$B$12*$B$7+(1-$A$1073)*$D632/$B$12*$C$7)</f>
        <v>240</v>
      </c>
      <c r="BV632" s="31" t="n">
        <f aca="false">$B$11*(($A$1074)*$C632/$B$12*$B$7+(1-$A$1074)*$D632/$B$12*$C$7)</f>
        <v>210</v>
      </c>
      <c r="BW632" s="31" t="n">
        <f aca="false">$B$11*(($A$1075)*$C632/$B$12*$B$7+(1-$A$1075)*$D632/$B$12*$C$7)</f>
        <v>180</v>
      </c>
      <c r="BX632" s="31" t="n">
        <f aca="false">$B$11*(($A$1076)*$C632/$B$12*$B$7+(1-$A$1076)*$D632/$B$12*$C$7)</f>
        <v>150</v>
      </c>
      <c r="BY632" s="31" t="n">
        <f aca="false">$B$11*(($A$1077)*$C632/$B$12*$B$7+(1-$A$1077)*$D632/$B$12*$C$7)</f>
        <v>120</v>
      </c>
      <c r="BZ632" s="31" t="n">
        <f aca="false">$B$11*(($A$1078)*$C632/$B$12*$B$7+(1-$A$1078)*$D632/$B$12*$C$7)</f>
        <v>90</v>
      </c>
      <c r="CA632" s="31" t="n">
        <f aca="false">$B$11*(($A$1079)*$C632/$B$12*$B$7+(1-$A$1079)*$D632/$B$12*$C$7)</f>
        <v>60</v>
      </c>
      <c r="CB632" s="31" t="n">
        <f aca="false">$B$11*(($A$1080)*$C632/$B$12*$B$7+(1-$A$1080)*$D632/$B$12*$C$7)</f>
        <v>30</v>
      </c>
      <c r="CC632" s="31" t="n">
        <f aca="false">$B$11*(($A$1081)*$C632/$B$12*$B$7+(1-$A$1081)*$D632/$B$12*$C$7)</f>
        <v>0</v>
      </c>
    </row>
    <row r="633" customFormat="false" ht="15" hidden="false" customHeight="false" outlineLevel="0" collapsed="false">
      <c r="A633" s="21" t="n">
        <v>609</v>
      </c>
      <c r="B633" s="27" t="n">
        <v>-0.731377835687294</v>
      </c>
      <c r="C633" s="9" t="n">
        <f aca="false">SUM(AM633:AV633)</f>
        <v>0</v>
      </c>
      <c r="D633" s="9" t="n">
        <f aca="false">SUM(AW633:BF633)</f>
        <v>0</v>
      </c>
      <c r="E633" s="24" t="n">
        <f aca="false">(1-C633/$B$12)*$B$8-C633/$B$12*$B$7</f>
        <v>0.05</v>
      </c>
      <c r="F633" s="24" t="n">
        <f aca="false">(1-D633/$B$12)*$C$8-D633/$B$12*$C$7</f>
        <v>0.09</v>
      </c>
      <c r="G633" s="47" t="n">
        <f aca="false">$B$11*($B$10*C633/$B$12*$B$7+(1-$B$10)*D633/$B$12*$C$7)</f>
        <v>0</v>
      </c>
      <c r="H633" s="24" t="n">
        <f aca="false">$B$10*E633+(1-$B$10)*F633</f>
        <v>0.07</v>
      </c>
      <c r="I633" s="21"/>
      <c r="J633" s="21"/>
      <c r="K633" s="21"/>
      <c r="L633" s="21"/>
      <c r="M633" s="21"/>
      <c r="N633" s="21"/>
      <c r="O633" s="21"/>
      <c r="P633" s="21"/>
      <c r="Q633" s="21"/>
      <c r="R633" s="27" t="n">
        <v>0.758898002103772</v>
      </c>
      <c r="S633" s="27" t="n">
        <v>0.505435823896154</v>
      </c>
      <c r="T633" s="27" t="n">
        <v>1.05104979490899</v>
      </c>
      <c r="U633" s="27" t="n">
        <v>0.685419745424459</v>
      </c>
      <c r="V633" s="27" t="n">
        <v>1.32902951383154</v>
      </c>
      <c r="W633" s="27" t="n">
        <v>-1.31828909062448</v>
      </c>
      <c r="X633" s="27" t="n">
        <v>0.282854084116511</v>
      </c>
      <c r="Y633" s="27" t="n">
        <v>-1.5183211563807</v>
      </c>
      <c r="Z633" s="27" t="n">
        <v>1.43738174405536</v>
      </c>
      <c r="AA633" s="27" t="n">
        <v>-0.165845021338451</v>
      </c>
      <c r="AB633" s="27" t="n">
        <v>1.43398611879428</v>
      </c>
      <c r="AC633" s="27" t="n">
        <v>-0.867313760241322</v>
      </c>
      <c r="AD633" s="27" t="n">
        <v>1.75222815439349</v>
      </c>
      <c r="AE633" s="27" t="n">
        <v>0.316219669520556</v>
      </c>
      <c r="AF633" s="27" t="n">
        <v>-1.2437303540666</v>
      </c>
      <c r="AG633" s="27" t="n">
        <v>-0.0869472998096935</v>
      </c>
      <c r="AH633" s="27" t="n">
        <v>2.06532945589085</v>
      </c>
      <c r="AI633" s="27" t="n">
        <v>-0.548935118801608</v>
      </c>
      <c r="AJ633" s="27" t="n">
        <v>-0.56526678924448</v>
      </c>
      <c r="AK633" s="27" t="n">
        <v>1.44258347463284</v>
      </c>
      <c r="AL633" s="21"/>
      <c r="AM633" s="31" t="n">
        <f aca="false">IF(SQRT($B$9)*$B633+SQRT(1-$B$9)*R633&lt;_xlfn.NORM.S.INV($B$6),1,0)</f>
        <v>0</v>
      </c>
      <c r="AN633" s="31" t="n">
        <f aca="false">IF(SQRT($B$9)*$B633+SQRT(1-$B$9)*S633&lt;_xlfn.NORM.S.INV($B$6),1,0)</f>
        <v>0</v>
      </c>
      <c r="AO633" s="31" t="n">
        <f aca="false">IF(SQRT($B$9)*$B633+SQRT(1-$B$9)*T633&lt;_xlfn.NORM.S.INV($B$6),1,0)</f>
        <v>0</v>
      </c>
      <c r="AP633" s="31" t="n">
        <f aca="false">IF(SQRT($B$9)*$B633+SQRT(1-$B$9)*U633&lt;_xlfn.NORM.S.INV($B$6),1,0)</f>
        <v>0</v>
      </c>
      <c r="AQ633" s="31" t="n">
        <f aca="false">IF(SQRT($B$9)*$B633+SQRT(1-$B$9)*V633&lt;_xlfn.NORM.S.INV($B$6),1,0)</f>
        <v>0</v>
      </c>
      <c r="AR633" s="31" t="n">
        <f aca="false">IF(SQRT($B$9)*$B633+SQRT(1-$B$9)*W633&lt;_xlfn.NORM.S.INV($B$6),1,0)</f>
        <v>0</v>
      </c>
      <c r="AS633" s="31" t="n">
        <f aca="false">IF(SQRT($B$9)*$B633+SQRT(1-$B$9)*X633&lt;_xlfn.NORM.S.INV($B$6),1,0)</f>
        <v>0</v>
      </c>
      <c r="AT633" s="31" t="n">
        <f aca="false">IF(SQRT($B$9)*$B633+SQRT(1-$B$9)*Y633&lt;_xlfn.NORM.S.INV($B$6),1,0)</f>
        <v>0</v>
      </c>
      <c r="AU633" s="31" t="n">
        <f aca="false">IF(SQRT($B$9)*$B633+SQRT(1-$B$9)*Z633&lt;_xlfn.NORM.S.INV($B$6),1,0)</f>
        <v>0</v>
      </c>
      <c r="AV633" s="31" t="n">
        <f aca="false">IF(SQRT($B$9)*$B633+SQRT(1-$B$9)*AA633&lt;_xlfn.NORM.S.INV($B$6),1,0)</f>
        <v>0</v>
      </c>
      <c r="AW633" s="31" t="n">
        <f aca="false">IF(SQRT($C$9)*$B633+SQRT(1-$C$9)*AB633&lt;_xlfn.NORM.S.INV($C$6),1,0)</f>
        <v>0</v>
      </c>
      <c r="AX633" s="31" t="n">
        <f aca="false">IF(SQRT($C$9)*$B633+SQRT(1-$C$9)*AC633&lt;_xlfn.NORM.S.INV($C$6),1,0)</f>
        <v>0</v>
      </c>
      <c r="AY633" s="31" t="n">
        <f aca="false">IF(SQRT($C$9)*$B633+SQRT(1-$C$9)*AD633&lt;_xlfn.NORM.S.INV($C$6),1,0)</f>
        <v>0</v>
      </c>
      <c r="AZ633" s="31" t="n">
        <f aca="false">IF(SQRT($C$9)*$B633+SQRT(1-$C$9)*AE633&lt;_xlfn.NORM.S.INV($C$6),1,0)</f>
        <v>0</v>
      </c>
      <c r="BA633" s="31" t="n">
        <f aca="false">IF(SQRT($C$9)*$B633+SQRT(1-$C$9)*AF633&lt;_xlfn.NORM.S.INV($C$6),1,0)</f>
        <v>0</v>
      </c>
      <c r="BB633" s="31" t="n">
        <f aca="false">IF(SQRT($C$9)*$B633+SQRT(1-$C$9)*AG633&lt;_xlfn.NORM.S.INV($C$6),1,0)</f>
        <v>0</v>
      </c>
      <c r="BC633" s="31" t="n">
        <f aca="false">IF(SQRT($C$9)*$B633+SQRT(1-$C$9)*AH633&lt;_xlfn.NORM.S.INV($C$6),1,0)</f>
        <v>0</v>
      </c>
      <c r="BD633" s="31" t="n">
        <f aca="false">IF(SQRT($C$9)*$B633+SQRT(1-$C$9)*AI633&lt;_xlfn.NORM.S.INV($C$6),1,0)</f>
        <v>0</v>
      </c>
      <c r="BE633" s="31" t="n">
        <f aca="false">IF(SQRT($C$9)*$B633+SQRT(1-$C$9)*AJ633&lt;_xlfn.NORM.S.INV($C$6),1,0)</f>
        <v>0</v>
      </c>
      <c r="BF633" s="31" t="n">
        <f aca="false">IF(SQRT($C$9)*$B633+SQRT(1-$C$9)*AK633&lt;_xlfn.NORM.S.INV($C$6),1,0)</f>
        <v>0</v>
      </c>
      <c r="BG633" s="21"/>
      <c r="BH633" s="21"/>
      <c r="BI633" s="31" t="n">
        <f aca="false">$B$11*(($A$1061)*$C633/$B$12*$B$7+(1-$A$1061)*$D633/$B$12*$C$7)</f>
        <v>0</v>
      </c>
      <c r="BJ633" s="31" t="n">
        <f aca="false">$B$11*(($A$1062)*$C633/$B$12*$B$7+(1-$A$1062)*$D633/$B$12*$C$7)</f>
        <v>0</v>
      </c>
      <c r="BK633" s="31" t="n">
        <f aca="false">$B$11*(($A$1063)*$C633/$B$12*$B$7+(1-$A$1063)*$D633/$B$12*$C$7)</f>
        <v>0</v>
      </c>
      <c r="BL633" s="31" t="n">
        <f aca="false">$B$11*(($A$1064)*$C633/$B$12*$B$7+(1-$A$1064)*$D633/$B$12*$C$7)</f>
        <v>0</v>
      </c>
      <c r="BM633" s="31" t="n">
        <f aca="false">$B$11*(($A$1065)*$C633/$B$12*$B$7+(1-$A$1065)*$D633/$B$12*$C$7)</f>
        <v>0</v>
      </c>
      <c r="BN633" s="31" t="n">
        <f aca="false">$B$11*(($A$1066)*$C633/$B$12*$B$7+(1-$A$1066)*$D633/$B$12*$C$7)</f>
        <v>0</v>
      </c>
      <c r="BO633" s="31" t="n">
        <f aca="false">$B$11*(($A$1067)*$C633/$B$12*$B$7+(1-$A$1067)*$D633/$B$12*$C$7)</f>
        <v>0</v>
      </c>
      <c r="BP633" s="31" t="n">
        <f aca="false">$B$11*(($A$1068)*$C633/$B$12*$B$7+(1-$A$1068)*$D633/$B$12*$C$7)</f>
        <v>0</v>
      </c>
      <c r="BQ633" s="31" t="n">
        <f aca="false">$B$11*(($A$1069)*$C633/$B$12*$B$7+(1-$A$1069)*$D633/$B$12*$C$7)</f>
        <v>0</v>
      </c>
      <c r="BR633" s="31" t="n">
        <f aca="false">$B$11*(($A$1070)*$C633/$B$12*$B$7+(1-$A$1070)*$D633/$B$12*$C$7)</f>
        <v>0</v>
      </c>
      <c r="BS633" s="31" t="n">
        <f aca="false">$B$11*(($A$1071)*$C633/$B$12*$B$7+(1-$A$1071)*$D633/$B$12*$C$7)</f>
        <v>0</v>
      </c>
      <c r="BT633" s="31" t="n">
        <f aca="false">$B$11*(($A$1072)*$C633/$B$12*$B$7+(1-$A$1072)*$D633/$B$12*$C$7)</f>
        <v>0</v>
      </c>
      <c r="BU633" s="31" t="n">
        <f aca="false">$B$11*(($A$1073)*$C633/$B$12*$B$7+(1-$A$1073)*$D633/$B$12*$C$7)</f>
        <v>0</v>
      </c>
      <c r="BV633" s="31" t="n">
        <f aca="false">$B$11*(($A$1074)*$C633/$B$12*$B$7+(1-$A$1074)*$D633/$B$12*$C$7)</f>
        <v>0</v>
      </c>
      <c r="BW633" s="31" t="n">
        <f aca="false">$B$11*(($A$1075)*$C633/$B$12*$B$7+(1-$A$1075)*$D633/$B$12*$C$7)</f>
        <v>0</v>
      </c>
      <c r="BX633" s="31" t="n">
        <f aca="false">$B$11*(($A$1076)*$C633/$B$12*$B$7+(1-$A$1076)*$D633/$B$12*$C$7)</f>
        <v>0</v>
      </c>
      <c r="BY633" s="31" t="n">
        <f aca="false">$B$11*(($A$1077)*$C633/$B$12*$B$7+(1-$A$1077)*$D633/$B$12*$C$7)</f>
        <v>0</v>
      </c>
      <c r="BZ633" s="31" t="n">
        <f aca="false">$B$11*(($A$1078)*$C633/$B$12*$B$7+(1-$A$1078)*$D633/$B$12*$C$7)</f>
        <v>0</v>
      </c>
      <c r="CA633" s="31" t="n">
        <f aca="false">$B$11*(($A$1079)*$C633/$B$12*$B$7+(1-$A$1079)*$D633/$B$12*$C$7)</f>
        <v>0</v>
      </c>
      <c r="CB633" s="31" t="n">
        <f aca="false">$B$11*(($A$1080)*$C633/$B$12*$B$7+(1-$A$1080)*$D633/$B$12*$C$7)</f>
        <v>0</v>
      </c>
      <c r="CC633" s="31" t="n">
        <f aca="false">$B$11*(($A$1081)*$C633/$B$12*$B$7+(1-$A$1081)*$D633/$B$12*$C$7)</f>
        <v>0</v>
      </c>
    </row>
    <row r="634" customFormat="false" ht="15" hidden="false" customHeight="false" outlineLevel="0" collapsed="false">
      <c r="A634" s="21" t="n">
        <v>610</v>
      </c>
      <c r="B634" s="27" t="n">
        <v>-0.384346503377392</v>
      </c>
      <c r="C634" s="9" t="n">
        <f aca="false">SUM(AM634:AV634)</f>
        <v>0</v>
      </c>
      <c r="D634" s="9" t="n">
        <f aca="false">SUM(AW634:BF634)</f>
        <v>1</v>
      </c>
      <c r="E634" s="24" t="n">
        <f aca="false">(1-C634/$B$12)*$B$8-C634/$B$12*$B$7</f>
        <v>0.05</v>
      </c>
      <c r="F634" s="24" t="n">
        <f aca="false">(1-D634/$B$12)*$C$8-D634/$B$12*$C$7</f>
        <v>0.021</v>
      </c>
      <c r="G634" s="47" t="n">
        <f aca="false">$B$11*($B$10*C634/$B$12*$B$7+(1-$B$10)*D634/$B$12*$C$7)</f>
        <v>300</v>
      </c>
      <c r="H634" s="24" t="n">
        <f aca="false">$B$10*E634+(1-$B$10)*F634</f>
        <v>0.0355</v>
      </c>
      <c r="I634" s="21"/>
      <c r="J634" s="21"/>
      <c r="K634" s="21"/>
      <c r="L634" s="21"/>
      <c r="M634" s="21"/>
      <c r="N634" s="21"/>
      <c r="O634" s="21"/>
      <c r="P634" s="21"/>
      <c r="Q634" s="21"/>
      <c r="R634" s="27" t="n">
        <v>0.385969137063016</v>
      </c>
      <c r="S634" s="27" t="n">
        <v>0.65349530914752</v>
      </c>
      <c r="T634" s="27" t="n">
        <v>1.05219603353873</v>
      </c>
      <c r="U634" s="27" t="n">
        <v>0.827167524275645</v>
      </c>
      <c r="V634" s="27" t="n">
        <v>-0.689957872720169</v>
      </c>
      <c r="W634" s="27" t="n">
        <v>0.0934442305899418</v>
      </c>
      <c r="X634" s="27" t="n">
        <v>-0.92702739718815</v>
      </c>
      <c r="Y634" s="27" t="n">
        <v>-0.982815961238553</v>
      </c>
      <c r="Z634" s="27" t="n">
        <v>1.4804874030967</v>
      </c>
      <c r="AA634" s="27" t="n">
        <v>-0.369989557371395</v>
      </c>
      <c r="AB634" s="27" t="n">
        <v>-0.109740140373098</v>
      </c>
      <c r="AC634" s="27" t="n">
        <v>-1.03139981394166</v>
      </c>
      <c r="AD634" s="27" t="n">
        <v>0.556980786002326</v>
      </c>
      <c r="AE634" s="27" t="n">
        <v>1.10353471020908</v>
      </c>
      <c r="AF634" s="27" t="n">
        <v>-0.0802279091003355</v>
      </c>
      <c r="AG634" s="27" t="n">
        <v>-2.15659147143538</v>
      </c>
      <c r="AH634" s="27" t="n">
        <v>-0.0898832747116832</v>
      </c>
      <c r="AI634" s="27" t="n">
        <v>0.229631621850895</v>
      </c>
      <c r="AJ634" s="27" t="n">
        <v>1.12432545131656</v>
      </c>
      <c r="AK634" s="27" t="n">
        <v>0.33062090040616</v>
      </c>
      <c r="AL634" s="21"/>
      <c r="AM634" s="31" t="n">
        <f aca="false">IF(SQRT($B$9)*$B634+SQRT(1-$B$9)*R634&lt;_xlfn.NORM.S.INV($B$6),1,0)</f>
        <v>0</v>
      </c>
      <c r="AN634" s="31" t="n">
        <f aca="false">IF(SQRT($B$9)*$B634+SQRT(1-$B$9)*S634&lt;_xlfn.NORM.S.INV($B$6),1,0)</f>
        <v>0</v>
      </c>
      <c r="AO634" s="31" t="n">
        <f aca="false">IF(SQRT($B$9)*$B634+SQRT(1-$B$9)*T634&lt;_xlfn.NORM.S.INV($B$6),1,0)</f>
        <v>0</v>
      </c>
      <c r="AP634" s="31" t="n">
        <f aca="false">IF(SQRT($B$9)*$B634+SQRT(1-$B$9)*U634&lt;_xlfn.NORM.S.INV($B$6),1,0)</f>
        <v>0</v>
      </c>
      <c r="AQ634" s="31" t="n">
        <f aca="false">IF(SQRT($B$9)*$B634+SQRT(1-$B$9)*V634&lt;_xlfn.NORM.S.INV($B$6),1,0)</f>
        <v>0</v>
      </c>
      <c r="AR634" s="31" t="n">
        <f aca="false">IF(SQRT($B$9)*$B634+SQRT(1-$B$9)*W634&lt;_xlfn.NORM.S.INV($B$6),1,0)</f>
        <v>0</v>
      </c>
      <c r="AS634" s="31" t="n">
        <f aca="false">IF(SQRT($B$9)*$B634+SQRT(1-$B$9)*X634&lt;_xlfn.NORM.S.INV($B$6),1,0)</f>
        <v>0</v>
      </c>
      <c r="AT634" s="31" t="n">
        <f aca="false">IF(SQRT($B$9)*$B634+SQRT(1-$B$9)*Y634&lt;_xlfn.NORM.S.INV($B$6),1,0)</f>
        <v>0</v>
      </c>
      <c r="AU634" s="31" t="n">
        <f aca="false">IF(SQRT($B$9)*$B634+SQRT(1-$B$9)*Z634&lt;_xlfn.NORM.S.INV($B$6),1,0)</f>
        <v>0</v>
      </c>
      <c r="AV634" s="31" t="n">
        <f aca="false">IF(SQRT($B$9)*$B634+SQRT(1-$B$9)*AA634&lt;_xlfn.NORM.S.INV($B$6),1,0)</f>
        <v>0</v>
      </c>
      <c r="AW634" s="31" t="n">
        <f aca="false">IF(SQRT($C$9)*$B634+SQRT(1-$C$9)*AB634&lt;_xlfn.NORM.S.INV($C$6),1,0)</f>
        <v>0</v>
      </c>
      <c r="AX634" s="31" t="n">
        <f aca="false">IF(SQRT($C$9)*$B634+SQRT(1-$C$9)*AC634&lt;_xlfn.NORM.S.INV($C$6),1,0)</f>
        <v>0</v>
      </c>
      <c r="AY634" s="31" t="n">
        <f aca="false">IF(SQRT($C$9)*$B634+SQRT(1-$C$9)*AD634&lt;_xlfn.NORM.S.INV($C$6),1,0)</f>
        <v>0</v>
      </c>
      <c r="AZ634" s="31" t="n">
        <f aca="false">IF(SQRT($C$9)*$B634+SQRT(1-$C$9)*AE634&lt;_xlfn.NORM.S.INV($C$6),1,0)</f>
        <v>0</v>
      </c>
      <c r="BA634" s="31" t="n">
        <f aca="false">IF(SQRT($C$9)*$B634+SQRT(1-$C$9)*AF634&lt;_xlfn.NORM.S.INV($C$6),1,0)</f>
        <v>0</v>
      </c>
      <c r="BB634" s="31" t="n">
        <f aca="false">IF(SQRT($C$9)*$B634+SQRT(1-$C$9)*AG634&lt;_xlfn.NORM.S.INV($C$6),1,0)</f>
        <v>1</v>
      </c>
      <c r="BC634" s="31" t="n">
        <f aca="false">IF(SQRT($C$9)*$B634+SQRT(1-$C$9)*AH634&lt;_xlfn.NORM.S.INV($C$6),1,0)</f>
        <v>0</v>
      </c>
      <c r="BD634" s="31" t="n">
        <f aca="false">IF(SQRT($C$9)*$B634+SQRT(1-$C$9)*AI634&lt;_xlfn.NORM.S.INV($C$6),1,0)</f>
        <v>0</v>
      </c>
      <c r="BE634" s="31" t="n">
        <f aca="false">IF(SQRT($C$9)*$B634+SQRT(1-$C$9)*AJ634&lt;_xlfn.NORM.S.INV($C$6),1,0)</f>
        <v>0</v>
      </c>
      <c r="BF634" s="31" t="n">
        <f aca="false">IF(SQRT($C$9)*$B634+SQRT(1-$C$9)*AK634&lt;_xlfn.NORM.S.INV($C$6),1,0)</f>
        <v>0</v>
      </c>
      <c r="BG634" s="21"/>
      <c r="BH634" s="21"/>
      <c r="BI634" s="31" t="n">
        <f aca="false">$B$11*(($A$1061)*$C634/$B$12*$B$7+(1-$A$1061)*$D634/$B$12*$C$7)</f>
        <v>600</v>
      </c>
      <c r="BJ634" s="31" t="n">
        <f aca="false">$B$11*(($A$1062)*$C634/$B$12*$B$7+(1-$A$1062)*$D634/$B$12*$C$7)</f>
        <v>570</v>
      </c>
      <c r="BK634" s="31" t="n">
        <f aca="false">$B$11*(($A$1063)*$C634/$B$12*$B$7+(1-$A$1063)*$D634/$B$12*$C$7)</f>
        <v>540</v>
      </c>
      <c r="BL634" s="31" t="n">
        <f aca="false">$B$11*(($A$1064)*$C634/$B$12*$B$7+(1-$A$1064)*$D634/$B$12*$C$7)</f>
        <v>510</v>
      </c>
      <c r="BM634" s="31" t="n">
        <f aca="false">$B$11*(($A$1065)*$C634/$B$12*$B$7+(1-$A$1065)*$D634/$B$12*$C$7)</f>
        <v>480</v>
      </c>
      <c r="BN634" s="31" t="n">
        <f aca="false">$B$11*(($A$1066)*$C634/$B$12*$B$7+(1-$A$1066)*$D634/$B$12*$C$7)</f>
        <v>450</v>
      </c>
      <c r="BO634" s="31" t="n">
        <f aca="false">$B$11*(($A$1067)*$C634/$B$12*$B$7+(1-$A$1067)*$D634/$B$12*$C$7)</f>
        <v>420</v>
      </c>
      <c r="BP634" s="31" t="n">
        <f aca="false">$B$11*(($A$1068)*$C634/$B$12*$B$7+(1-$A$1068)*$D634/$B$12*$C$7)</f>
        <v>390</v>
      </c>
      <c r="BQ634" s="31" t="n">
        <f aca="false">$B$11*(($A$1069)*$C634/$B$12*$B$7+(1-$A$1069)*$D634/$B$12*$C$7)</f>
        <v>360</v>
      </c>
      <c r="BR634" s="31" t="n">
        <f aca="false">$B$11*(($A$1070)*$C634/$B$12*$B$7+(1-$A$1070)*$D634/$B$12*$C$7)</f>
        <v>330</v>
      </c>
      <c r="BS634" s="31" t="n">
        <f aca="false">$B$11*(($A$1071)*$C634/$B$12*$B$7+(1-$A$1071)*$D634/$B$12*$C$7)</f>
        <v>300</v>
      </c>
      <c r="BT634" s="31" t="n">
        <f aca="false">$B$11*(($A$1072)*$C634/$B$12*$B$7+(1-$A$1072)*$D634/$B$12*$C$7)</f>
        <v>270</v>
      </c>
      <c r="BU634" s="31" t="n">
        <f aca="false">$B$11*(($A$1073)*$C634/$B$12*$B$7+(1-$A$1073)*$D634/$B$12*$C$7)</f>
        <v>240</v>
      </c>
      <c r="BV634" s="31" t="n">
        <f aca="false">$B$11*(($A$1074)*$C634/$B$12*$B$7+(1-$A$1074)*$D634/$B$12*$C$7)</f>
        <v>210</v>
      </c>
      <c r="BW634" s="31" t="n">
        <f aca="false">$B$11*(($A$1075)*$C634/$B$12*$B$7+(1-$A$1075)*$D634/$B$12*$C$7)</f>
        <v>180</v>
      </c>
      <c r="BX634" s="31" t="n">
        <f aca="false">$B$11*(($A$1076)*$C634/$B$12*$B$7+(1-$A$1076)*$D634/$B$12*$C$7)</f>
        <v>150</v>
      </c>
      <c r="BY634" s="31" t="n">
        <f aca="false">$B$11*(($A$1077)*$C634/$B$12*$B$7+(1-$A$1077)*$D634/$B$12*$C$7)</f>
        <v>120</v>
      </c>
      <c r="BZ634" s="31" t="n">
        <f aca="false">$B$11*(($A$1078)*$C634/$B$12*$B$7+(1-$A$1078)*$D634/$B$12*$C$7)</f>
        <v>90</v>
      </c>
      <c r="CA634" s="31" t="n">
        <f aca="false">$B$11*(($A$1079)*$C634/$B$12*$B$7+(1-$A$1079)*$D634/$B$12*$C$7)</f>
        <v>60</v>
      </c>
      <c r="CB634" s="31" t="n">
        <f aca="false">$B$11*(($A$1080)*$C634/$B$12*$B$7+(1-$A$1080)*$D634/$B$12*$C$7)</f>
        <v>30</v>
      </c>
      <c r="CC634" s="31" t="n">
        <f aca="false">$B$11*(($A$1081)*$C634/$B$12*$B$7+(1-$A$1081)*$D634/$B$12*$C$7)</f>
        <v>0</v>
      </c>
    </row>
    <row r="635" customFormat="false" ht="15" hidden="false" customHeight="false" outlineLevel="0" collapsed="false">
      <c r="A635" s="21" t="n">
        <v>611</v>
      </c>
      <c r="B635" s="27" t="n">
        <v>0.89082662246752</v>
      </c>
      <c r="C635" s="9" t="n">
        <f aca="false">SUM(AM635:AV635)</f>
        <v>0</v>
      </c>
      <c r="D635" s="9" t="n">
        <f aca="false">SUM(AW635:BF635)</f>
        <v>0</v>
      </c>
      <c r="E635" s="24" t="n">
        <f aca="false">(1-C635/$B$12)*$B$8-C635/$B$12*$B$7</f>
        <v>0.05</v>
      </c>
      <c r="F635" s="24" t="n">
        <f aca="false">(1-D635/$B$12)*$C$8-D635/$B$12*$C$7</f>
        <v>0.09</v>
      </c>
      <c r="G635" s="47" t="n">
        <f aca="false">$B$11*($B$10*C635/$B$12*$B$7+(1-$B$10)*D635/$B$12*$C$7)</f>
        <v>0</v>
      </c>
      <c r="H635" s="24" t="n">
        <f aca="false">$B$10*E635+(1-$B$10)*F635</f>
        <v>0.07</v>
      </c>
      <c r="I635" s="21"/>
      <c r="J635" s="21"/>
      <c r="K635" s="21"/>
      <c r="L635" s="21"/>
      <c r="M635" s="21"/>
      <c r="N635" s="21"/>
      <c r="O635" s="21"/>
      <c r="P635" s="21"/>
      <c r="Q635" s="21"/>
      <c r="R635" s="27" t="n">
        <v>-0.404455912010555</v>
      </c>
      <c r="S635" s="27" t="n">
        <v>0.171710227560106</v>
      </c>
      <c r="T635" s="27" t="n">
        <v>1.00331893228544</v>
      </c>
      <c r="U635" s="27" t="n">
        <v>0.731911989093926</v>
      </c>
      <c r="V635" s="27" t="n">
        <v>0.327046966917516</v>
      </c>
      <c r="W635" s="27" t="n">
        <v>-0.294603594396714</v>
      </c>
      <c r="X635" s="27" t="n">
        <v>1.59920033817452</v>
      </c>
      <c r="Y635" s="27" t="n">
        <v>0.471287526919411</v>
      </c>
      <c r="Z635" s="27" t="n">
        <v>0.19107981171537</v>
      </c>
      <c r="AA635" s="27" t="n">
        <v>0.658902155787704</v>
      </c>
      <c r="AB635" s="27" t="n">
        <v>-1.34779535427546</v>
      </c>
      <c r="AC635" s="27" t="n">
        <v>0.583910156298968</v>
      </c>
      <c r="AD635" s="27" t="n">
        <v>1.18746954606204</v>
      </c>
      <c r="AE635" s="27" t="n">
        <v>-0.380845846696025</v>
      </c>
      <c r="AF635" s="27" t="n">
        <v>0.0870464914391703</v>
      </c>
      <c r="AG635" s="27" t="n">
        <v>0.614790956156846</v>
      </c>
      <c r="AH635" s="27" t="n">
        <v>-0.802942643003616</v>
      </c>
      <c r="AI635" s="27" t="n">
        <v>0.501761171642251</v>
      </c>
      <c r="AJ635" s="27" t="n">
        <v>-1.37093530622306</v>
      </c>
      <c r="AK635" s="27" t="n">
        <v>0.364799998978469</v>
      </c>
      <c r="AL635" s="21"/>
      <c r="AM635" s="31" t="n">
        <f aca="false">IF(SQRT($B$9)*$B635+SQRT(1-$B$9)*R635&lt;_xlfn.NORM.S.INV($B$6),1,0)</f>
        <v>0</v>
      </c>
      <c r="AN635" s="31" t="n">
        <f aca="false">IF(SQRT($B$9)*$B635+SQRT(1-$B$9)*S635&lt;_xlfn.NORM.S.INV($B$6),1,0)</f>
        <v>0</v>
      </c>
      <c r="AO635" s="31" t="n">
        <f aca="false">IF(SQRT($B$9)*$B635+SQRT(1-$B$9)*T635&lt;_xlfn.NORM.S.INV($B$6),1,0)</f>
        <v>0</v>
      </c>
      <c r="AP635" s="31" t="n">
        <f aca="false">IF(SQRT($B$9)*$B635+SQRT(1-$B$9)*U635&lt;_xlfn.NORM.S.INV($B$6),1,0)</f>
        <v>0</v>
      </c>
      <c r="AQ635" s="31" t="n">
        <f aca="false">IF(SQRT($B$9)*$B635+SQRT(1-$B$9)*V635&lt;_xlfn.NORM.S.INV($B$6),1,0)</f>
        <v>0</v>
      </c>
      <c r="AR635" s="31" t="n">
        <f aca="false">IF(SQRT($B$9)*$B635+SQRT(1-$B$9)*W635&lt;_xlfn.NORM.S.INV($B$6),1,0)</f>
        <v>0</v>
      </c>
      <c r="AS635" s="31" t="n">
        <f aca="false">IF(SQRT($B$9)*$B635+SQRT(1-$B$9)*X635&lt;_xlfn.NORM.S.INV($B$6),1,0)</f>
        <v>0</v>
      </c>
      <c r="AT635" s="31" t="n">
        <f aca="false">IF(SQRT($B$9)*$B635+SQRT(1-$B$9)*Y635&lt;_xlfn.NORM.S.INV($B$6),1,0)</f>
        <v>0</v>
      </c>
      <c r="AU635" s="31" t="n">
        <f aca="false">IF(SQRT($B$9)*$B635+SQRT(1-$B$9)*Z635&lt;_xlfn.NORM.S.INV($B$6),1,0)</f>
        <v>0</v>
      </c>
      <c r="AV635" s="31" t="n">
        <f aca="false">IF(SQRT($B$9)*$B635+SQRT(1-$B$9)*AA635&lt;_xlfn.NORM.S.INV($B$6),1,0)</f>
        <v>0</v>
      </c>
      <c r="AW635" s="31" t="n">
        <f aca="false">IF(SQRT($C$9)*$B635+SQRT(1-$C$9)*AB635&lt;_xlfn.NORM.S.INV($C$6),1,0)</f>
        <v>0</v>
      </c>
      <c r="AX635" s="31" t="n">
        <f aca="false">IF(SQRT($C$9)*$B635+SQRT(1-$C$9)*AC635&lt;_xlfn.NORM.S.INV($C$6),1,0)</f>
        <v>0</v>
      </c>
      <c r="AY635" s="31" t="n">
        <f aca="false">IF(SQRT($C$9)*$B635+SQRT(1-$C$9)*AD635&lt;_xlfn.NORM.S.INV($C$6),1,0)</f>
        <v>0</v>
      </c>
      <c r="AZ635" s="31" t="n">
        <f aca="false">IF(SQRT($C$9)*$B635+SQRT(1-$C$9)*AE635&lt;_xlfn.NORM.S.INV($C$6),1,0)</f>
        <v>0</v>
      </c>
      <c r="BA635" s="31" t="n">
        <f aca="false">IF(SQRT($C$9)*$B635+SQRT(1-$C$9)*AF635&lt;_xlfn.NORM.S.INV($C$6),1,0)</f>
        <v>0</v>
      </c>
      <c r="BB635" s="31" t="n">
        <f aca="false">IF(SQRT($C$9)*$B635+SQRT(1-$C$9)*AG635&lt;_xlfn.NORM.S.INV($C$6),1,0)</f>
        <v>0</v>
      </c>
      <c r="BC635" s="31" t="n">
        <f aca="false">IF(SQRT($C$9)*$B635+SQRT(1-$C$9)*AH635&lt;_xlfn.NORM.S.INV($C$6),1,0)</f>
        <v>0</v>
      </c>
      <c r="BD635" s="31" t="n">
        <f aca="false">IF(SQRT($C$9)*$B635+SQRT(1-$C$9)*AI635&lt;_xlfn.NORM.S.INV($C$6),1,0)</f>
        <v>0</v>
      </c>
      <c r="BE635" s="31" t="n">
        <f aca="false">IF(SQRT($C$9)*$B635+SQRT(1-$C$9)*AJ635&lt;_xlfn.NORM.S.INV($C$6),1,0)</f>
        <v>0</v>
      </c>
      <c r="BF635" s="31" t="n">
        <f aca="false">IF(SQRT($C$9)*$B635+SQRT(1-$C$9)*AK635&lt;_xlfn.NORM.S.INV($C$6),1,0)</f>
        <v>0</v>
      </c>
      <c r="BG635" s="21"/>
      <c r="BH635" s="21"/>
      <c r="BI635" s="31" t="n">
        <f aca="false">$B$11*(($A$1061)*$C635/$B$12*$B$7+(1-$A$1061)*$D635/$B$12*$C$7)</f>
        <v>0</v>
      </c>
      <c r="BJ635" s="31" t="n">
        <f aca="false">$B$11*(($A$1062)*$C635/$B$12*$B$7+(1-$A$1062)*$D635/$B$12*$C$7)</f>
        <v>0</v>
      </c>
      <c r="BK635" s="31" t="n">
        <f aca="false">$B$11*(($A$1063)*$C635/$B$12*$B$7+(1-$A$1063)*$D635/$B$12*$C$7)</f>
        <v>0</v>
      </c>
      <c r="BL635" s="31" t="n">
        <f aca="false">$B$11*(($A$1064)*$C635/$B$12*$B$7+(1-$A$1064)*$D635/$B$12*$C$7)</f>
        <v>0</v>
      </c>
      <c r="BM635" s="31" t="n">
        <f aca="false">$B$11*(($A$1065)*$C635/$B$12*$B$7+(1-$A$1065)*$D635/$B$12*$C$7)</f>
        <v>0</v>
      </c>
      <c r="BN635" s="31" t="n">
        <f aca="false">$B$11*(($A$1066)*$C635/$B$12*$B$7+(1-$A$1066)*$D635/$B$12*$C$7)</f>
        <v>0</v>
      </c>
      <c r="BO635" s="31" t="n">
        <f aca="false">$B$11*(($A$1067)*$C635/$B$12*$B$7+(1-$A$1067)*$D635/$B$12*$C$7)</f>
        <v>0</v>
      </c>
      <c r="BP635" s="31" t="n">
        <f aca="false">$B$11*(($A$1068)*$C635/$B$12*$B$7+(1-$A$1068)*$D635/$B$12*$C$7)</f>
        <v>0</v>
      </c>
      <c r="BQ635" s="31" t="n">
        <f aca="false">$B$11*(($A$1069)*$C635/$B$12*$B$7+(1-$A$1069)*$D635/$B$12*$C$7)</f>
        <v>0</v>
      </c>
      <c r="BR635" s="31" t="n">
        <f aca="false">$B$11*(($A$1070)*$C635/$B$12*$B$7+(1-$A$1070)*$D635/$B$12*$C$7)</f>
        <v>0</v>
      </c>
      <c r="BS635" s="31" t="n">
        <f aca="false">$B$11*(($A$1071)*$C635/$B$12*$B$7+(1-$A$1071)*$D635/$B$12*$C$7)</f>
        <v>0</v>
      </c>
      <c r="BT635" s="31" t="n">
        <f aca="false">$B$11*(($A$1072)*$C635/$B$12*$B$7+(1-$A$1072)*$D635/$B$12*$C$7)</f>
        <v>0</v>
      </c>
      <c r="BU635" s="31" t="n">
        <f aca="false">$B$11*(($A$1073)*$C635/$B$12*$B$7+(1-$A$1073)*$D635/$B$12*$C$7)</f>
        <v>0</v>
      </c>
      <c r="BV635" s="31" t="n">
        <f aca="false">$B$11*(($A$1074)*$C635/$B$12*$B$7+(1-$A$1074)*$D635/$B$12*$C$7)</f>
        <v>0</v>
      </c>
      <c r="BW635" s="31" t="n">
        <f aca="false">$B$11*(($A$1075)*$C635/$B$12*$B$7+(1-$A$1075)*$D635/$B$12*$C$7)</f>
        <v>0</v>
      </c>
      <c r="BX635" s="31" t="n">
        <f aca="false">$B$11*(($A$1076)*$C635/$B$12*$B$7+(1-$A$1076)*$D635/$B$12*$C$7)</f>
        <v>0</v>
      </c>
      <c r="BY635" s="31" t="n">
        <f aca="false">$B$11*(($A$1077)*$C635/$B$12*$B$7+(1-$A$1077)*$D635/$B$12*$C$7)</f>
        <v>0</v>
      </c>
      <c r="BZ635" s="31" t="n">
        <f aca="false">$B$11*(($A$1078)*$C635/$B$12*$B$7+(1-$A$1078)*$D635/$B$12*$C$7)</f>
        <v>0</v>
      </c>
      <c r="CA635" s="31" t="n">
        <f aca="false">$B$11*(($A$1079)*$C635/$B$12*$B$7+(1-$A$1079)*$D635/$B$12*$C$7)</f>
        <v>0</v>
      </c>
      <c r="CB635" s="31" t="n">
        <f aca="false">$B$11*(($A$1080)*$C635/$B$12*$B$7+(1-$A$1080)*$D635/$B$12*$C$7)</f>
        <v>0</v>
      </c>
      <c r="CC635" s="31" t="n">
        <f aca="false">$B$11*(($A$1081)*$C635/$B$12*$B$7+(1-$A$1081)*$D635/$B$12*$C$7)</f>
        <v>0</v>
      </c>
    </row>
    <row r="636" customFormat="false" ht="15" hidden="false" customHeight="false" outlineLevel="0" collapsed="false">
      <c r="A636" s="21" t="n">
        <v>612</v>
      </c>
      <c r="B636" s="27" t="n">
        <v>-1.44645309589284</v>
      </c>
      <c r="C636" s="9" t="n">
        <f aca="false">SUM(AM636:AV636)</f>
        <v>0</v>
      </c>
      <c r="D636" s="9" t="n">
        <f aca="false">SUM(AW636:BF636)</f>
        <v>2</v>
      </c>
      <c r="E636" s="24" t="n">
        <f aca="false">(1-C636/$B$12)*$B$8-C636/$B$12*$B$7</f>
        <v>0.05</v>
      </c>
      <c r="F636" s="24" t="n">
        <f aca="false">(1-D636/$B$12)*$C$8-D636/$B$12*$C$7</f>
        <v>-0.048</v>
      </c>
      <c r="G636" s="47" t="n">
        <f aca="false">$B$11*($B$10*C636/$B$12*$B$7+(1-$B$10)*D636/$B$12*$C$7)</f>
        <v>600</v>
      </c>
      <c r="H636" s="24" t="n">
        <f aca="false">$B$10*E636+(1-$B$10)*F636</f>
        <v>0.001</v>
      </c>
      <c r="I636" s="21"/>
      <c r="J636" s="21"/>
      <c r="K636" s="21"/>
      <c r="L636" s="21"/>
      <c r="M636" s="21"/>
      <c r="N636" s="21"/>
      <c r="O636" s="21"/>
      <c r="P636" s="21"/>
      <c r="Q636" s="21"/>
      <c r="R636" s="27" t="n">
        <v>-0.136344956694608</v>
      </c>
      <c r="S636" s="27" t="n">
        <v>0.697075757980095</v>
      </c>
      <c r="T636" s="27" t="n">
        <v>-1.57373117785367</v>
      </c>
      <c r="U636" s="27" t="n">
        <v>0.775289323975198</v>
      </c>
      <c r="V636" s="27" t="n">
        <v>1.69958011033373</v>
      </c>
      <c r="W636" s="27" t="n">
        <v>0.556226704839857</v>
      </c>
      <c r="X636" s="27" t="n">
        <v>-0.674746854140418</v>
      </c>
      <c r="Y636" s="27" t="n">
        <v>-0.765508178710613</v>
      </c>
      <c r="Z636" s="27" t="n">
        <v>-0.6513928623354</v>
      </c>
      <c r="AA636" s="27" t="n">
        <v>-0.795167760131117</v>
      </c>
      <c r="AB636" s="27" t="n">
        <v>-0.643129114252382</v>
      </c>
      <c r="AC636" s="27" t="n">
        <v>-1.32122637187967</v>
      </c>
      <c r="AD636" s="27" t="n">
        <v>-1.61482595958993</v>
      </c>
      <c r="AE636" s="27" t="n">
        <v>-0.0899220811374159</v>
      </c>
      <c r="AF636" s="27" t="n">
        <v>-0.66557613207044</v>
      </c>
      <c r="AG636" s="27" t="n">
        <v>-0.104296140020179</v>
      </c>
      <c r="AH636" s="27" t="n">
        <v>-0.337313393176401</v>
      </c>
      <c r="AI636" s="27" t="n">
        <v>1.00991671181485</v>
      </c>
      <c r="AJ636" s="27" t="n">
        <v>-0.209218517834701</v>
      </c>
      <c r="AK636" s="27" t="n">
        <v>0.0782076154111911</v>
      </c>
      <c r="AL636" s="21"/>
      <c r="AM636" s="31" t="n">
        <f aca="false">IF(SQRT($B$9)*$B636+SQRT(1-$B$9)*R636&lt;_xlfn.NORM.S.INV($B$6),1,0)</f>
        <v>0</v>
      </c>
      <c r="AN636" s="31" t="n">
        <f aca="false">IF(SQRT($B$9)*$B636+SQRT(1-$B$9)*S636&lt;_xlfn.NORM.S.INV($B$6),1,0)</f>
        <v>0</v>
      </c>
      <c r="AO636" s="31" t="n">
        <f aca="false">IF(SQRT($B$9)*$B636+SQRT(1-$B$9)*T636&lt;_xlfn.NORM.S.INV($B$6),1,0)</f>
        <v>0</v>
      </c>
      <c r="AP636" s="31" t="n">
        <f aca="false">IF(SQRT($B$9)*$B636+SQRT(1-$B$9)*U636&lt;_xlfn.NORM.S.INV($B$6),1,0)</f>
        <v>0</v>
      </c>
      <c r="AQ636" s="31" t="n">
        <f aca="false">IF(SQRT($B$9)*$B636+SQRT(1-$B$9)*V636&lt;_xlfn.NORM.S.INV($B$6),1,0)</f>
        <v>0</v>
      </c>
      <c r="AR636" s="31" t="n">
        <f aca="false">IF(SQRT($B$9)*$B636+SQRT(1-$B$9)*W636&lt;_xlfn.NORM.S.INV($B$6),1,0)</f>
        <v>0</v>
      </c>
      <c r="AS636" s="31" t="n">
        <f aca="false">IF(SQRT($B$9)*$B636+SQRT(1-$B$9)*X636&lt;_xlfn.NORM.S.INV($B$6),1,0)</f>
        <v>0</v>
      </c>
      <c r="AT636" s="31" t="n">
        <f aca="false">IF(SQRT($B$9)*$B636+SQRT(1-$B$9)*Y636&lt;_xlfn.NORM.S.INV($B$6),1,0)</f>
        <v>0</v>
      </c>
      <c r="AU636" s="31" t="n">
        <f aca="false">IF(SQRT($B$9)*$B636+SQRT(1-$B$9)*Z636&lt;_xlfn.NORM.S.INV($B$6),1,0)</f>
        <v>0</v>
      </c>
      <c r="AV636" s="31" t="n">
        <f aca="false">IF(SQRT($B$9)*$B636+SQRT(1-$B$9)*AA636&lt;_xlfn.NORM.S.INV($B$6),1,0)</f>
        <v>0</v>
      </c>
      <c r="AW636" s="31" t="n">
        <f aca="false">IF(SQRT($C$9)*$B636+SQRT(1-$C$9)*AB636&lt;_xlfn.NORM.S.INV($C$6),1,0)</f>
        <v>0</v>
      </c>
      <c r="AX636" s="31" t="n">
        <f aca="false">IF(SQRT($C$9)*$B636+SQRT(1-$C$9)*AC636&lt;_xlfn.NORM.S.INV($C$6),1,0)</f>
        <v>1</v>
      </c>
      <c r="AY636" s="31" t="n">
        <f aca="false">IF(SQRT($C$9)*$B636+SQRT(1-$C$9)*AD636&lt;_xlfn.NORM.S.INV($C$6),1,0)</f>
        <v>1</v>
      </c>
      <c r="AZ636" s="31" t="n">
        <f aca="false">IF(SQRT($C$9)*$B636+SQRT(1-$C$9)*AE636&lt;_xlfn.NORM.S.INV($C$6),1,0)</f>
        <v>0</v>
      </c>
      <c r="BA636" s="31" t="n">
        <f aca="false">IF(SQRT($C$9)*$B636+SQRT(1-$C$9)*AF636&lt;_xlfn.NORM.S.INV($C$6),1,0)</f>
        <v>0</v>
      </c>
      <c r="BB636" s="31" t="n">
        <f aca="false">IF(SQRT($C$9)*$B636+SQRT(1-$C$9)*AG636&lt;_xlfn.NORM.S.INV($C$6),1,0)</f>
        <v>0</v>
      </c>
      <c r="BC636" s="31" t="n">
        <f aca="false">IF(SQRT($C$9)*$B636+SQRT(1-$C$9)*AH636&lt;_xlfn.NORM.S.INV($C$6),1,0)</f>
        <v>0</v>
      </c>
      <c r="BD636" s="31" t="n">
        <f aca="false">IF(SQRT($C$9)*$B636+SQRT(1-$C$9)*AI636&lt;_xlfn.NORM.S.INV($C$6),1,0)</f>
        <v>0</v>
      </c>
      <c r="BE636" s="31" t="n">
        <f aca="false">IF(SQRT($C$9)*$B636+SQRT(1-$C$9)*AJ636&lt;_xlfn.NORM.S.INV($C$6),1,0)</f>
        <v>0</v>
      </c>
      <c r="BF636" s="31" t="n">
        <f aca="false">IF(SQRT($C$9)*$B636+SQRT(1-$C$9)*AK636&lt;_xlfn.NORM.S.INV($C$6),1,0)</f>
        <v>0</v>
      </c>
      <c r="BG636" s="21"/>
      <c r="BH636" s="21"/>
      <c r="BI636" s="31" t="n">
        <f aca="false">$B$11*(($A$1061)*$C636/$B$12*$B$7+(1-$A$1061)*$D636/$B$12*$C$7)</f>
        <v>1200</v>
      </c>
      <c r="BJ636" s="31" t="n">
        <f aca="false">$B$11*(($A$1062)*$C636/$B$12*$B$7+(1-$A$1062)*$D636/$B$12*$C$7)</f>
        <v>1140</v>
      </c>
      <c r="BK636" s="31" t="n">
        <f aca="false">$B$11*(($A$1063)*$C636/$B$12*$B$7+(1-$A$1063)*$D636/$B$12*$C$7)</f>
        <v>1080</v>
      </c>
      <c r="BL636" s="31" t="n">
        <f aca="false">$B$11*(($A$1064)*$C636/$B$12*$B$7+(1-$A$1064)*$D636/$B$12*$C$7)</f>
        <v>1020</v>
      </c>
      <c r="BM636" s="31" t="n">
        <f aca="false">$B$11*(($A$1065)*$C636/$B$12*$B$7+(1-$A$1065)*$D636/$B$12*$C$7)</f>
        <v>960</v>
      </c>
      <c r="BN636" s="31" t="n">
        <f aca="false">$B$11*(($A$1066)*$C636/$B$12*$B$7+(1-$A$1066)*$D636/$B$12*$C$7)</f>
        <v>900</v>
      </c>
      <c r="BO636" s="31" t="n">
        <f aca="false">$B$11*(($A$1067)*$C636/$B$12*$B$7+(1-$A$1067)*$D636/$B$12*$C$7)</f>
        <v>840</v>
      </c>
      <c r="BP636" s="31" t="n">
        <f aca="false">$B$11*(($A$1068)*$C636/$B$12*$B$7+(1-$A$1068)*$D636/$B$12*$C$7)</f>
        <v>780</v>
      </c>
      <c r="BQ636" s="31" t="n">
        <f aca="false">$B$11*(($A$1069)*$C636/$B$12*$B$7+(1-$A$1069)*$D636/$B$12*$C$7)</f>
        <v>720</v>
      </c>
      <c r="BR636" s="31" t="n">
        <f aca="false">$B$11*(($A$1070)*$C636/$B$12*$B$7+(1-$A$1070)*$D636/$B$12*$C$7)</f>
        <v>660</v>
      </c>
      <c r="BS636" s="31" t="n">
        <f aca="false">$B$11*(($A$1071)*$C636/$B$12*$B$7+(1-$A$1071)*$D636/$B$12*$C$7)</f>
        <v>600</v>
      </c>
      <c r="BT636" s="31" t="n">
        <f aca="false">$B$11*(($A$1072)*$C636/$B$12*$B$7+(1-$A$1072)*$D636/$B$12*$C$7)</f>
        <v>540</v>
      </c>
      <c r="BU636" s="31" t="n">
        <f aca="false">$B$11*(($A$1073)*$C636/$B$12*$B$7+(1-$A$1073)*$D636/$B$12*$C$7)</f>
        <v>480</v>
      </c>
      <c r="BV636" s="31" t="n">
        <f aca="false">$B$11*(($A$1074)*$C636/$B$12*$B$7+(1-$A$1074)*$D636/$B$12*$C$7)</f>
        <v>420</v>
      </c>
      <c r="BW636" s="31" t="n">
        <f aca="false">$B$11*(($A$1075)*$C636/$B$12*$B$7+(1-$A$1075)*$D636/$B$12*$C$7)</f>
        <v>360</v>
      </c>
      <c r="BX636" s="31" t="n">
        <f aca="false">$B$11*(($A$1076)*$C636/$B$12*$B$7+(1-$A$1076)*$D636/$B$12*$C$7)</f>
        <v>300</v>
      </c>
      <c r="BY636" s="31" t="n">
        <f aca="false">$B$11*(($A$1077)*$C636/$B$12*$B$7+(1-$A$1077)*$D636/$B$12*$C$7)</f>
        <v>240</v>
      </c>
      <c r="BZ636" s="31" t="n">
        <f aca="false">$B$11*(($A$1078)*$C636/$B$12*$B$7+(1-$A$1078)*$D636/$B$12*$C$7)</f>
        <v>180</v>
      </c>
      <c r="CA636" s="31" t="n">
        <f aca="false">$B$11*(($A$1079)*$C636/$B$12*$B$7+(1-$A$1079)*$D636/$B$12*$C$7)</f>
        <v>120</v>
      </c>
      <c r="CB636" s="31" t="n">
        <f aca="false">$B$11*(($A$1080)*$C636/$B$12*$B$7+(1-$A$1080)*$D636/$B$12*$C$7)</f>
        <v>60.0000000000001</v>
      </c>
      <c r="CC636" s="31" t="n">
        <f aca="false">$B$11*(($A$1081)*$C636/$B$12*$B$7+(1-$A$1081)*$D636/$B$12*$C$7)</f>
        <v>0</v>
      </c>
    </row>
    <row r="637" customFormat="false" ht="15" hidden="false" customHeight="false" outlineLevel="0" collapsed="false">
      <c r="A637" s="21" t="n">
        <v>613</v>
      </c>
      <c r="B637" s="27" t="n">
        <v>0.81654731092515</v>
      </c>
      <c r="C637" s="9" t="n">
        <f aca="false">SUM(AM637:AV637)</f>
        <v>0</v>
      </c>
      <c r="D637" s="9" t="n">
        <f aca="false">SUM(AW637:BF637)</f>
        <v>0</v>
      </c>
      <c r="E637" s="24" t="n">
        <f aca="false">(1-C637/$B$12)*$B$8-C637/$B$12*$B$7</f>
        <v>0.05</v>
      </c>
      <c r="F637" s="24" t="n">
        <f aca="false">(1-D637/$B$12)*$C$8-D637/$B$12*$C$7</f>
        <v>0.09</v>
      </c>
      <c r="G637" s="47" t="n">
        <f aca="false">$B$11*($B$10*C637/$B$12*$B$7+(1-$B$10)*D637/$B$12*$C$7)</f>
        <v>0</v>
      </c>
      <c r="H637" s="24" t="n">
        <f aca="false">$B$10*E637+(1-$B$10)*F637</f>
        <v>0.07</v>
      </c>
      <c r="I637" s="21"/>
      <c r="J637" s="21"/>
      <c r="K637" s="21"/>
      <c r="L637" s="21"/>
      <c r="M637" s="21"/>
      <c r="N637" s="21"/>
      <c r="O637" s="21"/>
      <c r="P637" s="21"/>
      <c r="Q637" s="21"/>
      <c r="R637" s="27" t="n">
        <v>-0.783026529798454</v>
      </c>
      <c r="S637" s="27" t="n">
        <v>1.7137174543672</v>
      </c>
      <c r="T637" s="27" t="n">
        <v>0.970015077919309</v>
      </c>
      <c r="U637" s="27" t="n">
        <v>0.989899187484784</v>
      </c>
      <c r="V637" s="27" t="n">
        <v>-0.317931443363023</v>
      </c>
      <c r="W637" s="27" t="n">
        <v>-1.98111253865669</v>
      </c>
      <c r="X637" s="27" t="n">
        <v>-1.21324976456602</v>
      </c>
      <c r="Y637" s="27" t="n">
        <v>0.0439394078521061</v>
      </c>
      <c r="Z637" s="27" t="n">
        <v>1.73514256820313</v>
      </c>
      <c r="AA637" s="27" t="n">
        <v>-0.0245412482842681</v>
      </c>
      <c r="AB637" s="27" t="n">
        <v>0.395895777753845</v>
      </c>
      <c r="AC637" s="27" t="n">
        <v>-0.665762906312684</v>
      </c>
      <c r="AD637" s="27" t="n">
        <v>1.27367872711384</v>
      </c>
      <c r="AE637" s="27" t="n">
        <v>-1.02508971184483</v>
      </c>
      <c r="AF637" s="27" t="n">
        <v>0.0306558515357046</v>
      </c>
      <c r="AG637" s="27" t="n">
        <v>-0.993602704432173</v>
      </c>
      <c r="AH637" s="27" t="n">
        <v>-1.93751914957711</v>
      </c>
      <c r="AI637" s="27" t="n">
        <v>-1.36813335844759</v>
      </c>
      <c r="AJ637" s="27" t="n">
        <v>-1.21048056042259</v>
      </c>
      <c r="AK637" s="27" t="n">
        <v>-1.52018979624892</v>
      </c>
      <c r="AL637" s="21"/>
      <c r="AM637" s="31" t="n">
        <f aca="false">IF(SQRT($B$9)*$B637+SQRT(1-$B$9)*R637&lt;_xlfn.NORM.S.INV($B$6),1,0)</f>
        <v>0</v>
      </c>
      <c r="AN637" s="31" t="n">
        <f aca="false">IF(SQRT($B$9)*$B637+SQRT(1-$B$9)*S637&lt;_xlfn.NORM.S.INV($B$6),1,0)</f>
        <v>0</v>
      </c>
      <c r="AO637" s="31" t="n">
        <f aca="false">IF(SQRT($B$9)*$B637+SQRT(1-$B$9)*T637&lt;_xlfn.NORM.S.INV($B$6),1,0)</f>
        <v>0</v>
      </c>
      <c r="AP637" s="31" t="n">
        <f aca="false">IF(SQRT($B$9)*$B637+SQRT(1-$B$9)*U637&lt;_xlfn.NORM.S.INV($B$6),1,0)</f>
        <v>0</v>
      </c>
      <c r="AQ637" s="31" t="n">
        <f aca="false">IF(SQRT($B$9)*$B637+SQRT(1-$B$9)*V637&lt;_xlfn.NORM.S.INV($B$6),1,0)</f>
        <v>0</v>
      </c>
      <c r="AR637" s="31" t="n">
        <f aca="false">IF(SQRT($B$9)*$B637+SQRT(1-$B$9)*W637&lt;_xlfn.NORM.S.INV($B$6),1,0)</f>
        <v>0</v>
      </c>
      <c r="AS637" s="31" t="n">
        <f aca="false">IF(SQRT($B$9)*$B637+SQRT(1-$B$9)*X637&lt;_xlfn.NORM.S.INV($B$6),1,0)</f>
        <v>0</v>
      </c>
      <c r="AT637" s="31" t="n">
        <f aca="false">IF(SQRT($B$9)*$B637+SQRT(1-$B$9)*Y637&lt;_xlfn.NORM.S.INV($B$6),1,0)</f>
        <v>0</v>
      </c>
      <c r="AU637" s="31" t="n">
        <f aca="false">IF(SQRT($B$9)*$B637+SQRT(1-$B$9)*Z637&lt;_xlfn.NORM.S.INV($B$6),1,0)</f>
        <v>0</v>
      </c>
      <c r="AV637" s="31" t="n">
        <f aca="false">IF(SQRT($B$9)*$B637+SQRT(1-$B$9)*AA637&lt;_xlfn.NORM.S.INV($B$6),1,0)</f>
        <v>0</v>
      </c>
      <c r="AW637" s="31" t="n">
        <f aca="false">IF(SQRT($C$9)*$B637+SQRT(1-$C$9)*AB637&lt;_xlfn.NORM.S.INV($C$6),1,0)</f>
        <v>0</v>
      </c>
      <c r="AX637" s="31" t="n">
        <f aca="false">IF(SQRT($C$9)*$B637+SQRT(1-$C$9)*AC637&lt;_xlfn.NORM.S.INV($C$6),1,0)</f>
        <v>0</v>
      </c>
      <c r="AY637" s="31" t="n">
        <f aca="false">IF(SQRT($C$9)*$B637+SQRT(1-$C$9)*AD637&lt;_xlfn.NORM.S.INV($C$6),1,0)</f>
        <v>0</v>
      </c>
      <c r="AZ637" s="31" t="n">
        <f aca="false">IF(SQRT($C$9)*$B637+SQRT(1-$C$9)*AE637&lt;_xlfn.NORM.S.INV($C$6),1,0)</f>
        <v>0</v>
      </c>
      <c r="BA637" s="31" t="n">
        <f aca="false">IF(SQRT($C$9)*$B637+SQRT(1-$C$9)*AF637&lt;_xlfn.NORM.S.INV($C$6),1,0)</f>
        <v>0</v>
      </c>
      <c r="BB637" s="31" t="n">
        <f aca="false">IF(SQRT($C$9)*$B637+SQRT(1-$C$9)*AG637&lt;_xlfn.NORM.S.INV($C$6),1,0)</f>
        <v>0</v>
      </c>
      <c r="BC637" s="31" t="n">
        <f aca="false">IF(SQRT($C$9)*$B637+SQRT(1-$C$9)*AH637&lt;_xlfn.NORM.S.INV($C$6),1,0)</f>
        <v>0</v>
      </c>
      <c r="BD637" s="31" t="n">
        <f aca="false">IF(SQRT($C$9)*$B637+SQRT(1-$C$9)*AI637&lt;_xlfn.NORM.S.INV($C$6),1,0)</f>
        <v>0</v>
      </c>
      <c r="BE637" s="31" t="n">
        <f aca="false">IF(SQRT($C$9)*$B637+SQRT(1-$C$9)*AJ637&lt;_xlfn.NORM.S.INV($C$6),1,0)</f>
        <v>0</v>
      </c>
      <c r="BF637" s="31" t="n">
        <f aca="false">IF(SQRT($C$9)*$B637+SQRT(1-$C$9)*AK637&lt;_xlfn.NORM.S.INV($C$6),1,0)</f>
        <v>0</v>
      </c>
      <c r="BG637" s="21"/>
      <c r="BH637" s="21"/>
      <c r="BI637" s="31" t="n">
        <f aca="false">$B$11*(($A$1061)*$C637/$B$12*$B$7+(1-$A$1061)*$D637/$B$12*$C$7)</f>
        <v>0</v>
      </c>
      <c r="BJ637" s="31" t="n">
        <f aca="false">$B$11*(($A$1062)*$C637/$B$12*$B$7+(1-$A$1062)*$D637/$B$12*$C$7)</f>
        <v>0</v>
      </c>
      <c r="BK637" s="31" t="n">
        <f aca="false">$B$11*(($A$1063)*$C637/$B$12*$B$7+(1-$A$1063)*$D637/$B$12*$C$7)</f>
        <v>0</v>
      </c>
      <c r="BL637" s="31" t="n">
        <f aca="false">$B$11*(($A$1064)*$C637/$B$12*$B$7+(1-$A$1064)*$D637/$B$12*$C$7)</f>
        <v>0</v>
      </c>
      <c r="BM637" s="31" t="n">
        <f aca="false">$B$11*(($A$1065)*$C637/$B$12*$B$7+(1-$A$1065)*$D637/$B$12*$C$7)</f>
        <v>0</v>
      </c>
      <c r="BN637" s="31" t="n">
        <f aca="false">$B$11*(($A$1066)*$C637/$B$12*$B$7+(1-$A$1066)*$D637/$B$12*$C$7)</f>
        <v>0</v>
      </c>
      <c r="BO637" s="31" t="n">
        <f aca="false">$B$11*(($A$1067)*$C637/$B$12*$B$7+(1-$A$1067)*$D637/$B$12*$C$7)</f>
        <v>0</v>
      </c>
      <c r="BP637" s="31" t="n">
        <f aca="false">$B$11*(($A$1068)*$C637/$B$12*$B$7+(1-$A$1068)*$D637/$B$12*$C$7)</f>
        <v>0</v>
      </c>
      <c r="BQ637" s="31" t="n">
        <f aca="false">$B$11*(($A$1069)*$C637/$B$12*$B$7+(1-$A$1069)*$D637/$B$12*$C$7)</f>
        <v>0</v>
      </c>
      <c r="BR637" s="31" t="n">
        <f aca="false">$B$11*(($A$1070)*$C637/$B$12*$B$7+(1-$A$1070)*$D637/$B$12*$C$7)</f>
        <v>0</v>
      </c>
      <c r="BS637" s="31" t="n">
        <f aca="false">$B$11*(($A$1071)*$C637/$B$12*$B$7+(1-$A$1071)*$D637/$B$12*$C$7)</f>
        <v>0</v>
      </c>
      <c r="BT637" s="31" t="n">
        <f aca="false">$B$11*(($A$1072)*$C637/$B$12*$B$7+(1-$A$1072)*$D637/$B$12*$C$7)</f>
        <v>0</v>
      </c>
      <c r="BU637" s="31" t="n">
        <f aca="false">$B$11*(($A$1073)*$C637/$B$12*$B$7+(1-$A$1073)*$D637/$B$12*$C$7)</f>
        <v>0</v>
      </c>
      <c r="BV637" s="31" t="n">
        <f aca="false">$B$11*(($A$1074)*$C637/$B$12*$B$7+(1-$A$1074)*$D637/$B$12*$C$7)</f>
        <v>0</v>
      </c>
      <c r="BW637" s="31" t="n">
        <f aca="false">$B$11*(($A$1075)*$C637/$B$12*$B$7+(1-$A$1075)*$D637/$B$12*$C$7)</f>
        <v>0</v>
      </c>
      <c r="BX637" s="31" t="n">
        <f aca="false">$B$11*(($A$1076)*$C637/$B$12*$B$7+(1-$A$1076)*$D637/$B$12*$C$7)</f>
        <v>0</v>
      </c>
      <c r="BY637" s="31" t="n">
        <f aca="false">$B$11*(($A$1077)*$C637/$B$12*$B$7+(1-$A$1077)*$D637/$B$12*$C$7)</f>
        <v>0</v>
      </c>
      <c r="BZ637" s="31" t="n">
        <f aca="false">$B$11*(($A$1078)*$C637/$B$12*$B$7+(1-$A$1078)*$D637/$B$12*$C$7)</f>
        <v>0</v>
      </c>
      <c r="CA637" s="31" t="n">
        <f aca="false">$B$11*(($A$1079)*$C637/$B$12*$B$7+(1-$A$1079)*$D637/$B$12*$C$7)</f>
        <v>0</v>
      </c>
      <c r="CB637" s="31" t="n">
        <f aca="false">$B$11*(($A$1080)*$C637/$B$12*$B$7+(1-$A$1080)*$D637/$B$12*$C$7)</f>
        <v>0</v>
      </c>
      <c r="CC637" s="31" t="n">
        <f aca="false">$B$11*(($A$1081)*$C637/$B$12*$B$7+(1-$A$1081)*$D637/$B$12*$C$7)</f>
        <v>0</v>
      </c>
    </row>
    <row r="638" customFormat="false" ht="15" hidden="false" customHeight="false" outlineLevel="0" collapsed="false">
      <c r="A638" s="21" t="n">
        <v>614</v>
      </c>
      <c r="B638" s="27" t="n">
        <v>0.213560050987862</v>
      </c>
      <c r="C638" s="9" t="n">
        <f aca="false">SUM(AM638:AV638)</f>
        <v>0</v>
      </c>
      <c r="D638" s="9" t="n">
        <f aca="false">SUM(AW638:BF638)</f>
        <v>0</v>
      </c>
      <c r="E638" s="24" t="n">
        <f aca="false">(1-C638/$B$12)*$B$8-C638/$B$12*$B$7</f>
        <v>0.05</v>
      </c>
      <c r="F638" s="24" t="n">
        <f aca="false">(1-D638/$B$12)*$C$8-D638/$B$12*$C$7</f>
        <v>0.09</v>
      </c>
      <c r="G638" s="47" t="n">
        <f aca="false">$B$11*($B$10*C638/$B$12*$B$7+(1-$B$10)*D638/$B$12*$C$7)</f>
        <v>0</v>
      </c>
      <c r="H638" s="24" t="n">
        <f aca="false">$B$10*E638+(1-$B$10)*F638</f>
        <v>0.07</v>
      </c>
      <c r="I638" s="21"/>
      <c r="J638" s="21"/>
      <c r="K638" s="21"/>
      <c r="L638" s="21"/>
      <c r="M638" s="21"/>
      <c r="N638" s="21"/>
      <c r="O638" s="21"/>
      <c r="P638" s="21"/>
      <c r="Q638" s="21"/>
      <c r="R638" s="27" t="n">
        <v>0.820041109416078</v>
      </c>
      <c r="S638" s="27" t="n">
        <v>0.355947876774146</v>
      </c>
      <c r="T638" s="27" t="n">
        <v>1.74804423736855</v>
      </c>
      <c r="U638" s="27" t="n">
        <v>0.499140468224906</v>
      </c>
      <c r="V638" s="27" t="n">
        <v>1.58303410503021</v>
      </c>
      <c r="W638" s="27" t="n">
        <v>0.388405359191428</v>
      </c>
      <c r="X638" s="27" t="n">
        <v>1.45108598200613</v>
      </c>
      <c r="Y638" s="27" t="n">
        <v>-0.521147817985992</v>
      </c>
      <c r="Z638" s="27" t="n">
        <v>-0.491458251500329</v>
      </c>
      <c r="AA638" s="27" t="n">
        <v>-0.177506679912585</v>
      </c>
      <c r="AB638" s="27" t="n">
        <v>-0.0567195259464418</v>
      </c>
      <c r="AC638" s="27" t="n">
        <v>0.901933725707246</v>
      </c>
      <c r="AD638" s="27" t="n">
        <v>1.0818239277269</v>
      </c>
      <c r="AE638" s="27" t="n">
        <v>0.455733260884078</v>
      </c>
      <c r="AF638" s="27" t="n">
        <v>-0.157220991463001</v>
      </c>
      <c r="AG638" s="27" t="n">
        <v>0.78352634497861</v>
      </c>
      <c r="AH638" s="27" t="n">
        <v>0.0125375767018346</v>
      </c>
      <c r="AI638" s="27" t="n">
        <v>0.839002836872448</v>
      </c>
      <c r="AJ638" s="27" t="n">
        <v>-0.943595149239267</v>
      </c>
      <c r="AK638" s="27" t="n">
        <v>1.7843032292055</v>
      </c>
      <c r="AL638" s="21"/>
      <c r="AM638" s="31" t="n">
        <f aca="false">IF(SQRT($B$9)*$B638+SQRT(1-$B$9)*R638&lt;_xlfn.NORM.S.INV($B$6),1,0)</f>
        <v>0</v>
      </c>
      <c r="AN638" s="31" t="n">
        <f aca="false">IF(SQRT($B$9)*$B638+SQRT(1-$B$9)*S638&lt;_xlfn.NORM.S.INV($B$6),1,0)</f>
        <v>0</v>
      </c>
      <c r="AO638" s="31" t="n">
        <f aca="false">IF(SQRT($B$9)*$B638+SQRT(1-$B$9)*T638&lt;_xlfn.NORM.S.INV($B$6),1,0)</f>
        <v>0</v>
      </c>
      <c r="AP638" s="31" t="n">
        <f aca="false">IF(SQRT($B$9)*$B638+SQRT(1-$B$9)*U638&lt;_xlfn.NORM.S.INV($B$6),1,0)</f>
        <v>0</v>
      </c>
      <c r="AQ638" s="31" t="n">
        <f aca="false">IF(SQRT($B$9)*$B638+SQRT(1-$B$9)*V638&lt;_xlfn.NORM.S.INV($B$6),1,0)</f>
        <v>0</v>
      </c>
      <c r="AR638" s="31" t="n">
        <f aca="false">IF(SQRT($B$9)*$B638+SQRT(1-$B$9)*W638&lt;_xlfn.NORM.S.INV($B$6),1,0)</f>
        <v>0</v>
      </c>
      <c r="AS638" s="31" t="n">
        <f aca="false">IF(SQRT($B$9)*$B638+SQRT(1-$B$9)*X638&lt;_xlfn.NORM.S.INV($B$6),1,0)</f>
        <v>0</v>
      </c>
      <c r="AT638" s="31" t="n">
        <f aca="false">IF(SQRT($B$9)*$B638+SQRT(1-$B$9)*Y638&lt;_xlfn.NORM.S.INV($B$6),1,0)</f>
        <v>0</v>
      </c>
      <c r="AU638" s="31" t="n">
        <f aca="false">IF(SQRT($B$9)*$B638+SQRT(1-$B$9)*Z638&lt;_xlfn.NORM.S.INV($B$6),1,0)</f>
        <v>0</v>
      </c>
      <c r="AV638" s="31" t="n">
        <f aca="false">IF(SQRT($B$9)*$B638+SQRT(1-$B$9)*AA638&lt;_xlfn.NORM.S.INV($B$6),1,0)</f>
        <v>0</v>
      </c>
      <c r="AW638" s="31" t="n">
        <f aca="false">IF(SQRT($C$9)*$B638+SQRT(1-$C$9)*AB638&lt;_xlfn.NORM.S.INV($C$6),1,0)</f>
        <v>0</v>
      </c>
      <c r="AX638" s="31" t="n">
        <f aca="false">IF(SQRT($C$9)*$B638+SQRT(1-$C$9)*AC638&lt;_xlfn.NORM.S.INV($C$6),1,0)</f>
        <v>0</v>
      </c>
      <c r="AY638" s="31" t="n">
        <f aca="false">IF(SQRT($C$9)*$B638+SQRT(1-$C$9)*AD638&lt;_xlfn.NORM.S.INV($C$6),1,0)</f>
        <v>0</v>
      </c>
      <c r="AZ638" s="31" t="n">
        <f aca="false">IF(SQRT($C$9)*$B638+SQRT(1-$C$9)*AE638&lt;_xlfn.NORM.S.INV($C$6),1,0)</f>
        <v>0</v>
      </c>
      <c r="BA638" s="31" t="n">
        <f aca="false">IF(SQRT($C$9)*$B638+SQRT(1-$C$9)*AF638&lt;_xlfn.NORM.S.INV($C$6),1,0)</f>
        <v>0</v>
      </c>
      <c r="BB638" s="31" t="n">
        <f aca="false">IF(SQRT($C$9)*$B638+SQRT(1-$C$9)*AG638&lt;_xlfn.NORM.S.INV($C$6),1,0)</f>
        <v>0</v>
      </c>
      <c r="BC638" s="31" t="n">
        <f aca="false">IF(SQRT($C$9)*$B638+SQRT(1-$C$9)*AH638&lt;_xlfn.NORM.S.INV($C$6),1,0)</f>
        <v>0</v>
      </c>
      <c r="BD638" s="31" t="n">
        <f aca="false">IF(SQRT($C$9)*$B638+SQRT(1-$C$9)*AI638&lt;_xlfn.NORM.S.INV($C$6),1,0)</f>
        <v>0</v>
      </c>
      <c r="BE638" s="31" t="n">
        <f aca="false">IF(SQRT($C$9)*$B638+SQRT(1-$C$9)*AJ638&lt;_xlfn.NORM.S.INV($C$6),1,0)</f>
        <v>0</v>
      </c>
      <c r="BF638" s="31" t="n">
        <f aca="false">IF(SQRT($C$9)*$B638+SQRT(1-$C$9)*AK638&lt;_xlfn.NORM.S.INV($C$6),1,0)</f>
        <v>0</v>
      </c>
      <c r="BG638" s="21"/>
      <c r="BH638" s="21"/>
      <c r="BI638" s="31" t="n">
        <f aca="false">$B$11*(($A$1061)*$C638/$B$12*$B$7+(1-$A$1061)*$D638/$B$12*$C$7)</f>
        <v>0</v>
      </c>
      <c r="BJ638" s="31" t="n">
        <f aca="false">$B$11*(($A$1062)*$C638/$B$12*$B$7+(1-$A$1062)*$D638/$B$12*$C$7)</f>
        <v>0</v>
      </c>
      <c r="BK638" s="31" t="n">
        <f aca="false">$B$11*(($A$1063)*$C638/$B$12*$B$7+(1-$A$1063)*$D638/$B$12*$C$7)</f>
        <v>0</v>
      </c>
      <c r="BL638" s="31" t="n">
        <f aca="false">$B$11*(($A$1064)*$C638/$B$12*$B$7+(1-$A$1064)*$D638/$B$12*$C$7)</f>
        <v>0</v>
      </c>
      <c r="BM638" s="31" t="n">
        <f aca="false">$B$11*(($A$1065)*$C638/$B$12*$B$7+(1-$A$1065)*$D638/$B$12*$C$7)</f>
        <v>0</v>
      </c>
      <c r="BN638" s="31" t="n">
        <f aca="false">$B$11*(($A$1066)*$C638/$B$12*$B$7+(1-$A$1066)*$D638/$B$12*$C$7)</f>
        <v>0</v>
      </c>
      <c r="BO638" s="31" t="n">
        <f aca="false">$B$11*(($A$1067)*$C638/$B$12*$B$7+(1-$A$1067)*$D638/$B$12*$C$7)</f>
        <v>0</v>
      </c>
      <c r="BP638" s="31" t="n">
        <f aca="false">$B$11*(($A$1068)*$C638/$B$12*$B$7+(1-$A$1068)*$D638/$B$12*$C$7)</f>
        <v>0</v>
      </c>
      <c r="BQ638" s="31" t="n">
        <f aca="false">$B$11*(($A$1069)*$C638/$B$12*$B$7+(1-$A$1069)*$D638/$B$12*$C$7)</f>
        <v>0</v>
      </c>
      <c r="BR638" s="31" t="n">
        <f aca="false">$B$11*(($A$1070)*$C638/$B$12*$B$7+(1-$A$1070)*$D638/$B$12*$C$7)</f>
        <v>0</v>
      </c>
      <c r="BS638" s="31" t="n">
        <f aca="false">$B$11*(($A$1071)*$C638/$B$12*$B$7+(1-$A$1071)*$D638/$B$12*$C$7)</f>
        <v>0</v>
      </c>
      <c r="BT638" s="31" t="n">
        <f aca="false">$B$11*(($A$1072)*$C638/$B$12*$B$7+(1-$A$1072)*$D638/$B$12*$C$7)</f>
        <v>0</v>
      </c>
      <c r="BU638" s="31" t="n">
        <f aca="false">$B$11*(($A$1073)*$C638/$B$12*$B$7+(1-$A$1073)*$D638/$B$12*$C$7)</f>
        <v>0</v>
      </c>
      <c r="BV638" s="31" t="n">
        <f aca="false">$B$11*(($A$1074)*$C638/$B$12*$B$7+(1-$A$1074)*$D638/$B$12*$C$7)</f>
        <v>0</v>
      </c>
      <c r="BW638" s="31" t="n">
        <f aca="false">$B$11*(($A$1075)*$C638/$B$12*$B$7+(1-$A$1075)*$D638/$B$12*$C$7)</f>
        <v>0</v>
      </c>
      <c r="BX638" s="31" t="n">
        <f aca="false">$B$11*(($A$1076)*$C638/$B$12*$B$7+(1-$A$1076)*$D638/$B$12*$C$7)</f>
        <v>0</v>
      </c>
      <c r="BY638" s="31" t="n">
        <f aca="false">$B$11*(($A$1077)*$C638/$B$12*$B$7+(1-$A$1077)*$D638/$B$12*$C$7)</f>
        <v>0</v>
      </c>
      <c r="BZ638" s="31" t="n">
        <f aca="false">$B$11*(($A$1078)*$C638/$B$12*$B$7+(1-$A$1078)*$D638/$B$12*$C$7)</f>
        <v>0</v>
      </c>
      <c r="CA638" s="31" t="n">
        <f aca="false">$B$11*(($A$1079)*$C638/$B$12*$B$7+(1-$A$1079)*$D638/$B$12*$C$7)</f>
        <v>0</v>
      </c>
      <c r="CB638" s="31" t="n">
        <f aca="false">$B$11*(($A$1080)*$C638/$B$12*$B$7+(1-$A$1080)*$D638/$B$12*$C$7)</f>
        <v>0</v>
      </c>
      <c r="CC638" s="31" t="n">
        <f aca="false">$B$11*(($A$1081)*$C638/$B$12*$B$7+(1-$A$1081)*$D638/$B$12*$C$7)</f>
        <v>0</v>
      </c>
    </row>
    <row r="639" customFormat="false" ht="15" hidden="false" customHeight="false" outlineLevel="0" collapsed="false">
      <c r="A639" s="21" t="n">
        <v>615</v>
      </c>
      <c r="B639" s="27" t="n">
        <v>-1.39575004971198</v>
      </c>
      <c r="C639" s="9" t="n">
        <f aca="false">SUM(AM639:AV639)</f>
        <v>1</v>
      </c>
      <c r="D639" s="9" t="n">
        <f aca="false">SUM(AW639:BF639)</f>
        <v>4</v>
      </c>
      <c r="E639" s="24" t="n">
        <f aca="false">(1-C639/$B$12)*$B$8-C639/$B$12*$B$7</f>
        <v>0.005</v>
      </c>
      <c r="F639" s="24" t="n">
        <f aca="false">(1-D639/$B$12)*$C$8-D639/$B$12*$C$7</f>
        <v>-0.186</v>
      </c>
      <c r="G639" s="47" t="n">
        <f aca="false">$B$11*($B$10*C639/$B$12*$B$7+(1-$B$10)*D639/$B$12*$C$7)</f>
        <v>1400</v>
      </c>
      <c r="H639" s="24" t="n">
        <f aca="false">$B$10*E639+(1-$B$10)*F639</f>
        <v>-0.0905</v>
      </c>
      <c r="I639" s="21"/>
      <c r="J639" s="21"/>
      <c r="K639" s="21"/>
      <c r="L639" s="21"/>
      <c r="M639" s="21"/>
      <c r="N639" s="21"/>
      <c r="O639" s="21"/>
      <c r="P639" s="21"/>
      <c r="Q639" s="21"/>
      <c r="R639" s="27" t="n">
        <v>-0.23231665159548</v>
      </c>
      <c r="S639" s="27" t="n">
        <v>-0.95772436418279</v>
      </c>
      <c r="T639" s="27" t="n">
        <v>-2.69311711313413</v>
      </c>
      <c r="U639" s="27" t="n">
        <v>0.785021142989789</v>
      </c>
      <c r="V639" s="27" t="n">
        <v>-0.4618043929024</v>
      </c>
      <c r="W639" s="27" t="n">
        <v>0.855732466935211</v>
      </c>
      <c r="X639" s="27" t="n">
        <v>0.0154106078676536</v>
      </c>
      <c r="Y639" s="27" t="n">
        <v>1.36489897973529</v>
      </c>
      <c r="Z639" s="27" t="n">
        <v>-0.0691639452888512</v>
      </c>
      <c r="AA639" s="27" t="n">
        <v>0.427126086826539</v>
      </c>
      <c r="AB639" s="27" t="n">
        <v>-1.19439177070713</v>
      </c>
      <c r="AC639" s="27" t="n">
        <v>-1.45729354640499</v>
      </c>
      <c r="AD639" s="27" t="n">
        <v>0.719651502881819</v>
      </c>
      <c r="AE639" s="27" t="n">
        <v>-0.0524255626073179</v>
      </c>
      <c r="AF639" s="27" t="n">
        <v>0.336861308796352</v>
      </c>
      <c r="AG639" s="27" t="n">
        <v>-2.51616364135825</v>
      </c>
      <c r="AH639" s="27" t="n">
        <v>1.82379207816864</v>
      </c>
      <c r="AI639" s="27" t="n">
        <v>-0.575092467427371</v>
      </c>
      <c r="AJ639" s="27" t="n">
        <v>-1.53999996615002</v>
      </c>
      <c r="AK639" s="27" t="n">
        <v>-0.847401841606555</v>
      </c>
      <c r="AL639" s="21"/>
      <c r="AM639" s="31" t="n">
        <f aca="false">IF(SQRT($B$9)*$B639+SQRT(1-$B$9)*R639&lt;_xlfn.NORM.S.INV($B$6),1,0)</f>
        <v>0</v>
      </c>
      <c r="AN639" s="31" t="n">
        <f aca="false">IF(SQRT($B$9)*$B639+SQRT(1-$B$9)*S639&lt;_xlfn.NORM.S.INV($B$6),1,0)</f>
        <v>0</v>
      </c>
      <c r="AO639" s="31" t="n">
        <f aca="false">IF(SQRT($B$9)*$B639+SQRT(1-$B$9)*T639&lt;_xlfn.NORM.S.INV($B$6),1,0)</f>
        <v>1</v>
      </c>
      <c r="AP639" s="31" t="n">
        <f aca="false">IF(SQRT($B$9)*$B639+SQRT(1-$B$9)*U639&lt;_xlfn.NORM.S.INV($B$6),1,0)</f>
        <v>0</v>
      </c>
      <c r="AQ639" s="31" t="n">
        <f aca="false">IF(SQRT($B$9)*$B639+SQRT(1-$B$9)*V639&lt;_xlfn.NORM.S.INV($B$6),1,0)</f>
        <v>0</v>
      </c>
      <c r="AR639" s="31" t="n">
        <f aca="false">IF(SQRT($B$9)*$B639+SQRT(1-$B$9)*W639&lt;_xlfn.NORM.S.INV($B$6),1,0)</f>
        <v>0</v>
      </c>
      <c r="AS639" s="31" t="n">
        <f aca="false">IF(SQRT($B$9)*$B639+SQRT(1-$B$9)*X639&lt;_xlfn.NORM.S.INV($B$6),1,0)</f>
        <v>0</v>
      </c>
      <c r="AT639" s="31" t="n">
        <f aca="false">IF(SQRT($B$9)*$B639+SQRT(1-$B$9)*Y639&lt;_xlfn.NORM.S.INV($B$6),1,0)</f>
        <v>0</v>
      </c>
      <c r="AU639" s="31" t="n">
        <f aca="false">IF(SQRT($B$9)*$B639+SQRT(1-$B$9)*Z639&lt;_xlfn.NORM.S.INV($B$6),1,0)</f>
        <v>0</v>
      </c>
      <c r="AV639" s="31" t="n">
        <f aca="false">IF(SQRT($B$9)*$B639+SQRT(1-$B$9)*AA639&lt;_xlfn.NORM.S.INV($B$6),1,0)</f>
        <v>0</v>
      </c>
      <c r="AW639" s="31" t="n">
        <f aca="false">IF(SQRT($C$9)*$B639+SQRT(1-$C$9)*AB639&lt;_xlfn.NORM.S.INV($C$6),1,0)</f>
        <v>1</v>
      </c>
      <c r="AX639" s="31" t="n">
        <f aca="false">IF(SQRT($C$9)*$B639+SQRT(1-$C$9)*AC639&lt;_xlfn.NORM.S.INV($C$6),1,0)</f>
        <v>1</v>
      </c>
      <c r="AY639" s="31" t="n">
        <f aca="false">IF(SQRT($C$9)*$B639+SQRT(1-$C$9)*AD639&lt;_xlfn.NORM.S.INV($C$6),1,0)</f>
        <v>0</v>
      </c>
      <c r="AZ639" s="31" t="n">
        <f aca="false">IF(SQRT($C$9)*$B639+SQRT(1-$C$9)*AE639&lt;_xlfn.NORM.S.INV($C$6),1,0)</f>
        <v>0</v>
      </c>
      <c r="BA639" s="31" t="n">
        <f aca="false">IF(SQRT($C$9)*$B639+SQRT(1-$C$9)*AF639&lt;_xlfn.NORM.S.INV($C$6),1,0)</f>
        <v>0</v>
      </c>
      <c r="BB639" s="31" t="n">
        <f aca="false">IF(SQRT($C$9)*$B639+SQRT(1-$C$9)*AG639&lt;_xlfn.NORM.S.INV($C$6),1,0)</f>
        <v>1</v>
      </c>
      <c r="BC639" s="31" t="n">
        <f aca="false">IF(SQRT($C$9)*$B639+SQRT(1-$C$9)*AH639&lt;_xlfn.NORM.S.INV($C$6),1,0)</f>
        <v>0</v>
      </c>
      <c r="BD639" s="31" t="n">
        <f aca="false">IF(SQRT($C$9)*$B639+SQRT(1-$C$9)*AI639&lt;_xlfn.NORM.S.INV($C$6),1,0)</f>
        <v>0</v>
      </c>
      <c r="BE639" s="31" t="n">
        <f aca="false">IF(SQRT($C$9)*$B639+SQRT(1-$C$9)*AJ639&lt;_xlfn.NORM.S.INV($C$6),1,0)</f>
        <v>1</v>
      </c>
      <c r="BF639" s="31" t="n">
        <f aca="false">IF(SQRT($C$9)*$B639+SQRT(1-$C$9)*AK639&lt;_xlfn.NORM.S.INV($C$6),1,0)</f>
        <v>0</v>
      </c>
      <c r="BG639" s="21"/>
      <c r="BH639" s="21"/>
      <c r="BI639" s="31" t="n">
        <f aca="false">$B$11*(($A$1061)*$C639/$B$12*$B$7+(1-$A$1061)*$D639/$B$12*$C$7)</f>
        <v>2400</v>
      </c>
      <c r="BJ639" s="31" t="n">
        <f aca="false">$B$11*(($A$1062)*$C639/$B$12*$B$7+(1-$A$1062)*$D639/$B$12*$C$7)</f>
        <v>2300</v>
      </c>
      <c r="BK639" s="31" t="n">
        <f aca="false">$B$11*(($A$1063)*$C639/$B$12*$B$7+(1-$A$1063)*$D639/$B$12*$C$7)</f>
        <v>2200</v>
      </c>
      <c r="BL639" s="31" t="n">
        <f aca="false">$B$11*(($A$1064)*$C639/$B$12*$B$7+(1-$A$1064)*$D639/$B$12*$C$7)</f>
        <v>2100</v>
      </c>
      <c r="BM639" s="31" t="n">
        <f aca="false">$B$11*(($A$1065)*$C639/$B$12*$B$7+(1-$A$1065)*$D639/$B$12*$C$7)</f>
        <v>2000</v>
      </c>
      <c r="BN639" s="31" t="n">
        <f aca="false">$B$11*(($A$1066)*$C639/$B$12*$B$7+(1-$A$1066)*$D639/$B$12*$C$7)</f>
        <v>1900</v>
      </c>
      <c r="BO639" s="31" t="n">
        <f aca="false">$B$11*(($A$1067)*$C639/$B$12*$B$7+(1-$A$1067)*$D639/$B$12*$C$7)</f>
        <v>1800</v>
      </c>
      <c r="BP639" s="31" t="n">
        <f aca="false">$B$11*(($A$1068)*$C639/$B$12*$B$7+(1-$A$1068)*$D639/$B$12*$C$7)</f>
        <v>1700</v>
      </c>
      <c r="BQ639" s="31" t="n">
        <f aca="false">$B$11*(($A$1069)*$C639/$B$12*$B$7+(1-$A$1069)*$D639/$B$12*$C$7)</f>
        <v>1600</v>
      </c>
      <c r="BR639" s="31" t="n">
        <f aca="false">$B$11*(($A$1070)*$C639/$B$12*$B$7+(1-$A$1070)*$D639/$B$12*$C$7)</f>
        <v>1500</v>
      </c>
      <c r="BS639" s="31" t="n">
        <f aca="false">$B$11*(($A$1071)*$C639/$B$12*$B$7+(1-$A$1071)*$D639/$B$12*$C$7)</f>
        <v>1400</v>
      </c>
      <c r="BT639" s="31" t="n">
        <f aca="false">$B$11*(($A$1072)*$C639/$B$12*$B$7+(1-$A$1072)*$D639/$B$12*$C$7)</f>
        <v>1300</v>
      </c>
      <c r="BU639" s="31" t="n">
        <f aca="false">$B$11*(($A$1073)*$C639/$B$12*$B$7+(1-$A$1073)*$D639/$B$12*$C$7)</f>
        <v>1200</v>
      </c>
      <c r="BV639" s="31" t="n">
        <f aca="false">$B$11*(($A$1074)*$C639/$B$12*$B$7+(1-$A$1074)*$D639/$B$12*$C$7)</f>
        <v>1100</v>
      </c>
      <c r="BW639" s="31" t="n">
        <f aca="false">$B$11*(($A$1075)*$C639/$B$12*$B$7+(1-$A$1075)*$D639/$B$12*$C$7)</f>
        <v>1000</v>
      </c>
      <c r="BX639" s="31" t="n">
        <f aca="false">$B$11*(($A$1076)*$C639/$B$12*$B$7+(1-$A$1076)*$D639/$B$12*$C$7)</f>
        <v>900</v>
      </c>
      <c r="BY639" s="31" t="n">
        <f aca="false">$B$11*(($A$1077)*$C639/$B$12*$B$7+(1-$A$1077)*$D639/$B$12*$C$7)</f>
        <v>800</v>
      </c>
      <c r="BZ639" s="31" t="n">
        <f aca="false">$B$11*(($A$1078)*$C639/$B$12*$B$7+(1-$A$1078)*$D639/$B$12*$C$7)</f>
        <v>700</v>
      </c>
      <c r="CA639" s="31" t="n">
        <f aca="false">$B$11*(($A$1079)*$C639/$B$12*$B$7+(1-$A$1079)*$D639/$B$12*$C$7)</f>
        <v>600</v>
      </c>
      <c r="CB639" s="31" t="n">
        <f aca="false">$B$11*(($A$1080)*$C639/$B$12*$B$7+(1-$A$1080)*$D639/$B$12*$C$7)</f>
        <v>500</v>
      </c>
      <c r="CC639" s="31" t="n">
        <f aca="false">$B$11*(($A$1081)*$C639/$B$12*$B$7+(1-$A$1081)*$D639/$B$12*$C$7)</f>
        <v>400</v>
      </c>
    </row>
    <row r="640" customFormat="false" ht="15" hidden="false" customHeight="false" outlineLevel="0" collapsed="false">
      <c r="A640" s="21" t="n">
        <v>616</v>
      </c>
      <c r="B640" s="27" t="n">
        <v>-0.899342214057871</v>
      </c>
      <c r="C640" s="9" t="n">
        <f aca="false">SUM(AM640:AV640)</f>
        <v>0</v>
      </c>
      <c r="D640" s="9" t="n">
        <f aca="false">SUM(AW640:BF640)</f>
        <v>1</v>
      </c>
      <c r="E640" s="24" t="n">
        <f aca="false">(1-C640/$B$12)*$B$8-C640/$B$12*$B$7</f>
        <v>0.05</v>
      </c>
      <c r="F640" s="24" t="n">
        <f aca="false">(1-D640/$B$12)*$C$8-D640/$B$12*$C$7</f>
        <v>0.021</v>
      </c>
      <c r="G640" s="47" t="n">
        <f aca="false">$B$11*($B$10*C640/$B$12*$B$7+(1-$B$10)*D640/$B$12*$C$7)</f>
        <v>300</v>
      </c>
      <c r="H640" s="24" t="n">
        <f aca="false">$B$10*E640+(1-$B$10)*F640</f>
        <v>0.0355</v>
      </c>
      <c r="I640" s="21"/>
      <c r="J640" s="21"/>
      <c r="K640" s="21"/>
      <c r="L640" s="21"/>
      <c r="M640" s="21"/>
      <c r="N640" s="21"/>
      <c r="O640" s="21"/>
      <c r="P640" s="21"/>
      <c r="Q640" s="21"/>
      <c r="R640" s="27" t="n">
        <v>-0.170945730343067</v>
      </c>
      <c r="S640" s="27" t="n">
        <v>0.589685427302598</v>
      </c>
      <c r="T640" s="27" t="n">
        <v>0.423985460772404</v>
      </c>
      <c r="U640" s="27" t="n">
        <v>-1.09199622699565</v>
      </c>
      <c r="V640" s="27" t="n">
        <v>-0.326993014218068</v>
      </c>
      <c r="W640" s="27" t="n">
        <v>-0.893698482875674</v>
      </c>
      <c r="X640" s="27" t="n">
        <v>-0.970498570902109</v>
      </c>
      <c r="Y640" s="27" t="n">
        <v>-0.745154564389538</v>
      </c>
      <c r="Z640" s="27" t="n">
        <v>0.448683801002543</v>
      </c>
      <c r="AA640" s="27" t="n">
        <v>0.193144498714772</v>
      </c>
      <c r="AB640" s="27" t="n">
        <v>-1.84691263996683</v>
      </c>
      <c r="AC640" s="27" t="n">
        <v>-0.379318117941129</v>
      </c>
      <c r="AD640" s="27" t="n">
        <v>-0.318567216253823</v>
      </c>
      <c r="AE640" s="27" t="n">
        <v>1.19522712655843</v>
      </c>
      <c r="AF640" s="27" t="n">
        <v>1.05426353962758</v>
      </c>
      <c r="AG640" s="27" t="n">
        <v>1.69157579657229</v>
      </c>
      <c r="AH640" s="27" t="n">
        <v>0.886123195382743</v>
      </c>
      <c r="AI640" s="27" t="n">
        <v>2.17810624684333</v>
      </c>
      <c r="AJ640" s="27" t="n">
        <v>0.365854547662458</v>
      </c>
      <c r="AK640" s="27" t="n">
        <v>0.379096665442574</v>
      </c>
      <c r="AL640" s="21"/>
      <c r="AM640" s="31" t="n">
        <f aca="false">IF(SQRT($B$9)*$B640+SQRT(1-$B$9)*R640&lt;_xlfn.NORM.S.INV($B$6),1,0)</f>
        <v>0</v>
      </c>
      <c r="AN640" s="31" t="n">
        <f aca="false">IF(SQRT($B$9)*$B640+SQRT(1-$B$9)*S640&lt;_xlfn.NORM.S.INV($B$6),1,0)</f>
        <v>0</v>
      </c>
      <c r="AO640" s="31" t="n">
        <f aca="false">IF(SQRT($B$9)*$B640+SQRT(1-$B$9)*T640&lt;_xlfn.NORM.S.INV($B$6),1,0)</f>
        <v>0</v>
      </c>
      <c r="AP640" s="31" t="n">
        <f aca="false">IF(SQRT($B$9)*$B640+SQRT(1-$B$9)*U640&lt;_xlfn.NORM.S.INV($B$6),1,0)</f>
        <v>0</v>
      </c>
      <c r="AQ640" s="31" t="n">
        <f aca="false">IF(SQRT($B$9)*$B640+SQRT(1-$B$9)*V640&lt;_xlfn.NORM.S.INV($B$6),1,0)</f>
        <v>0</v>
      </c>
      <c r="AR640" s="31" t="n">
        <f aca="false">IF(SQRT($B$9)*$B640+SQRT(1-$B$9)*W640&lt;_xlfn.NORM.S.INV($B$6),1,0)</f>
        <v>0</v>
      </c>
      <c r="AS640" s="31" t="n">
        <f aca="false">IF(SQRT($B$9)*$B640+SQRT(1-$B$9)*X640&lt;_xlfn.NORM.S.INV($B$6),1,0)</f>
        <v>0</v>
      </c>
      <c r="AT640" s="31" t="n">
        <f aca="false">IF(SQRT($B$9)*$B640+SQRT(1-$B$9)*Y640&lt;_xlfn.NORM.S.INV($B$6),1,0)</f>
        <v>0</v>
      </c>
      <c r="AU640" s="31" t="n">
        <f aca="false">IF(SQRT($B$9)*$B640+SQRT(1-$B$9)*Z640&lt;_xlfn.NORM.S.INV($B$6),1,0)</f>
        <v>0</v>
      </c>
      <c r="AV640" s="31" t="n">
        <f aca="false">IF(SQRT($B$9)*$B640+SQRT(1-$B$9)*AA640&lt;_xlfn.NORM.S.INV($B$6),1,0)</f>
        <v>0</v>
      </c>
      <c r="AW640" s="31" t="n">
        <f aca="false">IF(SQRT($C$9)*$B640+SQRT(1-$C$9)*AB640&lt;_xlfn.NORM.S.INV($C$6),1,0)</f>
        <v>1</v>
      </c>
      <c r="AX640" s="31" t="n">
        <f aca="false">IF(SQRT($C$9)*$B640+SQRT(1-$C$9)*AC640&lt;_xlfn.NORM.S.INV($C$6),1,0)</f>
        <v>0</v>
      </c>
      <c r="AY640" s="31" t="n">
        <f aca="false">IF(SQRT($C$9)*$B640+SQRT(1-$C$9)*AD640&lt;_xlfn.NORM.S.INV($C$6),1,0)</f>
        <v>0</v>
      </c>
      <c r="AZ640" s="31" t="n">
        <f aca="false">IF(SQRT($C$9)*$B640+SQRT(1-$C$9)*AE640&lt;_xlfn.NORM.S.INV($C$6),1,0)</f>
        <v>0</v>
      </c>
      <c r="BA640" s="31" t="n">
        <f aca="false">IF(SQRT($C$9)*$B640+SQRT(1-$C$9)*AF640&lt;_xlfn.NORM.S.INV($C$6),1,0)</f>
        <v>0</v>
      </c>
      <c r="BB640" s="31" t="n">
        <f aca="false">IF(SQRT($C$9)*$B640+SQRT(1-$C$9)*AG640&lt;_xlfn.NORM.S.INV($C$6),1,0)</f>
        <v>0</v>
      </c>
      <c r="BC640" s="31" t="n">
        <f aca="false">IF(SQRT($C$9)*$B640+SQRT(1-$C$9)*AH640&lt;_xlfn.NORM.S.INV($C$6),1,0)</f>
        <v>0</v>
      </c>
      <c r="BD640" s="31" t="n">
        <f aca="false">IF(SQRT($C$9)*$B640+SQRT(1-$C$9)*AI640&lt;_xlfn.NORM.S.INV($C$6),1,0)</f>
        <v>0</v>
      </c>
      <c r="BE640" s="31" t="n">
        <f aca="false">IF(SQRT($C$9)*$B640+SQRT(1-$C$9)*AJ640&lt;_xlfn.NORM.S.INV($C$6),1,0)</f>
        <v>0</v>
      </c>
      <c r="BF640" s="31" t="n">
        <f aca="false">IF(SQRT($C$9)*$B640+SQRT(1-$C$9)*AK640&lt;_xlfn.NORM.S.INV($C$6),1,0)</f>
        <v>0</v>
      </c>
      <c r="BG640" s="21"/>
      <c r="BH640" s="21"/>
      <c r="BI640" s="31" t="n">
        <f aca="false">$B$11*(($A$1061)*$C640/$B$12*$B$7+(1-$A$1061)*$D640/$B$12*$C$7)</f>
        <v>600</v>
      </c>
      <c r="BJ640" s="31" t="n">
        <f aca="false">$B$11*(($A$1062)*$C640/$B$12*$B$7+(1-$A$1062)*$D640/$B$12*$C$7)</f>
        <v>570</v>
      </c>
      <c r="BK640" s="31" t="n">
        <f aca="false">$B$11*(($A$1063)*$C640/$B$12*$B$7+(1-$A$1063)*$D640/$B$12*$C$7)</f>
        <v>540</v>
      </c>
      <c r="BL640" s="31" t="n">
        <f aca="false">$B$11*(($A$1064)*$C640/$B$12*$B$7+(1-$A$1064)*$D640/$B$12*$C$7)</f>
        <v>510</v>
      </c>
      <c r="BM640" s="31" t="n">
        <f aca="false">$B$11*(($A$1065)*$C640/$B$12*$B$7+(1-$A$1065)*$D640/$B$12*$C$7)</f>
        <v>480</v>
      </c>
      <c r="BN640" s="31" t="n">
        <f aca="false">$B$11*(($A$1066)*$C640/$B$12*$B$7+(1-$A$1066)*$D640/$B$12*$C$7)</f>
        <v>450</v>
      </c>
      <c r="BO640" s="31" t="n">
        <f aca="false">$B$11*(($A$1067)*$C640/$B$12*$B$7+(1-$A$1067)*$D640/$B$12*$C$7)</f>
        <v>420</v>
      </c>
      <c r="BP640" s="31" t="n">
        <f aca="false">$B$11*(($A$1068)*$C640/$B$12*$B$7+(1-$A$1068)*$D640/$B$12*$C$7)</f>
        <v>390</v>
      </c>
      <c r="BQ640" s="31" t="n">
        <f aca="false">$B$11*(($A$1069)*$C640/$B$12*$B$7+(1-$A$1069)*$D640/$B$12*$C$7)</f>
        <v>360</v>
      </c>
      <c r="BR640" s="31" t="n">
        <f aca="false">$B$11*(($A$1070)*$C640/$B$12*$B$7+(1-$A$1070)*$D640/$B$12*$C$7)</f>
        <v>330</v>
      </c>
      <c r="BS640" s="31" t="n">
        <f aca="false">$B$11*(($A$1071)*$C640/$B$12*$B$7+(1-$A$1071)*$D640/$B$12*$C$7)</f>
        <v>300</v>
      </c>
      <c r="BT640" s="31" t="n">
        <f aca="false">$B$11*(($A$1072)*$C640/$B$12*$B$7+(1-$A$1072)*$D640/$B$12*$C$7)</f>
        <v>270</v>
      </c>
      <c r="BU640" s="31" t="n">
        <f aca="false">$B$11*(($A$1073)*$C640/$B$12*$B$7+(1-$A$1073)*$D640/$B$12*$C$7)</f>
        <v>240</v>
      </c>
      <c r="BV640" s="31" t="n">
        <f aca="false">$B$11*(($A$1074)*$C640/$B$12*$B$7+(1-$A$1074)*$D640/$B$12*$C$7)</f>
        <v>210</v>
      </c>
      <c r="BW640" s="31" t="n">
        <f aca="false">$B$11*(($A$1075)*$C640/$B$12*$B$7+(1-$A$1075)*$D640/$B$12*$C$7)</f>
        <v>180</v>
      </c>
      <c r="BX640" s="31" t="n">
        <f aca="false">$B$11*(($A$1076)*$C640/$B$12*$B$7+(1-$A$1076)*$D640/$B$12*$C$7)</f>
        <v>150</v>
      </c>
      <c r="BY640" s="31" t="n">
        <f aca="false">$B$11*(($A$1077)*$C640/$B$12*$B$7+(1-$A$1077)*$D640/$B$12*$C$7)</f>
        <v>120</v>
      </c>
      <c r="BZ640" s="31" t="n">
        <f aca="false">$B$11*(($A$1078)*$C640/$B$12*$B$7+(1-$A$1078)*$D640/$B$12*$C$7)</f>
        <v>90</v>
      </c>
      <c r="CA640" s="31" t="n">
        <f aca="false">$B$11*(($A$1079)*$C640/$B$12*$B$7+(1-$A$1079)*$D640/$B$12*$C$7)</f>
        <v>60</v>
      </c>
      <c r="CB640" s="31" t="n">
        <f aca="false">$B$11*(($A$1080)*$C640/$B$12*$B$7+(1-$A$1080)*$D640/$B$12*$C$7)</f>
        <v>30</v>
      </c>
      <c r="CC640" s="31" t="n">
        <f aca="false">$B$11*(($A$1081)*$C640/$B$12*$B$7+(1-$A$1081)*$D640/$B$12*$C$7)</f>
        <v>0</v>
      </c>
    </row>
    <row r="641" customFormat="false" ht="15" hidden="false" customHeight="false" outlineLevel="0" collapsed="false">
      <c r="A641" s="21" t="n">
        <v>617</v>
      </c>
      <c r="B641" s="27" t="n">
        <v>1.13804594680416</v>
      </c>
      <c r="C641" s="9" t="n">
        <f aca="false">SUM(AM641:AV641)</f>
        <v>0</v>
      </c>
      <c r="D641" s="9" t="n">
        <f aca="false">SUM(AW641:BF641)</f>
        <v>0</v>
      </c>
      <c r="E641" s="24" t="n">
        <f aca="false">(1-C641/$B$12)*$B$8-C641/$B$12*$B$7</f>
        <v>0.05</v>
      </c>
      <c r="F641" s="24" t="n">
        <f aca="false">(1-D641/$B$12)*$C$8-D641/$B$12*$C$7</f>
        <v>0.09</v>
      </c>
      <c r="G641" s="47" t="n">
        <f aca="false">$B$11*($B$10*C641/$B$12*$B$7+(1-$B$10)*D641/$B$12*$C$7)</f>
        <v>0</v>
      </c>
      <c r="H641" s="24" t="n">
        <f aca="false">$B$10*E641+(1-$B$10)*F641</f>
        <v>0.07</v>
      </c>
      <c r="I641" s="21"/>
      <c r="J641" s="21"/>
      <c r="K641" s="21"/>
      <c r="L641" s="21"/>
      <c r="M641" s="21"/>
      <c r="N641" s="21"/>
      <c r="O641" s="21"/>
      <c r="P641" s="21"/>
      <c r="Q641" s="21"/>
      <c r="R641" s="27" t="n">
        <v>0.330350640183076</v>
      </c>
      <c r="S641" s="27" t="n">
        <v>0.893814376860494</v>
      </c>
      <c r="T641" s="27" t="n">
        <v>-0.783848398707136</v>
      </c>
      <c r="U641" s="27" t="n">
        <v>-0.159440691917084</v>
      </c>
      <c r="V641" s="27" t="n">
        <v>-0.274875182600078</v>
      </c>
      <c r="W641" s="27" t="n">
        <v>-0.143146744255807</v>
      </c>
      <c r="X641" s="27" t="n">
        <v>-0.502674814393474</v>
      </c>
      <c r="Y641" s="27" t="n">
        <v>1.23368588404941</v>
      </c>
      <c r="Z641" s="27" t="n">
        <v>1.48427784524468</v>
      </c>
      <c r="AA641" s="27" t="n">
        <v>-0.402803888675038</v>
      </c>
      <c r="AB641" s="27" t="n">
        <v>-1.31031450326616</v>
      </c>
      <c r="AC641" s="27" t="n">
        <v>-2.11030816944674</v>
      </c>
      <c r="AD641" s="27" t="n">
        <v>-0.39450468265724</v>
      </c>
      <c r="AE641" s="27" t="n">
        <v>-2.26849622402437</v>
      </c>
      <c r="AF641" s="27" t="n">
        <v>-0.249968920235446</v>
      </c>
      <c r="AG641" s="27" t="n">
        <v>0.124169932205757</v>
      </c>
      <c r="AH641" s="27" t="n">
        <v>0.952883666886861</v>
      </c>
      <c r="AI641" s="27" t="n">
        <v>2.25121688452843</v>
      </c>
      <c r="AJ641" s="27" t="n">
        <v>-0.172282510337083</v>
      </c>
      <c r="AK641" s="27" t="n">
        <v>-1.07622296233917</v>
      </c>
      <c r="AL641" s="21"/>
      <c r="AM641" s="31" t="n">
        <f aca="false">IF(SQRT($B$9)*$B641+SQRT(1-$B$9)*R641&lt;_xlfn.NORM.S.INV($B$6),1,0)</f>
        <v>0</v>
      </c>
      <c r="AN641" s="31" t="n">
        <f aca="false">IF(SQRT($B$9)*$B641+SQRT(1-$B$9)*S641&lt;_xlfn.NORM.S.INV($B$6),1,0)</f>
        <v>0</v>
      </c>
      <c r="AO641" s="31" t="n">
        <f aca="false">IF(SQRT($B$9)*$B641+SQRT(1-$B$9)*T641&lt;_xlfn.NORM.S.INV($B$6),1,0)</f>
        <v>0</v>
      </c>
      <c r="AP641" s="31" t="n">
        <f aca="false">IF(SQRT($B$9)*$B641+SQRT(1-$B$9)*U641&lt;_xlfn.NORM.S.INV($B$6),1,0)</f>
        <v>0</v>
      </c>
      <c r="AQ641" s="31" t="n">
        <f aca="false">IF(SQRT($B$9)*$B641+SQRT(1-$B$9)*V641&lt;_xlfn.NORM.S.INV($B$6),1,0)</f>
        <v>0</v>
      </c>
      <c r="AR641" s="31" t="n">
        <f aca="false">IF(SQRT($B$9)*$B641+SQRT(1-$B$9)*W641&lt;_xlfn.NORM.S.INV($B$6),1,0)</f>
        <v>0</v>
      </c>
      <c r="AS641" s="31" t="n">
        <f aca="false">IF(SQRT($B$9)*$B641+SQRT(1-$B$9)*X641&lt;_xlfn.NORM.S.INV($B$6),1,0)</f>
        <v>0</v>
      </c>
      <c r="AT641" s="31" t="n">
        <f aca="false">IF(SQRT($B$9)*$B641+SQRT(1-$B$9)*Y641&lt;_xlfn.NORM.S.INV($B$6),1,0)</f>
        <v>0</v>
      </c>
      <c r="AU641" s="31" t="n">
        <f aca="false">IF(SQRT($B$9)*$B641+SQRT(1-$B$9)*Z641&lt;_xlfn.NORM.S.INV($B$6),1,0)</f>
        <v>0</v>
      </c>
      <c r="AV641" s="31" t="n">
        <f aca="false">IF(SQRT($B$9)*$B641+SQRT(1-$B$9)*AA641&lt;_xlfn.NORM.S.INV($B$6),1,0)</f>
        <v>0</v>
      </c>
      <c r="AW641" s="31" t="n">
        <f aca="false">IF(SQRT($C$9)*$B641+SQRT(1-$C$9)*AB641&lt;_xlfn.NORM.S.INV($C$6),1,0)</f>
        <v>0</v>
      </c>
      <c r="AX641" s="31" t="n">
        <f aca="false">IF(SQRT($C$9)*$B641+SQRT(1-$C$9)*AC641&lt;_xlfn.NORM.S.INV($C$6),1,0)</f>
        <v>0</v>
      </c>
      <c r="AY641" s="31" t="n">
        <f aca="false">IF(SQRT($C$9)*$B641+SQRT(1-$C$9)*AD641&lt;_xlfn.NORM.S.INV($C$6),1,0)</f>
        <v>0</v>
      </c>
      <c r="AZ641" s="31" t="n">
        <f aca="false">IF(SQRT($C$9)*$B641+SQRT(1-$C$9)*AE641&lt;_xlfn.NORM.S.INV($C$6),1,0)</f>
        <v>0</v>
      </c>
      <c r="BA641" s="31" t="n">
        <f aca="false">IF(SQRT($C$9)*$B641+SQRT(1-$C$9)*AF641&lt;_xlfn.NORM.S.INV($C$6),1,0)</f>
        <v>0</v>
      </c>
      <c r="BB641" s="31" t="n">
        <f aca="false">IF(SQRT($C$9)*$B641+SQRT(1-$C$9)*AG641&lt;_xlfn.NORM.S.INV($C$6),1,0)</f>
        <v>0</v>
      </c>
      <c r="BC641" s="31" t="n">
        <f aca="false">IF(SQRT($C$9)*$B641+SQRT(1-$C$9)*AH641&lt;_xlfn.NORM.S.INV($C$6),1,0)</f>
        <v>0</v>
      </c>
      <c r="BD641" s="31" t="n">
        <f aca="false">IF(SQRT($C$9)*$B641+SQRT(1-$C$9)*AI641&lt;_xlfn.NORM.S.INV($C$6),1,0)</f>
        <v>0</v>
      </c>
      <c r="BE641" s="31" t="n">
        <f aca="false">IF(SQRT($C$9)*$B641+SQRT(1-$C$9)*AJ641&lt;_xlfn.NORM.S.INV($C$6),1,0)</f>
        <v>0</v>
      </c>
      <c r="BF641" s="31" t="n">
        <f aca="false">IF(SQRT($C$9)*$B641+SQRT(1-$C$9)*AK641&lt;_xlfn.NORM.S.INV($C$6),1,0)</f>
        <v>0</v>
      </c>
      <c r="BG641" s="21"/>
      <c r="BH641" s="21"/>
      <c r="BI641" s="31" t="n">
        <f aca="false">$B$11*(($A$1061)*$C641/$B$12*$B$7+(1-$A$1061)*$D641/$B$12*$C$7)</f>
        <v>0</v>
      </c>
      <c r="BJ641" s="31" t="n">
        <f aca="false">$B$11*(($A$1062)*$C641/$B$12*$B$7+(1-$A$1062)*$D641/$B$12*$C$7)</f>
        <v>0</v>
      </c>
      <c r="BK641" s="31" t="n">
        <f aca="false">$B$11*(($A$1063)*$C641/$B$12*$B$7+(1-$A$1063)*$D641/$B$12*$C$7)</f>
        <v>0</v>
      </c>
      <c r="BL641" s="31" t="n">
        <f aca="false">$B$11*(($A$1064)*$C641/$B$12*$B$7+(1-$A$1064)*$D641/$B$12*$C$7)</f>
        <v>0</v>
      </c>
      <c r="BM641" s="31" t="n">
        <f aca="false">$B$11*(($A$1065)*$C641/$B$12*$B$7+(1-$A$1065)*$D641/$B$12*$C$7)</f>
        <v>0</v>
      </c>
      <c r="BN641" s="31" t="n">
        <f aca="false">$B$11*(($A$1066)*$C641/$B$12*$B$7+(1-$A$1066)*$D641/$B$12*$C$7)</f>
        <v>0</v>
      </c>
      <c r="BO641" s="31" t="n">
        <f aca="false">$B$11*(($A$1067)*$C641/$B$12*$B$7+(1-$A$1067)*$D641/$B$12*$C$7)</f>
        <v>0</v>
      </c>
      <c r="BP641" s="31" t="n">
        <f aca="false">$B$11*(($A$1068)*$C641/$B$12*$B$7+(1-$A$1068)*$D641/$B$12*$C$7)</f>
        <v>0</v>
      </c>
      <c r="BQ641" s="31" t="n">
        <f aca="false">$B$11*(($A$1069)*$C641/$B$12*$B$7+(1-$A$1069)*$D641/$B$12*$C$7)</f>
        <v>0</v>
      </c>
      <c r="BR641" s="31" t="n">
        <f aca="false">$B$11*(($A$1070)*$C641/$B$12*$B$7+(1-$A$1070)*$D641/$B$12*$C$7)</f>
        <v>0</v>
      </c>
      <c r="BS641" s="31" t="n">
        <f aca="false">$B$11*(($A$1071)*$C641/$B$12*$B$7+(1-$A$1071)*$D641/$B$12*$C$7)</f>
        <v>0</v>
      </c>
      <c r="BT641" s="31" t="n">
        <f aca="false">$B$11*(($A$1072)*$C641/$B$12*$B$7+(1-$A$1072)*$D641/$B$12*$C$7)</f>
        <v>0</v>
      </c>
      <c r="BU641" s="31" t="n">
        <f aca="false">$B$11*(($A$1073)*$C641/$B$12*$B$7+(1-$A$1073)*$D641/$B$12*$C$7)</f>
        <v>0</v>
      </c>
      <c r="BV641" s="31" t="n">
        <f aca="false">$B$11*(($A$1074)*$C641/$B$12*$B$7+(1-$A$1074)*$D641/$B$12*$C$7)</f>
        <v>0</v>
      </c>
      <c r="BW641" s="31" t="n">
        <f aca="false">$B$11*(($A$1075)*$C641/$B$12*$B$7+(1-$A$1075)*$D641/$B$12*$C$7)</f>
        <v>0</v>
      </c>
      <c r="BX641" s="31" t="n">
        <f aca="false">$B$11*(($A$1076)*$C641/$B$12*$B$7+(1-$A$1076)*$D641/$B$12*$C$7)</f>
        <v>0</v>
      </c>
      <c r="BY641" s="31" t="n">
        <f aca="false">$B$11*(($A$1077)*$C641/$B$12*$B$7+(1-$A$1077)*$D641/$B$12*$C$7)</f>
        <v>0</v>
      </c>
      <c r="BZ641" s="31" t="n">
        <f aca="false">$B$11*(($A$1078)*$C641/$B$12*$B$7+(1-$A$1078)*$D641/$B$12*$C$7)</f>
        <v>0</v>
      </c>
      <c r="CA641" s="31" t="n">
        <f aca="false">$B$11*(($A$1079)*$C641/$B$12*$B$7+(1-$A$1079)*$D641/$B$12*$C$7)</f>
        <v>0</v>
      </c>
      <c r="CB641" s="31" t="n">
        <f aca="false">$B$11*(($A$1080)*$C641/$B$12*$B$7+(1-$A$1080)*$D641/$B$12*$C$7)</f>
        <v>0</v>
      </c>
      <c r="CC641" s="31" t="n">
        <f aca="false">$B$11*(($A$1081)*$C641/$B$12*$B$7+(1-$A$1081)*$D641/$B$12*$C$7)</f>
        <v>0</v>
      </c>
    </row>
    <row r="642" customFormat="false" ht="15" hidden="false" customHeight="false" outlineLevel="0" collapsed="false">
      <c r="A642" s="21" t="n">
        <v>618</v>
      </c>
      <c r="B642" s="27" t="n">
        <v>-0.952045728570931</v>
      </c>
      <c r="C642" s="9" t="n">
        <f aca="false">SUM(AM642:AV642)</f>
        <v>0</v>
      </c>
      <c r="D642" s="9" t="n">
        <f aca="false">SUM(AW642:BF642)</f>
        <v>0</v>
      </c>
      <c r="E642" s="24" t="n">
        <f aca="false">(1-C642/$B$12)*$B$8-C642/$B$12*$B$7</f>
        <v>0.05</v>
      </c>
      <c r="F642" s="24" t="n">
        <f aca="false">(1-D642/$B$12)*$C$8-D642/$B$12*$C$7</f>
        <v>0.09</v>
      </c>
      <c r="G642" s="47" t="n">
        <f aca="false">$B$11*($B$10*C642/$B$12*$B$7+(1-$B$10)*D642/$B$12*$C$7)</f>
        <v>0</v>
      </c>
      <c r="H642" s="24" t="n">
        <f aca="false">$B$10*E642+(1-$B$10)*F642</f>
        <v>0.07</v>
      </c>
      <c r="I642" s="21"/>
      <c r="J642" s="21"/>
      <c r="K642" s="21"/>
      <c r="L642" s="21"/>
      <c r="M642" s="21"/>
      <c r="N642" s="21"/>
      <c r="O642" s="21"/>
      <c r="P642" s="21"/>
      <c r="Q642" s="21"/>
      <c r="R642" s="27" t="n">
        <v>1.19279031739345</v>
      </c>
      <c r="S642" s="27" t="n">
        <v>-0.172379738285657</v>
      </c>
      <c r="T642" s="27" t="n">
        <v>1.84514833863698</v>
      </c>
      <c r="U642" s="27" t="n">
        <v>-0.115889720359448</v>
      </c>
      <c r="V642" s="27" t="n">
        <v>0.0952104429811733</v>
      </c>
      <c r="W642" s="27" t="n">
        <v>0.867380197100116</v>
      </c>
      <c r="X642" s="27" t="n">
        <v>-0.309708181164908</v>
      </c>
      <c r="Y642" s="27" t="n">
        <v>0.792405792657947</v>
      </c>
      <c r="Z642" s="27" t="n">
        <v>1.77957081007036</v>
      </c>
      <c r="AA642" s="27" t="n">
        <v>0.808775429363516</v>
      </c>
      <c r="AB642" s="27" t="n">
        <v>-1.33941835648574</v>
      </c>
      <c r="AC642" s="27" t="n">
        <v>-0.420063900774561</v>
      </c>
      <c r="AD642" s="27" t="n">
        <v>-0.527052432273833</v>
      </c>
      <c r="AE642" s="27" t="n">
        <v>0.868032441757679</v>
      </c>
      <c r="AF642" s="27" t="n">
        <v>-1.20044952061832</v>
      </c>
      <c r="AG642" s="27" t="n">
        <v>-0.00914351072736083</v>
      </c>
      <c r="AH642" s="27" t="n">
        <v>-0.600520395008992</v>
      </c>
      <c r="AI642" s="27" t="n">
        <v>-0.886436664866034</v>
      </c>
      <c r="AJ642" s="27" t="n">
        <v>0.00663982829739715</v>
      </c>
      <c r="AK642" s="27" t="n">
        <v>0.410911097493284</v>
      </c>
      <c r="AL642" s="21"/>
      <c r="AM642" s="31" t="n">
        <f aca="false">IF(SQRT($B$9)*$B642+SQRT(1-$B$9)*R642&lt;_xlfn.NORM.S.INV($B$6),1,0)</f>
        <v>0</v>
      </c>
      <c r="AN642" s="31" t="n">
        <f aca="false">IF(SQRT($B$9)*$B642+SQRT(1-$B$9)*S642&lt;_xlfn.NORM.S.INV($B$6),1,0)</f>
        <v>0</v>
      </c>
      <c r="AO642" s="31" t="n">
        <f aca="false">IF(SQRT($B$9)*$B642+SQRT(1-$B$9)*T642&lt;_xlfn.NORM.S.INV($B$6),1,0)</f>
        <v>0</v>
      </c>
      <c r="AP642" s="31" t="n">
        <f aca="false">IF(SQRT($B$9)*$B642+SQRT(1-$B$9)*U642&lt;_xlfn.NORM.S.INV($B$6),1,0)</f>
        <v>0</v>
      </c>
      <c r="AQ642" s="31" t="n">
        <f aca="false">IF(SQRT($B$9)*$B642+SQRT(1-$B$9)*V642&lt;_xlfn.NORM.S.INV($B$6),1,0)</f>
        <v>0</v>
      </c>
      <c r="AR642" s="31" t="n">
        <f aca="false">IF(SQRT($B$9)*$B642+SQRT(1-$B$9)*W642&lt;_xlfn.NORM.S.INV($B$6),1,0)</f>
        <v>0</v>
      </c>
      <c r="AS642" s="31" t="n">
        <f aca="false">IF(SQRT($B$9)*$B642+SQRT(1-$B$9)*X642&lt;_xlfn.NORM.S.INV($B$6),1,0)</f>
        <v>0</v>
      </c>
      <c r="AT642" s="31" t="n">
        <f aca="false">IF(SQRT($B$9)*$B642+SQRT(1-$B$9)*Y642&lt;_xlfn.NORM.S.INV($B$6),1,0)</f>
        <v>0</v>
      </c>
      <c r="AU642" s="31" t="n">
        <f aca="false">IF(SQRT($B$9)*$B642+SQRT(1-$B$9)*Z642&lt;_xlfn.NORM.S.INV($B$6),1,0)</f>
        <v>0</v>
      </c>
      <c r="AV642" s="31" t="n">
        <f aca="false">IF(SQRT($B$9)*$B642+SQRT(1-$B$9)*AA642&lt;_xlfn.NORM.S.INV($B$6),1,0)</f>
        <v>0</v>
      </c>
      <c r="AW642" s="31" t="n">
        <f aca="false">IF(SQRT($C$9)*$B642+SQRT(1-$C$9)*AB642&lt;_xlfn.NORM.S.INV($C$6),1,0)</f>
        <v>0</v>
      </c>
      <c r="AX642" s="31" t="n">
        <f aca="false">IF(SQRT($C$9)*$B642+SQRT(1-$C$9)*AC642&lt;_xlfn.NORM.S.INV($C$6),1,0)</f>
        <v>0</v>
      </c>
      <c r="AY642" s="31" t="n">
        <f aca="false">IF(SQRT($C$9)*$B642+SQRT(1-$C$9)*AD642&lt;_xlfn.NORM.S.INV($C$6),1,0)</f>
        <v>0</v>
      </c>
      <c r="AZ642" s="31" t="n">
        <f aca="false">IF(SQRT($C$9)*$B642+SQRT(1-$C$9)*AE642&lt;_xlfn.NORM.S.INV($C$6),1,0)</f>
        <v>0</v>
      </c>
      <c r="BA642" s="31" t="n">
        <f aca="false">IF(SQRT($C$9)*$B642+SQRT(1-$C$9)*AF642&lt;_xlfn.NORM.S.INV($C$6),1,0)</f>
        <v>0</v>
      </c>
      <c r="BB642" s="31" t="n">
        <f aca="false">IF(SQRT($C$9)*$B642+SQRT(1-$C$9)*AG642&lt;_xlfn.NORM.S.INV($C$6),1,0)</f>
        <v>0</v>
      </c>
      <c r="BC642" s="31" t="n">
        <f aca="false">IF(SQRT($C$9)*$B642+SQRT(1-$C$9)*AH642&lt;_xlfn.NORM.S.INV($C$6),1,0)</f>
        <v>0</v>
      </c>
      <c r="BD642" s="31" t="n">
        <f aca="false">IF(SQRT($C$9)*$B642+SQRT(1-$C$9)*AI642&lt;_xlfn.NORM.S.INV($C$6),1,0)</f>
        <v>0</v>
      </c>
      <c r="BE642" s="31" t="n">
        <f aca="false">IF(SQRT($C$9)*$B642+SQRT(1-$C$9)*AJ642&lt;_xlfn.NORM.S.INV($C$6),1,0)</f>
        <v>0</v>
      </c>
      <c r="BF642" s="31" t="n">
        <f aca="false">IF(SQRT($C$9)*$B642+SQRT(1-$C$9)*AK642&lt;_xlfn.NORM.S.INV($C$6),1,0)</f>
        <v>0</v>
      </c>
      <c r="BG642" s="21"/>
      <c r="BH642" s="21"/>
      <c r="BI642" s="31" t="n">
        <f aca="false">$B$11*(($A$1061)*$C642/$B$12*$B$7+(1-$A$1061)*$D642/$B$12*$C$7)</f>
        <v>0</v>
      </c>
      <c r="BJ642" s="31" t="n">
        <f aca="false">$B$11*(($A$1062)*$C642/$B$12*$B$7+(1-$A$1062)*$D642/$B$12*$C$7)</f>
        <v>0</v>
      </c>
      <c r="BK642" s="31" t="n">
        <f aca="false">$B$11*(($A$1063)*$C642/$B$12*$B$7+(1-$A$1063)*$D642/$B$12*$C$7)</f>
        <v>0</v>
      </c>
      <c r="BL642" s="31" t="n">
        <f aca="false">$B$11*(($A$1064)*$C642/$B$12*$B$7+(1-$A$1064)*$D642/$B$12*$C$7)</f>
        <v>0</v>
      </c>
      <c r="BM642" s="31" t="n">
        <f aca="false">$B$11*(($A$1065)*$C642/$B$12*$B$7+(1-$A$1065)*$D642/$B$12*$C$7)</f>
        <v>0</v>
      </c>
      <c r="BN642" s="31" t="n">
        <f aca="false">$B$11*(($A$1066)*$C642/$B$12*$B$7+(1-$A$1066)*$D642/$B$12*$C$7)</f>
        <v>0</v>
      </c>
      <c r="BO642" s="31" t="n">
        <f aca="false">$B$11*(($A$1067)*$C642/$B$12*$B$7+(1-$A$1067)*$D642/$B$12*$C$7)</f>
        <v>0</v>
      </c>
      <c r="BP642" s="31" t="n">
        <f aca="false">$B$11*(($A$1068)*$C642/$B$12*$B$7+(1-$A$1068)*$D642/$B$12*$C$7)</f>
        <v>0</v>
      </c>
      <c r="BQ642" s="31" t="n">
        <f aca="false">$B$11*(($A$1069)*$C642/$B$12*$B$7+(1-$A$1069)*$D642/$B$12*$C$7)</f>
        <v>0</v>
      </c>
      <c r="BR642" s="31" t="n">
        <f aca="false">$B$11*(($A$1070)*$C642/$B$12*$B$7+(1-$A$1070)*$D642/$B$12*$C$7)</f>
        <v>0</v>
      </c>
      <c r="BS642" s="31" t="n">
        <f aca="false">$B$11*(($A$1071)*$C642/$B$12*$B$7+(1-$A$1071)*$D642/$B$12*$C$7)</f>
        <v>0</v>
      </c>
      <c r="BT642" s="31" t="n">
        <f aca="false">$B$11*(($A$1072)*$C642/$B$12*$B$7+(1-$A$1072)*$D642/$B$12*$C$7)</f>
        <v>0</v>
      </c>
      <c r="BU642" s="31" t="n">
        <f aca="false">$B$11*(($A$1073)*$C642/$B$12*$B$7+(1-$A$1073)*$D642/$B$12*$C$7)</f>
        <v>0</v>
      </c>
      <c r="BV642" s="31" t="n">
        <f aca="false">$B$11*(($A$1074)*$C642/$B$12*$B$7+(1-$A$1074)*$D642/$B$12*$C$7)</f>
        <v>0</v>
      </c>
      <c r="BW642" s="31" t="n">
        <f aca="false">$B$11*(($A$1075)*$C642/$B$12*$B$7+(1-$A$1075)*$D642/$B$12*$C$7)</f>
        <v>0</v>
      </c>
      <c r="BX642" s="31" t="n">
        <f aca="false">$B$11*(($A$1076)*$C642/$B$12*$B$7+(1-$A$1076)*$D642/$B$12*$C$7)</f>
        <v>0</v>
      </c>
      <c r="BY642" s="31" t="n">
        <f aca="false">$B$11*(($A$1077)*$C642/$B$12*$B$7+(1-$A$1077)*$D642/$B$12*$C$7)</f>
        <v>0</v>
      </c>
      <c r="BZ642" s="31" t="n">
        <f aca="false">$B$11*(($A$1078)*$C642/$B$12*$B$7+(1-$A$1078)*$D642/$B$12*$C$7)</f>
        <v>0</v>
      </c>
      <c r="CA642" s="31" t="n">
        <f aca="false">$B$11*(($A$1079)*$C642/$B$12*$B$7+(1-$A$1079)*$D642/$B$12*$C$7)</f>
        <v>0</v>
      </c>
      <c r="CB642" s="31" t="n">
        <f aca="false">$B$11*(($A$1080)*$C642/$B$12*$B$7+(1-$A$1080)*$D642/$B$12*$C$7)</f>
        <v>0</v>
      </c>
      <c r="CC642" s="31" t="n">
        <f aca="false">$B$11*(($A$1081)*$C642/$B$12*$B$7+(1-$A$1081)*$D642/$B$12*$C$7)</f>
        <v>0</v>
      </c>
    </row>
    <row r="643" customFormat="false" ht="15" hidden="false" customHeight="false" outlineLevel="0" collapsed="false">
      <c r="A643" s="21" t="n">
        <v>619</v>
      </c>
      <c r="B643" s="27" t="n">
        <v>0.0974811259465151</v>
      </c>
      <c r="C643" s="9" t="n">
        <f aca="false">SUM(AM643:AV643)</f>
        <v>0</v>
      </c>
      <c r="D643" s="9" t="n">
        <f aca="false">SUM(AW643:BF643)</f>
        <v>0</v>
      </c>
      <c r="E643" s="24" t="n">
        <f aca="false">(1-C643/$B$12)*$B$8-C643/$B$12*$B$7</f>
        <v>0.05</v>
      </c>
      <c r="F643" s="24" t="n">
        <f aca="false">(1-D643/$B$12)*$C$8-D643/$B$12*$C$7</f>
        <v>0.09</v>
      </c>
      <c r="G643" s="47" t="n">
        <f aca="false">$B$11*($B$10*C643/$B$12*$B$7+(1-$B$10)*D643/$B$12*$C$7)</f>
        <v>0</v>
      </c>
      <c r="H643" s="24" t="n">
        <f aca="false">$B$10*E643+(1-$B$10)*F643</f>
        <v>0.07</v>
      </c>
      <c r="I643" s="21"/>
      <c r="J643" s="21"/>
      <c r="K643" s="21"/>
      <c r="L643" s="21"/>
      <c r="M643" s="21"/>
      <c r="N643" s="21"/>
      <c r="O643" s="21"/>
      <c r="P643" s="21"/>
      <c r="Q643" s="21"/>
      <c r="R643" s="27" t="n">
        <v>1.50462121219839</v>
      </c>
      <c r="S643" s="27" t="n">
        <v>-1.09617571347068</v>
      </c>
      <c r="T643" s="27" t="n">
        <v>1.86175291900957</v>
      </c>
      <c r="U643" s="27" t="n">
        <v>-0.513032741410604</v>
      </c>
      <c r="V643" s="27" t="n">
        <v>-0.376522919634126</v>
      </c>
      <c r="W643" s="27" t="n">
        <v>0.17203730410042</v>
      </c>
      <c r="X643" s="27" t="n">
        <v>-0.35888344866826</v>
      </c>
      <c r="Y643" s="27" t="n">
        <v>0.217901763362229</v>
      </c>
      <c r="Z643" s="27" t="n">
        <v>-0.80107938958409</v>
      </c>
      <c r="AA643" s="27" t="n">
        <v>-1.24962952324986</v>
      </c>
      <c r="AB643" s="27" t="n">
        <v>0.367475011983074</v>
      </c>
      <c r="AC643" s="27" t="n">
        <v>-0.228318606128311</v>
      </c>
      <c r="AD643" s="27" t="n">
        <v>-0.235584432534695</v>
      </c>
      <c r="AE643" s="27" t="n">
        <v>0.40749368145826</v>
      </c>
      <c r="AF643" s="27" t="n">
        <v>0.804713030436439</v>
      </c>
      <c r="AG643" s="27" t="n">
        <v>0.648746414237607</v>
      </c>
      <c r="AH643" s="27" t="n">
        <v>-1.00230866960474</v>
      </c>
      <c r="AI643" s="27" t="n">
        <v>-0.134288287364435</v>
      </c>
      <c r="AJ643" s="27" t="n">
        <v>0.50553760426162</v>
      </c>
      <c r="AK643" s="27" t="n">
        <v>-0.0239297690434201</v>
      </c>
      <c r="AL643" s="21"/>
      <c r="AM643" s="31" t="n">
        <f aca="false">IF(SQRT($B$9)*$B643+SQRT(1-$B$9)*R643&lt;_xlfn.NORM.S.INV($B$6),1,0)</f>
        <v>0</v>
      </c>
      <c r="AN643" s="31" t="n">
        <f aca="false">IF(SQRT($B$9)*$B643+SQRT(1-$B$9)*S643&lt;_xlfn.NORM.S.INV($B$6),1,0)</f>
        <v>0</v>
      </c>
      <c r="AO643" s="31" t="n">
        <f aca="false">IF(SQRT($B$9)*$B643+SQRT(1-$B$9)*T643&lt;_xlfn.NORM.S.INV($B$6),1,0)</f>
        <v>0</v>
      </c>
      <c r="AP643" s="31" t="n">
        <f aca="false">IF(SQRT($B$9)*$B643+SQRT(1-$B$9)*U643&lt;_xlfn.NORM.S.INV($B$6),1,0)</f>
        <v>0</v>
      </c>
      <c r="AQ643" s="31" t="n">
        <f aca="false">IF(SQRT($B$9)*$B643+SQRT(1-$B$9)*V643&lt;_xlfn.NORM.S.INV($B$6),1,0)</f>
        <v>0</v>
      </c>
      <c r="AR643" s="31" t="n">
        <f aca="false">IF(SQRT($B$9)*$B643+SQRT(1-$B$9)*W643&lt;_xlfn.NORM.S.INV($B$6),1,0)</f>
        <v>0</v>
      </c>
      <c r="AS643" s="31" t="n">
        <f aca="false">IF(SQRT($B$9)*$B643+SQRT(1-$B$9)*X643&lt;_xlfn.NORM.S.INV($B$6),1,0)</f>
        <v>0</v>
      </c>
      <c r="AT643" s="31" t="n">
        <f aca="false">IF(SQRT($B$9)*$B643+SQRT(1-$B$9)*Y643&lt;_xlfn.NORM.S.INV($B$6),1,0)</f>
        <v>0</v>
      </c>
      <c r="AU643" s="31" t="n">
        <f aca="false">IF(SQRT($B$9)*$B643+SQRT(1-$B$9)*Z643&lt;_xlfn.NORM.S.INV($B$6),1,0)</f>
        <v>0</v>
      </c>
      <c r="AV643" s="31" t="n">
        <f aca="false">IF(SQRT($B$9)*$B643+SQRT(1-$B$9)*AA643&lt;_xlfn.NORM.S.INV($B$6),1,0)</f>
        <v>0</v>
      </c>
      <c r="AW643" s="31" t="n">
        <f aca="false">IF(SQRT($C$9)*$B643+SQRT(1-$C$9)*AB643&lt;_xlfn.NORM.S.INV($C$6),1,0)</f>
        <v>0</v>
      </c>
      <c r="AX643" s="31" t="n">
        <f aca="false">IF(SQRT($C$9)*$B643+SQRT(1-$C$9)*AC643&lt;_xlfn.NORM.S.INV($C$6),1,0)</f>
        <v>0</v>
      </c>
      <c r="AY643" s="31" t="n">
        <f aca="false">IF(SQRT($C$9)*$B643+SQRT(1-$C$9)*AD643&lt;_xlfn.NORM.S.INV($C$6),1,0)</f>
        <v>0</v>
      </c>
      <c r="AZ643" s="31" t="n">
        <f aca="false">IF(SQRT($C$9)*$B643+SQRT(1-$C$9)*AE643&lt;_xlfn.NORM.S.INV($C$6),1,0)</f>
        <v>0</v>
      </c>
      <c r="BA643" s="31" t="n">
        <f aca="false">IF(SQRT($C$9)*$B643+SQRT(1-$C$9)*AF643&lt;_xlfn.NORM.S.INV($C$6),1,0)</f>
        <v>0</v>
      </c>
      <c r="BB643" s="31" t="n">
        <f aca="false">IF(SQRT($C$9)*$B643+SQRT(1-$C$9)*AG643&lt;_xlfn.NORM.S.INV($C$6),1,0)</f>
        <v>0</v>
      </c>
      <c r="BC643" s="31" t="n">
        <f aca="false">IF(SQRT($C$9)*$B643+SQRT(1-$C$9)*AH643&lt;_xlfn.NORM.S.INV($C$6),1,0)</f>
        <v>0</v>
      </c>
      <c r="BD643" s="31" t="n">
        <f aca="false">IF(SQRT($C$9)*$B643+SQRT(1-$C$9)*AI643&lt;_xlfn.NORM.S.INV($C$6),1,0)</f>
        <v>0</v>
      </c>
      <c r="BE643" s="31" t="n">
        <f aca="false">IF(SQRT($C$9)*$B643+SQRT(1-$C$9)*AJ643&lt;_xlfn.NORM.S.INV($C$6),1,0)</f>
        <v>0</v>
      </c>
      <c r="BF643" s="31" t="n">
        <f aca="false">IF(SQRT($C$9)*$B643+SQRT(1-$C$9)*AK643&lt;_xlfn.NORM.S.INV($C$6),1,0)</f>
        <v>0</v>
      </c>
      <c r="BG643" s="21"/>
      <c r="BH643" s="21"/>
      <c r="BI643" s="31" t="n">
        <f aca="false">$B$11*(($A$1061)*$C643/$B$12*$B$7+(1-$A$1061)*$D643/$B$12*$C$7)</f>
        <v>0</v>
      </c>
      <c r="BJ643" s="31" t="n">
        <f aca="false">$B$11*(($A$1062)*$C643/$B$12*$B$7+(1-$A$1062)*$D643/$B$12*$C$7)</f>
        <v>0</v>
      </c>
      <c r="BK643" s="31" t="n">
        <f aca="false">$B$11*(($A$1063)*$C643/$B$12*$B$7+(1-$A$1063)*$D643/$B$12*$C$7)</f>
        <v>0</v>
      </c>
      <c r="BL643" s="31" t="n">
        <f aca="false">$B$11*(($A$1064)*$C643/$B$12*$B$7+(1-$A$1064)*$D643/$B$12*$C$7)</f>
        <v>0</v>
      </c>
      <c r="BM643" s="31" t="n">
        <f aca="false">$B$11*(($A$1065)*$C643/$B$12*$B$7+(1-$A$1065)*$D643/$B$12*$C$7)</f>
        <v>0</v>
      </c>
      <c r="BN643" s="31" t="n">
        <f aca="false">$B$11*(($A$1066)*$C643/$B$12*$B$7+(1-$A$1066)*$D643/$B$12*$C$7)</f>
        <v>0</v>
      </c>
      <c r="BO643" s="31" t="n">
        <f aca="false">$B$11*(($A$1067)*$C643/$B$12*$B$7+(1-$A$1067)*$D643/$B$12*$C$7)</f>
        <v>0</v>
      </c>
      <c r="BP643" s="31" t="n">
        <f aca="false">$B$11*(($A$1068)*$C643/$B$12*$B$7+(1-$A$1068)*$D643/$B$12*$C$7)</f>
        <v>0</v>
      </c>
      <c r="BQ643" s="31" t="n">
        <f aca="false">$B$11*(($A$1069)*$C643/$B$12*$B$7+(1-$A$1069)*$D643/$B$12*$C$7)</f>
        <v>0</v>
      </c>
      <c r="BR643" s="31" t="n">
        <f aca="false">$B$11*(($A$1070)*$C643/$B$12*$B$7+(1-$A$1070)*$D643/$B$12*$C$7)</f>
        <v>0</v>
      </c>
      <c r="BS643" s="31" t="n">
        <f aca="false">$B$11*(($A$1071)*$C643/$B$12*$B$7+(1-$A$1071)*$D643/$B$12*$C$7)</f>
        <v>0</v>
      </c>
      <c r="BT643" s="31" t="n">
        <f aca="false">$B$11*(($A$1072)*$C643/$B$12*$B$7+(1-$A$1072)*$D643/$B$12*$C$7)</f>
        <v>0</v>
      </c>
      <c r="BU643" s="31" t="n">
        <f aca="false">$B$11*(($A$1073)*$C643/$B$12*$B$7+(1-$A$1073)*$D643/$B$12*$C$7)</f>
        <v>0</v>
      </c>
      <c r="BV643" s="31" t="n">
        <f aca="false">$B$11*(($A$1074)*$C643/$B$12*$B$7+(1-$A$1074)*$D643/$B$12*$C$7)</f>
        <v>0</v>
      </c>
      <c r="BW643" s="31" t="n">
        <f aca="false">$B$11*(($A$1075)*$C643/$B$12*$B$7+(1-$A$1075)*$D643/$B$12*$C$7)</f>
        <v>0</v>
      </c>
      <c r="BX643" s="31" t="n">
        <f aca="false">$B$11*(($A$1076)*$C643/$B$12*$B$7+(1-$A$1076)*$D643/$B$12*$C$7)</f>
        <v>0</v>
      </c>
      <c r="BY643" s="31" t="n">
        <f aca="false">$B$11*(($A$1077)*$C643/$B$12*$B$7+(1-$A$1077)*$D643/$B$12*$C$7)</f>
        <v>0</v>
      </c>
      <c r="BZ643" s="31" t="n">
        <f aca="false">$B$11*(($A$1078)*$C643/$B$12*$B$7+(1-$A$1078)*$D643/$B$12*$C$7)</f>
        <v>0</v>
      </c>
      <c r="CA643" s="31" t="n">
        <f aca="false">$B$11*(($A$1079)*$C643/$B$12*$B$7+(1-$A$1079)*$D643/$B$12*$C$7)</f>
        <v>0</v>
      </c>
      <c r="CB643" s="31" t="n">
        <f aca="false">$B$11*(($A$1080)*$C643/$B$12*$B$7+(1-$A$1080)*$D643/$B$12*$C$7)</f>
        <v>0</v>
      </c>
      <c r="CC643" s="31" t="n">
        <f aca="false">$B$11*(($A$1081)*$C643/$B$12*$B$7+(1-$A$1081)*$D643/$B$12*$C$7)</f>
        <v>0</v>
      </c>
    </row>
    <row r="644" customFormat="false" ht="15" hidden="false" customHeight="false" outlineLevel="0" collapsed="false">
      <c r="A644" s="21" t="n">
        <v>620</v>
      </c>
      <c r="B644" s="27" t="n">
        <v>-0.082040320854293</v>
      </c>
      <c r="C644" s="9" t="n">
        <f aca="false">SUM(AM644:AV644)</f>
        <v>0</v>
      </c>
      <c r="D644" s="9" t="n">
        <f aca="false">SUM(AW644:BF644)</f>
        <v>2</v>
      </c>
      <c r="E644" s="24" t="n">
        <f aca="false">(1-C644/$B$12)*$B$8-C644/$B$12*$B$7</f>
        <v>0.05</v>
      </c>
      <c r="F644" s="24" t="n">
        <f aca="false">(1-D644/$B$12)*$C$8-D644/$B$12*$C$7</f>
        <v>-0.048</v>
      </c>
      <c r="G644" s="47" t="n">
        <f aca="false">$B$11*($B$10*C644/$B$12*$B$7+(1-$B$10)*D644/$B$12*$C$7)</f>
        <v>600</v>
      </c>
      <c r="H644" s="24" t="n">
        <f aca="false">$B$10*E644+(1-$B$10)*F644</f>
        <v>0.001</v>
      </c>
      <c r="I644" s="21"/>
      <c r="J644" s="21"/>
      <c r="K644" s="21"/>
      <c r="L644" s="21"/>
      <c r="M644" s="21"/>
      <c r="N644" s="21"/>
      <c r="O644" s="21"/>
      <c r="P644" s="21"/>
      <c r="Q644" s="21"/>
      <c r="R644" s="27" t="n">
        <v>0.220763251620739</v>
      </c>
      <c r="S644" s="27" t="n">
        <v>-1.14101414507209</v>
      </c>
      <c r="T644" s="27" t="n">
        <v>-0.00848322928973255</v>
      </c>
      <c r="U644" s="27" t="n">
        <v>-0.945541251578127</v>
      </c>
      <c r="V644" s="27" t="n">
        <v>0.925728879859298</v>
      </c>
      <c r="W644" s="27" t="n">
        <v>1.71677529473877</v>
      </c>
      <c r="X644" s="27" t="n">
        <v>0.974614422342596</v>
      </c>
      <c r="Y644" s="27" t="n">
        <v>0.0244687253013337</v>
      </c>
      <c r="Z644" s="27" t="n">
        <v>1.37248122619286</v>
      </c>
      <c r="AA644" s="27" t="n">
        <v>0.179720326428526</v>
      </c>
      <c r="AB644" s="27" t="n">
        <v>-0.323000913936305</v>
      </c>
      <c r="AC644" s="27" t="n">
        <v>-2.0477158590991</v>
      </c>
      <c r="AD644" s="27" t="n">
        <v>-0.0981354738749859</v>
      </c>
      <c r="AE644" s="27" t="n">
        <v>-0.909946964467033</v>
      </c>
      <c r="AF644" s="27" t="n">
        <v>-1.95356964510909</v>
      </c>
      <c r="AG644" s="27" t="n">
        <v>1.73583829384934</v>
      </c>
      <c r="AH644" s="27" t="n">
        <v>0.446607573075492</v>
      </c>
      <c r="AI644" s="27" t="n">
        <v>-0.66814858025721</v>
      </c>
      <c r="AJ644" s="27" t="n">
        <v>-0.289402535678666</v>
      </c>
      <c r="AK644" s="27" t="n">
        <v>0.348550523424199</v>
      </c>
      <c r="AL644" s="21"/>
      <c r="AM644" s="31" t="n">
        <f aca="false">IF(SQRT($B$9)*$B644+SQRT(1-$B$9)*R644&lt;_xlfn.NORM.S.INV($B$6),1,0)</f>
        <v>0</v>
      </c>
      <c r="AN644" s="31" t="n">
        <f aca="false">IF(SQRT($B$9)*$B644+SQRT(1-$B$9)*S644&lt;_xlfn.NORM.S.INV($B$6),1,0)</f>
        <v>0</v>
      </c>
      <c r="AO644" s="31" t="n">
        <f aca="false">IF(SQRT($B$9)*$B644+SQRT(1-$B$9)*T644&lt;_xlfn.NORM.S.INV($B$6),1,0)</f>
        <v>0</v>
      </c>
      <c r="AP644" s="31" t="n">
        <f aca="false">IF(SQRT($B$9)*$B644+SQRT(1-$B$9)*U644&lt;_xlfn.NORM.S.INV($B$6),1,0)</f>
        <v>0</v>
      </c>
      <c r="AQ644" s="31" t="n">
        <f aca="false">IF(SQRT($B$9)*$B644+SQRT(1-$B$9)*V644&lt;_xlfn.NORM.S.INV($B$6),1,0)</f>
        <v>0</v>
      </c>
      <c r="AR644" s="31" t="n">
        <f aca="false">IF(SQRT($B$9)*$B644+SQRT(1-$B$9)*W644&lt;_xlfn.NORM.S.INV($B$6),1,0)</f>
        <v>0</v>
      </c>
      <c r="AS644" s="31" t="n">
        <f aca="false">IF(SQRT($B$9)*$B644+SQRT(1-$B$9)*X644&lt;_xlfn.NORM.S.INV($B$6),1,0)</f>
        <v>0</v>
      </c>
      <c r="AT644" s="31" t="n">
        <f aca="false">IF(SQRT($B$9)*$B644+SQRT(1-$B$9)*Y644&lt;_xlfn.NORM.S.INV($B$6),1,0)</f>
        <v>0</v>
      </c>
      <c r="AU644" s="31" t="n">
        <f aca="false">IF(SQRT($B$9)*$B644+SQRT(1-$B$9)*Z644&lt;_xlfn.NORM.S.INV($B$6),1,0)</f>
        <v>0</v>
      </c>
      <c r="AV644" s="31" t="n">
        <f aca="false">IF(SQRT($B$9)*$B644+SQRT(1-$B$9)*AA644&lt;_xlfn.NORM.S.INV($B$6),1,0)</f>
        <v>0</v>
      </c>
      <c r="AW644" s="31" t="n">
        <f aca="false">IF(SQRT($C$9)*$B644+SQRT(1-$C$9)*AB644&lt;_xlfn.NORM.S.INV($C$6),1,0)</f>
        <v>0</v>
      </c>
      <c r="AX644" s="31" t="n">
        <f aca="false">IF(SQRT($C$9)*$B644+SQRT(1-$C$9)*AC644&lt;_xlfn.NORM.S.INV($C$6),1,0)</f>
        <v>1</v>
      </c>
      <c r="AY644" s="31" t="n">
        <f aca="false">IF(SQRT($C$9)*$B644+SQRT(1-$C$9)*AD644&lt;_xlfn.NORM.S.INV($C$6),1,0)</f>
        <v>0</v>
      </c>
      <c r="AZ644" s="31" t="n">
        <f aca="false">IF(SQRT($C$9)*$B644+SQRT(1-$C$9)*AE644&lt;_xlfn.NORM.S.INV($C$6),1,0)</f>
        <v>0</v>
      </c>
      <c r="BA644" s="31" t="n">
        <f aca="false">IF(SQRT($C$9)*$B644+SQRT(1-$C$9)*AF644&lt;_xlfn.NORM.S.INV($C$6),1,0)</f>
        <v>1</v>
      </c>
      <c r="BB644" s="31" t="n">
        <f aca="false">IF(SQRT($C$9)*$B644+SQRT(1-$C$9)*AG644&lt;_xlfn.NORM.S.INV($C$6),1,0)</f>
        <v>0</v>
      </c>
      <c r="BC644" s="31" t="n">
        <f aca="false">IF(SQRT($C$9)*$B644+SQRT(1-$C$9)*AH644&lt;_xlfn.NORM.S.INV($C$6),1,0)</f>
        <v>0</v>
      </c>
      <c r="BD644" s="31" t="n">
        <f aca="false">IF(SQRT($C$9)*$B644+SQRT(1-$C$9)*AI644&lt;_xlfn.NORM.S.INV($C$6),1,0)</f>
        <v>0</v>
      </c>
      <c r="BE644" s="31" t="n">
        <f aca="false">IF(SQRT($C$9)*$B644+SQRT(1-$C$9)*AJ644&lt;_xlfn.NORM.S.INV($C$6),1,0)</f>
        <v>0</v>
      </c>
      <c r="BF644" s="31" t="n">
        <f aca="false">IF(SQRT($C$9)*$B644+SQRT(1-$C$9)*AK644&lt;_xlfn.NORM.S.INV($C$6),1,0)</f>
        <v>0</v>
      </c>
      <c r="BG644" s="21"/>
      <c r="BH644" s="21"/>
      <c r="BI644" s="31" t="n">
        <f aca="false">$B$11*(($A$1061)*$C644/$B$12*$B$7+(1-$A$1061)*$D644/$B$12*$C$7)</f>
        <v>1200</v>
      </c>
      <c r="BJ644" s="31" t="n">
        <f aca="false">$B$11*(($A$1062)*$C644/$B$12*$B$7+(1-$A$1062)*$D644/$B$12*$C$7)</f>
        <v>1140</v>
      </c>
      <c r="BK644" s="31" t="n">
        <f aca="false">$B$11*(($A$1063)*$C644/$B$12*$B$7+(1-$A$1063)*$D644/$B$12*$C$7)</f>
        <v>1080</v>
      </c>
      <c r="BL644" s="31" t="n">
        <f aca="false">$B$11*(($A$1064)*$C644/$B$12*$B$7+(1-$A$1064)*$D644/$B$12*$C$7)</f>
        <v>1020</v>
      </c>
      <c r="BM644" s="31" t="n">
        <f aca="false">$B$11*(($A$1065)*$C644/$B$12*$B$7+(1-$A$1065)*$D644/$B$12*$C$7)</f>
        <v>960</v>
      </c>
      <c r="BN644" s="31" t="n">
        <f aca="false">$B$11*(($A$1066)*$C644/$B$12*$B$7+(1-$A$1066)*$D644/$B$12*$C$7)</f>
        <v>900</v>
      </c>
      <c r="BO644" s="31" t="n">
        <f aca="false">$B$11*(($A$1067)*$C644/$B$12*$B$7+(1-$A$1067)*$D644/$B$12*$C$7)</f>
        <v>840</v>
      </c>
      <c r="BP644" s="31" t="n">
        <f aca="false">$B$11*(($A$1068)*$C644/$B$12*$B$7+(1-$A$1068)*$D644/$B$12*$C$7)</f>
        <v>780</v>
      </c>
      <c r="BQ644" s="31" t="n">
        <f aca="false">$B$11*(($A$1069)*$C644/$B$12*$B$7+(1-$A$1069)*$D644/$B$12*$C$7)</f>
        <v>720</v>
      </c>
      <c r="BR644" s="31" t="n">
        <f aca="false">$B$11*(($A$1070)*$C644/$B$12*$B$7+(1-$A$1070)*$D644/$B$12*$C$7)</f>
        <v>660</v>
      </c>
      <c r="BS644" s="31" t="n">
        <f aca="false">$B$11*(($A$1071)*$C644/$B$12*$B$7+(1-$A$1071)*$D644/$B$12*$C$7)</f>
        <v>600</v>
      </c>
      <c r="BT644" s="31" t="n">
        <f aca="false">$B$11*(($A$1072)*$C644/$B$12*$B$7+(1-$A$1072)*$D644/$B$12*$C$7)</f>
        <v>540</v>
      </c>
      <c r="BU644" s="31" t="n">
        <f aca="false">$B$11*(($A$1073)*$C644/$B$12*$B$7+(1-$A$1073)*$D644/$B$12*$C$7)</f>
        <v>480</v>
      </c>
      <c r="BV644" s="31" t="n">
        <f aca="false">$B$11*(($A$1074)*$C644/$B$12*$B$7+(1-$A$1074)*$D644/$B$12*$C$7)</f>
        <v>420</v>
      </c>
      <c r="BW644" s="31" t="n">
        <f aca="false">$B$11*(($A$1075)*$C644/$B$12*$B$7+(1-$A$1075)*$D644/$B$12*$C$7)</f>
        <v>360</v>
      </c>
      <c r="BX644" s="31" t="n">
        <f aca="false">$B$11*(($A$1076)*$C644/$B$12*$B$7+(1-$A$1076)*$D644/$B$12*$C$7)</f>
        <v>300</v>
      </c>
      <c r="BY644" s="31" t="n">
        <f aca="false">$B$11*(($A$1077)*$C644/$B$12*$B$7+(1-$A$1077)*$D644/$B$12*$C$7)</f>
        <v>240</v>
      </c>
      <c r="BZ644" s="31" t="n">
        <f aca="false">$B$11*(($A$1078)*$C644/$B$12*$B$7+(1-$A$1078)*$D644/$B$12*$C$7)</f>
        <v>180</v>
      </c>
      <c r="CA644" s="31" t="n">
        <f aca="false">$B$11*(($A$1079)*$C644/$B$12*$B$7+(1-$A$1079)*$D644/$B$12*$C$7)</f>
        <v>120</v>
      </c>
      <c r="CB644" s="31" t="n">
        <f aca="false">$B$11*(($A$1080)*$C644/$B$12*$B$7+(1-$A$1080)*$D644/$B$12*$C$7)</f>
        <v>60.0000000000001</v>
      </c>
      <c r="CC644" s="31" t="n">
        <f aca="false">$B$11*(($A$1081)*$C644/$B$12*$B$7+(1-$A$1081)*$D644/$B$12*$C$7)</f>
        <v>0</v>
      </c>
    </row>
    <row r="645" customFormat="false" ht="15" hidden="false" customHeight="false" outlineLevel="0" collapsed="false">
      <c r="A645" s="21" t="n">
        <v>621</v>
      </c>
      <c r="B645" s="27" t="n">
        <v>-0.0456527509102607</v>
      </c>
      <c r="C645" s="9" t="n">
        <f aca="false">SUM(AM645:AV645)</f>
        <v>0</v>
      </c>
      <c r="D645" s="9" t="n">
        <f aca="false">SUM(AW645:BF645)</f>
        <v>0</v>
      </c>
      <c r="E645" s="24" t="n">
        <f aca="false">(1-C645/$B$12)*$B$8-C645/$B$12*$B$7</f>
        <v>0.05</v>
      </c>
      <c r="F645" s="24" t="n">
        <f aca="false">(1-D645/$B$12)*$C$8-D645/$B$12*$C$7</f>
        <v>0.09</v>
      </c>
      <c r="G645" s="47" t="n">
        <f aca="false">$B$11*($B$10*C645/$B$12*$B$7+(1-$B$10)*D645/$B$12*$C$7)</f>
        <v>0</v>
      </c>
      <c r="H645" s="24" t="n">
        <f aca="false">$B$10*E645+(1-$B$10)*F645</f>
        <v>0.07</v>
      </c>
      <c r="I645" s="21"/>
      <c r="J645" s="21"/>
      <c r="K645" s="21"/>
      <c r="L645" s="21"/>
      <c r="M645" s="21"/>
      <c r="N645" s="21"/>
      <c r="O645" s="21"/>
      <c r="P645" s="21"/>
      <c r="Q645" s="21"/>
      <c r="R645" s="27" t="n">
        <v>0.491712399369262</v>
      </c>
      <c r="S645" s="27" t="n">
        <v>-0.00837221546474158</v>
      </c>
      <c r="T645" s="27" t="n">
        <v>1.01899022782942</v>
      </c>
      <c r="U645" s="27" t="n">
        <v>-1.15230227538616</v>
      </c>
      <c r="V645" s="27" t="n">
        <v>-0.00112172842291403</v>
      </c>
      <c r="W645" s="27" t="n">
        <v>-0.243643295148696</v>
      </c>
      <c r="X645" s="27" t="n">
        <v>0.694800000046842</v>
      </c>
      <c r="Y645" s="27" t="n">
        <v>0.57398165725171</v>
      </c>
      <c r="Z645" s="27" t="n">
        <v>0.733092166451811</v>
      </c>
      <c r="AA645" s="27" t="n">
        <v>0.385429022044329</v>
      </c>
      <c r="AB645" s="27" t="n">
        <v>-0.550501339174645</v>
      </c>
      <c r="AC645" s="27" t="n">
        <v>0.521378261487987</v>
      </c>
      <c r="AD645" s="27" t="n">
        <v>-1.70520985910925</v>
      </c>
      <c r="AE645" s="27" t="n">
        <v>-0.95139151597653</v>
      </c>
      <c r="AF645" s="27" t="n">
        <v>1.71574213833068</v>
      </c>
      <c r="AG645" s="27" t="n">
        <v>-0.530102694443412</v>
      </c>
      <c r="AH645" s="27" t="n">
        <v>-0.327901305357016</v>
      </c>
      <c r="AI645" s="27" t="n">
        <v>-0.807048670877281</v>
      </c>
      <c r="AJ645" s="27" t="n">
        <v>-0.914921193415834</v>
      </c>
      <c r="AK645" s="27" t="n">
        <v>0.043817807820681</v>
      </c>
      <c r="AL645" s="21"/>
      <c r="AM645" s="31" t="n">
        <f aca="false">IF(SQRT($B$9)*$B645+SQRT(1-$B$9)*R645&lt;_xlfn.NORM.S.INV($B$6),1,0)</f>
        <v>0</v>
      </c>
      <c r="AN645" s="31" t="n">
        <f aca="false">IF(SQRT($B$9)*$B645+SQRT(1-$B$9)*S645&lt;_xlfn.NORM.S.INV($B$6),1,0)</f>
        <v>0</v>
      </c>
      <c r="AO645" s="31" t="n">
        <f aca="false">IF(SQRT($B$9)*$B645+SQRT(1-$B$9)*T645&lt;_xlfn.NORM.S.INV($B$6),1,0)</f>
        <v>0</v>
      </c>
      <c r="AP645" s="31" t="n">
        <f aca="false">IF(SQRT($B$9)*$B645+SQRT(1-$B$9)*U645&lt;_xlfn.NORM.S.INV($B$6),1,0)</f>
        <v>0</v>
      </c>
      <c r="AQ645" s="31" t="n">
        <f aca="false">IF(SQRT($B$9)*$B645+SQRT(1-$B$9)*V645&lt;_xlfn.NORM.S.INV($B$6),1,0)</f>
        <v>0</v>
      </c>
      <c r="AR645" s="31" t="n">
        <f aca="false">IF(SQRT($B$9)*$B645+SQRT(1-$B$9)*W645&lt;_xlfn.NORM.S.INV($B$6),1,0)</f>
        <v>0</v>
      </c>
      <c r="AS645" s="31" t="n">
        <f aca="false">IF(SQRT($B$9)*$B645+SQRT(1-$B$9)*X645&lt;_xlfn.NORM.S.INV($B$6),1,0)</f>
        <v>0</v>
      </c>
      <c r="AT645" s="31" t="n">
        <f aca="false">IF(SQRT($B$9)*$B645+SQRT(1-$B$9)*Y645&lt;_xlfn.NORM.S.INV($B$6),1,0)</f>
        <v>0</v>
      </c>
      <c r="AU645" s="31" t="n">
        <f aca="false">IF(SQRT($B$9)*$B645+SQRT(1-$B$9)*Z645&lt;_xlfn.NORM.S.INV($B$6),1,0)</f>
        <v>0</v>
      </c>
      <c r="AV645" s="31" t="n">
        <f aca="false">IF(SQRT($B$9)*$B645+SQRT(1-$B$9)*AA645&lt;_xlfn.NORM.S.INV($B$6),1,0)</f>
        <v>0</v>
      </c>
      <c r="AW645" s="31" t="n">
        <f aca="false">IF(SQRT($C$9)*$B645+SQRT(1-$C$9)*AB645&lt;_xlfn.NORM.S.INV($C$6),1,0)</f>
        <v>0</v>
      </c>
      <c r="AX645" s="31" t="n">
        <f aca="false">IF(SQRT($C$9)*$B645+SQRT(1-$C$9)*AC645&lt;_xlfn.NORM.S.INV($C$6),1,0)</f>
        <v>0</v>
      </c>
      <c r="AY645" s="31" t="n">
        <f aca="false">IF(SQRT($C$9)*$B645+SQRT(1-$C$9)*AD645&lt;_xlfn.NORM.S.INV($C$6),1,0)</f>
        <v>0</v>
      </c>
      <c r="AZ645" s="31" t="n">
        <f aca="false">IF(SQRT($C$9)*$B645+SQRT(1-$C$9)*AE645&lt;_xlfn.NORM.S.INV($C$6),1,0)</f>
        <v>0</v>
      </c>
      <c r="BA645" s="31" t="n">
        <f aca="false">IF(SQRT($C$9)*$B645+SQRT(1-$C$9)*AF645&lt;_xlfn.NORM.S.INV($C$6),1,0)</f>
        <v>0</v>
      </c>
      <c r="BB645" s="31" t="n">
        <f aca="false">IF(SQRT($C$9)*$B645+SQRT(1-$C$9)*AG645&lt;_xlfn.NORM.S.INV($C$6),1,0)</f>
        <v>0</v>
      </c>
      <c r="BC645" s="31" t="n">
        <f aca="false">IF(SQRT($C$9)*$B645+SQRT(1-$C$9)*AH645&lt;_xlfn.NORM.S.INV($C$6),1,0)</f>
        <v>0</v>
      </c>
      <c r="BD645" s="31" t="n">
        <f aca="false">IF(SQRT($C$9)*$B645+SQRT(1-$C$9)*AI645&lt;_xlfn.NORM.S.INV($C$6),1,0)</f>
        <v>0</v>
      </c>
      <c r="BE645" s="31" t="n">
        <f aca="false">IF(SQRT($C$9)*$B645+SQRT(1-$C$9)*AJ645&lt;_xlfn.NORM.S.INV($C$6),1,0)</f>
        <v>0</v>
      </c>
      <c r="BF645" s="31" t="n">
        <f aca="false">IF(SQRT($C$9)*$B645+SQRT(1-$C$9)*AK645&lt;_xlfn.NORM.S.INV($C$6),1,0)</f>
        <v>0</v>
      </c>
      <c r="BG645" s="21"/>
      <c r="BH645" s="21"/>
      <c r="BI645" s="31" t="n">
        <f aca="false">$B$11*(($A$1061)*$C645/$B$12*$B$7+(1-$A$1061)*$D645/$B$12*$C$7)</f>
        <v>0</v>
      </c>
      <c r="BJ645" s="31" t="n">
        <f aca="false">$B$11*(($A$1062)*$C645/$B$12*$B$7+(1-$A$1062)*$D645/$B$12*$C$7)</f>
        <v>0</v>
      </c>
      <c r="BK645" s="31" t="n">
        <f aca="false">$B$11*(($A$1063)*$C645/$B$12*$B$7+(1-$A$1063)*$D645/$B$12*$C$7)</f>
        <v>0</v>
      </c>
      <c r="BL645" s="31" t="n">
        <f aca="false">$B$11*(($A$1064)*$C645/$B$12*$B$7+(1-$A$1064)*$D645/$B$12*$C$7)</f>
        <v>0</v>
      </c>
      <c r="BM645" s="31" t="n">
        <f aca="false">$B$11*(($A$1065)*$C645/$B$12*$B$7+(1-$A$1065)*$D645/$B$12*$C$7)</f>
        <v>0</v>
      </c>
      <c r="BN645" s="31" t="n">
        <f aca="false">$B$11*(($A$1066)*$C645/$B$12*$B$7+(1-$A$1066)*$D645/$B$12*$C$7)</f>
        <v>0</v>
      </c>
      <c r="BO645" s="31" t="n">
        <f aca="false">$B$11*(($A$1067)*$C645/$B$12*$B$7+(1-$A$1067)*$D645/$B$12*$C$7)</f>
        <v>0</v>
      </c>
      <c r="BP645" s="31" t="n">
        <f aca="false">$B$11*(($A$1068)*$C645/$B$12*$B$7+(1-$A$1068)*$D645/$B$12*$C$7)</f>
        <v>0</v>
      </c>
      <c r="BQ645" s="31" t="n">
        <f aca="false">$B$11*(($A$1069)*$C645/$B$12*$B$7+(1-$A$1069)*$D645/$B$12*$C$7)</f>
        <v>0</v>
      </c>
      <c r="BR645" s="31" t="n">
        <f aca="false">$B$11*(($A$1070)*$C645/$B$12*$B$7+(1-$A$1070)*$D645/$B$12*$C$7)</f>
        <v>0</v>
      </c>
      <c r="BS645" s="31" t="n">
        <f aca="false">$B$11*(($A$1071)*$C645/$B$12*$B$7+(1-$A$1071)*$D645/$B$12*$C$7)</f>
        <v>0</v>
      </c>
      <c r="BT645" s="31" t="n">
        <f aca="false">$B$11*(($A$1072)*$C645/$B$12*$B$7+(1-$A$1072)*$D645/$B$12*$C$7)</f>
        <v>0</v>
      </c>
      <c r="BU645" s="31" t="n">
        <f aca="false">$B$11*(($A$1073)*$C645/$B$12*$B$7+(1-$A$1073)*$D645/$B$12*$C$7)</f>
        <v>0</v>
      </c>
      <c r="BV645" s="31" t="n">
        <f aca="false">$B$11*(($A$1074)*$C645/$B$12*$B$7+(1-$A$1074)*$D645/$B$12*$C$7)</f>
        <v>0</v>
      </c>
      <c r="BW645" s="31" t="n">
        <f aca="false">$B$11*(($A$1075)*$C645/$B$12*$B$7+(1-$A$1075)*$D645/$B$12*$C$7)</f>
        <v>0</v>
      </c>
      <c r="BX645" s="31" t="n">
        <f aca="false">$B$11*(($A$1076)*$C645/$B$12*$B$7+(1-$A$1076)*$D645/$B$12*$C$7)</f>
        <v>0</v>
      </c>
      <c r="BY645" s="31" t="n">
        <f aca="false">$B$11*(($A$1077)*$C645/$B$12*$B$7+(1-$A$1077)*$D645/$B$12*$C$7)</f>
        <v>0</v>
      </c>
      <c r="BZ645" s="31" t="n">
        <f aca="false">$B$11*(($A$1078)*$C645/$B$12*$B$7+(1-$A$1078)*$D645/$B$12*$C$7)</f>
        <v>0</v>
      </c>
      <c r="CA645" s="31" t="n">
        <f aca="false">$B$11*(($A$1079)*$C645/$B$12*$B$7+(1-$A$1079)*$D645/$B$12*$C$7)</f>
        <v>0</v>
      </c>
      <c r="CB645" s="31" t="n">
        <f aca="false">$B$11*(($A$1080)*$C645/$B$12*$B$7+(1-$A$1080)*$D645/$B$12*$C$7)</f>
        <v>0</v>
      </c>
      <c r="CC645" s="31" t="n">
        <f aca="false">$B$11*(($A$1081)*$C645/$B$12*$B$7+(1-$A$1081)*$D645/$B$12*$C$7)</f>
        <v>0</v>
      </c>
    </row>
    <row r="646" customFormat="false" ht="15" hidden="false" customHeight="false" outlineLevel="0" collapsed="false">
      <c r="A646" s="21" t="n">
        <v>622</v>
      </c>
      <c r="B646" s="27" t="n">
        <v>-1.118100791285</v>
      </c>
      <c r="C646" s="9" t="n">
        <f aca="false">SUM(AM646:AV646)</f>
        <v>1</v>
      </c>
      <c r="D646" s="9" t="n">
        <f aca="false">SUM(AW646:BF646)</f>
        <v>1</v>
      </c>
      <c r="E646" s="24" t="n">
        <f aca="false">(1-C646/$B$12)*$B$8-C646/$B$12*$B$7</f>
        <v>0.005</v>
      </c>
      <c r="F646" s="24" t="n">
        <f aca="false">(1-D646/$B$12)*$C$8-D646/$B$12*$C$7</f>
        <v>0.021</v>
      </c>
      <c r="G646" s="47" t="n">
        <f aca="false">$B$11*($B$10*C646/$B$12*$B$7+(1-$B$10)*D646/$B$12*$C$7)</f>
        <v>500</v>
      </c>
      <c r="H646" s="24" t="n">
        <f aca="false">$B$10*E646+(1-$B$10)*F646</f>
        <v>0.013</v>
      </c>
      <c r="I646" s="21"/>
      <c r="J646" s="21"/>
      <c r="K646" s="21"/>
      <c r="L646" s="21"/>
      <c r="M646" s="21"/>
      <c r="N646" s="21"/>
      <c r="O646" s="21"/>
      <c r="P646" s="21"/>
      <c r="Q646" s="21"/>
      <c r="R646" s="27" t="n">
        <v>-1.87781907031099</v>
      </c>
      <c r="S646" s="27" t="n">
        <v>1.11107010759452</v>
      </c>
      <c r="T646" s="27" t="n">
        <v>-0.0376233211361009</v>
      </c>
      <c r="U646" s="27" t="n">
        <v>-1.03609982904082</v>
      </c>
      <c r="V646" s="27" t="n">
        <v>1.92960694458934</v>
      </c>
      <c r="W646" s="27" t="n">
        <v>1.86888915314304</v>
      </c>
      <c r="X646" s="27" t="n">
        <v>-0.955165116282392</v>
      </c>
      <c r="Y646" s="27" t="n">
        <v>-2.36731769338314</v>
      </c>
      <c r="Z646" s="27" t="n">
        <v>0.582977645183894</v>
      </c>
      <c r="AA646" s="27" t="n">
        <v>0.217657524854999</v>
      </c>
      <c r="AB646" s="27" t="n">
        <v>0.271276482775126</v>
      </c>
      <c r="AC646" s="27" t="n">
        <v>2.7580234819609</v>
      </c>
      <c r="AD646" s="27" t="n">
        <v>0.139224350050755</v>
      </c>
      <c r="AE646" s="27" t="n">
        <v>-1.97080161352048</v>
      </c>
      <c r="AF646" s="27" t="n">
        <v>2.41536538243693</v>
      </c>
      <c r="AG646" s="27" t="n">
        <v>1.74261677983886</v>
      </c>
      <c r="AH646" s="27" t="n">
        <v>0.564526037818649</v>
      </c>
      <c r="AI646" s="27" t="n">
        <v>-0.165306370623022</v>
      </c>
      <c r="AJ646" s="27" t="n">
        <v>0.178613078426224</v>
      </c>
      <c r="AK646" s="27" t="n">
        <v>-0.909998776207344</v>
      </c>
      <c r="AL646" s="21"/>
      <c r="AM646" s="31" t="n">
        <f aca="false">IF(SQRT($B$9)*$B646+SQRT(1-$B$9)*R646&lt;_xlfn.NORM.S.INV($B$6),1,0)</f>
        <v>0</v>
      </c>
      <c r="AN646" s="31" t="n">
        <f aca="false">IF(SQRT($B$9)*$B646+SQRT(1-$B$9)*S646&lt;_xlfn.NORM.S.INV($B$6),1,0)</f>
        <v>0</v>
      </c>
      <c r="AO646" s="31" t="n">
        <f aca="false">IF(SQRT($B$9)*$B646+SQRT(1-$B$9)*T646&lt;_xlfn.NORM.S.INV($B$6),1,0)</f>
        <v>0</v>
      </c>
      <c r="AP646" s="31" t="n">
        <f aca="false">IF(SQRT($B$9)*$B646+SQRT(1-$B$9)*U646&lt;_xlfn.NORM.S.INV($B$6),1,0)</f>
        <v>0</v>
      </c>
      <c r="AQ646" s="31" t="n">
        <f aca="false">IF(SQRT($B$9)*$B646+SQRT(1-$B$9)*V646&lt;_xlfn.NORM.S.INV($B$6),1,0)</f>
        <v>0</v>
      </c>
      <c r="AR646" s="31" t="n">
        <f aca="false">IF(SQRT($B$9)*$B646+SQRT(1-$B$9)*W646&lt;_xlfn.NORM.S.INV($B$6),1,0)</f>
        <v>0</v>
      </c>
      <c r="AS646" s="31" t="n">
        <f aca="false">IF(SQRT($B$9)*$B646+SQRT(1-$B$9)*X646&lt;_xlfn.NORM.S.INV($B$6),1,0)</f>
        <v>0</v>
      </c>
      <c r="AT646" s="31" t="n">
        <f aca="false">IF(SQRT($B$9)*$B646+SQRT(1-$B$9)*Y646&lt;_xlfn.NORM.S.INV($B$6),1,0)</f>
        <v>1</v>
      </c>
      <c r="AU646" s="31" t="n">
        <f aca="false">IF(SQRT($B$9)*$B646+SQRT(1-$B$9)*Z646&lt;_xlfn.NORM.S.INV($B$6),1,0)</f>
        <v>0</v>
      </c>
      <c r="AV646" s="31" t="n">
        <f aca="false">IF(SQRT($B$9)*$B646+SQRT(1-$B$9)*AA646&lt;_xlfn.NORM.S.INV($B$6),1,0)</f>
        <v>0</v>
      </c>
      <c r="AW646" s="31" t="n">
        <f aca="false">IF(SQRT($C$9)*$B646+SQRT(1-$C$9)*AB646&lt;_xlfn.NORM.S.INV($C$6),1,0)</f>
        <v>0</v>
      </c>
      <c r="AX646" s="31" t="n">
        <f aca="false">IF(SQRT($C$9)*$B646+SQRT(1-$C$9)*AC646&lt;_xlfn.NORM.S.INV($C$6),1,0)</f>
        <v>0</v>
      </c>
      <c r="AY646" s="31" t="n">
        <f aca="false">IF(SQRT($C$9)*$B646+SQRT(1-$C$9)*AD646&lt;_xlfn.NORM.S.INV($C$6),1,0)</f>
        <v>0</v>
      </c>
      <c r="AZ646" s="31" t="n">
        <f aca="false">IF(SQRT($C$9)*$B646+SQRT(1-$C$9)*AE646&lt;_xlfn.NORM.S.INV($C$6),1,0)</f>
        <v>1</v>
      </c>
      <c r="BA646" s="31" t="n">
        <f aca="false">IF(SQRT($C$9)*$B646+SQRT(1-$C$9)*AF646&lt;_xlfn.NORM.S.INV($C$6),1,0)</f>
        <v>0</v>
      </c>
      <c r="BB646" s="31" t="n">
        <f aca="false">IF(SQRT($C$9)*$B646+SQRT(1-$C$9)*AG646&lt;_xlfn.NORM.S.INV($C$6),1,0)</f>
        <v>0</v>
      </c>
      <c r="BC646" s="31" t="n">
        <f aca="false">IF(SQRT($C$9)*$B646+SQRT(1-$C$9)*AH646&lt;_xlfn.NORM.S.INV($C$6),1,0)</f>
        <v>0</v>
      </c>
      <c r="BD646" s="31" t="n">
        <f aca="false">IF(SQRT($C$9)*$B646+SQRT(1-$C$9)*AI646&lt;_xlfn.NORM.S.INV($C$6),1,0)</f>
        <v>0</v>
      </c>
      <c r="BE646" s="31" t="n">
        <f aca="false">IF(SQRT($C$9)*$B646+SQRT(1-$C$9)*AJ646&lt;_xlfn.NORM.S.INV($C$6),1,0)</f>
        <v>0</v>
      </c>
      <c r="BF646" s="31" t="n">
        <f aca="false">IF(SQRT($C$9)*$B646+SQRT(1-$C$9)*AK646&lt;_xlfn.NORM.S.INV($C$6),1,0)</f>
        <v>0</v>
      </c>
      <c r="BG646" s="21"/>
      <c r="BH646" s="21"/>
      <c r="BI646" s="31" t="n">
        <f aca="false">$B$11*(($A$1061)*$C646/$B$12*$B$7+(1-$A$1061)*$D646/$B$12*$C$7)</f>
        <v>600</v>
      </c>
      <c r="BJ646" s="31" t="n">
        <f aca="false">$B$11*(($A$1062)*$C646/$B$12*$B$7+(1-$A$1062)*$D646/$B$12*$C$7)</f>
        <v>590</v>
      </c>
      <c r="BK646" s="31" t="n">
        <f aca="false">$B$11*(($A$1063)*$C646/$B$12*$B$7+(1-$A$1063)*$D646/$B$12*$C$7)</f>
        <v>580</v>
      </c>
      <c r="BL646" s="31" t="n">
        <f aca="false">$B$11*(($A$1064)*$C646/$B$12*$B$7+(1-$A$1064)*$D646/$B$12*$C$7)</f>
        <v>570</v>
      </c>
      <c r="BM646" s="31" t="n">
        <f aca="false">$B$11*(($A$1065)*$C646/$B$12*$B$7+(1-$A$1065)*$D646/$B$12*$C$7)</f>
        <v>560</v>
      </c>
      <c r="BN646" s="31" t="n">
        <f aca="false">$B$11*(($A$1066)*$C646/$B$12*$B$7+(1-$A$1066)*$D646/$B$12*$C$7)</f>
        <v>550</v>
      </c>
      <c r="BO646" s="31" t="n">
        <f aca="false">$B$11*(($A$1067)*$C646/$B$12*$B$7+(1-$A$1067)*$D646/$B$12*$C$7)</f>
        <v>540</v>
      </c>
      <c r="BP646" s="31" t="n">
        <f aca="false">$B$11*(($A$1068)*$C646/$B$12*$B$7+(1-$A$1068)*$D646/$B$12*$C$7)</f>
        <v>530</v>
      </c>
      <c r="BQ646" s="31" t="n">
        <f aca="false">$B$11*(($A$1069)*$C646/$B$12*$B$7+(1-$A$1069)*$D646/$B$12*$C$7)</f>
        <v>520</v>
      </c>
      <c r="BR646" s="31" t="n">
        <f aca="false">$B$11*(($A$1070)*$C646/$B$12*$B$7+(1-$A$1070)*$D646/$B$12*$C$7)</f>
        <v>510</v>
      </c>
      <c r="BS646" s="31" t="n">
        <f aca="false">$B$11*(($A$1071)*$C646/$B$12*$B$7+(1-$A$1071)*$D646/$B$12*$C$7)</f>
        <v>500</v>
      </c>
      <c r="BT646" s="31" t="n">
        <f aca="false">$B$11*(($A$1072)*$C646/$B$12*$B$7+(1-$A$1072)*$D646/$B$12*$C$7)</f>
        <v>490</v>
      </c>
      <c r="BU646" s="31" t="n">
        <f aca="false">$B$11*(($A$1073)*$C646/$B$12*$B$7+(1-$A$1073)*$D646/$B$12*$C$7)</f>
        <v>480</v>
      </c>
      <c r="BV646" s="31" t="n">
        <f aca="false">$B$11*(($A$1074)*$C646/$B$12*$B$7+(1-$A$1074)*$D646/$B$12*$C$7)</f>
        <v>470</v>
      </c>
      <c r="BW646" s="31" t="n">
        <f aca="false">$B$11*(($A$1075)*$C646/$B$12*$B$7+(1-$A$1075)*$D646/$B$12*$C$7)</f>
        <v>460</v>
      </c>
      <c r="BX646" s="31" t="n">
        <f aca="false">$B$11*(($A$1076)*$C646/$B$12*$B$7+(1-$A$1076)*$D646/$B$12*$C$7)</f>
        <v>450</v>
      </c>
      <c r="BY646" s="31" t="n">
        <f aca="false">$B$11*(($A$1077)*$C646/$B$12*$B$7+(1-$A$1077)*$D646/$B$12*$C$7)</f>
        <v>440</v>
      </c>
      <c r="BZ646" s="31" t="n">
        <f aca="false">$B$11*(($A$1078)*$C646/$B$12*$B$7+(1-$A$1078)*$D646/$B$12*$C$7)</f>
        <v>430</v>
      </c>
      <c r="CA646" s="31" t="n">
        <f aca="false">$B$11*(($A$1079)*$C646/$B$12*$B$7+(1-$A$1079)*$D646/$B$12*$C$7)</f>
        <v>420</v>
      </c>
      <c r="CB646" s="31" t="n">
        <f aca="false">$B$11*(($A$1080)*$C646/$B$12*$B$7+(1-$A$1080)*$D646/$B$12*$C$7)</f>
        <v>410</v>
      </c>
      <c r="CC646" s="31" t="n">
        <f aca="false">$B$11*(($A$1081)*$C646/$B$12*$B$7+(1-$A$1081)*$D646/$B$12*$C$7)</f>
        <v>400</v>
      </c>
    </row>
    <row r="647" customFormat="false" ht="15" hidden="false" customHeight="false" outlineLevel="0" collapsed="false">
      <c r="A647" s="21" t="n">
        <v>623</v>
      </c>
      <c r="B647" s="27" t="n">
        <v>0.427410571821165</v>
      </c>
      <c r="C647" s="9" t="n">
        <f aca="false">SUM(AM647:AV647)</f>
        <v>0</v>
      </c>
      <c r="D647" s="9" t="n">
        <f aca="false">SUM(AW647:BF647)</f>
        <v>1</v>
      </c>
      <c r="E647" s="24" t="n">
        <f aca="false">(1-C647/$B$12)*$B$8-C647/$B$12*$B$7</f>
        <v>0.05</v>
      </c>
      <c r="F647" s="24" t="n">
        <f aca="false">(1-D647/$B$12)*$C$8-D647/$B$12*$C$7</f>
        <v>0.021</v>
      </c>
      <c r="G647" s="47" t="n">
        <f aca="false">$B$11*($B$10*C647/$B$12*$B$7+(1-$B$10)*D647/$B$12*$C$7)</f>
        <v>300</v>
      </c>
      <c r="H647" s="24" t="n">
        <f aca="false">$B$10*E647+(1-$B$10)*F647</f>
        <v>0.0355</v>
      </c>
      <c r="I647" s="21"/>
      <c r="J647" s="21"/>
      <c r="K647" s="21"/>
      <c r="L647" s="21"/>
      <c r="M647" s="21"/>
      <c r="N647" s="21"/>
      <c r="O647" s="21"/>
      <c r="P647" s="21"/>
      <c r="Q647" s="21"/>
      <c r="R647" s="27" t="n">
        <v>-0.445749855287541</v>
      </c>
      <c r="S647" s="27" t="n">
        <v>0.816428665150087</v>
      </c>
      <c r="T647" s="27" t="n">
        <v>-0.0332946927252011</v>
      </c>
      <c r="U647" s="27" t="n">
        <v>-1.58842156086445</v>
      </c>
      <c r="V647" s="27" t="n">
        <v>-0.379342499932708</v>
      </c>
      <c r="W647" s="27" t="n">
        <v>0.939817775598164</v>
      </c>
      <c r="X647" s="27" t="n">
        <v>1.19278798722413</v>
      </c>
      <c r="Y647" s="27" t="n">
        <v>0.745865627415131</v>
      </c>
      <c r="Z647" s="27" t="n">
        <v>-0.559382106335921</v>
      </c>
      <c r="AA647" s="27" t="n">
        <v>0.316826550137681</v>
      </c>
      <c r="AB647" s="27" t="n">
        <v>-0.640945702154775</v>
      </c>
      <c r="AC647" s="27" t="n">
        <v>-0.257508225707678</v>
      </c>
      <c r="AD647" s="27" t="n">
        <v>-2.36235243716881</v>
      </c>
      <c r="AE647" s="27" t="n">
        <v>-0.756737215317552</v>
      </c>
      <c r="AF647" s="27" t="n">
        <v>0.869796068097757</v>
      </c>
      <c r="AG647" s="27" t="n">
        <v>-0.735837845795487</v>
      </c>
      <c r="AH647" s="27" t="n">
        <v>1.15674858104171</v>
      </c>
      <c r="AI647" s="27" t="n">
        <v>0.674293835112226</v>
      </c>
      <c r="AJ647" s="27" t="n">
        <v>-0.314189792090961</v>
      </c>
      <c r="AK647" s="27" t="n">
        <v>0.540083386423188</v>
      </c>
      <c r="AL647" s="21"/>
      <c r="AM647" s="31" t="n">
        <f aca="false">IF(SQRT($B$9)*$B647+SQRT(1-$B$9)*R647&lt;_xlfn.NORM.S.INV($B$6),1,0)</f>
        <v>0</v>
      </c>
      <c r="AN647" s="31" t="n">
        <f aca="false">IF(SQRT($B$9)*$B647+SQRT(1-$B$9)*S647&lt;_xlfn.NORM.S.INV($B$6),1,0)</f>
        <v>0</v>
      </c>
      <c r="AO647" s="31" t="n">
        <f aca="false">IF(SQRT($B$9)*$B647+SQRT(1-$B$9)*T647&lt;_xlfn.NORM.S.INV($B$6),1,0)</f>
        <v>0</v>
      </c>
      <c r="AP647" s="31" t="n">
        <f aca="false">IF(SQRT($B$9)*$B647+SQRT(1-$B$9)*U647&lt;_xlfn.NORM.S.INV($B$6),1,0)</f>
        <v>0</v>
      </c>
      <c r="AQ647" s="31" t="n">
        <f aca="false">IF(SQRT($B$9)*$B647+SQRT(1-$B$9)*V647&lt;_xlfn.NORM.S.INV($B$6),1,0)</f>
        <v>0</v>
      </c>
      <c r="AR647" s="31" t="n">
        <f aca="false">IF(SQRT($B$9)*$B647+SQRT(1-$B$9)*W647&lt;_xlfn.NORM.S.INV($B$6),1,0)</f>
        <v>0</v>
      </c>
      <c r="AS647" s="31" t="n">
        <f aca="false">IF(SQRT($B$9)*$B647+SQRT(1-$B$9)*X647&lt;_xlfn.NORM.S.INV($B$6),1,0)</f>
        <v>0</v>
      </c>
      <c r="AT647" s="31" t="n">
        <f aca="false">IF(SQRT($B$9)*$B647+SQRT(1-$B$9)*Y647&lt;_xlfn.NORM.S.INV($B$6),1,0)</f>
        <v>0</v>
      </c>
      <c r="AU647" s="31" t="n">
        <f aca="false">IF(SQRT($B$9)*$B647+SQRT(1-$B$9)*Z647&lt;_xlfn.NORM.S.INV($B$6),1,0)</f>
        <v>0</v>
      </c>
      <c r="AV647" s="31" t="n">
        <f aca="false">IF(SQRT($B$9)*$B647+SQRT(1-$B$9)*AA647&lt;_xlfn.NORM.S.INV($B$6),1,0)</f>
        <v>0</v>
      </c>
      <c r="AW647" s="31" t="n">
        <f aca="false">IF(SQRT($C$9)*$B647+SQRT(1-$C$9)*AB647&lt;_xlfn.NORM.S.INV($C$6),1,0)</f>
        <v>0</v>
      </c>
      <c r="AX647" s="31" t="n">
        <f aca="false">IF(SQRT($C$9)*$B647+SQRT(1-$C$9)*AC647&lt;_xlfn.NORM.S.INV($C$6),1,0)</f>
        <v>0</v>
      </c>
      <c r="AY647" s="31" t="n">
        <f aca="false">IF(SQRT($C$9)*$B647+SQRT(1-$C$9)*AD647&lt;_xlfn.NORM.S.INV($C$6),1,0)</f>
        <v>1</v>
      </c>
      <c r="AZ647" s="31" t="n">
        <f aca="false">IF(SQRT($C$9)*$B647+SQRT(1-$C$9)*AE647&lt;_xlfn.NORM.S.INV($C$6),1,0)</f>
        <v>0</v>
      </c>
      <c r="BA647" s="31" t="n">
        <f aca="false">IF(SQRT($C$9)*$B647+SQRT(1-$C$9)*AF647&lt;_xlfn.NORM.S.INV($C$6),1,0)</f>
        <v>0</v>
      </c>
      <c r="BB647" s="31" t="n">
        <f aca="false">IF(SQRT($C$9)*$B647+SQRT(1-$C$9)*AG647&lt;_xlfn.NORM.S.INV($C$6),1,0)</f>
        <v>0</v>
      </c>
      <c r="BC647" s="31" t="n">
        <f aca="false">IF(SQRT($C$9)*$B647+SQRT(1-$C$9)*AH647&lt;_xlfn.NORM.S.INV($C$6),1,0)</f>
        <v>0</v>
      </c>
      <c r="BD647" s="31" t="n">
        <f aca="false">IF(SQRT($C$9)*$B647+SQRT(1-$C$9)*AI647&lt;_xlfn.NORM.S.INV($C$6),1,0)</f>
        <v>0</v>
      </c>
      <c r="BE647" s="31" t="n">
        <f aca="false">IF(SQRT($C$9)*$B647+SQRT(1-$C$9)*AJ647&lt;_xlfn.NORM.S.INV($C$6),1,0)</f>
        <v>0</v>
      </c>
      <c r="BF647" s="31" t="n">
        <f aca="false">IF(SQRT($C$9)*$B647+SQRT(1-$C$9)*AK647&lt;_xlfn.NORM.S.INV($C$6),1,0)</f>
        <v>0</v>
      </c>
      <c r="BG647" s="21"/>
      <c r="BH647" s="21"/>
      <c r="BI647" s="31" t="n">
        <f aca="false">$B$11*(($A$1061)*$C647/$B$12*$B$7+(1-$A$1061)*$D647/$B$12*$C$7)</f>
        <v>600</v>
      </c>
      <c r="BJ647" s="31" t="n">
        <f aca="false">$B$11*(($A$1062)*$C647/$B$12*$B$7+(1-$A$1062)*$D647/$B$12*$C$7)</f>
        <v>570</v>
      </c>
      <c r="BK647" s="31" t="n">
        <f aca="false">$B$11*(($A$1063)*$C647/$B$12*$B$7+(1-$A$1063)*$D647/$B$12*$C$7)</f>
        <v>540</v>
      </c>
      <c r="BL647" s="31" t="n">
        <f aca="false">$B$11*(($A$1064)*$C647/$B$12*$B$7+(1-$A$1064)*$D647/$B$12*$C$7)</f>
        <v>510</v>
      </c>
      <c r="BM647" s="31" t="n">
        <f aca="false">$B$11*(($A$1065)*$C647/$B$12*$B$7+(1-$A$1065)*$D647/$B$12*$C$7)</f>
        <v>480</v>
      </c>
      <c r="BN647" s="31" t="n">
        <f aca="false">$B$11*(($A$1066)*$C647/$B$12*$B$7+(1-$A$1066)*$D647/$B$12*$C$7)</f>
        <v>450</v>
      </c>
      <c r="BO647" s="31" t="n">
        <f aca="false">$B$11*(($A$1067)*$C647/$B$12*$B$7+(1-$A$1067)*$D647/$B$12*$C$7)</f>
        <v>420</v>
      </c>
      <c r="BP647" s="31" t="n">
        <f aca="false">$B$11*(($A$1068)*$C647/$B$12*$B$7+(1-$A$1068)*$D647/$B$12*$C$7)</f>
        <v>390</v>
      </c>
      <c r="BQ647" s="31" t="n">
        <f aca="false">$B$11*(($A$1069)*$C647/$B$12*$B$7+(1-$A$1069)*$D647/$B$12*$C$7)</f>
        <v>360</v>
      </c>
      <c r="BR647" s="31" t="n">
        <f aca="false">$B$11*(($A$1070)*$C647/$B$12*$B$7+(1-$A$1070)*$D647/$B$12*$C$7)</f>
        <v>330</v>
      </c>
      <c r="BS647" s="31" t="n">
        <f aca="false">$B$11*(($A$1071)*$C647/$B$12*$B$7+(1-$A$1071)*$D647/$B$12*$C$7)</f>
        <v>300</v>
      </c>
      <c r="BT647" s="31" t="n">
        <f aca="false">$B$11*(($A$1072)*$C647/$B$12*$B$7+(1-$A$1072)*$D647/$B$12*$C$7)</f>
        <v>270</v>
      </c>
      <c r="BU647" s="31" t="n">
        <f aca="false">$B$11*(($A$1073)*$C647/$B$12*$B$7+(1-$A$1073)*$D647/$B$12*$C$7)</f>
        <v>240</v>
      </c>
      <c r="BV647" s="31" t="n">
        <f aca="false">$B$11*(($A$1074)*$C647/$B$12*$B$7+(1-$A$1074)*$D647/$B$12*$C$7)</f>
        <v>210</v>
      </c>
      <c r="BW647" s="31" t="n">
        <f aca="false">$B$11*(($A$1075)*$C647/$B$12*$B$7+(1-$A$1075)*$D647/$B$12*$C$7)</f>
        <v>180</v>
      </c>
      <c r="BX647" s="31" t="n">
        <f aca="false">$B$11*(($A$1076)*$C647/$B$12*$B$7+(1-$A$1076)*$D647/$B$12*$C$7)</f>
        <v>150</v>
      </c>
      <c r="BY647" s="31" t="n">
        <f aca="false">$B$11*(($A$1077)*$C647/$B$12*$B$7+(1-$A$1077)*$D647/$B$12*$C$7)</f>
        <v>120</v>
      </c>
      <c r="BZ647" s="31" t="n">
        <f aca="false">$B$11*(($A$1078)*$C647/$B$12*$B$7+(1-$A$1078)*$D647/$B$12*$C$7)</f>
        <v>90</v>
      </c>
      <c r="CA647" s="31" t="n">
        <f aca="false">$B$11*(($A$1079)*$C647/$B$12*$B$7+(1-$A$1079)*$D647/$B$12*$C$7)</f>
        <v>60</v>
      </c>
      <c r="CB647" s="31" t="n">
        <f aca="false">$B$11*(($A$1080)*$C647/$B$12*$B$7+(1-$A$1080)*$D647/$B$12*$C$7)</f>
        <v>30</v>
      </c>
      <c r="CC647" s="31" t="n">
        <f aca="false">$B$11*(($A$1081)*$C647/$B$12*$B$7+(1-$A$1081)*$D647/$B$12*$C$7)</f>
        <v>0</v>
      </c>
    </row>
    <row r="648" customFormat="false" ht="15" hidden="false" customHeight="false" outlineLevel="0" collapsed="false">
      <c r="A648" s="21" t="n">
        <v>624</v>
      </c>
      <c r="B648" s="27" t="n">
        <v>0.233018303804405</v>
      </c>
      <c r="C648" s="9" t="n">
        <f aca="false">SUM(AM648:AV648)</f>
        <v>1</v>
      </c>
      <c r="D648" s="9" t="n">
        <f aca="false">SUM(AW648:BF648)</f>
        <v>0</v>
      </c>
      <c r="E648" s="24" t="n">
        <f aca="false">(1-C648/$B$12)*$B$8-C648/$B$12*$B$7</f>
        <v>0.005</v>
      </c>
      <c r="F648" s="24" t="n">
        <f aca="false">(1-D648/$B$12)*$C$8-D648/$B$12*$C$7</f>
        <v>0.09</v>
      </c>
      <c r="G648" s="47" t="n">
        <f aca="false">$B$11*($B$10*C648/$B$12*$B$7+(1-$B$10)*D648/$B$12*$C$7)</f>
        <v>200</v>
      </c>
      <c r="H648" s="24" t="n">
        <f aca="false">$B$10*E648+(1-$B$10)*F648</f>
        <v>0.0475</v>
      </c>
      <c r="I648" s="21"/>
      <c r="J648" s="21"/>
      <c r="K648" s="21"/>
      <c r="L648" s="21"/>
      <c r="M648" s="21"/>
      <c r="N648" s="21"/>
      <c r="O648" s="21"/>
      <c r="P648" s="21"/>
      <c r="Q648" s="21"/>
      <c r="R648" s="27" t="n">
        <v>-0.0560443316699879</v>
      </c>
      <c r="S648" s="27" t="n">
        <v>-0.237875166477514</v>
      </c>
      <c r="T648" s="27" t="n">
        <v>-2.84814587318521</v>
      </c>
      <c r="U648" s="27" t="n">
        <v>1.77210965440462</v>
      </c>
      <c r="V648" s="27" t="n">
        <v>1.03894364826638</v>
      </c>
      <c r="W648" s="27" t="n">
        <v>0.284497625846531</v>
      </c>
      <c r="X648" s="27" t="n">
        <v>-2.02977296752185</v>
      </c>
      <c r="Y648" s="27" t="n">
        <v>0.416068735644515</v>
      </c>
      <c r="Z648" s="27" t="n">
        <v>-0.332397315232044</v>
      </c>
      <c r="AA648" s="27" t="n">
        <v>0.629151095204479</v>
      </c>
      <c r="AB648" s="27" t="n">
        <v>1.00855886734366</v>
      </c>
      <c r="AC648" s="27" t="n">
        <v>-1.20136120200436</v>
      </c>
      <c r="AD648" s="27" t="n">
        <v>1.15404528804595</v>
      </c>
      <c r="AE648" s="27" t="n">
        <v>0.495724827376858</v>
      </c>
      <c r="AF648" s="27" t="n">
        <v>-1.53141608235392</v>
      </c>
      <c r="AG648" s="27" t="n">
        <v>-1.05950457223657</v>
      </c>
      <c r="AH648" s="27" t="n">
        <v>0.568050246461448</v>
      </c>
      <c r="AI648" s="27" t="n">
        <v>0.715307529604466</v>
      </c>
      <c r="AJ648" s="27" t="n">
        <v>-0.0318221462653335</v>
      </c>
      <c r="AK648" s="27" t="n">
        <v>-0.116648537491722</v>
      </c>
      <c r="AL648" s="21"/>
      <c r="AM648" s="31" t="n">
        <f aca="false">IF(SQRT($B$9)*$B648+SQRT(1-$B$9)*R648&lt;_xlfn.NORM.S.INV($B$6),1,0)</f>
        <v>0</v>
      </c>
      <c r="AN648" s="31" t="n">
        <f aca="false">IF(SQRT($B$9)*$B648+SQRT(1-$B$9)*S648&lt;_xlfn.NORM.S.INV($B$6),1,0)</f>
        <v>0</v>
      </c>
      <c r="AO648" s="31" t="n">
        <f aca="false">IF(SQRT($B$9)*$B648+SQRT(1-$B$9)*T648&lt;_xlfn.NORM.S.INV($B$6),1,0)</f>
        <v>1</v>
      </c>
      <c r="AP648" s="31" t="n">
        <f aca="false">IF(SQRT($B$9)*$B648+SQRT(1-$B$9)*U648&lt;_xlfn.NORM.S.INV($B$6),1,0)</f>
        <v>0</v>
      </c>
      <c r="AQ648" s="31" t="n">
        <f aca="false">IF(SQRT($B$9)*$B648+SQRT(1-$B$9)*V648&lt;_xlfn.NORM.S.INV($B$6),1,0)</f>
        <v>0</v>
      </c>
      <c r="AR648" s="31" t="n">
        <f aca="false">IF(SQRT($B$9)*$B648+SQRT(1-$B$9)*W648&lt;_xlfn.NORM.S.INV($B$6),1,0)</f>
        <v>0</v>
      </c>
      <c r="AS648" s="31" t="n">
        <f aca="false">IF(SQRT($B$9)*$B648+SQRT(1-$B$9)*X648&lt;_xlfn.NORM.S.INV($B$6),1,0)</f>
        <v>0</v>
      </c>
      <c r="AT648" s="31" t="n">
        <f aca="false">IF(SQRT($B$9)*$B648+SQRT(1-$B$9)*Y648&lt;_xlfn.NORM.S.INV($B$6),1,0)</f>
        <v>0</v>
      </c>
      <c r="AU648" s="31" t="n">
        <f aca="false">IF(SQRT($B$9)*$B648+SQRT(1-$B$9)*Z648&lt;_xlfn.NORM.S.INV($B$6),1,0)</f>
        <v>0</v>
      </c>
      <c r="AV648" s="31" t="n">
        <f aca="false">IF(SQRT($B$9)*$B648+SQRT(1-$B$9)*AA648&lt;_xlfn.NORM.S.INV($B$6),1,0)</f>
        <v>0</v>
      </c>
      <c r="AW648" s="31" t="n">
        <f aca="false">IF(SQRT($C$9)*$B648+SQRT(1-$C$9)*AB648&lt;_xlfn.NORM.S.INV($C$6),1,0)</f>
        <v>0</v>
      </c>
      <c r="AX648" s="31" t="n">
        <f aca="false">IF(SQRT($C$9)*$B648+SQRT(1-$C$9)*AC648&lt;_xlfn.NORM.S.INV($C$6),1,0)</f>
        <v>0</v>
      </c>
      <c r="AY648" s="31" t="n">
        <f aca="false">IF(SQRT($C$9)*$B648+SQRT(1-$C$9)*AD648&lt;_xlfn.NORM.S.INV($C$6),1,0)</f>
        <v>0</v>
      </c>
      <c r="AZ648" s="31" t="n">
        <f aca="false">IF(SQRT($C$9)*$B648+SQRT(1-$C$9)*AE648&lt;_xlfn.NORM.S.INV($C$6),1,0)</f>
        <v>0</v>
      </c>
      <c r="BA648" s="31" t="n">
        <f aca="false">IF(SQRT($C$9)*$B648+SQRT(1-$C$9)*AF648&lt;_xlfn.NORM.S.INV($C$6),1,0)</f>
        <v>0</v>
      </c>
      <c r="BB648" s="31" t="n">
        <f aca="false">IF(SQRT($C$9)*$B648+SQRT(1-$C$9)*AG648&lt;_xlfn.NORM.S.INV($C$6),1,0)</f>
        <v>0</v>
      </c>
      <c r="BC648" s="31" t="n">
        <f aca="false">IF(SQRT($C$9)*$B648+SQRT(1-$C$9)*AH648&lt;_xlfn.NORM.S.INV($C$6),1,0)</f>
        <v>0</v>
      </c>
      <c r="BD648" s="31" t="n">
        <f aca="false">IF(SQRT($C$9)*$B648+SQRT(1-$C$9)*AI648&lt;_xlfn.NORM.S.INV($C$6),1,0)</f>
        <v>0</v>
      </c>
      <c r="BE648" s="31" t="n">
        <f aca="false">IF(SQRT($C$9)*$B648+SQRT(1-$C$9)*AJ648&lt;_xlfn.NORM.S.INV($C$6),1,0)</f>
        <v>0</v>
      </c>
      <c r="BF648" s="31" t="n">
        <f aca="false">IF(SQRT($C$9)*$B648+SQRT(1-$C$9)*AK648&lt;_xlfn.NORM.S.INV($C$6),1,0)</f>
        <v>0</v>
      </c>
      <c r="BG648" s="21"/>
      <c r="BH648" s="21"/>
      <c r="BI648" s="31" t="n">
        <f aca="false">$B$11*(($A$1061)*$C648/$B$12*$B$7+(1-$A$1061)*$D648/$B$12*$C$7)</f>
        <v>0</v>
      </c>
      <c r="BJ648" s="31" t="n">
        <f aca="false">$B$11*(($A$1062)*$C648/$B$12*$B$7+(1-$A$1062)*$D648/$B$12*$C$7)</f>
        <v>20</v>
      </c>
      <c r="BK648" s="31" t="n">
        <f aca="false">$B$11*(($A$1063)*$C648/$B$12*$B$7+(1-$A$1063)*$D648/$B$12*$C$7)</f>
        <v>40</v>
      </c>
      <c r="BL648" s="31" t="n">
        <f aca="false">$B$11*(($A$1064)*$C648/$B$12*$B$7+(1-$A$1064)*$D648/$B$12*$C$7)</f>
        <v>60</v>
      </c>
      <c r="BM648" s="31" t="n">
        <f aca="false">$B$11*(($A$1065)*$C648/$B$12*$B$7+(1-$A$1065)*$D648/$B$12*$C$7)</f>
        <v>80</v>
      </c>
      <c r="BN648" s="31" t="n">
        <f aca="false">$B$11*(($A$1066)*$C648/$B$12*$B$7+(1-$A$1066)*$D648/$B$12*$C$7)</f>
        <v>100</v>
      </c>
      <c r="BO648" s="31" t="n">
        <f aca="false">$B$11*(($A$1067)*$C648/$B$12*$B$7+(1-$A$1067)*$D648/$B$12*$C$7)</f>
        <v>120</v>
      </c>
      <c r="BP648" s="31" t="n">
        <f aca="false">$B$11*(($A$1068)*$C648/$B$12*$B$7+(1-$A$1068)*$D648/$B$12*$C$7)</f>
        <v>140</v>
      </c>
      <c r="BQ648" s="31" t="n">
        <f aca="false">$B$11*(($A$1069)*$C648/$B$12*$B$7+(1-$A$1069)*$D648/$B$12*$C$7)</f>
        <v>160</v>
      </c>
      <c r="BR648" s="31" t="n">
        <f aca="false">$B$11*(($A$1070)*$C648/$B$12*$B$7+(1-$A$1070)*$D648/$B$12*$C$7)</f>
        <v>180</v>
      </c>
      <c r="BS648" s="31" t="n">
        <f aca="false">$B$11*(($A$1071)*$C648/$B$12*$B$7+(1-$A$1071)*$D648/$B$12*$C$7)</f>
        <v>200</v>
      </c>
      <c r="BT648" s="31" t="n">
        <f aca="false">$B$11*(($A$1072)*$C648/$B$12*$B$7+(1-$A$1072)*$D648/$B$12*$C$7)</f>
        <v>220</v>
      </c>
      <c r="BU648" s="31" t="n">
        <f aca="false">$B$11*(($A$1073)*$C648/$B$12*$B$7+(1-$A$1073)*$D648/$B$12*$C$7)</f>
        <v>240</v>
      </c>
      <c r="BV648" s="31" t="n">
        <f aca="false">$B$11*(($A$1074)*$C648/$B$12*$B$7+(1-$A$1074)*$D648/$B$12*$C$7)</f>
        <v>260</v>
      </c>
      <c r="BW648" s="31" t="n">
        <f aca="false">$B$11*(($A$1075)*$C648/$B$12*$B$7+(1-$A$1075)*$D648/$B$12*$C$7)</f>
        <v>280</v>
      </c>
      <c r="BX648" s="31" t="n">
        <f aca="false">$B$11*(($A$1076)*$C648/$B$12*$B$7+(1-$A$1076)*$D648/$B$12*$C$7)</f>
        <v>300</v>
      </c>
      <c r="BY648" s="31" t="n">
        <f aca="false">$B$11*(($A$1077)*$C648/$B$12*$B$7+(1-$A$1077)*$D648/$B$12*$C$7)</f>
        <v>320</v>
      </c>
      <c r="BZ648" s="31" t="n">
        <f aca="false">$B$11*(($A$1078)*$C648/$B$12*$B$7+(1-$A$1078)*$D648/$B$12*$C$7)</f>
        <v>340</v>
      </c>
      <c r="CA648" s="31" t="n">
        <f aca="false">$B$11*(($A$1079)*$C648/$B$12*$B$7+(1-$A$1079)*$D648/$B$12*$C$7)</f>
        <v>360</v>
      </c>
      <c r="CB648" s="31" t="n">
        <f aca="false">$B$11*(($A$1080)*$C648/$B$12*$B$7+(1-$A$1080)*$D648/$B$12*$C$7)</f>
        <v>380</v>
      </c>
      <c r="CC648" s="31" t="n">
        <f aca="false">$B$11*(($A$1081)*$C648/$B$12*$B$7+(1-$A$1081)*$D648/$B$12*$C$7)</f>
        <v>400</v>
      </c>
    </row>
    <row r="649" customFormat="false" ht="15" hidden="false" customHeight="false" outlineLevel="0" collapsed="false">
      <c r="A649" s="21" t="n">
        <v>625</v>
      </c>
      <c r="B649" s="27" t="n">
        <v>-0.418280085633122</v>
      </c>
      <c r="C649" s="9" t="n">
        <f aca="false">SUM(AM649:AV649)</f>
        <v>0</v>
      </c>
      <c r="D649" s="9" t="n">
        <f aca="false">SUM(AW649:BF649)</f>
        <v>0</v>
      </c>
      <c r="E649" s="24" t="n">
        <f aca="false">(1-C649/$B$12)*$B$8-C649/$B$12*$B$7</f>
        <v>0.05</v>
      </c>
      <c r="F649" s="24" t="n">
        <f aca="false">(1-D649/$B$12)*$C$8-D649/$B$12*$C$7</f>
        <v>0.09</v>
      </c>
      <c r="G649" s="47" t="n">
        <f aca="false">$B$11*($B$10*C649/$B$12*$B$7+(1-$B$10)*D649/$B$12*$C$7)</f>
        <v>0</v>
      </c>
      <c r="H649" s="24" t="n">
        <f aca="false">$B$10*E649+(1-$B$10)*F649</f>
        <v>0.07</v>
      </c>
      <c r="I649" s="21"/>
      <c r="J649" s="21"/>
      <c r="K649" s="21"/>
      <c r="L649" s="21"/>
      <c r="M649" s="21"/>
      <c r="N649" s="21"/>
      <c r="O649" s="21"/>
      <c r="P649" s="21"/>
      <c r="Q649" s="21"/>
      <c r="R649" s="27" t="n">
        <v>0.466482158125645</v>
      </c>
      <c r="S649" s="27" t="n">
        <v>-0.358473476752144</v>
      </c>
      <c r="T649" s="27" t="n">
        <v>0.175378659317939</v>
      </c>
      <c r="U649" s="27" t="n">
        <v>-0.366088635240977</v>
      </c>
      <c r="V649" s="27" t="n">
        <v>0.771959883756725</v>
      </c>
      <c r="W649" s="27" t="n">
        <v>0.81693760168208</v>
      </c>
      <c r="X649" s="27" t="n">
        <v>-0.871529930347472</v>
      </c>
      <c r="Y649" s="27" t="n">
        <v>-1.94830235354483</v>
      </c>
      <c r="Z649" s="27" t="n">
        <v>-1.5738007072545</v>
      </c>
      <c r="AA649" s="27" t="n">
        <v>1.60901840346591</v>
      </c>
      <c r="AB649" s="27" t="n">
        <v>0.0410760592034153</v>
      </c>
      <c r="AC649" s="27" t="n">
        <v>-0.386050040099988</v>
      </c>
      <c r="AD649" s="27" t="n">
        <v>-1.36760401818193</v>
      </c>
      <c r="AE649" s="27" t="n">
        <v>-0.689761130602427</v>
      </c>
      <c r="AF649" s="27" t="n">
        <v>1.10682270874976</v>
      </c>
      <c r="AG649" s="27" t="n">
        <v>-0.787163697142089</v>
      </c>
      <c r="AH649" s="27" t="n">
        <v>1.71903825222059</v>
      </c>
      <c r="AI649" s="27" t="n">
        <v>1.6103788582805</v>
      </c>
      <c r="AJ649" s="27" t="n">
        <v>0.857626582026417</v>
      </c>
      <c r="AK649" s="27" t="n">
        <v>-0.0691427100661331</v>
      </c>
      <c r="AL649" s="21"/>
      <c r="AM649" s="31" t="n">
        <f aca="false">IF(SQRT($B$9)*$B649+SQRT(1-$B$9)*R649&lt;_xlfn.NORM.S.INV($B$6),1,0)</f>
        <v>0</v>
      </c>
      <c r="AN649" s="31" t="n">
        <f aca="false">IF(SQRT($B$9)*$B649+SQRT(1-$B$9)*S649&lt;_xlfn.NORM.S.INV($B$6),1,0)</f>
        <v>0</v>
      </c>
      <c r="AO649" s="31" t="n">
        <f aca="false">IF(SQRT($B$9)*$B649+SQRT(1-$B$9)*T649&lt;_xlfn.NORM.S.INV($B$6),1,0)</f>
        <v>0</v>
      </c>
      <c r="AP649" s="31" t="n">
        <f aca="false">IF(SQRT($B$9)*$B649+SQRT(1-$B$9)*U649&lt;_xlfn.NORM.S.INV($B$6),1,0)</f>
        <v>0</v>
      </c>
      <c r="AQ649" s="31" t="n">
        <f aca="false">IF(SQRT($B$9)*$B649+SQRT(1-$B$9)*V649&lt;_xlfn.NORM.S.INV($B$6),1,0)</f>
        <v>0</v>
      </c>
      <c r="AR649" s="31" t="n">
        <f aca="false">IF(SQRT($B$9)*$B649+SQRT(1-$B$9)*W649&lt;_xlfn.NORM.S.INV($B$6),1,0)</f>
        <v>0</v>
      </c>
      <c r="AS649" s="31" t="n">
        <f aca="false">IF(SQRT($B$9)*$B649+SQRT(1-$B$9)*X649&lt;_xlfn.NORM.S.INV($B$6),1,0)</f>
        <v>0</v>
      </c>
      <c r="AT649" s="31" t="n">
        <f aca="false">IF(SQRT($B$9)*$B649+SQRT(1-$B$9)*Y649&lt;_xlfn.NORM.S.INV($B$6),1,0)</f>
        <v>0</v>
      </c>
      <c r="AU649" s="31" t="n">
        <f aca="false">IF(SQRT($B$9)*$B649+SQRT(1-$B$9)*Z649&lt;_xlfn.NORM.S.INV($B$6),1,0)</f>
        <v>0</v>
      </c>
      <c r="AV649" s="31" t="n">
        <f aca="false">IF(SQRT($B$9)*$B649+SQRT(1-$B$9)*AA649&lt;_xlfn.NORM.S.INV($B$6),1,0)</f>
        <v>0</v>
      </c>
      <c r="AW649" s="31" t="n">
        <f aca="false">IF(SQRT($C$9)*$B649+SQRT(1-$C$9)*AB649&lt;_xlfn.NORM.S.INV($C$6),1,0)</f>
        <v>0</v>
      </c>
      <c r="AX649" s="31" t="n">
        <f aca="false">IF(SQRT($C$9)*$B649+SQRT(1-$C$9)*AC649&lt;_xlfn.NORM.S.INV($C$6),1,0)</f>
        <v>0</v>
      </c>
      <c r="AY649" s="31" t="n">
        <f aca="false">IF(SQRT($C$9)*$B649+SQRT(1-$C$9)*AD649&lt;_xlfn.NORM.S.INV($C$6),1,0)</f>
        <v>0</v>
      </c>
      <c r="AZ649" s="31" t="n">
        <f aca="false">IF(SQRT($C$9)*$B649+SQRT(1-$C$9)*AE649&lt;_xlfn.NORM.S.INV($C$6),1,0)</f>
        <v>0</v>
      </c>
      <c r="BA649" s="31" t="n">
        <f aca="false">IF(SQRT($C$9)*$B649+SQRT(1-$C$9)*AF649&lt;_xlfn.NORM.S.INV($C$6),1,0)</f>
        <v>0</v>
      </c>
      <c r="BB649" s="31" t="n">
        <f aca="false">IF(SQRT($C$9)*$B649+SQRT(1-$C$9)*AG649&lt;_xlfn.NORM.S.INV($C$6),1,0)</f>
        <v>0</v>
      </c>
      <c r="BC649" s="31" t="n">
        <f aca="false">IF(SQRT($C$9)*$B649+SQRT(1-$C$9)*AH649&lt;_xlfn.NORM.S.INV($C$6),1,0)</f>
        <v>0</v>
      </c>
      <c r="BD649" s="31" t="n">
        <f aca="false">IF(SQRT($C$9)*$B649+SQRT(1-$C$9)*AI649&lt;_xlfn.NORM.S.INV($C$6),1,0)</f>
        <v>0</v>
      </c>
      <c r="BE649" s="31" t="n">
        <f aca="false">IF(SQRT($C$9)*$B649+SQRT(1-$C$9)*AJ649&lt;_xlfn.NORM.S.INV($C$6),1,0)</f>
        <v>0</v>
      </c>
      <c r="BF649" s="31" t="n">
        <f aca="false">IF(SQRT($C$9)*$B649+SQRT(1-$C$9)*AK649&lt;_xlfn.NORM.S.INV($C$6),1,0)</f>
        <v>0</v>
      </c>
      <c r="BG649" s="21"/>
      <c r="BH649" s="21"/>
      <c r="BI649" s="31" t="n">
        <f aca="false">$B$11*(($A$1061)*$C649/$B$12*$B$7+(1-$A$1061)*$D649/$B$12*$C$7)</f>
        <v>0</v>
      </c>
      <c r="BJ649" s="31" t="n">
        <f aca="false">$B$11*(($A$1062)*$C649/$B$12*$B$7+(1-$A$1062)*$D649/$B$12*$C$7)</f>
        <v>0</v>
      </c>
      <c r="BK649" s="31" t="n">
        <f aca="false">$B$11*(($A$1063)*$C649/$B$12*$B$7+(1-$A$1063)*$D649/$B$12*$C$7)</f>
        <v>0</v>
      </c>
      <c r="BL649" s="31" t="n">
        <f aca="false">$B$11*(($A$1064)*$C649/$B$12*$B$7+(1-$A$1064)*$D649/$B$12*$C$7)</f>
        <v>0</v>
      </c>
      <c r="BM649" s="31" t="n">
        <f aca="false">$B$11*(($A$1065)*$C649/$B$12*$B$7+(1-$A$1065)*$D649/$B$12*$C$7)</f>
        <v>0</v>
      </c>
      <c r="BN649" s="31" t="n">
        <f aca="false">$B$11*(($A$1066)*$C649/$B$12*$B$7+(1-$A$1066)*$D649/$B$12*$C$7)</f>
        <v>0</v>
      </c>
      <c r="BO649" s="31" t="n">
        <f aca="false">$B$11*(($A$1067)*$C649/$B$12*$B$7+(1-$A$1067)*$D649/$B$12*$C$7)</f>
        <v>0</v>
      </c>
      <c r="BP649" s="31" t="n">
        <f aca="false">$B$11*(($A$1068)*$C649/$B$12*$B$7+(1-$A$1068)*$D649/$B$12*$C$7)</f>
        <v>0</v>
      </c>
      <c r="BQ649" s="31" t="n">
        <f aca="false">$B$11*(($A$1069)*$C649/$B$12*$B$7+(1-$A$1069)*$D649/$B$12*$C$7)</f>
        <v>0</v>
      </c>
      <c r="BR649" s="31" t="n">
        <f aca="false">$B$11*(($A$1070)*$C649/$B$12*$B$7+(1-$A$1070)*$D649/$B$12*$C$7)</f>
        <v>0</v>
      </c>
      <c r="BS649" s="31" t="n">
        <f aca="false">$B$11*(($A$1071)*$C649/$B$12*$B$7+(1-$A$1071)*$D649/$B$12*$C$7)</f>
        <v>0</v>
      </c>
      <c r="BT649" s="31" t="n">
        <f aca="false">$B$11*(($A$1072)*$C649/$B$12*$B$7+(1-$A$1072)*$D649/$B$12*$C$7)</f>
        <v>0</v>
      </c>
      <c r="BU649" s="31" t="n">
        <f aca="false">$B$11*(($A$1073)*$C649/$B$12*$B$7+(1-$A$1073)*$D649/$B$12*$C$7)</f>
        <v>0</v>
      </c>
      <c r="BV649" s="31" t="n">
        <f aca="false">$B$11*(($A$1074)*$C649/$B$12*$B$7+(1-$A$1074)*$D649/$B$12*$C$7)</f>
        <v>0</v>
      </c>
      <c r="BW649" s="31" t="n">
        <f aca="false">$B$11*(($A$1075)*$C649/$B$12*$B$7+(1-$A$1075)*$D649/$B$12*$C$7)</f>
        <v>0</v>
      </c>
      <c r="BX649" s="31" t="n">
        <f aca="false">$B$11*(($A$1076)*$C649/$B$12*$B$7+(1-$A$1076)*$D649/$B$12*$C$7)</f>
        <v>0</v>
      </c>
      <c r="BY649" s="31" t="n">
        <f aca="false">$B$11*(($A$1077)*$C649/$B$12*$B$7+(1-$A$1077)*$D649/$B$12*$C$7)</f>
        <v>0</v>
      </c>
      <c r="BZ649" s="31" t="n">
        <f aca="false">$B$11*(($A$1078)*$C649/$B$12*$B$7+(1-$A$1078)*$D649/$B$12*$C$7)</f>
        <v>0</v>
      </c>
      <c r="CA649" s="31" t="n">
        <f aca="false">$B$11*(($A$1079)*$C649/$B$12*$B$7+(1-$A$1079)*$D649/$B$12*$C$7)</f>
        <v>0</v>
      </c>
      <c r="CB649" s="31" t="n">
        <f aca="false">$B$11*(($A$1080)*$C649/$B$12*$B$7+(1-$A$1080)*$D649/$B$12*$C$7)</f>
        <v>0</v>
      </c>
      <c r="CC649" s="31" t="n">
        <f aca="false">$B$11*(($A$1081)*$C649/$B$12*$B$7+(1-$A$1081)*$D649/$B$12*$C$7)</f>
        <v>0</v>
      </c>
    </row>
    <row r="650" customFormat="false" ht="15" hidden="false" customHeight="false" outlineLevel="0" collapsed="false">
      <c r="A650" s="21" t="n">
        <v>626</v>
      </c>
      <c r="B650" s="27" t="n">
        <v>-0.392388368986833</v>
      </c>
      <c r="C650" s="9" t="n">
        <f aca="false">SUM(AM650:AV650)</f>
        <v>0</v>
      </c>
      <c r="D650" s="9" t="n">
        <f aca="false">SUM(AW650:BF650)</f>
        <v>0</v>
      </c>
      <c r="E650" s="24" t="n">
        <f aca="false">(1-C650/$B$12)*$B$8-C650/$B$12*$B$7</f>
        <v>0.05</v>
      </c>
      <c r="F650" s="24" t="n">
        <f aca="false">(1-D650/$B$12)*$C$8-D650/$B$12*$C$7</f>
        <v>0.09</v>
      </c>
      <c r="G650" s="47" t="n">
        <f aca="false">$B$11*($B$10*C650/$B$12*$B$7+(1-$B$10)*D650/$B$12*$C$7)</f>
        <v>0</v>
      </c>
      <c r="H650" s="24" t="n">
        <f aca="false">$B$10*E650+(1-$B$10)*F650</f>
        <v>0.07</v>
      </c>
      <c r="I650" s="21"/>
      <c r="J650" s="21"/>
      <c r="K650" s="21"/>
      <c r="L650" s="21"/>
      <c r="M650" s="21"/>
      <c r="N650" s="21"/>
      <c r="O650" s="21"/>
      <c r="P650" s="21"/>
      <c r="Q650" s="21"/>
      <c r="R650" s="27" t="n">
        <v>-0.361614285548956</v>
      </c>
      <c r="S650" s="27" t="n">
        <v>-1.13640211622969</v>
      </c>
      <c r="T650" s="27" t="n">
        <v>-1.30460286580283</v>
      </c>
      <c r="U650" s="27" t="n">
        <v>1.24168399366633</v>
      </c>
      <c r="V650" s="27" t="n">
        <v>1.12003599480912</v>
      </c>
      <c r="W650" s="27" t="n">
        <v>-0.194560531875393</v>
      </c>
      <c r="X650" s="27" t="n">
        <v>1.17016556123105</v>
      </c>
      <c r="Y650" s="27" t="n">
        <v>-0.952833076155314</v>
      </c>
      <c r="Z650" s="27" t="n">
        <v>0.844790521603826</v>
      </c>
      <c r="AA650" s="27" t="n">
        <v>-0.619345618409127</v>
      </c>
      <c r="AB650" s="27" t="n">
        <v>0.0163156753156209</v>
      </c>
      <c r="AC650" s="27" t="n">
        <v>-1.15356244831159</v>
      </c>
      <c r="AD650" s="27" t="n">
        <v>-0.683460921928201</v>
      </c>
      <c r="AE650" s="27" t="n">
        <v>0.372917486341625</v>
      </c>
      <c r="AF650" s="27" t="n">
        <v>1.57170523536185</v>
      </c>
      <c r="AG650" s="27" t="n">
        <v>-0.388201594409486</v>
      </c>
      <c r="AH650" s="27" t="n">
        <v>2.15936007131548</v>
      </c>
      <c r="AI650" s="27" t="n">
        <v>-0.256505265081147</v>
      </c>
      <c r="AJ650" s="27" t="n">
        <v>1.42337883977132</v>
      </c>
      <c r="AK650" s="27" t="n">
        <v>1.53896350847074</v>
      </c>
      <c r="AL650" s="21"/>
      <c r="AM650" s="31" t="n">
        <f aca="false">IF(SQRT($B$9)*$B650+SQRT(1-$B$9)*R650&lt;_xlfn.NORM.S.INV($B$6),1,0)</f>
        <v>0</v>
      </c>
      <c r="AN650" s="31" t="n">
        <f aca="false">IF(SQRT($B$9)*$B650+SQRT(1-$B$9)*S650&lt;_xlfn.NORM.S.INV($B$6),1,0)</f>
        <v>0</v>
      </c>
      <c r="AO650" s="31" t="n">
        <f aca="false">IF(SQRT($B$9)*$B650+SQRT(1-$B$9)*T650&lt;_xlfn.NORM.S.INV($B$6),1,0)</f>
        <v>0</v>
      </c>
      <c r="AP650" s="31" t="n">
        <f aca="false">IF(SQRT($B$9)*$B650+SQRT(1-$B$9)*U650&lt;_xlfn.NORM.S.INV($B$6),1,0)</f>
        <v>0</v>
      </c>
      <c r="AQ650" s="31" t="n">
        <f aca="false">IF(SQRT($B$9)*$B650+SQRT(1-$B$9)*V650&lt;_xlfn.NORM.S.INV($B$6),1,0)</f>
        <v>0</v>
      </c>
      <c r="AR650" s="31" t="n">
        <f aca="false">IF(SQRT($B$9)*$B650+SQRT(1-$B$9)*W650&lt;_xlfn.NORM.S.INV($B$6),1,0)</f>
        <v>0</v>
      </c>
      <c r="AS650" s="31" t="n">
        <f aca="false">IF(SQRT($B$9)*$B650+SQRT(1-$B$9)*X650&lt;_xlfn.NORM.S.INV($B$6),1,0)</f>
        <v>0</v>
      </c>
      <c r="AT650" s="31" t="n">
        <f aca="false">IF(SQRT($B$9)*$B650+SQRT(1-$B$9)*Y650&lt;_xlfn.NORM.S.INV($B$6),1,0)</f>
        <v>0</v>
      </c>
      <c r="AU650" s="31" t="n">
        <f aca="false">IF(SQRT($B$9)*$B650+SQRT(1-$B$9)*Z650&lt;_xlfn.NORM.S.INV($B$6),1,0)</f>
        <v>0</v>
      </c>
      <c r="AV650" s="31" t="n">
        <f aca="false">IF(SQRT($B$9)*$B650+SQRT(1-$B$9)*AA650&lt;_xlfn.NORM.S.INV($B$6),1,0)</f>
        <v>0</v>
      </c>
      <c r="AW650" s="31" t="n">
        <f aca="false">IF(SQRT($C$9)*$B650+SQRT(1-$C$9)*AB650&lt;_xlfn.NORM.S.INV($C$6),1,0)</f>
        <v>0</v>
      </c>
      <c r="AX650" s="31" t="n">
        <f aca="false">IF(SQRT($C$9)*$B650+SQRT(1-$C$9)*AC650&lt;_xlfn.NORM.S.INV($C$6),1,0)</f>
        <v>0</v>
      </c>
      <c r="AY650" s="31" t="n">
        <f aca="false">IF(SQRT($C$9)*$B650+SQRT(1-$C$9)*AD650&lt;_xlfn.NORM.S.INV($C$6),1,0)</f>
        <v>0</v>
      </c>
      <c r="AZ650" s="31" t="n">
        <f aca="false">IF(SQRT($C$9)*$B650+SQRT(1-$C$9)*AE650&lt;_xlfn.NORM.S.INV($C$6),1,0)</f>
        <v>0</v>
      </c>
      <c r="BA650" s="31" t="n">
        <f aca="false">IF(SQRT($C$9)*$B650+SQRT(1-$C$9)*AF650&lt;_xlfn.NORM.S.INV($C$6),1,0)</f>
        <v>0</v>
      </c>
      <c r="BB650" s="31" t="n">
        <f aca="false">IF(SQRT($C$9)*$B650+SQRT(1-$C$9)*AG650&lt;_xlfn.NORM.S.INV($C$6),1,0)</f>
        <v>0</v>
      </c>
      <c r="BC650" s="31" t="n">
        <f aca="false">IF(SQRT($C$9)*$B650+SQRT(1-$C$9)*AH650&lt;_xlfn.NORM.S.INV($C$6),1,0)</f>
        <v>0</v>
      </c>
      <c r="BD650" s="31" t="n">
        <f aca="false">IF(SQRT($C$9)*$B650+SQRT(1-$C$9)*AI650&lt;_xlfn.NORM.S.INV($C$6),1,0)</f>
        <v>0</v>
      </c>
      <c r="BE650" s="31" t="n">
        <f aca="false">IF(SQRT($C$9)*$B650+SQRT(1-$C$9)*AJ650&lt;_xlfn.NORM.S.INV($C$6),1,0)</f>
        <v>0</v>
      </c>
      <c r="BF650" s="31" t="n">
        <f aca="false">IF(SQRT($C$9)*$B650+SQRT(1-$C$9)*AK650&lt;_xlfn.NORM.S.INV($C$6),1,0)</f>
        <v>0</v>
      </c>
      <c r="BG650" s="21"/>
      <c r="BH650" s="21"/>
      <c r="BI650" s="31" t="n">
        <f aca="false">$B$11*(($A$1061)*$C650/$B$12*$B$7+(1-$A$1061)*$D650/$B$12*$C$7)</f>
        <v>0</v>
      </c>
      <c r="BJ650" s="31" t="n">
        <f aca="false">$B$11*(($A$1062)*$C650/$B$12*$B$7+(1-$A$1062)*$D650/$B$12*$C$7)</f>
        <v>0</v>
      </c>
      <c r="BK650" s="31" t="n">
        <f aca="false">$B$11*(($A$1063)*$C650/$B$12*$B$7+(1-$A$1063)*$D650/$B$12*$C$7)</f>
        <v>0</v>
      </c>
      <c r="BL650" s="31" t="n">
        <f aca="false">$B$11*(($A$1064)*$C650/$B$12*$B$7+(1-$A$1064)*$D650/$B$12*$C$7)</f>
        <v>0</v>
      </c>
      <c r="BM650" s="31" t="n">
        <f aca="false">$B$11*(($A$1065)*$C650/$B$12*$B$7+(1-$A$1065)*$D650/$B$12*$C$7)</f>
        <v>0</v>
      </c>
      <c r="BN650" s="31" t="n">
        <f aca="false">$B$11*(($A$1066)*$C650/$B$12*$B$7+(1-$A$1066)*$D650/$B$12*$C$7)</f>
        <v>0</v>
      </c>
      <c r="BO650" s="31" t="n">
        <f aca="false">$B$11*(($A$1067)*$C650/$B$12*$B$7+(1-$A$1067)*$D650/$B$12*$C$7)</f>
        <v>0</v>
      </c>
      <c r="BP650" s="31" t="n">
        <f aca="false">$B$11*(($A$1068)*$C650/$B$12*$B$7+(1-$A$1068)*$D650/$B$12*$C$7)</f>
        <v>0</v>
      </c>
      <c r="BQ650" s="31" t="n">
        <f aca="false">$B$11*(($A$1069)*$C650/$B$12*$B$7+(1-$A$1069)*$D650/$B$12*$C$7)</f>
        <v>0</v>
      </c>
      <c r="BR650" s="31" t="n">
        <f aca="false">$B$11*(($A$1070)*$C650/$B$12*$B$7+(1-$A$1070)*$D650/$B$12*$C$7)</f>
        <v>0</v>
      </c>
      <c r="BS650" s="31" t="n">
        <f aca="false">$B$11*(($A$1071)*$C650/$B$12*$B$7+(1-$A$1071)*$D650/$B$12*$C$7)</f>
        <v>0</v>
      </c>
      <c r="BT650" s="31" t="n">
        <f aca="false">$B$11*(($A$1072)*$C650/$B$12*$B$7+(1-$A$1072)*$D650/$B$12*$C$7)</f>
        <v>0</v>
      </c>
      <c r="BU650" s="31" t="n">
        <f aca="false">$B$11*(($A$1073)*$C650/$B$12*$B$7+(1-$A$1073)*$D650/$B$12*$C$7)</f>
        <v>0</v>
      </c>
      <c r="BV650" s="31" t="n">
        <f aca="false">$B$11*(($A$1074)*$C650/$B$12*$B$7+(1-$A$1074)*$D650/$B$12*$C$7)</f>
        <v>0</v>
      </c>
      <c r="BW650" s="31" t="n">
        <f aca="false">$B$11*(($A$1075)*$C650/$B$12*$B$7+(1-$A$1075)*$D650/$B$12*$C$7)</f>
        <v>0</v>
      </c>
      <c r="BX650" s="31" t="n">
        <f aca="false">$B$11*(($A$1076)*$C650/$B$12*$B$7+(1-$A$1076)*$D650/$B$12*$C$7)</f>
        <v>0</v>
      </c>
      <c r="BY650" s="31" t="n">
        <f aca="false">$B$11*(($A$1077)*$C650/$B$12*$B$7+(1-$A$1077)*$D650/$B$12*$C$7)</f>
        <v>0</v>
      </c>
      <c r="BZ650" s="31" t="n">
        <f aca="false">$B$11*(($A$1078)*$C650/$B$12*$B$7+(1-$A$1078)*$D650/$B$12*$C$7)</f>
        <v>0</v>
      </c>
      <c r="CA650" s="31" t="n">
        <f aca="false">$B$11*(($A$1079)*$C650/$B$12*$B$7+(1-$A$1079)*$D650/$B$12*$C$7)</f>
        <v>0</v>
      </c>
      <c r="CB650" s="31" t="n">
        <f aca="false">$B$11*(($A$1080)*$C650/$B$12*$B$7+(1-$A$1080)*$D650/$B$12*$C$7)</f>
        <v>0</v>
      </c>
      <c r="CC650" s="31" t="n">
        <f aca="false">$B$11*(($A$1081)*$C650/$B$12*$B$7+(1-$A$1081)*$D650/$B$12*$C$7)</f>
        <v>0</v>
      </c>
    </row>
    <row r="651" customFormat="false" ht="15" hidden="false" customHeight="false" outlineLevel="0" collapsed="false">
      <c r="A651" s="21" t="n">
        <v>627</v>
      </c>
      <c r="B651" s="27" t="n">
        <v>-0.0947543019014409</v>
      </c>
      <c r="C651" s="9" t="n">
        <f aca="false">SUM(AM651:AV651)</f>
        <v>0</v>
      </c>
      <c r="D651" s="9" t="n">
        <f aca="false">SUM(AW651:BF651)</f>
        <v>0</v>
      </c>
      <c r="E651" s="24" t="n">
        <f aca="false">(1-C651/$B$12)*$B$8-C651/$B$12*$B$7</f>
        <v>0.05</v>
      </c>
      <c r="F651" s="24" t="n">
        <f aca="false">(1-D651/$B$12)*$C$8-D651/$B$12*$C$7</f>
        <v>0.09</v>
      </c>
      <c r="G651" s="47" t="n">
        <f aca="false">$B$11*($B$10*C651/$B$12*$B$7+(1-$B$10)*D651/$B$12*$C$7)</f>
        <v>0</v>
      </c>
      <c r="H651" s="24" t="n">
        <f aca="false">$B$10*E651+(1-$B$10)*F651</f>
        <v>0.07</v>
      </c>
      <c r="I651" s="21"/>
      <c r="J651" s="21"/>
      <c r="K651" s="21"/>
      <c r="L651" s="21"/>
      <c r="M651" s="21"/>
      <c r="N651" s="21"/>
      <c r="O651" s="21"/>
      <c r="P651" s="21"/>
      <c r="Q651" s="21"/>
      <c r="R651" s="27" t="n">
        <v>1.19839590226435</v>
      </c>
      <c r="S651" s="27" t="n">
        <v>-0.0870557636272363</v>
      </c>
      <c r="T651" s="27" t="n">
        <v>-0.23561208899713</v>
      </c>
      <c r="U651" s="27" t="n">
        <v>0.367881778034481</v>
      </c>
      <c r="V651" s="27" t="n">
        <v>2.16712655275701</v>
      </c>
      <c r="W651" s="27" t="n">
        <v>0.555850848154087</v>
      </c>
      <c r="X651" s="27" t="n">
        <v>0.448410797409651</v>
      </c>
      <c r="Y651" s="27" t="n">
        <v>0.282091825033959</v>
      </c>
      <c r="Z651" s="27" t="n">
        <v>0.254342259990728</v>
      </c>
      <c r="AA651" s="27" t="n">
        <v>1.06451324282964</v>
      </c>
      <c r="AB651" s="27" t="n">
        <v>0.95014268934812</v>
      </c>
      <c r="AC651" s="27" t="n">
        <v>-0.724989871240017</v>
      </c>
      <c r="AD651" s="27" t="n">
        <v>-0.400561302652255</v>
      </c>
      <c r="AE651" s="27" t="n">
        <v>4.0389094003738</v>
      </c>
      <c r="AF651" s="27" t="n">
        <v>-0.167128698807113</v>
      </c>
      <c r="AG651" s="27" t="n">
        <v>1.59991476446063</v>
      </c>
      <c r="AH651" s="27" t="n">
        <v>-0.3778382265105</v>
      </c>
      <c r="AI651" s="27" t="n">
        <v>1.05040856596564</v>
      </c>
      <c r="AJ651" s="27" t="n">
        <v>0.696907091093201</v>
      </c>
      <c r="AK651" s="27" t="n">
        <v>-0.701063647895922</v>
      </c>
      <c r="AL651" s="21"/>
      <c r="AM651" s="31" t="n">
        <f aca="false">IF(SQRT($B$9)*$B651+SQRT(1-$B$9)*R651&lt;_xlfn.NORM.S.INV($B$6),1,0)</f>
        <v>0</v>
      </c>
      <c r="AN651" s="31" t="n">
        <f aca="false">IF(SQRT($B$9)*$B651+SQRT(1-$B$9)*S651&lt;_xlfn.NORM.S.INV($B$6),1,0)</f>
        <v>0</v>
      </c>
      <c r="AO651" s="31" t="n">
        <f aca="false">IF(SQRT($B$9)*$B651+SQRT(1-$B$9)*T651&lt;_xlfn.NORM.S.INV($B$6),1,0)</f>
        <v>0</v>
      </c>
      <c r="AP651" s="31" t="n">
        <f aca="false">IF(SQRT($B$9)*$B651+SQRT(1-$B$9)*U651&lt;_xlfn.NORM.S.INV($B$6),1,0)</f>
        <v>0</v>
      </c>
      <c r="AQ651" s="31" t="n">
        <f aca="false">IF(SQRT($B$9)*$B651+SQRT(1-$B$9)*V651&lt;_xlfn.NORM.S.INV($B$6),1,0)</f>
        <v>0</v>
      </c>
      <c r="AR651" s="31" t="n">
        <f aca="false">IF(SQRT($B$9)*$B651+SQRT(1-$B$9)*W651&lt;_xlfn.NORM.S.INV($B$6),1,0)</f>
        <v>0</v>
      </c>
      <c r="AS651" s="31" t="n">
        <f aca="false">IF(SQRT($B$9)*$B651+SQRT(1-$B$9)*X651&lt;_xlfn.NORM.S.INV($B$6),1,0)</f>
        <v>0</v>
      </c>
      <c r="AT651" s="31" t="n">
        <f aca="false">IF(SQRT($B$9)*$B651+SQRT(1-$B$9)*Y651&lt;_xlfn.NORM.S.INV($B$6),1,0)</f>
        <v>0</v>
      </c>
      <c r="AU651" s="31" t="n">
        <f aca="false">IF(SQRT($B$9)*$B651+SQRT(1-$B$9)*Z651&lt;_xlfn.NORM.S.INV($B$6),1,0)</f>
        <v>0</v>
      </c>
      <c r="AV651" s="31" t="n">
        <f aca="false">IF(SQRT($B$9)*$B651+SQRT(1-$B$9)*AA651&lt;_xlfn.NORM.S.INV($B$6),1,0)</f>
        <v>0</v>
      </c>
      <c r="AW651" s="31" t="n">
        <f aca="false">IF(SQRT($C$9)*$B651+SQRT(1-$C$9)*AB651&lt;_xlfn.NORM.S.INV($C$6),1,0)</f>
        <v>0</v>
      </c>
      <c r="AX651" s="31" t="n">
        <f aca="false">IF(SQRT($C$9)*$B651+SQRT(1-$C$9)*AC651&lt;_xlfn.NORM.S.INV($C$6),1,0)</f>
        <v>0</v>
      </c>
      <c r="AY651" s="31" t="n">
        <f aca="false">IF(SQRT($C$9)*$B651+SQRT(1-$C$9)*AD651&lt;_xlfn.NORM.S.INV($C$6),1,0)</f>
        <v>0</v>
      </c>
      <c r="AZ651" s="31" t="n">
        <f aca="false">IF(SQRT($C$9)*$B651+SQRT(1-$C$9)*AE651&lt;_xlfn.NORM.S.INV($C$6),1,0)</f>
        <v>0</v>
      </c>
      <c r="BA651" s="31" t="n">
        <f aca="false">IF(SQRT($C$9)*$B651+SQRT(1-$C$9)*AF651&lt;_xlfn.NORM.S.INV($C$6),1,0)</f>
        <v>0</v>
      </c>
      <c r="BB651" s="31" t="n">
        <f aca="false">IF(SQRT($C$9)*$B651+SQRT(1-$C$9)*AG651&lt;_xlfn.NORM.S.INV($C$6),1,0)</f>
        <v>0</v>
      </c>
      <c r="BC651" s="31" t="n">
        <f aca="false">IF(SQRT($C$9)*$B651+SQRT(1-$C$9)*AH651&lt;_xlfn.NORM.S.INV($C$6),1,0)</f>
        <v>0</v>
      </c>
      <c r="BD651" s="31" t="n">
        <f aca="false">IF(SQRT($C$9)*$B651+SQRT(1-$C$9)*AI651&lt;_xlfn.NORM.S.INV($C$6),1,0)</f>
        <v>0</v>
      </c>
      <c r="BE651" s="31" t="n">
        <f aca="false">IF(SQRT($C$9)*$B651+SQRT(1-$C$9)*AJ651&lt;_xlfn.NORM.S.INV($C$6),1,0)</f>
        <v>0</v>
      </c>
      <c r="BF651" s="31" t="n">
        <f aca="false">IF(SQRT($C$9)*$B651+SQRT(1-$C$9)*AK651&lt;_xlfn.NORM.S.INV($C$6),1,0)</f>
        <v>0</v>
      </c>
      <c r="BG651" s="21"/>
      <c r="BH651" s="21"/>
      <c r="BI651" s="31" t="n">
        <f aca="false">$B$11*(($A$1061)*$C651/$B$12*$B$7+(1-$A$1061)*$D651/$B$12*$C$7)</f>
        <v>0</v>
      </c>
      <c r="BJ651" s="31" t="n">
        <f aca="false">$B$11*(($A$1062)*$C651/$B$12*$B$7+(1-$A$1062)*$D651/$B$12*$C$7)</f>
        <v>0</v>
      </c>
      <c r="BK651" s="31" t="n">
        <f aca="false">$B$11*(($A$1063)*$C651/$B$12*$B$7+(1-$A$1063)*$D651/$B$12*$C$7)</f>
        <v>0</v>
      </c>
      <c r="BL651" s="31" t="n">
        <f aca="false">$B$11*(($A$1064)*$C651/$B$12*$B$7+(1-$A$1064)*$D651/$B$12*$C$7)</f>
        <v>0</v>
      </c>
      <c r="BM651" s="31" t="n">
        <f aca="false">$B$11*(($A$1065)*$C651/$B$12*$B$7+(1-$A$1065)*$D651/$B$12*$C$7)</f>
        <v>0</v>
      </c>
      <c r="BN651" s="31" t="n">
        <f aca="false">$B$11*(($A$1066)*$C651/$B$12*$B$7+(1-$A$1066)*$D651/$B$12*$C$7)</f>
        <v>0</v>
      </c>
      <c r="BO651" s="31" t="n">
        <f aca="false">$B$11*(($A$1067)*$C651/$B$12*$B$7+(1-$A$1067)*$D651/$B$12*$C$7)</f>
        <v>0</v>
      </c>
      <c r="BP651" s="31" t="n">
        <f aca="false">$B$11*(($A$1068)*$C651/$B$12*$B$7+(1-$A$1068)*$D651/$B$12*$C$7)</f>
        <v>0</v>
      </c>
      <c r="BQ651" s="31" t="n">
        <f aca="false">$B$11*(($A$1069)*$C651/$B$12*$B$7+(1-$A$1069)*$D651/$B$12*$C$7)</f>
        <v>0</v>
      </c>
      <c r="BR651" s="31" t="n">
        <f aca="false">$B$11*(($A$1070)*$C651/$B$12*$B$7+(1-$A$1070)*$D651/$B$12*$C$7)</f>
        <v>0</v>
      </c>
      <c r="BS651" s="31" t="n">
        <f aca="false">$B$11*(($A$1071)*$C651/$B$12*$B$7+(1-$A$1071)*$D651/$B$12*$C$7)</f>
        <v>0</v>
      </c>
      <c r="BT651" s="31" t="n">
        <f aca="false">$B$11*(($A$1072)*$C651/$B$12*$B$7+(1-$A$1072)*$D651/$B$12*$C$7)</f>
        <v>0</v>
      </c>
      <c r="BU651" s="31" t="n">
        <f aca="false">$B$11*(($A$1073)*$C651/$B$12*$B$7+(1-$A$1073)*$D651/$B$12*$C$7)</f>
        <v>0</v>
      </c>
      <c r="BV651" s="31" t="n">
        <f aca="false">$B$11*(($A$1074)*$C651/$B$12*$B$7+(1-$A$1074)*$D651/$B$12*$C$7)</f>
        <v>0</v>
      </c>
      <c r="BW651" s="31" t="n">
        <f aca="false">$B$11*(($A$1075)*$C651/$B$12*$B$7+(1-$A$1075)*$D651/$B$12*$C$7)</f>
        <v>0</v>
      </c>
      <c r="BX651" s="31" t="n">
        <f aca="false">$B$11*(($A$1076)*$C651/$B$12*$B$7+(1-$A$1076)*$D651/$B$12*$C$7)</f>
        <v>0</v>
      </c>
      <c r="BY651" s="31" t="n">
        <f aca="false">$B$11*(($A$1077)*$C651/$B$12*$B$7+(1-$A$1077)*$D651/$B$12*$C$7)</f>
        <v>0</v>
      </c>
      <c r="BZ651" s="31" t="n">
        <f aca="false">$B$11*(($A$1078)*$C651/$B$12*$B$7+(1-$A$1078)*$D651/$B$12*$C$7)</f>
        <v>0</v>
      </c>
      <c r="CA651" s="31" t="n">
        <f aca="false">$B$11*(($A$1079)*$C651/$B$12*$B$7+(1-$A$1079)*$D651/$B$12*$C$7)</f>
        <v>0</v>
      </c>
      <c r="CB651" s="31" t="n">
        <f aca="false">$B$11*(($A$1080)*$C651/$B$12*$B$7+(1-$A$1080)*$D651/$B$12*$C$7)</f>
        <v>0</v>
      </c>
      <c r="CC651" s="31" t="n">
        <f aca="false">$B$11*(($A$1081)*$C651/$B$12*$B$7+(1-$A$1081)*$D651/$B$12*$C$7)</f>
        <v>0</v>
      </c>
    </row>
    <row r="652" customFormat="false" ht="15" hidden="false" customHeight="false" outlineLevel="0" collapsed="false">
      <c r="A652" s="21" t="n">
        <v>628</v>
      </c>
      <c r="B652" s="27" t="n">
        <v>0.981285552965777</v>
      </c>
      <c r="C652" s="9" t="n">
        <f aca="false">SUM(AM652:AV652)</f>
        <v>0</v>
      </c>
      <c r="D652" s="9" t="n">
        <f aca="false">SUM(AW652:BF652)</f>
        <v>0</v>
      </c>
      <c r="E652" s="24" t="n">
        <f aca="false">(1-C652/$B$12)*$B$8-C652/$B$12*$B$7</f>
        <v>0.05</v>
      </c>
      <c r="F652" s="24" t="n">
        <f aca="false">(1-D652/$B$12)*$C$8-D652/$B$12*$C$7</f>
        <v>0.09</v>
      </c>
      <c r="G652" s="47" t="n">
        <f aca="false">$B$11*($B$10*C652/$B$12*$B$7+(1-$B$10)*D652/$B$12*$C$7)</f>
        <v>0</v>
      </c>
      <c r="H652" s="24" t="n">
        <f aca="false">$B$10*E652+(1-$B$10)*F652</f>
        <v>0.07</v>
      </c>
      <c r="I652" s="21"/>
      <c r="J652" s="21"/>
      <c r="K652" s="21"/>
      <c r="L652" s="21"/>
      <c r="M652" s="21"/>
      <c r="N652" s="21"/>
      <c r="O652" s="21"/>
      <c r="P652" s="21"/>
      <c r="Q652" s="21"/>
      <c r="R652" s="27" t="n">
        <v>-1.43847297899373</v>
      </c>
      <c r="S652" s="27" t="n">
        <v>-0.881728256685194</v>
      </c>
      <c r="T652" s="27" t="n">
        <v>0.00536328676348186</v>
      </c>
      <c r="U652" s="27" t="n">
        <v>-0.779718169237772</v>
      </c>
      <c r="V652" s="27" t="n">
        <v>1.61650457396081</v>
      </c>
      <c r="W652" s="27" t="n">
        <v>2.09852928300645</v>
      </c>
      <c r="X652" s="27" t="n">
        <v>1.9360557674736</v>
      </c>
      <c r="Y652" s="27" t="n">
        <v>-1.62364678966186</v>
      </c>
      <c r="Z652" s="27" t="n">
        <v>-1.74229747889853</v>
      </c>
      <c r="AA652" s="27" t="n">
        <v>0.296345672600514</v>
      </c>
      <c r="AB652" s="27" t="n">
        <v>0.698548529044243</v>
      </c>
      <c r="AC652" s="27" t="n">
        <v>0.447293595595785</v>
      </c>
      <c r="AD652" s="27" t="n">
        <v>-1.18947835495143</v>
      </c>
      <c r="AE652" s="27" t="n">
        <v>-1.44087504003126</v>
      </c>
      <c r="AF652" s="27" t="n">
        <v>-1.72607023774761</v>
      </c>
      <c r="AG652" s="27" t="n">
        <v>1.80564284688212</v>
      </c>
      <c r="AH652" s="27" t="n">
        <v>0.400723452768018</v>
      </c>
      <c r="AI652" s="27" t="n">
        <v>1.51293299973187</v>
      </c>
      <c r="AJ652" s="27" t="n">
        <v>0.391452002518734</v>
      </c>
      <c r="AK652" s="27" t="n">
        <v>-1.94881188341446</v>
      </c>
      <c r="AL652" s="21"/>
      <c r="AM652" s="31" t="n">
        <f aca="false">IF(SQRT($B$9)*$B652+SQRT(1-$B$9)*R652&lt;_xlfn.NORM.S.INV($B$6),1,0)</f>
        <v>0</v>
      </c>
      <c r="AN652" s="31" t="n">
        <f aca="false">IF(SQRT($B$9)*$B652+SQRT(1-$B$9)*S652&lt;_xlfn.NORM.S.INV($B$6),1,0)</f>
        <v>0</v>
      </c>
      <c r="AO652" s="31" t="n">
        <f aca="false">IF(SQRT($B$9)*$B652+SQRT(1-$B$9)*T652&lt;_xlfn.NORM.S.INV($B$6),1,0)</f>
        <v>0</v>
      </c>
      <c r="AP652" s="31" t="n">
        <f aca="false">IF(SQRT($B$9)*$B652+SQRT(1-$B$9)*U652&lt;_xlfn.NORM.S.INV($B$6),1,0)</f>
        <v>0</v>
      </c>
      <c r="AQ652" s="31" t="n">
        <f aca="false">IF(SQRT($B$9)*$B652+SQRT(1-$B$9)*V652&lt;_xlfn.NORM.S.INV($B$6),1,0)</f>
        <v>0</v>
      </c>
      <c r="AR652" s="31" t="n">
        <f aca="false">IF(SQRT($B$9)*$B652+SQRT(1-$B$9)*W652&lt;_xlfn.NORM.S.INV($B$6),1,0)</f>
        <v>0</v>
      </c>
      <c r="AS652" s="31" t="n">
        <f aca="false">IF(SQRT($B$9)*$B652+SQRT(1-$B$9)*X652&lt;_xlfn.NORM.S.INV($B$6),1,0)</f>
        <v>0</v>
      </c>
      <c r="AT652" s="31" t="n">
        <f aca="false">IF(SQRT($B$9)*$B652+SQRT(1-$B$9)*Y652&lt;_xlfn.NORM.S.INV($B$6),1,0)</f>
        <v>0</v>
      </c>
      <c r="AU652" s="31" t="n">
        <f aca="false">IF(SQRT($B$9)*$B652+SQRT(1-$B$9)*Z652&lt;_xlfn.NORM.S.INV($B$6),1,0)</f>
        <v>0</v>
      </c>
      <c r="AV652" s="31" t="n">
        <f aca="false">IF(SQRT($B$9)*$B652+SQRT(1-$B$9)*AA652&lt;_xlfn.NORM.S.INV($B$6),1,0)</f>
        <v>0</v>
      </c>
      <c r="AW652" s="31" t="n">
        <f aca="false">IF(SQRT($C$9)*$B652+SQRT(1-$C$9)*AB652&lt;_xlfn.NORM.S.INV($C$6),1,0)</f>
        <v>0</v>
      </c>
      <c r="AX652" s="31" t="n">
        <f aca="false">IF(SQRT($C$9)*$B652+SQRT(1-$C$9)*AC652&lt;_xlfn.NORM.S.INV($C$6),1,0)</f>
        <v>0</v>
      </c>
      <c r="AY652" s="31" t="n">
        <f aca="false">IF(SQRT($C$9)*$B652+SQRT(1-$C$9)*AD652&lt;_xlfn.NORM.S.INV($C$6),1,0)</f>
        <v>0</v>
      </c>
      <c r="AZ652" s="31" t="n">
        <f aca="false">IF(SQRT($C$9)*$B652+SQRT(1-$C$9)*AE652&lt;_xlfn.NORM.S.INV($C$6),1,0)</f>
        <v>0</v>
      </c>
      <c r="BA652" s="31" t="n">
        <f aca="false">IF(SQRT($C$9)*$B652+SQRT(1-$C$9)*AF652&lt;_xlfn.NORM.S.INV($C$6),1,0)</f>
        <v>0</v>
      </c>
      <c r="BB652" s="31" t="n">
        <f aca="false">IF(SQRT($C$9)*$B652+SQRT(1-$C$9)*AG652&lt;_xlfn.NORM.S.INV($C$6),1,0)</f>
        <v>0</v>
      </c>
      <c r="BC652" s="31" t="n">
        <f aca="false">IF(SQRT($C$9)*$B652+SQRT(1-$C$9)*AH652&lt;_xlfn.NORM.S.INV($C$6),1,0)</f>
        <v>0</v>
      </c>
      <c r="BD652" s="31" t="n">
        <f aca="false">IF(SQRT($C$9)*$B652+SQRT(1-$C$9)*AI652&lt;_xlfn.NORM.S.INV($C$6),1,0)</f>
        <v>0</v>
      </c>
      <c r="BE652" s="31" t="n">
        <f aca="false">IF(SQRT($C$9)*$B652+SQRT(1-$C$9)*AJ652&lt;_xlfn.NORM.S.INV($C$6),1,0)</f>
        <v>0</v>
      </c>
      <c r="BF652" s="31" t="n">
        <f aca="false">IF(SQRT($C$9)*$B652+SQRT(1-$C$9)*AK652&lt;_xlfn.NORM.S.INV($C$6),1,0)</f>
        <v>0</v>
      </c>
      <c r="BG652" s="21"/>
      <c r="BH652" s="21"/>
      <c r="BI652" s="31" t="n">
        <f aca="false">$B$11*(($A$1061)*$C652/$B$12*$B$7+(1-$A$1061)*$D652/$B$12*$C$7)</f>
        <v>0</v>
      </c>
      <c r="BJ652" s="31" t="n">
        <f aca="false">$B$11*(($A$1062)*$C652/$B$12*$B$7+(1-$A$1062)*$D652/$B$12*$C$7)</f>
        <v>0</v>
      </c>
      <c r="BK652" s="31" t="n">
        <f aca="false">$B$11*(($A$1063)*$C652/$B$12*$B$7+(1-$A$1063)*$D652/$B$12*$C$7)</f>
        <v>0</v>
      </c>
      <c r="BL652" s="31" t="n">
        <f aca="false">$B$11*(($A$1064)*$C652/$B$12*$B$7+(1-$A$1064)*$D652/$B$12*$C$7)</f>
        <v>0</v>
      </c>
      <c r="BM652" s="31" t="n">
        <f aca="false">$B$11*(($A$1065)*$C652/$B$12*$B$7+(1-$A$1065)*$D652/$B$12*$C$7)</f>
        <v>0</v>
      </c>
      <c r="BN652" s="31" t="n">
        <f aca="false">$B$11*(($A$1066)*$C652/$B$12*$B$7+(1-$A$1066)*$D652/$B$12*$C$7)</f>
        <v>0</v>
      </c>
      <c r="BO652" s="31" t="n">
        <f aca="false">$B$11*(($A$1067)*$C652/$B$12*$B$7+(1-$A$1067)*$D652/$B$12*$C$7)</f>
        <v>0</v>
      </c>
      <c r="BP652" s="31" t="n">
        <f aca="false">$B$11*(($A$1068)*$C652/$B$12*$B$7+(1-$A$1068)*$D652/$B$12*$C$7)</f>
        <v>0</v>
      </c>
      <c r="BQ652" s="31" t="n">
        <f aca="false">$B$11*(($A$1069)*$C652/$B$12*$B$7+(1-$A$1069)*$D652/$B$12*$C$7)</f>
        <v>0</v>
      </c>
      <c r="BR652" s="31" t="n">
        <f aca="false">$B$11*(($A$1070)*$C652/$B$12*$B$7+(1-$A$1070)*$D652/$B$12*$C$7)</f>
        <v>0</v>
      </c>
      <c r="BS652" s="31" t="n">
        <f aca="false">$B$11*(($A$1071)*$C652/$B$12*$B$7+(1-$A$1071)*$D652/$B$12*$C$7)</f>
        <v>0</v>
      </c>
      <c r="BT652" s="31" t="n">
        <f aca="false">$B$11*(($A$1072)*$C652/$B$12*$B$7+(1-$A$1072)*$D652/$B$12*$C$7)</f>
        <v>0</v>
      </c>
      <c r="BU652" s="31" t="n">
        <f aca="false">$B$11*(($A$1073)*$C652/$B$12*$B$7+(1-$A$1073)*$D652/$B$12*$C$7)</f>
        <v>0</v>
      </c>
      <c r="BV652" s="31" t="n">
        <f aca="false">$B$11*(($A$1074)*$C652/$B$12*$B$7+(1-$A$1074)*$D652/$B$12*$C$7)</f>
        <v>0</v>
      </c>
      <c r="BW652" s="31" t="n">
        <f aca="false">$B$11*(($A$1075)*$C652/$B$12*$B$7+(1-$A$1075)*$D652/$B$12*$C$7)</f>
        <v>0</v>
      </c>
      <c r="BX652" s="31" t="n">
        <f aca="false">$B$11*(($A$1076)*$C652/$B$12*$B$7+(1-$A$1076)*$D652/$B$12*$C$7)</f>
        <v>0</v>
      </c>
      <c r="BY652" s="31" t="n">
        <f aca="false">$B$11*(($A$1077)*$C652/$B$12*$B$7+(1-$A$1077)*$D652/$B$12*$C$7)</f>
        <v>0</v>
      </c>
      <c r="BZ652" s="31" t="n">
        <f aca="false">$B$11*(($A$1078)*$C652/$B$12*$B$7+(1-$A$1078)*$D652/$B$12*$C$7)</f>
        <v>0</v>
      </c>
      <c r="CA652" s="31" t="n">
        <f aca="false">$B$11*(($A$1079)*$C652/$B$12*$B$7+(1-$A$1079)*$D652/$B$12*$C$7)</f>
        <v>0</v>
      </c>
      <c r="CB652" s="31" t="n">
        <f aca="false">$B$11*(($A$1080)*$C652/$B$12*$B$7+(1-$A$1080)*$D652/$B$12*$C$7)</f>
        <v>0</v>
      </c>
      <c r="CC652" s="31" t="n">
        <f aca="false">$B$11*(($A$1081)*$C652/$B$12*$B$7+(1-$A$1081)*$D652/$B$12*$C$7)</f>
        <v>0</v>
      </c>
    </row>
    <row r="653" customFormat="false" ht="15" hidden="false" customHeight="false" outlineLevel="0" collapsed="false">
      <c r="A653" s="21" t="n">
        <v>629</v>
      </c>
      <c r="B653" s="27" t="n">
        <v>-0.073864639519055</v>
      </c>
      <c r="C653" s="9" t="n">
        <f aca="false">SUM(AM653:AV653)</f>
        <v>0</v>
      </c>
      <c r="D653" s="9" t="n">
        <f aca="false">SUM(AW653:BF653)</f>
        <v>0</v>
      </c>
      <c r="E653" s="24" t="n">
        <f aca="false">(1-C653/$B$12)*$B$8-C653/$B$12*$B$7</f>
        <v>0.05</v>
      </c>
      <c r="F653" s="24" t="n">
        <f aca="false">(1-D653/$B$12)*$C$8-D653/$B$12*$C$7</f>
        <v>0.09</v>
      </c>
      <c r="G653" s="47" t="n">
        <f aca="false">$B$11*($B$10*C653/$B$12*$B$7+(1-$B$10)*D653/$B$12*$C$7)</f>
        <v>0</v>
      </c>
      <c r="H653" s="24" t="n">
        <f aca="false">$B$10*E653+(1-$B$10)*F653</f>
        <v>0.07</v>
      </c>
      <c r="I653" s="21"/>
      <c r="J653" s="21"/>
      <c r="K653" s="21"/>
      <c r="L653" s="21"/>
      <c r="M653" s="21"/>
      <c r="N653" s="21"/>
      <c r="O653" s="21"/>
      <c r="P653" s="21"/>
      <c r="Q653" s="21"/>
      <c r="R653" s="27" t="n">
        <v>-0.858626498398927</v>
      </c>
      <c r="S653" s="27" t="n">
        <v>-1.09510855904169</v>
      </c>
      <c r="T653" s="27" t="n">
        <v>0.698637944738763</v>
      </c>
      <c r="U653" s="27" t="n">
        <v>-2.4266941910281</v>
      </c>
      <c r="V653" s="27" t="n">
        <v>0.378869094452871</v>
      </c>
      <c r="W653" s="27" t="n">
        <v>0.758888690675937</v>
      </c>
      <c r="X653" s="27" t="n">
        <v>-1.25009766546011</v>
      </c>
      <c r="Y653" s="27" t="n">
        <v>1.15806772103257</v>
      </c>
      <c r="Z653" s="27" t="n">
        <v>0.503354755677173</v>
      </c>
      <c r="AA653" s="27" t="n">
        <v>-2.06399947691271</v>
      </c>
      <c r="AB653" s="27" t="n">
        <v>-1.50858645005737</v>
      </c>
      <c r="AC653" s="27" t="n">
        <v>-0.301454348675905</v>
      </c>
      <c r="AD653" s="27" t="n">
        <v>1.73780773636577</v>
      </c>
      <c r="AE653" s="27" t="n">
        <v>1.29592095267369</v>
      </c>
      <c r="AF653" s="27" t="n">
        <v>-1.09834309107153</v>
      </c>
      <c r="AG653" s="27" t="n">
        <v>-0.606421901788288</v>
      </c>
      <c r="AH653" s="27" t="n">
        <v>1.53941791575137</v>
      </c>
      <c r="AI653" s="27" t="n">
        <v>-0.456844304924412</v>
      </c>
      <c r="AJ653" s="27" t="n">
        <v>-0.716352412733325</v>
      </c>
      <c r="AK653" s="27" t="n">
        <v>-1.3029956739099</v>
      </c>
      <c r="AL653" s="21"/>
      <c r="AM653" s="31" t="n">
        <f aca="false">IF(SQRT($B$9)*$B653+SQRT(1-$B$9)*R653&lt;_xlfn.NORM.S.INV($B$6),1,0)</f>
        <v>0</v>
      </c>
      <c r="AN653" s="31" t="n">
        <f aca="false">IF(SQRT($B$9)*$B653+SQRT(1-$B$9)*S653&lt;_xlfn.NORM.S.INV($B$6),1,0)</f>
        <v>0</v>
      </c>
      <c r="AO653" s="31" t="n">
        <f aca="false">IF(SQRT($B$9)*$B653+SQRT(1-$B$9)*T653&lt;_xlfn.NORM.S.INV($B$6),1,0)</f>
        <v>0</v>
      </c>
      <c r="AP653" s="31" t="n">
        <f aca="false">IF(SQRT($B$9)*$B653+SQRT(1-$B$9)*U653&lt;_xlfn.NORM.S.INV($B$6),1,0)</f>
        <v>0</v>
      </c>
      <c r="AQ653" s="31" t="n">
        <f aca="false">IF(SQRT($B$9)*$B653+SQRT(1-$B$9)*V653&lt;_xlfn.NORM.S.INV($B$6),1,0)</f>
        <v>0</v>
      </c>
      <c r="AR653" s="31" t="n">
        <f aca="false">IF(SQRT($B$9)*$B653+SQRT(1-$B$9)*W653&lt;_xlfn.NORM.S.INV($B$6),1,0)</f>
        <v>0</v>
      </c>
      <c r="AS653" s="31" t="n">
        <f aca="false">IF(SQRT($B$9)*$B653+SQRT(1-$B$9)*X653&lt;_xlfn.NORM.S.INV($B$6),1,0)</f>
        <v>0</v>
      </c>
      <c r="AT653" s="31" t="n">
        <f aca="false">IF(SQRT($B$9)*$B653+SQRT(1-$B$9)*Y653&lt;_xlfn.NORM.S.INV($B$6),1,0)</f>
        <v>0</v>
      </c>
      <c r="AU653" s="31" t="n">
        <f aca="false">IF(SQRT($B$9)*$B653+SQRT(1-$B$9)*Z653&lt;_xlfn.NORM.S.INV($B$6),1,0)</f>
        <v>0</v>
      </c>
      <c r="AV653" s="31" t="n">
        <f aca="false">IF(SQRT($B$9)*$B653+SQRT(1-$B$9)*AA653&lt;_xlfn.NORM.S.INV($B$6),1,0)</f>
        <v>0</v>
      </c>
      <c r="AW653" s="31" t="n">
        <f aca="false">IF(SQRT($C$9)*$B653+SQRT(1-$C$9)*AB653&lt;_xlfn.NORM.S.INV($C$6),1,0)</f>
        <v>0</v>
      </c>
      <c r="AX653" s="31" t="n">
        <f aca="false">IF(SQRT($C$9)*$B653+SQRT(1-$C$9)*AC653&lt;_xlfn.NORM.S.INV($C$6),1,0)</f>
        <v>0</v>
      </c>
      <c r="AY653" s="31" t="n">
        <f aca="false">IF(SQRT($C$9)*$B653+SQRT(1-$C$9)*AD653&lt;_xlfn.NORM.S.INV($C$6),1,0)</f>
        <v>0</v>
      </c>
      <c r="AZ653" s="31" t="n">
        <f aca="false">IF(SQRT($C$9)*$B653+SQRT(1-$C$9)*AE653&lt;_xlfn.NORM.S.INV($C$6),1,0)</f>
        <v>0</v>
      </c>
      <c r="BA653" s="31" t="n">
        <f aca="false">IF(SQRT($C$9)*$B653+SQRT(1-$C$9)*AF653&lt;_xlfn.NORM.S.INV($C$6),1,0)</f>
        <v>0</v>
      </c>
      <c r="BB653" s="31" t="n">
        <f aca="false">IF(SQRT($C$9)*$B653+SQRT(1-$C$9)*AG653&lt;_xlfn.NORM.S.INV($C$6),1,0)</f>
        <v>0</v>
      </c>
      <c r="BC653" s="31" t="n">
        <f aca="false">IF(SQRT($C$9)*$B653+SQRT(1-$C$9)*AH653&lt;_xlfn.NORM.S.INV($C$6),1,0)</f>
        <v>0</v>
      </c>
      <c r="BD653" s="31" t="n">
        <f aca="false">IF(SQRT($C$9)*$B653+SQRT(1-$C$9)*AI653&lt;_xlfn.NORM.S.INV($C$6),1,0)</f>
        <v>0</v>
      </c>
      <c r="BE653" s="31" t="n">
        <f aca="false">IF(SQRT($C$9)*$B653+SQRT(1-$C$9)*AJ653&lt;_xlfn.NORM.S.INV($C$6),1,0)</f>
        <v>0</v>
      </c>
      <c r="BF653" s="31" t="n">
        <f aca="false">IF(SQRT($C$9)*$B653+SQRT(1-$C$9)*AK653&lt;_xlfn.NORM.S.INV($C$6),1,0)</f>
        <v>0</v>
      </c>
      <c r="BG653" s="21"/>
      <c r="BH653" s="21"/>
      <c r="BI653" s="31" t="n">
        <f aca="false">$B$11*(($A$1061)*$C653/$B$12*$B$7+(1-$A$1061)*$D653/$B$12*$C$7)</f>
        <v>0</v>
      </c>
      <c r="BJ653" s="31" t="n">
        <f aca="false">$B$11*(($A$1062)*$C653/$B$12*$B$7+(1-$A$1062)*$D653/$B$12*$C$7)</f>
        <v>0</v>
      </c>
      <c r="BK653" s="31" t="n">
        <f aca="false">$B$11*(($A$1063)*$C653/$B$12*$B$7+(1-$A$1063)*$D653/$B$12*$C$7)</f>
        <v>0</v>
      </c>
      <c r="BL653" s="31" t="n">
        <f aca="false">$B$11*(($A$1064)*$C653/$B$12*$B$7+(1-$A$1064)*$D653/$B$12*$C$7)</f>
        <v>0</v>
      </c>
      <c r="BM653" s="31" t="n">
        <f aca="false">$B$11*(($A$1065)*$C653/$B$12*$B$7+(1-$A$1065)*$D653/$B$12*$C$7)</f>
        <v>0</v>
      </c>
      <c r="BN653" s="31" t="n">
        <f aca="false">$B$11*(($A$1066)*$C653/$B$12*$B$7+(1-$A$1066)*$D653/$B$12*$C$7)</f>
        <v>0</v>
      </c>
      <c r="BO653" s="31" t="n">
        <f aca="false">$B$11*(($A$1067)*$C653/$B$12*$B$7+(1-$A$1067)*$D653/$B$12*$C$7)</f>
        <v>0</v>
      </c>
      <c r="BP653" s="31" t="n">
        <f aca="false">$B$11*(($A$1068)*$C653/$B$12*$B$7+(1-$A$1068)*$D653/$B$12*$C$7)</f>
        <v>0</v>
      </c>
      <c r="BQ653" s="31" t="n">
        <f aca="false">$B$11*(($A$1069)*$C653/$B$12*$B$7+(1-$A$1069)*$D653/$B$12*$C$7)</f>
        <v>0</v>
      </c>
      <c r="BR653" s="31" t="n">
        <f aca="false">$B$11*(($A$1070)*$C653/$B$12*$B$7+(1-$A$1070)*$D653/$B$12*$C$7)</f>
        <v>0</v>
      </c>
      <c r="BS653" s="31" t="n">
        <f aca="false">$B$11*(($A$1071)*$C653/$B$12*$B$7+(1-$A$1071)*$D653/$B$12*$C$7)</f>
        <v>0</v>
      </c>
      <c r="BT653" s="31" t="n">
        <f aca="false">$B$11*(($A$1072)*$C653/$B$12*$B$7+(1-$A$1072)*$D653/$B$12*$C$7)</f>
        <v>0</v>
      </c>
      <c r="BU653" s="31" t="n">
        <f aca="false">$B$11*(($A$1073)*$C653/$B$12*$B$7+(1-$A$1073)*$D653/$B$12*$C$7)</f>
        <v>0</v>
      </c>
      <c r="BV653" s="31" t="n">
        <f aca="false">$B$11*(($A$1074)*$C653/$B$12*$B$7+(1-$A$1074)*$D653/$B$12*$C$7)</f>
        <v>0</v>
      </c>
      <c r="BW653" s="31" t="n">
        <f aca="false">$B$11*(($A$1075)*$C653/$B$12*$B$7+(1-$A$1075)*$D653/$B$12*$C$7)</f>
        <v>0</v>
      </c>
      <c r="BX653" s="31" t="n">
        <f aca="false">$B$11*(($A$1076)*$C653/$B$12*$B$7+(1-$A$1076)*$D653/$B$12*$C$7)</f>
        <v>0</v>
      </c>
      <c r="BY653" s="31" t="n">
        <f aca="false">$B$11*(($A$1077)*$C653/$B$12*$B$7+(1-$A$1077)*$D653/$B$12*$C$7)</f>
        <v>0</v>
      </c>
      <c r="BZ653" s="31" t="n">
        <f aca="false">$B$11*(($A$1078)*$C653/$B$12*$B$7+(1-$A$1078)*$D653/$B$12*$C$7)</f>
        <v>0</v>
      </c>
      <c r="CA653" s="31" t="n">
        <f aca="false">$B$11*(($A$1079)*$C653/$B$12*$B$7+(1-$A$1079)*$D653/$B$12*$C$7)</f>
        <v>0</v>
      </c>
      <c r="CB653" s="31" t="n">
        <f aca="false">$B$11*(($A$1080)*$C653/$B$12*$B$7+(1-$A$1080)*$D653/$B$12*$C$7)</f>
        <v>0</v>
      </c>
      <c r="CC653" s="31" t="n">
        <f aca="false">$B$11*(($A$1081)*$C653/$B$12*$B$7+(1-$A$1081)*$D653/$B$12*$C$7)</f>
        <v>0</v>
      </c>
    </row>
    <row r="654" customFormat="false" ht="15" hidden="false" customHeight="false" outlineLevel="0" collapsed="false">
      <c r="A654" s="21" t="n">
        <v>630</v>
      </c>
      <c r="B654" s="27" t="n">
        <v>-0.0946286736373108</v>
      </c>
      <c r="C654" s="9" t="n">
        <f aca="false">SUM(AM654:AV654)</f>
        <v>0</v>
      </c>
      <c r="D654" s="9" t="n">
        <f aca="false">SUM(AW654:BF654)</f>
        <v>1</v>
      </c>
      <c r="E654" s="24" t="n">
        <f aca="false">(1-C654/$B$12)*$B$8-C654/$B$12*$B$7</f>
        <v>0.05</v>
      </c>
      <c r="F654" s="24" t="n">
        <f aca="false">(1-D654/$B$12)*$C$8-D654/$B$12*$C$7</f>
        <v>0.021</v>
      </c>
      <c r="G654" s="47" t="n">
        <f aca="false">$B$11*($B$10*C654/$B$12*$B$7+(1-$B$10)*D654/$B$12*$C$7)</f>
        <v>300</v>
      </c>
      <c r="H654" s="24" t="n">
        <f aca="false">$B$10*E654+(1-$B$10)*F654</f>
        <v>0.0355</v>
      </c>
      <c r="I654" s="21"/>
      <c r="J654" s="21"/>
      <c r="K654" s="21"/>
      <c r="L654" s="21"/>
      <c r="M654" s="21"/>
      <c r="N654" s="21"/>
      <c r="O654" s="21"/>
      <c r="P654" s="21"/>
      <c r="Q654" s="21"/>
      <c r="R654" s="27" t="n">
        <v>-0.423840542007192</v>
      </c>
      <c r="S654" s="27" t="n">
        <v>-1.14795559394276</v>
      </c>
      <c r="T654" s="27" t="n">
        <v>0.739615125178712</v>
      </c>
      <c r="U654" s="27" t="n">
        <v>1.73940285924811</v>
      </c>
      <c r="V654" s="27" t="n">
        <v>-0.757542440262302</v>
      </c>
      <c r="W654" s="27" t="n">
        <v>1.55707401865861</v>
      </c>
      <c r="X654" s="27" t="n">
        <v>0.102414367195067</v>
      </c>
      <c r="Y654" s="27" t="n">
        <v>0.510527698427051</v>
      </c>
      <c r="Z654" s="27" t="n">
        <v>-0.421621056662135</v>
      </c>
      <c r="AA654" s="27" t="n">
        <v>1.03672901033505</v>
      </c>
      <c r="AB654" s="27" t="n">
        <v>0.251754949128898</v>
      </c>
      <c r="AC654" s="27" t="n">
        <v>-0.982255547401804</v>
      </c>
      <c r="AD654" s="27" t="n">
        <v>-0.675629981298787</v>
      </c>
      <c r="AE654" s="27" t="n">
        <v>-0.648149604613575</v>
      </c>
      <c r="AF654" s="27" t="n">
        <v>0.602022538028937</v>
      </c>
      <c r="AG654" s="27" t="n">
        <v>0.331970151168171</v>
      </c>
      <c r="AH654" s="27" t="n">
        <v>0.676913095233888</v>
      </c>
      <c r="AI654" s="27" t="n">
        <v>-2.1567570020598</v>
      </c>
      <c r="AJ654" s="27" t="n">
        <v>-0.637195730669907</v>
      </c>
      <c r="AK654" s="27" t="n">
        <v>1.88070044808332</v>
      </c>
      <c r="AL654" s="21"/>
      <c r="AM654" s="31" t="n">
        <f aca="false">IF(SQRT($B$9)*$B654+SQRT(1-$B$9)*R654&lt;_xlfn.NORM.S.INV($B$6),1,0)</f>
        <v>0</v>
      </c>
      <c r="AN654" s="31" t="n">
        <f aca="false">IF(SQRT($B$9)*$B654+SQRT(1-$B$9)*S654&lt;_xlfn.NORM.S.INV($B$6),1,0)</f>
        <v>0</v>
      </c>
      <c r="AO654" s="31" t="n">
        <f aca="false">IF(SQRT($B$9)*$B654+SQRT(1-$B$9)*T654&lt;_xlfn.NORM.S.INV($B$6),1,0)</f>
        <v>0</v>
      </c>
      <c r="AP654" s="31" t="n">
        <f aca="false">IF(SQRT($B$9)*$B654+SQRT(1-$B$9)*U654&lt;_xlfn.NORM.S.INV($B$6),1,0)</f>
        <v>0</v>
      </c>
      <c r="AQ654" s="31" t="n">
        <f aca="false">IF(SQRT($B$9)*$B654+SQRT(1-$B$9)*V654&lt;_xlfn.NORM.S.INV($B$6),1,0)</f>
        <v>0</v>
      </c>
      <c r="AR654" s="31" t="n">
        <f aca="false">IF(SQRT($B$9)*$B654+SQRT(1-$B$9)*W654&lt;_xlfn.NORM.S.INV($B$6),1,0)</f>
        <v>0</v>
      </c>
      <c r="AS654" s="31" t="n">
        <f aca="false">IF(SQRT($B$9)*$B654+SQRT(1-$B$9)*X654&lt;_xlfn.NORM.S.INV($B$6),1,0)</f>
        <v>0</v>
      </c>
      <c r="AT654" s="31" t="n">
        <f aca="false">IF(SQRT($B$9)*$B654+SQRT(1-$B$9)*Y654&lt;_xlfn.NORM.S.INV($B$6),1,0)</f>
        <v>0</v>
      </c>
      <c r="AU654" s="31" t="n">
        <f aca="false">IF(SQRT($B$9)*$B654+SQRT(1-$B$9)*Z654&lt;_xlfn.NORM.S.INV($B$6),1,0)</f>
        <v>0</v>
      </c>
      <c r="AV654" s="31" t="n">
        <f aca="false">IF(SQRT($B$9)*$B654+SQRT(1-$B$9)*AA654&lt;_xlfn.NORM.S.INV($B$6),1,0)</f>
        <v>0</v>
      </c>
      <c r="AW654" s="31" t="n">
        <f aca="false">IF(SQRT($C$9)*$B654+SQRT(1-$C$9)*AB654&lt;_xlfn.NORM.S.INV($C$6),1,0)</f>
        <v>0</v>
      </c>
      <c r="AX654" s="31" t="n">
        <f aca="false">IF(SQRT($C$9)*$B654+SQRT(1-$C$9)*AC654&lt;_xlfn.NORM.S.INV($C$6),1,0)</f>
        <v>0</v>
      </c>
      <c r="AY654" s="31" t="n">
        <f aca="false">IF(SQRT($C$9)*$B654+SQRT(1-$C$9)*AD654&lt;_xlfn.NORM.S.INV($C$6),1,0)</f>
        <v>0</v>
      </c>
      <c r="AZ654" s="31" t="n">
        <f aca="false">IF(SQRT($C$9)*$B654+SQRT(1-$C$9)*AE654&lt;_xlfn.NORM.S.INV($C$6),1,0)</f>
        <v>0</v>
      </c>
      <c r="BA654" s="31" t="n">
        <f aca="false">IF(SQRT($C$9)*$B654+SQRT(1-$C$9)*AF654&lt;_xlfn.NORM.S.INV($C$6),1,0)</f>
        <v>0</v>
      </c>
      <c r="BB654" s="31" t="n">
        <f aca="false">IF(SQRT($C$9)*$B654+SQRT(1-$C$9)*AG654&lt;_xlfn.NORM.S.INV($C$6),1,0)</f>
        <v>0</v>
      </c>
      <c r="BC654" s="31" t="n">
        <f aca="false">IF(SQRT($C$9)*$B654+SQRT(1-$C$9)*AH654&lt;_xlfn.NORM.S.INV($C$6),1,0)</f>
        <v>0</v>
      </c>
      <c r="BD654" s="31" t="n">
        <f aca="false">IF(SQRT($C$9)*$B654+SQRT(1-$C$9)*AI654&lt;_xlfn.NORM.S.INV($C$6),1,0)</f>
        <v>1</v>
      </c>
      <c r="BE654" s="31" t="n">
        <f aca="false">IF(SQRT($C$9)*$B654+SQRT(1-$C$9)*AJ654&lt;_xlfn.NORM.S.INV($C$6),1,0)</f>
        <v>0</v>
      </c>
      <c r="BF654" s="31" t="n">
        <f aca="false">IF(SQRT($C$9)*$B654+SQRT(1-$C$9)*AK654&lt;_xlfn.NORM.S.INV($C$6),1,0)</f>
        <v>0</v>
      </c>
      <c r="BG654" s="21"/>
      <c r="BH654" s="21"/>
      <c r="BI654" s="31" t="n">
        <f aca="false">$B$11*(($A$1061)*$C654/$B$12*$B$7+(1-$A$1061)*$D654/$B$12*$C$7)</f>
        <v>600</v>
      </c>
      <c r="BJ654" s="31" t="n">
        <f aca="false">$B$11*(($A$1062)*$C654/$B$12*$B$7+(1-$A$1062)*$D654/$B$12*$C$7)</f>
        <v>570</v>
      </c>
      <c r="BK654" s="31" t="n">
        <f aca="false">$B$11*(($A$1063)*$C654/$B$12*$B$7+(1-$A$1063)*$D654/$B$12*$C$7)</f>
        <v>540</v>
      </c>
      <c r="BL654" s="31" t="n">
        <f aca="false">$B$11*(($A$1064)*$C654/$B$12*$B$7+(1-$A$1064)*$D654/$B$12*$C$7)</f>
        <v>510</v>
      </c>
      <c r="BM654" s="31" t="n">
        <f aca="false">$B$11*(($A$1065)*$C654/$B$12*$B$7+(1-$A$1065)*$D654/$B$12*$C$7)</f>
        <v>480</v>
      </c>
      <c r="BN654" s="31" t="n">
        <f aca="false">$B$11*(($A$1066)*$C654/$B$12*$B$7+(1-$A$1066)*$D654/$B$12*$C$7)</f>
        <v>450</v>
      </c>
      <c r="BO654" s="31" t="n">
        <f aca="false">$B$11*(($A$1067)*$C654/$B$12*$B$7+(1-$A$1067)*$D654/$B$12*$C$7)</f>
        <v>420</v>
      </c>
      <c r="BP654" s="31" t="n">
        <f aca="false">$B$11*(($A$1068)*$C654/$B$12*$B$7+(1-$A$1068)*$D654/$B$12*$C$7)</f>
        <v>390</v>
      </c>
      <c r="BQ654" s="31" t="n">
        <f aca="false">$B$11*(($A$1069)*$C654/$B$12*$B$7+(1-$A$1069)*$D654/$B$12*$C$7)</f>
        <v>360</v>
      </c>
      <c r="BR654" s="31" t="n">
        <f aca="false">$B$11*(($A$1070)*$C654/$B$12*$B$7+(1-$A$1070)*$D654/$B$12*$C$7)</f>
        <v>330</v>
      </c>
      <c r="BS654" s="31" t="n">
        <f aca="false">$B$11*(($A$1071)*$C654/$B$12*$B$7+(1-$A$1071)*$D654/$B$12*$C$7)</f>
        <v>300</v>
      </c>
      <c r="BT654" s="31" t="n">
        <f aca="false">$B$11*(($A$1072)*$C654/$B$12*$B$7+(1-$A$1072)*$D654/$B$12*$C$7)</f>
        <v>270</v>
      </c>
      <c r="BU654" s="31" t="n">
        <f aca="false">$B$11*(($A$1073)*$C654/$B$12*$B$7+(1-$A$1073)*$D654/$B$12*$C$7)</f>
        <v>240</v>
      </c>
      <c r="BV654" s="31" t="n">
        <f aca="false">$B$11*(($A$1074)*$C654/$B$12*$B$7+(1-$A$1074)*$D654/$B$12*$C$7)</f>
        <v>210</v>
      </c>
      <c r="BW654" s="31" t="n">
        <f aca="false">$B$11*(($A$1075)*$C654/$B$12*$B$7+(1-$A$1075)*$D654/$B$12*$C$7)</f>
        <v>180</v>
      </c>
      <c r="BX654" s="31" t="n">
        <f aca="false">$B$11*(($A$1076)*$C654/$B$12*$B$7+(1-$A$1076)*$D654/$B$12*$C$7)</f>
        <v>150</v>
      </c>
      <c r="BY654" s="31" t="n">
        <f aca="false">$B$11*(($A$1077)*$C654/$B$12*$B$7+(1-$A$1077)*$D654/$B$12*$C$7)</f>
        <v>120</v>
      </c>
      <c r="BZ654" s="31" t="n">
        <f aca="false">$B$11*(($A$1078)*$C654/$B$12*$B$7+(1-$A$1078)*$D654/$B$12*$C$7)</f>
        <v>90</v>
      </c>
      <c r="CA654" s="31" t="n">
        <f aca="false">$B$11*(($A$1079)*$C654/$B$12*$B$7+(1-$A$1079)*$D654/$B$12*$C$7)</f>
        <v>60</v>
      </c>
      <c r="CB654" s="31" t="n">
        <f aca="false">$B$11*(($A$1080)*$C654/$B$12*$B$7+(1-$A$1080)*$D654/$B$12*$C$7)</f>
        <v>30</v>
      </c>
      <c r="CC654" s="31" t="n">
        <f aca="false">$B$11*(($A$1081)*$C654/$B$12*$B$7+(1-$A$1081)*$D654/$B$12*$C$7)</f>
        <v>0</v>
      </c>
    </row>
    <row r="655" customFormat="false" ht="15" hidden="false" customHeight="false" outlineLevel="0" collapsed="false">
      <c r="A655" s="21" t="n">
        <v>631</v>
      </c>
      <c r="B655" s="27" t="n">
        <v>-0.090974933366734</v>
      </c>
      <c r="C655" s="9" t="n">
        <f aca="false">SUM(AM655:AV655)</f>
        <v>0</v>
      </c>
      <c r="D655" s="9" t="n">
        <f aca="false">SUM(AW655:BF655)</f>
        <v>0</v>
      </c>
      <c r="E655" s="24" t="n">
        <f aca="false">(1-C655/$B$12)*$B$8-C655/$B$12*$B$7</f>
        <v>0.05</v>
      </c>
      <c r="F655" s="24" t="n">
        <f aca="false">(1-D655/$B$12)*$C$8-D655/$B$12*$C$7</f>
        <v>0.09</v>
      </c>
      <c r="G655" s="47" t="n">
        <f aca="false">$B$11*($B$10*C655/$B$12*$B$7+(1-$B$10)*D655/$B$12*$C$7)</f>
        <v>0</v>
      </c>
      <c r="H655" s="24" t="n">
        <f aca="false">$B$10*E655+(1-$B$10)*F655</f>
        <v>0.07</v>
      </c>
      <c r="I655" s="21"/>
      <c r="J655" s="21"/>
      <c r="K655" s="21"/>
      <c r="L655" s="21"/>
      <c r="M655" s="21"/>
      <c r="N655" s="21"/>
      <c r="O655" s="21"/>
      <c r="P655" s="21"/>
      <c r="Q655" s="21"/>
      <c r="R655" s="27" t="n">
        <v>2.14642258720394</v>
      </c>
      <c r="S655" s="27" t="n">
        <v>-0.330016836492411</v>
      </c>
      <c r="T655" s="27" t="n">
        <v>-1.10212833280221</v>
      </c>
      <c r="U655" s="27" t="n">
        <v>0.857920408404153</v>
      </c>
      <c r="V655" s="27" t="n">
        <v>-0.195581260474184</v>
      </c>
      <c r="W655" s="27" t="n">
        <v>0.189493189588978</v>
      </c>
      <c r="X655" s="27" t="n">
        <v>-1.45055273411482</v>
      </c>
      <c r="Y655" s="27" t="n">
        <v>-0.748293757004152</v>
      </c>
      <c r="Z655" s="27" t="n">
        <v>0.0675566829979748</v>
      </c>
      <c r="AA655" s="27" t="n">
        <v>1.48667834857882</v>
      </c>
      <c r="AB655" s="27" t="n">
        <v>1.36913003922937</v>
      </c>
      <c r="AC655" s="27" t="n">
        <v>0.0485313433007816</v>
      </c>
      <c r="AD655" s="27" t="n">
        <v>0.904661745073027</v>
      </c>
      <c r="AE655" s="27" t="n">
        <v>1.22015444733568</v>
      </c>
      <c r="AF655" s="27" t="n">
        <v>-1.27292996043507</v>
      </c>
      <c r="AG655" s="27" t="n">
        <v>-0.0529050169898825</v>
      </c>
      <c r="AH655" s="27" t="n">
        <v>-1.52344499821721</v>
      </c>
      <c r="AI655" s="27" t="n">
        <v>-0.473781515177089</v>
      </c>
      <c r="AJ655" s="27" t="n">
        <v>0.545890433417697</v>
      </c>
      <c r="AK655" s="27" t="n">
        <v>-0.388558851593901</v>
      </c>
      <c r="AL655" s="21"/>
      <c r="AM655" s="31" t="n">
        <f aca="false">IF(SQRT($B$9)*$B655+SQRT(1-$B$9)*R655&lt;_xlfn.NORM.S.INV($B$6),1,0)</f>
        <v>0</v>
      </c>
      <c r="AN655" s="31" t="n">
        <f aca="false">IF(SQRT($B$9)*$B655+SQRT(1-$B$9)*S655&lt;_xlfn.NORM.S.INV($B$6),1,0)</f>
        <v>0</v>
      </c>
      <c r="AO655" s="31" t="n">
        <f aca="false">IF(SQRT($B$9)*$B655+SQRT(1-$B$9)*T655&lt;_xlfn.NORM.S.INV($B$6),1,0)</f>
        <v>0</v>
      </c>
      <c r="AP655" s="31" t="n">
        <f aca="false">IF(SQRT($B$9)*$B655+SQRT(1-$B$9)*U655&lt;_xlfn.NORM.S.INV($B$6),1,0)</f>
        <v>0</v>
      </c>
      <c r="AQ655" s="31" t="n">
        <f aca="false">IF(SQRT($B$9)*$B655+SQRT(1-$B$9)*V655&lt;_xlfn.NORM.S.INV($B$6),1,0)</f>
        <v>0</v>
      </c>
      <c r="AR655" s="31" t="n">
        <f aca="false">IF(SQRT($B$9)*$B655+SQRT(1-$B$9)*W655&lt;_xlfn.NORM.S.INV($B$6),1,0)</f>
        <v>0</v>
      </c>
      <c r="AS655" s="31" t="n">
        <f aca="false">IF(SQRT($B$9)*$B655+SQRT(1-$B$9)*X655&lt;_xlfn.NORM.S.INV($B$6),1,0)</f>
        <v>0</v>
      </c>
      <c r="AT655" s="31" t="n">
        <f aca="false">IF(SQRT($B$9)*$B655+SQRT(1-$B$9)*Y655&lt;_xlfn.NORM.S.INV($B$6),1,0)</f>
        <v>0</v>
      </c>
      <c r="AU655" s="31" t="n">
        <f aca="false">IF(SQRT($B$9)*$B655+SQRT(1-$B$9)*Z655&lt;_xlfn.NORM.S.INV($B$6),1,0)</f>
        <v>0</v>
      </c>
      <c r="AV655" s="31" t="n">
        <f aca="false">IF(SQRT($B$9)*$B655+SQRT(1-$B$9)*AA655&lt;_xlfn.NORM.S.INV($B$6),1,0)</f>
        <v>0</v>
      </c>
      <c r="AW655" s="31" t="n">
        <f aca="false">IF(SQRT($C$9)*$B655+SQRT(1-$C$9)*AB655&lt;_xlfn.NORM.S.INV($C$6),1,0)</f>
        <v>0</v>
      </c>
      <c r="AX655" s="31" t="n">
        <f aca="false">IF(SQRT($C$9)*$B655+SQRT(1-$C$9)*AC655&lt;_xlfn.NORM.S.INV($C$6),1,0)</f>
        <v>0</v>
      </c>
      <c r="AY655" s="31" t="n">
        <f aca="false">IF(SQRT($C$9)*$B655+SQRT(1-$C$9)*AD655&lt;_xlfn.NORM.S.INV($C$6),1,0)</f>
        <v>0</v>
      </c>
      <c r="AZ655" s="31" t="n">
        <f aca="false">IF(SQRT($C$9)*$B655+SQRT(1-$C$9)*AE655&lt;_xlfn.NORM.S.INV($C$6),1,0)</f>
        <v>0</v>
      </c>
      <c r="BA655" s="31" t="n">
        <f aca="false">IF(SQRT($C$9)*$B655+SQRT(1-$C$9)*AF655&lt;_xlfn.NORM.S.INV($C$6),1,0)</f>
        <v>0</v>
      </c>
      <c r="BB655" s="31" t="n">
        <f aca="false">IF(SQRT($C$9)*$B655+SQRT(1-$C$9)*AG655&lt;_xlfn.NORM.S.INV($C$6),1,0)</f>
        <v>0</v>
      </c>
      <c r="BC655" s="31" t="n">
        <f aca="false">IF(SQRT($C$9)*$B655+SQRT(1-$C$9)*AH655&lt;_xlfn.NORM.S.INV($C$6),1,0)</f>
        <v>0</v>
      </c>
      <c r="BD655" s="31" t="n">
        <f aca="false">IF(SQRT($C$9)*$B655+SQRT(1-$C$9)*AI655&lt;_xlfn.NORM.S.INV($C$6),1,0)</f>
        <v>0</v>
      </c>
      <c r="BE655" s="31" t="n">
        <f aca="false">IF(SQRT($C$9)*$B655+SQRT(1-$C$9)*AJ655&lt;_xlfn.NORM.S.INV($C$6),1,0)</f>
        <v>0</v>
      </c>
      <c r="BF655" s="31" t="n">
        <f aca="false">IF(SQRT($C$9)*$B655+SQRT(1-$C$9)*AK655&lt;_xlfn.NORM.S.INV($C$6),1,0)</f>
        <v>0</v>
      </c>
      <c r="BG655" s="21"/>
      <c r="BH655" s="21"/>
      <c r="BI655" s="31" t="n">
        <f aca="false">$B$11*(($A$1061)*$C655/$B$12*$B$7+(1-$A$1061)*$D655/$B$12*$C$7)</f>
        <v>0</v>
      </c>
      <c r="BJ655" s="31" t="n">
        <f aca="false">$B$11*(($A$1062)*$C655/$B$12*$B$7+(1-$A$1062)*$D655/$B$12*$C$7)</f>
        <v>0</v>
      </c>
      <c r="BK655" s="31" t="n">
        <f aca="false">$B$11*(($A$1063)*$C655/$B$12*$B$7+(1-$A$1063)*$D655/$B$12*$C$7)</f>
        <v>0</v>
      </c>
      <c r="BL655" s="31" t="n">
        <f aca="false">$B$11*(($A$1064)*$C655/$B$12*$B$7+(1-$A$1064)*$D655/$B$12*$C$7)</f>
        <v>0</v>
      </c>
      <c r="BM655" s="31" t="n">
        <f aca="false">$B$11*(($A$1065)*$C655/$B$12*$B$7+(1-$A$1065)*$D655/$B$12*$C$7)</f>
        <v>0</v>
      </c>
      <c r="BN655" s="31" t="n">
        <f aca="false">$B$11*(($A$1066)*$C655/$B$12*$B$7+(1-$A$1066)*$D655/$B$12*$C$7)</f>
        <v>0</v>
      </c>
      <c r="BO655" s="31" t="n">
        <f aca="false">$B$11*(($A$1067)*$C655/$B$12*$B$7+(1-$A$1067)*$D655/$B$12*$C$7)</f>
        <v>0</v>
      </c>
      <c r="BP655" s="31" t="n">
        <f aca="false">$B$11*(($A$1068)*$C655/$B$12*$B$7+(1-$A$1068)*$D655/$B$12*$C$7)</f>
        <v>0</v>
      </c>
      <c r="BQ655" s="31" t="n">
        <f aca="false">$B$11*(($A$1069)*$C655/$B$12*$B$7+(1-$A$1069)*$D655/$B$12*$C$7)</f>
        <v>0</v>
      </c>
      <c r="BR655" s="31" t="n">
        <f aca="false">$B$11*(($A$1070)*$C655/$B$12*$B$7+(1-$A$1070)*$D655/$B$12*$C$7)</f>
        <v>0</v>
      </c>
      <c r="BS655" s="31" t="n">
        <f aca="false">$B$11*(($A$1071)*$C655/$B$12*$B$7+(1-$A$1071)*$D655/$B$12*$C$7)</f>
        <v>0</v>
      </c>
      <c r="BT655" s="31" t="n">
        <f aca="false">$B$11*(($A$1072)*$C655/$B$12*$B$7+(1-$A$1072)*$D655/$B$12*$C$7)</f>
        <v>0</v>
      </c>
      <c r="BU655" s="31" t="n">
        <f aca="false">$B$11*(($A$1073)*$C655/$B$12*$B$7+(1-$A$1073)*$D655/$B$12*$C$7)</f>
        <v>0</v>
      </c>
      <c r="BV655" s="31" t="n">
        <f aca="false">$B$11*(($A$1074)*$C655/$B$12*$B$7+(1-$A$1074)*$D655/$B$12*$C$7)</f>
        <v>0</v>
      </c>
      <c r="BW655" s="31" t="n">
        <f aca="false">$B$11*(($A$1075)*$C655/$B$12*$B$7+(1-$A$1075)*$D655/$B$12*$C$7)</f>
        <v>0</v>
      </c>
      <c r="BX655" s="31" t="n">
        <f aca="false">$B$11*(($A$1076)*$C655/$B$12*$B$7+(1-$A$1076)*$D655/$B$12*$C$7)</f>
        <v>0</v>
      </c>
      <c r="BY655" s="31" t="n">
        <f aca="false">$B$11*(($A$1077)*$C655/$B$12*$B$7+(1-$A$1077)*$D655/$B$12*$C$7)</f>
        <v>0</v>
      </c>
      <c r="BZ655" s="31" t="n">
        <f aca="false">$B$11*(($A$1078)*$C655/$B$12*$B$7+(1-$A$1078)*$D655/$B$12*$C$7)</f>
        <v>0</v>
      </c>
      <c r="CA655" s="31" t="n">
        <f aca="false">$B$11*(($A$1079)*$C655/$B$12*$B$7+(1-$A$1079)*$D655/$B$12*$C$7)</f>
        <v>0</v>
      </c>
      <c r="CB655" s="31" t="n">
        <f aca="false">$B$11*(($A$1080)*$C655/$B$12*$B$7+(1-$A$1080)*$D655/$B$12*$C$7)</f>
        <v>0</v>
      </c>
      <c r="CC655" s="31" t="n">
        <f aca="false">$B$11*(($A$1081)*$C655/$B$12*$B$7+(1-$A$1081)*$D655/$B$12*$C$7)</f>
        <v>0</v>
      </c>
    </row>
    <row r="656" customFormat="false" ht="15" hidden="false" customHeight="false" outlineLevel="0" collapsed="false">
      <c r="A656" s="21" t="n">
        <v>632</v>
      </c>
      <c r="B656" s="27" t="n">
        <v>-0.329094741483892</v>
      </c>
      <c r="C656" s="9" t="n">
        <f aca="false">SUM(AM656:AV656)</f>
        <v>0</v>
      </c>
      <c r="D656" s="9" t="n">
        <f aca="false">SUM(AW656:BF656)</f>
        <v>0</v>
      </c>
      <c r="E656" s="24" t="n">
        <f aca="false">(1-C656/$B$12)*$B$8-C656/$B$12*$B$7</f>
        <v>0.05</v>
      </c>
      <c r="F656" s="24" t="n">
        <f aca="false">(1-D656/$B$12)*$C$8-D656/$B$12*$C$7</f>
        <v>0.09</v>
      </c>
      <c r="G656" s="47" t="n">
        <f aca="false">$B$11*($B$10*C656/$B$12*$B$7+(1-$B$10)*D656/$B$12*$C$7)</f>
        <v>0</v>
      </c>
      <c r="H656" s="24" t="n">
        <f aca="false">$B$10*E656+(1-$B$10)*F656</f>
        <v>0.07</v>
      </c>
      <c r="I656" s="21"/>
      <c r="J656" s="21"/>
      <c r="K656" s="21"/>
      <c r="L656" s="21"/>
      <c r="M656" s="21"/>
      <c r="N656" s="21"/>
      <c r="O656" s="21"/>
      <c r="P656" s="21"/>
      <c r="Q656" s="21"/>
      <c r="R656" s="27" t="n">
        <v>0.744331842579376</v>
      </c>
      <c r="S656" s="27" t="n">
        <v>-0.68796885591512</v>
      </c>
      <c r="T656" s="27" t="n">
        <v>1.1741257126576</v>
      </c>
      <c r="U656" s="27" t="n">
        <v>-0.028814121572491</v>
      </c>
      <c r="V656" s="27" t="n">
        <v>0.0873509323964214</v>
      </c>
      <c r="W656" s="27" t="n">
        <v>-0.451854104646379</v>
      </c>
      <c r="X656" s="27" t="n">
        <v>-0.280868044828458</v>
      </c>
      <c r="Y656" s="27" t="n">
        <v>1.03252109388083</v>
      </c>
      <c r="Z656" s="27" t="n">
        <v>2.10677350457936</v>
      </c>
      <c r="AA656" s="27" t="n">
        <v>-1.01133434308947</v>
      </c>
      <c r="AB656" s="27" t="n">
        <v>0.74373884438719</v>
      </c>
      <c r="AC656" s="27" t="n">
        <v>-0.0473270347094745</v>
      </c>
      <c r="AD656" s="27" t="n">
        <v>-0.865658282275908</v>
      </c>
      <c r="AE656" s="27" t="n">
        <v>1.25369590921527</v>
      </c>
      <c r="AF656" s="27" t="n">
        <v>-0.619171400120407</v>
      </c>
      <c r="AG656" s="27" t="n">
        <v>-0.831058836348793</v>
      </c>
      <c r="AH656" s="27" t="n">
        <v>-1.18176045065267</v>
      </c>
      <c r="AI656" s="27" t="n">
        <v>1.15338647785969</v>
      </c>
      <c r="AJ656" s="27" t="n">
        <v>-1.04634392332987</v>
      </c>
      <c r="AK656" s="27" t="n">
        <v>-0.380520038231058</v>
      </c>
      <c r="AL656" s="21"/>
      <c r="AM656" s="31" t="n">
        <f aca="false">IF(SQRT($B$9)*$B656+SQRT(1-$B$9)*R656&lt;_xlfn.NORM.S.INV($B$6),1,0)</f>
        <v>0</v>
      </c>
      <c r="AN656" s="31" t="n">
        <f aca="false">IF(SQRT($B$9)*$B656+SQRT(1-$B$9)*S656&lt;_xlfn.NORM.S.INV($B$6),1,0)</f>
        <v>0</v>
      </c>
      <c r="AO656" s="31" t="n">
        <f aca="false">IF(SQRT($B$9)*$B656+SQRT(1-$B$9)*T656&lt;_xlfn.NORM.S.INV($B$6),1,0)</f>
        <v>0</v>
      </c>
      <c r="AP656" s="31" t="n">
        <f aca="false">IF(SQRT($B$9)*$B656+SQRT(1-$B$9)*U656&lt;_xlfn.NORM.S.INV($B$6),1,0)</f>
        <v>0</v>
      </c>
      <c r="AQ656" s="31" t="n">
        <f aca="false">IF(SQRT($B$9)*$B656+SQRT(1-$B$9)*V656&lt;_xlfn.NORM.S.INV($B$6),1,0)</f>
        <v>0</v>
      </c>
      <c r="AR656" s="31" t="n">
        <f aca="false">IF(SQRT($B$9)*$B656+SQRT(1-$B$9)*W656&lt;_xlfn.NORM.S.INV($B$6),1,0)</f>
        <v>0</v>
      </c>
      <c r="AS656" s="31" t="n">
        <f aca="false">IF(SQRT($B$9)*$B656+SQRT(1-$B$9)*X656&lt;_xlfn.NORM.S.INV($B$6),1,0)</f>
        <v>0</v>
      </c>
      <c r="AT656" s="31" t="n">
        <f aca="false">IF(SQRT($B$9)*$B656+SQRT(1-$B$9)*Y656&lt;_xlfn.NORM.S.INV($B$6),1,0)</f>
        <v>0</v>
      </c>
      <c r="AU656" s="31" t="n">
        <f aca="false">IF(SQRT($B$9)*$B656+SQRT(1-$B$9)*Z656&lt;_xlfn.NORM.S.INV($B$6),1,0)</f>
        <v>0</v>
      </c>
      <c r="AV656" s="31" t="n">
        <f aca="false">IF(SQRT($B$9)*$B656+SQRT(1-$B$9)*AA656&lt;_xlfn.NORM.S.INV($B$6),1,0)</f>
        <v>0</v>
      </c>
      <c r="AW656" s="31" t="n">
        <f aca="false">IF(SQRT($C$9)*$B656+SQRT(1-$C$9)*AB656&lt;_xlfn.NORM.S.INV($C$6),1,0)</f>
        <v>0</v>
      </c>
      <c r="AX656" s="31" t="n">
        <f aca="false">IF(SQRT($C$9)*$B656+SQRT(1-$C$9)*AC656&lt;_xlfn.NORM.S.INV($C$6),1,0)</f>
        <v>0</v>
      </c>
      <c r="AY656" s="31" t="n">
        <f aca="false">IF(SQRT($C$9)*$B656+SQRT(1-$C$9)*AD656&lt;_xlfn.NORM.S.INV($C$6),1,0)</f>
        <v>0</v>
      </c>
      <c r="AZ656" s="31" t="n">
        <f aca="false">IF(SQRT($C$9)*$B656+SQRT(1-$C$9)*AE656&lt;_xlfn.NORM.S.INV($C$6),1,0)</f>
        <v>0</v>
      </c>
      <c r="BA656" s="31" t="n">
        <f aca="false">IF(SQRT($C$9)*$B656+SQRT(1-$C$9)*AF656&lt;_xlfn.NORM.S.INV($C$6),1,0)</f>
        <v>0</v>
      </c>
      <c r="BB656" s="31" t="n">
        <f aca="false">IF(SQRT($C$9)*$B656+SQRT(1-$C$9)*AG656&lt;_xlfn.NORM.S.INV($C$6),1,0)</f>
        <v>0</v>
      </c>
      <c r="BC656" s="31" t="n">
        <f aca="false">IF(SQRT($C$9)*$B656+SQRT(1-$C$9)*AH656&lt;_xlfn.NORM.S.INV($C$6),1,0)</f>
        <v>0</v>
      </c>
      <c r="BD656" s="31" t="n">
        <f aca="false">IF(SQRT($C$9)*$B656+SQRT(1-$C$9)*AI656&lt;_xlfn.NORM.S.INV($C$6),1,0)</f>
        <v>0</v>
      </c>
      <c r="BE656" s="31" t="n">
        <f aca="false">IF(SQRT($C$9)*$B656+SQRT(1-$C$9)*AJ656&lt;_xlfn.NORM.S.INV($C$6),1,0)</f>
        <v>0</v>
      </c>
      <c r="BF656" s="31" t="n">
        <f aca="false">IF(SQRT($C$9)*$B656+SQRT(1-$C$9)*AK656&lt;_xlfn.NORM.S.INV($C$6),1,0)</f>
        <v>0</v>
      </c>
      <c r="BG656" s="21"/>
      <c r="BH656" s="21"/>
      <c r="BI656" s="31" t="n">
        <f aca="false">$B$11*(($A$1061)*$C656/$B$12*$B$7+(1-$A$1061)*$D656/$B$12*$C$7)</f>
        <v>0</v>
      </c>
      <c r="BJ656" s="31" t="n">
        <f aca="false">$B$11*(($A$1062)*$C656/$B$12*$B$7+(1-$A$1062)*$D656/$B$12*$C$7)</f>
        <v>0</v>
      </c>
      <c r="BK656" s="31" t="n">
        <f aca="false">$B$11*(($A$1063)*$C656/$B$12*$B$7+(1-$A$1063)*$D656/$B$12*$C$7)</f>
        <v>0</v>
      </c>
      <c r="BL656" s="31" t="n">
        <f aca="false">$B$11*(($A$1064)*$C656/$B$12*$B$7+(1-$A$1064)*$D656/$B$12*$C$7)</f>
        <v>0</v>
      </c>
      <c r="BM656" s="31" t="n">
        <f aca="false">$B$11*(($A$1065)*$C656/$B$12*$B$7+(1-$A$1065)*$D656/$B$12*$C$7)</f>
        <v>0</v>
      </c>
      <c r="BN656" s="31" t="n">
        <f aca="false">$B$11*(($A$1066)*$C656/$B$12*$B$7+(1-$A$1066)*$D656/$B$12*$C$7)</f>
        <v>0</v>
      </c>
      <c r="BO656" s="31" t="n">
        <f aca="false">$B$11*(($A$1067)*$C656/$B$12*$B$7+(1-$A$1067)*$D656/$B$12*$C$7)</f>
        <v>0</v>
      </c>
      <c r="BP656" s="31" t="n">
        <f aca="false">$B$11*(($A$1068)*$C656/$B$12*$B$7+(1-$A$1068)*$D656/$B$12*$C$7)</f>
        <v>0</v>
      </c>
      <c r="BQ656" s="31" t="n">
        <f aca="false">$B$11*(($A$1069)*$C656/$B$12*$B$7+(1-$A$1069)*$D656/$B$12*$C$7)</f>
        <v>0</v>
      </c>
      <c r="BR656" s="31" t="n">
        <f aca="false">$B$11*(($A$1070)*$C656/$B$12*$B$7+(1-$A$1070)*$D656/$B$12*$C$7)</f>
        <v>0</v>
      </c>
      <c r="BS656" s="31" t="n">
        <f aca="false">$B$11*(($A$1071)*$C656/$B$12*$B$7+(1-$A$1071)*$D656/$B$12*$C$7)</f>
        <v>0</v>
      </c>
      <c r="BT656" s="31" t="n">
        <f aca="false">$B$11*(($A$1072)*$C656/$B$12*$B$7+(1-$A$1072)*$D656/$B$12*$C$7)</f>
        <v>0</v>
      </c>
      <c r="BU656" s="31" t="n">
        <f aca="false">$B$11*(($A$1073)*$C656/$B$12*$B$7+(1-$A$1073)*$D656/$B$12*$C$7)</f>
        <v>0</v>
      </c>
      <c r="BV656" s="31" t="n">
        <f aca="false">$B$11*(($A$1074)*$C656/$B$12*$B$7+(1-$A$1074)*$D656/$B$12*$C$7)</f>
        <v>0</v>
      </c>
      <c r="BW656" s="31" t="n">
        <f aca="false">$B$11*(($A$1075)*$C656/$B$12*$B$7+(1-$A$1075)*$D656/$B$12*$C$7)</f>
        <v>0</v>
      </c>
      <c r="BX656" s="31" t="n">
        <f aca="false">$B$11*(($A$1076)*$C656/$B$12*$B$7+(1-$A$1076)*$D656/$B$12*$C$7)</f>
        <v>0</v>
      </c>
      <c r="BY656" s="31" t="n">
        <f aca="false">$B$11*(($A$1077)*$C656/$B$12*$B$7+(1-$A$1077)*$D656/$B$12*$C$7)</f>
        <v>0</v>
      </c>
      <c r="BZ656" s="31" t="n">
        <f aca="false">$B$11*(($A$1078)*$C656/$B$12*$B$7+(1-$A$1078)*$D656/$B$12*$C$7)</f>
        <v>0</v>
      </c>
      <c r="CA656" s="31" t="n">
        <f aca="false">$B$11*(($A$1079)*$C656/$B$12*$B$7+(1-$A$1079)*$D656/$B$12*$C$7)</f>
        <v>0</v>
      </c>
      <c r="CB656" s="31" t="n">
        <f aca="false">$B$11*(($A$1080)*$C656/$B$12*$B$7+(1-$A$1080)*$D656/$B$12*$C$7)</f>
        <v>0</v>
      </c>
      <c r="CC656" s="31" t="n">
        <f aca="false">$B$11*(($A$1081)*$C656/$B$12*$B$7+(1-$A$1081)*$D656/$B$12*$C$7)</f>
        <v>0</v>
      </c>
    </row>
    <row r="657" customFormat="false" ht="15" hidden="false" customHeight="false" outlineLevel="0" collapsed="false">
      <c r="A657" s="21" t="n">
        <v>633</v>
      </c>
      <c r="B657" s="27" t="n">
        <v>0.419289999663008</v>
      </c>
      <c r="C657" s="9" t="n">
        <f aca="false">SUM(AM657:AV657)</f>
        <v>0</v>
      </c>
      <c r="D657" s="9" t="n">
        <f aca="false">SUM(AW657:BF657)</f>
        <v>0</v>
      </c>
      <c r="E657" s="24" t="n">
        <f aca="false">(1-C657/$B$12)*$B$8-C657/$B$12*$B$7</f>
        <v>0.05</v>
      </c>
      <c r="F657" s="24" t="n">
        <f aca="false">(1-D657/$B$12)*$C$8-D657/$B$12*$C$7</f>
        <v>0.09</v>
      </c>
      <c r="G657" s="47" t="n">
        <f aca="false">$B$11*($B$10*C657/$B$12*$B$7+(1-$B$10)*D657/$B$12*$C$7)</f>
        <v>0</v>
      </c>
      <c r="H657" s="24" t="n">
        <f aca="false">$B$10*E657+(1-$B$10)*F657</f>
        <v>0.07</v>
      </c>
      <c r="I657" s="21"/>
      <c r="J657" s="21"/>
      <c r="K657" s="21"/>
      <c r="L657" s="21"/>
      <c r="M657" s="21"/>
      <c r="N657" s="21"/>
      <c r="O657" s="21"/>
      <c r="P657" s="21"/>
      <c r="Q657" s="21"/>
      <c r="R657" s="27" t="n">
        <v>-1.5199563037392</v>
      </c>
      <c r="S657" s="27" t="n">
        <v>-1.84990078943954</v>
      </c>
      <c r="T657" s="27" t="n">
        <v>0.750174327553823</v>
      </c>
      <c r="U657" s="27" t="n">
        <v>-0.500270625289579</v>
      </c>
      <c r="V657" s="27" t="n">
        <v>0.805339084772919</v>
      </c>
      <c r="W657" s="27" t="n">
        <v>0.696443205575744</v>
      </c>
      <c r="X657" s="27" t="n">
        <v>0.324886735270715</v>
      </c>
      <c r="Y657" s="27" t="n">
        <v>-0.115533136200903</v>
      </c>
      <c r="Z657" s="27" t="n">
        <v>-1.29224922861039</v>
      </c>
      <c r="AA657" s="27" t="n">
        <v>0.333677292887465</v>
      </c>
      <c r="AB657" s="27" t="n">
        <v>0.193713925955567</v>
      </c>
      <c r="AC657" s="27" t="n">
        <v>0.315393134501366</v>
      </c>
      <c r="AD657" s="27" t="n">
        <v>0.0796855376033493</v>
      </c>
      <c r="AE657" s="27" t="n">
        <v>-0.535081305833355</v>
      </c>
      <c r="AF657" s="27" t="n">
        <v>-0.470983312926037</v>
      </c>
      <c r="AG657" s="27" t="n">
        <v>-0.54576487751771</v>
      </c>
      <c r="AH657" s="27" t="n">
        <v>-0.811333143828389</v>
      </c>
      <c r="AI657" s="27" t="n">
        <v>-1.53216048800807</v>
      </c>
      <c r="AJ657" s="27" t="n">
        <v>-0.841461213771594</v>
      </c>
      <c r="AK657" s="27" t="n">
        <v>-0.546566195619958</v>
      </c>
      <c r="AL657" s="21"/>
      <c r="AM657" s="31" t="n">
        <f aca="false">IF(SQRT($B$9)*$B657+SQRT(1-$B$9)*R657&lt;_xlfn.NORM.S.INV($B$6),1,0)</f>
        <v>0</v>
      </c>
      <c r="AN657" s="31" t="n">
        <f aca="false">IF(SQRT($B$9)*$B657+SQRT(1-$B$9)*S657&lt;_xlfn.NORM.S.INV($B$6),1,0)</f>
        <v>0</v>
      </c>
      <c r="AO657" s="31" t="n">
        <f aca="false">IF(SQRT($B$9)*$B657+SQRT(1-$B$9)*T657&lt;_xlfn.NORM.S.INV($B$6),1,0)</f>
        <v>0</v>
      </c>
      <c r="AP657" s="31" t="n">
        <f aca="false">IF(SQRT($B$9)*$B657+SQRT(1-$B$9)*U657&lt;_xlfn.NORM.S.INV($B$6),1,0)</f>
        <v>0</v>
      </c>
      <c r="AQ657" s="31" t="n">
        <f aca="false">IF(SQRT($B$9)*$B657+SQRT(1-$B$9)*V657&lt;_xlfn.NORM.S.INV($B$6),1,0)</f>
        <v>0</v>
      </c>
      <c r="AR657" s="31" t="n">
        <f aca="false">IF(SQRT($B$9)*$B657+SQRT(1-$B$9)*W657&lt;_xlfn.NORM.S.INV($B$6),1,0)</f>
        <v>0</v>
      </c>
      <c r="AS657" s="31" t="n">
        <f aca="false">IF(SQRT($B$9)*$B657+SQRT(1-$B$9)*X657&lt;_xlfn.NORM.S.INV($B$6),1,0)</f>
        <v>0</v>
      </c>
      <c r="AT657" s="31" t="n">
        <f aca="false">IF(SQRT($B$9)*$B657+SQRT(1-$B$9)*Y657&lt;_xlfn.NORM.S.INV($B$6),1,0)</f>
        <v>0</v>
      </c>
      <c r="AU657" s="31" t="n">
        <f aca="false">IF(SQRT($B$9)*$B657+SQRT(1-$B$9)*Z657&lt;_xlfn.NORM.S.INV($B$6),1,0)</f>
        <v>0</v>
      </c>
      <c r="AV657" s="31" t="n">
        <f aca="false">IF(SQRT($B$9)*$B657+SQRT(1-$B$9)*AA657&lt;_xlfn.NORM.S.INV($B$6),1,0)</f>
        <v>0</v>
      </c>
      <c r="AW657" s="31" t="n">
        <f aca="false">IF(SQRT($C$9)*$B657+SQRT(1-$C$9)*AB657&lt;_xlfn.NORM.S.INV($C$6),1,0)</f>
        <v>0</v>
      </c>
      <c r="AX657" s="31" t="n">
        <f aca="false">IF(SQRT($C$9)*$B657+SQRT(1-$C$9)*AC657&lt;_xlfn.NORM.S.INV($C$6),1,0)</f>
        <v>0</v>
      </c>
      <c r="AY657" s="31" t="n">
        <f aca="false">IF(SQRT($C$9)*$B657+SQRT(1-$C$9)*AD657&lt;_xlfn.NORM.S.INV($C$6),1,0)</f>
        <v>0</v>
      </c>
      <c r="AZ657" s="31" t="n">
        <f aca="false">IF(SQRT($C$9)*$B657+SQRT(1-$C$9)*AE657&lt;_xlfn.NORM.S.INV($C$6),1,0)</f>
        <v>0</v>
      </c>
      <c r="BA657" s="31" t="n">
        <f aca="false">IF(SQRT($C$9)*$B657+SQRT(1-$C$9)*AF657&lt;_xlfn.NORM.S.INV($C$6),1,0)</f>
        <v>0</v>
      </c>
      <c r="BB657" s="31" t="n">
        <f aca="false">IF(SQRT($C$9)*$B657+SQRT(1-$C$9)*AG657&lt;_xlfn.NORM.S.INV($C$6),1,0)</f>
        <v>0</v>
      </c>
      <c r="BC657" s="31" t="n">
        <f aca="false">IF(SQRT($C$9)*$B657+SQRT(1-$C$9)*AH657&lt;_xlfn.NORM.S.INV($C$6),1,0)</f>
        <v>0</v>
      </c>
      <c r="BD657" s="31" t="n">
        <f aca="false">IF(SQRT($C$9)*$B657+SQRT(1-$C$9)*AI657&lt;_xlfn.NORM.S.INV($C$6),1,0)</f>
        <v>0</v>
      </c>
      <c r="BE657" s="31" t="n">
        <f aca="false">IF(SQRT($C$9)*$B657+SQRT(1-$C$9)*AJ657&lt;_xlfn.NORM.S.INV($C$6),1,0)</f>
        <v>0</v>
      </c>
      <c r="BF657" s="31" t="n">
        <f aca="false">IF(SQRT($C$9)*$B657+SQRT(1-$C$9)*AK657&lt;_xlfn.NORM.S.INV($C$6),1,0)</f>
        <v>0</v>
      </c>
      <c r="BG657" s="21"/>
      <c r="BH657" s="21"/>
      <c r="BI657" s="31" t="n">
        <f aca="false">$B$11*(($A$1061)*$C657/$B$12*$B$7+(1-$A$1061)*$D657/$B$12*$C$7)</f>
        <v>0</v>
      </c>
      <c r="BJ657" s="31" t="n">
        <f aca="false">$B$11*(($A$1062)*$C657/$B$12*$B$7+(1-$A$1062)*$D657/$B$12*$C$7)</f>
        <v>0</v>
      </c>
      <c r="BK657" s="31" t="n">
        <f aca="false">$B$11*(($A$1063)*$C657/$B$12*$B$7+(1-$A$1063)*$D657/$B$12*$C$7)</f>
        <v>0</v>
      </c>
      <c r="BL657" s="31" t="n">
        <f aca="false">$B$11*(($A$1064)*$C657/$B$12*$B$7+(1-$A$1064)*$D657/$B$12*$C$7)</f>
        <v>0</v>
      </c>
      <c r="BM657" s="31" t="n">
        <f aca="false">$B$11*(($A$1065)*$C657/$B$12*$B$7+(1-$A$1065)*$D657/$B$12*$C$7)</f>
        <v>0</v>
      </c>
      <c r="BN657" s="31" t="n">
        <f aca="false">$B$11*(($A$1066)*$C657/$B$12*$B$7+(1-$A$1066)*$D657/$B$12*$C$7)</f>
        <v>0</v>
      </c>
      <c r="BO657" s="31" t="n">
        <f aca="false">$B$11*(($A$1067)*$C657/$B$12*$B$7+(1-$A$1067)*$D657/$B$12*$C$7)</f>
        <v>0</v>
      </c>
      <c r="BP657" s="31" t="n">
        <f aca="false">$B$11*(($A$1068)*$C657/$B$12*$B$7+(1-$A$1068)*$D657/$B$12*$C$7)</f>
        <v>0</v>
      </c>
      <c r="BQ657" s="31" t="n">
        <f aca="false">$B$11*(($A$1069)*$C657/$B$12*$B$7+(1-$A$1069)*$D657/$B$12*$C$7)</f>
        <v>0</v>
      </c>
      <c r="BR657" s="31" t="n">
        <f aca="false">$B$11*(($A$1070)*$C657/$B$12*$B$7+(1-$A$1070)*$D657/$B$12*$C$7)</f>
        <v>0</v>
      </c>
      <c r="BS657" s="31" t="n">
        <f aca="false">$B$11*(($A$1071)*$C657/$B$12*$B$7+(1-$A$1071)*$D657/$B$12*$C$7)</f>
        <v>0</v>
      </c>
      <c r="BT657" s="31" t="n">
        <f aca="false">$B$11*(($A$1072)*$C657/$B$12*$B$7+(1-$A$1072)*$D657/$B$12*$C$7)</f>
        <v>0</v>
      </c>
      <c r="BU657" s="31" t="n">
        <f aca="false">$B$11*(($A$1073)*$C657/$B$12*$B$7+(1-$A$1073)*$D657/$B$12*$C$7)</f>
        <v>0</v>
      </c>
      <c r="BV657" s="31" t="n">
        <f aca="false">$B$11*(($A$1074)*$C657/$B$12*$B$7+(1-$A$1074)*$D657/$B$12*$C$7)</f>
        <v>0</v>
      </c>
      <c r="BW657" s="31" t="n">
        <f aca="false">$B$11*(($A$1075)*$C657/$B$12*$B$7+(1-$A$1075)*$D657/$B$12*$C$7)</f>
        <v>0</v>
      </c>
      <c r="BX657" s="31" t="n">
        <f aca="false">$B$11*(($A$1076)*$C657/$B$12*$B$7+(1-$A$1076)*$D657/$B$12*$C$7)</f>
        <v>0</v>
      </c>
      <c r="BY657" s="31" t="n">
        <f aca="false">$B$11*(($A$1077)*$C657/$B$12*$B$7+(1-$A$1077)*$D657/$B$12*$C$7)</f>
        <v>0</v>
      </c>
      <c r="BZ657" s="31" t="n">
        <f aca="false">$B$11*(($A$1078)*$C657/$B$12*$B$7+(1-$A$1078)*$D657/$B$12*$C$7)</f>
        <v>0</v>
      </c>
      <c r="CA657" s="31" t="n">
        <f aca="false">$B$11*(($A$1079)*$C657/$B$12*$B$7+(1-$A$1079)*$D657/$B$12*$C$7)</f>
        <v>0</v>
      </c>
      <c r="CB657" s="31" t="n">
        <f aca="false">$B$11*(($A$1080)*$C657/$B$12*$B$7+(1-$A$1080)*$D657/$B$12*$C$7)</f>
        <v>0</v>
      </c>
      <c r="CC657" s="31" t="n">
        <f aca="false">$B$11*(($A$1081)*$C657/$B$12*$B$7+(1-$A$1081)*$D657/$B$12*$C$7)</f>
        <v>0</v>
      </c>
    </row>
    <row r="658" customFormat="false" ht="15" hidden="false" customHeight="false" outlineLevel="0" collapsed="false">
      <c r="A658" s="21" t="n">
        <v>634</v>
      </c>
      <c r="B658" s="27" t="n">
        <v>-0.328787784234495</v>
      </c>
      <c r="C658" s="9" t="n">
        <f aca="false">SUM(AM658:AV658)</f>
        <v>0</v>
      </c>
      <c r="D658" s="9" t="n">
        <f aca="false">SUM(AW658:BF658)</f>
        <v>0</v>
      </c>
      <c r="E658" s="24" t="n">
        <f aca="false">(1-C658/$B$12)*$B$8-C658/$B$12*$B$7</f>
        <v>0.05</v>
      </c>
      <c r="F658" s="24" t="n">
        <f aca="false">(1-D658/$B$12)*$C$8-D658/$B$12*$C$7</f>
        <v>0.09</v>
      </c>
      <c r="G658" s="47" t="n">
        <f aca="false">$B$11*($B$10*C658/$B$12*$B$7+(1-$B$10)*D658/$B$12*$C$7)</f>
        <v>0</v>
      </c>
      <c r="H658" s="24" t="n">
        <f aca="false">$B$10*E658+(1-$B$10)*F658</f>
        <v>0.07</v>
      </c>
      <c r="I658" s="21"/>
      <c r="J658" s="21"/>
      <c r="K658" s="21"/>
      <c r="L658" s="21"/>
      <c r="M658" s="21"/>
      <c r="N658" s="21"/>
      <c r="O658" s="21"/>
      <c r="P658" s="21"/>
      <c r="Q658" s="21"/>
      <c r="R658" s="27" t="n">
        <v>1.97158531058705</v>
      </c>
      <c r="S658" s="27" t="n">
        <v>-1.89068753311038</v>
      </c>
      <c r="T658" s="27" t="n">
        <v>0.765856510262599</v>
      </c>
      <c r="U658" s="27" t="n">
        <v>-0.19621255052651</v>
      </c>
      <c r="V658" s="27" t="n">
        <v>-1.22044371311848</v>
      </c>
      <c r="W658" s="27" t="n">
        <v>0.491553677752153</v>
      </c>
      <c r="X658" s="27" t="n">
        <v>-1.19946181187509</v>
      </c>
      <c r="Y658" s="27" t="n">
        <v>1.43078064491813</v>
      </c>
      <c r="Z658" s="27" t="n">
        <v>0.476816676240373</v>
      </c>
      <c r="AA658" s="27" t="n">
        <v>0.0170050661690107</v>
      </c>
      <c r="AB658" s="27" t="n">
        <v>0.0694512806979926</v>
      </c>
      <c r="AC658" s="27" t="n">
        <v>0.133064168538371</v>
      </c>
      <c r="AD658" s="27" t="n">
        <v>-0.772926448129366</v>
      </c>
      <c r="AE658" s="27" t="n">
        <v>0.403782475478318</v>
      </c>
      <c r="AF658" s="27" t="n">
        <v>1.62410711034679</v>
      </c>
      <c r="AG658" s="27" t="n">
        <v>0.687806948029513</v>
      </c>
      <c r="AH658" s="27" t="n">
        <v>-0.0777145449315113</v>
      </c>
      <c r="AI658" s="27" t="n">
        <v>0.35314220256212</v>
      </c>
      <c r="AJ658" s="27" t="n">
        <v>-0.487632208545506</v>
      </c>
      <c r="AK658" s="27" t="n">
        <v>2.0771116151685</v>
      </c>
      <c r="AL658" s="21"/>
      <c r="AM658" s="31" t="n">
        <f aca="false">IF(SQRT($B$9)*$B658+SQRT(1-$B$9)*R658&lt;_xlfn.NORM.S.INV($B$6),1,0)</f>
        <v>0</v>
      </c>
      <c r="AN658" s="31" t="n">
        <f aca="false">IF(SQRT($B$9)*$B658+SQRT(1-$B$9)*S658&lt;_xlfn.NORM.S.INV($B$6),1,0)</f>
        <v>0</v>
      </c>
      <c r="AO658" s="31" t="n">
        <f aca="false">IF(SQRT($B$9)*$B658+SQRT(1-$B$9)*T658&lt;_xlfn.NORM.S.INV($B$6),1,0)</f>
        <v>0</v>
      </c>
      <c r="AP658" s="31" t="n">
        <f aca="false">IF(SQRT($B$9)*$B658+SQRT(1-$B$9)*U658&lt;_xlfn.NORM.S.INV($B$6),1,0)</f>
        <v>0</v>
      </c>
      <c r="AQ658" s="31" t="n">
        <f aca="false">IF(SQRT($B$9)*$B658+SQRT(1-$B$9)*V658&lt;_xlfn.NORM.S.INV($B$6),1,0)</f>
        <v>0</v>
      </c>
      <c r="AR658" s="31" t="n">
        <f aca="false">IF(SQRT($B$9)*$B658+SQRT(1-$B$9)*W658&lt;_xlfn.NORM.S.INV($B$6),1,0)</f>
        <v>0</v>
      </c>
      <c r="AS658" s="31" t="n">
        <f aca="false">IF(SQRT($B$9)*$B658+SQRT(1-$B$9)*X658&lt;_xlfn.NORM.S.INV($B$6),1,0)</f>
        <v>0</v>
      </c>
      <c r="AT658" s="31" t="n">
        <f aca="false">IF(SQRT($B$9)*$B658+SQRT(1-$B$9)*Y658&lt;_xlfn.NORM.S.INV($B$6),1,0)</f>
        <v>0</v>
      </c>
      <c r="AU658" s="31" t="n">
        <f aca="false">IF(SQRT($B$9)*$B658+SQRT(1-$B$9)*Z658&lt;_xlfn.NORM.S.INV($B$6),1,0)</f>
        <v>0</v>
      </c>
      <c r="AV658" s="31" t="n">
        <f aca="false">IF(SQRT($B$9)*$B658+SQRT(1-$B$9)*AA658&lt;_xlfn.NORM.S.INV($B$6),1,0)</f>
        <v>0</v>
      </c>
      <c r="AW658" s="31" t="n">
        <f aca="false">IF(SQRT($C$9)*$B658+SQRT(1-$C$9)*AB658&lt;_xlfn.NORM.S.INV($C$6),1,0)</f>
        <v>0</v>
      </c>
      <c r="AX658" s="31" t="n">
        <f aca="false">IF(SQRT($C$9)*$B658+SQRT(1-$C$9)*AC658&lt;_xlfn.NORM.S.INV($C$6),1,0)</f>
        <v>0</v>
      </c>
      <c r="AY658" s="31" t="n">
        <f aca="false">IF(SQRT($C$9)*$B658+SQRT(1-$C$9)*AD658&lt;_xlfn.NORM.S.INV($C$6),1,0)</f>
        <v>0</v>
      </c>
      <c r="AZ658" s="31" t="n">
        <f aca="false">IF(SQRT($C$9)*$B658+SQRT(1-$C$9)*AE658&lt;_xlfn.NORM.S.INV($C$6),1,0)</f>
        <v>0</v>
      </c>
      <c r="BA658" s="31" t="n">
        <f aca="false">IF(SQRT($C$9)*$B658+SQRT(1-$C$9)*AF658&lt;_xlfn.NORM.S.INV($C$6),1,0)</f>
        <v>0</v>
      </c>
      <c r="BB658" s="31" t="n">
        <f aca="false">IF(SQRT($C$9)*$B658+SQRT(1-$C$9)*AG658&lt;_xlfn.NORM.S.INV($C$6),1,0)</f>
        <v>0</v>
      </c>
      <c r="BC658" s="31" t="n">
        <f aca="false">IF(SQRT($C$9)*$B658+SQRT(1-$C$9)*AH658&lt;_xlfn.NORM.S.INV($C$6),1,0)</f>
        <v>0</v>
      </c>
      <c r="BD658" s="31" t="n">
        <f aca="false">IF(SQRT($C$9)*$B658+SQRT(1-$C$9)*AI658&lt;_xlfn.NORM.S.INV($C$6),1,0)</f>
        <v>0</v>
      </c>
      <c r="BE658" s="31" t="n">
        <f aca="false">IF(SQRT($C$9)*$B658+SQRT(1-$C$9)*AJ658&lt;_xlfn.NORM.S.INV($C$6),1,0)</f>
        <v>0</v>
      </c>
      <c r="BF658" s="31" t="n">
        <f aca="false">IF(SQRT($C$9)*$B658+SQRT(1-$C$9)*AK658&lt;_xlfn.NORM.S.INV($C$6),1,0)</f>
        <v>0</v>
      </c>
      <c r="BG658" s="21"/>
      <c r="BH658" s="21"/>
      <c r="BI658" s="31" t="n">
        <f aca="false">$B$11*(($A$1061)*$C658/$B$12*$B$7+(1-$A$1061)*$D658/$B$12*$C$7)</f>
        <v>0</v>
      </c>
      <c r="BJ658" s="31" t="n">
        <f aca="false">$B$11*(($A$1062)*$C658/$B$12*$B$7+(1-$A$1062)*$D658/$B$12*$C$7)</f>
        <v>0</v>
      </c>
      <c r="BK658" s="31" t="n">
        <f aca="false">$B$11*(($A$1063)*$C658/$B$12*$B$7+(1-$A$1063)*$D658/$B$12*$C$7)</f>
        <v>0</v>
      </c>
      <c r="BL658" s="31" t="n">
        <f aca="false">$B$11*(($A$1064)*$C658/$B$12*$B$7+(1-$A$1064)*$D658/$B$12*$C$7)</f>
        <v>0</v>
      </c>
      <c r="BM658" s="31" t="n">
        <f aca="false">$B$11*(($A$1065)*$C658/$B$12*$B$7+(1-$A$1065)*$D658/$B$12*$C$7)</f>
        <v>0</v>
      </c>
      <c r="BN658" s="31" t="n">
        <f aca="false">$B$11*(($A$1066)*$C658/$B$12*$B$7+(1-$A$1066)*$D658/$B$12*$C$7)</f>
        <v>0</v>
      </c>
      <c r="BO658" s="31" t="n">
        <f aca="false">$B$11*(($A$1067)*$C658/$B$12*$B$7+(1-$A$1067)*$D658/$B$12*$C$7)</f>
        <v>0</v>
      </c>
      <c r="BP658" s="31" t="n">
        <f aca="false">$B$11*(($A$1068)*$C658/$B$12*$B$7+(1-$A$1068)*$D658/$B$12*$C$7)</f>
        <v>0</v>
      </c>
      <c r="BQ658" s="31" t="n">
        <f aca="false">$B$11*(($A$1069)*$C658/$B$12*$B$7+(1-$A$1069)*$D658/$B$12*$C$7)</f>
        <v>0</v>
      </c>
      <c r="BR658" s="31" t="n">
        <f aca="false">$B$11*(($A$1070)*$C658/$B$12*$B$7+(1-$A$1070)*$D658/$B$12*$C$7)</f>
        <v>0</v>
      </c>
      <c r="BS658" s="31" t="n">
        <f aca="false">$B$11*(($A$1071)*$C658/$B$12*$B$7+(1-$A$1071)*$D658/$B$12*$C$7)</f>
        <v>0</v>
      </c>
      <c r="BT658" s="31" t="n">
        <f aca="false">$B$11*(($A$1072)*$C658/$B$12*$B$7+(1-$A$1072)*$D658/$B$12*$C$7)</f>
        <v>0</v>
      </c>
      <c r="BU658" s="31" t="n">
        <f aca="false">$B$11*(($A$1073)*$C658/$B$12*$B$7+(1-$A$1073)*$D658/$B$12*$C$7)</f>
        <v>0</v>
      </c>
      <c r="BV658" s="31" t="n">
        <f aca="false">$B$11*(($A$1074)*$C658/$B$12*$B$7+(1-$A$1074)*$D658/$B$12*$C$7)</f>
        <v>0</v>
      </c>
      <c r="BW658" s="31" t="n">
        <f aca="false">$B$11*(($A$1075)*$C658/$B$12*$B$7+(1-$A$1075)*$D658/$B$12*$C$7)</f>
        <v>0</v>
      </c>
      <c r="BX658" s="31" t="n">
        <f aca="false">$B$11*(($A$1076)*$C658/$B$12*$B$7+(1-$A$1076)*$D658/$B$12*$C$7)</f>
        <v>0</v>
      </c>
      <c r="BY658" s="31" t="n">
        <f aca="false">$B$11*(($A$1077)*$C658/$B$12*$B$7+(1-$A$1077)*$D658/$B$12*$C$7)</f>
        <v>0</v>
      </c>
      <c r="BZ658" s="31" t="n">
        <f aca="false">$B$11*(($A$1078)*$C658/$B$12*$B$7+(1-$A$1078)*$D658/$B$12*$C$7)</f>
        <v>0</v>
      </c>
      <c r="CA658" s="31" t="n">
        <f aca="false">$B$11*(($A$1079)*$C658/$B$12*$B$7+(1-$A$1079)*$D658/$B$12*$C$7)</f>
        <v>0</v>
      </c>
      <c r="CB658" s="31" t="n">
        <f aca="false">$B$11*(($A$1080)*$C658/$B$12*$B$7+(1-$A$1080)*$D658/$B$12*$C$7)</f>
        <v>0</v>
      </c>
      <c r="CC658" s="31" t="n">
        <f aca="false">$B$11*(($A$1081)*$C658/$B$12*$B$7+(1-$A$1081)*$D658/$B$12*$C$7)</f>
        <v>0</v>
      </c>
    </row>
    <row r="659" customFormat="false" ht="15" hidden="false" customHeight="false" outlineLevel="0" collapsed="false">
      <c r="A659" s="21" t="n">
        <v>635</v>
      </c>
      <c r="B659" s="27" t="n">
        <v>-0.127256922677176</v>
      </c>
      <c r="C659" s="9" t="n">
        <f aca="false">SUM(AM659:AV659)</f>
        <v>0</v>
      </c>
      <c r="D659" s="9" t="n">
        <f aca="false">SUM(AW659:BF659)</f>
        <v>1</v>
      </c>
      <c r="E659" s="24" t="n">
        <f aca="false">(1-C659/$B$12)*$B$8-C659/$B$12*$B$7</f>
        <v>0.05</v>
      </c>
      <c r="F659" s="24" t="n">
        <f aca="false">(1-D659/$B$12)*$C$8-D659/$B$12*$C$7</f>
        <v>0.021</v>
      </c>
      <c r="G659" s="47" t="n">
        <f aca="false">$B$11*($B$10*C659/$B$12*$B$7+(1-$B$10)*D659/$B$12*$C$7)</f>
        <v>300</v>
      </c>
      <c r="H659" s="24" t="n">
        <f aca="false">$B$10*E659+(1-$B$10)*F659</f>
        <v>0.0355</v>
      </c>
      <c r="I659" s="21"/>
      <c r="J659" s="21"/>
      <c r="K659" s="21"/>
      <c r="L659" s="21"/>
      <c r="M659" s="21"/>
      <c r="N659" s="21"/>
      <c r="O659" s="21"/>
      <c r="P659" s="21"/>
      <c r="Q659" s="21"/>
      <c r="R659" s="27" t="n">
        <v>0.059589548301749</v>
      </c>
      <c r="S659" s="27" t="n">
        <v>0.782120090479355</v>
      </c>
      <c r="T659" s="27" t="n">
        <v>-0.567871676276182</v>
      </c>
      <c r="U659" s="27" t="n">
        <v>1.42048766773396</v>
      </c>
      <c r="V659" s="27" t="n">
        <v>0.750693395648453</v>
      </c>
      <c r="W659" s="27" t="n">
        <v>-1.08526583893404</v>
      </c>
      <c r="X659" s="27" t="n">
        <v>-0.860737449325635</v>
      </c>
      <c r="Y659" s="27" t="n">
        <v>0.917865969498831</v>
      </c>
      <c r="Z659" s="27" t="n">
        <v>1.68203926472996</v>
      </c>
      <c r="AA659" s="27" t="n">
        <v>-0.86854436147009</v>
      </c>
      <c r="AB659" s="27" t="n">
        <v>-2.11526736462436</v>
      </c>
      <c r="AC659" s="27" t="n">
        <v>0.186351552280952</v>
      </c>
      <c r="AD659" s="27" t="n">
        <v>-0.702266681685555</v>
      </c>
      <c r="AE659" s="27" t="n">
        <v>0.552134721471053</v>
      </c>
      <c r="AF659" s="27" t="n">
        <v>-1.41284305708947</v>
      </c>
      <c r="AG659" s="27" t="n">
        <v>0.348667365614376</v>
      </c>
      <c r="AH659" s="27" t="n">
        <v>0.124881197516647</v>
      </c>
      <c r="AI659" s="27" t="n">
        <v>0.457422962545746</v>
      </c>
      <c r="AJ659" s="27" t="n">
        <v>1.60034478634628</v>
      </c>
      <c r="AK659" s="27" t="n">
        <v>-1.67215663934438</v>
      </c>
      <c r="AL659" s="21"/>
      <c r="AM659" s="31" t="n">
        <f aca="false">IF(SQRT($B$9)*$B659+SQRT(1-$B$9)*R659&lt;_xlfn.NORM.S.INV($B$6),1,0)</f>
        <v>0</v>
      </c>
      <c r="AN659" s="31" t="n">
        <f aca="false">IF(SQRT($B$9)*$B659+SQRT(1-$B$9)*S659&lt;_xlfn.NORM.S.INV($B$6),1,0)</f>
        <v>0</v>
      </c>
      <c r="AO659" s="31" t="n">
        <f aca="false">IF(SQRT($B$9)*$B659+SQRT(1-$B$9)*T659&lt;_xlfn.NORM.S.INV($B$6),1,0)</f>
        <v>0</v>
      </c>
      <c r="AP659" s="31" t="n">
        <f aca="false">IF(SQRT($B$9)*$B659+SQRT(1-$B$9)*U659&lt;_xlfn.NORM.S.INV($B$6),1,0)</f>
        <v>0</v>
      </c>
      <c r="AQ659" s="31" t="n">
        <f aca="false">IF(SQRT($B$9)*$B659+SQRT(1-$B$9)*V659&lt;_xlfn.NORM.S.INV($B$6),1,0)</f>
        <v>0</v>
      </c>
      <c r="AR659" s="31" t="n">
        <f aca="false">IF(SQRT($B$9)*$B659+SQRT(1-$B$9)*W659&lt;_xlfn.NORM.S.INV($B$6),1,0)</f>
        <v>0</v>
      </c>
      <c r="AS659" s="31" t="n">
        <f aca="false">IF(SQRT($B$9)*$B659+SQRT(1-$B$9)*X659&lt;_xlfn.NORM.S.INV($B$6),1,0)</f>
        <v>0</v>
      </c>
      <c r="AT659" s="31" t="n">
        <f aca="false">IF(SQRT($B$9)*$B659+SQRT(1-$B$9)*Y659&lt;_xlfn.NORM.S.INV($B$6),1,0)</f>
        <v>0</v>
      </c>
      <c r="AU659" s="31" t="n">
        <f aca="false">IF(SQRT($B$9)*$B659+SQRT(1-$B$9)*Z659&lt;_xlfn.NORM.S.INV($B$6),1,0)</f>
        <v>0</v>
      </c>
      <c r="AV659" s="31" t="n">
        <f aca="false">IF(SQRT($B$9)*$B659+SQRT(1-$B$9)*AA659&lt;_xlfn.NORM.S.INV($B$6),1,0)</f>
        <v>0</v>
      </c>
      <c r="AW659" s="31" t="n">
        <f aca="false">IF(SQRT($C$9)*$B659+SQRT(1-$C$9)*AB659&lt;_xlfn.NORM.S.INV($C$6),1,0)</f>
        <v>1</v>
      </c>
      <c r="AX659" s="31" t="n">
        <f aca="false">IF(SQRT($C$9)*$B659+SQRT(1-$C$9)*AC659&lt;_xlfn.NORM.S.INV($C$6),1,0)</f>
        <v>0</v>
      </c>
      <c r="AY659" s="31" t="n">
        <f aca="false">IF(SQRT($C$9)*$B659+SQRT(1-$C$9)*AD659&lt;_xlfn.NORM.S.INV($C$6),1,0)</f>
        <v>0</v>
      </c>
      <c r="AZ659" s="31" t="n">
        <f aca="false">IF(SQRT($C$9)*$B659+SQRT(1-$C$9)*AE659&lt;_xlfn.NORM.S.INV($C$6),1,0)</f>
        <v>0</v>
      </c>
      <c r="BA659" s="31" t="n">
        <f aca="false">IF(SQRT($C$9)*$B659+SQRT(1-$C$9)*AF659&lt;_xlfn.NORM.S.INV($C$6),1,0)</f>
        <v>0</v>
      </c>
      <c r="BB659" s="31" t="n">
        <f aca="false">IF(SQRT($C$9)*$B659+SQRT(1-$C$9)*AG659&lt;_xlfn.NORM.S.INV($C$6),1,0)</f>
        <v>0</v>
      </c>
      <c r="BC659" s="31" t="n">
        <f aca="false">IF(SQRT($C$9)*$B659+SQRT(1-$C$9)*AH659&lt;_xlfn.NORM.S.INV($C$6),1,0)</f>
        <v>0</v>
      </c>
      <c r="BD659" s="31" t="n">
        <f aca="false">IF(SQRT($C$9)*$B659+SQRT(1-$C$9)*AI659&lt;_xlfn.NORM.S.INV($C$6),1,0)</f>
        <v>0</v>
      </c>
      <c r="BE659" s="31" t="n">
        <f aca="false">IF(SQRT($C$9)*$B659+SQRT(1-$C$9)*AJ659&lt;_xlfn.NORM.S.INV($C$6),1,0)</f>
        <v>0</v>
      </c>
      <c r="BF659" s="31" t="n">
        <f aca="false">IF(SQRT($C$9)*$B659+SQRT(1-$C$9)*AK659&lt;_xlfn.NORM.S.INV($C$6),1,0)</f>
        <v>0</v>
      </c>
      <c r="BG659" s="21"/>
      <c r="BH659" s="21"/>
      <c r="BI659" s="31" t="n">
        <f aca="false">$B$11*(($A$1061)*$C659/$B$12*$B$7+(1-$A$1061)*$D659/$B$12*$C$7)</f>
        <v>600</v>
      </c>
      <c r="BJ659" s="31" t="n">
        <f aca="false">$B$11*(($A$1062)*$C659/$B$12*$B$7+(1-$A$1062)*$D659/$B$12*$C$7)</f>
        <v>570</v>
      </c>
      <c r="BK659" s="31" t="n">
        <f aca="false">$B$11*(($A$1063)*$C659/$B$12*$B$7+(1-$A$1063)*$D659/$B$12*$C$7)</f>
        <v>540</v>
      </c>
      <c r="BL659" s="31" t="n">
        <f aca="false">$B$11*(($A$1064)*$C659/$B$12*$B$7+(1-$A$1064)*$D659/$B$12*$C$7)</f>
        <v>510</v>
      </c>
      <c r="BM659" s="31" t="n">
        <f aca="false">$B$11*(($A$1065)*$C659/$B$12*$B$7+(1-$A$1065)*$D659/$B$12*$C$7)</f>
        <v>480</v>
      </c>
      <c r="BN659" s="31" t="n">
        <f aca="false">$B$11*(($A$1066)*$C659/$B$12*$B$7+(1-$A$1066)*$D659/$B$12*$C$7)</f>
        <v>450</v>
      </c>
      <c r="BO659" s="31" t="n">
        <f aca="false">$B$11*(($A$1067)*$C659/$B$12*$B$7+(1-$A$1067)*$D659/$B$12*$C$7)</f>
        <v>420</v>
      </c>
      <c r="BP659" s="31" t="n">
        <f aca="false">$B$11*(($A$1068)*$C659/$B$12*$B$7+(1-$A$1068)*$D659/$B$12*$C$7)</f>
        <v>390</v>
      </c>
      <c r="BQ659" s="31" t="n">
        <f aca="false">$B$11*(($A$1069)*$C659/$B$12*$B$7+(1-$A$1069)*$D659/$B$12*$C$7)</f>
        <v>360</v>
      </c>
      <c r="BR659" s="31" t="n">
        <f aca="false">$B$11*(($A$1070)*$C659/$B$12*$B$7+(1-$A$1070)*$D659/$B$12*$C$7)</f>
        <v>330</v>
      </c>
      <c r="BS659" s="31" t="n">
        <f aca="false">$B$11*(($A$1071)*$C659/$B$12*$B$7+(1-$A$1071)*$D659/$B$12*$C$7)</f>
        <v>300</v>
      </c>
      <c r="BT659" s="31" t="n">
        <f aca="false">$B$11*(($A$1072)*$C659/$B$12*$B$7+(1-$A$1072)*$D659/$B$12*$C$7)</f>
        <v>270</v>
      </c>
      <c r="BU659" s="31" t="n">
        <f aca="false">$B$11*(($A$1073)*$C659/$B$12*$B$7+(1-$A$1073)*$D659/$B$12*$C$7)</f>
        <v>240</v>
      </c>
      <c r="BV659" s="31" t="n">
        <f aca="false">$B$11*(($A$1074)*$C659/$B$12*$B$7+(1-$A$1074)*$D659/$B$12*$C$7)</f>
        <v>210</v>
      </c>
      <c r="BW659" s="31" t="n">
        <f aca="false">$B$11*(($A$1075)*$C659/$B$12*$B$7+(1-$A$1075)*$D659/$B$12*$C$7)</f>
        <v>180</v>
      </c>
      <c r="BX659" s="31" t="n">
        <f aca="false">$B$11*(($A$1076)*$C659/$B$12*$B$7+(1-$A$1076)*$D659/$B$12*$C$7)</f>
        <v>150</v>
      </c>
      <c r="BY659" s="31" t="n">
        <f aca="false">$B$11*(($A$1077)*$C659/$B$12*$B$7+(1-$A$1077)*$D659/$B$12*$C$7)</f>
        <v>120</v>
      </c>
      <c r="BZ659" s="31" t="n">
        <f aca="false">$B$11*(($A$1078)*$C659/$B$12*$B$7+(1-$A$1078)*$D659/$B$12*$C$7)</f>
        <v>90</v>
      </c>
      <c r="CA659" s="31" t="n">
        <f aca="false">$B$11*(($A$1079)*$C659/$B$12*$B$7+(1-$A$1079)*$D659/$B$12*$C$7)</f>
        <v>60</v>
      </c>
      <c r="CB659" s="31" t="n">
        <f aca="false">$B$11*(($A$1080)*$C659/$B$12*$B$7+(1-$A$1080)*$D659/$B$12*$C$7)</f>
        <v>30</v>
      </c>
      <c r="CC659" s="31" t="n">
        <f aca="false">$B$11*(($A$1081)*$C659/$B$12*$B$7+(1-$A$1081)*$D659/$B$12*$C$7)</f>
        <v>0</v>
      </c>
    </row>
    <row r="660" customFormat="false" ht="15" hidden="false" customHeight="false" outlineLevel="0" collapsed="false">
      <c r="A660" s="21" t="n">
        <v>636</v>
      </c>
      <c r="B660" s="27" t="n">
        <v>0.139387564874549</v>
      </c>
      <c r="C660" s="9" t="n">
        <f aca="false">SUM(AM660:AV660)</f>
        <v>0</v>
      </c>
      <c r="D660" s="9" t="n">
        <f aca="false">SUM(AW660:BF660)</f>
        <v>0</v>
      </c>
      <c r="E660" s="24" t="n">
        <f aca="false">(1-C660/$B$12)*$B$8-C660/$B$12*$B$7</f>
        <v>0.05</v>
      </c>
      <c r="F660" s="24" t="n">
        <f aca="false">(1-D660/$B$12)*$C$8-D660/$B$12*$C$7</f>
        <v>0.09</v>
      </c>
      <c r="G660" s="47" t="n">
        <f aca="false">$B$11*($B$10*C660/$B$12*$B$7+(1-$B$10)*D660/$B$12*$C$7)</f>
        <v>0</v>
      </c>
      <c r="H660" s="24" t="n">
        <f aca="false">$B$10*E660+(1-$B$10)*F660</f>
        <v>0.07</v>
      </c>
      <c r="I660" s="21"/>
      <c r="J660" s="21"/>
      <c r="K660" s="21"/>
      <c r="L660" s="21"/>
      <c r="M660" s="21"/>
      <c r="N660" s="21"/>
      <c r="O660" s="21"/>
      <c r="P660" s="21"/>
      <c r="Q660" s="21"/>
      <c r="R660" s="27" t="n">
        <v>0.0435967675928837</v>
      </c>
      <c r="S660" s="27" t="n">
        <v>1.1955594428968</v>
      </c>
      <c r="T660" s="27" t="n">
        <v>-0.0278261828480709</v>
      </c>
      <c r="U660" s="27" t="n">
        <v>0.611447151272971</v>
      </c>
      <c r="V660" s="27" t="n">
        <v>-1.16994107595015</v>
      </c>
      <c r="W660" s="27" t="n">
        <v>-0.670466551430567</v>
      </c>
      <c r="X660" s="27" t="n">
        <v>-0.173742959059137</v>
      </c>
      <c r="Y660" s="27" t="n">
        <v>-0.461553418699737</v>
      </c>
      <c r="Z660" s="27" t="n">
        <v>-0.188630142025851</v>
      </c>
      <c r="AA660" s="27" t="n">
        <v>0.537260228902599</v>
      </c>
      <c r="AB660" s="27" t="n">
        <v>-1.61711940349174</v>
      </c>
      <c r="AC660" s="27" t="n">
        <v>0.598279123612015</v>
      </c>
      <c r="AD660" s="27" t="n">
        <v>0.154592382682942</v>
      </c>
      <c r="AE660" s="27" t="n">
        <v>2.26574556506945</v>
      </c>
      <c r="AF660" s="27" t="n">
        <v>0.814879133018725</v>
      </c>
      <c r="AG660" s="27" t="n">
        <v>-0.070377404897703</v>
      </c>
      <c r="AH660" s="27" t="n">
        <v>-0.840105099505324</v>
      </c>
      <c r="AI660" s="27" t="n">
        <v>-0.523728466336984</v>
      </c>
      <c r="AJ660" s="27" t="n">
        <v>-0.574439179280994</v>
      </c>
      <c r="AK660" s="27" t="n">
        <v>-0.532910745514504</v>
      </c>
      <c r="AL660" s="21"/>
      <c r="AM660" s="31" t="n">
        <f aca="false">IF(SQRT($B$9)*$B660+SQRT(1-$B$9)*R660&lt;_xlfn.NORM.S.INV($B$6),1,0)</f>
        <v>0</v>
      </c>
      <c r="AN660" s="31" t="n">
        <f aca="false">IF(SQRT($B$9)*$B660+SQRT(1-$B$9)*S660&lt;_xlfn.NORM.S.INV($B$6),1,0)</f>
        <v>0</v>
      </c>
      <c r="AO660" s="31" t="n">
        <f aca="false">IF(SQRT($B$9)*$B660+SQRT(1-$B$9)*T660&lt;_xlfn.NORM.S.INV($B$6),1,0)</f>
        <v>0</v>
      </c>
      <c r="AP660" s="31" t="n">
        <f aca="false">IF(SQRT($B$9)*$B660+SQRT(1-$B$9)*U660&lt;_xlfn.NORM.S.INV($B$6),1,0)</f>
        <v>0</v>
      </c>
      <c r="AQ660" s="31" t="n">
        <f aca="false">IF(SQRT($B$9)*$B660+SQRT(1-$B$9)*V660&lt;_xlfn.NORM.S.INV($B$6),1,0)</f>
        <v>0</v>
      </c>
      <c r="AR660" s="31" t="n">
        <f aca="false">IF(SQRT($B$9)*$B660+SQRT(1-$B$9)*W660&lt;_xlfn.NORM.S.INV($B$6),1,0)</f>
        <v>0</v>
      </c>
      <c r="AS660" s="31" t="n">
        <f aca="false">IF(SQRT($B$9)*$B660+SQRT(1-$B$9)*X660&lt;_xlfn.NORM.S.INV($B$6),1,0)</f>
        <v>0</v>
      </c>
      <c r="AT660" s="31" t="n">
        <f aca="false">IF(SQRT($B$9)*$B660+SQRT(1-$B$9)*Y660&lt;_xlfn.NORM.S.INV($B$6),1,0)</f>
        <v>0</v>
      </c>
      <c r="AU660" s="31" t="n">
        <f aca="false">IF(SQRT($B$9)*$B660+SQRT(1-$B$9)*Z660&lt;_xlfn.NORM.S.INV($B$6),1,0)</f>
        <v>0</v>
      </c>
      <c r="AV660" s="31" t="n">
        <f aca="false">IF(SQRT($B$9)*$B660+SQRT(1-$B$9)*AA660&lt;_xlfn.NORM.S.INV($B$6),1,0)</f>
        <v>0</v>
      </c>
      <c r="AW660" s="31" t="n">
        <f aca="false">IF(SQRT($C$9)*$B660+SQRT(1-$C$9)*AB660&lt;_xlfn.NORM.S.INV($C$6),1,0)</f>
        <v>0</v>
      </c>
      <c r="AX660" s="31" t="n">
        <f aca="false">IF(SQRT($C$9)*$B660+SQRT(1-$C$9)*AC660&lt;_xlfn.NORM.S.INV($C$6),1,0)</f>
        <v>0</v>
      </c>
      <c r="AY660" s="31" t="n">
        <f aca="false">IF(SQRT($C$9)*$B660+SQRT(1-$C$9)*AD660&lt;_xlfn.NORM.S.INV($C$6),1,0)</f>
        <v>0</v>
      </c>
      <c r="AZ660" s="31" t="n">
        <f aca="false">IF(SQRT($C$9)*$B660+SQRT(1-$C$9)*AE660&lt;_xlfn.NORM.S.INV($C$6),1,0)</f>
        <v>0</v>
      </c>
      <c r="BA660" s="31" t="n">
        <f aca="false">IF(SQRT($C$9)*$B660+SQRT(1-$C$9)*AF660&lt;_xlfn.NORM.S.INV($C$6),1,0)</f>
        <v>0</v>
      </c>
      <c r="BB660" s="31" t="n">
        <f aca="false">IF(SQRT($C$9)*$B660+SQRT(1-$C$9)*AG660&lt;_xlfn.NORM.S.INV($C$6),1,0)</f>
        <v>0</v>
      </c>
      <c r="BC660" s="31" t="n">
        <f aca="false">IF(SQRT($C$9)*$B660+SQRT(1-$C$9)*AH660&lt;_xlfn.NORM.S.INV($C$6),1,0)</f>
        <v>0</v>
      </c>
      <c r="BD660" s="31" t="n">
        <f aca="false">IF(SQRT($C$9)*$B660+SQRT(1-$C$9)*AI660&lt;_xlfn.NORM.S.INV($C$6),1,0)</f>
        <v>0</v>
      </c>
      <c r="BE660" s="31" t="n">
        <f aca="false">IF(SQRT($C$9)*$B660+SQRT(1-$C$9)*AJ660&lt;_xlfn.NORM.S.INV($C$6),1,0)</f>
        <v>0</v>
      </c>
      <c r="BF660" s="31" t="n">
        <f aca="false">IF(SQRT($C$9)*$B660+SQRT(1-$C$9)*AK660&lt;_xlfn.NORM.S.INV($C$6),1,0)</f>
        <v>0</v>
      </c>
      <c r="BG660" s="21"/>
      <c r="BH660" s="21"/>
      <c r="BI660" s="31" t="n">
        <f aca="false">$B$11*(($A$1061)*$C660/$B$12*$B$7+(1-$A$1061)*$D660/$B$12*$C$7)</f>
        <v>0</v>
      </c>
      <c r="BJ660" s="31" t="n">
        <f aca="false">$B$11*(($A$1062)*$C660/$B$12*$B$7+(1-$A$1062)*$D660/$B$12*$C$7)</f>
        <v>0</v>
      </c>
      <c r="BK660" s="31" t="n">
        <f aca="false">$B$11*(($A$1063)*$C660/$B$12*$B$7+(1-$A$1063)*$D660/$B$12*$C$7)</f>
        <v>0</v>
      </c>
      <c r="BL660" s="31" t="n">
        <f aca="false">$B$11*(($A$1064)*$C660/$B$12*$B$7+(1-$A$1064)*$D660/$B$12*$C$7)</f>
        <v>0</v>
      </c>
      <c r="BM660" s="31" t="n">
        <f aca="false">$B$11*(($A$1065)*$C660/$B$12*$B$7+(1-$A$1065)*$D660/$B$12*$C$7)</f>
        <v>0</v>
      </c>
      <c r="BN660" s="31" t="n">
        <f aca="false">$B$11*(($A$1066)*$C660/$B$12*$B$7+(1-$A$1066)*$D660/$B$12*$C$7)</f>
        <v>0</v>
      </c>
      <c r="BO660" s="31" t="n">
        <f aca="false">$B$11*(($A$1067)*$C660/$B$12*$B$7+(1-$A$1067)*$D660/$B$12*$C$7)</f>
        <v>0</v>
      </c>
      <c r="BP660" s="31" t="n">
        <f aca="false">$B$11*(($A$1068)*$C660/$B$12*$B$7+(1-$A$1068)*$D660/$B$12*$C$7)</f>
        <v>0</v>
      </c>
      <c r="BQ660" s="31" t="n">
        <f aca="false">$B$11*(($A$1069)*$C660/$B$12*$B$7+(1-$A$1069)*$D660/$B$12*$C$7)</f>
        <v>0</v>
      </c>
      <c r="BR660" s="31" t="n">
        <f aca="false">$B$11*(($A$1070)*$C660/$B$12*$B$7+(1-$A$1070)*$D660/$B$12*$C$7)</f>
        <v>0</v>
      </c>
      <c r="BS660" s="31" t="n">
        <f aca="false">$B$11*(($A$1071)*$C660/$B$12*$B$7+(1-$A$1071)*$D660/$B$12*$C$7)</f>
        <v>0</v>
      </c>
      <c r="BT660" s="31" t="n">
        <f aca="false">$B$11*(($A$1072)*$C660/$B$12*$B$7+(1-$A$1072)*$D660/$B$12*$C$7)</f>
        <v>0</v>
      </c>
      <c r="BU660" s="31" t="n">
        <f aca="false">$B$11*(($A$1073)*$C660/$B$12*$B$7+(1-$A$1073)*$D660/$B$12*$C$7)</f>
        <v>0</v>
      </c>
      <c r="BV660" s="31" t="n">
        <f aca="false">$B$11*(($A$1074)*$C660/$B$12*$B$7+(1-$A$1074)*$D660/$B$12*$C$7)</f>
        <v>0</v>
      </c>
      <c r="BW660" s="31" t="n">
        <f aca="false">$B$11*(($A$1075)*$C660/$B$12*$B$7+(1-$A$1075)*$D660/$B$12*$C$7)</f>
        <v>0</v>
      </c>
      <c r="BX660" s="31" t="n">
        <f aca="false">$B$11*(($A$1076)*$C660/$B$12*$B$7+(1-$A$1076)*$D660/$B$12*$C$7)</f>
        <v>0</v>
      </c>
      <c r="BY660" s="31" t="n">
        <f aca="false">$B$11*(($A$1077)*$C660/$B$12*$B$7+(1-$A$1077)*$D660/$B$12*$C$7)</f>
        <v>0</v>
      </c>
      <c r="BZ660" s="31" t="n">
        <f aca="false">$B$11*(($A$1078)*$C660/$B$12*$B$7+(1-$A$1078)*$D660/$B$12*$C$7)</f>
        <v>0</v>
      </c>
      <c r="CA660" s="31" t="n">
        <f aca="false">$B$11*(($A$1079)*$C660/$B$12*$B$7+(1-$A$1079)*$D660/$B$12*$C$7)</f>
        <v>0</v>
      </c>
      <c r="CB660" s="31" t="n">
        <f aca="false">$B$11*(($A$1080)*$C660/$B$12*$B$7+(1-$A$1080)*$D660/$B$12*$C$7)</f>
        <v>0</v>
      </c>
      <c r="CC660" s="31" t="n">
        <f aca="false">$B$11*(($A$1081)*$C660/$B$12*$B$7+(1-$A$1081)*$D660/$B$12*$C$7)</f>
        <v>0</v>
      </c>
    </row>
    <row r="661" customFormat="false" ht="15" hidden="false" customHeight="false" outlineLevel="0" collapsed="false">
      <c r="A661" s="21" t="n">
        <v>637</v>
      </c>
      <c r="B661" s="27" t="n">
        <v>-0.576357113138717</v>
      </c>
      <c r="C661" s="9" t="n">
        <f aca="false">SUM(AM661:AV661)</f>
        <v>0</v>
      </c>
      <c r="D661" s="9" t="n">
        <f aca="false">SUM(AW661:BF661)</f>
        <v>0</v>
      </c>
      <c r="E661" s="24" t="n">
        <f aca="false">(1-C661/$B$12)*$B$8-C661/$B$12*$B$7</f>
        <v>0.05</v>
      </c>
      <c r="F661" s="24" t="n">
        <f aca="false">(1-D661/$B$12)*$C$8-D661/$B$12*$C$7</f>
        <v>0.09</v>
      </c>
      <c r="G661" s="47" t="n">
        <f aca="false">$B$11*($B$10*C661/$B$12*$B$7+(1-$B$10)*D661/$B$12*$C$7)</f>
        <v>0</v>
      </c>
      <c r="H661" s="24" t="n">
        <f aca="false">$B$10*E661+(1-$B$10)*F661</f>
        <v>0.07</v>
      </c>
      <c r="I661" s="21"/>
      <c r="J661" s="21"/>
      <c r="K661" s="21"/>
      <c r="L661" s="21"/>
      <c r="M661" s="21"/>
      <c r="N661" s="21"/>
      <c r="O661" s="21"/>
      <c r="P661" s="21"/>
      <c r="Q661" s="21"/>
      <c r="R661" s="27" t="n">
        <v>-0.382062523181763</v>
      </c>
      <c r="S661" s="27" t="n">
        <v>-0.430620627445559</v>
      </c>
      <c r="T661" s="27" t="n">
        <v>-0.934595261006282</v>
      </c>
      <c r="U661" s="27" t="n">
        <v>-0.109353367983224</v>
      </c>
      <c r="V661" s="27" t="n">
        <v>0.740211017332717</v>
      </c>
      <c r="W661" s="27" t="n">
        <v>-0.538354962438546</v>
      </c>
      <c r="X661" s="27" t="n">
        <v>1.49890548326051</v>
      </c>
      <c r="Y661" s="27" t="n">
        <v>0.758457524498895</v>
      </c>
      <c r="Z661" s="27" t="n">
        <v>-1.30706528275223</v>
      </c>
      <c r="AA661" s="27" t="n">
        <v>-0.414756948814327</v>
      </c>
      <c r="AB661" s="27" t="n">
        <v>0.96756519139108</v>
      </c>
      <c r="AC661" s="27" t="n">
        <v>0.869084029485794</v>
      </c>
      <c r="AD661" s="27" t="n">
        <v>-0.371638384631723</v>
      </c>
      <c r="AE661" s="27" t="n">
        <v>-0.12004820912336</v>
      </c>
      <c r="AF661" s="27" t="n">
        <v>1.06841087581721</v>
      </c>
      <c r="AG661" s="27" t="n">
        <v>0.228069742633201</v>
      </c>
      <c r="AH661" s="27" t="n">
        <v>-0.259547344924697</v>
      </c>
      <c r="AI661" s="27" t="n">
        <v>1.05025480828671</v>
      </c>
      <c r="AJ661" s="27" t="n">
        <v>0.0504308166275743</v>
      </c>
      <c r="AK661" s="27" t="n">
        <v>0.550145958840068</v>
      </c>
      <c r="AL661" s="21"/>
      <c r="AM661" s="31" t="n">
        <f aca="false">IF(SQRT($B$9)*$B661+SQRT(1-$B$9)*R661&lt;_xlfn.NORM.S.INV($B$6),1,0)</f>
        <v>0</v>
      </c>
      <c r="AN661" s="31" t="n">
        <f aca="false">IF(SQRT($B$9)*$B661+SQRT(1-$B$9)*S661&lt;_xlfn.NORM.S.INV($B$6),1,0)</f>
        <v>0</v>
      </c>
      <c r="AO661" s="31" t="n">
        <f aca="false">IF(SQRT($B$9)*$B661+SQRT(1-$B$9)*T661&lt;_xlfn.NORM.S.INV($B$6),1,0)</f>
        <v>0</v>
      </c>
      <c r="AP661" s="31" t="n">
        <f aca="false">IF(SQRT($B$9)*$B661+SQRT(1-$B$9)*U661&lt;_xlfn.NORM.S.INV($B$6),1,0)</f>
        <v>0</v>
      </c>
      <c r="AQ661" s="31" t="n">
        <f aca="false">IF(SQRT($B$9)*$B661+SQRT(1-$B$9)*V661&lt;_xlfn.NORM.S.INV($B$6),1,0)</f>
        <v>0</v>
      </c>
      <c r="AR661" s="31" t="n">
        <f aca="false">IF(SQRT($B$9)*$B661+SQRT(1-$B$9)*W661&lt;_xlfn.NORM.S.INV($B$6),1,0)</f>
        <v>0</v>
      </c>
      <c r="AS661" s="31" t="n">
        <f aca="false">IF(SQRT($B$9)*$B661+SQRT(1-$B$9)*X661&lt;_xlfn.NORM.S.INV($B$6),1,0)</f>
        <v>0</v>
      </c>
      <c r="AT661" s="31" t="n">
        <f aca="false">IF(SQRT($B$9)*$B661+SQRT(1-$B$9)*Y661&lt;_xlfn.NORM.S.INV($B$6),1,0)</f>
        <v>0</v>
      </c>
      <c r="AU661" s="31" t="n">
        <f aca="false">IF(SQRT($B$9)*$B661+SQRT(1-$B$9)*Z661&lt;_xlfn.NORM.S.INV($B$6),1,0)</f>
        <v>0</v>
      </c>
      <c r="AV661" s="31" t="n">
        <f aca="false">IF(SQRT($B$9)*$B661+SQRT(1-$B$9)*AA661&lt;_xlfn.NORM.S.INV($B$6),1,0)</f>
        <v>0</v>
      </c>
      <c r="AW661" s="31" t="n">
        <f aca="false">IF(SQRT($C$9)*$B661+SQRT(1-$C$9)*AB661&lt;_xlfn.NORM.S.INV($C$6),1,0)</f>
        <v>0</v>
      </c>
      <c r="AX661" s="31" t="n">
        <f aca="false">IF(SQRT($C$9)*$B661+SQRT(1-$C$9)*AC661&lt;_xlfn.NORM.S.INV($C$6),1,0)</f>
        <v>0</v>
      </c>
      <c r="AY661" s="31" t="n">
        <f aca="false">IF(SQRT($C$9)*$B661+SQRT(1-$C$9)*AD661&lt;_xlfn.NORM.S.INV($C$6),1,0)</f>
        <v>0</v>
      </c>
      <c r="AZ661" s="31" t="n">
        <f aca="false">IF(SQRT($C$9)*$B661+SQRT(1-$C$9)*AE661&lt;_xlfn.NORM.S.INV($C$6),1,0)</f>
        <v>0</v>
      </c>
      <c r="BA661" s="31" t="n">
        <f aca="false">IF(SQRT($C$9)*$B661+SQRT(1-$C$9)*AF661&lt;_xlfn.NORM.S.INV($C$6),1,0)</f>
        <v>0</v>
      </c>
      <c r="BB661" s="31" t="n">
        <f aca="false">IF(SQRT($C$9)*$B661+SQRT(1-$C$9)*AG661&lt;_xlfn.NORM.S.INV($C$6),1,0)</f>
        <v>0</v>
      </c>
      <c r="BC661" s="31" t="n">
        <f aca="false">IF(SQRT($C$9)*$B661+SQRT(1-$C$9)*AH661&lt;_xlfn.NORM.S.INV($C$6),1,0)</f>
        <v>0</v>
      </c>
      <c r="BD661" s="31" t="n">
        <f aca="false">IF(SQRT($C$9)*$B661+SQRT(1-$C$9)*AI661&lt;_xlfn.NORM.S.INV($C$6),1,0)</f>
        <v>0</v>
      </c>
      <c r="BE661" s="31" t="n">
        <f aca="false">IF(SQRT($C$9)*$B661+SQRT(1-$C$9)*AJ661&lt;_xlfn.NORM.S.INV($C$6),1,0)</f>
        <v>0</v>
      </c>
      <c r="BF661" s="31" t="n">
        <f aca="false">IF(SQRT($C$9)*$B661+SQRT(1-$C$9)*AK661&lt;_xlfn.NORM.S.INV($C$6),1,0)</f>
        <v>0</v>
      </c>
      <c r="BG661" s="21"/>
      <c r="BH661" s="21"/>
      <c r="BI661" s="31" t="n">
        <f aca="false">$B$11*(($A$1061)*$C661/$B$12*$B$7+(1-$A$1061)*$D661/$B$12*$C$7)</f>
        <v>0</v>
      </c>
      <c r="BJ661" s="31" t="n">
        <f aca="false">$B$11*(($A$1062)*$C661/$B$12*$B$7+(1-$A$1062)*$D661/$B$12*$C$7)</f>
        <v>0</v>
      </c>
      <c r="BK661" s="31" t="n">
        <f aca="false">$B$11*(($A$1063)*$C661/$B$12*$B$7+(1-$A$1063)*$D661/$B$12*$C$7)</f>
        <v>0</v>
      </c>
      <c r="BL661" s="31" t="n">
        <f aca="false">$B$11*(($A$1064)*$C661/$B$12*$B$7+(1-$A$1064)*$D661/$B$12*$C$7)</f>
        <v>0</v>
      </c>
      <c r="BM661" s="31" t="n">
        <f aca="false">$B$11*(($A$1065)*$C661/$B$12*$B$7+(1-$A$1065)*$D661/$B$12*$C$7)</f>
        <v>0</v>
      </c>
      <c r="BN661" s="31" t="n">
        <f aca="false">$B$11*(($A$1066)*$C661/$B$12*$B$7+(1-$A$1066)*$D661/$B$12*$C$7)</f>
        <v>0</v>
      </c>
      <c r="BO661" s="31" t="n">
        <f aca="false">$B$11*(($A$1067)*$C661/$B$12*$B$7+(1-$A$1067)*$D661/$B$12*$C$7)</f>
        <v>0</v>
      </c>
      <c r="BP661" s="31" t="n">
        <f aca="false">$B$11*(($A$1068)*$C661/$B$12*$B$7+(1-$A$1068)*$D661/$B$12*$C$7)</f>
        <v>0</v>
      </c>
      <c r="BQ661" s="31" t="n">
        <f aca="false">$B$11*(($A$1069)*$C661/$B$12*$B$7+(1-$A$1069)*$D661/$B$12*$C$7)</f>
        <v>0</v>
      </c>
      <c r="BR661" s="31" t="n">
        <f aca="false">$B$11*(($A$1070)*$C661/$B$12*$B$7+(1-$A$1070)*$D661/$B$12*$C$7)</f>
        <v>0</v>
      </c>
      <c r="BS661" s="31" t="n">
        <f aca="false">$B$11*(($A$1071)*$C661/$B$12*$B$7+(1-$A$1071)*$D661/$B$12*$C$7)</f>
        <v>0</v>
      </c>
      <c r="BT661" s="31" t="n">
        <f aca="false">$B$11*(($A$1072)*$C661/$B$12*$B$7+(1-$A$1072)*$D661/$B$12*$C$7)</f>
        <v>0</v>
      </c>
      <c r="BU661" s="31" t="n">
        <f aca="false">$B$11*(($A$1073)*$C661/$B$12*$B$7+(1-$A$1073)*$D661/$B$12*$C$7)</f>
        <v>0</v>
      </c>
      <c r="BV661" s="31" t="n">
        <f aca="false">$B$11*(($A$1074)*$C661/$B$12*$B$7+(1-$A$1074)*$D661/$B$12*$C$7)</f>
        <v>0</v>
      </c>
      <c r="BW661" s="31" t="n">
        <f aca="false">$B$11*(($A$1075)*$C661/$B$12*$B$7+(1-$A$1075)*$D661/$B$12*$C$7)</f>
        <v>0</v>
      </c>
      <c r="BX661" s="31" t="n">
        <f aca="false">$B$11*(($A$1076)*$C661/$B$12*$B$7+(1-$A$1076)*$D661/$B$12*$C$7)</f>
        <v>0</v>
      </c>
      <c r="BY661" s="31" t="n">
        <f aca="false">$B$11*(($A$1077)*$C661/$B$12*$B$7+(1-$A$1077)*$D661/$B$12*$C$7)</f>
        <v>0</v>
      </c>
      <c r="BZ661" s="31" t="n">
        <f aca="false">$B$11*(($A$1078)*$C661/$B$12*$B$7+(1-$A$1078)*$D661/$B$12*$C$7)</f>
        <v>0</v>
      </c>
      <c r="CA661" s="31" t="n">
        <f aca="false">$B$11*(($A$1079)*$C661/$B$12*$B$7+(1-$A$1079)*$D661/$B$12*$C$7)</f>
        <v>0</v>
      </c>
      <c r="CB661" s="31" t="n">
        <f aca="false">$B$11*(($A$1080)*$C661/$B$12*$B$7+(1-$A$1080)*$D661/$B$12*$C$7)</f>
        <v>0</v>
      </c>
      <c r="CC661" s="31" t="n">
        <f aca="false">$B$11*(($A$1081)*$C661/$B$12*$B$7+(1-$A$1081)*$D661/$B$12*$C$7)</f>
        <v>0</v>
      </c>
    </row>
    <row r="662" customFormat="false" ht="15" hidden="false" customHeight="false" outlineLevel="0" collapsed="false">
      <c r="A662" s="21" t="n">
        <v>638</v>
      </c>
      <c r="B662" s="27" t="n">
        <v>-0.315136601846257</v>
      </c>
      <c r="C662" s="9" t="n">
        <f aca="false">SUM(AM662:AV662)</f>
        <v>0</v>
      </c>
      <c r="D662" s="9" t="n">
        <f aca="false">SUM(AW662:BF662)</f>
        <v>1</v>
      </c>
      <c r="E662" s="24" t="n">
        <f aca="false">(1-C662/$B$12)*$B$8-C662/$B$12*$B$7</f>
        <v>0.05</v>
      </c>
      <c r="F662" s="24" t="n">
        <f aca="false">(1-D662/$B$12)*$C$8-D662/$B$12*$C$7</f>
        <v>0.021</v>
      </c>
      <c r="G662" s="47" t="n">
        <f aca="false">$B$11*($B$10*C662/$B$12*$B$7+(1-$B$10)*D662/$B$12*$C$7)</f>
        <v>300</v>
      </c>
      <c r="H662" s="24" t="n">
        <f aca="false">$B$10*E662+(1-$B$10)*F662</f>
        <v>0.0355</v>
      </c>
      <c r="I662" s="21"/>
      <c r="J662" s="21"/>
      <c r="K662" s="21"/>
      <c r="L662" s="21"/>
      <c r="M662" s="21"/>
      <c r="N662" s="21"/>
      <c r="O662" s="21"/>
      <c r="P662" s="21"/>
      <c r="Q662" s="21"/>
      <c r="R662" s="27" t="n">
        <v>0.719282112411556</v>
      </c>
      <c r="S662" s="27" t="n">
        <v>0.0914065997184142</v>
      </c>
      <c r="T662" s="27" t="n">
        <v>-0.318059066434718</v>
      </c>
      <c r="U662" s="27" t="n">
        <v>0.186686355891776</v>
      </c>
      <c r="V662" s="27" t="n">
        <v>1.02441010211329</v>
      </c>
      <c r="W662" s="27" t="n">
        <v>1.13360093822503</v>
      </c>
      <c r="X662" s="27" t="n">
        <v>0.424325327943873</v>
      </c>
      <c r="Y662" s="27" t="n">
        <v>0.602719320059765</v>
      </c>
      <c r="Z662" s="27" t="n">
        <v>-0.741682520616189</v>
      </c>
      <c r="AA662" s="27" t="n">
        <v>0.0370142746982029</v>
      </c>
      <c r="AB662" s="27" t="n">
        <v>0.129704359725189</v>
      </c>
      <c r="AC662" s="27" t="n">
        <v>0.27457610187474</v>
      </c>
      <c r="AD662" s="27" t="n">
        <v>-0.457146162160648</v>
      </c>
      <c r="AE662" s="27" t="n">
        <v>-2.20039187126884</v>
      </c>
      <c r="AF662" s="27" t="n">
        <v>0.16267359697541</v>
      </c>
      <c r="AG662" s="27" t="n">
        <v>1.21304014913197</v>
      </c>
      <c r="AH662" s="27" t="n">
        <v>0.0113663543805199</v>
      </c>
      <c r="AI662" s="27" t="n">
        <v>0.568220919150796</v>
      </c>
      <c r="AJ662" s="27" t="n">
        <v>0.0359537299215847</v>
      </c>
      <c r="AK662" s="27" t="n">
        <v>0.0889463342719198</v>
      </c>
      <c r="AL662" s="21"/>
      <c r="AM662" s="31" t="n">
        <f aca="false">IF(SQRT($B$9)*$B662+SQRT(1-$B$9)*R662&lt;_xlfn.NORM.S.INV($B$6),1,0)</f>
        <v>0</v>
      </c>
      <c r="AN662" s="31" t="n">
        <f aca="false">IF(SQRT($B$9)*$B662+SQRT(1-$B$9)*S662&lt;_xlfn.NORM.S.INV($B$6),1,0)</f>
        <v>0</v>
      </c>
      <c r="AO662" s="31" t="n">
        <f aca="false">IF(SQRT($B$9)*$B662+SQRT(1-$B$9)*T662&lt;_xlfn.NORM.S.INV($B$6),1,0)</f>
        <v>0</v>
      </c>
      <c r="AP662" s="31" t="n">
        <f aca="false">IF(SQRT($B$9)*$B662+SQRT(1-$B$9)*U662&lt;_xlfn.NORM.S.INV($B$6),1,0)</f>
        <v>0</v>
      </c>
      <c r="AQ662" s="31" t="n">
        <f aca="false">IF(SQRT($B$9)*$B662+SQRT(1-$B$9)*V662&lt;_xlfn.NORM.S.INV($B$6),1,0)</f>
        <v>0</v>
      </c>
      <c r="AR662" s="31" t="n">
        <f aca="false">IF(SQRT($B$9)*$B662+SQRT(1-$B$9)*W662&lt;_xlfn.NORM.S.INV($B$6),1,0)</f>
        <v>0</v>
      </c>
      <c r="AS662" s="31" t="n">
        <f aca="false">IF(SQRT($B$9)*$B662+SQRT(1-$B$9)*X662&lt;_xlfn.NORM.S.INV($B$6),1,0)</f>
        <v>0</v>
      </c>
      <c r="AT662" s="31" t="n">
        <f aca="false">IF(SQRT($B$9)*$B662+SQRT(1-$B$9)*Y662&lt;_xlfn.NORM.S.INV($B$6),1,0)</f>
        <v>0</v>
      </c>
      <c r="AU662" s="31" t="n">
        <f aca="false">IF(SQRT($B$9)*$B662+SQRT(1-$B$9)*Z662&lt;_xlfn.NORM.S.INV($B$6),1,0)</f>
        <v>0</v>
      </c>
      <c r="AV662" s="31" t="n">
        <f aca="false">IF(SQRT($B$9)*$B662+SQRT(1-$B$9)*AA662&lt;_xlfn.NORM.S.INV($B$6),1,0)</f>
        <v>0</v>
      </c>
      <c r="AW662" s="31" t="n">
        <f aca="false">IF(SQRT($C$9)*$B662+SQRT(1-$C$9)*AB662&lt;_xlfn.NORM.S.INV($C$6),1,0)</f>
        <v>0</v>
      </c>
      <c r="AX662" s="31" t="n">
        <f aca="false">IF(SQRT($C$9)*$B662+SQRT(1-$C$9)*AC662&lt;_xlfn.NORM.S.INV($C$6),1,0)</f>
        <v>0</v>
      </c>
      <c r="AY662" s="31" t="n">
        <f aca="false">IF(SQRT($C$9)*$B662+SQRT(1-$C$9)*AD662&lt;_xlfn.NORM.S.INV($C$6),1,0)</f>
        <v>0</v>
      </c>
      <c r="AZ662" s="31" t="n">
        <f aca="false">IF(SQRT($C$9)*$B662+SQRT(1-$C$9)*AE662&lt;_xlfn.NORM.S.INV($C$6),1,0)</f>
        <v>1</v>
      </c>
      <c r="BA662" s="31" t="n">
        <f aca="false">IF(SQRT($C$9)*$B662+SQRT(1-$C$9)*AF662&lt;_xlfn.NORM.S.INV($C$6),1,0)</f>
        <v>0</v>
      </c>
      <c r="BB662" s="31" t="n">
        <f aca="false">IF(SQRT($C$9)*$B662+SQRT(1-$C$9)*AG662&lt;_xlfn.NORM.S.INV($C$6),1,0)</f>
        <v>0</v>
      </c>
      <c r="BC662" s="31" t="n">
        <f aca="false">IF(SQRT($C$9)*$B662+SQRT(1-$C$9)*AH662&lt;_xlfn.NORM.S.INV($C$6),1,0)</f>
        <v>0</v>
      </c>
      <c r="BD662" s="31" t="n">
        <f aca="false">IF(SQRT($C$9)*$B662+SQRT(1-$C$9)*AI662&lt;_xlfn.NORM.S.INV($C$6),1,0)</f>
        <v>0</v>
      </c>
      <c r="BE662" s="31" t="n">
        <f aca="false">IF(SQRT($C$9)*$B662+SQRT(1-$C$9)*AJ662&lt;_xlfn.NORM.S.INV($C$6),1,0)</f>
        <v>0</v>
      </c>
      <c r="BF662" s="31" t="n">
        <f aca="false">IF(SQRT($C$9)*$B662+SQRT(1-$C$9)*AK662&lt;_xlfn.NORM.S.INV($C$6),1,0)</f>
        <v>0</v>
      </c>
      <c r="BG662" s="21"/>
      <c r="BH662" s="21"/>
      <c r="BI662" s="31" t="n">
        <f aca="false">$B$11*(($A$1061)*$C662/$B$12*$B$7+(1-$A$1061)*$D662/$B$12*$C$7)</f>
        <v>600</v>
      </c>
      <c r="BJ662" s="31" t="n">
        <f aca="false">$B$11*(($A$1062)*$C662/$B$12*$B$7+(1-$A$1062)*$D662/$B$12*$C$7)</f>
        <v>570</v>
      </c>
      <c r="BK662" s="31" t="n">
        <f aca="false">$B$11*(($A$1063)*$C662/$B$12*$B$7+(1-$A$1063)*$D662/$B$12*$C$7)</f>
        <v>540</v>
      </c>
      <c r="BL662" s="31" t="n">
        <f aca="false">$B$11*(($A$1064)*$C662/$B$12*$B$7+(1-$A$1064)*$D662/$B$12*$C$7)</f>
        <v>510</v>
      </c>
      <c r="BM662" s="31" t="n">
        <f aca="false">$B$11*(($A$1065)*$C662/$B$12*$B$7+(1-$A$1065)*$D662/$B$12*$C$7)</f>
        <v>480</v>
      </c>
      <c r="BN662" s="31" t="n">
        <f aca="false">$B$11*(($A$1066)*$C662/$B$12*$B$7+(1-$A$1066)*$D662/$B$12*$C$7)</f>
        <v>450</v>
      </c>
      <c r="BO662" s="31" t="n">
        <f aca="false">$B$11*(($A$1067)*$C662/$B$12*$B$7+(1-$A$1067)*$D662/$B$12*$C$7)</f>
        <v>420</v>
      </c>
      <c r="BP662" s="31" t="n">
        <f aca="false">$B$11*(($A$1068)*$C662/$B$12*$B$7+(1-$A$1068)*$D662/$B$12*$C$7)</f>
        <v>390</v>
      </c>
      <c r="BQ662" s="31" t="n">
        <f aca="false">$B$11*(($A$1069)*$C662/$B$12*$B$7+(1-$A$1069)*$D662/$B$12*$C$7)</f>
        <v>360</v>
      </c>
      <c r="BR662" s="31" t="n">
        <f aca="false">$B$11*(($A$1070)*$C662/$B$12*$B$7+(1-$A$1070)*$D662/$B$12*$C$7)</f>
        <v>330</v>
      </c>
      <c r="BS662" s="31" t="n">
        <f aca="false">$B$11*(($A$1071)*$C662/$B$12*$B$7+(1-$A$1071)*$D662/$B$12*$C$7)</f>
        <v>300</v>
      </c>
      <c r="BT662" s="31" t="n">
        <f aca="false">$B$11*(($A$1072)*$C662/$B$12*$B$7+(1-$A$1072)*$D662/$B$12*$C$7)</f>
        <v>270</v>
      </c>
      <c r="BU662" s="31" t="n">
        <f aca="false">$B$11*(($A$1073)*$C662/$B$12*$B$7+(1-$A$1073)*$D662/$B$12*$C$7)</f>
        <v>240</v>
      </c>
      <c r="BV662" s="31" t="n">
        <f aca="false">$B$11*(($A$1074)*$C662/$B$12*$B$7+(1-$A$1074)*$D662/$B$12*$C$7)</f>
        <v>210</v>
      </c>
      <c r="BW662" s="31" t="n">
        <f aca="false">$B$11*(($A$1075)*$C662/$B$12*$B$7+(1-$A$1075)*$D662/$B$12*$C$7)</f>
        <v>180</v>
      </c>
      <c r="BX662" s="31" t="n">
        <f aca="false">$B$11*(($A$1076)*$C662/$B$12*$B$7+(1-$A$1076)*$D662/$B$12*$C$7)</f>
        <v>150</v>
      </c>
      <c r="BY662" s="31" t="n">
        <f aca="false">$B$11*(($A$1077)*$C662/$B$12*$B$7+(1-$A$1077)*$D662/$B$12*$C$7)</f>
        <v>120</v>
      </c>
      <c r="BZ662" s="31" t="n">
        <f aca="false">$B$11*(($A$1078)*$C662/$B$12*$B$7+(1-$A$1078)*$D662/$B$12*$C$7)</f>
        <v>90</v>
      </c>
      <c r="CA662" s="31" t="n">
        <f aca="false">$B$11*(($A$1079)*$C662/$B$12*$B$7+(1-$A$1079)*$D662/$B$12*$C$7)</f>
        <v>60</v>
      </c>
      <c r="CB662" s="31" t="n">
        <f aca="false">$B$11*(($A$1080)*$C662/$B$12*$B$7+(1-$A$1080)*$D662/$B$12*$C$7)</f>
        <v>30</v>
      </c>
      <c r="CC662" s="31" t="n">
        <f aca="false">$B$11*(($A$1081)*$C662/$B$12*$B$7+(1-$A$1081)*$D662/$B$12*$C$7)</f>
        <v>0</v>
      </c>
    </row>
    <row r="663" customFormat="false" ht="15" hidden="false" customHeight="false" outlineLevel="0" collapsed="false">
      <c r="A663" s="21" t="n">
        <v>639</v>
      </c>
      <c r="B663" s="27" t="n">
        <v>1.00625494509728</v>
      </c>
      <c r="C663" s="9" t="n">
        <f aca="false">SUM(AM663:AV663)</f>
        <v>0</v>
      </c>
      <c r="D663" s="9" t="n">
        <f aca="false">SUM(AW663:BF663)</f>
        <v>0</v>
      </c>
      <c r="E663" s="24" t="n">
        <f aca="false">(1-C663/$B$12)*$B$8-C663/$B$12*$B$7</f>
        <v>0.05</v>
      </c>
      <c r="F663" s="24" t="n">
        <f aca="false">(1-D663/$B$12)*$C$8-D663/$B$12*$C$7</f>
        <v>0.09</v>
      </c>
      <c r="G663" s="47" t="n">
        <f aca="false">$B$11*($B$10*C663/$B$12*$B$7+(1-$B$10)*D663/$B$12*$C$7)</f>
        <v>0</v>
      </c>
      <c r="H663" s="24" t="n">
        <f aca="false">$B$10*E663+(1-$B$10)*F663</f>
        <v>0.07</v>
      </c>
      <c r="I663" s="21"/>
      <c r="J663" s="21"/>
      <c r="K663" s="21"/>
      <c r="L663" s="21"/>
      <c r="M663" s="21"/>
      <c r="N663" s="21"/>
      <c r="O663" s="21"/>
      <c r="P663" s="21"/>
      <c r="Q663" s="21"/>
      <c r="R663" s="27" t="n">
        <v>0.969664689576454</v>
      </c>
      <c r="S663" s="27" t="n">
        <v>-0.55807633566469</v>
      </c>
      <c r="T663" s="27" t="n">
        <v>0.86190842891151</v>
      </c>
      <c r="U663" s="27" t="n">
        <v>0.306938077909918</v>
      </c>
      <c r="V663" s="27" t="n">
        <v>0.185231780859255</v>
      </c>
      <c r="W663" s="27" t="n">
        <v>-1.61463464727623</v>
      </c>
      <c r="X663" s="27" t="n">
        <v>-0.636593100508302</v>
      </c>
      <c r="Y663" s="27" t="n">
        <v>-2.27743313352208</v>
      </c>
      <c r="Z663" s="27" t="n">
        <v>1.17154325013785</v>
      </c>
      <c r="AA663" s="27" t="n">
        <v>-1.75268801246219</v>
      </c>
      <c r="AB663" s="27" t="n">
        <v>-1.18451721840251</v>
      </c>
      <c r="AC663" s="27" t="n">
        <v>-0.947082678353164</v>
      </c>
      <c r="AD663" s="27" t="n">
        <v>1.95763436352433</v>
      </c>
      <c r="AE663" s="27" t="n">
        <v>-0.472520193984436</v>
      </c>
      <c r="AF663" s="27" t="n">
        <v>0.255507406045258</v>
      </c>
      <c r="AG663" s="27" t="n">
        <v>0.142709180996704</v>
      </c>
      <c r="AH663" s="27" t="n">
        <v>1.50181390469639</v>
      </c>
      <c r="AI663" s="27" t="n">
        <v>0.633569210352623</v>
      </c>
      <c r="AJ663" s="27" t="n">
        <v>1.4570274375707</v>
      </c>
      <c r="AK663" s="27" t="n">
        <v>0.279232071718641</v>
      </c>
      <c r="AL663" s="21"/>
      <c r="AM663" s="31" t="n">
        <f aca="false">IF(SQRT($B$9)*$B663+SQRT(1-$B$9)*R663&lt;_xlfn.NORM.S.INV($B$6),1,0)</f>
        <v>0</v>
      </c>
      <c r="AN663" s="31" t="n">
        <f aca="false">IF(SQRT($B$9)*$B663+SQRT(1-$B$9)*S663&lt;_xlfn.NORM.S.INV($B$6),1,0)</f>
        <v>0</v>
      </c>
      <c r="AO663" s="31" t="n">
        <f aca="false">IF(SQRT($B$9)*$B663+SQRT(1-$B$9)*T663&lt;_xlfn.NORM.S.INV($B$6),1,0)</f>
        <v>0</v>
      </c>
      <c r="AP663" s="31" t="n">
        <f aca="false">IF(SQRT($B$9)*$B663+SQRT(1-$B$9)*U663&lt;_xlfn.NORM.S.INV($B$6),1,0)</f>
        <v>0</v>
      </c>
      <c r="AQ663" s="31" t="n">
        <f aca="false">IF(SQRT($B$9)*$B663+SQRT(1-$B$9)*V663&lt;_xlfn.NORM.S.INV($B$6),1,0)</f>
        <v>0</v>
      </c>
      <c r="AR663" s="31" t="n">
        <f aca="false">IF(SQRT($B$9)*$B663+SQRT(1-$B$9)*W663&lt;_xlfn.NORM.S.INV($B$6),1,0)</f>
        <v>0</v>
      </c>
      <c r="AS663" s="31" t="n">
        <f aca="false">IF(SQRT($B$9)*$B663+SQRT(1-$B$9)*X663&lt;_xlfn.NORM.S.INV($B$6),1,0)</f>
        <v>0</v>
      </c>
      <c r="AT663" s="31" t="n">
        <f aca="false">IF(SQRT($B$9)*$B663+SQRT(1-$B$9)*Y663&lt;_xlfn.NORM.S.INV($B$6),1,0)</f>
        <v>0</v>
      </c>
      <c r="AU663" s="31" t="n">
        <f aca="false">IF(SQRT($B$9)*$B663+SQRT(1-$B$9)*Z663&lt;_xlfn.NORM.S.INV($B$6),1,0)</f>
        <v>0</v>
      </c>
      <c r="AV663" s="31" t="n">
        <f aca="false">IF(SQRT($B$9)*$B663+SQRT(1-$B$9)*AA663&lt;_xlfn.NORM.S.INV($B$6),1,0)</f>
        <v>0</v>
      </c>
      <c r="AW663" s="31" t="n">
        <f aca="false">IF(SQRT($C$9)*$B663+SQRT(1-$C$9)*AB663&lt;_xlfn.NORM.S.INV($C$6),1,0)</f>
        <v>0</v>
      </c>
      <c r="AX663" s="31" t="n">
        <f aca="false">IF(SQRT($C$9)*$B663+SQRT(1-$C$9)*AC663&lt;_xlfn.NORM.S.INV($C$6),1,0)</f>
        <v>0</v>
      </c>
      <c r="AY663" s="31" t="n">
        <f aca="false">IF(SQRT($C$9)*$B663+SQRT(1-$C$9)*AD663&lt;_xlfn.NORM.S.INV($C$6),1,0)</f>
        <v>0</v>
      </c>
      <c r="AZ663" s="31" t="n">
        <f aca="false">IF(SQRT($C$9)*$B663+SQRT(1-$C$9)*AE663&lt;_xlfn.NORM.S.INV($C$6),1,0)</f>
        <v>0</v>
      </c>
      <c r="BA663" s="31" t="n">
        <f aca="false">IF(SQRT($C$9)*$B663+SQRT(1-$C$9)*AF663&lt;_xlfn.NORM.S.INV($C$6),1,0)</f>
        <v>0</v>
      </c>
      <c r="BB663" s="31" t="n">
        <f aca="false">IF(SQRT($C$9)*$B663+SQRT(1-$C$9)*AG663&lt;_xlfn.NORM.S.INV($C$6),1,0)</f>
        <v>0</v>
      </c>
      <c r="BC663" s="31" t="n">
        <f aca="false">IF(SQRT($C$9)*$B663+SQRT(1-$C$9)*AH663&lt;_xlfn.NORM.S.INV($C$6),1,0)</f>
        <v>0</v>
      </c>
      <c r="BD663" s="31" t="n">
        <f aca="false">IF(SQRT($C$9)*$B663+SQRT(1-$C$9)*AI663&lt;_xlfn.NORM.S.INV($C$6),1,0)</f>
        <v>0</v>
      </c>
      <c r="BE663" s="31" t="n">
        <f aca="false">IF(SQRT($C$9)*$B663+SQRT(1-$C$9)*AJ663&lt;_xlfn.NORM.S.INV($C$6),1,0)</f>
        <v>0</v>
      </c>
      <c r="BF663" s="31" t="n">
        <f aca="false">IF(SQRT($C$9)*$B663+SQRT(1-$C$9)*AK663&lt;_xlfn.NORM.S.INV($C$6),1,0)</f>
        <v>0</v>
      </c>
      <c r="BG663" s="21"/>
      <c r="BH663" s="21"/>
      <c r="BI663" s="31" t="n">
        <f aca="false">$B$11*(($A$1061)*$C663/$B$12*$B$7+(1-$A$1061)*$D663/$B$12*$C$7)</f>
        <v>0</v>
      </c>
      <c r="BJ663" s="31" t="n">
        <f aca="false">$B$11*(($A$1062)*$C663/$B$12*$B$7+(1-$A$1062)*$D663/$B$12*$C$7)</f>
        <v>0</v>
      </c>
      <c r="BK663" s="31" t="n">
        <f aca="false">$B$11*(($A$1063)*$C663/$B$12*$B$7+(1-$A$1063)*$D663/$B$12*$C$7)</f>
        <v>0</v>
      </c>
      <c r="BL663" s="31" t="n">
        <f aca="false">$B$11*(($A$1064)*$C663/$B$12*$B$7+(1-$A$1064)*$D663/$B$12*$C$7)</f>
        <v>0</v>
      </c>
      <c r="BM663" s="31" t="n">
        <f aca="false">$B$11*(($A$1065)*$C663/$B$12*$B$7+(1-$A$1065)*$D663/$B$12*$C$7)</f>
        <v>0</v>
      </c>
      <c r="BN663" s="31" t="n">
        <f aca="false">$B$11*(($A$1066)*$C663/$B$12*$B$7+(1-$A$1066)*$D663/$B$12*$C$7)</f>
        <v>0</v>
      </c>
      <c r="BO663" s="31" t="n">
        <f aca="false">$B$11*(($A$1067)*$C663/$B$12*$B$7+(1-$A$1067)*$D663/$B$12*$C$7)</f>
        <v>0</v>
      </c>
      <c r="BP663" s="31" t="n">
        <f aca="false">$B$11*(($A$1068)*$C663/$B$12*$B$7+(1-$A$1068)*$D663/$B$12*$C$7)</f>
        <v>0</v>
      </c>
      <c r="BQ663" s="31" t="n">
        <f aca="false">$B$11*(($A$1069)*$C663/$B$12*$B$7+(1-$A$1069)*$D663/$B$12*$C$7)</f>
        <v>0</v>
      </c>
      <c r="BR663" s="31" t="n">
        <f aca="false">$B$11*(($A$1070)*$C663/$B$12*$B$7+(1-$A$1070)*$D663/$B$12*$C$7)</f>
        <v>0</v>
      </c>
      <c r="BS663" s="31" t="n">
        <f aca="false">$B$11*(($A$1071)*$C663/$B$12*$B$7+(1-$A$1071)*$D663/$B$12*$C$7)</f>
        <v>0</v>
      </c>
      <c r="BT663" s="31" t="n">
        <f aca="false">$B$11*(($A$1072)*$C663/$B$12*$B$7+(1-$A$1072)*$D663/$B$12*$C$7)</f>
        <v>0</v>
      </c>
      <c r="BU663" s="31" t="n">
        <f aca="false">$B$11*(($A$1073)*$C663/$B$12*$B$7+(1-$A$1073)*$D663/$B$12*$C$7)</f>
        <v>0</v>
      </c>
      <c r="BV663" s="31" t="n">
        <f aca="false">$B$11*(($A$1074)*$C663/$B$12*$B$7+(1-$A$1074)*$D663/$B$12*$C$7)</f>
        <v>0</v>
      </c>
      <c r="BW663" s="31" t="n">
        <f aca="false">$B$11*(($A$1075)*$C663/$B$12*$B$7+(1-$A$1075)*$D663/$B$12*$C$7)</f>
        <v>0</v>
      </c>
      <c r="BX663" s="31" t="n">
        <f aca="false">$B$11*(($A$1076)*$C663/$B$12*$B$7+(1-$A$1076)*$D663/$B$12*$C$7)</f>
        <v>0</v>
      </c>
      <c r="BY663" s="31" t="n">
        <f aca="false">$B$11*(($A$1077)*$C663/$B$12*$B$7+(1-$A$1077)*$D663/$B$12*$C$7)</f>
        <v>0</v>
      </c>
      <c r="BZ663" s="31" t="n">
        <f aca="false">$B$11*(($A$1078)*$C663/$B$12*$B$7+(1-$A$1078)*$D663/$B$12*$C$7)</f>
        <v>0</v>
      </c>
      <c r="CA663" s="31" t="n">
        <f aca="false">$B$11*(($A$1079)*$C663/$B$12*$B$7+(1-$A$1079)*$D663/$B$12*$C$7)</f>
        <v>0</v>
      </c>
      <c r="CB663" s="31" t="n">
        <f aca="false">$B$11*(($A$1080)*$C663/$B$12*$B$7+(1-$A$1080)*$D663/$B$12*$C$7)</f>
        <v>0</v>
      </c>
      <c r="CC663" s="31" t="n">
        <f aca="false">$B$11*(($A$1081)*$C663/$B$12*$B$7+(1-$A$1081)*$D663/$B$12*$C$7)</f>
        <v>0</v>
      </c>
    </row>
    <row r="664" customFormat="false" ht="15" hidden="false" customHeight="false" outlineLevel="0" collapsed="false">
      <c r="A664" s="21" t="n">
        <v>640</v>
      </c>
      <c r="B664" s="27" t="n">
        <v>0.536337663001029</v>
      </c>
      <c r="C664" s="9" t="n">
        <f aca="false">SUM(AM664:AV664)</f>
        <v>0</v>
      </c>
      <c r="D664" s="9" t="n">
        <f aca="false">SUM(AW664:BF664)</f>
        <v>0</v>
      </c>
      <c r="E664" s="24" t="n">
        <f aca="false">(1-C664/$B$12)*$B$8-C664/$B$12*$B$7</f>
        <v>0.05</v>
      </c>
      <c r="F664" s="24" t="n">
        <f aca="false">(1-D664/$B$12)*$C$8-D664/$B$12*$C$7</f>
        <v>0.09</v>
      </c>
      <c r="G664" s="47" t="n">
        <f aca="false">$B$11*($B$10*C664/$B$12*$B$7+(1-$B$10)*D664/$B$12*$C$7)</f>
        <v>0</v>
      </c>
      <c r="H664" s="24" t="n">
        <f aca="false">$B$10*E664+(1-$B$10)*F664</f>
        <v>0.07</v>
      </c>
      <c r="I664" s="21"/>
      <c r="J664" s="21"/>
      <c r="K664" s="21"/>
      <c r="L664" s="21"/>
      <c r="M664" s="21"/>
      <c r="N664" s="21"/>
      <c r="O664" s="21"/>
      <c r="P664" s="21"/>
      <c r="Q664" s="21"/>
      <c r="R664" s="27" t="n">
        <v>-1.54500965260026</v>
      </c>
      <c r="S664" s="27" t="n">
        <v>-0.00998987665767243</v>
      </c>
      <c r="T664" s="27" t="n">
        <v>-0.855301949184723</v>
      </c>
      <c r="U664" s="27" t="n">
        <v>0.125568840967576</v>
      </c>
      <c r="V664" s="27" t="n">
        <v>-1.03976125196696</v>
      </c>
      <c r="W664" s="27" t="n">
        <v>-0.433243924147408</v>
      </c>
      <c r="X664" s="27" t="n">
        <v>0.265949230445708</v>
      </c>
      <c r="Y664" s="27" t="n">
        <v>-1.04881448717739</v>
      </c>
      <c r="Z664" s="27" t="n">
        <v>2.24467755807291</v>
      </c>
      <c r="AA664" s="27" t="n">
        <v>-1.77290313433213</v>
      </c>
      <c r="AB664" s="27" t="n">
        <v>0.0175632102682856</v>
      </c>
      <c r="AC664" s="27" t="n">
        <v>0.498462384363697</v>
      </c>
      <c r="AD664" s="27" t="n">
        <v>-0.494583096470172</v>
      </c>
      <c r="AE664" s="27" t="n">
        <v>-0.266681885102196</v>
      </c>
      <c r="AF664" s="27" t="n">
        <v>0.881312775123965</v>
      </c>
      <c r="AG664" s="27" t="n">
        <v>-1.13506365338664</v>
      </c>
      <c r="AH664" s="27" t="n">
        <v>0.427470755835757</v>
      </c>
      <c r="AI664" s="27" t="n">
        <v>-0.314488244318768</v>
      </c>
      <c r="AJ664" s="27" t="n">
        <v>-0.851746623455917</v>
      </c>
      <c r="AK664" s="27" t="n">
        <v>-0.276758371280737</v>
      </c>
      <c r="AL664" s="21"/>
      <c r="AM664" s="31" t="n">
        <f aca="false">IF(SQRT($B$9)*$B664+SQRT(1-$B$9)*R664&lt;_xlfn.NORM.S.INV($B$6),1,0)</f>
        <v>0</v>
      </c>
      <c r="AN664" s="31" t="n">
        <f aca="false">IF(SQRT($B$9)*$B664+SQRT(1-$B$9)*S664&lt;_xlfn.NORM.S.INV($B$6),1,0)</f>
        <v>0</v>
      </c>
      <c r="AO664" s="31" t="n">
        <f aca="false">IF(SQRT($B$9)*$B664+SQRT(1-$B$9)*T664&lt;_xlfn.NORM.S.INV($B$6),1,0)</f>
        <v>0</v>
      </c>
      <c r="AP664" s="31" t="n">
        <f aca="false">IF(SQRT($B$9)*$B664+SQRT(1-$B$9)*U664&lt;_xlfn.NORM.S.INV($B$6),1,0)</f>
        <v>0</v>
      </c>
      <c r="AQ664" s="31" t="n">
        <f aca="false">IF(SQRT($B$9)*$B664+SQRT(1-$B$9)*V664&lt;_xlfn.NORM.S.INV($B$6),1,0)</f>
        <v>0</v>
      </c>
      <c r="AR664" s="31" t="n">
        <f aca="false">IF(SQRT($B$9)*$B664+SQRT(1-$B$9)*W664&lt;_xlfn.NORM.S.INV($B$6),1,0)</f>
        <v>0</v>
      </c>
      <c r="AS664" s="31" t="n">
        <f aca="false">IF(SQRT($B$9)*$B664+SQRT(1-$B$9)*X664&lt;_xlfn.NORM.S.INV($B$6),1,0)</f>
        <v>0</v>
      </c>
      <c r="AT664" s="31" t="n">
        <f aca="false">IF(SQRT($B$9)*$B664+SQRT(1-$B$9)*Y664&lt;_xlfn.NORM.S.INV($B$6),1,0)</f>
        <v>0</v>
      </c>
      <c r="AU664" s="31" t="n">
        <f aca="false">IF(SQRT($B$9)*$B664+SQRT(1-$B$9)*Z664&lt;_xlfn.NORM.S.INV($B$6),1,0)</f>
        <v>0</v>
      </c>
      <c r="AV664" s="31" t="n">
        <f aca="false">IF(SQRT($B$9)*$B664+SQRT(1-$B$9)*AA664&lt;_xlfn.NORM.S.INV($B$6),1,0)</f>
        <v>0</v>
      </c>
      <c r="AW664" s="31" t="n">
        <f aca="false">IF(SQRT($C$9)*$B664+SQRT(1-$C$9)*AB664&lt;_xlfn.NORM.S.INV($C$6),1,0)</f>
        <v>0</v>
      </c>
      <c r="AX664" s="31" t="n">
        <f aca="false">IF(SQRT($C$9)*$B664+SQRT(1-$C$9)*AC664&lt;_xlfn.NORM.S.INV($C$6),1,0)</f>
        <v>0</v>
      </c>
      <c r="AY664" s="31" t="n">
        <f aca="false">IF(SQRT($C$9)*$B664+SQRT(1-$C$9)*AD664&lt;_xlfn.NORM.S.INV($C$6),1,0)</f>
        <v>0</v>
      </c>
      <c r="AZ664" s="31" t="n">
        <f aca="false">IF(SQRT($C$9)*$B664+SQRT(1-$C$9)*AE664&lt;_xlfn.NORM.S.INV($C$6),1,0)</f>
        <v>0</v>
      </c>
      <c r="BA664" s="31" t="n">
        <f aca="false">IF(SQRT($C$9)*$B664+SQRT(1-$C$9)*AF664&lt;_xlfn.NORM.S.INV($C$6),1,0)</f>
        <v>0</v>
      </c>
      <c r="BB664" s="31" t="n">
        <f aca="false">IF(SQRT($C$9)*$B664+SQRT(1-$C$9)*AG664&lt;_xlfn.NORM.S.INV($C$6),1,0)</f>
        <v>0</v>
      </c>
      <c r="BC664" s="31" t="n">
        <f aca="false">IF(SQRT($C$9)*$B664+SQRT(1-$C$9)*AH664&lt;_xlfn.NORM.S.INV($C$6),1,0)</f>
        <v>0</v>
      </c>
      <c r="BD664" s="31" t="n">
        <f aca="false">IF(SQRT($C$9)*$B664+SQRT(1-$C$9)*AI664&lt;_xlfn.NORM.S.INV($C$6),1,0)</f>
        <v>0</v>
      </c>
      <c r="BE664" s="31" t="n">
        <f aca="false">IF(SQRT($C$9)*$B664+SQRT(1-$C$9)*AJ664&lt;_xlfn.NORM.S.INV($C$6),1,0)</f>
        <v>0</v>
      </c>
      <c r="BF664" s="31" t="n">
        <f aca="false">IF(SQRT($C$9)*$B664+SQRT(1-$C$9)*AK664&lt;_xlfn.NORM.S.INV($C$6),1,0)</f>
        <v>0</v>
      </c>
      <c r="BG664" s="21"/>
      <c r="BH664" s="21"/>
      <c r="BI664" s="31" t="n">
        <f aca="false">$B$11*(($A$1061)*$C664/$B$12*$B$7+(1-$A$1061)*$D664/$B$12*$C$7)</f>
        <v>0</v>
      </c>
      <c r="BJ664" s="31" t="n">
        <f aca="false">$B$11*(($A$1062)*$C664/$B$12*$B$7+(1-$A$1062)*$D664/$B$12*$C$7)</f>
        <v>0</v>
      </c>
      <c r="BK664" s="31" t="n">
        <f aca="false">$B$11*(($A$1063)*$C664/$B$12*$B$7+(1-$A$1063)*$D664/$B$12*$C$7)</f>
        <v>0</v>
      </c>
      <c r="BL664" s="31" t="n">
        <f aca="false">$B$11*(($A$1064)*$C664/$B$12*$B$7+(1-$A$1064)*$D664/$B$12*$C$7)</f>
        <v>0</v>
      </c>
      <c r="BM664" s="31" t="n">
        <f aca="false">$B$11*(($A$1065)*$C664/$B$12*$B$7+(1-$A$1065)*$D664/$B$12*$C$7)</f>
        <v>0</v>
      </c>
      <c r="BN664" s="31" t="n">
        <f aca="false">$B$11*(($A$1066)*$C664/$B$12*$B$7+(1-$A$1066)*$D664/$B$12*$C$7)</f>
        <v>0</v>
      </c>
      <c r="BO664" s="31" t="n">
        <f aca="false">$B$11*(($A$1067)*$C664/$B$12*$B$7+(1-$A$1067)*$D664/$B$12*$C$7)</f>
        <v>0</v>
      </c>
      <c r="BP664" s="31" t="n">
        <f aca="false">$B$11*(($A$1068)*$C664/$B$12*$B$7+(1-$A$1068)*$D664/$B$12*$C$7)</f>
        <v>0</v>
      </c>
      <c r="BQ664" s="31" t="n">
        <f aca="false">$B$11*(($A$1069)*$C664/$B$12*$B$7+(1-$A$1069)*$D664/$B$12*$C$7)</f>
        <v>0</v>
      </c>
      <c r="BR664" s="31" t="n">
        <f aca="false">$B$11*(($A$1070)*$C664/$B$12*$B$7+(1-$A$1070)*$D664/$B$12*$C$7)</f>
        <v>0</v>
      </c>
      <c r="BS664" s="31" t="n">
        <f aca="false">$B$11*(($A$1071)*$C664/$B$12*$B$7+(1-$A$1071)*$D664/$B$12*$C$7)</f>
        <v>0</v>
      </c>
      <c r="BT664" s="31" t="n">
        <f aca="false">$B$11*(($A$1072)*$C664/$B$12*$B$7+(1-$A$1072)*$D664/$B$12*$C$7)</f>
        <v>0</v>
      </c>
      <c r="BU664" s="31" t="n">
        <f aca="false">$B$11*(($A$1073)*$C664/$B$12*$B$7+(1-$A$1073)*$D664/$B$12*$C$7)</f>
        <v>0</v>
      </c>
      <c r="BV664" s="31" t="n">
        <f aca="false">$B$11*(($A$1074)*$C664/$B$12*$B$7+(1-$A$1074)*$D664/$B$12*$C$7)</f>
        <v>0</v>
      </c>
      <c r="BW664" s="31" t="n">
        <f aca="false">$B$11*(($A$1075)*$C664/$B$12*$B$7+(1-$A$1075)*$D664/$B$12*$C$7)</f>
        <v>0</v>
      </c>
      <c r="BX664" s="31" t="n">
        <f aca="false">$B$11*(($A$1076)*$C664/$B$12*$B$7+(1-$A$1076)*$D664/$B$12*$C$7)</f>
        <v>0</v>
      </c>
      <c r="BY664" s="31" t="n">
        <f aca="false">$B$11*(($A$1077)*$C664/$B$12*$B$7+(1-$A$1077)*$D664/$B$12*$C$7)</f>
        <v>0</v>
      </c>
      <c r="BZ664" s="31" t="n">
        <f aca="false">$B$11*(($A$1078)*$C664/$B$12*$B$7+(1-$A$1078)*$D664/$B$12*$C$7)</f>
        <v>0</v>
      </c>
      <c r="CA664" s="31" t="n">
        <f aca="false">$B$11*(($A$1079)*$C664/$B$12*$B$7+(1-$A$1079)*$D664/$B$12*$C$7)</f>
        <v>0</v>
      </c>
      <c r="CB664" s="31" t="n">
        <f aca="false">$B$11*(($A$1080)*$C664/$B$12*$B$7+(1-$A$1080)*$D664/$B$12*$C$7)</f>
        <v>0</v>
      </c>
      <c r="CC664" s="31" t="n">
        <f aca="false">$B$11*(($A$1081)*$C664/$B$12*$B$7+(1-$A$1081)*$D664/$B$12*$C$7)</f>
        <v>0</v>
      </c>
    </row>
    <row r="665" customFormat="false" ht="15" hidden="false" customHeight="false" outlineLevel="0" collapsed="false">
      <c r="A665" s="21" t="n">
        <v>641</v>
      </c>
      <c r="B665" s="27" t="n">
        <v>0.204250942488877</v>
      </c>
      <c r="C665" s="9" t="n">
        <f aca="false">SUM(AM665:AV665)</f>
        <v>0</v>
      </c>
      <c r="D665" s="9" t="n">
        <f aca="false">SUM(AW665:BF665)</f>
        <v>0</v>
      </c>
      <c r="E665" s="24" t="n">
        <f aca="false">(1-C665/$B$12)*$B$8-C665/$B$12*$B$7</f>
        <v>0.05</v>
      </c>
      <c r="F665" s="24" t="n">
        <f aca="false">(1-D665/$B$12)*$C$8-D665/$B$12*$C$7</f>
        <v>0.09</v>
      </c>
      <c r="G665" s="47" t="n">
        <f aca="false">$B$11*($B$10*C665/$B$12*$B$7+(1-$B$10)*D665/$B$12*$C$7)</f>
        <v>0</v>
      </c>
      <c r="H665" s="24" t="n">
        <f aca="false">$B$10*E665+(1-$B$10)*F665</f>
        <v>0.07</v>
      </c>
      <c r="I665" s="21"/>
      <c r="J665" s="21"/>
      <c r="K665" s="21"/>
      <c r="L665" s="21"/>
      <c r="M665" s="21"/>
      <c r="N665" s="21"/>
      <c r="O665" s="21"/>
      <c r="P665" s="21"/>
      <c r="Q665" s="21"/>
      <c r="R665" s="27" t="n">
        <v>-1.40290220177785</v>
      </c>
      <c r="S665" s="27" t="n">
        <v>-0.966740279169881</v>
      </c>
      <c r="T665" s="27" t="n">
        <v>-0.535991630455857</v>
      </c>
      <c r="U665" s="27" t="n">
        <v>0.114507569116293</v>
      </c>
      <c r="V665" s="27" t="n">
        <v>1.03048044213411</v>
      </c>
      <c r="W665" s="27" t="n">
        <v>0.571756484809106</v>
      </c>
      <c r="X665" s="27" t="n">
        <v>-0.608917461656183</v>
      </c>
      <c r="Y665" s="27" t="n">
        <v>-1.86072616335448</v>
      </c>
      <c r="Z665" s="27" t="n">
        <v>0.678332130185717</v>
      </c>
      <c r="AA665" s="27" t="n">
        <v>0.825056250361322</v>
      </c>
      <c r="AB665" s="27" t="n">
        <v>-1.92066561092883</v>
      </c>
      <c r="AC665" s="27" t="n">
        <v>1.08330140361341</v>
      </c>
      <c r="AD665" s="27" t="n">
        <v>1.42412939261242</v>
      </c>
      <c r="AE665" s="27" t="n">
        <v>-1.16614613330838</v>
      </c>
      <c r="AF665" s="27" t="n">
        <v>0.319165990704756</v>
      </c>
      <c r="AG665" s="27" t="n">
        <v>1.42508517700931</v>
      </c>
      <c r="AH665" s="27" t="n">
        <v>-0.251231858201241</v>
      </c>
      <c r="AI665" s="27" t="n">
        <v>-0.463018470662597</v>
      </c>
      <c r="AJ665" s="27" t="n">
        <v>-1.49540827669755</v>
      </c>
      <c r="AK665" s="27" t="n">
        <v>-1.39395795115079</v>
      </c>
      <c r="AL665" s="21"/>
      <c r="AM665" s="31" t="n">
        <f aca="false">IF(SQRT($B$9)*$B665+SQRT(1-$B$9)*R665&lt;_xlfn.NORM.S.INV($B$6),1,0)</f>
        <v>0</v>
      </c>
      <c r="AN665" s="31" t="n">
        <f aca="false">IF(SQRT($B$9)*$B665+SQRT(1-$B$9)*S665&lt;_xlfn.NORM.S.INV($B$6),1,0)</f>
        <v>0</v>
      </c>
      <c r="AO665" s="31" t="n">
        <f aca="false">IF(SQRT($B$9)*$B665+SQRT(1-$B$9)*T665&lt;_xlfn.NORM.S.INV($B$6),1,0)</f>
        <v>0</v>
      </c>
      <c r="AP665" s="31" t="n">
        <f aca="false">IF(SQRT($B$9)*$B665+SQRT(1-$B$9)*U665&lt;_xlfn.NORM.S.INV($B$6),1,0)</f>
        <v>0</v>
      </c>
      <c r="AQ665" s="31" t="n">
        <f aca="false">IF(SQRT($B$9)*$B665+SQRT(1-$B$9)*V665&lt;_xlfn.NORM.S.INV($B$6),1,0)</f>
        <v>0</v>
      </c>
      <c r="AR665" s="31" t="n">
        <f aca="false">IF(SQRT($B$9)*$B665+SQRT(1-$B$9)*W665&lt;_xlfn.NORM.S.INV($B$6),1,0)</f>
        <v>0</v>
      </c>
      <c r="AS665" s="31" t="n">
        <f aca="false">IF(SQRT($B$9)*$B665+SQRT(1-$B$9)*X665&lt;_xlfn.NORM.S.INV($B$6),1,0)</f>
        <v>0</v>
      </c>
      <c r="AT665" s="31" t="n">
        <f aca="false">IF(SQRT($B$9)*$B665+SQRT(1-$B$9)*Y665&lt;_xlfn.NORM.S.INV($B$6),1,0)</f>
        <v>0</v>
      </c>
      <c r="AU665" s="31" t="n">
        <f aca="false">IF(SQRT($B$9)*$B665+SQRT(1-$B$9)*Z665&lt;_xlfn.NORM.S.INV($B$6),1,0)</f>
        <v>0</v>
      </c>
      <c r="AV665" s="31" t="n">
        <f aca="false">IF(SQRT($B$9)*$B665+SQRT(1-$B$9)*AA665&lt;_xlfn.NORM.S.INV($B$6),1,0)</f>
        <v>0</v>
      </c>
      <c r="AW665" s="31" t="n">
        <f aca="false">IF(SQRT($C$9)*$B665+SQRT(1-$C$9)*AB665&lt;_xlfn.NORM.S.INV($C$6),1,0)</f>
        <v>0</v>
      </c>
      <c r="AX665" s="31" t="n">
        <f aca="false">IF(SQRT($C$9)*$B665+SQRT(1-$C$9)*AC665&lt;_xlfn.NORM.S.INV($C$6),1,0)</f>
        <v>0</v>
      </c>
      <c r="AY665" s="31" t="n">
        <f aca="false">IF(SQRT($C$9)*$B665+SQRT(1-$C$9)*AD665&lt;_xlfn.NORM.S.INV($C$6),1,0)</f>
        <v>0</v>
      </c>
      <c r="AZ665" s="31" t="n">
        <f aca="false">IF(SQRT($C$9)*$B665+SQRT(1-$C$9)*AE665&lt;_xlfn.NORM.S.INV($C$6),1,0)</f>
        <v>0</v>
      </c>
      <c r="BA665" s="31" t="n">
        <f aca="false">IF(SQRT($C$9)*$B665+SQRT(1-$C$9)*AF665&lt;_xlfn.NORM.S.INV($C$6),1,0)</f>
        <v>0</v>
      </c>
      <c r="BB665" s="31" t="n">
        <f aca="false">IF(SQRT($C$9)*$B665+SQRT(1-$C$9)*AG665&lt;_xlfn.NORM.S.INV($C$6),1,0)</f>
        <v>0</v>
      </c>
      <c r="BC665" s="31" t="n">
        <f aca="false">IF(SQRT($C$9)*$B665+SQRT(1-$C$9)*AH665&lt;_xlfn.NORM.S.INV($C$6),1,0)</f>
        <v>0</v>
      </c>
      <c r="BD665" s="31" t="n">
        <f aca="false">IF(SQRT($C$9)*$B665+SQRT(1-$C$9)*AI665&lt;_xlfn.NORM.S.INV($C$6),1,0)</f>
        <v>0</v>
      </c>
      <c r="BE665" s="31" t="n">
        <f aca="false">IF(SQRT($C$9)*$B665+SQRT(1-$C$9)*AJ665&lt;_xlfn.NORM.S.INV($C$6),1,0)</f>
        <v>0</v>
      </c>
      <c r="BF665" s="31" t="n">
        <f aca="false">IF(SQRT($C$9)*$B665+SQRT(1-$C$9)*AK665&lt;_xlfn.NORM.S.INV($C$6),1,0)</f>
        <v>0</v>
      </c>
      <c r="BG665" s="21"/>
      <c r="BH665" s="21"/>
      <c r="BI665" s="31" t="n">
        <f aca="false">$B$11*(($A$1061)*$C665/$B$12*$B$7+(1-$A$1061)*$D665/$B$12*$C$7)</f>
        <v>0</v>
      </c>
      <c r="BJ665" s="31" t="n">
        <f aca="false">$B$11*(($A$1062)*$C665/$B$12*$B$7+(1-$A$1062)*$D665/$B$12*$C$7)</f>
        <v>0</v>
      </c>
      <c r="BK665" s="31" t="n">
        <f aca="false">$B$11*(($A$1063)*$C665/$B$12*$B$7+(1-$A$1063)*$D665/$B$12*$C$7)</f>
        <v>0</v>
      </c>
      <c r="BL665" s="31" t="n">
        <f aca="false">$B$11*(($A$1064)*$C665/$B$12*$B$7+(1-$A$1064)*$D665/$B$12*$C$7)</f>
        <v>0</v>
      </c>
      <c r="BM665" s="31" t="n">
        <f aca="false">$B$11*(($A$1065)*$C665/$B$12*$B$7+(1-$A$1065)*$D665/$B$12*$C$7)</f>
        <v>0</v>
      </c>
      <c r="BN665" s="31" t="n">
        <f aca="false">$B$11*(($A$1066)*$C665/$B$12*$B$7+(1-$A$1066)*$D665/$B$12*$C$7)</f>
        <v>0</v>
      </c>
      <c r="BO665" s="31" t="n">
        <f aca="false">$B$11*(($A$1067)*$C665/$B$12*$B$7+(1-$A$1067)*$D665/$B$12*$C$7)</f>
        <v>0</v>
      </c>
      <c r="BP665" s="31" t="n">
        <f aca="false">$B$11*(($A$1068)*$C665/$B$12*$B$7+(1-$A$1068)*$D665/$B$12*$C$7)</f>
        <v>0</v>
      </c>
      <c r="BQ665" s="31" t="n">
        <f aca="false">$B$11*(($A$1069)*$C665/$B$12*$B$7+(1-$A$1069)*$D665/$B$12*$C$7)</f>
        <v>0</v>
      </c>
      <c r="BR665" s="31" t="n">
        <f aca="false">$B$11*(($A$1070)*$C665/$B$12*$B$7+(1-$A$1070)*$D665/$B$12*$C$7)</f>
        <v>0</v>
      </c>
      <c r="BS665" s="31" t="n">
        <f aca="false">$B$11*(($A$1071)*$C665/$B$12*$B$7+(1-$A$1071)*$D665/$B$12*$C$7)</f>
        <v>0</v>
      </c>
      <c r="BT665" s="31" t="n">
        <f aca="false">$B$11*(($A$1072)*$C665/$B$12*$B$7+(1-$A$1072)*$D665/$B$12*$C$7)</f>
        <v>0</v>
      </c>
      <c r="BU665" s="31" t="n">
        <f aca="false">$B$11*(($A$1073)*$C665/$B$12*$B$7+(1-$A$1073)*$D665/$B$12*$C$7)</f>
        <v>0</v>
      </c>
      <c r="BV665" s="31" t="n">
        <f aca="false">$B$11*(($A$1074)*$C665/$B$12*$B$7+(1-$A$1074)*$D665/$B$12*$C$7)</f>
        <v>0</v>
      </c>
      <c r="BW665" s="31" t="n">
        <f aca="false">$B$11*(($A$1075)*$C665/$B$12*$B$7+(1-$A$1075)*$D665/$B$12*$C$7)</f>
        <v>0</v>
      </c>
      <c r="BX665" s="31" t="n">
        <f aca="false">$B$11*(($A$1076)*$C665/$B$12*$B$7+(1-$A$1076)*$D665/$B$12*$C$7)</f>
        <v>0</v>
      </c>
      <c r="BY665" s="31" t="n">
        <f aca="false">$B$11*(($A$1077)*$C665/$B$12*$B$7+(1-$A$1077)*$D665/$B$12*$C$7)</f>
        <v>0</v>
      </c>
      <c r="BZ665" s="31" t="n">
        <f aca="false">$B$11*(($A$1078)*$C665/$B$12*$B$7+(1-$A$1078)*$D665/$B$12*$C$7)</f>
        <v>0</v>
      </c>
      <c r="CA665" s="31" t="n">
        <f aca="false">$B$11*(($A$1079)*$C665/$B$12*$B$7+(1-$A$1079)*$D665/$B$12*$C$7)</f>
        <v>0</v>
      </c>
      <c r="CB665" s="31" t="n">
        <f aca="false">$B$11*(($A$1080)*$C665/$B$12*$B$7+(1-$A$1080)*$D665/$B$12*$C$7)</f>
        <v>0</v>
      </c>
      <c r="CC665" s="31" t="n">
        <f aca="false">$B$11*(($A$1081)*$C665/$B$12*$B$7+(1-$A$1081)*$D665/$B$12*$C$7)</f>
        <v>0</v>
      </c>
    </row>
    <row r="666" customFormat="false" ht="15" hidden="false" customHeight="false" outlineLevel="0" collapsed="false">
      <c r="A666" s="21" t="n">
        <v>642</v>
      </c>
      <c r="B666" s="27" t="n">
        <v>-0.886094846110148</v>
      </c>
      <c r="C666" s="9" t="n">
        <f aca="false">SUM(AM666:AV666)</f>
        <v>0</v>
      </c>
      <c r="D666" s="9" t="n">
        <f aca="false">SUM(AW666:BF666)</f>
        <v>0</v>
      </c>
      <c r="E666" s="24" t="n">
        <f aca="false">(1-C666/$B$12)*$B$8-C666/$B$12*$B$7</f>
        <v>0.05</v>
      </c>
      <c r="F666" s="24" t="n">
        <f aca="false">(1-D666/$B$12)*$C$8-D666/$B$12*$C$7</f>
        <v>0.09</v>
      </c>
      <c r="G666" s="47" t="n">
        <f aca="false">$B$11*($B$10*C666/$B$12*$B$7+(1-$B$10)*D666/$B$12*$C$7)</f>
        <v>0</v>
      </c>
      <c r="H666" s="24" t="n">
        <f aca="false">$B$10*E666+(1-$B$10)*F666</f>
        <v>0.07</v>
      </c>
      <c r="I666" s="21"/>
      <c r="J666" s="21"/>
      <c r="K666" s="21"/>
      <c r="L666" s="21"/>
      <c r="M666" s="21"/>
      <c r="N666" s="21"/>
      <c r="O666" s="21"/>
      <c r="P666" s="21"/>
      <c r="Q666" s="21"/>
      <c r="R666" s="27" t="n">
        <v>1.69405505433545</v>
      </c>
      <c r="S666" s="27" t="n">
        <v>0.0874558776557479</v>
      </c>
      <c r="T666" s="27" t="n">
        <v>-1.11575835786299</v>
      </c>
      <c r="U666" s="27" t="n">
        <v>1.79902031993558</v>
      </c>
      <c r="V666" s="27" t="n">
        <v>-0.144253249182955</v>
      </c>
      <c r="W666" s="27" t="n">
        <v>-1.67912467168335</v>
      </c>
      <c r="X666" s="27" t="n">
        <v>-0.97792914861517</v>
      </c>
      <c r="Y666" s="27" t="n">
        <v>0.114353299784316</v>
      </c>
      <c r="Z666" s="27" t="n">
        <v>0.564675856336223</v>
      </c>
      <c r="AA666" s="27" t="n">
        <v>1.02768145159726</v>
      </c>
      <c r="AB666" s="27" t="n">
        <v>-1.0557993057816</v>
      </c>
      <c r="AC666" s="27" t="n">
        <v>0.267426559702781</v>
      </c>
      <c r="AD666" s="27" t="n">
        <v>1.24920147233121</v>
      </c>
      <c r="AE666" s="27" t="n">
        <v>0.672799049512382</v>
      </c>
      <c r="AF666" s="27" t="n">
        <v>-0.14057095360008</v>
      </c>
      <c r="AG666" s="27" t="n">
        <v>0.487683698091966</v>
      </c>
      <c r="AH666" s="27" t="n">
        <v>1.31493394464465</v>
      </c>
      <c r="AI666" s="27" t="n">
        <v>-0.495893212584295</v>
      </c>
      <c r="AJ666" s="27" t="n">
        <v>0.374936512197758</v>
      </c>
      <c r="AK666" s="27" t="n">
        <v>1.1531837971791</v>
      </c>
      <c r="AL666" s="21"/>
      <c r="AM666" s="31" t="n">
        <f aca="false">IF(SQRT($B$9)*$B666+SQRT(1-$B$9)*R666&lt;_xlfn.NORM.S.INV($B$6),1,0)</f>
        <v>0</v>
      </c>
      <c r="AN666" s="31" t="n">
        <f aca="false">IF(SQRT($B$9)*$B666+SQRT(1-$B$9)*S666&lt;_xlfn.NORM.S.INV($B$6),1,0)</f>
        <v>0</v>
      </c>
      <c r="AO666" s="31" t="n">
        <f aca="false">IF(SQRT($B$9)*$B666+SQRT(1-$B$9)*T666&lt;_xlfn.NORM.S.INV($B$6),1,0)</f>
        <v>0</v>
      </c>
      <c r="AP666" s="31" t="n">
        <f aca="false">IF(SQRT($B$9)*$B666+SQRT(1-$B$9)*U666&lt;_xlfn.NORM.S.INV($B$6),1,0)</f>
        <v>0</v>
      </c>
      <c r="AQ666" s="31" t="n">
        <f aca="false">IF(SQRT($B$9)*$B666+SQRT(1-$B$9)*V666&lt;_xlfn.NORM.S.INV($B$6),1,0)</f>
        <v>0</v>
      </c>
      <c r="AR666" s="31" t="n">
        <f aca="false">IF(SQRT($B$9)*$B666+SQRT(1-$B$9)*W666&lt;_xlfn.NORM.S.INV($B$6),1,0)</f>
        <v>0</v>
      </c>
      <c r="AS666" s="31" t="n">
        <f aca="false">IF(SQRT($B$9)*$B666+SQRT(1-$B$9)*X666&lt;_xlfn.NORM.S.INV($B$6),1,0)</f>
        <v>0</v>
      </c>
      <c r="AT666" s="31" t="n">
        <f aca="false">IF(SQRT($B$9)*$B666+SQRT(1-$B$9)*Y666&lt;_xlfn.NORM.S.INV($B$6),1,0)</f>
        <v>0</v>
      </c>
      <c r="AU666" s="31" t="n">
        <f aca="false">IF(SQRT($B$9)*$B666+SQRT(1-$B$9)*Z666&lt;_xlfn.NORM.S.INV($B$6),1,0)</f>
        <v>0</v>
      </c>
      <c r="AV666" s="31" t="n">
        <f aca="false">IF(SQRT($B$9)*$B666+SQRT(1-$B$9)*AA666&lt;_xlfn.NORM.S.INV($B$6),1,0)</f>
        <v>0</v>
      </c>
      <c r="AW666" s="31" t="n">
        <f aca="false">IF(SQRT($C$9)*$B666+SQRT(1-$C$9)*AB666&lt;_xlfn.NORM.S.INV($C$6),1,0)</f>
        <v>0</v>
      </c>
      <c r="AX666" s="31" t="n">
        <f aca="false">IF(SQRT($C$9)*$B666+SQRT(1-$C$9)*AC666&lt;_xlfn.NORM.S.INV($C$6),1,0)</f>
        <v>0</v>
      </c>
      <c r="AY666" s="31" t="n">
        <f aca="false">IF(SQRT($C$9)*$B666+SQRT(1-$C$9)*AD666&lt;_xlfn.NORM.S.INV($C$6),1,0)</f>
        <v>0</v>
      </c>
      <c r="AZ666" s="31" t="n">
        <f aca="false">IF(SQRT($C$9)*$B666+SQRT(1-$C$9)*AE666&lt;_xlfn.NORM.S.INV($C$6),1,0)</f>
        <v>0</v>
      </c>
      <c r="BA666" s="31" t="n">
        <f aca="false">IF(SQRT($C$9)*$B666+SQRT(1-$C$9)*AF666&lt;_xlfn.NORM.S.INV($C$6),1,0)</f>
        <v>0</v>
      </c>
      <c r="BB666" s="31" t="n">
        <f aca="false">IF(SQRT($C$9)*$B666+SQRT(1-$C$9)*AG666&lt;_xlfn.NORM.S.INV($C$6),1,0)</f>
        <v>0</v>
      </c>
      <c r="BC666" s="31" t="n">
        <f aca="false">IF(SQRT($C$9)*$B666+SQRT(1-$C$9)*AH666&lt;_xlfn.NORM.S.INV($C$6),1,0)</f>
        <v>0</v>
      </c>
      <c r="BD666" s="31" t="n">
        <f aca="false">IF(SQRT($C$9)*$B666+SQRT(1-$C$9)*AI666&lt;_xlfn.NORM.S.INV($C$6),1,0)</f>
        <v>0</v>
      </c>
      <c r="BE666" s="31" t="n">
        <f aca="false">IF(SQRT($C$9)*$B666+SQRT(1-$C$9)*AJ666&lt;_xlfn.NORM.S.INV($C$6),1,0)</f>
        <v>0</v>
      </c>
      <c r="BF666" s="31" t="n">
        <f aca="false">IF(SQRT($C$9)*$B666+SQRT(1-$C$9)*AK666&lt;_xlfn.NORM.S.INV($C$6),1,0)</f>
        <v>0</v>
      </c>
      <c r="BG666" s="21"/>
      <c r="BH666" s="21"/>
      <c r="BI666" s="31" t="n">
        <f aca="false">$B$11*(($A$1061)*$C666/$B$12*$B$7+(1-$A$1061)*$D666/$B$12*$C$7)</f>
        <v>0</v>
      </c>
      <c r="BJ666" s="31" t="n">
        <f aca="false">$B$11*(($A$1062)*$C666/$B$12*$B$7+(1-$A$1062)*$D666/$B$12*$C$7)</f>
        <v>0</v>
      </c>
      <c r="BK666" s="31" t="n">
        <f aca="false">$B$11*(($A$1063)*$C666/$B$12*$B$7+(1-$A$1063)*$D666/$B$12*$C$7)</f>
        <v>0</v>
      </c>
      <c r="BL666" s="31" t="n">
        <f aca="false">$B$11*(($A$1064)*$C666/$B$12*$B$7+(1-$A$1064)*$D666/$B$12*$C$7)</f>
        <v>0</v>
      </c>
      <c r="BM666" s="31" t="n">
        <f aca="false">$B$11*(($A$1065)*$C666/$B$12*$B$7+(1-$A$1065)*$D666/$B$12*$C$7)</f>
        <v>0</v>
      </c>
      <c r="BN666" s="31" t="n">
        <f aca="false">$B$11*(($A$1066)*$C666/$B$12*$B$7+(1-$A$1066)*$D666/$B$12*$C$7)</f>
        <v>0</v>
      </c>
      <c r="BO666" s="31" t="n">
        <f aca="false">$B$11*(($A$1067)*$C666/$B$12*$B$7+(1-$A$1067)*$D666/$B$12*$C$7)</f>
        <v>0</v>
      </c>
      <c r="BP666" s="31" t="n">
        <f aca="false">$B$11*(($A$1068)*$C666/$B$12*$B$7+(1-$A$1068)*$D666/$B$12*$C$7)</f>
        <v>0</v>
      </c>
      <c r="BQ666" s="31" t="n">
        <f aca="false">$B$11*(($A$1069)*$C666/$B$12*$B$7+(1-$A$1069)*$D666/$B$12*$C$7)</f>
        <v>0</v>
      </c>
      <c r="BR666" s="31" t="n">
        <f aca="false">$B$11*(($A$1070)*$C666/$B$12*$B$7+(1-$A$1070)*$D666/$B$12*$C$7)</f>
        <v>0</v>
      </c>
      <c r="BS666" s="31" t="n">
        <f aca="false">$B$11*(($A$1071)*$C666/$B$12*$B$7+(1-$A$1071)*$D666/$B$12*$C$7)</f>
        <v>0</v>
      </c>
      <c r="BT666" s="31" t="n">
        <f aca="false">$B$11*(($A$1072)*$C666/$B$12*$B$7+(1-$A$1072)*$D666/$B$12*$C$7)</f>
        <v>0</v>
      </c>
      <c r="BU666" s="31" t="n">
        <f aca="false">$B$11*(($A$1073)*$C666/$B$12*$B$7+(1-$A$1073)*$D666/$B$12*$C$7)</f>
        <v>0</v>
      </c>
      <c r="BV666" s="31" t="n">
        <f aca="false">$B$11*(($A$1074)*$C666/$B$12*$B$7+(1-$A$1074)*$D666/$B$12*$C$7)</f>
        <v>0</v>
      </c>
      <c r="BW666" s="31" t="n">
        <f aca="false">$B$11*(($A$1075)*$C666/$B$12*$B$7+(1-$A$1075)*$D666/$B$12*$C$7)</f>
        <v>0</v>
      </c>
      <c r="BX666" s="31" t="n">
        <f aca="false">$B$11*(($A$1076)*$C666/$B$12*$B$7+(1-$A$1076)*$D666/$B$12*$C$7)</f>
        <v>0</v>
      </c>
      <c r="BY666" s="31" t="n">
        <f aca="false">$B$11*(($A$1077)*$C666/$B$12*$B$7+(1-$A$1077)*$D666/$B$12*$C$7)</f>
        <v>0</v>
      </c>
      <c r="BZ666" s="31" t="n">
        <f aca="false">$B$11*(($A$1078)*$C666/$B$12*$B$7+(1-$A$1078)*$D666/$B$12*$C$7)</f>
        <v>0</v>
      </c>
      <c r="CA666" s="31" t="n">
        <f aca="false">$B$11*(($A$1079)*$C666/$B$12*$B$7+(1-$A$1079)*$D666/$B$12*$C$7)</f>
        <v>0</v>
      </c>
      <c r="CB666" s="31" t="n">
        <f aca="false">$B$11*(($A$1080)*$C666/$B$12*$B$7+(1-$A$1080)*$D666/$B$12*$C$7)</f>
        <v>0</v>
      </c>
      <c r="CC666" s="31" t="n">
        <f aca="false">$B$11*(($A$1081)*$C666/$B$12*$B$7+(1-$A$1081)*$D666/$B$12*$C$7)</f>
        <v>0</v>
      </c>
    </row>
    <row r="667" customFormat="false" ht="15" hidden="false" customHeight="false" outlineLevel="0" collapsed="false">
      <c r="A667" s="21" t="n">
        <v>643</v>
      </c>
      <c r="B667" s="27" t="n">
        <v>-0.568843615771786</v>
      </c>
      <c r="C667" s="9" t="n">
        <f aca="false">SUM(AM667:AV667)</f>
        <v>0</v>
      </c>
      <c r="D667" s="9" t="n">
        <f aca="false">SUM(AW667:BF667)</f>
        <v>0</v>
      </c>
      <c r="E667" s="24" t="n">
        <f aca="false">(1-C667/$B$12)*$B$8-C667/$B$12*$B$7</f>
        <v>0.05</v>
      </c>
      <c r="F667" s="24" t="n">
        <f aca="false">(1-D667/$B$12)*$C$8-D667/$B$12*$C$7</f>
        <v>0.09</v>
      </c>
      <c r="G667" s="47" t="n">
        <f aca="false">$B$11*($B$10*C667/$B$12*$B$7+(1-$B$10)*D667/$B$12*$C$7)</f>
        <v>0</v>
      </c>
      <c r="H667" s="24" t="n">
        <f aca="false">$B$10*E667+(1-$B$10)*F667</f>
        <v>0.07</v>
      </c>
      <c r="I667" s="21"/>
      <c r="J667" s="21"/>
      <c r="K667" s="21"/>
      <c r="L667" s="21"/>
      <c r="M667" s="21"/>
      <c r="N667" s="21"/>
      <c r="O667" s="21"/>
      <c r="P667" s="21"/>
      <c r="Q667" s="21"/>
      <c r="R667" s="27" t="n">
        <v>1.24226532594674</v>
      </c>
      <c r="S667" s="27" t="n">
        <v>0.814652347774859</v>
      </c>
      <c r="T667" s="27" t="n">
        <v>-0.946433062484895</v>
      </c>
      <c r="U667" s="27" t="n">
        <v>-0.60350964428961</v>
      </c>
      <c r="V667" s="27" t="n">
        <v>-1.68587398671656</v>
      </c>
      <c r="W667" s="27" t="n">
        <v>-0.633839731724252</v>
      </c>
      <c r="X667" s="27" t="n">
        <v>-0.297677319782353</v>
      </c>
      <c r="Y667" s="27" t="n">
        <v>-1.28350848714404</v>
      </c>
      <c r="Z667" s="27" t="n">
        <v>1.15791369362415</v>
      </c>
      <c r="AA667" s="27" t="n">
        <v>1.33148692880138</v>
      </c>
      <c r="AB667" s="27" t="n">
        <v>-1.53196134353384</v>
      </c>
      <c r="AC667" s="27" t="n">
        <v>0.77480370150192</v>
      </c>
      <c r="AD667" s="27" t="n">
        <v>1.26214063006896</v>
      </c>
      <c r="AE667" s="27" t="n">
        <v>1.4138669780463</v>
      </c>
      <c r="AF667" s="27" t="n">
        <v>0.449464552226805</v>
      </c>
      <c r="AG667" s="27" t="n">
        <v>0.700411037177201</v>
      </c>
      <c r="AH667" s="27" t="n">
        <v>-0.864490594930258</v>
      </c>
      <c r="AI667" s="27" t="n">
        <v>-0.470536380949443</v>
      </c>
      <c r="AJ667" s="27" t="n">
        <v>-0.567015247009133</v>
      </c>
      <c r="AK667" s="27" t="n">
        <v>0.619819054866964</v>
      </c>
      <c r="AL667" s="21"/>
      <c r="AM667" s="31" t="n">
        <f aca="false">IF(SQRT($B$9)*$B667+SQRT(1-$B$9)*R667&lt;_xlfn.NORM.S.INV($B$6),1,0)</f>
        <v>0</v>
      </c>
      <c r="AN667" s="31" t="n">
        <f aca="false">IF(SQRT($B$9)*$B667+SQRT(1-$B$9)*S667&lt;_xlfn.NORM.S.INV($B$6),1,0)</f>
        <v>0</v>
      </c>
      <c r="AO667" s="31" t="n">
        <f aca="false">IF(SQRT($B$9)*$B667+SQRT(1-$B$9)*T667&lt;_xlfn.NORM.S.INV($B$6),1,0)</f>
        <v>0</v>
      </c>
      <c r="AP667" s="31" t="n">
        <f aca="false">IF(SQRT($B$9)*$B667+SQRT(1-$B$9)*U667&lt;_xlfn.NORM.S.INV($B$6),1,0)</f>
        <v>0</v>
      </c>
      <c r="AQ667" s="31" t="n">
        <f aca="false">IF(SQRT($B$9)*$B667+SQRT(1-$B$9)*V667&lt;_xlfn.NORM.S.INV($B$6),1,0)</f>
        <v>0</v>
      </c>
      <c r="AR667" s="31" t="n">
        <f aca="false">IF(SQRT($B$9)*$B667+SQRT(1-$B$9)*W667&lt;_xlfn.NORM.S.INV($B$6),1,0)</f>
        <v>0</v>
      </c>
      <c r="AS667" s="31" t="n">
        <f aca="false">IF(SQRT($B$9)*$B667+SQRT(1-$B$9)*X667&lt;_xlfn.NORM.S.INV($B$6),1,0)</f>
        <v>0</v>
      </c>
      <c r="AT667" s="31" t="n">
        <f aca="false">IF(SQRT($B$9)*$B667+SQRT(1-$B$9)*Y667&lt;_xlfn.NORM.S.INV($B$6),1,0)</f>
        <v>0</v>
      </c>
      <c r="AU667" s="31" t="n">
        <f aca="false">IF(SQRT($B$9)*$B667+SQRT(1-$B$9)*Z667&lt;_xlfn.NORM.S.INV($B$6),1,0)</f>
        <v>0</v>
      </c>
      <c r="AV667" s="31" t="n">
        <f aca="false">IF(SQRT($B$9)*$B667+SQRT(1-$B$9)*AA667&lt;_xlfn.NORM.S.INV($B$6),1,0)</f>
        <v>0</v>
      </c>
      <c r="AW667" s="31" t="n">
        <f aca="false">IF(SQRT($C$9)*$B667+SQRT(1-$C$9)*AB667&lt;_xlfn.NORM.S.INV($C$6),1,0)</f>
        <v>0</v>
      </c>
      <c r="AX667" s="31" t="n">
        <f aca="false">IF(SQRT($C$9)*$B667+SQRT(1-$C$9)*AC667&lt;_xlfn.NORM.S.INV($C$6),1,0)</f>
        <v>0</v>
      </c>
      <c r="AY667" s="31" t="n">
        <f aca="false">IF(SQRT($C$9)*$B667+SQRT(1-$C$9)*AD667&lt;_xlfn.NORM.S.INV($C$6),1,0)</f>
        <v>0</v>
      </c>
      <c r="AZ667" s="31" t="n">
        <f aca="false">IF(SQRT($C$9)*$B667+SQRT(1-$C$9)*AE667&lt;_xlfn.NORM.S.INV($C$6),1,0)</f>
        <v>0</v>
      </c>
      <c r="BA667" s="31" t="n">
        <f aca="false">IF(SQRT($C$9)*$B667+SQRT(1-$C$9)*AF667&lt;_xlfn.NORM.S.INV($C$6),1,0)</f>
        <v>0</v>
      </c>
      <c r="BB667" s="31" t="n">
        <f aca="false">IF(SQRT($C$9)*$B667+SQRT(1-$C$9)*AG667&lt;_xlfn.NORM.S.INV($C$6),1,0)</f>
        <v>0</v>
      </c>
      <c r="BC667" s="31" t="n">
        <f aca="false">IF(SQRT($C$9)*$B667+SQRT(1-$C$9)*AH667&lt;_xlfn.NORM.S.INV($C$6),1,0)</f>
        <v>0</v>
      </c>
      <c r="BD667" s="31" t="n">
        <f aca="false">IF(SQRT($C$9)*$B667+SQRT(1-$C$9)*AI667&lt;_xlfn.NORM.S.INV($C$6),1,0)</f>
        <v>0</v>
      </c>
      <c r="BE667" s="31" t="n">
        <f aca="false">IF(SQRT($C$9)*$B667+SQRT(1-$C$9)*AJ667&lt;_xlfn.NORM.S.INV($C$6),1,0)</f>
        <v>0</v>
      </c>
      <c r="BF667" s="31" t="n">
        <f aca="false">IF(SQRT($C$9)*$B667+SQRT(1-$C$9)*AK667&lt;_xlfn.NORM.S.INV($C$6),1,0)</f>
        <v>0</v>
      </c>
      <c r="BG667" s="21"/>
      <c r="BH667" s="21"/>
      <c r="BI667" s="31" t="n">
        <f aca="false">$B$11*(($A$1061)*$C667/$B$12*$B$7+(1-$A$1061)*$D667/$B$12*$C$7)</f>
        <v>0</v>
      </c>
      <c r="BJ667" s="31" t="n">
        <f aca="false">$B$11*(($A$1062)*$C667/$B$12*$B$7+(1-$A$1062)*$D667/$B$12*$C$7)</f>
        <v>0</v>
      </c>
      <c r="BK667" s="31" t="n">
        <f aca="false">$B$11*(($A$1063)*$C667/$B$12*$B$7+(1-$A$1063)*$D667/$B$12*$C$7)</f>
        <v>0</v>
      </c>
      <c r="BL667" s="31" t="n">
        <f aca="false">$B$11*(($A$1064)*$C667/$B$12*$B$7+(1-$A$1064)*$D667/$B$12*$C$7)</f>
        <v>0</v>
      </c>
      <c r="BM667" s="31" t="n">
        <f aca="false">$B$11*(($A$1065)*$C667/$B$12*$B$7+(1-$A$1065)*$D667/$B$12*$C$7)</f>
        <v>0</v>
      </c>
      <c r="BN667" s="31" t="n">
        <f aca="false">$B$11*(($A$1066)*$C667/$B$12*$B$7+(1-$A$1066)*$D667/$B$12*$C$7)</f>
        <v>0</v>
      </c>
      <c r="BO667" s="31" t="n">
        <f aca="false">$B$11*(($A$1067)*$C667/$B$12*$B$7+(1-$A$1067)*$D667/$B$12*$C$7)</f>
        <v>0</v>
      </c>
      <c r="BP667" s="31" t="n">
        <f aca="false">$B$11*(($A$1068)*$C667/$B$12*$B$7+(1-$A$1068)*$D667/$B$12*$C$7)</f>
        <v>0</v>
      </c>
      <c r="BQ667" s="31" t="n">
        <f aca="false">$B$11*(($A$1069)*$C667/$B$12*$B$7+(1-$A$1069)*$D667/$B$12*$C$7)</f>
        <v>0</v>
      </c>
      <c r="BR667" s="31" t="n">
        <f aca="false">$B$11*(($A$1070)*$C667/$B$12*$B$7+(1-$A$1070)*$D667/$B$12*$C$7)</f>
        <v>0</v>
      </c>
      <c r="BS667" s="31" t="n">
        <f aca="false">$B$11*(($A$1071)*$C667/$B$12*$B$7+(1-$A$1071)*$D667/$B$12*$C$7)</f>
        <v>0</v>
      </c>
      <c r="BT667" s="31" t="n">
        <f aca="false">$B$11*(($A$1072)*$C667/$B$12*$B$7+(1-$A$1072)*$D667/$B$12*$C$7)</f>
        <v>0</v>
      </c>
      <c r="BU667" s="31" t="n">
        <f aca="false">$B$11*(($A$1073)*$C667/$B$12*$B$7+(1-$A$1073)*$D667/$B$12*$C$7)</f>
        <v>0</v>
      </c>
      <c r="BV667" s="31" t="n">
        <f aca="false">$B$11*(($A$1074)*$C667/$B$12*$B$7+(1-$A$1074)*$D667/$B$12*$C$7)</f>
        <v>0</v>
      </c>
      <c r="BW667" s="31" t="n">
        <f aca="false">$B$11*(($A$1075)*$C667/$B$12*$B$7+(1-$A$1075)*$D667/$B$12*$C$7)</f>
        <v>0</v>
      </c>
      <c r="BX667" s="31" t="n">
        <f aca="false">$B$11*(($A$1076)*$C667/$B$12*$B$7+(1-$A$1076)*$D667/$B$12*$C$7)</f>
        <v>0</v>
      </c>
      <c r="BY667" s="31" t="n">
        <f aca="false">$B$11*(($A$1077)*$C667/$B$12*$B$7+(1-$A$1077)*$D667/$B$12*$C$7)</f>
        <v>0</v>
      </c>
      <c r="BZ667" s="31" t="n">
        <f aca="false">$B$11*(($A$1078)*$C667/$B$12*$B$7+(1-$A$1078)*$D667/$B$12*$C$7)</f>
        <v>0</v>
      </c>
      <c r="CA667" s="31" t="n">
        <f aca="false">$B$11*(($A$1079)*$C667/$B$12*$B$7+(1-$A$1079)*$D667/$B$12*$C$7)</f>
        <v>0</v>
      </c>
      <c r="CB667" s="31" t="n">
        <f aca="false">$B$11*(($A$1080)*$C667/$B$12*$B$7+(1-$A$1080)*$D667/$B$12*$C$7)</f>
        <v>0</v>
      </c>
      <c r="CC667" s="31" t="n">
        <f aca="false">$B$11*(($A$1081)*$C667/$B$12*$B$7+(1-$A$1081)*$D667/$B$12*$C$7)</f>
        <v>0</v>
      </c>
    </row>
    <row r="668" customFormat="false" ht="15" hidden="false" customHeight="false" outlineLevel="0" collapsed="false">
      <c r="A668" s="21" t="n">
        <v>644</v>
      </c>
      <c r="B668" s="27" t="n">
        <v>0.59236588449805</v>
      </c>
      <c r="C668" s="9" t="n">
        <f aca="false">SUM(AM668:AV668)</f>
        <v>0</v>
      </c>
      <c r="D668" s="9" t="n">
        <f aca="false">SUM(AW668:BF668)</f>
        <v>0</v>
      </c>
      <c r="E668" s="24" t="n">
        <f aca="false">(1-C668/$B$12)*$B$8-C668/$B$12*$B$7</f>
        <v>0.05</v>
      </c>
      <c r="F668" s="24" t="n">
        <f aca="false">(1-D668/$B$12)*$C$8-D668/$B$12*$C$7</f>
        <v>0.09</v>
      </c>
      <c r="G668" s="47" t="n">
        <f aca="false">$B$11*($B$10*C668/$B$12*$B$7+(1-$B$10)*D668/$B$12*$C$7)</f>
        <v>0</v>
      </c>
      <c r="H668" s="24" t="n">
        <f aca="false">$B$10*E668+(1-$B$10)*F668</f>
        <v>0.07</v>
      </c>
      <c r="I668" s="21"/>
      <c r="J668" s="21"/>
      <c r="K668" s="21"/>
      <c r="L668" s="21"/>
      <c r="M668" s="21"/>
      <c r="N668" s="21"/>
      <c r="O668" s="21"/>
      <c r="P668" s="21"/>
      <c r="Q668" s="21"/>
      <c r="R668" s="27" t="n">
        <v>-2.11818876651288</v>
      </c>
      <c r="S668" s="27" t="n">
        <v>0.520202684929326</v>
      </c>
      <c r="T668" s="27" t="n">
        <v>-0.668027755099901</v>
      </c>
      <c r="U668" s="27" t="n">
        <v>-1.98959255869295</v>
      </c>
      <c r="V668" s="27" t="n">
        <v>0.116203872306114</v>
      </c>
      <c r="W668" s="27" t="n">
        <v>0.0269263522883707</v>
      </c>
      <c r="X668" s="27" t="n">
        <v>-0.639403698496565</v>
      </c>
      <c r="Y668" s="27" t="n">
        <v>1.60763185544103</v>
      </c>
      <c r="Z668" s="27" t="n">
        <v>-0.990307229478746</v>
      </c>
      <c r="AA668" s="27" t="n">
        <v>-0.861851308916052</v>
      </c>
      <c r="AB668" s="27" t="n">
        <v>-0.175740292573588</v>
      </c>
      <c r="AC668" s="27" t="n">
        <v>0.346796902401677</v>
      </c>
      <c r="AD668" s="27" t="n">
        <v>-1.49455012646206</v>
      </c>
      <c r="AE668" s="27" t="n">
        <v>0.138450126101876</v>
      </c>
      <c r="AF668" s="27" t="n">
        <v>-1.06169764146927</v>
      </c>
      <c r="AG668" s="27" t="n">
        <v>-0.218019801184731</v>
      </c>
      <c r="AH668" s="27" t="n">
        <v>-0.0269567810828576</v>
      </c>
      <c r="AI668" s="27" t="n">
        <v>-0.892277382287066</v>
      </c>
      <c r="AJ668" s="27" t="n">
        <v>0.980844279257265</v>
      </c>
      <c r="AK668" s="27" t="n">
        <v>1.00536123073946</v>
      </c>
      <c r="AL668" s="21"/>
      <c r="AM668" s="31" t="n">
        <f aca="false">IF(SQRT($B$9)*$B668+SQRT(1-$B$9)*R668&lt;_xlfn.NORM.S.INV($B$6),1,0)</f>
        <v>0</v>
      </c>
      <c r="AN668" s="31" t="n">
        <f aca="false">IF(SQRT($B$9)*$B668+SQRT(1-$B$9)*S668&lt;_xlfn.NORM.S.INV($B$6),1,0)</f>
        <v>0</v>
      </c>
      <c r="AO668" s="31" t="n">
        <f aca="false">IF(SQRT($B$9)*$B668+SQRT(1-$B$9)*T668&lt;_xlfn.NORM.S.INV($B$6),1,0)</f>
        <v>0</v>
      </c>
      <c r="AP668" s="31" t="n">
        <f aca="false">IF(SQRT($B$9)*$B668+SQRT(1-$B$9)*U668&lt;_xlfn.NORM.S.INV($B$6),1,0)</f>
        <v>0</v>
      </c>
      <c r="AQ668" s="31" t="n">
        <f aca="false">IF(SQRT($B$9)*$B668+SQRT(1-$B$9)*V668&lt;_xlfn.NORM.S.INV($B$6),1,0)</f>
        <v>0</v>
      </c>
      <c r="AR668" s="31" t="n">
        <f aca="false">IF(SQRT($B$9)*$B668+SQRT(1-$B$9)*W668&lt;_xlfn.NORM.S.INV($B$6),1,0)</f>
        <v>0</v>
      </c>
      <c r="AS668" s="31" t="n">
        <f aca="false">IF(SQRT($B$9)*$B668+SQRT(1-$B$9)*X668&lt;_xlfn.NORM.S.INV($B$6),1,0)</f>
        <v>0</v>
      </c>
      <c r="AT668" s="31" t="n">
        <f aca="false">IF(SQRT($B$9)*$B668+SQRT(1-$B$9)*Y668&lt;_xlfn.NORM.S.INV($B$6),1,0)</f>
        <v>0</v>
      </c>
      <c r="AU668" s="31" t="n">
        <f aca="false">IF(SQRT($B$9)*$B668+SQRT(1-$B$9)*Z668&lt;_xlfn.NORM.S.INV($B$6),1,0)</f>
        <v>0</v>
      </c>
      <c r="AV668" s="31" t="n">
        <f aca="false">IF(SQRT($B$9)*$B668+SQRT(1-$B$9)*AA668&lt;_xlfn.NORM.S.INV($B$6),1,0)</f>
        <v>0</v>
      </c>
      <c r="AW668" s="31" t="n">
        <f aca="false">IF(SQRT($C$9)*$B668+SQRT(1-$C$9)*AB668&lt;_xlfn.NORM.S.INV($C$6),1,0)</f>
        <v>0</v>
      </c>
      <c r="AX668" s="31" t="n">
        <f aca="false">IF(SQRT($C$9)*$B668+SQRT(1-$C$9)*AC668&lt;_xlfn.NORM.S.INV($C$6),1,0)</f>
        <v>0</v>
      </c>
      <c r="AY668" s="31" t="n">
        <f aca="false">IF(SQRT($C$9)*$B668+SQRT(1-$C$9)*AD668&lt;_xlfn.NORM.S.INV($C$6),1,0)</f>
        <v>0</v>
      </c>
      <c r="AZ668" s="31" t="n">
        <f aca="false">IF(SQRT($C$9)*$B668+SQRT(1-$C$9)*AE668&lt;_xlfn.NORM.S.INV($C$6),1,0)</f>
        <v>0</v>
      </c>
      <c r="BA668" s="31" t="n">
        <f aca="false">IF(SQRT($C$9)*$B668+SQRT(1-$C$9)*AF668&lt;_xlfn.NORM.S.INV($C$6),1,0)</f>
        <v>0</v>
      </c>
      <c r="BB668" s="31" t="n">
        <f aca="false">IF(SQRT($C$9)*$B668+SQRT(1-$C$9)*AG668&lt;_xlfn.NORM.S.INV($C$6),1,0)</f>
        <v>0</v>
      </c>
      <c r="BC668" s="31" t="n">
        <f aca="false">IF(SQRT($C$9)*$B668+SQRT(1-$C$9)*AH668&lt;_xlfn.NORM.S.INV($C$6),1,0)</f>
        <v>0</v>
      </c>
      <c r="BD668" s="31" t="n">
        <f aca="false">IF(SQRT($C$9)*$B668+SQRT(1-$C$9)*AI668&lt;_xlfn.NORM.S.INV($C$6),1,0)</f>
        <v>0</v>
      </c>
      <c r="BE668" s="31" t="n">
        <f aca="false">IF(SQRT($C$9)*$B668+SQRT(1-$C$9)*AJ668&lt;_xlfn.NORM.S.INV($C$6),1,0)</f>
        <v>0</v>
      </c>
      <c r="BF668" s="31" t="n">
        <f aca="false">IF(SQRT($C$9)*$B668+SQRT(1-$C$9)*AK668&lt;_xlfn.NORM.S.INV($C$6),1,0)</f>
        <v>0</v>
      </c>
      <c r="BG668" s="21"/>
      <c r="BH668" s="21"/>
      <c r="BI668" s="31" t="n">
        <f aca="false">$B$11*(($A$1061)*$C668/$B$12*$B$7+(1-$A$1061)*$D668/$B$12*$C$7)</f>
        <v>0</v>
      </c>
      <c r="BJ668" s="31" t="n">
        <f aca="false">$B$11*(($A$1062)*$C668/$B$12*$B$7+(1-$A$1062)*$D668/$B$12*$C$7)</f>
        <v>0</v>
      </c>
      <c r="BK668" s="31" t="n">
        <f aca="false">$B$11*(($A$1063)*$C668/$B$12*$B$7+(1-$A$1063)*$D668/$B$12*$C$7)</f>
        <v>0</v>
      </c>
      <c r="BL668" s="31" t="n">
        <f aca="false">$B$11*(($A$1064)*$C668/$B$12*$B$7+(1-$A$1064)*$D668/$B$12*$C$7)</f>
        <v>0</v>
      </c>
      <c r="BM668" s="31" t="n">
        <f aca="false">$B$11*(($A$1065)*$C668/$B$12*$B$7+(1-$A$1065)*$D668/$B$12*$C$7)</f>
        <v>0</v>
      </c>
      <c r="BN668" s="31" t="n">
        <f aca="false">$B$11*(($A$1066)*$C668/$B$12*$B$7+(1-$A$1066)*$D668/$B$12*$C$7)</f>
        <v>0</v>
      </c>
      <c r="BO668" s="31" t="n">
        <f aca="false">$B$11*(($A$1067)*$C668/$B$12*$B$7+(1-$A$1067)*$D668/$B$12*$C$7)</f>
        <v>0</v>
      </c>
      <c r="BP668" s="31" t="n">
        <f aca="false">$B$11*(($A$1068)*$C668/$B$12*$B$7+(1-$A$1068)*$D668/$B$12*$C$7)</f>
        <v>0</v>
      </c>
      <c r="BQ668" s="31" t="n">
        <f aca="false">$B$11*(($A$1069)*$C668/$B$12*$B$7+(1-$A$1069)*$D668/$B$12*$C$7)</f>
        <v>0</v>
      </c>
      <c r="BR668" s="31" t="n">
        <f aca="false">$B$11*(($A$1070)*$C668/$B$12*$B$7+(1-$A$1070)*$D668/$B$12*$C$7)</f>
        <v>0</v>
      </c>
      <c r="BS668" s="31" t="n">
        <f aca="false">$B$11*(($A$1071)*$C668/$B$12*$B$7+(1-$A$1071)*$D668/$B$12*$C$7)</f>
        <v>0</v>
      </c>
      <c r="BT668" s="31" t="n">
        <f aca="false">$B$11*(($A$1072)*$C668/$B$12*$B$7+(1-$A$1072)*$D668/$B$12*$C$7)</f>
        <v>0</v>
      </c>
      <c r="BU668" s="31" t="n">
        <f aca="false">$B$11*(($A$1073)*$C668/$B$12*$B$7+(1-$A$1073)*$D668/$B$12*$C$7)</f>
        <v>0</v>
      </c>
      <c r="BV668" s="31" t="n">
        <f aca="false">$B$11*(($A$1074)*$C668/$B$12*$B$7+(1-$A$1074)*$D668/$B$12*$C$7)</f>
        <v>0</v>
      </c>
      <c r="BW668" s="31" t="n">
        <f aca="false">$B$11*(($A$1075)*$C668/$B$12*$B$7+(1-$A$1075)*$D668/$B$12*$C$7)</f>
        <v>0</v>
      </c>
      <c r="BX668" s="31" t="n">
        <f aca="false">$B$11*(($A$1076)*$C668/$B$12*$B$7+(1-$A$1076)*$D668/$B$12*$C$7)</f>
        <v>0</v>
      </c>
      <c r="BY668" s="31" t="n">
        <f aca="false">$B$11*(($A$1077)*$C668/$B$12*$B$7+(1-$A$1077)*$D668/$B$12*$C$7)</f>
        <v>0</v>
      </c>
      <c r="BZ668" s="31" t="n">
        <f aca="false">$B$11*(($A$1078)*$C668/$B$12*$B$7+(1-$A$1078)*$D668/$B$12*$C$7)</f>
        <v>0</v>
      </c>
      <c r="CA668" s="31" t="n">
        <f aca="false">$B$11*(($A$1079)*$C668/$B$12*$B$7+(1-$A$1079)*$D668/$B$12*$C$7)</f>
        <v>0</v>
      </c>
      <c r="CB668" s="31" t="n">
        <f aca="false">$B$11*(($A$1080)*$C668/$B$12*$B$7+(1-$A$1080)*$D668/$B$12*$C$7)</f>
        <v>0</v>
      </c>
      <c r="CC668" s="31" t="n">
        <f aca="false">$B$11*(($A$1081)*$C668/$B$12*$B$7+(1-$A$1081)*$D668/$B$12*$C$7)</f>
        <v>0</v>
      </c>
    </row>
    <row r="669" customFormat="false" ht="15" hidden="false" customHeight="false" outlineLevel="0" collapsed="false">
      <c r="A669" s="21" t="n">
        <v>645</v>
      </c>
      <c r="B669" s="27" t="n">
        <v>-0.134154091548958</v>
      </c>
      <c r="C669" s="9" t="n">
        <f aca="false">SUM(AM669:AV669)</f>
        <v>0</v>
      </c>
      <c r="D669" s="9" t="n">
        <f aca="false">SUM(AW669:BF669)</f>
        <v>0</v>
      </c>
      <c r="E669" s="24" t="n">
        <f aca="false">(1-C669/$B$12)*$B$8-C669/$B$12*$B$7</f>
        <v>0.05</v>
      </c>
      <c r="F669" s="24" t="n">
        <f aca="false">(1-D669/$B$12)*$C$8-D669/$B$12*$C$7</f>
        <v>0.09</v>
      </c>
      <c r="G669" s="47" t="n">
        <f aca="false">$B$11*($B$10*C669/$B$12*$B$7+(1-$B$10)*D669/$B$12*$C$7)</f>
        <v>0</v>
      </c>
      <c r="H669" s="24" t="n">
        <f aca="false">$B$10*E669+(1-$B$10)*F669</f>
        <v>0.07</v>
      </c>
      <c r="I669" s="21"/>
      <c r="J669" s="21"/>
      <c r="K669" s="21"/>
      <c r="L669" s="21"/>
      <c r="M669" s="21"/>
      <c r="N669" s="21"/>
      <c r="O669" s="21"/>
      <c r="P669" s="21"/>
      <c r="Q669" s="21"/>
      <c r="R669" s="27" t="n">
        <v>0.855366301637687</v>
      </c>
      <c r="S669" s="27" t="n">
        <v>-0.36710141431085</v>
      </c>
      <c r="T669" s="27" t="n">
        <v>0.73885058623485</v>
      </c>
      <c r="U669" s="27" t="n">
        <v>-0.556220605010889</v>
      </c>
      <c r="V669" s="27" t="n">
        <v>1.6475722228855</v>
      </c>
      <c r="W669" s="27" t="n">
        <v>-0.956989757759616</v>
      </c>
      <c r="X669" s="27" t="n">
        <v>0.277150368506019</v>
      </c>
      <c r="Y669" s="27" t="n">
        <v>0.84017832152608</v>
      </c>
      <c r="Z669" s="27" t="n">
        <v>-1.53061887033677</v>
      </c>
      <c r="AA669" s="27" t="n">
        <v>-1.2787981793861</v>
      </c>
      <c r="AB669" s="27" t="n">
        <v>-1.34223119166875</v>
      </c>
      <c r="AC669" s="27" t="n">
        <v>-0.582735819427971</v>
      </c>
      <c r="AD669" s="27" t="n">
        <v>0.453758127365571</v>
      </c>
      <c r="AE669" s="27" t="n">
        <v>0.145072277052587</v>
      </c>
      <c r="AF669" s="27" t="n">
        <v>1.11776066150045</v>
      </c>
      <c r="AG669" s="27" t="n">
        <v>-0.755846901673226</v>
      </c>
      <c r="AH669" s="27" t="n">
        <v>1.08568662006163</v>
      </c>
      <c r="AI669" s="27" t="n">
        <v>1.41800387708533</v>
      </c>
      <c r="AJ669" s="27" t="n">
        <v>-0.474625547008113</v>
      </c>
      <c r="AK669" s="27" t="n">
        <v>-1.53761887277126</v>
      </c>
      <c r="AL669" s="21"/>
      <c r="AM669" s="31" t="n">
        <f aca="false">IF(SQRT($B$9)*$B669+SQRT(1-$B$9)*R669&lt;_xlfn.NORM.S.INV($B$6),1,0)</f>
        <v>0</v>
      </c>
      <c r="AN669" s="31" t="n">
        <f aca="false">IF(SQRT($B$9)*$B669+SQRT(1-$B$9)*S669&lt;_xlfn.NORM.S.INV($B$6),1,0)</f>
        <v>0</v>
      </c>
      <c r="AO669" s="31" t="n">
        <f aca="false">IF(SQRT($B$9)*$B669+SQRT(1-$B$9)*T669&lt;_xlfn.NORM.S.INV($B$6),1,0)</f>
        <v>0</v>
      </c>
      <c r="AP669" s="31" t="n">
        <f aca="false">IF(SQRT($B$9)*$B669+SQRT(1-$B$9)*U669&lt;_xlfn.NORM.S.INV($B$6),1,0)</f>
        <v>0</v>
      </c>
      <c r="AQ669" s="31" t="n">
        <f aca="false">IF(SQRT($B$9)*$B669+SQRT(1-$B$9)*V669&lt;_xlfn.NORM.S.INV($B$6),1,0)</f>
        <v>0</v>
      </c>
      <c r="AR669" s="31" t="n">
        <f aca="false">IF(SQRT($B$9)*$B669+SQRT(1-$B$9)*W669&lt;_xlfn.NORM.S.INV($B$6),1,0)</f>
        <v>0</v>
      </c>
      <c r="AS669" s="31" t="n">
        <f aca="false">IF(SQRT($B$9)*$B669+SQRT(1-$B$9)*X669&lt;_xlfn.NORM.S.INV($B$6),1,0)</f>
        <v>0</v>
      </c>
      <c r="AT669" s="31" t="n">
        <f aca="false">IF(SQRT($B$9)*$B669+SQRT(1-$B$9)*Y669&lt;_xlfn.NORM.S.INV($B$6),1,0)</f>
        <v>0</v>
      </c>
      <c r="AU669" s="31" t="n">
        <f aca="false">IF(SQRT($B$9)*$B669+SQRT(1-$B$9)*Z669&lt;_xlfn.NORM.S.INV($B$6),1,0)</f>
        <v>0</v>
      </c>
      <c r="AV669" s="31" t="n">
        <f aca="false">IF(SQRT($B$9)*$B669+SQRT(1-$B$9)*AA669&lt;_xlfn.NORM.S.INV($B$6),1,0)</f>
        <v>0</v>
      </c>
      <c r="AW669" s="31" t="n">
        <f aca="false">IF(SQRT($C$9)*$B669+SQRT(1-$C$9)*AB669&lt;_xlfn.NORM.S.INV($C$6),1,0)</f>
        <v>0</v>
      </c>
      <c r="AX669" s="31" t="n">
        <f aca="false">IF(SQRT($C$9)*$B669+SQRT(1-$C$9)*AC669&lt;_xlfn.NORM.S.INV($C$6),1,0)</f>
        <v>0</v>
      </c>
      <c r="AY669" s="31" t="n">
        <f aca="false">IF(SQRT($C$9)*$B669+SQRT(1-$C$9)*AD669&lt;_xlfn.NORM.S.INV($C$6),1,0)</f>
        <v>0</v>
      </c>
      <c r="AZ669" s="31" t="n">
        <f aca="false">IF(SQRT($C$9)*$B669+SQRT(1-$C$9)*AE669&lt;_xlfn.NORM.S.INV($C$6),1,0)</f>
        <v>0</v>
      </c>
      <c r="BA669" s="31" t="n">
        <f aca="false">IF(SQRT($C$9)*$B669+SQRT(1-$C$9)*AF669&lt;_xlfn.NORM.S.INV($C$6),1,0)</f>
        <v>0</v>
      </c>
      <c r="BB669" s="31" t="n">
        <f aca="false">IF(SQRT($C$9)*$B669+SQRT(1-$C$9)*AG669&lt;_xlfn.NORM.S.INV($C$6),1,0)</f>
        <v>0</v>
      </c>
      <c r="BC669" s="31" t="n">
        <f aca="false">IF(SQRT($C$9)*$B669+SQRT(1-$C$9)*AH669&lt;_xlfn.NORM.S.INV($C$6),1,0)</f>
        <v>0</v>
      </c>
      <c r="BD669" s="31" t="n">
        <f aca="false">IF(SQRT($C$9)*$B669+SQRT(1-$C$9)*AI669&lt;_xlfn.NORM.S.INV($C$6),1,0)</f>
        <v>0</v>
      </c>
      <c r="BE669" s="31" t="n">
        <f aca="false">IF(SQRT($C$9)*$B669+SQRT(1-$C$9)*AJ669&lt;_xlfn.NORM.S.INV($C$6),1,0)</f>
        <v>0</v>
      </c>
      <c r="BF669" s="31" t="n">
        <f aca="false">IF(SQRT($C$9)*$B669+SQRT(1-$C$9)*AK669&lt;_xlfn.NORM.S.INV($C$6),1,0)</f>
        <v>0</v>
      </c>
      <c r="BG669" s="21"/>
      <c r="BH669" s="21"/>
      <c r="BI669" s="31" t="n">
        <f aca="false">$B$11*(($A$1061)*$C669/$B$12*$B$7+(1-$A$1061)*$D669/$B$12*$C$7)</f>
        <v>0</v>
      </c>
      <c r="BJ669" s="31" t="n">
        <f aca="false">$B$11*(($A$1062)*$C669/$B$12*$B$7+(1-$A$1062)*$D669/$B$12*$C$7)</f>
        <v>0</v>
      </c>
      <c r="BK669" s="31" t="n">
        <f aca="false">$B$11*(($A$1063)*$C669/$B$12*$B$7+(1-$A$1063)*$D669/$B$12*$C$7)</f>
        <v>0</v>
      </c>
      <c r="BL669" s="31" t="n">
        <f aca="false">$B$11*(($A$1064)*$C669/$B$12*$B$7+(1-$A$1064)*$D669/$B$12*$C$7)</f>
        <v>0</v>
      </c>
      <c r="BM669" s="31" t="n">
        <f aca="false">$B$11*(($A$1065)*$C669/$B$12*$B$7+(1-$A$1065)*$D669/$B$12*$C$7)</f>
        <v>0</v>
      </c>
      <c r="BN669" s="31" t="n">
        <f aca="false">$B$11*(($A$1066)*$C669/$B$12*$B$7+(1-$A$1066)*$D669/$B$12*$C$7)</f>
        <v>0</v>
      </c>
      <c r="BO669" s="31" t="n">
        <f aca="false">$B$11*(($A$1067)*$C669/$B$12*$B$7+(1-$A$1067)*$D669/$B$12*$C$7)</f>
        <v>0</v>
      </c>
      <c r="BP669" s="31" t="n">
        <f aca="false">$B$11*(($A$1068)*$C669/$B$12*$B$7+(1-$A$1068)*$D669/$B$12*$C$7)</f>
        <v>0</v>
      </c>
      <c r="BQ669" s="31" t="n">
        <f aca="false">$B$11*(($A$1069)*$C669/$B$12*$B$7+(1-$A$1069)*$D669/$B$12*$C$7)</f>
        <v>0</v>
      </c>
      <c r="BR669" s="31" t="n">
        <f aca="false">$B$11*(($A$1070)*$C669/$B$12*$B$7+(1-$A$1070)*$D669/$B$12*$C$7)</f>
        <v>0</v>
      </c>
      <c r="BS669" s="31" t="n">
        <f aca="false">$B$11*(($A$1071)*$C669/$B$12*$B$7+(1-$A$1071)*$D669/$B$12*$C$7)</f>
        <v>0</v>
      </c>
      <c r="BT669" s="31" t="n">
        <f aca="false">$B$11*(($A$1072)*$C669/$B$12*$B$7+(1-$A$1072)*$D669/$B$12*$C$7)</f>
        <v>0</v>
      </c>
      <c r="BU669" s="31" t="n">
        <f aca="false">$B$11*(($A$1073)*$C669/$B$12*$B$7+(1-$A$1073)*$D669/$B$12*$C$7)</f>
        <v>0</v>
      </c>
      <c r="BV669" s="31" t="n">
        <f aca="false">$B$11*(($A$1074)*$C669/$B$12*$B$7+(1-$A$1074)*$D669/$B$12*$C$7)</f>
        <v>0</v>
      </c>
      <c r="BW669" s="31" t="n">
        <f aca="false">$B$11*(($A$1075)*$C669/$B$12*$B$7+(1-$A$1075)*$D669/$B$12*$C$7)</f>
        <v>0</v>
      </c>
      <c r="BX669" s="31" t="n">
        <f aca="false">$B$11*(($A$1076)*$C669/$B$12*$B$7+(1-$A$1076)*$D669/$B$12*$C$7)</f>
        <v>0</v>
      </c>
      <c r="BY669" s="31" t="n">
        <f aca="false">$B$11*(($A$1077)*$C669/$B$12*$B$7+(1-$A$1077)*$D669/$B$12*$C$7)</f>
        <v>0</v>
      </c>
      <c r="BZ669" s="31" t="n">
        <f aca="false">$B$11*(($A$1078)*$C669/$B$12*$B$7+(1-$A$1078)*$D669/$B$12*$C$7)</f>
        <v>0</v>
      </c>
      <c r="CA669" s="31" t="n">
        <f aca="false">$B$11*(($A$1079)*$C669/$B$12*$B$7+(1-$A$1079)*$D669/$B$12*$C$7)</f>
        <v>0</v>
      </c>
      <c r="CB669" s="31" t="n">
        <f aca="false">$B$11*(($A$1080)*$C669/$B$12*$B$7+(1-$A$1080)*$D669/$B$12*$C$7)</f>
        <v>0</v>
      </c>
      <c r="CC669" s="31" t="n">
        <f aca="false">$B$11*(($A$1081)*$C669/$B$12*$B$7+(1-$A$1081)*$D669/$B$12*$C$7)</f>
        <v>0</v>
      </c>
    </row>
    <row r="670" customFormat="false" ht="15" hidden="false" customHeight="false" outlineLevel="0" collapsed="false">
      <c r="A670" s="21" t="n">
        <v>646</v>
      </c>
      <c r="B670" s="27" t="n">
        <v>-0.348394282214409</v>
      </c>
      <c r="C670" s="9" t="n">
        <f aca="false">SUM(AM670:AV670)</f>
        <v>0</v>
      </c>
      <c r="D670" s="9" t="n">
        <f aca="false">SUM(AW670:BF670)</f>
        <v>1</v>
      </c>
      <c r="E670" s="24" t="n">
        <f aca="false">(1-C670/$B$12)*$B$8-C670/$B$12*$B$7</f>
        <v>0.05</v>
      </c>
      <c r="F670" s="24" t="n">
        <f aca="false">(1-D670/$B$12)*$C$8-D670/$B$12*$C$7</f>
        <v>0.021</v>
      </c>
      <c r="G670" s="47" t="n">
        <f aca="false">$B$11*($B$10*C670/$B$12*$B$7+(1-$B$10)*D670/$B$12*$C$7)</f>
        <v>300</v>
      </c>
      <c r="H670" s="24" t="n">
        <f aca="false">$B$10*E670+(1-$B$10)*F670</f>
        <v>0.0355</v>
      </c>
      <c r="I670" s="21"/>
      <c r="J670" s="21"/>
      <c r="K670" s="21"/>
      <c r="L670" s="21"/>
      <c r="M670" s="21"/>
      <c r="N670" s="21"/>
      <c r="O670" s="21"/>
      <c r="P670" s="21"/>
      <c r="Q670" s="21"/>
      <c r="R670" s="27" t="n">
        <v>0.0561874259583327</v>
      </c>
      <c r="S670" s="27" t="n">
        <v>-0.664568146581919</v>
      </c>
      <c r="T670" s="27" t="n">
        <v>1.92919806404457</v>
      </c>
      <c r="U670" s="27" t="n">
        <v>0.857957972825222</v>
      </c>
      <c r="V670" s="27" t="n">
        <v>0.315984186747739</v>
      </c>
      <c r="W670" s="27" t="n">
        <v>-0.193266772257614</v>
      </c>
      <c r="X670" s="27" t="n">
        <v>0.292011949075401</v>
      </c>
      <c r="Y670" s="27" t="n">
        <v>-0.379369000587868</v>
      </c>
      <c r="Z670" s="27" t="n">
        <v>1.51796125347226</v>
      </c>
      <c r="AA670" s="27" t="n">
        <v>-0.510159322995147</v>
      </c>
      <c r="AB670" s="27" t="n">
        <v>0.350897623040516</v>
      </c>
      <c r="AC670" s="27" t="n">
        <v>0.305384834696359</v>
      </c>
      <c r="AD670" s="27" t="n">
        <v>0.367833536266966</v>
      </c>
      <c r="AE670" s="27" t="n">
        <v>-2.82696084550104</v>
      </c>
      <c r="AF670" s="27" t="n">
        <v>-0.0761378449706107</v>
      </c>
      <c r="AG670" s="27" t="n">
        <v>0.390941425434773</v>
      </c>
      <c r="AH670" s="27" t="n">
        <v>-0.0169767124634517</v>
      </c>
      <c r="AI670" s="27" t="n">
        <v>-0.524680465952892</v>
      </c>
      <c r="AJ670" s="27" t="n">
        <v>0.87331749956966</v>
      </c>
      <c r="AK670" s="27" t="n">
        <v>-1.13940630479904</v>
      </c>
      <c r="AL670" s="21"/>
      <c r="AM670" s="31" t="n">
        <f aca="false">IF(SQRT($B$9)*$B670+SQRT(1-$B$9)*R670&lt;_xlfn.NORM.S.INV($B$6),1,0)</f>
        <v>0</v>
      </c>
      <c r="AN670" s="31" t="n">
        <f aca="false">IF(SQRT($B$9)*$B670+SQRT(1-$B$9)*S670&lt;_xlfn.NORM.S.INV($B$6),1,0)</f>
        <v>0</v>
      </c>
      <c r="AO670" s="31" t="n">
        <f aca="false">IF(SQRT($B$9)*$B670+SQRT(1-$B$9)*T670&lt;_xlfn.NORM.S.INV($B$6),1,0)</f>
        <v>0</v>
      </c>
      <c r="AP670" s="31" t="n">
        <f aca="false">IF(SQRT($B$9)*$B670+SQRT(1-$B$9)*U670&lt;_xlfn.NORM.S.INV($B$6),1,0)</f>
        <v>0</v>
      </c>
      <c r="AQ670" s="31" t="n">
        <f aca="false">IF(SQRT($B$9)*$B670+SQRT(1-$B$9)*V670&lt;_xlfn.NORM.S.INV($B$6),1,0)</f>
        <v>0</v>
      </c>
      <c r="AR670" s="31" t="n">
        <f aca="false">IF(SQRT($B$9)*$B670+SQRT(1-$B$9)*W670&lt;_xlfn.NORM.S.INV($B$6),1,0)</f>
        <v>0</v>
      </c>
      <c r="AS670" s="31" t="n">
        <f aca="false">IF(SQRT($B$9)*$B670+SQRT(1-$B$9)*X670&lt;_xlfn.NORM.S.INV($B$6),1,0)</f>
        <v>0</v>
      </c>
      <c r="AT670" s="31" t="n">
        <f aca="false">IF(SQRT($B$9)*$B670+SQRT(1-$B$9)*Y670&lt;_xlfn.NORM.S.INV($B$6),1,0)</f>
        <v>0</v>
      </c>
      <c r="AU670" s="31" t="n">
        <f aca="false">IF(SQRT($B$9)*$B670+SQRT(1-$B$9)*Z670&lt;_xlfn.NORM.S.INV($B$6),1,0)</f>
        <v>0</v>
      </c>
      <c r="AV670" s="31" t="n">
        <f aca="false">IF(SQRT($B$9)*$B670+SQRT(1-$B$9)*AA670&lt;_xlfn.NORM.S.INV($B$6),1,0)</f>
        <v>0</v>
      </c>
      <c r="AW670" s="31" t="n">
        <f aca="false">IF(SQRT($C$9)*$B670+SQRT(1-$C$9)*AB670&lt;_xlfn.NORM.S.INV($C$6),1,0)</f>
        <v>0</v>
      </c>
      <c r="AX670" s="31" t="n">
        <f aca="false">IF(SQRT($C$9)*$B670+SQRT(1-$C$9)*AC670&lt;_xlfn.NORM.S.INV($C$6),1,0)</f>
        <v>0</v>
      </c>
      <c r="AY670" s="31" t="n">
        <f aca="false">IF(SQRT($C$9)*$B670+SQRT(1-$C$9)*AD670&lt;_xlfn.NORM.S.INV($C$6),1,0)</f>
        <v>0</v>
      </c>
      <c r="AZ670" s="31" t="n">
        <f aca="false">IF(SQRT($C$9)*$B670+SQRT(1-$C$9)*AE670&lt;_xlfn.NORM.S.INV($C$6),1,0)</f>
        <v>1</v>
      </c>
      <c r="BA670" s="31" t="n">
        <f aca="false">IF(SQRT($C$9)*$B670+SQRT(1-$C$9)*AF670&lt;_xlfn.NORM.S.INV($C$6),1,0)</f>
        <v>0</v>
      </c>
      <c r="BB670" s="31" t="n">
        <f aca="false">IF(SQRT($C$9)*$B670+SQRT(1-$C$9)*AG670&lt;_xlfn.NORM.S.INV($C$6),1,0)</f>
        <v>0</v>
      </c>
      <c r="BC670" s="31" t="n">
        <f aca="false">IF(SQRT($C$9)*$B670+SQRT(1-$C$9)*AH670&lt;_xlfn.NORM.S.INV($C$6),1,0)</f>
        <v>0</v>
      </c>
      <c r="BD670" s="31" t="n">
        <f aca="false">IF(SQRT($C$9)*$B670+SQRT(1-$C$9)*AI670&lt;_xlfn.NORM.S.INV($C$6),1,0)</f>
        <v>0</v>
      </c>
      <c r="BE670" s="31" t="n">
        <f aca="false">IF(SQRT($C$9)*$B670+SQRT(1-$C$9)*AJ670&lt;_xlfn.NORM.S.INV($C$6),1,0)</f>
        <v>0</v>
      </c>
      <c r="BF670" s="31" t="n">
        <f aca="false">IF(SQRT($C$9)*$B670+SQRT(1-$C$9)*AK670&lt;_xlfn.NORM.S.INV($C$6),1,0)</f>
        <v>0</v>
      </c>
      <c r="BG670" s="21"/>
      <c r="BH670" s="21"/>
      <c r="BI670" s="31" t="n">
        <f aca="false">$B$11*(($A$1061)*$C670/$B$12*$B$7+(1-$A$1061)*$D670/$B$12*$C$7)</f>
        <v>600</v>
      </c>
      <c r="BJ670" s="31" t="n">
        <f aca="false">$B$11*(($A$1062)*$C670/$B$12*$B$7+(1-$A$1062)*$D670/$B$12*$C$7)</f>
        <v>570</v>
      </c>
      <c r="BK670" s="31" t="n">
        <f aca="false">$B$11*(($A$1063)*$C670/$B$12*$B$7+(1-$A$1063)*$D670/$B$12*$C$7)</f>
        <v>540</v>
      </c>
      <c r="BL670" s="31" t="n">
        <f aca="false">$B$11*(($A$1064)*$C670/$B$12*$B$7+(1-$A$1064)*$D670/$B$12*$C$7)</f>
        <v>510</v>
      </c>
      <c r="BM670" s="31" t="n">
        <f aca="false">$B$11*(($A$1065)*$C670/$B$12*$B$7+(1-$A$1065)*$D670/$B$12*$C$7)</f>
        <v>480</v>
      </c>
      <c r="BN670" s="31" t="n">
        <f aca="false">$B$11*(($A$1066)*$C670/$B$12*$B$7+(1-$A$1066)*$D670/$B$12*$C$7)</f>
        <v>450</v>
      </c>
      <c r="BO670" s="31" t="n">
        <f aca="false">$B$11*(($A$1067)*$C670/$B$12*$B$7+(1-$A$1067)*$D670/$B$12*$C$7)</f>
        <v>420</v>
      </c>
      <c r="BP670" s="31" t="n">
        <f aca="false">$B$11*(($A$1068)*$C670/$B$12*$B$7+(1-$A$1068)*$D670/$B$12*$C$7)</f>
        <v>390</v>
      </c>
      <c r="BQ670" s="31" t="n">
        <f aca="false">$B$11*(($A$1069)*$C670/$B$12*$B$7+(1-$A$1069)*$D670/$B$12*$C$7)</f>
        <v>360</v>
      </c>
      <c r="BR670" s="31" t="n">
        <f aca="false">$B$11*(($A$1070)*$C670/$B$12*$B$7+(1-$A$1070)*$D670/$B$12*$C$7)</f>
        <v>330</v>
      </c>
      <c r="BS670" s="31" t="n">
        <f aca="false">$B$11*(($A$1071)*$C670/$B$12*$B$7+(1-$A$1071)*$D670/$B$12*$C$7)</f>
        <v>300</v>
      </c>
      <c r="BT670" s="31" t="n">
        <f aca="false">$B$11*(($A$1072)*$C670/$B$12*$B$7+(1-$A$1072)*$D670/$B$12*$C$7)</f>
        <v>270</v>
      </c>
      <c r="BU670" s="31" t="n">
        <f aca="false">$B$11*(($A$1073)*$C670/$B$12*$B$7+(1-$A$1073)*$D670/$B$12*$C$7)</f>
        <v>240</v>
      </c>
      <c r="BV670" s="31" t="n">
        <f aca="false">$B$11*(($A$1074)*$C670/$B$12*$B$7+(1-$A$1074)*$D670/$B$12*$C$7)</f>
        <v>210</v>
      </c>
      <c r="BW670" s="31" t="n">
        <f aca="false">$B$11*(($A$1075)*$C670/$B$12*$B$7+(1-$A$1075)*$D670/$B$12*$C$7)</f>
        <v>180</v>
      </c>
      <c r="BX670" s="31" t="n">
        <f aca="false">$B$11*(($A$1076)*$C670/$B$12*$B$7+(1-$A$1076)*$D670/$B$12*$C$7)</f>
        <v>150</v>
      </c>
      <c r="BY670" s="31" t="n">
        <f aca="false">$B$11*(($A$1077)*$C670/$B$12*$B$7+(1-$A$1077)*$D670/$B$12*$C$7)</f>
        <v>120</v>
      </c>
      <c r="BZ670" s="31" t="n">
        <f aca="false">$B$11*(($A$1078)*$C670/$B$12*$B$7+(1-$A$1078)*$D670/$B$12*$C$7)</f>
        <v>90</v>
      </c>
      <c r="CA670" s="31" t="n">
        <f aca="false">$B$11*(($A$1079)*$C670/$B$12*$B$7+(1-$A$1079)*$D670/$B$12*$C$7)</f>
        <v>60</v>
      </c>
      <c r="CB670" s="31" t="n">
        <f aca="false">$B$11*(($A$1080)*$C670/$B$12*$B$7+(1-$A$1080)*$D670/$B$12*$C$7)</f>
        <v>30</v>
      </c>
      <c r="CC670" s="31" t="n">
        <f aca="false">$B$11*(($A$1081)*$C670/$B$12*$B$7+(1-$A$1081)*$D670/$B$12*$C$7)</f>
        <v>0</v>
      </c>
    </row>
    <row r="671" customFormat="false" ht="15" hidden="false" customHeight="false" outlineLevel="0" collapsed="false">
      <c r="A671" s="21" t="n">
        <v>647</v>
      </c>
      <c r="B671" s="27" t="n">
        <v>0.967338460964772</v>
      </c>
      <c r="C671" s="9" t="n">
        <f aca="false">SUM(AM671:AV671)</f>
        <v>0</v>
      </c>
      <c r="D671" s="9" t="n">
        <f aca="false">SUM(AW671:BF671)</f>
        <v>0</v>
      </c>
      <c r="E671" s="24" t="n">
        <f aca="false">(1-C671/$B$12)*$B$8-C671/$B$12*$B$7</f>
        <v>0.05</v>
      </c>
      <c r="F671" s="24" t="n">
        <f aca="false">(1-D671/$B$12)*$C$8-D671/$B$12*$C$7</f>
        <v>0.09</v>
      </c>
      <c r="G671" s="47" t="n">
        <f aca="false">$B$11*($B$10*C671/$B$12*$B$7+(1-$B$10)*D671/$B$12*$C$7)</f>
        <v>0</v>
      </c>
      <c r="H671" s="24" t="n">
        <f aca="false">$B$10*E671+(1-$B$10)*F671</f>
        <v>0.07</v>
      </c>
      <c r="I671" s="21"/>
      <c r="J671" s="21"/>
      <c r="K671" s="21"/>
      <c r="L671" s="21"/>
      <c r="M671" s="21"/>
      <c r="N671" s="21"/>
      <c r="O671" s="21"/>
      <c r="P671" s="21"/>
      <c r="Q671" s="21"/>
      <c r="R671" s="27" t="n">
        <v>0.480914582117057</v>
      </c>
      <c r="S671" s="27" t="n">
        <v>-1.94072289870022</v>
      </c>
      <c r="T671" s="27" t="n">
        <v>0.0138569225480629</v>
      </c>
      <c r="U671" s="27" t="n">
        <v>-1.67779533896127</v>
      </c>
      <c r="V671" s="27" t="n">
        <v>-1.10526488423159</v>
      </c>
      <c r="W671" s="27" t="n">
        <v>-1.61848992136162</v>
      </c>
      <c r="X671" s="27" t="n">
        <v>0.868106693377836</v>
      </c>
      <c r="Y671" s="27" t="n">
        <v>0.790152179170536</v>
      </c>
      <c r="Z671" s="27" t="n">
        <v>0.318468816239395</v>
      </c>
      <c r="AA671" s="27" t="n">
        <v>-1.81612893154733</v>
      </c>
      <c r="AB671" s="27" t="n">
        <v>-1.23914371238806</v>
      </c>
      <c r="AC671" s="27" t="n">
        <v>-0.792126343999171</v>
      </c>
      <c r="AD671" s="27" t="n">
        <v>0.797995943250709</v>
      </c>
      <c r="AE671" s="27" t="n">
        <v>-1.87694072614756</v>
      </c>
      <c r="AF671" s="27" t="n">
        <v>0.211423788974455</v>
      </c>
      <c r="AG671" s="27" t="n">
        <v>-0.0414144072894951</v>
      </c>
      <c r="AH671" s="27" t="n">
        <v>1.27372923363583</v>
      </c>
      <c r="AI671" s="27" t="n">
        <v>-1.08009934569108</v>
      </c>
      <c r="AJ671" s="27" t="n">
        <v>-0.265455882120498</v>
      </c>
      <c r="AK671" s="27" t="n">
        <v>-0.0321685203542475</v>
      </c>
      <c r="AL671" s="21"/>
      <c r="AM671" s="31" t="n">
        <f aca="false">IF(SQRT($B$9)*$B671+SQRT(1-$B$9)*R671&lt;_xlfn.NORM.S.INV($B$6),1,0)</f>
        <v>0</v>
      </c>
      <c r="AN671" s="31" t="n">
        <f aca="false">IF(SQRT($B$9)*$B671+SQRT(1-$B$9)*S671&lt;_xlfn.NORM.S.INV($B$6),1,0)</f>
        <v>0</v>
      </c>
      <c r="AO671" s="31" t="n">
        <f aca="false">IF(SQRT($B$9)*$B671+SQRT(1-$B$9)*T671&lt;_xlfn.NORM.S.INV($B$6),1,0)</f>
        <v>0</v>
      </c>
      <c r="AP671" s="31" t="n">
        <f aca="false">IF(SQRT($B$9)*$B671+SQRT(1-$B$9)*U671&lt;_xlfn.NORM.S.INV($B$6),1,0)</f>
        <v>0</v>
      </c>
      <c r="AQ671" s="31" t="n">
        <f aca="false">IF(SQRT($B$9)*$B671+SQRT(1-$B$9)*V671&lt;_xlfn.NORM.S.INV($B$6),1,0)</f>
        <v>0</v>
      </c>
      <c r="AR671" s="31" t="n">
        <f aca="false">IF(SQRT($B$9)*$B671+SQRT(1-$B$9)*W671&lt;_xlfn.NORM.S.INV($B$6),1,0)</f>
        <v>0</v>
      </c>
      <c r="AS671" s="31" t="n">
        <f aca="false">IF(SQRT($B$9)*$B671+SQRT(1-$B$9)*X671&lt;_xlfn.NORM.S.INV($B$6),1,0)</f>
        <v>0</v>
      </c>
      <c r="AT671" s="31" t="n">
        <f aca="false">IF(SQRT($B$9)*$B671+SQRT(1-$B$9)*Y671&lt;_xlfn.NORM.S.INV($B$6),1,0)</f>
        <v>0</v>
      </c>
      <c r="AU671" s="31" t="n">
        <f aca="false">IF(SQRT($B$9)*$B671+SQRT(1-$B$9)*Z671&lt;_xlfn.NORM.S.INV($B$6),1,0)</f>
        <v>0</v>
      </c>
      <c r="AV671" s="31" t="n">
        <f aca="false">IF(SQRT($B$9)*$B671+SQRT(1-$B$9)*AA671&lt;_xlfn.NORM.S.INV($B$6),1,0)</f>
        <v>0</v>
      </c>
      <c r="AW671" s="31" t="n">
        <f aca="false">IF(SQRT($C$9)*$B671+SQRT(1-$C$9)*AB671&lt;_xlfn.NORM.S.INV($C$6),1,0)</f>
        <v>0</v>
      </c>
      <c r="AX671" s="31" t="n">
        <f aca="false">IF(SQRT($C$9)*$B671+SQRT(1-$C$9)*AC671&lt;_xlfn.NORM.S.INV($C$6),1,0)</f>
        <v>0</v>
      </c>
      <c r="AY671" s="31" t="n">
        <f aca="false">IF(SQRT($C$9)*$B671+SQRT(1-$C$9)*AD671&lt;_xlfn.NORM.S.INV($C$6),1,0)</f>
        <v>0</v>
      </c>
      <c r="AZ671" s="31" t="n">
        <f aca="false">IF(SQRT($C$9)*$B671+SQRT(1-$C$9)*AE671&lt;_xlfn.NORM.S.INV($C$6),1,0)</f>
        <v>0</v>
      </c>
      <c r="BA671" s="31" t="n">
        <f aca="false">IF(SQRT($C$9)*$B671+SQRT(1-$C$9)*AF671&lt;_xlfn.NORM.S.INV($C$6),1,0)</f>
        <v>0</v>
      </c>
      <c r="BB671" s="31" t="n">
        <f aca="false">IF(SQRT($C$9)*$B671+SQRT(1-$C$9)*AG671&lt;_xlfn.NORM.S.INV($C$6),1,0)</f>
        <v>0</v>
      </c>
      <c r="BC671" s="31" t="n">
        <f aca="false">IF(SQRT($C$9)*$B671+SQRT(1-$C$9)*AH671&lt;_xlfn.NORM.S.INV($C$6),1,0)</f>
        <v>0</v>
      </c>
      <c r="BD671" s="31" t="n">
        <f aca="false">IF(SQRT($C$9)*$B671+SQRT(1-$C$9)*AI671&lt;_xlfn.NORM.S.INV($C$6),1,0)</f>
        <v>0</v>
      </c>
      <c r="BE671" s="31" t="n">
        <f aca="false">IF(SQRT($C$9)*$B671+SQRT(1-$C$9)*AJ671&lt;_xlfn.NORM.S.INV($C$6),1,0)</f>
        <v>0</v>
      </c>
      <c r="BF671" s="31" t="n">
        <f aca="false">IF(SQRT($C$9)*$B671+SQRT(1-$C$9)*AK671&lt;_xlfn.NORM.S.INV($C$6),1,0)</f>
        <v>0</v>
      </c>
      <c r="BG671" s="21"/>
      <c r="BH671" s="21"/>
      <c r="BI671" s="31" t="n">
        <f aca="false">$B$11*(($A$1061)*$C671/$B$12*$B$7+(1-$A$1061)*$D671/$B$12*$C$7)</f>
        <v>0</v>
      </c>
      <c r="BJ671" s="31" t="n">
        <f aca="false">$B$11*(($A$1062)*$C671/$B$12*$B$7+(1-$A$1062)*$D671/$B$12*$C$7)</f>
        <v>0</v>
      </c>
      <c r="BK671" s="31" t="n">
        <f aca="false">$B$11*(($A$1063)*$C671/$B$12*$B$7+(1-$A$1063)*$D671/$B$12*$C$7)</f>
        <v>0</v>
      </c>
      <c r="BL671" s="31" t="n">
        <f aca="false">$B$11*(($A$1064)*$C671/$B$12*$B$7+(1-$A$1064)*$D671/$B$12*$C$7)</f>
        <v>0</v>
      </c>
      <c r="BM671" s="31" t="n">
        <f aca="false">$B$11*(($A$1065)*$C671/$B$12*$B$7+(1-$A$1065)*$D671/$B$12*$C$7)</f>
        <v>0</v>
      </c>
      <c r="BN671" s="31" t="n">
        <f aca="false">$B$11*(($A$1066)*$C671/$B$12*$B$7+(1-$A$1066)*$D671/$B$12*$C$7)</f>
        <v>0</v>
      </c>
      <c r="BO671" s="31" t="n">
        <f aca="false">$B$11*(($A$1067)*$C671/$B$12*$B$7+(1-$A$1067)*$D671/$B$12*$C$7)</f>
        <v>0</v>
      </c>
      <c r="BP671" s="31" t="n">
        <f aca="false">$B$11*(($A$1068)*$C671/$B$12*$B$7+(1-$A$1068)*$D671/$B$12*$C$7)</f>
        <v>0</v>
      </c>
      <c r="BQ671" s="31" t="n">
        <f aca="false">$B$11*(($A$1069)*$C671/$B$12*$B$7+(1-$A$1069)*$D671/$B$12*$C$7)</f>
        <v>0</v>
      </c>
      <c r="BR671" s="31" t="n">
        <f aca="false">$B$11*(($A$1070)*$C671/$B$12*$B$7+(1-$A$1070)*$D671/$B$12*$C$7)</f>
        <v>0</v>
      </c>
      <c r="BS671" s="31" t="n">
        <f aca="false">$B$11*(($A$1071)*$C671/$B$12*$B$7+(1-$A$1071)*$D671/$B$12*$C$7)</f>
        <v>0</v>
      </c>
      <c r="BT671" s="31" t="n">
        <f aca="false">$B$11*(($A$1072)*$C671/$B$12*$B$7+(1-$A$1072)*$D671/$B$12*$C$7)</f>
        <v>0</v>
      </c>
      <c r="BU671" s="31" t="n">
        <f aca="false">$B$11*(($A$1073)*$C671/$B$12*$B$7+(1-$A$1073)*$D671/$B$12*$C$7)</f>
        <v>0</v>
      </c>
      <c r="BV671" s="31" t="n">
        <f aca="false">$B$11*(($A$1074)*$C671/$B$12*$B$7+(1-$A$1074)*$D671/$B$12*$C$7)</f>
        <v>0</v>
      </c>
      <c r="BW671" s="31" t="n">
        <f aca="false">$B$11*(($A$1075)*$C671/$B$12*$B$7+(1-$A$1075)*$D671/$B$12*$C$7)</f>
        <v>0</v>
      </c>
      <c r="BX671" s="31" t="n">
        <f aca="false">$B$11*(($A$1076)*$C671/$B$12*$B$7+(1-$A$1076)*$D671/$B$12*$C$7)</f>
        <v>0</v>
      </c>
      <c r="BY671" s="31" t="n">
        <f aca="false">$B$11*(($A$1077)*$C671/$B$12*$B$7+(1-$A$1077)*$D671/$B$12*$C$7)</f>
        <v>0</v>
      </c>
      <c r="BZ671" s="31" t="n">
        <f aca="false">$B$11*(($A$1078)*$C671/$B$12*$B$7+(1-$A$1078)*$D671/$B$12*$C$7)</f>
        <v>0</v>
      </c>
      <c r="CA671" s="31" t="n">
        <f aca="false">$B$11*(($A$1079)*$C671/$B$12*$B$7+(1-$A$1079)*$D671/$B$12*$C$7)</f>
        <v>0</v>
      </c>
      <c r="CB671" s="31" t="n">
        <f aca="false">$B$11*(($A$1080)*$C671/$B$12*$B$7+(1-$A$1080)*$D671/$B$12*$C$7)</f>
        <v>0</v>
      </c>
      <c r="CC671" s="31" t="n">
        <f aca="false">$B$11*(($A$1081)*$C671/$B$12*$B$7+(1-$A$1081)*$D671/$B$12*$C$7)</f>
        <v>0</v>
      </c>
    </row>
    <row r="672" customFormat="false" ht="15" hidden="false" customHeight="false" outlineLevel="0" collapsed="false">
      <c r="A672" s="21" t="n">
        <v>648</v>
      </c>
      <c r="B672" s="27" t="n">
        <v>-0.00427746867192342</v>
      </c>
      <c r="C672" s="9" t="n">
        <f aca="false">SUM(AM672:AV672)</f>
        <v>0</v>
      </c>
      <c r="D672" s="9" t="n">
        <f aca="false">SUM(AW672:BF672)</f>
        <v>0</v>
      </c>
      <c r="E672" s="24" t="n">
        <f aca="false">(1-C672/$B$12)*$B$8-C672/$B$12*$B$7</f>
        <v>0.05</v>
      </c>
      <c r="F672" s="24" t="n">
        <f aca="false">(1-D672/$B$12)*$C$8-D672/$B$12*$C$7</f>
        <v>0.09</v>
      </c>
      <c r="G672" s="47" t="n">
        <f aca="false">$B$11*($B$10*C672/$B$12*$B$7+(1-$B$10)*D672/$B$12*$C$7)</f>
        <v>0</v>
      </c>
      <c r="H672" s="24" t="n">
        <f aca="false">$B$10*E672+(1-$B$10)*F672</f>
        <v>0.07</v>
      </c>
      <c r="I672" s="21"/>
      <c r="J672" s="21"/>
      <c r="K672" s="21"/>
      <c r="L672" s="21"/>
      <c r="M672" s="21"/>
      <c r="N672" s="21"/>
      <c r="O672" s="21"/>
      <c r="P672" s="21"/>
      <c r="Q672" s="21"/>
      <c r="R672" s="27" t="n">
        <v>-1.45606631092541</v>
      </c>
      <c r="S672" s="27" t="n">
        <v>0.267749392563059</v>
      </c>
      <c r="T672" s="27" t="n">
        <v>-1.2903986708847</v>
      </c>
      <c r="U672" s="27" t="n">
        <v>-0.394262421568822</v>
      </c>
      <c r="V672" s="27" t="n">
        <v>1.75237783558784</v>
      </c>
      <c r="W672" s="27" t="n">
        <v>-0.488469747405268</v>
      </c>
      <c r="X672" s="27" t="n">
        <v>-0.260800291277396</v>
      </c>
      <c r="Y672" s="27" t="n">
        <v>-0.454024276538261</v>
      </c>
      <c r="Z672" s="27" t="n">
        <v>-0.200793569114592</v>
      </c>
      <c r="AA672" s="27" t="n">
        <v>0.764310273338677</v>
      </c>
      <c r="AB672" s="27" t="n">
        <v>-0.518856895800238</v>
      </c>
      <c r="AC672" s="27" t="n">
        <v>-0.386528207450143</v>
      </c>
      <c r="AD672" s="27" t="n">
        <v>-0.18396509592933</v>
      </c>
      <c r="AE672" s="27" t="n">
        <v>-1.39995816407964</v>
      </c>
      <c r="AF672" s="27" t="n">
        <v>-0.12089521912939</v>
      </c>
      <c r="AG672" s="27" t="n">
        <v>-0.51330295758021</v>
      </c>
      <c r="AH672" s="27" t="n">
        <v>0.586977435075305</v>
      </c>
      <c r="AI672" s="27" t="n">
        <v>0.326560353941352</v>
      </c>
      <c r="AJ672" s="27" t="n">
        <v>0.617809512718875</v>
      </c>
      <c r="AK672" s="27" t="n">
        <v>0.94737579489898</v>
      </c>
      <c r="AL672" s="21"/>
      <c r="AM672" s="31" t="n">
        <f aca="false">IF(SQRT($B$9)*$B672+SQRT(1-$B$9)*R672&lt;_xlfn.NORM.S.INV($B$6),1,0)</f>
        <v>0</v>
      </c>
      <c r="AN672" s="31" t="n">
        <f aca="false">IF(SQRT($B$9)*$B672+SQRT(1-$B$9)*S672&lt;_xlfn.NORM.S.INV($B$6),1,0)</f>
        <v>0</v>
      </c>
      <c r="AO672" s="31" t="n">
        <f aca="false">IF(SQRT($B$9)*$B672+SQRT(1-$B$9)*T672&lt;_xlfn.NORM.S.INV($B$6),1,0)</f>
        <v>0</v>
      </c>
      <c r="AP672" s="31" t="n">
        <f aca="false">IF(SQRT($B$9)*$B672+SQRT(1-$B$9)*U672&lt;_xlfn.NORM.S.INV($B$6),1,0)</f>
        <v>0</v>
      </c>
      <c r="AQ672" s="31" t="n">
        <f aca="false">IF(SQRT($B$9)*$B672+SQRT(1-$B$9)*V672&lt;_xlfn.NORM.S.INV($B$6),1,0)</f>
        <v>0</v>
      </c>
      <c r="AR672" s="31" t="n">
        <f aca="false">IF(SQRT($B$9)*$B672+SQRT(1-$B$9)*W672&lt;_xlfn.NORM.S.INV($B$6),1,0)</f>
        <v>0</v>
      </c>
      <c r="AS672" s="31" t="n">
        <f aca="false">IF(SQRT($B$9)*$B672+SQRT(1-$B$9)*X672&lt;_xlfn.NORM.S.INV($B$6),1,0)</f>
        <v>0</v>
      </c>
      <c r="AT672" s="31" t="n">
        <f aca="false">IF(SQRT($B$9)*$B672+SQRT(1-$B$9)*Y672&lt;_xlfn.NORM.S.INV($B$6),1,0)</f>
        <v>0</v>
      </c>
      <c r="AU672" s="31" t="n">
        <f aca="false">IF(SQRT($B$9)*$B672+SQRT(1-$B$9)*Z672&lt;_xlfn.NORM.S.INV($B$6),1,0)</f>
        <v>0</v>
      </c>
      <c r="AV672" s="31" t="n">
        <f aca="false">IF(SQRT($B$9)*$B672+SQRT(1-$B$9)*AA672&lt;_xlfn.NORM.S.INV($B$6),1,0)</f>
        <v>0</v>
      </c>
      <c r="AW672" s="31" t="n">
        <f aca="false">IF(SQRT($C$9)*$B672+SQRT(1-$C$9)*AB672&lt;_xlfn.NORM.S.INV($C$6),1,0)</f>
        <v>0</v>
      </c>
      <c r="AX672" s="31" t="n">
        <f aca="false">IF(SQRT($C$9)*$B672+SQRT(1-$C$9)*AC672&lt;_xlfn.NORM.S.INV($C$6),1,0)</f>
        <v>0</v>
      </c>
      <c r="AY672" s="31" t="n">
        <f aca="false">IF(SQRT($C$9)*$B672+SQRT(1-$C$9)*AD672&lt;_xlfn.NORM.S.INV($C$6),1,0)</f>
        <v>0</v>
      </c>
      <c r="AZ672" s="31" t="n">
        <f aca="false">IF(SQRT($C$9)*$B672+SQRT(1-$C$9)*AE672&lt;_xlfn.NORM.S.INV($C$6),1,0)</f>
        <v>0</v>
      </c>
      <c r="BA672" s="31" t="n">
        <f aca="false">IF(SQRT($C$9)*$B672+SQRT(1-$C$9)*AF672&lt;_xlfn.NORM.S.INV($C$6),1,0)</f>
        <v>0</v>
      </c>
      <c r="BB672" s="31" t="n">
        <f aca="false">IF(SQRT($C$9)*$B672+SQRT(1-$C$9)*AG672&lt;_xlfn.NORM.S.INV($C$6),1,0)</f>
        <v>0</v>
      </c>
      <c r="BC672" s="31" t="n">
        <f aca="false">IF(SQRT($C$9)*$B672+SQRT(1-$C$9)*AH672&lt;_xlfn.NORM.S.INV($C$6),1,0)</f>
        <v>0</v>
      </c>
      <c r="BD672" s="31" t="n">
        <f aca="false">IF(SQRT($C$9)*$B672+SQRT(1-$C$9)*AI672&lt;_xlfn.NORM.S.INV($C$6),1,0)</f>
        <v>0</v>
      </c>
      <c r="BE672" s="31" t="n">
        <f aca="false">IF(SQRT($C$9)*$B672+SQRT(1-$C$9)*AJ672&lt;_xlfn.NORM.S.INV($C$6),1,0)</f>
        <v>0</v>
      </c>
      <c r="BF672" s="31" t="n">
        <f aca="false">IF(SQRT($C$9)*$B672+SQRT(1-$C$9)*AK672&lt;_xlfn.NORM.S.INV($C$6),1,0)</f>
        <v>0</v>
      </c>
      <c r="BG672" s="21"/>
      <c r="BH672" s="21"/>
      <c r="BI672" s="31" t="n">
        <f aca="false">$B$11*(($A$1061)*$C672/$B$12*$B$7+(1-$A$1061)*$D672/$B$12*$C$7)</f>
        <v>0</v>
      </c>
      <c r="BJ672" s="31" t="n">
        <f aca="false">$B$11*(($A$1062)*$C672/$B$12*$B$7+(1-$A$1062)*$D672/$B$12*$C$7)</f>
        <v>0</v>
      </c>
      <c r="BK672" s="31" t="n">
        <f aca="false">$B$11*(($A$1063)*$C672/$B$12*$B$7+(1-$A$1063)*$D672/$B$12*$C$7)</f>
        <v>0</v>
      </c>
      <c r="BL672" s="31" t="n">
        <f aca="false">$B$11*(($A$1064)*$C672/$B$12*$B$7+(1-$A$1064)*$D672/$B$12*$C$7)</f>
        <v>0</v>
      </c>
      <c r="BM672" s="31" t="n">
        <f aca="false">$B$11*(($A$1065)*$C672/$B$12*$B$7+(1-$A$1065)*$D672/$B$12*$C$7)</f>
        <v>0</v>
      </c>
      <c r="BN672" s="31" t="n">
        <f aca="false">$B$11*(($A$1066)*$C672/$B$12*$B$7+(1-$A$1066)*$D672/$B$12*$C$7)</f>
        <v>0</v>
      </c>
      <c r="BO672" s="31" t="n">
        <f aca="false">$B$11*(($A$1067)*$C672/$B$12*$B$7+(1-$A$1067)*$D672/$B$12*$C$7)</f>
        <v>0</v>
      </c>
      <c r="BP672" s="31" t="n">
        <f aca="false">$B$11*(($A$1068)*$C672/$B$12*$B$7+(1-$A$1068)*$D672/$B$12*$C$7)</f>
        <v>0</v>
      </c>
      <c r="BQ672" s="31" t="n">
        <f aca="false">$B$11*(($A$1069)*$C672/$B$12*$B$7+(1-$A$1069)*$D672/$B$12*$C$7)</f>
        <v>0</v>
      </c>
      <c r="BR672" s="31" t="n">
        <f aca="false">$B$11*(($A$1070)*$C672/$B$12*$B$7+(1-$A$1070)*$D672/$B$12*$C$7)</f>
        <v>0</v>
      </c>
      <c r="BS672" s="31" t="n">
        <f aca="false">$B$11*(($A$1071)*$C672/$B$12*$B$7+(1-$A$1071)*$D672/$B$12*$C$7)</f>
        <v>0</v>
      </c>
      <c r="BT672" s="31" t="n">
        <f aca="false">$B$11*(($A$1072)*$C672/$B$12*$B$7+(1-$A$1072)*$D672/$B$12*$C$7)</f>
        <v>0</v>
      </c>
      <c r="BU672" s="31" t="n">
        <f aca="false">$B$11*(($A$1073)*$C672/$B$12*$B$7+(1-$A$1073)*$D672/$B$12*$C$7)</f>
        <v>0</v>
      </c>
      <c r="BV672" s="31" t="n">
        <f aca="false">$B$11*(($A$1074)*$C672/$B$12*$B$7+(1-$A$1074)*$D672/$B$12*$C$7)</f>
        <v>0</v>
      </c>
      <c r="BW672" s="31" t="n">
        <f aca="false">$B$11*(($A$1075)*$C672/$B$12*$B$7+(1-$A$1075)*$D672/$B$12*$C$7)</f>
        <v>0</v>
      </c>
      <c r="BX672" s="31" t="n">
        <f aca="false">$B$11*(($A$1076)*$C672/$B$12*$B$7+(1-$A$1076)*$D672/$B$12*$C$7)</f>
        <v>0</v>
      </c>
      <c r="BY672" s="31" t="n">
        <f aca="false">$B$11*(($A$1077)*$C672/$B$12*$B$7+(1-$A$1077)*$D672/$B$12*$C$7)</f>
        <v>0</v>
      </c>
      <c r="BZ672" s="31" t="n">
        <f aca="false">$B$11*(($A$1078)*$C672/$B$12*$B$7+(1-$A$1078)*$D672/$B$12*$C$7)</f>
        <v>0</v>
      </c>
      <c r="CA672" s="31" t="n">
        <f aca="false">$B$11*(($A$1079)*$C672/$B$12*$B$7+(1-$A$1079)*$D672/$B$12*$C$7)</f>
        <v>0</v>
      </c>
      <c r="CB672" s="31" t="n">
        <f aca="false">$B$11*(($A$1080)*$C672/$B$12*$B$7+(1-$A$1080)*$D672/$B$12*$C$7)</f>
        <v>0</v>
      </c>
      <c r="CC672" s="31" t="n">
        <f aca="false">$B$11*(($A$1081)*$C672/$B$12*$B$7+(1-$A$1081)*$D672/$B$12*$C$7)</f>
        <v>0</v>
      </c>
    </row>
    <row r="673" customFormat="false" ht="15" hidden="false" customHeight="false" outlineLevel="0" collapsed="false">
      <c r="A673" s="21" t="n">
        <v>649</v>
      </c>
      <c r="B673" s="27" t="n">
        <v>-0.0800189249614242</v>
      </c>
      <c r="C673" s="9" t="n">
        <f aca="false">SUM(AM673:AV673)</f>
        <v>0</v>
      </c>
      <c r="D673" s="9" t="n">
        <f aca="false">SUM(AW673:BF673)</f>
        <v>0</v>
      </c>
      <c r="E673" s="24" t="n">
        <f aca="false">(1-C673/$B$12)*$B$8-C673/$B$12*$B$7</f>
        <v>0.05</v>
      </c>
      <c r="F673" s="24" t="n">
        <f aca="false">(1-D673/$B$12)*$C$8-D673/$B$12*$C$7</f>
        <v>0.09</v>
      </c>
      <c r="G673" s="47" t="n">
        <f aca="false">$B$11*($B$10*C673/$B$12*$B$7+(1-$B$10)*D673/$B$12*$C$7)</f>
        <v>0</v>
      </c>
      <c r="H673" s="24" t="n">
        <f aca="false">$B$10*E673+(1-$B$10)*F673</f>
        <v>0.07</v>
      </c>
      <c r="I673" s="21"/>
      <c r="J673" s="21"/>
      <c r="K673" s="21"/>
      <c r="L673" s="21"/>
      <c r="M673" s="21"/>
      <c r="N673" s="21"/>
      <c r="O673" s="21"/>
      <c r="P673" s="21"/>
      <c r="Q673" s="21"/>
      <c r="R673" s="27" t="n">
        <v>-0.559852481031882</v>
      </c>
      <c r="S673" s="27" t="n">
        <v>-0.775980556753</v>
      </c>
      <c r="T673" s="27" t="n">
        <v>0.689062978483787</v>
      </c>
      <c r="U673" s="27" t="n">
        <v>0.270950651285741</v>
      </c>
      <c r="V673" s="27" t="n">
        <v>0.0492476745707551</v>
      </c>
      <c r="W673" s="27" t="n">
        <v>-0.425361864337512</v>
      </c>
      <c r="X673" s="27" t="n">
        <v>1.28508154250073</v>
      </c>
      <c r="Y673" s="27" t="n">
        <v>1.27695387448551</v>
      </c>
      <c r="Z673" s="27" t="n">
        <v>-0.305861367311068</v>
      </c>
      <c r="AA673" s="27" t="n">
        <v>0.120844222747303</v>
      </c>
      <c r="AB673" s="27" t="n">
        <v>0.804154825134275</v>
      </c>
      <c r="AC673" s="27" t="n">
        <v>-0.665582625634845</v>
      </c>
      <c r="AD673" s="27" t="n">
        <v>-1.0745109479101</v>
      </c>
      <c r="AE673" s="27" t="n">
        <v>-0.61502891132363</v>
      </c>
      <c r="AF673" s="27" t="n">
        <v>0.515988290066812</v>
      </c>
      <c r="AG673" s="27" t="n">
        <v>1.39834009710097</v>
      </c>
      <c r="AH673" s="27" t="n">
        <v>0.821605831658332</v>
      </c>
      <c r="AI673" s="27" t="n">
        <v>-0.735302214863363</v>
      </c>
      <c r="AJ673" s="27" t="n">
        <v>2.188433491921</v>
      </c>
      <c r="AK673" s="27" t="n">
        <v>1.85379443761848</v>
      </c>
      <c r="AL673" s="21"/>
      <c r="AM673" s="31" t="n">
        <f aca="false">IF(SQRT($B$9)*$B673+SQRT(1-$B$9)*R673&lt;_xlfn.NORM.S.INV($B$6),1,0)</f>
        <v>0</v>
      </c>
      <c r="AN673" s="31" t="n">
        <f aca="false">IF(SQRT($B$9)*$B673+SQRT(1-$B$9)*S673&lt;_xlfn.NORM.S.INV($B$6),1,0)</f>
        <v>0</v>
      </c>
      <c r="AO673" s="31" t="n">
        <f aca="false">IF(SQRT($B$9)*$B673+SQRT(1-$B$9)*T673&lt;_xlfn.NORM.S.INV($B$6),1,0)</f>
        <v>0</v>
      </c>
      <c r="AP673" s="31" t="n">
        <f aca="false">IF(SQRT($B$9)*$B673+SQRT(1-$B$9)*U673&lt;_xlfn.NORM.S.INV($B$6),1,0)</f>
        <v>0</v>
      </c>
      <c r="AQ673" s="31" t="n">
        <f aca="false">IF(SQRT($B$9)*$B673+SQRT(1-$B$9)*V673&lt;_xlfn.NORM.S.INV($B$6),1,0)</f>
        <v>0</v>
      </c>
      <c r="AR673" s="31" t="n">
        <f aca="false">IF(SQRT($B$9)*$B673+SQRT(1-$B$9)*W673&lt;_xlfn.NORM.S.INV($B$6),1,0)</f>
        <v>0</v>
      </c>
      <c r="AS673" s="31" t="n">
        <f aca="false">IF(SQRT($B$9)*$B673+SQRT(1-$B$9)*X673&lt;_xlfn.NORM.S.INV($B$6),1,0)</f>
        <v>0</v>
      </c>
      <c r="AT673" s="31" t="n">
        <f aca="false">IF(SQRT($B$9)*$B673+SQRT(1-$B$9)*Y673&lt;_xlfn.NORM.S.INV($B$6),1,0)</f>
        <v>0</v>
      </c>
      <c r="AU673" s="31" t="n">
        <f aca="false">IF(SQRT($B$9)*$B673+SQRT(1-$B$9)*Z673&lt;_xlfn.NORM.S.INV($B$6),1,0)</f>
        <v>0</v>
      </c>
      <c r="AV673" s="31" t="n">
        <f aca="false">IF(SQRT($B$9)*$B673+SQRT(1-$B$9)*AA673&lt;_xlfn.NORM.S.INV($B$6),1,0)</f>
        <v>0</v>
      </c>
      <c r="AW673" s="31" t="n">
        <f aca="false">IF(SQRT($C$9)*$B673+SQRT(1-$C$9)*AB673&lt;_xlfn.NORM.S.INV($C$6),1,0)</f>
        <v>0</v>
      </c>
      <c r="AX673" s="31" t="n">
        <f aca="false">IF(SQRT($C$9)*$B673+SQRT(1-$C$9)*AC673&lt;_xlfn.NORM.S.INV($C$6),1,0)</f>
        <v>0</v>
      </c>
      <c r="AY673" s="31" t="n">
        <f aca="false">IF(SQRT($C$9)*$B673+SQRT(1-$C$9)*AD673&lt;_xlfn.NORM.S.INV($C$6),1,0)</f>
        <v>0</v>
      </c>
      <c r="AZ673" s="31" t="n">
        <f aca="false">IF(SQRT($C$9)*$B673+SQRT(1-$C$9)*AE673&lt;_xlfn.NORM.S.INV($C$6),1,0)</f>
        <v>0</v>
      </c>
      <c r="BA673" s="31" t="n">
        <f aca="false">IF(SQRT($C$9)*$B673+SQRT(1-$C$9)*AF673&lt;_xlfn.NORM.S.INV($C$6),1,0)</f>
        <v>0</v>
      </c>
      <c r="BB673" s="31" t="n">
        <f aca="false">IF(SQRT($C$9)*$B673+SQRT(1-$C$9)*AG673&lt;_xlfn.NORM.S.INV($C$6),1,0)</f>
        <v>0</v>
      </c>
      <c r="BC673" s="31" t="n">
        <f aca="false">IF(SQRT($C$9)*$B673+SQRT(1-$C$9)*AH673&lt;_xlfn.NORM.S.INV($C$6),1,0)</f>
        <v>0</v>
      </c>
      <c r="BD673" s="31" t="n">
        <f aca="false">IF(SQRT($C$9)*$B673+SQRT(1-$C$9)*AI673&lt;_xlfn.NORM.S.INV($C$6),1,0)</f>
        <v>0</v>
      </c>
      <c r="BE673" s="31" t="n">
        <f aca="false">IF(SQRT($C$9)*$B673+SQRT(1-$C$9)*AJ673&lt;_xlfn.NORM.S.INV($C$6),1,0)</f>
        <v>0</v>
      </c>
      <c r="BF673" s="31" t="n">
        <f aca="false">IF(SQRT($C$9)*$B673+SQRT(1-$C$9)*AK673&lt;_xlfn.NORM.S.INV($C$6),1,0)</f>
        <v>0</v>
      </c>
      <c r="BG673" s="21"/>
      <c r="BH673" s="21"/>
      <c r="BI673" s="31" t="n">
        <f aca="false">$B$11*(($A$1061)*$C673/$B$12*$B$7+(1-$A$1061)*$D673/$B$12*$C$7)</f>
        <v>0</v>
      </c>
      <c r="BJ673" s="31" t="n">
        <f aca="false">$B$11*(($A$1062)*$C673/$B$12*$B$7+(1-$A$1062)*$D673/$B$12*$C$7)</f>
        <v>0</v>
      </c>
      <c r="BK673" s="31" t="n">
        <f aca="false">$B$11*(($A$1063)*$C673/$B$12*$B$7+(1-$A$1063)*$D673/$B$12*$C$7)</f>
        <v>0</v>
      </c>
      <c r="BL673" s="31" t="n">
        <f aca="false">$B$11*(($A$1064)*$C673/$B$12*$B$7+(1-$A$1064)*$D673/$B$12*$C$7)</f>
        <v>0</v>
      </c>
      <c r="BM673" s="31" t="n">
        <f aca="false">$B$11*(($A$1065)*$C673/$B$12*$B$7+(1-$A$1065)*$D673/$B$12*$C$7)</f>
        <v>0</v>
      </c>
      <c r="BN673" s="31" t="n">
        <f aca="false">$B$11*(($A$1066)*$C673/$B$12*$B$7+(1-$A$1066)*$D673/$B$12*$C$7)</f>
        <v>0</v>
      </c>
      <c r="BO673" s="31" t="n">
        <f aca="false">$B$11*(($A$1067)*$C673/$B$12*$B$7+(1-$A$1067)*$D673/$B$12*$C$7)</f>
        <v>0</v>
      </c>
      <c r="BP673" s="31" t="n">
        <f aca="false">$B$11*(($A$1068)*$C673/$B$12*$B$7+(1-$A$1068)*$D673/$B$12*$C$7)</f>
        <v>0</v>
      </c>
      <c r="BQ673" s="31" t="n">
        <f aca="false">$B$11*(($A$1069)*$C673/$B$12*$B$7+(1-$A$1069)*$D673/$B$12*$C$7)</f>
        <v>0</v>
      </c>
      <c r="BR673" s="31" t="n">
        <f aca="false">$B$11*(($A$1070)*$C673/$B$12*$B$7+(1-$A$1070)*$D673/$B$12*$C$7)</f>
        <v>0</v>
      </c>
      <c r="BS673" s="31" t="n">
        <f aca="false">$B$11*(($A$1071)*$C673/$B$12*$B$7+(1-$A$1071)*$D673/$B$12*$C$7)</f>
        <v>0</v>
      </c>
      <c r="BT673" s="31" t="n">
        <f aca="false">$B$11*(($A$1072)*$C673/$B$12*$B$7+(1-$A$1072)*$D673/$B$12*$C$7)</f>
        <v>0</v>
      </c>
      <c r="BU673" s="31" t="n">
        <f aca="false">$B$11*(($A$1073)*$C673/$B$12*$B$7+(1-$A$1073)*$D673/$B$12*$C$7)</f>
        <v>0</v>
      </c>
      <c r="BV673" s="31" t="n">
        <f aca="false">$B$11*(($A$1074)*$C673/$B$12*$B$7+(1-$A$1074)*$D673/$B$12*$C$7)</f>
        <v>0</v>
      </c>
      <c r="BW673" s="31" t="n">
        <f aca="false">$B$11*(($A$1075)*$C673/$B$12*$B$7+(1-$A$1075)*$D673/$B$12*$C$7)</f>
        <v>0</v>
      </c>
      <c r="BX673" s="31" t="n">
        <f aca="false">$B$11*(($A$1076)*$C673/$B$12*$B$7+(1-$A$1076)*$D673/$B$12*$C$7)</f>
        <v>0</v>
      </c>
      <c r="BY673" s="31" t="n">
        <f aca="false">$B$11*(($A$1077)*$C673/$B$12*$B$7+(1-$A$1077)*$D673/$B$12*$C$7)</f>
        <v>0</v>
      </c>
      <c r="BZ673" s="31" t="n">
        <f aca="false">$B$11*(($A$1078)*$C673/$B$12*$B$7+(1-$A$1078)*$D673/$B$12*$C$7)</f>
        <v>0</v>
      </c>
      <c r="CA673" s="31" t="n">
        <f aca="false">$B$11*(($A$1079)*$C673/$B$12*$B$7+(1-$A$1079)*$D673/$B$12*$C$7)</f>
        <v>0</v>
      </c>
      <c r="CB673" s="31" t="n">
        <f aca="false">$B$11*(($A$1080)*$C673/$B$12*$B$7+(1-$A$1080)*$D673/$B$12*$C$7)</f>
        <v>0</v>
      </c>
      <c r="CC673" s="31" t="n">
        <f aca="false">$B$11*(($A$1081)*$C673/$B$12*$B$7+(1-$A$1081)*$D673/$B$12*$C$7)</f>
        <v>0</v>
      </c>
    </row>
    <row r="674" customFormat="false" ht="15" hidden="false" customHeight="false" outlineLevel="0" collapsed="false">
      <c r="A674" s="21" t="n">
        <v>650</v>
      </c>
      <c r="B674" s="27" t="n">
        <v>-1.94382441302568</v>
      </c>
      <c r="C674" s="9" t="n">
        <f aca="false">SUM(AM674:AV674)</f>
        <v>0</v>
      </c>
      <c r="D674" s="9" t="n">
        <f aca="false">SUM(AW674:BF674)</f>
        <v>3</v>
      </c>
      <c r="E674" s="24" t="n">
        <f aca="false">(1-C674/$B$12)*$B$8-C674/$B$12*$B$7</f>
        <v>0.05</v>
      </c>
      <c r="F674" s="24" t="n">
        <f aca="false">(1-D674/$B$12)*$C$8-D674/$B$12*$C$7</f>
        <v>-0.117</v>
      </c>
      <c r="G674" s="47" t="n">
        <f aca="false">$B$11*($B$10*C674/$B$12*$B$7+(1-$B$10)*D674/$B$12*$C$7)</f>
        <v>900</v>
      </c>
      <c r="H674" s="24" t="n">
        <f aca="false">$B$10*E674+(1-$B$10)*F674</f>
        <v>-0.0335</v>
      </c>
      <c r="I674" s="21"/>
      <c r="J674" s="21"/>
      <c r="K674" s="21"/>
      <c r="L674" s="21"/>
      <c r="M674" s="21"/>
      <c r="N674" s="21"/>
      <c r="O674" s="21"/>
      <c r="P674" s="21"/>
      <c r="Q674" s="21"/>
      <c r="R674" s="27" t="n">
        <v>-0.351324569085448</v>
      </c>
      <c r="S674" s="27" t="n">
        <v>-0.853210255595796</v>
      </c>
      <c r="T674" s="27" t="n">
        <v>-1.00719099112879</v>
      </c>
      <c r="U674" s="27" t="n">
        <v>2.062776068628</v>
      </c>
      <c r="V674" s="27" t="n">
        <v>0.269433693416083</v>
      </c>
      <c r="W674" s="27" t="n">
        <v>1.23712121146327</v>
      </c>
      <c r="X674" s="27" t="n">
        <v>-0.93337292673857</v>
      </c>
      <c r="Y674" s="27" t="n">
        <v>-0.0935142728620805</v>
      </c>
      <c r="Z674" s="27" t="n">
        <v>-0.174533361837734</v>
      </c>
      <c r="AA674" s="27" t="n">
        <v>1.48155736205303</v>
      </c>
      <c r="AB674" s="27" t="n">
        <v>-0.297559745004351</v>
      </c>
      <c r="AC674" s="27" t="n">
        <v>-1.52227330605433</v>
      </c>
      <c r="AD674" s="27" t="n">
        <v>-0.408412796761503</v>
      </c>
      <c r="AE674" s="27" t="n">
        <v>2.24094249524711</v>
      </c>
      <c r="AF674" s="27" t="n">
        <v>-1.14543817584499</v>
      </c>
      <c r="AG674" s="27" t="n">
        <v>-0.490008577614135</v>
      </c>
      <c r="AH674" s="27" t="n">
        <v>0.858545240323626</v>
      </c>
      <c r="AI674" s="27" t="n">
        <v>-0.980169253884116</v>
      </c>
      <c r="AJ674" s="27" t="n">
        <v>0.605957512888609</v>
      </c>
      <c r="AK674" s="27" t="n">
        <v>1.24338913948761</v>
      </c>
      <c r="AL674" s="21"/>
      <c r="AM674" s="31" t="n">
        <f aca="false">IF(SQRT($B$9)*$B674+SQRT(1-$B$9)*R674&lt;_xlfn.NORM.S.INV($B$6),1,0)</f>
        <v>0</v>
      </c>
      <c r="AN674" s="31" t="n">
        <f aca="false">IF(SQRT($B$9)*$B674+SQRT(1-$B$9)*S674&lt;_xlfn.NORM.S.INV($B$6),1,0)</f>
        <v>0</v>
      </c>
      <c r="AO674" s="31" t="n">
        <f aca="false">IF(SQRT($B$9)*$B674+SQRT(1-$B$9)*T674&lt;_xlfn.NORM.S.INV($B$6),1,0)</f>
        <v>0</v>
      </c>
      <c r="AP674" s="31" t="n">
        <f aca="false">IF(SQRT($B$9)*$B674+SQRT(1-$B$9)*U674&lt;_xlfn.NORM.S.INV($B$6),1,0)</f>
        <v>0</v>
      </c>
      <c r="AQ674" s="31" t="n">
        <f aca="false">IF(SQRT($B$9)*$B674+SQRT(1-$B$9)*V674&lt;_xlfn.NORM.S.INV($B$6),1,0)</f>
        <v>0</v>
      </c>
      <c r="AR674" s="31" t="n">
        <f aca="false">IF(SQRT($B$9)*$B674+SQRT(1-$B$9)*W674&lt;_xlfn.NORM.S.INV($B$6),1,0)</f>
        <v>0</v>
      </c>
      <c r="AS674" s="31" t="n">
        <f aca="false">IF(SQRT($B$9)*$B674+SQRT(1-$B$9)*X674&lt;_xlfn.NORM.S.INV($B$6),1,0)</f>
        <v>0</v>
      </c>
      <c r="AT674" s="31" t="n">
        <f aca="false">IF(SQRT($B$9)*$B674+SQRT(1-$B$9)*Y674&lt;_xlfn.NORM.S.INV($B$6),1,0)</f>
        <v>0</v>
      </c>
      <c r="AU674" s="31" t="n">
        <f aca="false">IF(SQRT($B$9)*$B674+SQRT(1-$B$9)*Z674&lt;_xlfn.NORM.S.INV($B$6),1,0)</f>
        <v>0</v>
      </c>
      <c r="AV674" s="31" t="n">
        <f aca="false">IF(SQRT($B$9)*$B674+SQRT(1-$B$9)*AA674&lt;_xlfn.NORM.S.INV($B$6),1,0)</f>
        <v>0</v>
      </c>
      <c r="AW674" s="31" t="n">
        <f aca="false">IF(SQRT($C$9)*$B674+SQRT(1-$C$9)*AB674&lt;_xlfn.NORM.S.INV($C$6),1,0)</f>
        <v>0</v>
      </c>
      <c r="AX674" s="31" t="n">
        <f aca="false">IF(SQRT($C$9)*$B674+SQRT(1-$C$9)*AC674&lt;_xlfn.NORM.S.INV($C$6),1,0)</f>
        <v>1</v>
      </c>
      <c r="AY674" s="31" t="n">
        <f aca="false">IF(SQRT($C$9)*$B674+SQRT(1-$C$9)*AD674&lt;_xlfn.NORM.S.INV($C$6),1,0)</f>
        <v>0</v>
      </c>
      <c r="AZ674" s="31" t="n">
        <f aca="false">IF(SQRT($C$9)*$B674+SQRT(1-$C$9)*AE674&lt;_xlfn.NORM.S.INV($C$6),1,0)</f>
        <v>0</v>
      </c>
      <c r="BA674" s="31" t="n">
        <f aca="false">IF(SQRT($C$9)*$B674+SQRT(1-$C$9)*AF674&lt;_xlfn.NORM.S.INV($C$6),1,0)</f>
        <v>1</v>
      </c>
      <c r="BB674" s="31" t="n">
        <f aca="false">IF(SQRT($C$9)*$B674+SQRT(1-$C$9)*AG674&lt;_xlfn.NORM.S.INV($C$6),1,0)</f>
        <v>0</v>
      </c>
      <c r="BC674" s="31" t="n">
        <f aca="false">IF(SQRT($C$9)*$B674+SQRT(1-$C$9)*AH674&lt;_xlfn.NORM.S.INV($C$6),1,0)</f>
        <v>0</v>
      </c>
      <c r="BD674" s="31" t="n">
        <f aca="false">IF(SQRT($C$9)*$B674+SQRT(1-$C$9)*AI674&lt;_xlfn.NORM.S.INV($C$6),1,0)</f>
        <v>1</v>
      </c>
      <c r="BE674" s="31" t="n">
        <f aca="false">IF(SQRT($C$9)*$B674+SQRT(1-$C$9)*AJ674&lt;_xlfn.NORM.S.INV($C$6),1,0)</f>
        <v>0</v>
      </c>
      <c r="BF674" s="31" t="n">
        <f aca="false">IF(SQRT($C$9)*$B674+SQRT(1-$C$9)*AK674&lt;_xlfn.NORM.S.INV($C$6),1,0)</f>
        <v>0</v>
      </c>
      <c r="BG674" s="21"/>
      <c r="BH674" s="21"/>
      <c r="BI674" s="31" t="n">
        <f aca="false">$B$11*(($A$1061)*$C674/$B$12*$B$7+(1-$A$1061)*$D674/$B$12*$C$7)</f>
        <v>1800</v>
      </c>
      <c r="BJ674" s="31" t="n">
        <f aca="false">$B$11*(($A$1062)*$C674/$B$12*$B$7+(1-$A$1062)*$D674/$B$12*$C$7)</f>
        <v>1710</v>
      </c>
      <c r="BK674" s="31" t="n">
        <f aca="false">$B$11*(($A$1063)*$C674/$B$12*$B$7+(1-$A$1063)*$D674/$B$12*$C$7)</f>
        <v>1620</v>
      </c>
      <c r="BL674" s="31" t="n">
        <f aca="false">$B$11*(($A$1064)*$C674/$B$12*$B$7+(1-$A$1064)*$D674/$B$12*$C$7)</f>
        <v>1530</v>
      </c>
      <c r="BM674" s="31" t="n">
        <f aca="false">$B$11*(($A$1065)*$C674/$B$12*$B$7+(1-$A$1065)*$D674/$B$12*$C$7)</f>
        <v>1440</v>
      </c>
      <c r="BN674" s="31" t="n">
        <f aca="false">$B$11*(($A$1066)*$C674/$B$12*$B$7+(1-$A$1066)*$D674/$B$12*$C$7)</f>
        <v>1350</v>
      </c>
      <c r="BO674" s="31" t="n">
        <f aca="false">$B$11*(($A$1067)*$C674/$B$12*$B$7+(1-$A$1067)*$D674/$B$12*$C$7)</f>
        <v>1260</v>
      </c>
      <c r="BP674" s="31" t="n">
        <f aca="false">$B$11*(($A$1068)*$C674/$B$12*$B$7+(1-$A$1068)*$D674/$B$12*$C$7)</f>
        <v>1170</v>
      </c>
      <c r="BQ674" s="31" t="n">
        <f aca="false">$B$11*(($A$1069)*$C674/$B$12*$B$7+(1-$A$1069)*$D674/$B$12*$C$7)</f>
        <v>1080</v>
      </c>
      <c r="BR674" s="31" t="n">
        <f aca="false">$B$11*(($A$1070)*$C674/$B$12*$B$7+(1-$A$1070)*$D674/$B$12*$C$7)</f>
        <v>990</v>
      </c>
      <c r="BS674" s="31" t="n">
        <f aca="false">$B$11*(($A$1071)*$C674/$B$12*$B$7+(1-$A$1071)*$D674/$B$12*$C$7)</f>
        <v>900</v>
      </c>
      <c r="BT674" s="31" t="n">
        <f aca="false">$B$11*(($A$1072)*$C674/$B$12*$B$7+(1-$A$1072)*$D674/$B$12*$C$7)</f>
        <v>810</v>
      </c>
      <c r="BU674" s="31" t="n">
        <f aca="false">$B$11*(($A$1073)*$C674/$B$12*$B$7+(1-$A$1073)*$D674/$B$12*$C$7)</f>
        <v>720</v>
      </c>
      <c r="BV674" s="31" t="n">
        <f aca="false">$B$11*(($A$1074)*$C674/$B$12*$B$7+(1-$A$1074)*$D674/$B$12*$C$7)</f>
        <v>630</v>
      </c>
      <c r="BW674" s="31" t="n">
        <f aca="false">$B$11*(($A$1075)*$C674/$B$12*$B$7+(1-$A$1075)*$D674/$B$12*$C$7)</f>
        <v>540</v>
      </c>
      <c r="BX674" s="31" t="n">
        <f aca="false">$B$11*(($A$1076)*$C674/$B$12*$B$7+(1-$A$1076)*$D674/$B$12*$C$7)</f>
        <v>450</v>
      </c>
      <c r="BY674" s="31" t="n">
        <f aca="false">$B$11*(($A$1077)*$C674/$B$12*$B$7+(1-$A$1077)*$D674/$B$12*$C$7)</f>
        <v>360</v>
      </c>
      <c r="BZ674" s="31" t="n">
        <f aca="false">$B$11*(($A$1078)*$C674/$B$12*$B$7+(1-$A$1078)*$D674/$B$12*$C$7)</f>
        <v>270</v>
      </c>
      <c r="CA674" s="31" t="n">
        <f aca="false">$B$11*(($A$1079)*$C674/$B$12*$B$7+(1-$A$1079)*$D674/$B$12*$C$7)</f>
        <v>180</v>
      </c>
      <c r="CB674" s="31" t="n">
        <f aca="false">$B$11*(($A$1080)*$C674/$B$12*$B$7+(1-$A$1080)*$D674/$B$12*$C$7)</f>
        <v>90.0000000000001</v>
      </c>
      <c r="CC674" s="31" t="n">
        <f aca="false">$B$11*(($A$1081)*$C674/$B$12*$B$7+(1-$A$1081)*$D674/$B$12*$C$7)</f>
        <v>0</v>
      </c>
    </row>
    <row r="675" customFormat="false" ht="15" hidden="false" customHeight="false" outlineLevel="0" collapsed="false">
      <c r="A675" s="21" t="n">
        <v>651</v>
      </c>
      <c r="B675" s="27" t="n">
        <v>1.21660984264083</v>
      </c>
      <c r="C675" s="9" t="n">
        <f aca="false">SUM(AM675:AV675)</f>
        <v>0</v>
      </c>
      <c r="D675" s="9" t="n">
        <f aca="false">SUM(AW675:BF675)</f>
        <v>0</v>
      </c>
      <c r="E675" s="24" t="n">
        <f aca="false">(1-C675/$B$12)*$B$8-C675/$B$12*$B$7</f>
        <v>0.05</v>
      </c>
      <c r="F675" s="24" t="n">
        <f aca="false">(1-D675/$B$12)*$C$8-D675/$B$12*$C$7</f>
        <v>0.09</v>
      </c>
      <c r="G675" s="47" t="n">
        <f aca="false">$B$11*($B$10*C675/$B$12*$B$7+(1-$B$10)*D675/$B$12*$C$7)</f>
        <v>0</v>
      </c>
      <c r="H675" s="24" t="n">
        <f aca="false">$B$10*E675+(1-$B$10)*F675</f>
        <v>0.07</v>
      </c>
      <c r="I675" s="21"/>
      <c r="J675" s="21"/>
      <c r="K675" s="21"/>
      <c r="L675" s="21"/>
      <c r="M675" s="21"/>
      <c r="N675" s="21"/>
      <c r="O675" s="21"/>
      <c r="P675" s="21"/>
      <c r="Q675" s="21"/>
      <c r="R675" s="27" t="n">
        <v>0.319338048280758</v>
      </c>
      <c r="S675" s="27" t="n">
        <v>-1.3274458518875</v>
      </c>
      <c r="T675" s="27" t="n">
        <v>0.134057532464282</v>
      </c>
      <c r="U675" s="27" t="n">
        <v>1.8300908212255</v>
      </c>
      <c r="V675" s="27" t="n">
        <v>-0.0163766089687198</v>
      </c>
      <c r="W675" s="27" t="n">
        <v>0.863964504572519</v>
      </c>
      <c r="X675" s="27" t="n">
        <v>1.20851949686188</v>
      </c>
      <c r="Y675" s="27" t="n">
        <v>-0.553841700931234</v>
      </c>
      <c r="Z675" s="27" t="n">
        <v>-0.185837308866519</v>
      </c>
      <c r="AA675" s="27" t="n">
        <v>-0.681324159207892</v>
      </c>
      <c r="AB675" s="27" t="n">
        <v>-0.433343958937604</v>
      </c>
      <c r="AC675" s="27" t="n">
        <v>-0.762873228620079</v>
      </c>
      <c r="AD675" s="27" t="n">
        <v>1.71551917007597</v>
      </c>
      <c r="AE675" s="27" t="n">
        <v>1.18460729597632</v>
      </c>
      <c r="AF675" s="27" t="n">
        <v>-0.065626801433152</v>
      </c>
      <c r="AG675" s="27" t="n">
        <v>-0.712516275436698</v>
      </c>
      <c r="AH675" s="27" t="n">
        <v>0.297663744042567</v>
      </c>
      <c r="AI675" s="27" t="n">
        <v>-0.692335584243213</v>
      </c>
      <c r="AJ675" s="27" t="n">
        <v>-0.658544891446141</v>
      </c>
      <c r="AK675" s="27" t="n">
        <v>0.521938239498479</v>
      </c>
      <c r="AL675" s="21"/>
      <c r="AM675" s="31" t="n">
        <f aca="false">IF(SQRT($B$9)*$B675+SQRT(1-$B$9)*R675&lt;_xlfn.NORM.S.INV($B$6),1,0)</f>
        <v>0</v>
      </c>
      <c r="AN675" s="31" t="n">
        <f aca="false">IF(SQRT($B$9)*$B675+SQRT(1-$B$9)*S675&lt;_xlfn.NORM.S.INV($B$6),1,0)</f>
        <v>0</v>
      </c>
      <c r="AO675" s="31" t="n">
        <f aca="false">IF(SQRT($B$9)*$B675+SQRT(1-$B$9)*T675&lt;_xlfn.NORM.S.INV($B$6),1,0)</f>
        <v>0</v>
      </c>
      <c r="AP675" s="31" t="n">
        <f aca="false">IF(SQRT($B$9)*$B675+SQRT(1-$B$9)*U675&lt;_xlfn.NORM.S.INV($B$6),1,0)</f>
        <v>0</v>
      </c>
      <c r="AQ675" s="31" t="n">
        <f aca="false">IF(SQRT($B$9)*$B675+SQRT(1-$B$9)*V675&lt;_xlfn.NORM.S.INV($B$6),1,0)</f>
        <v>0</v>
      </c>
      <c r="AR675" s="31" t="n">
        <f aca="false">IF(SQRT($B$9)*$B675+SQRT(1-$B$9)*W675&lt;_xlfn.NORM.S.INV($B$6),1,0)</f>
        <v>0</v>
      </c>
      <c r="AS675" s="31" t="n">
        <f aca="false">IF(SQRT($B$9)*$B675+SQRT(1-$B$9)*X675&lt;_xlfn.NORM.S.INV($B$6),1,0)</f>
        <v>0</v>
      </c>
      <c r="AT675" s="31" t="n">
        <f aca="false">IF(SQRT($B$9)*$B675+SQRT(1-$B$9)*Y675&lt;_xlfn.NORM.S.INV($B$6),1,0)</f>
        <v>0</v>
      </c>
      <c r="AU675" s="31" t="n">
        <f aca="false">IF(SQRT($B$9)*$B675+SQRT(1-$B$9)*Z675&lt;_xlfn.NORM.S.INV($B$6),1,0)</f>
        <v>0</v>
      </c>
      <c r="AV675" s="31" t="n">
        <f aca="false">IF(SQRT($B$9)*$B675+SQRT(1-$B$9)*AA675&lt;_xlfn.NORM.S.INV($B$6),1,0)</f>
        <v>0</v>
      </c>
      <c r="AW675" s="31" t="n">
        <f aca="false">IF(SQRT($C$9)*$B675+SQRT(1-$C$9)*AB675&lt;_xlfn.NORM.S.INV($C$6),1,0)</f>
        <v>0</v>
      </c>
      <c r="AX675" s="31" t="n">
        <f aca="false">IF(SQRT($C$9)*$B675+SQRT(1-$C$9)*AC675&lt;_xlfn.NORM.S.INV($C$6),1,0)</f>
        <v>0</v>
      </c>
      <c r="AY675" s="31" t="n">
        <f aca="false">IF(SQRT($C$9)*$B675+SQRT(1-$C$9)*AD675&lt;_xlfn.NORM.S.INV($C$6),1,0)</f>
        <v>0</v>
      </c>
      <c r="AZ675" s="31" t="n">
        <f aca="false">IF(SQRT($C$9)*$B675+SQRT(1-$C$9)*AE675&lt;_xlfn.NORM.S.INV($C$6),1,0)</f>
        <v>0</v>
      </c>
      <c r="BA675" s="31" t="n">
        <f aca="false">IF(SQRT($C$9)*$B675+SQRT(1-$C$9)*AF675&lt;_xlfn.NORM.S.INV($C$6),1,0)</f>
        <v>0</v>
      </c>
      <c r="BB675" s="31" t="n">
        <f aca="false">IF(SQRT($C$9)*$B675+SQRT(1-$C$9)*AG675&lt;_xlfn.NORM.S.INV($C$6),1,0)</f>
        <v>0</v>
      </c>
      <c r="BC675" s="31" t="n">
        <f aca="false">IF(SQRT($C$9)*$B675+SQRT(1-$C$9)*AH675&lt;_xlfn.NORM.S.INV($C$6),1,0)</f>
        <v>0</v>
      </c>
      <c r="BD675" s="31" t="n">
        <f aca="false">IF(SQRT($C$9)*$B675+SQRT(1-$C$9)*AI675&lt;_xlfn.NORM.S.INV($C$6),1,0)</f>
        <v>0</v>
      </c>
      <c r="BE675" s="31" t="n">
        <f aca="false">IF(SQRT($C$9)*$B675+SQRT(1-$C$9)*AJ675&lt;_xlfn.NORM.S.INV($C$6),1,0)</f>
        <v>0</v>
      </c>
      <c r="BF675" s="31" t="n">
        <f aca="false">IF(SQRT($C$9)*$B675+SQRT(1-$C$9)*AK675&lt;_xlfn.NORM.S.INV($C$6),1,0)</f>
        <v>0</v>
      </c>
      <c r="BG675" s="21"/>
      <c r="BH675" s="21"/>
      <c r="BI675" s="31" t="n">
        <f aca="false">$B$11*(($A$1061)*$C675/$B$12*$B$7+(1-$A$1061)*$D675/$B$12*$C$7)</f>
        <v>0</v>
      </c>
      <c r="BJ675" s="31" t="n">
        <f aca="false">$B$11*(($A$1062)*$C675/$B$12*$B$7+(1-$A$1062)*$D675/$B$12*$C$7)</f>
        <v>0</v>
      </c>
      <c r="BK675" s="31" t="n">
        <f aca="false">$B$11*(($A$1063)*$C675/$B$12*$B$7+(1-$A$1063)*$D675/$B$12*$C$7)</f>
        <v>0</v>
      </c>
      <c r="BL675" s="31" t="n">
        <f aca="false">$B$11*(($A$1064)*$C675/$B$12*$B$7+(1-$A$1064)*$D675/$B$12*$C$7)</f>
        <v>0</v>
      </c>
      <c r="BM675" s="31" t="n">
        <f aca="false">$B$11*(($A$1065)*$C675/$B$12*$B$7+(1-$A$1065)*$D675/$B$12*$C$7)</f>
        <v>0</v>
      </c>
      <c r="BN675" s="31" t="n">
        <f aca="false">$B$11*(($A$1066)*$C675/$B$12*$B$7+(1-$A$1066)*$D675/$B$12*$C$7)</f>
        <v>0</v>
      </c>
      <c r="BO675" s="31" t="n">
        <f aca="false">$B$11*(($A$1067)*$C675/$B$12*$B$7+(1-$A$1067)*$D675/$B$12*$C$7)</f>
        <v>0</v>
      </c>
      <c r="BP675" s="31" t="n">
        <f aca="false">$B$11*(($A$1068)*$C675/$B$12*$B$7+(1-$A$1068)*$D675/$B$12*$C$7)</f>
        <v>0</v>
      </c>
      <c r="BQ675" s="31" t="n">
        <f aca="false">$B$11*(($A$1069)*$C675/$B$12*$B$7+(1-$A$1069)*$D675/$B$12*$C$7)</f>
        <v>0</v>
      </c>
      <c r="BR675" s="31" t="n">
        <f aca="false">$B$11*(($A$1070)*$C675/$B$12*$B$7+(1-$A$1070)*$D675/$B$12*$C$7)</f>
        <v>0</v>
      </c>
      <c r="BS675" s="31" t="n">
        <f aca="false">$B$11*(($A$1071)*$C675/$B$12*$B$7+(1-$A$1071)*$D675/$B$12*$C$7)</f>
        <v>0</v>
      </c>
      <c r="BT675" s="31" t="n">
        <f aca="false">$B$11*(($A$1072)*$C675/$B$12*$B$7+(1-$A$1072)*$D675/$B$12*$C$7)</f>
        <v>0</v>
      </c>
      <c r="BU675" s="31" t="n">
        <f aca="false">$B$11*(($A$1073)*$C675/$B$12*$B$7+(1-$A$1073)*$D675/$B$12*$C$7)</f>
        <v>0</v>
      </c>
      <c r="BV675" s="31" t="n">
        <f aca="false">$B$11*(($A$1074)*$C675/$B$12*$B$7+(1-$A$1074)*$D675/$B$12*$C$7)</f>
        <v>0</v>
      </c>
      <c r="BW675" s="31" t="n">
        <f aca="false">$B$11*(($A$1075)*$C675/$B$12*$B$7+(1-$A$1075)*$D675/$B$12*$C$7)</f>
        <v>0</v>
      </c>
      <c r="BX675" s="31" t="n">
        <f aca="false">$B$11*(($A$1076)*$C675/$B$12*$B$7+(1-$A$1076)*$D675/$B$12*$C$7)</f>
        <v>0</v>
      </c>
      <c r="BY675" s="31" t="n">
        <f aca="false">$B$11*(($A$1077)*$C675/$B$12*$B$7+(1-$A$1077)*$D675/$B$12*$C$7)</f>
        <v>0</v>
      </c>
      <c r="BZ675" s="31" t="n">
        <f aca="false">$B$11*(($A$1078)*$C675/$B$12*$B$7+(1-$A$1078)*$D675/$B$12*$C$7)</f>
        <v>0</v>
      </c>
      <c r="CA675" s="31" t="n">
        <f aca="false">$B$11*(($A$1079)*$C675/$B$12*$B$7+(1-$A$1079)*$D675/$B$12*$C$7)</f>
        <v>0</v>
      </c>
      <c r="CB675" s="31" t="n">
        <f aca="false">$B$11*(($A$1080)*$C675/$B$12*$B$7+(1-$A$1080)*$D675/$B$12*$C$7)</f>
        <v>0</v>
      </c>
      <c r="CC675" s="31" t="n">
        <f aca="false">$B$11*(($A$1081)*$C675/$B$12*$B$7+(1-$A$1081)*$D675/$B$12*$C$7)</f>
        <v>0</v>
      </c>
    </row>
    <row r="676" customFormat="false" ht="15" hidden="false" customHeight="false" outlineLevel="0" collapsed="false">
      <c r="A676" s="21" t="n">
        <v>652</v>
      </c>
      <c r="B676" s="27" t="n">
        <v>-0.0230257944631709</v>
      </c>
      <c r="C676" s="9" t="n">
        <f aca="false">SUM(AM676:AV676)</f>
        <v>0</v>
      </c>
      <c r="D676" s="9" t="n">
        <f aca="false">SUM(AW676:BF676)</f>
        <v>0</v>
      </c>
      <c r="E676" s="24" t="n">
        <f aca="false">(1-C676/$B$12)*$B$8-C676/$B$12*$B$7</f>
        <v>0.05</v>
      </c>
      <c r="F676" s="24" t="n">
        <f aca="false">(1-D676/$B$12)*$C$8-D676/$B$12*$C$7</f>
        <v>0.09</v>
      </c>
      <c r="G676" s="47" t="n">
        <f aca="false">$B$11*($B$10*C676/$B$12*$B$7+(1-$B$10)*D676/$B$12*$C$7)</f>
        <v>0</v>
      </c>
      <c r="H676" s="24" t="n">
        <f aca="false">$B$10*E676+(1-$B$10)*F676</f>
        <v>0.07</v>
      </c>
      <c r="I676" s="21"/>
      <c r="J676" s="21"/>
      <c r="K676" s="21"/>
      <c r="L676" s="21"/>
      <c r="M676" s="21"/>
      <c r="N676" s="21"/>
      <c r="O676" s="21"/>
      <c r="P676" s="21"/>
      <c r="Q676" s="21"/>
      <c r="R676" s="27" t="n">
        <v>1.17089765737921</v>
      </c>
      <c r="S676" s="27" t="n">
        <v>-0.790060795298201</v>
      </c>
      <c r="T676" s="27" t="n">
        <v>-0.716959988708425</v>
      </c>
      <c r="U676" s="27" t="n">
        <v>0.106430906587203</v>
      </c>
      <c r="V676" s="27" t="n">
        <v>-0.512797881403794</v>
      </c>
      <c r="W676" s="27" t="n">
        <v>-1.33147472982082</v>
      </c>
      <c r="X676" s="27" t="n">
        <v>-0.25655391621278</v>
      </c>
      <c r="Y676" s="27" t="n">
        <v>1.28547104543905</v>
      </c>
      <c r="Z676" s="27" t="n">
        <v>-1.88724549499687</v>
      </c>
      <c r="AA676" s="27" t="n">
        <v>0.170165222620827</v>
      </c>
      <c r="AB676" s="27" t="n">
        <v>2.51127429458625</v>
      </c>
      <c r="AC676" s="27" t="n">
        <v>0.767926881395426</v>
      </c>
      <c r="AD676" s="27" t="n">
        <v>-1.42184402370501</v>
      </c>
      <c r="AE676" s="27" t="n">
        <v>0.594687589111378</v>
      </c>
      <c r="AF676" s="27" t="n">
        <v>0.836214789322759</v>
      </c>
      <c r="AG676" s="27" t="n">
        <v>-1.33617181217222</v>
      </c>
      <c r="AH676" s="27" t="n">
        <v>1.07854394683807</v>
      </c>
      <c r="AI676" s="27" t="n">
        <v>-0.323365005136364</v>
      </c>
      <c r="AJ676" s="27" t="n">
        <v>-1.32573384281688</v>
      </c>
      <c r="AK676" s="27" t="n">
        <v>-1.78239742442946</v>
      </c>
      <c r="AL676" s="21"/>
      <c r="AM676" s="31" t="n">
        <f aca="false">IF(SQRT($B$9)*$B676+SQRT(1-$B$9)*R676&lt;_xlfn.NORM.S.INV($B$6),1,0)</f>
        <v>0</v>
      </c>
      <c r="AN676" s="31" t="n">
        <f aca="false">IF(SQRT($B$9)*$B676+SQRT(1-$B$9)*S676&lt;_xlfn.NORM.S.INV($B$6),1,0)</f>
        <v>0</v>
      </c>
      <c r="AO676" s="31" t="n">
        <f aca="false">IF(SQRT($B$9)*$B676+SQRT(1-$B$9)*T676&lt;_xlfn.NORM.S.INV($B$6),1,0)</f>
        <v>0</v>
      </c>
      <c r="AP676" s="31" t="n">
        <f aca="false">IF(SQRT($B$9)*$B676+SQRT(1-$B$9)*U676&lt;_xlfn.NORM.S.INV($B$6),1,0)</f>
        <v>0</v>
      </c>
      <c r="AQ676" s="31" t="n">
        <f aca="false">IF(SQRT($B$9)*$B676+SQRT(1-$B$9)*V676&lt;_xlfn.NORM.S.INV($B$6),1,0)</f>
        <v>0</v>
      </c>
      <c r="AR676" s="31" t="n">
        <f aca="false">IF(SQRT($B$9)*$B676+SQRT(1-$B$9)*W676&lt;_xlfn.NORM.S.INV($B$6),1,0)</f>
        <v>0</v>
      </c>
      <c r="AS676" s="31" t="n">
        <f aca="false">IF(SQRT($B$9)*$B676+SQRT(1-$B$9)*X676&lt;_xlfn.NORM.S.INV($B$6),1,0)</f>
        <v>0</v>
      </c>
      <c r="AT676" s="31" t="n">
        <f aca="false">IF(SQRT($B$9)*$B676+SQRT(1-$B$9)*Y676&lt;_xlfn.NORM.S.INV($B$6),1,0)</f>
        <v>0</v>
      </c>
      <c r="AU676" s="31" t="n">
        <f aca="false">IF(SQRT($B$9)*$B676+SQRT(1-$B$9)*Z676&lt;_xlfn.NORM.S.INV($B$6),1,0)</f>
        <v>0</v>
      </c>
      <c r="AV676" s="31" t="n">
        <f aca="false">IF(SQRT($B$9)*$B676+SQRT(1-$B$9)*AA676&lt;_xlfn.NORM.S.INV($B$6),1,0)</f>
        <v>0</v>
      </c>
      <c r="AW676" s="31" t="n">
        <f aca="false">IF(SQRT($C$9)*$B676+SQRT(1-$C$9)*AB676&lt;_xlfn.NORM.S.INV($C$6),1,0)</f>
        <v>0</v>
      </c>
      <c r="AX676" s="31" t="n">
        <f aca="false">IF(SQRT($C$9)*$B676+SQRT(1-$C$9)*AC676&lt;_xlfn.NORM.S.INV($C$6),1,0)</f>
        <v>0</v>
      </c>
      <c r="AY676" s="31" t="n">
        <f aca="false">IF(SQRT($C$9)*$B676+SQRT(1-$C$9)*AD676&lt;_xlfn.NORM.S.INV($C$6),1,0)</f>
        <v>0</v>
      </c>
      <c r="AZ676" s="31" t="n">
        <f aca="false">IF(SQRT($C$9)*$B676+SQRT(1-$C$9)*AE676&lt;_xlfn.NORM.S.INV($C$6),1,0)</f>
        <v>0</v>
      </c>
      <c r="BA676" s="31" t="n">
        <f aca="false">IF(SQRT($C$9)*$B676+SQRT(1-$C$9)*AF676&lt;_xlfn.NORM.S.INV($C$6),1,0)</f>
        <v>0</v>
      </c>
      <c r="BB676" s="31" t="n">
        <f aca="false">IF(SQRT($C$9)*$B676+SQRT(1-$C$9)*AG676&lt;_xlfn.NORM.S.INV($C$6),1,0)</f>
        <v>0</v>
      </c>
      <c r="BC676" s="31" t="n">
        <f aca="false">IF(SQRT($C$9)*$B676+SQRT(1-$C$9)*AH676&lt;_xlfn.NORM.S.INV($C$6),1,0)</f>
        <v>0</v>
      </c>
      <c r="BD676" s="31" t="n">
        <f aca="false">IF(SQRT($C$9)*$B676+SQRT(1-$C$9)*AI676&lt;_xlfn.NORM.S.INV($C$6),1,0)</f>
        <v>0</v>
      </c>
      <c r="BE676" s="31" t="n">
        <f aca="false">IF(SQRT($C$9)*$B676+SQRT(1-$C$9)*AJ676&lt;_xlfn.NORM.S.INV($C$6),1,0)</f>
        <v>0</v>
      </c>
      <c r="BF676" s="31" t="n">
        <f aca="false">IF(SQRT($C$9)*$B676+SQRT(1-$C$9)*AK676&lt;_xlfn.NORM.S.INV($C$6),1,0)</f>
        <v>0</v>
      </c>
      <c r="BG676" s="21"/>
      <c r="BH676" s="21"/>
      <c r="BI676" s="31" t="n">
        <f aca="false">$B$11*(($A$1061)*$C676/$B$12*$B$7+(1-$A$1061)*$D676/$B$12*$C$7)</f>
        <v>0</v>
      </c>
      <c r="BJ676" s="31" t="n">
        <f aca="false">$B$11*(($A$1062)*$C676/$B$12*$B$7+(1-$A$1062)*$D676/$B$12*$C$7)</f>
        <v>0</v>
      </c>
      <c r="BK676" s="31" t="n">
        <f aca="false">$B$11*(($A$1063)*$C676/$B$12*$B$7+(1-$A$1063)*$D676/$B$12*$C$7)</f>
        <v>0</v>
      </c>
      <c r="BL676" s="31" t="n">
        <f aca="false">$B$11*(($A$1064)*$C676/$B$12*$B$7+(1-$A$1064)*$D676/$B$12*$C$7)</f>
        <v>0</v>
      </c>
      <c r="BM676" s="31" t="n">
        <f aca="false">$B$11*(($A$1065)*$C676/$B$12*$B$7+(1-$A$1065)*$D676/$B$12*$C$7)</f>
        <v>0</v>
      </c>
      <c r="BN676" s="31" t="n">
        <f aca="false">$B$11*(($A$1066)*$C676/$B$12*$B$7+(1-$A$1066)*$D676/$B$12*$C$7)</f>
        <v>0</v>
      </c>
      <c r="BO676" s="31" t="n">
        <f aca="false">$B$11*(($A$1067)*$C676/$B$12*$B$7+(1-$A$1067)*$D676/$B$12*$C$7)</f>
        <v>0</v>
      </c>
      <c r="BP676" s="31" t="n">
        <f aca="false">$B$11*(($A$1068)*$C676/$B$12*$B$7+(1-$A$1068)*$D676/$B$12*$C$7)</f>
        <v>0</v>
      </c>
      <c r="BQ676" s="31" t="n">
        <f aca="false">$B$11*(($A$1069)*$C676/$B$12*$B$7+(1-$A$1069)*$D676/$B$12*$C$7)</f>
        <v>0</v>
      </c>
      <c r="BR676" s="31" t="n">
        <f aca="false">$B$11*(($A$1070)*$C676/$B$12*$B$7+(1-$A$1070)*$D676/$B$12*$C$7)</f>
        <v>0</v>
      </c>
      <c r="BS676" s="31" t="n">
        <f aca="false">$B$11*(($A$1071)*$C676/$B$12*$B$7+(1-$A$1071)*$D676/$B$12*$C$7)</f>
        <v>0</v>
      </c>
      <c r="BT676" s="31" t="n">
        <f aca="false">$B$11*(($A$1072)*$C676/$B$12*$B$7+(1-$A$1072)*$D676/$B$12*$C$7)</f>
        <v>0</v>
      </c>
      <c r="BU676" s="31" t="n">
        <f aca="false">$B$11*(($A$1073)*$C676/$B$12*$B$7+(1-$A$1073)*$D676/$B$12*$C$7)</f>
        <v>0</v>
      </c>
      <c r="BV676" s="31" t="n">
        <f aca="false">$B$11*(($A$1074)*$C676/$B$12*$B$7+(1-$A$1074)*$D676/$B$12*$C$7)</f>
        <v>0</v>
      </c>
      <c r="BW676" s="31" t="n">
        <f aca="false">$B$11*(($A$1075)*$C676/$B$12*$B$7+(1-$A$1075)*$D676/$B$12*$C$7)</f>
        <v>0</v>
      </c>
      <c r="BX676" s="31" t="n">
        <f aca="false">$B$11*(($A$1076)*$C676/$B$12*$B$7+(1-$A$1076)*$D676/$B$12*$C$7)</f>
        <v>0</v>
      </c>
      <c r="BY676" s="31" t="n">
        <f aca="false">$B$11*(($A$1077)*$C676/$B$12*$B$7+(1-$A$1077)*$D676/$B$12*$C$7)</f>
        <v>0</v>
      </c>
      <c r="BZ676" s="31" t="n">
        <f aca="false">$B$11*(($A$1078)*$C676/$B$12*$B$7+(1-$A$1078)*$D676/$B$12*$C$7)</f>
        <v>0</v>
      </c>
      <c r="CA676" s="31" t="n">
        <f aca="false">$B$11*(($A$1079)*$C676/$B$12*$B$7+(1-$A$1079)*$D676/$B$12*$C$7)</f>
        <v>0</v>
      </c>
      <c r="CB676" s="31" t="n">
        <f aca="false">$B$11*(($A$1080)*$C676/$B$12*$B$7+(1-$A$1080)*$D676/$B$12*$C$7)</f>
        <v>0</v>
      </c>
      <c r="CC676" s="31" t="n">
        <f aca="false">$B$11*(($A$1081)*$C676/$B$12*$B$7+(1-$A$1081)*$D676/$B$12*$C$7)</f>
        <v>0</v>
      </c>
    </row>
    <row r="677" customFormat="false" ht="15" hidden="false" customHeight="false" outlineLevel="0" collapsed="false">
      <c r="A677" s="21" t="n">
        <v>653</v>
      </c>
      <c r="B677" s="27" t="n">
        <v>-0.432476089571284</v>
      </c>
      <c r="C677" s="9" t="n">
        <f aca="false">SUM(AM677:AV677)</f>
        <v>0</v>
      </c>
      <c r="D677" s="9" t="n">
        <f aca="false">SUM(AW677:BF677)</f>
        <v>0</v>
      </c>
      <c r="E677" s="24" t="n">
        <f aca="false">(1-C677/$B$12)*$B$8-C677/$B$12*$B$7</f>
        <v>0.05</v>
      </c>
      <c r="F677" s="24" t="n">
        <f aca="false">(1-D677/$B$12)*$C$8-D677/$B$12*$C$7</f>
        <v>0.09</v>
      </c>
      <c r="G677" s="47" t="n">
        <f aca="false">$B$11*($B$10*C677/$B$12*$B$7+(1-$B$10)*D677/$B$12*$C$7)</f>
        <v>0</v>
      </c>
      <c r="H677" s="24" t="n">
        <f aca="false">$B$10*E677+(1-$B$10)*F677</f>
        <v>0.07</v>
      </c>
      <c r="I677" s="21"/>
      <c r="J677" s="21"/>
      <c r="K677" s="21"/>
      <c r="L677" s="21"/>
      <c r="M677" s="21"/>
      <c r="N677" s="21"/>
      <c r="O677" s="21"/>
      <c r="P677" s="21"/>
      <c r="Q677" s="21"/>
      <c r="R677" s="27" t="n">
        <v>-1.2575213433652</v>
      </c>
      <c r="S677" s="27" t="n">
        <v>1.04502605918104</v>
      </c>
      <c r="T677" s="27" t="n">
        <v>-0.687685021843723</v>
      </c>
      <c r="U677" s="27" t="n">
        <v>0.833770033986875</v>
      </c>
      <c r="V677" s="27" t="n">
        <v>1.22128217949681</v>
      </c>
      <c r="W677" s="27" t="n">
        <v>-0.964659400910134</v>
      </c>
      <c r="X677" s="27" t="n">
        <v>-0.252604051055127</v>
      </c>
      <c r="Y677" s="27" t="n">
        <v>1.33391468093905</v>
      </c>
      <c r="Z677" s="27" t="n">
        <v>-0.76577886139375</v>
      </c>
      <c r="AA677" s="27" t="n">
        <v>1.63364270019275</v>
      </c>
      <c r="AB677" s="27" t="n">
        <v>0.237253847643687</v>
      </c>
      <c r="AC677" s="27" t="n">
        <v>-1.40874133109556</v>
      </c>
      <c r="AD677" s="27" t="n">
        <v>-0.894139034108846</v>
      </c>
      <c r="AE677" s="27" t="n">
        <v>2.35418740473405</v>
      </c>
      <c r="AF677" s="27" t="n">
        <v>-0.794661312465214</v>
      </c>
      <c r="AG677" s="27" t="n">
        <v>-1.60508514551099</v>
      </c>
      <c r="AH677" s="27" t="n">
        <v>-0.976040224086919</v>
      </c>
      <c r="AI677" s="27" t="n">
        <v>-0.506787849485717</v>
      </c>
      <c r="AJ677" s="27" t="n">
        <v>-0.525627177335993</v>
      </c>
      <c r="AK677" s="27" t="n">
        <v>0.929760135422295</v>
      </c>
      <c r="AL677" s="21"/>
      <c r="AM677" s="31" t="n">
        <f aca="false">IF(SQRT($B$9)*$B677+SQRT(1-$B$9)*R677&lt;_xlfn.NORM.S.INV($B$6),1,0)</f>
        <v>0</v>
      </c>
      <c r="AN677" s="31" t="n">
        <f aca="false">IF(SQRT($B$9)*$B677+SQRT(1-$B$9)*S677&lt;_xlfn.NORM.S.INV($B$6),1,0)</f>
        <v>0</v>
      </c>
      <c r="AO677" s="31" t="n">
        <f aca="false">IF(SQRT($B$9)*$B677+SQRT(1-$B$9)*T677&lt;_xlfn.NORM.S.INV($B$6),1,0)</f>
        <v>0</v>
      </c>
      <c r="AP677" s="31" t="n">
        <f aca="false">IF(SQRT($B$9)*$B677+SQRT(1-$B$9)*U677&lt;_xlfn.NORM.S.INV($B$6),1,0)</f>
        <v>0</v>
      </c>
      <c r="AQ677" s="31" t="n">
        <f aca="false">IF(SQRT($B$9)*$B677+SQRT(1-$B$9)*V677&lt;_xlfn.NORM.S.INV($B$6),1,0)</f>
        <v>0</v>
      </c>
      <c r="AR677" s="31" t="n">
        <f aca="false">IF(SQRT($B$9)*$B677+SQRT(1-$B$9)*W677&lt;_xlfn.NORM.S.INV($B$6),1,0)</f>
        <v>0</v>
      </c>
      <c r="AS677" s="31" t="n">
        <f aca="false">IF(SQRT($B$9)*$B677+SQRT(1-$B$9)*X677&lt;_xlfn.NORM.S.INV($B$6),1,0)</f>
        <v>0</v>
      </c>
      <c r="AT677" s="31" t="n">
        <f aca="false">IF(SQRT($B$9)*$B677+SQRT(1-$B$9)*Y677&lt;_xlfn.NORM.S.INV($B$6),1,0)</f>
        <v>0</v>
      </c>
      <c r="AU677" s="31" t="n">
        <f aca="false">IF(SQRT($B$9)*$B677+SQRT(1-$B$9)*Z677&lt;_xlfn.NORM.S.INV($B$6),1,0)</f>
        <v>0</v>
      </c>
      <c r="AV677" s="31" t="n">
        <f aca="false">IF(SQRT($B$9)*$B677+SQRT(1-$B$9)*AA677&lt;_xlfn.NORM.S.INV($B$6),1,0)</f>
        <v>0</v>
      </c>
      <c r="AW677" s="31" t="n">
        <f aca="false">IF(SQRT($C$9)*$B677+SQRT(1-$C$9)*AB677&lt;_xlfn.NORM.S.INV($C$6),1,0)</f>
        <v>0</v>
      </c>
      <c r="AX677" s="31" t="n">
        <f aca="false">IF(SQRT($C$9)*$B677+SQRT(1-$C$9)*AC677&lt;_xlfn.NORM.S.INV($C$6),1,0)</f>
        <v>0</v>
      </c>
      <c r="AY677" s="31" t="n">
        <f aca="false">IF(SQRT($C$9)*$B677+SQRT(1-$C$9)*AD677&lt;_xlfn.NORM.S.INV($C$6),1,0)</f>
        <v>0</v>
      </c>
      <c r="AZ677" s="31" t="n">
        <f aca="false">IF(SQRT($C$9)*$B677+SQRT(1-$C$9)*AE677&lt;_xlfn.NORM.S.INV($C$6),1,0)</f>
        <v>0</v>
      </c>
      <c r="BA677" s="31" t="n">
        <f aca="false">IF(SQRT($C$9)*$B677+SQRT(1-$C$9)*AF677&lt;_xlfn.NORM.S.INV($C$6),1,0)</f>
        <v>0</v>
      </c>
      <c r="BB677" s="31" t="n">
        <f aca="false">IF(SQRT($C$9)*$B677+SQRT(1-$C$9)*AG677&lt;_xlfn.NORM.S.INV($C$6),1,0)</f>
        <v>0</v>
      </c>
      <c r="BC677" s="31" t="n">
        <f aca="false">IF(SQRT($C$9)*$B677+SQRT(1-$C$9)*AH677&lt;_xlfn.NORM.S.INV($C$6),1,0)</f>
        <v>0</v>
      </c>
      <c r="BD677" s="31" t="n">
        <f aca="false">IF(SQRT($C$9)*$B677+SQRT(1-$C$9)*AI677&lt;_xlfn.NORM.S.INV($C$6),1,0)</f>
        <v>0</v>
      </c>
      <c r="BE677" s="31" t="n">
        <f aca="false">IF(SQRT($C$9)*$B677+SQRT(1-$C$9)*AJ677&lt;_xlfn.NORM.S.INV($C$6),1,0)</f>
        <v>0</v>
      </c>
      <c r="BF677" s="31" t="n">
        <f aca="false">IF(SQRT($C$9)*$B677+SQRT(1-$C$9)*AK677&lt;_xlfn.NORM.S.INV($C$6),1,0)</f>
        <v>0</v>
      </c>
      <c r="BG677" s="21"/>
      <c r="BH677" s="21"/>
      <c r="BI677" s="31" t="n">
        <f aca="false">$B$11*(($A$1061)*$C677/$B$12*$B$7+(1-$A$1061)*$D677/$B$12*$C$7)</f>
        <v>0</v>
      </c>
      <c r="BJ677" s="31" t="n">
        <f aca="false">$B$11*(($A$1062)*$C677/$B$12*$B$7+(1-$A$1062)*$D677/$B$12*$C$7)</f>
        <v>0</v>
      </c>
      <c r="BK677" s="31" t="n">
        <f aca="false">$B$11*(($A$1063)*$C677/$B$12*$B$7+(1-$A$1063)*$D677/$B$12*$C$7)</f>
        <v>0</v>
      </c>
      <c r="BL677" s="31" t="n">
        <f aca="false">$B$11*(($A$1064)*$C677/$B$12*$B$7+(1-$A$1064)*$D677/$B$12*$C$7)</f>
        <v>0</v>
      </c>
      <c r="BM677" s="31" t="n">
        <f aca="false">$B$11*(($A$1065)*$C677/$B$12*$B$7+(1-$A$1065)*$D677/$B$12*$C$7)</f>
        <v>0</v>
      </c>
      <c r="BN677" s="31" t="n">
        <f aca="false">$B$11*(($A$1066)*$C677/$B$12*$B$7+(1-$A$1066)*$D677/$B$12*$C$7)</f>
        <v>0</v>
      </c>
      <c r="BO677" s="31" t="n">
        <f aca="false">$B$11*(($A$1067)*$C677/$B$12*$B$7+(1-$A$1067)*$D677/$B$12*$C$7)</f>
        <v>0</v>
      </c>
      <c r="BP677" s="31" t="n">
        <f aca="false">$B$11*(($A$1068)*$C677/$B$12*$B$7+(1-$A$1068)*$D677/$B$12*$C$7)</f>
        <v>0</v>
      </c>
      <c r="BQ677" s="31" t="n">
        <f aca="false">$B$11*(($A$1069)*$C677/$B$12*$B$7+(1-$A$1069)*$D677/$B$12*$C$7)</f>
        <v>0</v>
      </c>
      <c r="BR677" s="31" t="n">
        <f aca="false">$B$11*(($A$1070)*$C677/$B$12*$B$7+(1-$A$1070)*$D677/$B$12*$C$7)</f>
        <v>0</v>
      </c>
      <c r="BS677" s="31" t="n">
        <f aca="false">$B$11*(($A$1071)*$C677/$B$12*$B$7+(1-$A$1071)*$D677/$B$12*$C$7)</f>
        <v>0</v>
      </c>
      <c r="BT677" s="31" t="n">
        <f aca="false">$B$11*(($A$1072)*$C677/$B$12*$B$7+(1-$A$1072)*$D677/$B$12*$C$7)</f>
        <v>0</v>
      </c>
      <c r="BU677" s="31" t="n">
        <f aca="false">$B$11*(($A$1073)*$C677/$B$12*$B$7+(1-$A$1073)*$D677/$B$12*$C$7)</f>
        <v>0</v>
      </c>
      <c r="BV677" s="31" t="n">
        <f aca="false">$B$11*(($A$1074)*$C677/$B$12*$B$7+(1-$A$1074)*$D677/$B$12*$C$7)</f>
        <v>0</v>
      </c>
      <c r="BW677" s="31" t="n">
        <f aca="false">$B$11*(($A$1075)*$C677/$B$12*$B$7+(1-$A$1075)*$D677/$B$12*$C$7)</f>
        <v>0</v>
      </c>
      <c r="BX677" s="31" t="n">
        <f aca="false">$B$11*(($A$1076)*$C677/$B$12*$B$7+(1-$A$1076)*$D677/$B$12*$C$7)</f>
        <v>0</v>
      </c>
      <c r="BY677" s="31" t="n">
        <f aca="false">$B$11*(($A$1077)*$C677/$B$12*$B$7+(1-$A$1077)*$D677/$B$12*$C$7)</f>
        <v>0</v>
      </c>
      <c r="BZ677" s="31" t="n">
        <f aca="false">$B$11*(($A$1078)*$C677/$B$12*$B$7+(1-$A$1078)*$D677/$B$12*$C$7)</f>
        <v>0</v>
      </c>
      <c r="CA677" s="31" t="n">
        <f aca="false">$B$11*(($A$1079)*$C677/$B$12*$B$7+(1-$A$1079)*$D677/$B$12*$C$7)</f>
        <v>0</v>
      </c>
      <c r="CB677" s="31" t="n">
        <f aca="false">$B$11*(($A$1080)*$C677/$B$12*$B$7+(1-$A$1080)*$D677/$B$12*$C$7)</f>
        <v>0</v>
      </c>
      <c r="CC677" s="31" t="n">
        <f aca="false">$B$11*(($A$1081)*$C677/$B$12*$B$7+(1-$A$1081)*$D677/$B$12*$C$7)</f>
        <v>0</v>
      </c>
    </row>
    <row r="678" customFormat="false" ht="15" hidden="false" customHeight="false" outlineLevel="0" collapsed="false">
      <c r="A678" s="21" t="n">
        <v>654</v>
      </c>
      <c r="B678" s="27" t="n">
        <v>-0.257252942797837</v>
      </c>
      <c r="C678" s="9" t="n">
        <f aca="false">SUM(AM678:AV678)</f>
        <v>0</v>
      </c>
      <c r="D678" s="9" t="n">
        <f aca="false">SUM(AW678:BF678)</f>
        <v>1</v>
      </c>
      <c r="E678" s="24" t="n">
        <f aca="false">(1-C678/$B$12)*$B$8-C678/$B$12*$B$7</f>
        <v>0.05</v>
      </c>
      <c r="F678" s="24" t="n">
        <f aca="false">(1-D678/$B$12)*$C$8-D678/$B$12*$C$7</f>
        <v>0.021</v>
      </c>
      <c r="G678" s="47" t="n">
        <f aca="false">$B$11*($B$10*C678/$B$12*$B$7+(1-$B$10)*D678/$B$12*$C$7)</f>
        <v>300</v>
      </c>
      <c r="H678" s="24" t="n">
        <f aca="false">$B$10*E678+(1-$B$10)*F678</f>
        <v>0.0355</v>
      </c>
      <c r="I678" s="21"/>
      <c r="J678" s="21"/>
      <c r="K678" s="21"/>
      <c r="L678" s="21"/>
      <c r="M678" s="21"/>
      <c r="N678" s="21"/>
      <c r="O678" s="21"/>
      <c r="P678" s="21"/>
      <c r="Q678" s="21"/>
      <c r="R678" s="27" t="n">
        <v>3.65121083058419</v>
      </c>
      <c r="S678" s="27" t="n">
        <v>0.982344622077845</v>
      </c>
      <c r="T678" s="27" t="n">
        <v>1.22456763947285</v>
      </c>
      <c r="U678" s="27" t="n">
        <v>0.399128860583559</v>
      </c>
      <c r="V678" s="27" t="n">
        <v>0.346623447428838</v>
      </c>
      <c r="W678" s="27" t="n">
        <v>0.0271166996340577</v>
      </c>
      <c r="X678" s="27" t="n">
        <v>-0.528263883416034</v>
      </c>
      <c r="Y678" s="27" t="n">
        <v>0.214284377521705</v>
      </c>
      <c r="Z678" s="27" t="n">
        <v>-0.0612919631123289</v>
      </c>
      <c r="AA678" s="27" t="n">
        <v>0.653721004988326</v>
      </c>
      <c r="AB678" s="27" t="n">
        <v>-1.02904088659386</v>
      </c>
      <c r="AC678" s="27" t="n">
        <v>2.04862412208986</v>
      </c>
      <c r="AD678" s="27" t="n">
        <v>0.109420097678376</v>
      </c>
      <c r="AE678" s="27" t="n">
        <v>-0.248575842861269</v>
      </c>
      <c r="AF678" s="27" t="n">
        <v>0.0974434282500423</v>
      </c>
      <c r="AG678" s="27" t="n">
        <v>-0.248517028222705</v>
      </c>
      <c r="AH678" s="27" t="n">
        <v>-2.22511033258424</v>
      </c>
      <c r="AI678" s="27" t="n">
        <v>-0.655970659986688</v>
      </c>
      <c r="AJ678" s="27" t="n">
        <v>0.00270407546371658</v>
      </c>
      <c r="AK678" s="27" t="n">
        <v>-0.56639382343578</v>
      </c>
      <c r="AL678" s="21"/>
      <c r="AM678" s="31" t="n">
        <f aca="false">IF(SQRT($B$9)*$B678+SQRT(1-$B$9)*R678&lt;_xlfn.NORM.S.INV($B$6),1,0)</f>
        <v>0</v>
      </c>
      <c r="AN678" s="31" t="n">
        <f aca="false">IF(SQRT($B$9)*$B678+SQRT(1-$B$9)*S678&lt;_xlfn.NORM.S.INV($B$6),1,0)</f>
        <v>0</v>
      </c>
      <c r="AO678" s="31" t="n">
        <f aca="false">IF(SQRT($B$9)*$B678+SQRT(1-$B$9)*T678&lt;_xlfn.NORM.S.INV($B$6),1,0)</f>
        <v>0</v>
      </c>
      <c r="AP678" s="31" t="n">
        <f aca="false">IF(SQRT($B$9)*$B678+SQRT(1-$B$9)*U678&lt;_xlfn.NORM.S.INV($B$6),1,0)</f>
        <v>0</v>
      </c>
      <c r="AQ678" s="31" t="n">
        <f aca="false">IF(SQRT($B$9)*$B678+SQRT(1-$B$9)*V678&lt;_xlfn.NORM.S.INV($B$6),1,0)</f>
        <v>0</v>
      </c>
      <c r="AR678" s="31" t="n">
        <f aca="false">IF(SQRT($B$9)*$B678+SQRT(1-$B$9)*W678&lt;_xlfn.NORM.S.INV($B$6),1,0)</f>
        <v>0</v>
      </c>
      <c r="AS678" s="31" t="n">
        <f aca="false">IF(SQRT($B$9)*$B678+SQRT(1-$B$9)*X678&lt;_xlfn.NORM.S.INV($B$6),1,0)</f>
        <v>0</v>
      </c>
      <c r="AT678" s="31" t="n">
        <f aca="false">IF(SQRT($B$9)*$B678+SQRT(1-$B$9)*Y678&lt;_xlfn.NORM.S.INV($B$6),1,0)</f>
        <v>0</v>
      </c>
      <c r="AU678" s="31" t="n">
        <f aca="false">IF(SQRT($B$9)*$B678+SQRT(1-$B$9)*Z678&lt;_xlfn.NORM.S.INV($B$6),1,0)</f>
        <v>0</v>
      </c>
      <c r="AV678" s="31" t="n">
        <f aca="false">IF(SQRT($B$9)*$B678+SQRT(1-$B$9)*AA678&lt;_xlfn.NORM.S.INV($B$6),1,0)</f>
        <v>0</v>
      </c>
      <c r="AW678" s="31" t="n">
        <f aca="false">IF(SQRT($C$9)*$B678+SQRT(1-$C$9)*AB678&lt;_xlfn.NORM.S.INV($C$6),1,0)</f>
        <v>0</v>
      </c>
      <c r="AX678" s="31" t="n">
        <f aca="false">IF(SQRT($C$9)*$B678+SQRT(1-$C$9)*AC678&lt;_xlfn.NORM.S.INV($C$6),1,0)</f>
        <v>0</v>
      </c>
      <c r="AY678" s="31" t="n">
        <f aca="false">IF(SQRT($C$9)*$B678+SQRT(1-$C$9)*AD678&lt;_xlfn.NORM.S.INV($C$6),1,0)</f>
        <v>0</v>
      </c>
      <c r="AZ678" s="31" t="n">
        <f aca="false">IF(SQRT($C$9)*$B678+SQRT(1-$C$9)*AE678&lt;_xlfn.NORM.S.INV($C$6),1,0)</f>
        <v>0</v>
      </c>
      <c r="BA678" s="31" t="n">
        <f aca="false">IF(SQRT($C$9)*$B678+SQRT(1-$C$9)*AF678&lt;_xlfn.NORM.S.INV($C$6),1,0)</f>
        <v>0</v>
      </c>
      <c r="BB678" s="31" t="n">
        <f aca="false">IF(SQRT($C$9)*$B678+SQRT(1-$C$9)*AG678&lt;_xlfn.NORM.S.INV($C$6),1,0)</f>
        <v>0</v>
      </c>
      <c r="BC678" s="31" t="n">
        <f aca="false">IF(SQRT($C$9)*$B678+SQRT(1-$C$9)*AH678&lt;_xlfn.NORM.S.INV($C$6),1,0)</f>
        <v>1</v>
      </c>
      <c r="BD678" s="31" t="n">
        <f aca="false">IF(SQRT($C$9)*$B678+SQRT(1-$C$9)*AI678&lt;_xlfn.NORM.S.INV($C$6),1,0)</f>
        <v>0</v>
      </c>
      <c r="BE678" s="31" t="n">
        <f aca="false">IF(SQRT($C$9)*$B678+SQRT(1-$C$9)*AJ678&lt;_xlfn.NORM.S.INV($C$6),1,0)</f>
        <v>0</v>
      </c>
      <c r="BF678" s="31" t="n">
        <f aca="false">IF(SQRT($C$9)*$B678+SQRT(1-$C$9)*AK678&lt;_xlfn.NORM.S.INV($C$6),1,0)</f>
        <v>0</v>
      </c>
      <c r="BG678" s="21"/>
      <c r="BH678" s="21"/>
      <c r="BI678" s="31" t="n">
        <f aca="false">$B$11*(($A$1061)*$C678/$B$12*$B$7+(1-$A$1061)*$D678/$B$12*$C$7)</f>
        <v>600</v>
      </c>
      <c r="BJ678" s="31" t="n">
        <f aca="false">$B$11*(($A$1062)*$C678/$B$12*$B$7+(1-$A$1062)*$D678/$B$12*$C$7)</f>
        <v>570</v>
      </c>
      <c r="BK678" s="31" t="n">
        <f aca="false">$B$11*(($A$1063)*$C678/$B$12*$B$7+(1-$A$1063)*$D678/$B$12*$C$7)</f>
        <v>540</v>
      </c>
      <c r="BL678" s="31" t="n">
        <f aca="false">$B$11*(($A$1064)*$C678/$B$12*$B$7+(1-$A$1064)*$D678/$B$12*$C$7)</f>
        <v>510</v>
      </c>
      <c r="BM678" s="31" t="n">
        <f aca="false">$B$11*(($A$1065)*$C678/$B$12*$B$7+(1-$A$1065)*$D678/$B$12*$C$7)</f>
        <v>480</v>
      </c>
      <c r="BN678" s="31" t="n">
        <f aca="false">$B$11*(($A$1066)*$C678/$B$12*$B$7+(1-$A$1066)*$D678/$B$12*$C$7)</f>
        <v>450</v>
      </c>
      <c r="BO678" s="31" t="n">
        <f aca="false">$B$11*(($A$1067)*$C678/$B$12*$B$7+(1-$A$1067)*$D678/$B$12*$C$7)</f>
        <v>420</v>
      </c>
      <c r="BP678" s="31" t="n">
        <f aca="false">$B$11*(($A$1068)*$C678/$B$12*$B$7+(1-$A$1068)*$D678/$B$12*$C$7)</f>
        <v>390</v>
      </c>
      <c r="BQ678" s="31" t="n">
        <f aca="false">$B$11*(($A$1069)*$C678/$B$12*$B$7+(1-$A$1069)*$D678/$B$12*$C$7)</f>
        <v>360</v>
      </c>
      <c r="BR678" s="31" t="n">
        <f aca="false">$B$11*(($A$1070)*$C678/$B$12*$B$7+(1-$A$1070)*$D678/$B$12*$C$7)</f>
        <v>330</v>
      </c>
      <c r="BS678" s="31" t="n">
        <f aca="false">$B$11*(($A$1071)*$C678/$B$12*$B$7+(1-$A$1071)*$D678/$B$12*$C$7)</f>
        <v>300</v>
      </c>
      <c r="BT678" s="31" t="n">
        <f aca="false">$B$11*(($A$1072)*$C678/$B$12*$B$7+(1-$A$1072)*$D678/$B$12*$C$7)</f>
        <v>270</v>
      </c>
      <c r="BU678" s="31" t="n">
        <f aca="false">$B$11*(($A$1073)*$C678/$B$12*$B$7+(1-$A$1073)*$D678/$B$12*$C$7)</f>
        <v>240</v>
      </c>
      <c r="BV678" s="31" t="n">
        <f aca="false">$B$11*(($A$1074)*$C678/$B$12*$B$7+(1-$A$1074)*$D678/$B$12*$C$7)</f>
        <v>210</v>
      </c>
      <c r="BW678" s="31" t="n">
        <f aca="false">$B$11*(($A$1075)*$C678/$B$12*$B$7+(1-$A$1075)*$D678/$B$12*$C$7)</f>
        <v>180</v>
      </c>
      <c r="BX678" s="31" t="n">
        <f aca="false">$B$11*(($A$1076)*$C678/$B$12*$B$7+(1-$A$1076)*$D678/$B$12*$C$7)</f>
        <v>150</v>
      </c>
      <c r="BY678" s="31" t="n">
        <f aca="false">$B$11*(($A$1077)*$C678/$B$12*$B$7+(1-$A$1077)*$D678/$B$12*$C$7)</f>
        <v>120</v>
      </c>
      <c r="BZ678" s="31" t="n">
        <f aca="false">$B$11*(($A$1078)*$C678/$B$12*$B$7+(1-$A$1078)*$D678/$B$12*$C$7)</f>
        <v>90</v>
      </c>
      <c r="CA678" s="31" t="n">
        <f aca="false">$B$11*(($A$1079)*$C678/$B$12*$B$7+(1-$A$1079)*$D678/$B$12*$C$7)</f>
        <v>60</v>
      </c>
      <c r="CB678" s="31" t="n">
        <f aca="false">$B$11*(($A$1080)*$C678/$B$12*$B$7+(1-$A$1080)*$D678/$B$12*$C$7)</f>
        <v>30</v>
      </c>
      <c r="CC678" s="31" t="n">
        <f aca="false">$B$11*(($A$1081)*$C678/$B$12*$B$7+(1-$A$1081)*$D678/$B$12*$C$7)</f>
        <v>0</v>
      </c>
    </row>
    <row r="679" customFormat="false" ht="15" hidden="false" customHeight="false" outlineLevel="0" collapsed="false">
      <c r="A679" s="21" t="n">
        <v>655</v>
      </c>
      <c r="B679" s="27" t="n">
        <v>-1.15652043852206</v>
      </c>
      <c r="C679" s="9" t="n">
        <f aca="false">SUM(AM679:AV679)</f>
        <v>1</v>
      </c>
      <c r="D679" s="9" t="n">
        <f aca="false">SUM(AW679:BF679)</f>
        <v>2</v>
      </c>
      <c r="E679" s="24" t="n">
        <f aca="false">(1-C679/$B$12)*$B$8-C679/$B$12*$B$7</f>
        <v>0.005</v>
      </c>
      <c r="F679" s="24" t="n">
        <f aca="false">(1-D679/$B$12)*$C$8-D679/$B$12*$C$7</f>
        <v>-0.048</v>
      </c>
      <c r="G679" s="47" t="n">
        <f aca="false">$B$11*($B$10*C679/$B$12*$B$7+(1-$B$10)*D679/$B$12*$C$7)</f>
        <v>800</v>
      </c>
      <c r="H679" s="24" t="n">
        <f aca="false">$B$10*E679+(1-$B$10)*F679</f>
        <v>-0.0215</v>
      </c>
      <c r="I679" s="21"/>
      <c r="J679" s="21"/>
      <c r="K679" s="21"/>
      <c r="L679" s="21"/>
      <c r="M679" s="21"/>
      <c r="N679" s="21"/>
      <c r="O679" s="21"/>
      <c r="P679" s="21"/>
      <c r="Q679" s="21"/>
      <c r="R679" s="27" t="n">
        <v>-1.97377137521304</v>
      </c>
      <c r="S679" s="27" t="n">
        <v>1.0548556020277</v>
      </c>
      <c r="T679" s="27" t="n">
        <v>0.179888579450053</v>
      </c>
      <c r="U679" s="27" t="n">
        <v>1.77278945139027</v>
      </c>
      <c r="V679" s="27" t="n">
        <v>-0.718531608693391</v>
      </c>
      <c r="W679" s="27" t="n">
        <v>0.782060567065579</v>
      </c>
      <c r="X679" s="27" t="n">
        <v>-0.61812076168305</v>
      </c>
      <c r="Y679" s="27" t="n">
        <v>1.33803501866207</v>
      </c>
      <c r="Z679" s="27" t="n">
        <v>-2.06215211518954</v>
      </c>
      <c r="AA679" s="27" t="n">
        <v>0.182756823785962</v>
      </c>
      <c r="AB679" s="27" t="n">
        <v>-0.202140758559352</v>
      </c>
      <c r="AC679" s="27" t="n">
        <v>-1.80822400158688</v>
      </c>
      <c r="AD679" s="27" t="n">
        <v>0.0437943255499998</v>
      </c>
      <c r="AE679" s="27" t="n">
        <v>-1.48384041774576</v>
      </c>
      <c r="AF679" s="27" t="n">
        <v>0.720396416830204</v>
      </c>
      <c r="AG679" s="27" t="n">
        <v>-0.614555928838321</v>
      </c>
      <c r="AH679" s="27" t="n">
        <v>0.819650864141172</v>
      </c>
      <c r="AI679" s="27" t="n">
        <v>-0.409618601208766</v>
      </c>
      <c r="AJ679" s="27" t="n">
        <v>1.08614062230702</v>
      </c>
      <c r="AK679" s="27" t="n">
        <v>0.519924471905345</v>
      </c>
      <c r="AL679" s="21"/>
      <c r="AM679" s="31" t="n">
        <f aca="false">IF(SQRT($B$9)*$B679+SQRT(1-$B$9)*R679&lt;_xlfn.NORM.S.INV($B$6),1,0)</f>
        <v>0</v>
      </c>
      <c r="AN679" s="31" t="n">
        <f aca="false">IF(SQRT($B$9)*$B679+SQRT(1-$B$9)*S679&lt;_xlfn.NORM.S.INV($B$6),1,0)</f>
        <v>0</v>
      </c>
      <c r="AO679" s="31" t="n">
        <f aca="false">IF(SQRT($B$9)*$B679+SQRT(1-$B$9)*T679&lt;_xlfn.NORM.S.INV($B$6),1,0)</f>
        <v>0</v>
      </c>
      <c r="AP679" s="31" t="n">
        <f aca="false">IF(SQRT($B$9)*$B679+SQRT(1-$B$9)*U679&lt;_xlfn.NORM.S.INV($B$6),1,0)</f>
        <v>0</v>
      </c>
      <c r="AQ679" s="31" t="n">
        <f aca="false">IF(SQRT($B$9)*$B679+SQRT(1-$B$9)*V679&lt;_xlfn.NORM.S.INV($B$6),1,0)</f>
        <v>0</v>
      </c>
      <c r="AR679" s="31" t="n">
        <f aca="false">IF(SQRT($B$9)*$B679+SQRT(1-$B$9)*W679&lt;_xlfn.NORM.S.INV($B$6),1,0)</f>
        <v>0</v>
      </c>
      <c r="AS679" s="31" t="n">
        <f aca="false">IF(SQRT($B$9)*$B679+SQRT(1-$B$9)*X679&lt;_xlfn.NORM.S.INV($B$6),1,0)</f>
        <v>0</v>
      </c>
      <c r="AT679" s="31" t="n">
        <f aca="false">IF(SQRT($B$9)*$B679+SQRT(1-$B$9)*Y679&lt;_xlfn.NORM.S.INV($B$6),1,0)</f>
        <v>0</v>
      </c>
      <c r="AU679" s="31" t="n">
        <f aca="false">IF(SQRT($B$9)*$B679+SQRT(1-$B$9)*Z679&lt;_xlfn.NORM.S.INV($B$6),1,0)</f>
        <v>1</v>
      </c>
      <c r="AV679" s="31" t="n">
        <f aca="false">IF(SQRT($B$9)*$B679+SQRT(1-$B$9)*AA679&lt;_xlfn.NORM.S.INV($B$6),1,0)</f>
        <v>0</v>
      </c>
      <c r="AW679" s="31" t="n">
        <f aca="false">IF(SQRT($C$9)*$B679+SQRT(1-$C$9)*AB679&lt;_xlfn.NORM.S.INV($C$6),1,0)</f>
        <v>0</v>
      </c>
      <c r="AX679" s="31" t="n">
        <f aca="false">IF(SQRT($C$9)*$B679+SQRT(1-$C$9)*AC679&lt;_xlfn.NORM.S.INV($C$6),1,0)</f>
        <v>1</v>
      </c>
      <c r="AY679" s="31" t="n">
        <f aca="false">IF(SQRT($C$9)*$B679+SQRT(1-$C$9)*AD679&lt;_xlfn.NORM.S.INV($C$6),1,0)</f>
        <v>0</v>
      </c>
      <c r="AZ679" s="31" t="n">
        <f aca="false">IF(SQRT($C$9)*$B679+SQRT(1-$C$9)*AE679&lt;_xlfn.NORM.S.INV($C$6),1,0)</f>
        <v>1</v>
      </c>
      <c r="BA679" s="31" t="n">
        <f aca="false">IF(SQRT($C$9)*$B679+SQRT(1-$C$9)*AF679&lt;_xlfn.NORM.S.INV($C$6),1,0)</f>
        <v>0</v>
      </c>
      <c r="BB679" s="31" t="n">
        <f aca="false">IF(SQRT($C$9)*$B679+SQRT(1-$C$9)*AG679&lt;_xlfn.NORM.S.INV($C$6),1,0)</f>
        <v>0</v>
      </c>
      <c r="BC679" s="31" t="n">
        <f aca="false">IF(SQRT($C$9)*$B679+SQRT(1-$C$9)*AH679&lt;_xlfn.NORM.S.INV($C$6),1,0)</f>
        <v>0</v>
      </c>
      <c r="BD679" s="31" t="n">
        <f aca="false">IF(SQRT($C$9)*$B679+SQRT(1-$C$9)*AI679&lt;_xlfn.NORM.S.INV($C$6),1,0)</f>
        <v>0</v>
      </c>
      <c r="BE679" s="31" t="n">
        <f aca="false">IF(SQRT($C$9)*$B679+SQRT(1-$C$9)*AJ679&lt;_xlfn.NORM.S.INV($C$6),1,0)</f>
        <v>0</v>
      </c>
      <c r="BF679" s="31" t="n">
        <f aca="false">IF(SQRT($C$9)*$B679+SQRT(1-$C$9)*AK679&lt;_xlfn.NORM.S.INV($C$6),1,0)</f>
        <v>0</v>
      </c>
      <c r="BG679" s="21"/>
      <c r="BH679" s="21"/>
      <c r="BI679" s="31" t="n">
        <f aca="false">$B$11*(($A$1061)*$C679/$B$12*$B$7+(1-$A$1061)*$D679/$B$12*$C$7)</f>
        <v>1200</v>
      </c>
      <c r="BJ679" s="31" t="n">
        <f aca="false">$B$11*(($A$1062)*$C679/$B$12*$B$7+(1-$A$1062)*$D679/$B$12*$C$7)</f>
        <v>1160</v>
      </c>
      <c r="BK679" s="31" t="n">
        <f aca="false">$B$11*(($A$1063)*$C679/$B$12*$B$7+(1-$A$1063)*$D679/$B$12*$C$7)</f>
        <v>1120</v>
      </c>
      <c r="BL679" s="31" t="n">
        <f aca="false">$B$11*(($A$1064)*$C679/$B$12*$B$7+(1-$A$1064)*$D679/$B$12*$C$7)</f>
        <v>1080</v>
      </c>
      <c r="BM679" s="31" t="n">
        <f aca="false">$B$11*(($A$1065)*$C679/$B$12*$B$7+(1-$A$1065)*$D679/$B$12*$C$7)</f>
        <v>1040</v>
      </c>
      <c r="BN679" s="31" t="n">
        <f aca="false">$B$11*(($A$1066)*$C679/$B$12*$B$7+(1-$A$1066)*$D679/$B$12*$C$7)</f>
        <v>1000</v>
      </c>
      <c r="BO679" s="31" t="n">
        <f aca="false">$B$11*(($A$1067)*$C679/$B$12*$B$7+(1-$A$1067)*$D679/$B$12*$C$7)</f>
        <v>960</v>
      </c>
      <c r="BP679" s="31" t="n">
        <f aca="false">$B$11*(($A$1068)*$C679/$B$12*$B$7+(1-$A$1068)*$D679/$B$12*$C$7)</f>
        <v>920</v>
      </c>
      <c r="BQ679" s="31" t="n">
        <f aca="false">$B$11*(($A$1069)*$C679/$B$12*$B$7+(1-$A$1069)*$D679/$B$12*$C$7)</f>
        <v>880</v>
      </c>
      <c r="BR679" s="31" t="n">
        <f aca="false">$B$11*(($A$1070)*$C679/$B$12*$B$7+(1-$A$1070)*$D679/$B$12*$C$7)</f>
        <v>840</v>
      </c>
      <c r="BS679" s="31" t="n">
        <f aca="false">$B$11*(($A$1071)*$C679/$B$12*$B$7+(1-$A$1071)*$D679/$B$12*$C$7)</f>
        <v>800</v>
      </c>
      <c r="BT679" s="31" t="n">
        <f aca="false">$B$11*(($A$1072)*$C679/$B$12*$B$7+(1-$A$1072)*$D679/$B$12*$C$7)</f>
        <v>760</v>
      </c>
      <c r="BU679" s="31" t="n">
        <f aca="false">$B$11*(($A$1073)*$C679/$B$12*$B$7+(1-$A$1073)*$D679/$B$12*$C$7)</f>
        <v>720</v>
      </c>
      <c r="BV679" s="31" t="n">
        <f aca="false">$B$11*(($A$1074)*$C679/$B$12*$B$7+(1-$A$1074)*$D679/$B$12*$C$7)</f>
        <v>680</v>
      </c>
      <c r="BW679" s="31" t="n">
        <f aca="false">$B$11*(($A$1075)*$C679/$B$12*$B$7+(1-$A$1075)*$D679/$B$12*$C$7)</f>
        <v>640</v>
      </c>
      <c r="BX679" s="31" t="n">
        <f aca="false">$B$11*(($A$1076)*$C679/$B$12*$B$7+(1-$A$1076)*$D679/$B$12*$C$7)</f>
        <v>600</v>
      </c>
      <c r="BY679" s="31" t="n">
        <f aca="false">$B$11*(($A$1077)*$C679/$B$12*$B$7+(1-$A$1077)*$D679/$B$12*$C$7)</f>
        <v>560</v>
      </c>
      <c r="BZ679" s="31" t="n">
        <f aca="false">$B$11*(($A$1078)*$C679/$B$12*$B$7+(1-$A$1078)*$D679/$B$12*$C$7)</f>
        <v>520</v>
      </c>
      <c r="CA679" s="31" t="n">
        <f aca="false">$B$11*(($A$1079)*$C679/$B$12*$B$7+(1-$A$1079)*$D679/$B$12*$C$7)</f>
        <v>480</v>
      </c>
      <c r="CB679" s="31" t="n">
        <f aca="false">$B$11*(($A$1080)*$C679/$B$12*$B$7+(1-$A$1080)*$D679/$B$12*$C$7)</f>
        <v>440</v>
      </c>
      <c r="CC679" s="31" t="n">
        <f aca="false">$B$11*(($A$1081)*$C679/$B$12*$B$7+(1-$A$1081)*$D679/$B$12*$C$7)</f>
        <v>400</v>
      </c>
    </row>
    <row r="680" customFormat="false" ht="15" hidden="false" customHeight="false" outlineLevel="0" collapsed="false">
      <c r="A680" s="21" t="n">
        <v>656</v>
      </c>
      <c r="B680" s="27" t="n">
        <v>-0.0403724421756421</v>
      </c>
      <c r="C680" s="9" t="n">
        <f aca="false">SUM(AM680:AV680)</f>
        <v>0</v>
      </c>
      <c r="D680" s="9" t="n">
        <f aca="false">SUM(AW680:BF680)</f>
        <v>1</v>
      </c>
      <c r="E680" s="24" t="n">
        <f aca="false">(1-C680/$B$12)*$B$8-C680/$B$12*$B$7</f>
        <v>0.05</v>
      </c>
      <c r="F680" s="24" t="n">
        <f aca="false">(1-D680/$B$12)*$C$8-D680/$B$12*$C$7</f>
        <v>0.021</v>
      </c>
      <c r="G680" s="47" t="n">
        <f aca="false">$B$11*($B$10*C680/$B$12*$B$7+(1-$B$10)*D680/$B$12*$C$7)</f>
        <v>300</v>
      </c>
      <c r="H680" s="24" t="n">
        <f aca="false">$B$10*E680+(1-$B$10)*F680</f>
        <v>0.0355</v>
      </c>
      <c r="I680" s="21"/>
      <c r="J680" s="21"/>
      <c r="K680" s="21"/>
      <c r="L680" s="21"/>
      <c r="M680" s="21"/>
      <c r="N680" s="21"/>
      <c r="O680" s="21"/>
      <c r="P680" s="21"/>
      <c r="Q680" s="21"/>
      <c r="R680" s="27" t="n">
        <v>-0.759254956946579</v>
      </c>
      <c r="S680" s="27" t="n">
        <v>1.66867904422439</v>
      </c>
      <c r="T680" s="27" t="n">
        <v>0.0882681136684354</v>
      </c>
      <c r="U680" s="27" t="n">
        <v>0.00395226731120392</v>
      </c>
      <c r="V680" s="27" t="n">
        <v>0.794729905137796</v>
      </c>
      <c r="W680" s="27" t="n">
        <v>0.815441810261939</v>
      </c>
      <c r="X680" s="27" t="n">
        <v>0.821153844344654</v>
      </c>
      <c r="Y680" s="27" t="n">
        <v>0.194329073826757</v>
      </c>
      <c r="Z680" s="27" t="n">
        <v>-1.70682279115957</v>
      </c>
      <c r="AA680" s="27" t="n">
        <v>1.01987798661904</v>
      </c>
      <c r="AB680" s="27" t="n">
        <v>-1.23154556512455</v>
      </c>
      <c r="AC680" s="27" t="n">
        <v>-2.692937673868</v>
      </c>
      <c r="AD680" s="27" t="n">
        <v>1.49980603851089</v>
      </c>
      <c r="AE680" s="27" t="n">
        <v>1.12811475817592</v>
      </c>
      <c r="AF680" s="27" t="n">
        <v>0.205092702674713</v>
      </c>
      <c r="AG680" s="27" t="n">
        <v>0.893845270589902</v>
      </c>
      <c r="AH680" s="27" t="n">
        <v>0.797345899485171</v>
      </c>
      <c r="AI680" s="27" t="n">
        <v>0.272357106786328</v>
      </c>
      <c r="AJ680" s="27" t="n">
        <v>-0.24322942339014</v>
      </c>
      <c r="AK680" s="27" t="n">
        <v>-0.0260431130538476</v>
      </c>
      <c r="AL680" s="21"/>
      <c r="AM680" s="31" t="n">
        <f aca="false">IF(SQRT($B$9)*$B680+SQRT(1-$B$9)*R680&lt;_xlfn.NORM.S.INV($B$6),1,0)</f>
        <v>0</v>
      </c>
      <c r="AN680" s="31" t="n">
        <f aca="false">IF(SQRT($B$9)*$B680+SQRT(1-$B$9)*S680&lt;_xlfn.NORM.S.INV($B$6),1,0)</f>
        <v>0</v>
      </c>
      <c r="AO680" s="31" t="n">
        <f aca="false">IF(SQRT($B$9)*$B680+SQRT(1-$B$9)*T680&lt;_xlfn.NORM.S.INV($B$6),1,0)</f>
        <v>0</v>
      </c>
      <c r="AP680" s="31" t="n">
        <f aca="false">IF(SQRT($B$9)*$B680+SQRT(1-$B$9)*U680&lt;_xlfn.NORM.S.INV($B$6),1,0)</f>
        <v>0</v>
      </c>
      <c r="AQ680" s="31" t="n">
        <f aca="false">IF(SQRT($B$9)*$B680+SQRT(1-$B$9)*V680&lt;_xlfn.NORM.S.INV($B$6),1,0)</f>
        <v>0</v>
      </c>
      <c r="AR680" s="31" t="n">
        <f aca="false">IF(SQRT($B$9)*$B680+SQRT(1-$B$9)*W680&lt;_xlfn.NORM.S.INV($B$6),1,0)</f>
        <v>0</v>
      </c>
      <c r="AS680" s="31" t="n">
        <f aca="false">IF(SQRT($B$9)*$B680+SQRT(1-$B$9)*X680&lt;_xlfn.NORM.S.INV($B$6),1,0)</f>
        <v>0</v>
      </c>
      <c r="AT680" s="31" t="n">
        <f aca="false">IF(SQRT($B$9)*$B680+SQRT(1-$B$9)*Y680&lt;_xlfn.NORM.S.INV($B$6),1,0)</f>
        <v>0</v>
      </c>
      <c r="AU680" s="31" t="n">
        <f aca="false">IF(SQRT($B$9)*$B680+SQRT(1-$B$9)*Z680&lt;_xlfn.NORM.S.INV($B$6),1,0)</f>
        <v>0</v>
      </c>
      <c r="AV680" s="31" t="n">
        <f aca="false">IF(SQRT($B$9)*$B680+SQRT(1-$B$9)*AA680&lt;_xlfn.NORM.S.INV($B$6),1,0)</f>
        <v>0</v>
      </c>
      <c r="AW680" s="31" t="n">
        <f aca="false">IF(SQRT($C$9)*$B680+SQRT(1-$C$9)*AB680&lt;_xlfn.NORM.S.INV($C$6),1,0)</f>
        <v>0</v>
      </c>
      <c r="AX680" s="31" t="n">
        <f aca="false">IF(SQRT($C$9)*$B680+SQRT(1-$C$9)*AC680&lt;_xlfn.NORM.S.INV($C$6),1,0)</f>
        <v>1</v>
      </c>
      <c r="AY680" s="31" t="n">
        <f aca="false">IF(SQRT($C$9)*$B680+SQRT(1-$C$9)*AD680&lt;_xlfn.NORM.S.INV($C$6),1,0)</f>
        <v>0</v>
      </c>
      <c r="AZ680" s="31" t="n">
        <f aca="false">IF(SQRT($C$9)*$B680+SQRT(1-$C$9)*AE680&lt;_xlfn.NORM.S.INV($C$6),1,0)</f>
        <v>0</v>
      </c>
      <c r="BA680" s="31" t="n">
        <f aca="false">IF(SQRT($C$9)*$B680+SQRT(1-$C$9)*AF680&lt;_xlfn.NORM.S.INV($C$6),1,0)</f>
        <v>0</v>
      </c>
      <c r="BB680" s="31" t="n">
        <f aca="false">IF(SQRT($C$9)*$B680+SQRT(1-$C$9)*AG680&lt;_xlfn.NORM.S.INV($C$6),1,0)</f>
        <v>0</v>
      </c>
      <c r="BC680" s="31" t="n">
        <f aca="false">IF(SQRT($C$9)*$B680+SQRT(1-$C$9)*AH680&lt;_xlfn.NORM.S.INV($C$6),1,0)</f>
        <v>0</v>
      </c>
      <c r="BD680" s="31" t="n">
        <f aca="false">IF(SQRT($C$9)*$B680+SQRT(1-$C$9)*AI680&lt;_xlfn.NORM.S.INV($C$6),1,0)</f>
        <v>0</v>
      </c>
      <c r="BE680" s="31" t="n">
        <f aca="false">IF(SQRT($C$9)*$B680+SQRT(1-$C$9)*AJ680&lt;_xlfn.NORM.S.INV($C$6),1,0)</f>
        <v>0</v>
      </c>
      <c r="BF680" s="31" t="n">
        <f aca="false">IF(SQRT($C$9)*$B680+SQRT(1-$C$9)*AK680&lt;_xlfn.NORM.S.INV($C$6),1,0)</f>
        <v>0</v>
      </c>
      <c r="BG680" s="21"/>
      <c r="BH680" s="21"/>
      <c r="BI680" s="31" t="n">
        <f aca="false">$B$11*(($A$1061)*$C680/$B$12*$B$7+(1-$A$1061)*$D680/$B$12*$C$7)</f>
        <v>600</v>
      </c>
      <c r="BJ680" s="31" t="n">
        <f aca="false">$B$11*(($A$1062)*$C680/$B$12*$B$7+(1-$A$1062)*$D680/$B$12*$C$7)</f>
        <v>570</v>
      </c>
      <c r="BK680" s="31" t="n">
        <f aca="false">$B$11*(($A$1063)*$C680/$B$12*$B$7+(1-$A$1063)*$D680/$B$12*$C$7)</f>
        <v>540</v>
      </c>
      <c r="BL680" s="31" t="n">
        <f aca="false">$B$11*(($A$1064)*$C680/$B$12*$B$7+(1-$A$1064)*$D680/$B$12*$C$7)</f>
        <v>510</v>
      </c>
      <c r="BM680" s="31" t="n">
        <f aca="false">$B$11*(($A$1065)*$C680/$B$12*$B$7+(1-$A$1065)*$D680/$B$12*$C$7)</f>
        <v>480</v>
      </c>
      <c r="BN680" s="31" t="n">
        <f aca="false">$B$11*(($A$1066)*$C680/$B$12*$B$7+(1-$A$1066)*$D680/$B$12*$C$7)</f>
        <v>450</v>
      </c>
      <c r="BO680" s="31" t="n">
        <f aca="false">$B$11*(($A$1067)*$C680/$B$12*$B$7+(1-$A$1067)*$D680/$B$12*$C$7)</f>
        <v>420</v>
      </c>
      <c r="BP680" s="31" t="n">
        <f aca="false">$B$11*(($A$1068)*$C680/$B$12*$B$7+(1-$A$1068)*$D680/$B$12*$C$7)</f>
        <v>390</v>
      </c>
      <c r="BQ680" s="31" t="n">
        <f aca="false">$B$11*(($A$1069)*$C680/$B$12*$B$7+(1-$A$1069)*$D680/$B$12*$C$7)</f>
        <v>360</v>
      </c>
      <c r="BR680" s="31" t="n">
        <f aca="false">$B$11*(($A$1070)*$C680/$B$12*$B$7+(1-$A$1070)*$D680/$B$12*$C$7)</f>
        <v>330</v>
      </c>
      <c r="BS680" s="31" t="n">
        <f aca="false">$B$11*(($A$1071)*$C680/$B$12*$B$7+(1-$A$1071)*$D680/$B$12*$C$7)</f>
        <v>300</v>
      </c>
      <c r="BT680" s="31" t="n">
        <f aca="false">$B$11*(($A$1072)*$C680/$B$12*$B$7+(1-$A$1072)*$D680/$B$12*$C$7)</f>
        <v>270</v>
      </c>
      <c r="BU680" s="31" t="n">
        <f aca="false">$B$11*(($A$1073)*$C680/$B$12*$B$7+(1-$A$1073)*$D680/$B$12*$C$7)</f>
        <v>240</v>
      </c>
      <c r="BV680" s="31" t="n">
        <f aca="false">$B$11*(($A$1074)*$C680/$B$12*$B$7+(1-$A$1074)*$D680/$B$12*$C$7)</f>
        <v>210</v>
      </c>
      <c r="BW680" s="31" t="n">
        <f aca="false">$B$11*(($A$1075)*$C680/$B$12*$B$7+(1-$A$1075)*$D680/$B$12*$C$7)</f>
        <v>180</v>
      </c>
      <c r="BX680" s="31" t="n">
        <f aca="false">$B$11*(($A$1076)*$C680/$B$12*$B$7+(1-$A$1076)*$D680/$B$12*$C$7)</f>
        <v>150</v>
      </c>
      <c r="BY680" s="31" t="n">
        <f aca="false">$B$11*(($A$1077)*$C680/$B$12*$B$7+(1-$A$1077)*$D680/$B$12*$C$7)</f>
        <v>120</v>
      </c>
      <c r="BZ680" s="31" t="n">
        <f aca="false">$B$11*(($A$1078)*$C680/$B$12*$B$7+(1-$A$1078)*$D680/$B$12*$C$7)</f>
        <v>90</v>
      </c>
      <c r="CA680" s="31" t="n">
        <f aca="false">$B$11*(($A$1079)*$C680/$B$12*$B$7+(1-$A$1079)*$D680/$B$12*$C$7)</f>
        <v>60</v>
      </c>
      <c r="CB680" s="31" t="n">
        <f aca="false">$B$11*(($A$1080)*$C680/$B$12*$B$7+(1-$A$1080)*$D680/$B$12*$C$7)</f>
        <v>30</v>
      </c>
      <c r="CC680" s="31" t="n">
        <f aca="false">$B$11*(($A$1081)*$C680/$B$12*$B$7+(1-$A$1081)*$D680/$B$12*$C$7)</f>
        <v>0</v>
      </c>
    </row>
    <row r="681" customFormat="false" ht="15" hidden="false" customHeight="false" outlineLevel="0" collapsed="false">
      <c r="A681" s="21" t="n">
        <v>657</v>
      </c>
      <c r="B681" s="27" t="n">
        <v>1.40893765266389</v>
      </c>
      <c r="C681" s="9" t="n">
        <f aca="false">SUM(AM681:AV681)</f>
        <v>0</v>
      </c>
      <c r="D681" s="9" t="n">
        <f aca="false">SUM(AW681:BF681)</f>
        <v>0</v>
      </c>
      <c r="E681" s="24" t="n">
        <f aca="false">(1-C681/$B$12)*$B$8-C681/$B$12*$B$7</f>
        <v>0.05</v>
      </c>
      <c r="F681" s="24" t="n">
        <f aca="false">(1-D681/$B$12)*$C$8-D681/$B$12*$C$7</f>
        <v>0.09</v>
      </c>
      <c r="G681" s="47" t="n">
        <f aca="false">$B$11*($B$10*C681/$B$12*$B$7+(1-$B$10)*D681/$B$12*$C$7)</f>
        <v>0</v>
      </c>
      <c r="H681" s="24" t="n">
        <f aca="false">$B$10*E681+(1-$B$10)*F681</f>
        <v>0.07</v>
      </c>
      <c r="I681" s="21"/>
      <c r="J681" s="21"/>
      <c r="K681" s="21"/>
      <c r="L681" s="21"/>
      <c r="M681" s="21"/>
      <c r="N681" s="21"/>
      <c r="O681" s="21"/>
      <c r="P681" s="21"/>
      <c r="Q681" s="21"/>
      <c r="R681" s="27" t="n">
        <v>-0.49443400334225</v>
      </c>
      <c r="S681" s="27" t="n">
        <v>-0.410153726247953</v>
      </c>
      <c r="T681" s="27" t="n">
        <v>1.14606043969172</v>
      </c>
      <c r="U681" s="27" t="n">
        <v>-0.286125834974607</v>
      </c>
      <c r="V681" s="27" t="n">
        <v>-0.287894327594028</v>
      </c>
      <c r="W681" s="27" t="n">
        <v>1.62142281640268</v>
      </c>
      <c r="X681" s="27" t="n">
        <v>0.116108321311058</v>
      </c>
      <c r="Y681" s="27" t="n">
        <v>0.699944592972449</v>
      </c>
      <c r="Z681" s="27" t="n">
        <v>0.301848788669502</v>
      </c>
      <c r="AA681" s="27" t="n">
        <v>0.027642991912262</v>
      </c>
      <c r="AB681" s="27" t="n">
        <v>-1.0326728840908</v>
      </c>
      <c r="AC681" s="27" t="n">
        <v>0.807260557649733</v>
      </c>
      <c r="AD681" s="27" t="n">
        <v>0.280663910470468</v>
      </c>
      <c r="AE681" s="27" t="n">
        <v>0.461607026735632</v>
      </c>
      <c r="AF681" s="27" t="n">
        <v>-0.711862485749704</v>
      </c>
      <c r="AG681" s="27" t="n">
        <v>0.320003733823264</v>
      </c>
      <c r="AH681" s="27" t="n">
        <v>-0.0215931990774539</v>
      </c>
      <c r="AI681" s="27" t="n">
        <v>1.09643874160669</v>
      </c>
      <c r="AJ681" s="27" t="n">
        <v>-0.838536967622486</v>
      </c>
      <c r="AK681" s="27" t="n">
        <v>0.434408812273474</v>
      </c>
      <c r="AL681" s="21"/>
      <c r="AM681" s="31" t="n">
        <f aca="false">IF(SQRT($B$9)*$B681+SQRT(1-$B$9)*R681&lt;_xlfn.NORM.S.INV($B$6),1,0)</f>
        <v>0</v>
      </c>
      <c r="AN681" s="31" t="n">
        <f aca="false">IF(SQRT($B$9)*$B681+SQRT(1-$B$9)*S681&lt;_xlfn.NORM.S.INV($B$6),1,0)</f>
        <v>0</v>
      </c>
      <c r="AO681" s="31" t="n">
        <f aca="false">IF(SQRT($B$9)*$B681+SQRT(1-$B$9)*T681&lt;_xlfn.NORM.S.INV($B$6),1,0)</f>
        <v>0</v>
      </c>
      <c r="AP681" s="31" t="n">
        <f aca="false">IF(SQRT($B$9)*$B681+SQRT(1-$B$9)*U681&lt;_xlfn.NORM.S.INV($B$6),1,0)</f>
        <v>0</v>
      </c>
      <c r="AQ681" s="31" t="n">
        <f aca="false">IF(SQRT($B$9)*$B681+SQRT(1-$B$9)*V681&lt;_xlfn.NORM.S.INV($B$6),1,0)</f>
        <v>0</v>
      </c>
      <c r="AR681" s="31" t="n">
        <f aca="false">IF(SQRT($B$9)*$B681+SQRT(1-$B$9)*W681&lt;_xlfn.NORM.S.INV($B$6),1,0)</f>
        <v>0</v>
      </c>
      <c r="AS681" s="31" t="n">
        <f aca="false">IF(SQRT($B$9)*$B681+SQRT(1-$B$9)*X681&lt;_xlfn.NORM.S.INV($B$6),1,0)</f>
        <v>0</v>
      </c>
      <c r="AT681" s="31" t="n">
        <f aca="false">IF(SQRT($B$9)*$B681+SQRT(1-$B$9)*Y681&lt;_xlfn.NORM.S.INV($B$6),1,0)</f>
        <v>0</v>
      </c>
      <c r="AU681" s="31" t="n">
        <f aca="false">IF(SQRT($B$9)*$B681+SQRT(1-$B$9)*Z681&lt;_xlfn.NORM.S.INV($B$6),1,0)</f>
        <v>0</v>
      </c>
      <c r="AV681" s="31" t="n">
        <f aca="false">IF(SQRT($B$9)*$B681+SQRT(1-$B$9)*AA681&lt;_xlfn.NORM.S.INV($B$6),1,0)</f>
        <v>0</v>
      </c>
      <c r="AW681" s="31" t="n">
        <f aca="false">IF(SQRT($C$9)*$B681+SQRT(1-$C$9)*AB681&lt;_xlfn.NORM.S.INV($C$6),1,0)</f>
        <v>0</v>
      </c>
      <c r="AX681" s="31" t="n">
        <f aca="false">IF(SQRT($C$9)*$B681+SQRT(1-$C$9)*AC681&lt;_xlfn.NORM.S.INV($C$6),1,0)</f>
        <v>0</v>
      </c>
      <c r="AY681" s="31" t="n">
        <f aca="false">IF(SQRT($C$9)*$B681+SQRT(1-$C$9)*AD681&lt;_xlfn.NORM.S.INV($C$6),1,0)</f>
        <v>0</v>
      </c>
      <c r="AZ681" s="31" t="n">
        <f aca="false">IF(SQRT($C$9)*$B681+SQRT(1-$C$9)*AE681&lt;_xlfn.NORM.S.INV($C$6),1,0)</f>
        <v>0</v>
      </c>
      <c r="BA681" s="31" t="n">
        <f aca="false">IF(SQRT($C$9)*$B681+SQRT(1-$C$9)*AF681&lt;_xlfn.NORM.S.INV($C$6),1,0)</f>
        <v>0</v>
      </c>
      <c r="BB681" s="31" t="n">
        <f aca="false">IF(SQRT($C$9)*$B681+SQRT(1-$C$9)*AG681&lt;_xlfn.NORM.S.INV($C$6),1,0)</f>
        <v>0</v>
      </c>
      <c r="BC681" s="31" t="n">
        <f aca="false">IF(SQRT($C$9)*$B681+SQRT(1-$C$9)*AH681&lt;_xlfn.NORM.S.INV($C$6),1,0)</f>
        <v>0</v>
      </c>
      <c r="BD681" s="31" t="n">
        <f aca="false">IF(SQRT($C$9)*$B681+SQRT(1-$C$9)*AI681&lt;_xlfn.NORM.S.INV($C$6),1,0)</f>
        <v>0</v>
      </c>
      <c r="BE681" s="31" t="n">
        <f aca="false">IF(SQRT($C$9)*$B681+SQRT(1-$C$9)*AJ681&lt;_xlfn.NORM.S.INV($C$6),1,0)</f>
        <v>0</v>
      </c>
      <c r="BF681" s="31" t="n">
        <f aca="false">IF(SQRT($C$9)*$B681+SQRT(1-$C$9)*AK681&lt;_xlfn.NORM.S.INV($C$6),1,0)</f>
        <v>0</v>
      </c>
      <c r="BG681" s="21"/>
      <c r="BH681" s="21"/>
      <c r="BI681" s="31" t="n">
        <f aca="false">$B$11*(($A$1061)*$C681/$B$12*$B$7+(1-$A$1061)*$D681/$B$12*$C$7)</f>
        <v>0</v>
      </c>
      <c r="BJ681" s="31" t="n">
        <f aca="false">$B$11*(($A$1062)*$C681/$B$12*$B$7+(1-$A$1062)*$D681/$B$12*$C$7)</f>
        <v>0</v>
      </c>
      <c r="BK681" s="31" t="n">
        <f aca="false">$B$11*(($A$1063)*$C681/$B$12*$B$7+(1-$A$1063)*$D681/$B$12*$C$7)</f>
        <v>0</v>
      </c>
      <c r="BL681" s="31" t="n">
        <f aca="false">$B$11*(($A$1064)*$C681/$B$12*$B$7+(1-$A$1064)*$D681/$B$12*$C$7)</f>
        <v>0</v>
      </c>
      <c r="BM681" s="31" t="n">
        <f aca="false">$B$11*(($A$1065)*$C681/$B$12*$B$7+(1-$A$1065)*$D681/$B$12*$C$7)</f>
        <v>0</v>
      </c>
      <c r="BN681" s="31" t="n">
        <f aca="false">$B$11*(($A$1066)*$C681/$B$12*$B$7+(1-$A$1066)*$D681/$B$12*$C$7)</f>
        <v>0</v>
      </c>
      <c r="BO681" s="31" t="n">
        <f aca="false">$B$11*(($A$1067)*$C681/$B$12*$B$7+(1-$A$1067)*$D681/$B$12*$C$7)</f>
        <v>0</v>
      </c>
      <c r="BP681" s="31" t="n">
        <f aca="false">$B$11*(($A$1068)*$C681/$B$12*$B$7+(1-$A$1068)*$D681/$B$12*$C$7)</f>
        <v>0</v>
      </c>
      <c r="BQ681" s="31" t="n">
        <f aca="false">$B$11*(($A$1069)*$C681/$B$12*$B$7+(1-$A$1069)*$D681/$B$12*$C$7)</f>
        <v>0</v>
      </c>
      <c r="BR681" s="31" t="n">
        <f aca="false">$B$11*(($A$1070)*$C681/$B$12*$B$7+(1-$A$1070)*$D681/$B$12*$C$7)</f>
        <v>0</v>
      </c>
      <c r="BS681" s="31" t="n">
        <f aca="false">$B$11*(($A$1071)*$C681/$B$12*$B$7+(1-$A$1071)*$D681/$B$12*$C$7)</f>
        <v>0</v>
      </c>
      <c r="BT681" s="31" t="n">
        <f aca="false">$B$11*(($A$1072)*$C681/$B$12*$B$7+(1-$A$1072)*$D681/$B$12*$C$7)</f>
        <v>0</v>
      </c>
      <c r="BU681" s="31" t="n">
        <f aca="false">$B$11*(($A$1073)*$C681/$B$12*$B$7+(1-$A$1073)*$D681/$B$12*$C$7)</f>
        <v>0</v>
      </c>
      <c r="BV681" s="31" t="n">
        <f aca="false">$B$11*(($A$1074)*$C681/$B$12*$B$7+(1-$A$1074)*$D681/$B$12*$C$7)</f>
        <v>0</v>
      </c>
      <c r="BW681" s="31" t="n">
        <f aca="false">$B$11*(($A$1075)*$C681/$B$12*$B$7+(1-$A$1075)*$D681/$B$12*$C$7)</f>
        <v>0</v>
      </c>
      <c r="BX681" s="31" t="n">
        <f aca="false">$B$11*(($A$1076)*$C681/$B$12*$B$7+(1-$A$1076)*$D681/$B$12*$C$7)</f>
        <v>0</v>
      </c>
      <c r="BY681" s="31" t="n">
        <f aca="false">$B$11*(($A$1077)*$C681/$B$12*$B$7+(1-$A$1077)*$D681/$B$12*$C$7)</f>
        <v>0</v>
      </c>
      <c r="BZ681" s="31" t="n">
        <f aca="false">$B$11*(($A$1078)*$C681/$B$12*$B$7+(1-$A$1078)*$D681/$B$12*$C$7)</f>
        <v>0</v>
      </c>
      <c r="CA681" s="31" t="n">
        <f aca="false">$B$11*(($A$1079)*$C681/$B$12*$B$7+(1-$A$1079)*$D681/$B$12*$C$7)</f>
        <v>0</v>
      </c>
      <c r="CB681" s="31" t="n">
        <f aca="false">$B$11*(($A$1080)*$C681/$B$12*$B$7+(1-$A$1080)*$D681/$B$12*$C$7)</f>
        <v>0</v>
      </c>
      <c r="CC681" s="31" t="n">
        <f aca="false">$B$11*(($A$1081)*$C681/$B$12*$B$7+(1-$A$1081)*$D681/$B$12*$C$7)</f>
        <v>0</v>
      </c>
    </row>
    <row r="682" customFormat="false" ht="15" hidden="false" customHeight="false" outlineLevel="0" collapsed="false">
      <c r="A682" s="21" t="n">
        <v>658</v>
      </c>
      <c r="B682" s="27" t="n">
        <v>0.475921571040995</v>
      </c>
      <c r="C682" s="9" t="n">
        <f aca="false">SUM(AM682:AV682)</f>
        <v>0</v>
      </c>
      <c r="D682" s="9" t="n">
        <f aca="false">SUM(AW682:BF682)</f>
        <v>0</v>
      </c>
      <c r="E682" s="24" t="n">
        <f aca="false">(1-C682/$B$12)*$B$8-C682/$B$12*$B$7</f>
        <v>0.05</v>
      </c>
      <c r="F682" s="24" t="n">
        <f aca="false">(1-D682/$B$12)*$C$8-D682/$B$12*$C$7</f>
        <v>0.09</v>
      </c>
      <c r="G682" s="47" t="n">
        <f aca="false">$B$11*($B$10*C682/$B$12*$B$7+(1-$B$10)*D682/$B$12*$C$7)</f>
        <v>0</v>
      </c>
      <c r="H682" s="24" t="n">
        <f aca="false">$B$10*E682+(1-$B$10)*F682</f>
        <v>0.07</v>
      </c>
      <c r="I682" s="21"/>
      <c r="J682" s="21"/>
      <c r="K682" s="21"/>
      <c r="L682" s="21"/>
      <c r="M682" s="21"/>
      <c r="N682" s="21"/>
      <c r="O682" s="21"/>
      <c r="P682" s="21"/>
      <c r="Q682" s="21"/>
      <c r="R682" s="27" t="n">
        <v>-0.525302561692999</v>
      </c>
      <c r="S682" s="27" t="n">
        <v>-2.00864540800273</v>
      </c>
      <c r="T682" s="27" t="n">
        <v>1.72349292648045</v>
      </c>
      <c r="U682" s="27" t="n">
        <v>0.906102113132582</v>
      </c>
      <c r="V682" s="27" t="n">
        <v>-0.315002056521637</v>
      </c>
      <c r="W682" s="27" t="n">
        <v>-1.17001590158963</v>
      </c>
      <c r="X682" s="27" t="n">
        <v>-1.73237075080468</v>
      </c>
      <c r="Y682" s="27" t="n">
        <v>-0.472841451556871</v>
      </c>
      <c r="Z682" s="27" t="n">
        <v>0.353841955892147</v>
      </c>
      <c r="AA682" s="27" t="n">
        <v>0.779171331464141</v>
      </c>
      <c r="AB682" s="27" t="n">
        <v>-0.680857950491863</v>
      </c>
      <c r="AC682" s="27" t="n">
        <v>0.150520940607907</v>
      </c>
      <c r="AD682" s="27" t="n">
        <v>-0.214690707167628</v>
      </c>
      <c r="AE682" s="27" t="n">
        <v>-0.501905680778999</v>
      </c>
      <c r="AF682" s="27" t="n">
        <v>0.203344757023064</v>
      </c>
      <c r="AG682" s="27" t="n">
        <v>0.0284978316762397</v>
      </c>
      <c r="AH682" s="27" t="n">
        <v>1.2729459350561</v>
      </c>
      <c r="AI682" s="27" t="n">
        <v>0.942405897962322</v>
      </c>
      <c r="AJ682" s="27" t="n">
        <v>-0.463365658343752</v>
      </c>
      <c r="AK682" s="27" t="n">
        <v>-0.296855500481498</v>
      </c>
      <c r="AL682" s="21"/>
      <c r="AM682" s="31" t="n">
        <f aca="false">IF(SQRT($B$9)*$B682+SQRT(1-$B$9)*R682&lt;_xlfn.NORM.S.INV($B$6),1,0)</f>
        <v>0</v>
      </c>
      <c r="AN682" s="31" t="n">
        <f aca="false">IF(SQRT($B$9)*$B682+SQRT(1-$B$9)*S682&lt;_xlfn.NORM.S.INV($B$6),1,0)</f>
        <v>0</v>
      </c>
      <c r="AO682" s="31" t="n">
        <f aca="false">IF(SQRT($B$9)*$B682+SQRT(1-$B$9)*T682&lt;_xlfn.NORM.S.INV($B$6),1,0)</f>
        <v>0</v>
      </c>
      <c r="AP682" s="31" t="n">
        <f aca="false">IF(SQRT($B$9)*$B682+SQRT(1-$B$9)*U682&lt;_xlfn.NORM.S.INV($B$6),1,0)</f>
        <v>0</v>
      </c>
      <c r="AQ682" s="31" t="n">
        <f aca="false">IF(SQRT($B$9)*$B682+SQRT(1-$B$9)*V682&lt;_xlfn.NORM.S.INV($B$6),1,0)</f>
        <v>0</v>
      </c>
      <c r="AR682" s="31" t="n">
        <f aca="false">IF(SQRT($B$9)*$B682+SQRT(1-$B$9)*W682&lt;_xlfn.NORM.S.INV($B$6),1,0)</f>
        <v>0</v>
      </c>
      <c r="AS682" s="31" t="n">
        <f aca="false">IF(SQRT($B$9)*$B682+SQRT(1-$B$9)*X682&lt;_xlfn.NORM.S.INV($B$6),1,0)</f>
        <v>0</v>
      </c>
      <c r="AT682" s="31" t="n">
        <f aca="false">IF(SQRT($B$9)*$B682+SQRT(1-$B$9)*Y682&lt;_xlfn.NORM.S.INV($B$6),1,0)</f>
        <v>0</v>
      </c>
      <c r="AU682" s="31" t="n">
        <f aca="false">IF(SQRT($B$9)*$B682+SQRT(1-$B$9)*Z682&lt;_xlfn.NORM.S.INV($B$6),1,0)</f>
        <v>0</v>
      </c>
      <c r="AV682" s="31" t="n">
        <f aca="false">IF(SQRT($B$9)*$B682+SQRT(1-$B$9)*AA682&lt;_xlfn.NORM.S.INV($B$6),1,0)</f>
        <v>0</v>
      </c>
      <c r="AW682" s="31" t="n">
        <f aca="false">IF(SQRT($C$9)*$B682+SQRT(1-$C$9)*AB682&lt;_xlfn.NORM.S.INV($C$6),1,0)</f>
        <v>0</v>
      </c>
      <c r="AX682" s="31" t="n">
        <f aca="false">IF(SQRT($C$9)*$B682+SQRT(1-$C$9)*AC682&lt;_xlfn.NORM.S.INV($C$6),1,0)</f>
        <v>0</v>
      </c>
      <c r="AY682" s="31" t="n">
        <f aca="false">IF(SQRT($C$9)*$B682+SQRT(1-$C$9)*AD682&lt;_xlfn.NORM.S.INV($C$6),1,0)</f>
        <v>0</v>
      </c>
      <c r="AZ682" s="31" t="n">
        <f aca="false">IF(SQRT($C$9)*$B682+SQRT(1-$C$9)*AE682&lt;_xlfn.NORM.S.INV($C$6),1,0)</f>
        <v>0</v>
      </c>
      <c r="BA682" s="31" t="n">
        <f aca="false">IF(SQRT($C$9)*$B682+SQRT(1-$C$9)*AF682&lt;_xlfn.NORM.S.INV($C$6),1,0)</f>
        <v>0</v>
      </c>
      <c r="BB682" s="31" t="n">
        <f aca="false">IF(SQRT($C$9)*$B682+SQRT(1-$C$9)*AG682&lt;_xlfn.NORM.S.INV($C$6),1,0)</f>
        <v>0</v>
      </c>
      <c r="BC682" s="31" t="n">
        <f aca="false">IF(SQRT($C$9)*$B682+SQRT(1-$C$9)*AH682&lt;_xlfn.NORM.S.INV($C$6),1,0)</f>
        <v>0</v>
      </c>
      <c r="BD682" s="31" t="n">
        <f aca="false">IF(SQRT($C$9)*$B682+SQRT(1-$C$9)*AI682&lt;_xlfn.NORM.S.INV($C$6),1,0)</f>
        <v>0</v>
      </c>
      <c r="BE682" s="31" t="n">
        <f aca="false">IF(SQRT($C$9)*$B682+SQRT(1-$C$9)*AJ682&lt;_xlfn.NORM.S.INV($C$6),1,0)</f>
        <v>0</v>
      </c>
      <c r="BF682" s="31" t="n">
        <f aca="false">IF(SQRT($C$9)*$B682+SQRT(1-$C$9)*AK682&lt;_xlfn.NORM.S.INV($C$6),1,0)</f>
        <v>0</v>
      </c>
      <c r="BG682" s="21"/>
      <c r="BH682" s="21"/>
      <c r="BI682" s="31" t="n">
        <f aca="false">$B$11*(($A$1061)*$C682/$B$12*$B$7+(1-$A$1061)*$D682/$B$12*$C$7)</f>
        <v>0</v>
      </c>
      <c r="BJ682" s="31" t="n">
        <f aca="false">$B$11*(($A$1062)*$C682/$B$12*$B$7+(1-$A$1062)*$D682/$B$12*$C$7)</f>
        <v>0</v>
      </c>
      <c r="BK682" s="31" t="n">
        <f aca="false">$B$11*(($A$1063)*$C682/$B$12*$B$7+(1-$A$1063)*$D682/$B$12*$C$7)</f>
        <v>0</v>
      </c>
      <c r="BL682" s="31" t="n">
        <f aca="false">$B$11*(($A$1064)*$C682/$B$12*$B$7+(1-$A$1064)*$D682/$B$12*$C$7)</f>
        <v>0</v>
      </c>
      <c r="BM682" s="31" t="n">
        <f aca="false">$B$11*(($A$1065)*$C682/$B$12*$B$7+(1-$A$1065)*$D682/$B$12*$C$7)</f>
        <v>0</v>
      </c>
      <c r="BN682" s="31" t="n">
        <f aca="false">$B$11*(($A$1066)*$C682/$B$12*$B$7+(1-$A$1066)*$D682/$B$12*$C$7)</f>
        <v>0</v>
      </c>
      <c r="BO682" s="31" t="n">
        <f aca="false">$B$11*(($A$1067)*$C682/$B$12*$B$7+(1-$A$1067)*$D682/$B$12*$C$7)</f>
        <v>0</v>
      </c>
      <c r="BP682" s="31" t="n">
        <f aca="false">$B$11*(($A$1068)*$C682/$B$12*$B$7+(1-$A$1068)*$D682/$B$12*$C$7)</f>
        <v>0</v>
      </c>
      <c r="BQ682" s="31" t="n">
        <f aca="false">$B$11*(($A$1069)*$C682/$B$12*$B$7+(1-$A$1069)*$D682/$B$12*$C$7)</f>
        <v>0</v>
      </c>
      <c r="BR682" s="31" t="n">
        <f aca="false">$B$11*(($A$1070)*$C682/$B$12*$B$7+(1-$A$1070)*$D682/$B$12*$C$7)</f>
        <v>0</v>
      </c>
      <c r="BS682" s="31" t="n">
        <f aca="false">$B$11*(($A$1071)*$C682/$B$12*$B$7+(1-$A$1071)*$D682/$B$12*$C$7)</f>
        <v>0</v>
      </c>
      <c r="BT682" s="31" t="n">
        <f aca="false">$B$11*(($A$1072)*$C682/$B$12*$B$7+(1-$A$1072)*$D682/$B$12*$C$7)</f>
        <v>0</v>
      </c>
      <c r="BU682" s="31" t="n">
        <f aca="false">$B$11*(($A$1073)*$C682/$B$12*$B$7+(1-$A$1073)*$D682/$B$12*$C$7)</f>
        <v>0</v>
      </c>
      <c r="BV682" s="31" t="n">
        <f aca="false">$B$11*(($A$1074)*$C682/$B$12*$B$7+(1-$A$1074)*$D682/$B$12*$C$7)</f>
        <v>0</v>
      </c>
      <c r="BW682" s="31" t="n">
        <f aca="false">$B$11*(($A$1075)*$C682/$B$12*$B$7+(1-$A$1075)*$D682/$B$12*$C$7)</f>
        <v>0</v>
      </c>
      <c r="BX682" s="31" t="n">
        <f aca="false">$B$11*(($A$1076)*$C682/$B$12*$B$7+(1-$A$1076)*$D682/$B$12*$C$7)</f>
        <v>0</v>
      </c>
      <c r="BY682" s="31" t="n">
        <f aca="false">$B$11*(($A$1077)*$C682/$B$12*$B$7+(1-$A$1077)*$D682/$B$12*$C$7)</f>
        <v>0</v>
      </c>
      <c r="BZ682" s="31" t="n">
        <f aca="false">$B$11*(($A$1078)*$C682/$B$12*$B$7+(1-$A$1078)*$D682/$B$12*$C$7)</f>
        <v>0</v>
      </c>
      <c r="CA682" s="31" t="n">
        <f aca="false">$B$11*(($A$1079)*$C682/$B$12*$B$7+(1-$A$1079)*$D682/$B$12*$C$7)</f>
        <v>0</v>
      </c>
      <c r="CB682" s="31" t="n">
        <f aca="false">$B$11*(($A$1080)*$C682/$B$12*$B$7+(1-$A$1080)*$D682/$B$12*$C$7)</f>
        <v>0</v>
      </c>
      <c r="CC682" s="31" t="n">
        <f aca="false">$B$11*(($A$1081)*$C682/$B$12*$B$7+(1-$A$1081)*$D682/$B$12*$C$7)</f>
        <v>0</v>
      </c>
    </row>
    <row r="683" customFormat="false" ht="15" hidden="false" customHeight="false" outlineLevel="0" collapsed="false">
      <c r="A683" s="21" t="n">
        <v>659</v>
      </c>
      <c r="B683" s="27" t="n">
        <v>-1.56509698192403</v>
      </c>
      <c r="C683" s="9" t="n">
        <f aca="false">SUM(AM683:AV683)</f>
        <v>1</v>
      </c>
      <c r="D683" s="9" t="n">
        <f aca="false">SUM(AW683:BF683)</f>
        <v>2</v>
      </c>
      <c r="E683" s="24" t="n">
        <f aca="false">(1-C683/$B$12)*$B$8-C683/$B$12*$B$7</f>
        <v>0.005</v>
      </c>
      <c r="F683" s="24" t="n">
        <f aca="false">(1-D683/$B$12)*$C$8-D683/$B$12*$C$7</f>
        <v>-0.048</v>
      </c>
      <c r="G683" s="47" t="n">
        <f aca="false">$B$11*($B$10*C683/$B$12*$B$7+(1-$B$10)*D683/$B$12*$C$7)</f>
        <v>800</v>
      </c>
      <c r="H683" s="24" t="n">
        <f aca="false">$B$10*E683+(1-$B$10)*F683</f>
        <v>-0.0215</v>
      </c>
      <c r="I683" s="21"/>
      <c r="J683" s="21"/>
      <c r="K683" s="21"/>
      <c r="L683" s="21"/>
      <c r="M683" s="21"/>
      <c r="N683" s="21"/>
      <c r="O683" s="21"/>
      <c r="P683" s="21"/>
      <c r="Q683" s="21"/>
      <c r="R683" s="27" t="n">
        <v>0.444806990650126</v>
      </c>
      <c r="S683" s="27" t="n">
        <v>-0.85631622059497</v>
      </c>
      <c r="T683" s="27" t="n">
        <v>0.0540380568552596</v>
      </c>
      <c r="U683" s="27" t="n">
        <v>-0.519977714374503</v>
      </c>
      <c r="V683" s="27" t="n">
        <v>-0.165483828199497</v>
      </c>
      <c r="W683" s="27" t="n">
        <v>1.0232607943925</v>
      </c>
      <c r="X683" s="27" t="n">
        <v>1.12517441983739</v>
      </c>
      <c r="Y683" s="27" t="n">
        <v>-0.919751487775886</v>
      </c>
      <c r="Z683" s="27" t="n">
        <v>-2.05010815530448</v>
      </c>
      <c r="AA683" s="27" t="n">
        <v>0.888553993109032</v>
      </c>
      <c r="AB683" s="27" t="n">
        <v>1.0752709244731</v>
      </c>
      <c r="AC683" s="27" t="n">
        <v>1.59951717681894</v>
      </c>
      <c r="AD683" s="27" t="n">
        <v>1.63459117225436</v>
      </c>
      <c r="AE683" s="27" t="n">
        <v>0.0777327728454882</v>
      </c>
      <c r="AF683" s="27" t="n">
        <v>-1.74634900179141</v>
      </c>
      <c r="AG683" s="27" t="n">
        <v>0.219628176700002</v>
      </c>
      <c r="AH683" s="27" t="n">
        <v>-1.69019202971088</v>
      </c>
      <c r="AI683" s="27" t="n">
        <v>1.12244857346819</v>
      </c>
      <c r="AJ683" s="27" t="n">
        <v>0.738269779784358</v>
      </c>
      <c r="AK683" s="27" t="n">
        <v>-0.227627108262272</v>
      </c>
      <c r="AL683" s="21"/>
      <c r="AM683" s="31" t="n">
        <f aca="false">IF(SQRT($B$9)*$B683+SQRT(1-$B$9)*R683&lt;_xlfn.NORM.S.INV($B$6),1,0)</f>
        <v>0</v>
      </c>
      <c r="AN683" s="31" t="n">
        <f aca="false">IF(SQRT($B$9)*$B683+SQRT(1-$B$9)*S683&lt;_xlfn.NORM.S.INV($B$6),1,0)</f>
        <v>0</v>
      </c>
      <c r="AO683" s="31" t="n">
        <f aca="false">IF(SQRT($B$9)*$B683+SQRT(1-$B$9)*T683&lt;_xlfn.NORM.S.INV($B$6),1,0)</f>
        <v>0</v>
      </c>
      <c r="AP683" s="31" t="n">
        <f aca="false">IF(SQRT($B$9)*$B683+SQRT(1-$B$9)*U683&lt;_xlfn.NORM.S.INV($B$6),1,0)</f>
        <v>0</v>
      </c>
      <c r="AQ683" s="31" t="n">
        <f aca="false">IF(SQRT($B$9)*$B683+SQRT(1-$B$9)*V683&lt;_xlfn.NORM.S.INV($B$6),1,0)</f>
        <v>0</v>
      </c>
      <c r="AR683" s="31" t="n">
        <f aca="false">IF(SQRT($B$9)*$B683+SQRT(1-$B$9)*W683&lt;_xlfn.NORM.S.INV($B$6),1,0)</f>
        <v>0</v>
      </c>
      <c r="AS683" s="31" t="n">
        <f aca="false">IF(SQRT($B$9)*$B683+SQRT(1-$B$9)*X683&lt;_xlfn.NORM.S.INV($B$6),1,0)</f>
        <v>0</v>
      </c>
      <c r="AT683" s="31" t="n">
        <f aca="false">IF(SQRT($B$9)*$B683+SQRT(1-$B$9)*Y683&lt;_xlfn.NORM.S.INV($B$6),1,0)</f>
        <v>0</v>
      </c>
      <c r="AU683" s="31" t="n">
        <f aca="false">IF(SQRT($B$9)*$B683+SQRT(1-$B$9)*Z683&lt;_xlfn.NORM.S.INV($B$6),1,0)</f>
        <v>1</v>
      </c>
      <c r="AV683" s="31" t="n">
        <f aca="false">IF(SQRT($B$9)*$B683+SQRT(1-$B$9)*AA683&lt;_xlfn.NORM.S.INV($B$6),1,0)</f>
        <v>0</v>
      </c>
      <c r="AW683" s="31" t="n">
        <f aca="false">IF(SQRT($C$9)*$B683+SQRT(1-$C$9)*AB683&lt;_xlfn.NORM.S.INV($C$6),1,0)</f>
        <v>0</v>
      </c>
      <c r="AX683" s="31" t="n">
        <f aca="false">IF(SQRT($C$9)*$B683+SQRT(1-$C$9)*AC683&lt;_xlfn.NORM.S.INV($C$6),1,0)</f>
        <v>0</v>
      </c>
      <c r="AY683" s="31" t="n">
        <f aca="false">IF(SQRT($C$9)*$B683+SQRT(1-$C$9)*AD683&lt;_xlfn.NORM.S.INV($C$6),1,0)</f>
        <v>0</v>
      </c>
      <c r="AZ683" s="31" t="n">
        <f aca="false">IF(SQRT($C$9)*$B683+SQRT(1-$C$9)*AE683&lt;_xlfn.NORM.S.INV($C$6),1,0)</f>
        <v>0</v>
      </c>
      <c r="BA683" s="31" t="n">
        <f aca="false">IF(SQRT($C$9)*$B683+SQRT(1-$C$9)*AF683&lt;_xlfn.NORM.S.INV($C$6),1,0)</f>
        <v>1</v>
      </c>
      <c r="BB683" s="31" t="n">
        <f aca="false">IF(SQRT($C$9)*$B683+SQRT(1-$C$9)*AG683&lt;_xlfn.NORM.S.INV($C$6),1,0)</f>
        <v>0</v>
      </c>
      <c r="BC683" s="31" t="n">
        <f aca="false">IF(SQRT($C$9)*$B683+SQRT(1-$C$9)*AH683&lt;_xlfn.NORM.S.INV($C$6),1,0)</f>
        <v>1</v>
      </c>
      <c r="BD683" s="31" t="n">
        <f aca="false">IF(SQRT($C$9)*$B683+SQRT(1-$C$9)*AI683&lt;_xlfn.NORM.S.INV($C$6),1,0)</f>
        <v>0</v>
      </c>
      <c r="BE683" s="31" t="n">
        <f aca="false">IF(SQRT($C$9)*$B683+SQRT(1-$C$9)*AJ683&lt;_xlfn.NORM.S.INV($C$6),1,0)</f>
        <v>0</v>
      </c>
      <c r="BF683" s="31" t="n">
        <f aca="false">IF(SQRT($C$9)*$B683+SQRT(1-$C$9)*AK683&lt;_xlfn.NORM.S.INV($C$6),1,0)</f>
        <v>0</v>
      </c>
      <c r="BG683" s="21"/>
      <c r="BH683" s="21"/>
      <c r="BI683" s="31" t="n">
        <f aca="false">$B$11*(($A$1061)*$C683/$B$12*$B$7+(1-$A$1061)*$D683/$B$12*$C$7)</f>
        <v>1200</v>
      </c>
      <c r="BJ683" s="31" t="n">
        <f aca="false">$B$11*(($A$1062)*$C683/$B$12*$B$7+(1-$A$1062)*$D683/$B$12*$C$7)</f>
        <v>1160</v>
      </c>
      <c r="BK683" s="31" t="n">
        <f aca="false">$B$11*(($A$1063)*$C683/$B$12*$B$7+(1-$A$1063)*$D683/$B$12*$C$7)</f>
        <v>1120</v>
      </c>
      <c r="BL683" s="31" t="n">
        <f aca="false">$B$11*(($A$1064)*$C683/$B$12*$B$7+(1-$A$1064)*$D683/$B$12*$C$7)</f>
        <v>1080</v>
      </c>
      <c r="BM683" s="31" t="n">
        <f aca="false">$B$11*(($A$1065)*$C683/$B$12*$B$7+(1-$A$1065)*$D683/$B$12*$C$7)</f>
        <v>1040</v>
      </c>
      <c r="BN683" s="31" t="n">
        <f aca="false">$B$11*(($A$1066)*$C683/$B$12*$B$7+(1-$A$1066)*$D683/$B$12*$C$7)</f>
        <v>1000</v>
      </c>
      <c r="BO683" s="31" t="n">
        <f aca="false">$B$11*(($A$1067)*$C683/$B$12*$B$7+(1-$A$1067)*$D683/$B$12*$C$7)</f>
        <v>960</v>
      </c>
      <c r="BP683" s="31" t="n">
        <f aca="false">$B$11*(($A$1068)*$C683/$B$12*$B$7+(1-$A$1068)*$D683/$B$12*$C$7)</f>
        <v>920</v>
      </c>
      <c r="BQ683" s="31" t="n">
        <f aca="false">$B$11*(($A$1069)*$C683/$B$12*$B$7+(1-$A$1069)*$D683/$B$12*$C$7)</f>
        <v>880</v>
      </c>
      <c r="BR683" s="31" t="n">
        <f aca="false">$B$11*(($A$1070)*$C683/$B$12*$B$7+(1-$A$1070)*$D683/$B$12*$C$7)</f>
        <v>840</v>
      </c>
      <c r="BS683" s="31" t="n">
        <f aca="false">$B$11*(($A$1071)*$C683/$B$12*$B$7+(1-$A$1071)*$D683/$B$12*$C$7)</f>
        <v>800</v>
      </c>
      <c r="BT683" s="31" t="n">
        <f aca="false">$B$11*(($A$1072)*$C683/$B$12*$B$7+(1-$A$1072)*$D683/$B$12*$C$7)</f>
        <v>760</v>
      </c>
      <c r="BU683" s="31" t="n">
        <f aca="false">$B$11*(($A$1073)*$C683/$B$12*$B$7+(1-$A$1073)*$D683/$B$12*$C$7)</f>
        <v>720</v>
      </c>
      <c r="BV683" s="31" t="n">
        <f aca="false">$B$11*(($A$1074)*$C683/$B$12*$B$7+(1-$A$1074)*$D683/$B$12*$C$7)</f>
        <v>680</v>
      </c>
      <c r="BW683" s="31" t="n">
        <f aca="false">$B$11*(($A$1075)*$C683/$B$12*$B$7+(1-$A$1075)*$D683/$B$12*$C$7)</f>
        <v>640</v>
      </c>
      <c r="BX683" s="31" t="n">
        <f aca="false">$B$11*(($A$1076)*$C683/$B$12*$B$7+(1-$A$1076)*$D683/$B$12*$C$7)</f>
        <v>600</v>
      </c>
      <c r="BY683" s="31" t="n">
        <f aca="false">$B$11*(($A$1077)*$C683/$B$12*$B$7+(1-$A$1077)*$D683/$B$12*$C$7)</f>
        <v>560</v>
      </c>
      <c r="BZ683" s="31" t="n">
        <f aca="false">$B$11*(($A$1078)*$C683/$B$12*$B$7+(1-$A$1078)*$D683/$B$12*$C$7)</f>
        <v>520</v>
      </c>
      <c r="CA683" s="31" t="n">
        <f aca="false">$B$11*(($A$1079)*$C683/$B$12*$B$7+(1-$A$1079)*$D683/$B$12*$C$7)</f>
        <v>480</v>
      </c>
      <c r="CB683" s="31" t="n">
        <f aca="false">$B$11*(($A$1080)*$C683/$B$12*$B$7+(1-$A$1080)*$D683/$B$12*$C$7)</f>
        <v>440</v>
      </c>
      <c r="CC683" s="31" t="n">
        <f aca="false">$B$11*(($A$1081)*$C683/$B$12*$B$7+(1-$A$1081)*$D683/$B$12*$C$7)</f>
        <v>400</v>
      </c>
    </row>
    <row r="684" customFormat="false" ht="15" hidden="false" customHeight="false" outlineLevel="0" collapsed="false">
      <c r="A684" s="21" t="n">
        <v>660</v>
      </c>
      <c r="B684" s="27" t="n">
        <v>0.594836053875333</v>
      </c>
      <c r="C684" s="9" t="n">
        <f aca="false">SUM(AM684:AV684)</f>
        <v>0</v>
      </c>
      <c r="D684" s="9" t="n">
        <f aca="false">SUM(AW684:BF684)</f>
        <v>0</v>
      </c>
      <c r="E684" s="24" t="n">
        <f aca="false">(1-C684/$B$12)*$B$8-C684/$B$12*$B$7</f>
        <v>0.05</v>
      </c>
      <c r="F684" s="24" t="n">
        <f aca="false">(1-D684/$B$12)*$C$8-D684/$B$12*$C$7</f>
        <v>0.09</v>
      </c>
      <c r="G684" s="47" t="n">
        <f aca="false">$B$11*($B$10*C684/$B$12*$B$7+(1-$B$10)*D684/$B$12*$C$7)</f>
        <v>0</v>
      </c>
      <c r="H684" s="24" t="n">
        <f aca="false">$B$10*E684+(1-$B$10)*F684</f>
        <v>0.07</v>
      </c>
      <c r="I684" s="21"/>
      <c r="J684" s="21"/>
      <c r="K684" s="21"/>
      <c r="L684" s="21"/>
      <c r="M684" s="21"/>
      <c r="N684" s="21"/>
      <c r="O684" s="21"/>
      <c r="P684" s="21"/>
      <c r="Q684" s="21"/>
      <c r="R684" s="27" t="n">
        <v>0.918634380742071</v>
      </c>
      <c r="S684" s="27" t="n">
        <v>0.677422794865156</v>
      </c>
      <c r="T684" s="27" t="n">
        <v>-0.180418405513255</v>
      </c>
      <c r="U684" s="27" t="n">
        <v>0.334928014519423</v>
      </c>
      <c r="V684" s="27" t="n">
        <v>-0.952456800371401</v>
      </c>
      <c r="W684" s="27" t="n">
        <v>0.348874586233251</v>
      </c>
      <c r="X684" s="27" t="n">
        <v>0.610544691770138</v>
      </c>
      <c r="Y684" s="27" t="n">
        <v>-0.375103647539431</v>
      </c>
      <c r="Z684" s="27" t="n">
        <v>-0.0726214935979516</v>
      </c>
      <c r="AA684" s="27" t="n">
        <v>-0.727947729443598</v>
      </c>
      <c r="AB684" s="27" t="n">
        <v>-0.0837712491809407</v>
      </c>
      <c r="AC684" s="27" t="n">
        <v>-0.865924525904395</v>
      </c>
      <c r="AD684" s="27" t="n">
        <v>1.24684029662039</v>
      </c>
      <c r="AE684" s="27" t="n">
        <v>-0.157280804353614</v>
      </c>
      <c r="AF684" s="27" t="n">
        <v>-0.770242769962485</v>
      </c>
      <c r="AG684" s="27" t="n">
        <v>-0.411280069092127</v>
      </c>
      <c r="AH684" s="27" t="n">
        <v>1.54606159947651</v>
      </c>
      <c r="AI684" s="27" t="n">
        <v>-0.996444867442465</v>
      </c>
      <c r="AJ684" s="27" t="n">
        <v>-0.546917475371347</v>
      </c>
      <c r="AK684" s="27" t="n">
        <v>-0.195647446190362</v>
      </c>
      <c r="AL684" s="21"/>
      <c r="AM684" s="31" t="n">
        <f aca="false">IF(SQRT($B$9)*$B684+SQRT(1-$B$9)*R684&lt;_xlfn.NORM.S.INV($B$6),1,0)</f>
        <v>0</v>
      </c>
      <c r="AN684" s="31" t="n">
        <f aca="false">IF(SQRT($B$9)*$B684+SQRT(1-$B$9)*S684&lt;_xlfn.NORM.S.INV($B$6),1,0)</f>
        <v>0</v>
      </c>
      <c r="AO684" s="31" t="n">
        <f aca="false">IF(SQRT($B$9)*$B684+SQRT(1-$B$9)*T684&lt;_xlfn.NORM.S.INV($B$6),1,0)</f>
        <v>0</v>
      </c>
      <c r="AP684" s="31" t="n">
        <f aca="false">IF(SQRT($B$9)*$B684+SQRT(1-$B$9)*U684&lt;_xlfn.NORM.S.INV($B$6),1,0)</f>
        <v>0</v>
      </c>
      <c r="AQ684" s="31" t="n">
        <f aca="false">IF(SQRT($B$9)*$B684+SQRT(1-$B$9)*V684&lt;_xlfn.NORM.S.INV($B$6),1,0)</f>
        <v>0</v>
      </c>
      <c r="AR684" s="31" t="n">
        <f aca="false">IF(SQRT($B$9)*$B684+SQRT(1-$B$9)*W684&lt;_xlfn.NORM.S.INV($B$6),1,0)</f>
        <v>0</v>
      </c>
      <c r="AS684" s="31" t="n">
        <f aca="false">IF(SQRT($B$9)*$B684+SQRT(1-$B$9)*X684&lt;_xlfn.NORM.S.INV($B$6),1,0)</f>
        <v>0</v>
      </c>
      <c r="AT684" s="31" t="n">
        <f aca="false">IF(SQRT($B$9)*$B684+SQRT(1-$B$9)*Y684&lt;_xlfn.NORM.S.INV($B$6),1,0)</f>
        <v>0</v>
      </c>
      <c r="AU684" s="31" t="n">
        <f aca="false">IF(SQRT($B$9)*$B684+SQRT(1-$B$9)*Z684&lt;_xlfn.NORM.S.INV($B$6),1,0)</f>
        <v>0</v>
      </c>
      <c r="AV684" s="31" t="n">
        <f aca="false">IF(SQRT($B$9)*$B684+SQRT(1-$B$9)*AA684&lt;_xlfn.NORM.S.INV($B$6),1,0)</f>
        <v>0</v>
      </c>
      <c r="AW684" s="31" t="n">
        <f aca="false">IF(SQRT($C$9)*$B684+SQRT(1-$C$9)*AB684&lt;_xlfn.NORM.S.INV($C$6),1,0)</f>
        <v>0</v>
      </c>
      <c r="AX684" s="31" t="n">
        <f aca="false">IF(SQRT($C$9)*$B684+SQRT(1-$C$9)*AC684&lt;_xlfn.NORM.S.INV($C$6),1,0)</f>
        <v>0</v>
      </c>
      <c r="AY684" s="31" t="n">
        <f aca="false">IF(SQRT($C$9)*$B684+SQRT(1-$C$9)*AD684&lt;_xlfn.NORM.S.INV($C$6),1,0)</f>
        <v>0</v>
      </c>
      <c r="AZ684" s="31" t="n">
        <f aca="false">IF(SQRT($C$9)*$B684+SQRT(1-$C$9)*AE684&lt;_xlfn.NORM.S.INV($C$6),1,0)</f>
        <v>0</v>
      </c>
      <c r="BA684" s="31" t="n">
        <f aca="false">IF(SQRT($C$9)*$B684+SQRT(1-$C$9)*AF684&lt;_xlfn.NORM.S.INV($C$6),1,0)</f>
        <v>0</v>
      </c>
      <c r="BB684" s="31" t="n">
        <f aca="false">IF(SQRT($C$9)*$B684+SQRT(1-$C$9)*AG684&lt;_xlfn.NORM.S.INV($C$6),1,0)</f>
        <v>0</v>
      </c>
      <c r="BC684" s="31" t="n">
        <f aca="false">IF(SQRT($C$9)*$B684+SQRT(1-$C$9)*AH684&lt;_xlfn.NORM.S.INV($C$6),1,0)</f>
        <v>0</v>
      </c>
      <c r="BD684" s="31" t="n">
        <f aca="false">IF(SQRT($C$9)*$B684+SQRT(1-$C$9)*AI684&lt;_xlfn.NORM.S.INV($C$6),1,0)</f>
        <v>0</v>
      </c>
      <c r="BE684" s="31" t="n">
        <f aca="false">IF(SQRT($C$9)*$B684+SQRT(1-$C$9)*AJ684&lt;_xlfn.NORM.S.INV($C$6),1,0)</f>
        <v>0</v>
      </c>
      <c r="BF684" s="31" t="n">
        <f aca="false">IF(SQRT($C$9)*$B684+SQRT(1-$C$9)*AK684&lt;_xlfn.NORM.S.INV($C$6),1,0)</f>
        <v>0</v>
      </c>
      <c r="BG684" s="21"/>
      <c r="BH684" s="21"/>
      <c r="BI684" s="31" t="n">
        <f aca="false">$B$11*(($A$1061)*$C684/$B$12*$B$7+(1-$A$1061)*$D684/$B$12*$C$7)</f>
        <v>0</v>
      </c>
      <c r="BJ684" s="31" t="n">
        <f aca="false">$B$11*(($A$1062)*$C684/$B$12*$B$7+(1-$A$1062)*$D684/$B$12*$C$7)</f>
        <v>0</v>
      </c>
      <c r="BK684" s="31" t="n">
        <f aca="false">$B$11*(($A$1063)*$C684/$B$12*$B$7+(1-$A$1063)*$D684/$B$12*$C$7)</f>
        <v>0</v>
      </c>
      <c r="BL684" s="31" t="n">
        <f aca="false">$B$11*(($A$1064)*$C684/$B$12*$B$7+(1-$A$1064)*$D684/$B$12*$C$7)</f>
        <v>0</v>
      </c>
      <c r="BM684" s="31" t="n">
        <f aca="false">$B$11*(($A$1065)*$C684/$B$12*$B$7+(1-$A$1065)*$D684/$B$12*$C$7)</f>
        <v>0</v>
      </c>
      <c r="BN684" s="31" t="n">
        <f aca="false">$B$11*(($A$1066)*$C684/$B$12*$B$7+(1-$A$1066)*$D684/$B$12*$C$7)</f>
        <v>0</v>
      </c>
      <c r="BO684" s="31" t="n">
        <f aca="false">$B$11*(($A$1067)*$C684/$B$12*$B$7+(1-$A$1067)*$D684/$B$12*$C$7)</f>
        <v>0</v>
      </c>
      <c r="BP684" s="31" t="n">
        <f aca="false">$B$11*(($A$1068)*$C684/$B$12*$B$7+(1-$A$1068)*$D684/$B$12*$C$7)</f>
        <v>0</v>
      </c>
      <c r="BQ684" s="31" t="n">
        <f aca="false">$B$11*(($A$1069)*$C684/$B$12*$B$7+(1-$A$1069)*$D684/$B$12*$C$7)</f>
        <v>0</v>
      </c>
      <c r="BR684" s="31" t="n">
        <f aca="false">$B$11*(($A$1070)*$C684/$B$12*$B$7+(1-$A$1070)*$D684/$B$12*$C$7)</f>
        <v>0</v>
      </c>
      <c r="BS684" s="31" t="n">
        <f aca="false">$B$11*(($A$1071)*$C684/$B$12*$B$7+(1-$A$1071)*$D684/$B$12*$C$7)</f>
        <v>0</v>
      </c>
      <c r="BT684" s="31" t="n">
        <f aca="false">$B$11*(($A$1072)*$C684/$B$12*$B$7+(1-$A$1072)*$D684/$B$12*$C$7)</f>
        <v>0</v>
      </c>
      <c r="BU684" s="31" t="n">
        <f aca="false">$B$11*(($A$1073)*$C684/$B$12*$B$7+(1-$A$1073)*$D684/$B$12*$C$7)</f>
        <v>0</v>
      </c>
      <c r="BV684" s="31" t="n">
        <f aca="false">$B$11*(($A$1074)*$C684/$B$12*$B$7+(1-$A$1074)*$D684/$B$12*$C$7)</f>
        <v>0</v>
      </c>
      <c r="BW684" s="31" t="n">
        <f aca="false">$B$11*(($A$1075)*$C684/$B$12*$B$7+(1-$A$1075)*$D684/$B$12*$C$7)</f>
        <v>0</v>
      </c>
      <c r="BX684" s="31" t="n">
        <f aca="false">$B$11*(($A$1076)*$C684/$B$12*$B$7+(1-$A$1076)*$D684/$B$12*$C$7)</f>
        <v>0</v>
      </c>
      <c r="BY684" s="31" t="n">
        <f aca="false">$B$11*(($A$1077)*$C684/$B$12*$B$7+(1-$A$1077)*$D684/$B$12*$C$7)</f>
        <v>0</v>
      </c>
      <c r="BZ684" s="31" t="n">
        <f aca="false">$B$11*(($A$1078)*$C684/$B$12*$B$7+(1-$A$1078)*$D684/$B$12*$C$7)</f>
        <v>0</v>
      </c>
      <c r="CA684" s="31" t="n">
        <f aca="false">$B$11*(($A$1079)*$C684/$B$12*$B$7+(1-$A$1079)*$D684/$B$12*$C$7)</f>
        <v>0</v>
      </c>
      <c r="CB684" s="31" t="n">
        <f aca="false">$B$11*(($A$1080)*$C684/$B$12*$B$7+(1-$A$1080)*$D684/$B$12*$C$7)</f>
        <v>0</v>
      </c>
      <c r="CC684" s="31" t="n">
        <f aca="false">$B$11*(($A$1081)*$C684/$B$12*$B$7+(1-$A$1081)*$D684/$B$12*$C$7)</f>
        <v>0</v>
      </c>
    </row>
    <row r="685" customFormat="false" ht="15" hidden="false" customHeight="false" outlineLevel="0" collapsed="false">
      <c r="A685" s="21" t="n">
        <v>661</v>
      </c>
      <c r="B685" s="27" t="n">
        <v>-0.16342585621799</v>
      </c>
      <c r="C685" s="9" t="n">
        <f aca="false">SUM(AM685:AV685)</f>
        <v>0</v>
      </c>
      <c r="D685" s="9" t="n">
        <f aca="false">SUM(AW685:BF685)</f>
        <v>0</v>
      </c>
      <c r="E685" s="24" t="n">
        <f aca="false">(1-C685/$B$12)*$B$8-C685/$B$12*$B$7</f>
        <v>0.05</v>
      </c>
      <c r="F685" s="24" t="n">
        <f aca="false">(1-D685/$B$12)*$C$8-D685/$B$12*$C$7</f>
        <v>0.09</v>
      </c>
      <c r="G685" s="47" t="n">
        <f aca="false">$B$11*($B$10*C685/$B$12*$B$7+(1-$B$10)*D685/$B$12*$C$7)</f>
        <v>0</v>
      </c>
      <c r="H685" s="24" t="n">
        <f aca="false">$B$10*E685+(1-$B$10)*F685</f>
        <v>0.07</v>
      </c>
      <c r="I685" s="21"/>
      <c r="J685" s="21"/>
      <c r="K685" s="21"/>
      <c r="L685" s="21"/>
      <c r="M685" s="21"/>
      <c r="N685" s="21"/>
      <c r="O685" s="21"/>
      <c r="P685" s="21"/>
      <c r="Q685" s="21"/>
      <c r="R685" s="27" t="n">
        <v>0.683644809086793</v>
      </c>
      <c r="S685" s="27" t="n">
        <v>-1.58148132199764</v>
      </c>
      <c r="T685" s="27" t="n">
        <v>-1.93180477202239</v>
      </c>
      <c r="U685" s="27" t="n">
        <v>0.650590123777203</v>
      </c>
      <c r="V685" s="27" t="n">
        <v>1.52071844521438</v>
      </c>
      <c r="W685" s="27" t="n">
        <v>0.811836314139897</v>
      </c>
      <c r="X685" s="27" t="n">
        <v>-1.07676386446288</v>
      </c>
      <c r="Y685" s="27" t="n">
        <v>1.08417743047867</v>
      </c>
      <c r="Z685" s="27" t="n">
        <v>1.4101431887742</v>
      </c>
      <c r="AA685" s="27" t="n">
        <v>1.82906911273941</v>
      </c>
      <c r="AB685" s="27" t="n">
        <v>-0.0733307300673744</v>
      </c>
      <c r="AC685" s="27" t="n">
        <v>0.994663479963627</v>
      </c>
      <c r="AD685" s="27" t="n">
        <v>-0.549124655975488</v>
      </c>
      <c r="AE685" s="27" t="n">
        <v>0.43469617711918</v>
      </c>
      <c r="AF685" s="27" t="n">
        <v>0.899310689774085</v>
      </c>
      <c r="AG685" s="27" t="n">
        <v>-1.2313106195391</v>
      </c>
      <c r="AH685" s="27" t="n">
        <v>-0.208545559782242</v>
      </c>
      <c r="AI685" s="27" t="n">
        <v>0.912093037761966</v>
      </c>
      <c r="AJ685" s="27" t="n">
        <v>0.45756559044976</v>
      </c>
      <c r="AK685" s="27" t="n">
        <v>0.699053070926903</v>
      </c>
      <c r="AL685" s="21"/>
      <c r="AM685" s="31" t="n">
        <f aca="false">IF(SQRT($B$9)*$B685+SQRT(1-$B$9)*R685&lt;_xlfn.NORM.S.INV($B$6),1,0)</f>
        <v>0</v>
      </c>
      <c r="AN685" s="31" t="n">
        <f aca="false">IF(SQRT($B$9)*$B685+SQRT(1-$B$9)*S685&lt;_xlfn.NORM.S.INV($B$6),1,0)</f>
        <v>0</v>
      </c>
      <c r="AO685" s="31" t="n">
        <f aca="false">IF(SQRT($B$9)*$B685+SQRT(1-$B$9)*T685&lt;_xlfn.NORM.S.INV($B$6),1,0)</f>
        <v>0</v>
      </c>
      <c r="AP685" s="31" t="n">
        <f aca="false">IF(SQRT($B$9)*$B685+SQRT(1-$B$9)*U685&lt;_xlfn.NORM.S.INV($B$6),1,0)</f>
        <v>0</v>
      </c>
      <c r="AQ685" s="31" t="n">
        <f aca="false">IF(SQRT($B$9)*$B685+SQRT(1-$B$9)*V685&lt;_xlfn.NORM.S.INV($B$6),1,0)</f>
        <v>0</v>
      </c>
      <c r="AR685" s="31" t="n">
        <f aca="false">IF(SQRT($B$9)*$B685+SQRT(1-$B$9)*W685&lt;_xlfn.NORM.S.INV($B$6),1,0)</f>
        <v>0</v>
      </c>
      <c r="AS685" s="31" t="n">
        <f aca="false">IF(SQRT($B$9)*$B685+SQRT(1-$B$9)*X685&lt;_xlfn.NORM.S.INV($B$6),1,0)</f>
        <v>0</v>
      </c>
      <c r="AT685" s="31" t="n">
        <f aca="false">IF(SQRT($B$9)*$B685+SQRT(1-$B$9)*Y685&lt;_xlfn.NORM.S.INV($B$6),1,0)</f>
        <v>0</v>
      </c>
      <c r="AU685" s="31" t="n">
        <f aca="false">IF(SQRT($B$9)*$B685+SQRT(1-$B$9)*Z685&lt;_xlfn.NORM.S.INV($B$6),1,0)</f>
        <v>0</v>
      </c>
      <c r="AV685" s="31" t="n">
        <f aca="false">IF(SQRT($B$9)*$B685+SQRT(1-$B$9)*AA685&lt;_xlfn.NORM.S.INV($B$6),1,0)</f>
        <v>0</v>
      </c>
      <c r="AW685" s="31" t="n">
        <f aca="false">IF(SQRT($C$9)*$B685+SQRT(1-$C$9)*AB685&lt;_xlfn.NORM.S.INV($C$6),1,0)</f>
        <v>0</v>
      </c>
      <c r="AX685" s="31" t="n">
        <f aca="false">IF(SQRT($C$9)*$B685+SQRT(1-$C$9)*AC685&lt;_xlfn.NORM.S.INV($C$6),1,0)</f>
        <v>0</v>
      </c>
      <c r="AY685" s="31" t="n">
        <f aca="false">IF(SQRT($C$9)*$B685+SQRT(1-$C$9)*AD685&lt;_xlfn.NORM.S.INV($C$6),1,0)</f>
        <v>0</v>
      </c>
      <c r="AZ685" s="31" t="n">
        <f aca="false">IF(SQRT($C$9)*$B685+SQRT(1-$C$9)*AE685&lt;_xlfn.NORM.S.INV($C$6),1,0)</f>
        <v>0</v>
      </c>
      <c r="BA685" s="31" t="n">
        <f aca="false">IF(SQRT($C$9)*$B685+SQRT(1-$C$9)*AF685&lt;_xlfn.NORM.S.INV($C$6),1,0)</f>
        <v>0</v>
      </c>
      <c r="BB685" s="31" t="n">
        <f aca="false">IF(SQRT($C$9)*$B685+SQRT(1-$C$9)*AG685&lt;_xlfn.NORM.S.INV($C$6),1,0)</f>
        <v>0</v>
      </c>
      <c r="BC685" s="31" t="n">
        <f aca="false">IF(SQRT($C$9)*$B685+SQRT(1-$C$9)*AH685&lt;_xlfn.NORM.S.INV($C$6),1,0)</f>
        <v>0</v>
      </c>
      <c r="BD685" s="31" t="n">
        <f aca="false">IF(SQRT($C$9)*$B685+SQRT(1-$C$9)*AI685&lt;_xlfn.NORM.S.INV($C$6),1,0)</f>
        <v>0</v>
      </c>
      <c r="BE685" s="31" t="n">
        <f aca="false">IF(SQRT($C$9)*$B685+SQRT(1-$C$9)*AJ685&lt;_xlfn.NORM.S.INV($C$6),1,0)</f>
        <v>0</v>
      </c>
      <c r="BF685" s="31" t="n">
        <f aca="false">IF(SQRT($C$9)*$B685+SQRT(1-$C$9)*AK685&lt;_xlfn.NORM.S.INV($C$6),1,0)</f>
        <v>0</v>
      </c>
      <c r="BG685" s="21"/>
      <c r="BH685" s="21"/>
      <c r="BI685" s="31" t="n">
        <f aca="false">$B$11*(($A$1061)*$C685/$B$12*$B$7+(1-$A$1061)*$D685/$B$12*$C$7)</f>
        <v>0</v>
      </c>
      <c r="BJ685" s="31" t="n">
        <f aca="false">$B$11*(($A$1062)*$C685/$B$12*$B$7+(1-$A$1062)*$D685/$B$12*$C$7)</f>
        <v>0</v>
      </c>
      <c r="BK685" s="31" t="n">
        <f aca="false">$B$11*(($A$1063)*$C685/$B$12*$B$7+(1-$A$1063)*$D685/$B$12*$C$7)</f>
        <v>0</v>
      </c>
      <c r="BL685" s="31" t="n">
        <f aca="false">$B$11*(($A$1064)*$C685/$B$12*$B$7+(1-$A$1064)*$D685/$B$12*$C$7)</f>
        <v>0</v>
      </c>
      <c r="BM685" s="31" t="n">
        <f aca="false">$B$11*(($A$1065)*$C685/$B$12*$B$7+(1-$A$1065)*$D685/$B$12*$C$7)</f>
        <v>0</v>
      </c>
      <c r="BN685" s="31" t="n">
        <f aca="false">$B$11*(($A$1066)*$C685/$B$12*$B$7+(1-$A$1066)*$D685/$B$12*$C$7)</f>
        <v>0</v>
      </c>
      <c r="BO685" s="31" t="n">
        <f aca="false">$B$11*(($A$1067)*$C685/$B$12*$B$7+(1-$A$1067)*$D685/$B$12*$C$7)</f>
        <v>0</v>
      </c>
      <c r="BP685" s="31" t="n">
        <f aca="false">$B$11*(($A$1068)*$C685/$B$12*$B$7+(1-$A$1068)*$D685/$B$12*$C$7)</f>
        <v>0</v>
      </c>
      <c r="BQ685" s="31" t="n">
        <f aca="false">$B$11*(($A$1069)*$C685/$B$12*$B$7+(1-$A$1069)*$D685/$B$12*$C$7)</f>
        <v>0</v>
      </c>
      <c r="BR685" s="31" t="n">
        <f aca="false">$B$11*(($A$1070)*$C685/$B$12*$B$7+(1-$A$1070)*$D685/$B$12*$C$7)</f>
        <v>0</v>
      </c>
      <c r="BS685" s="31" t="n">
        <f aca="false">$B$11*(($A$1071)*$C685/$B$12*$B$7+(1-$A$1071)*$D685/$B$12*$C$7)</f>
        <v>0</v>
      </c>
      <c r="BT685" s="31" t="n">
        <f aca="false">$B$11*(($A$1072)*$C685/$B$12*$B$7+(1-$A$1072)*$D685/$B$12*$C$7)</f>
        <v>0</v>
      </c>
      <c r="BU685" s="31" t="n">
        <f aca="false">$B$11*(($A$1073)*$C685/$B$12*$B$7+(1-$A$1073)*$D685/$B$12*$C$7)</f>
        <v>0</v>
      </c>
      <c r="BV685" s="31" t="n">
        <f aca="false">$B$11*(($A$1074)*$C685/$B$12*$B$7+(1-$A$1074)*$D685/$B$12*$C$7)</f>
        <v>0</v>
      </c>
      <c r="BW685" s="31" t="n">
        <f aca="false">$B$11*(($A$1075)*$C685/$B$12*$B$7+(1-$A$1075)*$D685/$B$12*$C$7)</f>
        <v>0</v>
      </c>
      <c r="BX685" s="31" t="n">
        <f aca="false">$B$11*(($A$1076)*$C685/$B$12*$B$7+(1-$A$1076)*$D685/$B$12*$C$7)</f>
        <v>0</v>
      </c>
      <c r="BY685" s="31" t="n">
        <f aca="false">$B$11*(($A$1077)*$C685/$B$12*$B$7+(1-$A$1077)*$D685/$B$12*$C$7)</f>
        <v>0</v>
      </c>
      <c r="BZ685" s="31" t="n">
        <f aca="false">$B$11*(($A$1078)*$C685/$B$12*$B$7+(1-$A$1078)*$D685/$B$12*$C$7)</f>
        <v>0</v>
      </c>
      <c r="CA685" s="31" t="n">
        <f aca="false">$B$11*(($A$1079)*$C685/$B$12*$B$7+(1-$A$1079)*$D685/$B$12*$C$7)</f>
        <v>0</v>
      </c>
      <c r="CB685" s="31" t="n">
        <f aca="false">$B$11*(($A$1080)*$C685/$B$12*$B$7+(1-$A$1080)*$D685/$B$12*$C$7)</f>
        <v>0</v>
      </c>
      <c r="CC685" s="31" t="n">
        <f aca="false">$B$11*(($A$1081)*$C685/$B$12*$B$7+(1-$A$1081)*$D685/$B$12*$C$7)</f>
        <v>0</v>
      </c>
    </row>
    <row r="686" customFormat="false" ht="15" hidden="false" customHeight="false" outlineLevel="0" collapsed="false">
      <c r="A686" s="21" t="n">
        <v>662</v>
      </c>
      <c r="B686" s="27" t="n">
        <v>-0.255097579632527</v>
      </c>
      <c r="C686" s="9" t="n">
        <f aca="false">SUM(AM686:AV686)</f>
        <v>0</v>
      </c>
      <c r="D686" s="9" t="n">
        <f aca="false">SUM(AW686:BF686)</f>
        <v>0</v>
      </c>
      <c r="E686" s="24" t="n">
        <f aca="false">(1-C686/$B$12)*$B$8-C686/$B$12*$B$7</f>
        <v>0.05</v>
      </c>
      <c r="F686" s="24" t="n">
        <f aca="false">(1-D686/$B$12)*$C$8-D686/$B$12*$C$7</f>
        <v>0.09</v>
      </c>
      <c r="G686" s="47" t="n">
        <f aca="false">$B$11*($B$10*C686/$B$12*$B$7+(1-$B$10)*D686/$B$12*$C$7)</f>
        <v>0</v>
      </c>
      <c r="H686" s="24" t="n">
        <f aca="false">$B$10*E686+(1-$B$10)*F686</f>
        <v>0.07</v>
      </c>
      <c r="I686" s="21"/>
      <c r="J686" s="21"/>
      <c r="K686" s="21"/>
      <c r="L686" s="21"/>
      <c r="M686" s="21"/>
      <c r="N686" s="21"/>
      <c r="O686" s="21"/>
      <c r="P686" s="21"/>
      <c r="Q686" s="21"/>
      <c r="R686" s="27" t="n">
        <v>-0.134190595304879</v>
      </c>
      <c r="S686" s="27" t="n">
        <v>1.42351188131491</v>
      </c>
      <c r="T686" s="27" t="n">
        <v>-1.7468051824682</v>
      </c>
      <c r="U686" s="27" t="n">
        <v>-0.32008472487386</v>
      </c>
      <c r="V686" s="27" t="n">
        <v>-0.784108533258966</v>
      </c>
      <c r="W686" s="27" t="n">
        <v>0.257859739531832</v>
      </c>
      <c r="X686" s="27" t="n">
        <v>-0.684220479530202</v>
      </c>
      <c r="Y686" s="27" t="n">
        <v>-2.35803840607718</v>
      </c>
      <c r="Z686" s="27" t="n">
        <v>-0.791366919485504</v>
      </c>
      <c r="AA686" s="27" t="n">
        <v>1.08239059937025</v>
      </c>
      <c r="AB686" s="27" t="n">
        <v>1.46202838148031</v>
      </c>
      <c r="AC686" s="27" t="n">
        <v>-1.4454529728435</v>
      </c>
      <c r="AD686" s="27" t="n">
        <v>-0.603264644638706</v>
      </c>
      <c r="AE686" s="27" t="n">
        <v>-0.178392531997896</v>
      </c>
      <c r="AF686" s="27" t="n">
        <v>-0.100151782349955</v>
      </c>
      <c r="AG686" s="27" t="n">
        <v>-0.950708825830276</v>
      </c>
      <c r="AH686" s="27" t="n">
        <v>-0.588522546766524</v>
      </c>
      <c r="AI686" s="27" t="n">
        <v>-0.112441790730741</v>
      </c>
      <c r="AJ686" s="27" t="n">
        <v>1.04788947482997</v>
      </c>
      <c r="AK686" s="27" t="n">
        <v>-0.377319177405147</v>
      </c>
      <c r="AL686" s="21"/>
      <c r="AM686" s="31" t="n">
        <f aca="false">IF(SQRT($B$9)*$B686+SQRT(1-$B$9)*R686&lt;_xlfn.NORM.S.INV($B$6),1,0)</f>
        <v>0</v>
      </c>
      <c r="AN686" s="31" t="n">
        <f aca="false">IF(SQRT($B$9)*$B686+SQRT(1-$B$9)*S686&lt;_xlfn.NORM.S.INV($B$6),1,0)</f>
        <v>0</v>
      </c>
      <c r="AO686" s="31" t="n">
        <f aca="false">IF(SQRT($B$9)*$B686+SQRT(1-$B$9)*T686&lt;_xlfn.NORM.S.INV($B$6),1,0)</f>
        <v>0</v>
      </c>
      <c r="AP686" s="31" t="n">
        <f aca="false">IF(SQRT($B$9)*$B686+SQRT(1-$B$9)*U686&lt;_xlfn.NORM.S.INV($B$6),1,0)</f>
        <v>0</v>
      </c>
      <c r="AQ686" s="31" t="n">
        <f aca="false">IF(SQRT($B$9)*$B686+SQRT(1-$B$9)*V686&lt;_xlfn.NORM.S.INV($B$6),1,0)</f>
        <v>0</v>
      </c>
      <c r="AR686" s="31" t="n">
        <f aca="false">IF(SQRT($B$9)*$B686+SQRT(1-$B$9)*W686&lt;_xlfn.NORM.S.INV($B$6),1,0)</f>
        <v>0</v>
      </c>
      <c r="AS686" s="31" t="n">
        <f aca="false">IF(SQRT($B$9)*$B686+SQRT(1-$B$9)*X686&lt;_xlfn.NORM.S.INV($B$6),1,0)</f>
        <v>0</v>
      </c>
      <c r="AT686" s="31" t="n">
        <f aca="false">IF(SQRT($B$9)*$B686+SQRT(1-$B$9)*Y686&lt;_xlfn.NORM.S.INV($B$6),1,0)</f>
        <v>0</v>
      </c>
      <c r="AU686" s="31" t="n">
        <f aca="false">IF(SQRT($B$9)*$B686+SQRT(1-$B$9)*Z686&lt;_xlfn.NORM.S.INV($B$6),1,0)</f>
        <v>0</v>
      </c>
      <c r="AV686" s="31" t="n">
        <f aca="false">IF(SQRT($B$9)*$B686+SQRT(1-$B$9)*AA686&lt;_xlfn.NORM.S.INV($B$6),1,0)</f>
        <v>0</v>
      </c>
      <c r="AW686" s="31" t="n">
        <f aca="false">IF(SQRT($C$9)*$B686+SQRT(1-$C$9)*AB686&lt;_xlfn.NORM.S.INV($C$6),1,0)</f>
        <v>0</v>
      </c>
      <c r="AX686" s="31" t="n">
        <f aca="false">IF(SQRT($C$9)*$B686+SQRT(1-$C$9)*AC686&lt;_xlfn.NORM.S.INV($C$6),1,0)</f>
        <v>0</v>
      </c>
      <c r="AY686" s="31" t="n">
        <f aca="false">IF(SQRT($C$9)*$B686+SQRT(1-$C$9)*AD686&lt;_xlfn.NORM.S.INV($C$6),1,0)</f>
        <v>0</v>
      </c>
      <c r="AZ686" s="31" t="n">
        <f aca="false">IF(SQRT($C$9)*$B686+SQRT(1-$C$9)*AE686&lt;_xlfn.NORM.S.INV($C$6),1,0)</f>
        <v>0</v>
      </c>
      <c r="BA686" s="31" t="n">
        <f aca="false">IF(SQRT($C$9)*$B686+SQRT(1-$C$9)*AF686&lt;_xlfn.NORM.S.INV($C$6),1,0)</f>
        <v>0</v>
      </c>
      <c r="BB686" s="31" t="n">
        <f aca="false">IF(SQRT($C$9)*$B686+SQRT(1-$C$9)*AG686&lt;_xlfn.NORM.S.INV($C$6),1,0)</f>
        <v>0</v>
      </c>
      <c r="BC686" s="31" t="n">
        <f aca="false">IF(SQRT($C$9)*$B686+SQRT(1-$C$9)*AH686&lt;_xlfn.NORM.S.INV($C$6),1,0)</f>
        <v>0</v>
      </c>
      <c r="BD686" s="31" t="n">
        <f aca="false">IF(SQRT($C$9)*$B686+SQRT(1-$C$9)*AI686&lt;_xlfn.NORM.S.INV($C$6),1,0)</f>
        <v>0</v>
      </c>
      <c r="BE686" s="31" t="n">
        <f aca="false">IF(SQRT($C$9)*$B686+SQRT(1-$C$9)*AJ686&lt;_xlfn.NORM.S.INV($C$6),1,0)</f>
        <v>0</v>
      </c>
      <c r="BF686" s="31" t="n">
        <f aca="false">IF(SQRT($C$9)*$B686+SQRT(1-$C$9)*AK686&lt;_xlfn.NORM.S.INV($C$6),1,0)</f>
        <v>0</v>
      </c>
      <c r="BG686" s="21"/>
      <c r="BH686" s="21"/>
      <c r="BI686" s="31" t="n">
        <f aca="false">$B$11*(($A$1061)*$C686/$B$12*$B$7+(1-$A$1061)*$D686/$B$12*$C$7)</f>
        <v>0</v>
      </c>
      <c r="BJ686" s="31" t="n">
        <f aca="false">$B$11*(($A$1062)*$C686/$B$12*$B$7+(1-$A$1062)*$D686/$B$12*$C$7)</f>
        <v>0</v>
      </c>
      <c r="BK686" s="31" t="n">
        <f aca="false">$B$11*(($A$1063)*$C686/$B$12*$B$7+(1-$A$1063)*$D686/$B$12*$C$7)</f>
        <v>0</v>
      </c>
      <c r="BL686" s="31" t="n">
        <f aca="false">$B$11*(($A$1064)*$C686/$B$12*$B$7+(1-$A$1064)*$D686/$B$12*$C$7)</f>
        <v>0</v>
      </c>
      <c r="BM686" s="31" t="n">
        <f aca="false">$B$11*(($A$1065)*$C686/$B$12*$B$7+(1-$A$1065)*$D686/$B$12*$C$7)</f>
        <v>0</v>
      </c>
      <c r="BN686" s="31" t="n">
        <f aca="false">$B$11*(($A$1066)*$C686/$B$12*$B$7+(1-$A$1066)*$D686/$B$12*$C$7)</f>
        <v>0</v>
      </c>
      <c r="BO686" s="31" t="n">
        <f aca="false">$B$11*(($A$1067)*$C686/$B$12*$B$7+(1-$A$1067)*$D686/$B$12*$C$7)</f>
        <v>0</v>
      </c>
      <c r="BP686" s="31" t="n">
        <f aca="false">$B$11*(($A$1068)*$C686/$B$12*$B$7+(1-$A$1068)*$D686/$B$12*$C$7)</f>
        <v>0</v>
      </c>
      <c r="BQ686" s="31" t="n">
        <f aca="false">$B$11*(($A$1069)*$C686/$B$12*$B$7+(1-$A$1069)*$D686/$B$12*$C$7)</f>
        <v>0</v>
      </c>
      <c r="BR686" s="31" t="n">
        <f aca="false">$B$11*(($A$1070)*$C686/$B$12*$B$7+(1-$A$1070)*$D686/$B$12*$C$7)</f>
        <v>0</v>
      </c>
      <c r="BS686" s="31" t="n">
        <f aca="false">$B$11*(($A$1071)*$C686/$B$12*$B$7+(1-$A$1071)*$D686/$B$12*$C$7)</f>
        <v>0</v>
      </c>
      <c r="BT686" s="31" t="n">
        <f aca="false">$B$11*(($A$1072)*$C686/$B$12*$B$7+(1-$A$1072)*$D686/$B$12*$C$7)</f>
        <v>0</v>
      </c>
      <c r="BU686" s="31" t="n">
        <f aca="false">$B$11*(($A$1073)*$C686/$B$12*$B$7+(1-$A$1073)*$D686/$B$12*$C$7)</f>
        <v>0</v>
      </c>
      <c r="BV686" s="31" t="n">
        <f aca="false">$B$11*(($A$1074)*$C686/$B$12*$B$7+(1-$A$1074)*$D686/$B$12*$C$7)</f>
        <v>0</v>
      </c>
      <c r="BW686" s="31" t="n">
        <f aca="false">$B$11*(($A$1075)*$C686/$B$12*$B$7+(1-$A$1075)*$D686/$B$12*$C$7)</f>
        <v>0</v>
      </c>
      <c r="BX686" s="31" t="n">
        <f aca="false">$B$11*(($A$1076)*$C686/$B$12*$B$7+(1-$A$1076)*$D686/$B$12*$C$7)</f>
        <v>0</v>
      </c>
      <c r="BY686" s="31" t="n">
        <f aca="false">$B$11*(($A$1077)*$C686/$B$12*$B$7+(1-$A$1077)*$D686/$B$12*$C$7)</f>
        <v>0</v>
      </c>
      <c r="BZ686" s="31" t="n">
        <f aca="false">$B$11*(($A$1078)*$C686/$B$12*$B$7+(1-$A$1078)*$D686/$B$12*$C$7)</f>
        <v>0</v>
      </c>
      <c r="CA686" s="31" t="n">
        <f aca="false">$B$11*(($A$1079)*$C686/$B$12*$B$7+(1-$A$1079)*$D686/$B$12*$C$7)</f>
        <v>0</v>
      </c>
      <c r="CB686" s="31" t="n">
        <f aca="false">$B$11*(($A$1080)*$C686/$B$12*$B$7+(1-$A$1080)*$D686/$B$12*$C$7)</f>
        <v>0</v>
      </c>
      <c r="CC686" s="31" t="n">
        <f aca="false">$B$11*(($A$1081)*$C686/$B$12*$B$7+(1-$A$1081)*$D686/$B$12*$C$7)</f>
        <v>0</v>
      </c>
    </row>
    <row r="687" customFormat="false" ht="15" hidden="false" customHeight="false" outlineLevel="0" collapsed="false">
      <c r="A687" s="21" t="n">
        <v>663</v>
      </c>
      <c r="B687" s="27" t="n">
        <v>-0.560230740289359</v>
      </c>
      <c r="C687" s="9" t="n">
        <f aca="false">SUM(AM687:AV687)</f>
        <v>0</v>
      </c>
      <c r="D687" s="9" t="n">
        <f aca="false">SUM(AW687:BF687)</f>
        <v>0</v>
      </c>
      <c r="E687" s="24" t="n">
        <f aca="false">(1-C687/$B$12)*$B$8-C687/$B$12*$B$7</f>
        <v>0.05</v>
      </c>
      <c r="F687" s="24" t="n">
        <f aca="false">(1-D687/$B$12)*$C$8-D687/$B$12*$C$7</f>
        <v>0.09</v>
      </c>
      <c r="G687" s="47" t="n">
        <f aca="false">$B$11*($B$10*C687/$B$12*$B$7+(1-$B$10)*D687/$B$12*$C$7)</f>
        <v>0</v>
      </c>
      <c r="H687" s="24" t="n">
        <f aca="false">$B$10*E687+(1-$B$10)*F687</f>
        <v>0.07</v>
      </c>
      <c r="I687" s="21"/>
      <c r="J687" s="21"/>
      <c r="K687" s="21"/>
      <c r="L687" s="21"/>
      <c r="M687" s="21"/>
      <c r="N687" s="21"/>
      <c r="O687" s="21"/>
      <c r="P687" s="21"/>
      <c r="Q687" s="21"/>
      <c r="R687" s="27" t="n">
        <v>0.416143993569102</v>
      </c>
      <c r="S687" s="27" t="n">
        <v>1.3282164836197</v>
      </c>
      <c r="T687" s="27" t="n">
        <v>0.0992629012297994</v>
      </c>
      <c r="U687" s="27" t="n">
        <v>0.443568627281057</v>
      </c>
      <c r="V687" s="27" t="n">
        <v>0.098637674304235</v>
      </c>
      <c r="W687" s="27" t="n">
        <v>1.16599663641177</v>
      </c>
      <c r="X687" s="27" t="n">
        <v>0.628616524197924</v>
      </c>
      <c r="Y687" s="27" t="n">
        <v>1.2025000554139</v>
      </c>
      <c r="Z687" s="27" t="n">
        <v>-1.12697298779812</v>
      </c>
      <c r="AA687" s="27" t="n">
        <v>-1.2318610768094</v>
      </c>
      <c r="AB687" s="27" t="n">
        <v>-0.60330152929426</v>
      </c>
      <c r="AC687" s="27" t="n">
        <v>0.662303515161479</v>
      </c>
      <c r="AD687" s="27" t="n">
        <v>-0.927040068335796</v>
      </c>
      <c r="AE687" s="27" t="n">
        <v>-0.571946354655816</v>
      </c>
      <c r="AF687" s="27" t="n">
        <v>-0.00226672828002804</v>
      </c>
      <c r="AG687" s="27" t="n">
        <v>0.697204751016775</v>
      </c>
      <c r="AH687" s="27" t="n">
        <v>-0.0384279388129659</v>
      </c>
      <c r="AI687" s="27" t="n">
        <v>-1.20217483061017</v>
      </c>
      <c r="AJ687" s="27" t="n">
        <v>-0.534141410163947</v>
      </c>
      <c r="AK687" s="27" t="n">
        <v>-0.454022829298122</v>
      </c>
      <c r="AL687" s="21"/>
      <c r="AM687" s="31" t="n">
        <f aca="false">IF(SQRT($B$9)*$B687+SQRT(1-$B$9)*R687&lt;_xlfn.NORM.S.INV($B$6),1,0)</f>
        <v>0</v>
      </c>
      <c r="AN687" s="31" t="n">
        <f aca="false">IF(SQRT($B$9)*$B687+SQRT(1-$B$9)*S687&lt;_xlfn.NORM.S.INV($B$6),1,0)</f>
        <v>0</v>
      </c>
      <c r="AO687" s="31" t="n">
        <f aca="false">IF(SQRT($B$9)*$B687+SQRT(1-$B$9)*T687&lt;_xlfn.NORM.S.INV($B$6),1,0)</f>
        <v>0</v>
      </c>
      <c r="AP687" s="31" t="n">
        <f aca="false">IF(SQRT($B$9)*$B687+SQRT(1-$B$9)*U687&lt;_xlfn.NORM.S.INV($B$6),1,0)</f>
        <v>0</v>
      </c>
      <c r="AQ687" s="31" t="n">
        <f aca="false">IF(SQRT($B$9)*$B687+SQRT(1-$B$9)*V687&lt;_xlfn.NORM.S.INV($B$6),1,0)</f>
        <v>0</v>
      </c>
      <c r="AR687" s="31" t="n">
        <f aca="false">IF(SQRT($B$9)*$B687+SQRT(1-$B$9)*W687&lt;_xlfn.NORM.S.INV($B$6),1,0)</f>
        <v>0</v>
      </c>
      <c r="AS687" s="31" t="n">
        <f aca="false">IF(SQRT($B$9)*$B687+SQRT(1-$B$9)*X687&lt;_xlfn.NORM.S.INV($B$6),1,0)</f>
        <v>0</v>
      </c>
      <c r="AT687" s="31" t="n">
        <f aca="false">IF(SQRT($B$9)*$B687+SQRT(1-$B$9)*Y687&lt;_xlfn.NORM.S.INV($B$6),1,0)</f>
        <v>0</v>
      </c>
      <c r="AU687" s="31" t="n">
        <f aca="false">IF(SQRT($B$9)*$B687+SQRT(1-$B$9)*Z687&lt;_xlfn.NORM.S.INV($B$6),1,0)</f>
        <v>0</v>
      </c>
      <c r="AV687" s="31" t="n">
        <f aca="false">IF(SQRT($B$9)*$B687+SQRT(1-$B$9)*AA687&lt;_xlfn.NORM.S.INV($B$6),1,0)</f>
        <v>0</v>
      </c>
      <c r="AW687" s="31" t="n">
        <f aca="false">IF(SQRT($C$9)*$B687+SQRT(1-$C$9)*AB687&lt;_xlfn.NORM.S.INV($C$6),1,0)</f>
        <v>0</v>
      </c>
      <c r="AX687" s="31" t="n">
        <f aca="false">IF(SQRT($C$9)*$B687+SQRT(1-$C$9)*AC687&lt;_xlfn.NORM.S.INV($C$6),1,0)</f>
        <v>0</v>
      </c>
      <c r="AY687" s="31" t="n">
        <f aca="false">IF(SQRT($C$9)*$B687+SQRT(1-$C$9)*AD687&lt;_xlfn.NORM.S.INV($C$6),1,0)</f>
        <v>0</v>
      </c>
      <c r="AZ687" s="31" t="n">
        <f aca="false">IF(SQRT($C$9)*$B687+SQRT(1-$C$9)*AE687&lt;_xlfn.NORM.S.INV($C$6),1,0)</f>
        <v>0</v>
      </c>
      <c r="BA687" s="31" t="n">
        <f aca="false">IF(SQRT($C$9)*$B687+SQRT(1-$C$9)*AF687&lt;_xlfn.NORM.S.INV($C$6),1,0)</f>
        <v>0</v>
      </c>
      <c r="BB687" s="31" t="n">
        <f aca="false">IF(SQRT($C$9)*$B687+SQRT(1-$C$9)*AG687&lt;_xlfn.NORM.S.INV($C$6),1,0)</f>
        <v>0</v>
      </c>
      <c r="BC687" s="31" t="n">
        <f aca="false">IF(SQRT($C$9)*$B687+SQRT(1-$C$9)*AH687&lt;_xlfn.NORM.S.INV($C$6),1,0)</f>
        <v>0</v>
      </c>
      <c r="BD687" s="31" t="n">
        <f aca="false">IF(SQRT($C$9)*$B687+SQRT(1-$C$9)*AI687&lt;_xlfn.NORM.S.INV($C$6),1,0)</f>
        <v>0</v>
      </c>
      <c r="BE687" s="31" t="n">
        <f aca="false">IF(SQRT($C$9)*$B687+SQRT(1-$C$9)*AJ687&lt;_xlfn.NORM.S.INV($C$6),1,0)</f>
        <v>0</v>
      </c>
      <c r="BF687" s="31" t="n">
        <f aca="false">IF(SQRT($C$9)*$B687+SQRT(1-$C$9)*AK687&lt;_xlfn.NORM.S.INV($C$6),1,0)</f>
        <v>0</v>
      </c>
      <c r="BG687" s="21"/>
      <c r="BH687" s="21"/>
      <c r="BI687" s="31" t="n">
        <f aca="false">$B$11*(($A$1061)*$C687/$B$12*$B$7+(1-$A$1061)*$D687/$B$12*$C$7)</f>
        <v>0</v>
      </c>
      <c r="BJ687" s="31" t="n">
        <f aca="false">$B$11*(($A$1062)*$C687/$B$12*$B$7+(1-$A$1062)*$D687/$B$12*$C$7)</f>
        <v>0</v>
      </c>
      <c r="BK687" s="31" t="n">
        <f aca="false">$B$11*(($A$1063)*$C687/$B$12*$B$7+(1-$A$1063)*$D687/$B$12*$C$7)</f>
        <v>0</v>
      </c>
      <c r="BL687" s="31" t="n">
        <f aca="false">$B$11*(($A$1064)*$C687/$B$12*$B$7+(1-$A$1064)*$D687/$B$12*$C$7)</f>
        <v>0</v>
      </c>
      <c r="BM687" s="31" t="n">
        <f aca="false">$B$11*(($A$1065)*$C687/$B$12*$B$7+(1-$A$1065)*$D687/$B$12*$C$7)</f>
        <v>0</v>
      </c>
      <c r="BN687" s="31" t="n">
        <f aca="false">$B$11*(($A$1066)*$C687/$B$12*$B$7+(1-$A$1066)*$D687/$B$12*$C$7)</f>
        <v>0</v>
      </c>
      <c r="BO687" s="31" t="n">
        <f aca="false">$B$11*(($A$1067)*$C687/$B$12*$B$7+(1-$A$1067)*$D687/$B$12*$C$7)</f>
        <v>0</v>
      </c>
      <c r="BP687" s="31" t="n">
        <f aca="false">$B$11*(($A$1068)*$C687/$B$12*$B$7+(1-$A$1068)*$D687/$B$12*$C$7)</f>
        <v>0</v>
      </c>
      <c r="BQ687" s="31" t="n">
        <f aca="false">$B$11*(($A$1069)*$C687/$B$12*$B$7+(1-$A$1069)*$D687/$B$12*$C$7)</f>
        <v>0</v>
      </c>
      <c r="BR687" s="31" t="n">
        <f aca="false">$B$11*(($A$1070)*$C687/$B$12*$B$7+(1-$A$1070)*$D687/$B$12*$C$7)</f>
        <v>0</v>
      </c>
      <c r="BS687" s="31" t="n">
        <f aca="false">$B$11*(($A$1071)*$C687/$B$12*$B$7+(1-$A$1071)*$D687/$B$12*$C$7)</f>
        <v>0</v>
      </c>
      <c r="BT687" s="31" t="n">
        <f aca="false">$B$11*(($A$1072)*$C687/$B$12*$B$7+(1-$A$1072)*$D687/$B$12*$C$7)</f>
        <v>0</v>
      </c>
      <c r="BU687" s="31" t="n">
        <f aca="false">$B$11*(($A$1073)*$C687/$B$12*$B$7+(1-$A$1073)*$D687/$B$12*$C$7)</f>
        <v>0</v>
      </c>
      <c r="BV687" s="31" t="n">
        <f aca="false">$B$11*(($A$1074)*$C687/$B$12*$B$7+(1-$A$1074)*$D687/$B$12*$C$7)</f>
        <v>0</v>
      </c>
      <c r="BW687" s="31" t="n">
        <f aca="false">$B$11*(($A$1075)*$C687/$B$12*$B$7+(1-$A$1075)*$D687/$B$12*$C$7)</f>
        <v>0</v>
      </c>
      <c r="BX687" s="31" t="n">
        <f aca="false">$B$11*(($A$1076)*$C687/$B$12*$B$7+(1-$A$1076)*$D687/$B$12*$C$7)</f>
        <v>0</v>
      </c>
      <c r="BY687" s="31" t="n">
        <f aca="false">$B$11*(($A$1077)*$C687/$B$12*$B$7+(1-$A$1077)*$D687/$B$12*$C$7)</f>
        <v>0</v>
      </c>
      <c r="BZ687" s="31" t="n">
        <f aca="false">$B$11*(($A$1078)*$C687/$B$12*$B$7+(1-$A$1078)*$D687/$B$12*$C$7)</f>
        <v>0</v>
      </c>
      <c r="CA687" s="31" t="n">
        <f aca="false">$B$11*(($A$1079)*$C687/$B$12*$B$7+(1-$A$1079)*$D687/$B$12*$C$7)</f>
        <v>0</v>
      </c>
      <c r="CB687" s="31" t="n">
        <f aca="false">$B$11*(($A$1080)*$C687/$B$12*$B$7+(1-$A$1080)*$D687/$B$12*$C$7)</f>
        <v>0</v>
      </c>
      <c r="CC687" s="31" t="n">
        <f aca="false">$B$11*(($A$1081)*$C687/$B$12*$B$7+(1-$A$1081)*$D687/$B$12*$C$7)</f>
        <v>0</v>
      </c>
    </row>
    <row r="688" customFormat="false" ht="15" hidden="false" customHeight="false" outlineLevel="0" collapsed="false">
      <c r="A688" s="21" t="n">
        <v>664</v>
      </c>
      <c r="B688" s="27" t="n">
        <v>-0.133841854537682</v>
      </c>
      <c r="C688" s="9" t="n">
        <f aca="false">SUM(AM688:AV688)</f>
        <v>0</v>
      </c>
      <c r="D688" s="9" t="n">
        <f aca="false">SUM(AW688:BF688)</f>
        <v>0</v>
      </c>
      <c r="E688" s="24" t="n">
        <f aca="false">(1-C688/$B$12)*$B$8-C688/$B$12*$B$7</f>
        <v>0.05</v>
      </c>
      <c r="F688" s="24" t="n">
        <f aca="false">(1-D688/$B$12)*$C$8-D688/$B$12*$C$7</f>
        <v>0.09</v>
      </c>
      <c r="G688" s="47" t="n">
        <f aca="false">$B$11*($B$10*C688/$B$12*$B$7+(1-$B$10)*D688/$B$12*$C$7)</f>
        <v>0</v>
      </c>
      <c r="H688" s="24" t="n">
        <f aca="false">$B$10*E688+(1-$B$10)*F688</f>
        <v>0.07</v>
      </c>
      <c r="I688" s="21"/>
      <c r="J688" s="21"/>
      <c r="K688" s="21"/>
      <c r="L688" s="21"/>
      <c r="M688" s="21"/>
      <c r="N688" s="21"/>
      <c r="O688" s="21"/>
      <c r="P688" s="21"/>
      <c r="Q688" s="21"/>
      <c r="R688" s="27" t="n">
        <v>0.32175041618091</v>
      </c>
      <c r="S688" s="27" t="n">
        <v>-1.76842361645243</v>
      </c>
      <c r="T688" s="27" t="n">
        <v>0.402477668189721</v>
      </c>
      <c r="U688" s="27" t="n">
        <v>-0.243359304709791</v>
      </c>
      <c r="V688" s="27" t="n">
        <v>-0.583054435123128</v>
      </c>
      <c r="W688" s="27" t="n">
        <v>-0.128555152435909</v>
      </c>
      <c r="X688" s="27" t="n">
        <v>2.24184774488506</v>
      </c>
      <c r="Y688" s="27" t="n">
        <v>-0.19678516617716</v>
      </c>
      <c r="Z688" s="27" t="n">
        <v>0.167267334349707</v>
      </c>
      <c r="AA688" s="27" t="n">
        <v>-0.333170348398732</v>
      </c>
      <c r="AB688" s="27" t="n">
        <v>-0.173895039347789</v>
      </c>
      <c r="AC688" s="27" t="n">
        <v>0.589231845070694</v>
      </c>
      <c r="AD688" s="27" t="n">
        <v>-0.307319790106609</v>
      </c>
      <c r="AE688" s="27" t="n">
        <v>-0.612493425882018</v>
      </c>
      <c r="AF688" s="27" t="n">
        <v>0.35821147663376</v>
      </c>
      <c r="AG688" s="27" t="n">
        <v>0.251124938158155</v>
      </c>
      <c r="AH688" s="27" t="n">
        <v>1.74088802224032</v>
      </c>
      <c r="AI688" s="27" t="n">
        <v>-1.34210951785762</v>
      </c>
      <c r="AJ688" s="27" t="n">
        <v>-0.506705762274027</v>
      </c>
      <c r="AK688" s="27" t="n">
        <v>-0.493613450815146</v>
      </c>
      <c r="AL688" s="21"/>
      <c r="AM688" s="31" t="n">
        <f aca="false">IF(SQRT($B$9)*$B688+SQRT(1-$B$9)*R688&lt;_xlfn.NORM.S.INV($B$6),1,0)</f>
        <v>0</v>
      </c>
      <c r="AN688" s="31" t="n">
        <f aca="false">IF(SQRT($B$9)*$B688+SQRT(1-$B$9)*S688&lt;_xlfn.NORM.S.INV($B$6),1,0)</f>
        <v>0</v>
      </c>
      <c r="AO688" s="31" t="n">
        <f aca="false">IF(SQRT($B$9)*$B688+SQRT(1-$B$9)*T688&lt;_xlfn.NORM.S.INV($B$6),1,0)</f>
        <v>0</v>
      </c>
      <c r="AP688" s="31" t="n">
        <f aca="false">IF(SQRT($B$9)*$B688+SQRT(1-$B$9)*U688&lt;_xlfn.NORM.S.INV($B$6),1,0)</f>
        <v>0</v>
      </c>
      <c r="AQ688" s="31" t="n">
        <f aca="false">IF(SQRT($B$9)*$B688+SQRT(1-$B$9)*V688&lt;_xlfn.NORM.S.INV($B$6),1,0)</f>
        <v>0</v>
      </c>
      <c r="AR688" s="31" t="n">
        <f aca="false">IF(SQRT($B$9)*$B688+SQRT(1-$B$9)*W688&lt;_xlfn.NORM.S.INV($B$6),1,0)</f>
        <v>0</v>
      </c>
      <c r="AS688" s="31" t="n">
        <f aca="false">IF(SQRT($B$9)*$B688+SQRT(1-$B$9)*X688&lt;_xlfn.NORM.S.INV($B$6),1,0)</f>
        <v>0</v>
      </c>
      <c r="AT688" s="31" t="n">
        <f aca="false">IF(SQRT($B$9)*$B688+SQRT(1-$B$9)*Y688&lt;_xlfn.NORM.S.INV($B$6),1,0)</f>
        <v>0</v>
      </c>
      <c r="AU688" s="31" t="n">
        <f aca="false">IF(SQRT($B$9)*$B688+SQRT(1-$B$9)*Z688&lt;_xlfn.NORM.S.INV($B$6),1,0)</f>
        <v>0</v>
      </c>
      <c r="AV688" s="31" t="n">
        <f aca="false">IF(SQRT($B$9)*$B688+SQRT(1-$B$9)*AA688&lt;_xlfn.NORM.S.INV($B$6),1,0)</f>
        <v>0</v>
      </c>
      <c r="AW688" s="31" t="n">
        <f aca="false">IF(SQRT($C$9)*$B688+SQRT(1-$C$9)*AB688&lt;_xlfn.NORM.S.INV($C$6),1,0)</f>
        <v>0</v>
      </c>
      <c r="AX688" s="31" t="n">
        <f aca="false">IF(SQRT($C$9)*$B688+SQRT(1-$C$9)*AC688&lt;_xlfn.NORM.S.INV($C$6),1,0)</f>
        <v>0</v>
      </c>
      <c r="AY688" s="31" t="n">
        <f aca="false">IF(SQRT($C$9)*$B688+SQRT(1-$C$9)*AD688&lt;_xlfn.NORM.S.INV($C$6),1,0)</f>
        <v>0</v>
      </c>
      <c r="AZ688" s="31" t="n">
        <f aca="false">IF(SQRT($C$9)*$B688+SQRT(1-$C$9)*AE688&lt;_xlfn.NORM.S.INV($C$6),1,0)</f>
        <v>0</v>
      </c>
      <c r="BA688" s="31" t="n">
        <f aca="false">IF(SQRT($C$9)*$B688+SQRT(1-$C$9)*AF688&lt;_xlfn.NORM.S.INV($C$6),1,0)</f>
        <v>0</v>
      </c>
      <c r="BB688" s="31" t="n">
        <f aca="false">IF(SQRT($C$9)*$B688+SQRT(1-$C$9)*AG688&lt;_xlfn.NORM.S.INV($C$6),1,0)</f>
        <v>0</v>
      </c>
      <c r="BC688" s="31" t="n">
        <f aca="false">IF(SQRT($C$9)*$B688+SQRT(1-$C$9)*AH688&lt;_xlfn.NORM.S.INV($C$6),1,0)</f>
        <v>0</v>
      </c>
      <c r="BD688" s="31" t="n">
        <f aca="false">IF(SQRT($C$9)*$B688+SQRT(1-$C$9)*AI688&lt;_xlfn.NORM.S.INV($C$6),1,0)</f>
        <v>0</v>
      </c>
      <c r="BE688" s="31" t="n">
        <f aca="false">IF(SQRT($C$9)*$B688+SQRT(1-$C$9)*AJ688&lt;_xlfn.NORM.S.INV($C$6),1,0)</f>
        <v>0</v>
      </c>
      <c r="BF688" s="31" t="n">
        <f aca="false">IF(SQRT($C$9)*$B688+SQRT(1-$C$9)*AK688&lt;_xlfn.NORM.S.INV($C$6),1,0)</f>
        <v>0</v>
      </c>
      <c r="BG688" s="21"/>
      <c r="BH688" s="21"/>
      <c r="BI688" s="31" t="n">
        <f aca="false">$B$11*(($A$1061)*$C688/$B$12*$B$7+(1-$A$1061)*$D688/$B$12*$C$7)</f>
        <v>0</v>
      </c>
      <c r="BJ688" s="31" t="n">
        <f aca="false">$B$11*(($A$1062)*$C688/$B$12*$B$7+(1-$A$1062)*$D688/$B$12*$C$7)</f>
        <v>0</v>
      </c>
      <c r="BK688" s="31" t="n">
        <f aca="false">$B$11*(($A$1063)*$C688/$B$12*$B$7+(1-$A$1063)*$D688/$B$12*$C$7)</f>
        <v>0</v>
      </c>
      <c r="BL688" s="31" t="n">
        <f aca="false">$B$11*(($A$1064)*$C688/$B$12*$B$7+(1-$A$1064)*$D688/$B$12*$C$7)</f>
        <v>0</v>
      </c>
      <c r="BM688" s="31" t="n">
        <f aca="false">$B$11*(($A$1065)*$C688/$B$12*$B$7+(1-$A$1065)*$D688/$B$12*$C$7)</f>
        <v>0</v>
      </c>
      <c r="BN688" s="31" t="n">
        <f aca="false">$B$11*(($A$1066)*$C688/$B$12*$B$7+(1-$A$1066)*$D688/$B$12*$C$7)</f>
        <v>0</v>
      </c>
      <c r="BO688" s="31" t="n">
        <f aca="false">$B$11*(($A$1067)*$C688/$B$12*$B$7+(1-$A$1067)*$D688/$B$12*$C$7)</f>
        <v>0</v>
      </c>
      <c r="BP688" s="31" t="n">
        <f aca="false">$B$11*(($A$1068)*$C688/$B$12*$B$7+(1-$A$1068)*$D688/$B$12*$C$7)</f>
        <v>0</v>
      </c>
      <c r="BQ688" s="31" t="n">
        <f aca="false">$B$11*(($A$1069)*$C688/$B$12*$B$7+(1-$A$1069)*$D688/$B$12*$C$7)</f>
        <v>0</v>
      </c>
      <c r="BR688" s="31" t="n">
        <f aca="false">$B$11*(($A$1070)*$C688/$B$12*$B$7+(1-$A$1070)*$D688/$B$12*$C$7)</f>
        <v>0</v>
      </c>
      <c r="BS688" s="31" t="n">
        <f aca="false">$B$11*(($A$1071)*$C688/$B$12*$B$7+(1-$A$1071)*$D688/$B$12*$C$7)</f>
        <v>0</v>
      </c>
      <c r="BT688" s="31" t="n">
        <f aca="false">$B$11*(($A$1072)*$C688/$B$12*$B$7+(1-$A$1072)*$D688/$B$12*$C$7)</f>
        <v>0</v>
      </c>
      <c r="BU688" s="31" t="n">
        <f aca="false">$B$11*(($A$1073)*$C688/$B$12*$B$7+(1-$A$1073)*$D688/$B$12*$C$7)</f>
        <v>0</v>
      </c>
      <c r="BV688" s="31" t="n">
        <f aca="false">$B$11*(($A$1074)*$C688/$B$12*$B$7+(1-$A$1074)*$D688/$B$12*$C$7)</f>
        <v>0</v>
      </c>
      <c r="BW688" s="31" t="n">
        <f aca="false">$B$11*(($A$1075)*$C688/$B$12*$B$7+(1-$A$1075)*$D688/$B$12*$C$7)</f>
        <v>0</v>
      </c>
      <c r="BX688" s="31" t="n">
        <f aca="false">$B$11*(($A$1076)*$C688/$B$12*$B$7+(1-$A$1076)*$D688/$B$12*$C$7)</f>
        <v>0</v>
      </c>
      <c r="BY688" s="31" t="n">
        <f aca="false">$B$11*(($A$1077)*$C688/$B$12*$B$7+(1-$A$1077)*$D688/$B$12*$C$7)</f>
        <v>0</v>
      </c>
      <c r="BZ688" s="31" t="n">
        <f aca="false">$B$11*(($A$1078)*$C688/$B$12*$B$7+(1-$A$1078)*$D688/$B$12*$C$7)</f>
        <v>0</v>
      </c>
      <c r="CA688" s="31" t="n">
        <f aca="false">$B$11*(($A$1079)*$C688/$B$12*$B$7+(1-$A$1079)*$D688/$B$12*$C$7)</f>
        <v>0</v>
      </c>
      <c r="CB688" s="31" t="n">
        <f aca="false">$B$11*(($A$1080)*$C688/$B$12*$B$7+(1-$A$1080)*$D688/$B$12*$C$7)</f>
        <v>0</v>
      </c>
      <c r="CC688" s="31" t="n">
        <f aca="false">$B$11*(($A$1081)*$C688/$B$12*$B$7+(1-$A$1081)*$D688/$B$12*$C$7)</f>
        <v>0</v>
      </c>
    </row>
    <row r="689" customFormat="false" ht="15" hidden="false" customHeight="false" outlineLevel="0" collapsed="false">
      <c r="A689" s="21" t="n">
        <v>665</v>
      </c>
      <c r="B689" s="27" t="n">
        <v>0.545083399535298</v>
      </c>
      <c r="C689" s="9" t="n">
        <f aca="false">SUM(AM689:AV689)</f>
        <v>0</v>
      </c>
      <c r="D689" s="9" t="n">
        <f aca="false">SUM(AW689:BF689)</f>
        <v>2</v>
      </c>
      <c r="E689" s="24" t="n">
        <f aca="false">(1-C689/$B$12)*$B$8-C689/$B$12*$B$7</f>
        <v>0.05</v>
      </c>
      <c r="F689" s="24" t="n">
        <f aca="false">(1-D689/$B$12)*$C$8-D689/$B$12*$C$7</f>
        <v>-0.048</v>
      </c>
      <c r="G689" s="47" t="n">
        <f aca="false">$B$11*($B$10*C689/$B$12*$B$7+(1-$B$10)*D689/$B$12*$C$7)</f>
        <v>600</v>
      </c>
      <c r="H689" s="24" t="n">
        <f aca="false">$B$10*E689+(1-$B$10)*F689</f>
        <v>0.001</v>
      </c>
      <c r="I689" s="21"/>
      <c r="J689" s="21"/>
      <c r="K689" s="21"/>
      <c r="L689" s="21"/>
      <c r="M689" s="21"/>
      <c r="N689" s="21"/>
      <c r="O689" s="21"/>
      <c r="P689" s="21"/>
      <c r="Q689" s="21"/>
      <c r="R689" s="27" t="n">
        <v>-1.04815051215891</v>
      </c>
      <c r="S689" s="27" t="n">
        <v>-0.249402479096312</v>
      </c>
      <c r="T689" s="27" t="n">
        <v>1.65388731301425</v>
      </c>
      <c r="U689" s="27" t="n">
        <v>1.43976043512457</v>
      </c>
      <c r="V689" s="27" t="n">
        <v>-0.280261620347163</v>
      </c>
      <c r="W689" s="27" t="n">
        <v>0.533860451532433</v>
      </c>
      <c r="X689" s="27" t="n">
        <v>-1.36868123993556</v>
      </c>
      <c r="Y689" s="27" t="n">
        <v>0.992192811575391</v>
      </c>
      <c r="Z689" s="27" t="n">
        <v>-0.254014483424792</v>
      </c>
      <c r="AA689" s="27" t="n">
        <v>-0.0306026291520203</v>
      </c>
      <c r="AB689" s="27" t="n">
        <v>-0.0490240943008824</v>
      </c>
      <c r="AC689" s="27" t="n">
        <v>-2.15299253920266</v>
      </c>
      <c r="AD689" s="27" t="n">
        <v>0.263703747418094</v>
      </c>
      <c r="AE689" s="27" t="n">
        <v>-2.25360698557183</v>
      </c>
      <c r="AF689" s="27" t="n">
        <v>-0.794774025891719</v>
      </c>
      <c r="AG689" s="27" t="n">
        <v>1.86850218945733</v>
      </c>
      <c r="AH689" s="27" t="n">
        <v>-1.42197684710596</v>
      </c>
      <c r="AI689" s="27" t="n">
        <v>-1.63394526896581</v>
      </c>
      <c r="AJ689" s="27" t="n">
        <v>-0.314810956228091</v>
      </c>
      <c r="AK689" s="27" t="n">
        <v>2.02293902013241</v>
      </c>
      <c r="AL689" s="21"/>
      <c r="AM689" s="31" t="n">
        <f aca="false">IF(SQRT($B$9)*$B689+SQRT(1-$B$9)*R689&lt;_xlfn.NORM.S.INV($B$6),1,0)</f>
        <v>0</v>
      </c>
      <c r="AN689" s="31" t="n">
        <f aca="false">IF(SQRT($B$9)*$B689+SQRT(1-$B$9)*S689&lt;_xlfn.NORM.S.INV($B$6),1,0)</f>
        <v>0</v>
      </c>
      <c r="AO689" s="31" t="n">
        <f aca="false">IF(SQRT($B$9)*$B689+SQRT(1-$B$9)*T689&lt;_xlfn.NORM.S.INV($B$6),1,0)</f>
        <v>0</v>
      </c>
      <c r="AP689" s="31" t="n">
        <f aca="false">IF(SQRT($B$9)*$B689+SQRT(1-$B$9)*U689&lt;_xlfn.NORM.S.INV($B$6),1,0)</f>
        <v>0</v>
      </c>
      <c r="AQ689" s="31" t="n">
        <f aca="false">IF(SQRT($B$9)*$B689+SQRT(1-$B$9)*V689&lt;_xlfn.NORM.S.INV($B$6),1,0)</f>
        <v>0</v>
      </c>
      <c r="AR689" s="31" t="n">
        <f aca="false">IF(SQRT($B$9)*$B689+SQRT(1-$B$9)*W689&lt;_xlfn.NORM.S.INV($B$6),1,0)</f>
        <v>0</v>
      </c>
      <c r="AS689" s="31" t="n">
        <f aca="false">IF(SQRT($B$9)*$B689+SQRT(1-$B$9)*X689&lt;_xlfn.NORM.S.INV($B$6),1,0)</f>
        <v>0</v>
      </c>
      <c r="AT689" s="31" t="n">
        <f aca="false">IF(SQRT($B$9)*$B689+SQRT(1-$B$9)*Y689&lt;_xlfn.NORM.S.INV($B$6),1,0)</f>
        <v>0</v>
      </c>
      <c r="AU689" s="31" t="n">
        <f aca="false">IF(SQRT($B$9)*$B689+SQRT(1-$B$9)*Z689&lt;_xlfn.NORM.S.INV($B$6),1,0)</f>
        <v>0</v>
      </c>
      <c r="AV689" s="31" t="n">
        <f aca="false">IF(SQRT($B$9)*$B689+SQRT(1-$B$9)*AA689&lt;_xlfn.NORM.S.INV($B$6),1,0)</f>
        <v>0</v>
      </c>
      <c r="AW689" s="31" t="n">
        <f aca="false">IF(SQRT($C$9)*$B689+SQRT(1-$C$9)*AB689&lt;_xlfn.NORM.S.INV($C$6),1,0)</f>
        <v>0</v>
      </c>
      <c r="AX689" s="31" t="n">
        <f aca="false">IF(SQRT($C$9)*$B689+SQRT(1-$C$9)*AC689&lt;_xlfn.NORM.S.INV($C$6),1,0)</f>
        <v>1</v>
      </c>
      <c r="AY689" s="31" t="n">
        <f aca="false">IF(SQRT($C$9)*$B689+SQRT(1-$C$9)*AD689&lt;_xlfn.NORM.S.INV($C$6),1,0)</f>
        <v>0</v>
      </c>
      <c r="AZ689" s="31" t="n">
        <f aca="false">IF(SQRT($C$9)*$B689+SQRT(1-$C$9)*AE689&lt;_xlfn.NORM.S.INV($C$6),1,0)</f>
        <v>1</v>
      </c>
      <c r="BA689" s="31" t="n">
        <f aca="false">IF(SQRT($C$9)*$B689+SQRT(1-$C$9)*AF689&lt;_xlfn.NORM.S.INV($C$6),1,0)</f>
        <v>0</v>
      </c>
      <c r="BB689" s="31" t="n">
        <f aca="false">IF(SQRT($C$9)*$B689+SQRT(1-$C$9)*AG689&lt;_xlfn.NORM.S.INV($C$6),1,0)</f>
        <v>0</v>
      </c>
      <c r="BC689" s="31" t="n">
        <f aca="false">IF(SQRT($C$9)*$B689+SQRT(1-$C$9)*AH689&lt;_xlfn.NORM.S.INV($C$6),1,0)</f>
        <v>0</v>
      </c>
      <c r="BD689" s="31" t="n">
        <f aca="false">IF(SQRT($C$9)*$B689+SQRT(1-$C$9)*AI689&lt;_xlfn.NORM.S.INV($C$6),1,0)</f>
        <v>0</v>
      </c>
      <c r="BE689" s="31" t="n">
        <f aca="false">IF(SQRT($C$9)*$B689+SQRT(1-$C$9)*AJ689&lt;_xlfn.NORM.S.INV($C$6),1,0)</f>
        <v>0</v>
      </c>
      <c r="BF689" s="31" t="n">
        <f aca="false">IF(SQRT($C$9)*$B689+SQRT(1-$C$9)*AK689&lt;_xlfn.NORM.S.INV($C$6),1,0)</f>
        <v>0</v>
      </c>
      <c r="BG689" s="21"/>
      <c r="BH689" s="21"/>
      <c r="BI689" s="31" t="n">
        <f aca="false">$B$11*(($A$1061)*$C689/$B$12*$B$7+(1-$A$1061)*$D689/$B$12*$C$7)</f>
        <v>1200</v>
      </c>
      <c r="BJ689" s="31" t="n">
        <f aca="false">$B$11*(($A$1062)*$C689/$B$12*$B$7+(1-$A$1062)*$D689/$B$12*$C$7)</f>
        <v>1140</v>
      </c>
      <c r="BK689" s="31" t="n">
        <f aca="false">$B$11*(($A$1063)*$C689/$B$12*$B$7+(1-$A$1063)*$D689/$B$12*$C$7)</f>
        <v>1080</v>
      </c>
      <c r="BL689" s="31" t="n">
        <f aca="false">$B$11*(($A$1064)*$C689/$B$12*$B$7+(1-$A$1064)*$D689/$B$12*$C$7)</f>
        <v>1020</v>
      </c>
      <c r="BM689" s="31" t="n">
        <f aca="false">$B$11*(($A$1065)*$C689/$B$12*$B$7+(1-$A$1065)*$D689/$B$12*$C$7)</f>
        <v>960</v>
      </c>
      <c r="BN689" s="31" t="n">
        <f aca="false">$B$11*(($A$1066)*$C689/$B$12*$B$7+(1-$A$1066)*$D689/$B$12*$C$7)</f>
        <v>900</v>
      </c>
      <c r="BO689" s="31" t="n">
        <f aca="false">$B$11*(($A$1067)*$C689/$B$12*$B$7+(1-$A$1067)*$D689/$B$12*$C$7)</f>
        <v>840</v>
      </c>
      <c r="BP689" s="31" t="n">
        <f aca="false">$B$11*(($A$1068)*$C689/$B$12*$B$7+(1-$A$1068)*$D689/$B$12*$C$7)</f>
        <v>780</v>
      </c>
      <c r="BQ689" s="31" t="n">
        <f aca="false">$B$11*(($A$1069)*$C689/$B$12*$B$7+(1-$A$1069)*$D689/$B$12*$C$7)</f>
        <v>720</v>
      </c>
      <c r="BR689" s="31" t="n">
        <f aca="false">$B$11*(($A$1070)*$C689/$B$12*$B$7+(1-$A$1070)*$D689/$B$12*$C$7)</f>
        <v>660</v>
      </c>
      <c r="BS689" s="31" t="n">
        <f aca="false">$B$11*(($A$1071)*$C689/$B$12*$B$7+(1-$A$1071)*$D689/$B$12*$C$7)</f>
        <v>600</v>
      </c>
      <c r="BT689" s="31" t="n">
        <f aca="false">$B$11*(($A$1072)*$C689/$B$12*$B$7+(1-$A$1072)*$D689/$B$12*$C$7)</f>
        <v>540</v>
      </c>
      <c r="BU689" s="31" t="n">
        <f aca="false">$B$11*(($A$1073)*$C689/$B$12*$B$7+(1-$A$1073)*$D689/$B$12*$C$7)</f>
        <v>480</v>
      </c>
      <c r="BV689" s="31" t="n">
        <f aca="false">$B$11*(($A$1074)*$C689/$B$12*$B$7+(1-$A$1074)*$D689/$B$12*$C$7)</f>
        <v>420</v>
      </c>
      <c r="BW689" s="31" t="n">
        <f aca="false">$B$11*(($A$1075)*$C689/$B$12*$B$7+(1-$A$1075)*$D689/$B$12*$C$7)</f>
        <v>360</v>
      </c>
      <c r="BX689" s="31" t="n">
        <f aca="false">$B$11*(($A$1076)*$C689/$B$12*$B$7+(1-$A$1076)*$D689/$B$12*$C$7)</f>
        <v>300</v>
      </c>
      <c r="BY689" s="31" t="n">
        <f aca="false">$B$11*(($A$1077)*$C689/$B$12*$B$7+(1-$A$1077)*$D689/$B$12*$C$7)</f>
        <v>240</v>
      </c>
      <c r="BZ689" s="31" t="n">
        <f aca="false">$B$11*(($A$1078)*$C689/$B$12*$B$7+(1-$A$1078)*$D689/$B$12*$C$7)</f>
        <v>180</v>
      </c>
      <c r="CA689" s="31" t="n">
        <f aca="false">$B$11*(($A$1079)*$C689/$B$12*$B$7+(1-$A$1079)*$D689/$B$12*$C$7)</f>
        <v>120</v>
      </c>
      <c r="CB689" s="31" t="n">
        <f aca="false">$B$11*(($A$1080)*$C689/$B$12*$B$7+(1-$A$1080)*$D689/$B$12*$C$7)</f>
        <v>60.0000000000001</v>
      </c>
      <c r="CC689" s="31" t="n">
        <f aca="false">$B$11*(($A$1081)*$C689/$B$12*$B$7+(1-$A$1081)*$D689/$B$12*$C$7)</f>
        <v>0</v>
      </c>
    </row>
    <row r="690" customFormat="false" ht="15" hidden="false" customHeight="false" outlineLevel="0" collapsed="false">
      <c r="A690" s="21" t="n">
        <v>666</v>
      </c>
      <c r="B690" s="27" t="n">
        <v>0.459759149698912</v>
      </c>
      <c r="C690" s="9" t="n">
        <f aca="false">SUM(AM690:AV690)</f>
        <v>0</v>
      </c>
      <c r="D690" s="9" t="n">
        <f aca="false">SUM(AW690:BF690)</f>
        <v>0</v>
      </c>
      <c r="E690" s="24" t="n">
        <f aca="false">(1-C690/$B$12)*$B$8-C690/$B$12*$B$7</f>
        <v>0.05</v>
      </c>
      <c r="F690" s="24" t="n">
        <f aca="false">(1-D690/$B$12)*$C$8-D690/$B$12*$C$7</f>
        <v>0.09</v>
      </c>
      <c r="G690" s="47" t="n">
        <f aca="false">$B$11*($B$10*C690/$B$12*$B$7+(1-$B$10)*D690/$B$12*$C$7)</f>
        <v>0</v>
      </c>
      <c r="H690" s="24" t="n">
        <f aca="false">$B$10*E690+(1-$B$10)*F690</f>
        <v>0.07</v>
      </c>
      <c r="I690" s="21"/>
      <c r="J690" s="21"/>
      <c r="K690" s="21"/>
      <c r="L690" s="21"/>
      <c r="M690" s="21"/>
      <c r="N690" s="21"/>
      <c r="O690" s="21"/>
      <c r="P690" s="21"/>
      <c r="Q690" s="21"/>
      <c r="R690" s="27" t="n">
        <v>1.0135576694481</v>
      </c>
      <c r="S690" s="27" t="n">
        <v>-1.0308056676162</v>
      </c>
      <c r="T690" s="27" t="n">
        <v>-0.954744286206931</v>
      </c>
      <c r="U690" s="27" t="n">
        <v>-0.759831712236128</v>
      </c>
      <c r="V690" s="27" t="n">
        <v>-0.194177583346884</v>
      </c>
      <c r="W690" s="27" t="n">
        <v>0.404001648411935</v>
      </c>
      <c r="X690" s="27" t="n">
        <v>0.296525441548602</v>
      </c>
      <c r="Y690" s="27" t="n">
        <v>-1.76988896839051</v>
      </c>
      <c r="Z690" s="27" t="n">
        <v>-0.338407614841914</v>
      </c>
      <c r="AA690" s="27" t="n">
        <v>-1.16602134953477</v>
      </c>
      <c r="AB690" s="27" t="n">
        <v>0.445712828140292</v>
      </c>
      <c r="AC690" s="27" t="n">
        <v>0.372044381671681</v>
      </c>
      <c r="AD690" s="27" t="n">
        <v>-1.47785138891222</v>
      </c>
      <c r="AE690" s="27" t="n">
        <v>0.0891203765539448</v>
      </c>
      <c r="AF690" s="27" t="n">
        <v>-1.80992205730843</v>
      </c>
      <c r="AG690" s="27" t="n">
        <v>-0.268846439036375</v>
      </c>
      <c r="AH690" s="27" t="n">
        <v>-1.14380670032995</v>
      </c>
      <c r="AI690" s="27" t="n">
        <v>-0.101155247091623</v>
      </c>
      <c r="AJ690" s="27" t="n">
        <v>0.825232187304299</v>
      </c>
      <c r="AK690" s="27" t="n">
        <v>-1.02010524821732</v>
      </c>
      <c r="AL690" s="21"/>
      <c r="AM690" s="31" t="n">
        <f aca="false">IF(SQRT($B$9)*$B690+SQRT(1-$B$9)*R690&lt;_xlfn.NORM.S.INV($B$6),1,0)</f>
        <v>0</v>
      </c>
      <c r="AN690" s="31" t="n">
        <f aca="false">IF(SQRT($B$9)*$B690+SQRT(1-$B$9)*S690&lt;_xlfn.NORM.S.INV($B$6),1,0)</f>
        <v>0</v>
      </c>
      <c r="AO690" s="31" t="n">
        <f aca="false">IF(SQRT($B$9)*$B690+SQRT(1-$B$9)*T690&lt;_xlfn.NORM.S.INV($B$6),1,0)</f>
        <v>0</v>
      </c>
      <c r="AP690" s="31" t="n">
        <f aca="false">IF(SQRT($B$9)*$B690+SQRT(1-$B$9)*U690&lt;_xlfn.NORM.S.INV($B$6),1,0)</f>
        <v>0</v>
      </c>
      <c r="AQ690" s="31" t="n">
        <f aca="false">IF(SQRT($B$9)*$B690+SQRT(1-$B$9)*V690&lt;_xlfn.NORM.S.INV($B$6),1,0)</f>
        <v>0</v>
      </c>
      <c r="AR690" s="31" t="n">
        <f aca="false">IF(SQRT($B$9)*$B690+SQRT(1-$B$9)*W690&lt;_xlfn.NORM.S.INV($B$6),1,0)</f>
        <v>0</v>
      </c>
      <c r="AS690" s="31" t="n">
        <f aca="false">IF(SQRT($B$9)*$B690+SQRT(1-$B$9)*X690&lt;_xlfn.NORM.S.INV($B$6),1,0)</f>
        <v>0</v>
      </c>
      <c r="AT690" s="31" t="n">
        <f aca="false">IF(SQRT($B$9)*$B690+SQRT(1-$B$9)*Y690&lt;_xlfn.NORM.S.INV($B$6),1,0)</f>
        <v>0</v>
      </c>
      <c r="AU690" s="31" t="n">
        <f aca="false">IF(SQRT($B$9)*$B690+SQRT(1-$B$9)*Z690&lt;_xlfn.NORM.S.INV($B$6),1,0)</f>
        <v>0</v>
      </c>
      <c r="AV690" s="31" t="n">
        <f aca="false">IF(SQRT($B$9)*$B690+SQRT(1-$B$9)*AA690&lt;_xlfn.NORM.S.INV($B$6),1,0)</f>
        <v>0</v>
      </c>
      <c r="AW690" s="31" t="n">
        <f aca="false">IF(SQRT($C$9)*$B690+SQRT(1-$C$9)*AB690&lt;_xlfn.NORM.S.INV($C$6),1,0)</f>
        <v>0</v>
      </c>
      <c r="AX690" s="31" t="n">
        <f aca="false">IF(SQRT($C$9)*$B690+SQRT(1-$C$9)*AC690&lt;_xlfn.NORM.S.INV($C$6),1,0)</f>
        <v>0</v>
      </c>
      <c r="AY690" s="31" t="n">
        <f aca="false">IF(SQRT($C$9)*$B690+SQRT(1-$C$9)*AD690&lt;_xlfn.NORM.S.INV($C$6),1,0)</f>
        <v>0</v>
      </c>
      <c r="AZ690" s="31" t="n">
        <f aca="false">IF(SQRT($C$9)*$B690+SQRT(1-$C$9)*AE690&lt;_xlfn.NORM.S.INV($C$6),1,0)</f>
        <v>0</v>
      </c>
      <c r="BA690" s="31" t="n">
        <f aca="false">IF(SQRT($C$9)*$B690+SQRT(1-$C$9)*AF690&lt;_xlfn.NORM.S.INV($C$6),1,0)</f>
        <v>0</v>
      </c>
      <c r="BB690" s="31" t="n">
        <f aca="false">IF(SQRT($C$9)*$B690+SQRT(1-$C$9)*AG690&lt;_xlfn.NORM.S.INV($C$6),1,0)</f>
        <v>0</v>
      </c>
      <c r="BC690" s="31" t="n">
        <f aca="false">IF(SQRT($C$9)*$B690+SQRT(1-$C$9)*AH690&lt;_xlfn.NORM.S.INV($C$6),1,0)</f>
        <v>0</v>
      </c>
      <c r="BD690" s="31" t="n">
        <f aca="false">IF(SQRT($C$9)*$B690+SQRT(1-$C$9)*AI690&lt;_xlfn.NORM.S.INV($C$6),1,0)</f>
        <v>0</v>
      </c>
      <c r="BE690" s="31" t="n">
        <f aca="false">IF(SQRT($C$9)*$B690+SQRT(1-$C$9)*AJ690&lt;_xlfn.NORM.S.INV($C$6),1,0)</f>
        <v>0</v>
      </c>
      <c r="BF690" s="31" t="n">
        <f aca="false">IF(SQRT($C$9)*$B690+SQRT(1-$C$9)*AK690&lt;_xlfn.NORM.S.INV($C$6),1,0)</f>
        <v>0</v>
      </c>
      <c r="BG690" s="21"/>
      <c r="BH690" s="21"/>
      <c r="BI690" s="31" t="n">
        <f aca="false">$B$11*(($A$1061)*$C690/$B$12*$B$7+(1-$A$1061)*$D690/$B$12*$C$7)</f>
        <v>0</v>
      </c>
      <c r="BJ690" s="31" t="n">
        <f aca="false">$B$11*(($A$1062)*$C690/$B$12*$B$7+(1-$A$1062)*$D690/$B$12*$C$7)</f>
        <v>0</v>
      </c>
      <c r="BK690" s="31" t="n">
        <f aca="false">$B$11*(($A$1063)*$C690/$B$12*$B$7+(1-$A$1063)*$D690/$B$12*$C$7)</f>
        <v>0</v>
      </c>
      <c r="BL690" s="31" t="n">
        <f aca="false">$B$11*(($A$1064)*$C690/$B$12*$B$7+(1-$A$1064)*$D690/$B$12*$C$7)</f>
        <v>0</v>
      </c>
      <c r="BM690" s="31" t="n">
        <f aca="false">$B$11*(($A$1065)*$C690/$B$12*$B$7+(1-$A$1065)*$D690/$B$12*$C$7)</f>
        <v>0</v>
      </c>
      <c r="BN690" s="31" t="n">
        <f aca="false">$B$11*(($A$1066)*$C690/$B$12*$B$7+(1-$A$1066)*$D690/$B$12*$C$7)</f>
        <v>0</v>
      </c>
      <c r="BO690" s="31" t="n">
        <f aca="false">$B$11*(($A$1067)*$C690/$B$12*$B$7+(1-$A$1067)*$D690/$B$12*$C$7)</f>
        <v>0</v>
      </c>
      <c r="BP690" s="31" t="n">
        <f aca="false">$B$11*(($A$1068)*$C690/$B$12*$B$7+(1-$A$1068)*$D690/$B$12*$C$7)</f>
        <v>0</v>
      </c>
      <c r="BQ690" s="31" t="n">
        <f aca="false">$B$11*(($A$1069)*$C690/$B$12*$B$7+(1-$A$1069)*$D690/$B$12*$C$7)</f>
        <v>0</v>
      </c>
      <c r="BR690" s="31" t="n">
        <f aca="false">$B$11*(($A$1070)*$C690/$B$12*$B$7+(1-$A$1070)*$D690/$B$12*$C$7)</f>
        <v>0</v>
      </c>
      <c r="BS690" s="31" t="n">
        <f aca="false">$B$11*(($A$1071)*$C690/$B$12*$B$7+(1-$A$1071)*$D690/$B$12*$C$7)</f>
        <v>0</v>
      </c>
      <c r="BT690" s="31" t="n">
        <f aca="false">$B$11*(($A$1072)*$C690/$B$12*$B$7+(1-$A$1072)*$D690/$B$12*$C$7)</f>
        <v>0</v>
      </c>
      <c r="BU690" s="31" t="n">
        <f aca="false">$B$11*(($A$1073)*$C690/$B$12*$B$7+(1-$A$1073)*$D690/$B$12*$C$7)</f>
        <v>0</v>
      </c>
      <c r="BV690" s="31" t="n">
        <f aca="false">$B$11*(($A$1074)*$C690/$B$12*$B$7+(1-$A$1074)*$D690/$B$12*$C$7)</f>
        <v>0</v>
      </c>
      <c r="BW690" s="31" t="n">
        <f aca="false">$B$11*(($A$1075)*$C690/$B$12*$B$7+(1-$A$1075)*$D690/$B$12*$C$7)</f>
        <v>0</v>
      </c>
      <c r="BX690" s="31" t="n">
        <f aca="false">$B$11*(($A$1076)*$C690/$B$12*$B$7+(1-$A$1076)*$D690/$B$12*$C$7)</f>
        <v>0</v>
      </c>
      <c r="BY690" s="31" t="n">
        <f aca="false">$B$11*(($A$1077)*$C690/$B$12*$B$7+(1-$A$1077)*$D690/$B$12*$C$7)</f>
        <v>0</v>
      </c>
      <c r="BZ690" s="31" t="n">
        <f aca="false">$B$11*(($A$1078)*$C690/$B$12*$B$7+(1-$A$1078)*$D690/$B$12*$C$7)</f>
        <v>0</v>
      </c>
      <c r="CA690" s="31" t="n">
        <f aca="false">$B$11*(($A$1079)*$C690/$B$12*$B$7+(1-$A$1079)*$D690/$B$12*$C$7)</f>
        <v>0</v>
      </c>
      <c r="CB690" s="31" t="n">
        <f aca="false">$B$11*(($A$1080)*$C690/$B$12*$B$7+(1-$A$1080)*$D690/$B$12*$C$7)</f>
        <v>0</v>
      </c>
      <c r="CC690" s="31" t="n">
        <f aca="false">$B$11*(($A$1081)*$C690/$B$12*$B$7+(1-$A$1081)*$D690/$B$12*$C$7)</f>
        <v>0</v>
      </c>
    </row>
    <row r="691" customFormat="false" ht="15" hidden="false" customHeight="false" outlineLevel="0" collapsed="false">
      <c r="A691" s="21" t="n">
        <v>667</v>
      </c>
      <c r="B691" s="27" t="n">
        <v>-1.4016039726186</v>
      </c>
      <c r="C691" s="9" t="n">
        <f aca="false">SUM(AM691:AV691)</f>
        <v>0</v>
      </c>
      <c r="D691" s="9" t="n">
        <f aca="false">SUM(AW691:BF691)</f>
        <v>2</v>
      </c>
      <c r="E691" s="24" t="n">
        <f aca="false">(1-C691/$B$12)*$B$8-C691/$B$12*$B$7</f>
        <v>0.05</v>
      </c>
      <c r="F691" s="24" t="n">
        <f aca="false">(1-D691/$B$12)*$C$8-D691/$B$12*$C$7</f>
        <v>-0.048</v>
      </c>
      <c r="G691" s="47" t="n">
        <f aca="false">$B$11*($B$10*C691/$B$12*$B$7+(1-$B$10)*D691/$B$12*$C$7)</f>
        <v>600</v>
      </c>
      <c r="H691" s="24" t="n">
        <f aca="false">$B$10*E691+(1-$B$10)*F691</f>
        <v>0.001</v>
      </c>
      <c r="I691" s="21"/>
      <c r="J691" s="21"/>
      <c r="K691" s="21"/>
      <c r="L691" s="21"/>
      <c r="M691" s="21"/>
      <c r="N691" s="21"/>
      <c r="O691" s="21"/>
      <c r="P691" s="21"/>
      <c r="Q691" s="21"/>
      <c r="R691" s="27" t="n">
        <v>-0.075370315049844</v>
      </c>
      <c r="S691" s="27" t="n">
        <v>1.16968722542933</v>
      </c>
      <c r="T691" s="27" t="n">
        <v>0.0781073416923918</v>
      </c>
      <c r="U691" s="27" t="n">
        <v>1.12722911637159</v>
      </c>
      <c r="V691" s="27" t="n">
        <v>1.33395798181633</v>
      </c>
      <c r="W691" s="27" t="n">
        <v>0.66348287770809</v>
      </c>
      <c r="X691" s="27" t="n">
        <v>-0.386876841065404</v>
      </c>
      <c r="Y691" s="27" t="n">
        <v>-0.210823080360491</v>
      </c>
      <c r="Z691" s="27" t="n">
        <v>-0.423064009512231</v>
      </c>
      <c r="AA691" s="27" t="n">
        <v>-0.194927669978096</v>
      </c>
      <c r="AB691" s="27" t="n">
        <v>-1.60243144376749</v>
      </c>
      <c r="AC691" s="27" t="n">
        <v>1.02250625563852</v>
      </c>
      <c r="AD691" s="27" t="n">
        <v>-1.47242517787791</v>
      </c>
      <c r="AE691" s="27" t="n">
        <v>2.28493210387061</v>
      </c>
      <c r="AF691" s="27" t="n">
        <v>0.944983800569431</v>
      </c>
      <c r="AG691" s="27" t="n">
        <v>-0.0939211695826787</v>
      </c>
      <c r="AH691" s="27" t="n">
        <v>2.62649730362605</v>
      </c>
      <c r="AI691" s="27" t="n">
        <v>-0.236707193471862</v>
      </c>
      <c r="AJ691" s="27" t="n">
        <v>-0.484096374360133</v>
      </c>
      <c r="AK691" s="27" t="n">
        <v>0.896585188955604</v>
      </c>
      <c r="AL691" s="21"/>
      <c r="AM691" s="31" t="n">
        <f aca="false">IF(SQRT($B$9)*$B691+SQRT(1-$B$9)*R691&lt;_xlfn.NORM.S.INV($B$6),1,0)</f>
        <v>0</v>
      </c>
      <c r="AN691" s="31" t="n">
        <f aca="false">IF(SQRT($B$9)*$B691+SQRT(1-$B$9)*S691&lt;_xlfn.NORM.S.INV($B$6),1,0)</f>
        <v>0</v>
      </c>
      <c r="AO691" s="31" t="n">
        <f aca="false">IF(SQRT($B$9)*$B691+SQRT(1-$B$9)*T691&lt;_xlfn.NORM.S.INV($B$6),1,0)</f>
        <v>0</v>
      </c>
      <c r="AP691" s="31" t="n">
        <f aca="false">IF(SQRT($B$9)*$B691+SQRT(1-$B$9)*U691&lt;_xlfn.NORM.S.INV($B$6),1,0)</f>
        <v>0</v>
      </c>
      <c r="AQ691" s="31" t="n">
        <f aca="false">IF(SQRT($B$9)*$B691+SQRT(1-$B$9)*V691&lt;_xlfn.NORM.S.INV($B$6),1,0)</f>
        <v>0</v>
      </c>
      <c r="AR691" s="31" t="n">
        <f aca="false">IF(SQRT($B$9)*$B691+SQRT(1-$B$9)*W691&lt;_xlfn.NORM.S.INV($B$6),1,0)</f>
        <v>0</v>
      </c>
      <c r="AS691" s="31" t="n">
        <f aca="false">IF(SQRT($B$9)*$B691+SQRT(1-$B$9)*X691&lt;_xlfn.NORM.S.INV($B$6),1,0)</f>
        <v>0</v>
      </c>
      <c r="AT691" s="31" t="n">
        <f aca="false">IF(SQRT($B$9)*$B691+SQRT(1-$B$9)*Y691&lt;_xlfn.NORM.S.INV($B$6),1,0)</f>
        <v>0</v>
      </c>
      <c r="AU691" s="31" t="n">
        <f aca="false">IF(SQRT($B$9)*$B691+SQRT(1-$B$9)*Z691&lt;_xlfn.NORM.S.INV($B$6),1,0)</f>
        <v>0</v>
      </c>
      <c r="AV691" s="31" t="n">
        <f aca="false">IF(SQRT($B$9)*$B691+SQRT(1-$B$9)*AA691&lt;_xlfn.NORM.S.INV($B$6),1,0)</f>
        <v>0</v>
      </c>
      <c r="AW691" s="31" t="n">
        <f aca="false">IF(SQRT($C$9)*$B691+SQRT(1-$C$9)*AB691&lt;_xlfn.NORM.S.INV($C$6),1,0)</f>
        <v>1</v>
      </c>
      <c r="AX691" s="31" t="n">
        <f aca="false">IF(SQRT($C$9)*$B691+SQRT(1-$C$9)*AC691&lt;_xlfn.NORM.S.INV($C$6),1,0)</f>
        <v>0</v>
      </c>
      <c r="AY691" s="31" t="n">
        <f aca="false">IF(SQRT($C$9)*$B691+SQRT(1-$C$9)*AD691&lt;_xlfn.NORM.S.INV($C$6),1,0)</f>
        <v>1</v>
      </c>
      <c r="AZ691" s="31" t="n">
        <f aca="false">IF(SQRT($C$9)*$B691+SQRT(1-$C$9)*AE691&lt;_xlfn.NORM.S.INV($C$6),1,0)</f>
        <v>0</v>
      </c>
      <c r="BA691" s="31" t="n">
        <f aca="false">IF(SQRT($C$9)*$B691+SQRT(1-$C$9)*AF691&lt;_xlfn.NORM.S.INV($C$6),1,0)</f>
        <v>0</v>
      </c>
      <c r="BB691" s="31" t="n">
        <f aca="false">IF(SQRT($C$9)*$B691+SQRT(1-$C$9)*AG691&lt;_xlfn.NORM.S.INV($C$6),1,0)</f>
        <v>0</v>
      </c>
      <c r="BC691" s="31" t="n">
        <f aca="false">IF(SQRT($C$9)*$B691+SQRT(1-$C$9)*AH691&lt;_xlfn.NORM.S.INV($C$6),1,0)</f>
        <v>0</v>
      </c>
      <c r="BD691" s="31" t="n">
        <f aca="false">IF(SQRT($C$9)*$B691+SQRT(1-$C$9)*AI691&lt;_xlfn.NORM.S.INV($C$6),1,0)</f>
        <v>0</v>
      </c>
      <c r="BE691" s="31" t="n">
        <f aca="false">IF(SQRT($C$9)*$B691+SQRT(1-$C$9)*AJ691&lt;_xlfn.NORM.S.INV($C$6),1,0)</f>
        <v>0</v>
      </c>
      <c r="BF691" s="31" t="n">
        <f aca="false">IF(SQRT($C$9)*$B691+SQRT(1-$C$9)*AK691&lt;_xlfn.NORM.S.INV($C$6),1,0)</f>
        <v>0</v>
      </c>
      <c r="BG691" s="21"/>
      <c r="BH691" s="21"/>
      <c r="BI691" s="31" t="n">
        <f aca="false">$B$11*(($A$1061)*$C691/$B$12*$B$7+(1-$A$1061)*$D691/$B$12*$C$7)</f>
        <v>1200</v>
      </c>
      <c r="BJ691" s="31" t="n">
        <f aca="false">$B$11*(($A$1062)*$C691/$B$12*$B$7+(1-$A$1062)*$D691/$B$12*$C$7)</f>
        <v>1140</v>
      </c>
      <c r="BK691" s="31" t="n">
        <f aca="false">$B$11*(($A$1063)*$C691/$B$12*$B$7+(1-$A$1063)*$D691/$B$12*$C$7)</f>
        <v>1080</v>
      </c>
      <c r="BL691" s="31" t="n">
        <f aca="false">$B$11*(($A$1064)*$C691/$B$12*$B$7+(1-$A$1064)*$D691/$B$12*$C$7)</f>
        <v>1020</v>
      </c>
      <c r="BM691" s="31" t="n">
        <f aca="false">$B$11*(($A$1065)*$C691/$B$12*$B$7+(1-$A$1065)*$D691/$B$12*$C$7)</f>
        <v>960</v>
      </c>
      <c r="BN691" s="31" t="n">
        <f aca="false">$B$11*(($A$1066)*$C691/$B$12*$B$7+(1-$A$1066)*$D691/$B$12*$C$7)</f>
        <v>900</v>
      </c>
      <c r="BO691" s="31" t="n">
        <f aca="false">$B$11*(($A$1067)*$C691/$B$12*$B$7+(1-$A$1067)*$D691/$B$12*$C$7)</f>
        <v>840</v>
      </c>
      <c r="BP691" s="31" t="n">
        <f aca="false">$B$11*(($A$1068)*$C691/$B$12*$B$7+(1-$A$1068)*$D691/$B$12*$C$7)</f>
        <v>780</v>
      </c>
      <c r="BQ691" s="31" t="n">
        <f aca="false">$B$11*(($A$1069)*$C691/$B$12*$B$7+(1-$A$1069)*$D691/$B$12*$C$7)</f>
        <v>720</v>
      </c>
      <c r="BR691" s="31" t="n">
        <f aca="false">$B$11*(($A$1070)*$C691/$B$12*$B$7+(1-$A$1070)*$D691/$B$12*$C$7)</f>
        <v>660</v>
      </c>
      <c r="BS691" s="31" t="n">
        <f aca="false">$B$11*(($A$1071)*$C691/$B$12*$B$7+(1-$A$1071)*$D691/$B$12*$C$7)</f>
        <v>600</v>
      </c>
      <c r="BT691" s="31" t="n">
        <f aca="false">$B$11*(($A$1072)*$C691/$B$12*$B$7+(1-$A$1072)*$D691/$B$12*$C$7)</f>
        <v>540</v>
      </c>
      <c r="BU691" s="31" t="n">
        <f aca="false">$B$11*(($A$1073)*$C691/$B$12*$B$7+(1-$A$1073)*$D691/$B$12*$C$7)</f>
        <v>480</v>
      </c>
      <c r="BV691" s="31" t="n">
        <f aca="false">$B$11*(($A$1074)*$C691/$B$12*$B$7+(1-$A$1074)*$D691/$B$12*$C$7)</f>
        <v>420</v>
      </c>
      <c r="BW691" s="31" t="n">
        <f aca="false">$B$11*(($A$1075)*$C691/$B$12*$B$7+(1-$A$1075)*$D691/$B$12*$C$7)</f>
        <v>360</v>
      </c>
      <c r="BX691" s="31" t="n">
        <f aca="false">$B$11*(($A$1076)*$C691/$B$12*$B$7+(1-$A$1076)*$D691/$B$12*$C$7)</f>
        <v>300</v>
      </c>
      <c r="BY691" s="31" t="n">
        <f aca="false">$B$11*(($A$1077)*$C691/$B$12*$B$7+(1-$A$1077)*$D691/$B$12*$C$7)</f>
        <v>240</v>
      </c>
      <c r="BZ691" s="31" t="n">
        <f aca="false">$B$11*(($A$1078)*$C691/$B$12*$B$7+(1-$A$1078)*$D691/$B$12*$C$7)</f>
        <v>180</v>
      </c>
      <c r="CA691" s="31" t="n">
        <f aca="false">$B$11*(($A$1079)*$C691/$B$12*$B$7+(1-$A$1079)*$D691/$B$12*$C$7)</f>
        <v>120</v>
      </c>
      <c r="CB691" s="31" t="n">
        <f aca="false">$B$11*(($A$1080)*$C691/$B$12*$B$7+(1-$A$1080)*$D691/$B$12*$C$7)</f>
        <v>60.0000000000001</v>
      </c>
      <c r="CC691" s="31" t="n">
        <f aca="false">$B$11*(($A$1081)*$C691/$B$12*$B$7+(1-$A$1081)*$D691/$B$12*$C$7)</f>
        <v>0</v>
      </c>
    </row>
    <row r="692" customFormat="false" ht="15" hidden="false" customHeight="false" outlineLevel="0" collapsed="false">
      <c r="A692" s="21" t="n">
        <v>668</v>
      </c>
      <c r="B692" s="27" t="n">
        <v>1.56091321328801</v>
      </c>
      <c r="C692" s="9" t="n">
        <f aca="false">SUM(AM692:AV692)</f>
        <v>0</v>
      </c>
      <c r="D692" s="9" t="n">
        <f aca="false">SUM(AW692:BF692)</f>
        <v>0</v>
      </c>
      <c r="E692" s="24" t="n">
        <f aca="false">(1-C692/$B$12)*$B$8-C692/$B$12*$B$7</f>
        <v>0.05</v>
      </c>
      <c r="F692" s="24" t="n">
        <f aca="false">(1-D692/$B$12)*$C$8-D692/$B$12*$C$7</f>
        <v>0.09</v>
      </c>
      <c r="G692" s="47" t="n">
        <f aca="false">$B$11*($B$10*C692/$B$12*$B$7+(1-$B$10)*D692/$B$12*$C$7)</f>
        <v>0</v>
      </c>
      <c r="H692" s="24" t="n">
        <f aca="false">$B$10*E692+(1-$B$10)*F692</f>
        <v>0.07</v>
      </c>
      <c r="I692" s="21"/>
      <c r="J692" s="21"/>
      <c r="K692" s="21"/>
      <c r="L692" s="21"/>
      <c r="M692" s="21"/>
      <c r="N692" s="21"/>
      <c r="O692" s="21"/>
      <c r="P692" s="21"/>
      <c r="Q692" s="21"/>
      <c r="R692" s="27" t="n">
        <v>-0.899377107826533</v>
      </c>
      <c r="S692" s="27" t="n">
        <v>-1.83148240127113</v>
      </c>
      <c r="T692" s="27" t="n">
        <v>0.53921969014374</v>
      </c>
      <c r="U692" s="27" t="n">
        <v>0.879741370101875</v>
      </c>
      <c r="V692" s="27" t="n">
        <v>0.395913026467075</v>
      </c>
      <c r="W692" s="27" t="n">
        <v>-0.139007503137243</v>
      </c>
      <c r="X692" s="27" t="n">
        <v>-0.894261393835995</v>
      </c>
      <c r="Y692" s="27" t="n">
        <v>-0.234017699509089</v>
      </c>
      <c r="Z692" s="27" t="n">
        <v>1.154452763272</v>
      </c>
      <c r="AA692" s="27" t="n">
        <v>0.298292814868611</v>
      </c>
      <c r="AB692" s="27" t="n">
        <v>1.846406474505</v>
      </c>
      <c r="AC692" s="27" t="n">
        <v>2.36707877543898</v>
      </c>
      <c r="AD692" s="27" t="n">
        <v>0.395830660640516</v>
      </c>
      <c r="AE692" s="27" t="n">
        <v>0.828213298145972</v>
      </c>
      <c r="AF692" s="27" t="n">
        <v>-0.812334184809379</v>
      </c>
      <c r="AG692" s="27" t="n">
        <v>-0.946338350123269</v>
      </c>
      <c r="AH692" s="27" t="n">
        <v>1.03621790988654</v>
      </c>
      <c r="AI692" s="27" t="n">
        <v>1.82589200010818</v>
      </c>
      <c r="AJ692" s="27" t="n">
        <v>-0.235491164873794</v>
      </c>
      <c r="AK692" s="27" t="n">
        <v>-0.185716320854773</v>
      </c>
      <c r="AL692" s="21"/>
      <c r="AM692" s="31" t="n">
        <f aca="false">IF(SQRT($B$9)*$B692+SQRT(1-$B$9)*R692&lt;_xlfn.NORM.S.INV($B$6),1,0)</f>
        <v>0</v>
      </c>
      <c r="AN692" s="31" t="n">
        <f aca="false">IF(SQRT($B$9)*$B692+SQRT(1-$B$9)*S692&lt;_xlfn.NORM.S.INV($B$6),1,0)</f>
        <v>0</v>
      </c>
      <c r="AO692" s="31" t="n">
        <f aca="false">IF(SQRT($B$9)*$B692+SQRT(1-$B$9)*T692&lt;_xlfn.NORM.S.INV($B$6),1,0)</f>
        <v>0</v>
      </c>
      <c r="AP692" s="31" t="n">
        <f aca="false">IF(SQRT($B$9)*$B692+SQRT(1-$B$9)*U692&lt;_xlfn.NORM.S.INV($B$6),1,0)</f>
        <v>0</v>
      </c>
      <c r="AQ692" s="31" t="n">
        <f aca="false">IF(SQRT($B$9)*$B692+SQRT(1-$B$9)*V692&lt;_xlfn.NORM.S.INV($B$6),1,0)</f>
        <v>0</v>
      </c>
      <c r="AR692" s="31" t="n">
        <f aca="false">IF(SQRT($B$9)*$B692+SQRT(1-$B$9)*W692&lt;_xlfn.NORM.S.INV($B$6),1,0)</f>
        <v>0</v>
      </c>
      <c r="AS692" s="31" t="n">
        <f aca="false">IF(SQRT($B$9)*$B692+SQRT(1-$B$9)*X692&lt;_xlfn.NORM.S.INV($B$6),1,0)</f>
        <v>0</v>
      </c>
      <c r="AT692" s="31" t="n">
        <f aca="false">IF(SQRT($B$9)*$B692+SQRT(1-$B$9)*Y692&lt;_xlfn.NORM.S.INV($B$6),1,0)</f>
        <v>0</v>
      </c>
      <c r="AU692" s="31" t="n">
        <f aca="false">IF(SQRT($B$9)*$B692+SQRT(1-$B$9)*Z692&lt;_xlfn.NORM.S.INV($B$6),1,0)</f>
        <v>0</v>
      </c>
      <c r="AV692" s="31" t="n">
        <f aca="false">IF(SQRT($B$9)*$B692+SQRT(1-$B$9)*AA692&lt;_xlfn.NORM.S.INV($B$6),1,0)</f>
        <v>0</v>
      </c>
      <c r="AW692" s="31" t="n">
        <f aca="false">IF(SQRT($C$9)*$B692+SQRT(1-$C$9)*AB692&lt;_xlfn.NORM.S.INV($C$6),1,0)</f>
        <v>0</v>
      </c>
      <c r="AX692" s="31" t="n">
        <f aca="false">IF(SQRT($C$9)*$B692+SQRT(1-$C$9)*AC692&lt;_xlfn.NORM.S.INV($C$6),1,0)</f>
        <v>0</v>
      </c>
      <c r="AY692" s="31" t="n">
        <f aca="false">IF(SQRT($C$9)*$B692+SQRT(1-$C$9)*AD692&lt;_xlfn.NORM.S.INV($C$6),1,0)</f>
        <v>0</v>
      </c>
      <c r="AZ692" s="31" t="n">
        <f aca="false">IF(SQRT($C$9)*$B692+SQRT(1-$C$9)*AE692&lt;_xlfn.NORM.S.INV($C$6),1,0)</f>
        <v>0</v>
      </c>
      <c r="BA692" s="31" t="n">
        <f aca="false">IF(SQRT($C$9)*$B692+SQRT(1-$C$9)*AF692&lt;_xlfn.NORM.S.INV($C$6),1,0)</f>
        <v>0</v>
      </c>
      <c r="BB692" s="31" t="n">
        <f aca="false">IF(SQRT($C$9)*$B692+SQRT(1-$C$9)*AG692&lt;_xlfn.NORM.S.INV($C$6),1,0)</f>
        <v>0</v>
      </c>
      <c r="BC692" s="31" t="n">
        <f aca="false">IF(SQRT($C$9)*$B692+SQRT(1-$C$9)*AH692&lt;_xlfn.NORM.S.INV($C$6),1,0)</f>
        <v>0</v>
      </c>
      <c r="BD692" s="31" t="n">
        <f aca="false">IF(SQRT($C$9)*$B692+SQRT(1-$C$9)*AI692&lt;_xlfn.NORM.S.INV($C$6),1,0)</f>
        <v>0</v>
      </c>
      <c r="BE692" s="31" t="n">
        <f aca="false">IF(SQRT($C$9)*$B692+SQRT(1-$C$9)*AJ692&lt;_xlfn.NORM.S.INV($C$6),1,0)</f>
        <v>0</v>
      </c>
      <c r="BF692" s="31" t="n">
        <f aca="false">IF(SQRT($C$9)*$B692+SQRT(1-$C$9)*AK692&lt;_xlfn.NORM.S.INV($C$6),1,0)</f>
        <v>0</v>
      </c>
      <c r="BG692" s="21"/>
      <c r="BH692" s="21"/>
      <c r="BI692" s="31" t="n">
        <f aca="false">$B$11*(($A$1061)*$C692/$B$12*$B$7+(1-$A$1061)*$D692/$B$12*$C$7)</f>
        <v>0</v>
      </c>
      <c r="BJ692" s="31" t="n">
        <f aca="false">$B$11*(($A$1062)*$C692/$B$12*$B$7+(1-$A$1062)*$D692/$B$12*$C$7)</f>
        <v>0</v>
      </c>
      <c r="BK692" s="31" t="n">
        <f aca="false">$B$11*(($A$1063)*$C692/$B$12*$B$7+(1-$A$1063)*$D692/$B$12*$C$7)</f>
        <v>0</v>
      </c>
      <c r="BL692" s="31" t="n">
        <f aca="false">$B$11*(($A$1064)*$C692/$B$12*$B$7+(1-$A$1064)*$D692/$B$12*$C$7)</f>
        <v>0</v>
      </c>
      <c r="BM692" s="31" t="n">
        <f aca="false">$B$11*(($A$1065)*$C692/$B$12*$B$7+(1-$A$1065)*$D692/$B$12*$C$7)</f>
        <v>0</v>
      </c>
      <c r="BN692" s="31" t="n">
        <f aca="false">$B$11*(($A$1066)*$C692/$B$12*$B$7+(1-$A$1066)*$D692/$B$12*$C$7)</f>
        <v>0</v>
      </c>
      <c r="BO692" s="31" t="n">
        <f aca="false">$B$11*(($A$1067)*$C692/$B$12*$B$7+(1-$A$1067)*$D692/$B$12*$C$7)</f>
        <v>0</v>
      </c>
      <c r="BP692" s="31" t="n">
        <f aca="false">$B$11*(($A$1068)*$C692/$B$12*$B$7+(1-$A$1068)*$D692/$B$12*$C$7)</f>
        <v>0</v>
      </c>
      <c r="BQ692" s="31" t="n">
        <f aca="false">$B$11*(($A$1069)*$C692/$B$12*$B$7+(1-$A$1069)*$D692/$B$12*$C$7)</f>
        <v>0</v>
      </c>
      <c r="BR692" s="31" t="n">
        <f aca="false">$B$11*(($A$1070)*$C692/$B$12*$B$7+(1-$A$1070)*$D692/$B$12*$C$7)</f>
        <v>0</v>
      </c>
      <c r="BS692" s="31" t="n">
        <f aca="false">$B$11*(($A$1071)*$C692/$B$12*$B$7+(1-$A$1071)*$D692/$B$12*$C$7)</f>
        <v>0</v>
      </c>
      <c r="BT692" s="31" t="n">
        <f aca="false">$B$11*(($A$1072)*$C692/$B$12*$B$7+(1-$A$1072)*$D692/$B$12*$C$7)</f>
        <v>0</v>
      </c>
      <c r="BU692" s="31" t="n">
        <f aca="false">$B$11*(($A$1073)*$C692/$B$12*$B$7+(1-$A$1073)*$D692/$B$12*$C$7)</f>
        <v>0</v>
      </c>
      <c r="BV692" s="31" t="n">
        <f aca="false">$B$11*(($A$1074)*$C692/$B$12*$B$7+(1-$A$1074)*$D692/$B$12*$C$7)</f>
        <v>0</v>
      </c>
      <c r="BW692" s="31" t="n">
        <f aca="false">$B$11*(($A$1075)*$C692/$B$12*$B$7+(1-$A$1075)*$D692/$B$12*$C$7)</f>
        <v>0</v>
      </c>
      <c r="BX692" s="31" t="n">
        <f aca="false">$B$11*(($A$1076)*$C692/$B$12*$B$7+(1-$A$1076)*$D692/$B$12*$C$7)</f>
        <v>0</v>
      </c>
      <c r="BY692" s="31" t="n">
        <f aca="false">$B$11*(($A$1077)*$C692/$B$12*$B$7+(1-$A$1077)*$D692/$B$12*$C$7)</f>
        <v>0</v>
      </c>
      <c r="BZ692" s="31" t="n">
        <f aca="false">$B$11*(($A$1078)*$C692/$B$12*$B$7+(1-$A$1078)*$D692/$B$12*$C$7)</f>
        <v>0</v>
      </c>
      <c r="CA692" s="31" t="n">
        <f aca="false">$B$11*(($A$1079)*$C692/$B$12*$B$7+(1-$A$1079)*$D692/$B$12*$C$7)</f>
        <v>0</v>
      </c>
      <c r="CB692" s="31" t="n">
        <f aca="false">$B$11*(($A$1080)*$C692/$B$12*$B$7+(1-$A$1080)*$D692/$B$12*$C$7)</f>
        <v>0</v>
      </c>
      <c r="CC692" s="31" t="n">
        <f aca="false">$B$11*(($A$1081)*$C692/$B$12*$B$7+(1-$A$1081)*$D692/$B$12*$C$7)</f>
        <v>0</v>
      </c>
    </row>
    <row r="693" customFormat="false" ht="15" hidden="false" customHeight="false" outlineLevel="0" collapsed="false">
      <c r="A693" s="21" t="n">
        <v>669</v>
      </c>
      <c r="B693" s="27" t="n">
        <v>-0.803625249496257</v>
      </c>
      <c r="C693" s="9" t="n">
        <f aca="false">SUM(AM693:AV693)</f>
        <v>0</v>
      </c>
      <c r="D693" s="9" t="n">
        <f aca="false">SUM(AW693:BF693)</f>
        <v>1</v>
      </c>
      <c r="E693" s="24" t="n">
        <f aca="false">(1-C693/$B$12)*$B$8-C693/$B$12*$B$7</f>
        <v>0.05</v>
      </c>
      <c r="F693" s="24" t="n">
        <f aca="false">(1-D693/$B$12)*$C$8-D693/$B$12*$C$7</f>
        <v>0.021</v>
      </c>
      <c r="G693" s="47" t="n">
        <f aca="false">$B$11*($B$10*C693/$B$12*$B$7+(1-$B$10)*D693/$B$12*$C$7)</f>
        <v>300</v>
      </c>
      <c r="H693" s="24" t="n">
        <f aca="false">$B$10*E693+(1-$B$10)*F693</f>
        <v>0.0355</v>
      </c>
      <c r="I693" s="21"/>
      <c r="J693" s="21"/>
      <c r="K693" s="21"/>
      <c r="L693" s="21"/>
      <c r="M693" s="21"/>
      <c r="N693" s="21"/>
      <c r="O693" s="21"/>
      <c r="P693" s="21"/>
      <c r="Q693" s="21"/>
      <c r="R693" s="27" t="n">
        <v>1.38280126947361</v>
      </c>
      <c r="S693" s="27" t="n">
        <v>-1.80119655875916</v>
      </c>
      <c r="T693" s="27" t="n">
        <v>-0.917499775000183</v>
      </c>
      <c r="U693" s="27" t="n">
        <v>0.0389892557774983</v>
      </c>
      <c r="V693" s="27" t="n">
        <v>1.32639259928539</v>
      </c>
      <c r="W693" s="27" t="n">
        <v>0.91029036229107</v>
      </c>
      <c r="X693" s="27" t="n">
        <v>0.100706564130076</v>
      </c>
      <c r="Y693" s="27" t="n">
        <v>1.3841792367783</v>
      </c>
      <c r="Z693" s="27" t="n">
        <v>1.93207700605528</v>
      </c>
      <c r="AA693" s="27" t="n">
        <v>1.44607769711603</v>
      </c>
      <c r="AB693" s="27" t="n">
        <v>-0.818285430986598</v>
      </c>
      <c r="AC693" s="27" t="n">
        <v>0.818131822778933</v>
      </c>
      <c r="AD693" s="27" t="n">
        <v>0.644915107851548</v>
      </c>
      <c r="AE693" s="27" t="n">
        <v>-0.327391023715749</v>
      </c>
      <c r="AF693" s="27" t="n">
        <v>-0.470536128024027</v>
      </c>
      <c r="AG693" s="27" t="n">
        <v>-1.01951686205424</v>
      </c>
      <c r="AH693" s="27" t="n">
        <v>-0.140626936798868</v>
      </c>
      <c r="AI693" s="27" t="n">
        <v>1.9963606621612</v>
      </c>
      <c r="AJ693" s="27" t="n">
        <v>-0.217956589235828</v>
      </c>
      <c r="AK693" s="27" t="n">
        <v>-2.43736888423041</v>
      </c>
      <c r="AL693" s="21"/>
      <c r="AM693" s="31" t="n">
        <f aca="false">IF(SQRT($B$9)*$B693+SQRT(1-$B$9)*R693&lt;_xlfn.NORM.S.INV($B$6),1,0)</f>
        <v>0</v>
      </c>
      <c r="AN693" s="31" t="n">
        <f aca="false">IF(SQRT($B$9)*$B693+SQRT(1-$B$9)*S693&lt;_xlfn.NORM.S.INV($B$6),1,0)</f>
        <v>0</v>
      </c>
      <c r="AO693" s="31" t="n">
        <f aca="false">IF(SQRT($B$9)*$B693+SQRT(1-$B$9)*T693&lt;_xlfn.NORM.S.INV($B$6),1,0)</f>
        <v>0</v>
      </c>
      <c r="AP693" s="31" t="n">
        <f aca="false">IF(SQRT($B$9)*$B693+SQRT(1-$B$9)*U693&lt;_xlfn.NORM.S.INV($B$6),1,0)</f>
        <v>0</v>
      </c>
      <c r="AQ693" s="31" t="n">
        <f aca="false">IF(SQRT($B$9)*$B693+SQRT(1-$B$9)*V693&lt;_xlfn.NORM.S.INV($B$6),1,0)</f>
        <v>0</v>
      </c>
      <c r="AR693" s="31" t="n">
        <f aca="false">IF(SQRT($B$9)*$B693+SQRT(1-$B$9)*W693&lt;_xlfn.NORM.S.INV($B$6),1,0)</f>
        <v>0</v>
      </c>
      <c r="AS693" s="31" t="n">
        <f aca="false">IF(SQRT($B$9)*$B693+SQRT(1-$B$9)*X693&lt;_xlfn.NORM.S.INV($B$6),1,0)</f>
        <v>0</v>
      </c>
      <c r="AT693" s="31" t="n">
        <f aca="false">IF(SQRT($B$9)*$B693+SQRT(1-$B$9)*Y693&lt;_xlfn.NORM.S.INV($B$6),1,0)</f>
        <v>0</v>
      </c>
      <c r="AU693" s="31" t="n">
        <f aca="false">IF(SQRT($B$9)*$B693+SQRT(1-$B$9)*Z693&lt;_xlfn.NORM.S.INV($B$6),1,0)</f>
        <v>0</v>
      </c>
      <c r="AV693" s="31" t="n">
        <f aca="false">IF(SQRT($B$9)*$B693+SQRT(1-$B$9)*AA693&lt;_xlfn.NORM.S.INV($B$6),1,0)</f>
        <v>0</v>
      </c>
      <c r="AW693" s="31" t="n">
        <f aca="false">IF(SQRT($C$9)*$B693+SQRT(1-$C$9)*AB693&lt;_xlfn.NORM.S.INV($C$6),1,0)</f>
        <v>0</v>
      </c>
      <c r="AX693" s="31" t="n">
        <f aca="false">IF(SQRT($C$9)*$B693+SQRT(1-$C$9)*AC693&lt;_xlfn.NORM.S.INV($C$6),1,0)</f>
        <v>0</v>
      </c>
      <c r="AY693" s="31" t="n">
        <f aca="false">IF(SQRT($C$9)*$B693+SQRT(1-$C$9)*AD693&lt;_xlfn.NORM.S.INV($C$6),1,0)</f>
        <v>0</v>
      </c>
      <c r="AZ693" s="31" t="n">
        <f aca="false">IF(SQRT($C$9)*$B693+SQRT(1-$C$9)*AE693&lt;_xlfn.NORM.S.INV($C$6),1,0)</f>
        <v>0</v>
      </c>
      <c r="BA693" s="31" t="n">
        <f aca="false">IF(SQRT($C$9)*$B693+SQRT(1-$C$9)*AF693&lt;_xlfn.NORM.S.INV($C$6),1,0)</f>
        <v>0</v>
      </c>
      <c r="BB693" s="31" t="n">
        <f aca="false">IF(SQRT($C$9)*$B693+SQRT(1-$C$9)*AG693&lt;_xlfn.NORM.S.INV($C$6),1,0)</f>
        <v>0</v>
      </c>
      <c r="BC693" s="31" t="n">
        <f aca="false">IF(SQRT($C$9)*$B693+SQRT(1-$C$9)*AH693&lt;_xlfn.NORM.S.INV($C$6),1,0)</f>
        <v>0</v>
      </c>
      <c r="BD693" s="31" t="n">
        <f aca="false">IF(SQRT($C$9)*$B693+SQRT(1-$C$9)*AI693&lt;_xlfn.NORM.S.INV($C$6),1,0)</f>
        <v>0</v>
      </c>
      <c r="BE693" s="31" t="n">
        <f aca="false">IF(SQRT($C$9)*$B693+SQRT(1-$C$9)*AJ693&lt;_xlfn.NORM.S.INV($C$6),1,0)</f>
        <v>0</v>
      </c>
      <c r="BF693" s="31" t="n">
        <f aca="false">IF(SQRT($C$9)*$B693+SQRT(1-$C$9)*AK693&lt;_xlfn.NORM.S.INV($C$6),1,0)</f>
        <v>1</v>
      </c>
      <c r="BG693" s="21"/>
      <c r="BH693" s="21"/>
      <c r="BI693" s="31" t="n">
        <f aca="false">$B$11*(($A$1061)*$C693/$B$12*$B$7+(1-$A$1061)*$D693/$B$12*$C$7)</f>
        <v>600</v>
      </c>
      <c r="BJ693" s="31" t="n">
        <f aca="false">$B$11*(($A$1062)*$C693/$B$12*$B$7+(1-$A$1062)*$D693/$B$12*$C$7)</f>
        <v>570</v>
      </c>
      <c r="BK693" s="31" t="n">
        <f aca="false">$B$11*(($A$1063)*$C693/$B$12*$B$7+(1-$A$1063)*$D693/$B$12*$C$7)</f>
        <v>540</v>
      </c>
      <c r="BL693" s="31" t="n">
        <f aca="false">$B$11*(($A$1064)*$C693/$B$12*$B$7+(1-$A$1064)*$D693/$B$12*$C$7)</f>
        <v>510</v>
      </c>
      <c r="BM693" s="31" t="n">
        <f aca="false">$B$11*(($A$1065)*$C693/$B$12*$B$7+(1-$A$1065)*$D693/$B$12*$C$7)</f>
        <v>480</v>
      </c>
      <c r="BN693" s="31" t="n">
        <f aca="false">$B$11*(($A$1066)*$C693/$B$12*$B$7+(1-$A$1066)*$D693/$B$12*$C$7)</f>
        <v>450</v>
      </c>
      <c r="BO693" s="31" t="n">
        <f aca="false">$B$11*(($A$1067)*$C693/$B$12*$B$7+(1-$A$1067)*$D693/$B$12*$C$7)</f>
        <v>420</v>
      </c>
      <c r="BP693" s="31" t="n">
        <f aca="false">$B$11*(($A$1068)*$C693/$B$12*$B$7+(1-$A$1068)*$D693/$B$12*$C$7)</f>
        <v>390</v>
      </c>
      <c r="BQ693" s="31" t="n">
        <f aca="false">$B$11*(($A$1069)*$C693/$B$12*$B$7+(1-$A$1069)*$D693/$B$12*$C$7)</f>
        <v>360</v>
      </c>
      <c r="BR693" s="31" t="n">
        <f aca="false">$B$11*(($A$1070)*$C693/$B$12*$B$7+(1-$A$1070)*$D693/$B$12*$C$7)</f>
        <v>330</v>
      </c>
      <c r="BS693" s="31" t="n">
        <f aca="false">$B$11*(($A$1071)*$C693/$B$12*$B$7+(1-$A$1071)*$D693/$B$12*$C$7)</f>
        <v>300</v>
      </c>
      <c r="BT693" s="31" t="n">
        <f aca="false">$B$11*(($A$1072)*$C693/$B$12*$B$7+(1-$A$1072)*$D693/$B$12*$C$7)</f>
        <v>270</v>
      </c>
      <c r="BU693" s="31" t="n">
        <f aca="false">$B$11*(($A$1073)*$C693/$B$12*$B$7+(1-$A$1073)*$D693/$B$12*$C$7)</f>
        <v>240</v>
      </c>
      <c r="BV693" s="31" t="n">
        <f aca="false">$B$11*(($A$1074)*$C693/$B$12*$B$7+(1-$A$1074)*$D693/$B$12*$C$7)</f>
        <v>210</v>
      </c>
      <c r="BW693" s="31" t="n">
        <f aca="false">$B$11*(($A$1075)*$C693/$B$12*$B$7+(1-$A$1075)*$D693/$B$12*$C$7)</f>
        <v>180</v>
      </c>
      <c r="BX693" s="31" t="n">
        <f aca="false">$B$11*(($A$1076)*$C693/$B$12*$B$7+(1-$A$1076)*$D693/$B$12*$C$7)</f>
        <v>150</v>
      </c>
      <c r="BY693" s="31" t="n">
        <f aca="false">$B$11*(($A$1077)*$C693/$B$12*$B$7+(1-$A$1077)*$D693/$B$12*$C$7)</f>
        <v>120</v>
      </c>
      <c r="BZ693" s="31" t="n">
        <f aca="false">$B$11*(($A$1078)*$C693/$B$12*$B$7+(1-$A$1078)*$D693/$B$12*$C$7)</f>
        <v>90</v>
      </c>
      <c r="CA693" s="31" t="n">
        <f aca="false">$B$11*(($A$1079)*$C693/$B$12*$B$7+(1-$A$1079)*$D693/$B$12*$C$7)</f>
        <v>60</v>
      </c>
      <c r="CB693" s="31" t="n">
        <f aca="false">$B$11*(($A$1080)*$C693/$B$12*$B$7+(1-$A$1080)*$D693/$B$12*$C$7)</f>
        <v>30</v>
      </c>
      <c r="CC693" s="31" t="n">
        <f aca="false">$B$11*(($A$1081)*$C693/$B$12*$B$7+(1-$A$1081)*$D693/$B$12*$C$7)</f>
        <v>0</v>
      </c>
    </row>
    <row r="694" customFormat="false" ht="15" hidden="false" customHeight="false" outlineLevel="0" collapsed="false">
      <c r="A694" s="21" t="n">
        <v>670</v>
      </c>
      <c r="B694" s="27" t="n">
        <v>1.73634850392819</v>
      </c>
      <c r="C694" s="9" t="n">
        <f aca="false">SUM(AM694:AV694)</f>
        <v>0</v>
      </c>
      <c r="D694" s="9" t="n">
        <f aca="false">SUM(AW694:BF694)</f>
        <v>0</v>
      </c>
      <c r="E694" s="24" t="n">
        <f aca="false">(1-C694/$B$12)*$B$8-C694/$B$12*$B$7</f>
        <v>0.05</v>
      </c>
      <c r="F694" s="24" t="n">
        <f aca="false">(1-D694/$B$12)*$C$8-D694/$B$12*$C$7</f>
        <v>0.09</v>
      </c>
      <c r="G694" s="47" t="n">
        <f aca="false">$B$11*($B$10*C694/$B$12*$B$7+(1-$B$10)*D694/$B$12*$C$7)</f>
        <v>0</v>
      </c>
      <c r="H694" s="24" t="n">
        <f aca="false">$B$10*E694+(1-$B$10)*F694</f>
        <v>0.07</v>
      </c>
      <c r="I694" s="21"/>
      <c r="J694" s="21"/>
      <c r="K694" s="21"/>
      <c r="L694" s="21"/>
      <c r="M694" s="21"/>
      <c r="N694" s="21"/>
      <c r="O694" s="21"/>
      <c r="P694" s="21"/>
      <c r="Q694" s="21"/>
      <c r="R694" s="27" t="n">
        <v>-0.697655803375126</v>
      </c>
      <c r="S694" s="27" t="n">
        <v>0.921922036249375</v>
      </c>
      <c r="T694" s="27" t="n">
        <v>0.537275172936162</v>
      </c>
      <c r="U694" s="27" t="n">
        <v>0.538678550115877</v>
      </c>
      <c r="V694" s="27" t="n">
        <v>-0.619475266648127</v>
      </c>
      <c r="W694" s="27" t="n">
        <v>0.32890904212057</v>
      </c>
      <c r="X694" s="27" t="n">
        <v>-0.61089708689173</v>
      </c>
      <c r="Y694" s="27" t="n">
        <v>-0.096111520401812</v>
      </c>
      <c r="Z694" s="27" t="n">
        <v>-0.175226877726312</v>
      </c>
      <c r="AA694" s="27" t="n">
        <v>-0.807532589409487</v>
      </c>
      <c r="AB694" s="27" t="n">
        <v>-0.724984154736535</v>
      </c>
      <c r="AC694" s="27" t="n">
        <v>0.4924903479854</v>
      </c>
      <c r="AD694" s="27" t="n">
        <v>-0.272678197752306</v>
      </c>
      <c r="AE694" s="27" t="n">
        <v>-1.56650953102151</v>
      </c>
      <c r="AF694" s="27" t="n">
        <v>-0.899787630504635</v>
      </c>
      <c r="AG694" s="27" t="n">
        <v>-1.91281197760447</v>
      </c>
      <c r="AH694" s="27" t="n">
        <v>-0.0391878653598223</v>
      </c>
      <c r="AI694" s="27" t="n">
        <v>0.0278346488867306</v>
      </c>
      <c r="AJ694" s="27" t="n">
        <v>0.588785827128136</v>
      </c>
      <c r="AK694" s="27" t="n">
        <v>0.387517864352345</v>
      </c>
      <c r="AL694" s="21"/>
      <c r="AM694" s="31" t="n">
        <f aca="false">IF(SQRT($B$9)*$B694+SQRT(1-$B$9)*R694&lt;_xlfn.NORM.S.INV($B$6),1,0)</f>
        <v>0</v>
      </c>
      <c r="AN694" s="31" t="n">
        <f aca="false">IF(SQRT($B$9)*$B694+SQRT(1-$B$9)*S694&lt;_xlfn.NORM.S.INV($B$6),1,0)</f>
        <v>0</v>
      </c>
      <c r="AO694" s="31" t="n">
        <f aca="false">IF(SQRT($B$9)*$B694+SQRT(1-$B$9)*T694&lt;_xlfn.NORM.S.INV($B$6),1,0)</f>
        <v>0</v>
      </c>
      <c r="AP694" s="31" t="n">
        <f aca="false">IF(SQRT($B$9)*$B694+SQRT(1-$B$9)*U694&lt;_xlfn.NORM.S.INV($B$6),1,0)</f>
        <v>0</v>
      </c>
      <c r="AQ694" s="31" t="n">
        <f aca="false">IF(SQRT($B$9)*$B694+SQRT(1-$B$9)*V694&lt;_xlfn.NORM.S.INV($B$6),1,0)</f>
        <v>0</v>
      </c>
      <c r="AR694" s="31" t="n">
        <f aca="false">IF(SQRT($B$9)*$B694+SQRT(1-$B$9)*W694&lt;_xlfn.NORM.S.INV($B$6),1,0)</f>
        <v>0</v>
      </c>
      <c r="AS694" s="31" t="n">
        <f aca="false">IF(SQRT($B$9)*$B694+SQRT(1-$B$9)*X694&lt;_xlfn.NORM.S.INV($B$6),1,0)</f>
        <v>0</v>
      </c>
      <c r="AT694" s="31" t="n">
        <f aca="false">IF(SQRT($B$9)*$B694+SQRT(1-$B$9)*Y694&lt;_xlfn.NORM.S.INV($B$6),1,0)</f>
        <v>0</v>
      </c>
      <c r="AU694" s="31" t="n">
        <f aca="false">IF(SQRT($B$9)*$B694+SQRT(1-$B$9)*Z694&lt;_xlfn.NORM.S.INV($B$6),1,0)</f>
        <v>0</v>
      </c>
      <c r="AV694" s="31" t="n">
        <f aca="false">IF(SQRT($B$9)*$B694+SQRT(1-$B$9)*AA694&lt;_xlfn.NORM.S.INV($B$6),1,0)</f>
        <v>0</v>
      </c>
      <c r="AW694" s="31" t="n">
        <f aca="false">IF(SQRT($C$9)*$B694+SQRT(1-$C$9)*AB694&lt;_xlfn.NORM.S.INV($C$6),1,0)</f>
        <v>0</v>
      </c>
      <c r="AX694" s="31" t="n">
        <f aca="false">IF(SQRT($C$9)*$B694+SQRT(1-$C$9)*AC694&lt;_xlfn.NORM.S.INV($C$6),1,0)</f>
        <v>0</v>
      </c>
      <c r="AY694" s="31" t="n">
        <f aca="false">IF(SQRT($C$9)*$B694+SQRT(1-$C$9)*AD694&lt;_xlfn.NORM.S.INV($C$6),1,0)</f>
        <v>0</v>
      </c>
      <c r="AZ694" s="31" t="n">
        <f aca="false">IF(SQRT($C$9)*$B694+SQRT(1-$C$9)*AE694&lt;_xlfn.NORM.S.INV($C$6),1,0)</f>
        <v>0</v>
      </c>
      <c r="BA694" s="31" t="n">
        <f aca="false">IF(SQRT($C$9)*$B694+SQRT(1-$C$9)*AF694&lt;_xlfn.NORM.S.INV($C$6),1,0)</f>
        <v>0</v>
      </c>
      <c r="BB694" s="31" t="n">
        <f aca="false">IF(SQRT($C$9)*$B694+SQRT(1-$C$9)*AG694&lt;_xlfn.NORM.S.INV($C$6),1,0)</f>
        <v>0</v>
      </c>
      <c r="BC694" s="31" t="n">
        <f aca="false">IF(SQRT($C$9)*$B694+SQRT(1-$C$9)*AH694&lt;_xlfn.NORM.S.INV($C$6),1,0)</f>
        <v>0</v>
      </c>
      <c r="BD694" s="31" t="n">
        <f aca="false">IF(SQRT($C$9)*$B694+SQRT(1-$C$9)*AI694&lt;_xlfn.NORM.S.INV($C$6),1,0)</f>
        <v>0</v>
      </c>
      <c r="BE694" s="31" t="n">
        <f aca="false">IF(SQRT($C$9)*$B694+SQRT(1-$C$9)*AJ694&lt;_xlfn.NORM.S.INV($C$6),1,0)</f>
        <v>0</v>
      </c>
      <c r="BF694" s="31" t="n">
        <f aca="false">IF(SQRT($C$9)*$B694+SQRT(1-$C$9)*AK694&lt;_xlfn.NORM.S.INV($C$6),1,0)</f>
        <v>0</v>
      </c>
      <c r="BG694" s="21"/>
      <c r="BH694" s="21"/>
      <c r="BI694" s="31" t="n">
        <f aca="false">$B$11*(($A$1061)*$C694/$B$12*$B$7+(1-$A$1061)*$D694/$B$12*$C$7)</f>
        <v>0</v>
      </c>
      <c r="BJ694" s="31" t="n">
        <f aca="false">$B$11*(($A$1062)*$C694/$B$12*$B$7+(1-$A$1062)*$D694/$B$12*$C$7)</f>
        <v>0</v>
      </c>
      <c r="BK694" s="31" t="n">
        <f aca="false">$B$11*(($A$1063)*$C694/$B$12*$B$7+(1-$A$1063)*$D694/$B$12*$C$7)</f>
        <v>0</v>
      </c>
      <c r="BL694" s="31" t="n">
        <f aca="false">$B$11*(($A$1064)*$C694/$B$12*$B$7+(1-$A$1064)*$D694/$B$12*$C$7)</f>
        <v>0</v>
      </c>
      <c r="BM694" s="31" t="n">
        <f aca="false">$B$11*(($A$1065)*$C694/$B$12*$B$7+(1-$A$1065)*$D694/$B$12*$C$7)</f>
        <v>0</v>
      </c>
      <c r="BN694" s="31" t="n">
        <f aca="false">$B$11*(($A$1066)*$C694/$B$12*$B$7+(1-$A$1066)*$D694/$B$12*$C$7)</f>
        <v>0</v>
      </c>
      <c r="BO694" s="31" t="n">
        <f aca="false">$B$11*(($A$1067)*$C694/$B$12*$B$7+(1-$A$1067)*$D694/$B$12*$C$7)</f>
        <v>0</v>
      </c>
      <c r="BP694" s="31" t="n">
        <f aca="false">$B$11*(($A$1068)*$C694/$B$12*$B$7+(1-$A$1068)*$D694/$B$12*$C$7)</f>
        <v>0</v>
      </c>
      <c r="BQ694" s="31" t="n">
        <f aca="false">$B$11*(($A$1069)*$C694/$B$12*$B$7+(1-$A$1069)*$D694/$B$12*$C$7)</f>
        <v>0</v>
      </c>
      <c r="BR694" s="31" t="n">
        <f aca="false">$B$11*(($A$1070)*$C694/$B$12*$B$7+(1-$A$1070)*$D694/$B$12*$C$7)</f>
        <v>0</v>
      </c>
      <c r="BS694" s="31" t="n">
        <f aca="false">$B$11*(($A$1071)*$C694/$B$12*$B$7+(1-$A$1071)*$D694/$B$12*$C$7)</f>
        <v>0</v>
      </c>
      <c r="BT694" s="31" t="n">
        <f aca="false">$B$11*(($A$1072)*$C694/$B$12*$B$7+(1-$A$1072)*$D694/$B$12*$C$7)</f>
        <v>0</v>
      </c>
      <c r="BU694" s="31" t="n">
        <f aca="false">$B$11*(($A$1073)*$C694/$B$12*$B$7+(1-$A$1073)*$D694/$B$12*$C$7)</f>
        <v>0</v>
      </c>
      <c r="BV694" s="31" t="n">
        <f aca="false">$B$11*(($A$1074)*$C694/$B$12*$B$7+(1-$A$1074)*$D694/$B$12*$C$7)</f>
        <v>0</v>
      </c>
      <c r="BW694" s="31" t="n">
        <f aca="false">$B$11*(($A$1075)*$C694/$B$12*$B$7+(1-$A$1075)*$D694/$B$12*$C$7)</f>
        <v>0</v>
      </c>
      <c r="BX694" s="31" t="n">
        <f aca="false">$B$11*(($A$1076)*$C694/$B$12*$B$7+(1-$A$1076)*$D694/$B$12*$C$7)</f>
        <v>0</v>
      </c>
      <c r="BY694" s="31" t="n">
        <f aca="false">$B$11*(($A$1077)*$C694/$B$12*$B$7+(1-$A$1077)*$D694/$B$12*$C$7)</f>
        <v>0</v>
      </c>
      <c r="BZ694" s="31" t="n">
        <f aca="false">$B$11*(($A$1078)*$C694/$B$12*$B$7+(1-$A$1078)*$D694/$B$12*$C$7)</f>
        <v>0</v>
      </c>
      <c r="CA694" s="31" t="n">
        <f aca="false">$B$11*(($A$1079)*$C694/$B$12*$B$7+(1-$A$1079)*$D694/$B$12*$C$7)</f>
        <v>0</v>
      </c>
      <c r="CB694" s="31" t="n">
        <f aca="false">$B$11*(($A$1080)*$C694/$B$12*$B$7+(1-$A$1080)*$D694/$B$12*$C$7)</f>
        <v>0</v>
      </c>
      <c r="CC694" s="31" t="n">
        <f aca="false">$B$11*(($A$1081)*$C694/$B$12*$B$7+(1-$A$1081)*$D694/$B$12*$C$7)</f>
        <v>0</v>
      </c>
    </row>
    <row r="695" customFormat="false" ht="15" hidden="false" customHeight="false" outlineLevel="0" collapsed="false">
      <c r="A695" s="21" t="n">
        <v>671</v>
      </c>
      <c r="B695" s="27" t="n">
        <v>1.91007659682247</v>
      </c>
      <c r="C695" s="9" t="n">
        <f aca="false">SUM(AM695:AV695)</f>
        <v>0</v>
      </c>
      <c r="D695" s="9" t="n">
        <f aca="false">SUM(AW695:BF695)</f>
        <v>0</v>
      </c>
      <c r="E695" s="24" t="n">
        <f aca="false">(1-C695/$B$12)*$B$8-C695/$B$12*$B$7</f>
        <v>0.05</v>
      </c>
      <c r="F695" s="24" t="n">
        <f aca="false">(1-D695/$B$12)*$C$8-D695/$B$12*$C$7</f>
        <v>0.09</v>
      </c>
      <c r="G695" s="47" t="n">
        <f aca="false">$B$11*($B$10*C695/$B$12*$B$7+(1-$B$10)*D695/$B$12*$C$7)</f>
        <v>0</v>
      </c>
      <c r="H695" s="24" t="n">
        <f aca="false">$B$10*E695+(1-$B$10)*F695</f>
        <v>0.07</v>
      </c>
      <c r="I695" s="21"/>
      <c r="J695" s="21"/>
      <c r="K695" s="21"/>
      <c r="L695" s="21"/>
      <c r="M695" s="21"/>
      <c r="N695" s="21"/>
      <c r="O695" s="21"/>
      <c r="P695" s="21"/>
      <c r="Q695" s="21"/>
      <c r="R695" s="27" t="n">
        <v>-1.31403333116699</v>
      </c>
      <c r="S695" s="27" t="n">
        <v>-0.179714340432007</v>
      </c>
      <c r="T695" s="27" t="n">
        <v>0.387337816533567</v>
      </c>
      <c r="U695" s="27" t="n">
        <v>-0.337410867713409</v>
      </c>
      <c r="V695" s="27" t="n">
        <v>1.25618895683308</v>
      </c>
      <c r="W695" s="27" t="n">
        <v>0.135099384284912</v>
      </c>
      <c r="X695" s="27" t="n">
        <v>0.314859356789862</v>
      </c>
      <c r="Y695" s="27" t="n">
        <v>-0.248351846861191</v>
      </c>
      <c r="Z695" s="27" t="n">
        <v>-1.05060485678779</v>
      </c>
      <c r="AA695" s="27" t="n">
        <v>1.4515720127868</v>
      </c>
      <c r="AB695" s="27" t="n">
        <v>0.0220387723981117</v>
      </c>
      <c r="AC695" s="27" t="n">
        <v>0.7838772278</v>
      </c>
      <c r="AD695" s="27" t="n">
        <v>-0.210059131330962</v>
      </c>
      <c r="AE695" s="27" t="n">
        <v>0.822468708846015</v>
      </c>
      <c r="AF695" s="27" t="n">
        <v>1.00946736206638</v>
      </c>
      <c r="AG695" s="27" t="n">
        <v>-0.0748328564314574</v>
      </c>
      <c r="AH695" s="27" t="n">
        <v>-0.324835506905008</v>
      </c>
      <c r="AI695" s="27" t="n">
        <v>0.717216884530882</v>
      </c>
      <c r="AJ695" s="27" t="n">
        <v>1.01346414371327</v>
      </c>
      <c r="AK695" s="27" t="n">
        <v>0.0944135056432982</v>
      </c>
      <c r="AL695" s="21"/>
      <c r="AM695" s="31" t="n">
        <f aca="false">IF(SQRT($B$9)*$B695+SQRT(1-$B$9)*R695&lt;_xlfn.NORM.S.INV($B$6),1,0)</f>
        <v>0</v>
      </c>
      <c r="AN695" s="31" t="n">
        <f aca="false">IF(SQRT($B$9)*$B695+SQRT(1-$B$9)*S695&lt;_xlfn.NORM.S.INV($B$6),1,0)</f>
        <v>0</v>
      </c>
      <c r="AO695" s="31" t="n">
        <f aca="false">IF(SQRT($B$9)*$B695+SQRT(1-$B$9)*T695&lt;_xlfn.NORM.S.INV($B$6),1,0)</f>
        <v>0</v>
      </c>
      <c r="AP695" s="31" t="n">
        <f aca="false">IF(SQRT($B$9)*$B695+SQRT(1-$B$9)*U695&lt;_xlfn.NORM.S.INV($B$6),1,0)</f>
        <v>0</v>
      </c>
      <c r="AQ695" s="31" t="n">
        <f aca="false">IF(SQRT($B$9)*$B695+SQRT(1-$B$9)*V695&lt;_xlfn.NORM.S.INV($B$6),1,0)</f>
        <v>0</v>
      </c>
      <c r="AR695" s="31" t="n">
        <f aca="false">IF(SQRT($B$9)*$B695+SQRT(1-$B$9)*W695&lt;_xlfn.NORM.S.INV($B$6),1,0)</f>
        <v>0</v>
      </c>
      <c r="AS695" s="31" t="n">
        <f aca="false">IF(SQRT($B$9)*$B695+SQRT(1-$B$9)*X695&lt;_xlfn.NORM.S.INV($B$6),1,0)</f>
        <v>0</v>
      </c>
      <c r="AT695" s="31" t="n">
        <f aca="false">IF(SQRT($B$9)*$B695+SQRT(1-$B$9)*Y695&lt;_xlfn.NORM.S.INV($B$6),1,0)</f>
        <v>0</v>
      </c>
      <c r="AU695" s="31" t="n">
        <f aca="false">IF(SQRT($B$9)*$B695+SQRT(1-$B$9)*Z695&lt;_xlfn.NORM.S.INV($B$6),1,0)</f>
        <v>0</v>
      </c>
      <c r="AV695" s="31" t="n">
        <f aca="false">IF(SQRT($B$9)*$B695+SQRT(1-$B$9)*AA695&lt;_xlfn.NORM.S.INV($B$6),1,0)</f>
        <v>0</v>
      </c>
      <c r="AW695" s="31" t="n">
        <f aca="false">IF(SQRT($C$9)*$B695+SQRT(1-$C$9)*AB695&lt;_xlfn.NORM.S.INV($C$6),1,0)</f>
        <v>0</v>
      </c>
      <c r="AX695" s="31" t="n">
        <f aca="false">IF(SQRT($C$9)*$B695+SQRT(1-$C$9)*AC695&lt;_xlfn.NORM.S.INV($C$6),1,0)</f>
        <v>0</v>
      </c>
      <c r="AY695" s="31" t="n">
        <f aca="false">IF(SQRT($C$9)*$B695+SQRT(1-$C$9)*AD695&lt;_xlfn.NORM.S.INV($C$6),1,0)</f>
        <v>0</v>
      </c>
      <c r="AZ695" s="31" t="n">
        <f aca="false">IF(SQRT($C$9)*$B695+SQRT(1-$C$9)*AE695&lt;_xlfn.NORM.S.INV($C$6),1,0)</f>
        <v>0</v>
      </c>
      <c r="BA695" s="31" t="n">
        <f aca="false">IF(SQRT($C$9)*$B695+SQRT(1-$C$9)*AF695&lt;_xlfn.NORM.S.INV($C$6),1,0)</f>
        <v>0</v>
      </c>
      <c r="BB695" s="31" t="n">
        <f aca="false">IF(SQRT($C$9)*$B695+SQRT(1-$C$9)*AG695&lt;_xlfn.NORM.S.INV($C$6),1,0)</f>
        <v>0</v>
      </c>
      <c r="BC695" s="31" t="n">
        <f aca="false">IF(SQRT($C$9)*$B695+SQRT(1-$C$9)*AH695&lt;_xlfn.NORM.S.INV($C$6),1,0)</f>
        <v>0</v>
      </c>
      <c r="BD695" s="31" t="n">
        <f aca="false">IF(SQRT($C$9)*$B695+SQRT(1-$C$9)*AI695&lt;_xlfn.NORM.S.INV($C$6),1,0)</f>
        <v>0</v>
      </c>
      <c r="BE695" s="31" t="n">
        <f aca="false">IF(SQRT($C$9)*$B695+SQRT(1-$C$9)*AJ695&lt;_xlfn.NORM.S.INV($C$6),1,0)</f>
        <v>0</v>
      </c>
      <c r="BF695" s="31" t="n">
        <f aca="false">IF(SQRT($C$9)*$B695+SQRT(1-$C$9)*AK695&lt;_xlfn.NORM.S.INV($C$6),1,0)</f>
        <v>0</v>
      </c>
      <c r="BG695" s="21"/>
      <c r="BH695" s="21"/>
      <c r="BI695" s="31" t="n">
        <f aca="false">$B$11*(($A$1061)*$C695/$B$12*$B$7+(1-$A$1061)*$D695/$B$12*$C$7)</f>
        <v>0</v>
      </c>
      <c r="BJ695" s="31" t="n">
        <f aca="false">$B$11*(($A$1062)*$C695/$B$12*$B$7+(1-$A$1062)*$D695/$B$12*$C$7)</f>
        <v>0</v>
      </c>
      <c r="BK695" s="31" t="n">
        <f aca="false">$B$11*(($A$1063)*$C695/$B$12*$B$7+(1-$A$1063)*$D695/$B$12*$C$7)</f>
        <v>0</v>
      </c>
      <c r="BL695" s="31" t="n">
        <f aca="false">$B$11*(($A$1064)*$C695/$B$12*$B$7+(1-$A$1064)*$D695/$B$12*$C$7)</f>
        <v>0</v>
      </c>
      <c r="BM695" s="31" t="n">
        <f aca="false">$B$11*(($A$1065)*$C695/$B$12*$B$7+(1-$A$1065)*$D695/$B$12*$C$7)</f>
        <v>0</v>
      </c>
      <c r="BN695" s="31" t="n">
        <f aca="false">$B$11*(($A$1066)*$C695/$B$12*$B$7+(1-$A$1066)*$D695/$B$12*$C$7)</f>
        <v>0</v>
      </c>
      <c r="BO695" s="31" t="n">
        <f aca="false">$B$11*(($A$1067)*$C695/$B$12*$B$7+(1-$A$1067)*$D695/$B$12*$C$7)</f>
        <v>0</v>
      </c>
      <c r="BP695" s="31" t="n">
        <f aca="false">$B$11*(($A$1068)*$C695/$B$12*$B$7+(1-$A$1068)*$D695/$B$12*$C$7)</f>
        <v>0</v>
      </c>
      <c r="BQ695" s="31" t="n">
        <f aca="false">$B$11*(($A$1069)*$C695/$B$12*$B$7+(1-$A$1069)*$D695/$B$12*$C$7)</f>
        <v>0</v>
      </c>
      <c r="BR695" s="31" t="n">
        <f aca="false">$B$11*(($A$1070)*$C695/$B$12*$B$7+(1-$A$1070)*$D695/$B$12*$C$7)</f>
        <v>0</v>
      </c>
      <c r="BS695" s="31" t="n">
        <f aca="false">$B$11*(($A$1071)*$C695/$B$12*$B$7+(1-$A$1071)*$D695/$B$12*$C$7)</f>
        <v>0</v>
      </c>
      <c r="BT695" s="31" t="n">
        <f aca="false">$B$11*(($A$1072)*$C695/$B$12*$B$7+(1-$A$1072)*$D695/$B$12*$C$7)</f>
        <v>0</v>
      </c>
      <c r="BU695" s="31" t="n">
        <f aca="false">$B$11*(($A$1073)*$C695/$B$12*$B$7+(1-$A$1073)*$D695/$B$12*$C$7)</f>
        <v>0</v>
      </c>
      <c r="BV695" s="31" t="n">
        <f aca="false">$B$11*(($A$1074)*$C695/$B$12*$B$7+(1-$A$1074)*$D695/$B$12*$C$7)</f>
        <v>0</v>
      </c>
      <c r="BW695" s="31" t="n">
        <f aca="false">$B$11*(($A$1075)*$C695/$B$12*$B$7+(1-$A$1075)*$D695/$B$12*$C$7)</f>
        <v>0</v>
      </c>
      <c r="BX695" s="31" t="n">
        <f aca="false">$B$11*(($A$1076)*$C695/$B$12*$B$7+(1-$A$1076)*$D695/$B$12*$C$7)</f>
        <v>0</v>
      </c>
      <c r="BY695" s="31" t="n">
        <f aca="false">$B$11*(($A$1077)*$C695/$B$12*$B$7+(1-$A$1077)*$D695/$B$12*$C$7)</f>
        <v>0</v>
      </c>
      <c r="BZ695" s="31" t="n">
        <f aca="false">$B$11*(($A$1078)*$C695/$B$12*$B$7+(1-$A$1078)*$D695/$B$12*$C$7)</f>
        <v>0</v>
      </c>
      <c r="CA695" s="31" t="n">
        <f aca="false">$B$11*(($A$1079)*$C695/$B$12*$B$7+(1-$A$1079)*$D695/$B$12*$C$7)</f>
        <v>0</v>
      </c>
      <c r="CB695" s="31" t="n">
        <f aca="false">$B$11*(($A$1080)*$C695/$B$12*$B$7+(1-$A$1080)*$D695/$B$12*$C$7)</f>
        <v>0</v>
      </c>
      <c r="CC695" s="31" t="n">
        <f aca="false">$B$11*(($A$1081)*$C695/$B$12*$B$7+(1-$A$1081)*$D695/$B$12*$C$7)</f>
        <v>0</v>
      </c>
    </row>
    <row r="696" customFormat="false" ht="15" hidden="false" customHeight="false" outlineLevel="0" collapsed="false">
      <c r="A696" s="21" t="n">
        <v>672</v>
      </c>
      <c r="B696" s="27" t="n">
        <v>-0.831225826453563</v>
      </c>
      <c r="C696" s="9" t="n">
        <f aca="false">SUM(AM696:AV696)</f>
        <v>0</v>
      </c>
      <c r="D696" s="9" t="n">
        <f aca="false">SUM(AW696:BF696)</f>
        <v>1</v>
      </c>
      <c r="E696" s="24" t="n">
        <f aca="false">(1-C696/$B$12)*$B$8-C696/$B$12*$B$7</f>
        <v>0.05</v>
      </c>
      <c r="F696" s="24" t="n">
        <f aca="false">(1-D696/$B$12)*$C$8-D696/$B$12*$C$7</f>
        <v>0.021</v>
      </c>
      <c r="G696" s="47" t="n">
        <f aca="false">$B$11*($B$10*C696/$B$12*$B$7+(1-$B$10)*D696/$B$12*$C$7)</f>
        <v>300</v>
      </c>
      <c r="H696" s="24" t="n">
        <f aca="false">$B$10*E696+(1-$B$10)*F696</f>
        <v>0.0355</v>
      </c>
      <c r="I696" s="21"/>
      <c r="J696" s="21"/>
      <c r="K696" s="21"/>
      <c r="L696" s="21"/>
      <c r="M696" s="21"/>
      <c r="N696" s="21"/>
      <c r="O696" s="21"/>
      <c r="P696" s="21"/>
      <c r="Q696" s="21"/>
      <c r="R696" s="27" t="n">
        <v>0.215197797332039</v>
      </c>
      <c r="S696" s="27" t="n">
        <v>-0.0962418074993501</v>
      </c>
      <c r="T696" s="27" t="n">
        <v>1.3692414445837</v>
      </c>
      <c r="U696" s="27" t="n">
        <v>0.701939539813311</v>
      </c>
      <c r="V696" s="27" t="n">
        <v>1.20385420068175</v>
      </c>
      <c r="W696" s="27" t="n">
        <v>-0.858497385549299</v>
      </c>
      <c r="X696" s="27" t="n">
        <v>0.549689116765929</v>
      </c>
      <c r="Y696" s="27" t="n">
        <v>-0.834903144156375</v>
      </c>
      <c r="Z696" s="27" t="n">
        <v>-0.098925849280593</v>
      </c>
      <c r="AA696" s="27" t="n">
        <v>2.54006744885881</v>
      </c>
      <c r="AB696" s="27" t="n">
        <v>-0.178947922734833</v>
      </c>
      <c r="AC696" s="27" t="n">
        <v>1.35110812637855</v>
      </c>
      <c r="AD696" s="27" t="n">
        <v>-2.08312142183535</v>
      </c>
      <c r="AE696" s="27" t="n">
        <v>-0.866666288764468</v>
      </c>
      <c r="AF696" s="27" t="n">
        <v>-1.37761836924097</v>
      </c>
      <c r="AG696" s="27" t="n">
        <v>-0.723003911906617</v>
      </c>
      <c r="AH696" s="27" t="n">
        <v>0.161110076951994</v>
      </c>
      <c r="AI696" s="27" t="n">
        <v>0.70226451968485</v>
      </c>
      <c r="AJ696" s="27" t="n">
        <v>0.0579843467304708</v>
      </c>
      <c r="AK696" s="27" t="n">
        <v>-0.0166388422216808</v>
      </c>
      <c r="AL696" s="21"/>
      <c r="AM696" s="31" t="n">
        <f aca="false">IF(SQRT($B$9)*$B696+SQRT(1-$B$9)*R696&lt;_xlfn.NORM.S.INV($B$6),1,0)</f>
        <v>0</v>
      </c>
      <c r="AN696" s="31" t="n">
        <f aca="false">IF(SQRT($B$9)*$B696+SQRT(1-$B$9)*S696&lt;_xlfn.NORM.S.INV($B$6),1,0)</f>
        <v>0</v>
      </c>
      <c r="AO696" s="31" t="n">
        <f aca="false">IF(SQRT($B$9)*$B696+SQRT(1-$B$9)*T696&lt;_xlfn.NORM.S.INV($B$6),1,0)</f>
        <v>0</v>
      </c>
      <c r="AP696" s="31" t="n">
        <f aca="false">IF(SQRT($B$9)*$B696+SQRT(1-$B$9)*U696&lt;_xlfn.NORM.S.INV($B$6),1,0)</f>
        <v>0</v>
      </c>
      <c r="AQ696" s="31" t="n">
        <f aca="false">IF(SQRT($B$9)*$B696+SQRT(1-$B$9)*V696&lt;_xlfn.NORM.S.INV($B$6),1,0)</f>
        <v>0</v>
      </c>
      <c r="AR696" s="31" t="n">
        <f aca="false">IF(SQRT($B$9)*$B696+SQRT(1-$B$9)*W696&lt;_xlfn.NORM.S.INV($B$6),1,0)</f>
        <v>0</v>
      </c>
      <c r="AS696" s="31" t="n">
        <f aca="false">IF(SQRT($B$9)*$B696+SQRT(1-$B$9)*X696&lt;_xlfn.NORM.S.INV($B$6),1,0)</f>
        <v>0</v>
      </c>
      <c r="AT696" s="31" t="n">
        <f aca="false">IF(SQRT($B$9)*$B696+SQRT(1-$B$9)*Y696&lt;_xlfn.NORM.S.INV($B$6),1,0)</f>
        <v>0</v>
      </c>
      <c r="AU696" s="31" t="n">
        <f aca="false">IF(SQRT($B$9)*$B696+SQRT(1-$B$9)*Z696&lt;_xlfn.NORM.S.INV($B$6),1,0)</f>
        <v>0</v>
      </c>
      <c r="AV696" s="31" t="n">
        <f aca="false">IF(SQRT($B$9)*$B696+SQRT(1-$B$9)*AA696&lt;_xlfn.NORM.S.INV($B$6),1,0)</f>
        <v>0</v>
      </c>
      <c r="AW696" s="31" t="n">
        <f aca="false">IF(SQRT($C$9)*$B696+SQRT(1-$C$9)*AB696&lt;_xlfn.NORM.S.INV($C$6),1,0)</f>
        <v>0</v>
      </c>
      <c r="AX696" s="31" t="n">
        <f aca="false">IF(SQRT($C$9)*$B696+SQRT(1-$C$9)*AC696&lt;_xlfn.NORM.S.INV($C$6),1,0)</f>
        <v>0</v>
      </c>
      <c r="AY696" s="31" t="n">
        <f aca="false">IF(SQRT($C$9)*$B696+SQRT(1-$C$9)*AD696&lt;_xlfn.NORM.S.INV($C$6),1,0)</f>
        <v>1</v>
      </c>
      <c r="AZ696" s="31" t="n">
        <f aca="false">IF(SQRT($C$9)*$B696+SQRT(1-$C$9)*AE696&lt;_xlfn.NORM.S.INV($C$6),1,0)</f>
        <v>0</v>
      </c>
      <c r="BA696" s="31" t="n">
        <f aca="false">IF(SQRT($C$9)*$B696+SQRT(1-$C$9)*AF696&lt;_xlfn.NORM.S.INV($C$6),1,0)</f>
        <v>0</v>
      </c>
      <c r="BB696" s="31" t="n">
        <f aca="false">IF(SQRT($C$9)*$B696+SQRT(1-$C$9)*AG696&lt;_xlfn.NORM.S.INV($C$6),1,0)</f>
        <v>0</v>
      </c>
      <c r="BC696" s="31" t="n">
        <f aca="false">IF(SQRT($C$9)*$B696+SQRT(1-$C$9)*AH696&lt;_xlfn.NORM.S.INV($C$6),1,0)</f>
        <v>0</v>
      </c>
      <c r="BD696" s="31" t="n">
        <f aca="false">IF(SQRT($C$9)*$B696+SQRT(1-$C$9)*AI696&lt;_xlfn.NORM.S.INV($C$6),1,0)</f>
        <v>0</v>
      </c>
      <c r="BE696" s="31" t="n">
        <f aca="false">IF(SQRT($C$9)*$B696+SQRT(1-$C$9)*AJ696&lt;_xlfn.NORM.S.INV($C$6),1,0)</f>
        <v>0</v>
      </c>
      <c r="BF696" s="31" t="n">
        <f aca="false">IF(SQRT($C$9)*$B696+SQRT(1-$C$9)*AK696&lt;_xlfn.NORM.S.INV($C$6),1,0)</f>
        <v>0</v>
      </c>
      <c r="BG696" s="21"/>
      <c r="BH696" s="21"/>
      <c r="BI696" s="31" t="n">
        <f aca="false">$B$11*(($A$1061)*$C696/$B$12*$B$7+(1-$A$1061)*$D696/$B$12*$C$7)</f>
        <v>600</v>
      </c>
      <c r="BJ696" s="31" t="n">
        <f aca="false">$B$11*(($A$1062)*$C696/$B$12*$B$7+(1-$A$1062)*$D696/$B$12*$C$7)</f>
        <v>570</v>
      </c>
      <c r="BK696" s="31" t="n">
        <f aca="false">$B$11*(($A$1063)*$C696/$B$12*$B$7+(1-$A$1063)*$D696/$B$12*$C$7)</f>
        <v>540</v>
      </c>
      <c r="BL696" s="31" t="n">
        <f aca="false">$B$11*(($A$1064)*$C696/$B$12*$B$7+(1-$A$1064)*$D696/$B$12*$C$7)</f>
        <v>510</v>
      </c>
      <c r="BM696" s="31" t="n">
        <f aca="false">$B$11*(($A$1065)*$C696/$B$12*$B$7+(1-$A$1065)*$D696/$B$12*$C$7)</f>
        <v>480</v>
      </c>
      <c r="BN696" s="31" t="n">
        <f aca="false">$B$11*(($A$1066)*$C696/$B$12*$B$7+(1-$A$1066)*$D696/$B$12*$C$7)</f>
        <v>450</v>
      </c>
      <c r="BO696" s="31" t="n">
        <f aca="false">$B$11*(($A$1067)*$C696/$B$12*$B$7+(1-$A$1067)*$D696/$B$12*$C$7)</f>
        <v>420</v>
      </c>
      <c r="BP696" s="31" t="n">
        <f aca="false">$B$11*(($A$1068)*$C696/$B$12*$B$7+(1-$A$1068)*$D696/$B$12*$C$7)</f>
        <v>390</v>
      </c>
      <c r="BQ696" s="31" t="n">
        <f aca="false">$B$11*(($A$1069)*$C696/$B$12*$B$7+(1-$A$1069)*$D696/$B$12*$C$7)</f>
        <v>360</v>
      </c>
      <c r="BR696" s="31" t="n">
        <f aca="false">$B$11*(($A$1070)*$C696/$B$12*$B$7+(1-$A$1070)*$D696/$B$12*$C$7)</f>
        <v>330</v>
      </c>
      <c r="BS696" s="31" t="n">
        <f aca="false">$B$11*(($A$1071)*$C696/$B$12*$B$7+(1-$A$1071)*$D696/$B$12*$C$7)</f>
        <v>300</v>
      </c>
      <c r="BT696" s="31" t="n">
        <f aca="false">$B$11*(($A$1072)*$C696/$B$12*$B$7+(1-$A$1072)*$D696/$B$12*$C$7)</f>
        <v>270</v>
      </c>
      <c r="BU696" s="31" t="n">
        <f aca="false">$B$11*(($A$1073)*$C696/$B$12*$B$7+(1-$A$1073)*$D696/$B$12*$C$7)</f>
        <v>240</v>
      </c>
      <c r="BV696" s="31" t="n">
        <f aca="false">$B$11*(($A$1074)*$C696/$B$12*$B$7+(1-$A$1074)*$D696/$B$12*$C$7)</f>
        <v>210</v>
      </c>
      <c r="BW696" s="31" t="n">
        <f aca="false">$B$11*(($A$1075)*$C696/$B$12*$B$7+(1-$A$1075)*$D696/$B$12*$C$7)</f>
        <v>180</v>
      </c>
      <c r="BX696" s="31" t="n">
        <f aca="false">$B$11*(($A$1076)*$C696/$B$12*$B$7+(1-$A$1076)*$D696/$B$12*$C$7)</f>
        <v>150</v>
      </c>
      <c r="BY696" s="31" t="n">
        <f aca="false">$B$11*(($A$1077)*$C696/$B$12*$B$7+(1-$A$1077)*$D696/$B$12*$C$7)</f>
        <v>120</v>
      </c>
      <c r="BZ696" s="31" t="n">
        <f aca="false">$B$11*(($A$1078)*$C696/$B$12*$B$7+(1-$A$1078)*$D696/$B$12*$C$7)</f>
        <v>90</v>
      </c>
      <c r="CA696" s="31" t="n">
        <f aca="false">$B$11*(($A$1079)*$C696/$B$12*$B$7+(1-$A$1079)*$D696/$B$12*$C$7)</f>
        <v>60</v>
      </c>
      <c r="CB696" s="31" t="n">
        <f aca="false">$B$11*(($A$1080)*$C696/$B$12*$B$7+(1-$A$1080)*$D696/$B$12*$C$7)</f>
        <v>30</v>
      </c>
      <c r="CC696" s="31" t="n">
        <f aca="false">$B$11*(($A$1081)*$C696/$B$12*$B$7+(1-$A$1081)*$D696/$B$12*$C$7)</f>
        <v>0</v>
      </c>
    </row>
    <row r="697" customFormat="false" ht="15" hidden="false" customHeight="false" outlineLevel="0" collapsed="false">
      <c r="A697" s="21" t="n">
        <v>673</v>
      </c>
      <c r="B697" s="27" t="n">
        <v>-0.0999902799898671</v>
      </c>
      <c r="C697" s="9" t="n">
        <f aca="false">SUM(AM697:AV697)</f>
        <v>0</v>
      </c>
      <c r="D697" s="9" t="n">
        <f aca="false">SUM(AW697:BF697)</f>
        <v>0</v>
      </c>
      <c r="E697" s="24" t="n">
        <f aca="false">(1-C697/$B$12)*$B$8-C697/$B$12*$B$7</f>
        <v>0.05</v>
      </c>
      <c r="F697" s="24" t="n">
        <f aca="false">(1-D697/$B$12)*$C$8-D697/$B$12*$C$7</f>
        <v>0.09</v>
      </c>
      <c r="G697" s="47" t="n">
        <f aca="false">$B$11*($B$10*C697/$B$12*$B$7+(1-$B$10)*D697/$B$12*$C$7)</f>
        <v>0</v>
      </c>
      <c r="H697" s="24" t="n">
        <f aca="false">$B$10*E697+(1-$B$10)*F697</f>
        <v>0.07</v>
      </c>
      <c r="I697" s="21"/>
      <c r="J697" s="21"/>
      <c r="K697" s="21"/>
      <c r="L697" s="21"/>
      <c r="M697" s="21"/>
      <c r="N697" s="21"/>
      <c r="O697" s="21"/>
      <c r="P697" s="21"/>
      <c r="Q697" s="21"/>
      <c r="R697" s="27" t="n">
        <v>0.00265016683433283</v>
      </c>
      <c r="S697" s="27" t="n">
        <v>1.12264189511812</v>
      </c>
      <c r="T697" s="27" t="n">
        <v>-0.294228252155085</v>
      </c>
      <c r="U697" s="27" t="n">
        <v>-2.5238671571729</v>
      </c>
      <c r="V697" s="27" t="n">
        <v>-1.00855480460085</v>
      </c>
      <c r="W697" s="27" t="n">
        <v>-0.241462065464115</v>
      </c>
      <c r="X697" s="27" t="n">
        <v>0.478492403330148</v>
      </c>
      <c r="Y697" s="27" t="n">
        <v>-0.250157994961347</v>
      </c>
      <c r="Z697" s="27" t="n">
        <v>0.468713983781523</v>
      </c>
      <c r="AA697" s="27" t="n">
        <v>-1.70598561364038</v>
      </c>
      <c r="AB697" s="27" t="n">
        <v>0.13550737441401</v>
      </c>
      <c r="AC697" s="27" t="n">
        <v>0.523800323030484</v>
      </c>
      <c r="AD697" s="27" t="n">
        <v>0.909306571171705</v>
      </c>
      <c r="AE697" s="27" t="n">
        <v>0.806982256716007</v>
      </c>
      <c r="AF697" s="27" t="n">
        <v>-0.456408633881886</v>
      </c>
      <c r="AG697" s="27" t="n">
        <v>0.132485832745102</v>
      </c>
      <c r="AH697" s="27" t="n">
        <v>-0.504509529599739</v>
      </c>
      <c r="AI697" s="27" t="n">
        <v>-0.349570862241179</v>
      </c>
      <c r="AJ697" s="27" t="n">
        <v>0.467335314682682</v>
      </c>
      <c r="AK697" s="27" t="n">
        <v>-0.560384585779552</v>
      </c>
      <c r="AL697" s="21"/>
      <c r="AM697" s="31" t="n">
        <f aca="false">IF(SQRT($B$9)*$B697+SQRT(1-$B$9)*R697&lt;_xlfn.NORM.S.INV($B$6),1,0)</f>
        <v>0</v>
      </c>
      <c r="AN697" s="31" t="n">
        <f aca="false">IF(SQRT($B$9)*$B697+SQRT(1-$B$9)*S697&lt;_xlfn.NORM.S.INV($B$6),1,0)</f>
        <v>0</v>
      </c>
      <c r="AO697" s="31" t="n">
        <f aca="false">IF(SQRT($B$9)*$B697+SQRT(1-$B$9)*T697&lt;_xlfn.NORM.S.INV($B$6),1,0)</f>
        <v>0</v>
      </c>
      <c r="AP697" s="31" t="n">
        <f aca="false">IF(SQRT($B$9)*$B697+SQRT(1-$B$9)*U697&lt;_xlfn.NORM.S.INV($B$6),1,0)</f>
        <v>0</v>
      </c>
      <c r="AQ697" s="31" t="n">
        <f aca="false">IF(SQRT($B$9)*$B697+SQRT(1-$B$9)*V697&lt;_xlfn.NORM.S.INV($B$6),1,0)</f>
        <v>0</v>
      </c>
      <c r="AR697" s="31" t="n">
        <f aca="false">IF(SQRT($B$9)*$B697+SQRT(1-$B$9)*W697&lt;_xlfn.NORM.S.INV($B$6),1,0)</f>
        <v>0</v>
      </c>
      <c r="AS697" s="31" t="n">
        <f aca="false">IF(SQRT($B$9)*$B697+SQRT(1-$B$9)*X697&lt;_xlfn.NORM.S.INV($B$6),1,0)</f>
        <v>0</v>
      </c>
      <c r="AT697" s="31" t="n">
        <f aca="false">IF(SQRT($B$9)*$B697+SQRT(1-$B$9)*Y697&lt;_xlfn.NORM.S.INV($B$6),1,0)</f>
        <v>0</v>
      </c>
      <c r="AU697" s="31" t="n">
        <f aca="false">IF(SQRT($B$9)*$B697+SQRT(1-$B$9)*Z697&lt;_xlfn.NORM.S.INV($B$6),1,0)</f>
        <v>0</v>
      </c>
      <c r="AV697" s="31" t="n">
        <f aca="false">IF(SQRT($B$9)*$B697+SQRT(1-$B$9)*AA697&lt;_xlfn.NORM.S.INV($B$6),1,0)</f>
        <v>0</v>
      </c>
      <c r="AW697" s="31" t="n">
        <f aca="false">IF(SQRT($C$9)*$B697+SQRT(1-$C$9)*AB697&lt;_xlfn.NORM.S.INV($C$6),1,0)</f>
        <v>0</v>
      </c>
      <c r="AX697" s="31" t="n">
        <f aca="false">IF(SQRT($C$9)*$B697+SQRT(1-$C$9)*AC697&lt;_xlfn.NORM.S.INV($C$6),1,0)</f>
        <v>0</v>
      </c>
      <c r="AY697" s="31" t="n">
        <f aca="false">IF(SQRT($C$9)*$B697+SQRT(1-$C$9)*AD697&lt;_xlfn.NORM.S.INV($C$6),1,0)</f>
        <v>0</v>
      </c>
      <c r="AZ697" s="31" t="n">
        <f aca="false">IF(SQRT($C$9)*$B697+SQRT(1-$C$9)*AE697&lt;_xlfn.NORM.S.INV($C$6),1,0)</f>
        <v>0</v>
      </c>
      <c r="BA697" s="31" t="n">
        <f aca="false">IF(SQRT($C$9)*$B697+SQRT(1-$C$9)*AF697&lt;_xlfn.NORM.S.INV($C$6),1,0)</f>
        <v>0</v>
      </c>
      <c r="BB697" s="31" t="n">
        <f aca="false">IF(SQRT($C$9)*$B697+SQRT(1-$C$9)*AG697&lt;_xlfn.NORM.S.INV($C$6),1,0)</f>
        <v>0</v>
      </c>
      <c r="BC697" s="31" t="n">
        <f aca="false">IF(SQRT($C$9)*$B697+SQRT(1-$C$9)*AH697&lt;_xlfn.NORM.S.INV($C$6),1,0)</f>
        <v>0</v>
      </c>
      <c r="BD697" s="31" t="n">
        <f aca="false">IF(SQRT($C$9)*$B697+SQRT(1-$C$9)*AI697&lt;_xlfn.NORM.S.INV($C$6),1,0)</f>
        <v>0</v>
      </c>
      <c r="BE697" s="31" t="n">
        <f aca="false">IF(SQRT($C$9)*$B697+SQRT(1-$C$9)*AJ697&lt;_xlfn.NORM.S.INV($C$6),1,0)</f>
        <v>0</v>
      </c>
      <c r="BF697" s="31" t="n">
        <f aca="false">IF(SQRT($C$9)*$B697+SQRT(1-$C$9)*AK697&lt;_xlfn.NORM.S.INV($C$6),1,0)</f>
        <v>0</v>
      </c>
      <c r="BG697" s="21"/>
      <c r="BH697" s="21"/>
      <c r="BI697" s="31" t="n">
        <f aca="false">$B$11*(($A$1061)*$C697/$B$12*$B$7+(1-$A$1061)*$D697/$B$12*$C$7)</f>
        <v>0</v>
      </c>
      <c r="BJ697" s="31" t="n">
        <f aca="false">$B$11*(($A$1062)*$C697/$B$12*$B$7+(1-$A$1062)*$D697/$B$12*$C$7)</f>
        <v>0</v>
      </c>
      <c r="BK697" s="31" t="n">
        <f aca="false">$B$11*(($A$1063)*$C697/$B$12*$B$7+(1-$A$1063)*$D697/$B$12*$C$7)</f>
        <v>0</v>
      </c>
      <c r="BL697" s="31" t="n">
        <f aca="false">$B$11*(($A$1064)*$C697/$B$12*$B$7+(1-$A$1064)*$D697/$B$12*$C$7)</f>
        <v>0</v>
      </c>
      <c r="BM697" s="31" t="n">
        <f aca="false">$B$11*(($A$1065)*$C697/$B$12*$B$7+(1-$A$1065)*$D697/$B$12*$C$7)</f>
        <v>0</v>
      </c>
      <c r="BN697" s="31" t="n">
        <f aca="false">$B$11*(($A$1066)*$C697/$B$12*$B$7+(1-$A$1066)*$D697/$B$12*$C$7)</f>
        <v>0</v>
      </c>
      <c r="BO697" s="31" t="n">
        <f aca="false">$B$11*(($A$1067)*$C697/$B$12*$B$7+(1-$A$1067)*$D697/$B$12*$C$7)</f>
        <v>0</v>
      </c>
      <c r="BP697" s="31" t="n">
        <f aca="false">$B$11*(($A$1068)*$C697/$B$12*$B$7+(1-$A$1068)*$D697/$B$12*$C$7)</f>
        <v>0</v>
      </c>
      <c r="BQ697" s="31" t="n">
        <f aca="false">$B$11*(($A$1069)*$C697/$B$12*$B$7+(1-$A$1069)*$D697/$B$12*$C$7)</f>
        <v>0</v>
      </c>
      <c r="BR697" s="31" t="n">
        <f aca="false">$B$11*(($A$1070)*$C697/$B$12*$B$7+(1-$A$1070)*$D697/$B$12*$C$7)</f>
        <v>0</v>
      </c>
      <c r="BS697" s="31" t="n">
        <f aca="false">$B$11*(($A$1071)*$C697/$B$12*$B$7+(1-$A$1071)*$D697/$B$12*$C$7)</f>
        <v>0</v>
      </c>
      <c r="BT697" s="31" t="n">
        <f aca="false">$B$11*(($A$1072)*$C697/$B$12*$B$7+(1-$A$1072)*$D697/$B$12*$C$7)</f>
        <v>0</v>
      </c>
      <c r="BU697" s="31" t="n">
        <f aca="false">$B$11*(($A$1073)*$C697/$B$12*$B$7+(1-$A$1073)*$D697/$B$12*$C$7)</f>
        <v>0</v>
      </c>
      <c r="BV697" s="31" t="n">
        <f aca="false">$B$11*(($A$1074)*$C697/$B$12*$B$7+(1-$A$1074)*$D697/$B$12*$C$7)</f>
        <v>0</v>
      </c>
      <c r="BW697" s="31" t="n">
        <f aca="false">$B$11*(($A$1075)*$C697/$B$12*$B$7+(1-$A$1075)*$D697/$B$12*$C$7)</f>
        <v>0</v>
      </c>
      <c r="BX697" s="31" t="n">
        <f aca="false">$B$11*(($A$1076)*$C697/$B$12*$B$7+(1-$A$1076)*$D697/$B$12*$C$7)</f>
        <v>0</v>
      </c>
      <c r="BY697" s="31" t="n">
        <f aca="false">$B$11*(($A$1077)*$C697/$B$12*$B$7+(1-$A$1077)*$D697/$B$12*$C$7)</f>
        <v>0</v>
      </c>
      <c r="BZ697" s="31" t="n">
        <f aca="false">$B$11*(($A$1078)*$C697/$B$12*$B$7+(1-$A$1078)*$D697/$B$12*$C$7)</f>
        <v>0</v>
      </c>
      <c r="CA697" s="31" t="n">
        <f aca="false">$B$11*(($A$1079)*$C697/$B$12*$B$7+(1-$A$1079)*$D697/$B$12*$C$7)</f>
        <v>0</v>
      </c>
      <c r="CB697" s="31" t="n">
        <f aca="false">$B$11*(($A$1080)*$C697/$B$12*$B$7+(1-$A$1080)*$D697/$B$12*$C$7)</f>
        <v>0</v>
      </c>
      <c r="CC697" s="31" t="n">
        <f aca="false">$B$11*(($A$1081)*$C697/$B$12*$B$7+(1-$A$1081)*$D697/$B$12*$C$7)</f>
        <v>0</v>
      </c>
    </row>
    <row r="698" customFormat="false" ht="15" hidden="false" customHeight="false" outlineLevel="0" collapsed="false">
      <c r="A698" s="21" t="n">
        <v>674</v>
      </c>
      <c r="B698" s="27" t="n">
        <v>-0.843460490746585</v>
      </c>
      <c r="C698" s="9" t="n">
        <f aca="false">SUM(AM698:AV698)</f>
        <v>0</v>
      </c>
      <c r="D698" s="9" t="n">
        <f aca="false">SUM(AW698:BF698)</f>
        <v>1</v>
      </c>
      <c r="E698" s="24" t="n">
        <f aca="false">(1-C698/$B$12)*$B$8-C698/$B$12*$B$7</f>
        <v>0.05</v>
      </c>
      <c r="F698" s="24" t="n">
        <f aca="false">(1-D698/$B$12)*$C$8-D698/$B$12*$C$7</f>
        <v>0.021</v>
      </c>
      <c r="G698" s="47" t="n">
        <f aca="false">$B$11*($B$10*C698/$B$12*$B$7+(1-$B$10)*D698/$B$12*$C$7)</f>
        <v>300</v>
      </c>
      <c r="H698" s="24" t="n">
        <f aca="false">$B$10*E698+(1-$B$10)*F698</f>
        <v>0.0355</v>
      </c>
      <c r="I698" s="21"/>
      <c r="J698" s="21"/>
      <c r="K698" s="21"/>
      <c r="L698" s="21"/>
      <c r="M698" s="21"/>
      <c r="N698" s="21"/>
      <c r="O698" s="21"/>
      <c r="P698" s="21"/>
      <c r="Q698" s="21"/>
      <c r="R698" s="27" t="n">
        <v>-0.445029702328464</v>
      </c>
      <c r="S698" s="27" t="n">
        <v>-1.25533025072332</v>
      </c>
      <c r="T698" s="27" t="n">
        <v>-0.804656993614171</v>
      </c>
      <c r="U698" s="27" t="n">
        <v>-1.0616958304584</v>
      </c>
      <c r="V698" s="27" t="n">
        <v>-0.00790392067710339</v>
      </c>
      <c r="W698" s="27" t="n">
        <v>-0.995703018460605</v>
      </c>
      <c r="X698" s="27" t="n">
        <v>2.89346782234695</v>
      </c>
      <c r="Y698" s="27" t="n">
        <v>1.10085759452582</v>
      </c>
      <c r="Z698" s="27" t="n">
        <v>-0.754270392051895</v>
      </c>
      <c r="AA698" s="27" t="n">
        <v>0.734330871552643</v>
      </c>
      <c r="AB698" s="27" t="n">
        <v>1.61522321169379</v>
      </c>
      <c r="AC698" s="27" t="n">
        <v>-0.714189316210091</v>
      </c>
      <c r="AD698" s="27" t="n">
        <v>-1.44767870706808</v>
      </c>
      <c r="AE698" s="27" t="n">
        <v>1.17861889606533</v>
      </c>
      <c r="AF698" s="27" t="n">
        <v>-0.767414324133137</v>
      </c>
      <c r="AG698" s="27" t="n">
        <v>-0.880608288225249</v>
      </c>
      <c r="AH698" s="27" t="n">
        <v>0.104576896987151</v>
      </c>
      <c r="AI698" s="27" t="n">
        <v>0.633628685430099</v>
      </c>
      <c r="AJ698" s="27" t="n">
        <v>-0.607403101448437</v>
      </c>
      <c r="AK698" s="27" t="n">
        <v>0.117298314564006</v>
      </c>
      <c r="AL698" s="21"/>
      <c r="AM698" s="31" t="n">
        <f aca="false">IF(SQRT($B$9)*$B698+SQRT(1-$B$9)*R698&lt;_xlfn.NORM.S.INV($B$6),1,0)</f>
        <v>0</v>
      </c>
      <c r="AN698" s="31" t="n">
        <f aca="false">IF(SQRT($B$9)*$B698+SQRT(1-$B$9)*S698&lt;_xlfn.NORM.S.INV($B$6),1,0)</f>
        <v>0</v>
      </c>
      <c r="AO698" s="31" t="n">
        <f aca="false">IF(SQRT($B$9)*$B698+SQRT(1-$B$9)*T698&lt;_xlfn.NORM.S.INV($B$6),1,0)</f>
        <v>0</v>
      </c>
      <c r="AP698" s="31" t="n">
        <f aca="false">IF(SQRT($B$9)*$B698+SQRT(1-$B$9)*U698&lt;_xlfn.NORM.S.INV($B$6),1,0)</f>
        <v>0</v>
      </c>
      <c r="AQ698" s="31" t="n">
        <f aca="false">IF(SQRT($B$9)*$B698+SQRT(1-$B$9)*V698&lt;_xlfn.NORM.S.INV($B$6),1,0)</f>
        <v>0</v>
      </c>
      <c r="AR698" s="31" t="n">
        <f aca="false">IF(SQRT($B$9)*$B698+SQRT(1-$B$9)*W698&lt;_xlfn.NORM.S.INV($B$6),1,0)</f>
        <v>0</v>
      </c>
      <c r="AS698" s="31" t="n">
        <f aca="false">IF(SQRT($B$9)*$B698+SQRT(1-$B$9)*X698&lt;_xlfn.NORM.S.INV($B$6),1,0)</f>
        <v>0</v>
      </c>
      <c r="AT698" s="31" t="n">
        <f aca="false">IF(SQRT($B$9)*$B698+SQRT(1-$B$9)*Y698&lt;_xlfn.NORM.S.INV($B$6),1,0)</f>
        <v>0</v>
      </c>
      <c r="AU698" s="31" t="n">
        <f aca="false">IF(SQRT($B$9)*$B698+SQRT(1-$B$9)*Z698&lt;_xlfn.NORM.S.INV($B$6),1,0)</f>
        <v>0</v>
      </c>
      <c r="AV698" s="31" t="n">
        <f aca="false">IF(SQRT($B$9)*$B698+SQRT(1-$B$9)*AA698&lt;_xlfn.NORM.S.INV($B$6),1,0)</f>
        <v>0</v>
      </c>
      <c r="AW698" s="31" t="n">
        <f aca="false">IF(SQRT($C$9)*$B698+SQRT(1-$C$9)*AB698&lt;_xlfn.NORM.S.INV($C$6),1,0)</f>
        <v>0</v>
      </c>
      <c r="AX698" s="31" t="n">
        <f aca="false">IF(SQRT($C$9)*$B698+SQRT(1-$C$9)*AC698&lt;_xlfn.NORM.S.INV($C$6),1,0)</f>
        <v>0</v>
      </c>
      <c r="AY698" s="31" t="n">
        <f aca="false">IF(SQRT($C$9)*$B698+SQRT(1-$C$9)*AD698&lt;_xlfn.NORM.S.INV($C$6),1,0)</f>
        <v>1</v>
      </c>
      <c r="AZ698" s="31" t="n">
        <f aca="false">IF(SQRT($C$9)*$B698+SQRT(1-$C$9)*AE698&lt;_xlfn.NORM.S.INV($C$6),1,0)</f>
        <v>0</v>
      </c>
      <c r="BA698" s="31" t="n">
        <f aca="false">IF(SQRT($C$9)*$B698+SQRT(1-$C$9)*AF698&lt;_xlfn.NORM.S.INV($C$6),1,0)</f>
        <v>0</v>
      </c>
      <c r="BB698" s="31" t="n">
        <f aca="false">IF(SQRT($C$9)*$B698+SQRT(1-$C$9)*AG698&lt;_xlfn.NORM.S.INV($C$6),1,0)</f>
        <v>0</v>
      </c>
      <c r="BC698" s="31" t="n">
        <f aca="false">IF(SQRT($C$9)*$B698+SQRT(1-$C$9)*AH698&lt;_xlfn.NORM.S.INV($C$6),1,0)</f>
        <v>0</v>
      </c>
      <c r="BD698" s="31" t="n">
        <f aca="false">IF(SQRT($C$9)*$B698+SQRT(1-$C$9)*AI698&lt;_xlfn.NORM.S.INV($C$6),1,0)</f>
        <v>0</v>
      </c>
      <c r="BE698" s="31" t="n">
        <f aca="false">IF(SQRT($C$9)*$B698+SQRT(1-$C$9)*AJ698&lt;_xlfn.NORM.S.INV($C$6),1,0)</f>
        <v>0</v>
      </c>
      <c r="BF698" s="31" t="n">
        <f aca="false">IF(SQRT($C$9)*$B698+SQRT(1-$C$9)*AK698&lt;_xlfn.NORM.S.INV($C$6),1,0)</f>
        <v>0</v>
      </c>
      <c r="BG698" s="21"/>
      <c r="BH698" s="21"/>
      <c r="BI698" s="31" t="n">
        <f aca="false">$B$11*(($A$1061)*$C698/$B$12*$B$7+(1-$A$1061)*$D698/$B$12*$C$7)</f>
        <v>600</v>
      </c>
      <c r="BJ698" s="31" t="n">
        <f aca="false">$B$11*(($A$1062)*$C698/$B$12*$B$7+(1-$A$1062)*$D698/$B$12*$C$7)</f>
        <v>570</v>
      </c>
      <c r="BK698" s="31" t="n">
        <f aca="false">$B$11*(($A$1063)*$C698/$B$12*$B$7+(1-$A$1063)*$D698/$B$12*$C$7)</f>
        <v>540</v>
      </c>
      <c r="BL698" s="31" t="n">
        <f aca="false">$B$11*(($A$1064)*$C698/$B$12*$B$7+(1-$A$1064)*$D698/$B$12*$C$7)</f>
        <v>510</v>
      </c>
      <c r="BM698" s="31" t="n">
        <f aca="false">$B$11*(($A$1065)*$C698/$B$12*$B$7+(1-$A$1065)*$D698/$B$12*$C$7)</f>
        <v>480</v>
      </c>
      <c r="BN698" s="31" t="n">
        <f aca="false">$B$11*(($A$1066)*$C698/$B$12*$B$7+(1-$A$1066)*$D698/$B$12*$C$7)</f>
        <v>450</v>
      </c>
      <c r="BO698" s="31" t="n">
        <f aca="false">$B$11*(($A$1067)*$C698/$B$12*$B$7+(1-$A$1067)*$D698/$B$12*$C$7)</f>
        <v>420</v>
      </c>
      <c r="BP698" s="31" t="n">
        <f aca="false">$B$11*(($A$1068)*$C698/$B$12*$B$7+(1-$A$1068)*$D698/$B$12*$C$7)</f>
        <v>390</v>
      </c>
      <c r="BQ698" s="31" t="n">
        <f aca="false">$B$11*(($A$1069)*$C698/$B$12*$B$7+(1-$A$1069)*$D698/$B$12*$C$7)</f>
        <v>360</v>
      </c>
      <c r="BR698" s="31" t="n">
        <f aca="false">$B$11*(($A$1070)*$C698/$B$12*$B$7+(1-$A$1070)*$D698/$B$12*$C$7)</f>
        <v>330</v>
      </c>
      <c r="BS698" s="31" t="n">
        <f aca="false">$B$11*(($A$1071)*$C698/$B$12*$B$7+(1-$A$1071)*$D698/$B$12*$C$7)</f>
        <v>300</v>
      </c>
      <c r="BT698" s="31" t="n">
        <f aca="false">$B$11*(($A$1072)*$C698/$B$12*$B$7+(1-$A$1072)*$D698/$B$12*$C$7)</f>
        <v>270</v>
      </c>
      <c r="BU698" s="31" t="n">
        <f aca="false">$B$11*(($A$1073)*$C698/$B$12*$B$7+(1-$A$1073)*$D698/$B$12*$C$7)</f>
        <v>240</v>
      </c>
      <c r="BV698" s="31" t="n">
        <f aca="false">$B$11*(($A$1074)*$C698/$B$12*$B$7+(1-$A$1074)*$D698/$B$12*$C$7)</f>
        <v>210</v>
      </c>
      <c r="BW698" s="31" t="n">
        <f aca="false">$B$11*(($A$1075)*$C698/$B$12*$B$7+(1-$A$1075)*$D698/$B$12*$C$7)</f>
        <v>180</v>
      </c>
      <c r="BX698" s="31" t="n">
        <f aca="false">$B$11*(($A$1076)*$C698/$B$12*$B$7+(1-$A$1076)*$D698/$B$12*$C$7)</f>
        <v>150</v>
      </c>
      <c r="BY698" s="31" t="n">
        <f aca="false">$B$11*(($A$1077)*$C698/$B$12*$B$7+(1-$A$1077)*$D698/$B$12*$C$7)</f>
        <v>120</v>
      </c>
      <c r="BZ698" s="31" t="n">
        <f aca="false">$B$11*(($A$1078)*$C698/$B$12*$B$7+(1-$A$1078)*$D698/$B$12*$C$7)</f>
        <v>90</v>
      </c>
      <c r="CA698" s="31" t="n">
        <f aca="false">$B$11*(($A$1079)*$C698/$B$12*$B$7+(1-$A$1079)*$D698/$B$12*$C$7)</f>
        <v>60</v>
      </c>
      <c r="CB698" s="31" t="n">
        <f aca="false">$B$11*(($A$1080)*$C698/$B$12*$B$7+(1-$A$1080)*$D698/$B$12*$C$7)</f>
        <v>30</v>
      </c>
      <c r="CC698" s="31" t="n">
        <f aca="false">$B$11*(($A$1081)*$C698/$B$12*$B$7+(1-$A$1081)*$D698/$B$12*$C$7)</f>
        <v>0</v>
      </c>
    </row>
    <row r="699" customFormat="false" ht="15" hidden="false" customHeight="false" outlineLevel="0" collapsed="false">
      <c r="A699" s="21" t="n">
        <v>675</v>
      </c>
      <c r="B699" s="27" t="n">
        <v>0.00423200991434638</v>
      </c>
      <c r="C699" s="9" t="n">
        <f aca="false">SUM(AM699:AV699)</f>
        <v>0</v>
      </c>
      <c r="D699" s="9" t="n">
        <f aca="false">SUM(AW699:BF699)</f>
        <v>0</v>
      </c>
      <c r="E699" s="24" t="n">
        <f aca="false">(1-C699/$B$12)*$B$8-C699/$B$12*$B$7</f>
        <v>0.05</v>
      </c>
      <c r="F699" s="24" t="n">
        <f aca="false">(1-D699/$B$12)*$C$8-D699/$B$12*$C$7</f>
        <v>0.09</v>
      </c>
      <c r="G699" s="47" t="n">
        <f aca="false">$B$11*($B$10*C699/$B$12*$B$7+(1-$B$10)*D699/$B$12*$C$7)</f>
        <v>0</v>
      </c>
      <c r="H699" s="24" t="n">
        <f aca="false">$B$10*E699+(1-$B$10)*F699</f>
        <v>0.07</v>
      </c>
      <c r="I699" s="21"/>
      <c r="J699" s="21"/>
      <c r="K699" s="21"/>
      <c r="L699" s="21"/>
      <c r="M699" s="21"/>
      <c r="N699" s="21"/>
      <c r="O699" s="21"/>
      <c r="P699" s="21"/>
      <c r="Q699" s="21"/>
      <c r="R699" s="27" t="n">
        <v>1.65517337743382</v>
      </c>
      <c r="S699" s="27" t="n">
        <v>0.0910975626767779</v>
      </c>
      <c r="T699" s="27" t="n">
        <v>-1.22184112263476</v>
      </c>
      <c r="U699" s="27" t="n">
        <v>1.68038300169273</v>
      </c>
      <c r="V699" s="27" t="n">
        <v>-0.659719346981128</v>
      </c>
      <c r="W699" s="27" t="n">
        <v>-1.08543175712245</v>
      </c>
      <c r="X699" s="27" t="n">
        <v>-1.72048689794677</v>
      </c>
      <c r="Y699" s="27" t="n">
        <v>-0.665298870552792</v>
      </c>
      <c r="Z699" s="27" t="n">
        <v>-0.488504598319217</v>
      </c>
      <c r="AA699" s="27" t="n">
        <v>-0.431987341140859</v>
      </c>
      <c r="AB699" s="27" t="n">
        <v>0.253288056052807</v>
      </c>
      <c r="AC699" s="27" t="n">
        <v>-1.24271390620848</v>
      </c>
      <c r="AD699" s="27" t="n">
        <v>-1.13366862254103</v>
      </c>
      <c r="AE699" s="27" t="n">
        <v>-0.118632400750934</v>
      </c>
      <c r="AF699" s="27" t="n">
        <v>-1.45022007723072</v>
      </c>
      <c r="AG699" s="27" t="n">
        <v>1.26479319756675</v>
      </c>
      <c r="AH699" s="27" t="n">
        <v>1.47279270229166</v>
      </c>
      <c r="AI699" s="27" t="n">
        <v>1.57244445891713</v>
      </c>
      <c r="AJ699" s="27" t="n">
        <v>0.259199395245335</v>
      </c>
      <c r="AK699" s="27" t="n">
        <v>-0.228205408173348</v>
      </c>
      <c r="AL699" s="21"/>
      <c r="AM699" s="31" t="n">
        <f aca="false">IF(SQRT($B$9)*$B699+SQRT(1-$B$9)*R699&lt;_xlfn.NORM.S.INV($B$6),1,0)</f>
        <v>0</v>
      </c>
      <c r="AN699" s="31" t="n">
        <f aca="false">IF(SQRT($B$9)*$B699+SQRT(1-$B$9)*S699&lt;_xlfn.NORM.S.INV($B$6),1,0)</f>
        <v>0</v>
      </c>
      <c r="AO699" s="31" t="n">
        <f aca="false">IF(SQRT($B$9)*$B699+SQRT(1-$B$9)*T699&lt;_xlfn.NORM.S.INV($B$6),1,0)</f>
        <v>0</v>
      </c>
      <c r="AP699" s="31" t="n">
        <f aca="false">IF(SQRT($B$9)*$B699+SQRT(1-$B$9)*U699&lt;_xlfn.NORM.S.INV($B$6),1,0)</f>
        <v>0</v>
      </c>
      <c r="AQ699" s="31" t="n">
        <f aca="false">IF(SQRT($B$9)*$B699+SQRT(1-$B$9)*V699&lt;_xlfn.NORM.S.INV($B$6),1,0)</f>
        <v>0</v>
      </c>
      <c r="AR699" s="31" t="n">
        <f aca="false">IF(SQRT($B$9)*$B699+SQRT(1-$B$9)*W699&lt;_xlfn.NORM.S.INV($B$6),1,0)</f>
        <v>0</v>
      </c>
      <c r="AS699" s="31" t="n">
        <f aca="false">IF(SQRT($B$9)*$B699+SQRT(1-$B$9)*X699&lt;_xlfn.NORM.S.INV($B$6),1,0)</f>
        <v>0</v>
      </c>
      <c r="AT699" s="31" t="n">
        <f aca="false">IF(SQRT($B$9)*$B699+SQRT(1-$B$9)*Y699&lt;_xlfn.NORM.S.INV($B$6),1,0)</f>
        <v>0</v>
      </c>
      <c r="AU699" s="31" t="n">
        <f aca="false">IF(SQRT($B$9)*$B699+SQRT(1-$B$9)*Z699&lt;_xlfn.NORM.S.INV($B$6),1,0)</f>
        <v>0</v>
      </c>
      <c r="AV699" s="31" t="n">
        <f aca="false">IF(SQRT($B$9)*$B699+SQRT(1-$B$9)*AA699&lt;_xlfn.NORM.S.INV($B$6),1,0)</f>
        <v>0</v>
      </c>
      <c r="AW699" s="31" t="n">
        <f aca="false">IF(SQRT($C$9)*$B699+SQRT(1-$C$9)*AB699&lt;_xlfn.NORM.S.INV($C$6),1,0)</f>
        <v>0</v>
      </c>
      <c r="AX699" s="31" t="n">
        <f aca="false">IF(SQRT($C$9)*$B699+SQRT(1-$C$9)*AC699&lt;_xlfn.NORM.S.INV($C$6),1,0)</f>
        <v>0</v>
      </c>
      <c r="AY699" s="31" t="n">
        <f aca="false">IF(SQRT($C$9)*$B699+SQRT(1-$C$9)*AD699&lt;_xlfn.NORM.S.INV($C$6),1,0)</f>
        <v>0</v>
      </c>
      <c r="AZ699" s="31" t="n">
        <f aca="false">IF(SQRT($C$9)*$B699+SQRT(1-$C$9)*AE699&lt;_xlfn.NORM.S.INV($C$6),1,0)</f>
        <v>0</v>
      </c>
      <c r="BA699" s="31" t="n">
        <f aca="false">IF(SQRT($C$9)*$B699+SQRT(1-$C$9)*AF699&lt;_xlfn.NORM.S.INV($C$6),1,0)</f>
        <v>0</v>
      </c>
      <c r="BB699" s="31" t="n">
        <f aca="false">IF(SQRT($C$9)*$B699+SQRT(1-$C$9)*AG699&lt;_xlfn.NORM.S.INV($C$6),1,0)</f>
        <v>0</v>
      </c>
      <c r="BC699" s="31" t="n">
        <f aca="false">IF(SQRT($C$9)*$B699+SQRT(1-$C$9)*AH699&lt;_xlfn.NORM.S.INV($C$6),1,0)</f>
        <v>0</v>
      </c>
      <c r="BD699" s="31" t="n">
        <f aca="false">IF(SQRT($C$9)*$B699+SQRT(1-$C$9)*AI699&lt;_xlfn.NORM.S.INV($C$6),1,0)</f>
        <v>0</v>
      </c>
      <c r="BE699" s="31" t="n">
        <f aca="false">IF(SQRT($C$9)*$B699+SQRT(1-$C$9)*AJ699&lt;_xlfn.NORM.S.INV($C$6),1,0)</f>
        <v>0</v>
      </c>
      <c r="BF699" s="31" t="n">
        <f aca="false">IF(SQRT($C$9)*$B699+SQRT(1-$C$9)*AK699&lt;_xlfn.NORM.S.INV($C$6),1,0)</f>
        <v>0</v>
      </c>
      <c r="BG699" s="21"/>
      <c r="BH699" s="21"/>
      <c r="BI699" s="31" t="n">
        <f aca="false">$B$11*(($A$1061)*$C699/$B$12*$B$7+(1-$A$1061)*$D699/$B$12*$C$7)</f>
        <v>0</v>
      </c>
      <c r="BJ699" s="31" t="n">
        <f aca="false">$B$11*(($A$1062)*$C699/$B$12*$B$7+(1-$A$1062)*$D699/$B$12*$C$7)</f>
        <v>0</v>
      </c>
      <c r="BK699" s="31" t="n">
        <f aca="false">$B$11*(($A$1063)*$C699/$B$12*$B$7+(1-$A$1063)*$D699/$B$12*$C$7)</f>
        <v>0</v>
      </c>
      <c r="BL699" s="31" t="n">
        <f aca="false">$B$11*(($A$1064)*$C699/$B$12*$B$7+(1-$A$1064)*$D699/$B$12*$C$7)</f>
        <v>0</v>
      </c>
      <c r="BM699" s="31" t="n">
        <f aca="false">$B$11*(($A$1065)*$C699/$B$12*$B$7+(1-$A$1065)*$D699/$B$12*$C$7)</f>
        <v>0</v>
      </c>
      <c r="BN699" s="31" t="n">
        <f aca="false">$B$11*(($A$1066)*$C699/$B$12*$B$7+(1-$A$1066)*$D699/$B$12*$C$7)</f>
        <v>0</v>
      </c>
      <c r="BO699" s="31" t="n">
        <f aca="false">$B$11*(($A$1067)*$C699/$B$12*$B$7+(1-$A$1067)*$D699/$B$12*$C$7)</f>
        <v>0</v>
      </c>
      <c r="BP699" s="31" t="n">
        <f aca="false">$B$11*(($A$1068)*$C699/$B$12*$B$7+(1-$A$1068)*$D699/$B$12*$C$7)</f>
        <v>0</v>
      </c>
      <c r="BQ699" s="31" t="n">
        <f aca="false">$B$11*(($A$1069)*$C699/$B$12*$B$7+(1-$A$1069)*$D699/$B$12*$C$7)</f>
        <v>0</v>
      </c>
      <c r="BR699" s="31" t="n">
        <f aca="false">$B$11*(($A$1070)*$C699/$B$12*$B$7+(1-$A$1070)*$D699/$B$12*$C$7)</f>
        <v>0</v>
      </c>
      <c r="BS699" s="31" t="n">
        <f aca="false">$B$11*(($A$1071)*$C699/$B$12*$B$7+(1-$A$1071)*$D699/$B$12*$C$7)</f>
        <v>0</v>
      </c>
      <c r="BT699" s="31" t="n">
        <f aca="false">$B$11*(($A$1072)*$C699/$B$12*$B$7+(1-$A$1072)*$D699/$B$12*$C$7)</f>
        <v>0</v>
      </c>
      <c r="BU699" s="31" t="n">
        <f aca="false">$B$11*(($A$1073)*$C699/$B$12*$B$7+(1-$A$1073)*$D699/$B$12*$C$7)</f>
        <v>0</v>
      </c>
      <c r="BV699" s="31" t="n">
        <f aca="false">$B$11*(($A$1074)*$C699/$B$12*$B$7+(1-$A$1074)*$D699/$B$12*$C$7)</f>
        <v>0</v>
      </c>
      <c r="BW699" s="31" t="n">
        <f aca="false">$B$11*(($A$1075)*$C699/$B$12*$B$7+(1-$A$1075)*$D699/$B$12*$C$7)</f>
        <v>0</v>
      </c>
      <c r="BX699" s="31" t="n">
        <f aca="false">$B$11*(($A$1076)*$C699/$B$12*$B$7+(1-$A$1076)*$D699/$B$12*$C$7)</f>
        <v>0</v>
      </c>
      <c r="BY699" s="31" t="n">
        <f aca="false">$B$11*(($A$1077)*$C699/$B$12*$B$7+(1-$A$1077)*$D699/$B$12*$C$7)</f>
        <v>0</v>
      </c>
      <c r="BZ699" s="31" t="n">
        <f aca="false">$B$11*(($A$1078)*$C699/$B$12*$B$7+(1-$A$1078)*$D699/$B$12*$C$7)</f>
        <v>0</v>
      </c>
      <c r="CA699" s="31" t="n">
        <f aca="false">$B$11*(($A$1079)*$C699/$B$12*$B$7+(1-$A$1079)*$D699/$B$12*$C$7)</f>
        <v>0</v>
      </c>
      <c r="CB699" s="31" t="n">
        <f aca="false">$B$11*(($A$1080)*$C699/$B$12*$B$7+(1-$A$1080)*$D699/$B$12*$C$7)</f>
        <v>0</v>
      </c>
      <c r="CC699" s="31" t="n">
        <f aca="false">$B$11*(($A$1081)*$C699/$B$12*$B$7+(1-$A$1081)*$D699/$B$12*$C$7)</f>
        <v>0</v>
      </c>
    </row>
    <row r="700" customFormat="false" ht="15" hidden="false" customHeight="false" outlineLevel="0" collapsed="false">
      <c r="A700" s="21" t="n">
        <v>676</v>
      </c>
      <c r="B700" s="27" t="n">
        <v>-1.69709176796151</v>
      </c>
      <c r="C700" s="9" t="n">
        <f aca="false">SUM(AM700:AV700)</f>
        <v>1</v>
      </c>
      <c r="D700" s="9" t="n">
        <f aca="false">SUM(AW700:BF700)</f>
        <v>2</v>
      </c>
      <c r="E700" s="24" t="n">
        <f aca="false">(1-C700/$B$12)*$B$8-C700/$B$12*$B$7</f>
        <v>0.005</v>
      </c>
      <c r="F700" s="24" t="n">
        <f aca="false">(1-D700/$B$12)*$C$8-D700/$B$12*$C$7</f>
        <v>-0.048</v>
      </c>
      <c r="G700" s="47" t="n">
        <f aca="false">$B$11*($B$10*C700/$B$12*$B$7+(1-$B$10)*D700/$B$12*$C$7)</f>
        <v>800</v>
      </c>
      <c r="H700" s="24" t="n">
        <f aca="false">$B$10*E700+(1-$B$10)*F700</f>
        <v>-0.0215</v>
      </c>
      <c r="I700" s="21"/>
      <c r="J700" s="21"/>
      <c r="K700" s="21"/>
      <c r="L700" s="21"/>
      <c r="M700" s="21"/>
      <c r="N700" s="21"/>
      <c r="O700" s="21"/>
      <c r="P700" s="21"/>
      <c r="Q700" s="21"/>
      <c r="R700" s="27" t="n">
        <v>1.4344146874</v>
      </c>
      <c r="S700" s="27" t="n">
        <v>-0.100501735501803</v>
      </c>
      <c r="T700" s="27" t="n">
        <v>-1.97690172843491</v>
      </c>
      <c r="U700" s="27" t="n">
        <v>0.445444217283015</v>
      </c>
      <c r="V700" s="27" t="n">
        <v>-0.669897791960999</v>
      </c>
      <c r="W700" s="27" t="n">
        <v>-1.65031543849541</v>
      </c>
      <c r="X700" s="27" t="n">
        <v>1.08038033735132</v>
      </c>
      <c r="Y700" s="27" t="n">
        <v>-0.205728994658562</v>
      </c>
      <c r="Z700" s="27" t="n">
        <v>-0.623396268720113</v>
      </c>
      <c r="AA700" s="27" t="n">
        <v>-0.324304697163997</v>
      </c>
      <c r="AB700" s="27" t="n">
        <v>0.658184737681579</v>
      </c>
      <c r="AC700" s="27" t="n">
        <v>0.328942197443746</v>
      </c>
      <c r="AD700" s="27" t="n">
        <v>-1.59737880486382</v>
      </c>
      <c r="AE700" s="27" t="n">
        <v>-0.217797009272623</v>
      </c>
      <c r="AF700" s="27" t="n">
        <v>0.800967077189704</v>
      </c>
      <c r="AG700" s="27" t="n">
        <v>3.8192954976301</v>
      </c>
      <c r="AH700" s="27" t="n">
        <v>1.1322598405747</v>
      </c>
      <c r="AI700" s="27" t="n">
        <v>0.403297194740621</v>
      </c>
      <c r="AJ700" s="27" t="n">
        <v>0.130044079143228</v>
      </c>
      <c r="AK700" s="27" t="n">
        <v>-1.21285618047385</v>
      </c>
      <c r="AL700" s="21"/>
      <c r="AM700" s="31" t="n">
        <f aca="false">IF(SQRT($B$9)*$B700+SQRT(1-$B$9)*R700&lt;_xlfn.NORM.S.INV($B$6),1,0)</f>
        <v>0</v>
      </c>
      <c r="AN700" s="31" t="n">
        <f aca="false">IF(SQRT($B$9)*$B700+SQRT(1-$B$9)*S700&lt;_xlfn.NORM.S.INV($B$6),1,0)</f>
        <v>0</v>
      </c>
      <c r="AO700" s="31" t="n">
        <f aca="false">IF(SQRT($B$9)*$B700+SQRT(1-$B$9)*T700&lt;_xlfn.NORM.S.INV($B$6),1,0)</f>
        <v>1</v>
      </c>
      <c r="AP700" s="31" t="n">
        <f aca="false">IF(SQRT($B$9)*$B700+SQRT(1-$B$9)*U700&lt;_xlfn.NORM.S.INV($B$6),1,0)</f>
        <v>0</v>
      </c>
      <c r="AQ700" s="31" t="n">
        <f aca="false">IF(SQRT($B$9)*$B700+SQRT(1-$B$9)*V700&lt;_xlfn.NORM.S.INV($B$6),1,0)</f>
        <v>0</v>
      </c>
      <c r="AR700" s="31" t="n">
        <f aca="false">IF(SQRT($B$9)*$B700+SQRT(1-$B$9)*W700&lt;_xlfn.NORM.S.INV($B$6),1,0)</f>
        <v>0</v>
      </c>
      <c r="AS700" s="31" t="n">
        <f aca="false">IF(SQRT($B$9)*$B700+SQRT(1-$B$9)*X700&lt;_xlfn.NORM.S.INV($B$6),1,0)</f>
        <v>0</v>
      </c>
      <c r="AT700" s="31" t="n">
        <f aca="false">IF(SQRT($B$9)*$B700+SQRT(1-$B$9)*Y700&lt;_xlfn.NORM.S.INV($B$6),1,0)</f>
        <v>0</v>
      </c>
      <c r="AU700" s="31" t="n">
        <f aca="false">IF(SQRT($B$9)*$B700+SQRT(1-$B$9)*Z700&lt;_xlfn.NORM.S.INV($B$6),1,0)</f>
        <v>0</v>
      </c>
      <c r="AV700" s="31" t="n">
        <f aca="false">IF(SQRT($B$9)*$B700+SQRT(1-$B$9)*AA700&lt;_xlfn.NORM.S.INV($B$6),1,0)</f>
        <v>0</v>
      </c>
      <c r="AW700" s="31" t="n">
        <f aca="false">IF(SQRT($C$9)*$B700+SQRT(1-$C$9)*AB700&lt;_xlfn.NORM.S.INV($C$6),1,0)</f>
        <v>0</v>
      </c>
      <c r="AX700" s="31" t="n">
        <f aca="false">IF(SQRT($C$9)*$B700+SQRT(1-$C$9)*AC700&lt;_xlfn.NORM.S.INV($C$6),1,0)</f>
        <v>0</v>
      </c>
      <c r="AY700" s="31" t="n">
        <f aca="false">IF(SQRT($C$9)*$B700+SQRT(1-$C$9)*AD700&lt;_xlfn.NORM.S.INV($C$6),1,0)</f>
        <v>1</v>
      </c>
      <c r="AZ700" s="31" t="n">
        <f aca="false">IF(SQRT($C$9)*$B700+SQRT(1-$C$9)*AE700&lt;_xlfn.NORM.S.INV($C$6),1,0)</f>
        <v>0</v>
      </c>
      <c r="BA700" s="31" t="n">
        <f aca="false">IF(SQRT($C$9)*$B700+SQRT(1-$C$9)*AF700&lt;_xlfn.NORM.S.INV($C$6),1,0)</f>
        <v>0</v>
      </c>
      <c r="BB700" s="31" t="n">
        <f aca="false">IF(SQRT($C$9)*$B700+SQRT(1-$C$9)*AG700&lt;_xlfn.NORM.S.INV($C$6),1,0)</f>
        <v>0</v>
      </c>
      <c r="BC700" s="31" t="n">
        <f aca="false">IF(SQRT($C$9)*$B700+SQRT(1-$C$9)*AH700&lt;_xlfn.NORM.S.INV($C$6),1,0)</f>
        <v>0</v>
      </c>
      <c r="BD700" s="31" t="n">
        <f aca="false">IF(SQRT($C$9)*$B700+SQRT(1-$C$9)*AI700&lt;_xlfn.NORM.S.INV($C$6),1,0)</f>
        <v>0</v>
      </c>
      <c r="BE700" s="31" t="n">
        <f aca="false">IF(SQRT($C$9)*$B700+SQRT(1-$C$9)*AJ700&lt;_xlfn.NORM.S.INV($C$6),1,0)</f>
        <v>0</v>
      </c>
      <c r="BF700" s="31" t="n">
        <f aca="false">IF(SQRT($C$9)*$B700+SQRT(1-$C$9)*AK700&lt;_xlfn.NORM.S.INV($C$6),1,0)</f>
        <v>1</v>
      </c>
      <c r="BG700" s="21"/>
      <c r="BH700" s="21"/>
      <c r="BI700" s="31" t="n">
        <f aca="false">$B$11*(($A$1061)*$C700/$B$12*$B$7+(1-$A$1061)*$D700/$B$12*$C$7)</f>
        <v>1200</v>
      </c>
      <c r="BJ700" s="31" t="n">
        <f aca="false">$B$11*(($A$1062)*$C700/$B$12*$B$7+(1-$A$1062)*$D700/$B$12*$C$7)</f>
        <v>1160</v>
      </c>
      <c r="BK700" s="31" t="n">
        <f aca="false">$B$11*(($A$1063)*$C700/$B$12*$B$7+(1-$A$1063)*$D700/$B$12*$C$7)</f>
        <v>1120</v>
      </c>
      <c r="BL700" s="31" t="n">
        <f aca="false">$B$11*(($A$1064)*$C700/$B$12*$B$7+(1-$A$1064)*$D700/$B$12*$C$7)</f>
        <v>1080</v>
      </c>
      <c r="BM700" s="31" t="n">
        <f aca="false">$B$11*(($A$1065)*$C700/$B$12*$B$7+(1-$A$1065)*$D700/$B$12*$C$7)</f>
        <v>1040</v>
      </c>
      <c r="BN700" s="31" t="n">
        <f aca="false">$B$11*(($A$1066)*$C700/$B$12*$B$7+(1-$A$1066)*$D700/$B$12*$C$7)</f>
        <v>1000</v>
      </c>
      <c r="BO700" s="31" t="n">
        <f aca="false">$B$11*(($A$1067)*$C700/$B$12*$B$7+(1-$A$1067)*$D700/$B$12*$C$7)</f>
        <v>960</v>
      </c>
      <c r="BP700" s="31" t="n">
        <f aca="false">$B$11*(($A$1068)*$C700/$B$12*$B$7+(1-$A$1068)*$D700/$B$12*$C$7)</f>
        <v>920</v>
      </c>
      <c r="BQ700" s="31" t="n">
        <f aca="false">$B$11*(($A$1069)*$C700/$B$12*$B$7+(1-$A$1069)*$D700/$B$12*$C$7)</f>
        <v>880</v>
      </c>
      <c r="BR700" s="31" t="n">
        <f aca="false">$B$11*(($A$1070)*$C700/$B$12*$B$7+(1-$A$1070)*$D700/$B$12*$C$7)</f>
        <v>840</v>
      </c>
      <c r="BS700" s="31" t="n">
        <f aca="false">$B$11*(($A$1071)*$C700/$B$12*$B$7+(1-$A$1071)*$D700/$B$12*$C$7)</f>
        <v>800</v>
      </c>
      <c r="BT700" s="31" t="n">
        <f aca="false">$B$11*(($A$1072)*$C700/$B$12*$B$7+(1-$A$1072)*$D700/$B$12*$C$7)</f>
        <v>760</v>
      </c>
      <c r="BU700" s="31" t="n">
        <f aca="false">$B$11*(($A$1073)*$C700/$B$12*$B$7+(1-$A$1073)*$D700/$B$12*$C$7)</f>
        <v>720</v>
      </c>
      <c r="BV700" s="31" t="n">
        <f aca="false">$B$11*(($A$1074)*$C700/$B$12*$B$7+(1-$A$1074)*$D700/$B$12*$C$7)</f>
        <v>680</v>
      </c>
      <c r="BW700" s="31" t="n">
        <f aca="false">$B$11*(($A$1075)*$C700/$B$12*$B$7+(1-$A$1075)*$D700/$B$12*$C$7)</f>
        <v>640</v>
      </c>
      <c r="BX700" s="31" t="n">
        <f aca="false">$B$11*(($A$1076)*$C700/$B$12*$B$7+(1-$A$1076)*$D700/$B$12*$C$7)</f>
        <v>600</v>
      </c>
      <c r="BY700" s="31" t="n">
        <f aca="false">$B$11*(($A$1077)*$C700/$B$12*$B$7+(1-$A$1077)*$D700/$B$12*$C$7)</f>
        <v>560</v>
      </c>
      <c r="BZ700" s="31" t="n">
        <f aca="false">$B$11*(($A$1078)*$C700/$B$12*$B$7+(1-$A$1078)*$D700/$B$12*$C$7)</f>
        <v>520</v>
      </c>
      <c r="CA700" s="31" t="n">
        <f aca="false">$B$11*(($A$1079)*$C700/$B$12*$B$7+(1-$A$1079)*$D700/$B$12*$C$7)</f>
        <v>480</v>
      </c>
      <c r="CB700" s="31" t="n">
        <f aca="false">$B$11*(($A$1080)*$C700/$B$12*$B$7+(1-$A$1080)*$D700/$B$12*$C$7)</f>
        <v>440</v>
      </c>
      <c r="CC700" s="31" t="n">
        <f aca="false">$B$11*(($A$1081)*$C700/$B$12*$B$7+(1-$A$1081)*$D700/$B$12*$C$7)</f>
        <v>400</v>
      </c>
    </row>
    <row r="701" customFormat="false" ht="15" hidden="false" customHeight="false" outlineLevel="0" collapsed="false">
      <c r="A701" s="21" t="n">
        <v>677</v>
      </c>
      <c r="B701" s="27" t="n">
        <v>-1.50876073980467</v>
      </c>
      <c r="C701" s="9" t="n">
        <f aca="false">SUM(AM701:AV701)</f>
        <v>0</v>
      </c>
      <c r="D701" s="9" t="n">
        <f aca="false">SUM(AW701:BF701)</f>
        <v>3</v>
      </c>
      <c r="E701" s="24" t="n">
        <f aca="false">(1-C701/$B$12)*$B$8-C701/$B$12*$B$7</f>
        <v>0.05</v>
      </c>
      <c r="F701" s="24" t="n">
        <f aca="false">(1-D701/$B$12)*$C$8-D701/$B$12*$C$7</f>
        <v>-0.117</v>
      </c>
      <c r="G701" s="47" t="n">
        <f aca="false">$B$11*($B$10*C701/$B$12*$B$7+(1-$B$10)*D701/$B$12*$C$7)</f>
        <v>900</v>
      </c>
      <c r="H701" s="24" t="n">
        <f aca="false">$B$10*E701+(1-$B$10)*F701</f>
        <v>-0.0335</v>
      </c>
      <c r="I701" s="21"/>
      <c r="J701" s="21"/>
      <c r="K701" s="21"/>
      <c r="L701" s="21"/>
      <c r="M701" s="21"/>
      <c r="N701" s="21"/>
      <c r="O701" s="21"/>
      <c r="P701" s="21"/>
      <c r="Q701" s="21"/>
      <c r="R701" s="27" t="n">
        <v>-0.629443655212211</v>
      </c>
      <c r="S701" s="27" t="n">
        <v>0.556975554236664</v>
      </c>
      <c r="T701" s="27" t="n">
        <v>0.506499794112719</v>
      </c>
      <c r="U701" s="27" t="n">
        <v>0.609949500001853</v>
      </c>
      <c r="V701" s="27" t="n">
        <v>0.795636049994357</v>
      </c>
      <c r="W701" s="27" t="n">
        <v>-0.722840736750417</v>
      </c>
      <c r="X701" s="27" t="n">
        <v>-0.344770713441979</v>
      </c>
      <c r="Y701" s="27" t="n">
        <v>0.769846389998154</v>
      </c>
      <c r="Z701" s="27" t="n">
        <v>-0.852707904420355</v>
      </c>
      <c r="AA701" s="27" t="n">
        <v>-0.151798970904605</v>
      </c>
      <c r="AB701" s="27" t="n">
        <v>-0.406017969996934</v>
      </c>
      <c r="AC701" s="27" t="n">
        <v>-1.26944167815982</v>
      </c>
      <c r="AD701" s="27" t="n">
        <v>-0.857532889419267</v>
      </c>
      <c r="AE701" s="27" t="n">
        <v>-1.26025360536356</v>
      </c>
      <c r="AF701" s="27" t="n">
        <v>0.517057320112655</v>
      </c>
      <c r="AG701" s="27" t="n">
        <v>-0.943262963379021</v>
      </c>
      <c r="AH701" s="27" t="n">
        <v>-0.39959940591846</v>
      </c>
      <c r="AI701" s="27" t="n">
        <v>0.60508264047176</v>
      </c>
      <c r="AJ701" s="27" t="n">
        <v>-2.10781041016213</v>
      </c>
      <c r="AK701" s="27" t="n">
        <v>-0.28634094170799</v>
      </c>
      <c r="AL701" s="21"/>
      <c r="AM701" s="31" t="n">
        <f aca="false">IF(SQRT($B$9)*$B701+SQRT(1-$B$9)*R701&lt;_xlfn.NORM.S.INV($B$6),1,0)</f>
        <v>0</v>
      </c>
      <c r="AN701" s="31" t="n">
        <f aca="false">IF(SQRT($B$9)*$B701+SQRT(1-$B$9)*S701&lt;_xlfn.NORM.S.INV($B$6),1,0)</f>
        <v>0</v>
      </c>
      <c r="AO701" s="31" t="n">
        <f aca="false">IF(SQRT($B$9)*$B701+SQRT(1-$B$9)*T701&lt;_xlfn.NORM.S.INV($B$6),1,0)</f>
        <v>0</v>
      </c>
      <c r="AP701" s="31" t="n">
        <f aca="false">IF(SQRT($B$9)*$B701+SQRT(1-$B$9)*U701&lt;_xlfn.NORM.S.INV($B$6),1,0)</f>
        <v>0</v>
      </c>
      <c r="AQ701" s="31" t="n">
        <f aca="false">IF(SQRT($B$9)*$B701+SQRT(1-$B$9)*V701&lt;_xlfn.NORM.S.INV($B$6),1,0)</f>
        <v>0</v>
      </c>
      <c r="AR701" s="31" t="n">
        <f aca="false">IF(SQRT($B$9)*$B701+SQRT(1-$B$9)*W701&lt;_xlfn.NORM.S.INV($B$6),1,0)</f>
        <v>0</v>
      </c>
      <c r="AS701" s="31" t="n">
        <f aca="false">IF(SQRT($B$9)*$B701+SQRT(1-$B$9)*X701&lt;_xlfn.NORM.S.INV($B$6),1,0)</f>
        <v>0</v>
      </c>
      <c r="AT701" s="31" t="n">
        <f aca="false">IF(SQRT($B$9)*$B701+SQRT(1-$B$9)*Y701&lt;_xlfn.NORM.S.INV($B$6),1,0)</f>
        <v>0</v>
      </c>
      <c r="AU701" s="31" t="n">
        <f aca="false">IF(SQRT($B$9)*$B701+SQRT(1-$B$9)*Z701&lt;_xlfn.NORM.S.INV($B$6),1,0)</f>
        <v>0</v>
      </c>
      <c r="AV701" s="31" t="n">
        <f aca="false">IF(SQRT($B$9)*$B701+SQRT(1-$B$9)*AA701&lt;_xlfn.NORM.S.INV($B$6),1,0)</f>
        <v>0</v>
      </c>
      <c r="AW701" s="31" t="n">
        <f aca="false">IF(SQRT($C$9)*$B701+SQRT(1-$C$9)*AB701&lt;_xlfn.NORM.S.INV($C$6),1,0)</f>
        <v>0</v>
      </c>
      <c r="AX701" s="31" t="n">
        <f aca="false">IF(SQRT($C$9)*$B701+SQRT(1-$C$9)*AC701&lt;_xlfn.NORM.S.INV($C$6),1,0)</f>
        <v>1</v>
      </c>
      <c r="AY701" s="31" t="n">
        <f aca="false">IF(SQRT($C$9)*$B701+SQRT(1-$C$9)*AD701&lt;_xlfn.NORM.S.INV($C$6),1,0)</f>
        <v>0</v>
      </c>
      <c r="AZ701" s="31" t="n">
        <f aca="false">IF(SQRT($C$9)*$B701+SQRT(1-$C$9)*AE701&lt;_xlfn.NORM.S.INV($C$6),1,0)</f>
        <v>1</v>
      </c>
      <c r="BA701" s="31" t="n">
        <f aca="false">IF(SQRT($C$9)*$B701+SQRT(1-$C$9)*AF701&lt;_xlfn.NORM.S.INV($C$6),1,0)</f>
        <v>0</v>
      </c>
      <c r="BB701" s="31" t="n">
        <f aca="false">IF(SQRT($C$9)*$B701+SQRT(1-$C$9)*AG701&lt;_xlfn.NORM.S.INV($C$6),1,0)</f>
        <v>0</v>
      </c>
      <c r="BC701" s="31" t="n">
        <f aca="false">IF(SQRT($C$9)*$B701+SQRT(1-$C$9)*AH701&lt;_xlfn.NORM.S.INV($C$6),1,0)</f>
        <v>0</v>
      </c>
      <c r="BD701" s="31" t="n">
        <f aca="false">IF(SQRT($C$9)*$B701+SQRT(1-$C$9)*AI701&lt;_xlfn.NORM.S.INV($C$6),1,0)</f>
        <v>0</v>
      </c>
      <c r="BE701" s="31" t="n">
        <f aca="false">IF(SQRT($C$9)*$B701+SQRT(1-$C$9)*AJ701&lt;_xlfn.NORM.S.INV($C$6),1,0)</f>
        <v>1</v>
      </c>
      <c r="BF701" s="31" t="n">
        <f aca="false">IF(SQRT($C$9)*$B701+SQRT(1-$C$9)*AK701&lt;_xlfn.NORM.S.INV($C$6),1,0)</f>
        <v>0</v>
      </c>
      <c r="BG701" s="21"/>
      <c r="BH701" s="21"/>
      <c r="BI701" s="31" t="n">
        <f aca="false">$B$11*(($A$1061)*$C701/$B$12*$B$7+(1-$A$1061)*$D701/$B$12*$C$7)</f>
        <v>1800</v>
      </c>
      <c r="BJ701" s="31" t="n">
        <f aca="false">$B$11*(($A$1062)*$C701/$B$12*$B$7+(1-$A$1062)*$D701/$B$12*$C$7)</f>
        <v>1710</v>
      </c>
      <c r="BK701" s="31" t="n">
        <f aca="false">$B$11*(($A$1063)*$C701/$B$12*$B$7+(1-$A$1063)*$D701/$B$12*$C$7)</f>
        <v>1620</v>
      </c>
      <c r="BL701" s="31" t="n">
        <f aca="false">$B$11*(($A$1064)*$C701/$B$12*$B$7+(1-$A$1064)*$D701/$B$12*$C$7)</f>
        <v>1530</v>
      </c>
      <c r="BM701" s="31" t="n">
        <f aca="false">$B$11*(($A$1065)*$C701/$B$12*$B$7+(1-$A$1065)*$D701/$B$12*$C$7)</f>
        <v>1440</v>
      </c>
      <c r="BN701" s="31" t="n">
        <f aca="false">$B$11*(($A$1066)*$C701/$B$12*$B$7+(1-$A$1066)*$D701/$B$12*$C$7)</f>
        <v>1350</v>
      </c>
      <c r="BO701" s="31" t="n">
        <f aca="false">$B$11*(($A$1067)*$C701/$B$12*$B$7+(1-$A$1067)*$D701/$B$12*$C$7)</f>
        <v>1260</v>
      </c>
      <c r="BP701" s="31" t="n">
        <f aca="false">$B$11*(($A$1068)*$C701/$B$12*$B$7+(1-$A$1068)*$D701/$B$12*$C$7)</f>
        <v>1170</v>
      </c>
      <c r="BQ701" s="31" t="n">
        <f aca="false">$B$11*(($A$1069)*$C701/$B$12*$B$7+(1-$A$1069)*$D701/$B$12*$C$7)</f>
        <v>1080</v>
      </c>
      <c r="BR701" s="31" t="n">
        <f aca="false">$B$11*(($A$1070)*$C701/$B$12*$B$7+(1-$A$1070)*$D701/$B$12*$C$7)</f>
        <v>990</v>
      </c>
      <c r="BS701" s="31" t="n">
        <f aca="false">$B$11*(($A$1071)*$C701/$B$12*$B$7+(1-$A$1071)*$D701/$B$12*$C$7)</f>
        <v>900</v>
      </c>
      <c r="BT701" s="31" t="n">
        <f aca="false">$B$11*(($A$1072)*$C701/$B$12*$B$7+(1-$A$1072)*$D701/$B$12*$C$7)</f>
        <v>810</v>
      </c>
      <c r="BU701" s="31" t="n">
        <f aca="false">$B$11*(($A$1073)*$C701/$B$12*$B$7+(1-$A$1073)*$D701/$B$12*$C$7)</f>
        <v>720</v>
      </c>
      <c r="BV701" s="31" t="n">
        <f aca="false">$B$11*(($A$1074)*$C701/$B$12*$B$7+(1-$A$1074)*$D701/$B$12*$C$7)</f>
        <v>630</v>
      </c>
      <c r="BW701" s="31" t="n">
        <f aca="false">$B$11*(($A$1075)*$C701/$B$12*$B$7+(1-$A$1075)*$D701/$B$12*$C$7)</f>
        <v>540</v>
      </c>
      <c r="BX701" s="31" t="n">
        <f aca="false">$B$11*(($A$1076)*$C701/$B$12*$B$7+(1-$A$1076)*$D701/$B$12*$C$7)</f>
        <v>450</v>
      </c>
      <c r="BY701" s="31" t="n">
        <f aca="false">$B$11*(($A$1077)*$C701/$B$12*$B$7+(1-$A$1077)*$D701/$B$12*$C$7)</f>
        <v>360</v>
      </c>
      <c r="BZ701" s="31" t="n">
        <f aca="false">$B$11*(($A$1078)*$C701/$B$12*$B$7+(1-$A$1078)*$D701/$B$12*$C$7)</f>
        <v>270</v>
      </c>
      <c r="CA701" s="31" t="n">
        <f aca="false">$B$11*(($A$1079)*$C701/$B$12*$B$7+(1-$A$1079)*$D701/$B$12*$C$7)</f>
        <v>180</v>
      </c>
      <c r="CB701" s="31" t="n">
        <f aca="false">$B$11*(($A$1080)*$C701/$B$12*$B$7+(1-$A$1080)*$D701/$B$12*$C$7)</f>
        <v>90.0000000000001</v>
      </c>
      <c r="CC701" s="31" t="n">
        <f aca="false">$B$11*(($A$1081)*$C701/$B$12*$B$7+(1-$A$1081)*$D701/$B$12*$C$7)</f>
        <v>0</v>
      </c>
    </row>
    <row r="702" customFormat="false" ht="15" hidden="false" customHeight="false" outlineLevel="0" collapsed="false">
      <c r="A702" s="21" t="n">
        <v>678</v>
      </c>
      <c r="B702" s="27" t="n">
        <v>3.04747511839393</v>
      </c>
      <c r="C702" s="9" t="n">
        <f aca="false">SUM(AM702:AV702)</f>
        <v>0</v>
      </c>
      <c r="D702" s="9" t="n">
        <f aca="false">SUM(AW702:BF702)</f>
        <v>0</v>
      </c>
      <c r="E702" s="24" t="n">
        <f aca="false">(1-C702/$B$12)*$B$8-C702/$B$12*$B$7</f>
        <v>0.05</v>
      </c>
      <c r="F702" s="24" t="n">
        <f aca="false">(1-D702/$B$12)*$C$8-D702/$B$12*$C$7</f>
        <v>0.09</v>
      </c>
      <c r="G702" s="47" t="n">
        <f aca="false">$B$11*($B$10*C702/$B$12*$B$7+(1-$B$10)*D702/$B$12*$C$7)</f>
        <v>0</v>
      </c>
      <c r="H702" s="24" t="n">
        <f aca="false">$B$10*E702+(1-$B$10)*F702</f>
        <v>0.07</v>
      </c>
      <c r="I702" s="21"/>
      <c r="J702" s="21"/>
      <c r="K702" s="21"/>
      <c r="L702" s="21"/>
      <c r="M702" s="21"/>
      <c r="N702" s="21"/>
      <c r="O702" s="21"/>
      <c r="P702" s="21"/>
      <c r="Q702" s="21"/>
      <c r="R702" s="27" t="n">
        <v>-0.374730278187628</v>
      </c>
      <c r="S702" s="27" t="n">
        <v>-0.0509350908234168</v>
      </c>
      <c r="T702" s="27" t="n">
        <v>-0.220564060411343</v>
      </c>
      <c r="U702" s="27" t="n">
        <v>-0.919502426672285</v>
      </c>
      <c r="V702" s="27" t="n">
        <v>-1.14154889819657</v>
      </c>
      <c r="W702" s="27" t="n">
        <v>-2.26427008354642</v>
      </c>
      <c r="X702" s="27" t="n">
        <v>0.683050481923314</v>
      </c>
      <c r="Y702" s="27" t="n">
        <v>-0.0779274975372674</v>
      </c>
      <c r="Z702" s="27" t="n">
        <v>-0.471823523462397</v>
      </c>
      <c r="AA702" s="27" t="n">
        <v>-0.5814033868757</v>
      </c>
      <c r="AB702" s="27" t="n">
        <v>2.34354968670246</v>
      </c>
      <c r="AC702" s="27" t="n">
        <v>-1.60485962018135</v>
      </c>
      <c r="AD702" s="27" t="n">
        <v>0.951523326055497</v>
      </c>
      <c r="AE702" s="27" t="n">
        <v>1.38238065586824</v>
      </c>
      <c r="AF702" s="27" t="n">
        <v>-0.535187097364862</v>
      </c>
      <c r="AG702" s="27" t="n">
        <v>0.259494549684567</v>
      </c>
      <c r="AH702" s="27" t="n">
        <v>0.640041174403965</v>
      </c>
      <c r="AI702" s="27" t="n">
        <v>0.424774652214562</v>
      </c>
      <c r="AJ702" s="27" t="n">
        <v>0.512744926013175</v>
      </c>
      <c r="AK702" s="27" t="n">
        <v>-0.218900306084059</v>
      </c>
      <c r="AL702" s="21"/>
      <c r="AM702" s="31" t="n">
        <f aca="false">IF(SQRT($B$9)*$B702+SQRT(1-$B$9)*R702&lt;_xlfn.NORM.S.INV($B$6),1,0)</f>
        <v>0</v>
      </c>
      <c r="AN702" s="31" t="n">
        <f aca="false">IF(SQRT($B$9)*$B702+SQRT(1-$B$9)*S702&lt;_xlfn.NORM.S.INV($B$6),1,0)</f>
        <v>0</v>
      </c>
      <c r="AO702" s="31" t="n">
        <f aca="false">IF(SQRT($B$9)*$B702+SQRT(1-$B$9)*T702&lt;_xlfn.NORM.S.INV($B$6),1,0)</f>
        <v>0</v>
      </c>
      <c r="AP702" s="31" t="n">
        <f aca="false">IF(SQRT($B$9)*$B702+SQRT(1-$B$9)*U702&lt;_xlfn.NORM.S.INV($B$6),1,0)</f>
        <v>0</v>
      </c>
      <c r="AQ702" s="31" t="n">
        <f aca="false">IF(SQRT($B$9)*$B702+SQRT(1-$B$9)*V702&lt;_xlfn.NORM.S.INV($B$6),1,0)</f>
        <v>0</v>
      </c>
      <c r="AR702" s="31" t="n">
        <f aca="false">IF(SQRT($B$9)*$B702+SQRT(1-$B$9)*W702&lt;_xlfn.NORM.S.INV($B$6),1,0)</f>
        <v>0</v>
      </c>
      <c r="AS702" s="31" t="n">
        <f aca="false">IF(SQRT($B$9)*$B702+SQRT(1-$B$9)*X702&lt;_xlfn.NORM.S.INV($B$6),1,0)</f>
        <v>0</v>
      </c>
      <c r="AT702" s="31" t="n">
        <f aca="false">IF(SQRT($B$9)*$B702+SQRT(1-$B$9)*Y702&lt;_xlfn.NORM.S.INV($B$6),1,0)</f>
        <v>0</v>
      </c>
      <c r="AU702" s="31" t="n">
        <f aca="false">IF(SQRT($B$9)*$B702+SQRT(1-$B$9)*Z702&lt;_xlfn.NORM.S.INV($B$6),1,0)</f>
        <v>0</v>
      </c>
      <c r="AV702" s="31" t="n">
        <f aca="false">IF(SQRT($B$9)*$B702+SQRT(1-$B$9)*AA702&lt;_xlfn.NORM.S.INV($B$6),1,0)</f>
        <v>0</v>
      </c>
      <c r="AW702" s="31" t="n">
        <f aca="false">IF(SQRT($C$9)*$B702+SQRT(1-$C$9)*AB702&lt;_xlfn.NORM.S.INV($C$6),1,0)</f>
        <v>0</v>
      </c>
      <c r="AX702" s="31" t="n">
        <f aca="false">IF(SQRT($C$9)*$B702+SQRT(1-$C$9)*AC702&lt;_xlfn.NORM.S.INV($C$6),1,0)</f>
        <v>0</v>
      </c>
      <c r="AY702" s="31" t="n">
        <f aca="false">IF(SQRT($C$9)*$B702+SQRT(1-$C$9)*AD702&lt;_xlfn.NORM.S.INV($C$6),1,0)</f>
        <v>0</v>
      </c>
      <c r="AZ702" s="31" t="n">
        <f aca="false">IF(SQRT($C$9)*$B702+SQRT(1-$C$9)*AE702&lt;_xlfn.NORM.S.INV($C$6),1,0)</f>
        <v>0</v>
      </c>
      <c r="BA702" s="31" t="n">
        <f aca="false">IF(SQRT($C$9)*$B702+SQRT(1-$C$9)*AF702&lt;_xlfn.NORM.S.INV($C$6),1,0)</f>
        <v>0</v>
      </c>
      <c r="BB702" s="31" t="n">
        <f aca="false">IF(SQRT($C$9)*$B702+SQRT(1-$C$9)*AG702&lt;_xlfn.NORM.S.INV($C$6),1,0)</f>
        <v>0</v>
      </c>
      <c r="BC702" s="31" t="n">
        <f aca="false">IF(SQRT($C$9)*$B702+SQRT(1-$C$9)*AH702&lt;_xlfn.NORM.S.INV($C$6),1,0)</f>
        <v>0</v>
      </c>
      <c r="BD702" s="31" t="n">
        <f aca="false">IF(SQRT($C$9)*$B702+SQRT(1-$C$9)*AI702&lt;_xlfn.NORM.S.INV($C$6),1,0)</f>
        <v>0</v>
      </c>
      <c r="BE702" s="31" t="n">
        <f aca="false">IF(SQRT($C$9)*$B702+SQRT(1-$C$9)*AJ702&lt;_xlfn.NORM.S.INV($C$6),1,0)</f>
        <v>0</v>
      </c>
      <c r="BF702" s="31" t="n">
        <f aca="false">IF(SQRT($C$9)*$B702+SQRT(1-$C$9)*AK702&lt;_xlfn.NORM.S.INV($C$6),1,0)</f>
        <v>0</v>
      </c>
      <c r="BG702" s="21"/>
      <c r="BH702" s="21"/>
      <c r="BI702" s="31" t="n">
        <f aca="false">$B$11*(($A$1061)*$C702/$B$12*$B$7+(1-$A$1061)*$D702/$B$12*$C$7)</f>
        <v>0</v>
      </c>
      <c r="BJ702" s="31" t="n">
        <f aca="false">$B$11*(($A$1062)*$C702/$B$12*$B$7+(1-$A$1062)*$D702/$B$12*$C$7)</f>
        <v>0</v>
      </c>
      <c r="BK702" s="31" t="n">
        <f aca="false">$B$11*(($A$1063)*$C702/$B$12*$B$7+(1-$A$1063)*$D702/$B$12*$C$7)</f>
        <v>0</v>
      </c>
      <c r="BL702" s="31" t="n">
        <f aca="false">$B$11*(($A$1064)*$C702/$B$12*$B$7+(1-$A$1064)*$D702/$B$12*$C$7)</f>
        <v>0</v>
      </c>
      <c r="BM702" s="31" t="n">
        <f aca="false">$B$11*(($A$1065)*$C702/$B$12*$B$7+(1-$A$1065)*$D702/$B$12*$C$7)</f>
        <v>0</v>
      </c>
      <c r="BN702" s="31" t="n">
        <f aca="false">$B$11*(($A$1066)*$C702/$B$12*$B$7+(1-$A$1066)*$D702/$B$12*$C$7)</f>
        <v>0</v>
      </c>
      <c r="BO702" s="31" t="n">
        <f aca="false">$B$11*(($A$1067)*$C702/$B$12*$B$7+(1-$A$1067)*$D702/$B$12*$C$7)</f>
        <v>0</v>
      </c>
      <c r="BP702" s="31" t="n">
        <f aca="false">$B$11*(($A$1068)*$C702/$B$12*$B$7+(1-$A$1068)*$D702/$B$12*$C$7)</f>
        <v>0</v>
      </c>
      <c r="BQ702" s="31" t="n">
        <f aca="false">$B$11*(($A$1069)*$C702/$B$12*$B$7+(1-$A$1069)*$D702/$B$12*$C$7)</f>
        <v>0</v>
      </c>
      <c r="BR702" s="31" t="n">
        <f aca="false">$B$11*(($A$1070)*$C702/$B$12*$B$7+(1-$A$1070)*$D702/$B$12*$C$7)</f>
        <v>0</v>
      </c>
      <c r="BS702" s="31" t="n">
        <f aca="false">$B$11*(($A$1071)*$C702/$B$12*$B$7+(1-$A$1071)*$D702/$B$12*$C$7)</f>
        <v>0</v>
      </c>
      <c r="BT702" s="31" t="n">
        <f aca="false">$B$11*(($A$1072)*$C702/$B$12*$B$7+(1-$A$1072)*$D702/$B$12*$C$7)</f>
        <v>0</v>
      </c>
      <c r="BU702" s="31" t="n">
        <f aca="false">$B$11*(($A$1073)*$C702/$B$12*$B$7+(1-$A$1073)*$D702/$B$12*$C$7)</f>
        <v>0</v>
      </c>
      <c r="BV702" s="31" t="n">
        <f aca="false">$B$11*(($A$1074)*$C702/$B$12*$B$7+(1-$A$1074)*$D702/$B$12*$C$7)</f>
        <v>0</v>
      </c>
      <c r="BW702" s="31" t="n">
        <f aca="false">$B$11*(($A$1075)*$C702/$B$12*$B$7+(1-$A$1075)*$D702/$B$12*$C$7)</f>
        <v>0</v>
      </c>
      <c r="BX702" s="31" t="n">
        <f aca="false">$B$11*(($A$1076)*$C702/$B$12*$B$7+(1-$A$1076)*$D702/$B$12*$C$7)</f>
        <v>0</v>
      </c>
      <c r="BY702" s="31" t="n">
        <f aca="false">$B$11*(($A$1077)*$C702/$B$12*$B$7+(1-$A$1077)*$D702/$B$12*$C$7)</f>
        <v>0</v>
      </c>
      <c r="BZ702" s="31" t="n">
        <f aca="false">$B$11*(($A$1078)*$C702/$B$12*$B$7+(1-$A$1078)*$D702/$B$12*$C$7)</f>
        <v>0</v>
      </c>
      <c r="CA702" s="31" t="n">
        <f aca="false">$B$11*(($A$1079)*$C702/$B$12*$B$7+(1-$A$1079)*$D702/$B$12*$C$7)</f>
        <v>0</v>
      </c>
      <c r="CB702" s="31" t="n">
        <f aca="false">$B$11*(($A$1080)*$C702/$B$12*$B$7+(1-$A$1080)*$D702/$B$12*$C$7)</f>
        <v>0</v>
      </c>
      <c r="CC702" s="31" t="n">
        <f aca="false">$B$11*(($A$1081)*$C702/$B$12*$B$7+(1-$A$1081)*$D702/$B$12*$C$7)</f>
        <v>0</v>
      </c>
    </row>
    <row r="703" customFormat="false" ht="15" hidden="false" customHeight="false" outlineLevel="0" collapsed="false">
      <c r="A703" s="21" t="n">
        <v>679</v>
      </c>
      <c r="B703" s="27" t="n">
        <v>0.848581113674032</v>
      </c>
      <c r="C703" s="9" t="n">
        <f aca="false">SUM(AM703:AV703)</f>
        <v>0</v>
      </c>
      <c r="D703" s="9" t="n">
        <f aca="false">SUM(AW703:BF703)</f>
        <v>1</v>
      </c>
      <c r="E703" s="24" t="n">
        <f aca="false">(1-C703/$B$12)*$B$8-C703/$B$12*$B$7</f>
        <v>0.05</v>
      </c>
      <c r="F703" s="24" t="n">
        <f aca="false">(1-D703/$B$12)*$C$8-D703/$B$12*$C$7</f>
        <v>0.021</v>
      </c>
      <c r="G703" s="47" t="n">
        <f aca="false">$B$11*($B$10*C703/$B$12*$B$7+(1-$B$10)*D703/$B$12*$C$7)</f>
        <v>300</v>
      </c>
      <c r="H703" s="24" t="n">
        <f aca="false">$B$10*E703+(1-$B$10)*F703</f>
        <v>0.0355</v>
      </c>
      <c r="I703" s="21"/>
      <c r="J703" s="21"/>
      <c r="K703" s="21"/>
      <c r="L703" s="21"/>
      <c r="M703" s="21"/>
      <c r="N703" s="21"/>
      <c r="O703" s="21"/>
      <c r="P703" s="21"/>
      <c r="Q703" s="21"/>
      <c r="R703" s="27" t="n">
        <v>-0.586552820565338</v>
      </c>
      <c r="S703" s="27" t="n">
        <v>0.192363633729299</v>
      </c>
      <c r="T703" s="27" t="n">
        <v>-0.364521864498068</v>
      </c>
      <c r="U703" s="27" t="n">
        <v>-0.0256082077952996</v>
      </c>
      <c r="V703" s="27" t="n">
        <v>2.51701788005284</v>
      </c>
      <c r="W703" s="27" t="n">
        <v>-1.42886236786186</v>
      </c>
      <c r="X703" s="27" t="n">
        <v>-0.368083426874495</v>
      </c>
      <c r="Y703" s="27" t="n">
        <v>-0.0124203368866928</v>
      </c>
      <c r="Z703" s="27" t="n">
        <v>1.07755508411032</v>
      </c>
      <c r="AA703" s="27" t="n">
        <v>0.210375415600548</v>
      </c>
      <c r="AB703" s="27" t="n">
        <v>-0.643138889258007</v>
      </c>
      <c r="AC703" s="27" t="n">
        <v>0.254015296198773</v>
      </c>
      <c r="AD703" s="27" t="n">
        <v>2.11952161819513</v>
      </c>
      <c r="AE703" s="27" t="n">
        <v>2.35477806737044</v>
      </c>
      <c r="AF703" s="27" t="n">
        <v>1.13681923885907</v>
      </c>
      <c r="AG703" s="27" t="n">
        <v>0.187032874670581</v>
      </c>
      <c r="AH703" s="27" t="n">
        <v>0.581530517366542</v>
      </c>
      <c r="AI703" s="27" t="n">
        <v>0.0678320509135772</v>
      </c>
      <c r="AJ703" s="27" t="n">
        <v>-0.11096071658874</v>
      </c>
      <c r="AK703" s="27" t="n">
        <v>-2.94288721609565</v>
      </c>
      <c r="AL703" s="21"/>
      <c r="AM703" s="31" t="n">
        <f aca="false">IF(SQRT($B$9)*$B703+SQRT(1-$B$9)*R703&lt;_xlfn.NORM.S.INV($B$6),1,0)</f>
        <v>0</v>
      </c>
      <c r="AN703" s="31" t="n">
        <f aca="false">IF(SQRT($B$9)*$B703+SQRT(1-$B$9)*S703&lt;_xlfn.NORM.S.INV($B$6),1,0)</f>
        <v>0</v>
      </c>
      <c r="AO703" s="31" t="n">
        <f aca="false">IF(SQRT($B$9)*$B703+SQRT(1-$B$9)*T703&lt;_xlfn.NORM.S.INV($B$6),1,0)</f>
        <v>0</v>
      </c>
      <c r="AP703" s="31" t="n">
        <f aca="false">IF(SQRT($B$9)*$B703+SQRT(1-$B$9)*U703&lt;_xlfn.NORM.S.INV($B$6),1,0)</f>
        <v>0</v>
      </c>
      <c r="AQ703" s="31" t="n">
        <f aca="false">IF(SQRT($B$9)*$B703+SQRT(1-$B$9)*V703&lt;_xlfn.NORM.S.INV($B$6),1,0)</f>
        <v>0</v>
      </c>
      <c r="AR703" s="31" t="n">
        <f aca="false">IF(SQRT($B$9)*$B703+SQRT(1-$B$9)*W703&lt;_xlfn.NORM.S.INV($B$6),1,0)</f>
        <v>0</v>
      </c>
      <c r="AS703" s="31" t="n">
        <f aca="false">IF(SQRT($B$9)*$B703+SQRT(1-$B$9)*X703&lt;_xlfn.NORM.S.INV($B$6),1,0)</f>
        <v>0</v>
      </c>
      <c r="AT703" s="31" t="n">
        <f aca="false">IF(SQRT($B$9)*$B703+SQRT(1-$B$9)*Y703&lt;_xlfn.NORM.S.INV($B$6),1,0)</f>
        <v>0</v>
      </c>
      <c r="AU703" s="31" t="n">
        <f aca="false">IF(SQRT($B$9)*$B703+SQRT(1-$B$9)*Z703&lt;_xlfn.NORM.S.INV($B$6),1,0)</f>
        <v>0</v>
      </c>
      <c r="AV703" s="31" t="n">
        <f aca="false">IF(SQRT($B$9)*$B703+SQRT(1-$B$9)*AA703&lt;_xlfn.NORM.S.INV($B$6),1,0)</f>
        <v>0</v>
      </c>
      <c r="AW703" s="31" t="n">
        <f aca="false">IF(SQRT($C$9)*$B703+SQRT(1-$C$9)*AB703&lt;_xlfn.NORM.S.INV($C$6),1,0)</f>
        <v>0</v>
      </c>
      <c r="AX703" s="31" t="n">
        <f aca="false">IF(SQRT($C$9)*$B703+SQRT(1-$C$9)*AC703&lt;_xlfn.NORM.S.INV($C$6),1,0)</f>
        <v>0</v>
      </c>
      <c r="AY703" s="31" t="n">
        <f aca="false">IF(SQRT($C$9)*$B703+SQRT(1-$C$9)*AD703&lt;_xlfn.NORM.S.INV($C$6),1,0)</f>
        <v>0</v>
      </c>
      <c r="AZ703" s="31" t="n">
        <f aca="false">IF(SQRT($C$9)*$B703+SQRT(1-$C$9)*AE703&lt;_xlfn.NORM.S.INV($C$6),1,0)</f>
        <v>0</v>
      </c>
      <c r="BA703" s="31" t="n">
        <f aca="false">IF(SQRT($C$9)*$B703+SQRT(1-$C$9)*AF703&lt;_xlfn.NORM.S.INV($C$6),1,0)</f>
        <v>0</v>
      </c>
      <c r="BB703" s="31" t="n">
        <f aca="false">IF(SQRT($C$9)*$B703+SQRT(1-$C$9)*AG703&lt;_xlfn.NORM.S.INV($C$6),1,0)</f>
        <v>0</v>
      </c>
      <c r="BC703" s="31" t="n">
        <f aca="false">IF(SQRT($C$9)*$B703+SQRT(1-$C$9)*AH703&lt;_xlfn.NORM.S.INV($C$6),1,0)</f>
        <v>0</v>
      </c>
      <c r="BD703" s="31" t="n">
        <f aca="false">IF(SQRT($C$9)*$B703+SQRT(1-$C$9)*AI703&lt;_xlfn.NORM.S.INV($C$6),1,0)</f>
        <v>0</v>
      </c>
      <c r="BE703" s="31" t="n">
        <f aca="false">IF(SQRT($C$9)*$B703+SQRT(1-$C$9)*AJ703&lt;_xlfn.NORM.S.INV($C$6),1,0)</f>
        <v>0</v>
      </c>
      <c r="BF703" s="31" t="n">
        <f aca="false">IF(SQRT($C$9)*$B703+SQRT(1-$C$9)*AK703&lt;_xlfn.NORM.S.INV($C$6),1,0)</f>
        <v>1</v>
      </c>
      <c r="BG703" s="21"/>
      <c r="BH703" s="21"/>
      <c r="BI703" s="31" t="n">
        <f aca="false">$B$11*(($A$1061)*$C703/$B$12*$B$7+(1-$A$1061)*$D703/$B$12*$C$7)</f>
        <v>600</v>
      </c>
      <c r="BJ703" s="31" t="n">
        <f aca="false">$B$11*(($A$1062)*$C703/$B$12*$B$7+(1-$A$1062)*$D703/$B$12*$C$7)</f>
        <v>570</v>
      </c>
      <c r="BK703" s="31" t="n">
        <f aca="false">$B$11*(($A$1063)*$C703/$B$12*$B$7+(1-$A$1063)*$D703/$B$12*$C$7)</f>
        <v>540</v>
      </c>
      <c r="BL703" s="31" t="n">
        <f aca="false">$B$11*(($A$1064)*$C703/$B$12*$B$7+(1-$A$1064)*$D703/$B$12*$C$7)</f>
        <v>510</v>
      </c>
      <c r="BM703" s="31" t="n">
        <f aca="false">$B$11*(($A$1065)*$C703/$B$12*$B$7+(1-$A$1065)*$D703/$B$12*$C$7)</f>
        <v>480</v>
      </c>
      <c r="BN703" s="31" t="n">
        <f aca="false">$B$11*(($A$1066)*$C703/$B$12*$B$7+(1-$A$1066)*$D703/$B$12*$C$7)</f>
        <v>450</v>
      </c>
      <c r="BO703" s="31" t="n">
        <f aca="false">$B$11*(($A$1067)*$C703/$B$12*$B$7+(1-$A$1067)*$D703/$B$12*$C$7)</f>
        <v>420</v>
      </c>
      <c r="BP703" s="31" t="n">
        <f aca="false">$B$11*(($A$1068)*$C703/$B$12*$B$7+(1-$A$1068)*$D703/$B$12*$C$7)</f>
        <v>390</v>
      </c>
      <c r="BQ703" s="31" t="n">
        <f aca="false">$B$11*(($A$1069)*$C703/$B$12*$B$7+(1-$A$1069)*$D703/$B$12*$C$7)</f>
        <v>360</v>
      </c>
      <c r="BR703" s="31" t="n">
        <f aca="false">$B$11*(($A$1070)*$C703/$B$12*$B$7+(1-$A$1070)*$D703/$B$12*$C$7)</f>
        <v>330</v>
      </c>
      <c r="BS703" s="31" t="n">
        <f aca="false">$B$11*(($A$1071)*$C703/$B$12*$B$7+(1-$A$1071)*$D703/$B$12*$C$7)</f>
        <v>300</v>
      </c>
      <c r="BT703" s="31" t="n">
        <f aca="false">$B$11*(($A$1072)*$C703/$B$12*$B$7+(1-$A$1072)*$D703/$B$12*$C$7)</f>
        <v>270</v>
      </c>
      <c r="BU703" s="31" t="n">
        <f aca="false">$B$11*(($A$1073)*$C703/$B$12*$B$7+(1-$A$1073)*$D703/$B$12*$C$7)</f>
        <v>240</v>
      </c>
      <c r="BV703" s="31" t="n">
        <f aca="false">$B$11*(($A$1074)*$C703/$B$12*$B$7+(1-$A$1074)*$D703/$B$12*$C$7)</f>
        <v>210</v>
      </c>
      <c r="BW703" s="31" t="n">
        <f aca="false">$B$11*(($A$1075)*$C703/$B$12*$B$7+(1-$A$1075)*$D703/$B$12*$C$7)</f>
        <v>180</v>
      </c>
      <c r="BX703" s="31" t="n">
        <f aca="false">$B$11*(($A$1076)*$C703/$B$12*$B$7+(1-$A$1076)*$D703/$B$12*$C$7)</f>
        <v>150</v>
      </c>
      <c r="BY703" s="31" t="n">
        <f aca="false">$B$11*(($A$1077)*$C703/$B$12*$B$7+(1-$A$1077)*$D703/$B$12*$C$7)</f>
        <v>120</v>
      </c>
      <c r="BZ703" s="31" t="n">
        <f aca="false">$B$11*(($A$1078)*$C703/$B$12*$B$7+(1-$A$1078)*$D703/$B$12*$C$7)</f>
        <v>90</v>
      </c>
      <c r="CA703" s="31" t="n">
        <f aca="false">$B$11*(($A$1079)*$C703/$B$12*$B$7+(1-$A$1079)*$D703/$B$12*$C$7)</f>
        <v>60</v>
      </c>
      <c r="CB703" s="31" t="n">
        <f aca="false">$B$11*(($A$1080)*$C703/$B$12*$B$7+(1-$A$1080)*$D703/$B$12*$C$7)</f>
        <v>30</v>
      </c>
      <c r="CC703" s="31" t="n">
        <f aca="false">$B$11*(($A$1081)*$C703/$B$12*$B$7+(1-$A$1081)*$D703/$B$12*$C$7)</f>
        <v>0</v>
      </c>
    </row>
    <row r="704" customFormat="false" ht="15" hidden="false" customHeight="false" outlineLevel="0" collapsed="false">
      <c r="A704" s="21" t="n">
        <v>680</v>
      </c>
      <c r="B704" s="27" t="n">
        <v>-0.757837038271533</v>
      </c>
      <c r="C704" s="9" t="n">
        <f aca="false">SUM(AM704:AV704)</f>
        <v>0</v>
      </c>
      <c r="D704" s="9" t="n">
        <f aca="false">SUM(AW704:BF704)</f>
        <v>2</v>
      </c>
      <c r="E704" s="24" t="n">
        <f aca="false">(1-C704/$B$12)*$B$8-C704/$B$12*$B$7</f>
        <v>0.05</v>
      </c>
      <c r="F704" s="24" t="n">
        <f aca="false">(1-D704/$B$12)*$C$8-D704/$B$12*$C$7</f>
        <v>-0.048</v>
      </c>
      <c r="G704" s="47" t="n">
        <f aca="false">$B$11*($B$10*C704/$B$12*$B$7+(1-$B$10)*D704/$B$12*$C$7)</f>
        <v>600</v>
      </c>
      <c r="H704" s="24" t="n">
        <f aca="false">$B$10*E704+(1-$B$10)*F704</f>
        <v>0.001</v>
      </c>
      <c r="I704" s="21"/>
      <c r="J704" s="21"/>
      <c r="K704" s="21"/>
      <c r="L704" s="21"/>
      <c r="M704" s="21"/>
      <c r="N704" s="21"/>
      <c r="O704" s="21"/>
      <c r="P704" s="21"/>
      <c r="Q704" s="21"/>
      <c r="R704" s="27" t="n">
        <v>-0.304447560413079</v>
      </c>
      <c r="S704" s="27" t="n">
        <v>1.06274680756996</v>
      </c>
      <c r="T704" s="27" t="n">
        <v>0.442743079593414</v>
      </c>
      <c r="U704" s="27" t="n">
        <v>-1.03191038425468</v>
      </c>
      <c r="V704" s="27" t="n">
        <v>2.64452801657664</v>
      </c>
      <c r="W704" s="27" t="n">
        <v>0.624194075511169</v>
      </c>
      <c r="X704" s="27" t="n">
        <v>-1.05478079291628</v>
      </c>
      <c r="Y704" s="27" t="n">
        <v>0.741629588285489</v>
      </c>
      <c r="Z704" s="27" t="n">
        <v>0.938904975440445</v>
      </c>
      <c r="AA704" s="27" t="n">
        <v>-1.14468967335178</v>
      </c>
      <c r="AB704" s="27" t="n">
        <v>1.01590124743323</v>
      </c>
      <c r="AC704" s="27" t="n">
        <v>-1.13988839899741</v>
      </c>
      <c r="AD704" s="27" t="n">
        <v>0.869531944120313</v>
      </c>
      <c r="AE704" s="27" t="n">
        <v>-1.85536002206103</v>
      </c>
      <c r="AF704" s="27" t="n">
        <v>-1.59825416040298</v>
      </c>
      <c r="AG704" s="27" t="n">
        <v>-0.774877559308334</v>
      </c>
      <c r="AH704" s="27" t="n">
        <v>0.710110232076606</v>
      </c>
      <c r="AI704" s="27" t="n">
        <v>0.631810440960734</v>
      </c>
      <c r="AJ704" s="27" t="n">
        <v>0.562167203472171</v>
      </c>
      <c r="AK704" s="27" t="n">
        <v>-0.115326193711282</v>
      </c>
      <c r="AL704" s="21"/>
      <c r="AM704" s="31" t="n">
        <f aca="false">IF(SQRT($B$9)*$B704+SQRT(1-$B$9)*R704&lt;_xlfn.NORM.S.INV($B$6),1,0)</f>
        <v>0</v>
      </c>
      <c r="AN704" s="31" t="n">
        <f aca="false">IF(SQRT($B$9)*$B704+SQRT(1-$B$9)*S704&lt;_xlfn.NORM.S.INV($B$6),1,0)</f>
        <v>0</v>
      </c>
      <c r="AO704" s="31" t="n">
        <f aca="false">IF(SQRT($B$9)*$B704+SQRT(1-$B$9)*T704&lt;_xlfn.NORM.S.INV($B$6),1,0)</f>
        <v>0</v>
      </c>
      <c r="AP704" s="31" t="n">
        <f aca="false">IF(SQRT($B$9)*$B704+SQRT(1-$B$9)*U704&lt;_xlfn.NORM.S.INV($B$6),1,0)</f>
        <v>0</v>
      </c>
      <c r="AQ704" s="31" t="n">
        <f aca="false">IF(SQRT($B$9)*$B704+SQRT(1-$B$9)*V704&lt;_xlfn.NORM.S.INV($B$6),1,0)</f>
        <v>0</v>
      </c>
      <c r="AR704" s="31" t="n">
        <f aca="false">IF(SQRT($B$9)*$B704+SQRT(1-$B$9)*W704&lt;_xlfn.NORM.S.INV($B$6),1,0)</f>
        <v>0</v>
      </c>
      <c r="AS704" s="31" t="n">
        <f aca="false">IF(SQRT($B$9)*$B704+SQRT(1-$B$9)*X704&lt;_xlfn.NORM.S.INV($B$6),1,0)</f>
        <v>0</v>
      </c>
      <c r="AT704" s="31" t="n">
        <f aca="false">IF(SQRT($B$9)*$B704+SQRT(1-$B$9)*Y704&lt;_xlfn.NORM.S.INV($B$6),1,0)</f>
        <v>0</v>
      </c>
      <c r="AU704" s="31" t="n">
        <f aca="false">IF(SQRT($B$9)*$B704+SQRT(1-$B$9)*Z704&lt;_xlfn.NORM.S.INV($B$6),1,0)</f>
        <v>0</v>
      </c>
      <c r="AV704" s="31" t="n">
        <f aca="false">IF(SQRT($B$9)*$B704+SQRT(1-$B$9)*AA704&lt;_xlfn.NORM.S.INV($B$6),1,0)</f>
        <v>0</v>
      </c>
      <c r="AW704" s="31" t="n">
        <f aca="false">IF(SQRT($C$9)*$B704+SQRT(1-$C$9)*AB704&lt;_xlfn.NORM.S.INV($C$6),1,0)</f>
        <v>0</v>
      </c>
      <c r="AX704" s="31" t="n">
        <f aca="false">IF(SQRT($C$9)*$B704+SQRT(1-$C$9)*AC704&lt;_xlfn.NORM.S.INV($C$6),1,0)</f>
        <v>0</v>
      </c>
      <c r="AY704" s="31" t="n">
        <f aca="false">IF(SQRT($C$9)*$B704+SQRT(1-$C$9)*AD704&lt;_xlfn.NORM.S.INV($C$6),1,0)</f>
        <v>0</v>
      </c>
      <c r="AZ704" s="31" t="n">
        <f aca="false">IF(SQRT($C$9)*$B704+SQRT(1-$C$9)*AE704&lt;_xlfn.NORM.S.INV($C$6),1,0)</f>
        <v>1</v>
      </c>
      <c r="BA704" s="31" t="n">
        <f aca="false">IF(SQRT($C$9)*$B704+SQRT(1-$C$9)*AF704&lt;_xlfn.NORM.S.INV($C$6),1,0)</f>
        <v>1</v>
      </c>
      <c r="BB704" s="31" t="n">
        <f aca="false">IF(SQRT($C$9)*$B704+SQRT(1-$C$9)*AG704&lt;_xlfn.NORM.S.INV($C$6),1,0)</f>
        <v>0</v>
      </c>
      <c r="BC704" s="31" t="n">
        <f aca="false">IF(SQRT($C$9)*$B704+SQRT(1-$C$9)*AH704&lt;_xlfn.NORM.S.INV($C$6),1,0)</f>
        <v>0</v>
      </c>
      <c r="BD704" s="31" t="n">
        <f aca="false">IF(SQRT($C$9)*$B704+SQRT(1-$C$9)*AI704&lt;_xlfn.NORM.S.INV($C$6),1,0)</f>
        <v>0</v>
      </c>
      <c r="BE704" s="31" t="n">
        <f aca="false">IF(SQRT($C$9)*$B704+SQRT(1-$C$9)*AJ704&lt;_xlfn.NORM.S.INV($C$6),1,0)</f>
        <v>0</v>
      </c>
      <c r="BF704" s="31" t="n">
        <f aca="false">IF(SQRT($C$9)*$B704+SQRT(1-$C$9)*AK704&lt;_xlfn.NORM.S.INV($C$6),1,0)</f>
        <v>0</v>
      </c>
      <c r="BG704" s="21"/>
      <c r="BH704" s="21"/>
      <c r="BI704" s="31" t="n">
        <f aca="false">$B$11*(($A$1061)*$C704/$B$12*$B$7+(1-$A$1061)*$D704/$B$12*$C$7)</f>
        <v>1200</v>
      </c>
      <c r="BJ704" s="31" t="n">
        <f aca="false">$B$11*(($A$1062)*$C704/$B$12*$B$7+(1-$A$1062)*$D704/$B$12*$C$7)</f>
        <v>1140</v>
      </c>
      <c r="BK704" s="31" t="n">
        <f aca="false">$B$11*(($A$1063)*$C704/$B$12*$B$7+(1-$A$1063)*$D704/$B$12*$C$7)</f>
        <v>1080</v>
      </c>
      <c r="BL704" s="31" t="n">
        <f aca="false">$B$11*(($A$1064)*$C704/$B$12*$B$7+(1-$A$1064)*$D704/$B$12*$C$7)</f>
        <v>1020</v>
      </c>
      <c r="BM704" s="31" t="n">
        <f aca="false">$B$11*(($A$1065)*$C704/$B$12*$B$7+(1-$A$1065)*$D704/$B$12*$C$7)</f>
        <v>960</v>
      </c>
      <c r="BN704" s="31" t="n">
        <f aca="false">$B$11*(($A$1066)*$C704/$B$12*$B$7+(1-$A$1066)*$D704/$B$12*$C$7)</f>
        <v>900</v>
      </c>
      <c r="BO704" s="31" t="n">
        <f aca="false">$B$11*(($A$1067)*$C704/$B$12*$B$7+(1-$A$1067)*$D704/$B$12*$C$7)</f>
        <v>840</v>
      </c>
      <c r="BP704" s="31" t="n">
        <f aca="false">$B$11*(($A$1068)*$C704/$B$12*$B$7+(1-$A$1068)*$D704/$B$12*$C$7)</f>
        <v>780</v>
      </c>
      <c r="BQ704" s="31" t="n">
        <f aca="false">$B$11*(($A$1069)*$C704/$B$12*$B$7+(1-$A$1069)*$D704/$B$12*$C$7)</f>
        <v>720</v>
      </c>
      <c r="BR704" s="31" t="n">
        <f aca="false">$B$11*(($A$1070)*$C704/$B$12*$B$7+(1-$A$1070)*$D704/$B$12*$C$7)</f>
        <v>660</v>
      </c>
      <c r="BS704" s="31" t="n">
        <f aca="false">$B$11*(($A$1071)*$C704/$B$12*$B$7+(1-$A$1071)*$D704/$B$12*$C$7)</f>
        <v>600</v>
      </c>
      <c r="BT704" s="31" t="n">
        <f aca="false">$B$11*(($A$1072)*$C704/$B$12*$B$7+(1-$A$1072)*$D704/$B$12*$C$7)</f>
        <v>540</v>
      </c>
      <c r="BU704" s="31" t="n">
        <f aca="false">$B$11*(($A$1073)*$C704/$B$12*$B$7+(1-$A$1073)*$D704/$B$12*$C$7)</f>
        <v>480</v>
      </c>
      <c r="BV704" s="31" t="n">
        <f aca="false">$B$11*(($A$1074)*$C704/$B$12*$B$7+(1-$A$1074)*$D704/$B$12*$C$7)</f>
        <v>420</v>
      </c>
      <c r="BW704" s="31" t="n">
        <f aca="false">$B$11*(($A$1075)*$C704/$B$12*$B$7+(1-$A$1075)*$D704/$B$12*$C$7)</f>
        <v>360</v>
      </c>
      <c r="BX704" s="31" t="n">
        <f aca="false">$B$11*(($A$1076)*$C704/$B$12*$B$7+(1-$A$1076)*$D704/$B$12*$C$7)</f>
        <v>300</v>
      </c>
      <c r="BY704" s="31" t="n">
        <f aca="false">$B$11*(($A$1077)*$C704/$B$12*$B$7+(1-$A$1077)*$D704/$B$12*$C$7)</f>
        <v>240</v>
      </c>
      <c r="BZ704" s="31" t="n">
        <f aca="false">$B$11*(($A$1078)*$C704/$B$12*$B$7+(1-$A$1078)*$D704/$B$12*$C$7)</f>
        <v>180</v>
      </c>
      <c r="CA704" s="31" t="n">
        <f aca="false">$B$11*(($A$1079)*$C704/$B$12*$B$7+(1-$A$1079)*$D704/$B$12*$C$7)</f>
        <v>120</v>
      </c>
      <c r="CB704" s="31" t="n">
        <f aca="false">$B$11*(($A$1080)*$C704/$B$12*$B$7+(1-$A$1080)*$D704/$B$12*$C$7)</f>
        <v>60.0000000000001</v>
      </c>
      <c r="CC704" s="31" t="n">
        <f aca="false">$B$11*(($A$1081)*$C704/$B$12*$B$7+(1-$A$1081)*$D704/$B$12*$C$7)</f>
        <v>0</v>
      </c>
    </row>
    <row r="705" customFormat="false" ht="15" hidden="false" customHeight="false" outlineLevel="0" collapsed="false">
      <c r="A705" s="21" t="n">
        <v>681</v>
      </c>
      <c r="B705" s="27" t="n">
        <v>-0.42661594782023</v>
      </c>
      <c r="C705" s="9" t="n">
        <f aca="false">SUM(AM705:AV705)</f>
        <v>0</v>
      </c>
      <c r="D705" s="9" t="n">
        <f aca="false">SUM(AW705:BF705)</f>
        <v>1</v>
      </c>
      <c r="E705" s="24" t="n">
        <f aca="false">(1-C705/$B$12)*$B$8-C705/$B$12*$B$7</f>
        <v>0.05</v>
      </c>
      <c r="F705" s="24" t="n">
        <f aca="false">(1-D705/$B$12)*$C$8-D705/$B$12*$C$7</f>
        <v>0.021</v>
      </c>
      <c r="G705" s="47" t="n">
        <f aca="false">$B$11*($B$10*C705/$B$12*$B$7+(1-$B$10)*D705/$B$12*$C$7)</f>
        <v>300</v>
      </c>
      <c r="H705" s="24" t="n">
        <f aca="false">$B$10*E705+(1-$B$10)*F705</f>
        <v>0.0355</v>
      </c>
      <c r="I705" s="21"/>
      <c r="J705" s="21"/>
      <c r="K705" s="21"/>
      <c r="L705" s="21"/>
      <c r="M705" s="21"/>
      <c r="N705" s="21"/>
      <c r="O705" s="21"/>
      <c r="P705" s="21"/>
      <c r="Q705" s="21"/>
      <c r="R705" s="27" t="n">
        <v>-0.347408317911567</v>
      </c>
      <c r="S705" s="27" t="n">
        <v>-0.0930834446936448</v>
      </c>
      <c r="T705" s="27" t="n">
        <v>2.03711503777609</v>
      </c>
      <c r="U705" s="27" t="n">
        <v>1.98256048367456</v>
      </c>
      <c r="V705" s="27" t="n">
        <v>0.436951315830099</v>
      </c>
      <c r="W705" s="27" t="n">
        <v>-1.44196846757801</v>
      </c>
      <c r="X705" s="27" t="n">
        <v>0.2696493286844</v>
      </c>
      <c r="Y705" s="27" t="n">
        <v>-0.398130968523091</v>
      </c>
      <c r="Z705" s="27" t="n">
        <v>-1.23574718148402</v>
      </c>
      <c r="AA705" s="27" t="n">
        <v>0.0401231797499209</v>
      </c>
      <c r="AB705" s="27" t="n">
        <v>0.454165908907798</v>
      </c>
      <c r="AC705" s="27" t="n">
        <v>0.488902483620817</v>
      </c>
      <c r="AD705" s="27" t="n">
        <v>-0.136644763169459</v>
      </c>
      <c r="AE705" s="27" t="n">
        <v>0.684688348340913</v>
      </c>
      <c r="AF705" s="27" t="n">
        <v>0.0685102674460097</v>
      </c>
      <c r="AG705" s="27" t="n">
        <v>0.516164701422374</v>
      </c>
      <c r="AH705" s="27" t="n">
        <v>-1.85816720987446</v>
      </c>
      <c r="AI705" s="27" t="n">
        <v>-0.132833657888122</v>
      </c>
      <c r="AJ705" s="27" t="n">
        <v>0.239658806523234</v>
      </c>
      <c r="AK705" s="27" t="n">
        <v>1.23942557608821</v>
      </c>
      <c r="AL705" s="21"/>
      <c r="AM705" s="31" t="n">
        <f aca="false">IF(SQRT($B$9)*$B705+SQRT(1-$B$9)*R705&lt;_xlfn.NORM.S.INV($B$6),1,0)</f>
        <v>0</v>
      </c>
      <c r="AN705" s="31" t="n">
        <f aca="false">IF(SQRT($B$9)*$B705+SQRT(1-$B$9)*S705&lt;_xlfn.NORM.S.INV($B$6),1,0)</f>
        <v>0</v>
      </c>
      <c r="AO705" s="31" t="n">
        <f aca="false">IF(SQRT($B$9)*$B705+SQRT(1-$B$9)*T705&lt;_xlfn.NORM.S.INV($B$6),1,0)</f>
        <v>0</v>
      </c>
      <c r="AP705" s="31" t="n">
        <f aca="false">IF(SQRT($B$9)*$B705+SQRT(1-$B$9)*U705&lt;_xlfn.NORM.S.INV($B$6),1,0)</f>
        <v>0</v>
      </c>
      <c r="AQ705" s="31" t="n">
        <f aca="false">IF(SQRT($B$9)*$B705+SQRT(1-$B$9)*V705&lt;_xlfn.NORM.S.INV($B$6),1,0)</f>
        <v>0</v>
      </c>
      <c r="AR705" s="31" t="n">
        <f aca="false">IF(SQRT($B$9)*$B705+SQRT(1-$B$9)*W705&lt;_xlfn.NORM.S.INV($B$6),1,0)</f>
        <v>0</v>
      </c>
      <c r="AS705" s="31" t="n">
        <f aca="false">IF(SQRT($B$9)*$B705+SQRT(1-$B$9)*X705&lt;_xlfn.NORM.S.INV($B$6),1,0)</f>
        <v>0</v>
      </c>
      <c r="AT705" s="31" t="n">
        <f aca="false">IF(SQRT($B$9)*$B705+SQRT(1-$B$9)*Y705&lt;_xlfn.NORM.S.INV($B$6),1,0)</f>
        <v>0</v>
      </c>
      <c r="AU705" s="31" t="n">
        <f aca="false">IF(SQRT($B$9)*$B705+SQRT(1-$B$9)*Z705&lt;_xlfn.NORM.S.INV($B$6),1,0)</f>
        <v>0</v>
      </c>
      <c r="AV705" s="31" t="n">
        <f aca="false">IF(SQRT($B$9)*$B705+SQRT(1-$B$9)*AA705&lt;_xlfn.NORM.S.INV($B$6),1,0)</f>
        <v>0</v>
      </c>
      <c r="AW705" s="31" t="n">
        <f aca="false">IF(SQRT($C$9)*$B705+SQRT(1-$C$9)*AB705&lt;_xlfn.NORM.S.INV($C$6),1,0)</f>
        <v>0</v>
      </c>
      <c r="AX705" s="31" t="n">
        <f aca="false">IF(SQRT($C$9)*$B705+SQRT(1-$C$9)*AC705&lt;_xlfn.NORM.S.INV($C$6),1,0)</f>
        <v>0</v>
      </c>
      <c r="AY705" s="31" t="n">
        <f aca="false">IF(SQRT($C$9)*$B705+SQRT(1-$C$9)*AD705&lt;_xlfn.NORM.S.INV($C$6),1,0)</f>
        <v>0</v>
      </c>
      <c r="AZ705" s="31" t="n">
        <f aca="false">IF(SQRT($C$9)*$B705+SQRT(1-$C$9)*AE705&lt;_xlfn.NORM.S.INV($C$6),1,0)</f>
        <v>0</v>
      </c>
      <c r="BA705" s="31" t="n">
        <f aca="false">IF(SQRT($C$9)*$B705+SQRT(1-$C$9)*AF705&lt;_xlfn.NORM.S.INV($C$6),1,0)</f>
        <v>0</v>
      </c>
      <c r="BB705" s="31" t="n">
        <f aca="false">IF(SQRT($C$9)*$B705+SQRT(1-$C$9)*AG705&lt;_xlfn.NORM.S.INV($C$6),1,0)</f>
        <v>0</v>
      </c>
      <c r="BC705" s="31" t="n">
        <f aca="false">IF(SQRT($C$9)*$B705+SQRT(1-$C$9)*AH705&lt;_xlfn.NORM.S.INV($C$6),1,0)</f>
        <v>1</v>
      </c>
      <c r="BD705" s="31" t="n">
        <f aca="false">IF(SQRT($C$9)*$B705+SQRT(1-$C$9)*AI705&lt;_xlfn.NORM.S.INV($C$6),1,0)</f>
        <v>0</v>
      </c>
      <c r="BE705" s="31" t="n">
        <f aca="false">IF(SQRT($C$9)*$B705+SQRT(1-$C$9)*AJ705&lt;_xlfn.NORM.S.INV($C$6),1,0)</f>
        <v>0</v>
      </c>
      <c r="BF705" s="31" t="n">
        <f aca="false">IF(SQRT($C$9)*$B705+SQRT(1-$C$9)*AK705&lt;_xlfn.NORM.S.INV($C$6),1,0)</f>
        <v>0</v>
      </c>
      <c r="BG705" s="21"/>
      <c r="BH705" s="21"/>
      <c r="BI705" s="31" t="n">
        <f aca="false">$B$11*(($A$1061)*$C705/$B$12*$B$7+(1-$A$1061)*$D705/$B$12*$C$7)</f>
        <v>600</v>
      </c>
      <c r="BJ705" s="31" t="n">
        <f aca="false">$B$11*(($A$1062)*$C705/$B$12*$B$7+(1-$A$1062)*$D705/$B$12*$C$7)</f>
        <v>570</v>
      </c>
      <c r="BK705" s="31" t="n">
        <f aca="false">$B$11*(($A$1063)*$C705/$B$12*$B$7+(1-$A$1063)*$D705/$B$12*$C$7)</f>
        <v>540</v>
      </c>
      <c r="BL705" s="31" t="n">
        <f aca="false">$B$11*(($A$1064)*$C705/$B$12*$B$7+(1-$A$1064)*$D705/$B$12*$C$7)</f>
        <v>510</v>
      </c>
      <c r="BM705" s="31" t="n">
        <f aca="false">$B$11*(($A$1065)*$C705/$B$12*$B$7+(1-$A$1065)*$D705/$B$12*$C$7)</f>
        <v>480</v>
      </c>
      <c r="BN705" s="31" t="n">
        <f aca="false">$B$11*(($A$1066)*$C705/$B$12*$B$7+(1-$A$1066)*$D705/$B$12*$C$7)</f>
        <v>450</v>
      </c>
      <c r="BO705" s="31" t="n">
        <f aca="false">$B$11*(($A$1067)*$C705/$B$12*$B$7+(1-$A$1067)*$D705/$B$12*$C$7)</f>
        <v>420</v>
      </c>
      <c r="BP705" s="31" t="n">
        <f aca="false">$B$11*(($A$1068)*$C705/$B$12*$B$7+(1-$A$1068)*$D705/$B$12*$C$7)</f>
        <v>390</v>
      </c>
      <c r="BQ705" s="31" t="n">
        <f aca="false">$B$11*(($A$1069)*$C705/$B$12*$B$7+(1-$A$1069)*$D705/$B$12*$C$7)</f>
        <v>360</v>
      </c>
      <c r="BR705" s="31" t="n">
        <f aca="false">$B$11*(($A$1070)*$C705/$B$12*$B$7+(1-$A$1070)*$D705/$B$12*$C$7)</f>
        <v>330</v>
      </c>
      <c r="BS705" s="31" t="n">
        <f aca="false">$B$11*(($A$1071)*$C705/$B$12*$B$7+(1-$A$1071)*$D705/$B$12*$C$7)</f>
        <v>300</v>
      </c>
      <c r="BT705" s="31" t="n">
        <f aca="false">$B$11*(($A$1072)*$C705/$B$12*$B$7+(1-$A$1072)*$D705/$B$12*$C$7)</f>
        <v>270</v>
      </c>
      <c r="BU705" s="31" t="n">
        <f aca="false">$B$11*(($A$1073)*$C705/$B$12*$B$7+(1-$A$1073)*$D705/$B$12*$C$7)</f>
        <v>240</v>
      </c>
      <c r="BV705" s="31" t="n">
        <f aca="false">$B$11*(($A$1074)*$C705/$B$12*$B$7+(1-$A$1074)*$D705/$B$12*$C$7)</f>
        <v>210</v>
      </c>
      <c r="BW705" s="31" t="n">
        <f aca="false">$B$11*(($A$1075)*$C705/$B$12*$B$7+(1-$A$1075)*$D705/$B$12*$C$7)</f>
        <v>180</v>
      </c>
      <c r="BX705" s="31" t="n">
        <f aca="false">$B$11*(($A$1076)*$C705/$B$12*$B$7+(1-$A$1076)*$D705/$B$12*$C$7)</f>
        <v>150</v>
      </c>
      <c r="BY705" s="31" t="n">
        <f aca="false">$B$11*(($A$1077)*$C705/$B$12*$B$7+(1-$A$1077)*$D705/$B$12*$C$7)</f>
        <v>120</v>
      </c>
      <c r="BZ705" s="31" t="n">
        <f aca="false">$B$11*(($A$1078)*$C705/$B$12*$B$7+(1-$A$1078)*$D705/$B$12*$C$7)</f>
        <v>90</v>
      </c>
      <c r="CA705" s="31" t="n">
        <f aca="false">$B$11*(($A$1079)*$C705/$B$12*$B$7+(1-$A$1079)*$D705/$B$12*$C$7)</f>
        <v>60</v>
      </c>
      <c r="CB705" s="31" t="n">
        <f aca="false">$B$11*(($A$1080)*$C705/$B$12*$B$7+(1-$A$1080)*$D705/$B$12*$C$7)</f>
        <v>30</v>
      </c>
      <c r="CC705" s="31" t="n">
        <f aca="false">$B$11*(($A$1081)*$C705/$B$12*$B$7+(1-$A$1081)*$D705/$B$12*$C$7)</f>
        <v>0</v>
      </c>
    </row>
    <row r="706" customFormat="false" ht="15" hidden="false" customHeight="false" outlineLevel="0" collapsed="false">
      <c r="A706" s="21" t="n">
        <v>682</v>
      </c>
      <c r="B706" s="27" t="n">
        <v>0.662666595485659</v>
      </c>
      <c r="C706" s="9" t="n">
        <f aca="false">SUM(AM706:AV706)</f>
        <v>0</v>
      </c>
      <c r="D706" s="9" t="n">
        <f aca="false">SUM(AW706:BF706)</f>
        <v>0</v>
      </c>
      <c r="E706" s="24" t="n">
        <f aca="false">(1-C706/$B$12)*$B$8-C706/$B$12*$B$7</f>
        <v>0.05</v>
      </c>
      <c r="F706" s="24" t="n">
        <f aca="false">(1-D706/$B$12)*$C$8-D706/$B$12*$C$7</f>
        <v>0.09</v>
      </c>
      <c r="G706" s="47" t="n">
        <f aca="false">$B$11*($B$10*C706/$B$12*$B$7+(1-$B$10)*D706/$B$12*$C$7)</f>
        <v>0</v>
      </c>
      <c r="H706" s="24" t="n">
        <f aca="false">$B$10*E706+(1-$B$10)*F706</f>
        <v>0.07</v>
      </c>
      <c r="I706" s="21"/>
      <c r="J706" s="21"/>
      <c r="K706" s="21"/>
      <c r="L706" s="21"/>
      <c r="M706" s="21"/>
      <c r="N706" s="21"/>
      <c r="O706" s="21"/>
      <c r="P706" s="21"/>
      <c r="Q706" s="21"/>
      <c r="R706" s="27" t="n">
        <v>-1.59494131149046</v>
      </c>
      <c r="S706" s="27" t="n">
        <v>2.46244323251295</v>
      </c>
      <c r="T706" s="27" t="n">
        <v>0.227847715276046</v>
      </c>
      <c r="U706" s="27" t="n">
        <v>0.726268120267717</v>
      </c>
      <c r="V706" s="27" t="n">
        <v>1.34680868384595</v>
      </c>
      <c r="W706" s="27" t="n">
        <v>0.269006139444677</v>
      </c>
      <c r="X706" s="27" t="n">
        <v>-0.0754736181506131</v>
      </c>
      <c r="Y706" s="27" t="n">
        <v>-0.0161962194693577</v>
      </c>
      <c r="Z706" s="27" t="n">
        <v>-0.567984792025583</v>
      </c>
      <c r="AA706" s="27" t="n">
        <v>-0.430847822204889</v>
      </c>
      <c r="AB706" s="27" t="n">
        <v>-0.826843681842785</v>
      </c>
      <c r="AC706" s="27" t="n">
        <v>1.63053098533128</v>
      </c>
      <c r="AD706" s="27" t="n">
        <v>-0.9649708617635</v>
      </c>
      <c r="AE706" s="27" t="n">
        <v>1.77619952107748</v>
      </c>
      <c r="AF706" s="27" t="n">
        <v>0.0910566765130034</v>
      </c>
      <c r="AG706" s="27" t="n">
        <v>0.203850724678289</v>
      </c>
      <c r="AH706" s="27" t="n">
        <v>-0.801411695574927</v>
      </c>
      <c r="AI706" s="27" t="n">
        <v>-0.704373593269442</v>
      </c>
      <c r="AJ706" s="27" t="n">
        <v>-2.07653939916596</v>
      </c>
      <c r="AK706" s="27" t="n">
        <v>1.47465910321731</v>
      </c>
      <c r="AL706" s="21"/>
      <c r="AM706" s="31" t="n">
        <f aca="false">IF(SQRT($B$9)*$B706+SQRT(1-$B$9)*R706&lt;_xlfn.NORM.S.INV($B$6),1,0)</f>
        <v>0</v>
      </c>
      <c r="AN706" s="31" t="n">
        <f aca="false">IF(SQRT($B$9)*$B706+SQRT(1-$B$9)*S706&lt;_xlfn.NORM.S.INV($B$6),1,0)</f>
        <v>0</v>
      </c>
      <c r="AO706" s="31" t="n">
        <f aca="false">IF(SQRT($B$9)*$B706+SQRT(1-$B$9)*T706&lt;_xlfn.NORM.S.INV($B$6),1,0)</f>
        <v>0</v>
      </c>
      <c r="AP706" s="31" t="n">
        <f aca="false">IF(SQRT($B$9)*$B706+SQRT(1-$B$9)*U706&lt;_xlfn.NORM.S.INV($B$6),1,0)</f>
        <v>0</v>
      </c>
      <c r="AQ706" s="31" t="n">
        <f aca="false">IF(SQRT($B$9)*$B706+SQRT(1-$B$9)*V706&lt;_xlfn.NORM.S.INV($B$6),1,0)</f>
        <v>0</v>
      </c>
      <c r="AR706" s="31" t="n">
        <f aca="false">IF(SQRT($B$9)*$B706+SQRT(1-$B$9)*W706&lt;_xlfn.NORM.S.INV($B$6),1,0)</f>
        <v>0</v>
      </c>
      <c r="AS706" s="31" t="n">
        <f aca="false">IF(SQRT($B$9)*$B706+SQRT(1-$B$9)*X706&lt;_xlfn.NORM.S.INV($B$6),1,0)</f>
        <v>0</v>
      </c>
      <c r="AT706" s="31" t="n">
        <f aca="false">IF(SQRT($B$9)*$B706+SQRT(1-$B$9)*Y706&lt;_xlfn.NORM.S.INV($B$6),1,0)</f>
        <v>0</v>
      </c>
      <c r="AU706" s="31" t="n">
        <f aca="false">IF(SQRT($B$9)*$B706+SQRT(1-$B$9)*Z706&lt;_xlfn.NORM.S.INV($B$6),1,0)</f>
        <v>0</v>
      </c>
      <c r="AV706" s="31" t="n">
        <f aca="false">IF(SQRT($B$9)*$B706+SQRT(1-$B$9)*AA706&lt;_xlfn.NORM.S.INV($B$6),1,0)</f>
        <v>0</v>
      </c>
      <c r="AW706" s="31" t="n">
        <f aca="false">IF(SQRT($C$9)*$B706+SQRT(1-$C$9)*AB706&lt;_xlfn.NORM.S.INV($C$6),1,0)</f>
        <v>0</v>
      </c>
      <c r="AX706" s="31" t="n">
        <f aca="false">IF(SQRT($C$9)*$B706+SQRT(1-$C$9)*AC706&lt;_xlfn.NORM.S.INV($C$6),1,0)</f>
        <v>0</v>
      </c>
      <c r="AY706" s="31" t="n">
        <f aca="false">IF(SQRT($C$9)*$B706+SQRT(1-$C$9)*AD706&lt;_xlfn.NORM.S.INV($C$6),1,0)</f>
        <v>0</v>
      </c>
      <c r="AZ706" s="31" t="n">
        <f aca="false">IF(SQRT($C$9)*$B706+SQRT(1-$C$9)*AE706&lt;_xlfn.NORM.S.INV($C$6),1,0)</f>
        <v>0</v>
      </c>
      <c r="BA706" s="31" t="n">
        <f aca="false">IF(SQRT($C$9)*$B706+SQRT(1-$C$9)*AF706&lt;_xlfn.NORM.S.INV($C$6),1,0)</f>
        <v>0</v>
      </c>
      <c r="BB706" s="31" t="n">
        <f aca="false">IF(SQRT($C$9)*$B706+SQRT(1-$C$9)*AG706&lt;_xlfn.NORM.S.INV($C$6),1,0)</f>
        <v>0</v>
      </c>
      <c r="BC706" s="31" t="n">
        <f aca="false">IF(SQRT($C$9)*$B706+SQRT(1-$C$9)*AH706&lt;_xlfn.NORM.S.INV($C$6),1,0)</f>
        <v>0</v>
      </c>
      <c r="BD706" s="31" t="n">
        <f aca="false">IF(SQRT($C$9)*$B706+SQRT(1-$C$9)*AI706&lt;_xlfn.NORM.S.INV($C$6),1,0)</f>
        <v>0</v>
      </c>
      <c r="BE706" s="31" t="n">
        <f aca="false">IF(SQRT($C$9)*$B706+SQRT(1-$C$9)*AJ706&lt;_xlfn.NORM.S.INV($C$6),1,0)</f>
        <v>0</v>
      </c>
      <c r="BF706" s="31" t="n">
        <f aca="false">IF(SQRT($C$9)*$B706+SQRT(1-$C$9)*AK706&lt;_xlfn.NORM.S.INV($C$6),1,0)</f>
        <v>0</v>
      </c>
      <c r="BG706" s="21"/>
      <c r="BH706" s="21"/>
      <c r="BI706" s="31" t="n">
        <f aca="false">$B$11*(($A$1061)*$C706/$B$12*$B$7+(1-$A$1061)*$D706/$B$12*$C$7)</f>
        <v>0</v>
      </c>
      <c r="BJ706" s="31" t="n">
        <f aca="false">$B$11*(($A$1062)*$C706/$B$12*$B$7+(1-$A$1062)*$D706/$B$12*$C$7)</f>
        <v>0</v>
      </c>
      <c r="BK706" s="31" t="n">
        <f aca="false">$B$11*(($A$1063)*$C706/$B$12*$B$7+(1-$A$1063)*$D706/$B$12*$C$7)</f>
        <v>0</v>
      </c>
      <c r="BL706" s="31" t="n">
        <f aca="false">$B$11*(($A$1064)*$C706/$B$12*$B$7+(1-$A$1064)*$D706/$B$12*$C$7)</f>
        <v>0</v>
      </c>
      <c r="BM706" s="31" t="n">
        <f aca="false">$B$11*(($A$1065)*$C706/$B$12*$B$7+(1-$A$1065)*$D706/$B$12*$C$7)</f>
        <v>0</v>
      </c>
      <c r="BN706" s="31" t="n">
        <f aca="false">$B$11*(($A$1066)*$C706/$B$12*$B$7+(1-$A$1066)*$D706/$B$12*$C$7)</f>
        <v>0</v>
      </c>
      <c r="BO706" s="31" t="n">
        <f aca="false">$B$11*(($A$1067)*$C706/$B$12*$B$7+(1-$A$1067)*$D706/$B$12*$C$7)</f>
        <v>0</v>
      </c>
      <c r="BP706" s="31" t="n">
        <f aca="false">$B$11*(($A$1068)*$C706/$B$12*$B$7+(1-$A$1068)*$D706/$B$12*$C$7)</f>
        <v>0</v>
      </c>
      <c r="BQ706" s="31" t="n">
        <f aca="false">$B$11*(($A$1069)*$C706/$B$12*$B$7+(1-$A$1069)*$D706/$B$12*$C$7)</f>
        <v>0</v>
      </c>
      <c r="BR706" s="31" t="n">
        <f aca="false">$B$11*(($A$1070)*$C706/$B$12*$B$7+(1-$A$1070)*$D706/$B$12*$C$7)</f>
        <v>0</v>
      </c>
      <c r="BS706" s="31" t="n">
        <f aca="false">$B$11*(($A$1071)*$C706/$B$12*$B$7+(1-$A$1071)*$D706/$B$12*$C$7)</f>
        <v>0</v>
      </c>
      <c r="BT706" s="31" t="n">
        <f aca="false">$B$11*(($A$1072)*$C706/$B$12*$B$7+(1-$A$1072)*$D706/$B$12*$C$7)</f>
        <v>0</v>
      </c>
      <c r="BU706" s="31" t="n">
        <f aca="false">$B$11*(($A$1073)*$C706/$B$12*$B$7+(1-$A$1073)*$D706/$B$12*$C$7)</f>
        <v>0</v>
      </c>
      <c r="BV706" s="31" t="n">
        <f aca="false">$B$11*(($A$1074)*$C706/$B$12*$B$7+(1-$A$1074)*$D706/$B$12*$C$7)</f>
        <v>0</v>
      </c>
      <c r="BW706" s="31" t="n">
        <f aca="false">$B$11*(($A$1075)*$C706/$B$12*$B$7+(1-$A$1075)*$D706/$B$12*$C$7)</f>
        <v>0</v>
      </c>
      <c r="BX706" s="31" t="n">
        <f aca="false">$B$11*(($A$1076)*$C706/$B$12*$B$7+(1-$A$1076)*$D706/$B$12*$C$7)</f>
        <v>0</v>
      </c>
      <c r="BY706" s="31" t="n">
        <f aca="false">$B$11*(($A$1077)*$C706/$B$12*$B$7+(1-$A$1077)*$D706/$B$12*$C$7)</f>
        <v>0</v>
      </c>
      <c r="BZ706" s="31" t="n">
        <f aca="false">$B$11*(($A$1078)*$C706/$B$12*$B$7+(1-$A$1078)*$D706/$B$12*$C$7)</f>
        <v>0</v>
      </c>
      <c r="CA706" s="31" t="n">
        <f aca="false">$B$11*(($A$1079)*$C706/$B$12*$B$7+(1-$A$1079)*$D706/$B$12*$C$7)</f>
        <v>0</v>
      </c>
      <c r="CB706" s="31" t="n">
        <f aca="false">$B$11*(($A$1080)*$C706/$B$12*$B$7+(1-$A$1080)*$D706/$B$12*$C$7)</f>
        <v>0</v>
      </c>
      <c r="CC706" s="31" t="n">
        <f aca="false">$B$11*(($A$1081)*$C706/$B$12*$B$7+(1-$A$1081)*$D706/$B$12*$C$7)</f>
        <v>0</v>
      </c>
    </row>
    <row r="707" customFormat="false" ht="15" hidden="false" customHeight="false" outlineLevel="0" collapsed="false">
      <c r="A707" s="21" t="n">
        <v>683</v>
      </c>
      <c r="B707" s="27" t="n">
        <v>0.988010701336251</v>
      </c>
      <c r="C707" s="9" t="n">
        <f aca="false">SUM(AM707:AV707)</f>
        <v>0</v>
      </c>
      <c r="D707" s="9" t="n">
        <f aca="false">SUM(AW707:BF707)</f>
        <v>0</v>
      </c>
      <c r="E707" s="24" t="n">
        <f aca="false">(1-C707/$B$12)*$B$8-C707/$B$12*$B$7</f>
        <v>0.05</v>
      </c>
      <c r="F707" s="24" t="n">
        <f aca="false">(1-D707/$B$12)*$C$8-D707/$B$12*$C$7</f>
        <v>0.09</v>
      </c>
      <c r="G707" s="47" t="n">
        <f aca="false">$B$11*($B$10*C707/$B$12*$B$7+(1-$B$10)*D707/$B$12*$C$7)</f>
        <v>0</v>
      </c>
      <c r="H707" s="24" t="n">
        <f aca="false">$B$10*E707+(1-$B$10)*F707</f>
        <v>0.07</v>
      </c>
      <c r="I707" s="21"/>
      <c r="J707" s="21"/>
      <c r="K707" s="21"/>
      <c r="L707" s="21"/>
      <c r="M707" s="21"/>
      <c r="N707" s="21"/>
      <c r="O707" s="21"/>
      <c r="P707" s="21"/>
      <c r="Q707" s="21"/>
      <c r="R707" s="27" t="n">
        <v>0.0939359769002922</v>
      </c>
      <c r="S707" s="27" t="n">
        <v>-0.112331352407985</v>
      </c>
      <c r="T707" s="27" t="n">
        <v>0.702500918135216</v>
      </c>
      <c r="U707" s="27" t="n">
        <v>1.62081226136845</v>
      </c>
      <c r="V707" s="27" t="n">
        <v>-0.142122681006366</v>
      </c>
      <c r="W707" s="27" t="n">
        <v>-0.133870044317641</v>
      </c>
      <c r="X707" s="27" t="n">
        <v>0.672851522526385</v>
      </c>
      <c r="Y707" s="27" t="n">
        <v>-1.49100391098231</v>
      </c>
      <c r="Z707" s="27" t="n">
        <v>-0.140807410948228</v>
      </c>
      <c r="AA707" s="27" t="n">
        <v>-1.57544555335271</v>
      </c>
      <c r="AB707" s="27" t="n">
        <v>-0.387376341546433</v>
      </c>
      <c r="AC707" s="27" t="n">
        <v>0.0656090123567231</v>
      </c>
      <c r="AD707" s="27" t="n">
        <v>2.41356915486503</v>
      </c>
      <c r="AE707" s="27" t="n">
        <v>-0.37222461613708</v>
      </c>
      <c r="AF707" s="27" t="n">
        <v>1.28460416440952</v>
      </c>
      <c r="AG707" s="27" t="n">
        <v>-0.11016045745719</v>
      </c>
      <c r="AH707" s="27" t="n">
        <v>-0.195653177526883</v>
      </c>
      <c r="AI707" s="27" t="n">
        <v>-0.449314336390343</v>
      </c>
      <c r="AJ707" s="27" t="n">
        <v>-0.350838961046458</v>
      </c>
      <c r="AK707" s="27" t="n">
        <v>-0.543151944161833</v>
      </c>
      <c r="AL707" s="21"/>
      <c r="AM707" s="31" t="n">
        <f aca="false">IF(SQRT($B$9)*$B707+SQRT(1-$B$9)*R707&lt;_xlfn.NORM.S.INV($B$6),1,0)</f>
        <v>0</v>
      </c>
      <c r="AN707" s="31" t="n">
        <f aca="false">IF(SQRT($B$9)*$B707+SQRT(1-$B$9)*S707&lt;_xlfn.NORM.S.INV($B$6),1,0)</f>
        <v>0</v>
      </c>
      <c r="AO707" s="31" t="n">
        <f aca="false">IF(SQRT($B$9)*$B707+SQRT(1-$B$9)*T707&lt;_xlfn.NORM.S.INV($B$6),1,0)</f>
        <v>0</v>
      </c>
      <c r="AP707" s="31" t="n">
        <f aca="false">IF(SQRT($B$9)*$B707+SQRT(1-$B$9)*U707&lt;_xlfn.NORM.S.INV($B$6),1,0)</f>
        <v>0</v>
      </c>
      <c r="AQ707" s="31" t="n">
        <f aca="false">IF(SQRT($B$9)*$B707+SQRT(1-$B$9)*V707&lt;_xlfn.NORM.S.INV($B$6),1,0)</f>
        <v>0</v>
      </c>
      <c r="AR707" s="31" t="n">
        <f aca="false">IF(SQRT($B$9)*$B707+SQRT(1-$B$9)*W707&lt;_xlfn.NORM.S.INV($B$6),1,0)</f>
        <v>0</v>
      </c>
      <c r="AS707" s="31" t="n">
        <f aca="false">IF(SQRT($B$9)*$B707+SQRT(1-$B$9)*X707&lt;_xlfn.NORM.S.INV($B$6),1,0)</f>
        <v>0</v>
      </c>
      <c r="AT707" s="31" t="n">
        <f aca="false">IF(SQRT($B$9)*$B707+SQRT(1-$B$9)*Y707&lt;_xlfn.NORM.S.INV($B$6),1,0)</f>
        <v>0</v>
      </c>
      <c r="AU707" s="31" t="n">
        <f aca="false">IF(SQRT($B$9)*$B707+SQRT(1-$B$9)*Z707&lt;_xlfn.NORM.S.INV($B$6),1,0)</f>
        <v>0</v>
      </c>
      <c r="AV707" s="31" t="n">
        <f aca="false">IF(SQRT($B$9)*$B707+SQRT(1-$B$9)*AA707&lt;_xlfn.NORM.S.INV($B$6),1,0)</f>
        <v>0</v>
      </c>
      <c r="AW707" s="31" t="n">
        <f aca="false">IF(SQRT($C$9)*$B707+SQRT(1-$C$9)*AB707&lt;_xlfn.NORM.S.INV($C$6),1,0)</f>
        <v>0</v>
      </c>
      <c r="AX707" s="31" t="n">
        <f aca="false">IF(SQRT($C$9)*$B707+SQRT(1-$C$9)*AC707&lt;_xlfn.NORM.S.INV($C$6),1,0)</f>
        <v>0</v>
      </c>
      <c r="AY707" s="31" t="n">
        <f aca="false">IF(SQRT($C$9)*$B707+SQRT(1-$C$9)*AD707&lt;_xlfn.NORM.S.INV($C$6),1,0)</f>
        <v>0</v>
      </c>
      <c r="AZ707" s="31" t="n">
        <f aca="false">IF(SQRT($C$9)*$B707+SQRT(1-$C$9)*AE707&lt;_xlfn.NORM.S.INV($C$6),1,0)</f>
        <v>0</v>
      </c>
      <c r="BA707" s="31" t="n">
        <f aca="false">IF(SQRT($C$9)*$B707+SQRT(1-$C$9)*AF707&lt;_xlfn.NORM.S.INV($C$6),1,0)</f>
        <v>0</v>
      </c>
      <c r="BB707" s="31" t="n">
        <f aca="false">IF(SQRT($C$9)*$B707+SQRT(1-$C$9)*AG707&lt;_xlfn.NORM.S.INV($C$6),1,0)</f>
        <v>0</v>
      </c>
      <c r="BC707" s="31" t="n">
        <f aca="false">IF(SQRT($C$9)*$B707+SQRT(1-$C$9)*AH707&lt;_xlfn.NORM.S.INV($C$6),1,0)</f>
        <v>0</v>
      </c>
      <c r="BD707" s="31" t="n">
        <f aca="false">IF(SQRT($C$9)*$B707+SQRT(1-$C$9)*AI707&lt;_xlfn.NORM.S.INV($C$6),1,0)</f>
        <v>0</v>
      </c>
      <c r="BE707" s="31" t="n">
        <f aca="false">IF(SQRT($C$9)*$B707+SQRT(1-$C$9)*AJ707&lt;_xlfn.NORM.S.INV($C$6),1,0)</f>
        <v>0</v>
      </c>
      <c r="BF707" s="31" t="n">
        <f aca="false">IF(SQRT($C$9)*$B707+SQRT(1-$C$9)*AK707&lt;_xlfn.NORM.S.INV($C$6),1,0)</f>
        <v>0</v>
      </c>
      <c r="BG707" s="21"/>
      <c r="BH707" s="21"/>
      <c r="BI707" s="31" t="n">
        <f aca="false">$B$11*(($A$1061)*$C707/$B$12*$B$7+(1-$A$1061)*$D707/$B$12*$C$7)</f>
        <v>0</v>
      </c>
      <c r="BJ707" s="31" t="n">
        <f aca="false">$B$11*(($A$1062)*$C707/$B$12*$B$7+(1-$A$1062)*$D707/$B$12*$C$7)</f>
        <v>0</v>
      </c>
      <c r="BK707" s="31" t="n">
        <f aca="false">$B$11*(($A$1063)*$C707/$B$12*$B$7+(1-$A$1063)*$D707/$B$12*$C$7)</f>
        <v>0</v>
      </c>
      <c r="BL707" s="31" t="n">
        <f aca="false">$B$11*(($A$1064)*$C707/$B$12*$B$7+(1-$A$1064)*$D707/$B$12*$C$7)</f>
        <v>0</v>
      </c>
      <c r="BM707" s="31" t="n">
        <f aca="false">$B$11*(($A$1065)*$C707/$B$12*$B$7+(1-$A$1065)*$D707/$B$12*$C$7)</f>
        <v>0</v>
      </c>
      <c r="BN707" s="31" t="n">
        <f aca="false">$B$11*(($A$1066)*$C707/$B$12*$B$7+(1-$A$1066)*$D707/$B$12*$C$7)</f>
        <v>0</v>
      </c>
      <c r="BO707" s="31" t="n">
        <f aca="false">$B$11*(($A$1067)*$C707/$B$12*$B$7+(1-$A$1067)*$D707/$B$12*$C$7)</f>
        <v>0</v>
      </c>
      <c r="BP707" s="31" t="n">
        <f aca="false">$B$11*(($A$1068)*$C707/$B$12*$B$7+(1-$A$1068)*$D707/$B$12*$C$7)</f>
        <v>0</v>
      </c>
      <c r="BQ707" s="31" t="n">
        <f aca="false">$B$11*(($A$1069)*$C707/$B$12*$B$7+(1-$A$1069)*$D707/$B$12*$C$7)</f>
        <v>0</v>
      </c>
      <c r="BR707" s="31" t="n">
        <f aca="false">$B$11*(($A$1070)*$C707/$B$12*$B$7+(1-$A$1070)*$D707/$B$12*$C$7)</f>
        <v>0</v>
      </c>
      <c r="BS707" s="31" t="n">
        <f aca="false">$B$11*(($A$1071)*$C707/$B$12*$B$7+(1-$A$1071)*$D707/$B$12*$C$7)</f>
        <v>0</v>
      </c>
      <c r="BT707" s="31" t="n">
        <f aca="false">$B$11*(($A$1072)*$C707/$B$12*$B$7+(1-$A$1072)*$D707/$B$12*$C$7)</f>
        <v>0</v>
      </c>
      <c r="BU707" s="31" t="n">
        <f aca="false">$B$11*(($A$1073)*$C707/$B$12*$B$7+(1-$A$1073)*$D707/$B$12*$C$7)</f>
        <v>0</v>
      </c>
      <c r="BV707" s="31" t="n">
        <f aca="false">$B$11*(($A$1074)*$C707/$B$12*$B$7+(1-$A$1074)*$D707/$B$12*$C$7)</f>
        <v>0</v>
      </c>
      <c r="BW707" s="31" t="n">
        <f aca="false">$B$11*(($A$1075)*$C707/$B$12*$B$7+(1-$A$1075)*$D707/$B$12*$C$7)</f>
        <v>0</v>
      </c>
      <c r="BX707" s="31" t="n">
        <f aca="false">$B$11*(($A$1076)*$C707/$B$12*$B$7+(1-$A$1076)*$D707/$B$12*$C$7)</f>
        <v>0</v>
      </c>
      <c r="BY707" s="31" t="n">
        <f aca="false">$B$11*(($A$1077)*$C707/$B$12*$B$7+(1-$A$1077)*$D707/$B$12*$C$7)</f>
        <v>0</v>
      </c>
      <c r="BZ707" s="31" t="n">
        <f aca="false">$B$11*(($A$1078)*$C707/$B$12*$B$7+(1-$A$1078)*$D707/$B$12*$C$7)</f>
        <v>0</v>
      </c>
      <c r="CA707" s="31" t="n">
        <f aca="false">$B$11*(($A$1079)*$C707/$B$12*$B$7+(1-$A$1079)*$D707/$B$12*$C$7)</f>
        <v>0</v>
      </c>
      <c r="CB707" s="31" t="n">
        <f aca="false">$B$11*(($A$1080)*$C707/$B$12*$B$7+(1-$A$1080)*$D707/$B$12*$C$7)</f>
        <v>0</v>
      </c>
      <c r="CC707" s="31" t="n">
        <f aca="false">$B$11*(($A$1081)*$C707/$B$12*$B$7+(1-$A$1081)*$D707/$B$12*$C$7)</f>
        <v>0</v>
      </c>
    </row>
    <row r="708" customFormat="false" ht="15" hidden="false" customHeight="false" outlineLevel="0" collapsed="false">
      <c r="A708" s="21" t="n">
        <v>684</v>
      </c>
      <c r="B708" s="27" t="n">
        <v>-0.88127327936058</v>
      </c>
      <c r="C708" s="9" t="n">
        <f aca="false">SUM(AM708:AV708)</f>
        <v>0</v>
      </c>
      <c r="D708" s="9" t="n">
        <f aca="false">SUM(AW708:BF708)</f>
        <v>1</v>
      </c>
      <c r="E708" s="24" t="n">
        <f aca="false">(1-C708/$B$12)*$B$8-C708/$B$12*$B$7</f>
        <v>0.05</v>
      </c>
      <c r="F708" s="24" t="n">
        <f aca="false">(1-D708/$B$12)*$C$8-D708/$B$12*$C$7</f>
        <v>0.021</v>
      </c>
      <c r="G708" s="47" t="n">
        <f aca="false">$B$11*($B$10*C708/$B$12*$B$7+(1-$B$10)*D708/$B$12*$C$7)</f>
        <v>300</v>
      </c>
      <c r="H708" s="24" t="n">
        <f aca="false">$B$10*E708+(1-$B$10)*F708</f>
        <v>0.0355</v>
      </c>
      <c r="I708" s="21"/>
      <c r="J708" s="21"/>
      <c r="K708" s="21"/>
      <c r="L708" s="21"/>
      <c r="M708" s="21"/>
      <c r="N708" s="21"/>
      <c r="O708" s="21"/>
      <c r="P708" s="21"/>
      <c r="Q708" s="21"/>
      <c r="R708" s="27" t="n">
        <v>-0.849612166887759</v>
      </c>
      <c r="S708" s="27" t="n">
        <v>0.451252888408775</v>
      </c>
      <c r="T708" s="27" t="n">
        <v>1.8436710738306</v>
      </c>
      <c r="U708" s="27" t="n">
        <v>-0.0171794820906895</v>
      </c>
      <c r="V708" s="27" t="n">
        <v>1.92897687185436</v>
      </c>
      <c r="W708" s="27" t="n">
        <v>1.3468980460585</v>
      </c>
      <c r="X708" s="27" t="n">
        <v>-0.94895839959391</v>
      </c>
      <c r="Y708" s="27" t="n">
        <v>1.69622821141463</v>
      </c>
      <c r="Z708" s="27" t="n">
        <v>-0.0415621373469363</v>
      </c>
      <c r="AA708" s="27" t="n">
        <v>-1.4503837972205</v>
      </c>
      <c r="AB708" s="27" t="n">
        <v>1.25255479734728</v>
      </c>
      <c r="AC708" s="27" t="n">
        <v>0.0632510265032591</v>
      </c>
      <c r="AD708" s="27" t="n">
        <v>-0.573070361137962</v>
      </c>
      <c r="AE708" s="27" t="n">
        <v>-1.34848145600814</v>
      </c>
      <c r="AF708" s="27" t="n">
        <v>2.71183618329177</v>
      </c>
      <c r="AG708" s="27" t="n">
        <v>-1.73303670747787</v>
      </c>
      <c r="AH708" s="27" t="n">
        <v>-0.867960093155023</v>
      </c>
      <c r="AI708" s="27" t="n">
        <v>-0.346388776788701</v>
      </c>
      <c r="AJ708" s="27" t="n">
        <v>-0.00150995710696995</v>
      </c>
      <c r="AK708" s="27" t="n">
        <v>-0.0966505878930429</v>
      </c>
      <c r="AL708" s="21"/>
      <c r="AM708" s="31" t="n">
        <f aca="false">IF(SQRT($B$9)*$B708+SQRT(1-$B$9)*R708&lt;_xlfn.NORM.S.INV($B$6),1,0)</f>
        <v>0</v>
      </c>
      <c r="AN708" s="31" t="n">
        <f aca="false">IF(SQRT($B$9)*$B708+SQRT(1-$B$9)*S708&lt;_xlfn.NORM.S.INV($B$6),1,0)</f>
        <v>0</v>
      </c>
      <c r="AO708" s="31" t="n">
        <f aca="false">IF(SQRT($B$9)*$B708+SQRT(1-$B$9)*T708&lt;_xlfn.NORM.S.INV($B$6),1,0)</f>
        <v>0</v>
      </c>
      <c r="AP708" s="31" t="n">
        <f aca="false">IF(SQRT($B$9)*$B708+SQRT(1-$B$9)*U708&lt;_xlfn.NORM.S.INV($B$6),1,0)</f>
        <v>0</v>
      </c>
      <c r="AQ708" s="31" t="n">
        <f aca="false">IF(SQRT($B$9)*$B708+SQRT(1-$B$9)*V708&lt;_xlfn.NORM.S.INV($B$6),1,0)</f>
        <v>0</v>
      </c>
      <c r="AR708" s="31" t="n">
        <f aca="false">IF(SQRT($B$9)*$B708+SQRT(1-$B$9)*W708&lt;_xlfn.NORM.S.INV($B$6),1,0)</f>
        <v>0</v>
      </c>
      <c r="AS708" s="31" t="n">
        <f aca="false">IF(SQRT($B$9)*$B708+SQRT(1-$B$9)*X708&lt;_xlfn.NORM.S.INV($B$6),1,0)</f>
        <v>0</v>
      </c>
      <c r="AT708" s="31" t="n">
        <f aca="false">IF(SQRT($B$9)*$B708+SQRT(1-$B$9)*Y708&lt;_xlfn.NORM.S.INV($B$6),1,0)</f>
        <v>0</v>
      </c>
      <c r="AU708" s="31" t="n">
        <f aca="false">IF(SQRT($B$9)*$B708+SQRT(1-$B$9)*Z708&lt;_xlfn.NORM.S.INV($B$6),1,0)</f>
        <v>0</v>
      </c>
      <c r="AV708" s="31" t="n">
        <f aca="false">IF(SQRT($B$9)*$B708+SQRT(1-$B$9)*AA708&lt;_xlfn.NORM.S.INV($B$6),1,0)</f>
        <v>0</v>
      </c>
      <c r="AW708" s="31" t="n">
        <f aca="false">IF(SQRT($C$9)*$B708+SQRT(1-$C$9)*AB708&lt;_xlfn.NORM.S.INV($C$6),1,0)</f>
        <v>0</v>
      </c>
      <c r="AX708" s="31" t="n">
        <f aca="false">IF(SQRT($C$9)*$B708+SQRT(1-$C$9)*AC708&lt;_xlfn.NORM.S.INV($C$6),1,0)</f>
        <v>0</v>
      </c>
      <c r="AY708" s="31" t="n">
        <f aca="false">IF(SQRT($C$9)*$B708+SQRT(1-$C$9)*AD708&lt;_xlfn.NORM.S.INV($C$6),1,0)</f>
        <v>0</v>
      </c>
      <c r="AZ708" s="31" t="n">
        <f aca="false">IF(SQRT($C$9)*$B708+SQRT(1-$C$9)*AE708&lt;_xlfn.NORM.S.INV($C$6),1,0)</f>
        <v>0</v>
      </c>
      <c r="BA708" s="31" t="n">
        <f aca="false">IF(SQRT($C$9)*$B708+SQRT(1-$C$9)*AF708&lt;_xlfn.NORM.S.INV($C$6),1,0)</f>
        <v>0</v>
      </c>
      <c r="BB708" s="31" t="n">
        <f aca="false">IF(SQRT($C$9)*$B708+SQRT(1-$C$9)*AG708&lt;_xlfn.NORM.S.INV($C$6),1,0)</f>
        <v>1</v>
      </c>
      <c r="BC708" s="31" t="n">
        <f aca="false">IF(SQRT($C$9)*$B708+SQRT(1-$C$9)*AH708&lt;_xlfn.NORM.S.INV($C$6),1,0)</f>
        <v>0</v>
      </c>
      <c r="BD708" s="31" t="n">
        <f aca="false">IF(SQRT($C$9)*$B708+SQRT(1-$C$9)*AI708&lt;_xlfn.NORM.S.INV($C$6),1,0)</f>
        <v>0</v>
      </c>
      <c r="BE708" s="31" t="n">
        <f aca="false">IF(SQRT($C$9)*$B708+SQRT(1-$C$9)*AJ708&lt;_xlfn.NORM.S.INV($C$6),1,0)</f>
        <v>0</v>
      </c>
      <c r="BF708" s="31" t="n">
        <f aca="false">IF(SQRT($C$9)*$B708+SQRT(1-$C$9)*AK708&lt;_xlfn.NORM.S.INV($C$6),1,0)</f>
        <v>0</v>
      </c>
      <c r="BG708" s="21"/>
      <c r="BH708" s="21"/>
      <c r="BI708" s="31" t="n">
        <f aca="false">$B$11*(($A$1061)*$C708/$B$12*$B$7+(1-$A$1061)*$D708/$B$12*$C$7)</f>
        <v>600</v>
      </c>
      <c r="BJ708" s="31" t="n">
        <f aca="false">$B$11*(($A$1062)*$C708/$B$12*$B$7+(1-$A$1062)*$D708/$B$12*$C$7)</f>
        <v>570</v>
      </c>
      <c r="BK708" s="31" t="n">
        <f aca="false">$B$11*(($A$1063)*$C708/$B$12*$B$7+(1-$A$1063)*$D708/$B$12*$C$7)</f>
        <v>540</v>
      </c>
      <c r="BL708" s="31" t="n">
        <f aca="false">$B$11*(($A$1064)*$C708/$B$12*$B$7+(1-$A$1064)*$D708/$B$12*$C$7)</f>
        <v>510</v>
      </c>
      <c r="BM708" s="31" t="n">
        <f aca="false">$B$11*(($A$1065)*$C708/$B$12*$B$7+(1-$A$1065)*$D708/$B$12*$C$7)</f>
        <v>480</v>
      </c>
      <c r="BN708" s="31" t="n">
        <f aca="false">$B$11*(($A$1066)*$C708/$B$12*$B$7+(1-$A$1066)*$D708/$B$12*$C$7)</f>
        <v>450</v>
      </c>
      <c r="BO708" s="31" t="n">
        <f aca="false">$B$11*(($A$1067)*$C708/$B$12*$B$7+(1-$A$1067)*$D708/$B$12*$C$7)</f>
        <v>420</v>
      </c>
      <c r="BP708" s="31" t="n">
        <f aca="false">$B$11*(($A$1068)*$C708/$B$12*$B$7+(1-$A$1068)*$D708/$B$12*$C$7)</f>
        <v>390</v>
      </c>
      <c r="BQ708" s="31" t="n">
        <f aca="false">$B$11*(($A$1069)*$C708/$B$12*$B$7+(1-$A$1069)*$D708/$B$12*$C$7)</f>
        <v>360</v>
      </c>
      <c r="BR708" s="31" t="n">
        <f aca="false">$B$11*(($A$1070)*$C708/$B$12*$B$7+(1-$A$1070)*$D708/$B$12*$C$7)</f>
        <v>330</v>
      </c>
      <c r="BS708" s="31" t="n">
        <f aca="false">$B$11*(($A$1071)*$C708/$B$12*$B$7+(1-$A$1071)*$D708/$B$12*$C$7)</f>
        <v>300</v>
      </c>
      <c r="BT708" s="31" t="n">
        <f aca="false">$B$11*(($A$1072)*$C708/$B$12*$B$7+(1-$A$1072)*$D708/$B$12*$C$7)</f>
        <v>270</v>
      </c>
      <c r="BU708" s="31" t="n">
        <f aca="false">$B$11*(($A$1073)*$C708/$B$12*$B$7+(1-$A$1073)*$D708/$B$12*$C$7)</f>
        <v>240</v>
      </c>
      <c r="BV708" s="31" t="n">
        <f aca="false">$B$11*(($A$1074)*$C708/$B$12*$B$7+(1-$A$1074)*$D708/$B$12*$C$7)</f>
        <v>210</v>
      </c>
      <c r="BW708" s="31" t="n">
        <f aca="false">$B$11*(($A$1075)*$C708/$B$12*$B$7+(1-$A$1075)*$D708/$B$12*$C$7)</f>
        <v>180</v>
      </c>
      <c r="BX708" s="31" t="n">
        <f aca="false">$B$11*(($A$1076)*$C708/$B$12*$B$7+(1-$A$1076)*$D708/$B$12*$C$7)</f>
        <v>150</v>
      </c>
      <c r="BY708" s="31" t="n">
        <f aca="false">$B$11*(($A$1077)*$C708/$B$12*$B$7+(1-$A$1077)*$D708/$B$12*$C$7)</f>
        <v>120</v>
      </c>
      <c r="BZ708" s="31" t="n">
        <f aca="false">$B$11*(($A$1078)*$C708/$B$12*$B$7+(1-$A$1078)*$D708/$B$12*$C$7)</f>
        <v>90</v>
      </c>
      <c r="CA708" s="31" t="n">
        <f aca="false">$B$11*(($A$1079)*$C708/$B$12*$B$7+(1-$A$1079)*$D708/$B$12*$C$7)</f>
        <v>60</v>
      </c>
      <c r="CB708" s="31" t="n">
        <f aca="false">$B$11*(($A$1080)*$C708/$B$12*$B$7+(1-$A$1080)*$D708/$B$12*$C$7)</f>
        <v>30</v>
      </c>
      <c r="CC708" s="31" t="n">
        <f aca="false">$B$11*(($A$1081)*$C708/$B$12*$B$7+(1-$A$1081)*$D708/$B$12*$C$7)</f>
        <v>0</v>
      </c>
    </row>
    <row r="709" customFormat="false" ht="15" hidden="false" customHeight="false" outlineLevel="0" collapsed="false">
      <c r="A709" s="21" t="n">
        <v>685</v>
      </c>
      <c r="B709" s="27" t="n">
        <v>-0.630459877656829</v>
      </c>
      <c r="C709" s="9" t="n">
        <f aca="false">SUM(AM709:AV709)</f>
        <v>1</v>
      </c>
      <c r="D709" s="9" t="n">
        <f aca="false">SUM(AW709:BF709)</f>
        <v>0</v>
      </c>
      <c r="E709" s="24" t="n">
        <f aca="false">(1-C709/$B$12)*$B$8-C709/$B$12*$B$7</f>
        <v>0.005</v>
      </c>
      <c r="F709" s="24" t="n">
        <f aca="false">(1-D709/$B$12)*$C$8-D709/$B$12*$C$7</f>
        <v>0.09</v>
      </c>
      <c r="G709" s="47" t="n">
        <f aca="false">$B$11*($B$10*C709/$B$12*$B$7+(1-$B$10)*D709/$B$12*$C$7)</f>
        <v>200</v>
      </c>
      <c r="H709" s="24" t="n">
        <f aca="false">$B$10*E709+(1-$B$10)*F709</f>
        <v>0.0475</v>
      </c>
      <c r="I709" s="21"/>
      <c r="J709" s="21"/>
      <c r="K709" s="21"/>
      <c r="L709" s="21"/>
      <c r="M709" s="21"/>
      <c r="N709" s="21"/>
      <c r="O709" s="21"/>
      <c r="P709" s="21"/>
      <c r="Q709" s="21"/>
      <c r="R709" s="27" t="n">
        <v>-1.00854704420311</v>
      </c>
      <c r="S709" s="27" t="n">
        <v>-1.08052074768754</v>
      </c>
      <c r="T709" s="27" t="n">
        <v>0.398762839648647</v>
      </c>
      <c r="U709" s="27" t="n">
        <v>0.463671910787893</v>
      </c>
      <c r="V709" s="27" t="n">
        <v>-0.564943718840506</v>
      </c>
      <c r="W709" s="27" t="n">
        <v>0.41524444166913</v>
      </c>
      <c r="X709" s="27" t="n">
        <v>0.718735237245359</v>
      </c>
      <c r="Y709" s="27" t="n">
        <v>-1.31105481262869</v>
      </c>
      <c r="Z709" s="27" t="n">
        <v>-3.61190156433877</v>
      </c>
      <c r="AA709" s="27" t="n">
        <v>-0.177350724631938</v>
      </c>
      <c r="AB709" s="27" t="n">
        <v>-0.877766246251828</v>
      </c>
      <c r="AC709" s="27" t="n">
        <v>-1.26367544112861</v>
      </c>
      <c r="AD709" s="27" t="n">
        <v>-0.356057854678207</v>
      </c>
      <c r="AE709" s="27" t="n">
        <v>0.523492832169272</v>
      </c>
      <c r="AF709" s="27" t="n">
        <v>-0.704203862774691</v>
      </c>
      <c r="AG709" s="27" t="n">
        <v>0.673839309545602</v>
      </c>
      <c r="AH709" s="27" t="n">
        <v>1.67543155885731</v>
      </c>
      <c r="AI709" s="27" t="n">
        <v>-1.38621355050371</v>
      </c>
      <c r="AJ709" s="27" t="n">
        <v>-0.933983929731229</v>
      </c>
      <c r="AK709" s="27" t="n">
        <v>0.701503099334408</v>
      </c>
      <c r="AL709" s="21"/>
      <c r="AM709" s="31" t="n">
        <f aca="false">IF(SQRT($B$9)*$B709+SQRT(1-$B$9)*R709&lt;_xlfn.NORM.S.INV($B$6),1,0)</f>
        <v>0</v>
      </c>
      <c r="AN709" s="31" t="n">
        <f aca="false">IF(SQRT($B$9)*$B709+SQRT(1-$B$9)*S709&lt;_xlfn.NORM.S.INV($B$6),1,0)</f>
        <v>0</v>
      </c>
      <c r="AO709" s="31" t="n">
        <f aca="false">IF(SQRT($B$9)*$B709+SQRT(1-$B$9)*T709&lt;_xlfn.NORM.S.INV($B$6),1,0)</f>
        <v>0</v>
      </c>
      <c r="AP709" s="31" t="n">
        <f aca="false">IF(SQRT($B$9)*$B709+SQRT(1-$B$9)*U709&lt;_xlfn.NORM.S.INV($B$6),1,0)</f>
        <v>0</v>
      </c>
      <c r="AQ709" s="31" t="n">
        <f aca="false">IF(SQRT($B$9)*$B709+SQRT(1-$B$9)*V709&lt;_xlfn.NORM.S.INV($B$6),1,0)</f>
        <v>0</v>
      </c>
      <c r="AR709" s="31" t="n">
        <f aca="false">IF(SQRT($B$9)*$B709+SQRT(1-$B$9)*W709&lt;_xlfn.NORM.S.INV($B$6),1,0)</f>
        <v>0</v>
      </c>
      <c r="AS709" s="31" t="n">
        <f aca="false">IF(SQRT($B$9)*$B709+SQRT(1-$B$9)*X709&lt;_xlfn.NORM.S.INV($B$6),1,0)</f>
        <v>0</v>
      </c>
      <c r="AT709" s="31" t="n">
        <f aca="false">IF(SQRT($B$9)*$B709+SQRT(1-$B$9)*Y709&lt;_xlfn.NORM.S.INV($B$6),1,0)</f>
        <v>0</v>
      </c>
      <c r="AU709" s="31" t="n">
        <f aca="false">IF(SQRT($B$9)*$B709+SQRT(1-$B$9)*Z709&lt;_xlfn.NORM.S.INV($B$6),1,0)</f>
        <v>1</v>
      </c>
      <c r="AV709" s="31" t="n">
        <f aca="false">IF(SQRT($B$9)*$B709+SQRT(1-$B$9)*AA709&lt;_xlfn.NORM.S.INV($B$6),1,0)</f>
        <v>0</v>
      </c>
      <c r="AW709" s="31" t="n">
        <f aca="false">IF(SQRT($C$9)*$B709+SQRT(1-$C$9)*AB709&lt;_xlfn.NORM.S.INV($C$6),1,0)</f>
        <v>0</v>
      </c>
      <c r="AX709" s="31" t="n">
        <f aca="false">IF(SQRT($C$9)*$B709+SQRT(1-$C$9)*AC709&lt;_xlfn.NORM.S.INV($C$6),1,0)</f>
        <v>0</v>
      </c>
      <c r="AY709" s="31" t="n">
        <f aca="false">IF(SQRT($C$9)*$B709+SQRT(1-$C$9)*AD709&lt;_xlfn.NORM.S.INV($C$6),1,0)</f>
        <v>0</v>
      </c>
      <c r="AZ709" s="31" t="n">
        <f aca="false">IF(SQRT($C$9)*$B709+SQRT(1-$C$9)*AE709&lt;_xlfn.NORM.S.INV($C$6),1,0)</f>
        <v>0</v>
      </c>
      <c r="BA709" s="31" t="n">
        <f aca="false">IF(SQRT($C$9)*$B709+SQRT(1-$C$9)*AF709&lt;_xlfn.NORM.S.INV($C$6),1,0)</f>
        <v>0</v>
      </c>
      <c r="BB709" s="31" t="n">
        <f aca="false">IF(SQRT($C$9)*$B709+SQRT(1-$C$9)*AG709&lt;_xlfn.NORM.S.INV($C$6),1,0)</f>
        <v>0</v>
      </c>
      <c r="BC709" s="31" t="n">
        <f aca="false">IF(SQRT($C$9)*$B709+SQRT(1-$C$9)*AH709&lt;_xlfn.NORM.S.INV($C$6),1,0)</f>
        <v>0</v>
      </c>
      <c r="BD709" s="31" t="n">
        <f aca="false">IF(SQRT($C$9)*$B709+SQRT(1-$C$9)*AI709&lt;_xlfn.NORM.S.INV($C$6),1,0)</f>
        <v>0</v>
      </c>
      <c r="BE709" s="31" t="n">
        <f aca="false">IF(SQRT($C$9)*$B709+SQRT(1-$C$9)*AJ709&lt;_xlfn.NORM.S.INV($C$6),1,0)</f>
        <v>0</v>
      </c>
      <c r="BF709" s="31" t="n">
        <f aca="false">IF(SQRT($C$9)*$B709+SQRT(1-$C$9)*AK709&lt;_xlfn.NORM.S.INV($C$6),1,0)</f>
        <v>0</v>
      </c>
      <c r="BG709" s="21"/>
      <c r="BH709" s="21"/>
      <c r="BI709" s="31" t="n">
        <f aca="false">$B$11*(($A$1061)*$C709/$B$12*$B$7+(1-$A$1061)*$D709/$B$12*$C$7)</f>
        <v>0</v>
      </c>
      <c r="BJ709" s="31" t="n">
        <f aca="false">$B$11*(($A$1062)*$C709/$B$12*$B$7+(1-$A$1062)*$D709/$B$12*$C$7)</f>
        <v>20</v>
      </c>
      <c r="BK709" s="31" t="n">
        <f aca="false">$B$11*(($A$1063)*$C709/$B$12*$B$7+(1-$A$1063)*$D709/$B$12*$C$7)</f>
        <v>40</v>
      </c>
      <c r="BL709" s="31" t="n">
        <f aca="false">$B$11*(($A$1064)*$C709/$B$12*$B$7+(1-$A$1064)*$D709/$B$12*$C$7)</f>
        <v>60</v>
      </c>
      <c r="BM709" s="31" t="n">
        <f aca="false">$B$11*(($A$1065)*$C709/$B$12*$B$7+(1-$A$1065)*$D709/$B$12*$C$7)</f>
        <v>80</v>
      </c>
      <c r="BN709" s="31" t="n">
        <f aca="false">$B$11*(($A$1066)*$C709/$B$12*$B$7+(1-$A$1066)*$D709/$B$12*$C$7)</f>
        <v>100</v>
      </c>
      <c r="BO709" s="31" t="n">
        <f aca="false">$B$11*(($A$1067)*$C709/$B$12*$B$7+(1-$A$1067)*$D709/$B$12*$C$7)</f>
        <v>120</v>
      </c>
      <c r="BP709" s="31" t="n">
        <f aca="false">$B$11*(($A$1068)*$C709/$B$12*$B$7+(1-$A$1068)*$D709/$B$12*$C$7)</f>
        <v>140</v>
      </c>
      <c r="BQ709" s="31" t="n">
        <f aca="false">$B$11*(($A$1069)*$C709/$B$12*$B$7+(1-$A$1069)*$D709/$B$12*$C$7)</f>
        <v>160</v>
      </c>
      <c r="BR709" s="31" t="n">
        <f aca="false">$B$11*(($A$1070)*$C709/$B$12*$B$7+(1-$A$1070)*$D709/$B$12*$C$7)</f>
        <v>180</v>
      </c>
      <c r="BS709" s="31" t="n">
        <f aca="false">$B$11*(($A$1071)*$C709/$B$12*$B$7+(1-$A$1071)*$D709/$B$12*$C$7)</f>
        <v>200</v>
      </c>
      <c r="BT709" s="31" t="n">
        <f aca="false">$B$11*(($A$1072)*$C709/$B$12*$B$7+(1-$A$1072)*$D709/$B$12*$C$7)</f>
        <v>220</v>
      </c>
      <c r="BU709" s="31" t="n">
        <f aca="false">$B$11*(($A$1073)*$C709/$B$12*$B$7+(1-$A$1073)*$D709/$B$12*$C$7)</f>
        <v>240</v>
      </c>
      <c r="BV709" s="31" t="n">
        <f aca="false">$B$11*(($A$1074)*$C709/$B$12*$B$7+(1-$A$1074)*$D709/$B$12*$C$7)</f>
        <v>260</v>
      </c>
      <c r="BW709" s="31" t="n">
        <f aca="false">$B$11*(($A$1075)*$C709/$B$12*$B$7+(1-$A$1075)*$D709/$B$12*$C$7)</f>
        <v>280</v>
      </c>
      <c r="BX709" s="31" t="n">
        <f aca="false">$B$11*(($A$1076)*$C709/$B$12*$B$7+(1-$A$1076)*$D709/$B$12*$C$7)</f>
        <v>300</v>
      </c>
      <c r="BY709" s="31" t="n">
        <f aca="false">$B$11*(($A$1077)*$C709/$B$12*$B$7+(1-$A$1077)*$D709/$B$12*$C$7)</f>
        <v>320</v>
      </c>
      <c r="BZ709" s="31" t="n">
        <f aca="false">$B$11*(($A$1078)*$C709/$B$12*$B$7+(1-$A$1078)*$D709/$B$12*$C$7)</f>
        <v>340</v>
      </c>
      <c r="CA709" s="31" t="n">
        <f aca="false">$B$11*(($A$1079)*$C709/$B$12*$B$7+(1-$A$1079)*$D709/$B$12*$C$7)</f>
        <v>360</v>
      </c>
      <c r="CB709" s="31" t="n">
        <f aca="false">$B$11*(($A$1080)*$C709/$B$12*$B$7+(1-$A$1080)*$D709/$B$12*$C$7)</f>
        <v>380</v>
      </c>
      <c r="CC709" s="31" t="n">
        <f aca="false">$B$11*(($A$1081)*$C709/$B$12*$B$7+(1-$A$1081)*$D709/$B$12*$C$7)</f>
        <v>400</v>
      </c>
    </row>
    <row r="710" customFormat="false" ht="15" hidden="false" customHeight="false" outlineLevel="0" collapsed="false">
      <c r="A710" s="21" t="n">
        <v>686</v>
      </c>
      <c r="B710" s="27" t="n">
        <v>-0.437404781015893</v>
      </c>
      <c r="C710" s="9" t="n">
        <f aca="false">SUM(AM710:AV710)</f>
        <v>0</v>
      </c>
      <c r="D710" s="9" t="n">
        <f aca="false">SUM(AW710:BF710)</f>
        <v>1</v>
      </c>
      <c r="E710" s="24" t="n">
        <f aca="false">(1-C710/$B$12)*$B$8-C710/$B$12*$B$7</f>
        <v>0.05</v>
      </c>
      <c r="F710" s="24" t="n">
        <f aca="false">(1-D710/$B$12)*$C$8-D710/$B$12*$C$7</f>
        <v>0.021</v>
      </c>
      <c r="G710" s="47" t="n">
        <f aca="false">$B$11*($B$10*C710/$B$12*$B$7+(1-$B$10)*D710/$B$12*$C$7)</f>
        <v>300</v>
      </c>
      <c r="H710" s="24" t="n">
        <f aca="false">$B$10*E710+(1-$B$10)*F710</f>
        <v>0.0355</v>
      </c>
      <c r="I710" s="21"/>
      <c r="J710" s="21"/>
      <c r="K710" s="21"/>
      <c r="L710" s="21"/>
      <c r="M710" s="21"/>
      <c r="N710" s="21"/>
      <c r="O710" s="21"/>
      <c r="P710" s="21"/>
      <c r="Q710" s="21"/>
      <c r="R710" s="27" t="n">
        <v>1.1932249617775</v>
      </c>
      <c r="S710" s="27" t="n">
        <v>0.735427374895292</v>
      </c>
      <c r="T710" s="27" t="n">
        <v>-0.823260587758589</v>
      </c>
      <c r="U710" s="27" t="n">
        <v>0.152800517923227</v>
      </c>
      <c r="V710" s="27" t="n">
        <v>-1.04110330942376</v>
      </c>
      <c r="W710" s="27" t="n">
        <v>0.529637896866699</v>
      </c>
      <c r="X710" s="27" t="n">
        <v>0.596512197718395</v>
      </c>
      <c r="Y710" s="27" t="n">
        <v>-0.303989130762464</v>
      </c>
      <c r="Z710" s="27" t="n">
        <v>-0.983501849211056</v>
      </c>
      <c r="AA710" s="27" t="n">
        <v>0.496216148849921</v>
      </c>
      <c r="AB710" s="27" t="n">
        <v>0.972343279765916</v>
      </c>
      <c r="AC710" s="27" t="n">
        <v>-1.56113325113913</v>
      </c>
      <c r="AD710" s="27" t="n">
        <v>1.20832734651595</v>
      </c>
      <c r="AE710" s="27" t="n">
        <v>-0.931358578037899</v>
      </c>
      <c r="AF710" s="27" t="n">
        <v>-0.0848954391594461</v>
      </c>
      <c r="AG710" s="27" t="n">
        <v>-0.747291931426417</v>
      </c>
      <c r="AH710" s="27" t="n">
        <v>-1.84516931933368</v>
      </c>
      <c r="AI710" s="27" t="n">
        <v>-0.636715327437821</v>
      </c>
      <c r="AJ710" s="27" t="n">
        <v>-1.40720025376011</v>
      </c>
      <c r="AK710" s="27" t="n">
        <v>0.835620903556645</v>
      </c>
      <c r="AL710" s="21"/>
      <c r="AM710" s="31" t="n">
        <f aca="false">IF(SQRT($B$9)*$B710+SQRT(1-$B$9)*R710&lt;_xlfn.NORM.S.INV($B$6),1,0)</f>
        <v>0</v>
      </c>
      <c r="AN710" s="31" t="n">
        <f aca="false">IF(SQRT($B$9)*$B710+SQRT(1-$B$9)*S710&lt;_xlfn.NORM.S.INV($B$6),1,0)</f>
        <v>0</v>
      </c>
      <c r="AO710" s="31" t="n">
        <f aca="false">IF(SQRT($B$9)*$B710+SQRT(1-$B$9)*T710&lt;_xlfn.NORM.S.INV($B$6),1,0)</f>
        <v>0</v>
      </c>
      <c r="AP710" s="31" t="n">
        <f aca="false">IF(SQRT($B$9)*$B710+SQRT(1-$B$9)*U710&lt;_xlfn.NORM.S.INV($B$6),1,0)</f>
        <v>0</v>
      </c>
      <c r="AQ710" s="31" t="n">
        <f aca="false">IF(SQRT($B$9)*$B710+SQRT(1-$B$9)*V710&lt;_xlfn.NORM.S.INV($B$6),1,0)</f>
        <v>0</v>
      </c>
      <c r="AR710" s="31" t="n">
        <f aca="false">IF(SQRT($B$9)*$B710+SQRT(1-$B$9)*W710&lt;_xlfn.NORM.S.INV($B$6),1,0)</f>
        <v>0</v>
      </c>
      <c r="AS710" s="31" t="n">
        <f aca="false">IF(SQRT($B$9)*$B710+SQRT(1-$B$9)*X710&lt;_xlfn.NORM.S.INV($B$6),1,0)</f>
        <v>0</v>
      </c>
      <c r="AT710" s="31" t="n">
        <f aca="false">IF(SQRT($B$9)*$B710+SQRT(1-$B$9)*Y710&lt;_xlfn.NORM.S.INV($B$6),1,0)</f>
        <v>0</v>
      </c>
      <c r="AU710" s="31" t="n">
        <f aca="false">IF(SQRT($B$9)*$B710+SQRT(1-$B$9)*Z710&lt;_xlfn.NORM.S.INV($B$6),1,0)</f>
        <v>0</v>
      </c>
      <c r="AV710" s="31" t="n">
        <f aca="false">IF(SQRT($B$9)*$B710+SQRT(1-$B$9)*AA710&lt;_xlfn.NORM.S.INV($B$6),1,0)</f>
        <v>0</v>
      </c>
      <c r="AW710" s="31" t="n">
        <f aca="false">IF(SQRT($C$9)*$B710+SQRT(1-$C$9)*AB710&lt;_xlfn.NORM.S.INV($C$6),1,0)</f>
        <v>0</v>
      </c>
      <c r="AX710" s="31" t="n">
        <f aca="false">IF(SQRT($C$9)*$B710+SQRT(1-$C$9)*AC710&lt;_xlfn.NORM.S.INV($C$6),1,0)</f>
        <v>0</v>
      </c>
      <c r="AY710" s="31" t="n">
        <f aca="false">IF(SQRT($C$9)*$B710+SQRT(1-$C$9)*AD710&lt;_xlfn.NORM.S.INV($C$6),1,0)</f>
        <v>0</v>
      </c>
      <c r="AZ710" s="31" t="n">
        <f aca="false">IF(SQRT($C$9)*$B710+SQRT(1-$C$9)*AE710&lt;_xlfn.NORM.S.INV($C$6),1,0)</f>
        <v>0</v>
      </c>
      <c r="BA710" s="31" t="n">
        <f aca="false">IF(SQRT($C$9)*$B710+SQRT(1-$C$9)*AF710&lt;_xlfn.NORM.S.INV($C$6),1,0)</f>
        <v>0</v>
      </c>
      <c r="BB710" s="31" t="n">
        <f aca="false">IF(SQRT($C$9)*$B710+SQRT(1-$C$9)*AG710&lt;_xlfn.NORM.S.INV($C$6),1,0)</f>
        <v>0</v>
      </c>
      <c r="BC710" s="31" t="n">
        <f aca="false">IF(SQRT($C$9)*$B710+SQRT(1-$C$9)*AH710&lt;_xlfn.NORM.S.INV($C$6),1,0)</f>
        <v>1</v>
      </c>
      <c r="BD710" s="31" t="n">
        <f aca="false">IF(SQRT($C$9)*$B710+SQRT(1-$C$9)*AI710&lt;_xlfn.NORM.S.INV($C$6),1,0)</f>
        <v>0</v>
      </c>
      <c r="BE710" s="31" t="n">
        <f aca="false">IF(SQRT($C$9)*$B710+SQRT(1-$C$9)*AJ710&lt;_xlfn.NORM.S.INV($C$6),1,0)</f>
        <v>0</v>
      </c>
      <c r="BF710" s="31" t="n">
        <f aca="false">IF(SQRT($C$9)*$B710+SQRT(1-$C$9)*AK710&lt;_xlfn.NORM.S.INV($C$6),1,0)</f>
        <v>0</v>
      </c>
      <c r="BG710" s="21"/>
      <c r="BH710" s="21"/>
      <c r="BI710" s="31" t="n">
        <f aca="false">$B$11*(($A$1061)*$C710/$B$12*$B$7+(1-$A$1061)*$D710/$B$12*$C$7)</f>
        <v>600</v>
      </c>
      <c r="BJ710" s="31" t="n">
        <f aca="false">$B$11*(($A$1062)*$C710/$B$12*$B$7+(1-$A$1062)*$D710/$B$12*$C$7)</f>
        <v>570</v>
      </c>
      <c r="BK710" s="31" t="n">
        <f aca="false">$B$11*(($A$1063)*$C710/$B$12*$B$7+(1-$A$1063)*$D710/$B$12*$C$7)</f>
        <v>540</v>
      </c>
      <c r="BL710" s="31" t="n">
        <f aca="false">$B$11*(($A$1064)*$C710/$B$12*$B$7+(1-$A$1064)*$D710/$B$12*$C$7)</f>
        <v>510</v>
      </c>
      <c r="BM710" s="31" t="n">
        <f aca="false">$B$11*(($A$1065)*$C710/$B$12*$B$7+(1-$A$1065)*$D710/$B$12*$C$7)</f>
        <v>480</v>
      </c>
      <c r="BN710" s="31" t="n">
        <f aca="false">$B$11*(($A$1066)*$C710/$B$12*$B$7+(1-$A$1066)*$D710/$B$12*$C$7)</f>
        <v>450</v>
      </c>
      <c r="BO710" s="31" t="n">
        <f aca="false">$B$11*(($A$1067)*$C710/$B$12*$B$7+(1-$A$1067)*$D710/$B$12*$C$7)</f>
        <v>420</v>
      </c>
      <c r="BP710" s="31" t="n">
        <f aca="false">$B$11*(($A$1068)*$C710/$B$12*$B$7+(1-$A$1068)*$D710/$B$12*$C$7)</f>
        <v>390</v>
      </c>
      <c r="BQ710" s="31" t="n">
        <f aca="false">$B$11*(($A$1069)*$C710/$B$12*$B$7+(1-$A$1069)*$D710/$B$12*$C$7)</f>
        <v>360</v>
      </c>
      <c r="BR710" s="31" t="n">
        <f aca="false">$B$11*(($A$1070)*$C710/$B$12*$B$7+(1-$A$1070)*$D710/$B$12*$C$7)</f>
        <v>330</v>
      </c>
      <c r="BS710" s="31" t="n">
        <f aca="false">$B$11*(($A$1071)*$C710/$B$12*$B$7+(1-$A$1071)*$D710/$B$12*$C$7)</f>
        <v>300</v>
      </c>
      <c r="BT710" s="31" t="n">
        <f aca="false">$B$11*(($A$1072)*$C710/$B$12*$B$7+(1-$A$1072)*$D710/$B$12*$C$7)</f>
        <v>270</v>
      </c>
      <c r="BU710" s="31" t="n">
        <f aca="false">$B$11*(($A$1073)*$C710/$B$12*$B$7+(1-$A$1073)*$D710/$B$12*$C$7)</f>
        <v>240</v>
      </c>
      <c r="BV710" s="31" t="n">
        <f aca="false">$B$11*(($A$1074)*$C710/$B$12*$B$7+(1-$A$1074)*$D710/$B$12*$C$7)</f>
        <v>210</v>
      </c>
      <c r="BW710" s="31" t="n">
        <f aca="false">$B$11*(($A$1075)*$C710/$B$12*$B$7+(1-$A$1075)*$D710/$B$12*$C$7)</f>
        <v>180</v>
      </c>
      <c r="BX710" s="31" t="n">
        <f aca="false">$B$11*(($A$1076)*$C710/$B$12*$B$7+(1-$A$1076)*$D710/$B$12*$C$7)</f>
        <v>150</v>
      </c>
      <c r="BY710" s="31" t="n">
        <f aca="false">$B$11*(($A$1077)*$C710/$B$12*$B$7+(1-$A$1077)*$D710/$B$12*$C$7)</f>
        <v>120</v>
      </c>
      <c r="BZ710" s="31" t="n">
        <f aca="false">$B$11*(($A$1078)*$C710/$B$12*$B$7+(1-$A$1078)*$D710/$B$12*$C$7)</f>
        <v>90</v>
      </c>
      <c r="CA710" s="31" t="n">
        <f aca="false">$B$11*(($A$1079)*$C710/$B$12*$B$7+(1-$A$1079)*$D710/$B$12*$C$7)</f>
        <v>60</v>
      </c>
      <c r="CB710" s="31" t="n">
        <f aca="false">$B$11*(($A$1080)*$C710/$B$12*$B$7+(1-$A$1080)*$D710/$B$12*$C$7)</f>
        <v>30</v>
      </c>
      <c r="CC710" s="31" t="n">
        <f aca="false">$B$11*(($A$1081)*$C710/$B$12*$B$7+(1-$A$1081)*$D710/$B$12*$C$7)</f>
        <v>0</v>
      </c>
    </row>
    <row r="711" customFormat="false" ht="15" hidden="false" customHeight="false" outlineLevel="0" collapsed="false">
      <c r="A711" s="21" t="n">
        <v>687</v>
      </c>
      <c r="B711" s="27" t="n">
        <v>0.89385276846979</v>
      </c>
      <c r="C711" s="9" t="n">
        <f aca="false">SUM(AM711:AV711)</f>
        <v>0</v>
      </c>
      <c r="D711" s="9" t="n">
        <f aca="false">SUM(AW711:BF711)</f>
        <v>1</v>
      </c>
      <c r="E711" s="24" t="n">
        <f aca="false">(1-C711/$B$12)*$B$8-C711/$B$12*$B$7</f>
        <v>0.05</v>
      </c>
      <c r="F711" s="24" t="n">
        <f aca="false">(1-D711/$B$12)*$C$8-D711/$B$12*$C$7</f>
        <v>0.021</v>
      </c>
      <c r="G711" s="47" t="n">
        <f aca="false">$B$11*($B$10*C711/$B$12*$B$7+(1-$B$10)*D711/$B$12*$C$7)</f>
        <v>300</v>
      </c>
      <c r="H711" s="24" t="n">
        <f aca="false">$B$10*E711+(1-$B$10)*F711</f>
        <v>0.0355</v>
      </c>
      <c r="I711" s="21"/>
      <c r="J711" s="21"/>
      <c r="K711" s="21"/>
      <c r="L711" s="21"/>
      <c r="M711" s="21"/>
      <c r="N711" s="21"/>
      <c r="O711" s="21"/>
      <c r="P711" s="21"/>
      <c r="Q711" s="21"/>
      <c r="R711" s="27" t="n">
        <v>0.504776494719814</v>
      </c>
      <c r="S711" s="27" t="n">
        <v>0.370780575290424</v>
      </c>
      <c r="T711" s="27" t="n">
        <v>-0.965550805372188</v>
      </c>
      <c r="U711" s="27" t="n">
        <v>0.366058014969603</v>
      </c>
      <c r="V711" s="27" t="n">
        <v>-0.240937375473582</v>
      </c>
      <c r="W711" s="27" t="n">
        <v>0.669548277539593</v>
      </c>
      <c r="X711" s="27" t="n">
        <v>0.617625419637445</v>
      </c>
      <c r="Y711" s="27" t="n">
        <v>0.511855955053518</v>
      </c>
      <c r="Z711" s="27" t="n">
        <v>-0.191657556329603</v>
      </c>
      <c r="AA711" s="27" t="n">
        <v>0.191360313781033</v>
      </c>
      <c r="AB711" s="27" t="n">
        <v>0.205267928721487</v>
      </c>
      <c r="AC711" s="27" t="n">
        <v>-0.525250810013262</v>
      </c>
      <c r="AD711" s="27" t="n">
        <v>-0.651869269665823</v>
      </c>
      <c r="AE711" s="27" t="n">
        <v>0.0900388559410632</v>
      </c>
      <c r="AF711" s="27" t="n">
        <v>1.08175857268652</v>
      </c>
      <c r="AG711" s="27" t="n">
        <v>-0.736484703127299</v>
      </c>
      <c r="AH711" s="27" t="n">
        <v>-2.62563985076932</v>
      </c>
      <c r="AI711" s="27" t="n">
        <v>0.0491299945216366</v>
      </c>
      <c r="AJ711" s="27" t="n">
        <v>1.03484754053627</v>
      </c>
      <c r="AK711" s="27" t="n">
        <v>-0.751621600274763</v>
      </c>
      <c r="AL711" s="21"/>
      <c r="AM711" s="31" t="n">
        <f aca="false">IF(SQRT($B$9)*$B711+SQRT(1-$B$9)*R711&lt;_xlfn.NORM.S.INV($B$6),1,0)</f>
        <v>0</v>
      </c>
      <c r="AN711" s="31" t="n">
        <f aca="false">IF(SQRT($B$9)*$B711+SQRT(1-$B$9)*S711&lt;_xlfn.NORM.S.INV($B$6),1,0)</f>
        <v>0</v>
      </c>
      <c r="AO711" s="31" t="n">
        <f aca="false">IF(SQRT($B$9)*$B711+SQRT(1-$B$9)*T711&lt;_xlfn.NORM.S.INV($B$6),1,0)</f>
        <v>0</v>
      </c>
      <c r="AP711" s="31" t="n">
        <f aca="false">IF(SQRT($B$9)*$B711+SQRT(1-$B$9)*U711&lt;_xlfn.NORM.S.INV($B$6),1,0)</f>
        <v>0</v>
      </c>
      <c r="AQ711" s="31" t="n">
        <f aca="false">IF(SQRT($B$9)*$B711+SQRT(1-$B$9)*V711&lt;_xlfn.NORM.S.INV($B$6),1,0)</f>
        <v>0</v>
      </c>
      <c r="AR711" s="31" t="n">
        <f aca="false">IF(SQRT($B$9)*$B711+SQRT(1-$B$9)*W711&lt;_xlfn.NORM.S.INV($B$6),1,0)</f>
        <v>0</v>
      </c>
      <c r="AS711" s="31" t="n">
        <f aca="false">IF(SQRT($B$9)*$B711+SQRT(1-$B$9)*X711&lt;_xlfn.NORM.S.INV($B$6),1,0)</f>
        <v>0</v>
      </c>
      <c r="AT711" s="31" t="n">
        <f aca="false">IF(SQRT($B$9)*$B711+SQRT(1-$B$9)*Y711&lt;_xlfn.NORM.S.INV($B$6),1,0)</f>
        <v>0</v>
      </c>
      <c r="AU711" s="31" t="n">
        <f aca="false">IF(SQRT($B$9)*$B711+SQRT(1-$B$9)*Z711&lt;_xlfn.NORM.S.INV($B$6),1,0)</f>
        <v>0</v>
      </c>
      <c r="AV711" s="31" t="n">
        <f aca="false">IF(SQRT($B$9)*$B711+SQRT(1-$B$9)*AA711&lt;_xlfn.NORM.S.INV($B$6),1,0)</f>
        <v>0</v>
      </c>
      <c r="AW711" s="31" t="n">
        <f aca="false">IF(SQRT($C$9)*$B711+SQRT(1-$C$9)*AB711&lt;_xlfn.NORM.S.INV($C$6),1,0)</f>
        <v>0</v>
      </c>
      <c r="AX711" s="31" t="n">
        <f aca="false">IF(SQRT($C$9)*$B711+SQRT(1-$C$9)*AC711&lt;_xlfn.NORM.S.INV($C$6),1,0)</f>
        <v>0</v>
      </c>
      <c r="AY711" s="31" t="n">
        <f aca="false">IF(SQRT($C$9)*$B711+SQRT(1-$C$9)*AD711&lt;_xlfn.NORM.S.INV($C$6),1,0)</f>
        <v>0</v>
      </c>
      <c r="AZ711" s="31" t="n">
        <f aca="false">IF(SQRT($C$9)*$B711+SQRT(1-$C$9)*AE711&lt;_xlfn.NORM.S.INV($C$6),1,0)</f>
        <v>0</v>
      </c>
      <c r="BA711" s="31" t="n">
        <f aca="false">IF(SQRT($C$9)*$B711+SQRT(1-$C$9)*AF711&lt;_xlfn.NORM.S.INV($C$6),1,0)</f>
        <v>0</v>
      </c>
      <c r="BB711" s="31" t="n">
        <f aca="false">IF(SQRT($C$9)*$B711+SQRT(1-$C$9)*AG711&lt;_xlfn.NORM.S.INV($C$6),1,0)</f>
        <v>0</v>
      </c>
      <c r="BC711" s="31" t="n">
        <f aca="false">IF(SQRT($C$9)*$B711+SQRT(1-$C$9)*AH711&lt;_xlfn.NORM.S.INV($C$6),1,0)</f>
        <v>1</v>
      </c>
      <c r="BD711" s="31" t="n">
        <f aca="false">IF(SQRT($C$9)*$B711+SQRT(1-$C$9)*AI711&lt;_xlfn.NORM.S.INV($C$6),1,0)</f>
        <v>0</v>
      </c>
      <c r="BE711" s="31" t="n">
        <f aca="false">IF(SQRT($C$9)*$B711+SQRT(1-$C$9)*AJ711&lt;_xlfn.NORM.S.INV($C$6),1,0)</f>
        <v>0</v>
      </c>
      <c r="BF711" s="31" t="n">
        <f aca="false">IF(SQRT($C$9)*$B711+SQRT(1-$C$9)*AK711&lt;_xlfn.NORM.S.INV($C$6),1,0)</f>
        <v>0</v>
      </c>
      <c r="BG711" s="21"/>
      <c r="BH711" s="21"/>
      <c r="BI711" s="31" t="n">
        <f aca="false">$B$11*(($A$1061)*$C711/$B$12*$B$7+(1-$A$1061)*$D711/$B$12*$C$7)</f>
        <v>600</v>
      </c>
      <c r="BJ711" s="31" t="n">
        <f aca="false">$B$11*(($A$1062)*$C711/$B$12*$B$7+(1-$A$1062)*$D711/$B$12*$C$7)</f>
        <v>570</v>
      </c>
      <c r="BK711" s="31" t="n">
        <f aca="false">$B$11*(($A$1063)*$C711/$B$12*$B$7+(1-$A$1063)*$D711/$B$12*$C$7)</f>
        <v>540</v>
      </c>
      <c r="BL711" s="31" t="n">
        <f aca="false">$B$11*(($A$1064)*$C711/$B$12*$B$7+(1-$A$1064)*$D711/$B$12*$C$7)</f>
        <v>510</v>
      </c>
      <c r="BM711" s="31" t="n">
        <f aca="false">$B$11*(($A$1065)*$C711/$B$12*$B$7+(1-$A$1065)*$D711/$B$12*$C$7)</f>
        <v>480</v>
      </c>
      <c r="BN711" s="31" t="n">
        <f aca="false">$B$11*(($A$1066)*$C711/$B$12*$B$7+(1-$A$1066)*$D711/$B$12*$C$7)</f>
        <v>450</v>
      </c>
      <c r="BO711" s="31" t="n">
        <f aca="false">$B$11*(($A$1067)*$C711/$B$12*$B$7+(1-$A$1067)*$D711/$B$12*$C$7)</f>
        <v>420</v>
      </c>
      <c r="BP711" s="31" t="n">
        <f aca="false">$B$11*(($A$1068)*$C711/$B$12*$B$7+(1-$A$1068)*$D711/$B$12*$C$7)</f>
        <v>390</v>
      </c>
      <c r="BQ711" s="31" t="n">
        <f aca="false">$B$11*(($A$1069)*$C711/$B$12*$B$7+(1-$A$1069)*$D711/$B$12*$C$7)</f>
        <v>360</v>
      </c>
      <c r="BR711" s="31" t="n">
        <f aca="false">$B$11*(($A$1070)*$C711/$B$12*$B$7+(1-$A$1070)*$D711/$B$12*$C$7)</f>
        <v>330</v>
      </c>
      <c r="BS711" s="31" t="n">
        <f aca="false">$B$11*(($A$1071)*$C711/$B$12*$B$7+(1-$A$1071)*$D711/$B$12*$C$7)</f>
        <v>300</v>
      </c>
      <c r="BT711" s="31" t="n">
        <f aca="false">$B$11*(($A$1072)*$C711/$B$12*$B$7+(1-$A$1072)*$D711/$B$12*$C$7)</f>
        <v>270</v>
      </c>
      <c r="BU711" s="31" t="n">
        <f aca="false">$B$11*(($A$1073)*$C711/$B$12*$B$7+(1-$A$1073)*$D711/$B$12*$C$7)</f>
        <v>240</v>
      </c>
      <c r="BV711" s="31" t="n">
        <f aca="false">$B$11*(($A$1074)*$C711/$B$12*$B$7+(1-$A$1074)*$D711/$B$12*$C$7)</f>
        <v>210</v>
      </c>
      <c r="BW711" s="31" t="n">
        <f aca="false">$B$11*(($A$1075)*$C711/$B$12*$B$7+(1-$A$1075)*$D711/$B$12*$C$7)</f>
        <v>180</v>
      </c>
      <c r="BX711" s="31" t="n">
        <f aca="false">$B$11*(($A$1076)*$C711/$B$12*$B$7+(1-$A$1076)*$D711/$B$12*$C$7)</f>
        <v>150</v>
      </c>
      <c r="BY711" s="31" t="n">
        <f aca="false">$B$11*(($A$1077)*$C711/$B$12*$B$7+(1-$A$1077)*$D711/$B$12*$C$7)</f>
        <v>120</v>
      </c>
      <c r="BZ711" s="31" t="n">
        <f aca="false">$B$11*(($A$1078)*$C711/$B$12*$B$7+(1-$A$1078)*$D711/$B$12*$C$7)</f>
        <v>90</v>
      </c>
      <c r="CA711" s="31" t="n">
        <f aca="false">$B$11*(($A$1079)*$C711/$B$12*$B$7+(1-$A$1079)*$D711/$B$12*$C$7)</f>
        <v>60</v>
      </c>
      <c r="CB711" s="31" t="n">
        <f aca="false">$B$11*(($A$1080)*$C711/$B$12*$B$7+(1-$A$1080)*$D711/$B$12*$C$7)</f>
        <v>30</v>
      </c>
      <c r="CC711" s="31" t="n">
        <f aca="false">$B$11*(($A$1081)*$C711/$B$12*$B$7+(1-$A$1081)*$D711/$B$12*$C$7)</f>
        <v>0</v>
      </c>
    </row>
    <row r="712" customFormat="false" ht="15" hidden="false" customHeight="false" outlineLevel="0" collapsed="false">
      <c r="A712" s="21" t="n">
        <v>688</v>
      </c>
      <c r="B712" s="27" t="n">
        <v>-1.12725568040595</v>
      </c>
      <c r="C712" s="9" t="n">
        <f aca="false">SUM(AM712:AV712)</f>
        <v>0</v>
      </c>
      <c r="D712" s="9" t="n">
        <f aca="false">SUM(AW712:BF712)</f>
        <v>0</v>
      </c>
      <c r="E712" s="24" t="n">
        <f aca="false">(1-C712/$B$12)*$B$8-C712/$B$12*$B$7</f>
        <v>0.05</v>
      </c>
      <c r="F712" s="24" t="n">
        <f aca="false">(1-D712/$B$12)*$C$8-D712/$B$12*$C$7</f>
        <v>0.09</v>
      </c>
      <c r="G712" s="47" t="n">
        <f aca="false">$B$11*($B$10*C712/$B$12*$B$7+(1-$B$10)*D712/$B$12*$C$7)</f>
        <v>0</v>
      </c>
      <c r="H712" s="24" t="n">
        <f aca="false">$B$10*E712+(1-$B$10)*F712</f>
        <v>0.07</v>
      </c>
      <c r="I712" s="21"/>
      <c r="J712" s="21"/>
      <c r="K712" s="21"/>
      <c r="L712" s="21"/>
      <c r="M712" s="21"/>
      <c r="N712" s="21"/>
      <c r="O712" s="21"/>
      <c r="P712" s="21"/>
      <c r="Q712" s="21"/>
      <c r="R712" s="27" t="n">
        <v>-1.26617219192064</v>
      </c>
      <c r="S712" s="27" t="n">
        <v>0.262895753997281</v>
      </c>
      <c r="T712" s="27" t="n">
        <v>-0.465594396834876</v>
      </c>
      <c r="U712" s="27" t="n">
        <v>1.39274111410698</v>
      </c>
      <c r="V712" s="27" t="n">
        <v>-0.330876218182175</v>
      </c>
      <c r="W712" s="27" t="n">
        <v>-1.49105486991491</v>
      </c>
      <c r="X712" s="27" t="n">
        <v>-0.972868912061863</v>
      </c>
      <c r="Y712" s="27" t="n">
        <v>0.241582106149515</v>
      </c>
      <c r="Z712" s="27" t="n">
        <v>0.155146741066529</v>
      </c>
      <c r="AA712" s="27" t="n">
        <v>0.923557296903686</v>
      </c>
      <c r="AB712" s="27" t="n">
        <v>-0.246140841042596</v>
      </c>
      <c r="AC712" s="27" t="n">
        <v>0.159349678740466</v>
      </c>
      <c r="AD712" s="27" t="n">
        <v>1.00149796443241</v>
      </c>
      <c r="AE712" s="27" t="n">
        <v>0.524603842944029</v>
      </c>
      <c r="AF712" s="27" t="n">
        <v>-0.383343858782341</v>
      </c>
      <c r="AG712" s="27" t="n">
        <v>-0.842235058444742</v>
      </c>
      <c r="AH712" s="27" t="n">
        <v>0.280332260236565</v>
      </c>
      <c r="AI712" s="27" t="n">
        <v>-0.526029380444381</v>
      </c>
      <c r="AJ712" s="27" t="n">
        <v>1.72051316098041</v>
      </c>
      <c r="AK712" s="27" t="n">
        <v>-0.9853282434063</v>
      </c>
      <c r="AL712" s="21"/>
      <c r="AM712" s="31" t="n">
        <f aca="false">IF(SQRT($B$9)*$B712+SQRT(1-$B$9)*R712&lt;_xlfn.NORM.S.INV($B$6),1,0)</f>
        <v>0</v>
      </c>
      <c r="AN712" s="31" t="n">
        <f aca="false">IF(SQRT($B$9)*$B712+SQRT(1-$B$9)*S712&lt;_xlfn.NORM.S.INV($B$6),1,0)</f>
        <v>0</v>
      </c>
      <c r="AO712" s="31" t="n">
        <f aca="false">IF(SQRT($B$9)*$B712+SQRT(1-$B$9)*T712&lt;_xlfn.NORM.S.INV($B$6),1,0)</f>
        <v>0</v>
      </c>
      <c r="AP712" s="31" t="n">
        <f aca="false">IF(SQRT($B$9)*$B712+SQRT(1-$B$9)*U712&lt;_xlfn.NORM.S.INV($B$6),1,0)</f>
        <v>0</v>
      </c>
      <c r="AQ712" s="31" t="n">
        <f aca="false">IF(SQRT($B$9)*$B712+SQRT(1-$B$9)*V712&lt;_xlfn.NORM.S.INV($B$6),1,0)</f>
        <v>0</v>
      </c>
      <c r="AR712" s="31" t="n">
        <f aca="false">IF(SQRT($B$9)*$B712+SQRT(1-$B$9)*W712&lt;_xlfn.NORM.S.INV($B$6),1,0)</f>
        <v>0</v>
      </c>
      <c r="AS712" s="31" t="n">
        <f aca="false">IF(SQRT($B$9)*$B712+SQRT(1-$B$9)*X712&lt;_xlfn.NORM.S.INV($B$6),1,0)</f>
        <v>0</v>
      </c>
      <c r="AT712" s="31" t="n">
        <f aca="false">IF(SQRT($B$9)*$B712+SQRT(1-$B$9)*Y712&lt;_xlfn.NORM.S.INV($B$6),1,0)</f>
        <v>0</v>
      </c>
      <c r="AU712" s="31" t="n">
        <f aca="false">IF(SQRT($B$9)*$B712+SQRT(1-$B$9)*Z712&lt;_xlfn.NORM.S.INV($B$6),1,0)</f>
        <v>0</v>
      </c>
      <c r="AV712" s="31" t="n">
        <f aca="false">IF(SQRT($B$9)*$B712+SQRT(1-$B$9)*AA712&lt;_xlfn.NORM.S.INV($B$6),1,0)</f>
        <v>0</v>
      </c>
      <c r="AW712" s="31" t="n">
        <f aca="false">IF(SQRT($C$9)*$B712+SQRT(1-$C$9)*AB712&lt;_xlfn.NORM.S.INV($C$6),1,0)</f>
        <v>0</v>
      </c>
      <c r="AX712" s="31" t="n">
        <f aca="false">IF(SQRT($C$9)*$B712+SQRT(1-$C$9)*AC712&lt;_xlfn.NORM.S.INV($C$6),1,0)</f>
        <v>0</v>
      </c>
      <c r="AY712" s="31" t="n">
        <f aca="false">IF(SQRT($C$9)*$B712+SQRT(1-$C$9)*AD712&lt;_xlfn.NORM.S.INV($C$6),1,0)</f>
        <v>0</v>
      </c>
      <c r="AZ712" s="31" t="n">
        <f aca="false">IF(SQRT($C$9)*$B712+SQRT(1-$C$9)*AE712&lt;_xlfn.NORM.S.INV($C$6),1,0)</f>
        <v>0</v>
      </c>
      <c r="BA712" s="31" t="n">
        <f aca="false">IF(SQRT($C$9)*$B712+SQRT(1-$C$9)*AF712&lt;_xlfn.NORM.S.INV($C$6),1,0)</f>
        <v>0</v>
      </c>
      <c r="BB712" s="31" t="n">
        <f aca="false">IF(SQRT($C$9)*$B712+SQRT(1-$C$9)*AG712&lt;_xlfn.NORM.S.INV($C$6),1,0)</f>
        <v>0</v>
      </c>
      <c r="BC712" s="31" t="n">
        <f aca="false">IF(SQRT($C$9)*$B712+SQRT(1-$C$9)*AH712&lt;_xlfn.NORM.S.INV($C$6),1,0)</f>
        <v>0</v>
      </c>
      <c r="BD712" s="31" t="n">
        <f aca="false">IF(SQRT($C$9)*$B712+SQRT(1-$C$9)*AI712&lt;_xlfn.NORM.S.INV($C$6),1,0)</f>
        <v>0</v>
      </c>
      <c r="BE712" s="31" t="n">
        <f aca="false">IF(SQRT($C$9)*$B712+SQRT(1-$C$9)*AJ712&lt;_xlfn.NORM.S.INV($C$6),1,0)</f>
        <v>0</v>
      </c>
      <c r="BF712" s="31" t="n">
        <f aca="false">IF(SQRT($C$9)*$B712+SQRT(1-$C$9)*AK712&lt;_xlfn.NORM.S.INV($C$6),1,0)</f>
        <v>0</v>
      </c>
      <c r="BG712" s="21"/>
      <c r="BH712" s="21"/>
      <c r="BI712" s="31" t="n">
        <f aca="false">$B$11*(($A$1061)*$C712/$B$12*$B$7+(1-$A$1061)*$D712/$B$12*$C$7)</f>
        <v>0</v>
      </c>
      <c r="BJ712" s="31" t="n">
        <f aca="false">$B$11*(($A$1062)*$C712/$B$12*$B$7+(1-$A$1062)*$D712/$B$12*$C$7)</f>
        <v>0</v>
      </c>
      <c r="BK712" s="31" t="n">
        <f aca="false">$B$11*(($A$1063)*$C712/$B$12*$B$7+(1-$A$1063)*$D712/$B$12*$C$7)</f>
        <v>0</v>
      </c>
      <c r="BL712" s="31" t="n">
        <f aca="false">$B$11*(($A$1064)*$C712/$B$12*$B$7+(1-$A$1064)*$D712/$B$12*$C$7)</f>
        <v>0</v>
      </c>
      <c r="BM712" s="31" t="n">
        <f aca="false">$B$11*(($A$1065)*$C712/$B$12*$B$7+(1-$A$1065)*$D712/$B$12*$C$7)</f>
        <v>0</v>
      </c>
      <c r="BN712" s="31" t="n">
        <f aca="false">$B$11*(($A$1066)*$C712/$B$12*$B$7+(1-$A$1066)*$D712/$B$12*$C$7)</f>
        <v>0</v>
      </c>
      <c r="BO712" s="31" t="n">
        <f aca="false">$B$11*(($A$1067)*$C712/$B$12*$B$7+(1-$A$1067)*$D712/$B$12*$C$7)</f>
        <v>0</v>
      </c>
      <c r="BP712" s="31" t="n">
        <f aca="false">$B$11*(($A$1068)*$C712/$B$12*$B$7+(1-$A$1068)*$D712/$B$12*$C$7)</f>
        <v>0</v>
      </c>
      <c r="BQ712" s="31" t="n">
        <f aca="false">$B$11*(($A$1069)*$C712/$B$12*$B$7+(1-$A$1069)*$D712/$B$12*$C$7)</f>
        <v>0</v>
      </c>
      <c r="BR712" s="31" t="n">
        <f aca="false">$B$11*(($A$1070)*$C712/$B$12*$B$7+(1-$A$1070)*$D712/$B$12*$C$7)</f>
        <v>0</v>
      </c>
      <c r="BS712" s="31" t="n">
        <f aca="false">$B$11*(($A$1071)*$C712/$B$12*$B$7+(1-$A$1071)*$D712/$B$12*$C$7)</f>
        <v>0</v>
      </c>
      <c r="BT712" s="31" t="n">
        <f aca="false">$B$11*(($A$1072)*$C712/$B$12*$B$7+(1-$A$1072)*$D712/$B$12*$C$7)</f>
        <v>0</v>
      </c>
      <c r="BU712" s="31" t="n">
        <f aca="false">$B$11*(($A$1073)*$C712/$B$12*$B$7+(1-$A$1073)*$D712/$B$12*$C$7)</f>
        <v>0</v>
      </c>
      <c r="BV712" s="31" t="n">
        <f aca="false">$B$11*(($A$1074)*$C712/$B$12*$B$7+(1-$A$1074)*$D712/$B$12*$C$7)</f>
        <v>0</v>
      </c>
      <c r="BW712" s="31" t="n">
        <f aca="false">$B$11*(($A$1075)*$C712/$B$12*$B$7+(1-$A$1075)*$D712/$B$12*$C$7)</f>
        <v>0</v>
      </c>
      <c r="BX712" s="31" t="n">
        <f aca="false">$B$11*(($A$1076)*$C712/$B$12*$B$7+(1-$A$1076)*$D712/$B$12*$C$7)</f>
        <v>0</v>
      </c>
      <c r="BY712" s="31" t="n">
        <f aca="false">$B$11*(($A$1077)*$C712/$B$12*$B$7+(1-$A$1077)*$D712/$B$12*$C$7)</f>
        <v>0</v>
      </c>
      <c r="BZ712" s="31" t="n">
        <f aca="false">$B$11*(($A$1078)*$C712/$B$12*$B$7+(1-$A$1078)*$D712/$B$12*$C$7)</f>
        <v>0</v>
      </c>
      <c r="CA712" s="31" t="n">
        <f aca="false">$B$11*(($A$1079)*$C712/$B$12*$B$7+(1-$A$1079)*$D712/$B$12*$C$7)</f>
        <v>0</v>
      </c>
      <c r="CB712" s="31" t="n">
        <f aca="false">$B$11*(($A$1080)*$C712/$B$12*$B$7+(1-$A$1080)*$D712/$B$12*$C$7)</f>
        <v>0</v>
      </c>
      <c r="CC712" s="31" t="n">
        <f aca="false">$B$11*(($A$1081)*$C712/$B$12*$B$7+(1-$A$1081)*$D712/$B$12*$C$7)</f>
        <v>0</v>
      </c>
    </row>
    <row r="713" customFormat="false" ht="15" hidden="false" customHeight="false" outlineLevel="0" collapsed="false">
      <c r="A713" s="21" t="n">
        <v>689</v>
      </c>
      <c r="B713" s="27" t="n">
        <v>0.608401234335633</v>
      </c>
      <c r="C713" s="9" t="n">
        <f aca="false">SUM(AM713:AV713)</f>
        <v>0</v>
      </c>
      <c r="D713" s="9" t="n">
        <f aca="false">SUM(AW713:BF713)</f>
        <v>0</v>
      </c>
      <c r="E713" s="24" t="n">
        <f aca="false">(1-C713/$B$12)*$B$8-C713/$B$12*$B$7</f>
        <v>0.05</v>
      </c>
      <c r="F713" s="24" t="n">
        <f aca="false">(1-D713/$B$12)*$C$8-D713/$B$12*$C$7</f>
        <v>0.09</v>
      </c>
      <c r="G713" s="47" t="n">
        <f aca="false">$B$11*($B$10*C713/$B$12*$B$7+(1-$B$10)*D713/$B$12*$C$7)</f>
        <v>0</v>
      </c>
      <c r="H713" s="24" t="n">
        <f aca="false">$B$10*E713+(1-$B$10)*F713</f>
        <v>0.07</v>
      </c>
      <c r="I713" s="21"/>
      <c r="J713" s="21"/>
      <c r="K713" s="21"/>
      <c r="L713" s="21"/>
      <c r="M713" s="21"/>
      <c r="N713" s="21"/>
      <c r="O713" s="21"/>
      <c r="P713" s="21"/>
      <c r="Q713" s="21"/>
      <c r="R713" s="27" t="n">
        <v>-0.062151667162436</v>
      </c>
      <c r="S713" s="27" t="n">
        <v>0.65332626791398</v>
      </c>
      <c r="T713" s="27" t="n">
        <v>-0.69694699711563</v>
      </c>
      <c r="U713" s="27" t="n">
        <v>-0.228863803491241</v>
      </c>
      <c r="V713" s="27" t="n">
        <v>-1.5331344032015</v>
      </c>
      <c r="W713" s="27" t="n">
        <v>0.491106813137603</v>
      </c>
      <c r="X713" s="27" t="n">
        <v>0.562669546331097</v>
      </c>
      <c r="Y713" s="27" t="n">
        <v>-0.247615056198892</v>
      </c>
      <c r="Z713" s="27" t="n">
        <v>-1.28649019870189</v>
      </c>
      <c r="AA713" s="27" t="n">
        <v>-0.86528379313605</v>
      </c>
      <c r="AB713" s="27" t="n">
        <v>1.40862612341147</v>
      </c>
      <c r="AC713" s="27" t="n">
        <v>-1.09375893393183</v>
      </c>
      <c r="AD713" s="27" t="n">
        <v>0.342024217553158</v>
      </c>
      <c r="AE713" s="27" t="n">
        <v>-1.24971163989057</v>
      </c>
      <c r="AF713" s="27" t="n">
        <v>1.96411822140873</v>
      </c>
      <c r="AG713" s="27" t="n">
        <v>0.889370457068749</v>
      </c>
      <c r="AH713" s="27" t="n">
        <v>-1.49199777515734</v>
      </c>
      <c r="AI713" s="27" t="n">
        <v>-0.344356222704766</v>
      </c>
      <c r="AJ713" s="27" t="n">
        <v>1.95748171168085</v>
      </c>
      <c r="AK713" s="27" t="n">
        <v>-1.62992614572204</v>
      </c>
      <c r="AL713" s="21"/>
      <c r="AM713" s="31" t="n">
        <f aca="false">IF(SQRT($B$9)*$B713+SQRT(1-$B$9)*R713&lt;_xlfn.NORM.S.INV($B$6),1,0)</f>
        <v>0</v>
      </c>
      <c r="AN713" s="31" t="n">
        <f aca="false">IF(SQRT($B$9)*$B713+SQRT(1-$B$9)*S713&lt;_xlfn.NORM.S.INV($B$6),1,0)</f>
        <v>0</v>
      </c>
      <c r="AO713" s="31" t="n">
        <f aca="false">IF(SQRT($B$9)*$B713+SQRT(1-$B$9)*T713&lt;_xlfn.NORM.S.INV($B$6),1,0)</f>
        <v>0</v>
      </c>
      <c r="AP713" s="31" t="n">
        <f aca="false">IF(SQRT($B$9)*$B713+SQRT(1-$B$9)*U713&lt;_xlfn.NORM.S.INV($B$6),1,0)</f>
        <v>0</v>
      </c>
      <c r="AQ713" s="31" t="n">
        <f aca="false">IF(SQRT($B$9)*$B713+SQRT(1-$B$9)*V713&lt;_xlfn.NORM.S.INV($B$6),1,0)</f>
        <v>0</v>
      </c>
      <c r="AR713" s="31" t="n">
        <f aca="false">IF(SQRT($B$9)*$B713+SQRT(1-$B$9)*W713&lt;_xlfn.NORM.S.INV($B$6),1,0)</f>
        <v>0</v>
      </c>
      <c r="AS713" s="31" t="n">
        <f aca="false">IF(SQRT($B$9)*$B713+SQRT(1-$B$9)*X713&lt;_xlfn.NORM.S.INV($B$6),1,0)</f>
        <v>0</v>
      </c>
      <c r="AT713" s="31" t="n">
        <f aca="false">IF(SQRT($B$9)*$B713+SQRT(1-$B$9)*Y713&lt;_xlfn.NORM.S.INV($B$6),1,0)</f>
        <v>0</v>
      </c>
      <c r="AU713" s="31" t="n">
        <f aca="false">IF(SQRT($B$9)*$B713+SQRT(1-$B$9)*Z713&lt;_xlfn.NORM.S.INV($B$6),1,0)</f>
        <v>0</v>
      </c>
      <c r="AV713" s="31" t="n">
        <f aca="false">IF(SQRT($B$9)*$B713+SQRT(1-$B$9)*AA713&lt;_xlfn.NORM.S.INV($B$6),1,0)</f>
        <v>0</v>
      </c>
      <c r="AW713" s="31" t="n">
        <f aca="false">IF(SQRT($C$9)*$B713+SQRT(1-$C$9)*AB713&lt;_xlfn.NORM.S.INV($C$6),1,0)</f>
        <v>0</v>
      </c>
      <c r="AX713" s="31" t="n">
        <f aca="false">IF(SQRT($C$9)*$B713+SQRT(1-$C$9)*AC713&lt;_xlfn.NORM.S.INV($C$6),1,0)</f>
        <v>0</v>
      </c>
      <c r="AY713" s="31" t="n">
        <f aca="false">IF(SQRT($C$9)*$B713+SQRT(1-$C$9)*AD713&lt;_xlfn.NORM.S.INV($C$6),1,0)</f>
        <v>0</v>
      </c>
      <c r="AZ713" s="31" t="n">
        <f aca="false">IF(SQRT($C$9)*$B713+SQRT(1-$C$9)*AE713&lt;_xlfn.NORM.S.INV($C$6),1,0)</f>
        <v>0</v>
      </c>
      <c r="BA713" s="31" t="n">
        <f aca="false">IF(SQRT($C$9)*$B713+SQRT(1-$C$9)*AF713&lt;_xlfn.NORM.S.INV($C$6),1,0)</f>
        <v>0</v>
      </c>
      <c r="BB713" s="31" t="n">
        <f aca="false">IF(SQRT($C$9)*$B713+SQRT(1-$C$9)*AG713&lt;_xlfn.NORM.S.INV($C$6),1,0)</f>
        <v>0</v>
      </c>
      <c r="BC713" s="31" t="n">
        <f aca="false">IF(SQRT($C$9)*$B713+SQRT(1-$C$9)*AH713&lt;_xlfn.NORM.S.INV($C$6),1,0)</f>
        <v>0</v>
      </c>
      <c r="BD713" s="31" t="n">
        <f aca="false">IF(SQRT($C$9)*$B713+SQRT(1-$C$9)*AI713&lt;_xlfn.NORM.S.INV($C$6),1,0)</f>
        <v>0</v>
      </c>
      <c r="BE713" s="31" t="n">
        <f aca="false">IF(SQRT($C$9)*$B713+SQRT(1-$C$9)*AJ713&lt;_xlfn.NORM.S.INV($C$6),1,0)</f>
        <v>0</v>
      </c>
      <c r="BF713" s="31" t="n">
        <f aca="false">IF(SQRT($C$9)*$B713+SQRT(1-$C$9)*AK713&lt;_xlfn.NORM.S.INV($C$6),1,0)</f>
        <v>0</v>
      </c>
      <c r="BG713" s="21"/>
      <c r="BH713" s="21"/>
      <c r="BI713" s="31" t="n">
        <f aca="false">$B$11*(($A$1061)*$C713/$B$12*$B$7+(1-$A$1061)*$D713/$B$12*$C$7)</f>
        <v>0</v>
      </c>
      <c r="BJ713" s="31" t="n">
        <f aca="false">$B$11*(($A$1062)*$C713/$B$12*$B$7+(1-$A$1062)*$D713/$B$12*$C$7)</f>
        <v>0</v>
      </c>
      <c r="BK713" s="31" t="n">
        <f aca="false">$B$11*(($A$1063)*$C713/$B$12*$B$7+(1-$A$1063)*$D713/$B$12*$C$7)</f>
        <v>0</v>
      </c>
      <c r="BL713" s="31" t="n">
        <f aca="false">$B$11*(($A$1064)*$C713/$B$12*$B$7+(1-$A$1064)*$D713/$B$12*$C$7)</f>
        <v>0</v>
      </c>
      <c r="BM713" s="31" t="n">
        <f aca="false">$B$11*(($A$1065)*$C713/$B$12*$B$7+(1-$A$1065)*$D713/$B$12*$C$7)</f>
        <v>0</v>
      </c>
      <c r="BN713" s="31" t="n">
        <f aca="false">$B$11*(($A$1066)*$C713/$B$12*$B$7+(1-$A$1066)*$D713/$B$12*$C$7)</f>
        <v>0</v>
      </c>
      <c r="BO713" s="31" t="n">
        <f aca="false">$B$11*(($A$1067)*$C713/$B$12*$B$7+(1-$A$1067)*$D713/$B$12*$C$7)</f>
        <v>0</v>
      </c>
      <c r="BP713" s="31" t="n">
        <f aca="false">$B$11*(($A$1068)*$C713/$B$12*$B$7+(1-$A$1068)*$D713/$B$12*$C$7)</f>
        <v>0</v>
      </c>
      <c r="BQ713" s="31" t="n">
        <f aca="false">$B$11*(($A$1069)*$C713/$B$12*$B$7+(1-$A$1069)*$D713/$B$12*$C$7)</f>
        <v>0</v>
      </c>
      <c r="BR713" s="31" t="n">
        <f aca="false">$B$11*(($A$1070)*$C713/$B$12*$B$7+(1-$A$1070)*$D713/$B$12*$C$7)</f>
        <v>0</v>
      </c>
      <c r="BS713" s="31" t="n">
        <f aca="false">$B$11*(($A$1071)*$C713/$B$12*$B$7+(1-$A$1071)*$D713/$B$12*$C$7)</f>
        <v>0</v>
      </c>
      <c r="BT713" s="31" t="n">
        <f aca="false">$B$11*(($A$1072)*$C713/$B$12*$B$7+(1-$A$1072)*$D713/$B$12*$C$7)</f>
        <v>0</v>
      </c>
      <c r="BU713" s="31" t="n">
        <f aca="false">$B$11*(($A$1073)*$C713/$B$12*$B$7+(1-$A$1073)*$D713/$B$12*$C$7)</f>
        <v>0</v>
      </c>
      <c r="BV713" s="31" t="n">
        <f aca="false">$B$11*(($A$1074)*$C713/$B$12*$B$7+(1-$A$1074)*$D713/$B$12*$C$7)</f>
        <v>0</v>
      </c>
      <c r="BW713" s="31" t="n">
        <f aca="false">$B$11*(($A$1075)*$C713/$B$12*$B$7+(1-$A$1075)*$D713/$B$12*$C$7)</f>
        <v>0</v>
      </c>
      <c r="BX713" s="31" t="n">
        <f aca="false">$B$11*(($A$1076)*$C713/$B$12*$B$7+(1-$A$1076)*$D713/$B$12*$C$7)</f>
        <v>0</v>
      </c>
      <c r="BY713" s="31" t="n">
        <f aca="false">$B$11*(($A$1077)*$C713/$B$12*$B$7+(1-$A$1077)*$D713/$B$12*$C$7)</f>
        <v>0</v>
      </c>
      <c r="BZ713" s="31" t="n">
        <f aca="false">$B$11*(($A$1078)*$C713/$B$12*$B$7+(1-$A$1078)*$D713/$B$12*$C$7)</f>
        <v>0</v>
      </c>
      <c r="CA713" s="31" t="n">
        <f aca="false">$B$11*(($A$1079)*$C713/$B$12*$B$7+(1-$A$1079)*$D713/$B$12*$C$7)</f>
        <v>0</v>
      </c>
      <c r="CB713" s="31" t="n">
        <f aca="false">$B$11*(($A$1080)*$C713/$B$12*$B$7+(1-$A$1080)*$D713/$B$12*$C$7)</f>
        <v>0</v>
      </c>
      <c r="CC713" s="31" t="n">
        <f aca="false">$B$11*(($A$1081)*$C713/$B$12*$B$7+(1-$A$1081)*$D713/$B$12*$C$7)</f>
        <v>0</v>
      </c>
    </row>
    <row r="714" customFormat="false" ht="15" hidden="false" customHeight="false" outlineLevel="0" collapsed="false">
      <c r="A714" s="21" t="n">
        <v>690</v>
      </c>
      <c r="B714" s="27" t="n">
        <v>-1.68156376670496</v>
      </c>
      <c r="C714" s="9" t="n">
        <f aca="false">SUM(AM714:AV714)</f>
        <v>0</v>
      </c>
      <c r="D714" s="9" t="n">
        <f aca="false">SUM(AW714:BF714)</f>
        <v>0</v>
      </c>
      <c r="E714" s="24" t="n">
        <f aca="false">(1-C714/$B$12)*$B$8-C714/$B$12*$B$7</f>
        <v>0.05</v>
      </c>
      <c r="F714" s="24" t="n">
        <f aca="false">(1-D714/$B$12)*$C$8-D714/$B$12*$C$7</f>
        <v>0.09</v>
      </c>
      <c r="G714" s="47" t="n">
        <f aca="false">$B$11*($B$10*C714/$B$12*$B$7+(1-$B$10)*D714/$B$12*$C$7)</f>
        <v>0</v>
      </c>
      <c r="H714" s="24" t="n">
        <f aca="false">$B$10*E714+(1-$B$10)*F714</f>
        <v>0.07</v>
      </c>
      <c r="I714" s="21"/>
      <c r="J714" s="21"/>
      <c r="K714" s="21"/>
      <c r="L714" s="21"/>
      <c r="M714" s="21"/>
      <c r="N714" s="21"/>
      <c r="O714" s="21"/>
      <c r="P714" s="21"/>
      <c r="Q714" s="21"/>
      <c r="R714" s="27" t="n">
        <v>0.719172242445997</v>
      </c>
      <c r="S714" s="27" t="n">
        <v>1.25345255506489</v>
      </c>
      <c r="T714" s="27" t="n">
        <v>-0.0524135274733627</v>
      </c>
      <c r="U714" s="27" t="n">
        <v>-0.234018013369457</v>
      </c>
      <c r="V714" s="27" t="n">
        <v>-0.463995584663958</v>
      </c>
      <c r="W714" s="27" t="n">
        <v>0.125595111178327</v>
      </c>
      <c r="X714" s="27" t="n">
        <v>-0.705975768460132</v>
      </c>
      <c r="Y714" s="27" t="n">
        <v>1.19513036554005</v>
      </c>
      <c r="Z714" s="27" t="n">
        <v>1.30785735084378</v>
      </c>
      <c r="AA714" s="27" t="n">
        <v>-1.11383465354548</v>
      </c>
      <c r="AB714" s="27" t="n">
        <v>0.296262897126119</v>
      </c>
      <c r="AC714" s="27" t="n">
        <v>1.36989189742146</v>
      </c>
      <c r="AD714" s="27" t="n">
        <v>-0.616279503101466</v>
      </c>
      <c r="AE714" s="27" t="n">
        <v>1.16538867544005</v>
      </c>
      <c r="AF714" s="27" t="n">
        <v>0.117049392294402</v>
      </c>
      <c r="AG714" s="27" t="n">
        <v>-0.532763242679454</v>
      </c>
      <c r="AH714" s="27" t="n">
        <v>-0.117102574674834</v>
      </c>
      <c r="AI714" s="27" t="n">
        <v>0.0438158102184084</v>
      </c>
      <c r="AJ714" s="27" t="n">
        <v>0.367280398938832</v>
      </c>
      <c r="AK714" s="27" t="n">
        <v>-0.893880171702872</v>
      </c>
      <c r="AL714" s="21"/>
      <c r="AM714" s="31" t="n">
        <f aca="false">IF(SQRT($B$9)*$B714+SQRT(1-$B$9)*R714&lt;_xlfn.NORM.S.INV($B$6),1,0)</f>
        <v>0</v>
      </c>
      <c r="AN714" s="31" t="n">
        <f aca="false">IF(SQRT($B$9)*$B714+SQRT(1-$B$9)*S714&lt;_xlfn.NORM.S.INV($B$6),1,0)</f>
        <v>0</v>
      </c>
      <c r="AO714" s="31" t="n">
        <f aca="false">IF(SQRT($B$9)*$B714+SQRT(1-$B$9)*T714&lt;_xlfn.NORM.S.INV($B$6),1,0)</f>
        <v>0</v>
      </c>
      <c r="AP714" s="31" t="n">
        <f aca="false">IF(SQRT($B$9)*$B714+SQRT(1-$B$9)*U714&lt;_xlfn.NORM.S.INV($B$6),1,0)</f>
        <v>0</v>
      </c>
      <c r="AQ714" s="31" t="n">
        <f aca="false">IF(SQRT($B$9)*$B714+SQRT(1-$B$9)*V714&lt;_xlfn.NORM.S.INV($B$6),1,0)</f>
        <v>0</v>
      </c>
      <c r="AR714" s="31" t="n">
        <f aca="false">IF(SQRT($B$9)*$B714+SQRT(1-$B$9)*W714&lt;_xlfn.NORM.S.INV($B$6),1,0)</f>
        <v>0</v>
      </c>
      <c r="AS714" s="31" t="n">
        <f aca="false">IF(SQRT($B$9)*$B714+SQRT(1-$B$9)*X714&lt;_xlfn.NORM.S.INV($B$6),1,0)</f>
        <v>0</v>
      </c>
      <c r="AT714" s="31" t="n">
        <f aca="false">IF(SQRT($B$9)*$B714+SQRT(1-$B$9)*Y714&lt;_xlfn.NORM.S.INV($B$6),1,0)</f>
        <v>0</v>
      </c>
      <c r="AU714" s="31" t="n">
        <f aca="false">IF(SQRT($B$9)*$B714+SQRT(1-$B$9)*Z714&lt;_xlfn.NORM.S.INV($B$6),1,0)</f>
        <v>0</v>
      </c>
      <c r="AV714" s="31" t="n">
        <f aca="false">IF(SQRT($B$9)*$B714+SQRT(1-$B$9)*AA714&lt;_xlfn.NORM.S.INV($B$6),1,0)</f>
        <v>0</v>
      </c>
      <c r="AW714" s="31" t="n">
        <f aca="false">IF(SQRT($C$9)*$B714+SQRT(1-$C$9)*AB714&lt;_xlfn.NORM.S.INV($C$6),1,0)</f>
        <v>0</v>
      </c>
      <c r="AX714" s="31" t="n">
        <f aca="false">IF(SQRT($C$9)*$B714+SQRT(1-$C$9)*AC714&lt;_xlfn.NORM.S.INV($C$6),1,0)</f>
        <v>0</v>
      </c>
      <c r="AY714" s="31" t="n">
        <f aca="false">IF(SQRT($C$9)*$B714+SQRT(1-$C$9)*AD714&lt;_xlfn.NORM.S.INV($C$6),1,0)</f>
        <v>0</v>
      </c>
      <c r="AZ714" s="31" t="n">
        <f aca="false">IF(SQRT($C$9)*$B714+SQRT(1-$C$9)*AE714&lt;_xlfn.NORM.S.INV($C$6),1,0)</f>
        <v>0</v>
      </c>
      <c r="BA714" s="31" t="n">
        <f aca="false">IF(SQRT($C$9)*$B714+SQRT(1-$C$9)*AF714&lt;_xlfn.NORM.S.INV($C$6),1,0)</f>
        <v>0</v>
      </c>
      <c r="BB714" s="31" t="n">
        <f aca="false">IF(SQRT($C$9)*$B714+SQRT(1-$C$9)*AG714&lt;_xlfn.NORM.S.INV($C$6),1,0)</f>
        <v>0</v>
      </c>
      <c r="BC714" s="31" t="n">
        <f aca="false">IF(SQRT($C$9)*$B714+SQRT(1-$C$9)*AH714&lt;_xlfn.NORM.S.INV($C$6),1,0)</f>
        <v>0</v>
      </c>
      <c r="BD714" s="31" t="n">
        <f aca="false">IF(SQRT($C$9)*$B714+SQRT(1-$C$9)*AI714&lt;_xlfn.NORM.S.INV($C$6),1,0)</f>
        <v>0</v>
      </c>
      <c r="BE714" s="31" t="n">
        <f aca="false">IF(SQRT($C$9)*$B714+SQRT(1-$C$9)*AJ714&lt;_xlfn.NORM.S.INV($C$6),1,0)</f>
        <v>0</v>
      </c>
      <c r="BF714" s="31" t="n">
        <f aca="false">IF(SQRT($C$9)*$B714+SQRT(1-$C$9)*AK714&lt;_xlfn.NORM.S.INV($C$6),1,0)</f>
        <v>0</v>
      </c>
      <c r="BG714" s="21"/>
      <c r="BH714" s="21"/>
      <c r="BI714" s="31" t="n">
        <f aca="false">$B$11*(($A$1061)*$C714/$B$12*$B$7+(1-$A$1061)*$D714/$B$12*$C$7)</f>
        <v>0</v>
      </c>
      <c r="BJ714" s="31" t="n">
        <f aca="false">$B$11*(($A$1062)*$C714/$B$12*$B$7+(1-$A$1062)*$D714/$B$12*$C$7)</f>
        <v>0</v>
      </c>
      <c r="BK714" s="31" t="n">
        <f aca="false">$B$11*(($A$1063)*$C714/$B$12*$B$7+(1-$A$1063)*$D714/$B$12*$C$7)</f>
        <v>0</v>
      </c>
      <c r="BL714" s="31" t="n">
        <f aca="false">$B$11*(($A$1064)*$C714/$B$12*$B$7+(1-$A$1064)*$D714/$B$12*$C$7)</f>
        <v>0</v>
      </c>
      <c r="BM714" s="31" t="n">
        <f aca="false">$B$11*(($A$1065)*$C714/$B$12*$B$7+(1-$A$1065)*$D714/$B$12*$C$7)</f>
        <v>0</v>
      </c>
      <c r="BN714" s="31" t="n">
        <f aca="false">$B$11*(($A$1066)*$C714/$B$12*$B$7+(1-$A$1066)*$D714/$B$12*$C$7)</f>
        <v>0</v>
      </c>
      <c r="BO714" s="31" t="n">
        <f aca="false">$B$11*(($A$1067)*$C714/$B$12*$B$7+(1-$A$1067)*$D714/$B$12*$C$7)</f>
        <v>0</v>
      </c>
      <c r="BP714" s="31" t="n">
        <f aca="false">$B$11*(($A$1068)*$C714/$B$12*$B$7+(1-$A$1068)*$D714/$B$12*$C$7)</f>
        <v>0</v>
      </c>
      <c r="BQ714" s="31" t="n">
        <f aca="false">$B$11*(($A$1069)*$C714/$B$12*$B$7+(1-$A$1069)*$D714/$B$12*$C$7)</f>
        <v>0</v>
      </c>
      <c r="BR714" s="31" t="n">
        <f aca="false">$B$11*(($A$1070)*$C714/$B$12*$B$7+(1-$A$1070)*$D714/$B$12*$C$7)</f>
        <v>0</v>
      </c>
      <c r="BS714" s="31" t="n">
        <f aca="false">$B$11*(($A$1071)*$C714/$B$12*$B$7+(1-$A$1071)*$D714/$B$12*$C$7)</f>
        <v>0</v>
      </c>
      <c r="BT714" s="31" t="n">
        <f aca="false">$B$11*(($A$1072)*$C714/$B$12*$B$7+(1-$A$1072)*$D714/$B$12*$C$7)</f>
        <v>0</v>
      </c>
      <c r="BU714" s="31" t="n">
        <f aca="false">$B$11*(($A$1073)*$C714/$B$12*$B$7+(1-$A$1073)*$D714/$B$12*$C$7)</f>
        <v>0</v>
      </c>
      <c r="BV714" s="31" t="n">
        <f aca="false">$B$11*(($A$1074)*$C714/$B$12*$B$7+(1-$A$1074)*$D714/$B$12*$C$7)</f>
        <v>0</v>
      </c>
      <c r="BW714" s="31" t="n">
        <f aca="false">$B$11*(($A$1075)*$C714/$B$12*$B$7+(1-$A$1075)*$D714/$B$12*$C$7)</f>
        <v>0</v>
      </c>
      <c r="BX714" s="31" t="n">
        <f aca="false">$B$11*(($A$1076)*$C714/$B$12*$B$7+(1-$A$1076)*$D714/$B$12*$C$7)</f>
        <v>0</v>
      </c>
      <c r="BY714" s="31" t="n">
        <f aca="false">$B$11*(($A$1077)*$C714/$B$12*$B$7+(1-$A$1077)*$D714/$B$12*$C$7)</f>
        <v>0</v>
      </c>
      <c r="BZ714" s="31" t="n">
        <f aca="false">$B$11*(($A$1078)*$C714/$B$12*$B$7+(1-$A$1078)*$D714/$B$12*$C$7)</f>
        <v>0</v>
      </c>
      <c r="CA714" s="31" t="n">
        <f aca="false">$B$11*(($A$1079)*$C714/$B$12*$B$7+(1-$A$1079)*$D714/$B$12*$C$7)</f>
        <v>0</v>
      </c>
      <c r="CB714" s="31" t="n">
        <f aca="false">$B$11*(($A$1080)*$C714/$B$12*$B$7+(1-$A$1080)*$D714/$B$12*$C$7)</f>
        <v>0</v>
      </c>
      <c r="CC714" s="31" t="n">
        <f aca="false">$B$11*(($A$1081)*$C714/$B$12*$B$7+(1-$A$1081)*$D714/$B$12*$C$7)</f>
        <v>0</v>
      </c>
    </row>
    <row r="715" customFormat="false" ht="15" hidden="false" customHeight="false" outlineLevel="0" collapsed="false">
      <c r="A715" s="21" t="n">
        <v>691</v>
      </c>
      <c r="B715" s="27" t="n">
        <v>-1.73606351336408</v>
      </c>
      <c r="C715" s="9" t="n">
        <f aca="false">SUM(AM715:AV715)</f>
        <v>0</v>
      </c>
      <c r="D715" s="9" t="n">
        <f aca="false">SUM(AW715:BF715)</f>
        <v>3</v>
      </c>
      <c r="E715" s="24" t="n">
        <f aca="false">(1-C715/$B$12)*$B$8-C715/$B$12*$B$7</f>
        <v>0.05</v>
      </c>
      <c r="F715" s="24" t="n">
        <f aca="false">(1-D715/$B$12)*$C$8-D715/$B$12*$C$7</f>
        <v>-0.117</v>
      </c>
      <c r="G715" s="47" t="n">
        <f aca="false">$B$11*($B$10*C715/$B$12*$B$7+(1-$B$10)*D715/$B$12*$C$7)</f>
        <v>900</v>
      </c>
      <c r="H715" s="24" t="n">
        <f aca="false">$B$10*E715+(1-$B$10)*F715</f>
        <v>-0.0335</v>
      </c>
      <c r="I715" s="21"/>
      <c r="J715" s="21"/>
      <c r="K715" s="21"/>
      <c r="L715" s="21"/>
      <c r="M715" s="21"/>
      <c r="N715" s="21"/>
      <c r="O715" s="21"/>
      <c r="P715" s="21"/>
      <c r="Q715" s="21"/>
      <c r="R715" s="27" t="n">
        <v>2.41392822311846</v>
      </c>
      <c r="S715" s="27" t="n">
        <v>-1.29582981868067</v>
      </c>
      <c r="T715" s="27" t="n">
        <v>0.983046759592345</v>
      </c>
      <c r="U715" s="27" t="n">
        <v>-0.0933264077304411</v>
      </c>
      <c r="V715" s="27" t="n">
        <v>-1.19910060132102</v>
      </c>
      <c r="W715" s="27" t="n">
        <v>1.01980906495278</v>
      </c>
      <c r="X715" s="27" t="n">
        <v>0.863234757100907</v>
      </c>
      <c r="Y715" s="27" t="n">
        <v>-1.37878590886661</v>
      </c>
      <c r="Z715" s="27" t="n">
        <v>0.654247783978935</v>
      </c>
      <c r="AA715" s="27" t="n">
        <v>0.0454236721968631</v>
      </c>
      <c r="AB715" s="27" t="n">
        <v>-1.21968007536816</v>
      </c>
      <c r="AC715" s="27" t="n">
        <v>0.186724110163779</v>
      </c>
      <c r="AD715" s="27" t="n">
        <v>0.474140447293286</v>
      </c>
      <c r="AE715" s="27" t="n">
        <v>-1.13051849365955</v>
      </c>
      <c r="AF715" s="27" t="n">
        <v>-0.840736142565585</v>
      </c>
      <c r="AG715" s="27" t="n">
        <v>-1.12593567503399</v>
      </c>
      <c r="AH715" s="27" t="n">
        <v>1.87354229326828</v>
      </c>
      <c r="AI715" s="27" t="n">
        <v>0.306681430382402</v>
      </c>
      <c r="AJ715" s="27" t="n">
        <v>1.06666894358706</v>
      </c>
      <c r="AK715" s="27" t="n">
        <v>0.218557545248612</v>
      </c>
      <c r="AL715" s="21"/>
      <c r="AM715" s="31" t="n">
        <f aca="false">IF(SQRT($B$9)*$B715+SQRT(1-$B$9)*R715&lt;_xlfn.NORM.S.INV($B$6),1,0)</f>
        <v>0</v>
      </c>
      <c r="AN715" s="31" t="n">
        <f aca="false">IF(SQRT($B$9)*$B715+SQRT(1-$B$9)*S715&lt;_xlfn.NORM.S.INV($B$6),1,0)</f>
        <v>0</v>
      </c>
      <c r="AO715" s="31" t="n">
        <f aca="false">IF(SQRT($B$9)*$B715+SQRT(1-$B$9)*T715&lt;_xlfn.NORM.S.INV($B$6),1,0)</f>
        <v>0</v>
      </c>
      <c r="AP715" s="31" t="n">
        <f aca="false">IF(SQRT($B$9)*$B715+SQRT(1-$B$9)*U715&lt;_xlfn.NORM.S.INV($B$6),1,0)</f>
        <v>0</v>
      </c>
      <c r="AQ715" s="31" t="n">
        <f aca="false">IF(SQRT($B$9)*$B715+SQRT(1-$B$9)*V715&lt;_xlfn.NORM.S.INV($B$6),1,0)</f>
        <v>0</v>
      </c>
      <c r="AR715" s="31" t="n">
        <f aca="false">IF(SQRT($B$9)*$B715+SQRT(1-$B$9)*W715&lt;_xlfn.NORM.S.INV($B$6),1,0)</f>
        <v>0</v>
      </c>
      <c r="AS715" s="31" t="n">
        <f aca="false">IF(SQRT($B$9)*$B715+SQRT(1-$B$9)*X715&lt;_xlfn.NORM.S.INV($B$6),1,0)</f>
        <v>0</v>
      </c>
      <c r="AT715" s="31" t="n">
        <f aca="false">IF(SQRT($B$9)*$B715+SQRT(1-$B$9)*Y715&lt;_xlfn.NORM.S.INV($B$6),1,0)</f>
        <v>0</v>
      </c>
      <c r="AU715" s="31" t="n">
        <f aca="false">IF(SQRT($B$9)*$B715+SQRT(1-$B$9)*Z715&lt;_xlfn.NORM.S.INV($B$6),1,0)</f>
        <v>0</v>
      </c>
      <c r="AV715" s="31" t="n">
        <f aca="false">IF(SQRT($B$9)*$B715+SQRT(1-$B$9)*AA715&lt;_xlfn.NORM.S.INV($B$6),1,0)</f>
        <v>0</v>
      </c>
      <c r="AW715" s="31" t="n">
        <f aca="false">IF(SQRT($C$9)*$B715+SQRT(1-$C$9)*AB715&lt;_xlfn.NORM.S.INV($C$6),1,0)</f>
        <v>1</v>
      </c>
      <c r="AX715" s="31" t="n">
        <f aca="false">IF(SQRT($C$9)*$B715+SQRT(1-$C$9)*AC715&lt;_xlfn.NORM.S.INV($C$6),1,0)</f>
        <v>0</v>
      </c>
      <c r="AY715" s="31" t="n">
        <f aca="false">IF(SQRT($C$9)*$B715+SQRT(1-$C$9)*AD715&lt;_xlfn.NORM.S.INV($C$6),1,0)</f>
        <v>0</v>
      </c>
      <c r="AZ715" s="31" t="n">
        <f aca="false">IF(SQRT($C$9)*$B715+SQRT(1-$C$9)*AE715&lt;_xlfn.NORM.S.INV($C$6),1,0)</f>
        <v>1</v>
      </c>
      <c r="BA715" s="31" t="n">
        <f aca="false">IF(SQRT($C$9)*$B715+SQRT(1-$C$9)*AF715&lt;_xlfn.NORM.S.INV($C$6),1,0)</f>
        <v>0</v>
      </c>
      <c r="BB715" s="31" t="n">
        <f aca="false">IF(SQRT($C$9)*$B715+SQRT(1-$C$9)*AG715&lt;_xlfn.NORM.S.INV($C$6),1,0)</f>
        <v>1</v>
      </c>
      <c r="BC715" s="31" t="n">
        <f aca="false">IF(SQRT($C$9)*$B715+SQRT(1-$C$9)*AH715&lt;_xlfn.NORM.S.INV($C$6),1,0)</f>
        <v>0</v>
      </c>
      <c r="BD715" s="31" t="n">
        <f aca="false">IF(SQRT($C$9)*$B715+SQRT(1-$C$9)*AI715&lt;_xlfn.NORM.S.INV($C$6),1,0)</f>
        <v>0</v>
      </c>
      <c r="BE715" s="31" t="n">
        <f aca="false">IF(SQRT($C$9)*$B715+SQRT(1-$C$9)*AJ715&lt;_xlfn.NORM.S.INV($C$6),1,0)</f>
        <v>0</v>
      </c>
      <c r="BF715" s="31" t="n">
        <f aca="false">IF(SQRT($C$9)*$B715+SQRT(1-$C$9)*AK715&lt;_xlfn.NORM.S.INV($C$6),1,0)</f>
        <v>0</v>
      </c>
      <c r="BG715" s="21"/>
      <c r="BH715" s="21"/>
      <c r="BI715" s="31" t="n">
        <f aca="false">$B$11*(($A$1061)*$C715/$B$12*$B$7+(1-$A$1061)*$D715/$B$12*$C$7)</f>
        <v>1800</v>
      </c>
      <c r="BJ715" s="31" t="n">
        <f aca="false">$B$11*(($A$1062)*$C715/$B$12*$B$7+(1-$A$1062)*$D715/$B$12*$C$7)</f>
        <v>1710</v>
      </c>
      <c r="BK715" s="31" t="n">
        <f aca="false">$B$11*(($A$1063)*$C715/$B$12*$B$7+(1-$A$1063)*$D715/$B$12*$C$7)</f>
        <v>1620</v>
      </c>
      <c r="BL715" s="31" t="n">
        <f aca="false">$B$11*(($A$1064)*$C715/$B$12*$B$7+(1-$A$1064)*$D715/$B$12*$C$7)</f>
        <v>1530</v>
      </c>
      <c r="BM715" s="31" t="n">
        <f aca="false">$B$11*(($A$1065)*$C715/$B$12*$B$7+(1-$A$1065)*$D715/$B$12*$C$7)</f>
        <v>1440</v>
      </c>
      <c r="BN715" s="31" t="n">
        <f aca="false">$B$11*(($A$1066)*$C715/$B$12*$B$7+(1-$A$1066)*$D715/$B$12*$C$7)</f>
        <v>1350</v>
      </c>
      <c r="BO715" s="31" t="n">
        <f aca="false">$B$11*(($A$1067)*$C715/$B$12*$B$7+(1-$A$1067)*$D715/$B$12*$C$7)</f>
        <v>1260</v>
      </c>
      <c r="BP715" s="31" t="n">
        <f aca="false">$B$11*(($A$1068)*$C715/$B$12*$B$7+(1-$A$1068)*$D715/$B$12*$C$7)</f>
        <v>1170</v>
      </c>
      <c r="BQ715" s="31" t="n">
        <f aca="false">$B$11*(($A$1069)*$C715/$B$12*$B$7+(1-$A$1069)*$D715/$B$12*$C$7)</f>
        <v>1080</v>
      </c>
      <c r="BR715" s="31" t="n">
        <f aca="false">$B$11*(($A$1070)*$C715/$B$12*$B$7+(1-$A$1070)*$D715/$B$12*$C$7)</f>
        <v>990</v>
      </c>
      <c r="BS715" s="31" t="n">
        <f aca="false">$B$11*(($A$1071)*$C715/$B$12*$B$7+(1-$A$1071)*$D715/$B$12*$C$7)</f>
        <v>900</v>
      </c>
      <c r="BT715" s="31" t="n">
        <f aca="false">$B$11*(($A$1072)*$C715/$B$12*$B$7+(1-$A$1072)*$D715/$B$12*$C$7)</f>
        <v>810</v>
      </c>
      <c r="BU715" s="31" t="n">
        <f aca="false">$B$11*(($A$1073)*$C715/$B$12*$B$7+(1-$A$1073)*$D715/$B$12*$C$7)</f>
        <v>720</v>
      </c>
      <c r="BV715" s="31" t="n">
        <f aca="false">$B$11*(($A$1074)*$C715/$B$12*$B$7+(1-$A$1074)*$D715/$B$12*$C$7)</f>
        <v>630</v>
      </c>
      <c r="BW715" s="31" t="n">
        <f aca="false">$B$11*(($A$1075)*$C715/$B$12*$B$7+(1-$A$1075)*$D715/$B$12*$C$7)</f>
        <v>540</v>
      </c>
      <c r="BX715" s="31" t="n">
        <f aca="false">$B$11*(($A$1076)*$C715/$B$12*$B$7+(1-$A$1076)*$D715/$B$12*$C$7)</f>
        <v>450</v>
      </c>
      <c r="BY715" s="31" t="n">
        <f aca="false">$B$11*(($A$1077)*$C715/$B$12*$B$7+(1-$A$1077)*$D715/$B$12*$C$7)</f>
        <v>360</v>
      </c>
      <c r="BZ715" s="31" t="n">
        <f aca="false">$B$11*(($A$1078)*$C715/$B$12*$B$7+(1-$A$1078)*$D715/$B$12*$C$7)</f>
        <v>270</v>
      </c>
      <c r="CA715" s="31" t="n">
        <f aca="false">$B$11*(($A$1079)*$C715/$B$12*$B$7+(1-$A$1079)*$D715/$B$12*$C$7)</f>
        <v>180</v>
      </c>
      <c r="CB715" s="31" t="n">
        <f aca="false">$B$11*(($A$1080)*$C715/$B$12*$B$7+(1-$A$1080)*$D715/$B$12*$C$7)</f>
        <v>90.0000000000001</v>
      </c>
      <c r="CC715" s="31" t="n">
        <f aca="false">$B$11*(($A$1081)*$C715/$B$12*$B$7+(1-$A$1081)*$D715/$B$12*$C$7)</f>
        <v>0</v>
      </c>
    </row>
    <row r="716" customFormat="false" ht="15" hidden="false" customHeight="false" outlineLevel="0" collapsed="false">
      <c r="A716" s="21" t="n">
        <v>692</v>
      </c>
      <c r="B716" s="27" t="n">
        <v>0.371336093384634</v>
      </c>
      <c r="C716" s="9" t="n">
        <f aca="false">SUM(AM716:AV716)</f>
        <v>0</v>
      </c>
      <c r="D716" s="9" t="n">
        <f aca="false">SUM(AW716:BF716)</f>
        <v>0</v>
      </c>
      <c r="E716" s="24" t="n">
        <f aca="false">(1-C716/$B$12)*$B$8-C716/$B$12*$B$7</f>
        <v>0.05</v>
      </c>
      <c r="F716" s="24" t="n">
        <f aca="false">(1-D716/$B$12)*$C$8-D716/$B$12*$C$7</f>
        <v>0.09</v>
      </c>
      <c r="G716" s="47" t="n">
        <f aca="false">$B$11*($B$10*C716/$B$12*$B$7+(1-$B$10)*D716/$B$12*$C$7)</f>
        <v>0</v>
      </c>
      <c r="H716" s="24" t="n">
        <f aca="false">$B$10*E716+(1-$B$10)*F716</f>
        <v>0.07</v>
      </c>
      <c r="I716" s="21"/>
      <c r="J716" s="21"/>
      <c r="K716" s="21"/>
      <c r="L716" s="21"/>
      <c r="M716" s="21"/>
      <c r="N716" s="21"/>
      <c r="O716" s="21"/>
      <c r="P716" s="21"/>
      <c r="Q716" s="21"/>
      <c r="R716" s="27" t="n">
        <v>-0.197232711790994</v>
      </c>
      <c r="S716" s="27" t="n">
        <v>-0.900931127229136</v>
      </c>
      <c r="T716" s="27" t="n">
        <v>-0.981113955790942</v>
      </c>
      <c r="U716" s="27" t="n">
        <v>-0.0202338504870158</v>
      </c>
      <c r="V716" s="27" t="n">
        <v>0.420556964155633</v>
      </c>
      <c r="W716" s="27" t="n">
        <v>0.246833636017422</v>
      </c>
      <c r="X716" s="27" t="n">
        <v>0.68704106521032</v>
      </c>
      <c r="Y716" s="27" t="n">
        <v>-0.993151922994688</v>
      </c>
      <c r="Z716" s="27" t="n">
        <v>0.335688485671544</v>
      </c>
      <c r="AA716" s="27" t="n">
        <v>-0.61698282931458</v>
      </c>
      <c r="AB716" s="27" t="n">
        <v>0.559798990404492</v>
      </c>
      <c r="AC716" s="27" t="n">
        <v>0.0438144611730394</v>
      </c>
      <c r="AD716" s="27" t="n">
        <v>-0.8784910706488</v>
      </c>
      <c r="AE716" s="27" t="n">
        <v>-0.162943072091934</v>
      </c>
      <c r="AF716" s="27" t="n">
        <v>-0.160654428846284</v>
      </c>
      <c r="AG716" s="27" t="n">
        <v>0.527916113927369</v>
      </c>
      <c r="AH716" s="27" t="n">
        <v>0.221839806257538</v>
      </c>
      <c r="AI716" s="27" t="n">
        <v>-0.428894582257907</v>
      </c>
      <c r="AJ716" s="27" t="n">
        <v>-0.616210638894409</v>
      </c>
      <c r="AK716" s="27" t="n">
        <v>1.49265476910012</v>
      </c>
      <c r="AL716" s="21"/>
      <c r="AM716" s="31" t="n">
        <f aca="false">IF(SQRT($B$9)*$B716+SQRT(1-$B$9)*R716&lt;_xlfn.NORM.S.INV($B$6),1,0)</f>
        <v>0</v>
      </c>
      <c r="AN716" s="31" t="n">
        <f aca="false">IF(SQRT($B$9)*$B716+SQRT(1-$B$9)*S716&lt;_xlfn.NORM.S.INV($B$6),1,0)</f>
        <v>0</v>
      </c>
      <c r="AO716" s="31" t="n">
        <f aca="false">IF(SQRT($B$9)*$B716+SQRT(1-$B$9)*T716&lt;_xlfn.NORM.S.INV($B$6),1,0)</f>
        <v>0</v>
      </c>
      <c r="AP716" s="31" t="n">
        <f aca="false">IF(SQRT($B$9)*$B716+SQRT(1-$B$9)*U716&lt;_xlfn.NORM.S.INV($B$6),1,0)</f>
        <v>0</v>
      </c>
      <c r="AQ716" s="31" t="n">
        <f aca="false">IF(SQRT($B$9)*$B716+SQRT(1-$B$9)*V716&lt;_xlfn.NORM.S.INV($B$6),1,0)</f>
        <v>0</v>
      </c>
      <c r="AR716" s="31" t="n">
        <f aca="false">IF(SQRT($B$9)*$B716+SQRT(1-$B$9)*W716&lt;_xlfn.NORM.S.INV($B$6),1,0)</f>
        <v>0</v>
      </c>
      <c r="AS716" s="31" t="n">
        <f aca="false">IF(SQRT($B$9)*$B716+SQRT(1-$B$9)*X716&lt;_xlfn.NORM.S.INV($B$6),1,0)</f>
        <v>0</v>
      </c>
      <c r="AT716" s="31" t="n">
        <f aca="false">IF(SQRT($B$9)*$B716+SQRT(1-$B$9)*Y716&lt;_xlfn.NORM.S.INV($B$6),1,0)</f>
        <v>0</v>
      </c>
      <c r="AU716" s="31" t="n">
        <f aca="false">IF(SQRT($B$9)*$B716+SQRT(1-$B$9)*Z716&lt;_xlfn.NORM.S.INV($B$6),1,0)</f>
        <v>0</v>
      </c>
      <c r="AV716" s="31" t="n">
        <f aca="false">IF(SQRT($B$9)*$B716+SQRT(1-$B$9)*AA716&lt;_xlfn.NORM.S.INV($B$6),1,0)</f>
        <v>0</v>
      </c>
      <c r="AW716" s="31" t="n">
        <f aca="false">IF(SQRT($C$9)*$B716+SQRT(1-$C$9)*AB716&lt;_xlfn.NORM.S.INV($C$6),1,0)</f>
        <v>0</v>
      </c>
      <c r="AX716" s="31" t="n">
        <f aca="false">IF(SQRT($C$9)*$B716+SQRT(1-$C$9)*AC716&lt;_xlfn.NORM.S.INV($C$6),1,0)</f>
        <v>0</v>
      </c>
      <c r="AY716" s="31" t="n">
        <f aca="false">IF(SQRT($C$9)*$B716+SQRT(1-$C$9)*AD716&lt;_xlfn.NORM.S.INV($C$6),1,0)</f>
        <v>0</v>
      </c>
      <c r="AZ716" s="31" t="n">
        <f aca="false">IF(SQRT($C$9)*$B716+SQRT(1-$C$9)*AE716&lt;_xlfn.NORM.S.INV($C$6),1,0)</f>
        <v>0</v>
      </c>
      <c r="BA716" s="31" t="n">
        <f aca="false">IF(SQRT($C$9)*$B716+SQRT(1-$C$9)*AF716&lt;_xlfn.NORM.S.INV($C$6),1,0)</f>
        <v>0</v>
      </c>
      <c r="BB716" s="31" t="n">
        <f aca="false">IF(SQRT($C$9)*$B716+SQRT(1-$C$9)*AG716&lt;_xlfn.NORM.S.INV($C$6),1,0)</f>
        <v>0</v>
      </c>
      <c r="BC716" s="31" t="n">
        <f aca="false">IF(SQRT($C$9)*$B716+SQRT(1-$C$9)*AH716&lt;_xlfn.NORM.S.INV($C$6),1,0)</f>
        <v>0</v>
      </c>
      <c r="BD716" s="31" t="n">
        <f aca="false">IF(SQRT($C$9)*$B716+SQRT(1-$C$9)*AI716&lt;_xlfn.NORM.S.INV($C$6),1,0)</f>
        <v>0</v>
      </c>
      <c r="BE716" s="31" t="n">
        <f aca="false">IF(SQRT($C$9)*$B716+SQRT(1-$C$9)*AJ716&lt;_xlfn.NORM.S.INV($C$6),1,0)</f>
        <v>0</v>
      </c>
      <c r="BF716" s="31" t="n">
        <f aca="false">IF(SQRT($C$9)*$B716+SQRT(1-$C$9)*AK716&lt;_xlfn.NORM.S.INV($C$6),1,0)</f>
        <v>0</v>
      </c>
      <c r="BG716" s="21"/>
      <c r="BH716" s="21"/>
      <c r="BI716" s="31" t="n">
        <f aca="false">$B$11*(($A$1061)*$C716/$B$12*$B$7+(1-$A$1061)*$D716/$B$12*$C$7)</f>
        <v>0</v>
      </c>
      <c r="BJ716" s="31" t="n">
        <f aca="false">$B$11*(($A$1062)*$C716/$B$12*$B$7+(1-$A$1062)*$D716/$B$12*$C$7)</f>
        <v>0</v>
      </c>
      <c r="BK716" s="31" t="n">
        <f aca="false">$B$11*(($A$1063)*$C716/$B$12*$B$7+(1-$A$1063)*$D716/$B$12*$C$7)</f>
        <v>0</v>
      </c>
      <c r="BL716" s="31" t="n">
        <f aca="false">$B$11*(($A$1064)*$C716/$B$12*$B$7+(1-$A$1064)*$D716/$B$12*$C$7)</f>
        <v>0</v>
      </c>
      <c r="BM716" s="31" t="n">
        <f aca="false">$B$11*(($A$1065)*$C716/$B$12*$B$7+(1-$A$1065)*$D716/$B$12*$C$7)</f>
        <v>0</v>
      </c>
      <c r="BN716" s="31" t="n">
        <f aca="false">$B$11*(($A$1066)*$C716/$B$12*$B$7+(1-$A$1066)*$D716/$B$12*$C$7)</f>
        <v>0</v>
      </c>
      <c r="BO716" s="31" t="n">
        <f aca="false">$B$11*(($A$1067)*$C716/$B$12*$B$7+(1-$A$1067)*$D716/$B$12*$C$7)</f>
        <v>0</v>
      </c>
      <c r="BP716" s="31" t="n">
        <f aca="false">$B$11*(($A$1068)*$C716/$B$12*$B$7+(1-$A$1068)*$D716/$B$12*$C$7)</f>
        <v>0</v>
      </c>
      <c r="BQ716" s="31" t="n">
        <f aca="false">$B$11*(($A$1069)*$C716/$B$12*$B$7+(1-$A$1069)*$D716/$B$12*$C$7)</f>
        <v>0</v>
      </c>
      <c r="BR716" s="31" t="n">
        <f aca="false">$B$11*(($A$1070)*$C716/$B$12*$B$7+(1-$A$1070)*$D716/$B$12*$C$7)</f>
        <v>0</v>
      </c>
      <c r="BS716" s="31" t="n">
        <f aca="false">$B$11*(($A$1071)*$C716/$B$12*$B$7+(1-$A$1071)*$D716/$B$12*$C$7)</f>
        <v>0</v>
      </c>
      <c r="BT716" s="31" t="n">
        <f aca="false">$B$11*(($A$1072)*$C716/$B$12*$B$7+(1-$A$1072)*$D716/$B$12*$C$7)</f>
        <v>0</v>
      </c>
      <c r="BU716" s="31" t="n">
        <f aca="false">$B$11*(($A$1073)*$C716/$B$12*$B$7+(1-$A$1073)*$D716/$B$12*$C$7)</f>
        <v>0</v>
      </c>
      <c r="BV716" s="31" t="n">
        <f aca="false">$B$11*(($A$1074)*$C716/$B$12*$B$7+(1-$A$1074)*$D716/$B$12*$C$7)</f>
        <v>0</v>
      </c>
      <c r="BW716" s="31" t="n">
        <f aca="false">$B$11*(($A$1075)*$C716/$B$12*$B$7+(1-$A$1075)*$D716/$B$12*$C$7)</f>
        <v>0</v>
      </c>
      <c r="BX716" s="31" t="n">
        <f aca="false">$B$11*(($A$1076)*$C716/$B$12*$B$7+(1-$A$1076)*$D716/$B$12*$C$7)</f>
        <v>0</v>
      </c>
      <c r="BY716" s="31" t="n">
        <f aca="false">$B$11*(($A$1077)*$C716/$B$12*$B$7+(1-$A$1077)*$D716/$B$12*$C$7)</f>
        <v>0</v>
      </c>
      <c r="BZ716" s="31" t="n">
        <f aca="false">$B$11*(($A$1078)*$C716/$B$12*$B$7+(1-$A$1078)*$D716/$B$12*$C$7)</f>
        <v>0</v>
      </c>
      <c r="CA716" s="31" t="n">
        <f aca="false">$B$11*(($A$1079)*$C716/$B$12*$B$7+(1-$A$1079)*$D716/$B$12*$C$7)</f>
        <v>0</v>
      </c>
      <c r="CB716" s="31" t="n">
        <f aca="false">$B$11*(($A$1080)*$C716/$B$12*$B$7+(1-$A$1080)*$D716/$B$12*$C$7)</f>
        <v>0</v>
      </c>
      <c r="CC716" s="31" t="n">
        <f aca="false">$B$11*(($A$1081)*$C716/$B$12*$B$7+(1-$A$1081)*$D716/$B$12*$C$7)</f>
        <v>0</v>
      </c>
    </row>
    <row r="717" customFormat="false" ht="15" hidden="false" customHeight="false" outlineLevel="0" collapsed="false">
      <c r="A717" s="21" t="n">
        <v>693</v>
      </c>
      <c r="B717" s="27" t="n">
        <v>-0.781908224349887</v>
      </c>
      <c r="C717" s="9" t="n">
        <f aca="false">SUM(AM717:AV717)</f>
        <v>0</v>
      </c>
      <c r="D717" s="9" t="n">
        <f aca="false">SUM(AW717:BF717)</f>
        <v>0</v>
      </c>
      <c r="E717" s="24" t="n">
        <f aca="false">(1-C717/$B$12)*$B$8-C717/$B$12*$B$7</f>
        <v>0.05</v>
      </c>
      <c r="F717" s="24" t="n">
        <f aca="false">(1-D717/$B$12)*$C$8-D717/$B$12*$C$7</f>
        <v>0.09</v>
      </c>
      <c r="G717" s="47" t="n">
        <f aca="false">$B$11*($B$10*C717/$B$12*$B$7+(1-$B$10)*D717/$B$12*$C$7)</f>
        <v>0</v>
      </c>
      <c r="H717" s="24" t="n">
        <f aca="false">$B$10*E717+(1-$B$10)*F717</f>
        <v>0.07</v>
      </c>
      <c r="I717" s="21"/>
      <c r="J717" s="21"/>
      <c r="K717" s="21"/>
      <c r="L717" s="21"/>
      <c r="M717" s="21"/>
      <c r="N717" s="21"/>
      <c r="O717" s="21"/>
      <c r="P717" s="21"/>
      <c r="Q717" s="21"/>
      <c r="R717" s="27" t="n">
        <v>-0.627999432350332</v>
      </c>
      <c r="S717" s="27" t="n">
        <v>-0.267780356975214</v>
      </c>
      <c r="T717" s="27" t="n">
        <v>0.197312067582288</v>
      </c>
      <c r="U717" s="27" t="n">
        <v>1.14746263554535</v>
      </c>
      <c r="V717" s="27" t="n">
        <v>-0.876643405187012</v>
      </c>
      <c r="W717" s="27" t="n">
        <v>-0.172987415670329</v>
      </c>
      <c r="X717" s="27" t="n">
        <v>1.24114893154176</v>
      </c>
      <c r="Y717" s="27" t="n">
        <v>-0.146470146190997</v>
      </c>
      <c r="Z717" s="27" t="n">
        <v>0.121339902424061</v>
      </c>
      <c r="AA717" s="27" t="n">
        <v>-0.128693934246947</v>
      </c>
      <c r="AB717" s="27" t="n">
        <v>-0.604393631176718</v>
      </c>
      <c r="AC717" s="27" t="n">
        <v>0.698614497835783</v>
      </c>
      <c r="AD717" s="27" t="n">
        <v>0.374259787361324</v>
      </c>
      <c r="AE717" s="27" t="n">
        <v>0.395514179166371</v>
      </c>
      <c r="AF717" s="27" t="n">
        <v>-0.266474522738476</v>
      </c>
      <c r="AG717" s="27" t="n">
        <v>-0.440260052441178</v>
      </c>
      <c r="AH717" s="27" t="n">
        <v>1.44390656856887</v>
      </c>
      <c r="AI717" s="27" t="n">
        <v>0.188441896392922</v>
      </c>
      <c r="AJ717" s="27" t="n">
        <v>-0.570024327049304</v>
      </c>
      <c r="AK717" s="27" t="n">
        <v>-0.332472901009522</v>
      </c>
      <c r="AL717" s="21"/>
      <c r="AM717" s="31" t="n">
        <f aca="false">IF(SQRT($B$9)*$B717+SQRT(1-$B$9)*R717&lt;_xlfn.NORM.S.INV($B$6),1,0)</f>
        <v>0</v>
      </c>
      <c r="AN717" s="31" t="n">
        <f aca="false">IF(SQRT($B$9)*$B717+SQRT(1-$B$9)*S717&lt;_xlfn.NORM.S.INV($B$6),1,0)</f>
        <v>0</v>
      </c>
      <c r="AO717" s="31" t="n">
        <f aca="false">IF(SQRT($B$9)*$B717+SQRT(1-$B$9)*T717&lt;_xlfn.NORM.S.INV($B$6),1,0)</f>
        <v>0</v>
      </c>
      <c r="AP717" s="31" t="n">
        <f aca="false">IF(SQRT($B$9)*$B717+SQRT(1-$B$9)*U717&lt;_xlfn.NORM.S.INV($B$6),1,0)</f>
        <v>0</v>
      </c>
      <c r="AQ717" s="31" t="n">
        <f aca="false">IF(SQRT($B$9)*$B717+SQRT(1-$B$9)*V717&lt;_xlfn.NORM.S.INV($B$6),1,0)</f>
        <v>0</v>
      </c>
      <c r="AR717" s="31" t="n">
        <f aca="false">IF(SQRT($B$9)*$B717+SQRT(1-$B$9)*W717&lt;_xlfn.NORM.S.INV($B$6),1,0)</f>
        <v>0</v>
      </c>
      <c r="AS717" s="31" t="n">
        <f aca="false">IF(SQRT($B$9)*$B717+SQRT(1-$B$9)*X717&lt;_xlfn.NORM.S.INV($B$6),1,0)</f>
        <v>0</v>
      </c>
      <c r="AT717" s="31" t="n">
        <f aca="false">IF(SQRT($B$9)*$B717+SQRT(1-$B$9)*Y717&lt;_xlfn.NORM.S.INV($B$6),1,0)</f>
        <v>0</v>
      </c>
      <c r="AU717" s="31" t="n">
        <f aca="false">IF(SQRT($B$9)*$B717+SQRT(1-$B$9)*Z717&lt;_xlfn.NORM.S.INV($B$6),1,0)</f>
        <v>0</v>
      </c>
      <c r="AV717" s="31" t="n">
        <f aca="false">IF(SQRT($B$9)*$B717+SQRT(1-$B$9)*AA717&lt;_xlfn.NORM.S.INV($B$6),1,0)</f>
        <v>0</v>
      </c>
      <c r="AW717" s="31" t="n">
        <f aca="false">IF(SQRT($C$9)*$B717+SQRT(1-$C$9)*AB717&lt;_xlfn.NORM.S.INV($C$6),1,0)</f>
        <v>0</v>
      </c>
      <c r="AX717" s="31" t="n">
        <f aca="false">IF(SQRT($C$9)*$B717+SQRT(1-$C$9)*AC717&lt;_xlfn.NORM.S.INV($C$6),1,0)</f>
        <v>0</v>
      </c>
      <c r="AY717" s="31" t="n">
        <f aca="false">IF(SQRT($C$9)*$B717+SQRT(1-$C$9)*AD717&lt;_xlfn.NORM.S.INV($C$6),1,0)</f>
        <v>0</v>
      </c>
      <c r="AZ717" s="31" t="n">
        <f aca="false">IF(SQRT($C$9)*$B717+SQRT(1-$C$9)*AE717&lt;_xlfn.NORM.S.INV($C$6),1,0)</f>
        <v>0</v>
      </c>
      <c r="BA717" s="31" t="n">
        <f aca="false">IF(SQRT($C$9)*$B717+SQRT(1-$C$9)*AF717&lt;_xlfn.NORM.S.INV($C$6),1,0)</f>
        <v>0</v>
      </c>
      <c r="BB717" s="31" t="n">
        <f aca="false">IF(SQRT($C$9)*$B717+SQRT(1-$C$9)*AG717&lt;_xlfn.NORM.S.INV($C$6),1,0)</f>
        <v>0</v>
      </c>
      <c r="BC717" s="31" t="n">
        <f aca="false">IF(SQRT($C$9)*$B717+SQRT(1-$C$9)*AH717&lt;_xlfn.NORM.S.INV($C$6),1,0)</f>
        <v>0</v>
      </c>
      <c r="BD717" s="31" t="n">
        <f aca="false">IF(SQRT($C$9)*$B717+SQRT(1-$C$9)*AI717&lt;_xlfn.NORM.S.INV($C$6),1,0)</f>
        <v>0</v>
      </c>
      <c r="BE717" s="31" t="n">
        <f aca="false">IF(SQRT($C$9)*$B717+SQRT(1-$C$9)*AJ717&lt;_xlfn.NORM.S.INV($C$6),1,0)</f>
        <v>0</v>
      </c>
      <c r="BF717" s="31" t="n">
        <f aca="false">IF(SQRT($C$9)*$B717+SQRT(1-$C$9)*AK717&lt;_xlfn.NORM.S.INV($C$6),1,0)</f>
        <v>0</v>
      </c>
      <c r="BG717" s="21"/>
      <c r="BH717" s="21"/>
      <c r="BI717" s="31" t="n">
        <f aca="false">$B$11*(($A$1061)*$C717/$B$12*$B$7+(1-$A$1061)*$D717/$B$12*$C$7)</f>
        <v>0</v>
      </c>
      <c r="BJ717" s="31" t="n">
        <f aca="false">$B$11*(($A$1062)*$C717/$B$12*$B$7+(1-$A$1062)*$D717/$B$12*$C$7)</f>
        <v>0</v>
      </c>
      <c r="BK717" s="31" t="n">
        <f aca="false">$B$11*(($A$1063)*$C717/$B$12*$B$7+(1-$A$1063)*$D717/$B$12*$C$7)</f>
        <v>0</v>
      </c>
      <c r="BL717" s="31" t="n">
        <f aca="false">$B$11*(($A$1064)*$C717/$B$12*$B$7+(1-$A$1064)*$D717/$B$12*$C$7)</f>
        <v>0</v>
      </c>
      <c r="BM717" s="31" t="n">
        <f aca="false">$B$11*(($A$1065)*$C717/$B$12*$B$7+(1-$A$1065)*$D717/$B$12*$C$7)</f>
        <v>0</v>
      </c>
      <c r="BN717" s="31" t="n">
        <f aca="false">$B$11*(($A$1066)*$C717/$B$12*$B$7+(1-$A$1066)*$D717/$B$12*$C$7)</f>
        <v>0</v>
      </c>
      <c r="BO717" s="31" t="n">
        <f aca="false">$B$11*(($A$1067)*$C717/$B$12*$B$7+(1-$A$1067)*$D717/$B$12*$C$7)</f>
        <v>0</v>
      </c>
      <c r="BP717" s="31" t="n">
        <f aca="false">$B$11*(($A$1068)*$C717/$B$12*$B$7+(1-$A$1068)*$D717/$B$12*$C$7)</f>
        <v>0</v>
      </c>
      <c r="BQ717" s="31" t="n">
        <f aca="false">$B$11*(($A$1069)*$C717/$B$12*$B$7+(1-$A$1069)*$D717/$B$12*$C$7)</f>
        <v>0</v>
      </c>
      <c r="BR717" s="31" t="n">
        <f aca="false">$B$11*(($A$1070)*$C717/$B$12*$B$7+(1-$A$1070)*$D717/$B$12*$C$7)</f>
        <v>0</v>
      </c>
      <c r="BS717" s="31" t="n">
        <f aca="false">$B$11*(($A$1071)*$C717/$B$12*$B$7+(1-$A$1071)*$D717/$B$12*$C$7)</f>
        <v>0</v>
      </c>
      <c r="BT717" s="31" t="n">
        <f aca="false">$B$11*(($A$1072)*$C717/$B$12*$B$7+(1-$A$1072)*$D717/$B$12*$C$7)</f>
        <v>0</v>
      </c>
      <c r="BU717" s="31" t="n">
        <f aca="false">$B$11*(($A$1073)*$C717/$B$12*$B$7+(1-$A$1073)*$D717/$B$12*$C$7)</f>
        <v>0</v>
      </c>
      <c r="BV717" s="31" t="n">
        <f aca="false">$B$11*(($A$1074)*$C717/$B$12*$B$7+(1-$A$1074)*$D717/$B$12*$C$7)</f>
        <v>0</v>
      </c>
      <c r="BW717" s="31" t="n">
        <f aca="false">$B$11*(($A$1075)*$C717/$B$12*$B$7+(1-$A$1075)*$D717/$B$12*$C$7)</f>
        <v>0</v>
      </c>
      <c r="BX717" s="31" t="n">
        <f aca="false">$B$11*(($A$1076)*$C717/$B$12*$B$7+(1-$A$1076)*$D717/$B$12*$C$7)</f>
        <v>0</v>
      </c>
      <c r="BY717" s="31" t="n">
        <f aca="false">$B$11*(($A$1077)*$C717/$B$12*$B$7+(1-$A$1077)*$D717/$B$12*$C$7)</f>
        <v>0</v>
      </c>
      <c r="BZ717" s="31" t="n">
        <f aca="false">$B$11*(($A$1078)*$C717/$B$12*$B$7+(1-$A$1078)*$D717/$B$12*$C$7)</f>
        <v>0</v>
      </c>
      <c r="CA717" s="31" t="n">
        <f aca="false">$B$11*(($A$1079)*$C717/$B$12*$B$7+(1-$A$1079)*$D717/$B$12*$C$7)</f>
        <v>0</v>
      </c>
      <c r="CB717" s="31" t="n">
        <f aca="false">$B$11*(($A$1080)*$C717/$B$12*$B$7+(1-$A$1080)*$D717/$B$12*$C$7)</f>
        <v>0</v>
      </c>
      <c r="CC717" s="31" t="n">
        <f aca="false">$B$11*(($A$1081)*$C717/$B$12*$B$7+(1-$A$1081)*$D717/$B$12*$C$7)</f>
        <v>0</v>
      </c>
    </row>
    <row r="718" customFormat="false" ht="15" hidden="false" customHeight="false" outlineLevel="0" collapsed="false">
      <c r="A718" s="21" t="n">
        <v>694</v>
      </c>
      <c r="B718" s="27" t="n">
        <v>0.486496292226567</v>
      </c>
      <c r="C718" s="9" t="n">
        <f aca="false">SUM(AM718:AV718)</f>
        <v>0</v>
      </c>
      <c r="D718" s="9" t="n">
        <f aca="false">SUM(AW718:BF718)</f>
        <v>1</v>
      </c>
      <c r="E718" s="24" t="n">
        <f aca="false">(1-C718/$B$12)*$B$8-C718/$B$12*$B$7</f>
        <v>0.05</v>
      </c>
      <c r="F718" s="24" t="n">
        <f aca="false">(1-D718/$B$12)*$C$8-D718/$B$12*$C$7</f>
        <v>0.021</v>
      </c>
      <c r="G718" s="47" t="n">
        <f aca="false">$B$11*($B$10*C718/$B$12*$B$7+(1-$B$10)*D718/$B$12*$C$7)</f>
        <v>300</v>
      </c>
      <c r="H718" s="24" t="n">
        <f aca="false">$B$10*E718+(1-$B$10)*F718</f>
        <v>0.0355</v>
      </c>
      <c r="I718" s="21"/>
      <c r="J718" s="21"/>
      <c r="K718" s="21"/>
      <c r="L718" s="21"/>
      <c r="M718" s="21"/>
      <c r="N718" s="21"/>
      <c r="O718" s="21"/>
      <c r="P718" s="21"/>
      <c r="Q718" s="21"/>
      <c r="R718" s="27" t="n">
        <v>-1.37377872080167</v>
      </c>
      <c r="S718" s="27" t="n">
        <v>-2.05220651279209</v>
      </c>
      <c r="T718" s="27" t="n">
        <v>0.572338209791904</v>
      </c>
      <c r="U718" s="27" t="n">
        <v>1.08611190126337</v>
      </c>
      <c r="V718" s="27" t="n">
        <v>-0.161353634387754</v>
      </c>
      <c r="W718" s="27" t="n">
        <v>0.105596577679493</v>
      </c>
      <c r="X718" s="27" t="n">
        <v>-1.06432304730355</v>
      </c>
      <c r="Y718" s="27" t="n">
        <v>0.0370749743053717</v>
      </c>
      <c r="Z718" s="27" t="n">
        <v>-1.17108147998415</v>
      </c>
      <c r="AA718" s="27" t="n">
        <v>1.05631225866745</v>
      </c>
      <c r="AB718" s="27" t="n">
        <v>1.59907580046441</v>
      </c>
      <c r="AC718" s="27" t="n">
        <v>0.0117410393019004</v>
      </c>
      <c r="AD718" s="27" t="n">
        <v>1.16032498560101</v>
      </c>
      <c r="AE718" s="27" t="n">
        <v>0.155378299789616</v>
      </c>
      <c r="AF718" s="27" t="n">
        <v>-0.347109129908218</v>
      </c>
      <c r="AG718" s="27" t="n">
        <v>-1.37003317169177</v>
      </c>
      <c r="AH718" s="27" t="n">
        <v>-0.10907562140193</v>
      </c>
      <c r="AI718" s="27" t="n">
        <v>0.724133273629092</v>
      </c>
      <c r="AJ718" s="27" t="n">
        <v>-2.39539687943921</v>
      </c>
      <c r="AK718" s="27" t="n">
        <v>-1.08877336328613</v>
      </c>
      <c r="AL718" s="21"/>
      <c r="AM718" s="31" t="n">
        <f aca="false">IF(SQRT($B$9)*$B718+SQRT(1-$B$9)*R718&lt;_xlfn.NORM.S.INV($B$6),1,0)</f>
        <v>0</v>
      </c>
      <c r="AN718" s="31" t="n">
        <f aca="false">IF(SQRT($B$9)*$B718+SQRT(1-$B$9)*S718&lt;_xlfn.NORM.S.INV($B$6),1,0)</f>
        <v>0</v>
      </c>
      <c r="AO718" s="31" t="n">
        <f aca="false">IF(SQRT($B$9)*$B718+SQRT(1-$B$9)*T718&lt;_xlfn.NORM.S.INV($B$6),1,0)</f>
        <v>0</v>
      </c>
      <c r="AP718" s="31" t="n">
        <f aca="false">IF(SQRT($B$9)*$B718+SQRT(1-$B$9)*U718&lt;_xlfn.NORM.S.INV($B$6),1,0)</f>
        <v>0</v>
      </c>
      <c r="AQ718" s="31" t="n">
        <f aca="false">IF(SQRT($B$9)*$B718+SQRT(1-$B$9)*V718&lt;_xlfn.NORM.S.INV($B$6),1,0)</f>
        <v>0</v>
      </c>
      <c r="AR718" s="31" t="n">
        <f aca="false">IF(SQRT($B$9)*$B718+SQRT(1-$B$9)*W718&lt;_xlfn.NORM.S.INV($B$6),1,0)</f>
        <v>0</v>
      </c>
      <c r="AS718" s="31" t="n">
        <f aca="false">IF(SQRT($B$9)*$B718+SQRT(1-$B$9)*X718&lt;_xlfn.NORM.S.INV($B$6),1,0)</f>
        <v>0</v>
      </c>
      <c r="AT718" s="31" t="n">
        <f aca="false">IF(SQRT($B$9)*$B718+SQRT(1-$B$9)*Y718&lt;_xlfn.NORM.S.INV($B$6),1,0)</f>
        <v>0</v>
      </c>
      <c r="AU718" s="31" t="n">
        <f aca="false">IF(SQRT($B$9)*$B718+SQRT(1-$B$9)*Z718&lt;_xlfn.NORM.S.INV($B$6),1,0)</f>
        <v>0</v>
      </c>
      <c r="AV718" s="31" t="n">
        <f aca="false">IF(SQRT($B$9)*$B718+SQRT(1-$B$9)*AA718&lt;_xlfn.NORM.S.INV($B$6),1,0)</f>
        <v>0</v>
      </c>
      <c r="AW718" s="31" t="n">
        <f aca="false">IF(SQRT($C$9)*$B718+SQRT(1-$C$9)*AB718&lt;_xlfn.NORM.S.INV($C$6),1,0)</f>
        <v>0</v>
      </c>
      <c r="AX718" s="31" t="n">
        <f aca="false">IF(SQRT($C$9)*$B718+SQRT(1-$C$9)*AC718&lt;_xlfn.NORM.S.INV($C$6),1,0)</f>
        <v>0</v>
      </c>
      <c r="AY718" s="31" t="n">
        <f aca="false">IF(SQRT($C$9)*$B718+SQRT(1-$C$9)*AD718&lt;_xlfn.NORM.S.INV($C$6),1,0)</f>
        <v>0</v>
      </c>
      <c r="AZ718" s="31" t="n">
        <f aca="false">IF(SQRT($C$9)*$B718+SQRT(1-$C$9)*AE718&lt;_xlfn.NORM.S.INV($C$6),1,0)</f>
        <v>0</v>
      </c>
      <c r="BA718" s="31" t="n">
        <f aca="false">IF(SQRT($C$9)*$B718+SQRT(1-$C$9)*AF718&lt;_xlfn.NORM.S.INV($C$6),1,0)</f>
        <v>0</v>
      </c>
      <c r="BB718" s="31" t="n">
        <f aca="false">IF(SQRT($C$9)*$B718+SQRT(1-$C$9)*AG718&lt;_xlfn.NORM.S.INV($C$6),1,0)</f>
        <v>0</v>
      </c>
      <c r="BC718" s="31" t="n">
        <f aca="false">IF(SQRT($C$9)*$B718+SQRT(1-$C$9)*AH718&lt;_xlfn.NORM.S.INV($C$6),1,0)</f>
        <v>0</v>
      </c>
      <c r="BD718" s="31" t="n">
        <f aca="false">IF(SQRT($C$9)*$B718+SQRT(1-$C$9)*AI718&lt;_xlfn.NORM.S.INV($C$6),1,0)</f>
        <v>0</v>
      </c>
      <c r="BE718" s="31" t="n">
        <f aca="false">IF(SQRT($C$9)*$B718+SQRT(1-$C$9)*AJ718&lt;_xlfn.NORM.S.INV($C$6),1,0)</f>
        <v>1</v>
      </c>
      <c r="BF718" s="31" t="n">
        <f aca="false">IF(SQRT($C$9)*$B718+SQRT(1-$C$9)*AK718&lt;_xlfn.NORM.S.INV($C$6),1,0)</f>
        <v>0</v>
      </c>
      <c r="BG718" s="21"/>
      <c r="BH718" s="21"/>
      <c r="BI718" s="31" t="n">
        <f aca="false">$B$11*(($A$1061)*$C718/$B$12*$B$7+(1-$A$1061)*$D718/$B$12*$C$7)</f>
        <v>600</v>
      </c>
      <c r="BJ718" s="31" t="n">
        <f aca="false">$B$11*(($A$1062)*$C718/$B$12*$B$7+(1-$A$1062)*$D718/$B$12*$C$7)</f>
        <v>570</v>
      </c>
      <c r="BK718" s="31" t="n">
        <f aca="false">$B$11*(($A$1063)*$C718/$B$12*$B$7+(1-$A$1063)*$D718/$B$12*$C$7)</f>
        <v>540</v>
      </c>
      <c r="BL718" s="31" t="n">
        <f aca="false">$B$11*(($A$1064)*$C718/$B$12*$B$7+(1-$A$1064)*$D718/$B$12*$C$7)</f>
        <v>510</v>
      </c>
      <c r="BM718" s="31" t="n">
        <f aca="false">$B$11*(($A$1065)*$C718/$B$12*$B$7+(1-$A$1065)*$D718/$B$12*$C$7)</f>
        <v>480</v>
      </c>
      <c r="BN718" s="31" t="n">
        <f aca="false">$B$11*(($A$1066)*$C718/$B$12*$B$7+(1-$A$1066)*$D718/$B$12*$C$7)</f>
        <v>450</v>
      </c>
      <c r="BO718" s="31" t="n">
        <f aca="false">$B$11*(($A$1067)*$C718/$B$12*$B$7+(1-$A$1067)*$D718/$B$12*$C$7)</f>
        <v>420</v>
      </c>
      <c r="BP718" s="31" t="n">
        <f aca="false">$B$11*(($A$1068)*$C718/$B$12*$B$7+(1-$A$1068)*$D718/$B$12*$C$7)</f>
        <v>390</v>
      </c>
      <c r="BQ718" s="31" t="n">
        <f aca="false">$B$11*(($A$1069)*$C718/$B$12*$B$7+(1-$A$1069)*$D718/$B$12*$C$7)</f>
        <v>360</v>
      </c>
      <c r="BR718" s="31" t="n">
        <f aca="false">$B$11*(($A$1070)*$C718/$B$12*$B$7+(1-$A$1070)*$D718/$B$12*$C$7)</f>
        <v>330</v>
      </c>
      <c r="BS718" s="31" t="n">
        <f aca="false">$B$11*(($A$1071)*$C718/$B$12*$B$7+(1-$A$1071)*$D718/$B$12*$C$7)</f>
        <v>300</v>
      </c>
      <c r="BT718" s="31" t="n">
        <f aca="false">$B$11*(($A$1072)*$C718/$B$12*$B$7+(1-$A$1072)*$D718/$B$12*$C$7)</f>
        <v>270</v>
      </c>
      <c r="BU718" s="31" t="n">
        <f aca="false">$B$11*(($A$1073)*$C718/$B$12*$B$7+(1-$A$1073)*$D718/$B$12*$C$7)</f>
        <v>240</v>
      </c>
      <c r="BV718" s="31" t="n">
        <f aca="false">$B$11*(($A$1074)*$C718/$B$12*$B$7+(1-$A$1074)*$D718/$B$12*$C$7)</f>
        <v>210</v>
      </c>
      <c r="BW718" s="31" t="n">
        <f aca="false">$B$11*(($A$1075)*$C718/$B$12*$B$7+(1-$A$1075)*$D718/$B$12*$C$7)</f>
        <v>180</v>
      </c>
      <c r="BX718" s="31" t="n">
        <f aca="false">$B$11*(($A$1076)*$C718/$B$12*$B$7+(1-$A$1076)*$D718/$B$12*$C$7)</f>
        <v>150</v>
      </c>
      <c r="BY718" s="31" t="n">
        <f aca="false">$B$11*(($A$1077)*$C718/$B$12*$B$7+(1-$A$1077)*$D718/$B$12*$C$7)</f>
        <v>120</v>
      </c>
      <c r="BZ718" s="31" t="n">
        <f aca="false">$B$11*(($A$1078)*$C718/$B$12*$B$7+(1-$A$1078)*$D718/$B$12*$C$7)</f>
        <v>90</v>
      </c>
      <c r="CA718" s="31" t="n">
        <f aca="false">$B$11*(($A$1079)*$C718/$B$12*$B$7+(1-$A$1079)*$D718/$B$12*$C$7)</f>
        <v>60</v>
      </c>
      <c r="CB718" s="31" t="n">
        <f aca="false">$B$11*(($A$1080)*$C718/$B$12*$B$7+(1-$A$1080)*$D718/$B$12*$C$7)</f>
        <v>30</v>
      </c>
      <c r="CC718" s="31" t="n">
        <f aca="false">$B$11*(($A$1081)*$C718/$B$12*$B$7+(1-$A$1081)*$D718/$B$12*$C$7)</f>
        <v>0</v>
      </c>
    </row>
    <row r="719" customFormat="false" ht="15" hidden="false" customHeight="false" outlineLevel="0" collapsed="false">
      <c r="A719" s="21" t="n">
        <v>695</v>
      </c>
      <c r="B719" s="27" t="n">
        <v>0.0485145524940659</v>
      </c>
      <c r="C719" s="9" t="n">
        <f aca="false">SUM(AM719:AV719)</f>
        <v>0</v>
      </c>
      <c r="D719" s="9" t="n">
        <f aca="false">SUM(AW719:BF719)</f>
        <v>1</v>
      </c>
      <c r="E719" s="24" t="n">
        <f aca="false">(1-C719/$B$12)*$B$8-C719/$B$12*$B$7</f>
        <v>0.05</v>
      </c>
      <c r="F719" s="24" t="n">
        <f aca="false">(1-D719/$B$12)*$C$8-D719/$B$12*$C$7</f>
        <v>0.021</v>
      </c>
      <c r="G719" s="47" t="n">
        <f aca="false">$B$11*($B$10*C719/$B$12*$B$7+(1-$B$10)*D719/$B$12*$C$7)</f>
        <v>300</v>
      </c>
      <c r="H719" s="24" t="n">
        <f aca="false">$B$10*E719+(1-$B$10)*F719</f>
        <v>0.0355</v>
      </c>
      <c r="I719" s="21"/>
      <c r="J719" s="21"/>
      <c r="K719" s="21"/>
      <c r="L719" s="21"/>
      <c r="M719" s="21"/>
      <c r="N719" s="21"/>
      <c r="O719" s="21"/>
      <c r="P719" s="21"/>
      <c r="Q719" s="21"/>
      <c r="R719" s="27" t="n">
        <v>-2.3257817453544</v>
      </c>
      <c r="S719" s="27" t="n">
        <v>-0.687983533474008</v>
      </c>
      <c r="T719" s="27" t="n">
        <v>0.627413047007811</v>
      </c>
      <c r="U719" s="27" t="n">
        <v>-0.335037624955399</v>
      </c>
      <c r="V719" s="27" t="n">
        <v>-0.847193615785493</v>
      </c>
      <c r="W719" s="27" t="n">
        <v>0.644378517092312</v>
      </c>
      <c r="X719" s="27" t="n">
        <v>-0.409064648256379</v>
      </c>
      <c r="Y719" s="27" t="n">
        <v>0.638029546025767</v>
      </c>
      <c r="Z719" s="27" t="n">
        <v>1.6909119642001</v>
      </c>
      <c r="AA719" s="27" t="n">
        <v>0.805473820924752</v>
      </c>
      <c r="AB719" s="27" t="n">
        <v>-0.125988019416772</v>
      </c>
      <c r="AC719" s="27" t="n">
        <v>-1.05988965289108</v>
      </c>
      <c r="AD719" s="27" t="n">
        <v>-2.14794315192684</v>
      </c>
      <c r="AE719" s="27" t="n">
        <v>-0.0267115355530709</v>
      </c>
      <c r="AF719" s="27" t="n">
        <v>-1.16125427810888</v>
      </c>
      <c r="AG719" s="27" t="n">
        <v>-0.549928755392595</v>
      </c>
      <c r="AH719" s="27" t="n">
        <v>0.751805564166874</v>
      </c>
      <c r="AI719" s="27" t="n">
        <v>-0.258840186147713</v>
      </c>
      <c r="AJ719" s="27" t="n">
        <v>1.79585775183351</v>
      </c>
      <c r="AK719" s="27" t="n">
        <v>-1.27210942857097</v>
      </c>
      <c r="AL719" s="21"/>
      <c r="AM719" s="31" t="n">
        <f aca="false">IF(SQRT($B$9)*$B719+SQRT(1-$B$9)*R719&lt;_xlfn.NORM.S.INV($B$6),1,0)</f>
        <v>0</v>
      </c>
      <c r="AN719" s="31" t="n">
        <f aca="false">IF(SQRT($B$9)*$B719+SQRT(1-$B$9)*S719&lt;_xlfn.NORM.S.INV($B$6),1,0)</f>
        <v>0</v>
      </c>
      <c r="AO719" s="31" t="n">
        <f aca="false">IF(SQRT($B$9)*$B719+SQRT(1-$B$9)*T719&lt;_xlfn.NORM.S.INV($B$6),1,0)</f>
        <v>0</v>
      </c>
      <c r="AP719" s="31" t="n">
        <f aca="false">IF(SQRT($B$9)*$B719+SQRT(1-$B$9)*U719&lt;_xlfn.NORM.S.INV($B$6),1,0)</f>
        <v>0</v>
      </c>
      <c r="AQ719" s="31" t="n">
        <f aca="false">IF(SQRT($B$9)*$B719+SQRT(1-$B$9)*V719&lt;_xlfn.NORM.S.INV($B$6),1,0)</f>
        <v>0</v>
      </c>
      <c r="AR719" s="31" t="n">
        <f aca="false">IF(SQRT($B$9)*$B719+SQRT(1-$B$9)*W719&lt;_xlfn.NORM.S.INV($B$6),1,0)</f>
        <v>0</v>
      </c>
      <c r="AS719" s="31" t="n">
        <f aca="false">IF(SQRT($B$9)*$B719+SQRT(1-$B$9)*X719&lt;_xlfn.NORM.S.INV($B$6),1,0)</f>
        <v>0</v>
      </c>
      <c r="AT719" s="31" t="n">
        <f aca="false">IF(SQRT($B$9)*$B719+SQRT(1-$B$9)*Y719&lt;_xlfn.NORM.S.INV($B$6),1,0)</f>
        <v>0</v>
      </c>
      <c r="AU719" s="31" t="n">
        <f aca="false">IF(SQRT($B$9)*$B719+SQRT(1-$B$9)*Z719&lt;_xlfn.NORM.S.INV($B$6),1,0)</f>
        <v>0</v>
      </c>
      <c r="AV719" s="31" t="n">
        <f aca="false">IF(SQRT($B$9)*$B719+SQRT(1-$B$9)*AA719&lt;_xlfn.NORM.S.INV($B$6),1,0)</f>
        <v>0</v>
      </c>
      <c r="AW719" s="31" t="n">
        <f aca="false">IF(SQRT($C$9)*$B719+SQRT(1-$C$9)*AB719&lt;_xlfn.NORM.S.INV($C$6),1,0)</f>
        <v>0</v>
      </c>
      <c r="AX719" s="31" t="n">
        <f aca="false">IF(SQRT($C$9)*$B719+SQRT(1-$C$9)*AC719&lt;_xlfn.NORM.S.INV($C$6),1,0)</f>
        <v>0</v>
      </c>
      <c r="AY719" s="31" t="n">
        <f aca="false">IF(SQRT($C$9)*$B719+SQRT(1-$C$9)*AD719&lt;_xlfn.NORM.S.INV($C$6),1,0)</f>
        <v>1</v>
      </c>
      <c r="AZ719" s="31" t="n">
        <f aca="false">IF(SQRT($C$9)*$B719+SQRT(1-$C$9)*AE719&lt;_xlfn.NORM.S.INV($C$6),1,0)</f>
        <v>0</v>
      </c>
      <c r="BA719" s="31" t="n">
        <f aca="false">IF(SQRT($C$9)*$B719+SQRT(1-$C$9)*AF719&lt;_xlfn.NORM.S.INV($C$6),1,0)</f>
        <v>0</v>
      </c>
      <c r="BB719" s="31" t="n">
        <f aca="false">IF(SQRT($C$9)*$B719+SQRT(1-$C$9)*AG719&lt;_xlfn.NORM.S.INV($C$6),1,0)</f>
        <v>0</v>
      </c>
      <c r="BC719" s="31" t="n">
        <f aca="false">IF(SQRT($C$9)*$B719+SQRT(1-$C$9)*AH719&lt;_xlfn.NORM.S.INV($C$6),1,0)</f>
        <v>0</v>
      </c>
      <c r="BD719" s="31" t="n">
        <f aca="false">IF(SQRT($C$9)*$B719+SQRT(1-$C$9)*AI719&lt;_xlfn.NORM.S.INV($C$6),1,0)</f>
        <v>0</v>
      </c>
      <c r="BE719" s="31" t="n">
        <f aca="false">IF(SQRT($C$9)*$B719+SQRT(1-$C$9)*AJ719&lt;_xlfn.NORM.S.INV($C$6),1,0)</f>
        <v>0</v>
      </c>
      <c r="BF719" s="31" t="n">
        <f aca="false">IF(SQRT($C$9)*$B719+SQRT(1-$C$9)*AK719&lt;_xlfn.NORM.S.INV($C$6),1,0)</f>
        <v>0</v>
      </c>
      <c r="BG719" s="21"/>
      <c r="BH719" s="21"/>
      <c r="BI719" s="31" t="n">
        <f aca="false">$B$11*(($A$1061)*$C719/$B$12*$B$7+(1-$A$1061)*$D719/$B$12*$C$7)</f>
        <v>600</v>
      </c>
      <c r="BJ719" s="31" t="n">
        <f aca="false">$B$11*(($A$1062)*$C719/$B$12*$B$7+(1-$A$1062)*$D719/$B$12*$C$7)</f>
        <v>570</v>
      </c>
      <c r="BK719" s="31" t="n">
        <f aca="false">$B$11*(($A$1063)*$C719/$B$12*$B$7+(1-$A$1063)*$D719/$B$12*$C$7)</f>
        <v>540</v>
      </c>
      <c r="BL719" s="31" t="n">
        <f aca="false">$B$11*(($A$1064)*$C719/$B$12*$B$7+(1-$A$1064)*$D719/$B$12*$C$7)</f>
        <v>510</v>
      </c>
      <c r="BM719" s="31" t="n">
        <f aca="false">$B$11*(($A$1065)*$C719/$B$12*$B$7+(1-$A$1065)*$D719/$B$12*$C$7)</f>
        <v>480</v>
      </c>
      <c r="BN719" s="31" t="n">
        <f aca="false">$B$11*(($A$1066)*$C719/$B$12*$B$7+(1-$A$1066)*$D719/$B$12*$C$7)</f>
        <v>450</v>
      </c>
      <c r="BO719" s="31" t="n">
        <f aca="false">$B$11*(($A$1067)*$C719/$B$12*$B$7+(1-$A$1067)*$D719/$B$12*$C$7)</f>
        <v>420</v>
      </c>
      <c r="BP719" s="31" t="n">
        <f aca="false">$B$11*(($A$1068)*$C719/$B$12*$B$7+(1-$A$1068)*$D719/$B$12*$C$7)</f>
        <v>390</v>
      </c>
      <c r="BQ719" s="31" t="n">
        <f aca="false">$B$11*(($A$1069)*$C719/$B$12*$B$7+(1-$A$1069)*$D719/$B$12*$C$7)</f>
        <v>360</v>
      </c>
      <c r="BR719" s="31" t="n">
        <f aca="false">$B$11*(($A$1070)*$C719/$B$12*$B$7+(1-$A$1070)*$D719/$B$12*$C$7)</f>
        <v>330</v>
      </c>
      <c r="BS719" s="31" t="n">
        <f aca="false">$B$11*(($A$1071)*$C719/$B$12*$B$7+(1-$A$1071)*$D719/$B$12*$C$7)</f>
        <v>300</v>
      </c>
      <c r="BT719" s="31" t="n">
        <f aca="false">$B$11*(($A$1072)*$C719/$B$12*$B$7+(1-$A$1072)*$D719/$B$12*$C$7)</f>
        <v>270</v>
      </c>
      <c r="BU719" s="31" t="n">
        <f aca="false">$B$11*(($A$1073)*$C719/$B$12*$B$7+(1-$A$1073)*$D719/$B$12*$C$7)</f>
        <v>240</v>
      </c>
      <c r="BV719" s="31" t="n">
        <f aca="false">$B$11*(($A$1074)*$C719/$B$12*$B$7+(1-$A$1074)*$D719/$B$12*$C$7)</f>
        <v>210</v>
      </c>
      <c r="BW719" s="31" t="n">
        <f aca="false">$B$11*(($A$1075)*$C719/$B$12*$B$7+(1-$A$1075)*$D719/$B$12*$C$7)</f>
        <v>180</v>
      </c>
      <c r="BX719" s="31" t="n">
        <f aca="false">$B$11*(($A$1076)*$C719/$B$12*$B$7+(1-$A$1076)*$D719/$B$12*$C$7)</f>
        <v>150</v>
      </c>
      <c r="BY719" s="31" t="n">
        <f aca="false">$B$11*(($A$1077)*$C719/$B$12*$B$7+(1-$A$1077)*$D719/$B$12*$C$7)</f>
        <v>120</v>
      </c>
      <c r="BZ719" s="31" t="n">
        <f aca="false">$B$11*(($A$1078)*$C719/$B$12*$B$7+(1-$A$1078)*$D719/$B$12*$C$7)</f>
        <v>90</v>
      </c>
      <c r="CA719" s="31" t="n">
        <f aca="false">$B$11*(($A$1079)*$C719/$B$12*$B$7+(1-$A$1079)*$D719/$B$12*$C$7)</f>
        <v>60</v>
      </c>
      <c r="CB719" s="31" t="n">
        <f aca="false">$B$11*(($A$1080)*$C719/$B$12*$B$7+(1-$A$1080)*$D719/$B$12*$C$7)</f>
        <v>30</v>
      </c>
      <c r="CC719" s="31" t="n">
        <f aca="false">$B$11*(($A$1081)*$C719/$B$12*$B$7+(1-$A$1081)*$D719/$B$12*$C$7)</f>
        <v>0</v>
      </c>
    </row>
    <row r="720" customFormat="false" ht="15" hidden="false" customHeight="false" outlineLevel="0" collapsed="false">
      <c r="A720" s="21" t="n">
        <v>696</v>
      </c>
      <c r="B720" s="27" t="n">
        <v>1.08749000301698</v>
      </c>
      <c r="C720" s="9" t="n">
        <f aca="false">SUM(AM720:AV720)</f>
        <v>0</v>
      </c>
      <c r="D720" s="9" t="n">
        <f aca="false">SUM(AW720:BF720)</f>
        <v>0</v>
      </c>
      <c r="E720" s="24" t="n">
        <f aca="false">(1-C720/$B$12)*$B$8-C720/$B$12*$B$7</f>
        <v>0.05</v>
      </c>
      <c r="F720" s="24" t="n">
        <f aca="false">(1-D720/$B$12)*$C$8-D720/$B$12*$C$7</f>
        <v>0.09</v>
      </c>
      <c r="G720" s="47" t="n">
        <f aca="false">$B$11*($B$10*C720/$B$12*$B$7+(1-$B$10)*D720/$B$12*$C$7)</f>
        <v>0</v>
      </c>
      <c r="H720" s="24" t="n">
        <f aca="false">$B$10*E720+(1-$B$10)*F720</f>
        <v>0.07</v>
      </c>
      <c r="I720" s="21"/>
      <c r="J720" s="21"/>
      <c r="K720" s="21"/>
      <c r="L720" s="21"/>
      <c r="M720" s="21"/>
      <c r="N720" s="21"/>
      <c r="O720" s="21"/>
      <c r="P720" s="21"/>
      <c r="Q720" s="21"/>
      <c r="R720" s="27" t="n">
        <v>0.436266665441881</v>
      </c>
      <c r="S720" s="27" t="n">
        <v>0.0248433568338393</v>
      </c>
      <c r="T720" s="27" t="n">
        <v>0.507042699636604</v>
      </c>
      <c r="U720" s="27" t="n">
        <v>-0.5293034173495</v>
      </c>
      <c r="V720" s="27" t="n">
        <v>-1.18039796052349</v>
      </c>
      <c r="W720" s="27" t="n">
        <v>0.889099925689717</v>
      </c>
      <c r="X720" s="27" t="n">
        <v>-0.220501208271713</v>
      </c>
      <c r="Y720" s="27" t="n">
        <v>0.149190406082892</v>
      </c>
      <c r="Z720" s="27" t="n">
        <v>-0.649832604249558</v>
      </c>
      <c r="AA720" s="27" t="n">
        <v>0.292611998139672</v>
      </c>
      <c r="AB720" s="27" t="n">
        <v>0.39444105121943</v>
      </c>
      <c r="AC720" s="27" t="n">
        <v>1.43929911578263</v>
      </c>
      <c r="AD720" s="27" t="n">
        <v>0.557376916906314</v>
      </c>
      <c r="AE720" s="27" t="n">
        <v>-1.37542192863139</v>
      </c>
      <c r="AF720" s="27" t="n">
        <v>0.296309231152481</v>
      </c>
      <c r="AG720" s="27" t="n">
        <v>-1.01082913884766</v>
      </c>
      <c r="AH720" s="27" t="n">
        <v>-0.873676172783873</v>
      </c>
      <c r="AI720" s="27" t="n">
        <v>-0.587730339770448</v>
      </c>
      <c r="AJ720" s="27" t="n">
        <v>0.327055185929308</v>
      </c>
      <c r="AK720" s="27" t="n">
        <v>-0.0814180420722487</v>
      </c>
      <c r="AL720" s="21"/>
      <c r="AM720" s="31" t="n">
        <f aca="false">IF(SQRT($B$9)*$B720+SQRT(1-$B$9)*R720&lt;_xlfn.NORM.S.INV($B$6),1,0)</f>
        <v>0</v>
      </c>
      <c r="AN720" s="31" t="n">
        <f aca="false">IF(SQRT($B$9)*$B720+SQRT(1-$B$9)*S720&lt;_xlfn.NORM.S.INV($B$6),1,0)</f>
        <v>0</v>
      </c>
      <c r="AO720" s="31" t="n">
        <f aca="false">IF(SQRT($B$9)*$B720+SQRT(1-$B$9)*T720&lt;_xlfn.NORM.S.INV($B$6),1,0)</f>
        <v>0</v>
      </c>
      <c r="AP720" s="31" t="n">
        <f aca="false">IF(SQRT($B$9)*$B720+SQRT(1-$B$9)*U720&lt;_xlfn.NORM.S.INV($B$6),1,0)</f>
        <v>0</v>
      </c>
      <c r="AQ720" s="31" t="n">
        <f aca="false">IF(SQRT($B$9)*$B720+SQRT(1-$B$9)*V720&lt;_xlfn.NORM.S.INV($B$6),1,0)</f>
        <v>0</v>
      </c>
      <c r="AR720" s="31" t="n">
        <f aca="false">IF(SQRT($B$9)*$B720+SQRT(1-$B$9)*W720&lt;_xlfn.NORM.S.INV($B$6),1,0)</f>
        <v>0</v>
      </c>
      <c r="AS720" s="31" t="n">
        <f aca="false">IF(SQRT($B$9)*$B720+SQRT(1-$B$9)*X720&lt;_xlfn.NORM.S.INV($B$6),1,0)</f>
        <v>0</v>
      </c>
      <c r="AT720" s="31" t="n">
        <f aca="false">IF(SQRT($B$9)*$B720+SQRT(1-$B$9)*Y720&lt;_xlfn.NORM.S.INV($B$6),1,0)</f>
        <v>0</v>
      </c>
      <c r="AU720" s="31" t="n">
        <f aca="false">IF(SQRT($B$9)*$B720+SQRT(1-$B$9)*Z720&lt;_xlfn.NORM.S.INV($B$6),1,0)</f>
        <v>0</v>
      </c>
      <c r="AV720" s="31" t="n">
        <f aca="false">IF(SQRT($B$9)*$B720+SQRT(1-$B$9)*AA720&lt;_xlfn.NORM.S.INV($B$6),1,0)</f>
        <v>0</v>
      </c>
      <c r="AW720" s="31" t="n">
        <f aca="false">IF(SQRT($C$9)*$B720+SQRT(1-$C$9)*AB720&lt;_xlfn.NORM.S.INV($C$6),1,0)</f>
        <v>0</v>
      </c>
      <c r="AX720" s="31" t="n">
        <f aca="false">IF(SQRT($C$9)*$B720+SQRT(1-$C$9)*AC720&lt;_xlfn.NORM.S.INV($C$6),1,0)</f>
        <v>0</v>
      </c>
      <c r="AY720" s="31" t="n">
        <f aca="false">IF(SQRT($C$9)*$B720+SQRT(1-$C$9)*AD720&lt;_xlfn.NORM.S.INV($C$6),1,0)</f>
        <v>0</v>
      </c>
      <c r="AZ720" s="31" t="n">
        <f aca="false">IF(SQRT($C$9)*$B720+SQRT(1-$C$9)*AE720&lt;_xlfn.NORM.S.INV($C$6),1,0)</f>
        <v>0</v>
      </c>
      <c r="BA720" s="31" t="n">
        <f aca="false">IF(SQRT($C$9)*$B720+SQRT(1-$C$9)*AF720&lt;_xlfn.NORM.S.INV($C$6),1,0)</f>
        <v>0</v>
      </c>
      <c r="BB720" s="31" t="n">
        <f aca="false">IF(SQRT($C$9)*$B720+SQRT(1-$C$9)*AG720&lt;_xlfn.NORM.S.INV($C$6),1,0)</f>
        <v>0</v>
      </c>
      <c r="BC720" s="31" t="n">
        <f aca="false">IF(SQRT($C$9)*$B720+SQRT(1-$C$9)*AH720&lt;_xlfn.NORM.S.INV($C$6),1,0)</f>
        <v>0</v>
      </c>
      <c r="BD720" s="31" t="n">
        <f aca="false">IF(SQRT($C$9)*$B720+SQRT(1-$C$9)*AI720&lt;_xlfn.NORM.S.INV($C$6),1,0)</f>
        <v>0</v>
      </c>
      <c r="BE720" s="31" t="n">
        <f aca="false">IF(SQRT($C$9)*$B720+SQRT(1-$C$9)*AJ720&lt;_xlfn.NORM.S.INV($C$6),1,0)</f>
        <v>0</v>
      </c>
      <c r="BF720" s="31" t="n">
        <f aca="false">IF(SQRT($C$9)*$B720+SQRT(1-$C$9)*AK720&lt;_xlfn.NORM.S.INV($C$6),1,0)</f>
        <v>0</v>
      </c>
      <c r="BG720" s="21"/>
      <c r="BH720" s="21"/>
      <c r="BI720" s="31" t="n">
        <f aca="false">$B$11*(($A$1061)*$C720/$B$12*$B$7+(1-$A$1061)*$D720/$B$12*$C$7)</f>
        <v>0</v>
      </c>
      <c r="BJ720" s="31" t="n">
        <f aca="false">$B$11*(($A$1062)*$C720/$B$12*$B$7+(1-$A$1062)*$D720/$B$12*$C$7)</f>
        <v>0</v>
      </c>
      <c r="BK720" s="31" t="n">
        <f aca="false">$B$11*(($A$1063)*$C720/$B$12*$B$7+(1-$A$1063)*$D720/$B$12*$C$7)</f>
        <v>0</v>
      </c>
      <c r="BL720" s="31" t="n">
        <f aca="false">$B$11*(($A$1064)*$C720/$B$12*$B$7+(1-$A$1064)*$D720/$B$12*$C$7)</f>
        <v>0</v>
      </c>
      <c r="BM720" s="31" t="n">
        <f aca="false">$B$11*(($A$1065)*$C720/$B$12*$B$7+(1-$A$1065)*$D720/$B$12*$C$7)</f>
        <v>0</v>
      </c>
      <c r="BN720" s="31" t="n">
        <f aca="false">$B$11*(($A$1066)*$C720/$B$12*$B$7+(1-$A$1066)*$D720/$B$12*$C$7)</f>
        <v>0</v>
      </c>
      <c r="BO720" s="31" t="n">
        <f aca="false">$B$11*(($A$1067)*$C720/$B$12*$B$7+(1-$A$1067)*$D720/$B$12*$C$7)</f>
        <v>0</v>
      </c>
      <c r="BP720" s="31" t="n">
        <f aca="false">$B$11*(($A$1068)*$C720/$B$12*$B$7+(1-$A$1068)*$D720/$B$12*$C$7)</f>
        <v>0</v>
      </c>
      <c r="BQ720" s="31" t="n">
        <f aca="false">$B$11*(($A$1069)*$C720/$B$12*$B$7+(1-$A$1069)*$D720/$B$12*$C$7)</f>
        <v>0</v>
      </c>
      <c r="BR720" s="31" t="n">
        <f aca="false">$B$11*(($A$1070)*$C720/$B$12*$B$7+(1-$A$1070)*$D720/$B$12*$C$7)</f>
        <v>0</v>
      </c>
      <c r="BS720" s="31" t="n">
        <f aca="false">$B$11*(($A$1071)*$C720/$B$12*$B$7+(1-$A$1071)*$D720/$B$12*$C$7)</f>
        <v>0</v>
      </c>
      <c r="BT720" s="31" t="n">
        <f aca="false">$B$11*(($A$1072)*$C720/$B$12*$B$7+(1-$A$1072)*$D720/$B$12*$C$7)</f>
        <v>0</v>
      </c>
      <c r="BU720" s="31" t="n">
        <f aca="false">$B$11*(($A$1073)*$C720/$B$12*$B$7+(1-$A$1073)*$D720/$B$12*$C$7)</f>
        <v>0</v>
      </c>
      <c r="BV720" s="31" t="n">
        <f aca="false">$B$11*(($A$1074)*$C720/$B$12*$B$7+(1-$A$1074)*$D720/$B$12*$C$7)</f>
        <v>0</v>
      </c>
      <c r="BW720" s="31" t="n">
        <f aca="false">$B$11*(($A$1075)*$C720/$B$12*$B$7+(1-$A$1075)*$D720/$B$12*$C$7)</f>
        <v>0</v>
      </c>
      <c r="BX720" s="31" t="n">
        <f aca="false">$B$11*(($A$1076)*$C720/$B$12*$B$7+(1-$A$1076)*$D720/$B$12*$C$7)</f>
        <v>0</v>
      </c>
      <c r="BY720" s="31" t="n">
        <f aca="false">$B$11*(($A$1077)*$C720/$B$12*$B$7+(1-$A$1077)*$D720/$B$12*$C$7)</f>
        <v>0</v>
      </c>
      <c r="BZ720" s="31" t="n">
        <f aca="false">$B$11*(($A$1078)*$C720/$B$12*$B$7+(1-$A$1078)*$D720/$B$12*$C$7)</f>
        <v>0</v>
      </c>
      <c r="CA720" s="31" t="n">
        <f aca="false">$B$11*(($A$1079)*$C720/$B$12*$B$7+(1-$A$1079)*$D720/$B$12*$C$7)</f>
        <v>0</v>
      </c>
      <c r="CB720" s="31" t="n">
        <f aca="false">$B$11*(($A$1080)*$C720/$B$12*$B$7+(1-$A$1080)*$D720/$B$12*$C$7)</f>
        <v>0</v>
      </c>
      <c r="CC720" s="31" t="n">
        <f aca="false">$B$11*(($A$1081)*$C720/$B$12*$B$7+(1-$A$1081)*$D720/$B$12*$C$7)</f>
        <v>0</v>
      </c>
    </row>
    <row r="721" customFormat="false" ht="15" hidden="false" customHeight="false" outlineLevel="0" collapsed="false">
      <c r="A721" s="21" t="n">
        <v>697</v>
      </c>
      <c r="B721" s="27" t="n">
        <v>-1.45147284667384</v>
      </c>
      <c r="C721" s="9" t="n">
        <f aca="false">SUM(AM721:AV721)</f>
        <v>0</v>
      </c>
      <c r="D721" s="9" t="n">
        <f aca="false">SUM(AW721:BF721)</f>
        <v>2</v>
      </c>
      <c r="E721" s="24" t="n">
        <f aca="false">(1-C721/$B$12)*$B$8-C721/$B$12*$B$7</f>
        <v>0.05</v>
      </c>
      <c r="F721" s="24" t="n">
        <f aca="false">(1-D721/$B$12)*$C$8-D721/$B$12*$C$7</f>
        <v>-0.048</v>
      </c>
      <c r="G721" s="47" t="n">
        <f aca="false">$B$11*($B$10*C721/$B$12*$B$7+(1-$B$10)*D721/$B$12*$C$7)</f>
        <v>600</v>
      </c>
      <c r="H721" s="24" t="n">
        <f aca="false">$B$10*E721+(1-$B$10)*F721</f>
        <v>0.001</v>
      </c>
      <c r="I721" s="21"/>
      <c r="J721" s="21"/>
      <c r="K721" s="21"/>
      <c r="L721" s="21"/>
      <c r="M721" s="21"/>
      <c r="N721" s="21"/>
      <c r="O721" s="21"/>
      <c r="P721" s="21"/>
      <c r="Q721" s="21"/>
      <c r="R721" s="27" t="n">
        <v>1.13895311381615</v>
      </c>
      <c r="S721" s="27" t="n">
        <v>1.92125386187561</v>
      </c>
      <c r="T721" s="27" t="n">
        <v>1.08084670892572</v>
      </c>
      <c r="U721" s="27" t="n">
        <v>-0.555233748251439</v>
      </c>
      <c r="V721" s="27" t="n">
        <v>-0.625118752970117</v>
      </c>
      <c r="W721" s="27" t="n">
        <v>0.0969003294133564</v>
      </c>
      <c r="X721" s="27" t="n">
        <v>2.10537453990377</v>
      </c>
      <c r="Y721" s="27" t="n">
        <v>0.6106566255364</v>
      </c>
      <c r="Z721" s="27" t="n">
        <v>-0.427729546669622</v>
      </c>
      <c r="AA721" s="27" t="n">
        <v>1.17753441142945</v>
      </c>
      <c r="AB721" s="27" t="n">
        <v>-1.22942149142902</v>
      </c>
      <c r="AC721" s="27" t="n">
        <v>0.519054952565493</v>
      </c>
      <c r="AD721" s="27" t="n">
        <v>0.364482220372628</v>
      </c>
      <c r="AE721" s="27" t="n">
        <v>-0.157294009951596</v>
      </c>
      <c r="AF721" s="27" t="n">
        <v>0.726578670001089</v>
      </c>
      <c r="AG721" s="27" t="n">
        <v>0.118499530310325</v>
      </c>
      <c r="AH721" s="27" t="n">
        <v>-3.01663641565712</v>
      </c>
      <c r="AI721" s="27" t="n">
        <v>0.322015304036967</v>
      </c>
      <c r="AJ721" s="27" t="n">
        <v>-0.754124035572821</v>
      </c>
      <c r="AK721" s="27" t="n">
        <v>1.14201710322159</v>
      </c>
      <c r="AL721" s="21"/>
      <c r="AM721" s="31" t="n">
        <f aca="false">IF(SQRT($B$9)*$B721+SQRT(1-$B$9)*R721&lt;_xlfn.NORM.S.INV($B$6),1,0)</f>
        <v>0</v>
      </c>
      <c r="AN721" s="31" t="n">
        <f aca="false">IF(SQRT($B$9)*$B721+SQRT(1-$B$9)*S721&lt;_xlfn.NORM.S.INV($B$6),1,0)</f>
        <v>0</v>
      </c>
      <c r="AO721" s="31" t="n">
        <f aca="false">IF(SQRT($B$9)*$B721+SQRT(1-$B$9)*T721&lt;_xlfn.NORM.S.INV($B$6),1,0)</f>
        <v>0</v>
      </c>
      <c r="AP721" s="31" t="n">
        <f aca="false">IF(SQRT($B$9)*$B721+SQRT(1-$B$9)*U721&lt;_xlfn.NORM.S.INV($B$6),1,0)</f>
        <v>0</v>
      </c>
      <c r="AQ721" s="31" t="n">
        <f aca="false">IF(SQRT($B$9)*$B721+SQRT(1-$B$9)*V721&lt;_xlfn.NORM.S.INV($B$6),1,0)</f>
        <v>0</v>
      </c>
      <c r="AR721" s="31" t="n">
        <f aca="false">IF(SQRT($B$9)*$B721+SQRT(1-$B$9)*W721&lt;_xlfn.NORM.S.INV($B$6),1,0)</f>
        <v>0</v>
      </c>
      <c r="AS721" s="31" t="n">
        <f aca="false">IF(SQRT($B$9)*$B721+SQRT(1-$B$9)*X721&lt;_xlfn.NORM.S.INV($B$6),1,0)</f>
        <v>0</v>
      </c>
      <c r="AT721" s="31" t="n">
        <f aca="false">IF(SQRT($B$9)*$B721+SQRT(1-$B$9)*Y721&lt;_xlfn.NORM.S.INV($B$6),1,0)</f>
        <v>0</v>
      </c>
      <c r="AU721" s="31" t="n">
        <f aca="false">IF(SQRT($B$9)*$B721+SQRT(1-$B$9)*Z721&lt;_xlfn.NORM.S.INV($B$6),1,0)</f>
        <v>0</v>
      </c>
      <c r="AV721" s="31" t="n">
        <f aca="false">IF(SQRT($B$9)*$B721+SQRT(1-$B$9)*AA721&lt;_xlfn.NORM.S.INV($B$6),1,0)</f>
        <v>0</v>
      </c>
      <c r="AW721" s="31" t="n">
        <f aca="false">IF(SQRT($C$9)*$B721+SQRT(1-$C$9)*AB721&lt;_xlfn.NORM.S.INV($C$6),1,0)</f>
        <v>1</v>
      </c>
      <c r="AX721" s="31" t="n">
        <f aca="false">IF(SQRT($C$9)*$B721+SQRT(1-$C$9)*AC721&lt;_xlfn.NORM.S.INV($C$6),1,0)</f>
        <v>0</v>
      </c>
      <c r="AY721" s="31" t="n">
        <f aca="false">IF(SQRT($C$9)*$B721+SQRT(1-$C$9)*AD721&lt;_xlfn.NORM.S.INV($C$6),1,0)</f>
        <v>0</v>
      </c>
      <c r="AZ721" s="31" t="n">
        <f aca="false">IF(SQRT($C$9)*$B721+SQRT(1-$C$9)*AE721&lt;_xlfn.NORM.S.INV($C$6),1,0)</f>
        <v>0</v>
      </c>
      <c r="BA721" s="31" t="n">
        <f aca="false">IF(SQRT($C$9)*$B721+SQRT(1-$C$9)*AF721&lt;_xlfn.NORM.S.INV($C$6),1,0)</f>
        <v>0</v>
      </c>
      <c r="BB721" s="31" t="n">
        <f aca="false">IF(SQRT($C$9)*$B721+SQRT(1-$C$9)*AG721&lt;_xlfn.NORM.S.INV($C$6),1,0)</f>
        <v>0</v>
      </c>
      <c r="BC721" s="31" t="n">
        <f aca="false">IF(SQRT($C$9)*$B721+SQRT(1-$C$9)*AH721&lt;_xlfn.NORM.S.INV($C$6),1,0)</f>
        <v>1</v>
      </c>
      <c r="BD721" s="31" t="n">
        <f aca="false">IF(SQRT($C$9)*$B721+SQRT(1-$C$9)*AI721&lt;_xlfn.NORM.S.INV($C$6),1,0)</f>
        <v>0</v>
      </c>
      <c r="BE721" s="31" t="n">
        <f aca="false">IF(SQRT($C$9)*$B721+SQRT(1-$C$9)*AJ721&lt;_xlfn.NORM.S.INV($C$6),1,0)</f>
        <v>0</v>
      </c>
      <c r="BF721" s="31" t="n">
        <f aca="false">IF(SQRT($C$9)*$B721+SQRT(1-$C$9)*AK721&lt;_xlfn.NORM.S.INV($C$6),1,0)</f>
        <v>0</v>
      </c>
      <c r="BG721" s="21"/>
      <c r="BH721" s="21"/>
      <c r="BI721" s="31" t="n">
        <f aca="false">$B$11*(($A$1061)*$C721/$B$12*$B$7+(1-$A$1061)*$D721/$B$12*$C$7)</f>
        <v>1200</v>
      </c>
      <c r="BJ721" s="31" t="n">
        <f aca="false">$B$11*(($A$1062)*$C721/$B$12*$B$7+(1-$A$1062)*$D721/$B$12*$C$7)</f>
        <v>1140</v>
      </c>
      <c r="BK721" s="31" t="n">
        <f aca="false">$B$11*(($A$1063)*$C721/$B$12*$B$7+(1-$A$1063)*$D721/$B$12*$C$7)</f>
        <v>1080</v>
      </c>
      <c r="BL721" s="31" t="n">
        <f aca="false">$B$11*(($A$1064)*$C721/$B$12*$B$7+(1-$A$1064)*$D721/$B$12*$C$7)</f>
        <v>1020</v>
      </c>
      <c r="BM721" s="31" t="n">
        <f aca="false">$B$11*(($A$1065)*$C721/$B$12*$B$7+(1-$A$1065)*$D721/$B$12*$C$7)</f>
        <v>960</v>
      </c>
      <c r="BN721" s="31" t="n">
        <f aca="false">$B$11*(($A$1066)*$C721/$B$12*$B$7+(1-$A$1066)*$D721/$B$12*$C$7)</f>
        <v>900</v>
      </c>
      <c r="BO721" s="31" t="n">
        <f aca="false">$B$11*(($A$1067)*$C721/$B$12*$B$7+(1-$A$1067)*$D721/$B$12*$C$7)</f>
        <v>840</v>
      </c>
      <c r="BP721" s="31" t="n">
        <f aca="false">$B$11*(($A$1068)*$C721/$B$12*$B$7+(1-$A$1068)*$D721/$B$12*$C$7)</f>
        <v>780</v>
      </c>
      <c r="BQ721" s="31" t="n">
        <f aca="false">$B$11*(($A$1069)*$C721/$B$12*$B$7+(1-$A$1069)*$D721/$B$12*$C$7)</f>
        <v>720</v>
      </c>
      <c r="BR721" s="31" t="n">
        <f aca="false">$B$11*(($A$1070)*$C721/$B$12*$B$7+(1-$A$1070)*$D721/$B$12*$C$7)</f>
        <v>660</v>
      </c>
      <c r="BS721" s="31" t="n">
        <f aca="false">$B$11*(($A$1071)*$C721/$B$12*$B$7+(1-$A$1071)*$D721/$B$12*$C$7)</f>
        <v>600</v>
      </c>
      <c r="BT721" s="31" t="n">
        <f aca="false">$B$11*(($A$1072)*$C721/$B$12*$B$7+(1-$A$1072)*$D721/$B$12*$C$7)</f>
        <v>540</v>
      </c>
      <c r="BU721" s="31" t="n">
        <f aca="false">$B$11*(($A$1073)*$C721/$B$12*$B$7+(1-$A$1073)*$D721/$B$12*$C$7)</f>
        <v>480</v>
      </c>
      <c r="BV721" s="31" t="n">
        <f aca="false">$B$11*(($A$1074)*$C721/$B$12*$B$7+(1-$A$1074)*$D721/$B$12*$C$7)</f>
        <v>420</v>
      </c>
      <c r="BW721" s="31" t="n">
        <f aca="false">$B$11*(($A$1075)*$C721/$B$12*$B$7+(1-$A$1075)*$D721/$B$12*$C$7)</f>
        <v>360</v>
      </c>
      <c r="BX721" s="31" t="n">
        <f aca="false">$B$11*(($A$1076)*$C721/$B$12*$B$7+(1-$A$1076)*$D721/$B$12*$C$7)</f>
        <v>300</v>
      </c>
      <c r="BY721" s="31" t="n">
        <f aca="false">$B$11*(($A$1077)*$C721/$B$12*$B$7+(1-$A$1077)*$D721/$B$12*$C$7)</f>
        <v>240</v>
      </c>
      <c r="BZ721" s="31" t="n">
        <f aca="false">$B$11*(($A$1078)*$C721/$B$12*$B$7+(1-$A$1078)*$D721/$B$12*$C$7)</f>
        <v>180</v>
      </c>
      <c r="CA721" s="31" t="n">
        <f aca="false">$B$11*(($A$1079)*$C721/$B$12*$B$7+(1-$A$1079)*$D721/$B$12*$C$7)</f>
        <v>120</v>
      </c>
      <c r="CB721" s="31" t="n">
        <f aca="false">$B$11*(($A$1080)*$C721/$B$12*$B$7+(1-$A$1080)*$D721/$B$12*$C$7)</f>
        <v>60.0000000000001</v>
      </c>
      <c r="CC721" s="31" t="n">
        <f aca="false">$B$11*(($A$1081)*$C721/$B$12*$B$7+(1-$A$1081)*$D721/$B$12*$C$7)</f>
        <v>0</v>
      </c>
    </row>
    <row r="722" customFormat="false" ht="15" hidden="false" customHeight="false" outlineLevel="0" collapsed="false">
      <c r="A722" s="21" t="n">
        <v>698</v>
      </c>
      <c r="B722" s="27" t="n">
        <v>-0.675523616942584</v>
      </c>
      <c r="C722" s="9" t="n">
        <f aca="false">SUM(AM722:AV722)</f>
        <v>0</v>
      </c>
      <c r="D722" s="9" t="n">
        <f aca="false">SUM(AW722:BF722)</f>
        <v>0</v>
      </c>
      <c r="E722" s="24" t="n">
        <f aca="false">(1-C722/$B$12)*$B$8-C722/$B$12*$B$7</f>
        <v>0.05</v>
      </c>
      <c r="F722" s="24" t="n">
        <f aca="false">(1-D722/$B$12)*$C$8-D722/$B$12*$C$7</f>
        <v>0.09</v>
      </c>
      <c r="G722" s="47" t="n">
        <f aca="false">$B$11*($B$10*C722/$B$12*$B$7+(1-$B$10)*D722/$B$12*$C$7)</f>
        <v>0</v>
      </c>
      <c r="H722" s="24" t="n">
        <f aca="false">$B$10*E722+(1-$B$10)*F722</f>
        <v>0.07</v>
      </c>
      <c r="I722" s="21"/>
      <c r="J722" s="21"/>
      <c r="K722" s="21"/>
      <c r="L722" s="21"/>
      <c r="M722" s="21"/>
      <c r="N722" s="21"/>
      <c r="O722" s="21"/>
      <c r="P722" s="21"/>
      <c r="Q722" s="21"/>
      <c r="R722" s="27" t="n">
        <v>-1.37727659937955</v>
      </c>
      <c r="S722" s="27" t="n">
        <v>-0.0690224046346728</v>
      </c>
      <c r="T722" s="27" t="n">
        <v>-1.2234649694358</v>
      </c>
      <c r="U722" s="27" t="n">
        <v>1.06569530712893</v>
      </c>
      <c r="V722" s="27" t="n">
        <v>-1.11748122074258</v>
      </c>
      <c r="W722" s="27" t="n">
        <v>1.27166947358604</v>
      </c>
      <c r="X722" s="27" t="n">
        <v>-0.935154909943809</v>
      </c>
      <c r="Y722" s="27" t="n">
        <v>-0.702609617572894</v>
      </c>
      <c r="Z722" s="27" t="n">
        <v>0.358506623588289</v>
      </c>
      <c r="AA722" s="27" t="n">
        <v>-0.262743991097315</v>
      </c>
      <c r="AB722" s="27" t="n">
        <v>-0.207192698301563</v>
      </c>
      <c r="AC722" s="27" t="n">
        <v>1.17748745916708</v>
      </c>
      <c r="AD722" s="27" t="n">
        <v>-0.605189025757087</v>
      </c>
      <c r="AE722" s="27" t="n">
        <v>2.03192296987236</v>
      </c>
      <c r="AF722" s="27" t="n">
        <v>1.07699901618413</v>
      </c>
      <c r="AG722" s="27" t="n">
        <v>-0.944490182037767</v>
      </c>
      <c r="AH722" s="27" t="n">
        <v>0.54678448290741</v>
      </c>
      <c r="AI722" s="27" t="n">
        <v>0.838871067214609</v>
      </c>
      <c r="AJ722" s="27" t="n">
        <v>-0.964583946656939</v>
      </c>
      <c r="AK722" s="27" t="n">
        <v>0.473461296682407</v>
      </c>
      <c r="AL722" s="21"/>
      <c r="AM722" s="31" t="n">
        <f aca="false">IF(SQRT($B$9)*$B722+SQRT(1-$B$9)*R722&lt;_xlfn.NORM.S.INV($B$6),1,0)</f>
        <v>0</v>
      </c>
      <c r="AN722" s="31" t="n">
        <f aca="false">IF(SQRT($B$9)*$B722+SQRT(1-$B$9)*S722&lt;_xlfn.NORM.S.INV($B$6),1,0)</f>
        <v>0</v>
      </c>
      <c r="AO722" s="31" t="n">
        <f aca="false">IF(SQRT($B$9)*$B722+SQRT(1-$B$9)*T722&lt;_xlfn.NORM.S.INV($B$6),1,0)</f>
        <v>0</v>
      </c>
      <c r="AP722" s="31" t="n">
        <f aca="false">IF(SQRT($B$9)*$B722+SQRT(1-$B$9)*U722&lt;_xlfn.NORM.S.INV($B$6),1,0)</f>
        <v>0</v>
      </c>
      <c r="AQ722" s="31" t="n">
        <f aca="false">IF(SQRT($B$9)*$B722+SQRT(1-$B$9)*V722&lt;_xlfn.NORM.S.INV($B$6),1,0)</f>
        <v>0</v>
      </c>
      <c r="AR722" s="31" t="n">
        <f aca="false">IF(SQRT($B$9)*$B722+SQRT(1-$B$9)*W722&lt;_xlfn.NORM.S.INV($B$6),1,0)</f>
        <v>0</v>
      </c>
      <c r="AS722" s="31" t="n">
        <f aca="false">IF(SQRT($B$9)*$B722+SQRT(1-$B$9)*X722&lt;_xlfn.NORM.S.INV($B$6),1,0)</f>
        <v>0</v>
      </c>
      <c r="AT722" s="31" t="n">
        <f aca="false">IF(SQRT($B$9)*$B722+SQRT(1-$B$9)*Y722&lt;_xlfn.NORM.S.INV($B$6),1,0)</f>
        <v>0</v>
      </c>
      <c r="AU722" s="31" t="n">
        <f aca="false">IF(SQRT($B$9)*$B722+SQRT(1-$B$9)*Z722&lt;_xlfn.NORM.S.INV($B$6),1,0)</f>
        <v>0</v>
      </c>
      <c r="AV722" s="31" t="n">
        <f aca="false">IF(SQRT($B$9)*$B722+SQRT(1-$B$9)*AA722&lt;_xlfn.NORM.S.INV($B$6),1,0)</f>
        <v>0</v>
      </c>
      <c r="AW722" s="31" t="n">
        <f aca="false">IF(SQRT($C$9)*$B722+SQRT(1-$C$9)*AB722&lt;_xlfn.NORM.S.INV($C$6),1,0)</f>
        <v>0</v>
      </c>
      <c r="AX722" s="31" t="n">
        <f aca="false">IF(SQRT($C$9)*$B722+SQRT(1-$C$9)*AC722&lt;_xlfn.NORM.S.INV($C$6),1,0)</f>
        <v>0</v>
      </c>
      <c r="AY722" s="31" t="n">
        <f aca="false">IF(SQRT($C$9)*$B722+SQRT(1-$C$9)*AD722&lt;_xlfn.NORM.S.INV($C$6),1,0)</f>
        <v>0</v>
      </c>
      <c r="AZ722" s="31" t="n">
        <f aca="false">IF(SQRT($C$9)*$B722+SQRT(1-$C$9)*AE722&lt;_xlfn.NORM.S.INV($C$6),1,0)</f>
        <v>0</v>
      </c>
      <c r="BA722" s="31" t="n">
        <f aca="false">IF(SQRT($C$9)*$B722+SQRT(1-$C$9)*AF722&lt;_xlfn.NORM.S.INV($C$6),1,0)</f>
        <v>0</v>
      </c>
      <c r="BB722" s="31" t="n">
        <f aca="false">IF(SQRT($C$9)*$B722+SQRT(1-$C$9)*AG722&lt;_xlfn.NORM.S.INV($C$6),1,0)</f>
        <v>0</v>
      </c>
      <c r="BC722" s="31" t="n">
        <f aca="false">IF(SQRT($C$9)*$B722+SQRT(1-$C$9)*AH722&lt;_xlfn.NORM.S.INV($C$6),1,0)</f>
        <v>0</v>
      </c>
      <c r="BD722" s="31" t="n">
        <f aca="false">IF(SQRT($C$9)*$B722+SQRT(1-$C$9)*AI722&lt;_xlfn.NORM.S.INV($C$6),1,0)</f>
        <v>0</v>
      </c>
      <c r="BE722" s="31" t="n">
        <f aca="false">IF(SQRT($C$9)*$B722+SQRT(1-$C$9)*AJ722&lt;_xlfn.NORM.S.INV($C$6),1,0)</f>
        <v>0</v>
      </c>
      <c r="BF722" s="31" t="n">
        <f aca="false">IF(SQRT($C$9)*$B722+SQRT(1-$C$9)*AK722&lt;_xlfn.NORM.S.INV($C$6),1,0)</f>
        <v>0</v>
      </c>
      <c r="BG722" s="21"/>
      <c r="BH722" s="21"/>
      <c r="BI722" s="31" t="n">
        <f aca="false">$B$11*(($A$1061)*$C722/$B$12*$B$7+(1-$A$1061)*$D722/$B$12*$C$7)</f>
        <v>0</v>
      </c>
      <c r="BJ722" s="31" t="n">
        <f aca="false">$B$11*(($A$1062)*$C722/$B$12*$B$7+(1-$A$1062)*$D722/$B$12*$C$7)</f>
        <v>0</v>
      </c>
      <c r="BK722" s="31" t="n">
        <f aca="false">$B$11*(($A$1063)*$C722/$B$12*$B$7+(1-$A$1063)*$D722/$B$12*$C$7)</f>
        <v>0</v>
      </c>
      <c r="BL722" s="31" t="n">
        <f aca="false">$B$11*(($A$1064)*$C722/$B$12*$B$7+(1-$A$1064)*$D722/$B$12*$C$7)</f>
        <v>0</v>
      </c>
      <c r="BM722" s="31" t="n">
        <f aca="false">$B$11*(($A$1065)*$C722/$B$12*$B$7+(1-$A$1065)*$D722/$B$12*$C$7)</f>
        <v>0</v>
      </c>
      <c r="BN722" s="31" t="n">
        <f aca="false">$B$11*(($A$1066)*$C722/$B$12*$B$7+(1-$A$1066)*$D722/$B$12*$C$7)</f>
        <v>0</v>
      </c>
      <c r="BO722" s="31" t="n">
        <f aca="false">$B$11*(($A$1067)*$C722/$B$12*$B$7+(1-$A$1067)*$D722/$B$12*$C$7)</f>
        <v>0</v>
      </c>
      <c r="BP722" s="31" t="n">
        <f aca="false">$B$11*(($A$1068)*$C722/$B$12*$B$7+(1-$A$1068)*$D722/$B$12*$C$7)</f>
        <v>0</v>
      </c>
      <c r="BQ722" s="31" t="n">
        <f aca="false">$B$11*(($A$1069)*$C722/$B$12*$B$7+(1-$A$1069)*$D722/$B$12*$C$7)</f>
        <v>0</v>
      </c>
      <c r="BR722" s="31" t="n">
        <f aca="false">$B$11*(($A$1070)*$C722/$B$12*$B$7+(1-$A$1070)*$D722/$B$12*$C$7)</f>
        <v>0</v>
      </c>
      <c r="BS722" s="31" t="n">
        <f aca="false">$B$11*(($A$1071)*$C722/$B$12*$B$7+(1-$A$1071)*$D722/$B$12*$C$7)</f>
        <v>0</v>
      </c>
      <c r="BT722" s="31" t="n">
        <f aca="false">$B$11*(($A$1072)*$C722/$B$12*$B$7+(1-$A$1072)*$D722/$B$12*$C$7)</f>
        <v>0</v>
      </c>
      <c r="BU722" s="31" t="n">
        <f aca="false">$B$11*(($A$1073)*$C722/$B$12*$B$7+(1-$A$1073)*$D722/$B$12*$C$7)</f>
        <v>0</v>
      </c>
      <c r="BV722" s="31" t="n">
        <f aca="false">$B$11*(($A$1074)*$C722/$B$12*$B$7+(1-$A$1074)*$D722/$B$12*$C$7)</f>
        <v>0</v>
      </c>
      <c r="BW722" s="31" t="n">
        <f aca="false">$B$11*(($A$1075)*$C722/$B$12*$B$7+(1-$A$1075)*$D722/$B$12*$C$7)</f>
        <v>0</v>
      </c>
      <c r="BX722" s="31" t="n">
        <f aca="false">$B$11*(($A$1076)*$C722/$B$12*$B$7+(1-$A$1076)*$D722/$B$12*$C$7)</f>
        <v>0</v>
      </c>
      <c r="BY722" s="31" t="n">
        <f aca="false">$B$11*(($A$1077)*$C722/$B$12*$B$7+(1-$A$1077)*$D722/$B$12*$C$7)</f>
        <v>0</v>
      </c>
      <c r="BZ722" s="31" t="n">
        <f aca="false">$B$11*(($A$1078)*$C722/$B$12*$B$7+(1-$A$1078)*$D722/$B$12*$C$7)</f>
        <v>0</v>
      </c>
      <c r="CA722" s="31" t="n">
        <f aca="false">$B$11*(($A$1079)*$C722/$B$12*$B$7+(1-$A$1079)*$D722/$B$12*$C$7)</f>
        <v>0</v>
      </c>
      <c r="CB722" s="31" t="n">
        <f aca="false">$B$11*(($A$1080)*$C722/$B$12*$B$7+(1-$A$1080)*$D722/$B$12*$C$7)</f>
        <v>0</v>
      </c>
      <c r="CC722" s="31" t="n">
        <f aca="false">$B$11*(($A$1081)*$C722/$B$12*$B$7+(1-$A$1081)*$D722/$B$12*$C$7)</f>
        <v>0</v>
      </c>
    </row>
    <row r="723" customFormat="false" ht="15" hidden="false" customHeight="false" outlineLevel="0" collapsed="false">
      <c r="A723" s="21" t="n">
        <v>699</v>
      </c>
      <c r="B723" s="27" t="n">
        <v>0.548167683833397</v>
      </c>
      <c r="C723" s="9" t="n">
        <f aca="false">SUM(AM723:AV723)</f>
        <v>0</v>
      </c>
      <c r="D723" s="9" t="n">
        <f aca="false">SUM(AW723:BF723)</f>
        <v>1</v>
      </c>
      <c r="E723" s="24" t="n">
        <f aca="false">(1-C723/$B$12)*$B$8-C723/$B$12*$B$7</f>
        <v>0.05</v>
      </c>
      <c r="F723" s="24" t="n">
        <f aca="false">(1-D723/$B$12)*$C$8-D723/$B$12*$C$7</f>
        <v>0.021</v>
      </c>
      <c r="G723" s="47" t="n">
        <f aca="false">$B$11*($B$10*C723/$B$12*$B$7+(1-$B$10)*D723/$B$12*$C$7)</f>
        <v>300</v>
      </c>
      <c r="H723" s="24" t="n">
        <f aca="false">$B$10*E723+(1-$B$10)*F723</f>
        <v>0.0355</v>
      </c>
      <c r="I723" s="21"/>
      <c r="J723" s="21"/>
      <c r="K723" s="21"/>
      <c r="L723" s="21"/>
      <c r="M723" s="21"/>
      <c r="N723" s="21"/>
      <c r="O723" s="21"/>
      <c r="P723" s="21"/>
      <c r="Q723" s="21"/>
      <c r="R723" s="27" t="n">
        <v>1.52652964919733</v>
      </c>
      <c r="S723" s="27" t="n">
        <v>-0.907088020203316</v>
      </c>
      <c r="T723" s="27" t="n">
        <v>0.548991920143941</v>
      </c>
      <c r="U723" s="27" t="n">
        <v>0.12506124065475</v>
      </c>
      <c r="V723" s="27" t="n">
        <v>-1.32166367814241</v>
      </c>
      <c r="W723" s="27" t="n">
        <v>-0.582410046333202</v>
      </c>
      <c r="X723" s="27" t="n">
        <v>0.883491490204514</v>
      </c>
      <c r="Y723" s="27" t="n">
        <v>1.39947886427991</v>
      </c>
      <c r="Z723" s="27" t="n">
        <v>2.6291663169546</v>
      </c>
      <c r="AA723" s="27" t="n">
        <v>0.842518248164181</v>
      </c>
      <c r="AB723" s="27" t="n">
        <v>-0.822194052922938</v>
      </c>
      <c r="AC723" s="27" t="n">
        <v>0.607086740438524</v>
      </c>
      <c r="AD723" s="27" t="n">
        <v>-2.68971008886564</v>
      </c>
      <c r="AE723" s="27" t="n">
        <v>1.01456071686396</v>
      </c>
      <c r="AF723" s="27" t="n">
        <v>-1.96743020884498</v>
      </c>
      <c r="AG723" s="27" t="n">
        <v>0.259239323139655</v>
      </c>
      <c r="AH723" s="27" t="n">
        <v>-1.48422286382825</v>
      </c>
      <c r="AI723" s="27" t="n">
        <v>1.81311205384913</v>
      </c>
      <c r="AJ723" s="27" t="n">
        <v>-0.326898590725952</v>
      </c>
      <c r="AK723" s="27" t="n">
        <v>0.630893809803326</v>
      </c>
      <c r="AL723" s="21"/>
      <c r="AM723" s="31" t="n">
        <f aca="false">IF(SQRT($B$9)*$B723+SQRT(1-$B$9)*R723&lt;_xlfn.NORM.S.INV($B$6),1,0)</f>
        <v>0</v>
      </c>
      <c r="AN723" s="31" t="n">
        <f aca="false">IF(SQRT($B$9)*$B723+SQRT(1-$B$9)*S723&lt;_xlfn.NORM.S.INV($B$6),1,0)</f>
        <v>0</v>
      </c>
      <c r="AO723" s="31" t="n">
        <f aca="false">IF(SQRT($B$9)*$B723+SQRT(1-$B$9)*T723&lt;_xlfn.NORM.S.INV($B$6),1,0)</f>
        <v>0</v>
      </c>
      <c r="AP723" s="31" t="n">
        <f aca="false">IF(SQRT($B$9)*$B723+SQRT(1-$B$9)*U723&lt;_xlfn.NORM.S.INV($B$6),1,0)</f>
        <v>0</v>
      </c>
      <c r="AQ723" s="31" t="n">
        <f aca="false">IF(SQRT($B$9)*$B723+SQRT(1-$B$9)*V723&lt;_xlfn.NORM.S.INV($B$6),1,0)</f>
        <v>0</v>
      </c>
      <c r="AR723" s="31" t="n">
        <f aca="false">IF(SQRT($B$9)*$B723+SQRT(1-$B$9)*W723&lt;_xlfn.NORM.S.INV($B$6),1,0)</f>
        <v>0</v>
      </c>
      <c r="AS723" s="31" t="n">
        <f aca="false">IF(SQRT($B$9)*$B723+SQRT(1-$B$9)*X723&lt;_xlfn.NORM.S.INV($B$6),1,0)</f>
        <v>0</v>
      </c>
      <c r="AT723" s="31" t="n">
        <f aca="false">IF(SQRT($B$9)*$B723+SQRT(1-$B$9)*Y723&lt;_xlfn.NORM.S.INV($B$6),1,0)</f>
        <v>0</v>
      </c>
      <c r="AU723" s="31" t="n">
        <f aca="false">IF(SQRT($B$9)*$B723+SQRT(1-$B$9)*Z723&lt;_xlfn.NORM.S.INV($B$6),1,0)</f>
        <v>0</v>
      </c>
      <c r="AV723" s="31" t="n">
        <f aca="false">IF(SQRT($B$9)*$B723+SQRT(1-$B$9)*AA723&lt;_xlfn.NORM.S.INV($B$6),1,0)</f>
        <v>0</v>
      </c>
      <c r="AW723" s="31" t="n">
        <f aca="false">IF(SQRT($C$9)*$B723+SQRT(1-$C$9)*AB723&lt;_xlfn.NORM.S.INV($C$6),1,0)</f>
        <v>0</v>
      </c>
      <c r="AX723" s="31" t="n">
        <f aca="false">IF(SQRT($C$9)*$B723+SQRT(1-$C$9)*AC723&lt;_xlfn.NORM.S.INV($C$6),1,0)</f>
        <v>0</v>
      </c>
      <c r="AY723" s="31" t="n">
        <f aca="false">IF(SQRT($C$9)*$B723+SQRT(1-$C$9)*AD723&lt;_xlfn.NORM.S.INV($C$6),1,0)</f>
        <v>1</v>
      </c>
      <c r="AZ723" s="31" t="n">
        <f aca="false">IF(SQRT($C$9)*$B723+SQRT(1-$C$9)*AE723&lt;_xlfn.NORM.S.INV($C$6),1,0)</f>
        <v>0</v>
      </c>
      <c r="BA723" s="31" t="n">
        <f aca="false">IF(SQRT($C$9)*$B723+SQRT(1-$C$9)*AF723&lt;_xlfn.NORM.S.INV($C$6),1,0)</f>
        <v>0</v>
      </c>
      <c r="BB723" s="31" t="n">
        <f aca="false">IF(SQRT($C$9)*$B723+SQRT(1-$C$9)*AG723&lt;_xlfn.NORM.S.INV($C$6),1,0)</f>
        <v>0</v>
      </c>
      <c r="BC723" s="31" t="n">
        <f aca="false">IF(SQRT($C$9)*$B723+SQRT(1-$C$9)*AH723&lt;_xlfn.NORM.S.INV($C$6),1,0)</f>
        <v>0</v>
      </c>
      <c r="BD723" s="31" t="n">
        <f aca="false">IF(SQRT($C$9)*$B723+SQRT(1-$C$9)*AI723&lt;_xlfn.NORM.S.INV($C$6),1,0)</f>
        <v>0</v>
      </c>
      <c r="BE723" s="31" t="n">
        <f aca="false">IF(SQRT($C$9)*$B723+SQRT(1-$C$9)*AJ723&lt;_xlfn.NORM.S.INV($C$6),1,0)</f>
        <v>0</v>
      </c>
      <c r="BF723" s="31" t="n">
        <f aca="false">IF(SQRT($C$9)*$B723+SQRT(1-$C$9)*AK723&lt;_xlfn.NORM.S.INV($C$6),1,0)</f>
        <v>0</v>
      </c>
      <c r="BG723" s="21"/>
      <c r="BH723" s="21"/>
      <c r="BI723" s="31" t="n">
        <f aca="false">$B$11*(($A$1061)*$C723/$B$12*$B$7+(1-$A$1061)*$D723/$B$12*$C$7)</f>
        <v>600</v>
      </c>
      <c r="BJ723" s="31" t="n">
        <f aca="false">$B$11*(($A$1062)*$C723/$B$12*$B$7+(1-$A$1062)*$D723/$B$12*$C$7)</f>
        <v>570</v>
      </c>
      <c r="BK723" s="31" t="n">
        <f aca="false">$B$11*(($A$1063)*$C723/$B$12*$B$7+(1-$A$1063)*$D723/$B$12*$C$7)</f>
        <v>540</v>
      </c>
      <c r="BL723" s="31" t="n">
        <f aca="false">$B$11*(($A$1064)*$C723/$B$12*$B$7+(1-$A$1064)*$D723/$B$12*$C$7)</f>
        <v>510</v>
      </c>
      <c r="BM723" s="31" t="n">
        <f aca="false">$B$11*(($A$1065)*$C723/$B$12*$B$7+(1-$A$1065)*$D723/$B$12*$C$7)</f>
        <v>480</v>
      </c>
      <c r="BN723" s="31" t="n">
        <f aca="false">$B$11*(($A$1066)*$C723/$B$12*$B$7+(1-$A$1066)*$D723/$B$12*$C$7)</f>
        <v>450</v>
      </c>
      <c r="BO723" s="31" t="n">
        <f aca="false">$B$11*(($A$1067)*$C723/$B$12*$B$7+(1-$A$1067)*$D723/$B$12*$C$7)</f>
        <v>420</v>
      </c>
      <c r="BP723" s="31" t="n">
        <f aca="false">$B$11*(($A$1068)*$C723/$B$12*$B$7+(1-$A$1068)*$D723/$B$12*$C$7)</f>
        <v>390</v>
      </c>
      <c r="BQ723" s="31" t="n">
        <f aca="false">$B$11*(($A$1069)*$C723/$B$12*$B$7+(1-$A$1069)*$D723/$B$12*$C$7)</f>
        <v>360</v>
      </c>
      <c r="BR723" s="31" t="n">
        <f aca="false">$B$11*(($A$1070)*$C723/$B$12*$B$7+(1-$A$1070)*$D723/$B$12*$C$7)</f>
        <v>330</v>
      </c>
      <c r="BS723" s="31" t="n">
        <f aca="false">$B$11*(($A$1071)*$C723/$B$12*$B$7+(1-$A$1071)*$D723/$B$12*$C$7)</f>
        <v>300</v>
      </c>
      <c r="BT723" s="31" t="n">
        <f aca="false">$B$11*(($A$1072)*$C723/$B$12*$B$7+(1-$A$1072)*$D723/$B$12*$C$7)</f>
        <v>270</v>
      </c>
      <c r="BU723" s="31" t="n">
        <f aca="false">$B$11*(($A$1073)*$C723/$B$12*$B$7+(1-$A$1073)*$D723/$B$12*$C$7)</f>
        <v>240</v>
      </c>
      <c r="BV723" s="31" t="n">
        <f aca="false">$B$11*(($A$1074)*$C723/$B$12*$B$7+(1-$A$1074)*$D723/$B$12*$C$7)</f>
        <v>210</v>
      </c>
      <c r="BW723" s="31" t="n">
        <f aca="false">$B$11*(($A$1075)*$C723/$B$12*$B$7+(1-$A$1075)*$D723/$B$12*$C$7)</f>
        <v>180</v>
      </c>
      <c r="BX723" s="31" t="n">
        <f aca="false">$B$11*(($A$1076)*$C723/$B$12*$B$7+(1-$A$1076)*$D723/$B$12*$C$7)</f>
        <v>150</v>
      </c>
      <c r="BY723" s="31" t="n">
        <f aca="false">$B$11*(($A$1077)*$C723/$B$12*$B$7+(1-$A$1077)*$D723/$B$12*$C$7)</f>
        <v>120</v>
      </c>
      <c r="BZ723" s="31" t="n">
        <f aca="false">$B$11*(($A$1078)*$C723/$B$12*$B$7+(1-$A$1078)*$D723/$B$12*$C$7)</f>
        <v>90</v>
      </c>
      <c r="CA723" s="31" t="n">
        <f aca="false">$B$11*(($A$1079)*$C723/$B$12*$B$7+(1-$A$1079)*$D723/$B$12*$C$7)</f>
        <v>60</v>
      </c>
      <c r="CB723" s="31" t="n">
        <f aca="false">$B$11*(($A$1080)*$C723/$B$12*$B$7+(1-$A$1080)*$D723/$B$12*$C$7)</f>
        <v>30</v>
      </c>
      <c r="CC723" s="31" t="n">
        <f aca="false">$B$11*(($A$1081)*$C723/$B$12*$B$7+(1-$A$1081)*$D723/$B$12*$C$7)</f>
        <v>0</v>
      </c>
    </row>
    <row r="724" customFormat="false" ht="15" hidden="false" customHeight="false" outlineLevel="0" collapsed="false">
      <c r="A724" s="21" t="n">
        <v>700</v>
      </c>
      <c r="B724" s="27" t="n">
        <v>-0.523370263309049</v>
      </c>
      <c r="C724" s="9" t="n">
        <f aca="false">SUM(AM724:AV724)</f>
        <v>0</v>
      </c>
      <c r="D724" s="9" t="n">
        <f aca="false">SUM(AW724:BF724)</f>
        <v>0</v>
      </c>
      <c r="E724" s="24" t="n">
        <f aca="false">(1-C724/$B$12)*$B$8-C724/$B$12*$B$7</f>
        <v>0.05</v>
      </c>
      <c r="F724" s="24" t="n">
        <f aca="false">(1-D724/$B$12)*$C$8-D724/$B$12*$C$7</f>
        <v>0.09</v>
      </c>
      <c r="G724" s="47" t="n">
        <f aca="false">$B$11*($B$10*C724/$B$12*$B$7+(1-$B$10)*D724/$B$12*$C$7)</f>
        <v>0</v>
      </c>
      <c r="H724" s="24" t="n">
        <f aca="false">$B$10*E724+(1-$B$10)*F724</f>
        <v>0.07</v>
      </c>
      <c r="I724" s="21"/>
      <c r="J724" s="21"/>
      <c r="K724" s="21"/>
      <c r="L724" s="21"/>
      <c r="M724" s="21"/>
      <c r="N724" s="21"/>
      <c r="O724" s="21"/>
      <c r="P724" s="21"/>
      <c r="Q724" s="21"/>
      <c r="R724" s="27" t="n">
        <v>-0.915461838911516</v>
      </c>
      <c r="S724" s="27" t="n">
        <v>1.04314226436955</v>
      </c>
      <c r="T724" s="27" t="n">
        <v>-0.736214692670653</v>
      </c>
      <c r="U724" s="27" t="n">
        <v>1.83060355266682</v>
      </c>
      <c r="V724" s="27" t="n">
        <v>0.797646430062208</v>
      </c>
      <c r="W724" s="27" t="n">
        <v>-1.59852301557086</v>
      </c>
      <c r="X724" s="27" t="n">
        <v>0.639137713298353</v>
      </c>
      <c r="Y724" s="27" t="n">
        <v>-0.0609300221191788</v>
      </c>
      <c r="Z724" s="27" t="n">
        <v>0.150616334936251</v>
      </c>
      <c r="AA724" s="27" t="n">
        <v>-0.553015371284908</v>
      </c>
      <c r="AB724" s="27" t="n">
        <v>1.21636040610377</v>
      </c>
      <c r="AC724" s="27" t="n">
        <v>0.508769480082519</v>
      </c>
      <c r="AD724" s="27" t="n">
        <v>-0.223354289347403</v>
      </c>
      <c r="AE724" s="27" t="n">
        <v>1.14415124427032</v>
      </c>
      <c r="AF724" s="27" t="n">
        <v>-0.889772753753675</v>
      </c>
      <c r="AG724" s="27" t="n">
        <v>-0.429779422837945</v>
      </c>
      <c r="AH724" s="27" t="n">
        <v>0.985328863941386</v>
      </c>
      <c r="AI724" s="27" t="n">
        <v>-0.00654657336301948</v>
      </c>
      <c r="AJ724" s="27" t="n">
        <v>-0.107756814197191</v>
      </c>
      <c r="AK724" s="27" t="n">
        <v>-0.378518775697145</v>
      </c>
      <c r="AL724" s="21"/>
      <c r="AM724" s="31" t="n">
        <f aca="false">IF(SQRT($B$9)*$B724+SQRT(1-$B$9)*R724&lt;_xlfn.NORM.S.INV($B$6),1,0)</f>
        <v>0</v>
      </c>
      <c r="AN724" s="31" t="n">
        <f aca="false">IF(SQRT($B$9)*$B724+SQRT(1-$B$9)*S724&lt;_xlfn.NORM.S.INV($B$6),1,0)</f>
        <v>0</v>
      </c>
      <c r="AO724" s="31" t="n">
        <f aca="false">IF(SQRT($B$9)*$B724+SQRT(1-$B$9)*T724&lt;_xlfn.NORM.S.INV($B$6),1,0)</f>
        <v>0</v>
      </c>
      <c r="AP724" s="31" t="n">
        <f aca="false">IF(SQRT($B$9)*$B724+SQRT(1-$B$9)*U724&lt;_xlfn.NORM.S.INV($B$6),1,0)</f>
        <v>0</v>
      </c>
      <c r="AQ724" s="31" t="n">
        <f aca="false">IF(SQRT($B$9)*$B724+SQRT(1-$B$9)*V724&lt;_xlfn.NORM.S.INV($B$6),1,0)</f>
        <v>0</v>
      </c>
      <c r="AR724" s="31" t="n">
        <f aca="false">IF(SQRT($B$9)*$B724+SQRT(1-$B$9)*W724&lt;_xlfn.NORM.S.INV($B$6),1,0)</f>
        <v>0</v>
      </c>
      <c r="AS724" s="31" t="n">
        <f aca="false">IF(SQRT($B$9)*$B724+SQRT(1-$B$9)*X724&lt;_xlfn.NORM.S.INV($B$6),1,0)</f>
        <v>0</v>
      </c>
      <c r="AT724" s="31" t="n">
        <f aca="false">IF(SQRT($B$9)*$B724+SQRT(1-$B$9)*Y724&lt;_xlfn.NORM.S.INV($B$6),1,0)</f>
        <v>0</v>
      </c>
      <c r="AU724" s="31" t="n">
        <f aca="false">IF(SQRT($B$9)*$B724+SQRT(1-$B$9)*Z724&lt;_xlfn.NORM.S.INV($B$6),1,0)</f>
        <v>0</v>
      </c>
      <c r="AV724" s="31" t="n">
        <f aca="false">IF(SQRT($B$9)*$B724+SQRT(1-$B$9)*AA724&lt;_xlfn.NORM.S.INV($B$6),1,0)</f>
        <v>0</v>
      </c>
      <c r="AW724" s="31" t="n">
        <f aca="false">IF(SQRT($C$9)*$B724+SQRT(1-$C$9)*AB724&lt;_xlfn.NORM.S.INV($C$6),1,0)</f>
        <v>0</v>
      </c>
      <c r="AX724" s="31" t="n">
        <f aca="false">IF(SQRT($C$9)*$B724+SQRT(1-$C$9)*AC724&lt;_xlfn.NORM.S.INV($C$6),1,0)</f>
        <v>0</v>
      </c>
      <c r="AY724" s="31" t="n">
        <f aca="false">IF(SQRT($C$9)*$B724+SQRT(1-$C$9)*AD724&lt;_xlfn.NORM.S.INV($C$6),1,0)</f>
        <v>0</v>
      </c>
      <c r="AZ724" s="31" t="n">
        <f aca="false">IF(SQRT($C$9)*$B724+SQRT(1-$C$9)*AE724&lt;_xlfn.NORM.S.INV($C$6),1,0)</f>
        <v>0</v>
      </c>
      <c r="BA724" s="31" t="n">
        <f aca="false">IF(SQRT($C$9)*$B724+SQRT(1-$C$9)*AF724&lt;_xlfn.NORM.S.INV($C$6),1,0)</f>
        <v>0</v>
      </c>
      <c r="BB724" s="31" t="n">
        <f aca="false">IF(SQRT($C$9)*$B724+SQRT(1-$C$9)*AG724&lt;_xlfn.NORM.S.INV($C$6),1,0)</f>
        <v>0</v>
      </c>
      <c r="BC724" s="31" t="n">
        <f aca="false">IF(SQRT($C$9)*$B724+SQRT(1-$C$9)*AH724&lt;_xlfn.NORM.S.INV($C$6),1,0)</f>
        <v>0</v>
      </c>
      <c r="BD724" s="31" t="n">
        <f aca="false">IF(SQRT($C$9)*$B724+SQRT(1-$C$9)*AI724&lt;_xlfn.NORM.S.INV($C$6),1,0)</f>
        <v>0</v>
      </c>
      <c r="BE724" s="31" t="n">
        <f aca="false">IF(SQRT($C$9)*$B724+SQRT(1-$C$9)*AJ724&lt;_xlfn.NORM.S.INV($C$6),1,0)</f>
        <v>0</v>
      </c>
      <c r="BF724" s="31" t="n">
        <f aca="false">IF(SQRT($C$9)*$B724+SQRT(1-$C$9)*AK724&lt;_xlfn.NORM.S.INV($C$6),1,0)</f>
        <v>0</v>
      </c>
      <c r="BG724" s="21"/>
      <c r="BH724" s="21"/>
      <c r="BI724" s="31" t="n">
        <f aca="false">$B$11*(($A$1061)*$C724/$B$12*$B$7+(1-$A$1061)*$D724/$B$12*$C$7)</f>
        <v>0</v>
      </c>
      <c r="BJ724" s="31" t="n">
        <f aca="false">$B$11*(($A$1062)*$C724/$B$12*$B$7+(1-$A$1062)*$D724/$B$12*$C$7)</f>
        <v>0</v>
      </c>
      <c r="BK724" s="31" t="n">
        <f aca="false">$B$11*(($A$1063)*$C724/$B$12*$B$7+(1-$A$1063)*$D724/$B$12*$C$7)</f>
        <v>0</v>
      </c>
      <c r="BL724" s="31" t="n">
        <f aca="false">$B$11*(($A$1064)*$C724/$B$12*$B$7+(1-$A$1064)*$D724/$B$12*$C$7)</f>
        <v>0</v>
      </c>
      <c r="BM724" s="31" t="n">
        <f aca="false">$B$11*(($A$1065)*$C724/$B$12*$B$7+(1-$A$1065)*$D724/$B$12*$C$7)</f>
        <v>0</v>
      </c>
      <c r="BN724" s="31" t="n">
        <f aca="false">$B$11*(($A$1066)*$C724/$B$12*$B$7+(1-$A$1066)*$D724/$B$12*$C$7)</f>
        <v>0</v>
      </c>
      <c r="BO724" s="31" t="n">
        <f aca="false">$B$11*(($A$1067)*$C724/$B$12*$B$7+(1-$A$1067)*$D724/$B$12*$C$7)</f>
        <v>0</v>
      </c>
      <c r="BP724" s="31" t="n">
        <f aca="false">$B$11*(($A$1068)*$C724/$B$12*$B$7+(1-$A$1068)*$D724/$B$12*$C$7)</f>
        <v>0</v>
      </c>
      <c r="BQ724" s="31" t="n">
        <f aca="false">$B$11*(($A$1069)*$C724/$B$12*$B$7+(1-$A$1069)*$D724/$B$12*$C$7)</f>
        <v>0</v>
      </c>
      <c r="BR724" s="31" t="n">
        <f aca="false">$B$11*(($A$1070)*$C724/$B$12*$B$7+(1-$A$1070)*$D724/$B$12*$C$7)</f>
        <v>0</v>
      </c>
      <c r="BS724" s="31" t="n">
        <f aca="false">$B$11*(($A$1071)*$C724/$B$12*$B$7+(1-$A$1071)*$D724/$B$12*$C$7)</f>
        <v>0</v>
      </c>
      <c r="BT724" s="31" t="n">
        <f aca="false">$B$11*(($A$1072)*$C724/$B$12*$B$7+(1-$A$1072)*$D724/$B$12*$C$7)</f>
        <v>0</v>
      </c>
      <c r="BU724" s="31" t="n">
        <f aca="false">$B$11*(($A$1073)*$C724/$B$12*$B$7+(1-$A$1073)*$D724/$B$12*$C$7)</f>
        <v>0</v>
      </c>
      <c r="BV724" s="31" t="n">
        <f aca="false">$B$11*(($A$1074)*$C724/$B$12*$B$7+(1-$A$1074)*$D724/$B$12*$C$7)</f>
        <v>0</v>
      </c>
      <c r="BW724" s="31" t="n">
        <f aca="false">$B$11*(($A$1075)*$C724/$B$12*$B$7+(1-$A$1075)*$D724/$B$12*$C$7)</f>
        <v>0</v>
      </c>
      <c r="BX724" s="31" t="n">
        <f aca="false">$B$11*(($A$1076)*$C724/$B$12*$B$7+(1-$A$1076)*$D724/$B$12*$C$7)</f>
        <v>0</v>
      </c>
      <c r="BY724" s="31" t="n">
        <f aca="false">$B$11*(($A$1077)*$C724/$B$12*$B$7+(1-$A$1077)*$D724/$B$12*$C$7)</f>
        <v>0</v>
      </c>
      <c r="BZ724" s="31" t="n">
        <f aca="false">$B$11*(($A$1078)*$C724/$B$12*$B$7+(1-$A$1078)*$D724/$B$12*$C$7)</f>
        <v>0</v>
      </c>
      <c r="CA724" s="31" t="n">
        <f aca="false">$B$11*(($A$1079)*$C724/$B$12*$B$7+(1-$A$1079)*$D724/$B$12*$C$7)</f>
        <v>0</v>
      </c>
      <c r="CB724" s="31" t="n">
        <f aca="false">$B$11*(($A$1080)*$C724/$B$12*$B$7+(1-$A$1080)*$D724/$B$12*$C$7)</f>
        <v>0</v>
      </c>
      <c r="CC724" s="31" t="n">
        <f aca="false">$B$11*(($A$1081)*$C724/$B$12*$B$7+(1-$A$1081)*$D724/$B$12*$C$7)</f>
        <v>0</v>
      </c>
    </row>
    <row r="725" customFormat="false" ht="15" hidden="false" customHeight="false" outlineLevel="0" collapsed="false">
      <c r="A725" s="21" t="n">
        <v>701</v>
      </c>
      <c r="B725" s="27" t="n">
        <v>-2.26307875273757</v>
      </c>
      <c r="C725" s="9" t="n">
        <f aca="false">SUM(AM725:AV725)</f>
        <v>2</v>
      </c>
      <c r="D725" s="9" t="n">
        <f aca="false">SUM(AW725:BF725)</f>
        <v>4</v>
      </c>
      <c r="E725" s="24" t="n">
        <f aca="false">(1-C725/$B$12)*$B$8-C725/$B$12*$B$7</f>
        <v>-0.04</v>
      </c>
      <c r="F725" s="24" t="n">
        <f aca="false">(1-D725/$B$12)*$C$8-D725/$B$12*$C$7</f>
        <v>-0.186</v>
      </c>
      <c r="G725" s="47" t="n">
        <f aca="false">$B$11*($B$10*C725/$B$12*$B$7+(1-$B$10)*D725/$B$12*$C$7)</f>
        <v>1600</v>
      </c>
      <c r="H725" s="24" t="n">
        <f aca="false">$B$10*E725+(1-$B$10)*F725</f>
        <v>-0.113</v>
      </c>
      <c r="I725" s="21"/>
      <c r="J725" s="21"/>
      <c r="K725" s="21"/>
      <c r="L725" s="21"/>
      <c r="M725" s="21"/>
      <c r="N725" s="21"/>
      <c r="O725" s="21"/>
      <c r="P725" s="21"/>
      <c r="Q725" s="21"/>
      <c r="R725" s="27" t="n">
        <v>0.460320114236915</v>
      </c>
      <c r="S725" s="27" t="n">
        <v>-1.60190839668369</v>
      </c>
      <c r="T725" s="27" t="n">
        <v>-0.959355218453195</v>
      </c>
      <c r="U725" s="27" t="n">
        <v>-0.284356517381839</v>
      </c>
      <c r="V725" s="27" t="n">
        <v>-1.62819814793593</v>
      </c>
      <c r="W725" s="27" t="n">
        <v>-0.109873154884843</v>
      </c>
      <c r="X725" s="27" t="n">
        <v>-0.162095467140952</v>
      </c>
      <c r="Y725" s="27" t="n">
        <v>-0.536442815626057</v>
      </c>
      <c r="Z725" s="27" t="n">
        <v>-1.33704155080384</v>
      </c>
      <c r="AA725" s="27" t="n">
        <v>-0.00134466773300179</v>
      </c>
      <c r="AB725" s="27" t="n">
        <v>0.370357617690389</v>
      </c>
      <c r="AC725" s="27" t="n">
        <v>-1.45854489070054</v>
      </c>
      <c r="AD725" s="27" t="n">
        <v>-2.17187187117001</v>
      </c>
      <c r="AE725" s="27" t="n">
        <v>0.273836470868654</v>
      </c>
      <c r="AF725" s="27" t="n">
        <v>-1.32297474694649</v>
      </c>
      <c r="AG725" s="27" t="n">
        <v>-0.944982807448617</v>
      </c>
      <c r="AH725" s="27" t="n">
        <v>-0.394555265471507</v>
      </c>
      <c r="AI725" s="27" t="n">
        <v>1.36122806961173</v>
      </c>
      <c r="AJ725" s="27" t="n">
        <v>0.104383244976976</v>
      </c>
      <c r="AK725" s="27" t="n">
        <v>0.423632415240271</v>
      </c>
      <c r="AL725" s="21"/>
      <c r="AM725" s="31" t="n">
        <f aca="false">IF(SQRT($B$9)*$B725+SQRT(1-$B$9)*R725&lt;_xlfn.NORM.S.INV($B$6),1,0)</f>
        <v>0</v>
      </c>
      <c r="AN725" s="31" t="n">
        <f aca="false">IF(SQRT($B$9)*$B725+SQRT(1-$B$9)*S725&lt;_xlfn.NORM.S.INV($B$6),1,0)</f>
        <v>1</v>
      </c>
      <c r="AO725" s="31" t="n">
        <f aca="false">IF(SQRT($B$9)*$B725+SQRT(1-$B$9)*T725&lt;_xlfn.NORM.S.INV($B$6),1,0)</f>
        <v>0</v>
      </c>
      <c r="AP725" s="31" t="n">
        <f aca="false">IF(SQRT($B$9)*$B725+SQRT(1-$B$9)*U725&lt;_xlfn.NORM.S.INV($B$6),1,0)</f>
        <v>0</v>
      </c>
      <c r="AQ725" s="31" t="n">
        <f aca="false">IF(SQRT($B$9)*$B725+SQRT(1-$B$9)*V725&lt;_xlfn.NORM.S.INV($B$6),1,0)</f>
        <v>1</v>
      </c>
      <c r="AR725" s="31" t="n">
        <f aca="false">IF(SQRT($B$9)*$B725+SQRT(1-$B$9)*W725&lt;_xlfn.NORM.S.INV($B$6),1,0)</f>
        <v>0</v>
      </c>
      <c r="AS725" s="31" t="n">
        <f aca="false">IF(SQRT($B$9)*$B725+SQRT(1-$B$9)*X725&lt;_xlfn.NORM.S.INV($B$6),1,0)</f>
        <v>0</v>
      </c>
      <c r="AT725" s="31" t="n">
        <f aca="false">IF(SQRT($B$9)*$B725+SQRT(1-$B$9)*Y725&lt;_xlfn.NORM.S.INV($B$6),1,0)</f>
        <v>0</v>
      </c>
      <c r="AU725" s="31" t="n">
        <f aca="false">IF(SQRT($B$9)*$B725+SQRT(1-$B$9)*Z725&lt;_xlfn.NORM.S.INV($B$6),1,0)</f>
        <v>0</v>
      </c>
      <c r="AV725" s="31" t="n">
        <f aca="false">IF(SQRT($B$9)*$B725+SQRT(1-$B$9)*AA725&lt;_xlfn.NORM.S.INV($B$6),1,0)</f>
        <v>0</v>
      </c>
      <c r="AW725" s="31" t="n">
        <f aca="false">IF(SQRT($C$9)*$B725+SQRT(1-$C$9)*AB725&lt;_xlfn.NORM.S.INV($C$6),1,0)</f>
        <v>0</v>
      </c>
      <c r="AX725" s="31" t="n">
        <f aca="false">IF(SQRT($C$9)*$B725+SQRT(1-$C$9)*AC725&lt;_xlfn.NORM.S.INV($C$6),1,0)</f>
        <v>1</v>
      </c>
      <c r="AY725" s="31" t="n">
        <f aca="false">IF(SQRT($C$9)*$B725+SQRT(1-$C$9)*AD725&lt;_xlfn.NORM.S.INV($C$6),1,0)</f>
        <v>1</v>
      </c>
      <c r="AZ725" s="31" t="n">
        <f aca="false">IF(SQRT($C$9)*$B725+SQRT(1-$C$9)*AE725&lt;_xlfn.NORM.S.INV($C$6),1,0)</f>
        <v>0</v>
      </c>
      <c r="BA725" s="31" t="n">
        <f aca="false">IF(SQRT($C$9)*$B725+SQRT(1-$C$9)*AF725&lt;_xlfn.NORM.S.INV($C$6),1,0)</f>
        <v>1</v>
      </c>
      <c r="BB725" s="31" t="n">
        <f aca="false">IF(SQRT($C$9)*$B725+SQRT(1-$C$9)*AG725&lt;_xlfn.NORM.S.INV($C$6),1,0)</f>
        <v>1</v>
      </c>
      <c r="BC725" s="31" t="n">
        <f aca="false">IF(SQRT($C$9)*$B725+SQRT(1-$C$9)*AH725&lt;_xlfn.NORM.S.INV($C$6),1,0)</f>
        <v>0</v>
      </c>
      <c r="BD725" s="31" t="n">
        <f aca="false">IF(SQRT($C$9)*$B725+SQRT(1-$C$9)*AI725&lt;_xlfn.NORM.S.INV($C$6),1,0)</f>
        <v>0</v>
      </c>
      <c r="BE725" s="31" t="n">
        <f aca="false">IF(SQRT($C$9)*$B725+SQRT(1-$C$9)*AJ725&lt;_xlfn.NORM.S.INV($C$6),1,0)</f>
        <v>0</v>
      </c>
      <c r="BF725" s="31" t="n">
        <f aca="false">IF(SQRT($C$9)*$B725+SQRT(1-$C$9)*AK725&lt;_xlfn.NORM.S.INV($C$6),1,0)</f>
        <v>0</v>
      </c>
      <c r="BG725" s="21"/>
      <c r="BH725" s="21"/>
      <c r="BI725" s="31" t="n">
        <f aca="false">$B$11*(($A$1061)*$C725/$B$12*$B$7+(1-$A$1061)*$D725/$B$12*$C$7)</f>
        <v>2400</v>
      </c>
      <c r="BJ725" s="31" t="n">
        <f aca="false">$B$11*(($A$1062)*$C725/$B$12*$B$7+(1-$A$1062)*$D725/$B$12*$C$7)</f>
        <v>2320</v>
      </c>
      <c r="BK725" s="31" t="n">
        <f aca="false">$B$11*(($A$1063)*$C725/$B$12*$B$7+(1-$A$1063)*$D725/$B$12*$C$7)</f>
        <v>2240</v>
      </c>
      <c r="BL725" s="31" t="n">
        <f aca="false">$B$11*(($A$1064)*$C725/$B$12*$B$7+(1-$A$1064)*$D725/$B$12*$C$7)</f>
        <v>2160</v>
      </c>
      <c r="BM725" s="31" t="n">
        <f aca="false">$B$11*(($A$1065)*$C725/$B$12*$B$7+(1-$A$1065)*$D725/$B$12*$C$7)</f>
        <v>2080</v>
      </c>
      <c r="BN725" s="31" t="n">
        <f aca="false">$B$11*(($A$1066)*$C725/$B$12*$B$7+(1-$A$1066)*$D725/$B$12*$C$7)</f>
        <v>2000</v>
      </c>
      <c r="BO725" s="31" t="n">
        <f aca="false">$B$11*(($A$1067)*$C725/$B$12*$B$7+(1-$A$1067)*$D725/$B$12*$C$7)</f>
        <v>1920</v>
      </c>
      <c r="BP725" s="31" t="n">
        <f aca="false">$B$11*(($A$1068)*$C725/$B$12*$B$7+(1-$A$1068)*$D725/$B$12*$C$7)</f>
        <v>1840</v>
      </c>
      <c r="BQ725" s="31" t="n">
        <f aca="false">$B$11*(($A$1069)*$C725/$B$12*$B$7+(1-$A$1069)*$D725/$B$12*$C$7)</f>
        <v>1760</v>
      </c>
      <c r="BR725" s="31" t="n">
        <f aca="false">$B$11*(($A$1070)*$C725/$B$12*$B$7+(1-$A$1070)*$D725/$B$12*$C$7)</f>
        <v>1680</v>
      </c>
      <c r="BS725" s="31" t="n">
        <f aca="false">$B$11*(($A$1071)*$C725/$B$12*$B$7+(1-$A$1071)*$D725/$B$12*$C$7)</f>
        <v>1600</v>
      </c>
      <c r="BT725" s="31" t="n">
        <f aca="false">$B$11*(($A$1072)*$C725/$B$12*$B$7+(1-$A$1072)*$D725/$B$12*$C$7)</f>
        <v>1520</v>
      </c>
      <c r="BU725" s="31" t="n">
        <f aca="false">$B$11*(($A$1073)*$C725/$B$12*$B$7+(1-$A$1073)*$D725/$B$12*$C$7)</f>
        <v>1440</v>
      </c>
      <c r="BV725" s="31" t="n">
        <f aca="false">$B$11*(($A$1074)*$C725/$B$12*$B$7+(1-$A$1074)*$D725/$B$12*$C$7)</f>
        <v>1360</v>
      </c>
      <c r="BW725" s="31" t="n">
        <f aca="false">$B$11*(($A$1075)*$C725/$B$12*$B$7+(1-$A$1075)*$D725/$B$12*$C$7)</f>
        <v>1280</v>
      </c>
      <c r="BX725" s="31" t="n">
        <f aca="false">$B$11*(($A$1076)*$C725/$B$12*$B$7+(1-$A$1076)*$D725/$B$12*$C$7)</f>
        <v>1200</v>
      </c>
      <c r="BY725" s="31" t="n">
        <f aca="false">$B$11*(($A$1077)*$C725/$B$12*$B$7+(1-$A$1077)*$D725/$B$12*$C$7)</f>
        <v>1120</v>
      </c>
      <c r="BZ725" s="31" t="n">
        <f aca="false">$B$11*(($A$1078)*$C725/$B$12*$B$7+(1-$A$1078)*$D725/$B$12*$C$7)</f>
        <v>1040</v>
      </c>
      <c r="CA725" s="31" t="n">
        <f aca="false">$B$11*(($A$1079)*$C725/$B$12*$B$7+(1-$A$1079)*$D725/$B$12*$C$7)</f>
        <v>960</v>
      </c>
      <c r="CB725" s="31" t="n">
        <f aca="false">$B$11*(($A$1080)*$C725/$B$12*$B$7+(1-$A$1080)*$D725/$B$12*$C$7)</f>
        <v>880</v>
      </c>
      <c r="CC725" s="31" t="n">
        <f aca="false">$B$11*(($A$1081)*$C725/$B$12*$B$7+(1-$A$1081)*$D725/$B$12*$C$7)</f>
        <v>800</v>
      </c>
    </row>
    <row r="726" customFormat="false" ht="15" hidden="false" customHeight="false" outlineLevel="0" collapsed="false">
      <c r="A726" s="21" t="n">
        <v>702</v>
      </c>
      <c r="B726" s="27" t="n">
        <v>-0.0705832728251779</v>
      </c>
      <c r="C726" s="9" t="n">
        <f aca="false">SUM(AM726:AV726)</f>
        <v>0</v>
      </c>
      <c r="D726" s="9" t="n">
        <f aca="false">SUM(AW726:BF726)</f>
        <v>0</v>
      </c>
      <c r="E726" s="24" t="n">
        <f aca="false">(1-C726/$B$12)*$B$8-C726/$B$12*$B$7</f>
        <v>0.05</v>
      </c>
      <c r="F726" s="24" t="n">
        <f aca="false">(1-D726/$B$12)*$C$8-D726/$B$12*$C$7</f>
        <v>0.09</v>
      </c>
      <c r="G726" s="47" t="n">
        <f aca="false">$B$11*($B$10*C726/$B$12*$B$7+(1-$B$10)*D726/$B$12*$C$7)</f>
        <v>0</v>
      </c>
      <c r="H726" s="24" t="n">
        <f aca="false">$B$10*E726+(1-$B$10)*F726</f>
        <v>0.07</v>
      </c>
      <c r="I726" s="21"/>
      <c r="J726" s="21"/>
      <c r="K726" s="21"/>
      <c r="L726" s="21"/>
      <c r="M726" s="21"/>
      <c r="N726" s="21"/>
      <c r="O726" s="21"/>
      <c r="P726" s="21"/>
      <c r="Q726" s="21"/>
      <c r="R726" s="27" t="n">
        <v>1.11574939075587</v>
      </c>
      <c r="S726" s="27" t="n">
        <v>0.884622891231575</v>
      </c>
      <c r="T726" s="27" t="n">
        <v>-0.145442397261875</v>
      </c>
      <c r="U726" s="27" t="n">
        <v>0.283210094296701</v>
      </c>
      <c r="V726" s="27" t="n">
        <v>0.255292136567772</v>
      </c>
      <c r="W726" s="27" t="n">
        <v>-0.632892279097276</v>
      </c>
      <c r="X726" s="27" t="n">
        <v>0.589157116121558</v>
      </c>
      <c r="Y726" s="27" t="n">
        <v>1.27720216905355</v>
      </c>
      <c r="Z726" s="27" t="n">
        <v>1.4545010130158</v>
      </c>
      <c r="AA726" s="27" t="n">
        <v>-0.517217896214017</v>
      </c>
      <c r="AB726" s="27" t="n">
        <v>-0.688188361144832</v>
      </c>
      <c r="AC726" s="27" t="n">
        <v>-0.0501832646068233</v>
      </c>
      <c r="AD726" s="27" t="n">
        <v>-0.453887664372714</v>
      </c>
      <c r="AE726" s="27" t="n">
        <v>-1.16292808025336</v>
      </c>
      <c r="AF726" s="27" t="n">
        <v>-0.356737821919734</v>
      </c>
      <c r="AG726" s="27" t="n">
        <v>0.0137043716915958</v>
      </c>
      <c r="AH726" s="27" t="n">
        <v>1.0311266571776</v>
      </c>
      <c r="AI726" s="27" t="n">
        <v>-0.0697095784328836</v>
      </c>
      <c r="AJ726" s="27" t="n">
        <v>2.09630669317935</v>
      </c>
      <c r="AK726" s="27" t="n">
        <v>-1.09869654596445</v>
      </c>
      <c r="AL726" s="21"/>
      <c r="AM726" s="31" t="n">
        <f aca="false">IF(SQRT($B$9)*$B726+SQRT(1-$B$9)*R726&lt;_xlfn.NORM.S.INV($B$6),1,0)</f>
        <v>0</v>
      </c>
      <c r="AN726" s="31" t="n">
        <f aca="false">IF(SQRT($B$9)*$B726+SQRT(1-$B$9)*S726&lt;_xlfn.NORM.S.INV($B$6),1,0)</f>
        <v>0</v>
      </c>
      <c r="AO726" s="31" t="n">
        <f aca="false">IF(SQRT($B$9)*$B726+SQRT(1-$B$9)*T726&lt;_xlfn.NORM.S.INV($B$6),1,0)</f>
        <v>0</v>
      </c>
      <c r="AP726" s="31" t="n">
        <f aca="false">IF(SQRT($B$9)*$B726+SQRT(1-$B$9)*U726&lt;_xlfn.NORM.S.INV($B$6),1,0)</f>
        <v>0</v>
      </c>
      <c r="AQ726" s="31" t="n">
        <f aca="false">IF(SQRT($B$9)*$B726+SQRT(1-$B$9)*V726&lt;_xlfn.NORM.S.INV($B$6),1,0)</f>
        <v>0</v>
      </c>
      <c r="AR726" s="31" t="n">
        <f aca="false">IF(SQRT($B$9)*$B726+SQRT(1-$B$9)*W726&lt;_xlfn.NORM.S.INV($B$6),1,0)</f>
        <v>0</v>
      </c>
      <c r="AS726" s="31" t="n">
        <f aca="false">IF(SQRT($B$9)*$B726+SQRT(1-$B$9)*X726&lt;_xlfn.NORM.S.INV($B$6),1,0)</f>
        <v>0</v>
      </c>
      <c r="AT726" s="31" t="n">
        <f aca="false">IF(SQRT($B$9)*$B726+SQRT(1-$B$9)*Y726&lt;_xlfn.NORM.S.INV($B$6),1,0)</f>
        <v>0</v>
      </c>
      <c r="AU726" s="31" t="n">
        <f aca="false">IF(SQRT($B$9)*$B726+SQRT(1-$B$9)*Z726&lt;_xlfn.NORM.S.INV($B$6),1,0)</f>
        <v>0</v>
      </c>
      <c r="AV726" s="31" t="n">
        <f aca="false">IF(SQRT($B$9)*$B726+SQRT(1-$B$9)*AA726&lt;_xlfn.NORM.S.INV($B$6),1,0)</f>
        <v>0</v>
      </c>
      <c r="AW726" s="31" t="n">
        <f aca="false">IF(SQRT($C$9)*$B726+SQRT(1-$C$9)*AB726&lt;_xlfn.NORM.S.INV($C$6),1,0)</f>
        <v>0</v>
      </c>
      <c r="AX726" s="31" t="n">
        <f aca="false">IF(SQRT($C$9)*$B726+SQRT(1-$C$9)*AC726&lt;_xlfn.NORM.S.INV($C$6),1,0)</f>
        <v>0</v>
      </c>
      <c r="AY726" s="31" t="n">
        <f aca="false">IF(SQRT($C$9)*$B726+SQRT(1-$C$9)*AD726&lt;_xlfn.NORM.S.INV($C$6),1,0)</f>
        <v>0</v>
      </c>
      <c r="AZ726" s="31" t="n">
        <f aca="false">IF(SQRT($C$9)*$B726+SQRT(1-$C$9)*AE726&lt;_xlfn.NORM.S.INV($C$6),1,0)</f>
        <v>0</v>
      </c>
      <c r="BA726" s="31" t="n">
        <f aca="false">IF(SQRT($C$9)*$B726+SQRT(1-$C$9)*AF726&lt;_xlfn.NORM.S.INV($C$6),1,0)</f>
        <v>0</v>
      </c>
      <c r="BB726" s="31" t="n">
        <f aca="false">IF(SQRT($C$9)*$B726+SQRT(1-$C$9)*AG726&lt;_xlfn.NORM.S.INV($C$6),1,0)</f>
        <v>0</v>
      </c>
      <c r="BC726" s="31" t="n">
        <f aca="false">IF(SQRT($C$9)*$B726+SQRT(1-$C$9)*AH726&lt;_xlfn.NORM.S.INV($C$6),1,0)</f>
        <v>0</v>
      </c>
      <c r="BD726" s="31" t="n">
        <f aca="false">IF(SQRT($C$9)*$B726+SQRT(1-$C$9)*AI726&lt;_xlfn.NORM.S.INV($C$6),1,0)</f>
        <v>0</v>
      </c>
      <c r="BE726" s="31" t="n">
        <f aca="false">IF(SQRT($C$9)*$B726+SQRT(1-$C$9)*AJ726&lt;_xlfn.NORM.S.INV($C$6),1,0)</f>
        <v>0</v>
      </c>
      <c r="BF726" s="31" t="n">
        <f aca="false">IF(SQRT($C$9)*$B726+SQRT(1-$C$9)*AK726&lt;_xlfn.NORM.S.INV($C$6),1,0)</f>
        <v>0</v>
      </c>
      <c r="BG726" s="21"/>
      <c r="BH726" s="21"/>
      <c r="BI726" s="31" t="n">
        <f aca="false">$B$11*(($A$1061)*$C726/$B$12*$B$7+(1-$A$1061)*$D726/$B$12*$C$7)</f>
        <v>0</v>
      </c>
      <c r="BJ726" s="31" t="n">
        <f aca="false">$B$11*(($A$1062)*$C726/$B$12*$B$7+(1-$A$1062)*$D726/$B$12*$C$7)</f>
        <v>0</v>
      </c>
      <c r="BK726" s="31" t="n">
        <f aca="false">$B$11*(($A$1063)*$C726/$B$12*$B$7+(1-$A$1063)*$D726/$B$12*$C$7)</f>
        <v>0</v>
      </c>
      <c r="BL726" s="31" t="n">
        <f aca="false">$B$11*(($A$1064)*$C726/$B$12*$B$7+(1-$A$1064)*$D726/$B$12*$C$7)</f>
        <v>0</v>
      </c>
      <c r="BM726" s="31" t="n">
        <f aca="false">$B$11*(($A$1065)*$C726/$B$12*$B$7+(1-$A$1065)*$D726/$B$12*$C$7)</f>
        <v>0</v>
      </c>
      <c r="BN726" s="31" t="n">
        <f aca="false">$B$11*(($A$1066)*$C726/$B$12*$B$7+(1-$A$1066)*$D726/$B$12*$C$7)</f>
        <v>0</v>
      </c>
      <c r="BO726" s="31" t="n">
        <f aca="false">$B$11*(($A$1067)*$C726/$B$12*$B$7+(1-$A$1067)*$D726/$B$12*$C$7)</f>
        <v>0</v>
      </c>
      <c r="BP726" s="31" t="n">
        <f aca="false">$B$11*(($A$1068)*$C726/$B$12*$B$7+(1-$A$1068)*$D726/$B$12*$C$7)</f>
        <v>0</v>
      </c>
      <c r="BQ726" s="31" t="n">
        <f aca="false">$B$11*(($A$1069)*$C726/$B$12*$B$7+(1-$A$1069)*$D726/$B$12*$C$7)</f>
        <v>0</v>
      </c>
      <c r="BR726" s="31" t="n">
        <f aca="false">$B$11*(($A$1070)*$C726/$B$12*$B$7+(1-$A$1070)*$D726/$B$12*$C$7)</f>
        <v>0</v>
      </c>
      <c r="BS726" s="31" t="n">
        <f aca="false">$B$11*(($A$1071)*$C726/$B$12*$B$7+(1-$A$1071)*$D726/$B$12*$C$7)</f>
        <v>0</v>
      </c>
      <c r="BT726" s="31" t="n">
        <f aca="false">$B$11*(($A$1072)*$C726/$B$12*$B$7+(1-$A$1072)*$D726/$B$12*$C$7)</f>
        <v>0</v>
      </c>
      <c r="BU726" s="31" t="n">
        <f aca="false">$B$11*(($A$1073)*$C726/$B$12*$B$7+(1-$A$1073)*$D726/$B$12*$C$7)</f>
        <v>0</v>
      </c>
      <c r="BV726" s="31" t="n">
        <f aca="false">$B$11*(($A$1074)*$C726/$B$12*$B$7+(1-$A$1074)*$D726/$B$12*$C$7)</f>
        <v>0</v>
      </c>
      <c r="BW726" s="31" t="n">
        <f aca="false">$B$11*(($A$1075)*$C726/$B$12*$B$7+(1-$A$1075)*$D726/$B$12*$C$7)</f>
        <v>0</v>
      </c>
      <c r="BX726" s="31" t="n">
        <f aca="false">$B$11*(($A$1076)*$C726/$B$12*$B$7+(1-$A$1076)*$D726/$B$12*$C$7)</f>
        <v>0</v>
      </c>
      <c r="BY726" s="31" t="n">
        <f aca="false">$B$11*(($A$1077)*$C726/$B$12*$B$7+(1-$A$1077)*$D726/$B$12*$C$7)</f>
        <v>0</v>
      </c>
      <c r="BZ726" s="31" t="n">
        <f aca="false">$B$11*(($A$1078)*$C726/$B$12*$B$7+(1-$A$1078)*$D726/$B$12*$C$7)</f>
        <v>0</v>
      </c>
      <c r="CA726" s="31" t="n">
        <f aca="false">$B$11*(($A$1079)*$C726/$B$12*$B$7+(1-$A$1079)*$D726/$B$12*$C$7)</f>
        <v>0</v>
      </c>
      <c r="CB726" s="31" t="n">
        <f aca="false">$B$11*(($A$1080)*$C726/$B$12*$B$7+(1-$A$1080)*$D726/$B$12*$C$7)</f>
        <v>0</v>
      </c>
      <c r="CC726" s="31" t="n">
        <f aca="false">$B$11*(($A$1081)*$C726/$B$12*$B$7+(1-$A$1081)*$D726/$B$12*$C$7)</f>
        <v>0</v>
      </c>
    </row>
    <row r="727" customFormat="false" ht="15" hidden="false" customHeight="false" outlineLevel="0" collapsed="false">
      <c r="A727" s="21" t="n">
        <v>703</v>
      </c>
      <c r="B727" s="27" t="n">
        <v>0.309244448064267</v>
      </c>
      <c r="C727" s="9" t="n">
        <f aca="false">SUM(AM727:AV727)</f>
        <v>0</v>
      </c>
      <c r="D727" s="9" t="n">
        <f aca="false">SUM(AW727:BF727)</f>
        <v>0</v>
      </c>
      <c r="E727" s="24" t="n">
        <f aca="false">(1-C727/$B$12)*$B$8-C727/$B$12*$B$7</f>
        <v>0.05</v>
      </c>
      <c r="F727" s="24" t="n">
        <f aca="false">(1-D727/$B$12)*$C$8-D727/$B$12*$C$7</f>
        <v>0.09</v>
      </c>
      <c r="G727" s="47" t="n">
        <f aca="false">$B$11*($B$10*C727/$B$12*$B$7+(1-$B$10)*D727/$B$12*$C$7)</f>
        <v>0</v>
      </c>
      <c r="H727" s="24" t="n">
        <f aca="false">$B$10*E727+(1-$B$10)*F727</f>
        <v>0.07</v>
      </c>
      <c r="I727" s="21"/>
      <c r="J727" s="21"/>
      <c r="K727" s="21"/>
      <c r="L727" s="21"/>
      <c r="M727" s="21"/>
      <c r="N727" s="21"/>
      <c r="O727" s="21"/>
      <c r="P727" s="21"/>
      <c r="Q727" s="21"/>
      <c r="R727" s="27" t="n">
        <v>0.930335088681339</v>
      </c>
      <c r="S727" s="27" t="n">
        <v>-0.156771658717336</v>
      </c>
      <c r="T727" s="27" t="n">
        <v>0.33793010415879</v>
      </c>
      <c r="U727" s="27" t="n">
        <v>-0.100162799228158</v>
      </c>
      <c r="V727" s="27" t="n">
        <v>-0.0175767983935405</v>
      </c>
      <c r="W727" s="27" t="n">
        <v>-0.164805749839892</v>
      </c>
      <c r="X727" s="27" t="n">
        <v>-0.950196956249129</v>
      </c>
      <c r="Y727" s="27" t="n">
        <v>1.55734222017411</v>
      </c>
      <c r="Z727" s="27" t="n">
        <v>-0.914344873436305</v>
      </c>
      <c r="AA727" s="27" t="n">
        <v>-0.354292713560921</v>
      </c>
      <c r="AB727" s="27" t="n">
        <v>0.287923892704542</v>
      </c>
      <c r="AC727" s="27" t="n">
        <v>0.23023868907119</v>
      </c>
      <c r="AD727" s="27" t="n">
        <v>-0.305595363698012</v>
      </c>
      <c r="AE727" s="27" t="n">
        <v>-1.71504568749105</v>
      </c>
      <c r="AF727" s="27" t="n">
        <v>0.687455864874317</v>
      </c>
      <c r="AG727" s="27" t="n">
        <v>0.182064880535374</v>
      </c>
      <c r="AH727" s="27" t="n">
        <v>-1.00969030763161</v>
      </c>
      <c r="AI727" s="27" t="n">
        <v>-0.622892011097983</v>
      </c>
      <c r="AJ727" s="27" t="n">
        <v>-0.822448048118424</v>
      </c>
      <c r="AK727" s="27" t="n">
        <v>0.982724382741515</v>
      </c>
      <c r="AL727" s="21"/>
      <c r="AM727" s="31" t="n">
        <f aca="false">IF(SQRT($B$9)*$B727+SQRT(1-$B$9)*R727&lt;_xlfn.NORM.S.INV($B$6),1,0)</f>
        <v>0</v>
      </c>
      <c r="AN727" s="31" t="n">
        <f aca="false">IF(SQRT($B$9)*$B727+SQRT(1-$B$9)*S727&lt;_xlfn.NORM.S.INV($B$6),1,0)</f>
        <v>0</v>
      </c>
      <c r="AO727" s="31" t="n">
        <f aca="false">IF(SQRT($B$9)*$B727+SQRT(1-$B$9)*T727&lt;_xlfn.NORM.S.INV($B$6),1,0)</f>
        <v>0</v>
      </c>
      <c r="AP727" s="31" t="n">
        <f aca="false">IF(SQRT($B$9)*$B727+SQRT(1-$B$9)*U727&lt;_xlfn.NORM.S.INV($B$6),1,0)</f>
        <v>0</v>
      </c>
      <c r="AQ727" s="31" t="n">
        <f aca="false">IF(SQRT($B$9)*$B727+SQRT(1-$B$9)*V727&lt;_xlfn.NORM.S.INV($B$6),1,0)</f>
        <v>0</v>
      </c>
      <c r="AR727" s="31" t="n">
        <f aca="false">IF(SQRT($B$9)*$B727+SQRT(1-$B$9)*W727&lt;_xlfn.NORM.S.INV($B$6),1,0)</f>
        <v>0</v>
      </c>
      <c r="AS727" s="31" t="n">
        <f aca="false">IF(SQRT($B$9)*$B727+SQRT(1-$B$9)*X727&lt;_xlfn.NORM.S.INV($B$6),1,0)</f>
        <v>0</v>
      </c>
      <c r="AT727" s="31" t="n">
        <f aca="false">IF(SQRT($B$9)*$B727+SQRT(1-$B$9)*Y727&lt;_xlfn.NORM.S.INV($B$6),1,0)</f>
        <v>0</v>
      </c>
      <c r="AU727" s="31" t="n">
        <f aca="false">IF(SQRT($B$9)*$B727+SQRT(1-$B$9)*Z727&lt;_xlfn.NORM.S.INV($B$6),1,0)</f>
        <v>0</v>
      </c>
      <c r="AV727" s="31" t="n">
        <f aca="false">IF(SQRT($B$9)*$B727+SQRT(1-$B$9)*AA727&lt;_xlfn.NORM.S.INV($B$6),1,0)</f>
        <v>0</v>
      </c>
      <c r="AW727" s="31" t="n">
        <f aca="false">IF(SQRT($C$9)*$B727+SQRT(1-$C$9)*AB727&lt;_xlfn.NORM.S.INV($C$6),1,0)</f>
        <v>0</v>
      </c>
      <c r="AX727" s="31" t="n">
        <f aca="false">IF(SQRT($C$9)*$B727+SQRT(1-$C$9)*AC727&lt;_xlfn.NORM.S.INV($C$6),1,0)</f>
        <v>0</v>
      </c>
      <c r="AY727" s="31" t="n">
        <f aca="false">IF(SQRT($C$9)*$B727+SQRT(1-$C$9)*AD727&lt;_xlfn.NORM.S.INV($C$6),1,0)</f>
        <v>0</v>
      </c>
      <c r="AZ727" s="31" t="n">
        <f aca="false">IF(SQRT($C$9)*$B727+SQRT(1-$C$9)*AE727&lt;_xlfn.NORM.S.INV($C$6),1,0)</f>
        <v>0</v>
      </c>
      <c r="BA727" s="31" t="n">
        <f aca="false">IF(SQRT($C$9)*$B727+SQRT(1-$C$9)*AF727&lt;_xlfn.NORM.S.INV($C$6),1,0)</f>
        <v>0</v>
      </c>
      <c r="BB727" s="31" t="n">
        <f aca="false">IF(SQRT($C$9)*$B727+SQRT(1-$C$9)*AG727&lt;_xlfn.NORM.S.INV($C$6),1,0)</f>
        <v>0</v>
      </c>
      <c r="BC727" s="31" t="n">
        <f aca="false">IF(SQRT($C$9)*$B727+SQRT(1-$C$9)*AH727&lt;_xlfn.NORM.S.INV($C$6),1,0)</f>
        <v>0</v>
      </c>
      <c r="BD727" s="31" t="n">
        <f aca="false">IF(SQRT($C$9)*$B727+SQRT(1-$C$9)*AI727&lt;_xlfn.NORM.S.INV($C$6),1,0)</f>
        <v>0</v>
      </c>
      <c r="BE727" s="31" t="n">
        <f aca="false">IF(SQRT($C$9)*$B727+SQRT(1-$C$9)*AJ727&lt;_xlfn.NORM.S.INV($C$6),1,0)</f>
        <v>0</v>
      </c>
      <c r="BF727" s="31" t="n">
        <f aca="false">IF(SQRT($C$9)*$B727+SQRT(1-$C$9)*AK727&lt;_xlfn.NORM.S.INV($C$6),1,0)</f>
        <v>0</v>
      </c>
      <c r="BG727" s="21"/>
      <c r="BH727" s="21"/>
      <c r="BI727" s="31" t="n">
        <f aca="false">$B$11*(($A$1061)*$C727/$B$12*$B$7+(1-$A$1061)*$D727/$B$12*$C$7)</f>
        <v>0</v>
      </c>
      <c r="BJ727" s="31" t="n">
        <f aca="false">$B$11*(($A$1062)*$C727/$B$12*$B$7+(1-$A$1062)*$D727/$B$12*$C$7)</f>
        <v>0</v>
      </c>
      <c r="BK727" s="31" t="n">
        <f aca="false">$B$11*(($A$1063)*$C727/$B$12*$B$7+(1-$A$1063)*$D727/$B$12*$C$7)</f>
        <v>0</v>
      </c>
      <c r="BL727" s="31" t="n">
        <f aca="false">$B$11*(($A$1064)*$C727/$B$12*$B$7+(1-$A$1064)*$D727/$B$12*$C$7)</f>
        <v>0</v>
      </c>
      <c r="BM727" s="31" t="n">
        <f aca="false">$B$11*(($A$1065)*$C727/$B$12*$B$7+(1-$A$1065)*$D727/$B$12*$C$7)</f>
        <v>0</v>
      </c>
      <c r="BN727" s="31" t="n">
        <f aca="false">$B$11*(($A$1066)*$C727/$B$12*$B$7+(1-$A$1066)*$D727/$B$12*$C$7)</f>
        <v>0</v>
      </c>
      <c r="BO727" s="31" t="n">
        <f aca="false">$B$11*(($A$1067)*$C727/$B$12*$B$7+(1-$A$1067)*$D727/$B$12*$C$7)</f>
        <v>0</v>
      </c>
      <c r="BP727" s="31" t="n">
        <f aca="false">$B$11*(($A$1068)*$C727/$B$12*$B$7+(1-$A$1068)*$D727/$B$12*$C$7)</f>
        <v>0</v>
      </c>
      <c r="BQ727" s="31" t="n">
        <f aca="false">$B$11*(($A$1069)*$C727/$B$12*$B$7+(1-$A$1069)*$D727/$B$12*$C$7)</f>
        <v>0</v>
      </c>
      <c r="BR727" s="31" t="n">
        <f aca="false">$B$11*(($A$1070)*$C727/$B$12*$B$7+(1-$A$1070)*$D727/$B$12*$C$7)</f>
        <v>0</v>
      </c>
      <c r="BS727" s="31" t="n">
        <f aca="false">$B$11*(($A$1071)*$C727/$B$12*$B$7+(1-$A$1071)*$D727/$B$12*$C$7)</f>
        <v>0</v>
      </c>
      <c r="BT727" s="31" t="n">
        <f aca="false">$B$11*(($A$1072)*$C727/$B$12*$B$7+(1-$A$1072)*$D727/$B$12*$C$7)</f>
        <v>0</v>
      </c>
      <c r="BU727" s="31" t="n">
        <f aca="false">$B$11*(($A$1073)*$C727/$B$12*$B$7+(1-$A$1073)*$D727/$B$12*$C$7)</f>
        <v>0</v>
      </c>
      <c r="BV727" s="31" t="n">
        <f aca="false">$B$11*(($A$1074)*$C727/$B$12*$B$7+(1-$A$1074)*$D727/$B$12*$C$7)</f>
        <v>0</v>
      </c>
      <c r="BW727" s="31" t="n">
        <f aca="false">$B$11*(($A$1075)*$C727/$B$12*$B$7+(1-$A$1075)*$D727/$B$12*$C$7)</f>
        <v>0</v>
      </c>
      <c r="BX727" s="31" t="n">
        <f aca="false">$B$11*(($A$1076)*$C727/$B$12*$B$7+(1-$A$1076)*$D727/$B$12*$C$7)</f>
        <v>0</v>
      </c>
      <c r="BY727" s="31" t="n">
        <f aca="false">$B$11*(($A$1077)*$C727/$B$12*$B$7+(1-$A$1077)*$D727/$B$12*$C$7)</f>
        <v>0</v>
      </c>
      <c r="BZ727" s="31" t="n">
        <f aca="false">$B$11*(($A$1078)*$C727/$B$12*$B$7+(1-$A$1078)*$D727/$B$12*$C$7)</f>
        <v>0</v>
      </c>
      <c r="CA727" s="31" t="n">
        <f aca="false">$B$11*(($A$1079)*$C727/$B$12*$B$7+(1-$A$1079)*$D727/$B$12*$C$7)</f>
        <v>0</v>
      </c>
      <c r="CB727" s="31" t="n">
        <f aca="false">$B$11*(($A$1080)*$C727/$B$12*$B$7+(1-$A$1080)*$D727/$B$12*$C$7)</f>
        <v>0</v>
      </c>
      <c r="CC727" s="31" t="n">
        <f aca="false">$B$11*(($A$1081)*$C727/$B$12*$B$7+(1-$A$1081)*$D727/$B$12*$C$7)</f>
        <v>0</v>
      </c>
    </row>
    <row r="728" customFormat="false" ht="15" hidden="false" customHeight="false" outlineLevel="0" collapsed="false">
      <c r="A728" s="21" t="n">
        <v>704</v>
      </c>
      <c r="B728" s="27" t="n">
        <v>2.3586598413441</v>
      </c>
      <c r="C728" s="9" t="n">
        <f aca="false">SUM(AM728:AV728)</f>
        <v>0</v>
      </c>
      <c r="D728" s="9" t="n">
        <f aca="false">SUM(AW728:BF728)</f>
        <v>0</v>
      </c>
      <c r="E728" s="24" t="n">
        <f aca="false">(1-C728/$B$12)*$B$8-C728/$B$12*$B$7</f>
        <v>0.05</v>
      </c>
      <c r="F728" s="24" t="n">
        <f aca="false">(1-D728/$B$12)*$C$8-D728/$B$12*$C$7</f>
        <v>0.09</v>
      </c>
      <c r="G728" s="47" t="n">
        <f aca="false">$B$11*($B$10*C728/$B$12*$B$7+(1-$B$10)*D728/$B$12*$C$7)</f>
        <v>0</v>
      </c>
      <c r="H728" s="24" t="n">
        <f aca="false">$B$10*E728+(1-$B$10)*F728</f>
        <v>0.07</v>
      </c>
      <c r="I728" s="21"/>
      <c r="J728" s="21"/>
      <c r="K728" s="21"/>
      <c r="L728" s="21"/>
      <c r="M728" s="21"/>
      <c r="N728" s="21"/>
      <c r="O728" s="21"/>
      <c r="P728" s="21"/>
      <c r="Q728" s="21"/>
      <c r="R728" s="27" t="n">
        <v>0.00332489285382862</v>
      </c>
      <c r="S728" s="27" t="n">
        <v>-2.00608717984919</v>
      </c>
      <c r="T728" s="27" t="n">
        <v>-0.498069693801058</v>
      </c>
      <c r="U728" s="27" t="n">
        <v>0.253950126526271</v>
      </c>
      <c r="V728" s="27" t="n">
        <v>-0.861649879799957</v>
      </c>
      <c r="W728" s="27" t="n">
        <v>0.513037987220634</v>
      </c>
      <c r="X728" s="27" t="n">
        <v>0.518537826652915</v>
      </c>
      <c r="Y728" s="27" t="n">
        <v>0.269386103976707</v>
      </c>
      <c r="Z728" s="27" t="n">
        <v>-0.197414437479859</v>
      </c>
      <c r="AA728" s="27" t="n">
        <v>0.638071141770126</v>
      </c>
      <c r="AB728" s="27" t="n">
        <v>0.139245546293774</v>
      </c>
      <c r="AC728" s="27" t="n">
        <v>-0.613009142541175</v>
      </c>
      <c r="AD728" s="27" t="n">
        <v>-0.171791464397148</v>
      </c>
      <c r="AE728" s="27" t="n">
        <v>1.21255966676366</v>
      </c>
      <c r="AF728" s="27" t="n">
        <v>-0.411419090508525</v>
      </c>
      <c r="AG728" s="27" t="n">
        <v>-0.269554739205671</v>
      </c>
      <c r="AH728" s="27" t="n">
        <v>-0.382854399019074</v>
      </c>
      <c r="AI728" s="27" t="n">
        <v>0.451439673907862</v>
      </c>
      <c r="AJ728" s="27" t="n">
        <v>0.730344531354401</v>
      </c>
      <c r="AK728" s="27" t="n">
        <v>1.19241596515771</v>
      </c>
      <c r="AL728" s="21"/>
      <c r="AM728" s="31" t="n">
        <f aca="false">IF(SQRT($B$9)*$B728+SQRT(1-$B$9)*R728&lt;_xlfn.NORM.S.INV($B$6),1,0)</f>
        <v>0</v>
      </c>
      <c r="AN728" s="31" t="n">
        <f aca="false">IF(SQRT($B$9)*$B728+SQRT(1-$B$9)*S728&lt;_xlfn.NORM.S.INV($B$6),1,0)</f>
        <v>0</v>
      </c>
      <c r="AO728" s="31" t="n">
        <f aca="false">IF(SQRT($B$9)*$B728+SQRT(1-$B$9)*T728&lt;_xlfn.NORM.S.INV($B$6),1,0)</f>
        <v>0</v>
      </c>
      <c r="AP728" s="31" t="n">
        <f aca="false">IF(SQRT($B$9)*$B728+SQRT(1-$B$9)*U728&lt;_xlfn.NORM.S.INV($B$6),1,0)</f>
        <v>0</v>
      </c>
      <c r="AQ728" s="31" t="n">
        <f aca="false">IF(SQRT($B$9)*$B728+SQRT(1-$B$9)*V728&lt;_xlfn.NORM.S.INV($B$6),1,0)</f>
        <v>0</v>
      </c>
      <c r="AR728" s="31" t="n">
        <f aca="false">IF(SQRT($B$9)*$B728+SQRT(1-$B$9)*W728&lt;_xlfn.NORM.S.INV($B$6),1,0)</f>
        <v>0</v>
      </c>
      <c r="AS728" s="31" t="n">
        <f aca="false">IF(SQRT($B$9)*$B728+SQRT(1-$B$9)*X728&lt;_xlfn.NORM.S.INV($B$6),1,0)</f>
        <v>0</v>
      </c>
      <c r="AT728" s="31" t="n">
        <f aca="false">IF(SQRT($B$9)*$B728+SQRT(1-$B$9)*Y728&lt;_xlfn.NORM.S.INV($B$6),1,0)</f>
        <v>0</v>
      </c>
      <c r="AU728" s="31" t="n">
        <f aca="false">IF(SQRT($B$9)*$B728+SQRT(1-$B$9)*Z728&lt;_xlfn.NORM.S.INV($B$6),1,0)</f>
        <v>0</v>
      </c>
      <c r="AV728" s="31" t="n">
        <f aca="false">IF(SQRT($B$9)*$B728+SQRT(1-$B$9)*AA728&lt;_xlfn.NORM.S.INV($B$6),1,0)</f>
        <v>0</v>
      </c>
      <c r="AW728" s="31" t="n">
        <f aca="false">IF(SQRT($C$9)*$B728+SQRT(1-$C$9)*AB728&lt;_xlfn.NORM.S.INV($C$6),1,0)</f>
        <v>0</v>
      </c>
      <c r="AX728" s="31" t="n">
        <f aca="false">IF(SQRT($C$9)*$B728+SQRT(1-$C$9)*AC728&lt;_xlfn.NORM.S.INV($C$6),1,0)</f>
        <v>0</v>
      </c>
      <c r="AY728" s="31" t="n">
        <f aca="false">IF(SQRT($C$9)*$B728+SQRT(1-$C$9)*AD728&lt;_xlfn.NORM.S.INV($C$6),1,0)</f>
        <v>0</v>
      </c>
      <c r="AZ728" s="31" t="n">
        <f aca="false">IF(SQRT($C$9)*$B728+SQRT(1-$C$9)*AE728&lt;_xlfn.NORM.S.INV($C$6),1,0)</f>
        <v>0</v>
      </c>
      <c r="BA728" s="31" t="n">
        <f aca="false">IF(SQRT($C$9)*$B728+SQRT(1-$C$9)*AF728&lt;_xlfn.NORM.S.INV($C$6),1,0)</f>
        <v>0</v>
      </c>
      <c r="BB728" s="31" t="n">
        <f aca="false">IF(SQRT($C$9)*$B728+SQRT(1-$C$9)*AG728&lt;_xlfn.NORM.S.INV($C$6),1,0)</f>
        <v>0</v>
      </c>
      <c r="BC728" s="31" t="n">
        <f aca="false">IF(SQRT($C$9)*$B728+SQRT(1-$C$9)*AH728&lt;_xlfn.NORM.S.INV($C$6),1,0)</f>
        <v>0</v>
      </c>
      <c r="BD728" s="31" t="n">
        <f aca="false">IF(SQRT($C$9)*$B728+SQRT(1-$C$9)*AI728&lt;_xlfn.NORM.S.INV($C$6),1,0)</f>
        <v>0</v>
      </c>
      <c r="BE728" s="31" t="n">
        <f aca="false">IF(SQRT($C$9)*$B728+SQRT(1-$C$9)*AJ728&lt;_xlfn.NORM.S.INV($C$6),1,0)</f>
        <v>0</v>
      </c>
      <c r="BF728" s="31" t="n">
        <f aca="false">IF(SQRT($C$9)*$B728+SQRT(1-$C$9)*AK728&lt;_xlfn.NORM.S.INV($C$6),1,0)</f>
        <v>0</v>
      </c>
      <c r="BG728" s="21"/>
      <c r="BH728" s="21"/>
      <c r="BI728" s="31" t="n">
        <f aca="false">$B$11*(($A$1061)*$C728/$B$12*$B$7+(1-$A$1061)*$D728/$B$12*$C$7)</f>
        <v>0</v>
      </c>
      <c r="BJ728" s="31" t="n">
        <f aca="false">$B$11*(($A$1062)*$C728/$B$12*$B$7+(1-$A$1062)*$D728/$B$12*$C$7)</f>
        <v>0</v>
      </c>
      <c r="BK728" s="31" t="n">
        <f aca="false">$B$11*(($A$1063)*$C728/$B$12*$B$7+(1-$A$1063)*$D728/$B$12*$C$7)</f>
        <v>0</v>
      </c>
      <c r="BL728" s="31" t="n">
        <f aca="false">$B$11*(($A$1064)*$C728/$B$12*$B$7+(1-$A$1064)*$D728/$B$12*$C$7)</f>
        <v>0</v>
      </c>
      <c r="BM728" s="31" t="n">
        <f aca="false">$B$11*(($A$1065)*$C728/$B$12*$B$7+(1-$A$1065)*$D728/$B$12*$C$7)</f>
        <v>0</v>
      </c>
      <c r="BN728" s="31" t="n">
        <f aca="false">$B$11*(($A$1066)*$C728/$B$12*$B$7+(1-$A$1066)*$D728/$B$12*$C$7)</f>
        <v>0</v>
      </c>
      <c r="BO728" s="31" t="n">
        <f aca="false">$B$11*(($A$1067)*$C728/$B$12*$B$7+(1-$A$1067)*$D728/$B$12*$C$7)</f>
        <v>0</v>
      </c>
      <c r="BP728" s="31" t="n">
        <f aca="false">$B$11*(($A$1068)*$C728/$B$12*$B$7+(1-$A$1068)*$D728/$B$12*$C$7)</f>
        <v>0</v>
      </c>
      <c r="BQ728" s="31" t="n">
        <f aca="false">$B$11*(($A$1069)*$C728/$B$12*$B$7+(1-$A$1069)*$D728/$B$12*$C$7)</f>
        <v>0</v>
      </c>
      <c r="BR728" s="31" t="n">
        <f aca="false">$B$11*(($A$1070)*$C728/$B$12*$B$7+(1-$A$1070)*$D728/$B$12*$C$7)</f>
        <v>0</v>
      </c>
      <c r="BS728" s="31" t="n">
        <f aca="false">$B$11*(($A$1071)*$C728/$B$12*$B$7+(1-$A$1071)*$D728/$B$12*$C$7)</f>
        <v>0</v>
      </c>
      <c r="BT728" s="31" t="n">
        <f aca="false">$B$11*(($A$1072)*$C728/$B$12*$B$7+(1-$A$1072)*$D728/$B$12*$C$7)</f>
        <v>0</v>
      </c>
      <c r="BU728" s="31" t="n">
        <f aca="false">$B$11*(($A$1073)*$C728/$B$12*$B$7+(1-$A$1073)*$D728/$B$12*$C$7)</f>
        <v>0</v>
      </c>
      <c r="BV728" s="31" t="n">
        <f aca="false">$B$11*(($A$1074)*$C728/$B$12*$B$7+(1-$A$1074)*$D728/$B$12*$C$7)</f>
        <v>0</v>
      </c>
      <c r="BW728" s="31" t="n">
        <f aca="false">$B$11*(($A$1075)*$C728/$B$12*$B$7+(1-$A$1075)*$D728/$B$12*$C$7)</f>
        <v>0</v>
      </c>
      <c r="BX728" s="31" t="n">
        <f aca="false">$B$11*(($A$1076)*$C728/$B$12*$B$7+(1-$A$1076)*$D728/$B$12*$C$7)</f>
        <v>0</v>
      </c>
      <c r="BY728" s="31" t="n">
        <f aca="false">$B$11*(($A$1077)*$C728/$B$12*$B$7+(1-$A$1077)*$D728/$B$12*$C$7)</f>
        <v>0</v>
      </c>
      <c r="BZ728" s="31" t="n">
        <f aca="false">$B$11*(($A$1078)*$C728/$B$12*$B$7+(1-$A$1078)*$D728/$B$12*$C$7)</f>
        <v>0</v>
      </c>
      <c r="CA728" s="31" t="n">
        <f aca="false">$B$11*(($A$1079)*$C728/$B$12*$B$7+(1-$A$1079)*$D728/$B$12*$C$7)</f>
        <v>0</v>
      </c>
      <c r="CB728" s="31" t="n">
        <f aca="false">$B$11*(($A$1080)*$C728/$B$12*$B$7+(1-$A$1080)*$D728/$B$12*$C$7)</f>
        <v>0</v>
      </c>
      <c r="CC728" s="31" t="n">
        <f aca="false">$B$11*(($A$1081)*$C728/$B$12*$B$7+(1-$A$1081)*$D728/$B$12*$C$7)</f>
        <v>0</v>
      </c>
    </row>
    <row r="729" customFormat="false" ht="15" hidden="false" customHeight="false" outlineLevel="0" collapsed="false">
      <c r="A729" s="21" t="n">
        <v>705</v>
      </c>
      <c r="B729" s="27" t="n">
        <v>0.0501998177326278</v>
      </c>
      <c r="C729" s="9" t="n">
        <f aca="false">SUM(AM729:AV729)</f>
        <v>0</v>
      </c>
      <c r="D729" s="9" t="n">
        <f aca="false">SUM(AW729:BF729)</f>
        <v>1</v>
      </c>
      <c r="E729" s="24" t="n">
        <f aca="false">(1-C729/$B$12)*$B$8-C729/$B$12*$B$7</f>
        <v>0.05</v>
      </c>
      <c r="F729" s="24" t="n">
        <f aca="false">(1-D729/$B$12)*$C$8-D729/$B$12*$C$7</f>
        <v>0.021</v>
      </c>
      <c r="G729" s="47" t="n">
        <f aca="false">$B$11*($B$10*C729/$B$12*$B$7+(1-$B$10)*D729/$B$12*$C$7)</f>
        <v>300</v>
      </c>
      <c r="H729" s="24" t="n">
        <f aca="false">$B$10*E729+(1-$B$10)*F729</f>
        <v>0.0355</v>
      </c>
      <c r="I729" s="21"/>
      <c r="J729" s="21"/>
      <c r="K729" s="21"/>
      <c r="L729" s="21"/>
      <c r="M729" s="21"/>
      <c r="N729" s="21"/>
      <c r="O729" s="21"/>
      <c r="P729" s="21"/>
      <c r="Q729" s="21"/>
      <c r="R729" s="27" t="n">
        <v>1.08955499211773</v>
      </c>
      <c r="S729" s="27" t="n">
        <v>-0.654470023014265</v>
      </c>
      <c r="T729" s="27" t="n">
        <v>-0.0756623311907898</v>
      </c>
      <c r="U729" s="27" t="n">
        <v>0.202484271652661</v>
      </c>
      <c r="V729" s="27" t="n">
        <v>-2.5294992690139</v>
      </c>
      <c r="W729" s="27" t="n">
        <v>-0.881678834626277</v>
      </c>
      <c r="X729" s="27" t="n">
        <v>-0.219869198074451</v>
      </c>
      <c r="Y729" s="27" t="n">
        <v>2.03268639395446</v>
      </c>
      <c r="Z729" s="27" t="n">
        <v>0.186019171997378</v>
      </c>
      <c r="AA729" s="27" t="n">
        <v>-0.077790751032462</v>
      </c>
      <c r="AB729" s="27" t="n">
        <v>-1.14113162394046</v>
      </c>
      <c r="AC729" s="27" t="n">
        <v>0.64168257819346</v>
      </c>
      <c r="AD729" s="27" t="n">
        <v>0.0547137388347022</v>
      </c>
      <c r="AE729" s="27" t="n">
        <v>-0.298981190836002</v>
      </c>
      <c r="AF729" s="27" t="n">
        <v>-0.0523144965995299</v>
      </c>
      <c r="AG729" s="27" t="n">
        <v>-2.04015947339248</v>
      </c>
      <c r="AH729" s="27" t="n">
        <v>-0.115144237046387</v>
      </c>
      <c r="AI729" s="27" t="n">
        <v>-1.0416362899659</v>
      </c>
      <c r="AJ729" s="27" t="n">
        <v>-0.766619335015816</v>
      </c>
      <c r="AK729" s="27" t="n">
        <v>1.47295260962242</v>
      </c>
      <c r="AL729" s="21"/>
      <c r="AM729" s="31" t="n">
        <f aca="false">IF(SQRT($B$9)*$B729+SQRT(1-$B$9)*R729&lt;_xlfn.NORM.S.INV($B$6),1,0)</f>
        <v>0</v>
      </c>
      <c r="AN729" s="31" t="n">
        <f aca="false">IF(SQRT($B$9)*$B729+SQRT(1-$B$9)*S729&lt;_xlfn.NORM.S.INV($B$6),1,0)</f>
        <v>0</v>
      </c>
      <c r="AO729" s="31" t="n">
        <f aca="false">IF(SQRT($B$9)*$B729+SQRT(1-$B$9)*T729&lt;_xlfn.NORM.S.INV($B$6),1,0)</f>
        <v>0</v>
      </c>
      <c r="AP729" s="31" t="n">
        <f aca="false">IF(SQRT($B$9)*$B729+SQRT(1-$B$9)*U729&lt;_xlfn.NORM.S.INV($B$6),1,0)</f>
        <v>0</v>
      </c>
      <c r="AQ729" s="31" t="n">
        <f aca="false">IF(SQRT($B$9)*$B729+SQRT(1-$B$9)*V729&lt;_xlfn.NORM.S.INV($B$6),1,0)</f>
        <v>0</v>
      </c>
      <c r="AR729" s="31" t="n">
        <f aca="false">IF(SQRT($B$9)*$B729+SQRT(1-$B$9)*W729&lt;_xlfn.NORM.S.INV($B$6),1,0)</f>
        <v>0</v>
      </c>
      <c r="AS729" s="31" t="n">
        <f aca="false">IF(SQRT($B$9)*$B729+SQRT(1-$B$9)*X729&lt;_xlfn.NORM.S.INV($B$6),1,0)</f>
        <v>0</v>
      </c>
      <c r="AT729" s="31" t="n">
        <f aca="false">IF(SQRT($B$9)*$B729+SQRT(1-$B$9)*Y729&lt;_xlfn.NORM.S.INV($B$6),1,0)</f>
        <v>0</v>
      </c>
      <c r="AU729" s="31" t="n">
        <f aca="false">IF(SQRT($B$9)*$B729+SQRT(1-$B$9)*Z729&lt;_xlfn.NORM.S.INV($B$6),1,0)</f>
        <v>0</v>
      </c>
      <c r="AV729" s="31" t="n">
        <f aca="false">IF(SQRT($B$9)*$B729+SQRT(1-$B$9)*AA729&lt;_xlfn.NORM.S.INV($B$6),1,0)</f>
        <v>0</v>
      </c>
      <c r="AW729" s="31" t="n">
        <f aca="false">IF(SQRT($C$9)*$B729+SQRT(1-$C$9)*AB729&lt;_xlfn.NORM.S.INV($C$6),1,0)</f>
        <v>0</v>
      </c>
      <c r="AX729" s="31" t="n">
        <f aca="false">IF(SQRT($C$9)*$B729+SQRT(1-$C$9)*AC729&lt;_xlfn.NORM.S.INV($C$6),1,0)</f>
        <v>0</v>
      </c>
      <c r="AY729" s="31" t="n">
        <f aca="false">IF(SQRT($C$9)*$B729+SQRT(1-$C$9)*AD729&lt;_xlfn.NORM.S.INV($C$6),1,0)</f>
        <v>0</v>
      </c>
      <c r="AZ729" s="31" t="n">
        <f aca="false">IF(SQRT($C$9)*$B729+SQRT(1-$C$9)*AE729&lt;_xlfn.NORM.S.INV($C$6),1,0)</f>
        <v>0</v>
      </c>
      <c r="BA729" s="31" t="n">
        <f aca="false">IF(SQRT($C$9)*$B729+SQRT(1-$C$9)*AF729&lt;_xlfn.NORM.S.INV($C$6),1,0)</f>
        <v>0</v>
      </c>
      <c r="BB729" s="31" t="n">
        <f aca="false">IF(SQRT($C$9)*$B729+SQRT(1-$C$9)*AG729&lt;_xlfn.NORM.S.INV($C$6),1,0)</f>
        <v>1</v>
      </c>
      <c r="BC729" s="31" t="n">
        <f aca="false">IF(SQRT($C$9)*$B729+SQRT(1-$C$9)*AH729&lt;_xlfn.NORM.S.INV($C$6),1,0)</f>
        <v>0</v>
      </c>
      <c r="BD729" s="31" t="n">
        <f aca="false">IF(SQRT($C$9)*$B729+SQRT(1-$C$9)*AI729&lt;_xlfn.NORM.S.INV($C$6),1,0)</f>
        <v>0</v>
      </c>
      <c r="BE729" s="31" t="n">
        <f aca="false">IF(SQRT($C$9)*$B729+SQRT(1-$C$9)*AJ729&lt;_xlfn.NORM.S.INV($C$6),1,0)</f>
        <v>0</v>
      </c>
      <c r="BF729" s="31" t="n">
        <f aca="false">IF(SQRT($C$9)*$B729+SQRT(1-$C$9)*AK729&lt;_xlfn.NORM.S.INV($C$6),1,0)</f>
        <v>0</v>
      </c>
      <c r="BG729" s="21"/>
      <c r="BH729" s="21"/>
      <c r="BI729" s="31" t="n">
        <f aca="false">$B$11*(($A$1061)*$C729/$B$12*$B$7+(1-$A$1061)*$D729/$B$12*$C$7)</f>
        <v>600</v>
      </c>
      <c r="BJ729" s="31" t="n">
        <f aca="false">$B$11*(($A$1062)*$C729/$B$12*$B$7+(1-$A$1062)*$D729/$B$12*$C$7)</f>
        <v>570</v>
      </c>
      <c r="BK729" s="31" t="n">
        <f aca="false">$B$11*(($A$1063)*$C729/$B$12*$B$7+(1-$A$1063)*$D729/$B$12*$C$7)</f>
        <v>540</v>
      </c>
      <c r="BL729" s="31" t="n">
        <f aca="false">$B$11*(($A$1064)*$C729/$B$12*$B$7+(1-$A$1064)*$D729/$B$12*$C$7)</f>
        <v>510</v>
      </c>
      <c r="BM729" s="31" t="n">
        <f aca="false">$B$11*(($A$1065)*$C729/$B$12*$B$7+(1-$A$1065)*$D729/$B$12*$C$7)</f>
        <v>480</v>
      </c>
      <c r="BN729" s="31" t="n">
        <f aca="false">$B$11*(($A$1066)*$C729/$B$12*$B$7+(1-$A$1066)*$D729/$B$12*$C$7)</f>
        <v>450</v>
      </c>
      <c r="BO729" s="31" t="n">
        <f aca="false">$B$11*(($A$1067)*$C729/$B$12*$B$7+(1-$A$1067)*$D729/$B$12*$C$7)</f>
        <v>420</v>
      </c>
      <c r="BP729" s="31" t="n">
        <f aca="false">$B$11*(($A$1068)*$C729/$B$12*$B$7+(1-$A$1068)*$D729/$B$12*$C$7)</f>
        <v>390</v>
      </c>
      <c r="BQ729" s="31" t="n">
        <f aca="false">$B$11*(($A$1069)*$C729/$B$12*$B$7+(1-$A$1069)*$D729/$B$12*$C$7)</f>
        <v>360</v>
      </c>
      <c r="BR729" s="31" t="n">
        <f aca="false">$B$11*(($A$1070)*$C729/$B$12*$B$7+(1-$A$1070)*$D729/$B$12*$C$7)</f>
        <v>330</v>
      </c>
      <c r="BS729" s="31" t="n">
        <f aca="false">$B$11*(($A$1071)*$C729/$B$12*$B$7+(1-$A$1071)*$D729/$B$12*$C$7)</f>
        <v>300</v>
      </c>
      <c r="BT729" s="31" t="n">
        <f aca="false">$B$11*(($A$1072)*$C729/$B$12*$B$7+(1-$A$1072)*$D729/$B$12*$C$7)</f>
        <v>270</v>
      </c>
      <c r="BU729" s="31" t="n">
        <f aca="false">$B$11*(($A$1073)*$C729/$B$12*$B$7+(1-$A$1073)*$D729/$B$12*$C$7)</f>
        <v>240</v>
      </c>
      <c r="BV729" s="31" t="n">
        <f aca="false">$B$11*(($A$1074)*$C729/$B$12*$B$7+(1-$A$1074)*$D729/$B$12*$C$7)</f>
        <v>210</v>
      </c>
      <c r="BW729" s="31" t="n">
        <f aca="false">$B$11*(($A$1075)*$C729/$B$12*$B$7+(1-$A$1075)*$D729/$B$12*$C$7)</f>
        <v>180</v>
      </c>
      <c r="BX729" s="31" t="n">
        <f aca="false">$B$11*(($A$1076)*$C729/$B$12*$B$7+(1-$A$1076)*$D729/$B$12*$C$7)</f>
        <v>150</v>
      </c>
      <c r="BY729" s="31" t="n">
        <f aca="false">$B$11*(($A$1077)*$C729/$B$12*$B$7+(1-$A$1077)*$D729/$B$12*$C$7)</f>
        <v>120</v>
      </c>
      <c r="BZ729" s="31" t="n">
        <f aca="false">$B$11*(($A$1078)*$C729/$B$12*$B$7+(1-$A$1078)*$D729/$B$12*$C$7)</f>
        <v>90</v>
      </c>
      <c r="CA729" s="31" t="n">
        <f aca="false">$B$11*(($A$1079)*$C729/$B$12*$B$7+(1-$A$1079)*$D729/$B$12*$C$7)</f>
        <v>60</v>
      </c>
      <c r="CB729" s="31" t="n">
        <f aca="false">$B$11*(($A$1080)*$C729/$B$12*$B$7+(1-$A$1080)*$D729/$B$12*$C$7)</f>
        <v>30</v>
      </c>
      <c r="CC729" s="31" t="n">
        <f aca="false">$B$11*(($A$1081)*$C729/$B$12*$B$7+(1-$A$1081)*$D729/$B$12*$C$7)</f>
        <v>0</v>
      </c>
    </row>
    <row r="730" customFormat="false" ht="15" hidden="false" customHeight="false" outlineLevel="0" collapsed="false">
      <c r="A730" s="21" t="n">
        <v>706</v>
      </c>
      <c r="B730" s="27" t="n">
        <v>0.850337214583202</v>
      </c>
      <c r="C730" s="9" t="n">
        <f aca="false">SUM(AM730:AV730)</f>
        <v>0</v>
      </c>
      <c r="D730" s="9" t="n">
        <f aca="false">SUM(AW730:BF730)</f>
        <v>0</v>
      </c>
      <c r="E730" s="24" t="n">
        <f aca="false">(1-C730/$B$12)*$B$8-C730/$B$12*$B$7</f>
        <v>0.05</v>
      </c>
      <c r="F730" s="24" t="n">
        <f aca="false">(1-D730/$B$12)*$C$8-D730/$B$12*$C$7</f>
        <v>0.09</v>
      </c>
      <c r="G730" s="47" t="n">
        <f aca="false">$B$11*($B$10*C730/$B$12*$B$7+(1-$B$10)*D730/$B$12*$C$7)</f>
        <v>0</v>
      </c>
      <c r="H730" s="24" t="n">
        <f aca="false">$B$10*E730+(1-$B$10)*F730</f>
        <v>0.07</v>
      </c>
      <c r="I730" s="21"/>
      <c r="J730" s="21"/>
      <c r="K730" s="21"/>
      <c r="L730" s="21"/>
      <c r="M730" s="21"/>
      <c r="N730" s="21"/>
      <c r="O730" s="21"/>
      <c r="P730" s="21"/>
      <c r="Q730" s="21"/>
      <c r="R730" s="27" t="n">
        <v>-1.07798115486179</v>
      </c>
      <c r="S730" s="27" t="n">
        <v>-0.638156567613878</v>
      </c>
      <c r="T730" s="27" t="n">
        <v>1.42924094445841</v>
      </c>
      <c r="U730" s="27" t="n">
        <v>-0.323652085009631</v>
      </c>
      <c r="V730" s="27" t="n">
        <v>-0.697056146702191</v>
      </c>
      <c r="W730" s="27" t="n">
        <v>-1.0543935139985</v>
      </c>
      <c r="X730" s="27" t="n">
        <v>-2.16465692087444</v>
      </c>
      <c r="Y730" s="27" t="n">
        <v>1.06071941547399</v>
      </c>
      <c r="Z730" s="27" t="n">
        <v>-0.676990646152801</v>
      </c>
      <c r="AA730" s="27" t="n">
        <v>1.20990462658573</v>
      </c>
      <c r="AB730" s="27" t="n">
        <v>-1.3494667189734</v>
      </c>
      <c r="AC730" s="27" t="n">
        <v>-1.10651573422765</v>
      </c>
      <c r="AD730" s="27" t="n">
        <v>-1.44030803232369</v>
      </c>
      <c r="AE730" s="27" t="n">
        <v>1.19015554706073</v>
      </c>
      <c r="AF730" s="27" t="n">
        <v>0.832419059077014</v>
      </c>
      <c r="AG730" s="27" t="n">
        <v>1.13569211338355</v>
      </c>
      <c r="AH730" s="27" t="n">
        <v>-0.436149693621942</v>
      </c>
      <c r="AI730" s="27" t="n">
        <v>-0.739567823191831</v>
      </c>
      <c r="AJ730" s="27" t="n">
        <v>-2.01707430104333</v>
      </c>
      <c r="AK730" s="27" t="n">
        <v>-0.544021695178758</v>
      </c>
      <c r="AL730" s="21"/>
      <c r="AM730" s="31" t="n">
        <f aca="false">IF(SQRT($B$9)*$B730+SQRT(1-$B$9)*R730&lt;_xlfn.NORM.S.INV($B$6),1,0)</f>
        <v>0</v>
      </c>
      <c r="AN730" s="31" t="n">
        <f aca="false">IF(SQRT($B$9)*$B730+SQRT(1-$B$9)*S730&lt;_xlfn.NORM.S.INV($B$6),1,0)</f>
        <v>0</v>
      </c>
      <c r="AO730" s="31" t="n">
        <f aca="false">IF(SQRT($B$9)*$B730+SQRT(1-$B$9)*T730&lt;_xlfn.NORM.S.INV($B$6),1,0)</f>
        <v>0</v>
      </c>
      <c r="AP730" s="31" t="n">
        <f aca="false">IF(SQRT($B$9)*$B730+SQRT(1-$B$9)*U730&lt;_xlfn.NORM.S.INV($B$6),1,0)</f>
        <v>0</v>
      </c>
      <c r="AQ730" s="31" t="n">
        <f aca="false">IF(SQRT($B$9)*$B730+SQRT(1-$B$9)*V730&lt;_xlfn.NORM.S.INV($B$6),1,0)</f>
        <v>0</v>
      </c>
      <c r="AR730" s="31" t="n">
        <f aca="false">IF(SQRT($B$9)*$B730+SQRT(1-$B$9)*W730&lt;_xlfn.NORM.S.INV($B$6),1,0)</f>
        <v>0</v>
      </c>
      <c r="AS730" s="31" t="n">
        <f aca="false">IF(SQRT($B$9)*$B730+SQRT(1-$B$9)*X730&lt;_xlfn.NORM.S.INV($B$6),1,0)</f>
        <v>0</v>
      </c>
      <c r="AT730" s="31" t="n">
        <f aca="false">IF(SQRT($B$9)*$B730+SQRT(1-$B$9)*Y730&lt;_xlfn.NORM.S.INV($B$6),1,0)</f>
        <v>0</v>
      </c>
      <c r="AU730" s="31" t="n">
        <f aca="false">IF(SQRT($B$9)*$B730+SQRT(1-$B$9)*Z730&lt;_xlfn.NORM.S.INV($B$6),1,0)</f>
        <v>0</v>
      </c>
      <c r="AV730" s="31" t="n">
        <f aca="false">IF(SQRT($B$9)*$B730+SQRT(1-$B$9)*AA730&lt;_xlfn.NORM.S.INV($B$6),1,0)</f>
        <v>0</v>
      </c>
      <c r="AW730" s="31" t="n">
        <f aca="false">IF(SQRT($C$9)*$B730+SQRT(1-$C$9)*AB730&lt;_xlfn.NORM.S.INV($C$6),1,0)</f>
        <v>0</v>
      </c>
      <c r="AX730" s="31" t="n">
        <f aca="false">IF(SQRT($C$9)*$B730+SQRT(1-$C$9)*AC730&lt;_xlfn.NORM.S.INV($C$6),1,0)</f>
        <v>0</v>
      </c>
      <c r="AY730" s="31" t="n">
        <f aca="false">IF(SQRT($C$9)*$B730+SQRT(1-$C$9)*AD730&lt;_xlfn.NORM.S.INV($C$6),1,0)</f>
        <v>0</v>
      </c>
      <c r="AZ730" s="31" t="n">
        <f aca="false">IF(SQRT($C$9)*$B730+SQRT(1-$C$9)*AE730&lt;_xlfn.NORM.S.INV($C$6),1,0)</f>
        <v>0</v>
      </c>
      <c r="BA730" s="31" t="n">
        <f aca="false">IF(SQRT($C$9)*$B730+SQRT(1-$C$9)*AF730&lt;_xlfn.NORM.S.INV($C$6),1,0)</f>
        <v>0</v>
      </c>
      <c r="BB730" s="31" t="n">
        <f aca="false">IF(SQRT($C$9)*$B730+SQRT(1-$C$9)*AG730&lt;_xlfn.NORM.S.INV($C$6),1,0)</f>
        <v>0</v>
      </c>
      <c r="BC730" s="31" t="n">
        <f aca="false">IF(SQRT($C$9)*$B730+SQRT(1-$C$9)*AH730&lt;_xlfn.NORM.S.INV($C$6),1,0)</f>
        <v>0</v>
      </c>
      <c r="BD730" s="31" t="n">
        <f aca="false">IF(SQRT($C$9)*$B730+SQRT(1-$C$9)*AI730&lt;_xlfn.NORM.S.INV($C$6),1,0)</f>
        <v>0</v>
      </c>
      <c r="BE730" s="31" t="n">
        <f aca="false">IF(SQRT($C$9)*$B730+SQRT(1-$C$9)*AJ730&lt;_xlfn.NORM.S.INV($C$6),1,0)</f>
        <v>0</v>
      </c>
      <c r="BF730" s="31" t="n">
        <f aca="false">IF(SQRT($C$9)*$B730+SQRT(1-$C$9)*AK730&lt;_xlfn.NORM.S.INV($C$6),1,0)</f>
        <v>0</v>
      </c>
      <c r="BG730" s="21"/>
      <c r="BH730" s="21"/>
      <c r="BI730" s="31" t="n">
        <f aca="false">$B$11*(($A$1061)*$C730/$B$12*$B$7+(1-$A$1061)*$D730/$B$12*$C$7)</f>
        <v>0</v>
      </c>
      <c r="BJ730" s="31" t="n">
        <f aca="false">$B$11*(($A$1062)*$C730/$B$12*$B$7+(1-$A$1062)*$D730/$B$12*$C$7)</f>
        <v>0</v>
      </c>
      <c r="BK730" s="31" t="n">
        <f aca="false">$B$11*(($A$1063)*$C730/$B$12*$B$7+(1-$A$1063)*$D730/$B$12*$C$7)</f>
        <v>0</v>
      </c>
      <c r="BL730" s="31" t="n">
        <f aca="false">$B$11*(($A$1064)*$C730/$B$12*$B$7+(1-$A$1064)*$D730/$B$12*$C$7)</f>
        <v>0</v>
      </c>
      <c r="BM730" s="31" t="n">
        <f aca="false">$B$11*(($A$1065)*$C730/$B$12*$B$7+(1-$A$1065)*$D730/$B$12*$C$7)</f>
        <v>0</v>
      </c>
      <c r="BN730" s="31" t="n">
        <f aca="false">$B$11*(($A$1066)*$C730/$B$12*$B$7+(1-$A$1066)*$D730/$B$12*$C$7)</f>
        <v>0</v>
      </c>
      <c r="BO730" s="31" t="n">
        <f aca="false">$B$11*(($A$1067)*$C730/$B$12*$B$7+(1-$A$1067)*$D730/$B$12*$C$7)</f>
        <v>0</v>
      </c>
      <c r="BP730" s="31" t="n">
        <f aca="false">$B$11*(($A$1068)*$C730/$B$12*$B$7+(1-$A$1068)*$D730/$B$12*$C$7)</f>
        <v>0</v>
      </c>
      <c r="BQ730" s="31" t="n">
        <f aca="false">$B$11*(($A$1069)*$C730/$B$12*$B$7+(1-$A$1069)*$D730/$B$12*$C$7)</f>
        <v>0</v>
      </c>
      <c r="BR730" s="31" t="n">
        <f aca="false">$B$11*(($A$1070)*$C730/$B$12*$B$7+(1-$A$1070)*$D730/$B$12*$C$7)</f>
        <v>0</v>
      </c>
      <c r="BS730" s="31" t="n">
        <f aca="false">$B$11*(($A$1071)*$C730/$B$12*$B$7+(1-$A$1071)*$D730/$B$12*$C$7)</f>
        <v>0</v>
      </c>
      <c r="BT730" s="31" t="n">
        <f aca="false">$B$11*(($A$1072)*$C730/$B$12*$B$7+(1-$A$1072)*$D730/$B$12*$C$7)</f>
        <v>0</v>
      </c>
      <c r="BU730" s="31" t="n">
        <f aca="false">$B$11*(($A$1073)*$C730/$B$12*$B$7+(1-$A$1073)*$D730/$B$12*$C$7)</f>
        <v>0</v>
      </c>
      <c r="BV730" s="31" t="n">
        <f aca="false">$B$11*(($A$1074)*$C730/$B$12*$B$7+(1-$A$1074)*$D730/$B$12*$C$7)</f>
        <v>0</v>
      </c>
      <c r="BW730" s="31" t="n">
        <f aca="false">$B$11*(($A$1075)*$C730/$B$12*$B$7+(1-$A$1075)*$D730/$B$12*$C$7)</f>
        <v>0</v>
      </c>
      <c r="BX730" s="31" t="n">
        <f aca="false">$B$11*(($A$1076)*$C730/$B$12*$B$7+(1-$A$1076)*$D730/$B$12*$C$7)</f>
        <v>0</v>
      </c>
      <c r="BY730" s="31" t="n">
        <f aca="false">$B$11*(($A$1077)*$C730/$B$12*$B$7+(1-$A$1077)*$D730/$B$12*$C$7)</f>
        <v>0</v>
      </c>
      <c r="BZ730" s="31" t="n">
        <f aca="false">$B$11*(($A$1078)*$C730/$B$12*$B$7+(1-$A$1078)*$D730/$B$12*$C$7)</f>
        <v>0</v>
      </c>
      <c r="CA730" s="31" t="n">
        <f aca="false">$B$11*(($A$1079)*$C730/$B$12*$B$7+(1-$A$1079)*$D730/$B$12*$C$7)</f>
        <v>0</v>
      </c>
      <c r="CB730" s="31" t="n">
        <f aca="false">$B$11*(($A$1080)*$C730/$B$12*$B$7+(1-$A$1080)*$D730/$B$12*$C$7)</f>
        <v>0</v>
      </c>
      <c r="CC730" s="31" t="n">
        <f aca="false">$B$11*(($A$1081)*$C730/$B$12*$B$7+(1-$A$1081)*$D730/$B$12*$C$7)</f>
        <v>0</v>
      </c>
    </row>
    <row r="731" customFormat="false" ht="15" hidden="false" customHeight="false" outlineLevel="0" collapsed="false">
      <c r="A731" s="21" t="n">
        <v>707</v>
      </c>
      <c r="B731" s="27" t="n">
        <v>0.452988044346166</v>
      </c>
      <c r="C731" s="9" t="n">
        <f aca="false">SUM(AM731:AV731)</f>
        <v>0</v>
      </c>
      <c r="D731" s="9" t="n">
        <f aca="false">SUM(AW731:BF731)</f>
        <v>1</v>
      </c>
      <c r="E731" s="24" t="n">
        <f aca="false">(1-C731/$B$12)*$B$8-C731/$B$12*$B$7</f>
        <v>0.05</v>
      </c>
      <c r="F731" s="24" t="n">
        <f aca="false">(1-D731/$B$12)*$C$8-D731/$B$12*$C$7</f>
        <v>0.021</v>
      </c>
      <c r="G731" s="47" t="n">
        <f aca="false">$B$11*($B$10*C731/$B$12*$B$7+(1-$B$10)*D731/$B$12*$C$7)</f>
        <v>300</v>
      </c>
      <c r="H731" s="24" t="n">
        <f aca="false">$B$10*E731+(1-$B$10)*F731</f>
        <v>0.0355</v>
      </c>
      <c r="I731" s="21"/>
      <c r="J731" s="21"/>
      <c r="K731" s="21"/>
      <c r="L731" s="21"/>
      <c r="M731" s="21"/>
      <c r="N731" s="21"/>
      <c r="O731" s="21"/>
      <c r="P731" s="21"/>
      <c r="Q731" s="21"/>
      <c r="R731" s="27" t="n">
        <v>0.301964750727136</v>
      </c>
      <c r="S731" s="27" t="n">
        <v>1.45389722682365</v>
      </c>
      <c r="T731" s="27" t="n">
        <v>-0.21906837062243</v>
      </c>
      <c r="U731" s="27" t="n">
        <v>-0.216819307579129</v>
      </c>
      <c r="V731" s="27" t="n">
        <v>-0.71972777940139</v>
      </c>
      <c r="W731" s="27" t="n">
        <v>0.546461183086667</v>
      </c>
      <c r="X731" s="27" t="n">
        <v>0.803572731578742</v>
      </c>
      <c r="Y731" s="27" t="n">
        <v>0.608851180754248</v>
      </c>
      <c r="Z731" s="27" t="n">
        <v>-0.691854190830922</v>
      </c>
      <c r="AA731" s="27" t="n">
        <v>0.177016864144825</v>
      </c>
      <c r="AB731" s="27" t="n">
        <v>-0.69450372849925</v>
      </c>
      <c r="AC731" s="27" t="n">
        <v>1.06231743648804</v>
      </c>
      <c r="AD731" s="27" t="n">
        <v>1.37484308295497</v>
      </c>
      <c r="AE731" s="27" t="n">
        <v>-0.168572508297202</v>
      </c>
      <c r="AF731" s="27" t="n">
        <v>-1.39955193343074</v>
      </c>
      <c r="AG731" s="27" t="n">
        <v>0.463180736469364</v>
      </c>
      <c r="AH731" s="27" t="n">
        <v>0.940298984142162</v>
      </c>
      <c r="AI731" s="27" t="n">
        <v>0.850649303158913</v>
      </c>
      <c r="AJ731" s="27" t="n">
        <v>-2.07680249035855</v>
      </c>
      <c r="AK731" s="27" t="n">
        <v>0.550535398903114</v>
      </c>
      <c r="AL731" s="21"/>
      <c r="AM731" s="31" t="n">
        <f aca="false">IF(SQRT($B$9)*$B731+SQRT(1-$B$9)*R731&lt;_xlfn.NORM.S.INV($B$6),1,0)</f>
        <v>0</v>
      </c>
      <c r="AN731" s="31" t="n">
        <f aca="false">IF(SQRT($B$9)*$B731+SQRT(1-$B$9)*S731&lt;_xlfn.NORM.S.INV($B$6),1,0)</f>
        <v>0</v>
      </c>
      <c r="AO731" s="31" t="n">
        <f aca="false">IF(SQRT($B$9)*$B731+SQRT(1-$B$9)*T731&lt;_xlfn.NORM.S.INV($B$6),1,0)</f>
        <v>0</v>
      </c>
      <c r="AP731" s="31" t="n">
        <f aca="false">IF(SQRT($B$9)*$B731+SQRT(1-$B$9)*U731&lt;_xlfn.NORM.S.INV($B$6),1,0)</f>
        <v>0</v>
      </c>
      <c r="AQ731" s="31" t="n">
        <f aca="false">IF(SQRT($B$9)*$B731+SQRT(1-$B$9)*V731&lt;_xlfn.NORM.S.INV($B$6),1,0)</f>
        <v>0</v>
      </c>
      <c r="AR731" s="31" t="n">
        <f aca="false">IF(SQRT($B$9)*$B731+SQRT(1-$B$9)*W731&lt;_xlfn.NORM.S.INV($B$6),1,0)</f>
        <v>0</v>
      </c>
      <c r="AS731" s="31" t="n">
        <f aca="false">IF(SQRT($B$9)*$B731+SQRT(1-$B$9)*X731&lt;_xlfn.NORM.S.INV($B$6),1,0)</f>
        <v>0</v>
      </c>
      <c r="AT731" s="31" t="n">
        <f aca="false">IF(SQRT($B$9)*$B731+SQRT(1-$B$9)*Y731&lt;_xlfn.NORM.S.INV($B$6),1,0)</f>
        <v>0</v>
      </c>
      <c r="AU731" s="31" t="n">
        <f aca="false">IF(SQRT($B$9)*$B731+SQRT(1-$B$9)*Z731&lt;_xlfn.NORM.S.INV($B$6),1,0)</f>
        <v>0</v>
      </c>
      <c r="AV731" s="31" t="n">
        <f aca="false">IF(SQRT($B$9)*$B731+SQRT(1-$B$9)*AA731&lt;_xlfn.NORM.S.INV($B$6),1,0)</f>
        <v>0</v>
      </c>
      <c r="AW731" s="31" t="n">
        <f aca="false">IF(SQRT($C$9)*$B731+SQRT(1-$C$9)*AB731&lt;_xlfn.NORM.S.INV($C$6),1,0)</f>
        <v>0</v>
      </c>
      <c r="AX731" s="31" t="n">
        <f aca="false">IF(SQRT($C$9)*$B731+SQRT(1-$C$9)*AC731&lt;_xlfn.NORM.S.INV($C$6),1,0)</f>
        <v>0</v>
      </c>
      <c r="AY731" s="31" t="n">
        <f aca="false">IF(SQRT($C$9)*$B731+SQRT(1-$C$9)*AD731&lt;_xlfn.NORM.S.INV($C$6),1,0)</f>
        <v>0</v>
      </c>
      <c r="AZ731" s="31" t="n">
        <f aca="false">IF(SQRT($C$9)*$B731+SQRT(1-$C$9)*AE731&lt;_xlfn.NORM.S.INV($C$6),1,0)</f>
        <v>0</v>
      </c>
      <c r="BA731" s="31" t="n">
        <f aca="false">IF(SQRT($C$9)*$B731+SQRT(1-$C$9)*AF731&lt;_xlfn.NORM.S.INV($C$6),1,0)</f>
        <v>0</v>
      </c>
      <c r="BB731" s="31" t="n">
        <f aca="false">IF(SQRT($C$9)*$B731+SQRT(1-$C$9)*AG731&lt;_xlfn.NORM.S.INV($C$6),1,0)</f>
        <v>0</v>
      </c>
      <c r="BC731" s="31" t="n">
        <f aca="false">IF(SQRT($C$9)*$B731+SQRT(1-$C$9)*AH731&lt;_xlfn.NORM.S.INV($C$6),1,0)</f>
        <v>0</v>
      </c>
      <c r="BD731" s="31" t="n">
        <f aca="false">IF(SQRT($C$9)*$B731+SQRT(1-$C$9)*AI731&lt;_xlfn.NORM.S.INV($C$6),1,0)</f>
        <v>0</v>
      </c>
      <c r="BE731" s="31" t="n">
        <f aca="false">IF(SQRT($C$9)*$B731+SQRT(1-$C$9)*AJ731&lt;_xlfn.NORM.S.INV($C$6),1,0)</f>
        <v>1</v>
      </c>
      <c r="BF731" s="31" t="n">
        <f aca="false">IF(SQRT($C$9)*$B731+SQRT(1-$C$9)*AK731&lt;_xlfn.NORM.S.INV($C$6),1,0)</f>
        <v>0</v>
      </c>
      <c r="BG731" s="21"/>
      <c r="BH731" s="21"/>
      <c r="BI731" s="31" t="n">
        <f aca="false">$B$11*(($A$1061)*$C731/$B$12*$B$7+(1-$A$1061)*$D731/$B$12*$C$7)</f>
        <v>600</v>
      </c>
      <c r="BJ731" s="31" t="n">
        <f aca="false">$B$11*(($A$1062)*$C731/$B$12*$B$7+(1-$A$1062)*$D731/$B$12*$C$7)</f>
        <v>570</v>
      </c>
      <c r="BK731" s="31" t="n">
        <f aca="false">$B$11*(($A$1063)*$C731/$B$12*$B$7+(1-$A$1063)*$D731/$B$12*$C$7)</f>
        <v>540</v>
      </c>
      <c r="BL731" s="31" t="n">
        <f aca="false">$B$11*(($A$1064)*$C731/$B$12*$B$7+(1-$A$1064)*$D731/$B$12*$C$7)</f>
        <v>510</v>
      </c>
      <c r="BM731" s="31" t="n">
        <f aca="false">$B$11*(($A$1065)*$C731/$B$12*$B$7+(1-$A$1065)*$D731/$B$12*$C$7)</f>
        <v>480</v>
      </c>
      <c r="BN731" s="31" t="n">
        <f aca="false">$B$11*(($A$1066)*$C731/$B$12*$B$7+(1-$A$1066)*$D731/$B$12*$C$7)</f>
        <v>450</v>
      </c>
      <c r="BO731" s="31" t="n">
        <f aca="false">$B$11*(($A$1067)*$C731/$B$12*$B$7+(1-$A$1067)*$D731/$B$12*$C$7)</f>
        <v>420</v>
      </c>
      <c r="BP731" s="31" t="n">
        <f aca="false">$B$11*(($A$1068)*$C731/$B$12*$B$7+(1-$A$1068)*$D731/$B$12*$C$7)</f>
        <v>390</v>
      </c>
      <c r="BQ731" s="31" t="n">
        <f aca="false">$B$11*(($A$1069)*$C731/$B$12*$B$7+(1-$A$1069)*$D731/$B$12*$C$7)</f>
        <v>360</v>
      </c>
      <c r="BR731" s="31" t="n">
        <f aca="false">$B$11*(($A$1070)*$C731/$B$12*$B$7+(1-$A$1070)*$D731/$B$12*$C$7)</f>
        <v>330</v>
      </c>
      <c r="BS731" s="31" t="n">
        <f aca="false">$B$11*(($A$1071)*$C731/$B$12*$B$7+(1-$A$1071)*$D731/$B$12*$C$7)</f>
        <v>300</v>
      </c>
      <c r="BT731" s="31" t="n">
        <f aca="false">$B$11*(($A$1072)*$C731/$B$12*$B$7+(1-$A$1072)*$D731/$B$12*$C$7)</f>
        <v>270</v>
      </c>
      <c r="BU731" s="31" t="n">
        <f aca="false">$B$11*(($A$1073)*$C731/$B$12*$B$7+(1-$A$1073)*$D731/$B$12*$C$7)</f>
        <v>240</v>
      </c>
      <c r="BV731" s="31" t="n">
        <f aca="false">$B$11*(($A$1074)*$C731/$B$12*$B$7+(1-$A$1074)*$D731/$B$12*$C$7)</f>
        <v>210</v>
      </c>
      <c r="BW731" s="31" t="n">
        <f aca="false">$B$11*(($A$1075)*$C731/$B$12*$B$7+(1-$A$1075)*$D731/$B$12*$C$7)</f>
        <v>180</v>
      </c>
      <c r="BX731" s="31" t="n">
        <f aca="false">$B$11*(($A$1076)*$C731/$B$12*$B$7+(1-$A$1076)*$D731/$B$12*$C$7)</f>
        <v>150</v>
      </c>
      <c r="BY731" s="31" t="n">
        <f aca="false">$B$11*(($A$1077)*$C731/$B$12*$B$7+(1-$A$1077)*$D731/$B$12*$C$7)</f>
        <v>120</v>
      </c>
      <c r="BZ731" s="31" t="n">
        <f aca="false">$B$11*(($A$1078)*$C731/$B$12*$B$7+(1-$A$1078)*$D731/$B$12*$C$7)</f>
        <v>90</v>
      </c>
      <c r="CA731" s="31" t="n">
        <f aca="false">$B$11*(($A$1079)*$C731/$B$12*$B$7+(1-$A$1079)*$D731/$B$12*$C$7)</f>
        <v>60</v>
      </c>
      <c r="CB731" s="31" t="n">
        <f aca="false">$B$11*(($A$1080)*$C731/$B$12*$B$7+(1-$A$1080)*$D731/$B$12*$C$7)</f>
        <v>30</v>
      </c>
      <c r="CC731" s="31" t="n">
        <f aca="false">$B$11*(($A$1081)*$C731/$B$12*$B$7+(1-$A$1081)*$D731/$B$12*$C$7)</f>
        <v>0</v>
      </c>
    </row>
    <row r="732" customFormat="false" ht="15" hidden="false" customHeight="false" outlineLevel="0" collapsed="false">
      <c r="A732" s="21" t="n">
        <v>708</v>
      </c>
      <c r="B732" s="27" t="n">
        <v>-0.0713323205921085</v>
      </c>
      <c r="C732" s="9" t="n">
        <f aca="false">SUM(AM732:AV732)</f>
        <v>0</v>
      </c>
      <c r="D732" s="9" t="n">
        <f aca="false">SUM(AW732:BF732)</f>
        <v>1</v>
      </c>
      <c r="E732" s="24" t="n">
        <f aca="false">(1-C732/$B$12)*$B$8-C732/$B$12*$B$7</f>
        <v>0.05</v>
      </c>
      <c r="F732" s="24" t="n">
        <f aca="false">(1-D732/$B$12)*$C$8-D732/$B$12*$C$7</f>
        <v>0.021</v>
      </c>
      <c r="G732" s="47" t="n">
        <f aca="false">$B$11*($B$10*C732/$B$12*$B$7+(1-$B$10)*D732/$B$12*$C$7)</f>
        <v>300</v>
      </c>
      <c r="H732" s="24" t="n">
        <f aca="false">$B$10*E732+(1-$B$10)*F732</f>
        <v>0.0355</v>
      </c>
      <c r="I732" s="21"/>
      <c r="J732" s="21"/>
      <c r="K732" s="21"/>
      <c r="L732" s="21"/>
      <c r="M732" s="21"/>
      <c r="N732" s="21"/>
      <c r="O732" s="21"/>
      <c r="P732" s="21"/>
      <c r="Q732" s="21"/>
      <c r="R732" s="27" t="n">
        <v>-1.90385211239343</v>
      </c>
      <c r="S732" s="27" t="n">
        <v>-2.00929515610588</v>
      </c>
      <c r="T732" s="27" t="n">
        <v>0.566047640482226</v>
      </c>
      <c r="U732" s="27" t="n">
        <v>0.383715991637321</v>
      </c>
      <c r="V732" s="27" t="n">
        <v>0.170433164908878</v>
      </c>
      <c r="W732" s="27" t="n">
        <v>-0.303285123840929</v>
      </c>
      <c r="X732" s="27" t="n">
        <v>0.255757389835497</v>
      </c>
      <c r="Y732" s="27" t="n">
        <v>-0.813898223650098</v>
      </c>
      <c r="Z732" s="27" t="n">
        <v>0.836679449873742</v>
      </c>
      <c r="AA732" s="27" t="n">
        <v>-0.394122346170807</v>
      </c>
      <c r="AB732" s="27" t="n">
        <v>-1.29778977516038</v>
      </c>
      <c r="AC732" s="27" t="n">
        <v>-0.795756766086657</v>
      </c>
      <c r="AD732" s="27" t="n">
        <v>-2.48658762082626</v>
      </c>
      <c r="AE732" s="27" t="n">
        <v>1.05294901695272</v>
      </c>
      <c r="AF732" s="27" t="n">
        <v>1.58127084443985</v>
      </c>
      <c r="AG732" s="27" t="n">
        <v>-0.71545799299072</v>
      </c>
      <c r="AH732" s="27" t="n">
        <v>0.362681164072364</v>
      </c>
      <c r="AI732" s="27" t="n">
        <v>1.19631710841548</v>
      </c>
      <c r="AJ732" s="27" t="n">
        <v>-0.0694310096749486</v>
      </c>
      <c r="AK732" s="27" t="n">
        <v>1.75219727538129</v>
      </c>
      <c r="AL732" s="21"/>
      <c r="AM732" s="31" t="n">
        <f aca="false">IF(SQRT($B$9)*$B732+SQRT(1-$B$9)*R732&lt;_xlfn.NORM.S.INV($B$6),1,0)</f>
        <v>0</v>
      </c>
      <c r="AN732" s="31" t="n">
        <f aca="false">IF(SQRT($B$9)*$B732+SQRT(1-$B$9)*S732&lt;_xlfn.NORM.S.INV($B$6),1,0)</f>
        <v>0</v>
      </c>
      <c r="AO732" s="31" t="n">
        <f aca="false">IF(SQRT($B$9)*$B732+SQRT(1-$B$9)*T732&lt;_xlfn.NORM.S.INV($B$6),1,0)</f>
        <v>0</v>
      </c>
      <c r="AP732" s="31" t="n">
        <f aca="false">IF(SQRT($B$9)*$B732+SQRT(1-$B$9)*U732&lt;_xlfn.NORM.S.INV($B$6),1,0)</f>
        <v>0</v>
      </c>
      <c r="AQ732" s="31" t="n">
        <f aca="false">IF(SQRT($B$9)*$B732+SQRT(1-$B$9)*V732&lt;_xlfn.NORM.S.INV($B$6),1,0)</f>
        <v>0</v>
      </c>
      <c r="AR732" s="31" t="n">
        <f aca="false">IF(SQRT($B$9)*$B732+SQRT(1-$B$9)*W732&lt;_xlfn.NORM.S.INV($B$6),1,0)</f>
        <v>0</v>
      </c>
      <c r="AS732" s="31" t="n">
        <f aca="false">IF(SQRT($B$9)*$B732+SQRT(1-$B$9)*X732&lt;_xlfn.NORM.S.INV($B$6),1,0)</f>
        <v>0</v>
      </c>
      <c r="AT732" s="31" t="n">
        <f aca="false">IF(SQRT($B$9)*$B732+SQRT(1-$B$9)*Y732&lt;_xlfn.NORM.S.INV($B$6),1,0)</f>
        <v>0</v>
      </c>
      <c r="AU732" s="31" t="n">
        <f aca="false">IF(SQRT($B$9)*$B732+SQRT(1-$B$9)*Z732&lt;_xlfn.NORM.S.INV($B$6),1,0)</f>
        <v>0</v>
      </c>
      <c r="AV732" s="31" t="n">
        <f aca="false">IF(SQRT($B$9)*$B732+SQRT(1-$B$9)*AA732&lt;_xlfn.NORM.S.INV($B$6),1,0)</f>
        <v>0</v>
      </c>
      <c r="AW732" s="31" t="n">
        <f aca="false">IF(SQRT($C$9)*$B732+SQRT(1-$C$9)*AB732&lt;_xlfn.NORM.S.INV($C$6),1,0)</f>
        <v>0</v>
      </c>
      <c r="AX732" s="31" t="n">
        <f aca="false">IF(SQRT($C$9)*$B732+SQRT(1-$C$9)*AC732&lt;_xlfn.NORM.S.INV($C$6),1,0)</f>
        <v>0</v>
      </c>
      <c r="AY732" s="31" t="n">
        <f aca="false">IF(SQRT($C$9)*$B732+SQRT(1-$C$9)*AD732&lt;_xlfn.NORM.S.INV($C$6),1,0)</f>
        <v>1</v>
      </c>
      <c r="AZ732" s="31" t="n">
        <f aca="false">IF(SQRT($C$9)*$B732+SQRT(1-$C$9)*AE732&lt;_xlfn.NORM.S.INV($C$6),1,0)</f>
        <v>0</v>
      </c>
      <c r="BA732" s="31" t="n">
        <f aca="false">IF(SQRT($C$9)*$B732+SQRT(1-$C$9)*AF732&lt;_xlfn.NORM.S.INV($C$6),1,0)</f>
        <v>0</v>
      </c>
      <c r="BB732" s="31" t="n">
        <f aca="false">IF(SQRT($C$9)*$B732+SQRT(1-$C$9)*AG732&lt;_xlfn.NORM.S.INV($C$6),1,0)</f>
        <v>0</v>
      </c>
      <c r="BC732" s="31" t="n">
        <f aca="false">IF(SQRT($C$9)*$B732+SQRT(1-$C$9)*AH732&lt;_xlfn.NORM.S.INV($C$6),1,0)</f>
        <v>0</v>
      </c>
      <c r="BD732" s="31" t="n">
        <f aca="false">IF(SQRT($C$9)*$B732+SQRT(1-$C$9)*AI732&lt;_xlfn.NORM.S.INV($C$6),1,0)</f>
        <v>0</v>
      </c>
      <c r="BE732" s="31" t="n">
        <f aca="false">IF(SQRT($C$9)*$B732+SQRT(1-$C$9)*AJ732&lt;_xlfn.NORM.S.INV($C$6),1,0)</f>
        <v>0</v>
      </c>
      <c r="BF732" s="31" t="n">
        <f aca="false">IF(SQRT($C$9)*$B732+SQRT(1-$C$9)*AK732&lt;_xlfn.NORM.S.INV($C$6),1,0)</f>
        <v>0</v>
      </c>
      <c r="BG732" s="21"/>
      <c r="BH732" s="21"/>
      <c r="BI732" s="31" t="n">
        <f aca="false">$B$11*(($A$1061)*$C732/$B$12*$B$7+(1-$A$1061)*$D732/$B$12*$C$7)</f>
        <v>600</v>
      </c>
      <c r="BJ732" s="31" t="n">
        <f aca="false">$B$11*(($A$1062)*$C732/$B$12*$B$7+(1-$A$1062)*$D732/$B$12*$C$7)</f>
        <v>570</v>
      </c>
      <c r="BK732" s="31" t="n">
        <f aca="false">$B$11*(($A$1063)*$C732/$B$12*$B$7+(1-$A$1063)*$D732/$B$12*$C$7)</f>
        <v>540</v>
      </c>
      <c r="BL732" s="31" t="n">
        <f aca="false">$B$11*(($A$1064)*$C732/$B$12*$B$7+(1-$A$1064)*$D732/$B$12*$C$7)</f>
        <v>510</v>
      </c>
      <c r="BM732" s="31" t="n">
        <f aca="false">$B$11*(($A$1065)*$C732/$B$12*$B$7+(1-$A$1065)*$D732/$B$12*$C$7)</f>
        <v>480</v>
      </c>
      <c r="BN732" s="31" t="n">
        <f aca="false">$B$11*(($A$1066)*$C732/$B$12*$B$7+(1-$A$1066)*$D732/$B$12*$C$7)</f>
        <v>450</v>
      </c>
      <c r="BO732" s="31" t="n">
        <f aca="false">$B$11*(($A$1067)*$C732/$B$12*$B$7+(1-$A$1067)*$D732/$B$12*$C$7)</f>
        <v>420</v>
      </c>
      <c r="BP732" s="31" t="n">
        <f aca="false">$B$11*(($A$1068)*$C732/$B$12*$B$7+(1-$A$1068)*$D732/$B$12*$C$7)</f>
        <v>390</v>
      </c>
      <c r="BQ732" s="31" t="n">
        <f aca="false">$B$11*(($A$1069)*$C732/$B$12*$B$7+(1-$A$1069)*$D732/$B$12*$C$7)</f>
        <v>360</v>
      </c>
      <c r="BR732" s="31" t="n">
        <f aca="false">$B$11*(($A$1070)*$C732/$B$12*$B$7+(1-$A$1070)*$D732/$B$12*$C$7)</f>
        <v>330</v>
      </c>
      <c r="BS732" s="31" t="n">
        <f aca="false">$B$11*(($A$1071)*$C732/$B$12*$B$7+(1-$A$1071)*$D732/$B$12*$C$7)</f>
        <v>300</v>
      </c>
      <c r="BT732" s="31" t="n">
        <f aca="false">$B$11*(($A$1072)*$C732/$B$12*$B$7+(1-$A$1072)*$D732/$B$12*$C$7)</f>
        <v>270</v>
      </c>
      <c r="BU732" s="31" t="n">
        <f aca="false">$B$11*(($A$1073)*$C732/$B$12*$B$7+(1-$A$1073)*$D732/$B$12*$C$7)</f>
        <v>240</v>
      </c>
      <c r="BV732" s="31" t="n">
        <f aca="false">$B$11*(($A$1074)*$C732/$B$12*$B$7+(1-$A$1074)*$D732/$B$12*$C$7)</f>
        <v>210</v>
      </c>
      <c r="BW732" s="31" t="n">
        <f aca="false">$B$11*(($A$1075)*$C732/$B$12*$B$7+(1-$A$1075)*$D732/$B$12*$C$7)</f>
        <v>180</v>
      </c>
      <c r="BX732" s="31" t="n">
        <f aca="false">$B$11*(($A$1076)*$C732/$B$12*$B$7+(1-$A$1076)*$D732/$B$12*$C$7)</f>
        <v>150</v>
      </c>
      <c r="BY732" s="31" t="n">
        <f aca="false">$B$11*(($A$1077)*$C732/$B$12*$B$7+(1-$A$1077)*$D732/$B$12*$C$7)</f>
        <v>120</v>
      </c>
      <c r="BZ732" s="31" t="n">
        <f aca="false">$B$11*(($A$1078)*$C732/$B$12*$B$7+(1-$A$1078)*$D732/$B$12*$C$7)</f>
        <v>90</v>
      </c>
      <c r="CA732" s="31" t="n">
        <f aca="false">$B$11*(($A$1079)*$C732/$B$12*$B$7+(1-$A$1079)*$D732/$B$12*$C$7)</f>
        <v>60</v>
      </c>
      <c r="CB732" s="31" t="n">
        <f aca="false">$B$11*(($A$1080)*$C732/$B$12*$B$7+(1-$A$1080)*$D732/$B$12*$C$7)</f>
        <v>30</v>
      </c>
      <c r="CC732" s="31" t="n">
        <f aca="false">$B$11*(($A$1081)*$C732/$B$12*$B$7+(1-$A$1081)*$D732/$B$12*$C$7)</f>
        <v>0</v>
      </c>
    </row>
    <row r="733" customFormat="false" ht="15" hidden="false" customHeight="false" outlineLevel="0" collapsed="false">
      <c r="A733" s="21" t="n">
        <v>709</v>
      </c>
      <c r="B733" s="27" t="n">
        <v>0.131949013462244</v>
      </c>
      <c r="C733" s="9" t="n">
        <f aca="false">SUM(AM733:AV733)</f>
        <v>0</v>
      </c>
      <c r="D733" s="9" t="n">
        <f aca="false">SUM(AW733:BF733)</f>
        <v>0</v>
      </c>
      <c r="E733" s="24" t="n">
        <f aca="false">(1-C733/$B$12)*$B$8-C733/$B$12*$B$7</f>
        <v>0.05</v>
      </c>
      <c r="F733" s="24" t="n">
        <f aca="false">(1-D733/$B$12)*$C$8-D733/$B$12*$C$7</f>
        <v>0.09</v>
      </c>
      <c r="G733" s="47" t="n">
        <f aca="false">$B$11*($B$10*C733/$B$12*$B$7+(1-$B$10)*D733/$B$12*$C$7)</f>
        <v>0</v>
      </c>
      <c r="H733" s="24" t="n">
        <f aca="false">$B$10*E733+(1-$B$10)*F733</f>
        <v>0.07</v>
      </c>
      <c r="I733" s="21"/>
      <c r="J733" s="21"/>
      <c r="K733" s="21"/>
      <c r="L733" s="21"/>
      <c r="M733" s="21"/>
      <c r="N733" s="21"/>
      <c r="O733" s="21"/>
      <c r="P733" s="21"/>
      <c r="Q733" s="21"/>
      <c r="R733" s="27" t="n">
        <v>-0.614307354254672</v>
      </c>
      <c r="S733" s="27" t="n">
        <v>0.467862391393044</v>
      </c>
      <c r="T733" s="27" t="n">
        <v>-0.902844304527025</v>
      </c>
      <c r="U733" s="27" t="n">
        <v>-1.28143649055653</v>
      </c>
      <c r="V733" s="27" t="n">
        <v>-0.731080160358008</v>
      </c>
      <c r="W733" s="27" t="n">
        <v>0.0530727982705935</v>
      </c>
      <c r="X733" s="27" t="n">
        <v>1.4907250444453</v>
      </c>
      <c r="Y733" s="27" t="n">
        <v>1.02374939019715</v>
      </c>
      <c r="Z733" s="27" t="n">
        <v>-1.73802992611039</v>
      </c>
      <c r="AA733" s="27" t="n">
        <v>-2.15403911865851</v>
      </c>
      <c r="AB733" s="27" t="n">
        <v>1.24055585370967</v>
      </c>
      <c r="AC733" s="27" t="n">
        <v>0.448933018516578</v>
      </c>
      <c r="AD733" s="27" t="n">
        <v>0.800256510517179</v>
      </c>
      <c r="AE733" s="27" t="n">
        <v>1.12096469471952</v>
      </c>
      <c r="AF733" s="27" t="n">
        <v>-1.43391121496573</v>
      </c>
      <c r="AG733" s="27" t="n">
        <v>-0.72728583137897</v>
      </c>
      <c r="AH733" s="27" t="n">
        <v>0.829508787605237</v>
      </c>
      <c r="AI733" s="27" t="n">
        <v>0.597080201291463</v>
      </c>
      <c r="AJ733" s="27" t="n">
        <v>0.193373840388336</v>
      </c>
      <c r="AK733" s="27" t="n">
        <v>0.658520002185009</v>
      </c>
      <c r="AL733" s="21"/>
      <c r="AM733" s="31" t="n">
        <f aca="false">IF(SQRT($B$9)*$B733+SQRT(1-$B$9)*R733&lt;_xlfn.NORM.S.INV($B$6),1,0)</f>
        <v>0</v>
      </c>
      <c r="AN733" s="31" t="n">
        <f aca="false">IF(SQRT($B$9)*$B733+SQRT(1-$B$9)*S733&lt;_xlfn.NORM.S.INV($B$6),1,0)</f>
        <v>0</v>
      </c>
      <c r="AO733" s="31" t="n">
        <f aca="false">IF(SQRT($B$9)*$B733+SQRT(1-$B$9)*T733&lt;_xlfn.NORM.S.INV($B$6),1,0)</f>
        <v>0</v>
      </c>
      <c r="AP733" s="31" t="n">
        <f aca="false">IF(SQRT($B$9)*$B733+SQRT(1-$B$9)*U733&lt;_xlfn.NORM.S.INV($B$6),1,0)</f>
        <v>0</v>
      </c>
      <c r="AQ733" s="31" t="n">
        <f aca="false">IF(SQRT($B$9)*$B733+SQRT(1-$B$9)*V733&lt;_xlfn.NORM.S.INV($B$6),1,0)</f>
        <v>0</v>
      </c>
      <c r="AR733" s="31" t="n">
        <f aca="false">IF(SQRT($B$9)*$B733+SQRT(1-$B$9)*W733&lt;_xlfn.NORM.S.INV($B$6),1,0)</f>
        <v>0</v>
      </c>
      <c r="AS733" s="31" t="n">
        <f aca="false">IF(SQRT($B$9)*$B733+SQRT(1-$B$9)*X733&lt;_xlfn.NORM.S.INV($B$6),1,0)</f>
        <v>0</v>
      </c>
      <c r="AT733" s="31" t="n">
        <f aca="false">IF(SQRT($B$9)*$B733+SQRT(1-$B$9)*Y733&lt;_xlfn.NORM.S.INV($B$6),1,0)</f>
        <v>0</v>
      </c>
      <c r="AU733" s="31" t="n">
        <f aca="false">IF(SQRT($B$9)*$B733+SQRT(1-$B$9)*Z733&lt;_xlfn.NORM.S.INV($B$6),1,0)</f>
        <v>0</v>
      </c>
      <c r="AV733" s="31" t="n">
        <f aca="false">IF(SQRT($B$9)*$B733+SQRT(1-$B$9)*AA733&lt;_xlfn.NORM.S.INV($B$6),1,0)</f>
        <v>0</v>
      </c>
      <c r="AW733" s="31" t="n">
        <f aca="false">IF(SQRT($C$9)*$B733+SQRT(1-$C$9)*AB733&lt;_xlfn.NORM.S.INV($C$6),1,0)</f>
        <v>0</v>
      </c>
      <c r="AX733" s="31" t="n">
        <f aca="false">IF(SQRT($C$9)*$B733+SQRT(1-$C$9)*AC733&lt;_xlfn.NORM.S.INV($C$6),1,0)</f>
        <v>0</v>
      </c>
      <c r="AY733" s="31" t="n">
        <f aca="false">IF(SQRT($C$9)*$B733+SQRT(1-$C$9)*AD733&lt;_xlfn.NORM.S.INV($C$6),1,0)</f>
        <v>0</v>
      </c>
      <c r="AZ733" s="31" t="n">
        <f aca="false">IF(SQRT($C$9)*$B733+SQRT(1-$C$9)*AE733&lt;_xlfn.NORM.S.INV($C$6),1,0)</f>
        <v>0</v>
      </c>
      <c r="BA733" s="31" t="n">
        <f aca="false">IF(SQRT($C$9)*$B733+SQRT(1-$C$9)*AF733&lt;_xlfn.NORM.S.INV($C$6),1,0)</f>
        <v>0</v>
      </c>
      <c r="BB733" s="31" t="n">
        <f aca="false">IF(SQRT($C$9)*$B733+SQRT(1-$C$9)*AG733&lt;_xlfn.NORM.S.INV($C$6),1,0)</f>
        <v>0</v>
      </c>
      <c r="BC733" s="31" t="n">
        <f aca="false">IF(SQRT($C$9)*$B733+SQRT(1-$C$9)*AH733&lt;_xlfn.NORM.S.INV($C$6),1,0)</f>
        <v>0</v>
      </c>
      <c r="BD733" s="31" t="n">
        <f aca="false">IF(SQRT($C$9)*$B733+SQRT(1-$C$9)*AI733&lt;_xlfn.NORM.S.INV($C$6),1,0)</f>
        <v>0</v>
      </c>
      <c r="BE733" s="31" t="n">
        <f aca="false">IF(SQRT($C$9)*$B733+SQRT(1-$C$9)*AJ733&lt;_xlfn.NORM.S.INV($C$6),1,0)</f>
        <v>0</v>
      </c>
      <c r="BF733" s="31" t="n">
        <f aca="false">IF(SQRT($C$9)*$B733+SQRT(1-$C$9)*AK733&lt;_xlfn.NORM.S.INV($C$6),1,0)</f>
        <v>0</v>
      </c>
      <c r="BG733" s="21"/>
      <c r="BH733" s="21"/>
      <c r="BI733" s="31" t="n">
        <f aca="false">$B$11*(($A$1061)*$C733/$B$12*$B$7+(1-$A$1061)*$D733/$B$12*$C$7)</f>
        <v>0</v>
      </c>
      <c r="BJ733" s="31" t="n">
        <f aca="false">$B$11*(($A$1062)*$C733/$B$12*$B$7+(1-$A$1062)*$D733/$B$12*$C$7)</f>
        <v>0</v>
      </c>
      <c r="BK733" s="31" t="n">
        <f aca="false">$B$11*(($A$1063)*$C733/$B$12*$B$7+(1-$A$1063)*$D733/$B$12*$C$7)</f>
        <v>0</v>
      </c>
      <c r="BL733" s="31" t="n">
        <f aca="false">$B$11*(($A$1064)*$C733/$B$12*$B$7+(1-$A$1064)*$D733/$B$12*$C$7)</f>
        <v>0</v>
      </c>
      <c r="BM733" s="31" t="n">
        <f aca="false">$B$11*(($A$1065)*$C733/$B$12*$B$7+(1-$A$1065)*$D733/$B$12*$C$7)</f>
        <v>0</v>
      </c>
      <c r="BN733" s="31" t="n">
        <f aca="false">$B$11*(($A$1066)*$C733/$B$12*$B$7+(1-$A$1066)*$D733/$B$12*$C$7)</f>
        <v>0</v>
      </c>
      <c r="BO733" s="31" t="n">
        <f aca="false">$B$11*(($A$1067)*$C733/$B$12*$B$7+(1-$A$1067)*$D733/$B$12*$C$7)</f>
        <v>0</v>
      </c>
      <c r="BP733" s="31" t="n">
        <f aca="false">$B$11*(($A$1068)*$C733/$B$12*$B$7+(1-$A$1068)*$D733/$B$12*$C$7)</f>
        <v>0</v>
      </c>
      <c r="BQ733" s="31" t="n">
        <f aca="false">$B$11*(($A$1069)*$C733/$B$12*$B$7+(1-$A$1069)*$D733/$B$12*$C$7)</f>
        <v>0</v>
      </c>
      <c r="BR733" s="31" t="n">
        <f aca="false">$B$11*(($A$1070)*$C733/$B$12*$B$7+(1-$A$1070)*$D733/$B$12*$C$7)</f>
        <v>0</v>
      </c>
      <c r="BS733" s="31" t="n">
        <f aca="false">$B$11*(($A$1071)*$C733/$B$12*$B$7+(1-$A$1071)*$D733/$B$12*$C$7)</f>
        <v>0</v>
      </c>
      <c r="BT733" s="31" t="n">
        <f aca="false">$B$11*(($A$1072)*$C733/$B$12*$B$7+(1-$A$1072)*$D733/$B$12*$C$7)</f>
        <v>0</v>
      </c>
      <c r="BU733" s="31" t="n">
        <f aca="false">$B$11*(($A$1073)*$C733/$B$12*$B$7+(1-$A$1073)*$D733/$B$12*$C$7)</f>
        <v>0</v>
      </c>
      <c r="BV733" s="31" t="n">
        <f aca="false">$B$11*(($A$1074)*$C733/$B$12*$B$7+(1-$A$1074)*$D733/$B$12*$C$7)</f>
        <v>0</v>
      </c>
      <c r="BW733" s="31" t="n">
        <f aca="false">$B$11*(($A$1075)*$C733/$B$12*$B$7+(1-$A$1075)*$D733/$B$12*$C$7)</f>
        <v>0</v>
      </c>
      <c r="BX733" s="31" t="n">
        <f aca="false">$B$11*(($A$1076)*$C733/$B$12*$B$7+(1-$A$1076)*$D733/$B$12*$C$7)</f>
        <v>0</v>
      </c>
      <c r="BY733" s="31" t="n">
        <f aca="false">$B$11*(($A$1077)*$C733/$B$12*$B$7+(1-$A$1077)*$D733/$B$12*$C$7)</f>
        <v>0</v>
      </c>
      <c r="BZ733" s="31" t="n">
        <f aca="false">$B$11*(($A$1078)*$C733/$B$12*$B$7+(1-$A$1078)*$D733/$B$12*$C$7)</f>
        <v>0</v>
      </c>
      <c r="CA733" s="31" t="n">
        <f aca="false">$B$11*(($A$1079)*$C733/$B$12*$B$7+(1-$A$1079)*$D733/$B$12*$C$7)</f>
        <v>0</v>
      </c>
      <c r="CB733" s="31" t="n">
        <f aca="false">$B$11*(($A$1080)*$C733/$B$12*$B$7+(1-$A$1080)*$D733/$B$12*$C$7)</f>
        <v>0</v>
      </c>
      <c r="CC733" s="31" t="n">
        <f aca="false">$B$11*(($A$1081)*$C733/$B$12*$B$7+(1-$A$1081)*$D733/$B$12*$C$7)</f>
        <v>0</v>
      </c>
    </row>
    <row r="734" customFormat="false" ht="15" hidden="false" customHeight="false" outlineLevel="0" collapsed="false">
      <c r="A734" s="21" t="n">
        <v>710</v>
      </c>
      <c r="B734" s="27" t="n">
        <v>-0.507059452736185</v>
      </c>
      <c r="C734" s="9" t="n">
        <f aca="false">SUM(AM734:AV734)</f>
        <v>0</v>
      </c>
      <c r="D734" s="9" t="n">
        <f aca="false">SUM(AW734:BF734)</f>
        <v>1</v>
      </c>
      <c r="E734" s="24" t="n">
        <f aca="false">(1-C734/$B$12)*$B$8-C734/$B$12*$B$7</f>
        <v>0.05</v>
      </c>
      <c r="F734" s="24" t="n">
        <f aca="false">(1-D734/$B$12)*$C$8-D734/$B$12*$C$7</f>
        <v>0.021</v>
      </c>
      <c r="G734" s="47" t="n">
        <f aca="false">$B$11*($B$10*C734/$B$12*$B$7+(1-$B$10)*D734/$B$12*$C$7)</f>
        <v>300</v>
      </c>
      <c r="H734" s="24" t="n">
        <f aca="false">$B$10*E734+(1-$B$10)*F734</f>
        <v>0.0355</v>
      </c>
      <c r="I734" s="21"/>
      <c r="J734" s="21"/>
      <c r="K734" s="21"/>
      <c r="L734" s="21"/>
      <c r="M734" s="21"/>
      <c r="N734" s="21"/>
      <c r="O734" s="21"/>
      <c r="P734" s="21"/>
      <c r="Q734" s="21"/>
      <c r="R734" s="27" t="n">
        <v>0.136714661983948</v>
      </c>
      <c r="S734" s="27" t="n">
        <v>-0.693490242327145</v>
      </c>
      <c r="T734" s="27" t="n">
        <v>0.571548177203441</v>
      </c>
      <c r="U734" s="27" t="n">
        <v>-0.929919481260126</v>
      </c>
      <c r="V734" s="27" t="n">
        <v>-1.15972213068528</v>
      </c>
      <c r="W734" s="27" t="n">
        <v>-1.3579598599881</v>
      </c>
      <c r="X734" s="27" t="n">
        <v>-1.99058620210476</v>
      </c>
      <c r="Y734" s="27" t="n">
        <v>0.414300721034253</v>
      </c>
      <c r="Z734" s="27" t="n">
        <v>-0.50259797983099</v>
      </c>
      <c r="AA734" s="27" t="n">
        <v>1.63595382145048</v>
      </c>
      <c r="AB734" s="27" t="n">
        <v>0.606140294410583</v>
      </c>
      <c r="AC734" s="27" t="n">
        <v>0.824209546348896</v>
      </c>
      <c r="AD734" s="27" t="n">
        <v>0.155891596891567</v>
      </c>
      <c r="AE734" s="27" t="n">
        <v>-0.918743566564989</v>
      </c>
      <c r="AF734" s="27" t="n">
        <v>-2.1083760588066</v>
      </c>
      <c r="AG734" s="27" t="n">
        <v>1.24918388114785</v>
      </c>
      <c r="AH734" s="27" t="n">
        <v>0.833085947929058</v>
      </c>
      <c r="AI734" s="27" t="n">
        <v>0.567684847322021</v>
      </c>
      <c r="AJ734" s="27" t="n">
        <v>-0.0929671859590328</v>
      </c>
      <c r="AK734" s="27" t="n">
        <v>-0.535234975115336</v>
      </c>
      <c r="AL734" s="21"/>
      <c r="AM734" s="31" t="n">
        <f aca="false">IF(SQRT($B$9)*$B734+SQRT(1-$B$9)*R734&lt;_xlfn.NORM.S.INV($B$6),1,0)</f>
        <v>0</v>
      </c>
      <c r="AN734" s="31" t="n">
        <f aca="false">IF(SQRT($B$9)*$B734+SQRT(1-$B$9)*S734&lt;_xlfn.NORM.S.INV($B$6),1,0)</f>
        <v>0</v>
      </c>
      <c r="AO734" s="31" t="n">
        <f aca="false">IF(SQRT($B$9)*$B734+SQRT(1-$B$9)*T734&lt;_xlfn.NORM.S.INV($B$6),1,0)</f>
        <v>0</v>
      </c>
      <c r="AP734" s="31" t="n">
        <f aca="false">IF(SQRT($B$9)*$B734+SQRT(1-$B$9)*U734&lt;_xlfn.NORM.S.INV($B$6),1,0)</f>
        <v>0</v>
      </c>
      <c r="AQ734" s="31" t="n">
        <f aca="false">IF(SQRT($B$9)*$B734+SQRT(1-$B$9)*V734&lt;_xlfn.NORM.S.INV($B$6),1,0)</f>
        <v>0</v>
      </c>
      <c r="AR734" s="31" t="n">
        <f aca="false">IF(SQRT($B$9)*$B734+SQRT(1-$B$9)*W734&lt;_xlfn.NORM.S.INV($B$6),1,0)</f>
        <v>0</v>
      </c>
      <c r="AS734" s="31" t="n">
        <f aca="false">IF(SQRT($B$9)*$B734+SQRT(1-$B$9)*X734&lt;_xlfn.NORM.S.INV($B$6),1,0)</f>
        <v>0</v>
      </c>
      <c r="AT734" s="31" t="n">
        <f aca="false">IF(SQRT($B$9)*$B734+SQRT(1-$B$9)*Y734&lt;_xlfn.NORM.S.INV($B$6),1,0)</f>
        <v>0</v>
      </c>
      <c r="AU734" s="31" t="n">
        <f aca="false">IF(SQRT($B$9)*$B734+SQRT(1-$B$9)*Z734&lt;_xlfn.NORM.S.INV($B$6),1,0)</f>
        <v>0</v>
      </c>
      <c r="AV734" s="31" t="n">
        <f aca="false">IF(SQRT($B$9)*$B734+SQRT(1-$B$9)*AA734&lt;_xlfn.NORM.S.INV($B$6),1,0)</f>
        <v>0</v>
      </c>
      <c r="AW734" s="31" t="n">
        <f aca="false">IF(SQRT($C$9)*$B734+SQRT(1-$C$9)*AB734&lt;_xlfn.NORM.S.INV($C$6),1,0)</f>
        <v>0</v>
      </c>
      <c r="AX734" s="31" t="n">
        <f aca="false">IF(SQRT($C$9)*$B734+SQRT(1-$C$9)*AC734&lt;_xlfn.NORM.S.INV($C$6),1,0)</f>
        <v>0</v>
      </c>
      <c r="AY734" s="31" t="n">
        <f aca="false">IF(SQRT($C$9)*$B734+SQRT(1-$C$9)*AD734&lt;_xlfn.NORM.S.INV($C$6),1,0)</f>
        <v>0</v>
      </c>
      <c r="AZ734" s="31" t="n">
        <f aca="false">IF(SQRT($C$9)*$B734+SQRT(1-$C$9)*AE734&lt;_xlfn.NORM.S.INV($C$6),1,0)</f>
        <v>0</v>
      </c>
      <c r="BA734" s="31" t="n">
        <f aca="false">IF(SQRT($C$9)*$B734+SQRT(1-$C$9)*AF734&lt;_xlfn.NORM.S.INV($C$6),1,0)</f>
        <v>1</v>
      </c>
      <c r="BB734" s="31" t="n">
        <f aca="false">IF(SQRT($C$9)*$B734+SQRT(1-$C$9)*AG734&lt;_xlfn.NORM.S.INV($C$6),1,0)</f>
        <v>0</v>
      </c>
      <c r="BC734" s="31" t="n">
        <f aca="false">IF(SQRT($C$9)*$B734+SQRT(1-$C$9)*AH734&lt;_xlfn.NORM.S.INV($C$6),1,0)</f>
        <v>0</v>
      </c>
      <c r="BD734" s="31" t="n">
        <f aca="false">IF(SQRT($C$9)*$B734+SQRT(1-$C$9)*AI734&lt;_xlfn.NORM.S.INV($C$6),1,0)</f>
        <v>0</v>
      </c>
      <c r="BE734" s="31" t="n">
        <f aca="false">IF(SQRT($C$9)*$B734+SQRT(1-$C$9)*AJ734&lt;_xlfn.NORM.S.INV($C$6),1,0)</f>
        <v>0</v>
      </c>
      <c r="BF734" s="31" t="n">
        <f aca="false">IF(SQRT($C$9)*$B734+SQRT(1-$C$9)*AK734&lt;_xlfn.NORM.S.INV($C$6),1,0)</f>
        <v>0</v>
      </c>
      <c r="BG734" s="21"/>
      <c r="BH734" s="21"/>
      <c r="BI734" s="31" t="n">
        <f aca="false">$B$11*(($A$1061)*$C734/$B$12*$B$7+(1-$A$1061)*$D734/$B$12*$C$7)</f>
        <v>600</v>
      </c>
      <c r="BJ734" s="31" t="n">
        <f aca="false">$B$11*(($A$1062)*$C734/$B$12*$B$7+(1-$A$1062)*$D734/$B$12*$C$7)</f>
        <v>570</v>
      </c>
      <c r="BK734" s="31" t="n">
        <f aca="false">$B$11*(($A$1063)*$C734/$B$12*$B$7+(1-$A$1063)*$D734/$B$12*$C$7)</f>
        <v>540</v>
      </c>
      <c r="BL734" s="31" t="n">
        <f aca="false">$B$11*(($A$1064)*$C734/$B$12*$B$7+(1-$A$1064)*$D734/$B$12*$C$7)</f>
        <v>510</v>
      </c>
      <c r="BM734" s="31" t="n">
        <f aca="false">$B$11*(($A$1065)*$C734/$B$12*$B$7+(1-$A$1065)*$D734/$B$12*$C$7)</f>
        <v>480</v>
      </c>
      <c r="BN734" s="31" t="n">
        <f aca="false">$B$11*(($A$1066)*$C734/$B$12*$B$7+(1-$A$1066)*$D734/$B$12*$C$7)</f>
        <v>450</v>
      </c>
      <c r="BO734" s="31" t="n">
        <f aca="false">$B$11*(($A$1067)*$C734/$B$12*$B$7+(1-$A$1067)*$D734/$B$12*$C$7)</f>
        <v>420</v>
      </c>
      <c r="BP734" s="31" t="n">
        <f aca="false">$B$11*(($A$1068)*$C734/$B$12*$B$7+(1-$A$1068)*$D734/$B$12*$C$7)</f>
        <v>390</v>
      </c>
      <c r="BQ734" s="31" t="n">
        <f aca="false">$B$11*(($A$1069)*$C734/$B$12*$B$7+(1-$A$1069)*$D734/$B$12*$C$7)</f>
        <v>360</v>
      </c>
      <c r="BR734" s="31" t="n">
        <f aca="false">$B$11*(($A$1070)*$C734/$B$12*$B$7+(1-$A$1070)*$D734/$B$12*$C$7)</f>
        <v>330</v>
      </c>
      <c r="BS734" s="31" t="n">
        <f aca="false">$B$11*(($A$1071)*$C734/$B$12*$B$7+(1-$A$1071)*$D734/$B$12*$C$7)</f>
        <v>300</v>
      </c>
      <c r="BT734" s="31" t="n">
        <f aca="false">$B$11*(($A$1072)*$C734/$B$12*$B$7+(1-$A$1072)*$D734/$B$12*$C$7)</f>
        <v>270</v>
      </c>
      <c r="BU734" s="31" t="n">
        <f aca="false">$B$11*(($A$1073)*$C734/$B$12*$B$7+(1-$A$1073)*$D734/$B$12*$C$7)</f>
        <v>240</v>
      </c>
      <c r="BV734" s="31" t="n">
        <f aca="false">$B$11*(($A$1074)*$C734/$B$12*$B$7+(1-$A$1074)*$D734/$B$12*$C$7)</f>
        <v>210</v>
      </c>
      <c r="BW734" s="31" t="n">
        <f aca="false">$B$11*(($A$1075)*$C734/$B$12*$B$7+(1-$A$1075)*$D734/$B$12*$C$7)</f>
        <v>180</v>
      </c>
      <c r="BX734" s="31" t="n">
        <f aca="false">$B$11*(($A$1076)*$C734/$B$12*$B$7+(1-$A$1076)*$D734/$B$12*$C$7)</f>
        <v>150</v>
      </c>
      <c r="BY734" s="31" t="n">
        <f aca="false">$B$11*(($A$1077)*$C734/$B$12*$B$7+(1-$A$1077)*$D734/$B$12*$C$7)</f>
        <v>120</v>
      </c>
      <c r="BZ734" s="31" t="n">
        <f aca="false">$B$11*(($A$1078)*$C734/$B$12*$B$7+(1-$A$1078)*$D734/$B$12*$C$7)</f>
        <v>90</v>
      </c>
      <c r="CA734" s="31" t="n">
        <f aca="false">$B$11*(($A$1079)*$C734/$B$12*$B$7+(1-$A$1079)*$D734/$B$12*$C$7)</f>
        <v>60</v>
      </c>
      <c r="CB734" s="31" t="n">
        <f aca="false">$B$11*(($A$1080)*$C734/$B$12*$B$7+(1-$A$1080)*$D734/$B$12*$C$7)</f>
        <v>30</v>
      </c>
      <c r="CC734" s="31" t="n">
        <f aca="false">$B$11*(($A$1081)*$C734/$B$12*$B$7+(1-$A$1081)*$D734/$B$12*$C$7)</f>
        <v>0</v>
      </c>
    </row>
    <row r="735" customFormat="false" ht="15" hidden="false" customHeight="false" outlineLevel="0" collapsed="false">
      <c r="A735" s="21" t="n">
        <v>711</v>
      </c>
      <c r="B735" s="27" t="n">
        <v>0.745714912420546</v>
      </c>
      <c r="C735" s="9" t="n">
        <f aca="false">SUM(AM735:AV735)</f>
        <v>0</v>
      </c>
      <c r="D735" s="9" t="n">
        <f aca="false">SUM(AW735:BF735)</f>
        <v>0</v>
      </c>
      <c r="E735" s="24" t="n">
        <f aca="false">(1-C735/$B$12)*$B$8-C735/$B$12*$B$7</f>
        <v>0.05</v>
      </c>
      <c r="F735" s="24" t="n">
        <f aca="false">(1-D735/$B$12)*$C$8-D735/$B$12*$C$7</f>
        <v>0.09</v>
      </c>
      <c r="G735" s="47" t="n">
        <f aca="false">$B$11*($B$10*C735/$B$12*$B$7+(1-$B$10)*D735/$B$12*$C$7)</f>
        <v>0</v>
      </c>
      <c r="H735" s="24" t="n">
        <f aca="false">$B$10*E735+(1-$B$10)*F735</f>
        <v>0.07</v>
      </c>
      <c r="I735" s="21"/>
      <c r="J735" s="21"/>
      <c r="K735" s="21"/>
      <c r="L735" s="21"/>
      <c r="M735" s="21"/>
      <c r="N735" s="21"/>
      <c r="O735" s="21"/>
      <c r="P735" s="21"/>
      <c r="Q735" s="21"/>
      <c r="R735" s="27" t="n">
        <v>0.740803216430596</v>
      </c>
      <c r="S735" s="27" t="n">
        <v>0.325977831953278</v>
      </c>
      <c r="T735" s="27" t="n">
        <v>1.51723491325651</v>
      </c>
      <c r="U735" s="27" t="n">
        <v>0.535534878295411</v>
      </c>
      <c r="V735" s="27" t="n">
        <v>-0.840216213888104</v>
      </c>
      <c r="W735" s="27" t="n">
        <v>2.02926811936208</v>
      </c>
      <c r="X735" s="27" t="n">
        <v>1.3581185677469</v>
      </c>
      <c r="Y735" s="27" t="n">
        <v>-0.735642520088931</v>
      </c>
      <c r="Z735" s="27" t="n">
        <v>-1.95258131027745</v>
      </c>
      <c r="AA735" s="27" t="n">
        <v>-0.136802317058057</v>
      </c>
      <c r="AB735" s="27" t="n">
        <v>0.190768206818693</v>
      </c>
      <c r="AC735" s="27" t="n">
        <v>-1.30116174708973</v>
      </c>
      <c r="AD735" s="27" t="n">
        <v>0.0734971650598654</v>
      </c>
      <c r="AE735" s="27" t="n">
        <v>-0.882011329696319</v>
      </c>
      <c r="AF735" s="27" t="n">
        <v>-0.272209241077721</v>
      </c>
      <c r="AG735" s="27" t="n">
        <v>-0.663544953692778</v>
      </c>
      <c r="AH735" s="27" t="n">
        <v>-1.11686422326284</v>
      </c>
      <c r="AI735" s="27" t="n">
        <v>1.06594447103517</v>
      </c>
      <c r="AJ735" s="27" t="n">
        <v>0.632865976907771</v>
      </c>
      <c r="AK735" s="27" t="n">
        <v>-1.31681898441661</v>
      </c>
      <c r="AL735" s="21"/>
      <c r="AM735" s="31" t="n">
        <f aca="false">IF(SQRT($B$9)*$B735+SQRT(1-$B$9)*R735&lt;_xlfn.NORM.S.INV($B$6),1,0)</f>
        <v>0</v>
      </c>
      <c r="AN735" s="31" t="n">
        <f aca="false">IF(SQRT($B$9)*$B735+SQRT(1-$B$9)*S735&lt;_xlfn.NORM.S.INV($B$6),1,0)</f>
        <v>0</v>
      </c>
      <c r="AO735" s="31" t="n">
        <f aca="false">IF(SQRT($B$9)*$B735+SQRT(1-$B$9)*T735&lt;_xlfn.NORM.S.INV($B$6),1,0)</f>
        <v>0</v>
      </c>
      <c r="AP735" s="31" t="n">
        <f aca="false">IF(SQRT($B$9)*$B735+SQRT(1-$B$9)*U735&lt;_xlfn.NORM.S.INV($B$6),1,0)</f>
        <v>0</v>
      </c>
      <c r="AQ735" s="31" t="n">
        <f aca="false">IF(SQRT($B$9)*$B735+SQRT(1-$B$9)*V735&lt;_xlfn.NORM.S.INV($B$6),1,0)</f>
        <v>0</v>
      </c>
      <c r="AR735" s="31" t="n">
        <f aca="false">IF(SQRT($B$9)*$B735+SQRT(1-$B$9)*W735&lt;_xlfn.NORM.S.INV($B$6),1,0)</f>
        <v>0</v>
      </c>
      <c r="AS735" s="31" t="n">
        <f aca="false">IF(SQRT($B$9)*$B735+SQRT(1-$B$9)*X735&lt;_xlfn.NORM.S.INV($B$6),1,0)</f>
        <v>0</v>
      </c>
      <c r="AT735" s="31" t="n">
        <f aca="false">IF(SQRT($B$9)*$B735+SQRT(1-$B$9)*Y735&lt;_xlfn.NORM.S.INV($B$6),1,0)</f>
        <v>0</v>
      </c>
      <c r="AU735" s="31" t="n">
        <f aca="false">IF(SQRT($B$9)*$B735+SQRT(1-$B$9)*Z735&lt;_xlfn.NORM.S.INV($B$6),1,0)</f>
        <v>0</v>
      </c>
      <c r="AV735" s="31" t="n">
        <f aca="false">IF(SQRT($B$9)*$B735+SQRT(1-$B$9)*AA735&lt;_xlfn.NORM.S.INV($B$6),1,0)</f>
        <v>0</v>
      </c>
      <c r="AW735" s="31" t="n">
        <f aca="false">IF(SQRT($C$9)*$B735+SQRT(1-$C$9)*AB735&lt;_xlfn.NORM.S.INV($C$6),1,0)</f>
        <v>0</v>
      </c>
      <c r="AX735" s="31" t="n">
        <f aca="false">IF(SQRT($C$9)*$B735+SQRT(1-$C$9)*AC735&lt;_xlfn.NORM.S.INV($C$6),1,0)</f>
        <v>0</v>
      </c>
      <c r="AY735" s="31" t="n">
        <f aca="false">IF(SQRT($C$9)*$B735+SQRT(1-$C$9)*AD735&lt;_xlfn.NORM.S.INV($C$6),1,0)</f>
        <v>0</v>
      </c>
      <c r="AZ735" s="31" t="n">
        <f aca="false">IF(SQRT($C$9)*$B735+SQRT(1-$C$9)*AE735&lt;_xlfn.NORM.S.INV($C$6),1,0)</f>
        <v>0</v>
      </c>
      <c r="BA735" s="31" t="n">
        <f aca="false">IF(SQRT($C$9)*$B735+SQRT(1-$C$9)*AF735&lt;_xlfn.NORM.S.INV($C$6),1,0)</f>
        <v>0</v>
      </c>
      <c r="BB735" s="31" t="n">
        <f aca="false">IF(SQRT($C$9)*$B735+SQRT(1-$C$9)*AG735&lt;_xlfn.NORM.S.INV($C$6),1,0)</f>
        <v>0</v>
      </c>
      <c r="BC735" s="31" t="n">
        <f aca="false">IF(SQRT($C$9)*$B735+SQRT(1-$C$9)*AH735&lt;_xlfn.NORM.S.INV($C$6),1,0)</f>
        <v>0</v>
      </c>
      <c r="BD735" s="31" t="n">
        <f aca="false">IF(SQRT($C$9)*$B735+SQRT(1-$C$9)*AI735&lt;_xlfn.NORM.S.INV($C$6),1,0)</f>
        <v>0</v>
      </c>
      <c r="BE735" s="31" t="n">
        <f aca="false">IF(SQRT($C$9)*$B735+SQRT(1-$C$9)*AJ735&lt;_xlfn.NORM.S.INV($C$6),1,0)</f>
        <v>0</v>
      </c>
      <c r="BF735" s="31" t="n">
        <f aca="false">IF(SQRT($C$9)*$B735+SQRT(1-$C$9)*AK735&lt;_xlfn.NORM.S.INV($C$6),1,0)</f>
        <v>0</v>
      </c>
      <c r="BG735" s="21"/>
      <c r="BH735" s="21"/>
      <c r="BI735" s="31" t="n">
        <f aca="false">$B$11*(($A$1061)*$C735/$B$12*$B$7+(1-$A$1061)*$D735/$B$12*$C$7)</f>
        <v>0</v>
      </c>
      <c r="BJ735" s="31" t="n">
        <f aca="false">$B$11*(($A$1062)*$C735/$B$12*$B$7+(1-$A$1062)*$D735/$B$12*$C$7)</f>
        <v>0</v>
      </c>
      <c r="BK735" s="31" t="n">
        <f aca="false">$B$11*(($A$1063)*$C735/$B$12*$B$7+(1-$A$1063)*$D735/$B$12*$C$7)</f>
        <v>0</v>
      </c>
      <c r="BL735" s="31" t="n">
        <f aca="false">$B$11*(($A$1064)*$C735/$B$12*$B$7+(1-$A$1064)*$D735/$B$12*$C$7)</f>
        <v>0</v>
      </c>
      <c r="BM735" s="31" t="n">
        <f aca="false">$B$11*(($A$1065)*$C735/$B$12*$B$7+(1-$A$1065)*$D735/$B$12*$C$7)</f>
        <v>0</v>
      </c>
      <c r="BN735" s="31" t="n">
        <f aca="false">$B$11*(($A$1066)*$C735/$B$12*$B$7+(1-$A$1066)*$D735/$B$12*$C$7)</f>
        <v>0</v>
      </c>
      <c r="BO735" s="31" t="n">
        <f aca="false">$B$11*(($A$1067)*$C735/$B$12*$B$7+(1-$A$1067)*$D735/$B$12*$C$7)</f>
        <v>0</v>
      </c>
      <c r="BP735" s="31" t="n">
        <f aca="false">$B$11*(($A$1068)*$C735/$B$12*$B$7+(1-$A$1068)*$D735/$B$12*$C$7)</f>
        <v>0</v>
      </c>
      <c r="BQ735" s="31" t="n">
        <f aca="false">$B$11*(($A$1069)*$C735/$B$12*$B$7+(1-$A$1069)*$D735/$B$12*$C$7)</f>
        <v>0</v>
      </c>
      <c r="BR735" s="31" t="n">
        <f aca="false">$B$11*(($A$1070)*$C735/$B$12*$B$7+(1-$A$1070)*$D735/$B$12*$C$7)</f>
        <v>0</v>
      </c>
      <c r="BS735" s="31" t="n">
        <f aca="false">$B$11*(($A$1071)*$C735/$B$12*$B$7+(1-$A$1071)*$D735/$B$12*$C$7)</f>
        <v>0</v>
      </c>
      <c r="BT735" s="31" t="n">
        <f aca="false">$B$11*(($A$1072)*$C735/$B$12*$B$7+(1-$A$1072)*$D735/$B$12*$C$7)</f>
        <v>0</v>
      </c>
      <c r="BU735" s="31" t="n">
        <f aca="false">$B$11*(($A$1073)*$C735/$B$12*$B$7+(1-$A$1073)*$D735/$B$12*$C$7)</f>
        <v>0</v>
      </c>
      <c r="BV735" s="31" t="n">
        <f aca="false">$B$11*(($A$1074)*$C735/$B$12*$B$7+(1-$A$1074)*$D735/$B$12*$C$7)</f>
        <v>0</v>
      </c>
      <c r="BW735" s="31" t="n">
        <f aca="false">$B$11*(($A$1075)*$C735/$B$12*$B$7+(1-$A$1075)*$D735/$B$12*$C$7)</f>
        <v>0</v>
      </c>
      <c r="BX735" s="31" t="n">
        <f aca="false">$B$11*(($A$1076)*$C735/$B$12*$B$7+(1-$A$1076)*$D735/$B$12*$C$7)</f>
        <v>0</v>
      </c>
      <c r="BY735" s="31" t="n">
        <f aca="false">$B$11*(($A$1077)*$C735/$B$12*$B$7+(1-$A$1077)*$D735/$B$12*$C$7)</f>
        <v>0</v>
      </c>
      <c r="BZ735" s="31" t="n">
        <f aca="false">$B$11*(($A$1078)*$C735/$B$12*$B$7+(1-$A$1078)*$D735/$B$12*$C$7)</f>
        <v>0</v>
      </c>
      <c r="CA735" s="31" t="n">
        <f aca="false">$B$11*(($A$1079)*$C735/$B$12*$B$7+(1-$A$1079)*$D735/$B$12*$C$7)</f>
        <v>0</v>
      </c>
      <c r="CB735" s="31" t="n">
        <f aca="false">$B$11*(($A$1080)*$C735/$B$12*$B$7+(1-$A$1080)*$D735/$B$12*$C$7)</f>
        <v>0</v>
      </c>
      <c r="CC735" s="31" t="n">
        <f aca="false">$B$11*(($A$1081)*$C735/$B$12*$B$7+(1-$A$1081)*$D735/$B$12*$C$7)</f>
        <v>0</v>
      </c>
    </row>
    <row r="736" customFormat="false" ht="15" hidden="false" customHeight="false" outlineLevel="0" collapsed="false">
      <c r="A736" s="21" t="n">
        <v>712</v>
      </c>
      <c r="B736" s="27" t="n">
        <v>0.222102041119244</v>
      </c>
      <c r="C736" s="9" t="n">
        <f aca="false">SUM(AM736:AV736)</f>
        <v>0</v>
      </c>
      <c r="D736" s="9" t="n">
        <f aca="false">SUM(AW736:BF736)</f>
        <v>0</v>
      </c>
      <c r="E736" s="24" t="n">
        <f aca="false">(1-C736/$B$12)*$B$8-C736/$B$12*$B$7</f>
        <v>0.05</v>
      </c>
      <c r="F736" s="24" t="n">
        <f aca="false">(1-D736/$B$12)*$C$8-D736/$B$12*$C$7</f>
        <v>0.09</v>
      </c>
      <c r="G736" s="47" t="n">
        <f aca="false">$B$11*($B$10*C736/$B$12*$B$7+(1-$B$10)*D736/$B$12*$C$7)</f>
        <v>0</v>
      </c>
      <c r="H736" s="24" t="n">
        <f aca="false">$B$10*E736+(1-$B$10)*F736</f>
        <v>0.07</v>
      </c>
      <c r="I736" s="21"/>
      <c r="J736" s="21"/>
      <c r="K736" s="21"/>
      <c r="L736" s="21"/>
      <c r="M736" s="21"/>
      <c r="N736" s="21"/>
      <c r="O736" s="21"/>
      <c r="P736" s="21"/>
      <c r="Q736" s="21"/>
      <c r="R736" s="27" t="n">
        <v>0.413595289131524</v>
      </c>
      <c r="S736" s="27" t="n">
        <v>1.63791268049304</v>
      </c>
      <c r="T736" s="27" t="n">
        <v>-0.861568099291805</v>
      </c>
      <c r="U736" s="27" t="n">
        <v>-1.80953547192794</v>
      </c>
      <c r="V736" s="27" t="n">
        <v>1.39454099726066</v>
      </c>
      <c r="W736" s="27" t="n">
        <v>-0.465407602694416</v>
      </c>
      <c r="X736" s="27" t="n">
        <v>-2.639439038046</v>
      </c>
      <c r="Y736" s="27" t="n">
        <v>0.288886553435078</v>
      </c>
      <c r="Z736" s="27" t="n">
        <v>0.167931389463134</v>
      </c>
      <c r="AA736" s="27" t="n">
        <v>1.75927969147776</v>
      </c>
      <c r="AB736" s="27" t="n">
        <v>0.0288231246602112</v>
      </c>
      <c r="AC736" s="27" t="n">
        <v>1.4910905970569</v>
      </c>
      <c r="AD736" s="27" t="n">
        <v>-1.24928999291936</v>
      </c>
      <c r="AE736" s="27" t="n">
        <v>-0.531679996689582</v>
      </c>
      <c r="AF736" s="27" t="n">
        <v>-1.10366106011246</v>
      </c>
      <c r="AG736" s="27" t="n">
        <v>0.759450334863313</v>
      </c>
      <c r="AH736" s="27" t="n">
        <v>-0.52954029418945</v>
      </c>
      <c r="AI736" s="27" t="n">
        <v>0.562141366538916</v>
      </c>
      <c r="AJ736" s="27" t="n">
        <v>-0.190708149892811</v>
      </c>
      <c r="AK736" s="27" t="n">
        <v>0.0983659381161495</v>
      </c>
      <c r="AL736" s="21"/>
      <c r="AM736" s="31" t="n">
        <f aca="false">IF(SQRT($B$9)*$B736+SQRT(1-$B$9)*R736&lt;_xlfn.NORM.S.INV($B$6),1,0)</f>
        <v>0</v>
      </c>
      <c r="AN736" s="31" t="n">
        <f aca="false">IF(SQRT($B$9)*$B736+SQRT(1-$B$9)*S736&lt;_xlfn.NORM.S.INV($B$6),1,0)</f>
        <v>0</v>
      </c>
      <c r="AO736" s="31" t="n">
        <f aca="false">IF(SQRT($B$9)*$B736+SQRT(1-$B$9)*T736&lt;_xlfn.NORM.S.INV($B$6),1,0)</f>
        <v>0</v>
      </c>
      <c r="AP736" s="31" t="n">
        <f aca="false">IF(SQRT($B$9)*$B736+SQRT(1-$B$9)*U736&lt;_xlfn.NORM.S.INV($B$6),1,0)</f>
        <v>0</v>
      </c>
      <c r="AQ736" s="31" t="n">
        <f aca="false">IF(SQRT($B$9)*$B736+SQRT(1-$B$9)*V736&lt;_xlfn.NORM.S.INV($B$6),1,0)</f>
        <v>0</v>
      </c>
      <c r="AR736" s="31" t="n">
        <f aca="false">IF(SQRT($B$9)*$B736+SQRT(1-$B$9)*W736&lt;_xlfn.NORM.S.INV($B$6),1,0)</f>
        <v>0</v>
      </c>
      <c r="AS736" s="31" t="n">
        <f aca="false">IF(SQRT($B$9)*$B736+SQRT(1-$B$9)*X736&lt;_xlfn.NORM.S.INV($B$6),1,0)</f>
        <v>0</v>
      </c>
      <c r="AT736" s="31" t="n">
        <f aca="false">IF(SQRT($B$9)*$B736+SQRT(1-$B$9)*Y736&lt;_xlfn.NORM.S.INV($B$6),1,0)</f>
        <v>0</v>
      </c>
      <c r="AU736" s="31" t="n">
        <f aca="false">IF(SQRT($B$9)*$B736+SQRT(1-$B$9)*Z736&lt;_xlfn.NORM.S.INV($B$6),1,0)</f>
        <v>0</v>
      </c>
      <c r="AV736" s="31" t="n">
        <f aca="false">IF(SQRT($B$9)*$B736+SQRT(1-$B$9)*AA736&lt;_xlfn.NORM.S.INV($B$6),1,0)</f>
        <v>0</v>
      </c>
      <c r="AW736" s="31" t="n">
        <f aca="false">IF(SQRT($C$9)*$B736+SQRT(1-$C$9)*AB736&lt;_xlfn.NORM.S.INV($C$6),1,0)</f>
        <v>0</v>
      </c>
      <c r="AX736" s="31" t="n">
        <f aca="false">IF(SQRT($C$9)*$B736+SQRT(1-$C$9)*AC736&lt;_xlfn.NORM.S.INV($C$6),1,0)</f>
        <v>0</v>
      </c>
      <c r="AY736" s="31" t="n">
        <f aca="false">IF(SQRT($C$9)*$B736+SQRT(1-$C$9)*AD736&lt;_xlfn.NORM.S.INV($C$6),1,0)</f>
        <v>0</v>
      </c>
      <c r="AZ736" s="31" t="n">
        <f aca="false">IF(SQRT($C$9)*$B736+SQRT(1-$C$9)*AE736&lt;_xlfn.NORM.S.INV($C$6),1,0)</f>
        <v>0</v>
      </c>
      <c r="BA736" s="31" t="n">
        <f aca="false">IF(SQRT($C$9)*$B736+SQRT(1-$C$9)*AF736&lt;_xlfn.NORM.S.INV($C$6),1,0)</f>
        <v>0</v>
      </c>
      <c r="BB736" s="31" t="n">
        <f aca="false">IF(SQRT($C$9)*$B736+SQRT(1-$C$9)*AG736&lt;_xlfn.NORM.S.INV($C$6),1,0)</f>
        <v>0</v>
      </c>
      <c r="BC736" s="31" t="n">
        <f aca="false">IF(SQRT($C$9)*$B736+SQRT(1-$C$9)*AH736&lt;_xlfn.NORM.S.INV($C$6),1,0)</f>
        <v>0</v>
      </c>
      <c r="BD736" s="31" t="n">
        <f aca="false">IF(SQRT($C$9)*$B736+SQRT(1-$C$9)*AI736&lt;_xlfn.NORM.S.INV($C$6),1,0)</f>
        <v>0</v>
      </c>
      <c r="BE736" s="31" t="n">
        <f aca="false">IF(SQRT($C$9)*$B736+SQRT(1-$C$9)*AJ736&lt;_xlfn.NORM.S.INV($C$6),1,0)</f>
        <v>0</v>
      </c>
      <c r="BF736" s="31" t="n">
        <f aca="false">IF(SQRT($C$9)*$B736+SQRT(1-$C$9)*AK736&lt;_xlfn.NORM.S.INV($C$6),1,0)</f>
        <v>0</v>
      </c>
      <c r="BG736" s="21"/>
      <c r="BH736" s="21"/>
      <c r="BI736" s="31" t="n">
        <f aca="false">$B$11*(($A$1061)*$C736/$B$12*$B$7+(1-$A$1061)*$D736/$B$12*$C$7)</f>
        <v>0</v>
      </c>
      <c r="BJ736" s="31" t="n">
        <f aca="false">$B$11*(($A$1062)*$C736/$B$12*$B$7+(1-$A$1062)*$D736/$B$12*$C$7)</f>
        <v>0</v>
      </c>
      <c r="BK736" s="31" t="n">
        <f aca="false">$B$11*(($A$1063)*$C736/$B$12*$B$7+(1-$A$1063)*$D736/$B$12*$C$7)</f>
        <v>0</v>
      </c>
      <c r="BL736" s="31" t="n">
        <f aca="false">$B$11*(($A$1064)*$C736/$B$12*$B$7+(1-$A$1064)*$D736/$B$12*$C$7)</f>
        <v>0</v>
      </c>
      <c r="BM736" s="31" t="n">
        <f aca="false">$B$11*(($A$1065)*$C736/$B$12*$B$7+(1-$A$1065)*$D736/$B$12*$C$7)</f>
        <v>0</v>
      </c>
      <c r="BN736" s="31" t="n">
        <f aca="false">$B$11*(($A$1066)*$C736/$B$12*$B$7+(1-$A$1066)*$D736/$B$12*$C$7)</f>
        <v>0</v>
      </c>
      <c r="BO736" s="31" t="n">
        <f aca="false">$B$11*(($A$1067)*$C736/$B$12*$B$7+(1-$A$1067)*$D736/$B$12*$C$7)</f>
        <v>0</v>
      </c>
      <c r="BP736" s="31" t="n">
        <f aca="false">$B$11*(($A$1068)*$C736/$B$12*$B$7+(1-$A$1068)*$D736/$B$12*$C$7)</f>
        <v>0</v>
      </c>
      <c r="BQ736" s="31" t="n">
        <f aca="false">$B$11*(($A$1069)*$C736/$B$12*$B$7+(1-$A$1069)*$D736/$B$12*$C$7)</f>
        <v>0</v>
      </c>
      <c r="BR736" s="31" t="n">
        <f aca="false">$B$11*(($A$1070)*$C736/$B$12*$B$7+(1-$A$1070)*$D736/$B$12*$C$7)</f>
        <v>0</v>
      </c>
      <c r="BS736" s="31" t="n">
        <f aca="false">$B$11*(($A$1071)*$C736/$B$12*$B$7+(1-$A$1071)*$D736/$B$12*$C$7)</f>
        <v>0</v>
      </c>
      <c r="BT736" s="31" t="n">
        <f aca="false">$B$11*(($A$1072)*$C736/$B$12*$B$7+(1-$A$1072)*$D736/$B$12*$C$7)</f>
        <v>0</v>
      </c>
      <c r="BU736" s="31" t="n">
        <f aca="false">$B$11*(($A$1073)*$C736/$B$12*$B$7+(1-$A$1073)*$D736/$B$12*$C$7)</f>
        <v>0</v>
      </c>
      <c r="BV736" s="31" t="n">
        <f aca="false">$B$11*(($A$1074)*$C736/$B$12*$B$7+(1-$A$1074)*$D736/$B$12*$C$7)</f>
        <v>0</v>
      </c>
      <c r="BW736" s="31" t="n">
        <f aca="false">$B$11*(($A$1075)*$C736/$B$12*$B$7+(1-$A$1075)*$D736/$B$12*$C$7)</f>
        <v>0</v>
      </c>
      <c r="BX736" s="31" t="n">
        <f aca="false">$B$11*(($A$1076)*$C736/$B$12*$B$7+(1-$A$1076)*$D736/$B$12*$C$7)</f>
        <v>0</v>
      </c>
      <c r="BY736" s="31" t="n">
        <f aca="false">$B$11*(($A$1077)*$C736/$B$12*$B$7+(1-$A$1077)*$D736/$B$12*$C$7)</f>
        <v>0</v>
      </c>
      <c r="BZ736" s="31" t="n">
        <f aca="false">$B$11*(($A$1078)*$C736/$B$12*$B$7+(1-$A$1078)*$D736/$B$12*$C$7)</f>
        <v>0</v>
      </c>
      <c r="CA736" s="31" t="n">
        <f aca="false">$B$11*(($A$1079)*$C736/$B$12*$B$7+(1-$A$1079)*$D736/$B$12*$C$7)</f>
        <v>0</v>
      </c>
      <c r="CB736" s="31" t="n">
        <f aca="false">$B$11*(($A$1080)*$C736/$B$12*$B$7+(1-$A$1080)*$D736/$B$12*$C$7)</f>
        <v>0</v>
      </c>
      <c r="CC736" s="31" t="n">
        <f aca="false">$B$11*(($A$1081)*$C736/$B$12*$B$7+(1-$A$1081)*$D736/$B$12*$C$7)</f>
        <v>0</v>
      </c>
    </row>
    <row r="737" customFormat="false" ht="15" hidden="false" customHeight="false" outlineLevel="0" collapsed="false">
      <c r="A737" s="21" t="n">
        <v>713</v>
      </c>
      <c r="B737" s="27" t="n">
        <v>0.06329997708498</v>
      </c>
      <c r="C737" s="9" t="n">
        <f aca="false">SUM(AM737:AV737)</f>
        <v>0</v>
      </c>
      <c r="D737" s="9" t="n">
        <f aca="false">SUM(AW737:BF737)</f>
        <v>1</v>
      </c>
      <c r="E737" s="24" t="n">
        <f aca="false">(1-C737/$B$12)*$B$8-C737/$B$12*$B$7</f>
        <v>0.05</v>
      </c>
      <c r="F737" s="24" t="n">
        <f aca="false">(1-D737/$B$12)*$C$8-D737/$B$12*$C$7</f>
        <v>0.021</v>
      </c>
      <c r="G737" s="47" t="n">
        <f aca="false">$B$11*($B$10*C737/$B$12*$B$7+(1-$B$10)*D737/$B$12*$C$7)</f>
        <v>300</v>
      </c>
      <c r="H737" s="24" t="n">
        <f aca="false">$B$10*E737+(1-$B$10)*F737</f>
        <v>0.0355</v>
      </c>
      <c r="I737" s="21"/>
      <c r="J737" s="21"/>
      <c r="K737" s="21"/>
      <c r="L737" s="21"/>
      <c r="M737" s="21"/>
      <c r="N737" s="21"/>
      <c r="O737" s="21"/>
      <c r="P737" s="21"/>
      <c r="Q737" s="21"/>
      <c r="R737" s="27" t="n">
        <v>-0.934387603153634</v>
      </c>
      <c r="S737" s="27" t="n">
        <v>-0.09983169844507</v>
      </c>
      <c r="T737" s="27" t="n">
        <v>-0.809088682476694</v>
      </c>
      <c r="U737" s="27" t="n">
        <v>1.12187039780613</v>
      </c>
      <c r="V737" s="27" t="n">
        <v>0.242473250252654</v>
      </c>
      <c r="W737" s="27" t="n">
        <v>-0.234685056823229</v>
      </c>
      <c r="X737" s="27" t="n">
        <v>1.9316743444343</v>
      </c>
      <c r="Y737" s="27" t="n">
        <v>0.561345873720637</v>
      </c>
      <c r="Z737" s="27" t="n">
        <v>0.208029518336407</v>
      </c>
      <c r="AA737" s="27" t="n">
        <v>0.102663707080787</v>
      </c>
      <c r="AB737" s="27" t="n">
        <v>0.16295836047404</v>
      </c>
      <c r="AC737" s="27" t="n">
        <v>-0.868867153732447</v>
      </c>
      <c r="AD737" s="27" t="n">
        <v>0.0943123725383499</v>
      </c>
      <c r="AE737" s="27" t="n">
        <v>-1.18149053813169</v>
      </c>
      <c r="AF737" s="27" t="n">
        <v>-1.70421113256739</v>
      </c>
      <c r="AG737" s="27" t="n">
        <v>-0.393146056322608</v>
      </c>
      <c r="AH737" s="27" t="n">
        <v>-1.56935934350243</v>
      </c>
      <c r="AI737" s="27" t="n">
        <v>-2.58104938348461</v>
      </c>
      <c r="AJ737" s="27" t="n">
        <v>1.02954901077425</v>
      </c>
      <c r="AK737" s="27" t="n">
        <v>2.04958931564935</v>
      </c>
      <c r="AL737" s="21"/>
      <c r="AM737" s="31" t="n">
        <f aca="false">IF(SQRT($B$9)*$B737+SQRT(1-$B$9)*R737&lt;_xlfn.NORM.S.INV($B$6),1,0)</f>
        <v>0</v>
      </c>
      <c r="AN737" s="31" t="n">
        <f aca="false">IF(SQRT($B$9)*$B737+SQRT(1-$B$9)*S737&lt;_xlfn.NORM.S.INV($B$6),1,0)</f>
        <v>0</v>
      </c>
      <c r="AO737" s="31" t="n">
        <f aca="false">IF(SQRT($B$9)*$B737+SQRT(1-$B$9)*T737&lt;_xlfn.NORM.S.INV($B$6),1,0)</f>
        <v>0</v>
      </c>
      <c r="AP737" s="31" t="n">
        <f aca="false">IF(SQRT($B$9)*$B737+SQRT(1-$B$9)*U737&lt;_xlfn.NORM.S.INV($B$6),1,0)</f>
        <v>0</v>
      </c>
      <c r="AQ737" s="31" t="n">
        <f aca="false">IF(SQRT($B$9)*$B737+SQRT(1-$B$9)*V737&lt;_xlfn.NORM.S.INV($B$6),1,0)</f>
        <v>0</v>
      </c>
      <c r="AR737" s="31" t="n">
        <f aca="false">IF(SQRT($B$9)*$B737+SQRT(1-$B$9)*W737&lt;_xlfn.NORM.S.INV($B$6),1,0)</f>
        <v>0</v>
      </c>
      <c r="AS737" s="31" t="n">
        <f aca="false">IF(SQRT($B$9)*$B737+SQRT(1-$B$9)*X737&lt;_xlfn.NORM.S.INV($B$6),1,0)</f>
        <v>0</v>
      </c>
      <c r="AT737" s="31" t="n">
        <f aca="false">IF(SQRT($B$9)*$B737+SQRT(1-$B$9)*Y737&lt;_xlfn.NORM.S.INV($B$6),1,0)</f>
        <v>0</v>
      </c>
      <c r="AU737" s="31" t="n">
        <f aca="false">IF(SQRT($B$9)*$B737+SQRT(1-$B$9)*Z737&lt;_xlfn.NORM.S.INV($B$6),1,0)</f>
        <v>0</v>
      </c>
      <c r="AV737" s="31" t="n">
        <f aca="false">IF(SQRT($B$9)*$B737+SQRT(1-$B$9)*AA737&lt;_xlfn.NORM.S.INV($B$6),1,0)</f>
        <v>0</v>
      </c>
      <c r="AW737" s="31" t="n">
        <f aca="false">IF(SQRT($C$9)*$B737+SQRT(1-$C$9)*AB737&lt;_xlfn.NORM.S.INV($C$6),1,0)</f>
        <v>0</v>
      </c>
      <c r="AX737" s="31" t="n">
        <f aca="false">IF(SQRT($C$9)*$B737+SQRT(1-$C$9)*AC737&lt;_xlfn.NORM.S.INV($C$6),1,0)</f>
        <v>0</v>
      </c>
      <c r="AY737" s="31" t="n">
        <f aca="false">IF(SQRT($C$9)*$B737+SQRT(1-$C$9)*AD737&lt;_xlfn.NORM.S.INV($C$6),1,0)</f>
        <v>0</v>
      </c>
      <c r="AZ737" s="31" t="n">
        <f aca="false">IF(SQRT($C$9)*$B737+SQRT(1-$C$9)*AE737&lt;_xlfn.NORM.S.INV($C$6),1,0)</f>
        <v>0</v>
      </c>
      <c r="BA737" s="31" t="n">
        <f aca="false">IF(SQRT($C$9)*$B737+SQRT(1-$C$9)*AF737&lt;_xlfn.NORM.S.INV($C$6),1,0)</f>
        <v>0</v>
      </c>
      <c r="BB737" s="31" t="n">
        <f aca="false">IF(SQRT($C$9)*$B737+SQRT(1-$C$9)*AG737&lt;_xlfn.NORM.S.INV($C$6),1,0)</f>
        <v>0</v>
      </c>
      <c r="BC737" s="31" t="n">
        <f aca="false">IF(SQRT($C$9)*$B737+SQRT(1-$C$9)*AH737&lt;_xlfn.NORM.S.INV($C$6),1,0)</f>
        <v>0</v>
      </c>
      <c r="BD737" s="31" t="n">
        <f aca="false">IF(SQRT($C$9)*$B737+SQRT(1-$C$9)*AI737&lt;_xlfn.NORM.S.INV($C$6),1,0)</f>
        <v>1</v>
      </c>
      <c r="BE737" s="31" t="n">
        <f aca="false">IF(SQRT($C$9)*$B737+SQRT(1-$C$9)*AJ737&lt;_xlfn.NORM.S.INV($C$6),1,0)</f>
        <v>0</v>
      </c>
      <c r="BF737" s="31" t="n">
        <f aca="false">IF(SQRT($C$9)*$B737+SQRT(1-$C$9)*AK737&lt;_xlfn.NORM.S.INV($C$6),1,0)</f>
        <v>0</v>
      </c>
      <c r="BG737" s="21"/>
      <c r="BH737" s="21"/>
      <c r="BI737" s="31" t="n">
        <f aca="false">$B$11*(($A$1061)*$C737/$B$12*$B$7+(1-$A$1061)*$D737/$B$12*$C$7)</f>
        <v>600</v>
      </c>
      <c r="BJ737" s="31" t="n">
        <f aca="false">$B$11*(($A$1062)*$C737/$B$12*$B$7+(1-$A$1062)*$D737/$B$12*$C$7)</f>
        <v>570</v>
      </c>
      <c r="BK737" s="31" t="n">
        <f aca="false">$B$11*(($A$1063)*$C737/$B$12*$B$7+(1-$A$1063)*$D737/$B$12*$C$7)</f>
        <v>540</v>
      </c>
      <c r="BL737" s="31" t="n">
        <f aca="false">$B$11*(($A$1064)*$C737/$B$12*$B$7+(1-$A$1064)*$D737/$B$12*$C$7)</f>
        <v>510</v>
      </c>
      <c r="BM737" s="31" t="n">
        <f aca="false">$B$11*(($A$1065)*$C737/$B$12*$B$7+(1-$A$1065)*$D737/$B$12*$C$7)</f>
        <v>480</v>
      </c>
      <c r="BN737" s="31" t="n">
        <f aca="false">$B$11*(($A$1066)*$C737/$B$12*$B$7+(1-$A$1066)*$D737/$B$12*$C$7)</f>
        <v>450</v>
      </c>
      <c r="BO737" s="31" t="n">
        <f aca="false">$B$11*(($A$1067)*$C737/$B$12*$B$7+(1-$A$1067)*$D737/$B$12*$C$7)</f>
        <v>420</v>
      </c>
      <c r="BP737" s="31" t="n">
        <f aca="false">$B$11*(($A$1068)*$C737/$B$12*$B$7+(1-$A$1068)*$D737/$B$12*$C$7)</f>
        <v>390</v>
      </c>
      <c r="BQ737" s="31" t="n">
        <f aca="false">$B$11*(($A$1069)*$C737/$B$12*$B$7+(1-$A$1069)*$D737/$B$12*$C$7)</f>
        <v>360</v>
      </c>
      <c r="BR737" s="31" t="n">
        <f aca="false">$B$11*(($A$1070)*$C737/$B$12*$B$7+(1-$A$1070)*$D737/$B$12*$C$7)</f>
        <v>330</v>
      </c>
      <c r="BS737" s="31" t="n">
        <f aca="false">$B$11*(($A$1071)*$C737/$B$12*$B$7+(1-$A$1071)*$D737/$B$12*$C$7)</f>
        <v>300</v>
      </c>
      <c r="BT737" s="31" t="n">
        <f aca="false">$B$11*(($A$1072)*$C737/$B$12*$B$7+(1-$A$1072)*$D737/$B$12*$C$7)</f>
        <v>270</v>
      </c>
      <c r="BU737" s="31" t="n">
        <f aca="false">$B$11*(($A$1073)*$C737/$B$12*$B$7+(1-$A$1073)*$D737/$B$12*$C$7)</f>
        <v>240</v>
      </c>
      <c r="BV737" s="31" t="n">
        <f aca="false">$B$11*(($A$1074)*$C737/$B$12*$B$7+(1-$A$1074)*$D737/$B$12*$C$7)</f>
        <v>210</v>
      </c>
      <c r="BW737" s="31" t="n">
        <f aca="false">$B$11*(($A$1075)*$C737/$B$12*$B$7+(1-$A$1075)*$D737/$B$12*$C$7)</f>
        <v>180</v>
      </c>
      <c r="BX737" s="31" t="n">
        <f aca="false">$B$11*(($A$1076)*$C737/$B$12*$B$7+(1-$A$1076)*$D737/$B$12*$C$7)</f>
        <v>150</v>
      </c>
      <c r="BY737" s="31" t="n">
        <f aca="false">$B$11*(($A$1077)*$C737/$B$12*$B$7+(1-$A$1077)*$D737/$B$12*$C$7)</f>
        <v>120</v>
      </c>
      <c r="BZ737" s="31" t="n">
        <f aca="false">$B$11*(($A$1078)*$C737/$B$12*$B$7+(1-$A$1078)*$D737/$B$12*$C$7)</f>
        <v>90</v>
      </c>
      <c r="CA737" s="31" t="n">
        <f aca="false">$B$11*(($A$1079)*$C737/$B$12*$B$7+(1-$A$1079)*$D737/$B$12*$C$7)</f>
        <v>60</v>
      </c>
      <c r="CB737" s="31" t="n">
        <f aca="false">$B$11*(($A$1080)*$C737/$B$12*$B$7+(1-$A$1080)*$D737/$B$12*$C$7)</f>
        <v>30</v>
      </c>
      <c r="CC737" s="31" t="n">
        <f aca="false">$B$11*(($A$1081)*$C737/$B$12*$B$7+(1-$A$1081)*$D737/$B$12*$C$7)</f>
        <v>0</v>
      </c>
    </row>
    <row r="738" customFormat="false" ht="15" hidden="false" customHeight="false" outlineLevel="0" collapsed="false">
      <c r="A738" s="21" t="n">
        <v>714</v>
      </c>
      <c r="B738" s="27" t="n">
        <v>0.243002933023114</v>
      </c>
      <c r="C738" s="9" t="n">
        <f aca="false">SUM(AM738:AV738)</f>
        <v>0</v>
      </c>
      <c r="D738" s="9" t="n">
        <f aca="false">SUM(AW738:BF738)</f>
        <v>0</v>
      </c>
      <c r="E738" s="24" t="n">
        <f aca="false">(1-C738/$B$12)*$B$8-C738/$B$12*$B$7</f>
        <v>0.05</v>
      </c>
      <c r="F738" s="24" t="n">
        <f aca="false">(1-D738/$B$12)*$C$8-D738/$B$12*$C$7</f>
        <v>0.09</v>
      </c>
      <c r="G738" s="47" t="n">
        <f aca="false">$B$11*($B$10*C738/$B$12*$B$7+(1-$B$10)*D738/$B$12*$C$7)</f>
        <v>0</v>
      </c>
      <c r="H738" s="24" t="n">
        <f aca="false">$B$10*E738+(1-$B$10)*F738</f>
        <v>0.07</v>
      </c>
      <c r="I738" s="21"/>
      <c r="J738" s="21"/>
      <c r="K738" s="21"/>
      <c r="L738" s="21"/>
      <c r="M738" s="21"/>
      <c r="N738" s="21"/>
      <c r="O738" s="21"/>
      <c r="P738" s="21"/>
      <c r="Q738" s="21"/>
      <c r="R738" s="27" t="n">
        <v>0.560036415759012</v>
      </c>
      <c r="S738" s="27" t="n">
        <v>-1.60528114709755</v>
      </c>
      <c r="T738" s="27" t="n">
        <v>-0.477889025685917</v>
      </c>
      <c r="U738" s="27" t="n">
        <v>-0.110316271998645</v>
      </c>
      <c r="V738" s="27" t="n">
        <v>-0.0451903742140076</v>
      </c>
      <c r="W738" s="27" t="n">
        <v>-0.335401470370761</v>
      </c>
      <c r="X738" s="27" t="n">
        <v>0.39658777460578</v>
      </c>
      <c r="Y738" s="27" t="n">
        <v>-0.103526564872655</v>
      </c>
      <c r="Z738" s="27" t="n">
        <v>2.20021028794267</v>
      </c>
      <c r="AA738" s="27" t="n">
        <v>0.670584839298068</v>
      </c>
      <c r="AB738" s="27" t="n">
        <v>-1.1600185190629</v>
      </c>
      <c r="AC738" s="27" t="n">
        <v>-1.60368716675797</v>
      </c>
      <c r="AD738" s="27" t="n">
        <v>0.481975193435981</v>
      </c>
      <c r="AE738" s="27" t="n">
        <v>1.17194523602608</v>
      </c>
      <c r="AF738" s="27" t="n">
        <v>-0.500635810984834</v>
      </c>
      <c r="AG738" s="27" t="n">
        <v>-0.538782779847877</v>
      </c>
      <c r="AH738" s="27" t="n">
        <v>-0.234199176280747</v>
      </c>
      <c r="AI738" s="27" t="n">
        <v>0.738233339655296</v>
      </c>
      <c r="AJ738" s="27" t="n">
        <v>0.468002769905647</v>
      </c>
      <c r="AK738" s="27" t="n">
        <v>-0.665374532515775</v>
      </c>
      <c r="AL738" s="21"/>
      <c r="AM738" s="31" t="n">
        <f aca="false">IF(SQRT($B$9)*$B738+SQRT(1-$B$9)*R738&lt;_xlfn.NORM.S.INV($B$6),1,0)</f>
        <v>0</v>
      </c>
      <c r="AN738" s="31" t="n">
        <f aca="false">IF(SQRT($B$9)*$B738+SQRT(1-$B$9)*S738&lt;_xlfn.NORM.S.INV($B$6),1,0)</f>
        <v>0</v>
      </c>
      <c r="AO738" s="31" t="n">
        <f aca="false">IF(SQRT($B$9)*$B738+SQRT(1-$B$9)*T738&lt;_xlfn.NORM.S.INV($B$6),1,0)</f>
        <v>0</v>
      </c>
      <c r="AP738" s="31" t="n">
        <f aca="false">IF(SQRT($B$9)*$B738+SQRT(1-$B$9)*U738&lt;_xlfn.NORM.S.INV($B$6),1,0)</f>
        <v>0</v>
      </c>
      <c r="AQ738" s="31" t="n">
        <f aca="false">IF(SQRT($B$9)*$B738+SQRT(1-$B$9)*V738&lt;_xlfn.NORM.S.INV($B$6),1,0)</f>
        <v>0</v>
      </c>
      <c r="AR738" s="31" t="n">
        <f aca="false">IF(SQRT($B$9)*$B738+SQRT(1-$B$9)*W738&lt;_xlfn.NORM.S.INV($B$6),1,0)</f>
        <v>0</v>
      </c>
      <c r="AS738" s="31" t="n">
        <f aca="false">IF(SQRT($B$9)*$B738+SQRT(1-$B$9)*X738&lt;_xlfn.NORM.S.INV($B$6),1,0)</f>
        <v>0</v>
      </c>
      <c r="AT738" s="31" t="n">
        <f aca="false">IF(SQRT($B$9)*$B738+SQRT(1-$B$9)*Y738&lt;_xlfn.NORM.S.INV($B$6),1,0)</f>
        <v>0</v>
      </c>
      <c r="AU738" s="31" t="n">
        <f aca="false">IF(SQRT($B$9)*$B738+SQRT(1-$B$9)*Z738&lt;_xlfn.NORM.S.INV($B$6),1,0)</f>
        <v>0</v>
      </c>
      <c r="AV738" s="31" t="n">
        <f aca="false">IF(SQRT($B$9)*$B738+SQRT(1-$B$9)*AA738&lt;_xlfn.NORM.S.INV($B$6),1,0)</f>
        <v>0</v>
      </c>
      <c r="AW738" s="31" t="n">
        <f aca="false">IF(SQRT($C$9)*$B738+SQRT(1-$C$9)*AB738&lt;_xlfn.NORM.S.INV($C$6),1,0)</f>
        <v>0</v>
      </c>
      <c r="AX738" s="31" t="n">
        <f aca="false">IF(SQRT($C$9)*$B738+SQRT(1-$C$9)*AC738&lt;_xlfn.NORM.S.INV($C$6),1,0)</f>
        <v>0</v>
      </c>
      <c r="AY738" s="31" t="n">
        <f aca="false">IF(SQRT($C$9)*$B738+SQRT(1-$C$9)*AD738&lt;_xlfn.NORM.S.INV($C$6),1,0)</f>
        <v>0</v>
      </c>
      <c r="AZ738" s="31" t="n">
        <f aca="false">IF(SQRT($C$9)*$B738+SQRT(1-$C$9)*AE738&lt;_xlfn.NORM.S.INV($C$6),1,0)</f>
        <v>0</v>
      </c>
      <c r="BA738" s="31" t="n">
        <f aca="false">IF(SQRT($C$9)*$B738+SQRT(1-$C$9)*AF738&lt;_xlfn.NORM.S.INV($C$6),1,0)</f>
        <v>0</v>
      </c>
      <c r="BB738" s="31" t="n">
        <f aca="false">IF(SQRT($C$9)*$B738+SQRT(1-$C$9)*AG738&lt;_xlfn.NORM.S.INV($C$6),1,0)</f>
        <v>0</v>
      </c>
      <c r="BC738" s="31" t="n">
        <f aca="false">IF(SQRT($C$9)*$B738+SQRT(1-$C$9)*AH738&lt;_xlfn.NORM.S.INV($C$6),1,0)</f>
        <v>0</v>
      </c>
      <c r="BD738" s="31" t="n">
        <f aca="false">IF(SQRT($C$9)*$B738+SQRT(1-$C$9)*AI738&lt;_xlfn.NORM.S.INV($C$6),1,0)</f>
        <v>0</v>
      </c>
      <c r="BE738" s="31" t="n">
        <f aca="false">IF(SQRT($C$9)*$B738+SQRT(1-$C$9)*AJ738&lt;_xlfn.NORM.S.INV($C$6),1,0)</f>
        <v>0</v>
      </c>
      <c r="BF738" s="31" t="n">
        <f aca="false">IF(SQRT($C$9)*$B738+SQRT(1-$C$9)*AK738&lt;_xlfn.NORM.S.INV($C$6),1,0)</f>
        <v>0</v>
      </c>
      <c r="BG738" s="21"/>
      <c r="BH738" s="21"/>
      <c r="BI738" s="31" t="n">
        <f aca="false">$B$11*(($A$1061)*$C738/$B$12*$B$7+(1-$A$1061)*$D738/$B$12*$C$7)</f>
        <v>0</v>
      </c>
      <c r="BJ738" s="31" t="n">
        <f aca="false">$B$11*(($A$1062)*$C738/$B$12*$B$7+(1-$A$1062)*$D738/$B$12*$C$7)</f>
        <v>0</v>
      </c>
      <c r="BK738" s="31" t="n">
        <f aca="false">$B$11*(($A$1063)*$C738/$B$12*$B$7+(1-$A$1063)*$D738/$B$12*$C$7)</f>
        <v>0</v>
      </c>
      <c r="BL738" s="31" t="n">
        <f aca="false">$B$11*(($A$1064)*$C738/$B$12*$B$7+(1-$A$1064)*$D738/$B$12*$C$7)</f>
        <v>0</v>
      </c>
      <c r="BM738" s="31" t="n">
        <f aca="false">$B$11*(($A$1065)*$C738/$B$12*$B$7+(1-$A$1065)*$D738/$B$12*$C$7)</f>
        <v>0</v>
      </c>
      <c r="BN738" s="31" t="n">
        <f aca="false">$B$11*(($A$1066)*$C738/$B$12*$B$7+(1-$A$1066)*$D738/$B$12*$C$7)</f>
        <v>0</v>
      </c>
      <c r="BO738" s="31" t="n">
        <f aca="false">$B$11*(($A$1067)*$C738/$B$12*$B$7+(1-$A$1067)*$D738/$B$12*$C$7)</f>
        <v>0</v>
      </c>
      <c r="BP738" s="31" t="n">
        <f aca="false">$B$11*(($A$1068)*$C738/$B$12*$B$7+(1-$A$1068)*$D738/$B$12*$C$7)</f>
        <v>0</v>
      </c>
      <c r="BQ738" s="31" t="n">
        <f aca="false">$B$11*(($A$1069)*$C738/$B$12*$B$7+(1-$A$1069)*$D738/$B$12*$C$7)</f>
        <v>0</v>
      </c>
      <c r="BR738" s="31" t="n">
        <f aca="false">$B$11*(($A$1070)*$C738/$B$12*$B$7+(1-$A$1070)*$D738/$B$12*$C$7)</f>
        <v>0</v>
      </c>
      <c r="BS738" s="31" t="n">
        <f aca="false">$B$11*(($A$1071)*$C738/$B$12*$B$7+(1-$A$1071)*$D738/$B$12*$C$7)</f>
        <v>0</v>
      </c>
      <c r="BT738" s="31" t="n">
        <f aca="false">$B$11*(($A$1072)*$C738/$B$12*$B$7+(1-$A$1072)*$D738/$B$12*$C$7)</f>
        <v>0</v>
      </c>
      <c r="BU738" s="31" t="n">
        <f aca="false">$B$11*(($A$1073)*$C738/$B$12*$B$7+(1-$A$1073)*$D738/$B$12*$C$7)</f>
        <v>0</v>
      </c>
      <c r="BV738" s="31" t="n">
        <f aca="false">$B$11*(($A$1074)*$C738/$B$12*$B$7+(1-$A$1074)*$D738/$B$12*$C$7)</f>
        <v>0</v>
      </c>
      <c r="BW738" s="31" t="n">
        <f aca="false">$B$11*(($A$1075)*$C738/$B$12*$B$7+(1-$A$1075)*$D738/$B$12*$C$7)</f>
        <v>0</v>
      </c>
      <c r="BX738" s="31" t="n">
        <f aca="false">$B$11*(($A$1076)*$C738/$B$12*$B$7+(1-$A$1076)*$D738/$B$12*$C$7)</f>
        <v>0</v>
      </c>
      <c r="BY738" s="31" t="n">
        <f aca="false">$B$11*(($A$1077)*$C738/$B$12*$B$7+(1-$A$1077)*$D738/$B$12*$C$7)</f>
        <v>0</v>
      </c>
      <c r="BZ738" s="31" t="n">
        <f aca="false">$B$11*(($A$1078)*$C738/$B$12*$B$7+(1-$A$1078)*$D738/$B$12*$C$7)</f>
        <v>0</v>
      </c>
      <c r="CA738" s="31" t="n">
        <f aca="false">$B$11*(($A$1079)*$C738/$B$12*$B$7+(1-$A$1079)*$D738/$B$12*$C$7)</f>
        <v>0</v>
      </c>
      <c r="CB738" s="31" t="n">
        <f aca="false">$B$11*(($A$1080)*$C738/$B$12*$B$7+(1-$A$1080)*$D738/$B$12*$C$7)</f>
        <v>0</v>
      </c>
      <c r="CC738" s="31" t="n">
        <f aca="false">$B$11*(($A$1081)*$C738/$B$12*$B$7+(1-$A$1081)*$D738/$B$12*$C$7)</f>
        <v>0</v>
      </c>
    </row>
    <row r="739" customFormat="false" ht="15" hidden="false" customHeight="false" outlineLevel="0" collapsed="false">
      <c r="A739" s="21" t="n">
        <v>715</v>
      </c>
      <c r="B739" s="27" t="n">
        <v>0.0654135603038314</v>
      </c>
      <c r="C739" s="9" t="n">
        <f aca="false">SUM(AM739:AV739)</f>
        <v>0</v>
      </c>
      <c r="D739" s="9" t="n">
        <f aca="false">SUM(AW739:BF739)</f>
        <v>1</v>
      </c>
      <c r="E739" s="24" t="n">
        <f aca="false">(1-C739/$B$12)*$B$8-C739/$B$12*$B$7</f>
        <v>0.05</v>
      </c>
      <c r="F739" s="24" t="n">
        <f aca="false">(1-D739/$B$12)*$C$8-D739/$B$12*$C$7</f>
        <v>0.021</v>
      </c>
      <c r="G739" s="47" t="n">
        <f aca="false">$B$11*($B$10*C739/$B$12*$B$7+(1-$B$10)*D739/$B$12*$C$7)</f>
        <v>300</v>
      </c>
      <c r="H739" s="24" t="n">
        <f aca="false">$B$10*E739+(1-$B$10)*F739</f>
        <v>0.0355</v>
      </c>
      <c r="I739" s="21"/>
      <c r="J739" s="21"/>
      <c r="K739" s="21"/>
      <c r="L739" s="21"/>
      <c r="M739" s="21"/>
      <c r="N739" s="21"/>
      <c r="O739" s="21"/>
      <c r="P739" s="21"/>
      <c r="Q739" s="21"/>
      <c r="R739" s="27" t="n">
        <v>-0.893024581530358</v>
      </c>
      <c r="S739" s="27" t="n">
        <v>0.761341774606035</v>
      </c>
      <c r="T739" s="27" t="n">
        <v>0.0818122424937921</v>
      </c>
      <c r="U739" s="27" t="n">
        <v>0.757765701745156</v>
      </c>
      <c r="V739" s="27" t="n">
        <v>-0.760605369794055</v>
      </c>
      <c r="W739" s="27" t="n">
        <v>-0.273047965307938</v>
      </c>
      <c r="X739" s="27" t="n">
        <v>-0.238909942503026</v>
      </c>
      <c r="Y739" s="27" t="n">
        <v>-0.194225687218905</v>
      </c>
      <c r="Z739" s="27" t="n">
        <v>-0.800145328901907</v>
      </c>
      <c r="AA739" s="27" t="n">
        <v>0.49202573283024</v>
      </c>
      <c r="AB739" s="27" t="n">
        <v>0.781585751355934</v>
      </c>
      <c r="AC739" s="27" t="n">
        <v>0.718784562002022</v>
      </c>
      <c r="AD739" s="27" t="n">
        <v>-0.810450830407969</v>
      </c>
      <c r="AE739" s="27" t="n">
        <v>-0.44651250188993</v>
      </c>
      <c r="AF739" s="27" t="n">
        <v>-1.74611882555676</v>
      </c>
      <c r="AG739" s="27" t="n">
        <v>1.70142007345595</v>
      </c>
      <c r="AH739" s="27" t="n">
        <v>0.777672541225203</v>
      </c>
      <c r="AI739" s="27" t="n">
        <v>0.137811049724336</v>
      </c>
      <c r="AJ739" s="27" t="n">
        <v>-1.46876746595071</v>
      </c>
      <c r="AK739" s="27" t="n">
        <v>-2.4280748403935</v>
      </c>
      <c r="AL739" s="21"/>
      <c r="AM739" s="31" t="n">
        <f aca="false">IF(SQRT($B$9)*$B739+SQRT(1-$B$9)*R739&lt;_xlfn.NORM.S.INV($B$6),1,0)</f>
        <v>0</v>
      </c>
      <c r="AN739" s="31" t="n">
        <f aca="false">IF(SQRT($B$9)*$B739+SQRT(1-$B$9)*S739&lt;_xlfn.NORM.S.INV($B$6),1,0)</f>
        <v>0</v>
      </c>
      <c r="AO739" s="31" t="n">
        <f aca="false">IF(SQRT($B$9)*$B739+SQRT(1-$B$9)*T739&lt;_xlfn.NORM.S.INV($B$6),1,0)</f>
        <v>0</v>
      </c>
      <c r="AP739" s="31" t="n">
        <f aca="false">IF(SQRT($B$9)*$B739+SQRT(1-$B$9)*U739&lt;_xlfn.NORM.S.INV($B$6),1,0)</f>
        <v>0</v>
      </c>
      <c r="AQ739" s="31" t="n">
        <f aca="false">IF(SQRT($B$9)*$B739+SQRT(1-$B$9)*V739&lt;_xlfn.NORM.S.INV($B$6),1,0)</f>
        <v>0</v>
      </c>
      <c r="AR739" s="31" t="n">
        <f aca="false">IF(SQRT($B$9)*$B739+SQRT(1-$B$9)*W739&lt;_xlfn.NORM.S.INV($B$6),1,0)</f>
        <v>0</v>
      </c>
      <c r="AS739" s="31" t="n">
        <f aca="false">IF(SQRT($B$9)*$B739+SQRT(1-$B$9)*X739&lt;_xlfn.NORM.S.INV($B$6),1,0)</f>
        <v>0</v>
      </c>
      <c r="AT739" s="31" t="n">
        <f aca="false">IF(SQRT($B$9)*$B739+SQRT(1-$B$9)*Y739&lt;_xlfn.NORM.S.INV($B$6),1,0)</f>
        <v>0</v>
      </c>
      <c r="AU739" s="31" t="n">
        <f aca="false">IF(SQRT($B$9)*$B739+SQRT(1-$B$9)*Z739&lt;_xlfn.NORM.S.INV($B$6),1,0)</f>
        <v>0</v>
      </c>
      <c r="AV739" s="31" t="n">
        <f aca="false">IF(SQRT($B$9)*$B739+SQRT(1-$B$9)*AA739&lt;_xlfn.NORM.S.INV($B$6),1,0)</f>
        <v>0</v>
      </c>
      <c r="AW739" s="31" t="n">
        <f aca="false">IF(SQRT($C$9)*$B739+SQRT(1-$C$9)*AB739&lt;_xlfn.NORM.S.INV($C$6),1,0)</f>
        <v>0</v>
      </c>
      <c r="AX739" s="31" t="n">
        <f aca="false">IF(SQRT($C$9)*$B739+SQRT(1-$C$9)*AC739&lt;_xlfn.NORM.S.INV($C$6),1,0)</f>
        <v>0</v>
      </c>
      <c r="AY739" s="31" t="n">
        <f aca="false">IF(SQRT($C$9)*$B739+SQRT(1-$C$9)*AD739&lt;_xlfn.NORM.S.INV($C$6),1,0)</f>
        <v>0</v>
      </c>
      <c r="AZ739" s="31" t="n">
        <f aca="false">IF(SQRT($C$9)*$B739+SQRT(1-$C$9)*AE739&lt;_xlfn.NORM.S.INV($C$6),1,0)</f>
        <v>0</v>
      </c>
      <c r="BA739" s="31" t="n">
        <f aca="false">IF(SQRT($C$9)*$B739+SQRT(1-$C$9)*AF739&lt;_xlfn.NORM.S.INV($C$6),1,0)</f>
        <v>0</v>
      </c>
      <c r="BB739" s="31" t="n">
        <f aca="false">IF(SQRT($C$9)*$B739+SQRT(1-$C$9)*AG739&lt;_xlfn.NORM.S.INV($C$6),1,0)</f>
        <v>0</v>
      </c>
      <c r="BC739" s="31" t="n">
        <f aca="false">IF(SQRT($C$9)*$B739+SQRT(1-$C$9)*AH739&lt;_xlfn.NORM.S.INV($C$6),1,0)</f>
        <v>0</v>
      </c>
      <c r="BD739" s="31" t="n">
        <f aca="false">IF(SQRT($C$9)*$B739+SQRT(1-$C$9)*AI739&lt;_xlfn.NORM.S.INV($C$6),1,0)</f>
        <v>0</v>
      </c>
      <c r="BE739" s="31" t="n">
        <f aca="false">IF(SQRT($C$9)*$B739+SQRT(1-$C$9)*AJ739&lt;_xlfn.NORM.S.INV($C$6),1,0)</f>
        <v>0</v>
      </c>
      <c r="BF739" s="31" t="n">
        <f aca="false">IF(SQRT($C$9)*$B739+SQRT(1-$C$9)*AK739&lt;_xlfn.NORM.S.INV($C$6),1,0)</f>
        <v>1</v>
      </c>
      <c r="BG739" s="21"/>
      <c r="BH739" s="21"/>
      <c r="BI739" s="31" t="n">
        <f aca="false">$B$11*(($A$1061)*$C739/$B$12*$B$7+(1-$A$1061)*$D739/$B$12*$C$7)</f>
        <v>600</v>
      </c>
      <c r="BJ739" s="31" t="n">
        <f aca="false">$B$11*(($A$1062)*$C739/$B$12*$B$7+(1-$A$1062)*$D739/$B$12*$C$7)</f>
        <v>570</v>
      </c>
      <c r="BK739" s="31" t="n">
        <f aca="false">$B$11*(($A$1063)*$C739/$B$12*$B$7+(1-$A$1063)*$D739/$B$12*$C$7)</f>
        <v>540</v>
      </c>
      <c r="BL739" s="31" t="n">
        <f aca="false">$B$11*(($A$1064)*$C739/$B$12*$B$7+(1-$A$1064)*$D739/$B$12*$C$7)</f>
        <v>510</v>
      </c>
      <c r="BM739" s="31" t="n">
        <f aca="false">$B$11*(($A$1065)*$C739/$B$12*$B$7+(1-$A$1065)*$D739/$B$12*$C$7)</f>
        <v>480</v>
      </c>
      <c r="BN739" s="31" t="n">
        <f aca="false">$B$11*(($A$1066)*$C739/$B$12*$B$7+(1-$A$1066)*$D739/$B$12*$C$7)</f>
        <v>450</v>
      </c>
      <c r="BO739" s="31" t="n">
        <f aca="false">$B$11*(($A$1067)*$C739/$B$12*$B$7+(1-$A$1067)*$D739/$B$12*$C$7)</f>
        <v>420</v>
      </c>
      <c r="BP739" s="31" t="n">
        <f aca="false">$B$11*(($A$1068)*$C739/$B$12*$B$7+(1-$A$1068)*$D739/$B$12*$C$7)</f>
        <v>390</v>
      </c>
      <c r="BQ739" s="31" t="n">
        <f aca="false">$B$11*(($A$1069)*$C739/$B$12*$B$7+(1-$A$1069)*$D739/$B$12*$C$7)</f>
        <v>360</v>
      </c>
      <c r="BR739" s="31" t="n">
        <f aca="false">$B$11*(($A$1070)*$C739/$B$12*$B$7+(1-$A$1070)*$D739/$B$12*$C$7)</f>
        <v>330</v>
      </c>
      <c r="BS739" s="31" t="n">
        <f aca="false">$B$11*(($A$1071)*$C739/$B$12*$B$7+(1-$A$1071)*$D739/$B$12*$C$7)</f>
        <v>300</v>
      </c>
      <c r="BT739" s="31" t="n">
        <f aca="false">$B$11*(($A$1072)*$C739/$B$12*$B$7+(1-$A$1072)*$D739/$B$12*$C$7)</f>
        <v>270</v>
      </c>
      <c r="BU739" s="31" t="n">
        <f aca="false">$B$11*(($A$1073)*$C739/$B$12*$B$7+(1-$A$1073)*$D739/$B$12*$C$7)</f>
        <v>240</v>
      </c>
      <c r="BV739" s="31" t="n">
        <f aca="false">$B$11*(($A$1074)*$C739/$B$12*$B$7+(1-$A$1074)*$D739/$B$12*$C$7)</f>
        <v>210</v>
      </c>
      <c r="BW739" s="31" t="n">
        <f aca="false">$B$11*(($A$1075)*$C739/$B$12*$B$7+(1-$A$1075)*$D739/$B$12*$C$7)</f>
        <v>180</v>
      </c>
      <c r="BX739" s="31" t="n">
        <f aca="false">$B$11*(($A$1076)*$C739/$B$12*$B$7+(1-$A$1076)*$D739/$B$12*$C$7)</f>
        <v>150</v>
      </c>
      <c r="BY739" s="31" t="n">
        <f aca="false">$B$11*(($A$1077)*$C739/$B$12*$B$7+(1-$A$1077)*$D739/$B$12*$C$7)</f>
        <v>120</v>
      </c>
      <c r="BZ739" s="31" t="n">
        <f aca="false">$B$11*(($A$1078)*$C739/$B$12*$B$7+(1-$A$1078)*$D739/$B$12*$C$7)</f>
        <v>90</v>
      </c>
      <c r="CA739" s="31" t="n">
        <f aca="false">$B$11*(($A$1079)*$C739/$B$12*$B$7+(1-$A$1079)*$D739/$B$12*$C$7)</f>
        <v>60</v>
      </c>
      <c r="CB739" s="31" t="n">
        <f aca="false">$B$11*(($A$1080)*$C739/$B$12*$B$7+(1-$A$1080)*$D739/$B$12*$C$7)</f>
        <v>30</v>
      </c>
      <c r="CC739" s="31" t="n">
        <f aca="false">$B$11*(($A$1081)*$C739/$B$12*$B$7+(1-$A$1081)*$D739/$B$12*$C$7)</f>
        <v>0</v>
      </c>
    </row>
    <row r="740" customFormat="false" ht="15" hidden="false" customHeight="false" outlineLevel="0" collapsed="false">
      <c r="A740" s="21" t="n">
        <v>716</v>
      </c>
      <c r="B740" s="27" t="n">
        <v>-1.11542204792787</v>
      </c>
      <c r="C740" s="9" t="n">
        <f aca="false">SUM(AM740:AV740)</f>
        <v>0</v>
      </c>
      <c r="D740" s="9" t="n">
        <f aca="false">SUM(AW740:BF740)</f>
        <v>3</v>
      </c>
      <c r="E740" s="24" t="n">
        <f aca="false">(1-C740/$B$12)*$B$8-C740/$B$12*$B$7</f>
        <v>0.05</v>
      </c>
      <c r="F740" s="24" t="n">
        <f aca="false">(1-D740/$B$12)*$C$8-D740/$B$12*$C$7</f>
        <v>-0.117</v>
      </c>
      <c r="G740" s="47" t="n">
        <f aca="false">$B$11*($B$10*C740/$B$12*$B$7+(1-$B$10)*D740/$B$12*$C$7)</f>
        <v>900</v>
      </c>
      <c r="H740" s="24" t="n">
        <f aca="false">$B$10*E740+(1-$B$10)*F740</f>
        <v>-0.0335</v>
      </c>
      <c r="I740" s="21"/>
      <c r="J740" s="21"/>
      <c r="K740" s="21"/>
      <c r="L740" s="21"/>
      <c r="M740" s="21"/>
      <c r="N740" s="21"/>
      <c r="O740" s="21"/>
      <c r="P740" s="21"/>
      <c r="Q740" s="21"/>
      <c r="R740" s="27" t="n">
        <v>0.0865015212329173</v>
      </c>
      <c r="S740" s="27" t="n">
        <v>-1.7114102186332</v>
      </c>
      <c r="T740" s="27" t="n">
        <v>-0.0203766206142623</v>
      </c>
      <c r="U740" s="27" t="n">
        <v>-0.232295878702672</v>
      </c>
      <c r="V740" s="27" t="n">
        <v>0.129970974866169</v>
      </c>
      <c r="W740" s="27" t="n">
        <v>1.37575580389378</v>
      </c>
      <c r="X740" s="27" t="n">
        <v>1.31804523496587</v>
      </c>
      <c r="Y740" s="27" t="n">
        <v>-0.368889397408632</v>
      </c>
      <c r="Z740" s="27" t="n">
        <v>-0.918209677150045</v>
      </c>
      <c r="AA740" s="27" t="n">
        <v>-0.154798496539026</v>
      </c>
      <c r="AB740" s="27" t="n">
        <v>-0.503759915853001</v>
      </c>
      <c r="AC740" s="27" t="n">
        <v>-0.804782288918676</v>
      </c>
      <c r="AD740" s="27" t="n">
        <v>-1.40189097653731</v>
      </c>
      <c r="AE740" s="27" t="n">
        <v>-1.14878082184035</v>
      </c>
      <c r="AF740" s="27" t="n">
        <v>0.543515817829548</v>
      </c>
      <c r="AG740" s="27" t="n">
        <v>-1.34023734912052</v>
      </c>
      <c r="AH740" s="27" t="n">
        <v>2.52648757656737</v>
      </c>
      <c r="AI740" s="27" t="n">
        <v>0.786538771440833</v>
      </c>
      <c r="AJ740" s="27" t="n">
        <v>-0.449356274086406</v>
      </c>
      <c r="AK740" s="27" t="n">
        <v>-1.77641294521852</v>
      </c>
      <c r="AL740" s="21"/>
      <c r="AM740" s="31" t="n">
        <f aca="false">IF(SQRT($B$9)*$B740+SQRT(1-$B$9)*R740&lt;_xlfn.NORM.S.INV($B$6),1,0)</f>
        <v>0</v>
      </c>
      <c r="AN740" s="31" t="n">
        <f aca="false">IF(SQRT($B$9)*$B740+SQRT(1-$B$9)*S740&lt;_xlfn.NORM.S.INV($B$6),1,0)</f>
        <v>0</v>
      </c>
      <c r="AO740" s="31" t="n">
        <f aca="false">IF(SQRT($B$9)*$B740+SQRT(1-$B$9)*T740&lt;_xlfn.NORM.S.INV($B$6),1,0)</f>
        <v>0</v>
      </c>
      <c r="AP740" s="31" t="n">
        <f aca="false">IF(SQRT($B$9)*$B740+SQRT(1-$B$9)*U740&lt;_xlfn.NORM.S.INV($B$6),1,0)</f>
        <v>0</v>
      </c>
      <c r="AQ740" s="31" t="n">
        <f aca="false">IF(SQRT($B$9)*$B740+SQRT(1-$B$9)*V740&lt;_xlfn.NORM.S.INV($B$6),1,0)</f>
        <v>0</v>
      </c>
      <c r="AR740" s="31" t="n">
        <f aca="false">IF(SQRT($B$9)*$B740+SQRT(1-$B$9)*W740&lt;_xlfn.NORM.S.INV($B$6),1,0)</f>
        <v>0</v>
      </c>
      <c r="AS740" s="31" t="n">
        <f aca="false">IF(SQRT($B$9)*$B740+SQRT(1-$B$9)*X740&lt;_xlfn.NORM.S.INV($B$6),1,0)</f>
        <v>0</v>
      </c>
      <c r="AT740" s="31" t="n">
        <f aca="false">IF(SQRT($B$9)*$B740+SQRT(1-$B$9)*Y740&lt;_xlfn.NORM.S.INV($B$6),1,0)</f>
        <v>0</v>
      </c>
      <c r="AU740" s="31" t="n">
        <f aca="false">IF(SQRT($B$9)*$B740+SQRT(1-$B$9)*Z740&lt;_xlfn.NORM.S.INV($B$6),1,0)</f>
        <v>0</v>
      </c>
      <c r="AV740" s="31" t="n">
        <f aca="false">IF(SQRT($B$9)*$B740+SQRT(1-$B$9)*AA740&lt;_xlfn.NORM.S.INV($B$6),1,0)</f>
        <v>0</v>
      </c>
      <c r="AW740" s="31" t="n">
        <f aca="false">IF(SQRT($C$9)*$B740+SQRT(1-$C$9)*AB740&lt;_xlfn.NORM.S.INV($C$6),1,0)</f>
        <v>0</v>
      </c>
      <c r="AX740" s="31" t="n">
        <f aca="false">IF(SQRT($C$9)*$B740+SQRT(1-$C$9)*AC740&lt;_xlfn.NORM.S.INV($C$6),1,0)</f>
        <v>0</v>
      </c>
      <c r="AY740" s="31" t="n">
        <f aca="false">IF(SQRT($C$9)*$B740+SQRT(1-$C$9)*AD740&lt;_xlfn.NORM.S.INV($C$6),1,0)</f>
        <v>1</v>
      </c>
      <c r="AZ740" s="31" t="n">
        <f aca="false">IF(SQRT($C$9)*$B740+SQRT(1-$C$9)*AE740&lt;_xlfn.NORM.S.INV($C$6),1,0)</f>
        <v>0</v>
      </c>
      <c r="BA740" s="31" t="n">
        <f aca="false">IF(SQRT($C$9)*$B740+SQRT(1-$C$9)*AF740&lt;_xlfn.NORM.S.INV($C$6),1,0)</f>
        <v>0</v>
      </c>
      <c r="BB740" s="31" t="n">
        <f aca="false">IF(SQRT($C$9)*$B740+SQRT(1-$C$9)*AG740&lt;_xlfn.NORM.S.INV($C$6),1,0)</f>
        <v>1</v>
      </c>
      <c r="BC740" s="31" t="n">
        <f aca="false">IF(SQRT($C$9)*$B740+SQRT(1-$C$9)*AH740&lt;_xlfn.NORM.S.INV($C$6),1,0)</f>
        <v>0</v>
      </c>
      <c r="BD740" s="31" t="n">
        <f aca="false">IF(SQRT($C$9)*$B740+SQRT(1-$C$9)*AI740&lt;_xlfn.NORM.S.INV($C$6),1,0)</f>
        <v>0</v>
      </c>
      <c r="BE740" s="31" t="n">
        <f aca="false">IF(SQRT($C$9)*$B740+SQRT(1-$C$9)*AJ740&lt;_xlfn.NORM.S.INV($C$6),1,0)</f>
        <v>0</v>
      </c>
      <c r="BF740" s="31" t="n">
        <f aca="false">IF(SQRT($C$9)*$B740+SQRT(1-$C$9)*AK740&lt;_xlfn.NORM.S.INV($C$6),1,0)</f>
        <v>1</v>
      </c>
      <c r="BG740" s="21"/>
      <c r="BH740" s="21"/>
      <c r="BI740" s="31" t="n">
        <f aca="false">$B$11*(($A$1061)*$C740/$B$12*$B$7+(1-$A$1061)*$D740/$B$12*$C$7)</f>
        <v>1800</v>
      </c>
      <c r="BJ740" s="31" t="n">
        <f aca="false">$B$11*(($A$1062)*$C740/$B$12*$B$7+(1-$A$1062)*$D740/$B$12*$C$7)</f>
        <v>1710</v>
      </c>
      <c r="BK740" s="31" t="n">
        <f aca="false">$B$11*(($A$1063)*$C740/$B$12*$B$7+(1-$A$1063)*$D740/$B$12*$C$7)</f>
        <v>1620</v>
      </c>
      <c r="BL740" s="31" t="n">
        <f aca="false">$B$11*(($A$1064)*$C740/$B$12*$B$7+(1-$A$1064)*$D740/$B$12*$C$7)</f>
        <v>1530</v>
      </c>
      <c r="BM740" s="31" t="n">
        <f aca="false">$B$11*(($A$1065)*$C740/$B$12*$B$7+(1-$A$1065)*$D740/$B$12*$C$7)</f>
        <v>1440</v>
      </c>
      <c r="BN740" s="31" t="n">
        <f aca="false">$B$11*(($A$1066)*$C740/$B$12*$B$7+(1-$A$1066)*$D740/$B$12*$C$7)</f>
        <v>1350</v>
      </c>
      <c r="BO740" s="31" t="n">
        <f aca="false">$B$11*(($A$1067)*$C740/$B$12*$B$7+(1-$A$1067)*$D740/$B$12*$C$7)</f>
        <v>1260</v>
      </c>
      <c r="BP740" s="31" t="n">
        <f aca="false">$B$11*(($A$1068)*$C740/$B$12*$B$7+(1-$A$1068)*$D740/$B$12*$C$7)</f>
        <v>1170</v>
      </c>
      <c r="BQ740" s="31" t="n">
        <f aca="false">$B$11*(($A$1069)*$C740/$B$12*$B$7+(1-$A$1069)*$D740/$B$12*$C$7)</f>
        <v>1080</v>
      </c>
      <c r="BR740" s="31" t="n">
        <f aca="false">$B$11*(($A$1070)*$C740/$B$12*$B$7+(1-$A$1070)*$D740/$B$12*$C$7)</f>
        <v>990</v>
      </c>
      <c r="BS740" s="31" t="n">
        <f aca="false">$B$11*(($A$1071)*$C740/$B$12*$B$7+(1-$A$1071)*$D740/$B$12*$C$7)</f>
        <v>900</v>
      </c>
      <c r="BT740" s="31" t="n">
        <f aca="false">$B$11*(($A$1072)*$C740/$B$12*$B$7+(1-$A$1072)*$D740/$B$12*$C$7)</f>
        <v>810</v>
      </c>
      <c r="BU740" s="31" t="n">
        <f aca="false">$B$11*(($A$1073)*$C740/$B$12*$B$7+(1-$A$1073)*$D740/$B$12*$C$7)</f>
        <v>720</v>
      </c>
      <c r="BV740" s="31" t="n">
        <f aca="false">$B$11*(($A$1074)*$C740/$B$12*$B$7+(1-$A$1074)*$D740/$B$12*$C$7)</f>
        <v>630</v>
      </c>
      <c r="BW740" s="31" t="n">
        <f aca="false">$B$11*(($A$1075)*$C740/$B$12*$B$7+(1-$A$1075)*$D740/$B$12*$C$7)</f>
        <v>540</v>
      </c>
      <c r="BX740" s="31" t="n">
        <f aca="false">$B$11*(($A$1076)*$C740/$B$12*$B$7+(1-$A$1076)*$D740/$B$12*$C$7)</f>
        <v>450</v>
      </c>
      <c r="BY740" s="31" t="n">
        <f aca="false">$B$11*(($A$1077)*$C740/$B$12*$B$7+(1-$A$1077)*$D740/$B$12*$C$7)</f>
        <v>360</v>
      </c>
      <c r="BZ740" s="31" t="n">
        <f aca="false">$B$11*(($A$1078)*$C740/$B$12*$B$7+(1-$A$1078)*$D740/$B$12*$C$7)</f>
        <v>270</v>
      </c>
      <c r="CA740" s="31" t="n">
        <f aca="false">$B$11*(($A$1079)*$C740/$B$12*$B$7+(1-$A$1079)*$D740/$B$12*$C$7)</f>
        <v>180</v>
      </c>
      <c r="CB740" s="31" t="n">
        <f aca="false">$B$11*(($A$1080)*$C740/$B$12*$B$7+(1-$A$1080)*$D740/$B$12*$C$7)</f>
        <v>90.0000000000001</v>
      </c>
      <c r="CC740" s="31" t="n">
        <f aca="false">$B$11*(($A$1081)*$C740/$B$12*$B$7+(1-$A$1081)*$D740/$B$12*$C$7)</f>
        <v>0</v>
      </c>
    </row>
    <row r="741" customFormat="false" ht="15" hidden="false" customHeight="false" outlineLevel="0" collapsed="false">
      <c r="A741" s="21" t="n">
        <v>717</v>
      </c>
      <c r="B741" s="27" t="n">
        <v>-0.560747204652092</v>
      </c>
      <c r="C741" s="9" t="n">
        <f aca="false">SUM(AM741:AV741)</f>
        <v>0</v>
      </c>
      <c r="D741" s="9" t="n">
        <f aca="false">SUM(AW741:BF741)</f>
        <v>1</v>
      </c>
      <c r="E741" s="24" t="n">
        <f aca="false">(1-C741/$B$12)*$B$8-C741/$B$12*$B$7</f>
        <v>0.05</v>
      </c>
      <c r="F741" s="24" t="n">
        <f aca="false">(1-D741/$B$12)*$C$8-D741/$B$12*$C$7</f>
        <v>0.021</v>
      </c>
      <c r="G741" s="47" t="n">
        <f aca="false">$B$11*($B$10*C741/$B$12*$B$7+(1-$B$10)*D741/$B$12*$C$7)</f>
        <v>300</v>
      </c>
      <c r="H741" s="24" t="n">
        <f aca="false">$B$10*E741+(1-$B$10)*F741</f>
        <v>0.0355</v>
      </c>
      <c r="I741" s="21"/>
      <c r="J741" s="21"/>
      <c r="K741" s="21"/>
      <c r="L741" s="21"/>
      <c r="M741" s="21"/>
      <c r="N741" s="21"/>
      <c r="O741" s="21"/>
      <c r="P741" s="21"/>
      <c r="Q741" s="21"/>
      <c r="R741" s="27" t="n">
        <v>1.00040999129087</v>
      </c>
      <c r="S741" s="27" t="n">
        <v>-0.377315437436026</v>
      </c>
      <c r="T741" s="27" t="n">
        <v>0.0104464158599297</v>
      </c>
      <c r="U741" s="27" t="n">
        <v>-0.302227517374391</v>
      </c>
      <c r="V741" s="27" t="n">
        <v>-0.43237389637753</v>
      </c>
      <c r="W741" s="27" t="n">
        <v>-1.70439952523713</v>
      </c>
      <c r="X741" s="27" t="n">
        <v>-0.650680272068798</v>
      </c>
      <c r="Y741" s="27" t="n">
        <v>1.06086459018465</v>
      </c>
      <c r="Z741" s="27" t="n">
        <v>1.78524455218219</v>
      </c>
      <c r="AA741" s="27" t="n">
        <v>-1.29411598503154</v>
      </c>
      <c r="AB741" s="27" t="n">
        <v>-2.51172388360583</v>
      </c>
      <c r="AC741" s="27" t="n">
        <v>-0.219970566177134</v>
      </c>
      <c r="AD741" s="27" t="n">
        <v>1.20941821222562</v>
      </c>
      <c r="AE741" s="27" t="n">
        <v>0.597241678519576</v>
      </c>
      <c r="AF741" s="27" t="n">
        <v>1.25138218768662</v>
      </c>
      <c r="AG741" s="27" t="n">
        <v>0.529341797482138</v>
      </c>
      <c r="AH741" s="27" t="n">
        <v>0.508734697916772</v>
      </c>
      <c r="AI741" s="27" t="n">
        <v>1.01298518515638</v>
      </c>
      <c r="AJ741" s="27" t="n">
        <v>-0.460414509928535</v>
      </c>
      <c r="AK741" s="27" t="n">
        <v>-1.15532932429967</v>
      </c>
      <c r="AL741" s="21"/>
      <c r="AM741" s="31" t="n">
        <f aca="false">IF(SQRT($B$9)*$B741+SQRT(1-$B$9)*R741&lt;_xlfn.NORM.S.INV($B$6),1,0)</f>
        <v>0</v>
      </c>
      <c r="AN741" s="31" t="n">
        <f aca="false">IF(SQRT($B$9)*$B741+SQRT(1-$B$9)*S741&lt;_xlfn.NORM.S.INV($B$6),1,0)</f>
        <v>0</v>
      </c>
      <c r="AO741" s="31" t="n">
        <f aca="false">IF(SQRT($B$9)*$B741+SQRT(1-$B$9)*T741&lt;_xlfn.NORM.S.INV($B$6),1,0)</f>
        <v>0</v>
      </c>
      <c r="AP741" s="31" t="n">
        <f aca="false">IF(SQRT($B$9)*$B741+SQRT(1-$B$9)*U741&lt;_xlfn.NORM.S.INV($B$6),1,0)</f>
        <v>0</v>
      </c>
      <c r="AQ741" s="31" t="n">
        <f aca="false">IF(SQRT($B$9)*$B741+SQRT(1-$B$9)*V741&lt;_xlfn.NORM.S.INV($B$6),1,0)</f>
        <v>0</v>
      </c>
      <c r="AR741" s="31" t="n">
        <f aca="false">IF(SQRT($B$9)*$B741+SQRT(1-$B$9)*W741&lt;_xlfn.NORM.S.INV($B$6),1,0)</f>
        <v>0</v>
      </c>
      <c r="AS741" s="31" t="n">
        <f aca="false">IF(SQRT($B$9)*$B741+SQRT(1-$B$9)*X741&lt;_xlfn.NORM.S.INV($B$6),1,0)</f>
        <v>0</v>
      </c>
      <c r="AT741" s="31" t="n">
        <f aca="false">IF(SQRT($B$9)*$B741+SQRT(1-$B$9)*Y741&lt;_xlfn.NORM.S.INV($B$6),1,0)</f>
        <v>0</v>
      </c>
      <c r="AU741" s="31" t="n">
        <f aca="false">IF(SQRT($B$9)*$B741+SQRT(1-$B$9)*Z741&lt;_xlfn.NORM.S.INV($B$6),1,0)</f>
        <v>0</v>
      </c>
      <c r="AV741" s="31" t="n">
        <f aca="false">IF(SQRT($B$9)*$B741+SQRT(1-$B$9)*AA741&lt;_xlfn.NORM.S.INV($B$6),1,0)</f>
        <v>0</v>
      </c>
      <c r="AW741" s="31" t="n">
        <f aca="false">IF(SQRT($C$9)*$B741+SQRT(1-$C$9)*AB741&lt;_xlfn.NORM.S.INV($C$6),1,0)</f>
        <v>1</v>
      </c>
      <c r="AX741" s="31" t="n">
        <f aca="false">IF(SQRT($C$9)*$B741+SQRT(1-$C$9)*AC741&lt;_xlfn.NORM.S.INV($C$6),1,0)</f>
        <v>0</v>
      </c>
      <c r="AY741" s="31" t="n">
        <f aca="false">IF(SQRT($C$9)*$B741+SQRT(1-$C$9)*AD741&lt;_xlfn.NORM.S.INV($C$6),1,0)</f>
        <v>0</v>
      </c>
      <c r="AZ741" s="31" t="n">
        <f aca="false">IF(SQRT($C$9)*$B741+SQRT(1-$C$9)*AE741&lt;_xlfn.NORM.S.INV($C$6),1,0)</f>
        <v>0</v>
      </c>
      <c r="BA741" s="31" t="n">
        <f aca="false">IF(SQRT($C$9)*$B741+SQRT(1-$C$9)*AF741&lt;_xlfn.NORM.S.INV($C$6),1,0)</f>
        <v>0</v>
      </c>
      <c r="BB741" s="31" t="n">
        <f aca="false">IF(SQRT($C$9)*$B741+SQRT(1-$C$9)*AG741&lt;_xlfn.NORM.S.INV($C$6),1,0)</f>
        <v>0</v>
      </c>
      <c r="BC741" s="31" t="n">
        <f aca="false">IF(SQRT($C$9)*$B741+SQRT(1-$C$9)*AH741&lt;_xlfn.NORM.S.INV($C$6),1,0)</f>
        <v>0</v>
      </c>
      <c r="BD741" s="31" t="n">
        <f aca="false">IF(SQRT($C$9)*$B741+SQRT(1-$C$9)*AI741&lt;_xlfn.NORM.S.INV($C$6),1,0)</f>
        <v>0</v>
      </c>
      <c r="BE741" s="31" t="n">
        <f aca="false">IF(SQRT($C$9)*$B741+SQRT(1-$C$9)*AJ741&lt;_xlfn.NORM.S.INV($C$6),1,0)</f>
        <v>0</v>
      </c>
      <c r="BF741" s="31" t="n">
        <f aca="false">IF(SQRT($C$9)*$B741+SQRT(1-$C$9)*AK741&lt;_xlfn.NORM.S.INV($C$6),1,0)</f>
        <v>0</v>
      </c>
      <c r="BG741" s="21"/>
      <c r="BH741" s="21"/>
      <c r="BI741" s="31" t="n">
        <f aca="false">$B$11*(($A$1061)*$C741/$B$12*$B$7+(1-$A$1061)*$D741/$B$12*$C$7)</f>
        <v>600</v>
      </c>
      <c r="BJ741" s="31" t="n">
        <f aca="false">$B$11*(($A$1062)*$C741/$B$12*$B$7+(1-$A$1062)*$D741/$B$12*$C$7)</f>
        <v>570</v>
      </c>
      <c r="BK741" s="31" t="n">
        <f aca="false">$B$11*(($A$1063)*$C741/$B$12*$B$7+(1-$A$1063)*$D741/$B$12*$C$7)</f>
        <v>540</v>
      </c>
      <c r="BL741" s="31" t="n">
        <f aca="false">$B$11*(($A$1064)*$C741/$B$12*$B$7+(1-$A$1064)*$D741/$B$12*$C$7)</f>
        <v>510</v>
      </c>
      <c r="BM741" s="31" t="n">
        <f aca="false">$B$11*(($A$1065)*$C741/$B$12*$B$7+(1-$A$1065)*$D741/$B$12*$C$7)</f>
        <v>480</v>
      </c>
      <c r="BN741" s="31" t="n">
        <f aca="false">$B$11*(($A$1066)*$C741/$B$12*$B$7+(1-$A$1066)*$D741/$B$12*$C$7)</f>
        <v>450</v>
      </c>
      <c r="BO741" s="31" t="n">
        <f aca="false">$B$11*(($A$1067)*$C741/$B$12*$B$7+(1-$A$1067)*$D741/$B$12*$C$7)</f>
        <v>420</v>
      </c>
      <c r="BP741" s="31" t="n">
        <f aca="false">$B$11*(($A$1068)*$C741/$B$12*$B$7+(1-$A$1068)*$D741/$B$12*$C$7)</f>
        <v>390</v>
      </c>
      <c r="BQ741" s="31" t="n">
        <f aca="false">$B$11*(($A$1069)*$C741/$B$12*$B$7+(1-$A$1069)*$D741/$B$12*$C$7)</f>
        <v>360</v>
      </c>
      <c r="BR741" s="31" t="n">
        <f aca="false">$B$11*(($A$1070)*$C741/$B$12*$B$7+(1-$A$1070)*$D741/$B$12*$C$7)</f>
        <v>330</v>
      </c>
      <c r="BS741" s="31" t="n">
        <f aca="false">$B$11*(($A$1071)*$C741/$B$12*$B$7+(1-$A$1071)*$D741/$B$12*$C$7)</f>
        <v>300</v>
      </c>
      <c r="BT741" s="31" t="n">
        <f aca="false">$B$11*(($A$1072)*$C741/$B$12*$B$7+(1-$A$1072)*$D741/$B$12*$C$7)</f>
        <v>270</v>
      </c>
      <c r="BU741" s="31" t="n">
        <f aca="false">$B$11*(($A$1073)*$C741/$B$12*$B$7+(1-$A$1073)*$D741/$B$12*$C$7)</f>
        <v>240</v>
      </c>
      <c r="BV741" s="31" t="n">
        <f aca="false">$B$11*(($A$1074)*$C741/$B$12*$B$7+(1-$A$1074)*$D741/$B$12*$C$7)</f>
        <v>210</v>
      </c>
      <c r="BW741" s="31" t="n">
        <f aca="false">$B$11*(($A$1075)*$C741/$B$12*$B$7+(1-$A$1075)*$D741/$B$12*$C$7)</f>
        <v>180</v>
      </c>
      <c r="BX741" s="31" t="n">
        <f aca="false">$B$11*(($A$1076)*$C741/$B$12*$B$7+(1-$A$1076)*$D741/$B$12*$C$7)</f>
        <v>150</v>
      </c>
      <c r="BY741" s="31" t="n">
        <f aca="false">$B$11*(($A$1077)*$C741/$B$12*$B$7+(1-$A$1077)*$D741/$B$12*$C$7)</f>
        <v>120</v>
      </c>
      <c r="BZ741" s="31" t="n">
        <f aca="false">$B$11*(($A$1078)*$C741/$B$12*$B$7+(1-$A$1078)*$D741/$B$12*$C$7)</f>
        <v>90</v>
      </c>
      <c r="CA741" s="31" t="n">
        <f aca="false">$B$11*(($A$1079)*$C741/$B$12*$B$7+(1-$A$1079)*$D741/$B$12*$C$7)</f>
        <v>60</v>
      </c>
      <c r="CB741" s="31" t="n">
        <f aca="false">$B$11*(($A$1080)*$C741/$B$12*$B$7+(1-$A$1080)*$D741/$B$12*$C$7)</f>
        <v>30</v>
      </c>
      <c r="CC741" s="31" t="n">
        <f aca="false">$B$11*(($A$1081)*$C741/$B$12*$B$7+(1-$A$1081)*$D741/$B$12*$C$7)</f>
        <v>0</v>
      </c>
    </row>
    <row r="742" customFormat="false" ht="15" hidden="false" customHeight="false" outlineLevel="0" collapsed="false">
      <c r="A742" s="21" t="n">
        <v>718</v>
      </c>
      <c r="B742" s="27" t="n">
        <v>-1.30426366822509</v>
      </c>
      <c r="C742" s="9" t="n">
        <f aca="false">SUM(AM742:AV742)</f>
        <v>0</v>
      </c>
      <c r="D742" s="9" t="n">
        <f aca="false">SUM(AW742:BF742)</f>
        <v>0</v>
      </c>
      <c r="E742" s="24" t="n">
        <f aca="false">(1-C742/$B$12)*$B$8-C742/$B$12*$B$7</f>
        <v>0.05</v>
      </c>
      <c r="F742" s="24" t="n">
        <f aca="false">(1-D742/$B$12)*$C$8-D742/$B$12*$C$7</f>
        <v>0.09</v>
      </c>
      <c r="G742" s="47" t="n">
        <f aca="false">$B$11*($B$10*C742/$B$12*$B$7+(1-$B$10)*D742/$B$12*$C$7)</f>
        <v>0</v>
      </c>
      <c r="H742" s="24" t="n">
        <f aca="false">$B$10*E742+(1-$B$10)*F742</f>
        <v>0.07</v>
      </c>
      <c r="I742" s="21"/>
      <c r="J742" s="21"/>
      <c r="K742" s="21"/>
      <c r="L742" s="21"/>
      <c r="M742" s="21"/>
      <c r="N742" s="21"/>
      <c r="O742" s="21"/>
      <c r="P742" s="21"/>
      <c r="Q742" s="21"/>
      <c r="R742" s="27" t="n">
        <v>0.108450188519977</v>
      </c>
      <c r="S742" s="27" t="n">
        <v>-0.702660766575348</v>
      </c>
      <c r="T742" s="27" t="n">
        <v>-0.383217812829493</v>
      </c>
      <c r="U742" s="27" t="n">
        <v>0.748323965522286</v>
      </c>
      <c r="V742" s="27" t="n">
        <v>-0.0271835887958536</v>
      </c>
      <c r="W742" s="27" t="n">
        <v>-0.933221265122272</v>
      </c>
      <c r="X742" s="27" t="n">
        <v>-0.88951185071467</v>
      </c>
      <c r="Y742" s="27" t="n">
        <v>-0.840113386061942</v>
      </c>
      <c r="Z742" s="27" t="n">
        <v>-0.653490788703552</v>
      </c>
      <c r="AA742" s="27" t="n">
        <v>0.253913335872414</v>
      </c>
      <c r="AB742" s="27" t="n">
        <v>-0.806410385231317</v>
      </c>
      <c r="AC742" s="27" t="n">
        <v>-0.439856437277183</v>
      </c>
      <c r="AD742" s="27" t="n">
        <v>0.300483282285824</v>
      </c>
      <c r="AE742" s="27" t="n">
        <v>-1.14289156597622</v>
      </c>
      <c r="AF742" s="27" t="n">
        <v>1.88204132921219</v>
      </c>
      <c r="AG742" s="27" t="n">
        <v>-0.645031130892541</v>
      </c>
      <c r="AH742" s="27" t="n">
        <v>-0.191574375978967</v>
      </c>
      <c r="AI742" s="27" t="n">
        <v>-0.236312758030663</v>
      </c>
      <c r="AJ742" s="27" t="n">
        <v>-0.710302450632775</v>
      </c>
      <c r="AK742" s="27" t="n">
        <v>-0.664168597203725</v>
      </c>
      <c r="AL742" s="21"/>
      <c r="AM742" s="31" t="n">
        <f aca="false">IF(SQRT($B$9)*$B742+SQRT(1-$B$9)*R742&lt;_xlfn.NORM.S.INV($B$6),1,0)</f>
        <v>0</v>
      </c>
      <c r="AN742" s="31" t="n">
        <f aca="false">IF(SQRT($B$9)*$B742+SQRT(1-$B$9)*S742&lt;_xlfn.NORM.S.INV($B$6),1,0)</f>
        <v>0</v>
      </c>
      <c r="AO742" s="31" t="n">
        <f aca="false">IF(SQRT($B$9)*$B742+SQRT(1-$B$9)*T742&lt;_xlfn.NORM.S.INV($B$6),1,0)</f>
        <v>0</v>
      </c>
      <c r="AP742" s="31" t="n">
        <f aca="false">IF(SQRT($B$9)*$B742+SQRT(1-$B$9)*U742&lt;_xlfn.NORM.S.INV($B$6),1,0)</f>
        <v>0</v>
      </c>
      <c r="AQ742" s="31" t="n">
        <f aca="false">IF(SQRT($B$9)*$B742+SQRT(1-$B$9)*V742&lt;_xlfn.NORM.S.INV($B$6),1,0)</f>
        <v>0</v>
      </c>
      <c r="AR742" s="31" t="n">
        <f aca="false">IF(SQRT($B$9)*$B742+SQRT(1-$B$9)*W742&lt;_xlfn.NORM.S.INV($B$6),1,0)</f>
        <v>0</v>
      </c>
      <c r="AS742" s="31" t="n">
        <f aca="false">IF(SQRT($B$9)*$B742+SQRT(1-$B$9)*X742&lt;_xlfn.NORM.S.INV($B$6),1,0)</f>
        <v>0</v>
      </c>
      <c r="AT742" s="31" t="n">
        <f aca="false">IF(SQRT($B$9)*$B742+SQRT(1-$B$9)*Y742&lt;_xlfn.NORM.S.INV($B$6),1,0)</f>
        <v>0</v>
      </c>
      <c r="AU742" s="31" t="n">
        <f aca="false">IF(SQRT($B$9)*$B742+SQRT(1-$B$9)*Z742&lt;_xlfn.NORM.S.INV($B$6),1,0)</f>
        <v>0</v>
      </c>
      <c r="AV742" s="31" t="n">
        <f aca="false">IF(SQRT($B$9)*$B742+SQRT(1-$B$9)*AA742&lt;_xlfn.NORM.S.INV($B$6),1,0)</f>
        <v>0</v>
      </c>
      <c r="AW742" s="31" t="n">
        <f aca="false">IF(SQRT($C$9)*$B742+SQRT(1-$C$9)*AB742&lt;_xlfn.NORM.S.INV($C$6),1,0)</f>
        <v>0</v>
      </c>
      <c r="AX742" s="31" t="n">
        <f aca="false">IF(SQRT($C$9)*$B742+SQRT(1-$C$9)*AC742&lt;_xlfn.NORM.S.INV($C$6),1,0)</f>
        <v>0</v>
      </c>
      <c r="AY742" s="31" t="n">
        <f aca="false">IF(SQRT($C$9)*$B742+SQRT(1-$C$9)*AD742&lt;_xlfn.NORM.S.INV($C$6),1,0)</f>
        <v>0</v>
      </c>
      <c r="AZ742" s="31" t="n">
        <f aca="false">IF(SQRT($C$9)*$B742+SQRT(1-$C$9)*AE742&lt;_xlfn.NORM.S.INV($C$6),1,0)</f>
        <v>0</v>
      </c>
      <c r="BA742" s="31" t="n">
        <f aca="false">IF(SQRT($C$9)*$B742+SQRT(1-$C$9)*AF742&lt;_xlfn.NORM.S.INV($C$6),1,0)</f>
        <v>0</v>
      </c>
      <c r="BB742" s="31" t="n">
        <f aca="false">IF(SQRT($C$9)*$B742+SQRT(1-$C$9)*AG742&lt;_xlfn.NORM.S.INV($C$6),1,0)</f>
        <v>0</v>
      </c>
      <c r="BC742" s="31" t="n">
        <f aca="false">IF(SQRT($C$9)*$B742+SQRT(1-$C$9)*AH742&lt;_xlfn.NORM.S.INV($C$6),1,0)</f>
        <v>0</v>
      </c>
      <c r="BD742" s="31" t="n">
        <f aca="false">IF(SQRT($C$9)*$B742+SQRT(1-$C$9)*AI742&lt;_xlfn.NORM.S.INV($C$6),1,0)</f>
        <v>0</v>
      </c>
      <c r="BE742" s="31" t="n">
        <f aca="false">IF(SQRT($C$9)*$B742+SQRT(1-$C$9)*AJ742&lt;_xlfn.NORM.S.INV($C$6),1,0)</f>
        <v>0</v>
      </c>
      <c r="BF742" s="31" t="n">
        <f aca="false">IF(SQRT($C$9)*$B742+SQRT(1-$C$9)*AK742&lt;_xlfn.NORM.S.INV($C$6),1,0)</f>
        <v>0</v>
      </c>
      <c r="BG742" s="21"/>
      <c r="BH742" s="21"/>
      <c r="BI742" s="31" t="n">
        <f aca="false">$B$11*(($A$1061)*$C742/$B$12*$B$7+(1-$A$1061)*$D742/$B$12*$C$7)</f>
        <v>0</v>
      </c>
      <c r="BJ742" s="31" t="n">
        <f aca="false">$B$11*(($A$1062)*$C742/$B$12*$B$7+(1-$A$1062)*$D742/$B$12*$C$7)</f>
        <v>0</v>
      </c>
      <c r="BK742" s="31" t="n">
        <f aca="false">$B$11*(($A$1063)*$C742/$B$12*$B$7+(1-$A$1063)*$D742/$B$12*$C$7)</f>
        <v>0</v>
      </c>
      <c r="BL742" s="31" t="n">
        <f aca="false">$B$11*(($A$1064)*$C742/$B$12*$B$7+(1-$A$1064)*$D742/$B$12*$C$7)</f>
        <v>0</v>
      </c>
      <c r="BM742" s="31" t="n">
        <f aca="false">$B$11*(($A$1065)*$C742/$B$12*$B$7+(1-$A$1065)*$D742/$B$12*$C$7)</f>
        <v>0</v>
      </c>
      <c r="BN742" s="31" t="n">
        <f aca="false">$B$11*(($A$1066)*$C742/$B$12*$B$7+(1-$A$1066)*$D742/$B$12*$C$7)</f>
        <v>0</v>
      </c>
      <c r="BO742" s="31" t="n">
        <f aca="false">$B$11*(($A$1067)*$C742/$B$12*$B$7+(1-$A$1067)*$D742/$B$12*$C$7)</f>
        <v>0</v>
      </c>
      <c r="BP742" s="31" t="n">
        <f aca="false">$B$11*(($A$1068)*$C742/$B$12*$B$7+(1-$A$1068)*$D742/$B$12*$C$7)</f>
        <v>0</v>
      </c>
      <c r="BQ742" s="31" t="n">
        <f aca="false">$B$11*(($A$1069)*$C742/$B$12*$B$7+(1-$A$1069)*$D742/$B$12*$C$7)</f>
        <v>0</v>
      </c>
      <c r="BR742" s="31" t="n">
        <f aca="false">$B$11*(($A$1070)*$C742/$B$12*$B$7+(1-$A$1070)*$D742/$B$12*$C$7)</f>
        <v>0</v>
      </c>
      <c r="BS742" s="31" t="n">
        <f aca="false">$B$11*(($A$1071)*$C742/$B$12*$B$7+(1-$A$1071)*$D742/$B$12*$C$7)</f>
        <v>0</v>
      </c>
      <c r="BT742" s="31" t="n">
        <f aca="false">$B$11*(($A$1072)*$C742/$B$12*$B$7+(1-$A$1072)*$D742/$B$12*$C$7)</f>
        <v>0</v>
      </c>
      <c r="BU742" s="31" t="n">
        <f aca="false">$B$11*(($A$1073)*$C742/$B$12*$B$7+(1-$A$1073)*$D742/$B$12*$C$7)</f>
        <v>0</v>
      </c>
      <c r="BV742" s="31" t="n">
        <f aca="false">$B$11*(($A$1074)*$C742/$B$12*$B$7+(1-$A$1074)*$D742/$B$12*$C$7)</f>
        <v>0</v>
      </c>
      <c r="BW742" s="31" t="n">
        <f aca="false">$B$11*(($A$1075)*$C742/$B$12*$B$7+(1-$A$1075)*$D742/$B$12*$C$7)</f>
        <v>0</v>
      </c>
      <c r="BX742" s="31" t="n">
        <f aca="false">$B$11*(($A$1076)*$C742/$B$12*$B$7+(1-$A$1076)*$D742/$B$12*$C$7)</f>
        <v>0</v>
      </c>
      <c r="BY742" s="31" t="n">
        <f aca="false">$B$11*(($A$1077)*$C742/$B$12*$B$7+(1-$A$1077)*$D742/$B$12*$C$7)</f>
        <v>0</v>
      </c>
      <c r="BZ742" s="31" t="n">
        <f aca="false">$B$11*(($A$1078)*$C742/$B$12*$B$7+(1-$A$1078)*$D742/$B$12*$C$7)</f>
        <v>0</v>
      </c>
      <c r="CA742" s="31" t="n">
        <f aca="false">$B$11*(($A$1079)*$C742/$B$12*$B$7+(1-$A$1079)*$D742/$B$12*$C$7)</f>
        <v>0</v>
      </c>
      <c r="CB742" s="31" t="n">
        <f aca="false">$B$11*(($A$1080)*$C742/$B$12*$B$7+(1-$A$1080)*$D742/$B$12*$C$7)</f>
        <v>0</v>
      </c>
      <c r="CC742" s="31" t="n">
        <f aca="false">$B$11*(($A$1081)*$C742/$B$12*$B$7+(1-$A$1081)*$D742/$B$12*$C$7)</f>
        <v>0</v>
      </c>
    </row>
    <row r="743" customFormat="false" ht="15" hidden="false" customHeight="false" outlineLevel="0" collapsed="false">
      <c r="A743" s="21" t="n">
        <v>719</v>
      </c>
      <c r="B743" s="27" t="n">
        <v>-2.59262050690716</v>
      </c>
      <c r="C743" s="9" t="n">
        <f aca="false">SUM(AM743:AV743)</f>
        <v>0</v>
      </c>
      <c r="D743" s="9" t="n">
        <f aca="false">SUM(AW743:BF743)</f>
        <v>0</v>
      </c>
      <c r="E743" s="24" t="n">
        <f aca="false">(1-C743/$B$12)*$B$8-C743/$B$12*$B$7</f>
        <v>0.05</v>
      </c>
      <c r="F743" s="24" t="n">
        <f aca="false">(1-D743/$B$12)*$C$8-D743/$B$12*$C$7</f>
        <v>0.09</v>
      </c>
      <c r="G743" s="47" t="n">
        <f aca="false">$B$11*($B$10*C743/$B$12*$B$7+(1-$B$10)*D743/$B$12*$C$7)</f>
        <v>0</v>
      </c>
      <c r="H743" s="24" t="n">
        <f aca="false">$B$10*E743+(1-$B$10)*F743</f>
        <v>0.07</v>
      </c>
      <c r="I743" s="21"/>
      <c r="J743" s="21"/>
      <c r="K743" s="21"/>
      <c r="L743" s="21"/>
      <c r="M743" s="21"/>
      <c r="N743" s="21"/>
      <c r="O743" s="21"/>
      <c r="P743" s="21"/>
      <c r="Q743" s="21"/>
      <c r="R743" s="27" t="n">
        <v>-0.0963506531324774</v>
      </c>
      <c r="S743" s="27" t="n">
        <v>-0.0875755483472579</v>
      </c>
      <c r="T743" s="27" t="n">
        <v>-0.510591809799491</v>
      </c>
      <c r="U743" s="27" t="n">
        <v>-0.623555695155522</v>
      </c>
      <c r="V743" s="27" t="n">
        <v>0.303747383233218</v>
      </c>
      <c r="W743" s="27" t="n">
        <v>-0.703808950026351</v>
      </c>
      <c r="X743" s="27" t="n">
        <v>0.134677928916324</v>
      </c>
      <c r="Y743" s="27" t="n">
        <v>0.00905651548418955</v>
      </c>
      <c r="Z743" s="27" t="n">
        <v>0.229314869384516</v>
      </c>
      <c r="AA743" s="27" t="n">
        <v>-0.886187842436632</v>
      </c>
      <c r="AB743" s="27" t="n">
        <v>1.287513184426</v>
      </c>
      <c r="AC743" s="27" t="n">
        <v>-0.466711631250072</v>
      </c>
      <c r="AD743" s="27" t="n">
        <v>2.2777603009316</v>
      </c>
      <c r="AE743" s="27" t="n">
        <v>0.537508884186126</v>
      </c>
      <c r="AF743" s="27" t="n">
        <v>0.64493414620435</v>
      </c>
      <c r="AG743" s="27" t="n">
        <v>0.482614907444429</v>
      </c>
      <c r="AH743" s="27" t="n">
        <v>1.09951547463646</v>
      </c>
      <c r="AI743" s="27" t="n">
        <v>-0.430670629301939</v>
      </c>
      <c r="AJ743" s="27" t="n">
        <v>0.534245074570053</v>
      </c>
      <c r="AK743" s="27" t="n">
        <v>1.16367328249082</v>
      </c>
      <c r="AL743" s="21"/>
      <c r="AM743" s="31" t="n">
        <f aca="false">IF(SQRT($B$9)*$B743+SQRT(1-$B$9)*R743&lt;_xlfn.NORM.S.INV($B$6),1,0)</f>
        <v>0</v>
      </c>
      <c r="AN743" s="31" t="n">
        <f aca="false">IF(SQRT($B$9)*$B743+SQRT(1-$B$9)*S743&lt;_xlfn.NORM.S.INV($B$6),1,0)</f>
        <v>0</v>
      </c>
      <c r="AO743" s="31" t="n">
        <f aca="false">IF(SQRT($B$9)*$B743+SQRT(1-$B$9)*T743&lt;_xlfn.NORM.S.INV($B$6),1,0)</f>
        <v>0</v>
      </c>
      <c r="AP743" s="31" t="n">
        <f aca="false">IF(SQRT($B$9)*$B743+SQRT(1-$B$9)*U743&lt;_xlfn.NORM.S.INV($B$6),1,0)</f>
        <v>0</v>
      </c>
      <c r="AQ743" s="31" t="n">
        <f aca="false">IF(SQRT($B$9)*$B743+SQRT(1-$B$9)*V743&lt;_xlfn.NORM.S.INV($B$6),1,0)</f>
        <v>0</v>
      </c>
      <c r="AR743" s="31" t="n">
        <f aca="false">IF(SQRT($B$9)*$B743+SQRT(1-$B$9)*W743&lt;_xlfn.NORM.S.INV($B$6),1,0)</f>
        <v>0</v>
      </c>
      <c r="AS743" s="31" t="n">
        <f aca="false">IF(SQRT($B$9)*$B743+SQRT(1-$B$9)*X743&lt;_xlfn.NORM.S.INV($B$6),1,0)</f>
        <v>0</v>
      </c>
      <c r="AT743" s="31" t="n">
        <f aca="false">IF(SQRT($B$9)*$B743+SQRT(1-$B$9)*Y743&lt;_xlfn.NORM.S.INV($B$6),1,0)</f>
        <v>0</v>
      </c>
      <c r="AU743" s="31" t="n">
        <f aca="false">IF(SQRT($B$9)*$B743+SQRT(1-$B$9)*Z743&lt;_xlfn.NORM.S.INV($B$6),1,0)</f>
        <v>0</v>
      </c>
      <c r="AV743" s="31" t="n">
        <f aca="false">IF(SQRT($B$9)*$B743+SQRT(1-$B$9)*AA743&lt;_xlfn.NORM.S.INV($B$6),1,0)</f>
        <v>0</v>
      </c>
      <c r="AW743" s="31" t="n">
        <f aca="false">IF(SQRT($C$9)*$B743+SQRT(1-$C$9)*AB743&lt;_xlfn.NORM.S.INV($C$6),1,0)</f>
        <v>0</v>
      </c>
      <c r="AX743" s="31" t="n">
        <f aca="false">IF(SQRT($C$9)*$B743+SQRT(1-$C$9)*AC743&lt;_xlfn.NORM.S.INV($C$6),1,0)</f>
        <v>0</v>
      </c>
      <c r="AY743" s="31" t="n">
        <f aca="false">IF(SQRT($C$9)*$B743+SQRT(1-$C$9)*AD743&lt;_xlfn.NORM.S.INV($C$6),1,0)</f>
        <v>0</v>
      </c>
      <c r="AZ743" s="31" t="n">
        <f aca="false">IF(SQRT($C$9)*$B743+SQRT(1-$C$9)*AE743&lt;_xlfn.NORM.S.INV($C$6),1,0)</f>
        <v>0</v>
      </c>
      <c r="BA743" s="31" t="n">
        <f aca="false">IF(SQRT($C$9)*$B743+SQRT(1-$C$9)*AF743&lt;_xlfn.NORM.S.INV($C$6),1,0)</f>
        <v>0</v>
      </c>
      <c r="BB743" s="31" t="n">
        <f aca="false">IF(SQRT($C$9)*$B743+SQRT(1-$C$9)*AG743&lt;_xlfn.NORM.S.INV($C$6),1,0)</f>
        <v>0</v>
      </c>
      <c r="BC743" s="31" t="n">
        <f aca="false">IF(SQRT($C$9)*$B743+SQRT(1-$C$9)*AH743&lt;_xlfn.NORM.S.INV($C$6),1,0)</f>
        <v>0</v>
      </c>
      <c r="BD743" s="31" t="n">
        <f aca="false">IF(SQRT($C$9)*$B743+SQRT(1-$C$9)*AI743&lt;_xlfn.NORM.S.INV($C$6),1,0)</f>
        <v>0</v>
      </c>
      <c r="BE743" s="31" t="n">
        <f aca="false">IF(SQRT($C$9)*$B743+SQRT(1-$C$9)*AJ743&lt;_xlfn.NORM.S.INV($C$6),1,0)</f>
        <v>0</v>
      </c>
      <c r="BF743" s="31" t="n">
        <f aca="false">IF(SQRT($C$9)*$B743+SQRT(1-$C$9)*AK743&lt;_xlfn.NORM.S.INV($C$6),1,0)</f>
        <v>0</v>
      </c>
      <c r="BG743" s="21"/>
      <c r="BH743" s="21"/>
      <c r="BI743" s="31" t="n">
        <f aca="false">$B$11*(($A$1061)*$C743/$B$12*$B$7+(1-$A$1061)*$D743/$B$12*$C$7)</f>
        <v>0</v>
      </c>
      <c r="BJ743" s="31" t="n">
        <f aca="false">$B$11*(($A$1062)*$C743/$B$12*$B$7+(1-$A$1062)*$D743/$B$12*$C$7)</f>
        <v>0</v>
      </c>
      <c r="BK743" s="31" t="n">
        <f aca="false">$B$11*(($A$1063)*$C743/$B$12*$B$7+(1-$A$1063)*$D743/$B$12*$C$7)</f>
        <v>0</v>
      </c>
      <c r="BL743" s="31" t="n">
        <f aca="false">$B$11*(($A$1064)*$C743/$B$12*$B$7+(1-$A$1064)*$D743/$B$12*$C$7)</f>
        <v>0</v>
      </c>
      <c r="BM743" s="31" t="n">
        <f aca="false">$B$11*(($A$1065)*$C743/$B$12*$B$7+(1-$A$1065)*$D743/$B$12*$C$7)</f>
        <v>0</v>
      </c>
      <c r="BN743" s="31" t="n">
        <f aca="false">$B$11*(($A$1066)*$C743/$B$12*$B$7+(1-$A$1066)*$D743/$B$12*$C$7)</f>
        <v>0</v>
      </c>
      <c r="BO743" s="31" t="n">
        <f aca="false">$B$11*(($A$1067)*$C743/$B$12*$B$7+(1-$A$1067)*$D743/$B$12*$C$7)</f>
        <v>0</v>
      </c>
      <c r="BP743" s="31" t="n">
        <f aca="false">$B$11*(($A$1068)*$C743/$B$12*$B$7+(1-$A$1068)*$D743/$B$12*$C$7)</f>
        <v>0</v>
      </c>
      <c r="BQ743" s="31" t="n">
        <f aca="false">$B$11*(($A$1069)*$C743/$B$12*$B$7+(1-$A$1069)*$D743/$B$12*$C$7)</f>
        <v>0</v>
      </c>
      <c r="BR743" s="31" t="n">
        <f aca="false">$B$11*(($A$1070)*$C743/$B$12*$B$7+(1-$A$1070)*$D743/$B$12*$C$7)</f>
        <v>0</v>
      </c>
      <c r="BS743" s="31" t="n">
        <f aca="false">$B$11*(($A$1071)*$C743/$B$12*$B$7+(1-$A$1071)*$D743/$B$12*$C$7)</f>
        <v>0</v>
      </c>
      <c r="BT743" s="31" t="n">
        <f aca="false">$B$11*(($A$1072)*$C743/$B$12*$B$7+(1-$A$1072)*$D743/$B$12*$C$7)</f>
        <v>0</v>
      </c>
      <c r="BU743" s="31" t="n">
        <f aca="false">$B$11*(($A$1073)*$C743/$B$12*$B$7+(1-$A$1073)*$D743/$B$12*$C$7)</f>
        <v>0</v>
      </c>
      <c r="BV743" s="31" t="n">
        <f aca="false">$B$11*(($A$1074)*$C743/$B$12*$B$7+(1-$A$1074)*$D743/$B$12*$C$7)</f>
        <v>0</v>
      </c>
      <c r="BW743" s="31" t="n">
        <f aca="false">$B$11*(($A$1075)*$C743/$B$12*$B$7+(1-$A$1075)*$D743/$B$12*$C$7)</f>
        <v>0</v>
      </c>
      <c r="BX743" s="31" t="n">
        <f aca="false">$B$11*(($A$1076)*$C743/$B$12*$B$7+(1-$A$1076)*$D743/$B$12*$C$7)</f>
        <v>0</v>
      </c>
      <c r="BY743" s="31" t="n">
        <f aca="false">$B$11*(($A$1077)*$C743/$B$12*$B$7+(1-$A$1077)*$D743/$B$12*$C$7)</f>
        <v>0</v>
      </c>
      <c r="BZ743" s="31" t="n">
        <f aca="false">$B$11*(($A$1078)*$C743/$B$12*$B$7+(1-$A$1078)*$D743/$B$12*$C$7)</f>
        <v>0</v>
      </c>
      <c r="CA743" s="31" t="n">
        <f aca="false">$B$11*(($A$1079)*$C743/$B$12*$B$7+(1-$A$1079)*$D743/$B$12*$C$7)</f>
        <v>0</v>
      </c>
      <c r="CB743" s="31" t="n">
        <f aca="false">$B$11*(($A$1080)*$C743/$B$12*$B$7+(1-$A$1080)*$D743/$B$12*$C$7)</f>
        <v>0</v>
      </c>
      <c r="CC743" s="31" t="n">
        <f aca="false">$B$11*(($A$1081)*$C743/$B$12*$B$7+(1-$A$1081)*$D743/$B$12*$C$7)</f>
        <v>0</v>
      </c>
    </row>
    <row r="744" customFormat="false" ht="15" hidden="false" customHeight="false" outlineLevel="0" collapsed="false">
      <c r="A744" s="21" t="n">
        <v>720</v>
      </c>
      <c r="B744" s="27" t="n">
        <v>-0.20939409937403</v>
      </c>
      <c r="C744" s="9" t="n">
        <f aca="false">SUM(AM744:AV744)</f>
        <v>0</v>
      </c>
      <c r="D744" s="9" t="n">
        <f aca="false">SUM(AW744:BF744)</f>
        <v>0</v>
      </c>
      <c r="E744" s="24" t="n">
        <f aca="false">(1-C744/$B$12)*$B$8-C744/$B$12*$B$7</f>
        <v>0.05</v>
      </c>
      <c r="F744" s="24" t="n">
        <f aca="false">(1-D744/$B$12)*$C$8-D744/$B$12*$C$7</f>
        <v>0.09</v>
      </c>
      <c r="G744" s="47" t="n">
        <f aca="false">$B$11*($B$10*C744/$B$12*$B$7+(1-$B$10)*D744/$B$12*$C$7)</f>
        <v>0</v>
      </c>
      <c r="H744" s="24" t="n">
        <f aca="false">$B$10*E744+(1-$B$10)*F744</f>
        <v>0.07</v>
      </c>
      <c r="I744" s="21"/>
      <c r="J744" s="21"/>
      <c r="K744" s="21"/>
      <c r="L744" s="21"/>
      <c r="M744" s="21"/>
      <c r="N744" s="21"/>
      <c r="O744" s="21"/>
      <c r="P744" s="21"/>
      <c r="Q744" s="21"/>
      <c r="R744" s="27" t="n">
        <v>-2.08619003396915</v>
      </c>
      <c r="S744" s="27" t="n">
        <v>0.923649011073864</v>
      </c>
      <c r="T744" s="27" t="n">
        <v>-0.592036474478888</v>
      </c>
      <c r="U744" s="27" t="n">
        <v>2.4140029942347</v>
      </c>
      <c r="V744" s="27" t="n">
        <v>-1.89862017035998</v>
      </c>
      <c r="W744" s="27" t="n">
        <v>-1.19175655350774</v>
      </c>
      <c r="X744" s="27" t="n">
        <v>-0.116656383890126</v>
      </c>
      <c r="Y744" s="27" t="n">
        <v>-0.19176153324272</v>
      </c>
      <c r="Z744" s="27" t="n">
        <v>0.544357130857855</v>
      </c>
      <c r="AA744" s="27" t="n">
        <v>-0.250257539764403</v>
      </c>
      <c r="AB744" s="27" t="n">
        <v>0.58859576493046</v>
      </c>
      <c r="AC744" s="27" t="n">
        <v>-0.330093183417516</v>
      </c>
      <c r="AD744" s="27" t="n">
        <v>1.27070017563799</v>
      </c>
      <c r="AE744" s="27" t="n">
        <v>-0.151886060479935</v>
      </c>
      <c r="AF744" s="27" t="n">
        <v>0.178860356621974</v>
      </c>
      <c r="AG744" s="27" t="n">
        <v>-0.950318892927657</v>
      </c>
      <c r="AH744" s="27" t="n">
        <v>0.585901954708647</v>
      </c>
      <c r="AI744" s="27" t="n">
        <v>-1.33058997182586</v>
      </c>
      <c r="AJ744" s="27" t="n">
        <v>0.336540391690825</v>
      </c>
      <c r="AK744" s="27" t="n">
        <v>0.477626337504526</v>
      </c>
      <c r="AL744" s="21"/>
      <c r="AM744" s="31" t="n">
        <f aca="false">IF(SQRT($B$9)*$B744+SQRT(1-$B$9)*R744&lt;_xlfn.NORM.S.INV($B$6),1,0)</f>
        <v>0</v>
      </c>
      <c r="AN744" s="31" t="n">
        <f aca="false">IF(SQRT($B$9)*$B744+SQRT(1-$B$9)*S744&lt;_xlfn.NORM.S.INV($B$6),1,0)</f>
        <v>0</v>
      </c>
      <c r="AO744" s="31" t="n">
        <f aca="false">IF(SQRT($B$9)*$B744+SQRT(1-$B$9)*T744&lt;_xlfn.NORM.S.INV($B$6),1,0)</f>
        <v>0</v>
      </c>
      <c r="AP744" s="31" t="n">
        <f aca="false">IF(SQRT($B$9)*$B744+SQRT(1-$B$9)*U744&lt;_xlfn.NORM.S.INV($B$6),1,0)</f>
        <v>0</v>
      </c>
      <c r="AQ744" s="31" t="n">
        <f aca="false">IF(SQRT($B$9)*$B744+SQRT(1-$B$9)*V744&lt;_xlfn.NORM.S.INV($B$6),1,0)</f>
        <v>0</v>
      </c>
      <c r="AR744" s="31" t="n">
        <f aca="false">IF(SQRT($B$9)*$B744+SQRT(1-$B$9)*W744&lt;_xlfn.NORM.S.INV($B$6),1,0)</f>
        <v>0</v>
      </c>
      <c r="AS744" s="31" t="n">
        <f aca="false">IF(SQRT($B$9)*$B744+SQRT(1-$B$9)*X744&lt;_xlfn.NORM.S.INV($B$6),1,0)</f>
        <v>0</v>
      </c>
      <c r="AT744" s="31" t="n">
        <f aca="false">IF(SQRT($B$9)*$B744+SQRT(1-$B$9)*Y744&lt;_xlfn.NORM.S.INV($B$6),1,0)</f>
        <v>0</v>
      </c>
      <c r="AU744" s="31" t="n">
        <f aca="false">IF(SQRT($B$9)*$B744+SQRT(1-$B$9)*Z744&lt;_xlfn.NORM.S.INV($B$6),1,0)</f>
        <v>0</v>
      </c>
      <c r="AV744" s="31" t="n">
        <f aca="false">IF(SQRT($B$9)*$B744+SQRT(1-$B$9)*AA744&lt;_xlfn.NORM.S.INV($B$6),1,0)</f>
        <v>0</v>
      </c>
      <c r="AW744" s="31" t="n">
        <f aca="false">IF(SQRT($C$9)*$B744+SQRT(1-$C$9)*AB744&lt;_xlfn.NORM.S.INV($C$6),1,0)</f>
        <v>0</v>
      </c>
      <c r="AX744" s="31" t="n">
        <f aca="false">IF(SQRT($C$9)*$B744+SQRT(1-$C$9)*AC744&lt;_xlfn.NORM.S.INV($C$6),1,0)</f>
        <v>0</v>
      </c>
      <c r="AY744" s="31" t="n">
        <f aca="false">IF(SQRT($C$9)*$B744+SQRT(1-$C$9)*AD744&lt;_xlfn.NORM.S.INV($C$6),1,0)</f>
        <v>0</v>
      </c>
      <c r="AZ744" s="31" t="n">
        <f aca="false">IF(SQRT($C$9)*$B744+SQRT(1-$C$9)*AE744&lt;_xlfn.NORM.S.INV($C$6),1,0)</f>
        <v>0</v>
      </c>
      <c r="BA744" s="31" t="n">
        <f aca="false">IF(SQRT($C$9)*$B744+SQRT(1-$C$9)*AF744&lt;_xlfn.NORM.S.INV($C$6),1,0)</f>
        <v>0</v>
      </c>
      <c r="BB744" s="31" t="n">
        <f aca="false">IF(SQRT($C$9)*$B744+SQRT(1-$C$9)*AG744&lt;_xlfn.NORM.S.INV($C$6),1,0)</f>
        <v>0</v>
      </c>
      <c r="BC744" s="31" t="n">
        <f aca="false">IF(SQRT($C$9)*$B744+SQRT(1-$C$9)*AH744&lt;_xlfn.NORM.S.INV($C$6),1,0)</f>
        <v>0</v>
      </c>
      <c r="BD744" s="31" t="n">
        <f aca="false">IF(SQRT($C$9)*$B744+SQRT(1-$C$9)*AI744&lt;_xlfn.NORM.S.INV($C$6),1,0)</f>
        <v>0</v>
      </c>
      <c r="BE744" s="31" t="n">
        <f aca="false">IF(SQRT($C$9)*$B744+SQRT(1-$C$9)*AJ744&lt;_xlfn.NORM.S.INV($C$6),1,0)</f>
        <v>0</v>
      </c>
      <c r="BF744" s="31" t="n">
        <f aca="false">IF(SQRT($C$9)*$B744+SQRT(1-$C$9)*AK744&lt;_xlfn.NORM.S.INV($C$6),1,0)</f>
        <v>0</v>
      </c>
      <c r="BG744" s="21"/>
      <c r="BH744" s="21"/>
      <c r="BI744" s="31" t="n">
        <f aca="false">$B$11*(($A$1061)*$C744/$B$12*$B$7+(1-$A$1061)*$D744/$B$12*$C$7)</f>
        <v>0</v>
      </c>
      <c r="BJ744" s="31" t="n">
        <f aca="false">$B$11*(($A$1062)*$C744/$B$12*$B$7+(1-$A$1062)*$D744/$B$12*$C$7)</f>
        <v>0</v>
      </c>
      <c r="BK744" s="31" t="n">
        <f aca="false">$B$11*(($A$1063)*$C744/$B$12*$B$7+(1-$A$1063)*$D744/$B$12*$C$7)</f>
        <v>0</v>
      </c>
      <c r="BL744" s="31" t="n">
        <f aca="false">$B$11*(($A$1064)*$C744/$B$12*$B$7+(1-$A$1064)*$D744/$B$12*$C$7)</f>
        <v>0</v>
      </c>
      <c r="BM744" s="31" t="n">
        <f aca="false">$B$11*(($A$1065)*$C744/$B$12*$B$7+(1-$A$1065)*$D744/$B$12*$C$7)</f>
        <v>0</v>
      </c>
      <c r="BN744" s="31" t="n">
        <f aca="false">$B$11*(($A$1066)*$C744/$B$12*$B$7+(1-$A$1066)*$D744/$B$12*$C$7)</f>
        <v>0</v>
      </c>
      <c r="BO744" s="31" t="n">
        <f aca="false">$B$11*(($A$1067)*$C744/$B$12*$B$7+(1-$A$1067)*$D744/$B$12*$C$7)</f>
        <v>0</v>
      </c>
      <c r="BP744" s="31" t="n">
        <f aca="false">$B$11*(($A$1068)*$C744/$B$12*$B$7+(1-$A$1068)*$D744/$B$12*$C$7)</f>
        <v>0</v>
      </c>
      <c r="BQ744" s="31" t="n">
        <f aca="false">$B$11*(($A$1069)*$C744/$B$12*$B$7+(1-$A$1069)*$D744/$B$12*$C$7)</f>
        <v>0</v>
      </c>
      <c r="BR744" s="31" t="n">
        <f aca="false">$B$11*(($A$1070)*$C744/$B$12*$B$7+(1-$A$1070)*$D744/$B$12*$C$7)</f>
        <v>0</v>
      </c>
      <c r="BS744" s="31" t="n">
        <f aca="false">$B$11*(($A$1071)*$C744/$B$12*$B$7+(1-$A$1071)*$D744/$B$12*$C$7)</f>
        <v>0</v>
      </c>
      <c r="BT744" s="31" t="n">
        <f aca="false">$B$11*(($A$1072)*$C744/$B$12*$B$7+(1-$A$1072)*$D744/$B$12*$C$7)</f>
        <v>0</v>
      </c>
      <c r="BU744" s="31" t="n">
        <f aca="false">$B$11*(($A$1073)*$C744/$B$12*$B$7+(1-$A$1073)*$D744/$B$12*$C$7)</f>
        <v>0</v>
      </c>
      <c r="BV744" s="31" t="n">
        <f aca="false">$B$11*(($A$1074)*$C744/$B$12*$B$7+(1-$A$1074)*$D744/$B$12*$C$7)</f>
        <v>0</v>
      </c>
      <c r="BW744" s="31" t="n">
        <f aca="false">$B$11*(($A$1075)*$C744/$B$12*$B$7+(1-$A$1075)*$D744/$B$12*$C$7)</f>
        <v>0</v>
      </c>
      <c r="BX744" s="31" t="n">
        <f aca="false">$B$11*(($A$1076)*$C744/$B$12*$B$7+(1-$A$1076)*$D744/$B$12*$C$7)</f>
        <v>0</v>
      </c>
      <c r="BY744" s="31" t="n">
        <f aca="false">$B$11*(($A$1077)*$C744/$B$12*$B$7+(1-$A$1077)*$D744/$B$12*$C$7)</f>
        <v>0</v>
      </c>
      <c r="BZ744" s="31" t="n">
        <f aca="false">$B$11*(($A$1078)*$C744/$B$12*$B$7+(1-$A$1078)*$D744/$B$12*$C$7)</f>
        <v>0</v>
      </c>
      <c r="CA744" s="31" t="n">
        <f aca="false">$B$11*(($A$1079)*$C744/$B$12*$B$7+(1-$A$1079)*$D744/$B$12*$C$7)</f>
        <v>0</v>
      </c>
      <c r="CB744" s="31" t="n">
        <f aca="false">$B$11*(($A$1080)*$C744/$B$12*$B$7+(1-$A$1080)*$D744/$B$12*$C$7)</f>
        <v>0</v>
      </c>
      <c r="CC744" s="31" t="n">
        <f aca="false">$B$11*(($A$1081)*$C744/$B$12*$B$7+(1-$A$1081)*$D744/$B$12*$C$7)</f>
        <v>0</v>
      </c>
    </row>
    <row r="745" customFormat="false" ht="15" hidden="false" customHeight="false" outlineLevel="0" collapsed="false">
      <c r="A745" s="21" t="n">
        <v>721</v>
      </c>
      <c r="B745" s="27" t="n">
        <v>-1.50506428107464</v>
      </c>
      <c r="C745" s="9" t="n">
        <f aca="false">SUM(AM745:AV745)</f>
        <v>0</v>
      </c>
      <c r="D745" s="9" t="n">
        <f aca="false">SUM(AW745:BF745)</f>
        <v>1</v>
      </c>
      <c r="E745" s="24" t="n">
        <f aca="false">(1-C745/$B$12)*$B$8-C745/$B$12*$B$7</f>
        <v>0.05</v>
      </c>
      <c r="F745" s="24" t="n">
        <f aca="false">(1-D745/$B$12)*$C$8-D745/$B$12*$C$7</f>
        <v>0.021</v>
      </c>
      <c r="G745" s="47" t="n">
        <f aca="false">$B$11*($B$10*C745/$B$12*$B$7+(1-$B$10)*D745/$B$12*$C$7)</f>
        <v>300</v>
      </c>
      <c r="H745" s="24" t="n">
        <f aca="false">$B$10*E745+(1-$B$10)*F745</f>
        <v>0.0355</v>
      </c>
      <c r="I745" s="21"/>
      <c r="J745" s="21"/>
      <c r="K745" s="21"/>
      <c r="L745" s="21"/>
      <c r="M745" s="21"/>
      <c r="N745" s="21"/>
      <c r="O745" s="21"/>
      <c r="P745" s="21"/>
      <c r="Q745" s="21"/>
      <c r="R745" s="27" t="n">
        <v>-0.207959184477142</v>
      </c>
      <c r="S745" s="27" t="n">
        <v>1.55618469713318</v>
      </c>
      <c r="T745" s="27" t="n">
        <v>1.39262033966659</v>
      </c>
      <c r="U745" s="27" t="n">
        <v>-0.638978242367711</v>
      </c>
      <c r="V745" s="27" t="n">
        <v>0.752319421076036</v>
      </c>
      <c r="W745" s="27" t="n">
        <v>0.534083002285351</v>
      </c>
      <c r="X745" s="27" t="n">
        <v>0.244051995240503</v>
      </c>
      <c r="Y745" s="27" t="n">
        <v>0.310538750408908</v>
      </c>
      <c r="Z745" s="27" t="n">
        <v>-1.5726626191418</v>
      </c>
      <c r="AA745" s="27" t="n">
        <v>-1.78836578012715</v>
      </c>
      <c r="AB745" s="27" t="n">
        <v>0.188560488425079</v>
      </c>
      <c r="AC745" s="27" t="n">
        <v>0.56658326795955</v>
      </c>
      <c r="AD745" s="27" t="n">
        <v>-0.346966390101483</v>
      </c>
      <c r="AE745" s="27" t="n">
        <v>-0.324024454143799</v>
      </c>
      <c r="AF745" s="27" t="n">
        <v>0.211901544418586</v>
      </c>
      <c r="AG745" s="27" t="n">
        <v>2.31511197850109</v>
      </c>
      <c r="AH745" s="27" t="n">
        <v>0.363072547500763</v>
      </c>
      <c r="AI745" s="27" t="n">
        <v>-0.301024652260734</v>
      </c>
      <c r="AJ745" s="27" t="n">
        <v>-1.47969457313358</v>
      </c>
      <c r="AK745" s="27" t="n">
        <v>0.181802252615061</v>
      </c>
      <c r="AL745" s="21"/>
      <c r="AM745" s="31" t="n">
        <f aca="false">IF(SQRT($B$9)*$B745+SQRT(1-$B$9)*R745&lt;_xlfn.NORM.S.INV($B$6),1,0)</f>
        <v>0</v>
      </c>
      <c r="AN745" s="31" t="n">
        <f aca="false">IF(SQRT($B$9)*$B745+SQRT(1-$B$9)*S745&lt;_xlfn.NORM.S.INV($B$6),1,0)</f>
        <v>0</v>
      </c>
      <c r="AO745" s="31" t="n">
        <f aca="false">IF(SQRT($B$9)*$B745+SQRT(1-$B$9)*T745&lt;_xlfn.NORM.S.INV($B$6),1,0)</f>
        <v>0</v>
      </c>
      <c r="AP745" s="31" t="n">
        <f aca="false">IF(SQRT($B$9)*$B745+SQRT(1-$B$9)*U745&lt;_xlfn.NORM.S.INV($B$6),1,0)</f>
        <v>0</v>
      </c>
      <c r="AQ745" s="31" t="n">
        <f aca="false">IF(SQRT($B$9)*$B745+SQRT(1-$B$9)*V745&lt;_xlfn.NORM.S.INV($B$6),1,0)</f>
        <v>0</v>
      </c>
      <c r="AR745" s="31" t="n">
        <f aca="false">IF(SQRT($B$9)*$B745+SQRT(1-$B$9)*W745&lt;_xlfn.NORM.S.INV($B$6),1,0)</f>
        <v>0</v>
      </c>
      <c r="AS745" s="31" t="n">
        <f aca="false">IF(SQRT($B$9)*$B745+SQRT(1-$B$9)*X745&lt;_xlfn.NORM.S.INV($B$6),1,0)</f>
        <v>0</v>
      </c>
      <c r="AT745" s="31" t="n">
        <f aca="false">IF(SQRT($B$9)*$B745+SQRT(1-$B$9)*Y745&lt;_xlfn.NORM.S.INV($B$6),1,0)</f>
        <v>0</v>
      </c>
      <c r="AU745" s="31" t="n">
        <f aca="false">IF(SQRT($B$9)*$B745+SQRT(1-$B$9)*Z745&lt;_xlfn.NORM.S.INV($B$6),1,0)</f>
        <v>0</v>
      </c>
      <c r="AV745" s="31" t="n">
        <f aca="false">IF(SQRT($B$9)*$B745+SQRT(1-$B$9)*AA745&lt;_xlfn.NORM.S.INV($B$6),1,0)</f>
        <v>0</v>
      </c>
      <c r="AW745" s="31" t="n">
        <f aca="false">IF(SQRT($C$9)*$B745+SQRT(1-$C$9)*AB745&lt;_xlfn.NORM.S.INV($C$6),1,0)</f>
        <v>0</v>
      </c>
      <c r="AX745" s="31" t="n">
        <f aca="false">IF(SQRT($C$9)*$B745+SQRT(1-$C$9)*AC745&lt;_xlfn.NORM.S.INV($C$6),1,0)</f>
        <v>0</v>
      </c>
      <c r="AY745" s="31" t="n">
        <f aca="false">IF(SQRT($C$9)*$B745+SQRT(1-$C$9)*AD745&lt;_xlfn.NORM.S.INV($C$6),1,0)</f>
        <v>0</v>
      </c>
      <c r="AZ745" s="31" t="n">
        <f aca="false">IF(SQRT($C$9)*$B745+SQRT(1-$C$9)*AE745&lt;_xlfn.NORM.S.INV($C$6),1,0)</f>
        <v>0</v>
      </c>
      <c r="BA745" s="31" t="n">
        <f aca="false">IF(SQRT($C$9)*$B745+SQRT(1-$C$9)*AF745&lt;_xlfn.NORM.S.INV($C$6),1,0)</f>
        <v>0</v>
      </c>
      <c r="BB745" s="31" t="n">
        <f aca="false">IF(SQRT($C$9)*$B745+SQRT(1-$C$9)*AG745&lt;_xlfn.NORM.S.INV($C$6),1,0)</f>
        <v>0</v>
      </c>
      <c r="BC745" s="31" t="n">
        <f aca="false">IF(SQRT($C$9)*$B745+SQRT(1-$C$9)*AH745&lt;_xlfn.NORM.S.INV($C$6),1,0)</f>
        <v>0</v>
      </c>
      <c r="BD745" s="31" t="n">
        <f aca="false">IF(SQRT($C$9)*$B745+SQRT(1-$C$9)*AI745&lt;_xlfn.NORM.S.INV($C$6),1,0)</f>
        <v>0</v>
      </c>
      <c r="BE745" s="31" t="n">
        <f aca="false">IF(SQRT($C$9)*$B745+SQRT(1-$C$9)*AJ745&lt;_xlfn.NORM.S.INV($C$6),1,0)</f>
        <v>1</v>
      </c>
      <c r="BF745" s="31" t="n">
        <f aca="false">IF(SQRT($C$9)*$B745+SQRT(1-$C$9)*AK745&lt;_xlfn.NORM.S.INV($C$6),1,0)</f>
        <v>0</v>
      </c>
      <c r="BG745" s="21"/>
      <c r="BH745" s="21"/>
      <c r="BI745" s="31" t="n">
        <f aca="false">$B$11*(($A$1061)*$C745/$B$12*$B$7+(1-$A$1061)*$D745/$B$12*$C$7)</f>
        <v>600</v>
      </c>
      <c r="BJ745" s="31" t="n">
        <f aca="false">$B$11*(($A$1062)*$C745/$B$12*$B$7+(1-$A$1062)*$D745/$B$12*$C$7)</f>
        <v>570</v>
      </c>
      <c r="BK745" s="31" t="n">
        <f aca="false">$B$11*(($A$1063)*$C745/$B$12*$B$7+(1-$A$1063)*$D745/$B$12*$C$7)</f>
        <v>540</v>
      </c>
      <c r="BL745" s="31" t="n">
        <f aca="false">$B$11*(($A$1064)*$C745/$B$12*$B$7+(1-$A$1064)*$D745/$B$12*$C$7)</f>
        <v>510</v>
      </c>
      <c r="BM745" s="31" t="n">
        <f aca="false">$B$11*(($A$1065)*$C745/$B$12*$B$7+(1-$A$1065)*$D745/$B$12*$C$7)</f>
        <v>480</v>
      </c>
      <c r="BN745" s="31" t="n">
        <f aca="false">$B$11*(($A$1066)*$C745/$B$12*$B$7+(1-$A$1066)*$D745/$B$12*$C$7)</f>
        <v>450</v>
      </c>
      <c r="BO745" s="31" t="n">
        <f aca="false">$B$11*(($A$1067)*$C745/$B$12*$B$7+(1-$A$1067)*$D745/$B$12*$C$7)</f>
        <v>420</v>
      </c>
      <c r="BP745" s="31" t="n">
        <f aca="false">$B$11*(($A$1068)*$C745/$B$12*$B$7+(1-$A$1068)*$D745/$B$12*$C$7)</f>
        <v>390</v>
      </c>
      <c r="BQ745" s="31" t="n">
        <f aca="false">$B$11*(($A$1069)*$C745/$B$12*$B$7+(1-$A$1069)*$D745/$B$12*$C$7)</f>
        <v>360</v>
      </c>
      <c r="BR745" s="31" t="n">
        <f aca="false">$B$11*(($A$1070)*$C745/$B$12*$B$7+(1-$A$1070)*$D745/$B$12*$C$7)</f>
        <v>330</v>
      </c>
      <c r="BS745" s="31" t="n">
        <f aca="false">$B$11*(($A$1071)*$C745/$B$12*$B$7+(1-$A$1071)*$D745/$B$12*$C$7)</f>
        <v>300</v>
      </c>
      <c r="BT745" s="31" t="n">
        <f aca="false">$B$11*(($A$1072)*$C745/$B$12*$B$7+(1-$A$1072)*$D745/$B$12*$C$7)</f>
        <v>270</v>
      </c>
      <c r="BU745" s="31" t="n">
        <f aca="false">$B$11*(($A$1073)*$C745/$B$12*$B$7+(1-$A$1073)*$D745/$B$12*$C$7)</f>
        <v>240</v>
      </c>
      <c r="BV745" s="31" t="n">
        <f aca="false">$B$11*(($A$1074)*$C745/$B$12*$B$7+(1-$A$1074)*$D745/$B$12*$C$7)</f>
        <v>210</v>
      </c>
      <c r="BW745" s="31" t="n">
        <f aca="false">$B$11*(($A$1075)*$C745/$B$12*$B$7+(1-$A$1075)*$D745/$B$12*$C$7)</f>
        <v>180</v>
      </c>
      <c r="BX745" s="31" t="n">
        <f aca="false">$B$11*(($A$1076)*$C745/$B$12*$B$7+(1-$A$1076)*$D745/$B$12*$C$7)</f>
        <v>150</v>
      </c>
      <c r="BY745" s="31" t="n">
        <f aca="false">$B$11*(($A$1077)*$C745/$B$12*$B$7+(1-$A$1077)*$D745/$B$12*$C$7)</f>
        <v>120</v>
      </c>
      <c r="BZ745" s="31" t="n">
        <f aca="false">$B$11*(($A$1078)*$C745/$B$12*$B$7+(1-$A$1078)*$D745/$B$12*$C$7)</f>
        <v>90</v>
      </c>
      <c r="CA745" s="31" t="n">
        <f aca="false">$B$11*(($A$1079)*$C745/$B$12*$B$7+(1-$A$1079)*$D745/$B$12*$C$7)</f>
        <v>60</v>
      </c>
      <c r="CB745" s="31" t="n">
        <f aca="false">$B$11*(($A$1080)*$C745/$B$12*$B$7+(1-$A$1080)*$D745/$B$12*$C$7)</f>
        <v>30</v>
      </c>
      <c r="CC745" s="31" t="n">
        <f aca="false">$B$11*(($A$1081)*$C745/$B$12*$B$7+(1-$A$1081)*$D745/$B$12*$C$7)</f>
        <v>0</v>
      </c>
    </row>
    <row r="746" customFormat="false" ht="15" hidden="false" customHeight="false" outlineLevel="0" collapsed="false">
      <c r="A746" s="21" t="n">
        <v>722</v>
      </c>
      <c r="B746" s="27" t="n">
        <v>-0.149444278422082</v>
      </c>
      <c r="C746" s="9" t="n">
        <f aca="false">SUM(AM746:AV746)</f>
        <v>0</v>
      </c>
      <c r="D746" s="9" t="n">
        <f aca="false">SUM(AW746:BF746)</f>
        <v>0</v>
      </c>
      <c r="E746" s="24" t="n">
        <f aca="false">(1-C746/$B$12)*$B$8-C746/$B$12*$B$7</f>
        <v>0.05</v>
      </c>
      <c r="F746" s="24" t="n">
        <f aca="false">(1-D746/$B$12)*$C$8-D746/$B$12*$C$7</f>
        <v>0.09</v>
      </c>
      <c r="G746" s="47" t="n">
        <f aca="false">$B$11*($B$10*C746/$B$12*$B$7+(1-$B$10)*D746/$B$12*$C$7)</f>
        <v>0</v>
      </c>
      <c r="H746" s="24" t="n">
        <f aca="false">$B$10*E746+(1-$B$10)*F746</f>
        <v>0.07</v>
      </c>
      <c r="I746" s="21"/>
      <c r="J746" s="21"/>
      <c r="K746" s="21"/>
      <c r="L746" s="21"/>
      <c r="M746" s="21"/>
      <c r="N746" s="21"/>
      <c r="O746" s="21"/>
      <c r="P746" s="21"/>
      <c r="Q746" s="21"/>
      <c r="R746" s="27" t="n">
        <v>0.305227498479083</v>
      </c>
      <c r="S746" s="27" t="n">
        <v>0.424876921380814</v>
      </c>
      <c r="T746" s="27" t="n">
        <v>2.03564429212646</v>
      </c>
      <c r="U746" s="27" t="n">
        <v>-1.31296216120538</v>
      </c>
      <c r="V746" s="27" t="n">
        <v>-0.420295556716177</v>
      </c>
      <c r="W746" s="27" t="n">
        <v>-0.299688016283215</v>
      </c>
      <c r="X746" s="27" t="n">
        <v>-0.359944710552107</v>
      </c>
      <c r="Y746" s="27" t="n">
        <v>0.583711737520286</v>
      </c>
      <c r="Z746" s="27" t="n">
        <v>-0.925194031586857</v>
      </c>
      <c r="AA746" s="27" t="n">
        <v>-1.29073320977071</v>
      </c>
      <c r="AB746" s="27" t="n">
        <v>-0.128695587280364</v>
      </c>
      <c r="AC746" s="27" t="n">
        <v>-0.259210096791874</v>
      </c>
      <c r="AD746" s="27" t="n">
        <v>1.16427955318494</v>
      </c>
      <c r="AE746" s="27" t="n">
        <v>-0.479196355661357</v>
      </c>
      <c r="AF746" s="27" t="n">
        <v>-0.564408746209389</v>
      </c>
      <c r="AG746" s="27" t="n">
        <v>0.413466807005365</v>
      </c>
      <c r="AH746" s="27" t="n">
        <v>0.251585073018553</v>
      </c>
      <c r="AI746" s="27" t="n">
        <v>1.08508850215905</v>
      </c>
      <c r="AJ746" s="27" t="n">
        <v>-0.398660073629175</v>
      </c>
      <c r="AK746" s="27" t="n">
        <v>-0.221531001308078</v>
      </c>
      <c r="AL746" s="21"/>
      <c r="AM746" s="31" t="n">
        <f aca="false">IF(SQRT($B$9)*$B746+SQRT(1-$B$9)*R746&lt;_xlfn.NORM.S.INV($B$6),1,0)</f>
        <v>0</v>
      </c>
      <c r="AN746" s="31" t="n">
        <f aca="false">IF(SQRT($B$9)*$B746+SQRT(1-$B$9)*S746&lt;_xlfn.NORM.S.INV($B$6),1,0)</f>
        <v>0</v>
      </c>
      <c r="AO746" s="31" t="n">
        <f aca="false">IF(SQRT($B$9)*$B746+SQRT(1-$B$9)*T746&lt;_xlfn.NORM.S.INV($B$6),1,0)</f>
        <v>0</v>
      </c>
      <c r="AP746" s="31" t="n">
        <f aca="false">IF(SQRT($B$9)*$B746+SQRT(1-$B$9)*U746&lt;_xlfn.NORM.S.INV($B$6),1,0)</f>
        <v>0</v>
      </c>
      <c r="AQ746" s="31" t="n">
        <f aca="false">IF(SQRT($B$9)*$B746+SQRT(1-$B$9)*V746&lt;_xlfn.NORM.S.INV($B$6),1,0)</f>
        <v>0</v>
      </c>
      <c r="AR746" s="31" t="n">
        <f aca="false">IF(SQRT($B$9)*$B746+SQRT(1-$B$9)*W746&lt;_xlfn.NORM.S.INV($B$6),1,0)</f>
        <v>0</v>
      </c>
      <c r="AS746" s="31" t="n">
        <f aca="false">IF(SQRT($B$9)*$B746+SQRT(1-$B$9)*X746&lt;_xlfn.NORM.S.INV($B$6),1,0)</f>
        <v>0</v>
      </c>
      <c r="AT746" s="31" t="n">
        <f aca="false">IF(SQRT($B$9)*$B746+SQRT(1-$B$9)*Y746&lt;_xlfn.NORM.S.INV($B$6),1,0)</f>
        <v>0</v>
      </c>
      <c r="AU746" s="31" t="n">
        <f aca="false">IF(SQRT($B$9)*$B746+SQRT(1-$B$9)*Z746&lt;_xlfn.NORM.S.INV($B$6),1,0)</f>
        <v>0</v>
      </c>
      <c r="AV746" s="31" t="n">
        <f aca="false">IF(SQRT($B$9)*$B746+SQRT(1-$B$9)*AA746&lt;_xlfn.NORM.S.INV($B$6),1,0)</f>
        <v>0</v>
      </c>
      <c r="AW746" s="31" t="n">
        <f aca="false">IF(SQRT($C$9)*$B746+SQRT(1-$C$9)*AB746&lt;_xlfn.NORM.S.INV($C$6),1,0)</f>
        <v>0</v>
      </c>
      <c r="AX746" s="31" t="n">
        <f aca="false">IF(SQRT($C$9)*$B746+SQRT(1-$C$9)*AC746&lt;_xlfn.NORM.S.INV($C$6),1,0)</f>
        <v>0</v>
      </c>
      <c r="AY746" s="31" t="n">
        <f aca="false">IF(SQRT($C$9)*$B746+SQRT(1-$C$9)*AD746&lt;_xlfn.NORM.S.INV($C$6),1,0)</f>
        <v>0</v>
      </c>
      <c r="AZ746" s="31" t="n">
        <f aca="false">IF(SQRT($C$9)*$B746+SQRT(1-$C$9)*AE746&lt;_xlfn.NORM.S.INV($C$6),1,0)</f>
        <v>0</v>
      </c>
      <c r="BA746" s="31" t="n">
        <f aca="false">IF(SQRT($C$9)*$B746+SQRT(1-$C$9)*AF746&lt;_xlfn.NORM.S.INV($C$6),1,0)</f>
        <v>0</v>
      </c>
      <c r="BB746" s="31" t="n">
        <f aca="false">IF(SQRT($C$9)*$B746+SQRT(1-$C$9)*AG746&lt;_xlfn.NORM.S.INV($C$6),1,0)</f>
        <v>0</v>
      </c>
      <c r="BC746" s="31" t="n">
        <f aca="false">IF(SQRT($C$9)*$B746+SQRT(1-$C$9)*AH746&lt;_xlfn.NORM.S.INV($C$6),1,0)</f>
        <v>0</v>
      </c>
      <c r="BD746" s="31" t="n">
        <f aca="false">IF(SQRT($C$9)*$B746+SQRT(1-$C$9)*AI746&lt;_xlfn.NORM.S.INV($C$6),1,0)</f>
        <v>0</v>
      </c>
      <c r="BE746" s="31" t="n">
        <f aca="false">IF(SQRT($C$9)*$B746+SQRT(1-$C$9)*AJ746&lt;_xlfn.NORM.S.INV($C$6),1,0)</f>
        <v>0</v>
      </c>
      <c r="BF746" s="31" t="n">
        <f aca="false">IF(SQRT($C$9)*$B746+SQRT(1-$C$9)*AK746&lt;_xlfn.NORM.S.INV($C$6),1,0)</f>
        <v>0</v>
      </c>
      <c r="BG746" s="21"/>
      <c r="BH746" s="21"/>
      <c r="BI746" s="31" t="n">
        <f aca="false">$B$11*(($A$1061)*$C746/$B$12*$B$7+(1-$A$1061)*$D746/$B$12*$C$7)</f>
        <v>0</v>
      </c>
      <c r="BJ746" s="31" t="n">
        <f aca="false">$B$11*(($A$1062)*$C746/$B$12*$B$7+(1-$A$1062)*$D746/$B$12*$C$7)</f>
        <v>0</v>
      </c>
      <c r="BK746" s="31" t="n">
        <f aca="false">$B$11*(($A$1063)*$C746/$B$12*$B$7+(1-$A$1063)*$D746/$B$12*$C$7)</f>
        <v>0</v>
      </c>
      <c r="BL746" s="31" t="n">
        <f aca="false">$B$11*(($A$1064)*$C746/$B$12*$B$7+(1-$A$1064)*$D746/$B$12*$C$7)</f>
        <v>0</v>
      </c>
      <c r="BM746" s="31" t="n">
        <f aca="false">$B$11*(($A$1065)*$C746/$B$12*$B$7+(1-$A$1065)*$D746/$B$12*$C$7)</f>
        <v>0</v>
      </c>
      <c r="BN746" s="31" t="n">
        <f aca="false">$B$11*(($A$1066)*$C746/$B$12*$B$7+(1-$A$1066)*$D746/$B$12*$C$7)</f>
        <v>0</v>
      </c>
      <c r="BO746" s="31" t="n">
        <f aca="false">$B$11*(($A$1067)*$C746/$B$12*$B$7+(1-$A$1067)*$D746/$B$12*$C$7)</f>
        <v>0</v>
      </c>
      <c r="BP746" s="31" t="n">
        <f aca="false">$B$11*(($A$1068)*$C746/$B$12*$B$7+(1-$A$1068)*$D746/$B$12*$C$7)</f>
        <v>0</v>
      </c>
      <c r="BQ746" s="31" t="n">
        <f aca="false">$B$11*(($A$1069)*$C746/$B$12*$B$7+(1-$A$1069)*$D746/$B$12*$C$7)</f>
        <v>0</v>
      </c>
      <c r="BR746" s="31" t="n">
        <f aca="false">$B$11*(($A$1070)*$C746/$B$12*$B$7+(1-$A$1070)*$D746/$B$12*$C$7)</f>
        <v>0</v>
      </c>
      <c r="BS746" s="31" t="n">
        <f aca="false">$B$11*(($A$1071)*$C746/$B$12*$B$7+(1-$A$1071)*$D746/$B$12*$C$7)</f>
        <v>0</v>
      </c>
      <c r="BT746" s="31" t="n">
        <f aca="false">$B$11*(($A$1072)*$C746/$B$12*$B$7+(1-$A$1072)*$D746/$B$12*$C$7)</f>
        <v>0</v>
      </c>
      <c r="BU746" s="31" t="n">
        <f aca="false">$B$11*(($A$1073)*$C746/$B$12*$B$7+(1-$A$1073)*$D746/$B$12*$C$7)</f>
        <v>0</v>
      </c>
      <c r="BV746" s="31" t="n">
        <f aca="false">$B$11*(($A$1074)*$C746/$B$12*$B$7+(1-$A$1074)*$D746/$B$12*$C$7)</f>
        <v>0</v>
      </c>
      <c r="BW746" s="31" t="n">
        <f aca="false">$B$11*(($A$1075)*$C746/$B$12*$B$7+(1-$A$1075)*$D746/$B$12*$C$7)</f>
        <v>0</v>
      </c>
      <c r="BX746" s="31" t="n">
        <f aca="false">$B$11*(($A$1076)*$C746/$B$12*$B$7+(1-$A$1076)*$D746/$B$12*$C$7)</f>
        <v>0</v>
      </c>
      <c r="BY746" s="31" t="n">
        <f aca="false">$B$11*(($A$1077)*$C746/$B$12*$B$7+(1-$A$1077)*$D746/$B$12*$C$7)</f>
        <v>0</v>
      </c>
      <c r="BZ746" s="31" t="n">
        <f aca="false">$B$11*(($A$1078)*$C746/$B$12*$B$7+(1-$A$1078)*$D746/$B$12*$C$7)</f>
        <v>0</v>
      </c>
      <c r="CA746" s="31" t="n">
        <f aca="false">$B$11*(($A$1079)*$C746/$B$12*$B$7+(1-$A$1079)*$D746/$B$12*$C$7)</f>
        <v>0</v>
      </c>
      <c r="CB746" s="31" t="n">
        <f aca="false">$B$11*(($A$1080)*$C746/$B$12*$B$7+(1-$A$1080)*$D746/$B$12*$C$7)</f>
        <v>0</v>
      </c>
      <c r="CC746" s="31" t="n">
        <f aca="false">$B$11*(($A$1081)*$C746/$B$12*$B$7+(1-$A$1081)*$D746/$B$12*$C$7)</f>
        <v>0</v>
      </c>
    </row>
    <row r="747" customFormat="false" ht="15" hidden="false" customHeight="false" outlineLevel="0" collapsed="false">
      <c r="A747" s="21" t="n">
        <v>723</v>
      </c>
      <c r="B747" s="27" t="n">
        <v>0.269318790166862</v>
      </c>
      <c r="C747" s="9" t="n">
        <f aca="false">SUM(AM747:AV747)</f>
        <v>0</v>
      </c>
      <c r="D747" s="9" t="n">
        <f aca="false">SUM(AW747:BF747)</f>
        <v>0</v>
      </c>
      <c r="E747" s="24" t="n">
        <f aca="false">(1-C747/$B$12)*$B$8-C747/$B$12*$B$7</f>
        <v>0.05</v>
      </c>
      <c r="F747" s="24" t="n">
        <f aca="false">(1-D747/$B$12)*$C$8-D747/$B$12*$C$7</f>
        <v>0.09</v>
      </c>
      <c r="G747" s="47" t="n">
        <f aca="false">$B$11*($B$10*C747/$B$12*$B$7+(1-$B$10)*D747/$B$12*$C$7)</f>
        <v>0</v>
      </c>
      <c r="H747" s="24" t="n">
        <f aca="false">$B$10*E747+(1-$B$10)*F747</f>
        <v>0.07</v>
      </c>
      <c r="I747" s="21"/>
      <c r="J747" s="21"/>
      <c r="K747" s="21"/>
      <c r="L747" s="21"/>
      <c r="M747" s="21"/>
      <c r="N747" s="21"/>
      <c r="O747" s="21"/>
      <c r="P747" s="21"/>
      <c r="Q747" s="21"/>
      <c r="R747" s="27" t="n">
        <v>-0.934121323860468</v>
      </c>
      <c r="S747" s="27" t="n">
        <v>0.475292337610566</v>
      </c>
      <c r="T747" s="27" t="n">
        <v>0.610401058681165</v>
      </c>
      <c r="U747" s="27" t="n">
        <v>-0.911213218376876</v>
      </c>
      <c r="V747" s="27" t="n">
        <v>-2.28530371906736</v>
      </c>
      <c r="W747" s="27" t="n">
        <v>0.447217953827939</v>
      </c>
      <c r="X747" s="27" t="n">
        <v>0.84748837222924</v>
      </c>
      <c r="Y747" s="27" t="n">
        <v>1.44513996750909</v>
      </c>
      <c r="Z747" s="27" t="n">
        <v>0.418833224326248</v>
      </c>
      <c r="AA747" s="27" t="n">
        <v>-1.61371637360457</v>
      </c>
      <c r="AB747" s="27" t="n">
        <v>-0.494549841530738</v>
      </c>
      <c r="AC747" s="27" t="n">
        <v>-1.51515438606374</v>
      </c>
      <c r="AD747" s="27" t="n">
        <v>0.874279802923443</v>
      </c>
      <c r="AE747" s="27" t="n">
        <v>-0.556636846659871</v>
      </c>
      <c r="AF747" s="27" t="n">
        <v>0.429864550817461</v>
      </c>
      <c r="AG747" s="27" t="n">
        <v>-1.29146683174366</v>
      </c>
      <c r="AH747" s="27" t="n">
        <v>-0.318656948519492</v>
      </c>
      <c r="AI747" s="27" t="n">
        <v>0.0517960095839657</v>
      </c>
      <c r="AJ747" s="27" t="n">
        <v>0.482209845909532</v>
      </c>
      <c r="AK747" s="27" t="n">
        <v>1.16240356385511</v>
      </c>
      <c r="AL747" s="21"/>
      <c r="AM747" s="31" t="n">
        <f aca="false">IF(SQRT($B$9)*$B747+SQRT(1-$B$9)*R747&lt;_xlfn.NORM.S.INV($B$6),1,0)</f>
        <v>0</v>
      </c>
      <c r="AN747" s="31" t="n">
        <f aca="false">IF(SQRT($B$9)*$B747+SQRT(1-$B$9)*S747&lt;_xlfn.NORM.S.INV($B$6),1,0)</f>
        <v>0</v>
      </c>
      <c r="AO747" s="31" t="n">
        <f aca="false">IF(SQRT($B$9)*$B747+SQRT(1-$B$9)*T747&lt;_xlfn.NORM.S.INV($B$6),1,0)</f>
        <v>0</v>
      </c>
      <c r="AP747" s="31" t="n">
        <f aca="false">IF(SQRT($B$9)*$B747+SQRT(1-$B$9)*U747&lt;_xlfn.NORM.S.INV($B$6),1,0)</f>
        <v>0</v>
      </c>
      <c r="AQ747" s="31" t="n">
        <f aca="false">IF(SQRT($B$9)*$B747+SQRT(1-$B$9)*V747&lt;_xlfn.NORM.S.INV($B$6),1,0)</f>
        <v>0</v>
      </c>
      <c r="AR747" s="31" t="n">
        <f aca="false">IF(SQRT($B$9)*$B747+SQRT(1-$B$9)*W747&lt;_xlfn.NORM.S.INV($B$6),1,0)</f>
        <v>0</v>
      </c>
      <c r="AS747" s="31" t="n">
        <f aca="false">IF(SQRT($B$9)*$B747+SQRT(1-$B$9)*X747&lt;_xlfn.NORM.S.INV($B$6),1,0)</f>
        <v>0</v>
      </c>
      <c r="AT747" s="31" t="n">
        <f aca="false">IF(SQRT($B$9)*$B747+SQRT(1-$B$9)*Y747&lt;_xlfn.NORM.S.INV($B$6),1,0)</f>
        <v>0</v>
      </c>
      <c r="AU747" s="31" t="n">
        <f aca="false">IF(SQRT($B$9)*$B747+SQRT(1-$B$9)*Z747&lt;_xlfn.NORM.S.INV($B$6),1,0)</f>
        <v>0</v>
      </c>
      <c r="AV747" s="31" t="n">
        <f aca="false">IF(SQRT($B$9)*$B747+SQRT(1-$B$9)*AA747&lt;_xlfn.NORM.S.INV($B$6),1,0)</f>
        <v>0</v>
      </c>
      <c r="AW747" s="31" t="n">
        <f aca="false">IF(SQRT($C$9)*$B747+SQRT(1-$C$9)*AB747&lt;_xlfn.NORM.S.INV($C$6),1,0)</f>
        <v>0</v>
      </c>
      <c r="AX747" s="31" t="n">
        <f aca="false">IF(SQRT($C$9)*$B747+SQRT(1-$C$9)*AC747&lt;_xlfn.NORM.S.INV($C$6),1,0)</f>
        <v>0</v>
      </c>
      <c r="AY747" s="31" t="n">
        <f aca="false">IF(SQRT($C$9)*$B747+SQRT(1-$C$9)*AD747&lt;_xlfn.NORM.S.INV($C$6),1,0)</f>
        <v>0</v>
      </c>
      <c r="AZ747" s="31" t="n">
        <f aca="false">IF(SQRT($C$9)*$B747+SQRT(1-$C$9)*AE747&lt;_xlfn.NORM.S.INV($C$6),1,0)</f>
        <v>0</v>
      </c>
      <c r="BA747" s="31" t="n">
        <f aca="false">IF(SQRT($C$9)*$B747+SQRT(1-$C$9)*AF747&lt;_xlfn.NORM.S.INV($C$6),1,0)</f>
        <v>0</v>
      </c>
      <c r="BB747" s="31" t="n">
        <f aca="false">IF(SQRT($C$9)*$B747+SQRT(1-$C$9)*AG747&lt;_xlfn.NORM.S.INV($C$6),1,0)</f>
        <v>0</v>
      </c>
      <c r="BC747" s="31" t="n">
        <f aca="false">IF(SQRT($C$9)*$B747+SQRT(1-$C$9)*AH747&lt;_xlfn.NORM.S.INV($C$6),1,0)</f>
        <v>0</v>
      </c>
      <c r="BD747" s="31" t="n">
        <f aca="false">IF(SQRT($C$9)*$B747+SQRT(1-$C$9)*AI747&lt;_xlfn.NORM.S.INV($C$6),1,0)</f>
        <v>0</v>
      </c>
      <c r="BE747" s="31" t="n">
        <f aca="false">IF(SQRT($C$9)*$B747+SQRT(1-$C$9)*AJ747&lt;_xlfn.NORM.S.INV($C$6),1,0)</f>
        <v>0</v>
      </c>
      <c r="BF747" s="31" t="n">
        <f aca="false">IF(SQRT($C$9)*$B747+SQRT(1-$C$9)*AK747&lt;_xlfn.NORM.S.INV($C$6),1,0)</f>
        <v>0</v>
      </c>
      <c r="BG747" s="21"/>
      <c r="BH747" s="21"/>
      <c r="BI747" s="31" t="n">
        <f aca="false">$B$11*(($A$1061)*$C747/$B$12*$B$7+(1-$A$1061)*$D747/$B$12*$C$7)</f>
        <v>0</v>
      </c>
      <c r="BJ747" s="31" t="n">
        <f aca="false">$B$11*(($A$1062)*$C747/$B$12*$B$7+(1-$A$1062)*$D747/$B$12*$C$7)</f>
        <v>0</v>
      </c>
      <c r="BK747" s="31" t="n">
        <f aca="false">$B$11*(($A$1063)*$C747/$B$12*$B$7+(1-$A$1063)*$D747/$B$12*$C$7)</f>
        <v>0</v>
      </c>
      <c r="BL747" s="31" t="n">
        <f aca="false">$B$11*(($A$1064)*$C747/$B$12*$B$7+(1-$A$1064)*$D747/$B$12*$C$7)</f>
        <v>0</v>
      </c>
      <c r="BM747" s="31" t="n">
        <f aca="false">$B$11*(($A$1065)*$C747/$B$12*$B$7+(1-$A$1065)*$D747/$B$12*$C$7)</f>
        <v>0</v>
      </c>
      <c r="BN747" s="31" t="n">
        <f aca="false">$B$11*(($A$1066)*$C747/$B$12*$B$7+(1-$A$1066)*$D747/$B$12*$C$7)</f>
        <v>0</v>
      </c>
      <c r="BO747" s="31" t="n">
        <f aca="false">$B$11*(($A$1067)*$C747/$B$12*$B$7+(1-$A$1067)*$D747/$B$12*$C$7)</f>
        <v>0</v>
      </c>
      <c r="BP747" s="31" t="n">
        <f aca="false">$B$11*(($A$1068)*$C747/$B$12*$B$7+(1-$A$1068)*$D747/$B$12*$C$7)</f>
        <v>0</v>
      </c>
      <c r="BQ747" s="31" t="n">
        <f aca="false">$B$11*(($A$1069)*$C747/$B$12*$B$7+(1-$A$1069)*$D747/$B$12*$C$7)</f>
        <v>0</v>
      </c>
      <c r="BR747" s="31" t="n">
        <f aca="false">$B$11*(($A$1070)*$C747/$B$12*$B$7+(1-$A$1070)*$D747/$B$12*$C$7)</f>
        <v>0</v>
      </c>
      <c r="BS747" s="31" t="n">
        <f aca="false">$B$11*(($A$1071)*$C747/$B$12*$B$7+(1-$A$1071)*$D747/$B$12*$C$7)</f>
        <v>0</v>
      </c>
      <c r="BT747" s="31" t="n">
        <f aca="false">$B$11*(($A$1072)*$C747/$B$12*$B$7+(1-$A$1072)*$D747/$B$12*$C$7)</f>
        <v>0</v>
      </c>
      <c r="BU747" s="31" t="n">
        <f aca="false">$B$11*(($A$1073)*$C747/$B$12*$B$7+(1-$A$1073)*$D747/$B$12*$C$7)</f>
        <v>0</v>
      </c>
      <c r="BV747" s="31" t="n">
        <f aca="false">$B$11*(($A$1074)*$C747/$B$12*$B$7+(1-$A$1074)*$D747/$B$12*$C$7)</f>
        <v>0</v>
      </c>
      <c r="BW747" s="31" t="n">
        <f aca="false">$B$11*(($A$1075)*$C747/$B$12*$B$7+(1-$A$1075)*$D747/$B$12*$C$7)</f>
        <v>0</v>
      </c>
      <c r="BX747" s="31" t="n">
        <f aca="false">$B$11*(($A$1076)*$C747/$B$12*$B$7+(1-$A$1076)*$D747/$B$12*$C$7)</f>
        <v>0</v>
      </c>
      <c r="BY747" s="31" t="n">
        <f aca="false">$B$11*(($A$1077)*$C747/$B$12*$B$7+(1-$A$1077)*$D747/$B$12*$C$7)</f>
        <v>0</v>
      </c>
      <c r="BZ747" s="31" t="n">
        <f aca="false">$B$11*(($A$1078)*$C747/$B$12*$B$7+(1-$A$1078)*$D747/$B$12*$C$7)</f>
        <v>0</v>
      </c>
      <c r="CA747" s="31" t="n">
        <f aca="false">$B$11*(($A$1079)*$C747/$B$12*$B$7+(1-$A$1079)*$D747/$B$12*$C$7)</f>
        <v>0</v>
      </c>
      <c r="CB747" s="31" t="n">
        <f aca="false">$B$11*(($A$1080)*$C747/$B$12*$B$7+(1-$A$1080)*$D747/$B$12*$C$7)</f>
        <v>0</v>
      </c>
      <c r="CC747" s="31" t="n">
        <f aca="false">$B$11*(($A$1081)*$C747/$B$12*$B$7+(1-$A$1081)*$D747/$B$12*$C$7)</f>
        <v>0</v>
      </c>
    </row>
    <row r="748" customFormat="false" ht="15" hidden="false" customHeight="false" outlineLevel="0" collapsed="false">
      <c r="A748" s="21" t="n">
        <v>724</v>
      </c>
      <c r="B748" s="27" t="n">
        <v>0.0232333411199608</v>
      </c>
      <c r="C748" s="9" t="n">
        <f aca="false">SUM(AM748:AV748)</f>
        <v>0</v>
      </c>
      <c r="D748" s="9" t="n">
        <f aca="false">SUM(AW748:BF748)</f>
        <v>2</v>
      </c>
      <c r="E748" s="24" t="n">
        <f aca="false">(1-C748/$B$12)*$B$8-C748/$B$12*$B$7</f>
        <v>0.05</v>
      </c>
      <c r="F748" s="24" t="n">
        <f aca="false">(1-D748/$B$12)*$C$8-D748/$B$12*$C$7</f>
        <v>-0.048</v>
      </c>
      <c r="G748" s="47" t="n">
        <f aca="false">$B$11*($B$10*C748/$B$12*$B$7+(1-$B$10)*D748/$B$12*$C$7)</f>
        <v>600</v>
      </c>
      <c r="H748" s="24" t="n">
        <f aca="false">$B$10*E748+(1-$B$10)*F748</f>
        <v>0.001</v>
      </c>
      <c r="I748" s="21"/>
      <c r="J748" s="21"/>
      <c r="K748" s="21"/>
      <c r="L748" s="21"/>
      <c r="M748" s="21"/>
      <c r="N748" s="21"/>
      <c r="O748" s="21"/>
      <c r="P748" s="21"/>
      <c r="Q748" s="21"/>
      <c r="R748" s="27" t="n">
        <v>-1.9182979282639</v>
      </c>
      <c r="S748" s="27" t="n">
        <v>0.313653505698659</v>
      </c>
      <c r="T748" s="27" t="n">
        <v>1.25537659864065</v>
      </c>
      <c r="U748" s="27" t="n">
        <v>1.12695237278609</v>
      </c>
      <c r="V748" s="27" t="n">
        <v>-0.688572662295618</v>
      </c>
      <c r="W748" s="27" t="n">
        <v>-1.41554051045492</v>
      </c>
      <c r="X748" s="27" t="n">
        <v>1.21289424828637</v>
      </c>
      <c r="Y748" s="27" t="n">
        <v>-0.783733762739187</v>
      </c>
      <c r="Z748" s="27" t="n">
        <v>1.10918531414382</v>
      </c>
      <c r="AA748" s="27" t="n">
        <v>1.73219947101617</v>
      </c>
      <c r="AB748" s="27" t="n">
        <v>-0.197020715966568</v>
      </c>
      <c r="AC748" s="27" t="n">
        <v>-2.32678325161779</v>
      </c>
      <c r="AD748" s="27" t="n">
        <v>-2.1945829918607</v>
      </c>
      <c r="AE748" s="27" t="n">
        <v>-0.986288929578208</v>
      </c>
      <c r="AF748" s="27" t="n">
        <v>0.085851385771494</v>
      </c>
      <c r="AG748" s="27" t="n">
        <v>-1.52708802059591</v>
      </c>
      <c r="AH748" s="27" t="n">
        <v>0.552150026133589</v>
      </c>
      <c r="AI748" s="27" t="n">
        <v>-0.252470166230352</v>
      </c>
      <c r="AJ748" s="27" t="n">
        <v>1.0094560854526</v>
      </c>
      <c r="AK748" s="27" t="n">
        <v>-0.823818129441794</v>
      </c>
      <c r="AL748" s="21"/>
      <c r="AM748" s="31" t="n">
        <f aca="false">IF(SQRT($B$9)*$B748+SQRT(1-$B$9)*R748&lt;_xlfn.NORM.S.INV($B$6),1,0)</f>
        <v>0</v>
      </c>
      <c r="AN748" s="31" t="n">
        <f aca="false">IF(SQRT($B$9)*$B748+SQRT(1-$B$9)*S748&lt;_xlfn.NORM.S.INV($B$6),1,0)</f>
        <v>0</v>
      </c>
      <c r="AO748" s="31" t="n">
        <f aca="false">IF(SQRT($B$9)*$B748+SQRT(1-$B$9)*T748&lt;_xlfn.NORM.S.INV($B$6),1,0)</f>
        <v>0</v>
      </c>
      <c r="AP748" s="31" t="n">
        <f aca="false">IF(SQRT($B$9)*$B748+SQRT(1-$B$9)*U748&lt;_xlfn.NORM.S.INV($B$6),1,0)</f>
        <v>0</v>
      </c>
      <c r="AQ748" s="31" t="n">
        <f aca="false">IF(SQRT($B$9)*$B748+SQRT(1-$B$9)*V748&lt;_xlfn.NORM.S.INV($B$6),1,0)</f>
        <v>0</v>
      </c>
      <c r="AR748" s="31" t="n">
        <f aca="false">IF(SQRT($B$9)*$B748+SQRT(1-$B$9)*W748&lt;_xlfn.NORM.S.INV($B$6),1,0)</f>
        <v>0</v>
      </c>
      <c r="AS748" s="31" t="n">
        <f aca="false">IF(SQRT($B$9)*$B748+SQRT(1-$B$9)*X748&lt;_xlfn.NORM.S.INV($B$6),1,0)</f>
        <v>0</v>
      </c>
      <c r="AT748" s="31" t="n">
        <f aca="false">IF(SQRT($B$9)*$B748+SQRT(1-$B$9)*Y748&lt;_xlfn.NORM.S.INV($B$6),1,0)</f>
        <v>0</v>
      </c>
      <c r="AU748" s="31" t="n">
        <f aca="false">IF(SQRT($B$9)*$B748+SQRT(1-$B$9)*Z748&lt;_xlfn.NORM.S.INV($B$6),1,0)</f>
        <v>0</v>
      </c>
      <c r="AV748" s="31" t="n">
        <f aca="false">IF(SQRT($B$9)*$B748+SQRT(1-$B$9)*AA748&lt;_xlfn.NORM.S.INV($B$6),1,0)</f>
        <v>0</v>
      </c>
      <c r="AW748" s="31" t="n">
        <f aca="false">IF(SQRT($C$9)*$B748+SQRT(1-$C$9)*AB748&lt;_xlfn.NORM.S.INV($C$6),1,0)</f>
        <v>0</v>
      </c>
      <c r="AX748" s="31" t="n">
        <f aca="false">IF(SQRT($C$9)*$B748+SQRT(1-$C$9)*AC748&lt;_xlfn.NORM.S.INV($C$6),1,0)</f>
        <v>1</v>
      </c>
      <c r="AY748" s="31" t="n">
        <f aca="false">IF(SQRT($C$9)*$B748+SQRT(1-$C$9)*AD748&lt;_xlfn.NORM.S.INV($C$6),1,0)</f>
        <v>1</v>
      </c>
      <c r="AZ748" s="31" t="n">
        <f aca="false">IF(SQRT($C$9)*$B748+SQRT(1-$C$9)*AE748&lt;_xlfn.NORM.S.INV($C$6),1,0)</f>
        <v>0</v>
      </c>
      <c r="BA748" s="31" t="n">
        <f aca="false">IF(SQRT($C$9)*$B748+SQRT(1-$C$9)*AF748&lt;_xlfn.NORM.S.INV($C$6),1,0)</f>
        <v>0</v>
      </c>
      <c r="BB748" s="31" t="n">
        <f aca="false">IF(SQRT($C$9)*$B748+SQRT(1-$C$9)*AG748&lt;_xlfn.NORM.S.INV($C$6),1,0)</f>
        <v>0</v>
      </c>
      <c r="BC748" s="31" t="n">
        <f aca="false">IF(SQRT($C$9)*$B748+SQRT(1-$C$9)*AH748&lt;_xlfn.NORM.S.INV($C$6),1,0)</f>
        <v>0</v>
      </c>
      <c r="BD748" s="31" t="n">
        <f aca="false">IF(SQRT($C$9)*$B748+SQRT(1-$C$9)*AI748&lt;_xlfn.NORM.S.INV($C$6),1,0)</f>
        <v>0</v>
      </c>
      <c r="BE748" s="31" t="n">
        <f aca="false">IF(SQRT($C$9)*$B748+SQRT(1-$C$9)*AJ748&lt;_xlfn.NORM.S.INV($C$6),1,0)</f>
        <v>0</v>
      </c>
      <c r="BF748" s="31" t="n">
        <f aca="false">IF(SQRT($C$9)*$B748+SQRT(1-$C$9)*AK748&lt;_xlfn.NORM.S.INV($C$6),1,0)</f>
        <v>0</v>
      </c>
      <c r="BG748" s="21"/>
      <c r="BH748" s="21"/>
      <c r="BI748" s="31" t="n">
        <f aca="false">$B$11*(($A$1061)*$C748/$B$12*$B$7+(1-$A$1061)*$D748/$B$12*$C$7)</f>
        <v>1200</v>
      </c>
      <c r="BJ748" s="31" t="n">
        <f aca="false">$B$11*(($A$1062)*$C748/$B$12*$B$7+(1-$A$1062)*$D748/$B$12*$C$7)</f>
        <v>1140</v>
      </c>
      <c r="BK748" s="31" t="n">
        <f aca="false">$B$11*(($A$1063)*$C748/$B$12*$B$7+(1-$A$1063)*$D748/$B$12*$C$7)</f>
        <v>1080</v>
      </c>
      <c r="BL748" s="31" t="n">
        <f aca="false">$B$11*(($A$1064)*$C748/$B$12*$B$7+(1-$A$1064)*$D748/$B$12*$C$7)</f>
        <v>1020</v>
      </c>
      <c r="BM748" s="31" t="n">
        <f aca="false">$B$11*(($A$1065)*$C748/$B$12*$B$7+(1-$A$1065)*$D748/$B$12*$C$7)</f>
        <v>960</v>
      </c>
      <c r="BN748" s="31" t="n">
        <f aca="false">$B$11*(($A$1066)*$C748/$B$12*$B$7+(1-$A$1066)*$D748/$B$12*$C$7)</f>
        <v>900</v>
      </c>
      <c r="BO748" s="31" t="n">
        <f aca="false">$B$11*(($A$1067)*$C748/$B$12*$B$7+(1-$A$1067)*$D748/$B$12*$C$7)</f>
        <v>840</v>
      </c>
      <c r="BP748" s="31" t="n">
        <f aca="false">$B$11*(($A$1068)*$C748/$B$12*$B$7+(1-$A$1068)*$D748/$B$12*$C$7)</f>
        <v>780</v>
      </c>
      <c r="BQ748" s="31" t="n">
        <f aca="false">$B$11*(($A$1069)*$C748/$B$12*$B$7+(1-$A$1069)*$D748/$B$12*$C$7)</f>
        <v>720</v>
      </c>
      <c r="BR748" s="31" t="n">
        <f aca="false">$B$11*(($A$1070)*$C748/$B$12*$B$7+(1-$A$1070)*$D748/$B$12*$C$7)</f>
        <v>660</v>
      </c>
      <c r="BS748" s="31" t="n">
        <f aca="false">$B$11*(($A$1071)*$C748/$B$12*$B$7+(1-$A$1071)*$D748/$B$12*$C$7)</f>
        <v>600</v>
      </c>
      <c r="BT748" s="31" t="n">
        <f aca="false">$B$11*(($A$1072)*$C748/$B$12*$B$7+(1-$A$1072)*$D748/$B$12*$C$7)</f>
        <v>540</v>
      </c>
      <c r="BU748" s="31" t="n">
        <f aca="false">$B$11*(($A$1073)*$C748/$B$12*$B$7+(1-$A$1073)*$D748/$B$12*$C$7)</f>
        <v>480</v>
      </c>
      <c r="BV748" s="31" t="n">
        <f aca="false">$B$11*(($A$1074)*$C748/$B$12*$B$7+(1-$A$1074)*$D748/$B$12*$C$7)</f>
        <v>420</v>
      </c>
      <c r="BW748" s="31" t="n">
        <f aca="false">$B$11*(($A$1075)*$C748/$B$12*$B$7+(1-$A$1075)*$D748/$B$12*$C$7)</f>
        <v>360</v>
      </c>
      <c r="BX748" s="31" t="n">
        <f aca="false">$B$11*(($A$1076)*$C748/$B$12*$B$7+(1-$A$1076)*$D748/$B$12*$C$7)</f>
        <v>300</v>
      </c>
      <c r="BY748" s="31" t="n">
        <f aca="false">$B$11*(($A$1077)*$C748/$B$12*$B$7+(1-$A$1077)*$D748/$B$12*$C$7)</f>
        <v>240</v>
      </c>
      <c r="BZ748" s="31" t="n">
        <f aca="false">$B$11*(($A$1078)*$C748/$B$12*$B$7+(1-$A$1078)*$D748/$B$12*$C$7)</f>
        <v>180</v>
      </c>
      <c r="CA748" s="31" t="n">
        <f aca="false">$B$11*(($A$1079)*$C748/$B$12*$B$7+(1-$A$1079)*$D748/$B$12*$C$7)</f>
        <v>120</v>
      </c>
      <c r="CB748" s="31" t="n">
        <f aca="false">$B$11*(($A$1080)*$C748/$B$12*$B$7+(1-$A$1080)*$D748/$B$12*$C$7)</f>
        <v>60.0000000000001</v>
      </c>
      <c r="CC748" s="31" t="n">
        <f aca="false">$B$11*(($A$1081)*$C748/$B$12*$B$7+(1-$A$1081)*$D748/$B$12*$C$7)</f>
        <v>0</v>
      </c>
    </row>
    <row r="749" customFormat="false" ht="15" hidden="false" customHeight="false" outlineLevel="0" collapsed="false">
      <c r="A749" s="21" t="n">
        <v>725</v>
      </c>
      <c r="B749" s="27" t="n">
        <v>0.296586003307709</v>
      </c>
      <c r="C749" s="9" t="n">
        <f aca="false">SUM(AM749:AV749)</f>
        <v>0</v>
      </c>
      <c r="D749" s="9" t="n">
        <f aca="false">SUM(AW749:BF749)</f>
        <v>0</v>
      </c>
      <c r="E749" s="24" t="n">
        <f aca="false">(1-C749/$B$12)*$B$8-C749/$B$12*$B$7</f>
        <v>0.05</v>
      </c>
      <c r="F749" s="24" t="n">
        <f aca="false">(1-D749/$B$12)*$C$8-D749/$B$12*$C$7</f>
        <v>0.09</v>
      </c>
      <c r="G749" s="47" t="n">
        <f aca="false">$B$11*($B$10*C749/$B$12*$B$7+(1-$B$10)*D749/$B$12*$C$7)</f>
        <v>0</v>
      </c>
      <c r="H749" s="24" t="n">
        <f aca="false">$B$10*E749+(1-$B$10)*F749</f>
        <v>0.07</v>
      </c>
      <c r="I749" s="21"/>
      <c r="J749" s="21"/>
      <c r="K749" s="21"/>
      <c r="L749" s="21"/>
      <c r="M749" s="21"/>
      <c r="N749" s="21"/>
      <c r="O749" s="21"/>
      <c r="P749" s="21"/>
      <c r="Q749" s="21"/>
      <c r="R749" s="27" t="n">
        <v>-1.73751021347169</v>
      </c>
      <c r="S749" s="27" t="n">
        <v>1.30443503400871</v>
      </c>
      <c r="T749" s="27" t="n">
        <v>-0.283528135594049</v>
      </c>
      <c r="U749" s="27" t="n">
        <v>0.671991244205921</v>
      </c>
      <c r="V749" s="27" t="n">
        <v>-1.18613624340797</v>
      </c>
      <c r="W749" s="27" t="n">
        <v>0.469212177463576</v>
      </c>
      <c r="X749" s="27" t="n">
        <v>1.46730070559414</v>
      </c>
      <c r="Y749" s="27" t="n">
        <v>-0.505203930138432</v>
      </c>
      <c r="Z749" s="27" t="n">
        <v>-1.92435004410086</v>
      </c>
      <c r="AA749" s="27" t="n">
        <v>0.834047502880776</v>
      </c>
      <c r="AB749" s="27" t="n">
        <v>1.72250057660976</v>
      </c>
      <c r="AC749" s="27" t="n">
        <v>0.759747031362592</v>
      </c>
      <c r="AD749" s="27" t="n">
        <v>0.47641167952727</v>
      </c>
      <c r="AE749" s="27" t="n">
        <v>-0.911880450375595</v>
      </c>
      <c r="AF749" s="27" t="n">
        <v>-1.95951233024507</v>
      </c>
      <c r="AG749" s="27" t="n">
        <v>-0.207211605201376</v>
      </c>
      <c r="AH749" s="27" t="n">
        <v>-1.94327690351746</v>
      </c>
      <c r="AI749" s="27" t="n">
        <v>-0.415606405234287</v>
      </c>
      <c r="AJ749" s="27" t="n">
        <v>-1.21434214808939</v>
      </c>
      <c r="AK749" s="27" t="n">
        <v>0.878040065828761</v>
      </c>
      <c r="AL749" s="21"/>
      <c r="AM749" s="31" t="n">
        <f aca="false">IF(SQRT($B$9)*$B749+SQRT(1-$B$9)*R749&lt;_xlfn.NORM.S.INV($B$6),1,0)</f>
        <v>0</v>
      </c>
      <c r="AN749" s="31" t="n">
        <f aca="false">IF(SQRT($B$9)*$B749+SQRT(1-$B$9)*S749&lt;_xlfn.NORM.S.INV($B$6),1,0)</f>
        <v>0</v>
      </c>
      <c r="AO749" s="31" t="n">
        <f aca="false">IF(SQRT($B$9)*$B749+SQRT(1-$B$9)*T749&lt;_xlfn.NORM.S.INV($B$6),1,0)</f>
        <v>0</v>
      </c>
      <c r="AP749" s="31" t="n">
        <f aca="false">IF(SQRT($B$9)*$B749+SQRT(1-$B$9)*U749&lt;_xlfn.NORM.S.INV($B$6),1,0)</f>
        <v>0</v>
      </c>
      <c r="AQ749" s="31" t="n">
        <f aca="false">IF(SQRT($B$9)*$B749+SQRT(1-$B$9)*V749&lt;_xlfn.NORM.S.INV($B$6),1,0)</f>
        <v>0</v>
      </c>
      <c r="AR749" s="31" t="n">
        <f aca="false">IF(SQRT($B$9)*$B749+SQRT(1-$B$9)*W749&lt;_xlfn.NORM.S.INV($B$6),1,0)</f>
        <v>0</v>
      </c>
      <c r="AS749" s="31" t="n">
        <f aca="false">IF(SQRT($B$9)*$B749+SQRT(1-$B$9)*X749&lt;_xlfn.NORM.S.INV($B$6),1,0)</f>
        <v>0</v>
      </c>
      <c r="AT749" s="31" t="n">
        <f aca="false">IF(SQRT($B$9)*$B749+SQRT(1-$B$9)*Y749&lt;_xlfn.NORM.S.INV($B$6),1,0)</f>
        <v>0</v>
      </c>
      <c r="AU749" s="31" t="n">
        <f aca="false">IF(SQRT($B$9)*$B749+SQRT(1-$B$9)*Z749&lt;_xlfn.NORM.S.INV($B$6),1,0)</f>
        <v>0</v>
      </c>
      <c r="AV749" s="31" t="n">
        <f aca="false">IF(SQRT($B$9)*$B749+SQRT(1-$B$9)*AA749&lt;_xlfn.NORM.S.INV($B$6),1,0)</f>
        <v>0</v>
      </c>
      <c r="AW749" s="31" t="n">
        <f aca="false">IF(SQRT($C$9)*$B749+SQRT(1-$C$9)*AB749&lt;_xlfn.NORM.S.INV($C$6),1,0)</f>
        <v>0</v>
      </c>
      <c r="AX749" s="31" t="n">
        <f aca="false">IF(SQRT($C$9)*$B749+SQRT(1-$C$9)*AC749&lt;_xlfn.NORM.S.INV($C$6),1,0)</f>
        <v>0</v>
      </c>
      <c r="AY749" s="31" t="n">
        <f aca="false">IF(SQRT($C$9)*$B749+SQRT(1-$C$9)*AD749&lt;_xlfn.NORM.S.INV($C$6),1,0)</f>
        <v>0</v>
      </c>
      <c r="AZ749" s="31" t="n">
        <f aca="false">IF(SQRT($C$9)*$B749+SQRT(1-$C$9)*AE749&lt;_xlfn.NORM.S.INV($C$6),1,0)</f>
        <v>0</v>
      </c>
      <c r="BA749" s="31" t="n">
        <f aca="false">IF(SQRT($C$9)*$B749+SQRT(1-$C$9)*AF749&lt;_xlfn.NORM.S.INV($C$6),1,0)</f>
        <v>0</v>
      </c>
      <c r="BB749" s="31" t="n">
        <f aca="false">IF(SQRT($C$9)*$B749+SQRT(1-$C$9)*AG749&lt;_xlfn.NORM.S.INV($C$6),1,0)</f>
        <v>0</v>
      </c>
      <c r="BC749" s="31" t="n">
        <f aca="false">IF(SQRT($C$9)*$B749+SQRT(1-$C$9)*AH749&lt;_xlfn.NORM.S.INV($C$6),1,0)</f>
        <v>0</v>
      </c>
      <c r="BD749" s="31" t="n">
        <f aca="false">IF(SQRT($C$9)*$B749+SQRT(1-$C$9)*AI749&lt;_xlfn.NORM.S.INV($C$6),1,0)</f>
        <v>0</v>
      </c>
      <c r="BE749" s="31" t="n">
        <f aca="false">IF(SQRT($C$9)*$B749+SQRT(1-$C$9)*AJ749&lt;_xlfn.NORM.S.INV($C$6),1,0)</f>
        <v>0</v>
      </c>
      <c r="BF749" s="31" t="n">
        <f aca="false">IF(SQRT($C$9)*$B749+SQRT(1-$C$9)*AK749&lt;_xlfn.NORM.S.INV($C$6),1,0)</f>
        <v>0</v>
      </c>
      <c r="BG749" s="21"/>
      <c r="BH749" s="21"/>
      <c r="BI749" s="31" t="n">
        <f aca="false">$B$11*(($A$1061)*$C749/$B$12*$B$7+(1-$A$1061)*$D749/$B$12*$C$7)</f>
        <v>0</v>
      </c>
      <c r="BJ749" s="31" t="n">
        <f aca="false">$B$11*(($A$1062)*$C749/$B$12*$B$7+(1-$A$1062)*$D749/$B$12*$C$7)</f>
        <v>0</v>
      </c>
      <c r="BK749" s="31" t="n">
        <f aca="false">$B$11*(($A$1063)*$C749/$B$12*$B$7+(1-$A$1063)*$D749/$B$12*$C$7)</f>
        <v>0</v>
      </c>
      <c r="BL749" s="31" t="n">
        <f aca="false">$B$11*(($A$1064)*$C749/$B$12*$B$7+(1-$A$1064)*$D749/$B$12*$C$7)</f>
        <v>0</v>
      </c>
      <c r="BM749" s="31" t="n">
        <f aca="false">$B$11*(($A$1065)*$C749/$B$12*$B$7+(1-$A$1065)*$D749/$B$12*$C$7)</f>
        <v>0</v>
      </c>
      <c r="BN749" s="31" t="n">
        <f aca="false">$B$11*(($A$1066)*$C749/$B$12*$B$7+(1-$A$1066)*$D749/$B$12*$C$7)</f>
        <v>0</v>
      </c>
      <c r="BO749" s="31" t="n">
        <f aca="false">$B$11*(($A$1067)*$C749/$B$12*$B$7+(1-$A$1067)*$D749/$B$12*$C$7)</f>
        <v>0</v>
      </c>
      <c r="BP749" s="31" t="n">
        <f aca="false">$B$11*(($A$1068)*$C749/$B$12*$B$7+(1-$A$1068)*$D749/$B$12*$C$7)</f>
        <v>0</v>
      </c>
      <c r="BQ749" s="31" t="n">
        <f aca="false">$B$11*(($A$1069)*$C749/$B$12*$B$7+(1-$A$1069)*$D749/$B$12*$C$7)</f>
        <v>0</v>
      </c>
      <c r="BR749" s="31" t="n">
        <f aca="false">$B$11*(($A$1070)*$C749/$B$12*$B$7+(1-$A$1070)*$D749/$B$12*$C$7)</f>
        <v>0</v>
      </c>
      <c r="BS749" s="31" t="n">
        <f aca="false">$B$11*(($A$1071)*$C749/$B$12*$B$7+(1-$A$1071)*$D749/$B$12*$C$7)</f>
        <v>0</v>
      </c>
      <c r="BT749" s="31" t="n">
        <f aca="false">$B$11*(($A$1072)*$C749/$B$12*$B$7+(1-$A$1072)*$D749/$B$12*$C$7)</f>
        <v>0</v>
      </c>
      <c r="BU749" s="31" t="n">
        <f aca="false">$B$11*(($A$1073)*$C749/$B$12*$B$7+(1-$A$1073)*$D749/$B$12*$C$7)</f>
        <v>0</v>
      </c>
      <c r="BV749" s="31" t="n">
        <f aca="false">$B$11*(($A$1074)*$C749/$B$12*$B$7+(1-$A$1074)*$D749/$B$12*$C$7)</f>
        <v>0</v>
      </c>
      <c r="BW749" s="31" t="n">
        <f aca="false">$B$11*(($A$1075)*$C749/$B$12*$B$7+(1-$A$1075)*$D749/$B$12*$C$7)</f>
        <v>0</v>
      </c>
      <c r="BX749" s="31" t="n">
        <f aca="false">$B$11*(($A$1076)*$C749/$B$12*$B$7+(1-$A$1076)*$D749/$B$12*$C$7)</f>
        <v>0</v>
      </c>
      <c r="BY749" s="31" t="n">
        <f aca="false">$B$11*(($A$1077)*$C749/$B$12*$B$7+(1-$A$1077)*$D749/$B$12*$C$7)</f>
        <v>0</v>
      </c>
      <c r="BZ749" s="31" t="n">
        <f aca="false">$B$11*(($A$1078)*$C749/$B$12*$B$7+(1-$A$1078)*$D749/$B$12*$C$7)</f>
        <v>0</v>
      </c>
      <c r="CA749" s="31" t="n">
        <f aca="false">$B$11*(($A$1079)*$C749/$B$12*$B$7+(1-$A$1079)*$D749/$B$12*$C$7)</f>
        <v>0</v>
      </c>
      <c r="CB749" s="31" t="n">
        <f aca="false">$B$11*(($A$1080)*$C749/$B$12*$B$7+(1-$A$1080)*$D749/$B$12*$C$7)</f>
        <v>0</v>
      </c>
      <c r="CC749" s="31" t="n">
        <f aca="false">$B$11*(($A$1081)*$C749/$B$12*$B$7+(1-$A$1081)*$D749/$B$12*$C$7)</f>
        <v>0</v>
      </c>
    </row>
    <row r="750" customFormat="false" ht="15" hidden="false" customHeight="false" outlineLevel="0" collapsed="false">
      <c r="A750" s="21" t="n">
        <v>726</v>
      </c>
      <c r="B750" s="27" t="n">
        <v>0.998209075462288</v>
      </c>
      <c r="C750" s="9" t="n">
        <f aca="false">SUM(AM750:AV750)</f>
        <v>0</v>
      </c>
      <c r="D750" s="9" t="n">
        <f aca="false">SUM(AW750:BF750)</f>
        <v>0</v>
      </c>
      <c r="E750" s="24" t="n">
        <f aca="false">(1-C750/$B$12)*$B$8-C750/$B$12*$B$7</f>
        <v>0.05</v>
      </c>
      <c r="F750" s="24" t="n">
        <f aca="false">(1-D750/$B$12)*$C$8-D750/$B$12*$C$7</f>
        <v>0.09</v>
      </c>
      <c r="G750" s="47" t="n">
        <f aca="false">$B$11*($B$10*C750/$B$12*$B$7+(1-$B$10)*D750/$B$12*$C$7)</f>
        <v>0</v>
      </c>
      <c r="H750" s="24" t="n">
        <f aca="false">$B$10*E750+(1-$B$10)*F750</f>
        <v>0.07</v>
      </c>
      <c r="I750" s="21"/>
      <c r="J750" s="21"/>
      <c r="K750" s="21"/>
      <c r="L750" s="21"/>
      <c r="M750" s="21"/>
      <c r="N750" s="21"/>
      <c r="O750" s="21"/>
      <c r="P750" s="21"/>
      <c r="Q750" s="21"/>
      <c r="R750" s="27" t="n">
        <v>-1.44302926274772</v>
      </c>
      <c r="S750" s="27" t="n">
        <v>-0.118203877586706</v>
      </c>
      <c r="T750" s="27" t="n">
        <v>0.443089241794264</v>
      </c>
      <c r="U750" s="27" t="n">
        <v>-0.580948987344898</v>
      </c>
      <c r="V750" s="27" t="n">
        <v>-0.0956111743839411</v>
      </c>
      <c r="W750" s="27" t="n">
        <v>-0.231582860171203</v>
      </c>
      <c r="X750" s="27" t="n">
        <v>1.30484326527149</v>
      </c>
      <c r="Y750" s="27" t="n">
        <v>0.0926501418419052</v>
      </c>
      <c r="Z750" s="27" t="n">
        <v>-0.99842066449924</v>
      </c>
      <c r="AA750" s="27" t="n">
        <v>1.25698717064067</v>
      </c>
      <c r="AB750" s="27" t="n">
        <v>-0.360866387382544</v>
      </c>
      <c r="AC750" s="27" t="n">
        <v>-0.105255349954339</v>
      </c>
      <c r="AD750" s="27" t="n">
        <v>1.19266758864286</v>
      </c>
      <c r="AE750" s="27" t="n">
        <v>-1.84233578132256</v>
      </c>
      <c r="AF750" s="27" t="n">
        <v>1.15025163857416</v>
      </c>
      <c r="AG750" s="27" t="n">
        <v>-0.784105450359655</v>
      </c>
      <c r="AH750" s="27" t="n">
        <v>-0.499231641551984</v>
      </c>
      <c r="AI750" s="27" t="n">
        <v>-0.530925115984134</v>
      </c>
      <c r="AJ750" s="27" t="n">
        <v>1.2687228851817</v>
      </c>
      <c r="AK750" s="27" t="n">
        <v>0.762735319152928</v>
      </c>
      <c r="AL750" s="21"/>
      <c r="AM750" s="31" t="n">
        <f aca="false">IF(SQRT($B$9)*$B750+SQRT(1-$B$9)*R750&lt;_xlfn.NORM.S.INV($B$6),1,0)</f>
        <v>0</v>
      </c>
      <c r="AN750" s="31" t="n">
        <f aca="false">IF(SQRT($B$9)*$B750+SQRT(1-$B$9)*S750&lt;_xlfn.NORM.S.INV($B$6),1,0)</f>
        <v>0</v>
      </c>
      <c r="AO750" s="31" t="n">
        <f aca="false">IF(SQRT($B$9)*$B750+SQRT(1-$B$9)*T750&lt;_xlfn.NORM.S.INV($B$6),1,0)</f>
        <v>0</v>
      </c>
      <c r="AP750" s="31" t="n">
        <f aca="false">IF(SQRT($B$9)*$B750+SQRT(1-$B$9)*U750&lt;_xlfn.NORM.S.INV($B$6),1,0)</f>
        <v>0</v>
      </c>
      <c r="AQ750" s="31" t="n">
        <f aca="false">IF(SQRT($B$9)*$B750+SQRT(1-$B$9)*V750&lt;_xlfn.NORM.S.INV($B$6),1,0)</f>
        <v>0</v>
      </c>
      <c r="AR750" s="31" t="n">
        <f aca="false">IF(SQRT($B$9)*$B750+SQRT(1-$B$9)*W750&lt;_xlfn.NORM.S.INV($B$6),1,0)</f>
        <v>0</v>
      </c>
      <c r="AS750" s="31" t="n">
        <f aca="false">IF(SQRT($B$9)*$B750+SQRT(1-$B$9)*X750&lt;_xlfn.NORM.S.INV($B$6),1,0)</f>
        <v>0</v>
      </c>
      <c r="AT750" s="31" t="n">
        <f aca="false">IF(SQRT($B$9)*$B750+SQRT(1-$B$9)*Y750&lt;_xlfn.NORM.S.INV($B$6),1,0)</f>
        <v>0</v>
      </c>
      <c r="AU750" s="31" t="n">
        <f aca="false">IF(SQRT($B$9)*$B750+SQRT(1-$B$9)*Z750&lt;_xlfn.NORM.S.INV($B$6),1,0)</f>
        <v>0</v>
      </c>
      <c r="AV750" s="31" t="n">
        <f aca="false">IF(SQRT($B$9)*$B750+SQRT(1-$B$9)*AA750&lt;_xlfn.NORM.S.INV($B$6),1,0)</f>
        <v>0</v>
      </c>
      <c r="AW750" s="31" t="n">
        <f aca="false">IF(SQRT($C$9)*$B750+SQRT(1-$C$9)*AB750&lt;_xlfn.NORM.S.INV($C$6),1,0)</f>
        <v>0</v>
      </c>
      <c r="AX750" s="31" t="n">
        <f aca="false">IF(SQRT($C$9)*$B750+SQRT(1-$C$9)*AC750&lt;_xlfn.NORM.S.INV($C$6),1,0)</f>
        <v>0</v>
      </c>
      <c r="AY750" s="31" t="n">
        <f aca="false">IF(SQRT($C$9)*$B750+SQRT(1-$C$9)*AD750&lt;_xlfn.NORM.S.INV($C$6),1,0)</f>
        <v>0</v>
      </c>
      <c r="AZ750" s="31" t="n">
        <f aca="false">IF(SQRT($C$9)*$B750+SQRT(1-$C$9)*AE750&lt;_xlfn.NORM.S.INV($C$6),1,0)</f>
        <v>0</v>
      </c>
      <c r="BA750" s="31" t="n">
        <f aca="false">IF(SQRT($C$9)*$B750+SQRT(1-$C$9)*AF750&lt;_xlfn.NORM.S.INV($C$6),1,0)</f>
        <v>0</v>
      </c>
      <c r="BB750" s="31" t="n">
        <f aca="false">IF(SQRT($C$9)*$B750+SQRT(1-$C$9)*AG750&lt;_xlfn.NORM.S.INV($C$6),1,0)</f>
        <v>0</v>
      </c>
      <c r="BC750" s="31" t="n">
        <f aca="false">IF(SQRT($C$9)*$B750+SQRT(1-$C$9)*AH750&lt;_xlfn.NORM.S.INV($C$6),1,0)</f>
        <v>0</v>
      </c>
      <c r="BD750" s="31" t="n">
        <f aca="false">IF(SQRT($C$9)*$B750+SQRT(1-$C$9)*AI750&lt;_xlfn.NORM.S.INV($C$6),1,0)</f>
        <v>0</v>
      </c>
      <c r="BE750" s="31" t="n">
        <f aca="false">IF(SQRT($C$9)*$B750+SQRT(1-$C$9)*AJ750&lt;_xlfn.NORM.S.INV($C$6),1,0)</f>
        <v>0</v>
      </c>
      <c r="BF750" s="31" t="n">
        <f aca="false">IF(SQRT($C$9)*$B750+SQRT(1-$C$9)*AK750&lt;_xlfn.NORM.S.INV($C$6),1,0)</f>
        <v>0</v>
      </c>
      <c r="BG750" s="21"/>
      <c r="BH750" s="21"/>
      <c r="BI750" s="31" t="n">
        <f aca="false">$B$11*(($A$1061)*$C750/$B$12*$B$7+(1-$A$1061)*$D750/$B$12*$C$7)</f>
        <v>0</v>
      </c>
      <c r="BJ750" s="31" t="n">
        <f aca="false">$B$11*(($A$1062)*$C750/$B$12*$B$7+(1-$A$1062)*$D750/$B$12*$C$7)</f>
        <v>0</v>
      </c>
      <c r="BK750" s="31" t="n">
        <f aca="false">$B$11*(($A$1063)*$C750/$B$12*$B$7+(1-$A$1063)*$D750/$B$12*$C$7)</f>
        <v>0</v>
      </c>
      <c r="BL750" s="31" t="n">
        <f aca="false">$B$11*(($A$1064)*$C750/$B$12*$B$7+(1-$A$1064)*$D750/$B$12*$C$7)</f>
        <v>0</v>
      </c>
      <c r="BM750" s="31" t="n">
        <f aca="false">$B$11*(($A$1065)*$C750/$B$12*$B$7+(1-$A$1065)*$D750/$B$12*$C$7)</f>
        <v>0</v>
      </c>
      <c r="BN750" s="31" t="n">
        <f aca="false">$B$11*(($A$1066)*$C750/$B$12*$B$7+(1-$A$1066)*$D750/$B$12*$C$7)</f>
        <v>0</v>
      </c>
      <c r="BO750" s="31" t="n">
        <f aca="false">$B$11*(($A$1067)*$C750/$B$12*$B$7+(1-$A$1067)*$D750/$B$12*$C$7)</f>
        <v>0</v>
      </c>
      <c r="BP750" s="31" t="n">
        <f aca="false">$B$11*(($A$1068)*$C750/$B$12*$B$7+(1-$A$1068)*$D750/$B$12*$C$7)</f>
        <v>0</v>
      </c>
      <c r="BQ750" s="31" t="n">
        <f aca="false">$B$11*(($A$1069)*$C750/$B$12*$B$7+(1-$A$1069)*$D750/$B$12*$C$7)</f>
        <v>0</v>
      </c>
      <c r="BR750" s="31" t="n">
        <f aca="false">$B$11*(($A$1070)*$C750/$B$12*$B$7+(1-$A$1070)*$D750/$B$12*$C$7)</f>
        <v>0</v>
      </c>
      <c r="BS750" s="31" t="n">
        <f aca="false">$B$11*(($A$1071)*$C750/$B$12*$B$7+(1-$A$1071)*$D750/$B$12*$C$7)</f>
        <v>0</v>
      </c>
      <c r="BT750" s="31" t="n">
        <f aca="false">$B$11*(($A$1072)*$C750/$B$12*$B$7+(1-$A$1072)*$D750/$B$12*$C$7)</f>
        <v>0</v>
      </c>
      <c r="BU750" s="31" t="n">
        <f aca="false">$B$11*(($A$1073)*$C750/$B$12*$B$7+(1-$A$1073)*$D750/$B$12*$C$7)</f>
        <v>0</v>
      </c>
      <c r="BV750" s="31" t="n">
        <f aca="false">$B$11*(($A$1074)*$C750/$B$12*$B$7+(1-$A$1074)*$D750/$B$12*$C$7)</f>
        <v>0</v>
      </c>
      <c r="BW750" s="31" t="n">
        <f aca="false">$B$11*(($A$1075)*$C750/$B$12*$B$7+(1-$A$1075)*$D750/$B$12*$C$7)</f>
        <v>0</v>
      </c>
      <c r="BX750" s="31" t="n">
        <f aca="false">$B$11*(($A$1076)*$C750/$B$12*$B$7+(1-$A$1076)*$D750/$B$12*$C$7)</f>
        <v>0</v>
      </c>
      <c r="BY750" s="31" t="n">
        <f aca="false">$B$11*(($A$1077)*$C750/$B$12*$B$7+(1-$A$1077)*$D750/$B$12*$C$7)</f>
        <v>0</v>
      </c>
      <c r="BZ750" s="31" t="n">
        <f aca="false">$B$11*(($A$1078)*$C750/$B$12*$B$7+(1-$A$1078)*$D750/$B$12*$C$7)</f>
        <v>0</v>
      </c>
      <c r="CA750" s="31" t="n">
        <f aca="false">$B$11*(($A$1079)*$C750/$B$12*$B$7+(1-$A$1079)*$D750/$B$12*$C$7)</f>
        <v>0</v>
      </c>
      <c r="CB750" s="31" t="n">
        <f aca="false">$B$11*(($A$1080)*$C750/$B$12*$B$7+(1-$A$1080)*$D750/$B$12*$C$7)</f>
        <v>0</v>
      </c>
      <c r="CC750" s="31" t="n">
        <f aca="false">$B$11*(($A$1081)*$C750/$B$12*$B$7+(1-$A$1081)*$D750/$B$12*$C$7)</f>
        <v>0</v>
      </c>
    </row>
    <row r="751" customFormat="false" ht="15" hidden="false" customHeight="false" outlineLevel="0" collapsed="false">
      <c r="A751" s="21" t="n">
        <v>727</v>
      </c>
      <c r="B751" s="27" t="n">
        <v>-0.370432158027766</v>
      </c>
      <c r="C751" s="9" t="n">
        <f aca="false">SUM(AM751:AV751)</f>
        <v>0</v>
      </c>
      <c r="D751" s="9" t="n">
        <f aca="false">SUM(AW751:BF751)</f>
        <v>0</v>
      </c>
      <c r="E751" s="24" t="n">
        <f aca="false">(1-C751/$B$12)*$B$8-C751/$B$12*$B$7</f>
        <v>0.05</v>
      </c>
      <c r="F751" s="24" t="n">
        <f aca="false">(1-D751/$B$12)*$C$8-D751/$B$12*$C$7</f>
        <v>0.09</v>
      </c>
      <c r="G751" s="47" t="n">
        <f aca="false">$B$11*($B$10*C751/$B$12*$B$7+(1-$B$10)*D751/$B$12*$C$7)</f>
        <v>0</v>
      </c>
      <c r="H751" s="24" t="n">
        <f aca="false">$B$10*E751+(1-$B$10)*F751</f>
        <v>0.07</v>
      </c>
      <c r="I751" s="21"/>
      <c r="J751" s="21"/>
      <c r="K751" s="21"/>
      <c r="L751" s="21"/>
      <c r="M751" s="21"/>
      <c r="N751" s="21"/>
      <c r="O751" s="21"/>
      <c r="P751" s="21"/>
      <c r="Q751" s="21"/>
      <c r="R751" s="27" t="n">
        <v>-1.22735436654771</v>
      </c>
      <c r="S751" s="27" t="n">
        <v>0.436661854877588</v>
      </c>
      <c r="T751" s="27" t="n">
        <v>1.52834226286906</v>
      </c>
      <c r="U751" s="27" t="n">
        <v>0.965913851371125</v>
      </c>
      <c r="V751" s="27" t="n">
        <v>0.0386277150151833</v>
      </c>
      <c r="W751" s="27" t="n">
        <v>0.566111668212599</v>
      </c>
      <c r="X751" s="27" t="n">
        <v>-0.0219857625812266</v>
      </c>
      <c r="Y751" s="27" t="n">
        <v>-0.585451270407128</v>
      </c>
      <c r="Z751" s="27" t="n">
        <v>-0.407822257573224</v>
      </c>
      <c r="AA751" s="27" t="n">
        <v>-0.899057057302864</v>
      </c>
      <c r="AB751" s="27" t="n">
        <v>-1.04920398541305</v>
      </c>
      <c r="AC751" s="27" t="n">
        <v>-1.18018882048793</v>
      </c>
      <c r="AD751" s="27" t="n">
        <v>-0.83715363094694</v>
      </c>
      <c r="AE751" s="27" t="n">
        <v>-1.14120894502867</v>
      </c>
      <c r="AF751" s="27" t="n">
        <v>1.75673989249396</v>
      </c>
      <c r="AG751" s="27" t="n">
        <v>0.828382224249429</v>
      </c>
      <c r="AH751" s="27" t="n">
        <v>-0.640290071526616</v>
      </c>
      <c r="AI751" s="27" t="n">
        <v>0.808060992905175</v>
      </c>
      <c r="AJ751" s="27" t="n">
        <v>0.6071238174775</v>
      </c>
      <c r="AK751" s="27" t="n">
        <v>1.4926766057268</v>
      </c>
      <c r="AL751" s="21"/>
      <c r="AM751" s="31" t="n">
        <f aca="false">IF(SQRT($B$9)*$B751+SQRT(1-$B$9)*R751&lt;_xlfn.NORM.S.INV($B$6),1,0)</f>
        <v>0</v>
      </c>
      <c r="AN751" s="31" t="n">
        <f aca="false">IF(SQRT($B$9)*$B751+SQRT(1-$B$9)*S751&lt;_xlfn.NORM.S.INV($B$6),1,0)</f>
        <v>0</v>
      </c>
      <c r="AO751" s="31" t="n">
        <f aca="false">IF(SQRT($B$9)*$B751+SQRT(1-$B$9)*T751&lt;_xlfn.NORM.S.INV($B$6),1,0)</f>
        <v>0</v>
      </c>
      <c r="AP751" s="31" t="n">
        <f aca="false">IF(SQRT($B$9)*$B751+SQRT(1-$B$9)*U751&lt;_xlfn.NORM.S.INV($B$6),1,0)</f>
        <v>0</v>
      </c>
      <c r="AQ751" s="31" t="n">
        <f aca="false">IF(SQRT($B$9)*$B751+SQRT(1-$B$9)*V751&lt;_xlfn.NORM.S.INV($B$6),1,0)</f>
        <v>0</v>
      </c>
      <c r="AR751" s="31" t="n">
        <f aca="false">IF(SQRT($B$9)*$B751+SQRT(1-$B$9)*W751&lt;_xlfn.NORM.S.INV($B$6),1,0)</f>
        <v>0</v>
      </c>
      <c r="AS751" s="31" t="n">
        <f aca="false">IF(SQRT($B$9)*$B751+SQRT(1-$B$9)*X751&lt;_xlfn.NORM.S.INV($B$6),1,0)</f>
        <v>0</v>
      </c>
      <c r="AT751" s="31" t="n">
        <f aca="false">IF(SQRT($B$9)*$B751+SQRT(1-$B$9)*Y751&lt;_xlfn.NORM.S.INV($B$6),1,0)</f>
        <v>0</v>
      </c>
      <c r="AU751" s="31" t="n">
        <f aca="false">IF(SQRT($B$9)*$B751+SQRT(1-$B$9)*Z751&lt;_xlfn.NORM.S.INV($B$6),1,0)</f>
        <v>0</v>
      </c>
      <c r="AV751" s="31" t="n">
        <f aca="false">IF(SQRT($B$9)*$B751+SQRT(1-$B$9)*AA751&lt;_xlfn.NORM.S.INV($B$6),1,0)</f>
        <v>0</v>
      </c>
      <c r="AW751" s="31" t="n">
        <f aca="false">IF(SQRT($C$9)*$B751+SQRT(1-$C$9)*AB751&lt;_xlfn.NORM.S.INV($C$6),1,0)</f>
        <v>0</v>
      </c>
      <c r="AX751" s="31" t="n">
        <f aca="false">IF(SQRT($C$9)*$B751+SQRT(1-$C$9)*AC751&lt;_xlfn.NORM.S.INV($C$6),1,0)</f>
        <v>0</v>
      </c>
      <c r="AY751" s="31" t="n">
        <f aca="false">IF(SQRT($C$9)*$B751+SQRT(1-$C$9)*AD751&lt;_xlfn.NORM.S.INV($C$6),1,0)</f>
        <v>0</v>
      </c>
      <c r="AZ751" s="31" t="n">
        <f aca="false">IF(SQRT($C$9)*$B751+SQRT(1-$C$9)*AE751&lt;_xlfn.NORM.S.INV($C$6),1,0)</f>
        <v>0</v>
      </c>
      <c r="BA751" s="31" t="n">
        <f aca="false">IF(SQRT($C$9)*$B751+SQRT(1-$C$9)*AF751&lt;_xlfn.NORM.S.INV($C$6),1,0)</f>
        <v>0</v>
      </c>
      <c r="BB751" s="31" t="n">
        <f aca="false">IF(SQRT($C$9)*$B751+SQRT(1-$C$9)*AG751&lt;_xlfn.NORM.S.INV($C$6),1,0)</f>
        <v>0</v>
      </c>
      <c r="BC751" s="31" t="n">
        <f aca="false">IF(SQRT($C$9)*$B751+SQRT(1-$C$9)*AH751&lt;_xlfn.NORM.S.INV($C$6),1,0)</f>
        <v>0</v>
      </c>
      <c r="BD751" s="31" t="n">
        <f aca="false">IF(SQRT($C$9)*$B751+SQRT(1-$C$9)*AI751&lt;_xlfn.NORM.S.INV($C$6),1,0)</f>
        <v>0</v>
      </c>
      <c r="BE751" s="31" t="n">
        <f aca="false">IF(SQRT($C$9)*$B751+SQRT(1-$C$9)*AJ751&lt;_xlfn.NORM.S.INV($C$6),1,0)</f>
        <v>0</v>
      </c>
      <c r="BF751" s="31" t="n">
        <f aca="false">IF(SQRT($C$9)*$B751+SQRT(1-$C$9)*AK751&lt;_xlfn.NORM.S.INV($C$6),1,0)</f>
        <v>0</v>
      </c>
      <c r="BG751" s="21"/>
      <c r="BH751" s="21"/>
      <c r="BI751" s="31" t="n">
        <f aca="false">$B$11*(($A$1061)*$C751/$B$12*$B$7+(1-$A$1061)*$D751/$B$12*$C$7)</f>
        <v>0</v>
      </c>
      <c r="BJ751" s="31" t="n">
        <f aca="false">$B$11*(($A$1062)*$C751/$B$12*$B$7+(1-$A$1062)*$D751/$B$12*$C$7)</f>
        <v>0</v>
      </c>
      <c r="BK751" s="31" t="n">
        <f aca="false">$B$11*(($A$1063)*$C751/$B$12*$B$7+(1-$A$1063)*$D751/$B$12*$C$7)</f>
        <v>0</v>
      </c>
      <c r="BL751" s="31" t="n">
        <f aca="false">$B$11*(($A$1064)*$C751/$B$12*$B$7+(1-$A$1064)*$D751/$B$12*$C$7)</f>
        <v>0</v>
      </c>
      <c r="BM751" s="31" t="n">
        <f aca="false">$B$11*(($A$1065)*$C751/$B$12*$B$7+(1-$A$1065)*$D751/$B$12*$C$7)</f>
        <v>0</v>
      </c>
      <c r="BN751" s="31" t="n">
        <f aca="false">$B$11*(($A$1066)*$C751/$B$12*$B$7+(1-$A$1066)*$D751/$B$12*$C$7)</f>
        <v>0</v>
      </c>
      <c r="BO751" s="31" t="n">
        <f aca="false">$B$11*(($A$1067)*$C751/$B$12*$B$7+(1-$A$1067)*$D751/$B$12*$C$7)</f>
        <v>0</v>
      </c>
      <c r="BP751" s="31" t="n">
        <f aca="false">$B$11*(($A$1068)*$C751/$B$12*$B$7+(1-$A$1068)*$D751/$B$12*$C$7)</f>
        <v>0</v>
      </c>
      <c r="BQ751" s="31" t="n">
        <f aca="false">$B$11*(($A$1069)*$C751/$B$12*$B$7+(1-$A$1069)*$D751/$B$12*$C$7)</f>
        <v>0</v>
      </c>
      <c r="BR751" s="31" t="n">
        <f aca="false">$B$11*(($A$1070)*$C751/$B$12*$B$7+(1-$A$1070)*$D751/$B$12*$C$7)</f>
        <v>0</v>
      </c>
      <c r="BS751" s="31" t="n">
        <f aca="false">$B$11*(($A$1071)*$C751/$B$12*$B$7+(1-$A$1071)*$D751/$B$12*$C$7)</f>
        <v>0</v>
      </c>
      <c r="BT751" s="31" t="n">
        <f aca="false">$B$11*(($A$1072)*$C751/$B$12*$B$7+(1-$A$1072)*$D751/$B$12*$C$7)</f>
        <v>0</v>
      </c>
      <c r="BU751" s="31" t="n">
        <f aca="false">$B$11*(($A$1073)*$C751/$B$12*$B$7+(1-$A$1073)*$D751/$B$12*$C$7)</f>
        <v>0</v>
      </c>
      <c r="BV751" s="31" t="n">
        <f aca="false">$B$11*(($A$1074)*$C751/$B$12*$B$7+(1-$A$1074)*$D751/$B$12*$C$7)</f>
        <v>0</v>
      </c>
      <c r="BW751" s="31" t="n">
        <f aca="false">$B$11*(($A$1075)*$C751/$B$12*$B$7+(1-$A$1075)*$D751/$B$12*$C$7)</f>
        <v>0</v>
      </c>
      <c r="BX751" s="31" t="n">
        <f aca="false">$B$11*(($A$1076)*$C751/$B$12*$B$7+(1-$A$1076)*$D751/$B$12*$C$7)</f>
        <v>0</v>
      </c>
      <c r="BY751" s="31" t="n">
        <f aca="false">$B$11*(($A$1077)*$C751/$B$12*$B$7+(1-$A$1077)*$D751/$B$12*$C$7)</f>
        <v>0</v>
      </c>
      <c r="BZ751" s="31" t="n">
        <f aca="false">$B$11*(($A$1078)*$C751/$B$12*$B$7+(1-$A$1078)*$D751/$B$12*$C$7)</f>
        <v>0</v>
      </c>
      <c r="CA751" s="31" t="n">
        <f aca="false">$B$11*(($A$1079)*$C751/$B$12*$B$7+(1-$A$1079)*$D751/$B$12*$C$7)</f>
        <v>0</v>
      </c>
      <c r="CB751" s="31" t="n">
        <f aca="false">$B$11*(($A$1080)*$C751/$B$12*$B$7+(1-$A$1080)*$D751/$B$12*$C$7)</f>
        <v>0</v>
      </c>
      <c r="CC751" s="31" t="n">
        <f aca="false">$B$11*(($A$1081)*$C751/$B$12*$B$7+(1-$A$1081)*$D751/$B$12*$C$7)</f>
        <v>0</v>
      </c>
    </row>
    <row r="752" customFormat="false" ht="15" hidden="false" customHeight="false" outlineLevel="0" collapsed="false">
      <c r="A752" s="21" t="n">
        <v>728</v>
      </c>
      <c r="B752" s="27" t="n">
        <v>-0.188297532534938</v>
      </c>
      <c r="C752" s="9" t="n">
        <f aca="false">SUM(AM752:AV752)</f>
        <v>0</v>
      </c>
      <c r="D752" s="9" t="n">
        <f aca="false">SUM(AW752:BF752)</f>
        <v>1</v>
      </c>
      <c r="E752" s="24" t="n">
        <f aca="false">(1-C752/$B$12)*$B$8-C752/$B$12*$B$7</f>
        <v>0.05</v>
      </c>
      <c r="F752" s="24" t="n">
        <f aca="false">(1-D752/$B$12)*$C$8-D752/$B$12*$C$7</f>
        <v>0.021</v>
      </c>
      <c r="G752" s="47" t="n">
        <f aca="false">$B$11*($B$10*C752/$B$12*$B$7+(1-$B$10)*D752/$B$12*$C$7)</f>
        <v>300</v>
      </c>
      <c r="H752" s="24" t="n">
        <f aca="false">$B$10*E752+(1-$B$10)*F752</f>
        <v>0.0355</v>
      </c>
      <c r="I752" s="21"/>
      <c r="J752" s="21"/>
      <c r="K752" s="21"/>
      <c r="L752" s="21"/>
      <c r="M752" s="21"/>
      <c r="N752" s="21"/>
      <c r="O752" s="21"/>
      <c r="P752" s="21"/>
      <c r="Q752" s="21"/>
      <c r="R752" s="27" t="n">
        <v>-0.452330950646185</v>
      </c>
      <c r="S752" s="27" t="n">
        <v>-1.19436706891523</v>
      </c>
      <c r="T752" s="27" t="n">
        <v>-1.58567062791394</v>
      </c>
      <c r="U752" s="27" t="n">
        <v>0.280026789839188</v>
      </c>
      <c r="V752" s="27" t="n">
        <v>2.06023320361074</v>
      </c>
      <c r="W752" s="27" t="n">
        <v>0.357214272539407</v>
      </c>
      <c r="X752" s="27" t="n">
        <v>-0.683830199990026</v>
      </c>
      <c r="Y752" s="27" t="n">
        <v>-0.876128212367084</v>
      </c>
      <c r="Z752" s="27" t="n">
        <v>0.627697681491043</v>
      </c>
      <c r="AA752" s="27" t="n">
        <v>-0.308461587363865</v>
      </c>
      <c r="AB752" s="27" t="n">
        <v>-1.46241507452896</v>
      </c>
      <c r="AC752" s="27" t="n">
        <v>-1.16807828293428</v>
      </c>
      <c r="AD752" s="27" t="n">
        <v>2.45626476213269</v>
      </c>
      <c r="AE752" s="27" t="n">
        <v>-1.52661026234613</v>
      </c>
      <c r="AF752" s="27" t="n">
        <v>-2.71971563821438</v>
      </c>
      <c r="AG752" s="27" t="n">
        <v>1.23077794706753</v>
      </c>
      <c r="AH752" s="27" t="n">
        <v>-0.342121020350293</v>
      </c>
      <c r="AI752" s="27" t="n">
        <v>1.59389457279873</v>
      </c>
      <c r="AJ752" s="27" t="n">
        <v>0.408950020774713</v>
      </c>
      <c r="AK752" s="27" t="n">
        <v>0.904967839341554</v>
      </c>
      <c r="AL752" s="21"/>
      <c r="AM752" s="31" t="n">
        <f aca="false">IF(SQRT($B$9)*$B752+SQRT(1-$B$9)*R752&lt;_xlfn.NORM.S.INV($B$6),1,0)</f>
        <v>0</v>
      </c>
      <c r="AN752" s="31" t="n">
        <f aca="false">IF(SQRT($B$9)*$B752+SQRT(1-$B$9)*S752&lt;_xlfn.NORM.S.INV($B$6),1,0)</f>
        <v>0</v>
      </c>
      <c r="AO752" s="31" t="n">
        <f aca="false">IF(SQRT($B$9)*$B752+SQRT(1-$B$9)*T752&lt;_xlfn.NORM.S.INV($B$6),1,0)</f>
        <v>0</v>
      </c>
      <c r="AP752" s="31" t="n">
        <f aca="false">IF(SQRT($B$9)*$B752+SQRT(1-$B$9)*U752&lt;_xlfn.NORM.S.INV($B$6),1,0)</f>
        <v>0</v>
      </c>
      <c r="AQ752" s="31" t="n">
        <f aca="false">IF(SQRT($B$9)*$B752+SQRT(1-$B$9)*V752&lt;_xlfn.NORM.S.INV($B$6),1,0)</f>
        <v>0</v>
      </c>
      <c r="AR752" s="31" t="n">
        <f aca="false">IF(SQRT($B$9)*$B752+SQRT(1-$B$9)*W752&lt;_xlfn.NORM.S.INV($B$6),1,0)</f>
        <v>0</v>
      </c>
      <c r="AS752" s="31" t="n">
        <f aca="false">IF(SQRT($B$9)*$B752+SQRT(1-$B$9)*X752&lt;_xlfn.NORM.S.INV($B$6),1,0)</f>
        <v>0</v>
      </c>
      <c r="AT752" s="31" t="n">
        <f aca="false">IF(SQRT($B$9)*$B752+SQRT(1-$B$9)*Y752&lt;_xlfn.NORM.S.INV($B$6),1,0)</f>
        <v>0</v>
      </c>
      <c r="AU752" s="31" t="n">
        <f aca="false">IF(SQRT($B$9)*$B752+SQRT(1-$B$9)*Z752&lt;_xlfn.NORM.S.INV($B$6),1,0)</f>
        <v>0</v>
      </c>
      <c r="AV752" s="31" t="n">
        <f aca="false">IF(SQRT($B$9)*$B752+SQRT(1-$B$9)*AA752&lt;_xlfn.NORM.S.INV($B$6),1,0)</f>
        <v>0</v>
      </c>
      <c r="AW752" s="31" t="n">
        <f aca="false">IF(SQRT($C$9)*$B752+SQRT(1-$C$9)*AB752&lt;_xlfn.NORM.S.INV($C$6),1,0)</f>
        <v>0</v>
      </c>
      <c r="AX752" s="31" t="n">
        <f aca="false">IF(SQRT($C$9)*$B752+SQRT(1-$C$9)*AC752&lt;_xlfn.NORM.S.INV($C$6),1,0)</f>
        <v>0</v>
      </c>
      <c r="AY752" s="31" t="n">
        <f aca="false">IF(SQRT($C$9)*$B752+SQRT(1-$C$9)*AD752&lt;_xlfn.NORM.S.INV($C$6),1,0)</f>
        <v>0</v>
      </c>
      <c r="AZ752" s="31" t="n">
        <f aca="false">IF(SQRT($C$9)*$B752+SQRT(1-$C$9)*AE752&lt;_xlfn.NORM.S.INV($C$6),1,0)</f>
        <v>0</v>
      </c>
      <c r="BA752" s="31" t="n">
        <f aca="false">IF(SQRT($C$9)*$B752+SQRT(1-$C$9)*AF752&lt;_xlfn.NORM.S.INV($C$6),1,0)</f>
        <v>1</v>
      </c>
      <c r="BB752" s="31" t="n">
        <f aca="false">IF(SQRT($C$9)*$B752+SQRT(1-$C$9)*AG752&lt;_xlfn.NORM.S.INV($C$6),1,0)</f>
        <v>0</v>
      </c>
      <c r="BC752" s="31" t="n">
        <f aca="false">IF(SQRT($C$9)*$B752+SQRT(1-$C$9)*AH752&lt;_xlfn.NORM.S.INV($C$6),1,0)</f>
        <v>0</v>
      </c>
      <c r="BD752" s="31" t="n">
        <f aca="false">IF(SQRT($C$9)*$B752+SQRT(1-$C$9)*AI752&lt;_xlfn.NORM.S.INV($C$6),1,0)</f>
        <v>0</v>
      </c>
      <c r="BE752" s="31" t="n">
        <f aca="false">IF(SQRT($C$9)*$B752+SQRT(1-$C$9)*AJ752&lt;_xlfn.NORM.S.INV($C$6),1,0)</f>
        <v>0</v>
      </c>
      <c r="BF752" s="31" t="n">
        <f aca="false">IF(SQRT($C$9)*$B752+SQRT(1-$C$9)*AK752&lt;_xlfn.NORM.S.INV($C$6),1,0)</f>
        <v>0</v>
      </c>
      <c r="BG752" s="21"/>
      <c r="BH752" s="21"/>
      <c r="BI752" s="31" t="n">
        <f aca="false">$B$11*(($A$1061)*$C752/$B$12*$B$7+(1-$A$1061)*$D752/$B$12*$C$7)</f>
        <v>600</v>
      </c>
      <c r="BJ752" s="31" t="n">
        <f aca="false">$B$11*(($A$1062)*$C752/$B$12*$B$7+(1-$A$1062)*$D752/$B$12*$C$7)</f>
        <v>570</v>
      </c>
      <c r="BK752" s="31" t="n">
        <f aca="false">$B$11*(($A$1063)*$C752/$B$12*$B$7+(1-$A$1063)*$D752/$B$12*$C$7)</f>
        <v>540</v>
      </c>
      <c r="BL752" s="31" t="n">
        <f aca="false">$B$11*(($A$1064)*$C752/$B$12*$B$7+(1-$A$1064)*$D752/$B$12*$C$7)</f>
        <v>510</v>
      </c>
      <c r="BM752" s="31" t="n">
        <f aca="false">$B$11*(($A$1065)*$C752/$B$12*$B$7+(1-$A$1065)*$D752/$B$12*$C$7)</f>
        <v>480</v>
      </c>
      <c r="BN752" s="31" t="n">
        <f aca="false">$B$11*(($A$1066)*$C752/$B$12*$B$7+(1-$A$1066)*$D752/$B$12*$C$7)</f>
        <v>450</v>
      </c>
      <c r="BO752" s="31" t="n">
        <f aca="false">$B$11*(($A$1067)*$C752/$B$12*$B$7+(1-$A$1067)*$D752/$B$12*$C$7)</f>
        <v>420</v>
      </c>
      <c r="BP752" s="31" t="n">
        <f aca="false">$B$11*(($A$1068)*$C752/$B$12*$B$7+(1-$A$1068)*$D752/$B$12*$C$7)</f>
        <v>390</v>
      </c>
      <c r="BQ752" s="31" t="n">
        <f aca="false">$B$11*(($A$1069)*$C752/$B$12*$B$7+(1-$A$1069)*$D752/$B$12*$C$7)</f>
        <v>360</v>
      </c>
      <c r="BR752" s="31" t="n">
        <f aca="false">$B$11*(($A$1070)*$C752/$B$12*$B$7+(1-$A$1070)*$D752/$B$12*$C$7)</f>
        <v>330</v>
      </c>
      <c r="BS752" s="31" t="n">
        <f aca="false">$B$11*(($A$1071)*$C752/$B$12*$B$7+(1-$A$1071)*$D752/$B$12*$C$7)</f>
        <v>300</v>
      </c>
      <c r="BT752" s="31" t="n">
        <f aca="false">$B$11*(($A$1072)*$C752/$B$12*$B$7+(1-$A$1072)*$D752/$B$12*$C$7)</f>
        <v>270</v>
      </c>
      <c r="BU752" s="31" t="n">
        <f aca="false">$B$11*(($A$1073)*$C752/$B$12*$B$7+(1-$A$1073)*$D752/$B$12*$C$7)</f>
        <v>240</v>
      </c>
      <c r="BV752" s="31" t="n">
        <f aca="false">$B$11*(($A$1074)*$C752/$B$12*$B$7+(1-$A$1074)*$D752/$B$12*$C$7)</f>
        <v>210</v>
      </c>
      <c r="BW752" s="31" t="n">
        <f aca="false">$B$11*(($A$1075)*$C752/$B$12*$B$7+(1-$A$1075)*$D752/$B$12*$C$7)</f>
        <v>180</v>
      </c>
      <c r="BX752" s="31" t="n">
        <f aca="false">$B$11*(($A$1076)*$C752/$B$12*$B$7+(1-$A$1076)*$D752/$B$12*$C$7)</f>
        <v>150</v>
      </c>
      <c r="BY752" s="31" t="n">
        <f aca="false">$B$11*(($A$1077)*$C752/$B$12*$B$7+(1-$A$1077)*$D752/$B$12*$C$7)</f>
        <v>120</v>
      </c>
      <c r="BZ752" s="31" t="n">
        <f aca="false">$B$11*(($A$1078)*$C752/$B$12*$B$7+(1-$A$1078)*$D752/$B$12*$C$7)</f>
        <v>90</v>
      </c>
      <c r="CA752" s="31" t="n">
        <f aca="false">$B$11*(($A$1079)*$C752/$B$12*$B$7+(1-$A$1079)*$D752/$B$12*$C$7)</f>
        <v>60</v>
      </c>
      <c r="CB752" s="31" t="n">
        <f aca="false">$B$11*(($A$1080)*$C752/$B$12*$B$7+(1-$A$1080)*$D752/$B$12*$C$7)</f>
        <v>30</v>
      </c>
      <c r="CC752" s="31" t="n">
        <f aca="false">$B$11*(($A$1081)*$C752/$B$12*$B$7+(1-$A$1081)*$D752/$B$12*$C$7)</f>
        <v>0</v>
      </c>
    </row>
    <row r="753" customFormat="false" ht="15" hidden="false" customHeight="false" outlineLevel="0" collapsed="false">
      <c r="A753" s="21" t="n">
        <v>729</v>
      </c>
      <c r="B753" s="27" t="n">
        <v>-0.100245310342475</v>
      </c>
      <c r="C753" s="9" t="n">
        <f aca="false">SUM(AM753:AV753)</f>
        <v>0</v>
      </c>
      <c r="D753" s="9" t="n">
        <f aca="false">SUM(AW753:BF753)</f>
        <v>1</v>
      </c>
      <c r="E753" s="24" t="n">
        <f aca="false">(1-C753/$B$12)*$B$8-C753/$B$12*$B$7</f>
        <v>0.05</v>
      </c>
      <c r="F753" s="24" t="n">
        <f aca="false">(1-D753/$B$12)*$C$8-D753/$B$12*$C$7</f>
        <v>0.021</v>
      </c>
      <c r="G753" s="47" t="n">
        <f aca="false">$B$11*($B$10*C753/$B$12*$B$7+(1-$B$10)*D753/$B$12*$C$7)</f>
        <v>300</v>
      </c>
      <c r="H753" s="24" t="n">
        <f aca="false">$B$10*E753+(1-$B$10)*F753</f>
        <v>0.0355</v>
      </c>
      <c r="I753" s="21"/>
      <c r="J753" s="21"/>
      <c r="K753" s="21"/>
      <c r="L753" s="21"/>
      <c r="M753" s="21"/>
      <c r="N753" s="21"/>
      <c r="O753" s="21"/>
      <c r="P753" s="21"/>
      <c r="Q753" s="21"/>
      <c r="R753" s="27" t="n">
        <v>0.000692324023870779</v>
      </c>
      <c r="S753" s="27" t="n">
        <v>-1.72290756452033</v>
      </c>
      <c r="T753" s="27" t="n">
        <v>-0.629904500963797</v>
      </c>
      <c r="U753" s="27" t="n">
        <v>-0.331699336111434</v>
      </c>
      <c r="V753" s="27" t="n">
        <v>-1.03700345916219</v>
      </c>
      <c r="W753" s="27" t="n">
        <v>-1.53923225049436</v>
      </c>
      <c r="X753" s="27" t="n">
        <v>-0.312051583774478</v>
      </c>
      <c r="Y753" s="27" t="n">
        <v>0.950683612534229</v>
      </c>
      <c r="Z753" s="27" t="n">
        <v>0.723024411060578</v>
      </c>
      <c r="AA753" s="27" t="n">
        <v>-0.172659084363278</v>
      </c>
      <c r="AB753" s="27" t="n">
        <v>-0.701754580741467</v>
      </c>
      <c r="AC753" s="27" t="n">
        <v>-1.6916251989719</v>
      </c>
      <c r="AD753" s="27" t="n">
        <v>-1.47870132597809</v>
      </c>
      <c r="AE753" s="27" t="n">
        <v>1.47848781570345</v>
      </c>
      <c r="AF753" s="27" t="n">
        <v>0.439978917472199</v>
      </c>
      <c r="AG753" s="27" t="n">
        <v>0.403509859434626</v>
      </c>
      <c r="AH753" s="27" t="n">
        <v>-0.557291935416442</v>
      </c>
      <c r="AI753" s="27" t="n">
        <v>0.165448238350429</v>
      </c>
      <c r="AJ753" s="27" t="n">
        <v>0.976797742620941</v>
      </c>
      <c r="AK753" s="27" t="n">
        <v>-2.05002718909807</v>
      </c>
      <c r="AL753" s="21"/>
      <c r="AM753" s="31" t="n">
        <f aca="false">IF(SQRT($B$9)*$B753+SQRT(1-$B$9)*R753&lt;_xlfn.NORM.S.INV($B$6),1,0)</f>
        <v>0</v>
      </c>
      <c r="AN753" s="31" t="n">
        <f aca="false">IF(SQRT($B$9)*$B753+SQRT(1-$B$9)*S753&lt;_xlfn.NORM.S.INV($B$6),1,0)</f>
        <v>0</v>
      </c>
      <c r="AO753" s="31" t="n">
        <f aca="false">IF(SQRT($B$9)*$B753+SQRT(1-$B$9)*T753&lt;_xlfn.NORM.S.INV($B$6),1,0)</f>
        <v>0</v>
      </c>
      <c r="AP753" s="31" t="n">
        <f aca="false">IF(SQRT($B$9)*$B753+SQRT(1-$B$9)*U753&lt;_xlfn.NORM.S.INV($B$6),1,0)</f>
        <v>0</v>
      </c>
      <c r="AQ753" s="31" t="n">
        <f aca="false">IF(SQRT($B$9)*$B753+SQRT(1-$B$9)*V753&lt;_xlfn.NORM.S.INV($B$6),1,0)</f>
        <v>0</v>
      </c>
      <c r="AR753" s="31" t="n">
        <f aca="false">IF(SQRT($B$9)*$B753+SQRT(1-$B$9)*W753&lt;_xlfn.NORM.S.INV($B$6),1,0)</f>
        <v>0</v>
      </c>
      <c r="AS753" s="31" t="n">
        <f aca="false">IF(SQRT($B$9)*$B753+SQRT(1-$B$9)*X753&lt;_xlfn.NORM.S.INV($B$6),1,0)</f>
        <v>0</v>
      </c>
      <c r="AT753" s="31" t="n">
        <f aca="false">IF(SQRT($B$9)*$B753+SQRT(1-$B$9)*Y753&lt;_xlfn.NORM.S.INV($B$6),1,0)</f>
        <v>0</v>
      </c>
      <c r="AU753" s="31" t="n">
        <f aca="false">IF(SQRT($B$9)*$B753+SQRT(1-$B$9)*Z753&lt;_xlfn.NORM.S.INV($B$6),1,0)</f>
        <v>0</v>
      </c>
      <c r="AV753" s="31" t="n">
        <f aca="false">IF(SQRT($B$9)*$B753+SQRT(1-$B$9)*AA753&lt;_xlfn.NORM.S.INV($B$6),1,0)</f>
        <v>0</v>
      </c>
      <c r="AW753" s="31" t="n">
        <f aca="false">IF(SQRT($C$9)*$B753+SQRT(1-$C$9)*AB753&lt;_xlfn.NORM.S.INV($C$6),1,0)</f>
        <v>0</v>
      </c>
      <c r="AX753" s="31" t="n">
        <f aca="false">IF(SQRT($C$9)*$B753+SQRT(1-$C$9)*AC753&lt;_xlfn.NORM.S.INV($C$6),1,0)</f>
        <v>0</v>
      </c>
      <c r="AY753" s="31" t="n">
        <f aca="false">IF(SQRT($C$9)*$B753+SQRT(1-$C$9)*AD753&lt;_xlfn.NORM.S.INV($C$6),1,0)</f>
        <v>0</v>
      </c>
      <c r="AZ753" s="31" t="n">
        <f aca="false">IF(SQRT($C$9)*$B753+SQRT(1-$C$9)*AE753&lt;_xlfn.NORM.S.INV($C$6),1,0)</f>
        <v>0</v>
      </c>
      <c r="BA753" s="31" t="n">
        <f aca="false">IF(SQRT($C$9)*$B753+SQRT(1-$C$9)*AF753&lt;_xlfn.NORM.S.INV($C$6),1,0)</f>
        <v>0</v>
      </c>
      <c r="BB753" s="31" t="n">
        <f aca="false">IF(SQRT($C$9)*$B753+SQRT(1-$C$9)*AG753&lt;_xlfn.NORM.S.INV($C$6),1,0)</f>
        <v>0</v>
      </c>
      <c r="BC753" s="31" t="n">
        <f aca="false">IF(SQRT($C$9)*$B753+SQRT(1-$C$9)*AH753&lt;_xlfn.NORM.S.INV($C$6),1,0)</f>
        <v>0</v>
      </c>
      <c r="BD753" s="31" t="n">
        <f aca="false">IF(SQRT($C$9)*$B753+SQRT(1-$C$9)*AI753&lt;_xlfn.NORM.S.INV($C$6),1,0)</f>
        <v>0</v>
      </c>
      <c r="BE753" s="31" t="n">
        <f aca="false">IF(SQRT($C$9)*$B753+SQRT(1-$C$9)*AJ753&lt;_xlfn.NORM.S.INV($C$6),1,0)</f>
        <v>0</v>
      </c>
      <c r="BF753" s="31" t="n">
        <f aca="false">IF(SQRT($C$9)*$B753+SQRT(1-$C$9)*AK753&lt;_xlfn.NORM.S.INV($C$6),1,0)</f>
        <v>1</v>
      </c>
      <c r="BG753" s="21"/>
      <c r="BH753" s="21"/>
      <c r="BI753" s="31" t="n">
        <f aca="false">$B$11*(($A$1061)*$C753/$B$12*$B$7+(1-$A$1061)*$D753/$B$12*$C$7)</f>
        <v>600</v>
      </c>
      <c r="BJ753" s="31" t="n">
        <f aca="false">$B$11*(($A$1062)*$C753/$B$12*$B$7+(1-$A$1062)*$D753/$B$12*$C$7)</f>
        <v>570</v>
      </c>
      <c r="BK753" s="31" t="n">
        <f aca="false">$B$11*(($A$1063)*$C753/$B$12*$B$7+(1-$A$1063)*$D753/$B$12*$C$7)</f>
        <v>540</v>
      </c>
      <c r="BL753" s="31" t="n">
        <f aca="false">$B$11*(($A$1064)*$C753/$B$12*$B$7+(1-$A$1064)*$D753/$B$12*$C$7)</f>
        <v>510</v>
      </c>
      <c r="BM753" s="31" t="n">
        <f aca="false">$B$11*(($A$1065)*$C753/$B$12*$B$7+(1-$A$1065)*$D753/$B$12*$C$7)</f>
        <v>480</v>
      </c>
      <c r="BN753" s="31" t="n">
        <f aca="false">$B$11*(($A$1066)*$C753/$B$12*$B$7+(1-$A$1066)*$D753/$B$12*$C$7)</f>
        <v>450</v>
      </c>
      <c r="BO753" s="31" t="n">
        <f aca="false">$B$11*(($A$1067)*$C753/$B$12*$B$7+(1-$A$1067)*$D753/$B$12*$C$7)</f>
        <v>420</v>
      </c>
      <c r="BP753" s="31" t="n">
        <f aca="false">$B$11*(($A$1068)*$C753/$B$12*$B$7+(1-$A$1068)*$D753/$B$12*$C$7)</f>
        <v>390</v>
      </c>
      <c r="BQ753" s="31" t="n">
        <f aca="false">$B$11*(($A$1069)*$C753/$B$12*$B$7+(1-$A$1069)*$D753/$B$12*$C$7)</f>
        <v>360</v>
      </c>
      <c r="BR753" s="31" t="n">
        <f aca="false">$B$11*(($A$1070)*$C753/$B$12*$B$7+(1-$A$1070)*$D753/$B$12*$C$7)</f>
        <v>330</v>
      </c>
      <c r="BS753" s="31" t="n">
        <f aca="false">$B$11*(($A$1071)*$C753/$B$12*$B$7+(1-$A$1071)*$D753/$B$12*$C$7)</f>
        <v>300</v>
      </c>
      <c r="BT753" s="31" t="n">
        <f aca="false">$B$11*(($A$1072)*$C753/$B$12*$B$7+(1-$A$1072)*$D753/$B$12*$C$7)</f>
        <v>270</v>
      </c>
      <c r="BU753" s="31" t="n">
        <f aca="false">$B$11*(($A$1073)*$C753/$B$12*$B$7+(1-$A$1073)*$D753/$B$12*$C$7)</f>
        <v>240</v>
      </c>
      <c r="BV753" s="31" t="n">
        <f aca="false">$B$11*(($A$1074)*$C753/$B$12*$B$7+(1-$A$1074)*$D753/$B$12*$C$7)</f>
        <v>210</v>
      </c>
      <c r="BW753" s="31" t="n">
        <f aca="false">$B$11*(($A$1075)*$C753/$B$12*$B$7+(1-$A$1075)*$D753/$B$12*$C$7)</f>
        <v>180</v>
      </c>
      <c r="BX753" s="31" t="n">
        <f aca="false">$B$11*(($A$1076)*$C753/$B$12*$B$7+(1-$A$1076)*$D753/$B$12*$C$7)</f>
        <v>150</v>
      </c>
      <c r="BY753" s="31" t="n">
        <f aca="false">$B$11*(($A$1077)*$C753/$B$12*$B$7+(1-$A$1077)*$D753/$B$12*$C$7)</f>
        <v>120</v>
      </c>
      <c r="BZ753" s="31" t="n">
        <f aca="false">$B$11*(($A$1078)*$C753/$B$12*$B$7+(1-$A$1078)*$D753/$B$12*$C$7)</f>
        <v>90</v>
      </c>
      <c r="CA753" s="31" t="n">
        <f aca="false">$B$11*(($A$1079)*$C753/$B$12*$B$7+(1-$A$1079)*$D753/$B$12*$C$7)</f>
        <v>60</v>
      </c>
      <c r="CB753" s="31" t="n">
        <f aca="false">$B$11*(($A$1080)*$C753/$B$12*$B$7+(1-$A$1080)*$D753/$B$12*$C$7)</f>
        <v>30</v>
      </c>
      <c r="CC753" s="31" t="n">
        <f aca="false">$B$11*(($A$1081)*$C753/$B$12*$B$7+(1-$A$1081)*$D753/$B$12*$C$7)</f>
        <v>0</v>
      </c>
    </row>
    <row r="754" customFormat="false" ht="15" hidden="false" customHeight="false" outlineLevel="0" collapsed="false">
      <c r="A754" s="21" t="n">
        <v>730</v>
      </c>
      <c r="B754" s="27" t="n">
        <v>1.71105898179553</v>
      </c>
      <c r="C754" s="9" t="n">
        <f aca="false">SUM(AM754:AV754)</f>
        <v>0</v>
      </c>
      <c r="D754" s="9" t="n">
        <f aca="false">SUM(AW754:BF754)</f>
        <v>0</v>
      </c>
      <c r="E754" s="24" t="n">
        <f aca="false">(1-C754/$B$12)*$B$8-C754/$B$12*$B$7</f>
        <v>0.05</v>
      </c>
      <c r="F754" s="24" t="n">
        <f aca="false">(1-D754/$B$12)*$C$8-D754/$B$12*$C$7</f>
        <v>0.09</v>
      </c>
      <c r="G754" s="47" t="n">
        <f aca="false">$B$11*($B$10*C754/$B$12*$B$7+(1-$B$10)*D754/$B$12*$C$7)</f>
        <v>0</v>
      </c>
      <c r="H754" s="24" t="n">
        <f aca="false">$B$10*E754+(1-$B$10)*F754</f>
        <v>0.07</v>
      </c>
      <c r="I754" s="21"/>
      <c r="J754" s="21"/>
      <c r="K754" s="21"/>
      <c r="L754" s="21"/>
      <c r="M754" s="21"/>
      <c r="N754" s="21"/>
      <c r="O754" s="21"/>
      <c r="P754" s="21"/>
      <c r="Q754" s="21"/>
      <c r="R754" s="27" t="n">
        <v>-0.181456334725133</v>
      </c>
      <c r="S754" s="27" t="n">
        <v>-0.239724223269793</v>
      </c>
      <c r="T754" s="27" t="n">
        <v>-0.527088961961117</v>
      </c>
      <c r="U754" s="27" t="n">
        <v>-0.794914488080008</v>
      </c>
      <c r="V754" s="27" t="n">
        <v>-0.650429528075693</v>
      </c>
      <c r="W754" s="27" t="n">
        <v>-0.355098183842911</v>
      </c>
      <c r="X754" s="27" t="n">
        <v>0.444725051387606</v>
      </c>
      <c r="Y754" s="27" t="n">
        <v>-1.02064517913548</v>
      </c>
      <c r="Z754" s="27" t="n">
        <v>2.18546805375859</v>
      </c>
      <c r="AA754" s="27" t="n">
        <v>0.0980261848268326</v>
      </c>
      <c r="AB754" s="27" t="n">
        <v>-0.324854135469703</v>
      </c>
      <c r="AC754" s="27" t="n">
        <v>-2.06156314174359</v>
      </c>
      <c r="AD754" s="27" t="n">
        <v>-0.783630992830605</v>
      </c>
      <c r="AE754" s="27" t="n">
        <v>-0.35762454753641</v>
      </c>
      <c r="AF754" s="27" t="n">
        <v>-1.03134126238522</v>
      </c>
      <c r="AG754" s="27" t="n">
        <v>-1.80042886915804</v>
      </c>
      <c r="AH754" s="27" t="n">
        <v>0.813198247067656</v>
      </c>
      <c r="AI754" s="27" t="n">
        <v>-1.04229725844397</v>
      </c>
      <c r="AJ754" s="27" t="n">
        <v>-0.400407362605673</v>
      </c>
      <c r="AK754" s="27" t="n">
        <v>0.702593881569163</v>
      </c>
      <c r="AL754" s="21"/>
      <c r="AM754" s="31" t="n">
        <f aca="false">IF(SQRT($B$9)*$B754+SQRT(1-$B$9)*R754&lt;_xlfn.NORM.S.INV($B$6),1,0)</f>
        <v>0</v>
      </c>
      <c r="AN754" s="31" t="n">
        <f aca="false">IF(SQRT($B$9)*$B754+SQRT(1-$B$9)*S754&lt;_xlfn.NORM.S.INV($B$6),1,0)</f>
        <v>0</v>
      </c>
      <c r="AO754" s="31" t="n">
        <f aca="false">IF(SQRT($B$9)*$B754+SQRT(1-$B$9)*T754&lt;_xlfn.NORM.S.INV($B$6),1,0)</f>
        <v>0</v>
      </c>
      <c r="AP754" s="31" t="n">
        <f aca="false">IF(SQRT($B$9)*$B754+SQRT(1-$B$9)*U754&lt;_xlfn.NORM.S.INV($B$6),1,0)</f>
        <v>0</v>
      </c>
      <c r="AQ754" s="31" t="n">
        <f aca="false">IF(SQRT($B$9)*$B754+SQRT(1-$B$9)*V754&lt;_xlfn.NORM.S.INV($B$6),1,0)</f>
        <v>0</v>
      </c>
      <c r="AR754" s="31" t="n">
        <f aca="false">IF(SQRT($B$9)*$B754+SQRT(1-$B$9)*W754&lt;_xlfn.NORM.S.INV($B$6),1,0)</f>
        <v>0</v>
      </c>
      <c r="AS754" s="31" t="n">
        <f aca="false">IF(SQRT($B$9)*$B754+SQRT(1-$B$9)*X754&lt;_xlfn.NORM.S.INV($B$6),1,0)</f>
        <v>0</v>
      </c>
      <c r="AT754" s="31" t="n">
        <f aca="false">IF(SQRT($B$9)*$B754+SQRT(1-$B$9)*Y754&lt;_xlfn.NORM.S.INV($B$6),1,0)</f>
        <v>0</v>
      </c>
      <c r="AU754" s="31" t="n">
        <f aca="false">IF(SQRT($B$9)*$B754+SQRT(1-$B$9)*Z754&lt;_xlfn.NORM.S.INV($B$6),1,0)</f>
        <v>0</v>
      </c>
      <c r="AV754" s="31" t="n">
        <f aca="false">IF(SQRT($B$9)*$B754+SQRT(1-$B$9)*AA754&lt;_xlfn.NORM.S.INV($B$6),1,0)</f>
        <v>0</v>
      </c>
      <c r="AW754" s="31" t="n">
        <f aca="false">IF(SQRT($C$9)*$B754+SQRT(1-$C$9)*AB754&lt;_xlfn.NORM.S.INV($C$6),1,0)</f>
        <v>0</v>
      </c>
      <c r="AX754" s="31" t="n">
        <f aca="false">IF(SQRT($C$9)*$B754+SQRT(1-$C$9)*AC754&lt;_xlfn.NORM.S.INV($C$6),1,0)</f>
        <v>0</v>
      </c>
      <c r="AY754" s="31" t="n">
        <f aca="false">IF(SQRT($C$9)*$B754+SQRT(1-$C$9)*AD754&lt;_xlfn.NORM.S.INV($C$6),1,0)</f>
        <v>0</v>
      </c>
      <c r="AZ754" s="31" t="n">
        <f aca="false">IF(SQRT($C$9)*$B754+SQRT(1-$C$9)*AE754&lt;_xlfn.NORM.S.INV($C$6),1,0)</f>
        <v>0</v>
      </c>
      <c r="BA754" s="31" t="n">
        <f aca="false">IF(SQRT($C$9)*$B754+SQRT(1-$C$9)*AF754&lt;_xlfn.NORM.S.INV($C$6),1,0)</f>
        <v>0</v>
      </c>
      <c r="BB754" s="31" t="n">
        <f aca="false">IF(SQRT($C$9)*$B754+SQRT(1-$C$9)*AG754&lt;_xlfn.NORM.S.INV($C$6),1,0)</f>
        <v>0</v>
      </c>
      <c r="BC754" s="31" t="n">
        <f aca="false">IF(SQRT($C$9)*$B754+SQRT(1-$C$9)*AH754&lt;_xlfn.NORM.S.INV($C$6),1,0)</f>
        <v>0</v>
      </c>
      <c r="BD754" s="31" t="n">
        <f aca="false">IF(SQRT($C$9)*$B754+SQRT(1-$C$9)*AI754&lt;_xlfn.NORM.S.INV($C$6),1,0)</f>
        <v>0</v>
      </c>
      <c r="BE754" s="31" t="n">
        <f aca="false">IF(SQRT($C$9)*$B754+SQRT(1-$C$9)*AJ754&lt;_xlfn.NORM.S.INV($C$6),1,0)</f>
        <v>0</v>
      </c>
      <c r="BF754" s="31" t="n">
        <f aca="false">IF(SQRT($C$9)*$B754+SQRT(1-$C$9)*AK754&lt;_xlfn.NORM.S.INV($C$6),1,0)</f>
        <v>0</v>
      </c>
      <c r="BG754" s="21"/>
      <c r="BH754" s="21"/>
      <c r="BI754" s="31" t="n">
        <f aca="false">$B$11*(($A$1061)*$C754/$B$12*$B$7+(1-$A$1061)*$D754/$B$12*$C$7)</f>
        <v>0</v>
      </c>
      <c r="BJ754" s="31" t="n">
        <f aca="false">$B$11*(($A$1062)*$C754/$B$12*$B$7+(1-$A$1062)*$D754/$B$12*$C$7)</f>
        <v>0</v>
      </c>
      <c r="BK754" s="31" t="n">
        <f aca="false">$B$11*(($A$1063)*$C754/$B$12*$B$7+(1-$A$1063)*$D754/$B$12*$C$7)</f>
        <v>0</v>
      </c>
      <c r="BL754" s="31" t="n">
        <f aca="false">$B$11*(($A$1064)*$C754/$B$12*$B$7+(1-$A$1064)*$D754/$B$12*$C$7)</f>
        <v>0</v>
      </c>
      <c r="BM754" s="31" t="n">
        <f aca="false">$B$11*(($A$1065)*$C754/$B$12*$B$7+(1-$A$1065)*$D754/$B$12*$C$7)</f>
        <v>0</v>
      </c>
      <c r="BN754" s="31" t="n">
        <f aca="false">$B$11*(($A$1066)*$C754/$B$12*$B$7+(1-$A$1066)*$D754/$B$12*$C$7)</f>
        <v>0</v>
      </c>
      <c r="BO754" s="31" t="n">
        <f aca="false">$B$11*(($A$1067)*$C754/$B$12*$B$7+(1-$A$1067)*$D754/$B$12*$C$7)</f>
        <v>0</v>
      </c>
      <c r="BP754" s="31" t="n">
        <f aca="false">$B$11*(($A$1068)*$C754/$B$12*$B$7+(1-$A$1068)*$D754/$B$12*$C$7)</f>
        <v>0</v>
      </c>
      <c r="BQ754" s="31" t="n">
        <f aca="false">$B$11*(($A$1069)*$C754/$B$12*$B$7+(1-$A$1069)*$D754/$B$12*$C$7)</f>
        <v>0</v>
      </c>
      <c r="BR754" s="31" t="n">
        <f aca="false">$B$11*(($A$1070)*$C754/$B$12*$B$7+(1-$A$1070)*$D754/$B$12*$C$7)</f>
        <v>0</v>
      </c>
      <c r="BS754" s="31" t="n">
        <f aca="false">$B$11*(($A$1071)*$C754/$B$12*$B$7+(1-$A$1071)*$D754/$B$12*$C$7)</f>
        <v>0</v>
      </c>
      <c r="BT754" s="31" t="n">
        <f aca="false">$B$11*(($A$1072)*$C754/$B$12*$B$7+(1-$A$1072)*$D754/$B$12*$C$7)</f>
        <v>0</v>
      </c>
      <c r="BU754" s="31" t="n">
        <f aca="false">$B$11*(($A$1073)*$C754/$B$12*$B$7+(1-$A$1073)*$D754/$B$12*$C$7)</f>
        <v>0</v>
      </c>
      <c r="BV754" s="31" t="n">
        <f aca="false">$B$11*(($A$1074)*$C754/$B$12*$B$7+(1-$A$1074)*$D754/$B$12*$C$7)</f>
        <v>0</v>
      </c>
      <c r="BW754" s="31" t="n">
        <f aca="false">$B$11*(($A$1075)*$C754/$B$12*$B$7+(1-$A$1075)*$D754/$B$12*$C$7)</f>
        <v>0</v>
      </c>
      <c r="BX754" s="31" t="n">
        <f aca="false">$B$11*(($A$1076)*$C754/$B$12*$B$7+(1-$A$1076)*$D754/$B$12*$C$7)</f>
        <v>0</v>
      </c>
      <c r="BY754" s="31" t="n">
        <f aca="false">$B$11*(($A$1077)*$C754/$B$12*$B$7+(1-$A$1077)*$D754/$B$12*$C$7)</f>
        <v>0</v>
      </c>
      <c r="BZ754" s="31" t="n">
        <f aca="false">$B$11*(($A$1078)*$C754/$B$12*$B$7+(1-$A$1078)*$D754/$B$12*$C$7)</f>
        <v>0</v>
      </c>
      <c r="CA754" s="31" t="n">
        <f aca="false">$B$11*(($A$1079)*$C754/$B$12*$B$7+(1-$A$1079)*$D754/$B$12*$C$7)</f>
        <v>0</v>
      </c>
      <c r="CB754" s="31" t="n">
        <f aca="false">$B$11*(($A$1080)*$C754/$B$12*$B$7+(1-$A$1080)*$D754/$B$12*$C$7)</f>
        <v>0</v>
      </c>
      <c r="CC754" s="31" t="n">
        <f aca="false">$B$11*(($A$1081)*$C754/$B$12*$B$7+(1-$A$1081)*$D754/$B$12*$C$7)</f>
        <v>0</v>
      </c>
    </row>
    <row r="755" customFormat="false" ht="15" hidden="false" customHeight="false" outlineLevel="0" collapsed="false">
      <c r="A755" s="21" t="n">
        <v>731</v>
      </c>
      <c r="B755" s="27" t="n">
        <v>-1.94432092064364</v>
      </c>
      <c r="C755" s="9" t="n">
        <f aca="false">SUM(AM755:AV755)</f>
        <v>0</v>
      </c>
      <c r="D755" s="9" t="n">
        <f aca="false">SUM(AW755:BF755)</f>
        <v>3</v>
      </c>
      <c r="E755" s="24" t="n">
        <f aca="false">(1-C755/$B$12)*$B$8-C755/$B$12*$B$7</f>
        <v>0.05</v>
      </c>
      <c r="F755" s="24" t="n">
        <f aca="false">(1-D755/$B$12)*$C$8-D755/$B$12*$C$7</f>
        <v>-0.117</v>
      </c>
      <c r="G755" s="47" t="n">
        <f aca="false">$B$11*($B$10*C755/$B$12*$B$7+(1-$B$10)*D755/$B$12*$C$7)</f>
        <v>900</v>
      </c>
      <c r="H755" s="24" t="n">
        <f aca="false">$B$10*E755+(1-$B$10)*F755</f>
        <v>-0.0335</v>
      </c>
      <c r="I755" s="21"/>
      <c r="J755" s="21"/>
      <c r="K755" s="21"/>
      <c r="L755" s="21"/>
      <c r="M755" s="21"/>
      <c r="N755" s="21"/>
      <c r="O755" s="21"/>
      <c r="P755" s="21"/>
      <c r="Q755" s="21"/>
      <c r="R755" s="27" t="n">
        <v>-0.533134586685755</v>
      </c>
      <c r="S755" s="27" t="n">
        <v>0.930441091581208</v>
      </c>
      <c r="T755" s="27" t="n">
        <v>1.19658872313089</v>
      </c>
      <c r="U755" s="27" t="n">
        <v>-0.0906186785587917</v>
      </c>
      <c r="V755" s="27" t="n">
        <v>-0.796882764883084</v>
      </c>
      <c r="W755" s="27" t="n">
        <v>-0.698789129000088</v>
      </c>
      <c r="X755" s="27" t="n">
        <v>1.49381732301362</v>
      </c>
      <c r="Y755" s="27" t="n">
        <v>0.150134151021619</v>
      </c>
      <c r="Z755" s="27" t="n">
        <v>-0.828109544340786</v>
      </c>
      <c r="AA755" s="27" t="n">
        <v>-0.958416538178641</v>
      </c>
      <c r="AB755" s="27" t="n">
        <v>-0.9598534583309</v>
      </c>
      <c r="AC755" s="27" t="n">
        <v>-0.437053193478217</v>
      </c>
      <c r="AD755" s="27" t="n">
        <v>-1.94781343824648</v>
      </c>
      <c r="AE755" s="27" t="n">
        <v>-0.181450451047388</v>
      </c>
      <c r="AF755" s="27" t="n">
        <v>1.25743400601248</v>
      </c>
      <c r="AG755" s="27" t="n">
        <v>-0.787958714436033</v>
      </c>
      <c r="AH755" s="27" t="n">
        <v>0.431649654320646</v>
      </c>
      <c r="AI755" s="27" t="n">
        <v>-1.23957395486216</v>
      </c>
      <c r="AJ755" s="27" t="n">
        <v>0.746824792203074</v>
      </c>
      <c r="AK755" s="27" t="n">
        <v>1.51559691157088</v>
      </c>
      <c r="AL755" s="21"/>
      <c r="AM755" s="31" t="n">
        <f aca="false">IF(SQRT($B$9)*$B755+SQRT(1-$B$9)*R755&lt;_xlfn.NORM.S.INV($B$6),1,0)</f>
        <v>0</v>
      </c>
      <c r="AN755" s="31" t="n">
        <f aca="false">IF(SQRT($B$9)*$B755+SQRT(1-$B$9)*S755&lt;_xlfn.NORM.S.INV($B$6),1,0)</f>
        <v>0</v>
      </c>
      <c r="AO755" s="31" t="n">
        <f aca="false">IF(SQRT($B$9)*$B755+SQRT(1-$B$9)*T755&lt;_xlfn.NORM.S.INV($B$6),1,0)</f>
        <v>0</v>
      </c>
      <c r="AP755" s="31" t="n">
        <f aca="false">IF(SQRT($B$9)*$B755+SQRT(1-$B$9)*U755&lt;_xlfn.NORM.S.INV($B$6),1,0)</f>
        <v>0</v>
      </c>
      <c r="AQ755" s="31" t="n">
        <f aca="false">IF(SQRT($B$9)*$B755+SQRT(1-$B$9)*V755&lt;_xlfn.NORM.S.INV($B$6),1,0)</f>
        <v>0</v>
      </c>
      <c r="AR755" s="31" t="n">
        <f aca="false">IF(SQRT($B$9)*$B755+SQRT(1-$B$9)*W755&lt;_xlfn.NORM.S.INV($B$6),1,0)</f>
        <v>0</v>
      </c>
      <c r="AS755" s="31" t="n">
        <f aca="false">IF(SQRT($B$9)*$B755+SQRT(1-$B$9)*X755&lt;_xlfn.NORM.S.INV($B$6),1,0)</f>
        <v>0</v>
      </c>
      <c r="AT755" s="31" t="n">
        <f aca="false">IF(SQRT($B$9)*$B755+SQRT(1-$B$9)*Y755&lt;_xlfn.NORM.S.INV($B$6),1,0)</f>
        <v>0</v>
      </c>
      <c r="AU755" s="31" t="n">
        <f aca="false">IF(SQRT($B$9)*$B755+SQRT(1-$B$9)*Z755&lt;_xlfn.NORM.S.INV($B$6),1,0)</f>
        <v>0</v>
      </c>
      <c r="AV755" s="31" t="n">
        <f aca="false">IF(SQRT($B$9)*$B755+SQRT(1-$B$9)*AA755&lt;_xlfn.NORM.S.INV($B$6),1,0)</f>
        <v>0</v>
      </c>
      <c r="AW755" s="31" t="n">
        <f aca="false">IF(SQRT($C$9)*$B755+SQRT(1-$C$9)*AB755&lt;_xlfn.NORM.S.INV($C$6),1,0)</f>
        <v>1</v>
      </c>
      <c r="AX755" s="31" t="n">
        <f aca="false">IF(SQRT($C$9)*$B755+SQRT(1-$C$9)*AC755&lt;_xlfn.NORM.S.INV($C$6),1,0)</f>
        <v>0</v>
      </c>
      <c r="AY755" s="31" t="n">
        <f aca="false">IF(SQRT($C$9)*$B755+SQRT(1-$C$9)*AD755&lt;_xlfn.NORM.S.INV($C$6),1,0)</f>
        <v>1</v>
      </c>
      <c r="AZ755" s="31" t="n">
        <f aca="false">IF(SQRT($C$9)*$B755+SQRT(1-$C$9)*AE755&lt;_xlfn.NORM.S.INV($C$6),1,0)</f>
        <v>0</v>
      </c>
      <c r="BA755" s="31" t="n">
        <f aca="false">IF(SQRT($C$9)*$B755+SQRT(1-$C$9)*AF755&lt;_xlfn.NORM.S.INV($C$6),1,0)</f>
        <v>0</v>
      </c>
      <c r="BB755" s="31" t="n">
        <f aca="false">IF(SQRT($C$9)*$B755+SQRT(1-$C$9)*AG755&lt;_xlfn.NORM.S.INV($C$6),1,0)</f>
        <v>0</v>
      </c>
      <c r="BC755" s="31" t="n">
        <f aca="false">IF(SQRT($C$9)*$B755+SQRT(1-$C$9)*AH755&lt;_xlfn.NORM.S.INV($C$6),1,0)</f>
        <v>0</v>
      </c>
      <c r="BD755" s="31" t="n">
        <f aca="false">IF(SQRT($C$9)*$B755+SQRT(1-$C$9)*AI755&lt;_xlfn.NORM.S.INV($C$6),1,0)</f>
        <v>1</v>
      </c>
      <c r="BE755" s="31" t="n">
        <f aca="false">IF(SQRT($C$9)*$B755+SQRT(1-$C$9)*AJ755&lt;_xlfn.NORM.S.INV($C$6),1,0)</f>
        <v>0</v>
      </c>
      <c r="BF755" s="31" t="n">
        <f aca="false">IF(SQRT($C$9)*$B755+SQRT(1-$C$9)*AK755&lt;_xlfn.NORM.S.INV($C$6),1,0)</f>
        <v>0</v>
      </c>
      <c r="BG755" s="21"/>
      <c r="BH755" s="21"/>
      <c r="BI755" s="31" t="n">
        <f aca="false">$B$11*(($A$1061)*$C755/$B$12*$B$7+(1-$A$1061)*$D755/$B$12*$C$7)</f>
        <v>1800</v>
      </c>
      <c r="BJ755" s="31" t="n">
        <f aca="false">$B$11*(($A$1062)*$C755/$B$12*$B$7+(1-$A$1062)*$D755/$B$12*$C$7)</f>
        <v>1710</v>
      </c>
      <c r="BK755" s="31" t="n">
        <f aca="false">$B$11*(($A$1063)*$C755/$B$12*$B$7+(1-$A$1063)*$D755/$B$12*$C$7)</f>
        <v>1620</v>
      </c>
      <c r="BL755" s="31" t="n">
        <f aca="false">$B$11*(($A$1064)*$C755/$B$12*$B$7+(1-$A$1064)*$D755/$B$12*$C$7)</f>
        <v>1530</v>
      </c>
      <c r="BM755" s="31" t="n">
        <f aca="false">$B$11*(($A$1065)*$C755/$B$12*$B$7+(1-$A$1065)*$D755/$B$12*$C$7)</f>
        <v>1440</v>
      </c>
      <c r="BN755" s="31" t="n">
        <f aca="false">$B$11*(($A$1066)*$C755/$B$12*$B$7+(1-$A$1066)*$D755/$B$12*$C$7)</f>
        <v>1350</v>
      </c>
      <c r="BO755" s="31" t="n">
        <f aca="false">$B$11*(($A$1067)*$C755/$B$12*$B$7+(1-$A$1067)*$D755/$B$12*$C$7)</f>
        <v>1260</v>
      </c>
      <c r="BP755" s="31" t="n">
        <f aca="false">$B$11*(($A$1068)*$C755/$B$12*$B$7+(1-$A$1068)*$D755/$B$12*$C$7)</f>
        <v>1170</v>
      </c>
      <c r="BQ755" s="31" t="n">
        <f aca="false">$B$11*(($A$1069)*$C755/$B$12*$B$7+(1-$A$1069)*$D755/$B$12*$C$7)</f>
        <v>1080</v>
      </c>
      <c r="BR755" s="31" t="n">
        <f aca="false">$B$11*(($A$1070)*$C755/$B$12*$B$7+(1-$A$1070)*$D755/$B$12*$C$7)</f>
        <v>990</v>
      </c>
      <c r="BS755" s="31" t="n">
        <f aca="false">$B$11*(($A$1071)*$C755/$B$12*$B$7+(1-$A$1071)*$D755/$B$12*$C$7)</f>
        <v>900</v>
      </c>
      <c r="BT755" s="31" t="n">
        <f aca="false">$B$11*(($A$1072)*$C755/$B$12*$B$7+(1-$A$1072)*$D755/$B$12*$C$7)</f>
        <v>810</v>
      </c>
      <c r="BU755" s="31" t="n">
        <f aca="false">$B$11*(($A$1073)*$C755/$B$12*$B$7+(1-$A$1073)*$D755/$B$12*$C$7)</f>
        <v>720</v>
      </c>
      <c r="BV755" s="31" t="n">
        <f aca="false">$B$11*(($A$1074)*$C755/$B$12*$B$7+(1-$A$1074)*$D755/$B$12*$C$7)</f>
        <v>630</v>
      </c>
      <c r="BW755" s="31" t="n">
        <f aca="false">$B$11*(($A$1075)*$C755/$B$12*$B$7+(1-$A$1075)*$D755/$B$12*$C$7)</f>
        <v>540</v>
      </c>
      <c r="BX755" s="31" t="n">
        <f aca="false">$B$11*(($A$1076)*$C755/$B$12*$B$7+(1-$A$1076)*$D755/$B$12*$C$7)</f>
        <v>450</v>
      </c>
      <c r="BY755" s="31" t="n">
        <f aca="false">$B$11*(($A$1077)*$C755/$B$12*$B$7+(1-$A$1077)*$D755/$B$12*$C$7)</f>
        <v>360</v>
      </c>
      <c r="BZ755" s="31" t="n">
        <f aca="false">$B$11*(($A$1078)*$C755/$B$12*$B$7+(1-$A$1078)*$D755/$B$12*$C$7)</f>
        <v>270</v>
      </c>
      <c r="CA755" s="31" t="n">
        <f aca="false">$B$11*(($A$1079)*$C755/$B$12*$B$7+(1-$A$1079)*$D755/$B$12*$C$7)</f>
        <v>180</v>
      </c>
      <c r="CB755" s="31" t="n">
        <f aca="false">$B$11*(($A$1080)*$C755/$B$12*$B$7+(1-$A$1080)*$D755/$B$12*$C$7)</f>
        <v>90.0000000000001</v>
      </c>
      <c r="CC755" s="31" t="n">
        <f aca="false">$B$11*(($A$1081)*$C755/$B$12*$B$7+(1-$A$1081)*$D755/$B$12*$C$7)</f>
        <v>0</v>
      </c>
    </row>
    <row r="756" customFormat="false" ht="15" hidden="false" customHeight="false" outlineLevel="0" collapsed="false">
      <c r="A756" s="21" t="n">
        <v>732</v>
      </c>
      <c r="B756" s="27" t="n">
        <v>-0.820153061098276</v>
      </c>
      <c r="C756" s="9" t="n">
        <f aca="false">SUM(AM756:AV756)</f>
        <v>0</v>
      </c>
      <c r="D756" s="9" t="n">
        <f aca="false">SUM(AW756:BF756)</f>
        <v>1</v>
      </c>
      <c r="E756" s="24" t="n">
        <f aca="false">(1-C756/$B$12)*$B$8-C756/$B$12*$B$7</f>
        <v>0.05</v>
      </c>
      <c r="F756" s="24" t="n">
        <f aca="false">(1-D756/$B$12)*$C$8-D756/$B$12*$C$7</f>
        <v>0.021</v>
      </c>
      <c r="G756" s="47" t="n">
        <f aca="false">$B$11*($B$10*C756/$B$12*$B$7+(1-$B$10)*D756/$B$12*$C$7)</f>
        <v>300</v>
      </c>
      <c r="H756" s="24" t="n">
        <f aca="false">$B$10*E756+(1-$B$10)*F756</f>
        <v>0.0355</v>
      </c>
      <c r="I756" s="21"/>
      <c r="J756" s="21"/>
      <c r="K756" s="21"/>
      <c r="L756" s="21"/>
      <c r="M756" s="21"/>
      <c r="N756" s="21"/>
      <c r="O756" s="21"/>
      <c r="P756" s="21"/>
      <c r="Q756" s="21"/>
      <c r="R756" s="27" t="n">
        <v>-1.67149914438723</v>
      </c>
      <c r="S756" s="27" t="n">
        <v>0.833532993555116</v>
      </c>
      <c r="T756" s="27" t="n">
        <v>-0.387578807904865</v>
      </c>
      <c r="U756" s="27" t="n">
        <v>-0.897493110773186</v>
      </c>
      <c r="V756" s="27" t="n">
        <v>-0.458100521942065</v>
      </c>
      <c r="W756" s="27" t="n">
        <v>0.119866092132985</v>
      </c>
      <c r="X756" s="27" t="n">
        <v>-1.65633538397084</v>
      </c>
      <c r="Y756" s="27" t="n">
        <v>-0.0537847777240418</v>
      </c>
      <c r="Z756" s="27" t="n">
        <v>-1.26669498254467</v>
      </c>
      <c r="AA756" s="27" t="n">
        <v>0.39832798195222</v>
      </c>
      <c r="AB756" s="27" t="n">
        <v>0.722108946283581</v>
      </c>
      <c r="AC756" s="27" t="n">
        <v>-0.747765251769291</v>
      </c>
      <c r="AD756" s="27" t="n">
        <v>-1.62354414831266</v>
      </c>
      <c r="AE756" s="27" t="n">
        <v>0.348571327954124</v>
      </c>
      <c r="AF756" s="27" t="n">
        <v>-0.757749203165957</v>
      </c>
      <c r="AG756" s="27" t="n">
        <v>0.800861909000357</v>
      </c>
      <c r="AH756" s="27" t="n">
        <v>-0.12063865372701</v>
      </c>
      <c r="AI756" s="27" t="n">
        <v>0.242990086103622</v>
      </c>
      <c r="AJ756" s="27" t="n">
        <v>1.23859358001295</v>
      </c>
      <c r="AK756" s="27" t="n">
        <v>-0.199063897723654</v>
      </c>
      <c r="AL756" s="21"/>
      <c r="AM756" s="31" t="n">
        <f aca="false">IF(SQRT($B$9)*$B756+SQRT(1-$B$9)*R756&lt;_xlfn.NORM.S.INV($B$6),1,0)</f>
        <v>0</v>
      </c>
      <c r="AN756" s="31" t="n">
        <f aca="false">IF(SQRT($B$9)*$B756+SQRT(1-$B$9)*S756&lt;_xlfn.NORM.S.INV($B$6),1,0)</f>
        <v>0</v>
      </c>
      <c r="AO756" s="31" t="n">
        <f aca="false">IF(SQRT($B$9)*$B756+SQRT(1-$B$9)*T756&lt;_xlfn.NORM.S.INV($B$6),1,0)</f>
        <v>0</v>
      </c>
      <c r="AP756" s="31" t="n">
        <f aca="false">IF(SQRT($B$9)*$B756+SQRT(1-$B$9)*U756&lt;_xlfn.NORM.S.INV($B$6),1,0)</f>
        <v>0</v>
      </c>
      <c r="AQ756" s="31" t="n">
        <f aca="false">IF(SQRT($B$9)*$B756+SQRT(1-$B$9)*V756&lt;_xlfn.NORM.S.INV($B$6),1,0)</f>
        <v>0</v>
      </c>
      <c r="AR756" s="31" t="n">
        <f aca="false">IF(SQRT($B$9)*$B756+SQRT(1-$B$9)*W756&lt;_xlfn.NORM.S.INV($B$6),1,0)</f>
        <v>0</v>
      </c>
      <c r="AS756" s="31" t="n">
        <f aca="false">IF(SQRT($B$9)*$B756+SQRT(1-$B$9)*X756&lt;_xlfn.NORM.S.INV($B$6),1,0)</f>
        <v>0</v>
      </c>
      <c r="AT756" s="31" t="n">
        <f aca="false">IF(SQRT($B$9)*$B756+SQRT(1-$B$9)*Y756&lt;_xlfn.NORM.S.INV($B$6),1,0)</f>
        <v>0</v>
      </c>
      <c r="AU756" s="31" t="n">
        <f aca="false">IF(SQRT($B$9)*$B756+SQRT(1-$B$9)*Z756&lt;_xlfn.NORM.S.INV($B$6),1,0)</f>
        <v>0</v>
      </c>
      <c r="AV756" s="31" t="n">
        <f aca="false">IF(SQRT($B$9)*$B756+SQRT(1-$B$9)*AA756&lt;_xlfn.NORM.S.INV($B$6),1,0)</f>
        <v>0</v>
      </c>
      <c r="AW756" s="31" t="n">
        <f aca="false">IF(SQRT($C$9)*$B756+SQRT(1-$C$9)*AB756&lt;_xlfn.NORM.S.INV($C$6),1,0)</f>
        <v>0</v>
      </c>
      <c r="AX756" s="31" t="n">
        <f aca="false">IF(SQRT($C$9)*$B756+SQRT(1-$C$9)*AC756&lt;_xlfn.NORM.S.INV($C$6),1,0)</f>
        <v>0</v>
      </c>
      <c r="AY756" s="31" t="n">
        <f aca="false">IF(SQRT($C$9)*$B756+SQRT(1-$C$9)*AD756&lt;_xlfn.NORM.S.INV($C$6),1,0)</f>
        <v>1</v>
      </c>
      <c r="AZ756" s="31" t="n">
        <f aca="false">IF(SQRT($C$9)*$B756+SQRT(1-$C$9)*AE756&lt;_xlfn.NORM.S.INV($C$6),1,0)</f>
        <v>0</v>
      </c>
      <c r="BA756" s="31" t="n">
        <f aca="false">IF(SQRT($C$9)*$B756+SQRT(1-$C$9)*AF756&lt;_xlfn.NORM.S.INV($C$6),1,0)</f>
        <v>0</v>
      </c>
      <c r="BB756" s="31" t="n">
        <f aca="false">IF(SQRT($C$9)*$B756+SQRT(1-$C$9)*AG756&lt;_xlfn.NORM.S.INV($C$6),1,0)</f>
        <v>0</v>
      </c>
      <c r="BC756" s="31" t="n">
        <f aca="false">IF(SQRT($C$9)*$B756+SQRT(1-$C$9)*AH756&lt;_xlfn.NORM.S.INV($C$6),1,0)</f>
        <v>0</v>
      </c>
      <c r="BD756" s="31" t="n">
        <f aca="false">IF(SQRT($C$9)*$B756+SQRT(1-$C$9)*AI756&lt;_xlfn.NORM.S.INV($C$6),1,0)</f>
        <v>0</v>
      </c>
      <c r="BE756" s="31" t="n">
        <f aca="false">IF(SQRT($C$9)*$B756+SQRT(1-$C$9)*AJ756&lt;_xlfn.NORM.S.INV($C$6),1,0)</f>
        <v>0</v>
      </c>
      <c r="BF756" s="31" t="n">
        <f aca="false">IF(SQRT($C$9)*$B756+SQRT(1-$C$9)*AK756&lt;_xlfn.NORM.S.INV($C$6),1,0)</f>
        <v>0</v>
      </c>
      <c r="BG756" s="21"/>
      <c r="BH756" s="21"/>
      <c r="BI756" s="31" t="n">
        <f aca="false">$B$11*(($A$1061)*$C756/$B$12*$B$7+(1-$A$1061)*$D756/$B$12*$C$7)</f>
        <v>600</v>
      </c>
      <c r="BJ756" s="31" t="n">
        <f aca="false">$B$11*(($A$1062)*$C756/$B$12*$B$7+(1-$A$1062)*$D756/$B$12*$C$7)</f>
        <v>570</v>
      </c>
      <c r="BK756" s="31" t="n">
        <f aca="false">$B$11*(($A$1063)*$C756/$B$12*$B$7+(1-$A$1063)*$D756/$B$12*$C$7)</f>
        <v>540</v>
      </c>
      <c r="BL756" s="31" t="n">
        <f aca="false">$B$11*(($A$1064)*$C756/$B$12*$B$7+(1-$A$1064)*$D756/$B$12*$C$7)</f>
        <v>510</v>
      </c>
      <c r="BM756" s="31" t="n">
        <f aca="false">$B$11*(($A$1065)*$C756/$B$12*$B$7+(1-$A$1065)*$D756/$B$12*$C$7)</f>
        <v>480</v>
      </c>
      <c r="BN756" s="31" t="n">
        <f aca="false">$B$11*(($A$1066)*$C756/$B$12*$B$7+(1-$A$1066)*$D756/$B$12*$C$7)</f>
        <v>450</v>
      </c>
      <c r="BO756" s="31" t="n">
        <f aca="false">$B$11*(($A$1067)*$C756/$B$12*$B$7+(1-$A$1067)*$D756/$B$12*$C$7)</f>
        <v>420</v>
      </c>
      <c r="BP756" s="31" t="n">
        <f aca="false">$B$11*(($A$1068)*$C756/$B$12*$B$7+(1-$A$1068)*$D756/$B$12*$C$7)</f>
        <v>390</v>
      </c>
      <c r="BQ756" s="31" t="n">
        <f aca="false">$B$11*(($A$1069)*$C756/$B$12*$B$7+(1-$A$1069)*$D756/$B$12*$C$7)</f>
        <v>360</v>
      </c>
      <c r="BR756" s="31" t="n">
        <f aca="false">$B$11*(($A$1070)*$C756/$B$12*$B$7+(1-$A$1070)*$D756/$B$12*$C$7)</f>
        <v>330</v>
      </c>
      <c r="BS756" s="31" t="n">
        <f aca="false">$B$11*(($A$1071)*$C756/$B$12*$B$7+(1-$A$1071)*$D756/$B$12*$C$7)</f>
        <v>300</v>
      </c>
      <c r="BT756" s="31" t="n">
        <f aca="false">$B$11*(($A$1072)*$C756/$B$12*$B$7+(1-$A$1072)*$D756/$B$12*$C$7)</f>
        <v>270</v>
      </c>
      <c r="BU756" s="31" t="n">
        <f aca="false">$B$11*(($A$1073)*$C756/$B$12*$B$7+(1-$A$1073)*$D756/$B$12*$C$7)</f>
        <v>240</v>
      </c>
      <c r="BV756" s="31" t="n">
        <f aca="false">$B$11*(($A$1074)*$C756/$B$12*$B$7+(1-$A$1074)*$D756/$B$12*$C$7)</f>
        <v>210</v>
      </c>
      <c r="BW756" s="31" t="n">
        <f aca="false">$B$11*(($A$1075)*$C756/$B$12*$B$7+(1-$A$1075)*$D756/$B$12*$C$7)</f>
        <v>180</v>
      </c>
      <c r="BX756" s="31" t="n">
        <f aca="false">$B$11*(($A$1076)*$C756/$B$12*$B$7+(1-$A$1076)*$D756/$B$12*$C$7)</f>
        <v>150</v>
      </c>
      <c r="BY756" s="31" t="n">
        <f aca="false">$B$11*(($A$1077)*$C756/$B$12*$B$7+(1-$A$1077)*$D756/$B$12*$C$7)</f>
        <v>120</v>
      </c>
      <c r="BZ756" s="31" t="n">
        <f aca="false">$B$11*(($A$1078)*$C756/$B$12*$B$7+(1-$A$1078)*$D756/$B$12*$C$7)</f>
        <v>90</v>
      </c>
      <c r="CA756" s="31" t="n">
        <f aca="false">$B$11*(($A$1079)*$C756/$B$12*$B$7+(1-$A$1079)*$D756/$B$12*$C$7)</f>
        <v>60</v>
      </c>
      <c r="CB756" s="31" t="n">
        <f aca="false">$B$11*(($A$1080)*$C756/$B$12*$B$7+(1-$A$1080)*$D756/$B$12*$C$7)</f>
        <v>30</v>
      </c>
      <c r="CC756" s="31" t="n">
        <f aca="false">$B$11*(($A$1081)*$C756/$B$12*$B$7+(1-$A$1081)*$D756/$B$12*$C$7)</f>
        <v>0</v>
      </c>
    </row>
    <row r="757" customFormat="false" ht="15" hidden="false" customHeight="false" outlineLevel="0" collapsed="false">
      <c r="A757" s="21" t="n">
        <v>733</v>
      </c>
      <c r="B757" s="27" t="n">
        <v>0.90365460674109</v>
      </c>
      <c r="C757" s="9" t="n">
        <f aca="false">SUM(AM757:AV757)</f>
        <v>0</v>
      </c>
      <c r="D757" s="9" t="n">
        <f aca="false">SUM(AW757:BF757)</f>
        <v>0</v>
      </c>
      <c r="E757" s="24" t="n">
        <f aca="false">(1-C757/$B$12)*$B$8-C757/$B$12*$B$7</f>
        <v>0.05</v>
      </c>
      <c r="F757" s="24" t="n">
        <f aca="false">(1-D757/$B$12)*$C$8-D757/$B$12*$C$7</f>
        <v>0.09</v>
      </c>
      <c r="G757" s="47" t="n">
        <f aca="false">$B$11*($B$10*C757/$B$12*$B$7+(1-$B$10)*D757/$B$12*$C$7)</f>
        <v>0</v>
      </c>
      <c r="H757" s="24" t="n">
        <f aca="false">$B$10*E757+(1-$B$10)*F757</f>
        <v>0.07</v>
      </c>
      <c r="I757" s="21"/>
      <c r="J757" s="21"/>
      <c r="K757" s="21"/>
      <c r="L757" s="21"/>
      <c r="M757" s="21"/>
      <c r="N757" s="21"/>
      <c r="O757" s="21"/>
      <c r="P757" s="21"/>
      <c r="Q757" s="21"/>
      <c r="R757" s="27" t="n">
        <v>-1.60289415876153</v>
      </c>
      <c r="S757" s="27" t="n">
        <v>0.361302194889765</v>
      </c>
      <c r="T757" s="27" t="n">
        <v>-1.17881008501642</v>
      </c>
      <c r="U757" s="27" t="n">
        <v>-0.248459084714989</v>
      </c>
      <c r="V757" s="27" t="n">
        <v>0.185290140412701</v>
      </c>
      <c r="W757" s="27" t="n">
        <v>0.815187891956986</v>
      </c>
      <c r="X757" s="27" t="n">
        <v>-0.239609901586312</v>
      </c>
      <c r="Y757" s="27" t="n">
        <v>0.140607162672119</v>
      </c>
      <c r="Z757" s="27" t="n">
        <v>-0.92369004308957</v>
      </c>
      <c r="AA757" s="27" t="n">
        <v>-0.186768048635463</v>
      </c>
      <c r="AB757" s="27" t="n">
        <v>-1.14512340294967</v>
      </c>
      <c r="AC757" s="27" t="n">
        <v>1.84653822818545</v>
      </c>
      <c r="AD757" s="27" t="n">
        <v>-0.615578125073247</v>
      </c>
      <c r="AE757" s="27" t="n">
        <v>-1.22084227245027</v>
      </c>
      <c r="AF757" s="27" t="n">
        <v>0.518233755542931</v>
      </c>
      <c r="AG757" s="27" t="n">
        <v>-0.825793848487749</v>
      </c>
      <c r="AH757" s="27" t="n">
        <v>1.59278675015771</v>
      </c>
      <c r="AI757" s="27" t="n">
        <v>-0.192037342319604</v>
      </c>
      <c r="AJ757" s="27" t="n">
        <v>-0.535328923877991</v>
      </c>
      <c r="AK757" s="27" t="n">
        <v>-0.955508204486538</v>
      </c>
      <c r="AL757" s="21"/>
      <c r="AM757" s="31" t="n">
        <f aca="false">IF(SQRT($B$9)*$B757+SQRT(1-$B$9)*R757&lt;_xlfn.NORM.S.INV($B$6),1,0)</f>
        <v>0</v>
      </c>
      <c r="AN757" s="31" t="n">
        <f aca="false">IF(SQRT($B$9)*$B757+SQRT(1-$B$9)*S757&lt;_xlfn.NORM.S.INV($B$6),1,0)</f>
        <v>0</v>
      </c>
      <c r="AO757" s="31" t="n">
        <f aca="false">IF(SQRT($B$9)*$B757+SQRT(1-$B$9)*T757&lt;_xlfn.NORM.S.INV($B$6),1,0)</f>
        <v>0</v>
      </c>
      <c r="AP757" s="31" t="n">
        <f aca="false">IF(SQRT($B$9)*$B757+SQRT(1-$B$9)*U757&lt;_xlfn.NORM.S.INV($B$6),1,0)</f>
        <v>0</v>
      </c>
      <c r="AQ757" s="31" t="n">
        <f aca="false">IF(SQRT($B$9)*$B757+SQRT(1-$B$9)*V757&lt;_xlfn.NORM.S.INV($B$6),1,0)</f>
        <v>0</v>
      </c>
      <c r="AR757" s="31" t="n">
        <f aca="false">IF(SQRT($B$9)*$B757+SQRT(1-$B$9)*W757&lt;_xlfn.NORM.S.INV($B$6),1,0)</f>
        <v>0</v>
      </c>
      <c r="AS757" s="31" t="n">
        <f aca="false">IF(SQRT($B$9)*$B757+SQRT(1-$B$9)*X757&lt;_xlfn.NORM.S.INV($B$6),1,0)</f>
        <v>0</v>
      </c>
      <c r="AT757" s="31" t="n">
        <f aca="false">IF(SQRT($B$9)*$B757+SQRT(1-$B$9)*Y757&lt;_xlfn.NORM.S.INV($B$6),1,0)</f>
        <v>0</v>
      </c>
      <c r="AU757" s="31" t="n">
        <f aca="false">IF(SQRT($B$9)*$B757+SQRT(1-$B$9)*Z757&lt;_xlfn.NORM.S.INV($B$6),1,0)</f>
        <v>0</v>
      </c>
      <c r="AV757" s="31" t="n">
        <f aca="false">IF(SQRT($B$9)*$B757+SQRT(1-$B$9)*AA757&lt;_xlfn.NORM.S.INV($B$6),1,0)</f>
        <v>0</v>
      </c>
      <c r="AW757" s="31" t="n">
        <f aca="false">IF(SQRT($C$9)*$B757+SQRT(1-$C$9)*AB757&lt;_xlfn.NORM.S.INV($C$6),1,0)</f>
        <v>0</v>
      </c>
      <c r="AX757" s="31" t="n">
        <f aca="false">IF(SQRT($C$9)*$B757+SQRT(1-$C$9)*AC757&lt;_xlfn.NORM.S.INV($C$6),1,0)</f>
        <v>0</v>
      </c>
      <c r="AY757" s="31" t="n">
        <f aca="false">IF(SQRT($C$9)*$B757+SQRT(1-$C$9)*AD757&lt;_xlfn.NORM.S.INV($C$6),1,0)</f>
        <v>0</v>
      </c>
      <c r="AZ757" s="31" t="n">
        <f aca="false">IF(SQRT($C$9)*$B757+SQRT(1-$C$9)*AE757&lt;_xlfn.NORM.S.INV($C$6),1,0)</f>
        <v>0</v>
      </c>
      <c r="BA757" s="31" t="n">
        <f aca="false">IF(SQRT($C$9)*$B757+SQRT(1-$C$9)*AF757&lt;_xlfn.NORM.S.INV($C$6),1,0)</f>
        <v>0</v>
      </c>
      <c r="BB757" s="31" t="n">
        <f aca="false">IF(SQRT($C$9)*$B757+SQRT(1-$C$9)*AG757&lt;_xlfn.NORM.S.INV($C$6),1,0)</f>
        <v>0</v>
      </c>
      <c r="BC757" s="31" t="n">
        <f aca="false">IF(SQRT($C$9)*$B757+SQRT(1-$C$9)*AH757&lt;_xlfn.NORM.S.INV($C$6),1,0)</f>
        <v>0</v>
      </c>
      <c r="BD757" s="31" t="n">
        <f aca="false">IF(SQRT($C$9)*$B757+SQRT(1-$C$9)*AI757&lt;_xlfn.NORM.S.INV($C$6),1,0)</f>
        <v>0</v>
      </c>
      <c r="BE757" s="31" t="n">
        <f aca="false">IF(SQRT($C$9)*$B757+SQRT(1-$C$9)*AJ757&lt;_xlfn.NORM.S.INV($C$6),1,0)</f>
        <v>0</v>
      </c>
      <c r="BF757" s="31" t="n">
        <f aca="false">IF(SQRT($C$9)*$B757+SQRT(1-$C$9)*AK757&lt;_xlfn.NORM.S.INV($C$6),1,0)</f>
        <v>0</v>
      </c>
      <c r="BG757" s="21"/>
      <c r="BH757" s="21"/>
      <c r="BI757" s="31" t="n">
        <f aca="false">$B$11*(($A$1061)*$C757/$B$12*$B$7+(1-$A$1061)*$D757/$B$12*$C$7)</f>
        <v>0</v>
      </c>
      <c r="BJ757" s="31" t="n">
        <f aca="false">$B$11*(($A$1062)*$C757/$B$12*$B$7+(1-$A$1062)*$D757/$B$12*$C$7)</f>
        <v>0</v>
      </c>
      <c r="BK757" s="31" t="n">
        <f aca="false">$B$11*(($A$1063)*$C757/$B$12*$B$7+(1-$A$1063)*$D757/$B$12*$C$7)</f>
        <v>0</v>
      </c>
      <c r="BL757" s="31" t="n">
        <f aca="false">$B$11*(($A$1064)*$C757/$B$12*$B$7+(1-$A$1064)*$D757/$B$12*$C$7)</f>
        <v>0</v>
      </c>
      <c r="BM757" s="31" t="n">
        <f aca="false">$B$11*(($A$1065)*$C757/$B$12*$B$7+(1-$A$1065)*$D757/$B$12*$C$7)</f>
        <v>0</v>
      </c>
      <c r="BN757" s="31" t="n">
        <f aca="false">$B$11*(($A$1066)*$C757/$B$12*$B$7+(1-$A$1066)*$D757/$B$12*$C$7)</f>
        <v>0</v>
      </c>
      <c r="BO757" s="31" t="n">
        <f aca="false">$B$11*(($A$1067)*$C757/$B$12*$B$7+(1-$A$1067)*$D757/$B$12*$C$7)</f>
        <v>0</v>
      </c>
      <c r="BP757" s="31" t="n">
        <f aca="false">$B$11*(($A$1068)*$C757/$B$12*$B$7+(1-$A$1068)*$D757/$B$12*$C$7)</f>
        <v>0</v>
      </c>
      <c r="BQ757" s="31" t="n">
        <f aca="false">$B$11*(($A$1069)*$C757/$B$12*$B$7+(1-$A$1069)*$D757/$B$12*$C$7)</f>
        <v>0</v>
      </c>
      <c r="BR757" s="31" t="n">
        <f aca="false">$B$11*(($A$1070)*$C757/$B$12*$B$7+(1-$A$1070)*$D757/$B$12*$C$7)</f>
        <v>0</v>
      </c>
      <c r="BS757" s="31" t="n">
        <f aca="false">$B$11*(($A$1071)*$C757/$B$12*$B$7+(1-$A$1071)*$D757/$B$12*$C$7)</f>
        <v>0</v>
      </c>
      <c r="BT757" s="31" t="n">
        <f aca="false">$B$11*(($A$1072)*$C757/$B$12*$B$7+(1-$A$1072)*$D757/$B$12*$C$7)</f>
        <v>0</v>
      </c>
      <c r="BU757" s="31" t="n">
        <f aca="false">$B$11*(($A$1073)*$C757/$B$12*$B$7+(1-$A$1073)*$D757/$B$12*$C$7)</f>
        <v>0</v>
      </c>
      <c r="BV757" s="31" t="n">
        <f aca="false">$B$11*(($A$1074)*$C757/$B$12*$B$7+(1-$A$1074)*$D757/$B$12*$C$7)</f>
        <v>0</v>
      </c>
      <c r="BW757" s="31" t="n">
        <f aca="false">$B$11*(($A$1075)*$C757/$B$12*$B$7+(1-$A$1075)*$D757/$B$12*$C$7)</f>
        <v>0</v>
      </c>
      <c r="BX757" s="31" t="n">
        <f aca="false">$B$11*(($A$1076)*$C757/$B$12*$B$7+(1-$A$1076)*$D757/$B$12*$C$7)</f>
        <v>0</v>
      </c>
      <c r="BY757" s="31" t="n">
        <f aca="false">$B$11*(($A$1077)*$C757/$B$12*$B$7+(1-$A$1077)*$D757/$B$12*$C$7)</f>
        <v>0</v>
      </c>
      <c r="BZ757" s="31" t="n">
        <f aca="false">$B$11*(($A$1078)*$C757/$B$12*$B$7+(1-$A$1078)*$D757/$B$12*$C$7)</f>
        <v>0</v>
      </c>
      <c r="CA757" s="31" t="n">
        <f aca="false">$B$11*(($A$1079)*$C757/$B$12*$B$7+(1-$A$1079)*$D757/$B$12*$C$7)</f>
        <v>0</v>
      </c>
      <c r="CB757" s="31" t="n">
        <f aca="false">$B$11*(($A$1080)*$C757/$B$12*$B$7+(1-$A$1080)*$D757/$B$12*$C$7)</f>
        <v>0</v>
      </c>
      <c r="CC757" s="31" t="n">
        <f aca="false">$B$11*(($A$1081)*$C757/$B$12*$B$7+(1-$A$1081)*$D757/$B$12*$C$7)</f>
        <v>0</v>
      </c>
    </row>
    <row r="758" customFormat="false" ht="15" hidden="false" customHeight="false" outlineLevel="0" collapsed="false">
      <c r="A758" s="21" t="n">
        <v>734</v>
      </c>
      <c r="B758" s="27" t="n">
        <v>0.122993710345362</v>
      </c>
      <c r="C758" s="9" t="n">
        <f aca="false">SUM(AM758:AV758)</f>
        <v>0</v>
      </c>
      <c r="D758" s="9" t="n">
        <f aca="false">SUM(AW758:BF758)</f>
        <v>0</v>
      </c>
      <c r="E758" s="24" t="n">
        <f aca="false">(1-C758/$B$12)*$B$8-C758/$B$12*$B$7</f>
        <v>0.05</v>
      </c>
      <c r="F758" s="24" t="n">
        <f aca="false">(1-D758/$B$12)*$C$8-D758/$B$12*$C$7</f>
        <v>0.09</v>
      </c>
      <c r="G758" s="47" t="n">
        <f aca="false">$B$11*($B$10*C758/$B$12*$B$7+(1-$B$10)*D758/$B$12*$C$7)</f>
        <v>0</v>
      </c>
      <c r="H758" s="24" t="n">
        <f aca="false">$B$10*E758+(1-$B$10)*F758</f>
        <v>0.07</v>
      </c>
      <c r="I758" s="21"/>
      <c r="J758" s="21"/>
      <c r="K758" s="21"/>
      <c r="L758" s="21"/>
      <c r="M758" s="21"/>
      <c r="N758" s="21"/>
      <c r="O758" s="21"/>
      <c r="P758" s="21"/>
      <c r="Q758" s="21"/>
      <c r="R758" s="27" t="n">
        <v>-0.120588100137381</v>
      </c>
      <c r="S758" s="27" t="n">
        <v>-0.815611058300164</v>
      </c>
      <c r="T758" s="27" t="n">
        <v>-1.18963430415493</v>
      </c>
      <c r="U758" s="27" t="n">
        <v>-0.523863111975863</v>
      </c>
      <c r="V758" s="27" t="n">
        <v>0.21358300407888</v>
      </c>
      <c r="W758" s="27" t="n">
        <v>1.54764972091906</v>
      </c>
      <c r="X758" s="27" t="n">
        <v>0.14716324552634</v>
      </c>
      <c r="Y758" s="27" t="n">
        <v>-0.000881443633404344</v>
      </c>
      <c r="Z758" s="27" t="n">
        <v>1.4013035066978</v>
      </c>
      <c r="AA758" s="27" t="n">
        <v>-0.583869353649861</v>
      </c>
      <c r="AB758" s="27" t="n">
        <v>0.0564046774040158</v>
      </c>
      <c r="AC758" s="27" t="n">
        <v>-0.997466692638606</v>
      </c>
      <c r="AD758" s="27" t="n">
        <v>-0.627692677621077</v>
      </c>
      <c r="AE758" s="27" t="n">
        <v>0.0452594768536941</v>
      </c>
      <c r="AF758" s="27" t="n">
        <v>-1.2266209404462</v>
      </c>
      <c r="AG758" s="27" t="n">
        <v>0.173899138819972</v>
      </c>
      <c r="AH758" s="27" t="n">
        <v>1.31206772440805</v>
      </c>
      <c r="AI758" s="27" t="n">
        <v>-0.687969208928621</v>
      </c>
      <c r="AJ758" s="27" t="n">
        <v>-0.517824645310352</v>
      </c>
      <c r="AK758" s="27" t="n">
        <v>0.427961702467224</v>
      </c>
      <c r="AL758" s="21"/>
      <c r="AM758" s="31" t="n">
        <f aca="false">IF(SQRT($B$9)*$B758+SQRT(1-$B$9)*R758&lt;_xlfn.NORM.S.INV($B$6),1,0)</f>
        <v>0</v>
      </c>
      <c r="AN758" s="31" t="n">
        <f aca="false">IF(SQRT($B$9)*$B758+SQRT(1-$B$9)*S758&lt;_xlfn.NORM.S.INV($B$6),1,0)</f>
        <v>0</v>
      </c>
      <c r="AO758" s="31" t="n">
        <f aca="false">IF(SQRT($B$9)*$B758+SQRT(1-$B$9)*T758&lt;_xlfn.NORM.S.INV($B$6),1,0)</f>
        <v>0</v>
      </c>
      <c r="AP758" s="31" t="n">
        <f aca="false">IF(SQRT($B$9)*$B758+SQRT(1-$B$9)*U758&lt;_xlfn.NORM.S.INV($B$6),1,0)</f>
        <v>0</v>
      </c>
      <c r="AQ758" s="31" t="n">
        <f aca="false">IF(SQRT($B$9)*$B758+SQRT(1-$B$9)*V758&lt;_xlfn.NORM.S.INV($B$6),1,0)</f>
        <v>0</v>
      </c>
      <c r="AR758" s="31" t="n">
        <f aca="false">IF(SQRT($B$9)*$B758+SQRT(1-$B$9)*W758&lt;_xlfn.NORM.S.INV($B$6),1,0)</f>
        <v>0</v>
      </c>
      <c r="AS758" s="31" t="n">
        <f aca="false">IF(SQRT($B$9)*$B758+SQRT(1-$B$9)*X758&lt;_xlfn.NORM.S.INV($B$6),1,0)</f>
        <v>0</v>
      </c>
      <c r="AT758" s="31" t="n">
        <f aca="false">IF(SQRT($B$9)*$B758+SQRT(1-$B$9)*Y758&lt;_xlfn.NORM.S.INV($B$6),1,0)</f>
        <v>0</v>
      </c>
      <c r="AU758" s="31" t="n">
        <f aca="false">IF(SQRT($B$9)*$B758+SQRT(1-$B$9)*Z758&lt;_xlfn.NORM.S.INV($B$6),1,0)</f>
        <v>0</v>
      </c>
      <c r="AV758" s="31" t="n">
        <f aca="false">IF(SQRT($B$9)*$B758+SQRT(1-$B$9)*AA758&lt;_xlfn.NORM.S.INV($B$6),1,0)</f>
        <v>0</v>
      </c>
      <c r="AW758" s="31" t="n">
        <f aca="false">IF(SQRT($C$9)*$B758+SQRT(1-$C$9)*AB758&lt;_xlfn.NORM.S.INV($C$6),1,0)</f>
        <v>0</v>
      </c>
      <c r="AX758" s="31" t="n">
        <f aca="false">IF(SQRT($C$9)*$B758+SQRT(1-$C$9)*AC758&lt;_xlfn.NORM.S.INV($C$6),1,0)</f>
        <v>0</v>
      </c>
      <c r="AY758" s="31" t="n">
        <f aca="false">IF(SQRT($C$9)*$B758+SQRT(1-$C$9)*AD758&lt;_xlfn.NORM.S.INV($C$6),1,0)</f>
        <v>0</v>
      </c>
      <c r="AZ758" s="31" t="n">
        <f aca="false">IF(SQRT($C$9)*$B758+SQRT(1-$C$9)*AE758&lt;_xlfn.NORM.S.INV($C$6),1,0)</f>
        <v>0</v>
      </c>
      <c r="BA758" s="31" t="n">
        <f aca="false">IF(SQRT($C$9)*$B758+SQRT(1-$C$9)*AF758&lt;_xlfn.NORM.S.INV($C$6),1,0)</f>
        <v>0</v>
      </c>
      <c r="BB758" s="31" t="n">
        <f aca="false">IF(SQRT($C$9)*$B758+SQRT(1-$C$9)*AG758&lt;_xlfn.NORM.S.INV($C$6),1,0)</f>
        <v>0</v>
      </c>
      <c r="BC758" s="31" t="n">
        <f aca="false">IF(SQRT($C$9)*$B758+SQRT(1-$C$9)*AH758&lt;_xlfn.NORM.S.INV($C$6),1,0)</f>
        <v>0</v>
      </c>
      <c r="BD758" s="31" t="n">
        <f aca="false">IF(SQRT($C$9)*$B758+SQRT(1-$C$9)*AI758&lt;_xlfn.NORM.S.INV($C$6),1,0)</f>
        <v>0</v>
      </c>
      <c r="BE758" s="31" t="n">
        <f aca="false">IF(SQRT($C$9)*$B758+SQRT(1-$C$9)*AJ758&lt;_xlfn.NORM.S.INV($C$6),1,0)</f>
        <v>0</v>
      </c>
      <c r="BF758" s="31" t="n">
        <f aca="false">IF(SQRT($C$9)*$B758+SQRT(1-$C$9)*AK758&lt;_xlfn.NORM.S.INV($C$6),1,0)</f>
        <v>0</v>
      </c>
      <c r="BG758" s="21"/>
      <c r="BH758" s="21"/>
      <c r="BI758" s="31" t="n">
        <f aca="false">$B$11*(($A$1061)*$C758/$B$12*$B$7+(1-$A$1061)*$D758/$B$12*$C$7)</f>
        <v>0</v>
      </c>
      <c r="BJ758" s="31" t="n">
        <f aca="false">$B$11*(($A$1062)*$C758/$B$12*$B$7+(1-$A$1062)*$D758/$B$12*$C$7)</f>
        <v>0</v>
      </c>
      <c r="BK758" s="31" t="n">
        <f aca="false">$B$11*(($A$1063)*$C758/$B$12*$B$7+(1-$A$1063)*$D758/$B$12*$C$7)</f>
        <v>0</v>
      </c>
      <c r="BL758" s="31" t="n">
        <f aca="false">$B$11*(($A$1064)*$C758/$B$12*$B$7+(1-$A$1064)*$D758/$B$12*$C$7)</f>
        <v>0</v>
      </c>
      <c r="BM758" s="31" t="n">
        <f aca="false">$B$11*(($A$1065)*$C758/$B$12*$B$7+(1-$A$1065)*$D758/$B$12*$C$7)</f>
        <v>0</v>
      </c>
      <c r="BN758" s="31" t="n">
        <f aca="false">$B$11*(($A$1066)*$C758/$B$12*$B$7+(1-$A$1066)*$D758/$B$12*$C$7)</f>
        <v>0</v>
      </c>
      <c r="BO758" s="31" t="n">
        <f aca="false">$B$11*(($A$1067)*$C758/$B$12*$B$7+(1-$A$1067)*$D758/$B$12*$C$7)</f>
        <v>0</v>
      </c>
      <c r="BP758" s="31" t="n">
        <f aca="false">$B$11*(($A$1068)*$C758/$B$12*$B$7+(1-$A$1068)*$D758/$B$12*$C$7)</f>
        <v>0</v>
      </c>
      <c r="BQ758" s="31" t="n">
        <f aca="false">$B$11*(($A$1069)*$C758/$B$12*$B$7+(1-$A$1069)*$D758/$B$12*$C$7)</f>
        <v>0</v>
      </c>
      <c r="BR758" s="31" t="n">
        <f aca="false">$B$11*(($A$1070)*$C758/$B$12*$B$7+(1-$A$1070)*$D758/$B$12*$C$7)</f>
        <v>0</v>
      </c>
      <c r="BS758" s="31" t="n">
        <f aca="false">$B$11*(($A$1071)*$C758/$B$12*$B$7+(1-$A$1071)*$D758/$B$12*$C$7)</f>
        <v>0</v>
      </c>
      <c r="BT758" s="31" t="n">
        <f aca="false">$B$11*(($A$1072)*$C758/$B$12*$B$7+(1-$A$1072)*$D758/$B$12*$C$7)</f>
        <v>0</v>
      </c>
      <c r="BU758" s="31" t="n">
        <f aca="false">$B$11*(($A$1073)*$C758/$B$12*$B$7+(1-$A$1073)*$D758/$B$12*$C$7)</f>
        <v>0</v>
      </c>
      <c r="BV758" s="31" t="n">
        <f aca="false">$B$11*(($A$1074)*$C758/$B$12*$B$7+(1-$A$1074)*$D758/$B$12*$C$7)</f>
        <v>0</v>
      </c>
      <c r="BW758" s="31" t="n">
        <f aca="false">$B$11*(($A$1075)*$C758/$B$12*$B$7+(1-$A$1075)*$D758/$B$12*$C$7)</f>
        <v>0</v>
      </c>
      <c r="BX758" s="31" t="n">
        <f aca="false">$B$11*(($A$1076)*$C758/$B$12*$B$7+(1-$A$1076)*$D758/$B$12*$C$7)</f>
        <v>0</v>
      </c>
      <c r="BY758" s="31" t="n">
        <f aca="false">$B$11*(($A$1077)*$C758/$B$12*$B$7+(1-$A$1077)*$D758/$B$12*$C$7)</f>
        <v>0</v>
      </c>
      <c r="BZ758" s="31" t="n">
        <f aca="false">$B$11*(($A$1078)*$C758/$B$12*$B$7+(1-$A$1078)*$D758/$B$12*$C$7)</f>
        <v>0</v>
      </c>
      <c r="CA758" s="31" t="n">
        <f aca="false">$B$11*(($A$1079)*$C758/$B$12*$B$7+(1-$A$1079)*$D758/$B$12*$C$7)</f>
        <v>0</v>
      </c>
      <c r="CB758" s="31" t="n">
        <f aca="false">$B$11*(($A$1080)*$C758/$B$12*$B$7+(1-$A$1080)*$D758/$B$12*$C$7)</f>
        <v>0</v>
      </c>
      <c r="CC758" s="31" t="n">
        <f aca="false">$B$11*(($A$1081)*$C758/$B$12*$B$7+(1-$A$1081)*$D758/$B$12*$C$7)</f>
        <v>0</v>
      </c>
    </row>
    <row r="759" customFormat="false" ht="15" hidden="false" customHeight="false" outlineLevel="0" collapsed="false">
      <c r="A759" s="21" t="n">
        <v>735</v>
      </c>
      <c r="B759" s="27" t="n">
        <v>-1.51735654840045</v>
      </c>
      <c r="C759" s="9" t="n">
        <f aca="false">SUM(AM759:AV759)</f>
        <v>0</v>
      </c>
      <c r="D759" s="9" t="n">
        <f aca="false">SUM(AW759:BF759)</f>
        <v>1</v>
      </c>
      <c r="E759" s="24" t="n">
        <f aca="false">(1-C759/$B$12)*$B$8-C759/$B$12*$B$7</f>
        <v>0.05</v>
      </c>
      <c r="F759" s="24" t="n">
        <f aca="false">(1-D759/$B$12)*$C$8-D759/$B$12*$C$7</f>
        <v>0.021</v>
      </c>
      <c r="G759" s="47" t="n">
        <f aca="false">$B$11*($B$10*C759/$B$12*$B$7+(1-$B$10)*D759/$B$12*$C$7)</f>
        <v>300</v>
      </c>
      <c r="H759" s="24" t="n">
        <f aca="false">$B$10*E759+(1-$B$10)*F759</f>
        <v>0.0355</v>
      </c>
      <c r="I759" s="21"/>
      <c r="J759" s="21"/>
      <c r="K759" s="21"/>
      <c r="L759" s="21"/>
      <c r="M759" s="21"/>
      <c r="N759" s="21"/>
      <c r="O759" s="21"/>
      <c r="P759" s="21"/>
      <c r="Q759" s="21"/>
      <c r="R759" s="27" t="n">
        <v>-1.41387365813602</v>
      </c>
      <c r="S759" s="27" t="n">
        <v>1.39898213457152</v>
      </c>
      <c r="T759" s="27" t="n">
        <v>2.27156102838473</v>
      </c>
      <c r="U759" s="27" t="n">
        <v>0.779954281448185</v>
      </c>
      <c r="V759" s="27" t="n">
        <v>0.11605089827459</v>
      </c>
      <c r="W759" s="27" t="n">
        <v>-1.30310384678272</v>
      </c>
      <c r="X759" s="27" t="n">
        <v>-0.349688928030975</v>
      </c>
      <c r="Y759" s="27" t="n">
        <v>-1.75993126071758</v>
      </c>
      <c r="Z759" s="27" t="n">
        <v>-1.26090149854473</v>
      </c>
      <c r="AA759" s="27" t="n">
        <v>1.36758547167094</v>
      </c>
      <c r="AB759" s="27" t="n">
        <v>-1.14106352835619</v>
      </c>
      <c r="AC759" s="27" t="n">
        <v>0.265734234684803</v>
      </c>
      <c r="AD759" s="27" t="n">
        <v>0.562212241027984</v>
      </c>
      <c r="AE759" s="27" t="n">
        <v>-1.01292348930163</v>
      </c>
      <c r="AF759" s="27" t="n">
        <v>-0.0933564326192651</v>
      </c>
      <c r="AG759" s="27" t="n">
        <v>-0.394475175403257</v>
      </c>
      <c r="AH759" s="27" t="n">
        <v>-0.27979878701547</v>
      </c>
      <c r="AI759" s="27" t="n">
        <v>0.224758956331107</v>
      </c>
      <c r="AJ759" s="27" t="n">
        <v>-0.403153599244964</v>
      </c>
      <c r="AK759" s="27" t="n">
        <v>-1.03039840822468</v>
      </c>
      <c r="AL759" s="21"/>
      <c r="AM759" s="31" t="n">
        <f aca="false">IF(SQRT($B$9)*$B759+SQRT(1-$B$9)*R759&lt;_xlfn.NORM.S.INV($B$6),1,0)</f>
        <v>0</v>
      </c>
      <c r="AN759" s="31" t="n">
        <f aca="false">IF(SQRT($B$9)*$B759+SQRT(1-$B$9)*S759&lt;_xlfn.NORM.S.INV($B$6),1,0)</f>
        <v>0</v>
      </c>
      <c r="AO759" s="31" t="n">
        <f aca="false">IF(SQRT($B$9)*$B759+SQRT(1-$B$9)*T759&lt;_xlfn.NORM.S.INV($B$6),1,0)</f>
        <v>0</v>
      </c>
      <c r="AP759" s="31" t="n">
        <f aca="false">IF(SQRT($B$9)*$B759+SQRT(1-$B$9)*U759&lt;_xlfn.NORM.S.INV($B$6),1,0)</f>
        <v>0</v>
      </c>
      <c r="AQ759" s="31" t="n">
        <f aca="false">IF(SQRT($B$9)*$B759+SQRT(1-$B$9)*V759&lt;_xlfn.NORM.S.INV($B$6),1,0)</f>
        <v>0</v>
      </c>
      <c r="AR759" s="31" t="n">
        <f aca="false">IF(SQRT($B$9)*$B759+SQRT(1-$B$9)*W759&lt;_xlfn.NORM.S.INV($B$6),1,0)</f>
        <v>0</v>
      </c>
      <c r="AS759" s="31" t="n">
        <f aca="false">IF(SQRT($B$9)*$B759+SQRT(1-$B$9)*X759&lt;_xlfn.NORM.S.INV($B$6),1,0)</f>
        <v>0</v>
      </c>
      <c r="AT759" s="31" t="n">
        <f aca="false">IF(SQRT($B$9)*$B759+SQRT(1-$B$9)*Y759&lt;_xlfn.NORM.S.INV($B$6),1,0)</f>
        <v>0</v>
      </c>
      <c r="AU759" s="31" t="n">
        <f aca="false">IF(SQRT($B$9)*$B759+SQRT(1-$B$9)*Z759&lt;_xlfn.NORM.S.INV($B$6),1,0)</f>
        <v>0</v>
      </c>
      <c r="AV759" s="31" t="n">
        <f aca="false">IF(SQRT($B$9)*$B759+SQRT(1-$B$9)*AA759&lt;_xlfn.NORM.S.INV($B$6),1,0)</f>
        <v>0</v>
      </c>
      <c r="AW759" s="31" t="n">
        <f aca="false">IF(SQRT($C$9)*$B759+SQRT(1-$C$9)*AB759&lt;_xlfn.NORM.S.INV($C$6),1,0)</f>
        <v>1</v>
      </c>
      <c r="AX759" s="31" t="n">
        <f aca="false">IF(SQRT($C$9)*$B759+SQRT(1-$C$9)*AC759&lt;_xlfn.NORM.S.INV($C$6),1,0)</f>
        <v>0</v>
      </c>
      <c r="AY759" s="31" t="n">
        <f aca="false">IF(SQRT($C$9)*$B759+SQRT(1-$C$9)*AD759&lt;_xlfn.NORM.S.INV($C$6),1,0)</f>
        <v>0</v>
      </c>
      <c r="AZ759" s="31" t="n">
        <f aca="false">IF(SQRT($C$9)*$B759+SQRT(1-$C$9)*AE759&lt;_xlfn.NORM.S.INV($C$6),1,0)</f>
        <v>0</v>
      </c>
      <c r="BA759" s="31" t="n">
        <f aca="false">IF(SQRT($C$9)*$B759+SQRT(1-$C$9)*AF759&lt;_xlfn.NORM.S.INV($C$6),1,0)</f>
        <v>0</v>
      </c>
      <c r="BB759" s="31" t="n">
        <f aca="false">IF(SQRT($C$9)*$B759+SQRT(1-$C$9)*AG759&lt;_xlfn.NORM.S.INV($C$6),1,0)</f>
        <v>0</v>
      </c>
      <c r="BC759" s="31" t="n">
        <f aca="false">IF(SQRT($C$9)*$B759+SQRT(1-$C$9)*AH759&lt;_xlfn.NORM.S.INV($C$6),1,0)</f>
        <v>0</v>
      </c>
      <c r="BD759" s="31" t="n">
        <f aca="false">IF(SQRT($C$9)*$B759+SQRT(1-$C$9)*AI759&lt;_xlfn.NORM.S.INV($C$6),1,0)</f>
        <v>0</v>
      </c>
      <c r="BE759" s="31" t="n">
        <f aca="false">IF(SQRT($C$9)*$B759+SQRT(1-$C$9)*AJ759&lt;_xlfn.NORM.S.INV($C$6),1,0)</f>
        <v>0</v>
      </c>
      <c r="BF759" s="31" t="n">
        <f aca="false">IF(SQRT($C$9)*$B759+SQRT(1-$C$9)*AK759&lt;_xlfn.NORM.S.INV($C$6),1,0)</f>
        <v>0</v>
      </c>
      <c r="BG759" s="21"/>
      <c r="BH759" s="21"/>
      <c r="BI759" s="31" t="n">
        <f aca="false">$B$11*(($A$1061)*$C759/$B$12*$B$7+(1-$A$1061)*$D759/$B$12*$C$7)</f>
        <v>600</v>
      </c>
      <c r="BJ759" s="31" t="n">
        <f aca="false">$B$11*(($A$1062)*$C759/$B$12*$B$7+(1-$A$1062)*$D759/$B$12*$C$7)</f>
        <v>570</v>
      </c>
      <c r="BK759" s="31" t="n">
        <f aca="false">$B$11*(($A$1063)*$C759/$B$12*$B$7+(1-$A$1063)*$D759/$B$12*$C$7)</f>
        <v>540</v>
      </c>
      <c r="BL759" s="31" t="n">
        <f aca="false">$B$11*(($A$1064)*$C759/$B$12*$B$7+(1-$A$1064)*$D759/$B$12*$C$7)</f>
        <v>510</v>
      </c>
      <c r="BM759" s="31" t="n">
        <f aca="false">$B$11*(($A$1065)*$C759/$B$12*$B$7+(1-$A$1065)*$D759/$B$12*$C$7)</f>
        <v>480</v>
      </c>
      <c r="BN759" s="31" t="n">
        <f aca="false">$B$11*(($A$1066)*$C759/$B$12*$B$7+(1-$A$1066)*$D759/$B$12*$C$7)</f>
        <v>450</v>
      </c>
      <c r="BO759" s="31" t="n">
        <f aca="false">$B$11*(($A$1067)*$C759/$B$12*$B$7+(1-$A$1067)*$D759/$B$12*$C$7)</f>
        <v>420</v>
      </c>
      <c r="BP759" s="31" t="n">
        <f aca="false">$B$11*(($A$1068)*$C759/$B$12*$B$7+(1-$A$1068)*$D759/$B$12*$C$7)</f>
        <v>390</v>
      </c>
      <c r="BQ759" s="31" t="n">
        <f aca="false">$B$11*(($A$1069)*$C759/$B$12*$B$7+(1-$A$1069)*$D759/$B$12*$C$7)</f>
        <v>360</v>
      </c>
      <c r="BR759" s="31" t="n">
        <f aca="false">$B$11*(($A$1070)*$C759/$B$12*$B$7+(1-$A$1070)*$D759/$B$12*$C$7)</f>
        <v>330</v>
      </c>
      <c r="BS759" s="31" t="n">
        <f aca="false">$B$11*(($A$1071)*$C759/$B$12*$B$7+(1-$A$1071)*$D759/$B$12*$C$7)</f>
        <v>300</v>
      </c>
      <c r="BT759" s="31" t="n">
        <f aca="false">$B$11*(($A$1072)*$C759/$B$12*$B$7+(1-$A$1072)*$D759/$B$12*$C$7)</f>
        <v>270</v>
      </c>
      <c r="BU759" s="31" t="n">
        <f aca="false">$B$11*(($A$1073)*$C759/$B$12*$B$7+(1-$A$1073)*$D759/$B$12*$C$7)</f>
        <v>240</v>
      </c>
      <c r="BV759" s="31" t="n">
        <f aca="false">$B$11*(($A$1074)*$C759/$B$12*$B$7+(1-$A$1074)*$D759/$B$12*$C$7)</f>
        <v>210</v>
      </c>
      <c r="BW759" s="31" t="n">
        <f aca="false">$B$11*(($A$1075)*$C759/$B$12*$B$7+(1-$A$1075)*$D759/$B$12*$C$7)</f>
        <v>180</v>
      </c>
      <c r="BX759" s="31" t="n">
        <f aca="false">$B$11*(($A$1076)*$C759/$B$12*$B$7+(1-$A$1076)*$D759/$B$12*$C$7)</f>
        <v>150</v>
      </c>
      <c r="BY759" s="31" t="n">
        <f aca="false">$B$11*(($A$1077)*$C759/$B$12*$B$7+(1-$A$1077)*$D759/$B$12*$C$7)</f>
        <v>120</v>
      </c>
      <c r="BZ759" s="31" t="n">
        <f aca="false">$B$11*(($A$1078)*$C759/$B$12*$B$7+(1-$A$1078)*$D759/$B$12*$C$7)</f>
        <v>90</v>
      </c>
      <c r="CA759" s="31" t="n">
        <f aca="false">$B$11*(($A$1079)*$C759/$B$12*$B$7+(1-$A$1079)*$D759/$B$12*$C$7)</f>
        <v>60</v>
      </c>
      <c r="CB759" s="31" t="n">
        <f aca="false">$B$11*(($A$1080)*$C759/$B$12*$B$7+(1-$A$1080)*$D759/$B$12*$C$7)</f>
        <v>30</v>
      </c>
      <c r="CC759" s="31" t="n">
        <f aca="false">$B$11*(($A$1081)*$C759/$B$12*$B$7+(1-$A$1081)*$D759/$B$12*$C$7)</f>
        <v>0</v>
      </c>
    </row>
    <row r="760" customFormat="false" ht="15" hidden="false" customHeight="false" outlineLevel="0" collapsed="false">
      <c r="A760" s="21" t="n">
        <v>736</v>
      </c>
      <c r="B760" s="27" t="n">
        <v>0.366099731828055</v>
      </c>
      <c r="C760" s="9" t="n">
        <f aca="false">SUM(AM760:AV760)</f>
        <v>0</v>
      </c>
      <c r="D760" s="9" t="n">
        <f aca="false">SUM(AW760:BF760)</f>
        <v>0</v>
      </c>
      <c r="E760" s="24" t="n">
        <f aca="false">(1-C760/$B$12)*$B$8-C760/$B$12*$B$7</f>
        <v>0.05</v>
      </c>
      <c r="F760" s="24" t="n">
        <f aca="false">(1-D760/$B$12)*$C$8-D760/$B$12*$C$7</f>
        <v>0.09</v>
      </c>
      <c r="G760" s="47" t="n">
        <f aca="false">$B$11*($B$10*C760/$B$12*$B$7+(1-$B$10)*D760/$B$12*$C$7)</f>
        <v>0</v>
      </c>
      <c r="H760" s="24" t="n">
        <f aca="false">$B$10*E760+(1-$B$10)*F760</f>
        <v>0.07</v>
      </c>
      <c r="I760" s="21"/>
      <c r="J760" s="21"/>
      <c r="K760" s="21"/>
      <c r="L760" s="21"/>
      <c r="M760" s="21"/>
      <c r="N760" s="21"/>
      <c r="O760" s="21"/>
      <c r="P760" s="21"/>
      <c r="Q760" s="21"/>
      <c r="R760" s="27" t="n">
        <v>1.34669885855608</v>
      </c>
      <c r="S760" s="27" t="n">
        <v>1.5505587147362</v>
      </c>
      <c r="T760" s="27" t="n">
        <v>-0.32879085856314</v>
      </c>
      <c r="U760" s="27" t="n">
        <v>1.34861554227694</v>
      </c>
      <c r="V760" s="27" t="n">
        <v>-0.273878875986513</v>
      </c>
      <c r="W760" s="27" t="n">
        <v>2.07313679701998</v>
      </c>
      <c r="X760" s="27" t="n">
        <v>0.768016107905799</v>
      </c>
      <c r="Y760" s="27" t="n">
        <v>0.38811600481647</v>
      </c>
      <c r="Z760" s="27" t="n">
        <v>1.09491815849495</v>
      </c>
      <c r="AA760" s="27" t="n">
        <v>1.31090972357871</v>
      </c>
      <c r="AB760" s="27" t="n">
        <v>-0.247729969984083</v>
      </c>
      <c r="AC760" s="27" t="n">
        <v>0.268100167133781</v>
      </c>
      <c r="AD760" s="27" t="n">
        <v>-1.31742989923613</v>
      </c>
      <c r="AE760" s="27" t="n">
        <v>0.286364315967004</v>
      </c>
      <c r="AF760" s="27" t="n">
        <v>-0.501616300682342</v>
      </c>
      <c r="AG760" s="27" t="n">
        <v>-1.59704184830954</v>
      </c>
      <c r="AH760" s="27" t="n">
        <v>-1.71605252542104</v>
      </c>
      <c r="AI760" s="27" t="n">
        <v>0.915347108207185</v>
      </c>
      <c r="AJ760" s="27" t="n">
        <v>-0.700925522606307</v>
      </c>
      <c r="AK760" s="27" t="n">
        <v>-1.88347548963354</v>
      </c>
      <c r="AL760" s="21"/>
      <c r="AM760" s="31" t="n">
        <f aca="false">IF(SQRT($B$9)*$B760+SQRT(1-$B$9)*R760&lt;_xlfn.NORM.S.INV($B$6),1,0)</f>
        <v>0</v>
      </c>
      <c r="AN760" s="31" t="n">
        <f aca="false">IF(SQRT($B$9)*$B760+SQRT(1-$B$9)*S760&lt;_xlfn.NORM.S.INV($B$6),1,0)</f>
        <v>0</v>
      </c>
      <c r="AO760" s="31" t="n">
        <f aca="false">IF(SQRT($B$9)*$B760+SQRT(1-$B$9)*T760&lt;_xlfn.NORM.S.INV($B$6),1,0)</f>
        <v>0</v>
      </c>
      <c r="AP760" s="31" t="n">
        <f aca="false">IF(SQRT($B$9)*$B760+SQRT(1-$B$9)*U760&lt;_xlfn.NORM.S.INV($B$6),1,0)</f>
        <v>0</v>
      </c>
      <c r="AQ760" s="31" t="n">
        <f aca="false">IF(SQRT($B$9)*$B760+SQRT(1-$B$9)*V760&lt;_xlfn.NORM.S.INV($B$6),1,0)</f>
        <v>0</v>
      </c>
      <c r="AR760" s="31" t="n">
        <f aca="false">IF(SQRT($B$9)*$B760+SQRT(1-$B$9)*W760&lt;_xlfn.NORM.S.INV($B$6),1,0)</f>
        <v>0</v>
      </c>
      <c r="AS760" s="31" t="n">
        <f aca="false">IF(SQRT($B$9)*$B760+SQRT(1-$B$9)*X760&lt;_xlfn.NORM.S.INV($B$6),1,0)</f>
        <v>0</v>
      </c>
      <c r="AT760" s="31" t="n">
        <f aca="false">IF(SQRT($B$9)*$B760+SQRT(1-$B$9)*Y760&lt;_xlfn.NORM.S.INV($B$6),1,0)</f>
        <v>0</v>
      </c>
      <c r="AU760" s="31" t="n">
        <f aca="false">IF(SQRT($B$9)*$B760+SQRT(1-$B$9)*Z760&lt;_xlfn.NORM.S.INV($B$6),1,0)</f>
        <v>0</v>
      </c>
      <c r="AV760" s="31" t="n">
        <f aca="false">IF(SQRT($B$9)*$B760+SQRT(1-$B$9)*AA760&lt;_xlfn.NORM.S.INV($B$6),1,0)</f>
        <v>0</v>
      </c>
      <c r="AW760" s="31" t="n">
        <f aca="false">IF(SQRT($C$9)*$B760+SQRT(1-$C$9)*AB760&lt;_xlfn.NORM.S.INV($C$6),1,0)</f>
        <v>0</v>
      </c>
      <c r="AX760" s="31" t="n">
        <f aca="false">IF(SQRT($C$9)*$B760+SQRT(1-$C$9)*AC760&lt;_xlfn.NORM.S.INV($C$6),1,0)</f>
        <v>0</v>
      </c>
      <c r="AY760" s="31" t="n">
        <f aca="false">IF(SQRT($C$9)*$B760+SQRT(1-$C$9)*AD760&lt;_xlfn.NORM.S.INV($C$6),1,0)</f>
        <v>0</v>
      </c>
      <c r="AZ760" s="31" t="n">
        <f aca="false">IF(SQRT($C$9)*$B760+SQRT(1-$C$9)*AE760&lt;_xlfn.NORM.S.INV($C$6),1,0)</f>
        <v>0</v>
      </c>
      <c r="BA760" s="31" t="n">
        <f aca="false">IF(SQRT($C$9)*$B760+SQRT(1-$C$9)*AF760&lt;_xlfn.NORM.S.INV($C$6),1,0)</f>
        <v>0</v>
      </c>
      <c r="BB760" s="31" t="n">
        <f aca="false">IF(SQRT($C$9)*$B760+SQRT(1-$C$9)*AG760&lt;_xlfn.NORM.S.INV($C$6),1,0)</f>
        <v>0</v>
      </c>
      <c r="BC760" s="31" t="n">
        <f aca="false">IF(SQRT($C$9)*$B760+SQRT(1-$C$9)*AH760&lt;_xlfn.NORM.S.INV($C$6),1,0)</f>
        <v>0</v>
      </c>
      <c r="BD760" s="31" t="n">
        <f aca="false">IF(SQRT($C$9)*$B760+SQRT(1-$C$9)*AI760&lt;_xlfn.NORM.S.INV($C$6),1,0)</f>
        <v>0</v>
      </c>
      <c r="BE760" s="31" t="n">
        <f aca="false">IF(SQRT($C$9)*$B760+SQRT(1-$C$9)*AJ760&lt;_xlfn.NORM.S.INV($C$6),1,0)</f>
        <v>0</v>
      </c>
      <c r="BF760" s="31" t="n">
        <f aca="false">IF(SQRT($C$9)*$B760+SQRT(1-$C$9)*AK760&lt;_xlfn.NORM.S.INV($C$6),1,0)</f>
        <v>0</v>
      </c>
      <c r="BG760" s="21"/>
      <c r="BH760" s="21"/>
      <c r="BI760" s="31" t="n">
        <f aca="false">$B$11*(($A$1061)*$C760/$B$12*$B$7+(1-$A$1061)*$D760/$B$12*$C$7)</f>
        <v>0</v>
      </c>
      <c r="BJ760" s="31" t="n">
        <f aca="false">$B$11*(($A$1062)*$C760/$B$12*$B$7+(1-$A$1062)*$D760/$B$12*$C$7)</f>
        <v>0</v>
      </c>
      <c r="BK760" s="31" t="n">
        <f aca="false">$B$11*(($A$1063)*$C760/$B$12*$B$7+(1-$A$1063)*$D760/$B$12*$C$7)</f>
        <v>0</v>
      </c>
      <c r="BL760" s="31" t="n">
        <f aca="false">$B$11*(($A$1064)*$C760/$B$12*$B$7+(1-$A$1064)*$D760/$B$12*$C$7)</f>
        <v>0</v>
      </c>
      <c r="BM760" s="31" t="n">
        <f aca="false">$B$11*(($A$1065)*$C760/$B$12*$B$7+(1-$A$1065)*$D760/$B$12*$C$7)</f>
        <v>0</v>
      </c>
      <c r="BN760" s="31" t="n">
        <f aca="false">$B$11*(($A$1066)*$C760/$B$12*$B$7+(1-$A$1066)*$D760/$B$12*$C$7)</f>
        <v>0</v>
      </c>
      <c r="BO760" s="31" t="n">
        <f aca="false">$B$11*(($A$1067)*$C760/$B$12*$B$7+(1-$A$1067)*$D760/$B$12*$C$7)</f>
        <v>0</v>
      </c>
      <c r="BP760" s="31" t="n">
        <f aca="false">$B$11*(($A$1068)*$C760/$B$12*$B$7+(1-$A$1068)*$D760/$B$12*$C$7)</f>
        <v>0</v>
      </c>
      <c r="BQ760" s="31" t="n">
        <f aca="false">$B$11*(($A$1069)*$C760/$B$12*$B$7+(1-$A$1069)*$D760/$B$12*$C$7)</f>
        <v>0</v>
      </c>
      <c r="BR760" s="31" t="n">
        <f aca="false">$B$11*(($A$1070)*$C760/$B$12*$B$7+(1-$A$1070)*$D760/$B$12*$C$7)</f>
        <v>0</v>
      </c>
      <c r="BS760" s="31" t="n">
        <f aca="false">$B$11*(($A$1071)*$C760/$B$12*$B$7+(1-$A$1071)*$D760/$B$12*$C$7)</f>
        <v>0</v>
      </c>
      <c r="BT760" s="31" t="n">
        <f aca="false">$B$11*(($A$1072)*$C760/$B$12*$B$7+(1-$A$1072)*$D760/$B$12*$C$7)</f>
        <v>0</v>
      </c>
      <c r="BU760" s="31" t="n">
        <f aca="false">$B$11*(($A$1073)*$C760/$B$12*$B$7+(1-$A$1073)*$D760/$B$12*$C$7)</f>
        <v>0</v>
      </c>
      <c r="BV760" s="31" t="n">
        <f aca="false">$B$11*(($A$1074)*$C760/$B$12*$B$7+(1-$A$1074)*$D760/$B$12*$C$7)</f>
        <v>0</v>
      </c>
      <c r="BW760" s="31" t="n">
        <f aca="false">$B$11*(($A$1075)*$C760/$B$12*$B$7+(1-$A$1075)*$D760/$B$12*$C$7)</f>
        <v>0</v>
      </c>
      <c r="BX760" s="31" t="n">
        <f aca="false">$B$11*(($A$1076)*$C760/$B$12*$B$7+(1-$A$1076)*$D760/$B$12*$C$7)</f>
        <v>0</v>
      </c>
      <c r="BY760" s="31" t="n">
        <f aca="false">$B$11*(($A$1077)*$C760/$B$12*$B$7+(1-$A$1077)*$D760/$B$12*$C$7)</f>
        <v>0</v>
      </c>
      <c r="BZ760" s="31" t="n">
        <f aca="false">$B$11*(($A$1078)*$C760/$B$12*$B$7+(1-$A$1078)*$D760/$B$12*$C$7)</f>
        <v>0</v>
      </c>
      <c r="CA760" s="31" t="n">
        <f aca="false">$B$11*(($A$1079)*$C760/$B$12*$B$7+(1-$A$1079)*$D760/$B$12*$C$7)</f>
        <v>0</v>
      </c>
      <c r="CB760" s="31" t="n">
        <f aca="false">$B$11*(($A$1080)*$C760/$B$12*$B$7+(1-$A$1080)*$D760/$B$12*$C$7)</f>
        <v>0</v>
      </c>
      <c r="CC760" s="31" t="n">
        <f aca="false">$B$11*(($A$1081)*$C760/$B$12*$B$7+(1-$A$1081)*$D760/$B$12*$C$7)</f>
        <v>0</v>
      </c>
    </row>
    <row r="761" customFormat="false" ht="15" hidden="false" customHeight="false" outlineLevel="0" collapsed="false">
      <c r="A761" s="21" t="n">
        <v>737</v>
      </c>
      <c r="B761" s="27" t="n">
        <v>-0.21752472587114</v>
      </c>
      <c r="C761" s="9" t="n">
        <f aca="false">SUM(AM761:AV761)</f>
        <v>0</v>
      </c>
      <c r="D761" s="9" t="n">
        <f aca="false">SUM(AW761:BF761)</f>
        <v>0</v>
      </c>
      <c r="E761" s="24" t="n">
        <f aca="false">(1-C761/$B$12)*$B$8-C761/$B$12*$B$7</f>
        <v>0.05</v>
      </c>
      <c r="F761" s="24" t="n">
        <f aca="false">(1-D761/$B$12)*$C$8-D761/$B$12*$C$7</f>
        <v>0.09</v>
      </c>
      <c r="G761" s="47" t="n">
        <f aca="false">$B$11*($B$10*C761/$B$12*$B$7+(1-$B$10)*D761/$B$12*$C$7)</f>
        <v>0</v>
      </c>
      <c r="H761" s="24" t="n">
        <f aca="false">$B$10*E761+(1-$B$10)*F761</f>
        <v>0.07</v>
      </c>
      <c r="I761" s="21"/>
      <c r="J761" s="21"/>
      <c r="K761" s="21"/>
      <c r="L761" s="21"/>
      <c r="M761" s="21"/>
      <c r="N761" s="21"/>
      <c r="O761" s="21"/>
      <c r="P761" s="21"/>
      <c r="Q761" s="21"/>
      <c r="R761" s="27" t="n">
        <v>-0.271137439562222</v>
      </c>
      <c r="S761" s="27" t="n">
        <v>-0.409544298549406</v>
      </c>
      <c r="T761" s="27" t="n">
        <v>0.659232381157554</v>
      </c>
      <c r="U761" s="27" t="n">
        <v>0.354321965681113</v>
      </c>
      <c r="V761" s="27" t="n">
        <v>-0.627043555222726</v>
      </c>
      <c r="W761" s="27" t="n">
        <v>1.34152887618279</v>
      </c>
      <c r="X761" s="27" t="n">
        <v>-2.46212209703283</v>
      </c>
      <c r="Y761" s="27" t="n">
        <v>0.110288408834126</v>
      </c>
      <c r="Z761" s="27" t="n">
        <v>-0.0470968556931084</v>
      </c>
      <c r="AA761" s="27" t="n">
        <v>-0.565977649351016</v>
      </c>
      <c r="AB761" s="27" t="n">
        <v>-1.25190363145874</v>
      </c>
      <c r="AC761" s="27" t="n">
        <v>-0.0302684523759125</v>
      </c>
      <c r="AD761" s="27" t="n">
        <v>2.05359901018086</v>
      </c>
      <c r="AE761" s="27" t="n">
        <v>-0.420147825970841</v>
      </c>
      <c r="AF761" s="27" t="n">
        <v>-1.07268871983668</v>
      </c>
      <c r="AG761" s="27" t="n">
        <v>-0.228581363474653</v>
      </c>
      <c r="AH761" s="27" t="n">
        <v>-0.759604624961454</v>
      </c>
      <c r="AI761" s="27" t="n">
        <v>0.932998338800059</v>
      </c>
      <c r="AJ761" s="27" t="n">
        <v>0.425676602481485</v>
      </c>
      <c r="AK761" s="27" t="n">
        <v>-0.645098500232767</v>
      </c>
      <c r="AL761" s="21"/>
      <c r="AM761" s="31" t="n">
        <f aca="false">IF(SQRT($B$9)*$B761+SQRT(1-$B$9)*R761&lt;_xlfn.NORM.S.INV($B$6),1,0)</f>
        <v>0</v>
      </c>
      <c r="AN761" s="31" t="n">
        <f aca="false">IF(SQRT($B$9)*$B761+SQRT(1-$B$9)*S761&lt;_xlfn.NORM.S.INV($B$6),1,0)</f>
        <v>0</v>
      </c>
      <c r="AO761" s="31" t="n">
        <f aca="false">IF(SQRT($B$9)*$B761+SQRT(1-$B$9)*T761&lt;_xlfn.NORM.S.INV($B$6),1,0)</f>
        <v>0</v>
      </c>
      <c r="AP761" s="31" t="n">
        <f aca="false">IF(SQRT($B$9)*$B761+SQRT(1-$B$9)*U761&lt;_xlfn.NORM.S.INV($B$6),1,0)</f>
        <v>0</v>
      </c>
      <c r="AQ761" s="31" t="n">
        <f aca="false">IF(SQRT($B$9)*$B761+SQRT(1-$B$9)*V761&lt;_xlfn.NORM.S.INV($B$6),1,0)</f>
        <v>0</v>
      </c>
      <c r="AR761" s="31" t="n">
        <f aca="false">IF(SQRT($B$9)*$B761+SQRT(1-$B$9)*W761&lt;_xlfn.NORM.S.INV($B$6),1,0)</f>
        <v>0</v>
      </c>
      <c r="AS761" s="31" t="n">
        <f aca="false">IF(SQRT($B$9)*$B761+SQRT(1-$B$9)*X761&lt;_xlfn.NORM.S.INV($B$6),1,0)</f>
        <v>0</v>
      </c>
      <c r="AT761" s="31" t="n">
        <f aca="false">IF(SQRT($B$9)*$B761+SQRT(1-$B$9)*Y761&lt;_xlfn.NORM.S.INV($B$6),1,0)</f>
        <v>0</v>
      </c>
      <c r="AU761" s="31" t="n">
        <f aca="false">IF(SQRT($B$9)*$B761+SQRT(1-$B$9)*Z761&lt;_xlfn.NORM.S.INV($B$6),1,0)</f>
        <v>0</v>
      </c>
      <c r="AV761" s="31" t="n">
        <f aca="false">IF(SQRT($B$9)*$B761+SQRT(1-$B$9)*AA761&lt;_xlfn.NORM.S.INV($B$6),1,0)</f>
        <v>0</v>
      </c>
      <c r="AW761" s="31" t="n">
        <f aca="false">IF(SQRT($C$9)*$B761+SQRT(1-$C$9)*AB761&lt;_xlfn.NORM.S.INV($C$6),1,0)</f>
        <v>0</v>
      </c>
      <c r="AX761" s="31" t="n">
        <f aca="false">IF(SQRT($C$9)*$B761+SQRT(1-$C$9)*AC761&lt;_xlfn.NORM.S.INV($C$6),1,0)</f>
        <v>0</v>
      </c>
      <c r="AY761" s="31" t="n">
        <f aca="false">IF(SQRT($C$9)*$B761+SQRT(1-$C$9)*AD761&lt;_xlfn.NORM.S.INV($C$6),1,0)</f>
        <v>0</v>
      </c>
      <c r="AZ761" s="31" t="n">
        <f aca="false">IF(SQRT($C$9)*$B761+SQRT(1-$C$9)*AE761&lt;_xlfn.NORM.S.INV($C$6),1,0)</f>
        <v>0</v>
      </c>
      <c r="BA761" s="31" t="n">
        <f aca="false">IF(SQRT($C$9)*$B761+SQRT(1-$C$9)*AF761&lt;_xlfn.NORM.S.INV($C$6),1,0)</f>
        <v>0</v>
      </c>
      <c r="BB761" s="31" t="n">
        <f aca="false">IF(SQRT($C$9)*$B761+SQRT(1-$C$9)*AG761&lt;_xlfn.NORM.S.INV($C$6),1,0)</f>
        <v>0</v>
      </c>
      <c r="BC761" s="31" t="n">
        <f aca="false">IF(SQRT($C$9)*$B761+SQRT(1-$C$9)*AH761&lt;_xlfn.NORM.S.INV($C$6),1,0)</f>
        <v>0</v>
      </c>
      <c r="BD761" s="31" t="n">
        <f aca="false">IF(SQRT($C$9)*$B761+SQRT(1-$C$9)*AI761&lt;_xlfn.NORM.S.INV($C$6),1,0)</f>
        <v>0</v>
      </c>
      <c r="BE761" s="31" t="n">
        <f aca="false">IF(SQRT($C$9)*$B761+SQRT(1-$C$9)*AJ761&lt;_xlfn.NORM.S.INV($C$6),1,0)</f>
        <v>0</v>
      </c>
      <c r="BF761" s="31" t="n">
        <f aca="false">IF(SQRT($C$9)*$B761+SQRT(1-$C$9)*AK761&lt;_xlfn.NORM.S.INV($C$6),1,0)</f>
        <v>0</v>
      </c>
      <c r="BG761" s="21"/>
      <c r="BH761" s="21"/>
      <c r="BI761" s="31" t="n">
        <f aca="false">$B$11*(($A$1061)*$C761/$B$12*$B$7+(1-$A$1061)*$D761/$B$12*$C$7)</f>
        <v>0</v>
      </c>
      <c r="BJ761" s="31" t="n">
        <f aca="false">$B$11*(($A$1062)*$C761/$B$12*$B$7+(1-$A$1062)*$D761/$B$12*$C$7)</f>
        <v>0</v>
      </c>
      <c r="BK761" s="31" t="n">
        <f aca="false">$B$11*(($A$1063)*$C761/$B$12*$B$7+(1-$A$1063)*$D761/$B$12*$C$7)</f>
        <v>0</v>
      </c>
      <c r="BL761" s="31" t="n">
        <f aca="false">$B$11*(($A$1064)*$C761/$B$12*$B$7+(1-$A$1064)*$D761/$B$12*$C$7)</f>
        <v>0</v>
      </c>
      <c r="BM761" s="31" t="n">
        <f aca="false">$B$11*(($A$1065)*$C761/$B$12*$B$7+(1-$A$1065)*$D761/$B$12*$C$7)</f>
        <v>0</v>
      </c>
      <c r="BN761" s="31" t="n">
        <f aca="false">$B$11*(($A$1066)*$C761/$B$12*$B$7+(1-$A$1066)*$D761/$B$12*$C$7)</f>
        <v>0</v>
      </c>
      <c r="BO761" s="31" t="n">
        <f aca="false">$B$11*(($A$1067)*$C761/$B$12*$B$7+(1-$A$1067)*$D761/$B$12*$C$7)</f>
        <v>0</v>
      </c>
      <c r="BP761" s="31" t="n">
        <f aca="false">$B$11*(($A$1068)*$C761/$B$12*$B$7+(1-$A$1068)*$D761/$B$12*$C$7)</f>
        <v>0</v>
      </c>
      <c r="BQ761" s="31" t="n">
        <f aca="false">$B$11*(($A$1069)*$C761/$B$12*$B$7+(1-$A$1069)*$D761/$B$12*$C$7)</f>
        <v>0</v>
      </c>
      <c r="BR761" s="31" t="n">
        <f aca="false">$B$11*(($A$1070)*$C761/$B$12*$B$7+(1-$A$1070)*$D761/$B$12*$C$7)</f>
        <v>0</v>
      </c>
      <c r="BS761" s="31" t="n">
        <f aca="false">$B$11*(($A$1071)*$C761/$B$12*$B$7+(1-$A$1071)*$D761/$B$12*$C$7)</f>
        <v>0</v>
      </c>
      <c r="BT761" s="31" t="n">
        <f aca="false">$B$11*(($A$1072)*$C761/$B$12*$B$7+(1-$A$1072)*$D761/$B$12*$C$7)</f>
        <v>0</v>
      </c>
      <c r="BU761" s="31" t="n">
        <f aca="false">$B$11*(($A$1073)*$C761/$B$12*$B$7+(1-$A$1073)*$D761/$B$12*$C$7)</f>
        <v>0</v>
      </c>
      <c r="BV761" s="31" t="n">
        <f aca="false">$B$11*(($A$1074)*$C761/$B$12*$B$7+(1-$A$1074)*$D761/$B$12*$C$7)</f>
        <v>0</v>
      </c>
      <c r="BW761" s="31" t="n">
        <f aca="false">$B$11*(($A$1075)*$C761/$B$12*$B$7+(1-$A$1075)*$D761/$B$12*$C$7)</f>
        <v>0</v>
      </c>
      <c r="BX761" s="31" t="n">
        <f aca="false">$B$11*(($A$1076)*$C761/$B$12*$B$7+(1-$A$1076)*$D761/$B$12*$C$7)</f>
        <v>0</v>
      </c>
      <c r="BY761" s="31" t="n">
        <f aca="false">$B$11*(($A$1077)*$C761/$B$12*$B$7+(1-$A$1077)*$D761/$B$12*$C$7)</f>
        <v>0</v>
      </c>
      <c r="BZ761" s="31" t="n">
        <f aca="false">$B$11*(($A$1078)*$C761/$B$12*$B$7+(1-$A$1078)*$D761/$B$12*$C$7)</f>
        <v>0</v>
      </c>
      <c r="CA761" s="31" t="n">
        <f aca="false">$B$11*(($A$1079)*$C761/$B$12*$B$7+(1-$A$1079)*$D761/$B$12*$C$7)</f>
        <v>0</v>
      </c>
      <c r="CB761" s="31" t="n">
        <f aca="false">$B$11*(($A$1080)*$C761/$B$12*$B$7+(1-$A$1080)*$D761/$B$12*$C$7)</f>
        <v>0</v>
      </c>
      <c r="CC761" s="31" t="n">
        <f aca="false">$B$11*(($A$1081)*$C761/$B$12*$B$7+(1-$A$1081)*$D761/$B$12*$C$7)</f>
        <v>0</v>
      </c>
    </row>
    <row r="762" customFormat="false" ht="15" hidden="false" customHeight="false" outlineLevel="0" collapsed="false">
      <c r="A762" s="21" t="n">
        <v>738</v>
      </c>
      <c r="B762" s="27" t="n">
        <v>-1.43051904308663</v>
      </c>
      <c r="C762" s="9" t="n">
        <f aca="false">SUM(AM762:AV762)</f>
        <v>0</v>
      </c>
      <c r="D762" s="9" t="n">
        <f aca="false">SUM(AW762:BF762)</f>
        <v>2</v>
      </c>
      <c r="E762" s="24" t="n">
        <f aca="false">(1-C762/$B$12)*$B$8-C762/$B$12*$B$7</f>
        <v>0.05</v>
      </c>
      <c r="F762" s="24" t="n">
        <f aca="false">(1-D762/$B$12)*$C$8-D762/$B$12*$C$7</f>
        <v>-0.048</v>
      </c>
      <c r="G762" s="47" t="n">
        <f aca="false">$B$11*($B$10*C762/$B$12*$B$7+(1-$B$10)*D762/$B$12*$C$7)</f>
        <v>600</v>
      </c>
      <c r="H762" s="24" t="n">
        <f aca="false">$B$10*E762+(1-$B$10)*F762</f>
        <v>0.001</v>
      </c>
      <c r="I762" s="21"/>
      <c r="J762" s="21"/>
      <c r="K762" s="21"/>
      <c r="L762" s="21"/>
      <c r="M762" s="21"/>
      <c r="N762" s="21"/>
      <c r="O762" s="21"/>
      <c r="P762" s="21"/>
      <c r="Q762" s="21"/>
      <c r="R762" s="27" t="n">
        <v>0.703776959622768</v>
      </c>
      <c r="S762" s="27" t="n">
        <v>0.625279564363114</v>
      </c>
      <c r="T762" s="27" t="n">
        <v>0.880697013508702</v>
      </c>
      <c r="U762" s="27" t="n">
        <v>-0.107517304077482</v>
      </c>
      <c r="V762" s="27" t="n">
        <v>-1.2869514130022</v>
      </c>
      <c r="W762" s="27" t="n">
        <v>-0.291614232034247</v>
      </c>
      <c r="X762" s="27" t="n">
        <v>1.01334591797462</v>
      </c>
      <c r="Y762" s="27" t="n">
        <v>0.228459699004568</v>
      </c>
      <c r="Z762" s="27" t="n">
        <v>1.90274448574483</v>
      </c>
      <c r="AA762" s="27" t="n">
        <v>0.797006817503855</v>
      </c>
      <c r="AB762" s="27" t="n">
        <v>-0.727777739363509</v>
      </c>
      <c r="AC762" s="27" t="n">
        <v>-0.14432210021391</v>
      </c>
      <c r="AD762" s="27" t="n">
        <v>-1.44984581223455</v>
      </c>
      <c r="AE762" s="27" t="n">
        <v>0.882920058281829</v>
      </c>
      <c r="AF762" s="27" t="n">
        <v>-1.41457846722651</v>
      </c>
      <c r="AG762" s="27" t="n">
        <v>1.57714019431772</v>
      </c>
      <c r="AH762" s="27" t="n">
        <v>-0.234122568530165</v>
      </c>
      <c r="AI762" s="27" t="n">
        <v>0.159226078983921</v>
      </c>
      <c r="AJ762" s="27" t="n">
        <v>0.0844389444270343</v>
      </c>
      <c r="AK762" s="27" t="n">
        <v>0.267707903792709</v>
      </c>
      <c r="AL762" s="21"/>
      <c r="AM762" s="31" t="n">
        <f aca="false">IF(SQRT($B$9)*$B762+SQRT(1-$B$9)*R762&lt;_xlfn.NORM.S.INV($B$6),1,0)</f>
        <v>0</v>
      </c>
      <c r="AN762" s="31" t="n">
        <f aca="false">IF(SQRT($B$9)*$B762+SQRT(1-$B$9)*S762&lt;_xlfn.NORM.S.INV($B$6),1,0)</f>
        <v>0</v>
      </c>
      <c r="AO762" s="31" t="n">
        <f aca="false">IF(SQRT($B$9)*$B762+SQRT(1-$B$9)*T762&lt;_xlfn.NORM.S.INV($B$6),1,0)</f>
        <v>0</v>
      </c>
      <c r="AP762" s="31" t="n">
        <f aca="false">IF(SQRT($B$9)*$B762+SQRT(1-$B$9)*U762&lt;_xlfn.NORM.S.INV($B$6),1,0)</f>
        <v>0</v>
      </c>
      <c r="AQ762" s="31" t="n">
        <f aca="false">IF(SQRT($B$9)*$B762+SQRT(1-$B$9)*V762&lt;_xlfn.NORM.S.INV($B$6),1,0)</f>
        <v>0</v>
      </c>
      <c r="AR762" s="31" t="n">
        <f aca="false">IF(SQRT($B$9)*$B762+SQRT(1-$B$9)*W762&lt;_xlfn.NORM.S.INV($B$6),1,0)</f>
        <v>0</v>
      </c>
      <c r="AS762" s="31" t="n">
        <f aca="false">IF(SQRT($B$9)*$B762+SQRT(1-$B$9)*X762&lt;_xlfn.NORM.S.INV($B$6),1,0)</f>
        <v>0</v>
      </c>
      <c r="AT762" s="31" t="n">
        <f aca="false">IF(SQRT($B$9)*$B762+SQRT(1-$B$9)*Y762&lt;_xlfn.NORM.S.INV($B$6),1,0)</f>
        <v>0</v>
      </c>
      <c r="AU762" s="31" t="n">
        <f aca="false">IF(SQRT($B$9)*$B762+SQRT(1-$B$9)*Z762&lt;_xlfn.NORM.S.INV($B$6),1,0)</f>
        <v>0</v>
      </c>
      <c r="AV762" s="31" t="n">
        <f aca="false">IF(SQRT($B$9)*$B762+SQRT(1-$B$9)*AA762&lt;_xlfn.NORM.S.INV($B$6),1,0)</f>
        <v>0</v>
      </c>
      <c r="AW762" s="31" t="n">
        <f aca="false">IF(SQRT($C$9)*$B762+SQRT(1-$C$9)*AB762&lt;_xlfn.NORM.S.INV($C$6),1,0)</f>
        <v>0</v>
      </c>
      <c r="AX762" s="31" t="n">
        <f aca="false">IF(SQRT($C$9)*$B762+SQRT(1-$C$9)*AC762&lt;_xlfn.NORM.S.INV($C$6),1,0)</f>
        <v>0</v>
      </c>
      <c r="AY762" s="31" t="n">
        <f aca="false">IF(SQRT($C$9)*$B762+SQRT(1-$C$9)*AD762&lt;_xlfn.NORM.S.INV($C$6),1,0)</f>
        <v>1</v>
      </c>
      <c r="AZ762" s="31" t="n">
        <f aca="false">IF(SQRT($C$9)*$B762+SQRT(1-$C$9)*AE762&lt;_xlfn.NORM.S.INV($C$6),1,0)</f>
        <v>0</v>
      </c>
      <c r="BA762" s="31" t="n">
        <f aca="false">IF(SQRT($C$9)*$B762+SQRT(1-$C$9)*AF762&lt;_xlfn.NORM.S.INV($C$6),1,0)</f>
        <v>1</v>
      </c>
      <c r="BB762" s="31" t="n">
        <f aca="false">IF(SQRT($C$9)*$B762+SQRT(1-$C$9)*AG762&lt;_xlfn.NORM.S.INV($C$6),1,0)</f>
        <v>0</v>
      </c>
      <c r="BC762" s="31" t="n">
        <f aca="false">IF(SQRT($C$9)*$B762+SQRT(1-$C$9)*AH762&lt;_xlfn.NORM.S.INV($C$6),1,0)</f>
        <v>0</v>
      </c>
      <c r="BD762" s="31" t="n">
        <f aca="false">IF(SQRT($C$9)*$B762+SQRT(1-$C$9)*AI762&lt;_xlfn.NORM.S.INV($C$6),1,0)</f>
        <v>0</v>
      </c>
      <c r="BE762" s="31" t="n">
        <f aca="false">IF(SQRT($C$9)*$B762+SQRT(1-$C$9)*AJ762&lt;_xlfn.NORM.S.INV($C$6),1,0)</f>
        <v>0</v>
      </c>
      <c r="BF762" s="31" t="n">
        <f aca="false">IF(SQRT($C$9)*$B762+SQRT(1-$C$9)*AK762&lt;_xlfn.NORM.S.INV($C$6),1,0)</f>
        <v>0</v>
      </c>
      <c r="BG762" s="21"/>
      <c r="BH762" s="21"/>
      <c r="BI762" s="31" t="n">
        <f aca="false">$B$11*(($A$1061)*$C762/$B$12*$B$7+(1-$A$1061)*$D762/$B$12*$C$7)</f>
        <v>1200</v>
      </c>
      <c r="BJ762" s="31" t="n">
        <f aca="false">$B$11*(($A$1062)*$C762/$B$12*$B$7+(1-$A$1062)*$D762/$B$12*$C$7)</f>
        <v>1140</v>
      </c>
      <c r="BK762" s="31" t="n">
        <f aca="false">$B$11*(($A$1063)*$C762/$B$12*$B$7+(1-$A$1063)*$D762/$B$12*$C$7)</f>
        <v>1080</v>
      </c>
      <c r="BL762" s="31" t="n">
        <f aca="false">$B$11*(($A$1064)*$C762/$B$12*$B$7+(1-$A$1064)*$D762/$B$12*$C$7)</f>
        <v>1020</v>
      </c>
      <c r="BM762" s="31" t="n">
        <f aca="false">$B$11*(($A$1065)*$C762/$B$12*$B$7+(1-$A$1065)*$D762/$B$12*$C$7)</f>
        <v>960</v>
      </c>
      <c r="BN762" s="31" t="n">
        <f aca="false">$B$11*(($A$1066)*$C762/$B$12*$B$7+(1-$A$1066)*$D762/$B$12*$C$7)</f>
        <v>900</v>
      </c>
      <c r="BO762" s="31" t="n">
        <f aca="false">$B$11*(($A$1067)*$C762/$B$12*$B$7+(1-$A$1067)*$D762/$B$12*$C$7)</f>
        <v>840</v>
      </c>
      <c r="BP762" s="31" t="n">
        <f aca="false">$B$11*(($A$1068)*$C762/$B$12*$B$7+(1-$A$1068)*$D762/$B$12*$C$7)</f>
        <v>780</v>
      </c>
      <c r="BQ762" s="31" t="n">
        <f aca="false">$B$11*(($A$1069)*$C762/$B$12*$B$7+(1-$A$1069)*$D762/$B$12*$C$7)</f>
        <v>720</v>
      </c>
      <c r="BR762" s="31" t="n">
        <f aca="false">$B$11*(($A$1070)*$C762/$B$12*$B$7+(1-$A$1070)*$D762/$B$12*$C$7)</f>
        <v>660</v>
      </c>
      <c r="BS762" s="31" t="n">
        <f aca="false">$B$11*(($A$1071)*$C762/$B$12*$B$7+(1-$A$1071)*$D762/$B$12*$C$7)</f>
        <v>600</v>
      </c>
      <c r="BT762" s="31" t="n">
        <f aca="false">$B$11*(($A$1072)*$C762/$B$12*$B$7+(1-$A$1072)*$D762/$B$12*$C$7)</f>
        <v>540</v>
      </c>
      <c r="BU762" s="31" t="n">
        <f aca="false">$B$11*(($A$1073)*$C762/$B$12*$B$7+(1-$A$1073)*$D762/$B$12*$C$7)</f>
        <v>480</v>
      </c>
      <c r="BV762" s="31" t="n">
        <f aca="false">$B$11*(($A$1074)*$C762/$B$12*$B$7+(1-$A$1074)*$D762/$B$12*$C$7)</f>
        <v>420</v>
      </c>
      <c r="BW762" s="31" t="n">
        <f aca="false">$B$11*(($A$1075)*$C762/$B$12*$B$7+(1-$A$1075)*$D762/$B$12*$C$7)</f>
        <v>360</v>
      </c>
      <c r="BX762" s="31" t="n">
        <f aca="false">$B$11*(($A$1076)*$C762/$B$12*$B$7+(1-$A$1076)*$D762/$B$12*$C$7)</f>
        <v>300</v>
      </c>
      <c r="BY762" s="31" t="n">
        <f aca="false">$B$11*(($A$1077)*$C762/$B$12*$B$7+(1-$A$1077)*$D762/$B$12*$C$7)</f>
        <v>240</v>
      </c>
      <c r="BZ762" s="31" t="n">
        <f aca="false">$B$11*(($A$1078)*$C762/$B$12*$B$7+(1-$A$1078)*$D762/$B$12*$C$7)</f>
        <v>180</v>
      </c>
      <c r="CA762" s="31" t="n">
        <f aca="false">$B$11*(($A$1079)*$C762/$B$12*$B$7+(1-$A$1079)*$D762/$B$12*$C$7)</f>
        <v>120</v>
      </c>
      <c r="CB762" s="31" t="n">
        <f aca="false">$B$11*(($A$1080)*$C762/$B$12*$B$7+(1-$A$1080)*$D762/$B$12*$C$7)</f>
        <v>60.0000000000001</v>
      </c>
      <c r="CC762" s="31" t="n">
        <f aca="false">$B$11*(($A$1081)*$C762/$B$12*$B$7+(1-$A$1081)*$D762/$B$12*$C$7)</f>
        <v>0</v>
      </c>
    </row>
    <row r="763" customFormat="false" ht="15" hidden="false" customHeight="false" outlineLevel="0" collapsed="false">
      <c r="A763" s="21" t="n">
        <v>739</v>
      </c>
      <c r="B763" s="27" t="n">
        <v>0.573316317917667</v>
      </c>
      <c r="C763" s="9" t="n">
        <f aca="false">SUM(AM763:AV763)</f>
        <v>0</v>
      </c>
      <c r="D763" s="9" t="n">
        <f aca="false">SUM(AW763:BF763)</f>
        <v>0</v>
      </c>
      <c r="E763" s="24" t="n">
        <f aca="false">(1-C763/$B$12)*$B$8-C763/$B$12*$B$7</f>
        <v>0.05</v>
      </c>
      <c r="F763" s="24" t="n">
        <f aca="false">(1-D763/$B$12)*$C$8-D763/$B$12*$C$7</f>
        <v>0.09</v>
      </c>
      <c r="G763" s="47" t="n">
        <f aca="false">$B$11*($B$10*C763/$B$12*$B$7+(1-$B$10)*D763/$B$12*$C$7)</f>
        <v>0</v>
      </c>
      <c r="H763" s="24" t="n">
        <f aca="false">$B$10*E763+(1-$B$10)*F763</f>
        <v>0.07</v>
      </c>
      <c r="I763" s="21"/>
      <c r="J763" s="21"/>
      <c r="K763" s="21"/>
      <c r="L763" s="21"/>
      <c r="M763" s="21"/>
      <c r="N763" s="21"/>
      <c r="O763" s="21"/>
      <c r="P763" s="21"/>
      <c r="Q763" s="21"/>
      <c r="R763" s="27" t="n">
        <v>1.52119228970929</v>
      </c>
      <c r="S763" s="27" t="n">
        <v>-0.568423572863488</v>
      </c>
      <c r="T763" s="27" t="n">
        <v>1.26812929490089</v>
      </c>
      <c r="U763" s="27" t="n">
        <v>0.854865299217712</v>
      </c>
      <c r="V763" s="27" t="n">
        <v>1.30395461286283</v>
      </c>
      <c r="W763" s="27" t="n">
        <v>0.84421714876701</v>
      </c>
      <c r="X763" s="27" t="n">
        <v>-0.245255283399723</v>
      </c>
      <c r="Y763" s="27" t="n">
        <v>-0.753669264537612</v>
      </c>
      <c r="Z763" s="27" t="n">
        <v>1.08766827226745</v>
      </c>
      <c r="AA763" s="27" t="n">
        <v>-0.876467536754134</v>
      </c>
      <c r="AB763" s="27" t="n">
        <v>-0.816756097251185</v>
      </c>
      <c r="AC763" s="27" t="n">
        <v>-1.00265265414005</v>
      </c>
      <c r="AD763" s="27" t="n">
        <v>-0.0762852179834266</v>
      </c>
      <c r="AE763" s="27" t="n">
        <v>0.474941715947894</v>
      </c>
      <c r="AF763" s="27" t="n">
        <v>0.338279330683854</v>
      </c>
      <c r="AG763" s="27" t="n">
        <v>1.06087060590912</v>
      </c>
      <c r="AH763" s="27" t="n">
        <v>0.474015855789032</v>
      </c>
      <c r="AI763" s="27" t="n">
        <v>0.596716222675849</v>
      </c>
      <c r="AJ763" s="27" t="n">
        <v>1.12674018961831</v>
      </c>
      <c r="AK763" s="27" t="n">
        <v>-1.39408834171959</v>
      </c>
      <c r="AL763" s="21"/>
      <c r="AM763" s="31" t="n">
        <f aca="false">IF(SQRT($B$9)*$B763+SQRT(1-$B$9)*R763&lt;_xlfn.NORM.S.INV($B$6),1,0)</f>
        <v>0</v>
      </c>
      <c r="AN763" s="31" t="n">
        <f aca="false">IF(SQRT($B$9)*$B763+SQRT(1-$B$9)*S763&lt;_xlfn.NORM.S.INV($B$6),1,0)</f>
        <v>0</v>
      </c>
      <c r="AO763" s="31" t="n">
        <f aca="false">IF(SQRT($B$9)*$B763+SQRT(1-$B$9)*T763&lt;_xlfn.NORM.S.INV($B$6),1,0)</f>
        <v>0</v>
      </c>
      <c r="AP763" s="31" t="n">
        <f aca="false">IF(SQRT($B$9)*$B763+SQRT(1-$B$9)*U763&lt;_xlfn.NORM.S.INV($B$6),1,0)</f>
        <v>0</v>
      </c>
      <c r="AQ763" s="31" t="n">
        <f aca="false">IF(SQRT($B$9)*$B763+SQRT(1-$B$9)*V763&lt;_xlfn.NORM.S.INV($B$6),1,0)</f>
        <v>0</v>
      </c>
      <c r="AR763" s="31" t="n">
        <f aca="false">IF(SQRT($B$9)*$B763+SQRT(1-$B$9)*W763&lt;_xlfn.NORM.S.INV($B$6),1,0)</f>
        <v>0</v>
      </c>
      <c r="AS763" s="31" t="n">
        <f aca="false">IF(SQRT($B$9)*$B763+SQRT(1-$B$9)*X763&lt;_xlfn.NORM.S.INV($B$6),1,0)</f>
        <v>0</v>
      </c>
      <c r="AT763" s="31" t="n">
        <f aca="false">IF(SQRT($B$9)*$B763+SQRT(1-$B$9)*Y763&lt;_xlfn.NORM.S.INV($B$6),1,0)</f>
        <v>0</v>
      </c>
      <c r="AU763" s="31" t="n">
        <f aca="false">IF(SQRT($B$9)*$B763+SQRT(1-$B$9)*Z763&lt;_xlfn.NORM.S.INV($B$6),1,0)</f>
        <v>0</v>
      </c>
      <c r="AV763" s="31" t="n">
        <f aca="false">IF(SQRT($B$9)*$B763+SQRT(1-$B$9)*AA763&lt;_xlfn.NORM.S.INV($B$6),1,0)</f>
        <v>0</v>
      </c>
      <c r="AW763" s="31" t="n">
        <f aca="false">IF(SQRT($C$9)*$B763+SQRT(1-$C$9)*AB763&lt;_xlfn.NORM.S.INV($C$6),1,0)</f>
        <v>0</v>
      </c>
      <c r="AX763" s="31" t="n">
        <f aca="false">IF(SQRT($C$9)*$B763+SQRT(1-$C$9)*AC763&lt;_xlfn.NORM.S.INV($C$6),1,0)</f>
        <v>0</v>
      </c>
      <c r="AY763" s="31" t="n">
        <f aca="false">IF(SQRT($C$9)*$B763+SQRT(1-$C$9)*AD763&lt;_xlfn.NORM.S.INV($C$6),1,0)</f>
        <v>0</v>
      </c>
      <c r="AZ763" s="31" t="n">
        <f aca="false">IF(SQRT($C$9)*$B763+SQRT(1-$C$9)*AE763&lt;_xlfn.NORM.S.INV($C$6),1,0)</f>
        <v>0</v>
      </c>
      <c r="BA763" s="31" t="n">
        <f aca="false">IF(SQRT($C$9)*$B763+SQRT(1-$C$9)*AF763&lt;_xlfn.NORM.S.INV($C$6),1,0)</f>
        <v>0</v>
      </c>
      <c r="BB763" s="31" t="n">
        <f aca="false">IF(SQRT($C$9)*$B763+SQRT(1-$C$9)*AG763&lt;_xlfn.NORM.S.INV($C$6),1,0)</f>
        <v>0</v>
      </c>
      <c r="BC763" s="31" t="n">
        <f aca="false">IF(SQRT($C$9)*$B763+SQRT(1-$C$9)*AH763&lt;_xlfn.NORM.S.INV($C$6),1,0)</f>
        <v>0</v>
      </c>
      <c r="BD763" s="31" t="n">
        <f aca="false">IF(SQRT($C$9)*$B763+SQRT(1-$C$9)*AI763&lt;_xlfn.NORM.S.INV($C$6),1,0)</f>
        <v>0</v>
      </c>
      <c r="BE763" s="31" t="n">
        <f aca="false">IF(SQRT($C$9)*$B763+SQRT(1-$C$9)*AJ763&lt;_xlfn.NORM.S.INV($C$6),1,0)</f>
        <v>0</v>
      </c>
      <c r="BF763" s="31" t="n">
        <f aca="false">IF(SQRT($C$9)*$B763+SQRT(1-$C$9)*AK763&lt;_xlfn.NORM.S.INV($C$6),1,0)</f>
        <v>0</v>
      </c>
      <c r="BG763" s="21"/>
      <c r="BH763" s="21"/>
      <c r="BI763" s="31" t="n">
        <f aca="false">$B$11*(($A$1061)*$C763/$B$12*$B$7+(1-$A$1061)*$D763/$B$12*$C$7)</f>
        <v>0</v>
      </c>
      <c r="BJ763" s="31" t="n">
        <f aca="false">$B$11*(($A$1062)*$C763/$B$12*$B$7+(1-$A$1062)*$D763/$B$12*$C$7)</f>
        <v>0</v>
      </c>
      <c r="BK763" s="31" t="n">
        <f aca="false">$B$11*(($A$1063)*$C763/$B$12*$B$7+(1-$A$1063)*$D763/$B$12*$C$7)</f>
        <v>0</v>
      </c>
      <c r="BL763" s="31" t="n">
        <f aca="false">$B$11*(($A$1064)*$C763/$B$12*$B$7+(1-$A$1064)*$D763/$B$12*$C$7)</f>
        <v>0</v>
      </c>
      <c r="BM763" s="31" t="n">
        <f aca="false">$B$11*(($A$1065)*$C763/$B$12*$B$7+(1-$A$1065)*$D763/$B$12*$C$7)</f>
        <v>0</v>
      </c>
      <c r="BN763" s="31" t="n">
        <f aca="false">$B$11*(($A$1066)*$C763/$B$12*$B$7+(1-$A$1066)*$D763/$B$12*$C$7)</f>
        <v>0</v>
      </c>
      <c r="BO763" s="31" t="n">
        <f aca="false">$B$11*(($A$1067)*$C763/$B$12*$B$7+(1-$A$1067)*$D763/$B$12*$C$7)</f>
        <v>0</v>
      </c>
      <c r="BP763" s="31" t="n">
        <f aca="false">$B$11*(($A$1068)*$C763/$B$12*$B$7+(1-$A$1068)*$D763/$B$12*$C$7)</f>
        <v>0</v>
      </c>
      <c r="BQ763" s="31" t="n">
        <f aca="false">$B$11*(($A$1069)*$C763/$B$12*$B$7+(1-$A$1069)*$D763/$B$12*$C$7)</f>
        <v>0</v>
      </c>
      <c r="BR763" s="31" t="n">
        <f aca="false">$B$11*(($A$1070)*$C763/$B$12*$B$7+(1-$A$1070)*$D763/$B$12*$C$7)</f>
        <v>0</v>
      </c>
      <c r="BS763" s="31" t="n">
        <f aca="false">$B$11*(($A$1071)*$C763/$B$12*$B$7+(1-$A$1071)*$D763/$B$12*$C$7)</f>
        <v>0</v>
      </c>
      <c r="BT763" s="31" t="n">
        <f aca="false">$B$11*(($A$1072)*$C763/$B$12*$B$7+(1-$A$1072)*$D763/$B$12*$C$7)</f>
        <v>0</v>
      </c>
      <c r="BU763" s="31" t="n">
        <f aca="false">$B$11*(($A$1073)*$C763/$B$12*$B$7+(1-$A$1073)*$D763/$B$12*$C$7)</f>
        <v>0</v>
      </c>
      <c r="BV763" s="31" t="n">
        <f aca="false">$B$11*(($A$1074)*$C763/$B$12*$B$7+(1-$A$1074)*$D763/$B$12*$C$7)</f>
        <v>0</v>
      </c>
      <c r="BW763" s="31" t="n">
        <f aca="false">$B$11*(($A$1075)*$C763/$B$12*$B$7+(1-$A$1075)*$D763/$B$12*$C$7)</f>
        <v>0</v>
      </c>
      <c r="BX763" s="31" t="n">
        <f aca="false">$B$11*(($A$1076)*$C763/$B$12*$B$7+(1-$A$1076)*$D763/$B$12*$C$7)</f>
        <v>0</v>
      </c>
      <c r="BY763" s="31" t="n">
        <f aca="false">$B$11*(($A$1077)*$C763/$B$12*$B$7+(1-$A$1077)*$D763/$B$12*$C$7)</f>
        <v>0</v>
      </c>
      <c r="BZ763" s="31" t="n">
        <f aca="false">$B$11*(($A$1078)*$C763/$B$12*$B$7+(1-$A$1078)*$D763/$B$12*$C$7)</f>
        <v>0</v>
      </c>
      <c r="CA763" s="31" t="n">
        <f aca="false">$B$11*(($A$1079)*$C763/$B$12*$B$7+(1-$A$1079)*$D763/$B$12*$C$7)</f>
        <v>0</v>
      </c>
      <c r="CB763" s="31" t="n">
        <f aca="false">$B$11*(($A$1080)*$C763/$B$12*$B$7+(1-$A$1080)*$D763/$B$12*$C$7)</f>
        <v>0</v>
      </c>
      <c r="CC763" s="31" t="n">
        <f aca="false">$B$11*(($A$1081)*$C763/$B$12*$B$7+(1-$A$1081)*$D763/$B$12*$C$7)</f>
        <v>0</v>
      </c>
    </row>
    <row r="764" customFormat="false" ht="15" hidden="false" customHeight="false" outlineLevel="0" collapsed="false">
      <c r="A764" s="21" t="n">
        <v>740</v>
      </c>
      <c r="B764" s="27" t="n">
        <v>-1.47246944416711</v>
      </c>
      <c r="C764" s="9" t="n">
        <f aca="false">SUM(AM764:AV764)</f>
        <v>0</v>
      </c>
      <c r="D764" s="9" t="n">
        <f aca="false">SUM(AW764:BF764)</f>
        <v>2</v>
      </c>
      <c r="E764" s="24" t="n">
        <f aca="false">(1-C764/$B$12)*$B$8-C764/$B$12*$B$7</f>
        <v>0.05</v>
      </c>
      <c r="F764" s="24" t="n">
        <f aca="false">(1-D764/$B$12)*$C$8-D764/$B$12*$C$7</f>
        <v>-0.048</v>
      </c>
      <c r="G764" s="47" t="n">
        <f aca="false">$B$11*($B$10*C764/$B$12*$B$7+(1-$B$10)*D764/$B$12*$C$7)</f>
        <v>600</v>
      </c>
      <c r="H764" s="24" t="n">
        <f aca="false">$B$10*E764+(1-$B$10)*F764</f>
        <v>0.001</v>
      </c>
      <c r="I764" s="21"/>
      <c r="J764" s="21"/>
      <c r="K764" s="21"/>
      <c r="L764" s="21"/>
      <c r="M764" s="21"/>
      <c r="N764" s="21"/>
      <c r="O764" s="21"/>
      <c r="P764" s="21"/>
      <c r="Q764" s="21"/>
      <c r="R764" s="27" t="n">
        <v>0.428800074104825</v>
      </c>
      <c r="S764" s="27" t="n">
        <v>1.93924214864053</v>
      </c>
      <c r="T764" s="27" t="n">
        <v>-0.706155556349008</v>
      </c>
      <c r="U764" s="27" t="n">
        <v>1.05684275383687</v>
      </c>
      <c r="V764" s="27" t="n">
        <v>-1.01910338039361</v>
      </c>
      <c r="W764" s="27" t="n">
        <v>-0.538707459746506</v>
      </c>
      <c r="X764" s="27" t="n">
        <v>1.13666954418091</v>
      </c>
      <c r="Y764" s="27" t="n">
        <v>-0.469860078869979</v>
      </c>
      <c r="Z764" s="27" t="n">
        <v>-0.360659206598513</v>
      </c>
      <c r="AA764" s="27" t="n">
        <v>-1.12011572994661</v>
      </c>
      <c r="AB764" s="27" t="n">
        <v>-0.563960839893896</v>
      </c>
      <c r="AC764" s="27" t="n">
        <v>1.54749756933577</v>
      </c>
      <c r="AD764" s="27" t="n">
        <v>0.290870751624462</v>
      </c>
      <c r="AE764" s="27" t="n">
        <v>-0.887072692327059</v>
      </c>
      <c r="AF764" s="27" t="n">
        <v>-0.824825528961517</v>
      </c>
      <c r="AG764" s="27" t="n">
        <v>-1.11604572536839</v>
      </c>
      <c r="AH764" s="27" t="n">
        <v>0.463625471833314</v>
      </c>
      <c r="AI764" s="27" t="n">
        <v>-1.4433155457753</v>
      </c>
      <c r="AJ764" s="27" t="n">
        <v>0.233041731662298</v>
      </c>
      <c r="AK764" s="27" t="n">
        <v>0.714903667752446</v>
      </c>
      <c r="AL764" s="21"/>
      <c r="AM764" s="31" t="n">
        <f aca="false">IF(SQRT($B$9)*$B764+SQRT(1-$B$9)*R764&lt;_xlfn.NORM.S.INV($B$6),1,0)</f>
        <v>0</v>
      </c>
      <c r="AN764" s="31" t="n">
        <f aca="false">IF(SQRT($B$9)*$B764+SQRT(1-$B$9)*S764&lt;_xlfn.NORM.S.INV($B$6),1,0)</f>
        <v>0</v>
      </c>
      <c r="AO764" s="31" t="n">
        <f aca="false">IF(SQRT($B$9)*$B764+SQRT(1-$B$9)*T764&lt;_xlfn.NORM.S.INV($B$6),1,0)</f>
        <v>0</v>
      </c>
      <c r="AP764" s="31" t="n">
        <f aca="false">IF(SQRT($B$9)*$B764+SQRT(1-$B$9)*U764&lt;_xlfn.NORM.S.INV($B$6),1,0)</f>
        <v>0</v>
      </c>
      <c r="AQ764" s="31" t="n">
        <f aca="false">IF(SQRT($B$9)*$B764+SQRT(1-$B$9)*V764&lt;_xlfn.NORM.S.INV($B$6),1,0)</f>
        <v>0</v>
      </c>
      <c r="AR764" s="31" t="n">
        <f aca="false">IF(SQRT($B$9)*$B764+SQRT(1-$B$9)*W764&lt;_xlfn.NORM.S.INV($B$6),1,0)</f>
        <v>0</v>
      </c>
      <c r="AS764" s="31" t="n">
        <f aca="false">IF(SQRT($B$9)*$B764+SQRT(1-$B$9)*X764&lt;_xlfn.NORM.S.INV($B$6),1,0)</f>
        <v>0</v>
      </c>
      <c r="AT764" s="31" t="n">
        <f aca="false">IF(SQRT($B$9)*$B764+SQRT(1-$B$9)*Y764&lt;_xlfn.NORM.S.INV($B$6),1,0)</f>
        <v>0</v>
      </c>
      <c r="AU764" s="31" t="n">
        <f aca="false">IF(SQRT($B$9)*$B764+SQRT(1-$B$9)*Z764&lt;_xlfn.NORM.S.INV($B$6),1,0)</f>
        <v>0</v>
      </c>
      <c r="AV764" s="31" t="n">
        <f aca="false">IF(SQRT($B$9)*$B764+SQRT(1-$B$9)*AA764&lt;_xlfn.NORM.S.INV($B$6),1,0)</f>
        <v>0</v>
      </c>
      <c r="AW764" s="31" t="n">
        <f aca="false">IF(SQRT($C$9)*$B764+SQRT(1-$C$9)*AB764&lt;_xlfn.NORM.S.INV($C$6),1,0)</f>
        <v>0</v>
      </c>
      <c r="AX764" s="31" t="n">
        <f aca="false">IF(SQRT($C$9)*$B764+SQRT(1-$C$9)*AC764&lt;_xlfn.NORM.S.INV($C$6),1,0)</f>
        <v>0</v>
      </c>
      <c r="AY764" s="31" t="n">
        <f aca="false">IF(SQRT($C$9)*$B764+SQRT(1-$C$9)*AD764&lt;_xlfn.NORM.S.INV($C$6),1,0)</f>
        <v>0</v>
      </c>
      <c r="AZ764" s="31" t="n">
        <f aca="false">IF(SQRT($C$9)*$B764+SQRT(1-$C$9)*AE764&lt;_xlfn.NORM.S.INV($C$6),1,0)</f>
        <v>0</v>
      </c>
      <c r="BA764" s="31" t="n">
        <f aca="false">IF(SQRT($C$9)*$B764+SQRT(1-$C$9)*AF764&lt;_xlfn.NORM.S.INV($C$6),1,0)</f>
        <v>0</v>
      </c>
      <c r="BB764" s="31" t="n">
        <f aca="false">IF(SQRT($C$9)*$B764+SQRT(1-$C$9)*AG764&lt;_xlfn.NORM.S.INV($C$6),1,0)</f>
        <v>1</v>
      </c>
      <c r="BC764" s="31" t="n">
        <f aca="false">IF(SQRT($C$9)*$B764+SQRT(1-$C$9)*AH764&lt;_xlfn.NORM.S.INV($C$6),1,0)</f>
        <v>0</v>
      </c>
      <c r="BD764" s="31" t="n">
        <f aca="false">IF(SQRT($C$9)*$B764+SQRT(1-$C$9)*AI764&lt;_xlfn.NORM.S.INV($C$6),1,0)</f>
        <v>1</v>
      </c>
      <c r="BE764" s="31" t="n">
        <f aca="false">IF(SQRT($C$9)*$B764+SQRT(1-$C$9)*AJ764&lt;_xlfn.NORM.S.INV($C$6),1,0)</f>
        <v>0</v>
      </c>
      <c r="BF764" s="31" t="n">
        <f aca="false">IF(SQRT($C$9)*$B764+SQRT(1-$C$9)*AK764&lt;_xlfn.NORM.S.INV($C$6),1,0)</f>
        <v>0</v>
      </c>
      <c r="BG764" s="21"/>
      <c r="BH764" s="21"/>
      <c r="BI764" s="31" t="n">
        <f aca="false">$B$11*(($A$1061)*$C764/$B$12*$B$7+(1-$A$1061)*$D764/$B$12*$C$7)</f>
        <v>1200</v>
      </c>
      <c r="BJ764" s="31" t="n">
        <f aca="false">$B$11*(($A$1062)*$C764/$B$12*$B$7+(1-$A$1062)*$D764/$B$12*$C$7)</f>
        <v>1140</v>
      </c>
      <c r="BK764" s="31" t="n">
        <f aca="false">$B$11*(($A$1063)*$C764/$B$12*$B$7+(1-$A$1063)*$D764/$B$12*$C$7)</f>
        <v>1080</v>
      </c>
      <c r="BL764" s="31" t="n">
        <f aca="false">$B$11*(($A$1064)*$C764/$B$12*$B$7+(1-$A$1064)*$D764/$B$12*$C$7)</f>
        <v>1020</v>
      </c>
      <c r="BM764" s="31" t="n">
        <f aca="false">$B$11*(($A$1065)*$C764/$B$12*$B$7+(1-$A$1065)*$D764/$B$12*$C$7)</f>
        <v>960</v>
      </c>
      <c r="BN764" s="31" t="n">
        <f aca="false">$B$11*(($A$1066)*$C764/$B$12*$B$7+(1-$A$1066)*$D764/$B$12*$C$7)</f>
        <v>900</v>
      </c>
      <c r="BO764" s="31" t="n">
        <f aca="false">$B$11*(($A$1067)*$C764/$B$12*$B$7+(1-$A$1067)*$D764/$B$12*$C$7)</f>
        <v>840</v>
      </c>
      <c r="BP764" s="31" t="n">
        <f aca="false">$B$11*(($A$1068)*$C764/$B$12*$B$7+(1-$A$1068)*$D764/$B$12*$C$7)</f>
        <v>780</v>
      </c>
      <c r="BQ764" s="31" t="n">
        <f aca="false">$B$11*(($A$1069)*$C764/$B$12*$B$7+(1-$A$1069)*$D764/$B$12*$C$7)</f>
        <v>720</v>
      </c>
      <c r="BR764" s="31" t="n">
        <f aca="false">$B$11*(($A$1070)*$C764/$B$12*$B$7+(1-$A$1070)*$D764/$B$12*$C$7)</f>
        <v>660</v>
      </c>
      <c r="BS764" s="31" t="n">
        <f aca="false">$B$11*(($A$1071)*$C764/$B$12*$B$7+(1-$A$1071)*$D764/$B$12*$C$7)</f>
        <v>600</v>
      </c>
      <c r="BT764" s="31" t="n">
        <f aca="false">$B$11*(($A$1072)*$C764/$B$12*$B$7+(1-$A$1072)*$D764/$B$12*$C$7)</f>
        <v>540</v>
      </c>
      <c r="BU764" s="31" t="n">
        <f aca="false">$B$11*(($A$1073)*$C764/$B$12*$B$7+(1-$A$1073)*$D764/$B$12*$C$7)</f>
        <v>480</v>
      </c>
      <c r="BV764" s="31" t="n">
        <f aca="false">$B$11*(($A$1074)*$C764/$B$12*$B$7+(1-$A$1074)*$D764/$B$12*$C$7)</f>
        <v>420</v>
      </c>
      <c r="BW764" s="31" t="n">
        <f aca="false">$B$11*(($A$1075)*$C764/$B$12*$B$7+(1-$A$1075)*$D764/$B$12*$C$7)</f>
        <v>360</v>
      </c>
      <c r="BX764" s="31" t="n">
        <f aca="false">$B$11*(($A$1076)*$C764/$B$12*$B$7+(1-$A$1076)*$D764/$B$12*$C$7)</f>
        <v>300</v>
      </c>
      <c r="BY764" s="31" t="n">
        <f aca="false">$B$11*(($A$1077)*$C764/$B$12*$B$7+(1-$A$1077)*$D764/$B$12*$C$7)</f>
        <v>240</v>
      </c>
      <c r="BZ764" s="31" t="n">
        <f aca="false">$B$11*(($A$1078)*$C764/$B$12*$B$7+(1-$A$1078)*$D764/$B$12*$C$7)</f>
        <v>180</v>
      </c>
      <c r="CA764" s="31" t="n">
        <f aca="false">$B$11*(($A$1079)*$C764/$B$12*$B$7+(1-$A$1079)*$D764/$B$12*$C$7)</f>
        <v>120</v>
      </c>
      <c r="CB764" s="31" t="n">
        <f aca="false">$B$11*(($A$1080)*$C764/$B$12*$B$7+(1-$A$1080)*$D764/$B$12*$C$7)</f>
        <v>60.0000000000001</v>
      </c>
      <c r="CC764" s="31" t="n">
        <f aca="false">$B$11*(($A$1081)*$C764/$B$12*$B$7+(1-$A$1081)*$D764/$B$12*$C$7)</f>
        <v>0</v>
      </c>
    </row>
    <row r="765" customFormat="false" ht="15" hidden="false" customHeight="false" outlineLevel="0" collapsed="false">
      <c r="A765" s="21" t="n">
        <v>741</v>
      </c>
      <c r="B765" s="27" t="n">
        <v>-1.30608585881854</v>
      </c>
      <c r="C765" s="9" t="n">
        <f aca="false">SUM(AM765:AV765)</f>
        <v>0</v>
      </c>
      <c r="D765" s="9" t="n">
        <f aca="false">SUM(AW765:BF765)</f>
        <v>0</v>
      </c>
      <c r="E765" s="24" t="n">
        <f aca="false">(1-C765/$B$12)*$B$8-C765/$B$12*$B$7</f>
        <v>0.05</v>
      </c>
      <c r="F765" s="24" t="n">
        <f aca="false">(1-D765/$B$12)*$C$8-D765/$B$12*$C$7</f>
        <v>0.09</v>
      </c>
      <c r="G765" s="47" t="n">
        <f aca="false">$B$11*($B$10*C765/$B$12*$B$7+(1-$B$10)*D765/$B$12*$C$7)</f>
        <v>0</v>
      </c>
      <c r="H765" s="24" t="n">
        <f aca="false">$B$10*E765+(1-$B$10)*F765</f>
        <v>0.07</v>
      </c>
      <c r="I765" s="21"/>
      <c r="J765" s="21"/>
      <c r="K765" s="21"/>
      <c r="L765" s="21"/>
      <c r="M765" s="21"/>
      <c r="N765" s="21"/>
      <c r="O765" s="21"/>
      <c r="P765" s="21"/>
      <c r="Q765" s="21"/>
      <c r="R765" s="27" t="n">
        <v>-1.16428218242375</v>
      </c>
      <c r="S765" s="27" t="n">
        <v>-0.0231734644672593</v>
      </c>
      <c r="T765" s="27" t="n">
        <v>0.879680970125972</v>
      </c>
      <c r="U765" s="27" t="n">
        <v>2.20874369097162</v>
      </c>
      <c r="V765" s="27" t="n">
        <v>0.63841008928645</v>
      </c>
      <c r="W765" s="27" t="n">
        <v>0.389677979529914</v>
      </c>
      <c r="X765" s="27" t="n">
        <v>-0.824809465887375</v>
      </c>
      <c r="Y765" s="27" t="n">
        <v>-0.87004019402933</v>
      </c>
      <c r="Z765" s="27" t="n">
        <v>-0.0776148519778746</v>
      </c>
      <c r="AA765" s="27" t="n">
        <v>-0.28794502938772</v>
      </c>
      <c r="AB765" s="27" t="n">
        <v>-0.275106682744637</v>
      </c>
      <c r="AC765" s="27" t="n">
        <v>-0.532226472793592</v>
      </c>
      <c r="AD765" s="27" t="n">
        <v>-0.138947642865451</v>
      </c>
      <c r="AE765" s="27" t="n">
        <v>-0.36125773375389</v>
      </c>
      <c r="AF765" s="27" t="n">
        <v>-0.982687133492656</v>
      </c>
      <c r="AG765" s="27" t="n">
        <v>-0.699185778296057</v>
      </c>
      <c r="AH765" s="27" t="n">
        <v>-0.22943029198286</v>
      </c>
      <c r="AI765" s="27" t="n">
        <v>-0.346286099177301</v>
      </c>
      <c r="AJ765" s="27" t="n">
        <v>1.01919241165122</v>
      </c>
      <c r="AK765" s="27" t="n">
        <v>0.901684533715803</v>
      </c>
      <c r="AL765" s="21"/>
      <c r="AM765" s="31" t="n">
        <f aca="false">IF(SQRT($B$9)*$B765+SQRT(1-$B$9)*R765&lt;_xlfn.NORM.S.INV($B$6),1,0)</f>
        <v>0</v>
      </c>
      <c r="AN765" s="31" t="n">
        <f aca="false">IF(SQRT($B$9)*$B765+SQRT(1-$B$9)*S765&lt;_xlfn.NORM.S.INV($B$6),1,0)</f>
        <v>0</v>
      </c>
      <c r="AO765" s="31" t="n">
        <f aca="false">IF(SQRT($B$9)*$B765+SQRT(1-$B$9)*T765&lt;_xlfn.NORM.S.INV($B$6),1,0)</f>
        <v>0</v>
      </c>
      <c r="AP765" s="31" t="n">
        <f aca="false">IF(SQRT($B$9)*$B765+SQRT(1-$B$9)*U765&lt;_xlfn.NORM.S.INV($B$6),1,0)</f>
        <v>0</v>
      </c>
      <c r="AQ765" s="31" t="n">
        <f aca="false">IF(SQRT($B$9)*$B765+SQRT(1-$B$9)*V765&lt;_xlfn.NORM.S.INV($B$6),1,0)</f>
        <v>0</v>
      </c>
      <c r="AR765" s="31" t="n">
        <f aca="false">IF(SQRT($B$9)*$B765+SQRT(1-$B$9)*W765&lt;_xlfn.NORM.S.INV($B$6),1,0)</f>
        <v>0</v>
      </c>
      <c r="AS765" s="31" t="n">
        <f aca="false">IF(SQRT($B$9)*$B765+SQRT(1-$B$9)*X765&lt;_xlfn.NORM.S.INV($B$6),1,0)</f>
        <v>0</v>
      </c>
      <c r="AT765" s="31" t="n">
        <f aca="false">IF(SQRT($B$9)*$B765+SQRT(1-$B$9)*Y765&lt;_xlfn.NORM.S.INV($B$6),1,0)</f>
        <v>0</v>
      </c>
      <c r="AU765" s="31" t="n">
        <f aca="false">IF(SQRT($B$9)*$B765+SQRT(1-$B$9)*Z765&lt;_xlfn.NORM.S.INV($B$6),1,0)</f>
        <v>0</v>
      </c>
      <c r="AV765" s="31" t="n">
        <f aca="false">IF(SQRT($B$9)*$B765+SQRT(1-$B$9)*AA765&lt;_xlfn.NORM.S.INV($B$6),1,0)</f>
        <v>0</v>
      </c>
      <c r="AW765" s="31" t="n">
        <f aca="false">IF(SQRT($C$9)*$B765+SQRT(1-$C$9)*AB765&lt;_xlfn.NORM.S.INV($C$6),1,0)</f>
        <v>0</v>
      </c>
      <c r="AX765" s="31" t="n">
        <f aca="false">IF(SQRT($C$9)*$B765+SQRT(1-$C$9)*AC765&lt;_xlfn.NORM.S.INV($C$6),1,0)</f>
        <v>0</v>
      </c>
      <c r="AY765" s="31" t="n">
        <f aca="false">IF(SQRT($C$9)*$B765+SQRT(1-$C$9)*AD765&lt;_xlfn.NORM.S.INV($C$6),1,0)</f>
        <v>0</v>
      </c>
      <c r="AZ765" s="31" t="n">
        <f aca="false">IF(SQRT($C$9)*$B765+SQRT(1-$C$9)*AE765&lt;_xlfn.NORM.S.INV($C$6),1,0)</f>
        <v>0</v>
      </c>
      <c r="BA765" s="31" t="n">
        <f aca="false">IF(SQRT($C$9)*$B765+SQRT(1-$C$9)*AF765&lt;_xlfn.NORM.S.INV($C$6),1,0)</f>
        <v>0</v>
      </c>
      <c r="BB765" s="31" t="n">
        <f aca="false">IF(SQRT($C$9)*$B765+SQRT(1-$C$9)*AG765&lt;_xlfn.NORM.S.INV($C$6),1,0)</f>
        <v>0</v>
      </c>
      <c r="BC765" s="31" t="n">
        <f aca="false">IF(SQRT($C$9)*$B765+SQRT(1-$C$9)*AH765&lt;_xlfn.NORM.S.INV($C$6),1,0)</f>
        <v>0</v>
      </c>
      <c r="BD765" s="31" t="n">
        <f aca="false">IF(SQRT($C$9)*$B765+SQRT(1-$C$9)*AI765&lt;_xlfn.NORM.S.INV($C$6),1,0)</f>
        <v>0</v>
      </c>
      <c r="BE765" s="31" t="n">
        <f aca="false">IF(SQRT($C$9)*$B765+SQRT(1-$C$9)*AJ765&lt;_xlfn.NORM.S.INV($C$6),1,0)</f>
        <v>0</v>
      </c>
      <c r="BF765" s="31" t="n">
        <f aca="false">IF(SQRT($C$9)*$B765+SQRT(1-$C$9)*AK765&lt;_xlfn.NORM.S.INV($C$6),1,0)</f>
        <v>0</v>
      </c>
      <c r="BG765" s="21"/>
      <c r="BH765" s="21"/>
      <c r="BI765" s="31" t="n">
        <f aca="false">$B$11*(($A$1061)*$C765/$B$12*$B$7+(1-$A$1061)*$D765/$B$12*$C$7)</f>
        <v>0</v>
      </c>
      <c r="BJ765" s="31" t="n">
        <f aca="false">$B$11*(($A$1062)*$C765/$B$12*$B$7+(1-$A$1062)*$D765/$B$12*$C$7)</f>
        <v>0</v>
      </c>
      <c r="BK765" s="31" t="n">
        <f aca="false">$B$11*(($A$1063)*$C765/$B$12*$B$7+(1-$A$1063)*$D765/$B$12*$C$7)</f>
        <v>0</v>
      </c>
      <c r="BL765" s="31" t="n">
        <f aca="false">$B$11*(($A$1064)*$C765/$B$12*$B$7+(1-$A$1064)*$D765/$B$12*$C$7)</f>
        <v>0</v>
      </c>
      <c r="BM765" s="31" t="n">
        <f aca="false">$B$11*(($A$1065)*$C765/$B$12*$B$7+(1-$A$1065)*$D765/$B$12*$C$7)</f>
        <v>0</v>
      </c>
      <c r="BN765" s="31" t="n">
        <f aca="false">$B$11*(($A$1066)*$C765/$B$12*$B$7+(1-$A$1066)*$D765/$B$12*$C$7)</f>
        <v>0</v>
      </c>
      <c r="BO765" s="31" t="n">
        <f aca="false">$B$11*(($A$1067)*$C765/$B$12*$B$7+(1-$A$1067)*$D765/$B$12*$C$7)</f>
        <v>0</v>
      </c>
      <c r="BP765" s="31" t="n">
        <f aca="false">$B$11*(($A$1068)*$C765/$B$12*$B$7+(1-$A$1068)*$D765/$B$12*$C$7)</f>
        <v>0</v>
      </c>
      <c r="BQ765" s="31" t="n">
        <f aca="false">$B$11*(($A$1069)*$C765/$B$12*$B$7+(1-$A$1069)*$D765/$B$12*$C$7)</f>
        <v>0</v>
      </c>
      <c r="BR765" s="31" t="n">
        <f aca="false">$B$11*(($A$1070)*$C765/$B$12*$B$7+(1-$A$1070)*$D765/$B$12*$C$7)</f>
        <v>0</v>
      </c>
      <c r="BS765" s="31" t="n">
        <f aca="false">$B$11*(($A$1071)*$C765/$B$12*$B$7+(1-$A$1071)*$D765/$B$12*$C$7)</f>
        <v>0</v>
      </c>
      <c r="BT765" s="31" t="n">
        <f aca="false">$B$11*(($A$1072)*$C765/$B$12*$B$7+(1-$A$1072)*$D765/$B$12*$C$7)</f>
        <v>0</v>
      </c>
      <c r="BU765" s="31" t="n">
        <f aca="false">$B$11*(($A$1073)*$C765/$B$12*$B$7+(1-$A$1073)*$D765/$B$12*$C$7)</f>
        <v>0</v>
      </c>
      <c r="BV765" s="31" t="n">
        <f aca="false">$B$11*(($A$1074)*$C765/$B$12*$B$7+(1-$A$1074)*$D765/$B$12*$C$7)</f>
        <v>0</v>
      </c>
      <c r="BW765" s="31" t="n">
        <f aca="false">$B$11*(($A$1075)*$C765/$B$12*$B$7+(1-$A$1075)*$D765/$B$12*$C$7)</f>
        <v>0</v>
      </c>
      <c r="BX765" s="31" t="n">
        <f aca="false">$B$11*(($A$1076)*$C765/$B$12*$B$7+(1-$A$1076)*$D765/$B$12*$C$7)</f>
        <v>0</v>
      </c>
      <c r="BY765" s="31" t="n">
        <f aca="false">$B$11*(($A$1077)*$C765/$B$12*$B$7+(1-$A$1077)*$D765/$B$12*$C$7)</f>
        <v>0</v>
      </c>
      <c r="BZ765" s="31" t="n">
        <f aca="false">$B$11*(($A$1078)*$C765/$B$12*$B$7+(1-$A$1078)*$D765/$B$12*$C$7)</f>
        <v>0</v>
      </c>
      <c r="CA765" s="31" t="n">
        <f aca="false">$B$11*(($A$1079)*$C765/$B$12*$B$7+(1-$A$1079)*$D765/$B$12*$C$7)</f>
        <v>0</v>
      </c>
      <c r="CB765" s="31" t="n">
        <f aca="false">$B$11*(($A$1080)*$C765/$B$12*$B$7+(1-$A$1080)*$D765/$B$12*$C$7)</f>
        <v>0</v>
      </c>
      <c r="CC765" s="31" t="n">
        <f aca="false">$B$11*(($A$1081)*$C765/$B$12*$B$7+(1-$A$1081)*$D765/$B$12*$C$7)</f>
        <v>0</v>
      </c>
    </row>
    <row r="766" customFormat="false" ht="15" hidden="false" customHeight="false" outlineLevel="0" collapsed="false">
      <c r="A766" s="21" t="n">
        <v>742</v>
      </c>
      <c r="B766" s="27" t="n">
        <v>-1.29533041695573</v>
      </c>
      <c r="C766" s="9" t="n">
        <f aca="false">SUM(AM766:AV766)</f>
        <v>1</v>
      </c>
      <c r="D766" s="9" t="n">
        <f aca="false">SUM(AW766:BF766)</f>
        <v>3</v>
      </c>
      <c r="E766" s="24" t="n">
        <f aca="false">(1-C766/$B$12)*$B$8-C766/$B$12*$B$7</f>
        <v>0.005</v>
      </c>
      <c r="F766" s="24" t="n">
        <f aca="false">(1-D766/$B$12)*$C$8-D766/$B$12*$C$7</f>
        <v>-0.117</v>
      </c>
      <c r="G766" s="47" t="n">
        <f aca="false">$B$11*($B$10*C766/$B$12*$B$7+(1-$B$10)*D766/$B$12*$C$7)</f>
        <v>1100</v>
      </c>
      <c r="H766" s="24" t="n">
        <f aca="false">$B$10*E766+(1-$B$10)*F766</f>
        <v>-0.056</v>
      </c>
      <c r="I766" s="21"/>
      <c r="J766" s="21"/>
      <c r="K766" s="21"/>
      <c r="L766" s="21"/>
      <c r="M766" s="21"/>
      <c r="N766" s="21"/>
      <c r="O766" s="21"/>
      <c r="P766" s="21"/>
      <c r="Q766" s="21"/>
      <c r="R766" s="27" t="n">
        <v>0.593647443366757</v>
      </c>
      <c r="S766" s="27" t="n">
        <v>0.855470633447138</v>
      </c>
      <c r="T766" s="27" t="n">
        <v>-0.551330376570063</v>
      </c>
      <c r="U766" s="27" t="n">
        <v>-0.0565395746051865</v>
      </c>
      <c r="V766" s="27" t="n">
        <v>0.978678358848418</v>
      </c>
      <c r="W766" s="27" t="n">
        <v>0.517588124130858</v>
      </c>
      <c r="X766" s="27" t="n">
        <v>-0.56297446364282</v>
      </c>
      <c r="Y766" s="27" t="n">
        <v>-0.84164275086549</v>
      </c>
      <c r="Z766" s="27" t="n">
        <v>-0.740603166521449</v>
      </c>
      <c r="AA766" s="27" t="n">
        <v>-2.47599538497975</v>
      </c>
      <c r="AB766" s="27" t="n">
        <v>0.604235714141117</v>
      </c>
      <c r="AC766" s="27" t="n">
        <v>1.51673494213403</v>
      </c>
      <c r="AD766" s="27" t="n">
        <v>0.450539050376481</v>
      </c>
      <c r="AE766" s="27" t="n">
        <v>-1.65067523654621</v>
      </c>
      <c r="AF766" s="27" t="n">
        <v>0.192064376498672</v>
      </c>
      <c r="AG766" s="27" t="n">
        <v>-2.03386503156276</v>
      </c>
      <c r="AH766" s="27" t="n">
        <v>1.50682278642809</v>
      </c>
      <c r="AI766" s="27" t="n">
        <v>-1.98005452879251</v>
      </c>
      <c r="AJ766" s="27" t="n">
        <v>0.169167106001563</v>
      </c>
      <c r="AK766" s="27" t="n">
        <v>0.307306589935603</v>
      </c>
      <c r="AL766" s="21"/>
      <c r="AM766" s="31" t="n">
        <f aca="false">IF(SQRT($B$9)*$B766+SQRT(1-$B$9)*R766&lt;_xlfn.NORM.S.INV($B$6),1,0)</f>
        <v>0</v>
      </c>
      <c r="AN766" s="31" t="n">
        <f aca="false">IF(SQRT($B$9)*$B766+SQRT(1-$B$9)*S766&lt;_xlfn.NORM.S.INV($B$6),1,0)</f>
        <v>0</v>
      </c>
      <c r="AO766" s="31" t="n">
        <f aca="false">IF(SQRT($B$9)*$B766+SQRT(1-$B$9)*T766&lt;_xlfn.NORM.S.INV($B$6),1,0)</f>
        <v>0</v>
      </c>
      <c r="AP766" s="31" t="n">
        <f aca="false">IF(SQRT($B$9)*$B766+SQRT(1-$B$9)*U766&lt;_xlfn.NORM.S.INV($B$6),1,0)</f>
        <v>0</v>
      </c>
      <c r="AQ766" s="31" t="n">
        <f aca="false">IF(SQRT($B$9)*$B766+SQRT(1-$B$9)*V766&lt;_xlfn.NORM.S.INV($B$6),1,0)</f>
        <v>0</v>
      </c>
      <c r="AR766" s="31" t="n">
        <f aca="false">IF(SQRT($B$9)*$B766+SQRT(1-$B$9)*W766&lt;_xlfn.NORM.S.INV($B$6),1,0)</f>
        <v>0</v>
      </c>
      <c r="AS766" s="31" t="n">
        <f aca="false">IF(SQRT($B$9)*$B766+SQRT(1-$B$9)*X766&lt;_xlfn.NORM.S.INV($B$6),1,0)</f>
        <v>0</v>
      </c>
      <c r="AT766" s="31" t="n">
        <f aca="false">IF(SQRT($B$9)*$B766+SQRT(1-$B$9)*Y766&lt;_xlfn.NORM.S.INV($B$6),1,0)</f>
        <v>0</v>
      </c>
      <c r="AU766" s="31" t="n">
        <f aca="false">IF(SQRT($B$9)*$B766+SQRT(1-$B$9)*Z766&lt;_xlfn.NORM.S.INV($B$6),1,0)</f>
        <v>0</v>
      </c>
      <c r="AV766" s="31" t="n">
        <f aca="false">IF(SQRT($B$9)*$B766+SQRT(1-$B$9)*AA766&lt;_xlfn.NORM.S.INV($B$6),1,0)</f>
        <v>1</v>
      </c>
      <c r="AW766" s="31" t="n">
        <f aca="false">IF(SQRT($C$9)*$B766+SQRT(1-$C$9)*AB766&lt;_xlfn.NORM.S.INV($C$6),1,0)</f>
        <v>0</v>
      </c>
      <c r="AX766" s="31" t="n">
        <f aca="false">IF(SQRT($C$9)*$B766+SQRT(1-$C$9)*AC766&lt;_xlfn.NORM.S.INV($C$6),1,0)</f>
        <v>0</v>
      </c>
      <c r="AY766" s="31" t="n">
        <f aca="false">IF(SQRT($C$9)*$B766+SQRT(1-$C$9)*AD766&lt;_xlfn.NORM.S.INV($C$6),1,0)</f>
        <v>0</v>
      </c>
      <c r="AZ766" s="31" t="n">
        <f aca="false">IF(SQRT($C$9)*$B766+SQRT(1-$C$9)*AE766&lt;_xlfn.NORM.S.INV($C$6),1,0)</f>
        <v>1</v>
      </c>
      <c r="BA766" s="31" t="n">
        <f aca="false">IF(SQRT($C$9)*$B766+SQRT(1-$C$9)*AF766&lt;_xlfn.NORM.S.INV($C$6),1,0)</f>
        <v>0</v>
      </c>
      <c r="BB766" s="31" t="n">
        <f aca="false">IF(SQRT($C$9)*$B766+SQRT(1-$C$9)*AG766&lt;_xlfn.NORM.S.INV($C$6),1,0)</f>
        <v>1</v>
      </c>
      <c r="BC766" s="31" t="n">
        <f aca="false">IF(SQRT($C$9)*$B766+SQRT(1-$C$9)*AH766&lt;_xlfn.NORM.S.INV($C$6),1,0)</f>
        <v>0</v>
      </c>
      <c r="BD766" s="31" t="n">
        <f aca="false">IF(SQRT($C$9)*$B766+SQRT(1-$C$9)*AI766&lt;_xlfn.NORM.S.INV($C$6),1,0)</f>
        <v>1</v>
      </c>
      <c r="BE766" s="31" t="n">
        <f aca="false">IF(SQRT($C$9)*$B766+SQRT(1-$C$9)*AJ766&lt;_xlfn.NORM.S.INV($C$6),1,0)</f>
        <v>0</v>
      </c>
      <c r="BF766" s="31" t="n">
        <f aca="false">IF(SQRT($C$9)*$B766+SQRT(1-$C$9)*AK766&lt;_xlfn.NORM.S.INV($C$6),1,0)</f>
        <v>0</v>
      </c>
      <c r="BG766" s="21"/>
      <c r="BH766" s="21"/>
      <c r="BI766" s="31" t="n">
        <f aca="false">$B$11*(($A$1061)*$C766/$B$12*$B$7+(1-$A$1061)*$D766/$B$12*$C$7)</f>
        <v>1800</v>
      </c>
      <c r="BJ766" s="31" t="n">
        <f aca="false">$B$11*(($A$1062)*$C766/$B$12*$B$7+(1-$A$1062)*$D766/$B$12*$C$7)</f>
        <v>1730</v>
      </c>
      <c r="BK766" s="31" t="n">
        <f aca="false">$B$11*(($A$1063)*$C766/$B$12*$B$7+(1-$A$1063)*$D766/$B$12*$C$7)</f>
        <v>1660</v>
      </c>
      <c r="BL766" s="31" t="n">
        <f aca="false">$B$11*(($A$1064)*$C766/$B$12*$B$7+(1-$A$1064)*$D766/$B$12*$C$7)</f>
        <v>1590</v>
      </c>
      <c r="BM766" s="31" t="n">
        <f aca="false">$B$11*(($A$1065)*$C766/$B$12*$B$7+(1-$A$1065)*$D766/$B$12*$C$7)</f>
        <v>1520</v>
      </c>
      <c r="BN766" s="31" t="n">
        <f aca="false">$B$11*(($A$1066)*$C766/$B$12*$B$7+(1-$A$1066)*$D766/$B$12*$C$7)</f>
        <v>1450</v>
      </c>
      <c r="BO766" s="31" t="n">
        <f aca="false">$B$11*(($A$1067)*$C766/$B$12*$B$7+(1-$A$1067)*$D766/$B$12*$C$7)</f>
        <v>1380</v>
      </c>
      <c r="BP766" s="31" t="n">
        <f aca="false">$B$11*(($A$1068)*$C766/$B$12*$B$7+(1-$A$1068)*$D766/$B$12*$C$7)</f>
        <v>1310</v>
      </c>
      <c r="BQ766" s="31" t="n">
        <f aca="false">$B$11*(($A$1069)*$C766/$B$12*$B$7+(1-$A$1069)*$D766/$B$12*$C$7)</f>
        <v>1240</v>
      </c>
      <c r="BR766" s="31" t="n">
        <f aca="false">$B$11*(($A$1070)*$C766/$B$12*$B$7+(1-$A$1070)*$D766/$B$12*$C$7)</f>
        <v>1170</v>
      </c>
      <c r="BS766" s="31" t="n">
        <f aca="false">$B$11*(($A$1071)*$C766/$B$12*$B$7+(1-$A$1071)*$D766/$B$12*$C$7)</f>
        <v>1100</v>
      </c>
      <c r="BT766" s="31" t="n">
        <f aca="false">$B$11*(($A$1072)*$C766/$B$12*$B$7+(1-$A$1072)*$D766/$B$12*$C$7)</f>
        <v>1030</v>
      </c>
      <c r="BU766" s="31" t="n">
        <f aca="false">$B$11*(($A$1073)*$C766/$B$12*$B$7+(1-$A$1073)*$D766/$B$12*$C$7)</f>
        <v>960</v>
      </c>
      <c r="BV766" s="31" t="n">
        <f aca="false">$B$11*(($A$1074)*$C766/$B$12*$B$7+(1-$A$1074)*$D766/$B$12*$C$7)</f>
        <v>890</v>
      </c>
      <c r="BW766" s="31" t="n">
        <f aca="false">$B$11*(($A$1075)*$C766/$B$12*$B$7+(1-$A$1075)*$D766/$B$12*$C$7)</f>
        <v>820</v>
      </c>
      <c r="BX766" s="31" t="n">
        <f aca="false">$B$11*(($A$1076)*$C766/$B$12*$B$7+(1-$A$1076)*$D766/$B$12*$C$7)</f>
        <v>750</v>
      </c>
      <c r="BY766" s="31" t="n">
        <f aca="false">$B$11*(($A$1077)*$C766/$B$12*$B$7+(1-$A$1077)*$D766/$B$12*$C$7)</f>
        <v>680</v>
      </c>
      <c r="BZ766" s="31" t="n">
        <f aca="false">$B$11*(($A$1078)*$C766/$B$12*$B$7+(1-$A$1078)*$D766/$B$12*$C$7)</f>
        <v>610</v>
      </c>
      <c r="CA766" s="31" t="n">
        <f aca="false">$B$11*(($A$1079)*$C766/$B$12*$B$7+(1-$A$1079)*$D766/$B$12*$C$7)</f>
        <v>540</v>
      </c>
      <c r="CB766" s="31" t="n">
        <f aca="false">$B$11*(($A$1080)*$C766/$B$12*$B$7+(1-$A$1080)*$D766/$B$12*$C$7)</f>
        <v>470</v>
      </c>
      <c r="CC766" s="31" t="n">
        <f aca="false">$B$11*(($A$1081)*$C766/$B$12*$B$7+(1-$A$1081)*$D766/$B$12*$C$7)</f>
        <v>400</v>
      </c>
    </row>
    <row r="767" customFormat="false" ht="15" hidden="false" customHeight="false" outlineLevel="0" collapsed="false">
      <c r="A767" s="21" t="n">
        <v>743</v>
      </c>
      <c r="B767" s="27" t="n">
        <v>-0.759310124576834</v>
      </c>
      <c r="C767" s="9" t="n">
        <f aca="false">SUM(AM767:AV767)</f>
        <v>0</v>
      </c>
      <c r="D767" s="9" t="n">
        <f aca="false">SUM(AW767:BF767)</f>
        <v>0</v>
      </c>
      <c r="E767" s="24" t="n">
        <f aca="false">(1-C767/$B$12)*$B$8-C767/$B$12*$B$7</f>
        <v>0.05</v>
      </c>
      <c r="F767" s="24" t="n">
        <f aca="false">(1-D767/$B$12)*$C$8-D767/$B$12*$C$7</f>
        <v>0.09</v>
      </c>
      <c r="G767" s="47" t="n">
        <f aca="false">$B$11*($B$10*C767/$B$12*$B$7+(1-$B$10)*D767/$B$12*$C$7)</f>
        <v>0</v>
      </c>
      <c r="H767" s="24" t="n">
        <f aca="false">$B$10*E767+(1-$B$10)*F767</f>
        <v>0.07</v>
      </c>
      <c r="I767" s="21"/>
      <c r="J767" s="21"/>
      <c r="K767" s="21"/>
      <c r="L767" s="21"/>
      <c r="M767" s="21"/>
      <c r="N767" s="21"/>
      <c r="O767" s="21"/>
      <c r="P767" s="21"/>
      <c r="Q767" s="21"/>
      <c r="R767" s="27" t="n">
        <v>0.440809997642383</v>
      </c>
      <c r="S767" s="27" t="n">
        <v>-0.105454012497813</v>
      </c>
      <c r="T767" s="27" t="n">
        <v>-0.221538735746301</v>
      </c>
      <c r="U767" s="27" t="n">
        <v>-0.328547141655457</v>
      </c>
      <c r="V767" s="27" t="n">
        <v>-1.43950595359486</v>
      </c>
      <c r="W767" s="27" t="n">
        <v>0.778271652414754</v>
      </c>
      <c r="X767" s="27" t="n">
        <v>0.859592835759101</v>
      </c>
      <c r="Y767" s="27" t="n">
        <v>1.6420306632334</v>
      </c>
      <c r="Z767" s="27" t="n">
        <v>-1.46071703187644</v>
      </c>
      <c r="AA767" s="27" t="n">
        <v>2.37397465304529</v>
      </c>
      <c r="AB767" s="27" t="n">
        <v>-0.345121422661409</v>
      </c>
      <c r="AC767" s="27" t="n">
        <v>-0.558190523460481</v>
      </c>
      <c r="AD767" s="27" t="n">
        <v>-1.21344093525818</v>
      </c>
      <c r="AE767" s="27" t="n">
        <v>-0.381524877647407</v>
      </c>
      <c r="AF767" s="27" t="n">
        <v>2.22651719933043</v>
      </c>
      <c r="AG767" s="27" t="n">
        <v>-0.969665021161067</v>
      </c>
      <c r="AH767" s="27" t="n">
        <v>-0.59256667226272</v>
      </c>
      <c r="AI767" s="27" t="n">
        <v>-0.452698560734019</v>
      </c>
      <c r="AJ767" s="27" t="n">
        <v>-0.755957725501406</v>
      </c>
      <c r="AK767" s="27" t="n">
        <v>-0.153611892867115</v>
      </c>
      <c r="AL767" s="21"/>
      <c r="AM767" s="31" t="n">
        <f aca="false">IF(SQRT($B$9)*$B767+SQRT(1-$B$9)*R767&lt;_xlfn.NORM.S.INV($B$6),1,0)</f>
        <v>0</v>
      </c>
      <c r="AN767" s="31" t="n">
        <f aca="false">IF(SQRT($B$9)*$B767+SQRT(1-$B$9)*S767&lt;_xlfn.NORM.S.INV($B$6),1,0)</f>
        <v>0</v>
      </c>
      <c r="AO767" s="31" t="n">
        <f aca="false">IF(SQRT($B$9)*$B767+SQRT(1-$B$9)*T767&lt;_xlfn.NORM.S.INV($B$6),1,0)</f>
        <v>0</v>
      </c>
      <c r="AP767" s="31" t="n">
        <f aca="false">IF(SQRT($B$9)*$B767+SQRT(1-$B$9)*U767&lt;_xlfn.NORM.S.INV($B$6),1,0)</f>
        <v>0</v>
      </c>
      <c r="AQ767" s="31" t="n">
        <f aca="false">IF(SQRT($B$9)*$B767+SQRT(1-$B$9)*V767&lt;_xlfn.NORM.S.INV($B$6),1,0)</f>
        <v>0</v>
      </c>
      <c r="AR767" s="31" t="n">
        <f aca="false">IF(SQRT($B$9)*$B767+SQRT(1-$B$9)*W767&lt;_xlfn.NORM.S.INV($B$6),1,0)</f>
        <v>0</v>
      </c>
      <c r="AS767" s="31" t="n">
        <f aca="false">IF(SQRT($B$9)*$B767+SQRT(1-$B$9)*X767&lt;_xlfn.NORM.S.INV($B$6),1,0)</f>
        <v>0</v>
      </c>
      <c r="AT767" s="31" t="n">
        <f aca="false">IF(SQRT($B$9)*$B767+SQRT(1-$B$9)*Y767&lt;_xlfn.NORM.S.INV($B$6),1,0)</f>
        <v>0</v>
      </c>
      <c r="AU767" s="31" t="n">
        <f aca="false">IF(SQRT($B$9)*$B767+SQRT(1-$B$9)*Z767&lt;_xlfn.NORM.S.INV($B$6),1,0)</f>
        <v>0</v>
      </c>
      <c r="AV767" s="31" t="n">
        <f aca="false">IF(SQRT($B$9)*$B767+SQRT(1-$B$9)*AA767&lt;_xlfn.NORM.S.INV($B$6),1,0)</f>
        <v>0</v>
      </c>
      <c r="AW767" s="31" t="n">
        <f aca="false">IF(SQRT($C$9)*$B767+SQRT(1-$C$9)*AB767&lt;_xlfn.NORM.S.INV($C$6),1,0)</f>
        <v>0</v>
      </c>
      <c r="AX767" s="31" t="n">
        <f aca="false">IF(SQRT($C$9)*$B767+SQRT(1-$C$9)*AC767&lt;_xlfn.NORM.S.INV($C$6),1,0)</f>
        <v>0</v>
      </c>
      <c r="AY767" s="31" t="n">
        <f aca="false">IF(SQRT($C$9)*$B767+SQRT(1-$C$9)*AD767&lt;_xlfn.NORM.S.INV($C$6),1,0)</f>
        <v>0</v>
      </c>
      <c r="AZ767" s="31" t="n">
        <f aca="false">IF(SQRT($C$9)*$B767+SQRT(1-$C$9)*AE767&lt;_xlfn.NORM.S.INV($C$6),1,0)</f>
        <v>0</v>
      </c>
      <c r="BA767" s="31" t="n">
        <f aca="false">IF(SQRT($C$9)*$B767+SQRT(1-$C$9)*AF767&lt;_xlfn.NORM.S.INV($C$6),1,0)</f>
        <v>0</v>
      </c>
      <c r="BB767" s="31" t="n">
        <f aca="false">IF(SQRT($C$9)*$B767+SQRT(1-$C$9)*AG767&lt;_xlfn.NORM.S.INV($C$6),1,0)</f>
        <v>0</v>
      </c>
      <c r="BC767" s="31" t="n">
        <f aca="false">IF(SQRT($C$9)*$B767+SQRT(1-$C$9)*AH767&lt;_xlfn.NORM.S.INV($C$6),1,0)</f>
        <v>0</v>
      </c>
      <c r="BD767" s="31" t="n">
        <f aca="false">IF(SQRT($C$9)*$B767+SQRT(1-$C$9)*AI767&lt;_xlfn.NORM.S.INV($C$6),1,0)</f>
        <v>0</v>
      </c>
      <c r="BE767" s="31" t="n">
        <f aca="false">IF(SQRT($C$9)*$B767+SQRT(1-$C$9)*AJ767&lt;_xlfn.NORM.S.INV($C$6),1,0)</f>
        <v>0</v>
      </c>
      <c r="BF767" s="31" t="n">
        <f aca="false">IF(SQRT($C$9)*$B767+SQRT(1-$C$9)*AK767&lt;_xlfn.NORM.S.INV($C$6),1,0)</f>
        <v>0</v>
      </c>
      <c r="BG767" s="21"/>
      <c r="BH767" s="21"/>
      <c r="BI767" s="31" t="n">
        <f aca="false">$B$11*(($A$1061)*$C767/$B$12*$B$7+(1-$A$1061)*$D767/$B$12*$C$7)</f>
        <v>0</v>
      </c>
      <c r="BJ767" s="31" t="n">
        <f aca="false">$B$11*(($A$1062)*$C767/$B$12*$B$7+(1-$A$1062)*$D767/$B$12*$C$7)</f>
        <v>0</v>
      </c>
      <c r="BK767" s="31" t="n">
        <f aca="false">$B$11*(($A$1063)*$C767/$B$12*$B$7+(1-$A$1063)*$D767/$B$12*$C$7)</f>
        <v>0</v>
      </c>
      <c r="BL767" s="31" t="n">
        <f aca="false">$B$11*(($A$1064)*$C767/$B$12*$B$7+(1-$A$1064)*$D767/$B$12*$C$7)</f>
        <v>0</v>
      </c>
      <c r="BM767" s="31" t="n">
        <f aca="false">$B$11*(($A$1065)*$C767/$B$12*$B$7+(1-$A$1065)*$D767/$B$12*$C$7)</f>
        <v>0</v>
      </c>
      <c r="BN767" s="31" t="n">
        <f aca="false">$B$11*(($A$1066)*$C767/$B$12*$B$7+(1-$A$1066)*$D767/$B$12*$C$7)</f>
        <v>0</v>
      </c>
      <c r="BO767" s="31" t="n">
        <f aca="false">$B$11*(($A$1067)*$C767/$B$12*$B$7+(1-$A$1067)*$D767/$B$12*$C$7)</f>
        <v>0</v>
      </c>
      <c r="BP767" s="31" t="n">
        <f aca="false">$B$11*(($A$1068)*$C767/$B$12*$B$7+(1-$A$1068)*$D767/$B$12*$C$7)</f>
        <v>0</v>
      </c>
      <c r="BQ767" s="31" t="n">
        <f aca="false">$B$11*(($A$1069)*$C767/$B$12*$B$7+(1-$A$1069)*$D767/$B$12*$C$7)</f>
        <v>0</v>
      </c>
      <c r="BR767" s="31" t="n">
        <f aca="false">$B$11*(($A$1070)*$C767/$B$12*$B$7+(1-$A$1070)*$D767/$B$12*$C$7)</f>
        <v>0</v>
      </c>
      <c r="BS767" s="31" t="n">
        <f aca="false">$B$11*(($A$1071)*$C767/$B$12*$B$7+(1-$A$1071)*$D767/$B$12*$C$7)</f>
        <v>0</v>
      </c>
      <c r="BT767" s="31" t="n">
        <f aca="false">$B$11*(($A$1072)*$C767/$B$12*$B$7+(1-$A$1072)*$D767/$B$12*$C$7)</f>
        <v>0</v>
      </c>
      <c r="BU767" s="31" t="n">
        <f aca="false">$B$11*(($A$1073)*$C767/$B$12*$B$7+(1-$A$1073)*$D767/$B$12*$C$7)</f>
        <v>0</v>
      </c>
      <c r="BV767" s="31" t="n">
        <f aca="false">$B$11*(($A$1074)*$C767/$B$12*$B$7+(1-$A$1074)*$D767/$B$12*$C$7)</f>
        <v>0</v>
      </c>
      <c r="BW767" s="31" t="n">
        <f aca="false">$B$11*(($A$1075)*$C767/$B$12*$B$7+(1-$A$1075)*$D767/$B$12*$C$7)</f>
        <v>0</v>
      </c>
      <c r="BX767" s="31" t="n">
        <f aca="false">$B$11*(($A$1076)*$C767/$B$12*$B$7+(1-$A$1076)*$D767/$B$12*$C$7)</f>
        <v>0</v>
      </c>
      <c r="BY767" s="31" t="n">
        <f aca="false">$B$11*(($A$1077)*$C767/$B$12*$B$7+(1-$A$1077)*$D767/$B$12*$C$7)</f>
        <v>0</v>
      </c>
      <c r="BZ767" s="31" t="n">
        <f aca="false">$B$11*(($A$1078)*$C767/$B$12*$B$7+(1-$A$1078)*$D767/$B$12*$C$7)</f>
        <v>0</v>
      </c>
      <c r="CA767" s="31" t="n">
        <f aca="false">$B$11*(($A$1079)*$C767/$B$12*$B$7+(1-$A$1079)*$D767/$B$12*$C$7)</f>
        <v>0</v>
      </c>
      <c r="CB767" s="31" t="n">
        <f aca="false">$B$11*(($A$1080)*$C767/$B$12*$B$7+(1-$A$1080)*$D767/$B$12*$C$7)</f>
        <v>0</v>
      </c>
      <c r="CC767" s="31" t="n">
        <f aca="false">$B$11*(($A$1081)*$C767/$B$12*$B$7+(1-$A$1081)*$D767/$B$12*$C$7)</f>
        <v>0</v>
      </c>
    </row>
    <row r="768" customFormat="false" ht="15" hidden="false" customHeight="false" outlineLevel="0" collapsed="false">
      <c r="A768" s="21" t="n">
        <v>744</v>
      </c>
      <c r="B768" s="27" t="n">
        <v>1.00276490371945</v>
      </c>
      <c r="C768" s="9" t="n">
        <f aca="false">SUM(AM768:AV768)</f>
        <v>0</v>
      </c>
      <c r="D768" s="9" t="n">
        <f aca="false">SUM(AW768:BF768)</f>
        <v>0</v>
      </c>
      <c r="E768" s="24" t="n">
        <f aca="false">(1-C768/$B$12)*$B$8-C768/$B$12*$B$7</f>
        <v>0.05</v>
      </c>
      <c r="F768" s="24" t="n">
        <f aca="false">(1-D768/$B$12)*$C$8-D768/$B$12*$C$7</f>
        <v>0.09</v>
      </c>
      <c r="G768" s="47" t="n">
        <f aca="false">$B$11*($B$10*C768/$B$12*$B$7+(1-$B$10)*D768/$B$12*$C$7)</f>
        <v>0</v>
      </c>
      <c r="H768" s="24" t="n">
        <f aca="false">$B$10*E768+(1-$B$10)*F768</f>
        <v>0.07</v>
      </c>
      <c r="I768" s="21"/>
      <c r="J768" s="21"/>
      <c r="K768" s="21"/>
      <c r="L768" s="21"/>
      <c r="M768" s="21"/>
      <c r="N768" s="21"/>
      <c r="O768" s="21"/>
      <c r="P768" s="21"/>
      <c r="Q768" s="21"/>
      <c r="R768" s="27" t="n">
        <v>0.0216514006408469</v>
      </c>
      <c r="S768" s="27" t="n">
        <v>0.681468315396759</v>
      </c>
      <c r="T768" s="27" t="n">
        <v>1.16694031527662</v>
      </c>
      <c r="U768" s="27" t="n">
        <v>-1.43324395215159</v>
      </c>
      <c r="V768" s="27" t="n">
        <v>0.37560316848501</v>
      </c>
      <c r="W768" s="27" t="n">
        <v>-0.0975544041484577</v>
      </c>
      <c r="X768" s="27" t="n">
        <v>-0.697669527402999</v>
      </c>
      <c r="Y768" s="27" t="n">
        <v>-0.35993687610869</v>
      </c>
      <c r="Z768" s="27" t="n">
        <v>-0.995901889939267</v>
      </c>
      <c r="AA768" s="27" t="n">
        <v>0.221634034146572</v>
      </c>
      <c r="AB768" s="27" t="n">
        <v>-1.06214262120882</v>
      </c>
      <c r="AC768" s="27" t="n">
        <v>0.248935836049371</v>
      </c>
      <c r="AD768" s="27" t="n">
        <v>-0.763692271955719</v>
      </c>
      <c r="AE768" s="27" t="n">
        <v>-0.192757230637559</v>
      </c>
      <c r="AF768" s="27" t="n">
        <v>1.79718519619934</v>
      </c>
      <c r="AG768" s="27" t="n">
        <v>-0.602997142699345</v>
      </c>
      <c r="AH768" s="27" t="n">
        <v>1.35158417720177</v>
      </c>
      <c r="AI768" s="27" t="n">
        <v>-0.340335122631195</v>
      </c>
      <c r="AJ768" s="27" t="n">
        <v>0.101330561223534</v>
      </c>
      <c r="AK768" s="27" t="n">
        <v>-0.820456807437525</v>
      </c>
      <c r="AL768" s="21"/>
      <c r="AM768" s="31" t="n">
        <f aca="false">IF(SQRT($B$9)*$B768+SQRT(1-$B$9)*R768&lt;_xlfn.NORM.S.INV($B$6),1,0)</f>
        <v>0</v>
      </c>
      <c r="AN768" s="31" t="n">
        <f aca="false">IF(SQRT($B$9)*$B768+SQRT(1-$B$9)*S768&lt;_xlfn.NORM.S.INV($B$6),1,0)</f>
        <v>0</v>
      </c>
      <c r="AO768" s="31" t="n">
        <f aca="false">IF(SQRT($B$9)*$B768+SQRT(1-$B$9)*T768&lt;_xlfn.NORM.S.INV($B$6),1,0)</f>
        <v>0</v>
      </c>
      <c r="AP768" s="31" t="n">
        <f aca="false">IF(SQRT($B$9)*$B768+SQRT(1-$B$9)*U768&lt;_xlfn.NORM.S.INV($B$6),1,0)</f>
        <v>0</v>
      </c>
      <c r="AQ768" s="31" t="n">
        <f aca="false">IF(SQRT($B$9)*$B768+SQRT(1-$B$9)*V768&lt;_xlfn.NORM.S.INV($B$6),1,0)</f>
        <v>0</v>
      </c>
      <c r="AR768" s="31" t="n">
        <f aca="false">IF(SQRT($B$9)*$B768+SQRT(1-$B$9)*W768&lt;_xlfn.NORM.S.INV($B$6),1,0)</f>
        <v>0</v>
      </c>
      <c r="AS768" s="31" t="n">
        <f aca="false">IF(SQRT($B$9)*$B768+SQRT(1-$B$9)*X768&lt;_xlfn.NORM.S.INV($B$6),1,0)</f>
        <v>0</v>
      </c>
      <c r="AT768" s="31" t="n">
        <f aca="false">IF(SQRT($B$9)*$B768+SQRT(1-$B$9)*Y768&lt;_xlfn.NORM.S.INV($B$6),1,0)</f>
        <v>0</v>
      </c>
      <c r="AU768" s="31" t="n">
        <f aca="false">IF(SQRT($B$9)*$B768+SQRT(1-$B$9)*Z768&lt;_xlfn.NORM.S.INV($B$6),1,0)</f>
        <v>0</v>
      </c>
      <c r="AV768" s="31" t="n">
        <f aca="false">IF(SQRT($B$9)*$B768+SQRT(1-$B$9)*AA768&lt;_xlfn.NORM.S.INV($B$6),1,0)</f>
        <v>0</v>
      </c>
      <c r="AW768" s="31" t="n">
        <f aca="false">IF(SQRT($C$9)*$B768+SQRT(1-$C$9)*AB768&lt;_xlfn.NORM.S.INV($C$6),1,0)</f>
        <v>0</v>
      </c>
      <c r="AX768" s="31" t="n">
        <f aca="false">IF(SQRT($C$9)*$B768+SQRT(1-$C$9)*AC768&lt;_xlfn.NORM.S.INV($C$6),1,0)</f>
        <v>0</v>
      </c>
      <c r="AY768" s="31" t="n">
        <f aca="false">IF(SQRT($C$9)*$B768+SQRT(1-$C$9)*AD768&lt;_xlfn.NORM.S.INV($C$6),1,0)</f>
        <v>0</v>
      </c>
      <c r="AZ768" s="31" t="n">
        <f aca="false">IF(SQRT($C$9)*$B768+SQRT(1-$C$9)*AE768&lt;_xlfn.NORM.S.INV($C$6),1,0)</f>
        <v>0</v>
      </c>
      <c r="BA768" s="31" t="n">
        <f aca="false">IF(SQRT($C$9)*$B768+SQRT(1-$C$9)*AF768&lt;_xlfn.NORM.S.INV($C$6),1,0)</f>
        <v>0</v>
      </c>
      <c r="BB768" s="31" t="n">
        <f aca="false">IF(SQRT($C$9)*$B768+SQRT(1-$C$9)*AG768&lt;_xlfn.NORM.S.INV($C$6),1,0)</f>
        <v>0</v>
      </c>
      <c r="BC768" s="31" t="n">
        <f aca="false">IF(SQRT($C$9)*$B768+SQRT(1-$C$9)*AH768&lt;_xlfn.NORM.S.INV($C$6),1,0)</f>
        <v>0</v>
      </c>
      <c r="BD768" s="31" t="n">
        <f aca="false">IF(SQRT($C$9)*$B768+SQRT(1-$C$9)*AI768&lt;_xlfn.NORM.S.INV($C$6),1,0)</f>
        <v>0</v>
      </c>
      <c r="BE768" s="31" t="n">
        <f aca="false">IF(SQRT($C$9)*$B768+SQRT(1-$C$9)*AJ768&lt;_xlfn.NORM.S.INV($C$6),1,0)</f>
        <v>0</v>
      </c>
      <c r="BF768" s="31" t="n">
        <f aca="false">IF(SQRT($C$9)*$B768+SQRT(1-$C$9)*AK768&lt;_xlfn.NORM.S.INV($C$6),1,0)</f>
        <v>0</v>
      </c>
      <c r="BG768" s="21"/>
      <c r="BH768" s="21"/>
      <c r="BI768" s="31" t="n">
        <f aca="false">$B$11*(($A$1061)*$C768/$B$12*$B$7+(1-$A$1061)*$D768/$B$12*$C$7)</f>
        <v>0</v>
      </c>
      <c r="BJ768" s="31" t="n">
        <f aca="false">$B$11*(($A$1062)*$C768/$B$12*$B$7+(1-$A$1062)*$D768/$B$12*$C$7)</f>
        <v>0</v>
      </c>
      <c r="BK768" s="31" t="n">
        <f aca="false">$B$11*(($A$1063)*$C768/$B$12*$B$7+(1-$A$1063)*$D768/$B$12*$C$7)</f>
        <v>0</v>
      </c>
      <c r="BL768" s="31" t="n">
        <f aca="false">$B$11*(($A$1064)*$C768/$B$12*$B$7+(1-$A$1064)*$D768/$B$12*$C$7)</f>
        <v>0</v>
      </c>
      <c r="BM768" s="31" t="n">
        <f aca="false">$B$11*(($A$1065)*$C768/$B$12*$B$7+(1-$A$1065)*$D768/$B$12*$C$7)</f>
        <v>0</v>
      </c>
      <c r="BN768" s="31" t="n">
        <f aca="false">$B$11*(($A$1066)*$C768/$B$12*$B$7+(1-$A$1066)*$D768/$B$12*$C$7)</f>
        <v>0</v>
      </c>
      <c r="BO768" s="31" t="n">
        <f aca="false">$B$11*(($A$1067)*$C768/$B$12*$B$7+(1-$A$1067)*$D768/$B$12*$C$7)</f>
        <v>0</v>
      </c>
      <c r="BP768" s="31" t="n">
        <f aca="false">$B$11*(($A$1068)*$C768/$B$12*$B$7+(1-$A$1068)*$D768/$B$12*$C$7)</f>
        <v>0</v>
      </c>
      <c r="BQ768" s="31" t="n">
        <f aca="false">$B$11*(($A$1069)*$C768/$B$12*$B$7+(1-$A$1069)*$D768/$B$12*$C$7)</f>
        <v>0</v>
      </c>
      <c r="BR768" s="31" t="n">
        <f aca="false">$B$11*(($A$1070)*$C768/$B$12*$B$7+(1-$A$1070)*$D768/$B$12*$C$7)</f>
        <v>0</v>
      </c>
      <c r="BS768" s="31" t="n">
        <f aca="false">$B$11*(($A$1071)*$C768/$B$12*$B$7+(1-$A$1071)*$D768/$B$12*$C$7)</f>
        <v>0</v>
      </c>
      <c r="BT768" s="31" t="n">
        <f aca="false">$B$11*(($A$1072)*$C768/$B$12*$B$7+(1-$A$1072)*$D768/$B$12*$C$7)</f>
        <v>0</v>
      </c>
      <c r="BU768" s="31" t="n">
        <f aca="false">$B$11*(($A$1073)*$C768/$B$12*$B$7+(1-$A$1073)*$D768/$B$12*$C$7)</f>
        <v>0</v>
      </c>
      <c r="BV768" s="31" t="n">
        <f aca="false">$B$11*(($A$1074)*$C768/$B$12*$B$7+(1-$A$1074)*$D768/$B$12*$C$7)</f>
        <v>0</v>
      </c>
      <c r="BW768" s="31" t="n">
        <f aca="false">$B$11*(($A$1075)*$C768/$B$12*$B$7+(1-$A$1075)*$D768/$B$12*$C$7)</f>
        <v>0</v>
      </c>
      <c r="BX768" s="31" t="n">
        <f aca="false">$B$11*(($A$1076)*$C768/$B$12*$B$7+(1-$A$1076)*$D768/$B$12*$C$7)</f>
        <v>0</v>
      </c>
      <c r="BY768" s="31" t="n">
        <f aca="false">$B$11*(($A$1077)*$C768/$B$12*$B$7+(1-$A$1077)*$D768/$B$12*$C$7)</f>
        <v>0</v>
      </c>
      <c r="BZ768" s="31" t="n">
        <f aca="false">$B$11*(($A$1078)*$C768/$B$12*$B$7+(1-$A$1078)*$D768/$B$12*$C$7)</f>
        <v>0</v>
      </c>
      <c r="CA768" s="31" t="n">
        <f aca="false">$B$11*(($A$1079)*$C768/$B$12*$B$7+(1-$A$1079)*$D768/$B$12*$C$7)</f>
        <v>0</v>
      </c>
      <c r="CB768" s="31" t="n">
        <f aca="false">$B$11*(($A$1080)*$C768/$B$12*$B$7+(1-$A$1080)*$D768/$B$12*$C$7)</f>
        <v>0</v>
      </c>
      <c r="CC768" s="31" t="n">
        <f aca="false">$B$11*(($A$1081)*$C768/$B$12*$B$7+(1-$A$1081)*$D768/$B$12*$C$7)</f>
        <v>0</v>
      </c>
    </row>
    <row r="769" customFormat="false" ht="15" hidden="false" customHeight="false" outlineLevel="0" collapsed="false">
      <c r="A769" s="21" t="n">
        <v>745</v>
      </c>
      <c r="B769" s="27" t="n">
        <v>-0.429335339680847</v>
      </c>
      <c r="C769" s="9" t="n">
        <f aca="false">SUM(AM769:AV769)</f>
        <v>0</v>
      </c>
      <c r="D769" s="9" t="n">
        <f aca="false">SUM(AW769:BF769)</f>
        <v>0</v>
      </c>
      <c r="E769" s="24" t="n">
        <f aca="false">(1-C769/$B$12)*$B$8-C769/$B$12*$B$7</f>
        <v>0.05</v>
      </c>
      <c r="F769" s="24" t="n">
        <f aca="false">(1-D769/$B$12)*$C$8-D769/$B$12*$C$7</f>
        <v>0.09</v>
      </c>
      <c r="G769" s="47" t="n">
        <f aca="false">$B$11*($B$10*C769/$B$12*$B$7+(1-$B$10)*D769/$B$12*$C$7)</f>
        <v>0</v>
      </c>
      <c r="H769" s="24" t="n">
        <f aca="false">$B$10*E769+(1-$B$10)*F769</f>
        <v>0.07</v>
      </c>
      <c r="I769" s="21"/>
      <c r="J769" s="21"/>
      <c r="K769" s="21"/>
      <c r="L769" s="21"/>
      <c r="M769" s="21"/>
      <c r="N769" s="21"/>
      <c r="O769" s="21"/>
      <c r="P769" s="21"/>
      <c r="Q769" s="21"/>
      <c r="R769" s="27" t="n">
        <v>-1.13415961317757</v>
      </c>
      <c r="S769" s="27" t="n">
        <v>0.507245576255535</v>
      </c>
      <c r="T769" s="27" t="n">
        <v>-1.24595190664687</v>
      </c>
      <c r="U769" s="27" t="n">
        <v>0.211210903020831</v>
      </c>
      <c r="V769" s="27" t="n">
        <v>-1.21334122913874</v>
      </c>
      <c r="W769" s="27" t="n">
        <v>0.168710488920639</v>
      </c>
      <c r="X769" s="27" t="n">
        <v>0.949030730741507</v>
      </c>
      <c r="Y769" s="27" t="n">
        <v>1.86448460725972</v>
      </c>
      <c r="Z769" s="27" t="n">
        <v>1.11757420525073</v>
      </c>
      <c r="AA769" s="27" t="n">
        <v>-0.474212730602659</v>
      </c>
      <c r="AB769" s="27" t="n">
        <v>0.775333107503578</v>
      </c>
      <c r="AC769" s="27" t="n">
        <v>2.66715868885059</v>
      </c>
      <c r="AD769" s="27" t="n">
        <v>-0.524234593730423</v>
      </c>
      <c r="AE769" s="27" t="n">
        <v>0.026277519832114</v>
      </c>
      <c r="AF769" s="27" t="n">
        <v>0.506223415330775</v>
      </c>
      <c r="AG769" s="27" t="n">
        <v>-0.474747302160492</v>
      </c>
      <c r="AH769" s="27" t="n">
        <v>-1.18511179012436</v>
      </c>
      <c r="AI769" s="27" t="n">
        <v>-0.125563795819308</v>
      </c>
      <c r="AJ769" s="27" t="n">
        <v>-0.314296160902045</v>
      </c>
      <c r="AK769" s="27" t="n">
        <v>-0.242285580958523</v>
      </c>
      <c r="AL769" s="21"/>
      <c r="AM769" s="31" t="n">
        <f aca="false">IF(SQRT($B$9)*$B769+SQRT(1-$B$9)*R769&lt;_xlfn.NORM.S.INV($B$6),1,0)</f>
        <v>0</v>
      </c>
      <c r="AN769" s="31" t="n">
        <f aca="false">IF(SQRT($B$9)*$B769+SQRT(1-$B$9)*S769&lt;_xlfn.NORM.S.INV($B$6),1,0)</f>
        <v>0</v>
      </c>
      <c r="AO769" s="31" t="n">
        <f aca="false">IF(SQRT($B$9)*$B769+SQRT(1-$B$9)*T769&lt;_xlfn.NORM.S.INV($B$6),1,0)</f>
        <v>0</v>
      </c>
      <c r="AP769" s="31" t="n">
        <f aca="false">IF(SQRT($B$9)*$B769+SQRT(1-$B$9)*U769&lt;_xlfn.NORM.S.INV($B$6),1,0)</f>
        <v>0</v>
      </c>
      <c r="AQ769" s="31" t="n">
        <f aca="false">IF(SQRT($B$9)*$B769+SQRT(1-$B$9)*V769&lt;_xlfn.NORM.S.INV($B$6),1,0)</f>
        <v>0</v>
      </c>
      <c r="AR769" s="31" t="n">
        <f aca="false">IF(SQRT($B$9)*$B769+SQRT(1-$B$9)*W769&lt;_xlfn.NORM.S.INV($B$6),1,0)</f>
        <v>0</v>
      </c>
      <c r="AS769" s="31" t="n">
        <f aca="false">IF(SQRT($B$9)*$B769+SQRT(1-$B$9)*X769&lt;_xlfn.NORM.S.INV($B$6),1,0)</f>
        <v>0</v>
      </c>
      <c r="AT769" s="31" t="n">
        <f aca="false">IF(SQRT($B$9)*$B769+SQRT(1-$B$9)*Y769&lt;_xlfn.NORM.S.INV($B$6),1,0)</f>
        <v>0</v>
      </c>
      <c r="AU769" s="31" t="n">
        <f aca="false">IF(SQRT($B$9)*$B769+SQRT(1-$B$9)*Z769&lt;_xlfn.NORM.S.INV($B$6),1,0)</f>
        <v>0</v>
      </c>
      <c r="AV769" s="31" t="n">
        <f aca="false">IF(SQRT($B$9)*$B769+SQRT(1-$B$9)*AA769&lt;_xlfn.NORM.S.INV($B$6),1,0)</f>
        <v>0</v>
      </c>
      <c r="AW769" s="31" t="n">
        <f aca="false">IF(SQRT($C$9)*$B769+SQRT(1-$C$9)*AB769&lt;_xlfn.NORM.S.INV($C$6),1,0)</f>
        <v>0</v>
      </c>
      <c r="AX769" s="31" t="n">
        <f aca="false">IF(SQRT($C$9)*$B769+SQRT(1-$C$9)*AC769&lt;_xlfn.NORM.S.INV($C$6),1,0)</f>
        <v>0</v>
      </c>
      <c r="AY769" s="31" t="n">
        <f aca="false">IF(SQRT($C$9)*$B769+SQRT(1-$C$9)*AD769&lt;_xlfn.NORM.S.INV($C$6),1,0)</f>
        <v>0</v>
      </c>
      <c r="AZ769" s="31" t="n">
        <f aca="false">IF(SQRT($C$9)*$B769+SQRT(1-$C$9)*AE769&lt;_xlfn.NORM.S.INV($C$6),1,0)</f>
        <v>0</v>
      </c>
      <c r="BA769" s="31" t="n">
        <f aca="false">IF(SQRT($C$9)*$B769+SQRT(1-$C$9)*AF769&lt;_xlfn.NORM.S.INV($C$6),1,0)</f>
        <v>0</v>
      </c>
      <c r="BB769" s="31" t="n">
        <f aca="false">IF(SQRT($C$9)*$B769+SQRT(1-$C$9)*AG769&lt;_xlfn.NORM.S.INV($C$6),1,0)</f>
        <v>0</v>
      </c>
      <c r="BC769" s="31" t="n">
        <f aca="false">IF(SQRT($C$9)*$B769+SQRT(1-$C$9)*AH769&lt;_xlfn.NORM.S.INV($C$6),1,0)</f>
        <v>0</v>
      </c>
      <c r="BD769" s="31" t="n">
        <f aca="false">IF(SQRT($C$9)*$B769+SQRT(1-$C$9)*AI769&lt;_xlfn.NORM.S.INV($C$6),1,0)</f>
        <v>0</v>
      </c>
      <c r="BE769" s="31" t="n">
        <f aca="false">IF(SQRT($C$9)*$B769+SQRT(1-$C$9)*AJ769&lt;_xlfn.NORM.S.INV($C$6),1,0)</f>
        <v>0</v>
      </c>
      <c r="BF769" s="31" t="n">
        <f aca="false">IF(SQRT($C$9)*$B769+SQRT(1-$C$9)*AK769&lt;_xlfn.NORM.S.INV($C$6),1,0)</f>
        <v>0</v>
      </c>
      <c r="BG769" s="21"/>
      <c r="BH769" s="21"/>
      <c r="BI769" s="31" t="n">
        <f aca="false">$B$11*(($A$1061)*$C769/$B$12*$B$7+(1-$A$1061)*$D769/$B$12*$C$7)</f>
        <v>0</v>
      </c>
      <c r="BJ769" s="31" t="n">
        <f aca="false">$B$11*(($A$1062)*$C769/$B$12*$B$7+(1-$A$1062)*$D769/$B$12*$C$7)</f>
        <v>0</v>
      </c>
      <c r="BK769" s="31" t="n">
        <f aca="false">$B$11*(($A$1063)*$C769/$B$12*$B$7+(1-$A$1063)*$D769/$B$12*$C$7)</f>
        <v>0</v>
      </c>
      <c r="BL769" s="31" t="n">
        <f aca="false">$B$11*(($A$1064)*$C769/$B$12*$B$7+(1-$A$1064)*$D769/$B$12*$C$7)</f>
        <v>0</v>
      </c>
      <c r="BM769" s="31" t="n">
        <f aca="false">$B$11*(($A$1065)*$C769/$B$12*$B$7+(1-$A$1065)*$D769/$B$12*$C$7)</f>
        <v>0</v>
      </c>
      <c r="BN769" s="31" t="n">
        <f aca="false">$B$11*(($A$1066)*$C769/$B$12*$B$7+(1-$A$1066)*$D769/$B$12*$C$7)</f>
        <v>0</v>
      </c>
      <c r="BO769" s="31" t="n">
        <f aca="false">$B$11*(($A$1067)*$C769/$B$12*$B$7+(1-$A$1067)*$D769/$B$12*$C$7)</f>
        <v>0</v>
      </c>
      <c r="BP769" s="31" t="n">
        <f aca="false">$B$11*(($A$1068)*$C769/$B$12*$B$7+(1-$A$1068)*$D769/$B$12*$C$7)</f>
        <v>0</v>
      </c>
      <c r="BQ769" s="31" t="n">
        <f aca="false">$B$11*(($A$1069)*$C769/$B$12*$B$7+(1-$A$1069)*$D769/$B$12*$C$7)</f>
        <v>0</v>
      </c>
      <c r="BR769" s="31" t="n">
        <f aca="false">$B$11*(($A$1070)*$C769/$B$12*$B$7+(1-$A$1070)*$D769/$B$12*$C$7)</f>
        <v>0</v>
      </c>
      <c r="BS769" s="31" t="n">
        <f aca="false">$B$11*(($A$1071)*$C769/$B$12*$B$7+(1-$A$1071)*$D769/$B$12*$C$7)</f>
        <v>0</v>
      </c>
      <c r="BT769" s="31" t="n">
        <f aca="false">$B$11*(($A$1072)*$C769/$B$12*$B$7+(1-$A$1072)*$D769/$B$12*$C$7)</f>
        <v>0</v>
      </c>
      <c r="BU769" s="31" t="n">
        <f aca="false">$B$11*(($A$1073)*$C769/$B$12*$B$7+(1-$A$1073)*$D769/$B$12*$C$7)</f>
        <v>0</v>
      </c>
      <c r="BV769" s="31" t="n">
        <f aca="false">$B$11*(($A$1074)*$C769/$B$12*$B$7+(1-$A$1074)*$D769/$B$12*$C$7)</f>
        <v>0</v>
      </c>
      <c r="BW769" s="31" t="n">
        <f aca="false">$B$11*(($A$1075)*$C769/$B$12*$B$7+(1-$A$1075)*$D769/$B$12*$C$7)</f>
        <v>0</v>
      </c>
      <c r="BX769" s="31" t="n">
        <f aca="false">$B$11*(($A$1076)*$C769/$B$12*$B$7+(1-$A$1076)*$D769/$B$12*$C$7)</f>
        <v>0</v>
      </c>
      <c r="BY769" s="31" t="n">
        <f aca="false">$B$11*(($A$1077)*$C769/$B$12*$B$7+(1-$A$1077)*$D769/$B$12*$C$7)</f>
        <v>0</v>
      </c>
      <c r="BZ769" s="31" t="n">
        <f aca="false">$B$11*(($A$1078)*$C769/$B$12*$B$7+(1-$A$1078)*$D769/$B$12*$C$7)</f>
        <v>0</v>
      </c>
      <c r="CA769" s="31" t="n">
        <f aca="false">$B$11*(($A$1079)*$C769/$B$12*$B$7+(1-$A$1079)*$D769/$B$12*$C$7)</f>
        <v>0</v>
      </c>
      <c r="CB769" s="31" t="n">
        <f aca="false">$B$11*(($A$1080)*$C769/$B$12*$B$7+(1-$A$1080)*$D769/$B$12*$C$7)</f>
        <v>0</v>
      </c>
      <c r="CC769" s="31" t="n">
        <f aca="false">$B$11*(($A$1081)*$C769/$B$12*$B$7+(1-$A$1081)*$D769/$B$12*$C$7)</f>
        <v>0</v>
      </c>
    </row>
    <row r="770" customFormat="false" ht="15" hidden="false" customHeight="false" outlineLevel="0" collapsed="false">
      <c r="A770" s="21" t="n">
        <v>746</v>
      </c>
      <c r="B770" s="27" t="n">
        <v>0.963126713365527</v>
      </c>
      <c r="C770" s="9" t="n">
        <f aca="false">SUM(AM770:AV770)</f>
        <v>0</v>
      </c>
      <c r="D770" s="9" t="n">
        <f aca="false">SUM(AW770:BF770)</f>
        <v>0</v>
      </c>
      <c r="E770" s="24" t="n">
        <f aca="false">(1-C770/$B$12)*$B$8-C770/$B$12*$B$7</f>
        <v>0.05</v>
      </c>
      <c r="F770" s="24" t="n">
        <f aca="false">(1-D770/$B$12)*$C$8-D770/$B$12*$C$7</f>
        <v>0.09</v>
      </c>
      <c r="G770" s="47" t="n">
        <f aca="false">$B$11*($B$10*C770/$B$12*$B$7+(1-$B$10)*D770/$B$12*$C$7)</f>
        <v>0</v>
      </c>
      <c r="H770" s="24" t="n">
        <f aca="false">$B$10*E770+(1-$B$10)*F770</f>
        <v>0.07</v>
      </c>
      <c r="I770" s="21"/>
      <c r="J770" s="21"/>
      <c r="K770" s="21"/>
      <c r="L770" s="21"/>
      <c r="M770" s="21"/>
      <c r="N770" s="21"/>
      <c r="O770" s="21"/>
      <c r="P770" s="21"/>
      <c r="Q770" s="21"/>
      <c r="R770" s="27" t="n">
        <v>-0.532296825656662</v>
      </c>
      <c r="S770" s="27" t="n">
        <v>-0.77571551221384</v>
      </c>
      <c r="T770" s="27" t="n">
        <v>-0.874631574311009</v>
      </c>
      <c r="U770" s="27" t="n">
        <v>-0.789730867502357</v>
      </c>
      <c r="V770" s="27" t="n">
        <v>-2.3081013232437</v>
      </c>
      <c r="W770" s="27" t="n">
        <v>0.11619631417765</v>
      </c>
      <c r="X770" s="27" t="n">
        <v>-0.786743756201242</v>
      </c>
      <c r="Y770" s="27" t="n">
        <v>0.0472977308929578</v>
      </c>
      <c r="Z770" s="27" t="n">
        <v>0.212178854478326</v>
      </c>
      <c r="AA770" s="27" t="n">
        <v>0.208670134624316</v>
      </c>
      <c r="AB770" s="27" t="n">
        <v>-0.534463049584803</v>
      </c>
      <c r="AC770" s="27" t="n">
        <v>-0.773265394476682</v>
      </c>
      <c r="AD770" s="27" t="n">
        <v>2.14052766432197</v>
      </c>
      <c r="AE770" s="27" t="n">
        <v>1.41549396445151</v>
      </c>
      <c r="AF770" s="27" t="n">
        <v>0.442523040961295</v>
      </c>
      <c r="AG770" s="27" t="n">
        <v>-0.266848321583503</v>
      </c>
      <c r="AH770" s="27" t="n">
        <v>1.71198745069289</v>
      </c>
      <c r="AI770" s="27" t="n">
        <v>1.4184466035917</v>
      </c>
      <c r="AJ770" s="27" t="n">
        <v>1.08875772544074</v>
      </c>
      <c r="AK770" s="27" t="n">
        <v>-0.366014224959698</v>
      </c>
      <c r="AL770" s="21"/>
      <c r="AM770" s="31" t="n">
        <f aca="false">IF(SQRT($B$9)*$B770+SQRT(1-$B$9)*R770&lt;_xlfn.NORM.S.INV($B$6),1,0)</f>
        <v>0</v>
      </c>
      <c r="AN770" s="31" t="n">
        <f aca="false">IF(SQRT($B$9)*$B770+SQRT(1-$B$9)*S770&lt;_xlfn.NORM.S.INV($B$6),1,0)</f>
        <v>0</v>
      </c>
      <c r="AO770" s="31" t="n">
        <f aca="false">IF(SQRT($B$9)*$B770+SQRT(1-$B$9)*T770&lt;_xlfn.NORM.S.INV($B$6),1,0)</f>
        <v>0</v>
      </c>
      <c r="AP770" s="31" t="n">
        <f aca="false">IF(SQRT($B$9)*$B770+SQRT(1-$B$9)*U770&lt;_xlfn.NORM.S.INV($B$6),1,0)</f>
        <v>0</v>
      </c>
      <c r="AQ770" s="31" t="n">
        <f aca="false">IF(SQRT($B$9)*$B770+SQRT(1-$B$9)*V770&lt;_xlfn.NORM.S.INV($B$6),1,0)</f>
        <v>0</v>
      </c>
      <c r="AR770" s="31" t="n">
        <f aca="false">IF(SQRT($B$9)*$B770+SQRT(1-$B$9)*W770&lt;_xlfn.NORM.S.INV($B$6),1,0)</f>
        <v>0</v>
      </c>
      <c r="AS770" s="31" t="n">
        <f aca="false">IF(SQRT($B$9)*$B770+SQRT(1-$B$9)*X770&lt;_xlfn.NORM.S.INV($B$6),1,0)</f>
        <v>0</v>
      </c>
      <c r="AT770" s="31" t="n">
        <f aca="false">IF(SQRT($B$9)*$B770+SQRT(1-$B$9)*Y770&lt;_xlfn.NORM.S.INV($B$6),1,0)</f>
        <v>0</v>
      </c>
      <c r="AU770" s="31" t="n">
        <f aca="false">IF(SQRT($B$9)*$B770+SQRT(1-$B$9)*Z770&lt;_xlfn.NORM.S.INV($B$6),1,0)</f>
        <v>0</v>
      </c>
      <c r="AV770" s="31" t="n">
        <f aca="false">IF(SQRT($B$9)*$B770+SQRT(1-$B$9)*AA770&lt;_xlfn.NORM.S.INV($B$6),1,0)</f>
        <v>0</v>
      </c>
      <c r="AW770" s="31" t="n">
        <f aca="false">IF(SQRT($C$9)*$B770+SQRT(1-$C$9)*AB770&lt;_xlfn.NORM.S.INV($C$6),1,0)</f>
        <v>0</v>
      </c>
      <c r="AX770" s="31" t="n">
        <f aca="false">IF(SQRT($C$9)*$B770+SQRT(1-$C$9)*AC770&lt;_xlfn.NORM.S.INV($C$6),1,0)</f>
        <v>0</v>
      </c>
      <c r="AY770" s="31" t="n">
        <f aca="false">IF(SQRT($C$9)*$B770+SQRT(1-$C$9)*AD770&lt;_xlfn.NORM.S.INV($C$6),1,0)</f>
        <v>0</v>
      </c>
      <c r="AZ770" s="31" t="n">
        <f aca="false">IF(SQRT($C$9)*$B770+SQRT(1-$C$9)*AE770&lt;_xlfn.NORM.S.INV($C$6),1,0)</f>
        <v>0</v>
      </c>
      <c r="BA770" s="31" t="n">
        <f aca="false">IF(SQRT($C$9)*$B770+SQRT(1-$C$9)*AF770&lt;_xlfn.NORM.S.INV($C$6),1,0)</f>
        <v>0</v>
      </c>
      <c r="BB770" s="31" t="n">
        <f aca="false">IF(SQRT($C$9)*$B770+SQRT(1-$C$9)*AG770&lt;_xlfn.NORM.S.INV($C$6),1,0)</f>
        <v>0</v>
      </c>
      <c r="BC770" s="31" t="n">
        <f aca="false">IF(SQRT($C$9)*$B770+SQRT(1-$C$9)*AH770&lt;_xlfn.NORM.S.INV($C$6),1,0)</f>
        <v>0</v>
      </c>
      <c r="BD770" s="31" t="n">
        <f aca="false">IF(SQRT($C$9)*$B770+SQRT(1-$C$9)*AI770&lt;_xlfn.NORM.S.INV($C$6),1,0)</f>
        <v>0</v>
      </c>
      <c r="BE770" s="31" t="n">
        <f aca="false">IF(SQRT($C$9)*$B770+SQRT(1-$C$9)*AJ770&lt;_xlfn.NORM.S.INV($C$6),1,0)</f>
        <v>0</v>
      </c>
      <c r="BF770" s="31" t="n">
        <f aca="false">IF(SQRT($C$9)*$B770+SQRT(1-$C$9)*AK770&lt;_xlfn.NORM.S.INV($C$6),1,0)</f>
        <v>0</v>
      </c>
      <c r="BG770" s="21"/>
      <c r="BH770" s="21"/>
      <c r="BI770" s="31" t="n">
        <f aca="false">$B$11*(($A$1061)*$C770/$B$12*$B$7+(1-$A$1061)*$D770/$B$12*$C$7)</f>
        <v>0</v>
      </c>
      <c r="BJ770" s="31" t="n">
        <f aca="false">$B$11*(($A$1062)*$C770/$B$12*$B$7+(1-$A$1062)*$D770/$B$12*$C$7)</f>
        <v>0</v>
      </c>
      <c r="BK770" s="31" t="n">
        <f aca="false">$B$11*(($A$1063)*$C770/$B$12*$B$7+(1-$A$1063)*$D770/$B$12*$C$7)</f>
        <v>0</v>
      </c>
      <c r="BL770" s="31" t="n">
        <f aca="false">$B$11*(($A$1064)*$C770/$B$12*$B$7+(1-$A$1064)*$D770/$B$12*$C$7)</f>
        <v>0</v>
      </c>
      <c r="BM770" s="31" t="n">
        <f aca="false">$B$11*(($A$1065)*$C770/$B$12*$B$7+(1-$A$1065)*$D770/$B$12*$C$7)</f>
        <v>0</v>
      </c>
      <c r="BN770" s="31" t="n">
        <f aca="false">$B$11*(($A$1066)*$C770/$B$12*$B$7+(1-$A$1066)*$D770/$B$12*$C$7)</f>
        <v>0</v>
      </c>
      <c r="BO770" s="31" t="n">
        <f aca="false">$B$11*(($A$1067)*$C770/$B$12*$B$7+(1-$A$1067)*$D770/$B$12*$C$7)</f>
        <v>0</v>
      </c>
      <c r="BP770" s="31" t="n">
        <f aca="false">$B$11*(($A$1068)*$C770/$B$12*$B$7+(1-$A$1068)*$D770/$B$12*$C$7)</f>
        <v>0</v>
      </c>
      <c r="BQ770" s="31" t="n">
        <f aca="false">$B$11*(($A$1069)*$C770/$B$12*$B$7+(1-$A$1069)*$D770/$B$12*$C$7)</f>
        <v>0</v>
      </c>
      <c r="BR770" s="31" t="n">
        <f aca="false">$B$11*(($A$1070)*$C770/$B$12*$B$7+(1-$A$1070)*$D770/$B$12*$C$7)</f>
        <v>0</v>
      </c>
      <c r="BS770" s="31" t="n">
        <f aca="false">$B$11*(($A$1071)*$C770/$B$12*$B$7+(1-$A$1071)*$D770/$B$12*$C$7)</f>
        <v>0</v>
      </c>
      <c r="BT770" s="31" t="n">
        <f aca="false">$B$11*(($A$1072)*$C770/$B$12*$B$7+(1-$A$1072)*$D770/$B$12*$C$7)</f>
        <v>0</v>
      </c>
      <c r="BU770" s="31" t="n">
        <f aca="false">$B$11*(($A$1073)*$C770/$B$12*$B$7+(1-$A$1073)*$D770/$B$12*$C$7)</f>
        <v>0</v>
      </c>
      <c r="BV770" s="31" t="n">
        <f aca="false">$B$11*(($A$1074)*$C770/$B$12*$B$7+(1-$A$1074)*$D770/$B$12*$C$7)</f>
        <v>0</v>
      </c>
      <c r="BW770" s="31" t="n">
        <f aca="false">$B$11*(($A$1075)*$C770/$B$12*$B$7+(1-$A$1075)*$D770/$B$12*$C$7)</f>
        <v>0</v>
      </c>
      <c r="BX770" s="31" t="n">
        <f aca="false">$B$11*(($A$1076)*$C770/$B$12*$B$7+(1-$A$1076)*$D770/$B$12*$C$7)</f>
        <v>0</v>
      </c>
      <c r="BY770" s="31" t="n">
        <f aca="false">$B$11*(($A$1077)*$C770/$B$12*$B$7+(1-$A$1077)*$D770/$B$12*$C$7)</f>
        <v>0</v>
      </c>
      <c r="BZ770" s="31" t="n">
        <f aca="false">$B$11*(($A$1078)*$C770/$B$12*$B$7+(1-$A$1078)*$D770/$B$12*$C$7)</f>
        <v>0</v>
      </c>
      <c r="CA770" s="31" t="n">
        <f aca="false">$B$11*(($A$1079)*$C770/$B$12*$B$7+(1-$A$1079)*$D770/$B$12*$C$7)</f>
        <v>0</v>
      </c>
      <c r="CB770" s="31" t="n">
        <f aca="false">$B$11*(($A$1080)*$C770/$B$12*$B$7+(1-$A$1080)*$D770/$B$12*$C$7)</f>
        <v>0</v>
      </c>
      <c r="CC770" s="31" t="n">
        <f aca="false">$B$11*(($A$1081)*$C770/$B$12*$B$7+(1-$A$1081)*$D770/$B$12*$C$7)</f>
        <v>0</v>
      </c>
    </row>
    <row r="771" customFormat="false" ht="15" hidden="false" customHeight="false" outlineLevel="0" collapsed="false">
      <c r="A771" s="21" t="n">
        <v>747</v>
      </c>
      <c r="B771" s="27" t="n">
        <v>0.481580543202305</v>
      </c>
      <c r="C771" s="9" t="n">
        <f aca="false">SUM(AM771:AV771)</f>
        <v>0</v>
      </c>
      <c r="D771" s="9" t="n">
        <f aca="false">SUM(AW771:BF771)</f>
        <v>0</v>
      </c>
      <c r="E771" s="24" t="n">
        <f aca="false">(1-C771/$B$12)*$B$8-C771/$B$12*$B$7</f>
        <v>0.05</v>
      </c>
      <c r="F771" s="24" t="n">
        <f aca="false">(1-D771/$B$12)*$C$8-D771/$B$12*$C$7</f>
        <v>0.09</v>
      </c>
      <c r="G771" s="47" t="n">
        <f aca="false">$B$11*($B$10*C771/$B$12*$B$7+(1-$B$10)*D771/$B$12*$C$7)</f>
        <v>0</v>
      </c>
      <c r="H771" s="24" t="n">
        <f aca="false">$B$10*E771+(1-$B$10)*F771</f>
        <v>0.07</v>
      </c>
      <c r="I771" s="21"/>
      <c r="J771" s="21"/>
      <c r="K771" s="21"/>
      <c r="L771" s="21"/>
      <c r="M771" s="21"/>
      <c r="N771" s="21"/>
      <c r="O771" s="21"/>
      <c r="P771" s="21"/>
      <c r="Q771" s="21"/>
      <c r="R771" s="27" t="n">
        <v>0.323745734290624</v>
      </c>
      <c r="S771" s="27" t="n">
        <v>0.418029896712701</v>
      </c>
      <c r="T771" s="27" t="n">
        <v>-0.43521298213764</v>
      </c>
      <c r="U771" s="27" t="n">
        <v>-0.00688186221951255</v>
      </c>
      <c r="V771" s="27" t="n">
        <v>-1.09522969076945</v>
      </c>
      <c r="W771" s="27" t="n">
        <v>-0.276083455197081</v>
      </c>
      <c r="X771" s="27" t="n">
        <v>0.596745668809805</v>
      </c>
      <c r="Y771" s="27" t="n">
        <v>-0.119501579838756</v>
      </c>
      <c r="Z771" s="27" t="n">
        <v>-0.364027820599188</v>
      </c>
      <c r="AA771" s="27" t="n">
        <v>-0.680555194562466</v>
      </c>
      <c r="AB771" s="27" t="n">
        <v>-0.668030502392328</v>
      </c>
      <c r="AC771" s="27" t="n">
        <v>-0.886047285828416</v>
      </c>
      <c r="AD771" s="27" t="n">
        <v>0.180440771637073</v>
      </c>
      <c r="AE771" s="27" t="n">
        <v>-0.0835383592644129</v>
      </c>
      <c r="AF771" s="27" t="n">
        <v>0.165769828629842</v>
      </c>
      <c r="AG771" s="27" t="n">
        <v>0.909565636561895</v>
      </c>
      <c r="AH771" s="27" t="n">
        <v>0.861046493904683</v>
      </c>
      <c r="AI771" s="27" t="n">
        <v>-0.940841942830078</v>
      </c>
      <c r="AJ771" s="27" t="n">
        <v>-0.741171984614157</v>
      </c>
      <c r="AK771" s="27" t="n">
        <v>-1.37121342387663</v>
      </c>
      <c r="AL771" s="21"/>
      <c r="AM771" s="31" t="n">
        <f aca="false">IF(SQRT($B$9)*$B771+SQRT(1-$B$9)*R771&lt;_xlfn.NORM.S.INV($B$6),1,0)</f>
        <v>0</v>
      </c>
      <c r="AN771" s="31" t="n">
        <f aca="false">IF(SQRT($B$9)*$B771+SQRT(1-$B$9)*S771&lt;_xlfn.NORM.S.INV($B$6),1,0)</f>
        <v>0</v>
      </c>
      <c r="AO771" s="31" t="n">
        <f aca="false">IF(SQRT($B$9)*$B771+SQRT(1-$B$9)*T771&lt;_xlfn.NORM.S.INV($B$6),1,0)</f>
        <v>0</v>
      </c>
      <c r="AP771" s="31" t="n">
        <f aca="false">IF(SQRT($B$9)*$B771+SQRT(1-$B$9)*U771&lt;_xlfn.NORM.S.INV($B$6),1,0)</f>
        <v>0</v>
      </c>
      <c r="AQ771" s="31" t="n">
        <f aca="false">IF(SQRT($B$9)*$B771+SQRT(1-$B$9)*V771&lt;_xlfn.NORM.S.INV($B$6),1,0)</f>
        <v>0</v>
      </c>
      <c r="AR771" s="31" t="n">
        <f aca="false">IF(SQRT($B$9)*$B771+SQRT(1-$B$9)*W771&lt;_xlfn.NORM.S.INV($B$6),1,0)</f>
        <v>0</v>
      </c>
      <c r="AS771" s="31" t="n">
        <f aca="false">IF(SQRT($B$9)*$B771+SQRT(1-$B$9)*X771&lt;_xlfn.NORM.S.INV($B$6),1,0)</f>
        <v>0</v>
      </c>
      <c r="AT771" s="31" t="n">
        <f aca="false">IF(SQRT($B$9)*$B771+SQRT(1-$B$9)*Y771&lt;_xlfn.NORM.S.INV($B$6),1,0)</f>
        <v>0</v>
      </c>
      <c r="AU771" s="31" t="n">
        <f aca="false">IF(SQRT($B$9)*$B771+SQRT(1-$B$9)*Z771&lt;_xlfn.NORM.S.INV($B$6),1,0)</f>
        <v>0</v>
      </c>
      <c r="AV771" s="31" t="n">
        <f aca="false">IF(SQRT($B$9)*$B771+SQRT(1-$B$9)*AA771&lt;_xlfn.NORM.S.INV($B$6),1,0)</f>
        <v>0</v>
      </c>
      <c r="AW771" s="31" t="n">
        <f aca="false">IF(SQRT($C$9)*$B771+SQRT(1-$C$9)*AB771&lt;_xlfn.NORM.S.INV($C$6),1,0)</f>
        <v>0</v>
      </c>
      <c r="AX771" s="31" t="n">
        <f aca="false">IF(SQRT($C$9)*$B771+SQRT(1-$C$9)*AC771&lt;_xlfn.NORM.S.INV($C$6),1,0)</f>
        <v>0</v>
      </c>
      <c r="AY771" s="31" t="n">
        <f aca="false">IF(SQRT($C$9)*$B771+SQRT(1-$C$9)*AD771&lt;_xlfn.NORM.S.INV($C$6),1,0)</f>
        <v>0</v>
      </c>
      <c r="AZ771" s="31" t="n">
        <f aca="false">IF(SQRT($C$9)*$B771+SQRT(1-$C$9)*AE771&lt;_xlfn.NORM.S.INV($C$6),1,0)</f>
        <v>0</v>
      </c>
      <c r="BA771" s="31" t="n">
        <f aca="false">IF(SQRT($C$9)*$B771+SQRT(1-$C$9)*AF771&lt;_xlfn.NORM.S.INV($C$6),1,0)</f>
        <v>0</v>
      </c>
      <c r="BB771" s="31" t="n">
        <f aca="false">IF(SQRT($C$9)*$B771+SQRT(1-$C$9)*AG771&lt;_xlfn.NORM.S.INV($C$6),1,0)</f>
        <v>0</v>
      </c>
      <c r="BC771" s="31" t="n">
        <f aca="false">IF(SQRT($C$9)*$B771+SQRT(1-$C$9)*AH771&lt;_xlfn.NORM.S.INV($C$6),1,0)</f>
        <v>0</v>
      </c>
      <c r="BD771" s="31" t="n">
        <f aca="false">IF(SQRT($C$9)*$B771+SQRT(1-$C$9)*AI771&lt;_xlfn.NORM.S.INV($C$6),1,0)</f>
        <v>0</v>
      </c>
      <c r="BE771" s="31" t="n">
        <f aca="false">IF(SQRT($C$9)*$B771+SQRT(1-$C$9)*AJ771&lt;_xlfn.NORM.S.INV($C$6),1,0)</f>
        <v>0</v>
      </c>
      <c r="BF771" s="31" t="n">
        <f aca="false">IF(SQRT($C$9)*$B771+SQRT(1-$C$9)*AK771&lt;_xlfn.NORM.S.INV($C$6),1,0)</f>
        <v>0</v>
      </c>
      <c r="BG771" s="21"/>
      <c r="BH771" s="21"/>
      <c r="BI771" s="31" t="n">
        <f aca="false">$B$11*(($A$1061)*$C771/$B$12*$B$7+(1-$A$1061)*$D771/$B$12*$C$7)</f>
        <v>0</v>
      </c>
      <c r="BJ771" s="31" t="n">
        <f aca="false">$B$11*(($A$1062)*$C771/$B$12*$B$7+(1-$A$1062)*$D771/$B$12*$C$7)</f>
        <v>0</v>
      </c>
      <c r="BK771" s="31" t="n">
        <f aca="false">$B$11*(($A$1063)*$C771/$B$12*$B$7+(1-$A$1063)*$D771/$B$12*$C$7)</f>
        <v>0</v>
      </c>
      <c r="BL771" s="31" t="n">
        <f aca="false">$B$11*(($A$1064)*$C771/$B$12*$B$7+(1-$A$1064)*$D771/$B$12*$C$7)</f>
        <v>0</v>
      </c>
      <c r="BM771" s="31" t="n">
        <f aca="false">$B$11*(($A$1065)*$C771/$B$12*$B$7+(1-$A$1065)*$D771/$B$12*$C$7)</f>
        <v>0</v>
      </c>
      <c r="BN771" s="31" t="n">
        <f aca="false">$B$11*(($A$1066)*$C771/$B$12*$B$7+(1-$A$1066)*$D771/$B$12*$C$7)</f>
        <v>0</v>
      </c>
      <c r="BO771" s="31" t="n">
        <f aca="false">$B$11*(($A$1067)*$C771/$B$12*$B$7+(1-$A$1067)*$D771/$B$12*$C$7)</f>
        <v>0</v>
      </c>
      <c r="BP771" s="31" t="n">
        <f aca="false">$B$11*(($A$1068)*$C771/$B$12*$B$7+(1-$A$1068)*$D771/$B$12*$C$7)</f>
        <v>0</v>
      </c>
      <c r="BQ771" s="31" t="n">
        <f aca="false">$B$11*(($A$1069)*$C771/$B$12*$B$7+(1-$A$1069)*$D771/$B$12*$C$7)</f>
        <v>0</v>
      </c>
      <c r="BR771" s="31" t="n">
        <f aca="false">$B$11*(($A$1070)*$C771/$B$12*$B$7+(1-$A$1070)*$D771/$B$12*$C$7)</f>
        <v>0</v>
      </c>
      <c r="BS771" s="31" t="n">
        <f aca="false">$B$11*(($A$1071)*$C771/$B$12*$B$7+(1-$A$1071)*$D771/$B$12*$C$7)</f>
        <v>0</v>
      </c>
      <c r="BT771" s="31" t="n">
        <f aca="false">$B$11*(($A$1072)*$C771/$B$12*$B$7+(1-$A$1072)*$D771/$B$12*$C$7)</f>
        <v>0</v>
      </c>
      <c r="BU771" s="31" t="n">
        <f aca="false">$B$11*(($A$1073)*$C771/$B$12*$B$7+(1-$A$1073)*$D771/$B$12*$C$7)</f>
        <v>0</v>
      </c>
      <c r="BV771" s="31" t="n">
        <f aca="false">$B$11*(($A$1074)*$C771/$B$12*$B$7+(1-$A$1074)*$D771/$B$12*$C$7)</f>
        <v>0</v>
      </c>
      <c r="BW771" s="31" t="n">
        <f aca="false">$B$11*(($A$1075)*$C771/$B$12*$B$7+(1-$A$1075)*$D771/$B$12*$C$7)</f>
        <v>0</v>
      </c>
      <c r="BX771" s="31" t="n">
        <f aca="false">$B$11*(($A$1076)*$C771/$B$12*$B$7+(1-$A$1076)*$D771/$B$12*$C$7)</f>
        <v>0</v>
      </c>
      <c r="BY771" s="31" t="n">
        <f aca="false">$B$11*(($A$1077)*$C771/$B$12*$B$7+(1-$A$1077)*$D771/$B$12*$C$7)</f>
        <v>0</v>
      </c>
      <c r="BZ771" s="31" t="n">
        <f aca="false">$B$11*(($A$1078)*$C771/$B$12*$B$7+(1-$A$1078)*$D771/$B$12*$C$7)</f>
        <v>0</v>
      </c>
      <c r="CA771" s="31" t="n">
        <f aca="false">$B$11*(($A$1079)*$C771/$B$12*$B$7+(1-$A$1079)*$D771/$B$12*$C$7)</f>
        <v>0</v>
      </c>
      <c r="CB771" s="31" t="n">
        <f aca="false">$B$11*(($A$1080)*$C771/$B$12*$B$7+(1-$A$1080)*$D771/$B$12*$C$7)</f>
        <v>0</v>
      </c>
      <c r="CC771" s="31" t="n">
        <f aca="false">$B$11*(($A$1081)*$C771/$B$12*$B$7+(1-$A$1081)*$D771/$B$12*$C$7)</f>
        <v>0</v>
      </c>
    </row>
    <row r="772" customFormat="false" ht="15" hidden="false" customHeight="false" outlineLevel="0" collapsed="false">
      <c r="A772" s="21" t="n">
        <v>748</v>
      </c>
      <c r="B772" s="27" t="n">
        <v>0.0980026874922634</v>
      </c>
      <c r="C772" s="9" t="n">
        <f aca="false">SUM(AM772:AV772)</f>
        <v>0</v>
      </c>
      <c r="D772" s="9" t="n">
        <f aca="false">SUM(AW772:BF772)</f>
        <v>0</v>
      </c>
      <c r="E772" s="24" t="n">
        <f aca="false">(1-C772/$B$12)*$B$8-C772/$B$12*$B$7</f>
        <v>0.05</v>
      </c>
      <c r="F772" s="24" t="n">
        <f aca="false">(1-D772/$B$12)*$C$8-D772/$B$12*$C$7</f>
        <v>0.09</v>
      </c>
      <c r="G772" s="47" t="n">
        <f aca="false">$B$11*($B$10*C772/$B$12*$B$7+(1-$B$10)*D772/$B$12*$C$7)</f>
        <v>0</v>
      </c>
      <c r="H772" s="24" t="n">
        <f aca="false">$B$10*E772+(1-$B$10)*F772</f>
        <v>0.07</v>
      </c>
      <c r="I772" s="21"/>
      <c r="J772" s="21"/>
      <c r="K772" s="21"/>
      <c r="L772" s="21"/>
      <c r="M772" s="21"/>
      <c r="N772" s="21"/>
      <c r="O772" s="21"/>
      <c r="P772" s="21"/>
      <c r="Q772" s="21"/>
      <c r="R772" s="27" t="n">
        <v>0.227671777187226</v>
      </c>
      <c r="S772" s="27" t="n">
        <v>0.930850364448851</v>
      </c>
      <c r="T772" s="27" t="n">
        <v>-0.112601739005469</v>
      </c>
      <c r="U772" s="27" t="n">
        <v>0.848607181086155</v>
      </c>
      <c r="V772" s="27" t="n">
        <v>2.79202149010821</v>
      </c>
      <c r="W772" s="27" t="n">
        <v>0.803189134059085</v>
      </c>
      <c r="X772" s="27" t="n">
        <v>1.30480990344086</v>
      </c>
      <c r="Y772" s="27" t="n">
        <v>1.16780513175712</v>
      </c>
      <c r="Z772" s="27" t="n">
        <v>-0.937637770437582</v>
      </c>
      <c r="AA772" s="27" t="n">
        <v>0.133941643439337</v>
      </c>
      <c r="AB772" s="27" t="n">
        <v>0.784150862487817</v>
      </c>
      <c r="AC772" s="27" t="n">
        <v>-0.231531867515234</v>
      </c>
      <c r="AD772" s="27" t="n">
        <v>-0.663113436637081</v>
      </c>
      <c r="AE772" s="27" t="n">
        <v>-1.39577418893009</v>
      </c>
      <c r="AF772" s="27" t="n">
        <v>1.83945324186434</v>
      </c>
      <c r="AG772" s="27" t="n">
        <v>1.460653179368</v>
      </c>
      <c r="AH772" s="27" t="n">
        <v>-0.177021681351072</v>
      </c>
      <c r="AI772" s="27" t="n">
        <v>-0.777469798367442</v>
      </c>
      <c r="AJ772" s="27" t="n">
        <v>1.7733022208348</v>
      </c>
      <c r="AK772" s="27" t="n">
        <v>-0.301784786620715</v>
      </c>
      <c r="AL772" s="21"/>
      <c r="AM772" s="31" t="n">
        <f aca="false">IF(SQRT($B$9)*$B772+SQRT(1-$B$9)*R772&lt;_xlfn.NORM.S.INV($B$6),1,0)</f>
        <v>0</v>
      </c>
      <c r="AN772" s="31" t="n">
        <f aca="false">IF(SQRT($B$9)*$B772+SQRT(1-$B$9)*S772&lt;_xlfn.NORM.S.INV($B$6),1,0)</f>
        <v>0</v>
      </c>
      <c r="AO772" s="31" t="n">
        <f aca="false">IF(SQRT($B$9)*$B772+SQRT(1-$B$9)*T772&lt;_xlfn.NORM.S.INV($B$6),1,0)</f>
        <v>0</v>
      </c>
      <c r="AP772" s="31" t="n">
        <f aca="false">IF(SQRT($B$9)*$B772+SQRT(1-$B$9)*U772&lt;_xlfn.NORM.S.INV($B$6),1,0)</f>
        <v>0</v>
      </c>
      <c r="AQ772" s="31" t="n">
        <f aca="false">IF(SQRT($B$9)*$B772+SQRT(1-$B$9)*V772&lt;_xlfn.NORM.S.INV($B$6),1,0)</f>
        <v>0</v>
      </c>
      <c r="AR772" s="31" t="n">
        <f aca="false">IF(SQRT($B$9)*$B772+SQRT(1-$B$9)*W772&lt;_xlfn.NORM.S.INV($B$6),1,0)</f>
        <v>0</v>
      </c>
      <c r="AS772" s="31" t="n">
        <f aca="false">IF(SQRT($B$9)*$B772+SQRT(1-$B$9)*X772&lt;_xlfn.NORM.S.INV($B$6),1,0)</f>
        <v>0</v>
      </c>
      <c r="AT772" s="31" t="n">
        <f aca="false">IF(SQRT($B$9)*$B772+SQRT(1-$B$9)*Y772&lt;_xlfn.NORM.S.INV($B$6),1,0)</f>
        <v>0</v>
      </c>
      <c r="AU772" s="31" t="n">
        <f aca="false">IF(SQRT($B$9)*$B772+SQRT(1-$B$9)*Z772&lt;_xlfn.NORM.S.INV($B$6),1,0)</f>
        <v>0</v>
      </c>
      <c r="AV772" s="31" t="n">
        <f aca="false">IF(SQRT($B$9)*$B772+SQRT(1-$B$9)*AA772&lt;_xlfn.NORM.S.INV($B$6),1,0)</f>
        <v>0</v>
      </c>
      <c r="AW772" s="31" t="n">
        <f aca="false">IF(SQRT($C$9)*$B772+SQRT(1-$C$9)*AB772&lt;_xlfn.NORM.S.INV($C$6),1,0)</f>
        <v>0</v>
      </c>
      <c r="AX772" s="31" t="n">
        <f aca="false">IF(SQRT($C$9)*$B772+SQRT(1-$C$9)*AC772&lt;_xlfn.NORM.S.INV($C$6),1,0)</f>
        <v>0</v>
      </c>
      <c r="AY772" s="31" t="n">
        <f aca="false">IF(SQRT($C$9)*$B772+SQRT(1-$C$9)*AD772&lt;_xlfn.NORM.S.INV($C$6),1,0)</f>
        <v>0</v>
      </c>
      <c r="AZ772" s="31" t="n">
        <f aca="false">IF(SQRT($C$9)*$B772+SQRT(1-$C$9)*AE772&lt;_xlfn.NORM.S.INV($C$6),1,0)</f>
        <v>0</v>
      </c>
      <c r="BA772" s="31" t="n">
        <f aca="false">IF(SQRT($C$9)*$B772+SQRT(1-$C$9)*AF772&lt;_xlfn.NORM.S.INV($C$6),1,0)</f>
        <v>0</v>
      </c>
      <c r="BB772" s="31" t="n">
        <f aca="false">IF(SQRT($C$9)*$B772+SQRT(1-$C$9)*AG772&lt;_xlfn.NORM.S.INV($C$6),1,0)</f>
        <v>0</v>
      </c>
      <c r="BC772" s="31" t="n">
        <f aca="false">IF(SQRT($C$9)*$B772+SQRT(1-$C$9)*AH772&lt;_xlfn.NORM.S.INV($C$6),1,0)</f>
        <v>0</v>
      </c>
      <c r="BD772" s="31" t="n">
        <f aca="false">IF(SQRT($C$9)*$B772+SQRT(1-$C$9)*AI772&lt;_xlfn.NORM.S.INV($C$6),1,0)</f>
        <v>0</v>
      </c>
      <c r="BE772" s="31" t="n">
        <f aca="false">IF(SQRT($C$9)*$B772+SQRT(1-$C$9)*AJ772&lt;_xlfn.NORM.S.INV($C$6),1,0)</f>
        <v>0</v>
      </c>
      <c r="BF772" s="31" t="n">
        <f aca="false">IF(SQRT($C$9)*$B772+SQRT(1-$C$9)*AK772&lt;_xlfn.NORM.S.INV($C$6),1,0)</f>
        <v>0</v>
      </c>
      <c r="BG772" s="21"/>
      <c r="BH772" s="21"/>
      <c r="BI772" s="31" t="n">
        <f aca="false">$B$11*(($A$1061)*$C772/$B$12*$B$7+(1-$A$1061)*$D772/$B$12*$C$7)</f>
        <v>0</v>
      </c>
      <c r="BJ772" s="31" t="n">
        <f aca="false">$B$11*(($A$1062)*$C772/$B$12*$B$7+(1-$A$1062)*$D772/$B$12*$C$7)</f>
        <v>0</v>
      </c>
      <c r="BK772" s="31" t="n">
        <f aca="false">$B$11*(($A$1063)*$C772/$B$12*$B$7+(1-$A$1063)*$D772/$B$12*$C$7)</f>
        <v>0</v>
      </c>
      <c r="BL772" s="31" t="n">
        <f aca="false">$B$11*(($A$1064)*$C772/$B$12*$B$7+(1-$A$1064)*$D772/$B$12*$C$7)</f>
        <v>0</v>
      </c>
      <c r="BM772" s="31" t="n">
        <f aca="false">$B$11*(($A$1065)*$C772/$B$12*$B$7+(1-$A$1065)*$D772/$B$12*$C$7)</f>
        <v>0</v>
      </c>
      <c r="BN772" s="31" t="n">
        <f aca="false">$B$11*(($A$1066)*$C772/$B$12*$B$7+(1-$A$1066)*$D772/$B$12*$C$7)</f>
        <v>0</v>
      </c>
      <c r="BO772" s="31" t="n">
        <f aca="false">$B$11*(($A$1067)*$C772/$B$12*$B$7+(1-$A$1067)*$D772/$B$12*$C$7)</f>
        <v>0</v>
      </c>
      <c r="BP772" s="31" t="n">
        <f aca="false">$B$11*(($A$1068)*$C772/$B$12*$B$7+(1-$A$1068)*$D772/$B$12*$C$7)</f>
        <v>0</v>
      </c>
      <c r="BQ772" s="31" t="n">
        <f aca="false">$B$11*(($A$1069)*$C772/$B$12*$B$7+(1-$A$1069)*$D772/$B$12*$C$7)</f>
        <v>0</v>
      </c>
      <c r="BR772" s="31" t="n">
        <f aca="false">$B$11*(($A$1070)*$C772/$B$12*$B$7+(1-$A$1070)*$D772/$B$12*$C$7)</f>
        <v>0</v>
      </c>
      <c r="BS772" s="31" t="n">
        <f aca="false">$B$11*(($A$1071)*$C772/$B$12*$B$7+(1-$A$1071)*$D772/$B$12*$C$7)</f>
        <v>0</v>
      </c>
      <c r="BT772" s="31" t="n">
        <f aca="false">$B$11*(($A$1072)*$C772/$B$12*$B$7+(1-$A$1072)*$D772/$B$12*$C$7)</f>
        <v>0</v>
      </c>
      <c r="BU772" s="31" t="n">
        <f aca="false">$B$11*(($A$1073)*$C772/$B$12*$B$7+(1-$A$1073)*$D772/$B$12*$C$7)</f>
        <v>0</v>
      </c>
      <c r="BV772" s="31" t="n">
        <f aca="false">$B$11*(($A$1074)*$C772/$B$12*$B$7+(1-$A$1074)*$D772/$B$12*$C$7)</f>
        <v>0</v>
      </c>
      <c r="BW772" s="31" t="n">
        <f aca="false">$B$11*(($A$1075)*$C772/$B$12*$B$7+(1-$A$1075)*$D772/$B$12*$C$7)</f>
        <v>0</v>
      </c>
      <c r="BX772" s="31" t="n">
        <f aca="false">$B$11*(($A$1076)*$C772/$B$12*$B$7+(1-$A$1076)*$D772/$B$12*$C$7)</f>
        <v>0</v>
      </c>
      <c r="BY772" s="31" t="n">
        <f aca="false">$B$11*(($A$1077)*$C772/$B$12*$B$7+(1-$A$1077)*$D772/$B$12*$C$7)</f>
        <v>0</v>
      </c>
      <c r="BZ772" s="31" t="n">
        <f aca="false">$B$11*(($A$1078)*$C772/$B$12*$B$7+(1-$A$1078)*$D772/$B$12*$C$7)</f>
        <v>0</v>
      </c>
      <c r="CA772" s="31" t="n">
        <f aca="false">$B$11*(($A$1079)*$C772/$B$12*$B$7+(1-$A$1079)*$D772/$B$12*$C$7)</f>
        <v>0</v>
      </c>
      <c r="CB772" s="31" t="n">
        <f aca="false">$B$11*(($A$1080)*$C772/$B$12*$B$7+(1-$A$1080)*$D772/$B$12*$C$7)</f>
        <v>0</v>
      </c>
      <c r="CC772" s="31" t="n">
        <f aca="false">$B$11*(($A$1081)*$C772/$B$12*$B$7+(1-$A$1081)*$D772/$B$12*$C$7)</f>
        <v>0</v>
      </c>
    </row>
    <row r="773" customFormat="false" ht="15" hidden="false" customHeight="false" outlineLevel="0" collapsed="false">
      <c r="A773" s="21" t="n">
        <v>749</v>
      </c>
      <c r="B773" s="27" t="n">
        <v>-1.50626540868294</v>
      </c>
      <c r="C773" s="9" t="n">
        <f aca="false">SUM(AM773:AV773)</f>
        <v>0</v>
      </c>
      <c r="D773" s="9" t="n">
        <f aca="false">SUM(AW773:BF773)</f>
        <v>0</v>
      </c>
      <c r="E773" s="24" t="n">
        <f aca="false">(1-C773/$B$12)*$B$8-C773/$B$12*$B$7</f>
        <v>0.05</v>
      </c>
      <c r="F773" s="24" t="n">
        <f aca="false">(1-D773/$B$12)*$C$8-D773/$B$12*$C$7</f>
        <v>0.09</v>
      </c>
      <c r="G773" s="47" t="n">
        <f aca="false">$B$11*($B$10*C773/$B$12*$B$7+(1-$B$10)*D773/$B$12*$C$7)</f>
        <v>0</v>
      </c>
      <c r="H773" s="24" t="n">
        <f aca="false">$B$10*E773+(1-$B$10)*F773</f>
        <v>0.07</v>
      </c>
      <c r="I773" s="21"/>
      <c r="J773" s="21"/>
      <c r="K773" s="21"/>
      <c r="L773" s="21"/>
      <c r="M773" s="21"/>
      <c r="N773" s="21"/>
      <c r="O773" s="21"/>
      <c r="P773" s="21"/>
      <c r="Q773" s="21"/>
      <c r="R773" s="27" t="n">
        <v>-0.138616704098537</v>
      </c>
      <c r="S773" s="27" t="n">
        <v>0.827263928886624</v>
      </c>
      <c r="T773" s="27" t="n">
        <v>-0.155516176183717</v>
      </c>
      <c r="U773" s="27" t="n">
        <v>-0.159607377545467</v>
      </c>
      <c r="V773" s="27" t="n">
        <v>-0.305951334180476</v>
      </c>
      <c r="W773" s="27" t="n">
        <v>-1.55971928575147</v>
      </c>
      <c r="X773" s="27" t="n">
        <v>-1.38380838683028</v>
      </c>
      <c r="Y773" s="27" t="n">
        <v>1.22816582174717</v>
      </c>
      <c r="Z773" s="27" t="n">
        <v>-0.6418045522149</v>
      </c>
      <c r="AA773" s="27" t="n">
        <v>1.05862066144367</v>
      </c>
      <c r="AB773" s="27" t="n">
        <v>1.66243576265641</v>
      </c>
      <c r="AC773" s="27" t="n">
        <v>-1.02418255276773</v>
      </c>
      <c r="AD773" s="27" t="n">
        <v>-0.986758224898923</v>
      </c>
      <c r="AE773" s="27" t="n">
        <v>0.406175423357831</v>
      </c>
      <c r="AF773" s="27" t="n">
        <v>-0.0944649520901628</v>
      </c>
      <c r="AG773" s="27" t="n">
        <v>-0.139147960401633</v>
      </c>
      <c r="AH773" s="27" t="n">
        <v>-0.0629180792903729</v>
      </c>
      <c r="AI773" s="27" t="n">
        <v>1.21397087948966</v>
      </c>
      <c r="AJ773" s="27" t="n">
        <v>0.605325647548406</v>
      </c>
      <c r="AK773" s="27" t="n">
        <v>0.376047695923254</v>
      </c>
      <c r="AL773" s="21"/>
      <c r="AM773" s="31" t="n">
        <f aca="false">IF(SQRT($B$9)*$B773+SQRT(1-$B$9)*R773&lt;_xlfn.NORM.S.INV($B$6),1,0)</f>
        <v>0</v>
      </c>
      <c r="AN773" s="31" t="n">
        <f aca="false">IF(SQRT($B$9)*$B773+SQRT(1-$B$9)*S773&lt;_xlfn.NORM.S.INV($B$6),1,0)</f>
        <v>0</v>
      </c>
      <c r="AO773" s="31" t="n">
        <f aca="false">IF(SQRT($B$9)*$B773+SQRT(1-$B$9)*T773&lt;_xlfn.NORM.S.INV($B$6),1,0)</f>
        <v>0</v>
      </c>
      <c r="AP773" s="31" t="n">
        <f aca="false">IF(SQRT($B$9)*$B773+SQRT(1-$B$9)*U773&lt;_xlfn.NORM.S.INV($B$6),1,0)</f>
        <v>0</v>
      </c>
      <c r="AQ773" s="31" t="n">
        <f aca="false">IF(SQRT($B$9)*$B773+SQRT(1-$B$9)*V773&lt;_xlfn.NORM.S.INV($B$6),1,0)</f>
        <v>0</v>
      </c>
      <c r="AR773" s="31" t="n">
        <f aca="false">IF(SQRT($B$9)*$B773+SQRT(1-$B$9)*W773&lt;_xlfn.NORM.S.INV($B$6),1,0)</f>
        <v>0</v>
      </c>
      <c r="AS773" s="31" t="n">
        <f aca="false">IF(SQRT($B$9)*$B773+SQRT(1-$B$9)*X773&lt;_xlfn.NORM.S.INV($B$6),1,0)</f>
        <v>0</v>
      </c>
      <c r="AT773" s="31" t="n">
        <f aca="false">IF(SQRT($B$9)*$B773+SQRT(1-$B$9)*Y773&lt;_xlfn.NORM.S.INV($B$6),1,0)</f>
        <v>0</v>
      </c>
      <c r="AU773" s="31" t="n">
        <f aca="false">IF(SQRT($B$9)*$B773+SQRT(1-$B$9)*Z773&lt;_xlfn.NORM.S.INV($B$6),1,0)</f>
        <v>0</v>
      </c>
      <c r="AV773" s="31" t="n">
        <f aca="false">IF(SQRT($B$9)*$B773+SQRT(1-$B$9)*AA773&lt;_xlfn.NORM.S.INV($B$6),1,0)</f>
        <v>0</v>
      </c>
      <c r="AW773" s="31" t="n">
        <f aca="false">IF(SQRT($C$9)*$B773+SQRT(1-$C$9)*AB773&lt;_xlfn.NORM.S.INV($C$6),1,0)</f>
        <v>0</v>
      </c>
      <c r="AX773" s="31" t="n">
        <f aca="false">IF(SQRT($C$9)*$B773+SQRT(1-$C$9)*AC773&lt;_xlfn.NORM.S.INV($C$6),1,0)</f>
        <v>0</v>
      </c>
      <c r="AY773" s="31" t="n">
        <f aca="false">IF(SQRT($C$9)*$B773+SQRT(1-$C$9)*AD773&lt;_xlfn.NORM.S.INV($C$6),1,0)</f>
        <v>0</v>
      </c>
      <c r="AZ773" s="31" t="n">
        <f aca="false">IF(SQRT($C$9)*$B773+SQRT(1-$C$9)*AE773&lt;_xlfn.NORM.S.INV($C$6),1,0)</f>
        <v>0</v>
      </c>
      <c r="BA773" s="31" t="n">
        <f aca="false">IF(SQRT($C$9)*$B773+SQRT(1-$C$9)*AF773&lt;_xlfn.NORM.S.INV($C$6),1,0)</f>
        <v>0</v>
      </c>
      <c r="BB773" s="31" t="n">
        <f aca="false">IF(SQRT($C$9)*$B773+SQRT(1-$C$9)*AG773&lt;_xlfn.NORM.S.INV($C$6),1,0)</f>
        <v>0</v>
      </c>
      <c r="BC773" s="31" t="n">
        <f aca="false">IF(SQRT($C$9)*$B773+SQRT(1-$C$9)*AH773&lt;_xlfn.NORM.S.INV($C$6),1,0)</f>
        <v>0</v>
      </c>
      <c r="BD773" s="31" t="n">
        <f aca="false">IF(SQRT($C$9)*$B773+SQRT(1-$C$9)*AI773&lt;_xlfn.NORM.S.INV($C$6),1,0)</f>
        <v>0</v>
      </c>
      <c r="BE773" s="31" t="n">
        <f aca="false">IF(SQRT($C$9)*$B773+SQRT(1-$C$9)*AJ773&lt;_xlfn.NORM.S.INV($C$6),1,0)</f>
        <v>0</v>
      </c>
      <c r="BF773" s="31" t="n">
        <f aca="false">IF(SQRT($C$9)*$B773+SQRT(1-$C$9)*AK773&lt;_xlfn.NORM.S.INV($C$6),1,0)</f>
        <v>0</v>
      </c>
      <c r="BG773" s="21"/>
      <c r="BH773" s="21"/>
      <c r="BI773" s="31" t="n">
        <f aca="false">$B$11*(($A$1061)*$C773/$B$12*$B$7+(1-$A$1061)*$D773/$B$12*$C$7)</f>
        <v>0</v>
      </c>
      <c r="BJ773" s="31" t="n">
        <f aca="false">$B$11*(($A$1062)*$C773/$B$12*$B$7+(1-$A$1062)*$D773/$B$12*$C$7)</f>
        <v>0</v>
      </c>
      <c r="BK773" s="31" t="n">
        <f aca="false">$B$11*(($A$1063)*$C773/$B$12*$B$7+(1-$A$1063)*$D773/$B$12*$C$7)</f>
        <v>0</v>
      </c>
      <c r="BL773" s="31" t="n">
        <f aca="false">$B$11*(($A$1064)*$C773/$B$12*$B$7+(1-$A$1064)*$D773/$B$12*$C$7)</f>
        <v>0</v>
      </c>
      <c r="BM773" s="31" t="n">
        <f aca="false">$B$11*(($A$1065)*$C773/$B$12*$B$7+(1-$A$1065)*$D773/$B$12*$C$7)</f>
        <v>0</v>
      </c>
      <c r="BN773" s="31" t="n">
        <f aca="false">$B$11*(($A$1066)*$C773/$B$12*$B$7+(1-$A$1066)*$D773/$B$12*$C$7)</f>
        <v>0</v>
      </c>
      <c r="BO773" s="31" t="n">
        <f aca="false">$B$11*(($A$1067)*$C773/$B$12*$B$7+(1-$A$1067)*$D773/$B$12*$C$7)</f>
        <v>0</v>
      </c>
      <c r="BP773" s="31" t="n">
        <f aca="false">$B$11*(($A$1068)*$C773/$B$12*$B$7+(1-$A$1068)*$D773/$B$12*$C$7)</f>
        <v>0</v>
      </c>
      <c r="BQ773" s="31" t="n">
        <f aca="false">$B$11*(($A$1069)*$C773/$B$12*$B$7+(1-$A$1069)*$D773/$B$12*$C$7)</f>
        <v>0</v>
      </c>
      <c r="BR773" s="31" t="n">
        <f aca="false">$B$11*(($A$1070)*$C773/$B$12*$B$7+(1-$A$1070)*$D773/$B$12*$C$7)</f>
        <v>0</v>
      </c>
      <c r="BS773" s="31" t="n">
        <f aca="false">$B$11*(($A$1071)*$C773/$B$12*$B$7+(1-$A$1071)*$D773/$B$12*$C$7)</f>
        <v>0</v>
      </c>
      <c r="BT773" s="31" t="n">
        <f aca="false">$B$11*(($A$1072)*$C773/$B$12*$B$7+(1-$A$1072)*$D773/$B$12*$C$7)</f>
        <v>0</v>
      </c>
      <c r="BU773" s="31" t="n">
        <f aca="false">$B$11*(($A$1073)*$C773/$B$12*$B$7+(1-$A$1073)*$D773/$B$12*$C$7)</f>
        <v>0</v>
      </c>
      <c r="BV773" s="31" t="n">
        <f aca="false">$B$11*(($A$1074)*$C773/$B$12*$B$7+(1-$A$1074)*$D773/$B$12*$C$7)</f>
        <v>0</v>
      </c>
      <c r="BW773" s="31" t="n">
        <f aca="false">$B$11*(($A$1075)*$C773/$B$12*$B$7+(1-$A$1075)*$D773/$B$12*$C$7)</f>
        <v>0</v>
      </c>
      <c r="BX773" s="31" t="n">
        <f aca="false">$B$11*(($A$1076)*$C773/$B$12*$B$7+(1-$A$1076)*$D773/$B$12*$C$7)</f>
        <v>0</v>
      </c>
      <c r="BY773" s="31" t="n">
        <f aca="false">$B$11*(($A$1077)*$C773/$B$12*$B$7+(1-$A$1077)*$D773/$B$12*$C$7)</f>
        <v>0</v>
      </c>
      <c r="BZ773" s="31" t="n">
        <f aca="false">$B$11*(($A$1078)*$C773/$B$12*$B$7+(1-$A$1078)*$D773/$B$12*$C$7)</f>
        <v>0</v>
      </c>
      <c r="CA773" s="31" t="n">
        <f aca="false">$B$11*(($A$1079)*$C773/$B$12*$B$7+(1-$A$1079)*$D773/$B$12*$C$7)</f>
        <v>0</v>
      </c>
      <c r="CB773" s="31" t="n">
        <f aca="false">$B$11*(($A$1080)*$C773/$B$12*$B$7+(1-$A$1080)*$D773/$B$12*$C$7)</f>
        <v>0</v>
      </c>
      <c r="CC773" s="31" t="n">
        <f aca="false">$B$11*(($A$1081)*$C773/$B$12*$B$7+(1-$A$1081)*$D773/$B$12*$C$7)</f>
        <v>0</v>
      </c>
    </row>
    <row r="774" customFormat="false" ht="15" hidden="false" customHeight="false" outlineLevel="0" collapsed="false">
      <c r="A774" s="21" t="n">
        <v>750</v>
      </c>
      <c r="B774" s="27" t="n">
        <v>0.804347713995227</v>
      </c>
      <c r="C774" s="9" t="n">
        <f aca="false">SUM(AM774:AV774)</f>
        <v>1</v>
      </c>
      <c r="D774" s="9" t="n">
        <f aca="false">SUM(AW774:BF774)</f>
        <v>0</v>
      </c>
      <c r="E774" s="24" t="n">
        <f aca="false">(1-C774/$B$12)*$B$8-C774/$B$12*$B$7</f>
        <v>0.005</v>
      </c>
      <c r="F774" s="24" t="n">
        <f aca="false">(1-D774/$B$12)*$C$8-D774/$B$12*$C$7</f>
        <v>0.09</v>
      </c>
      <c r="G774" s="47" t="n">
        <f aca="false">$B$11*($B$10*C774/$B$12*$B$7+(1-$B$10)*D774/$B$12*$C$7)</f>
        <v>200</v>
      </c>
      <c r="H774" s="24" t="n">
        <f aca="false">$B$10*E774+(1-$B$10)*F774</f>
        <v>0.0475</v>
      </c>
      <c r="I774" s="21"/>
      <c r="J774" s="21"/>
      <c r="K774" s="21"/>
      <c r="L774" s="21"/>
      <c r="M774" s="21"/>
      <c r="N774" s="21"/>
      <c r="O774" s="21"/>
      <c r="P774" s="21"/>
      <c r="Q774" s="21"/>
      <c r="R774" s="27" t="n">
        <v>-0.148662103092773</v>
      </c>
      <c r="S774" s="27" t="n">
        <v>1.71939910826939</v>
      </c>
      <c r="T774" s="27" t="n">
        <v>-0.427435608133373</v>
      </c>
      <c r="U774" s="27" t="n">
        <v>0.667463513261632</v>
      </c>
      <c r="V774" s="27" t="n">
        <v>-3.21360541065667</v>
      </c>
      <c r="W774" s="27" t="n">
        <v>-1.19883246434557</v>
      </c>
      <c r="X774" s="27" t="n">
        <v>1.79073267756704</v>
      </c>
      <c r="Y774" s="27" t="n">
        <v>0.630040820556801</v>
      </c>
      <c r="Z774" s="27" t="n">
        <v>0.678000042616927</v>
      </c>
      <c r="AA774" s="27" t="n">
        <v>-0.332377322685506</v>
      </c>
      <c r="AB774" s="27" t="n">
        <v>0.073155519816982</v>
      </c>
      <c r="AC774" s="27" t="n">
        <v>-0.261227453130369</v>
      </c>
      <c r="AD774" s="27" t="n">
        <v>0.0338554607614266</v>
      </c>
      <c r="AE774" s="27" t="n">
        <v>-1.57417474980124</v>
      </c>
      <c r="AF774" s="27" t="n">
        <v>0.417345126439157</v>
      </c>
      <c r="AG774" s="27" t="n">
        <v>-1.20213054522646</v>
      </c>
      <c r="AH774" s="27" t="n">
        <v>0.38825051462101</v>
      </c>
      <c r="AI774" s="27" t="n">
        <v>2.2331468205661</v>
      </c>
      <c r="AJ774" s="27" t="n">
        <v>-0.200544094027341</v>
      </c>
      <c r="AK774" s="27" t="n">
        <v>-0.369013324005465</v>
      </c>
      <c r="AL774" s="21"/>
      <c r="AM774" s="31" t="n">
        <f aca="false">IF(SQRT($B$9)*$B774+SQRT(1-$B$9)*R774&lt;_xlfn.NORM.S.INV($B$6),1,0)</f>
        <v>0</v>
      </c>
      <c r="AN774" s="31" t="n">
        <f aca="false">IF(SQRT($B$9)*$B774+SQRT(1-$B$9)*S774&lt;_xlfn.NORM.S.INV($B$6),1,0)</f>
        <v>0</v>
      </c>
      <c r="AO774" s="31" t="n">
        <f aca="false">IF(SQRT($B$9)*$B774+SQRT(1-$B$9)*T774&lt;_xlfn.NORM.S.INV($B$6),1,0)</f>
        <v>0</v>
      </c>
      <c r="AP774" s="31" t="n">
        <f aca="false">IF(SQRT($B$9)*$B774+SQRT(1-$B$9)*U774&lt;_xlfn.NORM.S.INV($B$6),1,0)</f>
        <v>0</v>
      </c>
      <c r="AQ774" s="31" t="n">
        <f aca="false">IF(SQRT($B$9)*$B774+SQRT(1-$B$9)*V774&lt;_xlfn.NORM.S.INV($B$6),1,0)</f>
        <v>1</v>
      </c>
      <c r="AR774" s="31" t="n">
        <f aca="false">IF(SQRT($B$9)*$B774+SQRT(1-$B$9)*W774&lt;_xlfn.NORM.S.INV($B$6),1,0)</f>
        <v>0</v>
      </c>
      <c r="AS774" s="31" t="n">
        <f aca="false">IF(SQRT($B$9)*$B774+SQRT(1-$B$9)*X774&lt;_xlfn.NORM.S.INV($B$6),1,0)</f>
        <v>0</v>
      </c>
      <c r="AT774" s="31" t="n">
        <f aca="false">IF(SQRT($B$9)*$B774+SQRT(1-$B$9)*Y774&lt;_xlfn.NORM.S.INV($B$6),1,0)</f>
        <v>0</v>
      </c>
      <c r="AU774" s="31" t="n">
        <f aca="false">IF(SQRT($B$9)*$B774+SQRT(1-$B$9)*Z774&lt;_xlfn.NORM.S.INV($B$6),1,0)</f>
        <v>0</v>
      </c>
      <c r="AV774" s="31" t="n">
        <f aca="false">IF(SQRT($B$9)*$B774+SQRT(1-$B$9)*AA774&lt;_xlfn.NORM.S.INV($B$6),1,0)</f>
        <v>0</v>
      </c>
      <c r="AW774" s="31" t="n">
        <f aca="false">IF(SQRT($C$9)*$B774+SQRT(1-$C$9)*AB774&lt;_xlfn.NORM.S.INV($C$6),1,0)</f>
        <v>0</v>
      </c>
      <c r="AX774" s="31" t="n">
        <f aca="false">IF(SQRT($C$9)*$B774+SQRT(1-$C$9)*AC774&lt;_xlfn.NORM.S.INV($C$6),1,0)</f>
        <v>0</v>
      </c>
      <c r="AY774" s="31" t="n">
        <f aca="false">IF(SQRT($C$9)*$B774+SQRT(1-$C$9)*AD774&lt;_xlfn.NORM.S.INV($C$6),1,0)</f>
        <v>0</v>
      </c>
      <c r="AZ774" s="31" t="n">
        <f aca="false">IF(SQRT($C$9)*$B774+SQRT(1-$C$9)*AE774&lt;_xlfn.NORM.S.INV($C$6),1,0)</f>
        <v>0</v>
      </c>
      <c r="BA774" s="31" t="n">
        <f aca="false">IF(SQRT($C$9)*$B774+SQRT(1-$C$9)*AF774&lt;_xlfn.NORM.S.INV($C$6),1,0)</f>
        <v>0</v>
      </c>
      <c r="BB774" s="31" t="n">
        <f aca="false">IF(SQRT($C$9)*$B774+SQRT(1-$C$9)*AG774&lt;_xlfn.NORM.S.INV($C$6),1,0)</f>
        <v>0</v>
      </c>
      <c r="BC774" s="31" t="n">
        <f aca="false">IF(SQRT($C$9)*$B774+SQRT(1-$C$9)*AH774&lt;_xlfn.NORM.S.INV($C$6),1,0)</f>
        <v>0</v>
      </c>
      <c r="BD774" s="31" t="n">
        <f aca="false">IF(SQRT($C$9)*$B774+SQRT(1-$C$9)*AI774&lt;_xlfn.NORM.S.INV($C$6),1,0)</f>
        <v>0</v>
      </c>
      <c r="BE774" s="31" t="n">
        <f aca="false">IF(SQRT($C$9)*$B774+SQRT(1-$C$9)*AJ774&lt;_xlfn.NORM.S.INV($C$6),1,0)</f>
        <v>0</v>
      </c>
      <c r="BF774" s="31" t="n">
        <f aca="false">IF(SQRT($C$9)*$B774+SQRT(1-$C$9)*AK774&lt;_xlfn.NORM.S.INV($C$6),1,0)</f>
        <v>0</v>
      </c>
      <c r="BG774" s="21"/>
      <c r="BH774" s="21"/>
      <c r="BI774" s="31" t="n">
        <f aca="false">$B$11*(($A$1061)*$C774/$B$12*$B$7+(1-$A$1061)*$D774/$B$12*$C$7)</f>
        <v>0</v>
      </c>
      <c r="BJ774" s="31" t="n">
        <f aca="false">$B$11*(($A$1062)*$C774/$B$12*$B$7+(1-$A$1062)*$D774/$B$12*$C$7)</f>
        <v>20</v>
      </c>
      <c r="BK774" s="31" t="n">
        <f aca="false">$B$11*(($A$1063)*$C774/$B$12*$B$7+(1-$A$1063)*$D774/$B$12*$C$7)</f>
        <v>40</v>
      </c>
      <c r="BL774" s="31" t="n">
        <f aca="false">$B$11*(($A$1064)*$C774/$B$12*$B$7+(1-$A$1064)*$D774/$B$12*$C$7)</f>
        <v>60</v>
      </c>
      <c r="BM774" s="31" t="n">
        <f aca="false">$B$11*(($A$1065)*$C774/$B$12*$B$7+(1-$A$1065)*$D774/$B$12*$C$7)</f>
        <v>80</v>
      </c>
      <c r="BN774" s="31" t="n">
        <f aca="false">$B$11*(($A$1066)*$C774/$B$12*$B$7+(1-$A$1066)*$D774/$B$12*$C$7)</f>
        <v>100</v>
      </c>
      <c r="BO774" s="31" t="n">
        <f aca="false">$B$11*(($A$1067)*$C774/$B$12*$B$7+(1-$A$1067)*$D774/$B$12*$C$7)</f>
        <v>120</v>
      </c>
      <c r="BP774" s="31" t="n">
        <f aca="false">$B$11*(($A$1068)*$C774/$B$12*$B$7+(1-$A$1068)*$D774/$B$12*$C$7)</f>
        <v>140</v>
      </c>
      <c r="BQ774" s="31" t="n">
        <f aca="false">$B$11*(($A$1069)*$C774/$B$12*$B$7+(1-$A$1069)*$D774/$B$12*$C$7)</f>
        <v>160</v>
      </c>
      <c r="BR774" s="31" t="n">
        <f aca="false">$B$11*(($A$1070)*$C774/$B$12*$B$7+(1-$A$1070)*$D774/$B$12*$C$7)</f>
        <v>180</v>
      </c>
      <c r="BS774" s="31" t="n">
        <f aca="false">$B$11*(($A$1071)*$C774/$B$12*$B$7+(1-$A$1071)*$D774/$B$12*$C$7)</f>
        <v>200</v>
      </c>
      <c r="BT774" s="31" t="n">
        <f aca="false">$B$11*(($A$1072)*$C774/$B$12*$B$7+(1-$A$1072)*$D774/$B$12*$C$7)</f>
        <v>220</v>
      </c>
      <c r="BU774" s="31" t="n">
        <f aca="false">$B$11*(($A$1073)*$C774/$B$12*$B$7+(1-$A$1073)*$D774/$B$12*$C$7)</f>
        <v>240</v>
      </c>
      <c r="BV774" s="31" t="n">
        <f aca="false">$B$11*(($A$1074)*$C774/$B$12*$B$7+(1-$A$1074)*$D774/$B$12*$C$7)</f>
        <v>260</v>
      </c>
      <c r="BW774" s="31" t="n">
        <f aca="false">$B$11*(($A$1075)*$C774/$B$12*$B$7+(1-$A$1075)*$D774/$B$12*$C$7)</f>
        <v>280</v>
      </c>
      <c r="BX774" s="31" t="n">
        <f aca="false">$B$11*(($A$1076)*$C774/$B$12*$B$7+(1-$A$1076)*$D774/$B$12*$C$7)</f>
        <v>300</v>
      </c>
      <c r="BY774" s="31" t="n">
        <f aca="false">$B$11*(($A$1077)*$C774/$B$12*$B$7+(1-$A$1077)*$D774/$B$12*$C$7)</f>
        <v>320</v>
      </c>
      <c r="BZ774" s="31" t="n">
        <f aca="false">$B$11*(($A$1078)*$C774/$B$12*$B$7+(1-$A$1078)*$D774/$B$12*$C$7)</f>
        <v>340</v>
      </c>
      <c r="CA774" s="31" t="n">
        <f aca="false">$B$11*(($A$1079)*$C774/$B$12*$B$7+(1-$A$1079)*$D774/$B$12*$C$7)</f>
        <v>360</v>
      </c>
      <c r="CB774" s="31" t="n">
        <f aca="false">$B$11*(($A$1080)*$C774/$B$12*$B$7+(1-$A$1080)*$D774/$B$12*$C$7)</f>
        <v>380</v>
      </c>
      <c r="CC774" s="31" t="n">
        <f aca="false">$B$11*(($A$1081)*$C774/$B$12*$B$7+(1-$A$1081)*$D774/$B$12*$C$7)</f>
        <v>400</v>
      </c>
    </row>
    <row r="775" customFormat="false" ht="15" hidden="false" customHeight="false" outlineLevel="0" collapsed="false">
      <c r="A775" s="21" t="n">
        <v>751</v>
      </c>
      <c r="B775" s="27" t="n">
        <v>1.21814246190967</v>
      </c>
      <c r="C775" s="9" t="n">
        <f aca="false">SUM(AM775:AV775)</f>
        <v>0</v>
      </c>
      <c r="D775" s="9" t="n">
        <f aca="false">SUM(AW775:BF775)</f>
        <v>0</v>
      </c>
      <c r="E775" s="24" t="n">
        <f aca="false">(1-C775/$B$12)*$B$8-C775/$B$12*$B$7</f>
        <v>0.05</v>
      </c>
      <c r="F775" s="24" t="n">
        <f aca="false">(1-D775/$B$12)*$C$8-D775/$B$12*$C$7</f>
        <v>0.09</v>
      </c>
      <c r="G775" s="47" t="n">
        <f aca="false">$B$11*($B$10*C775/$B$12*$B$7+(1-$B$10)*D775/$B$12*$C$7)</f>
        <v>0</v>
      </c>
      <c r="H775" s="24" t="n">
        <f aca="false">$B$10*E775+(1-$B$10)*F775</f>
        <v>0.07</v>
      </c>
      <c r="I775" s="21"/>
      <c r="J775" s="21"/>
      <c r="K775" s="21"/>
      <c r="L775" s="21"/>
      <c r="M775" s="21"/>
      <c r="N775" s="21"/>
      <c r="O775" s="21"/>
      <c r="P775" s="21"/>
      <c r="Q775" s="21"/>
      <c r="R775" s="27" t="n">
        <v>-0.876300914589888</v>
      </c>
      <c r="S775" s="27" t="n">
        <v>-0.68977130620068</v>
      </c>
      <c r="T775" s="27" t="n">
        <v>-0.255364432037155</v>
      </c>
      <c r="U775" s="27" t="n">
        <v>0.649216983321379</v>
      </c>
      <c r="V775" s="27" t="n">
        <v>-1.14676271387287</v>
      </c>
      <c r="W775" s="27" t="n">
        <v>-0.438594607508284</v>
      </c>
      <c r="X775" s="27" t="n">
        <v>0.584085408982654</v>
      </c>
      <c r="Y775" s="27" t="n">
        <v>1.77367672933139</v>
      </c>
      <c r="Z775" s="27" t="n">
        <v>0.195247876462157</v>
      </c>
      <c r="AA775" s="27" t="n">
        <v>-0.694025519047443</v>
      </c>
      <c r="AB775" s="27" t="n">
        <v>-1.18701668334179</v>
      </c>
      <c r="AC775" s="27" t="n">
        <v>-0.785722346553797</v>
      </c>
      <c r="AD775" s="27" t="n">
        <v>0.434890567176393</v>
      </c>
      <c r="AE775" s="27" t="n">
        <v>-2.28465410868452</v>
      </c>
      <c r="AF775" s="27" t="n">
        <v>-1.31527572694498</v>
      </c>
      <c r="AG775" s="27" t="n">
        <v>0.87601332185573</v>
      </c>
      <c r="AH775" s="27" t="n">
        <v>0.782338651495669</v>
      </c>
      <c r="AI775" s="27" t="n">
        <v>0.618298124497053</v>
      </c>
      <c r="AJ775" s="27" t="n">
        <v>-0.854960356287033</v>
      </c>
      <c r="AK775" s="27" t="n">
        <v>0.319365558284971</v>
      </c>
      <c r="AL775" s="21"/>
      <c r="AM775" s="31" t="n">
        <f aca="false">IF(SQRT($B$9)*$B775+SQRT(1-$B$9)*R775&lt;_xlfn.NORM.S.INV($B$6),1,0)</f>
        <v>0</v>
      </c>
      <c r="AN775" s="31" t="n">
        <f aca="false">IF(SQRT($B$9)*$B775+SQRT(1-$B$9)*S775&lt;_xlfn.NORM.S.INV($B$6),1,0)</f>
        <v>0</v>
      </c>
      <c r="AO775" s="31" t="n">
        <f aca="false">IF(SQRT($B$9)*$B775+SQRT(1-$B$9)*T775&lt;_xlfn.NORM.S.INV($B$6),1,0)</f>
        <v>0</v>
      </c>
      <c r="AP775" s="31" t="n">
        <f aca="false">IF(SQRT($B$9)*$B775+SQRT(1-$B$9)*U775&lt;_xlfn.NORM.S.INV($B$6),1,0)</f>
        <v>0</v>
      </c>
      <c r="AQ775" s="31" t="n">
        <f aca="false">IF(SQRT($B$9)*$B775+SQRT(1-$B$9)*V775&lt;_xlfn.NORM.S.INV($B$6),1,0)</f>
        <v>0</v>
      </c>
      <c r="AR775" s="31" t="n">
        <f aca="false">IF(SQRT($B$9)*$B775+SQRT(1-$B$9)*W775&lt;_xlfn.NORM.S.INV($B$6),1,0)</f>
        <v>0</v>
      </c>
      <c r="AS775" s="31" t="n">
        <f aca="false">IF(SQRT($B$9)*$B775+SQRT(1-$B$9)*X775&lt;_xlfn.NORM.S.INV($B$6),1,0)</f>
        <v>0</v>
      </c>
      <c r="AT775" s="31" t="n">
        <f aca="false">IF(SQRT($B$9)*$B775+SQRT(1-$B$9)*Y775&lt;_xlfn.NORM.S.INV($B$6),1,0)</f>
        <v>0</v>
      </c>
      <c r="AU775" s="31" t="n">
        <f aca="false">IF(SQRT($B$9)*$B775+SQRT(1-$B$9)*Z775&lt;_xlfn.NORM.S.INV($B$6),1,0)</f>
        <v>0</v>
      </c>
      <c r="AV775" s="31" t="n">
        <f aca="false">IF(SQRT($B$9)*$B775+SQRT(1-$B$9)*AA775&lt;_xlfn.NORM.S.INV($B$6),1,0)</f>
        <v>0</v>
      </c>
      <c r="AW775" s="31" t="n">
        <f aca="false">IF(SQRT($C$9)*$B775+SQRT(1-$C$9)*AB775&lt;_xlfn.NORM.S.INV($C$6),1,0)</f>
        <v>0</v>
      </c>
      <c r="AX775" s="31" t="n">
        <f aca="false">IF(SQRT($C$9)*$B775+SQRT(1-$C$9)*AC775&lt;_xlfn.NORM.S.INV($C$6),1,0)</f>
        <v>0</v>
      </c>
      <c r="AY775" s="31" t="n">
        <f aca="false">IF(SQRT($C$9)*$B775+SQRT(1-$C$9)*AD775&lt;_xlfn.NORM.S.INV($C$6),1,0)</f>
        <v>0</v>
      </c>
      <c r="AZ775" s="31" t="n">
        <f aca="false">IF(SQRT($C$9)*$B775+SQRT(1-$C$9)*AE775&lt;_xlfn.NORM.S.INV($C$6),1,0)</f>
        <v>0</v>
      </c>
      <c r="BA775" s="31" t="n">
        <f aca="false">IF(SQRT($C$9)*$B775+SQRT(1-$C$9)*AF775&lt;_xlfn.NORM.S.INV($C$6),1,0)</f>
        <v>0</v>
      </c>
      <c r="BB775" s="31" t="n">
        <f aca="false">IF(SQRT($C$9)*$B775+SQRT(1-$C$9)*AG775&lt;_xlfn.NORM.S.INV($C$6),1,0)</f>
        <v>0</v>
      </c>
      <c r="BC775" s="31" t="n">
        <f aca="false">IF(SQRT($C$9)*$B775+SQRT(1-$C$9)*AH775&lt;_xlfn.NORM.S.INV($C$6),1,0)</f>
        <v>0</v>
      </c>
      <c r="BD775" s="31" t="n">
        <f aca="false">IF(SQRT($C$9)*$B775+SQRT(1-$C$9)*AI775&lt;_xlfn.NORM.S.INV($C$6),1,0)</f>
        <v>0</v>
      </c>
      <c r="BE775" s="31" t="n">
        <f aca="false">IF(SQRT($C$9)*$B775+SQRT(1-$C$9)*AJ775&lt;_xlfn.NORM.S.INV($C$6),1,0)</f>
        <v>0</v>
      </c>
      <c r="BF775" s="31" t="n">
        <f aca="false">IF(SQRT($C$9)*$B775+SQRT(1-$C$9)*AK775&lt;_xlfn.NORM.S.INV($C$6),1,0)</f>
        <v>0</v>
      </c>
      <c r="BG775" s="21"/>
      <c r="BH775" s="21"/>
      <c r="BI775" s="31" t="n">
        <f aca="false">$B$11*(($A$1061)*$C775/$B$12*$B$7+(1-$A$1061)*$D775/$B$12*$C$7)</f>
        <v>0</v>
      </c>
      <c r="BJ775" s="31" t="n">
        <f aca="false">$B$11*(($A$1062)*$C775/$B$12*$B$7+(1-$A$1062)*$D775/$B$12*$C$7)</f>
        <v>0</v>
      </c>
      <c r="BK775" s="31" t="n">
        <f aca="false">$B$11*(($A$1063)*$C775/$B$12*$B$7+(1-$A$1063)*$D775/$B$12*$C$7)</f>
        <v>0</v>
      </c>
      <c r="BL775" s="31" t="n">
        <f aca="false">$B$11*(($A$1064)*$C775/$B$12*$B$7+(1-$A$1064)*$D775/$B$12*$C$7)</f>
        <v>0</v>
      </c>
      <c r="BM775" s="31" t="n">
        <f aca="false">$B$11*(($A$1065)*$C775/$B$12*$B$7+(1-$A$1065)*$D775/$B$12*$C$7)</f>
        <v>0</v>
      </c>
      <c r="BN775" s="31" t="n">
        <f aca="false">$B$11*(($A$1066)*$C775/$B$12*$B$7+(1-$A$1066)*$D775/$B$12*$C$7)</f>
        <v>0</v>
      </c>
      <c r="BO775" s="31" t="n">
        <f aca="false">$B$11*(($A$1067)*$C775/$B$12*$B$7+(1-$A$1067)*$D775/$B$12*$C$7)</f>
        <v>0</v>
      </c>
      <c r="BP775" s="31" t="n">
        <f aca="false">$B$11*(($A$1068)*$C775/$B$12*$B$7+(1-$A$1068)*$D775/$B$12*$C$7)</f>
        <v>0</v>
      </c>
      <c r="BQ775" s="31" t="n">
        <f aca="false">$B$11*(($A$1069)*$C775/$B$12*$B$7+(1-$A$1069)*$D775/$B$12*$C$7)</f>
        <v>0</v>
      </c>
      <c r="BR775" s="31" t="n">
        <f aca="false">$B$11*(($A$1070)*$C775/$B$12*$B$7+(1-$A$1070)*$D775/$B$12*$C$7)</f>
        <v>0</v>
      </c>
      <c r="BS775" s="31" t="n">
        <f aca="false">$B$11*(($A$1071)*$C775/$B$12*$B$7+(1-$A$1071)*$D775/$B$12*$C$7)</f>
        <v>0</v>
      </c>
      <c r="BT775" s="31" t="n">
        <f aca="false">$B$11*(($A$1072)*$C775/$B$12*$B$7+(1-$A$1072)*$D775/$B$12*$C$7)</f>
        <v>0</v>
      </c>
      <c r="BU775" s="31" t="n">
        <f aca="false">$B$11*(($A$1073)*$C775/$B$12*$B$7+(1-$A$1073)*$D775/$B$12*$C$7)</f>
        <v>0</v>
      </c>
      <c r="BV775" s="31" t="n">
        <f aca="false">$B$11*(($A$1074)*$C775/$B$12*$B$7+(1-$A$1074)*$D775/$B$12*$C$7)</f>
        <v>0</v>
      </c>
      <c r="BW775" s="31" t="n">
        <f aca="false">$B$11*(($A$1075)*$C775/$B$12*$B$7+(1-$A$1075)*$D775/$B$12*$C$7)</f>
        <v>0</v>
      </c>
      <c r="BX775" s="31" t="n">
        <f aca="false">$B$11*(($A$1076)*$C775/$B$12*$B$7+(1-$A$1076)*$D775/$B$12*$C$7)</f>
        <v>0</v>
      </c>
      <c r="BY775" s="31" t="n">
        <f aca="false">$B$11*(($A$1077)*$C775/$B$12*$B$7+(1-$A$1077)*$D775/$B$12*$C$7)</f>
        <v>0</v>
      </c>
      <c r="BZ775" s="31" t="n">
        <f aca="false">$B$11*(($A$1078)*$C775/$B$12*$B$7+(1-$A$1078)*$D775/$B$12*$C$7)</f>
        <v>0</v>
      </c>
      <c r="CA775" s="31" t="n">
        <f aca="false">$B$11*(($A$1079)*$C775/$B$12*$B$7+(1-$A$1079)*$D775/$B$12*$C$7)</f>
        <v>0</v>
      </c>
      <c r="CB775" s="31" t="n">
        <f aca="false">$B$11*(($A$1080)*$C775/$B$12*$B$7+(1-$A$1080)*$D775/$B$12*$C$7)</f>
        <v>0</v>
      </c>
      <c r="CC775" s="31" t="n">
        <f aca="false">$B$11*(($A$1081)*$C775/$B$12*$B$7+(1-$A$1081)*$D775/$B$12*$C$7)</f>
        <v>0</v>
      </c>
    </row>
    <row r="776" customFormat="false" ht="15" hidden="false" customHeight="false" outlineLevel="0" collapsed="false">
      <c r="A776" s="21" t="n">
        <v>752</v>
      </c>
      <c r="B776" s="27" t="n">
        <v>-0.821344687248986</v>
      </c>
      <c r="C776" s="9" t="n">
        <f aca="false">SUM(AM776:AV776)</f>
        <v>1</v>
      </c>
      <c r="D776" s="9" t="n">
        <f aca="false">SUM(AW776:BF776)</f>
        <v>1</v>
      </c>
      <c r="E776" s="24" t="n">
        <f aca="false">(1-C776/$B$12)*$B$8-C776/$B$12*$B$7</f>
        <v>0.005</v>
      </c>
      <c r="F776" s="24" t="n">
        <f aca="false">(1-D776/$B$12)*$C$8-D776/$B$12*$C$7</f>
        <v>0.021</v>
      </c>
      <c r="G776" s="47" t="n">
        <f aca="false">$B$11*($B$10*C776/$B$12*$B$7+(1-$B$10)*D776/$B$12*$C$7)</f>
        <v>500</v>
      </c>
      <c r="H776" s="24" t="n">
        <f aca="false">$B$10*E776+(1-$B$10)*F776</f>
        <v>0.013</v>
      </c>
      <c r="I776" s="21"/>
      <c r="J776" s="21"/>
      <c r="K776" s="21"/>
      <c r="L776" s="21"/>
      <c r="M776" s="21"/>
      <c r="N776" s="21"/>
      <c r="O776" s="21"/>
      <c r="P776" s="21"/>
      <c r="Q776" s="21"/>
      <c r="R776" s="27" t="n">
        <v>1.20103132218105</v>
      </c>
      <c r="S776" s="27" t="n">
        <v>-1.67741677963796</v>
      </c>
      <c r="T776" s="27" t="n">
        <v>0.804538911487279</v>
      </c>
      <c r="U776" s="27" t="n">
        <v>-0.467789978885876</v>
      </c>
      <c r="V776" s="27" t="n">
        <v>0.926548777799112</v>
      </c>
      <c r="W776" s="27" t="n">
        <v>-2.85122697328658</v>
      </c>
      <c r="X776" s="27" t="n">
        <v>0.271249323184935</v>
      </c>
      <c r="Y776" s="27" t="n">
        <v>1.42709555696465</v>
      </c>
      <c r="Z776" s="27" t="n">
        <v>1.57741839389303</v>
      </c>
      <c r="AA776" s="27" t="n">
        <v>0.153066295828574</v>
      </c>
      <c r="AB776" s="27" t="n">
        <v>0.262249413922831</v>
      </c>
      <c r="AC776" s="27" t="n">
        <v>-0.156533922407539</v>
      </c>
      <c r="AD776" s="27" t="n">
        <v>-0.518969489215846</v>
      </c>
      <c r="AE776" s="27" t="n">
        <v>0.386568098825178</v>
      </c>
      <c r="AF776" s="27" t="n">
        <v>-0.450785407516389</v>
      </c>
      <c r="AG776" s="27" t="n">
        <v>-0.356868151038091</v>
      </c>
      <c r="AH776" s="27" t="n">
        <v>0.670826761172337</v>
      </c>
      <c r="AI776" s="27" t="n">
        <v>-1.1786203926372</v>
      </c>
      <c r="AJ776" s="27" t="n">
        <v>-2.37394217761798</v>
      </c>
      <c r="AK776" s="27" t="n">
        <v>-0.00748885164161761</v>
      </c>
      <c r="AL776" s="21"/>
      <c r="AM776" s="31" t="n">
        <f aca="false">IF(SQRT($B$9)*$B776+SQRT(1-$B$9)*R776&lt;_xlfn.NORM.S.INV($B$6),1,0)</f>
        <v>0</v>
      </c>
      <c r="AN776" s="31" t="n">
        <f aca="false">IF(SQRT($B$9)*$B776+SQRT(1-$B$9)*S776&lt;_xlfn.NORM.S.INV($B$6),1,0)</f>
        <v>0</v>
      </c>
      <c r="AO776" s="31" t="n">
        <f aca="false">IF(SQRT($B$9)*$B776+SQRT(1-$B$9)*T776&lt;_xlfn.NORM.S.INV($B$6),1,0)</f>
        <v>0</v>
      </c>
      <c r="AP776" s="31" t="n">
        <f aca="false">IF(SQRT($B$9)*$B776+SQRT(1-$B$9)*U776&lt;_xlfn.NORM.S.INV($B$6),1,0)</f>
        <v>0</v>
      </c>
      <c r="AQ776" s="31" t="n">
        <f aca="false">IF(SQRT($B$9)*$B776+SQRT(1-$B$9)*V776&lt;_xlfn.NORM.S.INV($B$6),1,0)</f>
        <v>0</v>
      </c>
      <c r="AR776" s="31" t="n">
        <f aca="false">IF(SQRT($B$9)*$B776+SQRT(1-$B$9)*W776&lt;_xlfn.NORM.S.INV($B$6),1,0)</f>
        <v>1</v>
      </c>
      <c r="AS776" s="31" t="n">
        <f aca="false">IF(SQRT($B$9)*$B776+SQRT(1-$B$9)*X776&lt;_xlfn.NORM.S.INV($B$6),1,0)</f>
        <v>0</v>
      </c>
      <c r="AT776" s="31" t="n">
        <f aca="false">IF(SQRT($B$9)*$B776+SQRT(1-$B$9)*Y776&lt;_xlfn.NORM.S.INV($B$6),1,0)</f>
        <v>0</v>
      </c>
      <c r="AU776" s="31" t="n">
        <f aca="false">IF(SQRT($B$9)*$B776+SQRT(1-$B$9)*Z776&lt;_xlfn.NORM.S.INV($B$6),1,0)</f>
        <v>0</v>
      </c>
      <c r="AV776" s="31" t="n">
        <f aca="false">IF(SQRT($B$9)*$B776+SQRT(1-$B$9)*AA776&lt;_xlfn.NORM.S.INV($B$6),1,0)</f>
        <v>0</v>
      </c>
      <c r="AW776" s="31" t="n">
        <f aca="false">IF(SQRT($C$9)*$B776+SQRT(1-$C$9)*AB776&lt;_xlfn.NORM.S.INV($C$6),1,0)</f>
        <v>0</v>
      </c>
      <c r="AX776" s="31" t="n">
        <f aca="false">IF(SQRT($C$9)*$B776+SQRT(1-$C$9)*AC776&lt;_xlfn.NORM.S.INV($C$6),1,0)</f>
        <v>0</v>
      </c>
      <c r="AY776" s="31" t="n">
        <f aca="false">IF(SQRT($C$9)*$B776+SQRT(1-$C$9)*AD776&lt;_xlfn.NORM.S.INV($C$6),1,0)</f>
        <v>0</v>
      </c>
      <c r="AZ776" s="31" t="n">
        <f aca="false">IF(SQRT($C$9)*$B776+SQRT(1-$C$9)*AE776&lt;_xlfn.NORM.S.INV($C$6),1,0)</f>
        <v>0</v>
      </c>
      <c r="BA776" s="31" t="n">
        <f aca="false">IF(SQRT($C$9)*$B776+SQRT(1-$C$9)*AF776&lt;_xlfn.NORM.S.INV($C$6),1,0)</f>
        <v>0</v>
      </c>
      <c r="BB776" s="31" t="n">
        <f aca="false">IF(SQRT($C$9)*$B776+SQRT(1-$C$9)*AG776&lt;_xlfn.NORM.S.INV($C$6),1,0)</f>
        <v>0</v>
      </c>
      <c r="BC776" s="31" t="n">
        <f aca="false">IF(SQRT($C$9)*$B776+SQRT(1-$C$9)*AH776&lt;_xlfn.NORM.S.INV($C$6),1,0)</f>
        <v>0</v>
      </c>
      <c r="BD776" s="31" t="n">
        <f aca="false">IF(SQRT($C$9)*$B776+SQRT(1-$C$9)*AI776&lt;_xlfn.NORM.S.INV($C$6),1,0)</f>
        <v>0</v>
      </c>
      <c r="BE776" s="31" t="n">
        <f aca="false">IF(SQRT($C$9)*$B776+SQRT(1-$C$9)*AJ776&lt;_xlfn.NORM.S.INV($C$6),1,0)</f>
        <v>1</v>
      </c>
      <c r="BF776" s="31" t="n">
        <f aca="false">IF(SQRT($C$9)*$B776+SQRT(1-$C$9)*AK776&lt;_xlfn.NORM.S.INV($C$6),1,0)</f>
        <v>0</v>
      </c>
      <c r="BG776" s="21"/>
      <c r="BH776" s="21"/>
      <c r="BI776" s="31" t="n">
        <f aca="false">$B$11*(($A$1061)*$C776/$B$12*$B$7+(1-$A$1061)*$D776/$B$12*$C$7)</f>
        <v>600</v>
      </c>
      <c r="BJ776" s="31" t="n">
        <f aca="false">$B$11*(($A$1062)*$C776/$B$12*$B$7+(1-$A$1062)*$D776/$B$12*$C$7)</f>
        <v>590</v>
      </c>
      <c r="BK776" s="31" t="n">
        <f aca="false">$B$11*(($A$1063)*$C776/$B$12*$B$7+(1-$A$1063)*$D776/$B$12*$C$7)</f>
        <v>580</v>
      </c>
      <c r="BL776" s="31" t="n">
        <f aca="false">$B$11*(($A$1064)*$C776/$B$12*$B$7+(1-$A$1064)*$D776/$B$12*$C$7)</f>
        <v>570</v>
      </c>
      <c r="BM776" s="31" t="n">
        <f aca="false">$B$11*(($A$1065)*$C776/$B$12*$B$7+(1-$A$1065)*$D776/$B$12*$C$7)</f>
        <v>560</v>
      </c>
      <c r="BN776" s="31" t="n">
        <f aca="false">$B$11*(($A$1066)*$C776/$B$12*$B$7+(1-$A$1066)*$D776/$B$12*$C$7)</f>
        <v>550</v>
      </c>
      <c r="BO776" s="31" t="n">
        <f aca="false">$B$11*(($A$1067)*$C776/$B$12*$B$7+(1-$A$1067)*$D776/$B$12*$C$7)</f>
        <v>540</v>
      </c>
      <c r="BP776" s="31" t="n">
        <f aca="false">$B$11*(($A$1068)*$C776/$B$12*$B$7+(1-$A$1068)*$D776/$B$12*$C$7)</f>
        <v>530</v>
      </c>
      <c r="BQ776" s="31" t="n">
        <f aca="false">$B$11*(($A$1069)*$C776/$B$12*$B$7+(1-$A$1069)*$D776/$B$12*$C$7)</f>
        <v>520</v>
      </c>
      <c r="BR776" s="31" t="n">
        <f aca="false">$B$11*(($A$1070)*$C776/$B$12*$B$7+(1-$A$1070)*$D776/$B$12*$C$7)</f>
        <v>510</v>
      </c>
      <c r="BS776" s="31" t="n">
        <f aca="false">$B$11*(($A$1071)*$C776/$B$12*$B$7+(1-$A$1071)*$D776/$B$12*$C$7)</f>
        <v>500</v>
      </c>
      <c r="BT776" s="31" t="n">
        <f aca="false">$B$11*(($A$1072)*$C776/$B$12*$B$7+(1-$A$1072)*$D776/$B$12*$C$7)</f>
        <v>490</v>
      </c>
      <c r="BU776" s="31" t="n">
        <f aca="false">$B$11*(($A$1073)*$C776/$B$12*$B$7+(1-$A$1073)*$D776/$B$12*$C$7)</f>
        <v>480</v>
      </c>
      <c r="BV776" s="31" t="n">
        <f aca="false">$B$11*(($A$1074)*$C776/$B$12*$B$7+(1-$A$1074)*$D776/$B$12*$C$7)</f>
        <v>470</v>
      </c>
      <c r="BW776" s="31" t="n">
        <f aca="false">$B$11*(($A$1075)*$C776/$B$12*$B$7+(1-$A$1075)*$D776/$B$12*$C$7)</f>
        <v>460</v>
      </c>
      <c r="BX776" s="31" t="n">
        <f aca="false">$B$11*(($A$1076)*$C776/$B$12*$B$7+(1-$A$1076)*$D776/$B$12*$C$7)</f>
        <v>450</v>
      </c>
      <c r="BY776" s="31" t="n">
        <f aca="false">$B$11*(($A$1077)*$C776/$B$12*$B$7+(1-$A$1077)*$D776/$B$12*$C$7)</f>
        <v>440</v>
      </c>
      <c r="BZ776" s="31" t="n">
        <f aca="false">$B$11*(($A$1078)*$C776/$B$12*$B$7+(1-$A$1078)*$D776/$B$12*$C$7)</f>
        <v>430</v>
      </c>
      <c r="CA776" s="31" t="n">
        <f aca="false">$B$11*(($A$1079)*$C776/$B$12*$B$7+(1-$A$1079)*$D776/$B$12*$C$7)</f>
        <v>420</v>
      </c>
      <c r="CB776" s="31" t="n">
        <f aca="false">$B$11*(($A$1080)*$C776/$B$12*$B$7+(1-$A$1080)*$D776/$B$12*$C$7)</f>
        <v>410</v>
      </c>
      <c r="CC776" s="31" t="n">
        <f aca="false">$B$11*(($A$1081)*$C776/$B$12*$B$7+(1-$A$1081)*$D776/$B$12*$C$7)</f>
        <v>400</v>
      </c>
    </row>
    <row r="777" customFormat="false" ht="15" hidden="false" customHeight="false" outlineLevel="0" collapsed="false">
      <c r="A777" s="21" t="n">
        <v>753</v>
      </c>
      <c r="B777" s="27" t="n">
        <v>-1.81066408698642</v>
      </c>
      <c r="C777" s="9" t="n">
        <f aca="false">SUM(AM777:AV777)</f>
        <v>0</v>
      </c>
      <c r="D777" s="9" t="n">
        <f aca="false">SUM(AW777:BF777)</f>
        <v>0</v>
      </c>
      <c r="E777" s="24" t="n">
        <f aca="false">(1-C777/$B$12)*$B$8-C777/$B$12*$B$7</f>
        <v>0.05</v>
      </c>
      <c r="F777" s="24" t="n">
        <f aca="false">(1-D777/$B$12)*$C$8-D777/$B$12*$C$7</f>
        <v>0.09</v>
      </c>
      <c r="G777" s="47" t="n">
        <f aca="false">$B$11*($B$10*C777/$B$12*$B$7+(1-$B$10)*D777/$B$12*$C$7)</f>
        <v>0</v>
      </c>
      <c r="H777" s="24" t="n">
        <f aca="false">$B$10*E777+(1-$B$10)*F777</f>
        <v>0.07</v>
      </c>
      <c r="I777" s="21"/>
      <c r="J777" s="21"/>
      <c r="K777" s="21"/>
      <c r="L777" s="21"/>
      <c r="M777" s="21"/>
      <c r="N777" s="21"/>
      <c r="O777" s="21"/>
      <c r="P777" s="21"/>
      <c r="Q777" s="21"/>
      <c r="R777" s="27" t="n">
        <v>0.753088380225713</v>
      </c>
      <c r="S777" s="27" t="n">
        <v>-1.16065943346949</v>
      </c>
      <c r="T777" s="27" t="n">
        <v>0.0905124619165336</v>
      </c>
      <c r="U777" s="27" t="n">
        <v>0.0981409890333065</v>
      </c>
      <c r="V777" s="27" t="n">
        <v>-1.23806293492742</v>
      </c>
      <c r="W777" s="27" t="n">
        <v>0.254993873454704</v>
      </c>
      <c r="X777" s="27" t="n">
        <v>0.672901514607671</v>
      </c>
      <c r="Y777" s="27" t="n">
        <v>-0.137994180966693</v>
      </c>
      <c r="Z777" s="27" t="n">
        <v>0.84925096590888</v>
      </c>
      <c r="AA777" s="27" t="n">
        <v>0.901957616178175</v>
      </c>
      <c r="AB777" s="27" t="n">
        <v>-0.104022102224298</v>
      </c>
      <c r="AC777" s="27" t="n">
        <v>0.143306014123087</v>
      </c>
      <c r="AD777" s="27" t="n">
        <v>-0.762769922844775</v>
      </c>
      <c r="AE777" s="27" t="n">
        <v>-0.100967137088001</v>
      </c>
      <c r="AF777" s="27" t="n">
        <v>0.277587335769557</v>
      </c>
      <c r="AG777" s="27" t="n">
        <v>0.298324087579022</v>
      </c>
      <c r="AH777" s="27" t="n">
        <v>1.01691143717182</v>
      </c>
      <c r="AI777" s="27" t="n">
        <v>-0.424242024258935</v>
      </c>
      <c r="AJ777" s="27" t="n">
        <v>0.267440537328512</v>
      </c>
      <c r="AK777" s="27" t="n">
        <v>0.907703563516051</v>
      </c>
      <c r="AL777" s="21"/>
      <c r="AM777" s="31" t="n">
        <f aca="false">IF(SQRT($B$9)*$B777+SQRT(1-$B$9)*R777&lt;_xlfn.NORM.S.INV($B$6),1,0)</f>
        <v>0</v>
      </c>
      <c r="AN777" s="31" t="n">
        <f aca="false">IF(SQRT($B$9)*$B777+SQRT(1-$B$9)*S777&lt;_xlfn.NORM.S.INV($B$6),1,0)</f>
        <v>0</v>
      </c>
      <c r="AO777" s="31" t="n">
        <f aca="false">IF(SQRT($B$9)*$B777+SQRT(1-$B$9)*T777&lt;_xlfn.NORM.S.INV($B$6),1,0)</f>
        <v>0</v>
      </c>
      <c r="AP777" s="31" t="n">
        <f aca="false">IF(SQRT($B$9)*$B777+SQRT(1-$B$9)*U777&lt;_xlfn.NORM.S.INV($B$6),1,0)</f>
        <v>0</v>
      </c>
      <c r="AQ777" s="31" t="n">
        <f aca="false">IF(SQRT($B$9)*$B777+SQRT(1-$B$9)*V777&lt;_xlfn.NORM.S.INV($B$6),1,0)</f>
        <v>0</v>
      </c>
      <c r="AR777" s="31" t="n">
        <f aca="false">IF(SQRT($B$9)*$B777+SQRT(1-$B$9)*W777&lt;_xlfn.NORM.S.INV($B$6),1,0)</f>
        <v>0</v>
      </c>
      <c r="AS777" s="31" t="n">
        <f aca="false">IF(SQRT($B$9)*$B777+SQRT(1-$B$9)*X777&lt;_xlfn.NORM.S.INV($B$6),1,0)</f>
        <v>0</v>
      </c>
      <c r="AT777" s="31" t="n">
        <f aca="false">IF(SQRT($B$9)*$B777+SQRT(1-$B$9)*Y777&lt;_xlfn.NORM.S.INV($B$6),1,0)</f>
        <v>0</v>
      </c>
      <c r="AU777" s="31" t="n">
        <f aca="false">IF(SQRT($B$9)*$B777+SQRT(1-$B$9)*Z777&lt;_xlfn.NORM.S.INV($B$6),1,0)</f>
        <v>0</v>
      </c>
      <c r="AV777" s="31" t="n">
        <f aca="false">IF(SQRT($B$9)*$B777+SQRT(1-$B$9)*AA777&lt;_xlfn.NORM.S.INV($B$6),1,0)</f>
        <v>0</v>
      </c>
      <c r="AW777" s="31" t="n">
        <f aca="false">IF(SQRT($C$9)*$B777+SQRT(1-$C$9)*AB777&lt;_xlfn.NORM.S.INV($C$6),1,0)</f>
        <v>0</v>
      </c>
      <c r="AX777" s="31" t="n">
        <f aca="false">IF(SQRT($C$9)*$B777+SQRT(1-$C$9)*AC777&lt;_xlfn.NORM.S.INV($C$6),1,0)</f>
        <v>0</v>
      </c>
      <c r="AY777" s="31" t="n">
        <f aca="false">IF(SQRT($C$9)*$B777+SQRT(1-$C$9)*AD777&lt;_xlfn.NORM.S.INV($C$6),1,0)</f>
        <v>0</v>
      </c>
      <c r="AZ777" s="31" t="n">
        <f aca="false">IF(SQRT($C$9)*$B777+SQRT(1-$C$9)*AE777&lt;_xlfn.NORM.S.INV($C$6),1,0)</f>
        <v>0</v>
      </c>
      <c r="BA777" s="31" t="n">
        <f aca="false">IF(SQRT($C$9)*$B777+SQRT(1-$C$9)*AF777&lt;_xlfn.NORM.S.INV($C$6),1,0)</f>
        <v>0</v>
      </c>
      <c r="BB777" s="31" t="n">
        <f aca="false">IF(SQRT($C$9)*$B777+SQRT(1-$C$9)*AG777&lt;_xlfn.NORM.S.INV($C$6),1,0)</f>
        <v>0</v>
      </c>
      <c r="BC777" s="31" t="n">
        <f aca="false">IF(SQRT($C$9)*$B777+SQRT(1-$C$9)*AH777&lt;_xlfn.NORM.S.INV($C$6),1,0)</f>
        <v>0</v>
      </c>
      <c r="BD777" s="31" t="n">
        <f aca="false">IF(SQRT($C$9)*$B777+SQRT(1-$C$9)*AI777&lt;_xlfn.NORM.S.INV($C$6),1,0)</f>
        <v>0</v>
      </c>
      <c r="BE777" s="31" t="n">
        <f aca="false">IF(SQRT($C$9)*$B777+SQRT(1-$C$9)*AJ777&lt;_xlfn.NORM.S.INV($C$6),1,0)</f>
        <v>0</v>
      </c>
      <c r="BF777" s="31" t="n">
        <f aca="false">IF(SQRT($C$9)*$B777+SQRT(1-$C$9)*AK777&lt;_xlfn.NORM.S.INV($C$6),1,0)</f>
        <v>0</v>
      </c>
      <c r="BG777" s="21"/>
      <c r="BH777" s="21"/>
      <c r="BI777" s="31" t="n">
        <f aca="false">$B$11*(($A$1061)*$C777/$B$12*$B$7+(1-$A$1061)*$D777/$B$12*$C$7)</f>
        <v>0</v>
      </c>
      <c r="BJ777" s="31" t="n">
        <f aca="false">$B$11*(($A$1062)*$C777/$B$12*$B$7+(1-$A$1062)*$D777/$B$12*$C$7)</f>
        <v>0</v>
      </c>
      <c r="BK777" s="31" t="n">
        <f aca="false">$B$11*(($A$1063)*$C777/$B$12*$B$7+(1-$A$1063)*$D777/$B$12*$C$7)</f>
        <v>0</v>
      </c>
      <c r="BL777" s="31" t="n">
        <f aca="false">$B$11*(($A$1064)*$C777/$B$12*$B$7+(1-$A$1064)*$D777/$B$12*$C$7)</f>
        <v>0</v>
      </c>
      <c r="BM777" s="31" t="n">
        <f aca="false">$B$11*(($A$1065)*$C777/$B$12*$B$7+(1-$A$1065)*$D777/$B$12*$C$7)</f>
        <v>0</v>
      </c>
      <c r="BN777" s="31" t="n">
        <f aca="false">$B$11*(($A$1066)*$C777/$B$12*$B$7+(1-$A$1066)*$D777/$B$12*$C$7)</f>
        <v>0</v>
      </c>
      <c r="BO777" s="31" t="n">
        <f aca="false">$B$11*(($A$1067)*$C777/$B$12*$B$7+(1-$A$1067)*$D777/$B$12*$C$7)</f>
        <v>0</v>
      </c>
      <c r="BP777" s="31" t="n">
        <f aca="false">$B$11*(($A$1068)*$C777/$B$12*$B$7+(1-$A$1068)*$D777/$B$12*$C$7)</f>
        <v>0</v>
      </c>
      <c r="BQ777" s="31" t="n">
        <f aca="false">$B$11*(($A$1069)*$C777/$B$12*$B$7+(1-$A$1069)*$D777/$B$12*$C$7)</f>
        <v>0</v>
      </c>
      <c r="BR777" s="31" t="n">
        <f aca="false">$B$11*(($A$1070)*$C777/$B$12*$B$7+(1-$A$1070)*$D777/$B$12*$C$7)</f>
        <v>0</v>
      </c>
      <c r="BS777" s="31" t="n">
        <f aca="false">$B$11*(($A$1071)*$C777/$B$12*$B$7+(1-$A$1071)*$D777/$B$12*$C$7)</f>
        <v>0</v>
      </c>
      <c r="BT777" s="31" t="n">
        <f aca="false">$B$11*(($A$1072)*$C777/$B$12*$B$7+(1-$A$1072)*$D777/$B$12*$C$7)</f>
        <v>0</v>
      </c>
      <c r="BU777" s="31" t="n">
        <f aca="false">$B$11*(($A$1073)*$C777/$B$12*$B$7+(1-$A$1073)*$D777/$B$12*$C$7)</f>
        <v>0</v>
      </c>
      <c r="BV777" s="31" t="n">
        <f aca="false">$B$11*(($A$1074)*$C777/$B$12*$B$7+(1-$A$1074)*$D777/$B$12*$C$7)</f>
        <v>0</v>
      </c>
      <c r="BW777" s="31" t="n">
        <f aca="false">$B$11*(($A$1075)*$C777/$B$12*$B$7+(1-$A$1075)*$D777/$B$12*$C$7)</f>
        <v>0</v>
      </c>
      <c r="BX777" s="31" t="n">
        <f aca="false">$B$11*(($A$1076)*$C777/$B$12*$B$7+(1-$A$1076)*$D777/$B$12*$C$7)</f>
        <v>0</v>
      </c>
      <c r="BY777" s="31" t="n">
        <f aca="false">$B$11*(($A$1077)*$C777/$B$12*$B$7+(1-$A$1077)*$D777/$B$12*$C$7)</f>
        <v>0</v>
      </c>
      <c r="BZ777" s="31" t="n">
        <f aca="false">$B$11*(($A$1078)*$C777/$B$12*$B$7+(1-$A$1078)*$D777/$B$12*$C$7)</f>
        <v>0</v>
      </c>
      <c r="CA777" s="31" t="n">
        <f aca="false">$B$11*(($A$1079)*$C777/$B$12*$B$7+(1-$A$1079)*$D777/$B$12*$C$7)</f>
        <v>0</v>
      </c>
      <c r="CB777" s="31" t="n">
        <f aca="false">$B$11*(($A$1080)*$C777/$B$12*$B$7+(1-$A$1080)*$D777/$B$12*$C$7)</f>
        <v>0</v>
      </c>
      <c r="CC777" s="31" t="n">
        <f aca="false">$B$11*(($A$1081)*$C777/$B$12*$B$7+(1-$A$1081)*$D777/$B$12*$C$7)</f>
        <v>0</v>
      </c>
    </row>
    <row r="778" customFormat="false" ht="15" hidden="false" customHeight="false" outlineLevel="0" collapsed="false">
      <c r="A778" s="21" t="n">
        <v>754</v>
      </c>
      <c r="B778" s="27" t="n">
        <v>0.618329330511383</v>
      </c>
      <c r="C778" s="9" t="n">
        <f aca="false">SUM(AM778:AV778)</f>
        <v>0</v>
      </c>
      <c r="D778" s="9" t="n">
        <f aca="false">SUM(AW778:BF778)</f>
        <v>0</v>
      </c>
      <c r="E778" s="24" t="n">
        <f aca="false">(1-C778/$B$12)*$B$8-C778/$B$12*$B$7</f>
        <v>0.05</v>
      </c>
      <c r="F778" s="24" t="n">
        <f aca="false">(1-D778/$B$12)*$C$8-D778/$B$12*$C$7</f>
        <v>0.09</v>
      </c>
      <c r="G778" s="47" t="n">
        <f aca="false">$B$11*($B$10*C778/$B$12*$B$7+(1-$B$10)*D778/$B$12*$C$7)</f>
        <v>0</v>
      </c>
      <c r="H778" s="24" t="n">
        <f aca="false">$B$10*E778+(1-$B$10)*F778</f>
        <v>0.07</v>
      </c>
      <c r="I778" s="21"/>
      <c r="J778" s="21"/>
      <c r="K778" s="21"/>
      <c r="L778" s="21"/>
      <c r="M778" s="21"/>
      <c r="N778" s="21"/>
      <c r="O778" s="21"/>
      <c r="P778" s="21"/>
      <c r="Q778" s="21"/>
      <c r="R778" s="27" t="n">
        <v>0.245869330133305</v>
      </c>
      <c r="S778" s="27" t="n">
        <v>-0.837526927508319</v>
      </c>
      <c r="T778" s="27" t="n">
        <v>0.312507658117714</v>
      </c>
      <c r="U778" s="27" t="n">
        <v>1.04927821724844</v>
      </c>
      <c r="V778" s="27" t="n">
        <v>-0.501267964631625</v>
      </c>
      <c r="W778" s="27" t="n">
        <v>-1.09354117803069</v>
      </c>
      <c r="X778" s="27" t="n">
        <v>0.826734719524736</v>
      </c>
      <c r="Y778" s="27" t="n">
        <v>-1.64648417910953</v>
      </c>
      <c r="Z778" s="27" t="n">
        <v>-0.360294157537855</v>
      </c>
      <c r="AA778" s="27" t="n">
        <v>-0.712885675726306</v>
      </c>
      <c r="AB778" s="27" t="n">
        <v>0.314148511552087</v>
      </c>
      <c r="AC778" s="27" t="n">
        <v>-0.635317402013994</v>
      </c>
      <c r="AD778" s="27" t="n">
        <v>0.768227342504829</v>
      </c>
      <c r="AE778" s="27" t="n">
        <v>-0.138541245175798</v>
      </c>
      <c r="AF778" s="27" t="n">
        <v>-1.73567760958805</v>
      </c>
      <c r="AG778" s="27" t="n">
        <v>0.473844939572896</v>
      </c>
      <c r="AH778" s="27" t="n">
        <v>0.527857471126914</v>
      </c>
      <c r="AI778" s="27" t="n">
        <v>1.31394552380139</v>
      </c>
      <c r="AJ778" s="27" t="n">
        <v>-0.586681029444503</v>
      </c>
      <c r="AK778" s="27" t="n">
        <v>0.712807161323956</v>
      </c>
      <c r="AL778" s="21"/>
      <c r="AM778" s="31" t="n">
        <f aca="false">IF(SQRT($B$9)*$B778+SQRT(1-$B$9)*R778&lt;_xlfn.NORM.S.INV($B$6),1,0)</f>
        <v>0</v>
      </c>
      <c r="AN778" s="31" t="n">
        <f aca="false">IF(SQRT($B$9)*$B778+SQRT(1-$B$9)*S778&lt;_xlfn.NORM.S.INV($B$6),1,0)</f>
        <v>0</v>
      </c>
      <c r="AO778" s="31" t="n">
        <f aca="false">IF(SQRT($B$9)*$B778+SQRT(1-$B$9)*T778&lt;_xlfn.NORM.S.INV($B$6),1,0)</f>
        <v>0</v>
      </c>
      <c r="AP778" s="31" t="n">
        <f aca="false">IF(SQRT($B$9)*$B778+SQRT(1-$B$9)*U778&lt;_xlfn.NORM.S.INV($B$6),1,0)</f>
        <v>0</v>
      </c>
      <c r="AQ778" s="31" t="n">
        <f aca="false">IF(SQRT($B$9)*$B778+SQRT(1-$B$9)*V778&lt;_xlfn.NORM.S.INV($B$6),1,0)</f>
        <v>0</v>
      </c>
      <c r="AR778" s="31" t="n">
        <f aca="false">IF(SQRT($B$9)*$B778+SQRT(1-$B$9)*W778&lt;_xlfn.NORM.S.INV($B$6),1,0)</f>
        <v>0</v>
      </c>
      <c r="AS778" s="31" t="n">
        <f aca="false">IF(SQRT($B$9)*$B778+SQRT(1-$B$9)*X778&lt;_xlfn.NORM.S.INV($B$6),1,0)</f>
        <v>0</v>
      </c>
      <c r="AT778" s="31" t="n">
        <f aca="false">IF(SQRT($B$9)*$B778+SQRT(1-$B$9)*Y778&lt;_xlfn.NORM.S.INV($B$6),1,0)</f>
        <v>0</v>
      </c>
      <c r="AU778" s="31" t="n">
        <f aca="false">IF(SQRT($B$9)*$B778+SQRT(1-$B$9)*Z778&lt;_xlfn.NORM.S.INV($B$6),1,0)</f>
        <v>0</v>
      </c>
      <c r="AV778" s="31" t="n">
        <f aca="false">IF(SQRT($B$9)*$B778+SQRT(1-$B$9)*AA778&lt;_xlfn.NORM.S.INV($B$6),1,0)</f>
        <v>0</v>
      </c>
      <c r="AW778" s="31" t="n">
        <f aca="false">IF(SQRT($C$9)*$B778+SQRT(1-$C$9)*AB778&lt;_xlfn.NORM.S.INV($C$6),1,0)</f>
        <v>0</v>
      </c>
      <c r="AX778" s="31" t="n">
        <f aca="false">IF(SQRT($C$9)*$B778+SQRT(1-$C$9)*AC778&lt;_xlfn.NORM.S.INV($C$6),1,0)</f>
        <v>0</v>
      </c>
      <c r="AY778" s="31" t="n">
        <f aca="false">IF(SQRT($C$9)*$B778+SQRT(1-$C$9)*AD778&lt;_xlfn.NORM.S.INV($C$6),1,0)</f>
        <v>0</v>
      </c>
      <c r="AZ778" s="31" t="n">
        <f aca="false">IF(SQRT($C$9)*$B778+SQRT(1-$C$9)*AE778&lt;_xlfn.NORM.S.INV($C$6),1,0)</f>
        <v>0</v>
      </c>
      <c r="BA778" s="31" t="n">
        <f aca="false">IF(SQRT($C$9)*$B778+SQRT(1-$C$9)*AF778&lt;_xlfn.NORM.S.INV($C$6),1,0)</f>
        <v>0</v>
      </c>
      <c r="BB778" s="31" t="n">
        <f aca="false">IF(SQRT($C$9)*$B778+SQRT(1-$C$9)*AG778&lt;_xlfn.NORM.S.INV($C$6),1,0)</f>
        <v>0</v>
      </c>
      <c r="BC778" s="31" t="n">
        <f aca="false">IF(SQRT($C$9)*$B778+SQRT(1-$C$9)*AH778&lt;_xlfn.NORM.S.INV($C$6),1,0)</f>
        <v>0</v>
      </c>
      <c r="BD778" s="31" t="n">
        <f aca="false">IF(SQRT($C$9)*$B778+SQRT(1-$C$9)*AI778&lt;_xlfn.NORM.S.INV($C$6),1,0)</f>
        <v>0</v>
      </c>
      <c r="BE778" s="31" t="n">
        <f aca="false">IF(SQRT($C$9)*$B778+SQRT(1-$C$9)*AJ778&lt;_xlfn.NORM.S.INV($C$6),1,0)</f>
        <v>0</v>
      </c>
      <c r="BF778" s="31" t="n">
        <f aca="false">IF(SQRT($C$9)*$B778+SQRT(1-$C$9)*AK778&lt;_xlfn.NORM.S.INV($C$6),1,0)</f>
        <v>0</v>
      </c>
      <c r="BG778" s="21"/>
      <c r="BH778" s="21"/>
      <c r="BI778" s="31" t="n">
        <f aca="false">$B$11*(($A$1061)*$C778/$B$12*$B$7+(1-$A$1061)*$D778/$B$12*$C$7)</f>
        <v>0</v>
      </c>
      <c r="BJ778" s="31" t="n">
        <f aca="false">$B$11*(($A$1062)*$C778/$B$12*$B$7+(1-$A$1062)*$D778/$B$12*$C$7)</f>
        <v>0</v>
      </c>
      <c r="BK778" s="31" t="n">
        <f aca="false">$B$11*(($A$1063)*$C778/$B$12*$B$7+(1-$A$1063)*$D778/$B$12*$C$7)</f>
        <v>0</v>
      </c>
      <c r="BL778" s="31" t="n">
        <f aca="false">$B$11*(($A$1064)*$C778/$B$12*$B$7+(1-$A$1064)*$D778/$B$12*$C$7)</f>
        <v>0</v>
      </c>
      <c r="BM778" s="31" t="n">
        <f aca="false">$B$11*(($A$1065)*$C778/$B$12*$B$7+(1-$A$1065)*$D778/$B$12*$C$7)</f>
        <v>0</v>
      </c>
      <c r="BN778" s="31" t="n">
        <f aca="false">$B$11*(($A$1066)*$C778/$B$12*$B$7+(1-$A$1066)*$D778/$B$12*$C$7)</f>
        <v>0</v>
      </c>
      <c r="BO778" s="31" t="n">
        <f aca="false">$B$11*(($A$1067)*$C778/$B$12*$B$7+(1-$A$1067)*$D778/$B$12*$C$7)</f>
        <v>0</v>
      </c>
      <c r="BP778" s="31" t="n">
        <f aca="false">$B$11*(($A$1068)*$C778/$B$12*$B$7+(1-$A$1068)*$D778/$B$12*$C$7)</f>
        <v>0</v>
      </c>
      <c r="BQ778" s="31" t="n">
        <f aca="false">$B$11*(($A$1069)*$C778/$B$12*$B$7+(1-$A$1069)*$D778/$B$12*$C$7)</f>
        <v>0</v>
      </c>
      <c r="BR778" s="31" t="n">
        <f aca="false">$B$11*(($A$1070)*$C778/$B$12*$B$7+(1-$A$1070)*$D778/$B$12*$C$7)</f>
        <v>0</v>
      </c>
      <c r="BS778" s="31" t="n">
        <f aca="false">$B$11*(($A$1071)*$C778/$B$12*$B$7+(1-$A$1071)*$D778/$B$12*$C$7)</f>
        <v>0</v>
      </c>
      <c r="BT778" s="31" t="n">
        <f aca="false">$B$11*(($A$1072)*$C778/$B$12*$B$7+(1-$A$1072)*$D778/$B$12*$C$7)</f>
        <v>0</v>
      </c>
      <c r="BU778" s="31" t="n">
        <f aca="false">$B$11*(($A$1073)*$C778/$B$12*$B$7+(1-$A$1073)*$D778/$B$12*$C$7)</f>
        <v>0</v>
      </c>
      <c r="BV778" s="31" t="n">
        <f aca="false">$B$11*(($A$1074)*$C778/$B$12*$B$7+(1-$A$1074)*$D778/$B$12*$C$7)</f>
        <v>0</v>
      </c>
      <c r="BW778" s="31" t="n">
        <f aca="false">$B$11*(($A$1075)*$C778/$B$12*$B$7+(1-$A$1075)*$D778/$B$12*$C$7)</f>
        <v>0</v>
      </c>
      <c r="BX778" s="31" t="n">
        <f aca="false">$B$11*(($A$1076)*$C778/$B$12*$B$7+(1-$A$1076)*$D778/$B$12*$C$7)</f>
        <v>0</v>
      </c>
      <c r="BY778" s="31" t="n">
        <f aca="false">$B$11*(($A$1077)*$C778/$B$12*$B$7+(1-$A$1077)*$D778/$B$12*$C$7)</f>
        <v>0</v>
      </c>
      <c r="BZ778" s="31" t="n">
        <f aca="false">$B$11*(($A$1078)*$C778/$B$12*$B$7+(1-$A$1078)*$D778/$B$12*$C$7)</f>
        <v>0</v>
      </c>
      <c r="CA778" s="31" t="n">
        <f aca="false">$B$11*(($A$1079)*$C778/$B$12*$B$7+(1-$A$1079)*$D778/$B$12*$C$7)</f>
        <v>0</v>
      </c>
      <c r="CB778" s="31" t="n">
        <f aca="false">$B$11*(($A$1080)*$C778/$B$12*$B$7+(1-$A$1080)*$D778/$B$12*$C$7)</f>
        <v>0</v>
      </c>
      <c r="CC778" s="31" t="n">
        <f aca="false">$B$11*(($A$1081)*$C778/$B$12*$B$7+(1-$A$1081)*$D778/$B$12*$C$7)</f>
        <v>0</v>
      </c>
    </row>
    <row r="779" customFormat="false" ht="15" hidden="false" customHeight="false" outlineLevel="0" collapsed="false">
      <c r="A779" s="21" t="n">
        <v>755</v>
      </c>
      <c r="B779" s="27" t="n">
        <v>-2.27906849466175</v>
      </c>
      <c r="C779" s="9" t="n">
        <f aca="false">SUM(AM779:AV779)</f>
        <v>1</v>
      </c>
      <c r="D779" s="9" t="n">
        <f aca="false">SUM(AW779:BF779)</f>
        <v>3</v>
      </c>
      <c r="E779" s="24" t="n">
        <f aca="false">(1-C779/$B$12)*$B$8-C779/$B$12*$B$7</f>
        <v>0.005</v>
      </c>
      <c r="F779" s="24" t="n">
        <f aca="false">(1-D779/$B$12)*$C$8-D779/$B$12*$C$7</f>
        <v>-0.117</v>
      </c>
      <c r="G779" s="47" t="n">
        <f aca="false">$B$11*($B$10*C779/$B$12*$B$7+(1-$B$10)*D779/$B$12*$C$7)</f>
        <v>1100</v>
      </c>
      <c r="H779" s="24" t="n">
        <f aca="false">$B$10*E779+(1-$B$10)*F779</f>
        <v>-0.056</v>
      </c>
      <c r="I779" s="21"/>
      <c r="J779" s="21"/>
      <c r="K779" s="21"/>
      <c r="L779" s="21"/>
      <c r="M779" s="21"/>
      <c r="N779" s="21"/>
      <c r="O779" s="21"/>
      <c r="P779" s="21"/>
      <c r="Q779" s="21"/>
      <c r="R779" s="27" t="n">
        <v>-0.406135170726893</v>
      </c>
      <c r="S779" s="27" t="n">
        <v>0.497447690720895</v>
      </c>
      <c r="T779" s="27" t="n">
        <v>0.00139480608145164</v>
      </c>
      <c r="U779" s="27" t="n">
        <v>-0.131712716395548</v>
      </c>
      <c r="V779" s="27" t="n">
        <v>-1.80089125058446</v>
      </c>
      <c r="W779" s="27" t="n">
        <v>-0.498030955017199</v>
      </c>
      <c r="X779" s="27" t="n">
        <v>0.222072529749982</v>
      </c>
      <c r="Y779" s="27" t="n">
        <v>0.842329424203197</v>
      </c>
      <c r="Z779" s="27" t="n">
        <v>0.313869399259534</v>
      </c>
      <c r="AA779" s="27" t="n">
        <v>2.09725094698727</v>
      </c>
      <c r="AB779" s="27" t="n">
        <v>-1.2050975249991</v>
      </c>
      <c r="AC779" s="27" t="n">
        <v>-1.78788505831347</v>
      </c>
      <c r="AD779" s="27" t="n">
        <v>0.405882551913302</v>
      </c>
      <c r="AE779" s="27" t="n">
        <v>0.406711075529146</v>
      </c>
      <c r="AF779" s="27" t="n">
        <v>0.718463247960051</v>
      </c>
      <c r="AG779" s="27" t="n">
        <v>3.29707384139231</v>
      </c>
      <c r="AH779" s="27" t="n">
        <v>-1.46376101428098</v>
      </c>
      <c r="AI779" s="27" t="n">
        <v>0.24339742257215</v>
      </c>
      <c r="AJ779" s="27" t="n">
        <v>0.338101570834001</v>
      </c>
      <c r="AK779" s="27" t="n">
        <v>0.702500472044339</v>
      </c>
      <c r="AL779" s="21"/>
      <c r="AM779" s="31" t="n">
        <f aca="false">IF(SQRT($B$9)*$B779+SQRT(1-$B$9)*R779&lt;_xlfn.NORM.S.INV($B$6),1,0)</f>
        <v>0</v>
      </c>
      <c r="AN779" s="31" t="n">
        <f aca="false">IF(SQRT($B$9)*$B779+SQRT(1-$B$9)*S779&lt;_xlfn.NORM.S.INV($B$6),1,0)</f>
        <v>0</v>
      </c>
      <c r="AO779" s="31" t="n">
        <f aca="false">IF(SQRT($B$9)*$B779+SQRT(1-$B$9)*T779&lt;_xlfn.NORM.S.INV($B$6),1,0)</f>
        <v>0</v>
      </c>
      <c r="AP779" s="31" t="n">
        <f aca="false">IF(SQRT($B$9)*$B779+SQRT(1-$B$9)*U779&lt;_xlfn.NORM.S.INV($B$6),1,0)</f>
        <v>0</v>
      </c>
      <c r="AQ779" s="31" t="n">
        <f aca="false">IF(SQRT($B$9)*$B779+SQRT(1-$B$9)*V779&lt;_xlfn.NORM.S.INV($B$6),1,0)</f>
        <v>1</v>
      </c>
      <c r="AR779" s="31" t="n">
        <f aca="false">IF(SQRT($B$9)*$B779+SQRT(1-$B$9)*W779&lt;_xlfn.NORM.S.INV($B$6),1,0)</f>
        <v>0</v>
      </c>
      <c r="AS779" s="31" t="n">
        <f aca="false">IF(SQRT($B$9)*$B779+SQRT(1-$B$9)*X779&lt;_xlfn.NORM.S.INV($B$6),1,0)</f>
        <v>0</v>
      </c>
      <c r="AT779" s="31" t="n">
        <f aca="false">IF(SQRT($B$9)*$B779+SQRT(1-$B$9)*Y779&lt;_xlfn.NORM.S.INV($B$6),1,0)</f>
        <v>0</v>
      </c>
      <c r="AU779" s="31" t="n">
        <f aca="false">IF(SQRT($B$9)*$B779+SQRT(1-$B$9)*Z779&lt;_xlfn.NORM.S.INV($B$6),1,0)</f>
        <v>0</v>
      </c>
      <c r="AV779" s="31" t="n">
        <f aca="false">IF(SQRT($B$9)*$B779+SQRT(1-$B$9)*AA779&lt;_xlfn.NORM.S.INV($B$6),1,0)</f>
        <v>0</v>
      </c>
      <c r="AW779" s="31" t="n">
        <f aca="false">IF(SQRT($C$9)*$B779+SQRT(1-$C$9)*AB779&lt;_xlfn.NORM.S.INV($C$6),1,0)</f>
        <v>1</v>
      </c>
      <c r="AX779" s="31" t="n">
        <f aca="false">IF(SQRT($C$9)*$B779+SQRT(1-$C$9)*AC779&lt;_xlfn.NORM.S.INV($C$6),1,0)</f>
        <v>1</v>
      </c>
      <c r="AY779" s="31" t="n">
        <f aca="false">IF(SQRT($C$9)*$B779+SQRT(1-$C$9)*AD779&lt;_xlfn.NORM.S.INV($C$6),1,0)</f>
        <v>0</v>
      </c>
      <c r="AZ779" s="31" t="n">
        <f aca="false">IF(SQRT($C$9)*$B779+SQRT(1-$C$9)*AE779&lt;_xlfn.NORM.S.INV($C$6),1,0)</f>
        <v>0</v>
      </c>
      <c r="BA779" s="31" t="n">
        <f aca="false">IF(SQRT($C$9)*$B779+SQRT(1-$C$9)*AF779&lt;_xlfn.NORM.S.INV($C$6),1,0)</f>
        <v>0</v>
      </c>
      <c r="BB779" s="31" t="n">
        <f aca="false">IF(SQRT($C$9)*$B779+SQRT(1-$C$9)*AG779&lt;_xlfn.NORM.S.INV($C$6),1,0)</f>
        <v>0</v>
      </c>
      <c r="BC779" s="31" t="n">
        <f aca="false">IF(SQRT($C$9)*$B779+SQRT(1-$C$9)*AH779&lt;_xlfn.NORM.S.INV($C$6),1,0)</f>
        <v>1</v>
      </c>
      <c r="BD779" s="31" t="n">
        <f aca="false">IF(SQRT($C$9)*$B779+SQRT(1-$C$9)*AI779&lt;_xlfn.NORM.S.INV($C$6),1,0)</f>
        <v>0</v>
      </c>
      <c r="BE779" s="31" t="n">
        <f aca="false">IF(SQRT($C$9)*$B779+SQRT(1-$C$9)*AJ779&lt;_xlfn.NORM.S.INV($C$6),1,0)</f>
        <v>0</v>
      </c>
      <c r="BF779" s="31" t="n">
        <f aca="false">IF(SQRT($C$9)*$B779+SQRT(1-$C$9)*AK779&lt;_xlfn.NORM.S.INV($C$6),1,0)</f>
        <v>0</v>
      </c>
      <c r="BG779" s="21"/>
      <c r="BH779" s="21"/>
      <c r="BI779" s="31" t="n">
        <f aca="false">$B$11*(($A$1061)*$C779/$B$12*$B$7+(1-$A$1061)*$D779/$B$12*$C$7)</f>
        <v>1800</v>
      </c>
      <c r="BJ779" s="31" t="n">
        <f aca="false">$B$11*(($A$1062)*$C779/$B$12*$B$7+(1-$A$1062)*$D779/$B$12*$C$7)</f>
        <v>1730</v>
      </c>
      <c r="BK779" s="31" t="n">
        <f aca="false">$B$11*(($A$1063)*$C779/$B$12*$B$7+(1-$A$1063)*$D779/$B$12*$C$7)</f>
        <v>1660</v>
      </c>
      <c r="BL779" s="31" t="n">
        <f aca="false">$B$11*(($A$1064)*$C779/$B$12*$B$7+(1-$A$1064)*$D779/$B$12*$C$7)</f>
        <v>1590</v>
      </c>
      <c r="BM779" s="31" t="n">
        <f aca="false">$B$11*(($A$1065)*$C779/$B$12*$B$7+(1-$A$1065)*$D779/$B$12*$C$7)</f>
        <v>1520</v>
      </c>
      <c r="BN779" s="31" t="n">
        <f aca="false">$B$11*(($A$1066)*$C779/$B$12*$B$7+(1-$A$1066)*$D779/$B$12*$C$7)</f>
        <v>1450</v>
      </c>
      <c r="BO779" s="31" t="n">
        <f aca="false">$B$11*(($A$1067)*$C779/$B$12*$B$7+(1-$A$1067)*$D779/$B$12*$C$7)</f>
        <v>1380</v>
      </c>
      <c r="BP779" s="31" t="n">
        <f aca="false">$B$11*(($A$1068)*$C779/$B$12*$B$7+(1-$A$1068)*$D779/$B$12*$C$7)</f>
        <v>1310</v>
      </c>
      <c r="BQ779" s="31" t="n">
        <f aca="false">$B$11*(($A$1069)*$C779/$B$12*$B$7+(1-$A$1069)*$D779/$B$12*$C$7)</f>
        <v>1240</v>
      </c>
      <c r="BR779" s="31" t="n">
        <f aca="false">$B$11*(($A$1070)*$C779/$B$12*$B$7+(1-$A$1070)*$D779/$B$12*$C$7)</f>
        <v>1170</v>
      </c>
      <c r="BS779" s="31" t="n">
        <f aca="false">$B$11*(($A$1071)*$C779/$B$12*$B$7+(1-$A$1071)*$D779/$B$12*$C$7)</f>
        <v>1100</v>
      </c>
      <c r="BT779" s="31" t="n">
        <f aca="false">$B$11*(($A$1072)*$C779/$B$12*$B$7+(1-$A$1072)*$D779/$B$12*$C$7)</f>
        <v>1030</v>
      </c>
      <c r="BU779" s="31" t="n">
        <f aca="false">$B$11*(($A$1073)*$C779/$B$12*$B$7+(1-$A$1073)*$D779/$B$12*$C$7)</f>
        <v>960</v>
      </c>
      <c r="BV779" s="31" t="n">
        <f aca="false">$B$11*(($A$1074)*$C779/$B$12*$B$7+(1-$A$1074)*$D779/$B$12*$C$7)</f>
        <v>890</v>
      </c>
      <c r="BW779" s="31" t="n">
        <f aca="false">$B$11*(($A$1075)*$C779/$B$12*$B$7+(1-$A$1075)*$D779/$B$12*$C$7)</f>
        <v>820</v>
      </c>
      <c r="BX779" s="31" t="n">
        <f aca="false">$B$11*(($A$1076)*$C779/$B$12*$B$7+(1-$A$1076)*$D779/$B$12*$C$7)</f>
        <v>750</v>
      </c>
      <c r="BY779" s="31" t="n">
        <f aca="false">$B$11*(($A$1077)*$C779/$B$12*$B$7+(1-$A$1077)*$D779/$B$12*$C$7)</f>
        <v>680</v>
      </c>
      <c r="BZ779" s="31" t="n">
        <f aca="false">$B$11*(($A$1078)*$C779/$B$12*$B$7+(1-$A$1078)*$D779/$B$12*$C$7)</f>
        <v>610</v>
      </c>
      <c r="CA779" s="31" t="n">
        <f aca="false">$B$11*(($A$1079)*$C779/$B$12*$B$7+(1-$A$1079)*$D779/$B$12*$C$7)</f>
        <v>540</v>
      </c>
      <c r="CB779" s="31" t="n">
        <f aca="false">$B$11*(($A$1080)*$C779/$B$12*$B$7+(1-$A$1080)*$D779/$B$12*$C$7)</f>
        <v>470</v>
      </c>
      <c r="CC779" s="31" t="n">
        <f aca="false">$B$11*(($A$1081)*$C779/$B$12*$B$7+(1-$A$1081)*$D779/$B$12*$C$7)</f>
        <v>400</v>
      </c>
    </row>
    <row r="780" customFormat="false" ht="15" hidden="false" customHeight="false" outlineLevel="0" collapsed="false">
      <c r="A780" s="21" t="n">
        <v>756</v>
      </c>
      <c r="B780" s="27" t="n">
        <v>-0.410153543637426</v>
      </c>
      <c r="C780" s="9" t="n">
        <f aca="false">SUM(AM780:AV780)</f>
        <v>0</v>
      </c>
      <c r="D780" s="9" t="n">
        <f aca="false">SUM(AW780:BF780)</f>
        <v>0</v>
      </c>
      <c r="E780" s="24" t="n">
        <f aca="false">(1-C780/$B$12)*$B$8-C780/$B$12*$B$7</f>
        <v>0.05</v>
      </c>
      <c r="F780" s="24" t="n">
        <f aca="false">(1-D780/$B$12)*$C$8-D780/$B$12*$C$7</f>
        <v>0.09</v>
      </c>
      <c r="G780" s="47" t="n">
        <f aca="false">$B$11*($B$10*C780/$B$12*$B$7+(1-$B$10)*D780/$B$12*$C$7)</f>
        <v>0</v>
      </c>
      <c r="H780" s="24" t="n">
        <f aca="false">$B$10*E780+(1-$B$10)*F780</f>
        <v>0.07</v>
      </c>
      <c r="I780" s="21"/>
      <c r="J780" s="21"/>
      <c r="K780" s="21"/>
      <c r="L780" s="21"/>
      <c r="M780" s="21"/>
      <c r="N780" s="21"/>
      <c r="O780" s="21"/>
      <c r="P780" s="21"/>
      <c r="Q780" s="21"/>
      <c r="R780" s="27" t="n">
        <v>0.398251327149296</v>
      </c>
      <c r="S780" s="27" t="n">
        <v>-1.31610788172938</v>
      </c>
      <c r="T780" s="27" t="n">
        <v>0.726165559608612</v>
      </c>
      <c r="U780" s="27" t="n">
        <v>-0.676790724694291</v>
      </c>
      <c r="V780" s="27" t="n">
        <v>0.397295615470992</v>
      </c>
      <c r="W780" s="27" t="n">
        <v>-0.0169982500971659</v>
      </c>
      <c r="X780" s="27" t="n">
        <v>1.17452865647557</v>
      </c>
      <c r="Y780" s="27" t="n">
        <v>0.337594688849405</v>
      </c>
      <c r="Z780" s="27" t="n">
        <v>-0.858030552097364</v>
      </c>
      <c r="AA780" s="27" t="n">
        <v>-0.52849344770375</v>
      </c>
      <c r="AB780" s="27" t="n">
        <v>0.469022675836004</v>
      </c>
      <c r="AC780" s="27" t="n">
        <v>-0.458572160934006</v>
      </c>
      <c r="AD780" s="27" t="n">
        <v>1.02031985534182</v>
      </c>
      <c r="AE780" s="27" t="n">
        <v>-0.52468723360808</v>
      </c>
      <c r="AF780" s="27" t="n">
        <v>-0.0803838230856057</v>
      </c>
      <c r="AG780" s="27" t="n">
        <v>1.37476875695142</v>
      </c>
      <c r="AH780" s="27" t="n">
        <v>-1.21982674010822</v>
      </c>
      <c r="AI780" s="27" t="n">
        <v>2.20526448953985</v>
      </c>
      <c r="AJ780" s="27" t="n">
        <v>0.652837921155922</v>
      </c>
      <c r="AK780" s="27" t="n">
        <v>-0.173438258176084</v>
      </c>
      <c r="AL780" s="21"/>
      <c r="AM780" s="31" t="n">
        <f aca="false">IF(SQRT($B$9)*$B780+SQRT(1-$B$9)*R780&lt;_xlfn.NORM.S.INV($B$6),1,0)</f>
        <v>0</v>
      </c>
      <c r="AN780" s="31" t="n">
        <f aca="false">IF(SQRT($B$9)*$B780+SQRT(1-$B$9)*S780&lt;_xlfn.NORM.S.INV($B$6),1,0)</f>
        <v>0</v>
      </c>
      <c r="AO780" s="31" t="n">
        <f aca="false">IF(SQRT($B$9)*$B780+SQRT(1-$B$9)*T780&lt;_xlfn.NORM.S.INV($B$6),1,0)</f>
        <v>0</v>
      </c>
      <c r="AP780" s="31" t="n">
        <f aca="false">IF(SQRT($B$9)*$B780+SQRT(1-$B$9)*U780&lt;_xlfn.NORM.S.INV($B$6),1,0)</f>
        <v>0</v>
      </c>
      <c r="AQ780" s="31" t="n">
        <f aca="false">IF(SQRT($B$9)*$B780+SQRT(1-$B$9)*V780&lt;_xlfn.NORM.S.INV($B$6),1,0)</f>
        <v>0</v>
      </c>
      <c r="AR780" s="31" t="n">
        <f aca="false">IF(SQRT($B$9)*$B780+SQRT(1-$B$9)*W780&lt;_xlfn.NORM.S.INV($B$6),1,0)</f>
        <v>0</v>
      </c>
      <c r="AS780" s="31" t="n">
        <f aca="false">IF(SQRT($B$9)*$B780+SQRT(1-$B$9)*X780&lt;_xlfn.NORM.S.INV($B$6),1,0)</f>
        <v>0</v>
      </c>
      <c r="AT780" s="31" t="n">
        <f aca="false">IF(SQRT($B$9)*$B780+SQRT(1-$B$9)*Y780&lt;_xlfn.NORM.S.INV($B$6),1,0)</f>
        <v>0</v>
      </c>
      <c r="AU780" s="31" t="n">
        <f aca="false">IF(SQRT($B$9)*$B780+SQRT(1-$B$9)*Z780&lt;_xlfn.NORM.S.INV($B$6),1,0)</f>
        <v>0</v>
      </c>
      <c r="AV780" s="31" t="n">
        <f aca="false">IF(SQRT($B$9)*$B780+SQRT(1-$B$9)*AA780&lt;_xlfn.NORM.S.INV($B$6),1,0)</f>
        <v>0</v>
      </c>
      <c r="AW780" s="31" t="n">
        <f aca="false">IF(SQRT($C$9)*$B780+SQRT(1-$C$9)*AB780&lt;_xlfn.NORM.S.INV($C$6),1,0)</f>
        <v>0</v>
      </c>
      <c r="AX780" s="31" t="n">
        <f aca="false">IF(SQRT($C$9)*$B780+SQRT(1-$C$9)*AC780&lt;_xlfn.NORM.S.INV($C$6),1,0)</f>
        <v>0</v>
      </c>
      <c r="AY780" s="31" t="n">
        <f aca="false">IF(SQRT($C$9)*$B780+SQRT(1-$C$9)*AD780&lt;_xlfn.NORM.S.INV($C$6),1,0)</f>
        <v>0</v>
      </c>
      <c r="AZ780" s="31" t="n">
        <f aca="false">IF(SQRT($C$9)*$B780+SQRT(1-$C$9)*AE780&lt;_xlfn.NORM.S.INV($C$6),1,0)</f>
        <v>0</v>
      </c>
      <c r="BA780" s="31" t="n">
        <f aca="false">IF(SQRT($C$9)*$B780+SQRT(1-$C$9)*AF780&lt;_xlfn.NORM.S.INV($C$6),1,0)</f>
        <v>0</v>
      </c>
      <c r="BB780" s="31" t="n">
        <f aca="false">IF(SQRT($C$9)*$B780+SQRT(1-$C$9)*AG780&lt;_xlfn.NORM.S.INV($C$6),1,0)</f>
        <v>0</v>
      </c>
      <c r="BC780" s="31" t="n">
        <f aca="false">IF(SQRT($C$9)*$B780+SQRT(1-$C$9)*AH780&lt;_xlfn.NORM.S.INV($C$6),1,0)</f>
        <v>0</v>
      </c>
      <c r="BD780" s="31" t="n">
        <f aca="false">IF(SQRT($C$9)*$B780+SQRT(1-$C$9)*AI780&lt;_xlfn.NORM.S.INV($C$6),1,0)</f>
        <v>0</v>
      </c>
      <c r="BE780" s="31" t="n">
        <f aca="false">IF(SQRT($C$9)*$B780+SQRT(1-$C$9)*AJ780&lt;_xlfn.NORM.S.INV($C$6),1,0)</f>
        <v>0</v>
      </c>
      <c r="BF780" s="31" t="n">
        <f aca="false">IF(SQRT($C$9)*$B780+SQRT(1-$C$9)*AK780&lt;_xlfn.NORM.S.INV($C$6),1,0)</f>
        <v>0</v>
      </c>
      <c r="BG780" s="21"/>
      <c r="BH780" s="21"/>
      <c r="BI780" s="31" t="n">
        <f aca="false">$B$11*(($A$1061)*$C780/$B$12*$B$7+(1-$A$1061)*$D780/$B$12*$C$7)</f>
        <v>0</v>
      </c>
      <c r="BJ780" s="31" t="n">
        <f aca="false">$B$11*(($A$1062)*$C780/$B$12*$B$7+(1-$A$1062)*$D780/$B$12*$C$7)</f>
        <v>0</v>
      </c>
      <c r="BK780" s="31" t="n">
        <f aca="false">$B$11*(($A$1063)*$C780/$B$12*$B$7+(1-$A$1063)*$D780/$B$12*$C$7)</f>
        <v>0</v>
      </c>
      <c r="BL780" s="31" t="n">
        <f aca="false">$B$11*(($A$1064)*$C780/$B$12*$B$7+(1-$A$1064)*$D780/$B$12*$C$7)</f>
        <v>0</v>
      </c>
      <c r="BM780" s="31" t="n">
        <f aca="false">$B$11*(($A$1065)*$C780/$B$12*$B$7+(1-$A$1065)*$D780/$B$12*$C$7)</f>
        <v>0</v>
      </c>
      <c r="BN780" s="31" t="n">
        <f aca="false">$B$11*(($A$1066)*$C780/$B$12*$B$7+(1-$A$1066)*$D780/$B$12*$C$7)</f>
        <v>0</v>
      </c>
      <c r="BO780" s="31" t="n">
        <f aca="false">$B$11*(($A$1067)*$C780/$B$12*$B$7+(1-$A$1067)*$D780/$B$12*$C$7)</f>
        <v>0</v>
      </c>
      <c r="BP780" s="31" t="n">
        <f aca="false">$B$11*(($A$1068)*$C780/$B$12*$B$7+(1-$A$1068)*$D780/$B$12*$C$7)</f>
        <v>0</v>
      </c>
      <c r="BQ780" s="31" t="n">
        <f aca="false">$B$11*(($A$1069)*$C780/$B$12*$B$7+(1-$A$1069)*$D780/$B$12*$C$7)</f>
        <v>0</v>
      </c>
      <c r="BR780" s="31" t="n">
        <f aca="false">$B$11*(($A$1070)*$C780/$B$12*$B$7+(1-$A$1070)*$D780/$B$12*$C$7)</f>
        <v>0</v>
      </c>
      <c r="BS780" s="31" t="n">
        <f aca="false">$B$11*(($A$1071)*$C780/$B$12*$B$7+(1-$A$1071)*$D780/$B$12*$C$7)</f>
        <v>0</v>
      </c>
      <c r="BT780" s="31" t="n">
        <f aca="false">$B$11*(($A$1072)*$C780/$B$12*$B$7+(1-$A$1072)*$D780/$B$12*$C$7)</f>
        <v>0</v>
      </c>
      <c r="BU780" s="31" t="n">
        <f aca="false">$B$11*(($A$1073)*$C780/$B$12*$B$7+(1-$A$1073)*$D780/$B$12*$C$7)</f>
        <v>0</v>
      </c>
      <c r="BV780" s="31" t="n">
        <f aca="false">$B$11*(($A$1074)*$C780/$B$12*$B$7+(1-$A$1074)*$D780/$B$12*$C$7)</f>
        <v>0</v>
      </c>
      <c r="BW780" s="31" t="n">
        <f aca="false">$B$11*(($A$1075)*$C780/$B$12*$B$7+(1-$A$1075)*$D780/$B$12*$C$7)</f>
        <v>0</v>
      </c>
      <c r="BX780" s="31" t="n">
        <f aca="false">$B$11*(($A$1076)*$C780/$B$12*$B$7+(1-$A$1076)*$D780/$B$12*$C$7)</f>
        <v>0</v>
      </c>
      <c r="BY780" s="31" t="n">
        <f aca="false">$B$11*(($A$1077)*$C780/$B$12*$B$7+(1-$A$1077)*$D780/$B$12*$C$7)</f>
        <v>0</v>
      </c>
      <c r="BZ780" s="31" t="n">
        <f aca="false">$B$11*(($A$1078)*$C780/$B$12*$B$7+(1-$A$1078)*$D780/$B$12*$C$7)</f>
        <v>0</v>
      </c>
      <c r="CA780" s="31" t="n">
        <f aca="false">$B$11*(($A$1079)*$C780/$B$12*$B$7+(1-$A$1079)*$D780/$B$12*$C$7)</f>
        <v>0</v>
      </c>
      <c r="CB780" s="31" t="n">
        <f aca="false">$B$11*(($A$1080)*$C780/$B$12*$B$7+(1-$A$1080)*$D780/$B$12*$C$7)</f>
        <v>0</v>
      </c>
      <c r="CC780" s="31" t="n">
        <f aca="false">$B$11*(($A$1081)*$C780/$B$12*$B$7+(1-$A$1081)*$D780/$B$12*$C$7)</f>
        <v>0</v>
      </c>
    </row>
    <row r="781" customFormat="false" ht="15" hidden="false" customHeight="false" outlineLevel="0" collapsed="false">
      <c r="A781" s="21" t="n">
        <v>757</v>
      </c>
      <c r="B781" s="27" t="n">
        <v>-0.0587235675010112</v>
      </c>
      <c r="C781" s="9" t="n">
        <f aca="false">SUM(AM781:AV781)</f>
        <v>1</v>
      </c>
      <c r="D781" s="9" t="n">
        <f aca="false">SUM(AW781:BF781)</f>
        <v>0</v>
      </c>
      <c r="E781" s="24" t="n">
        <f aca="false">(1-C781/$B$12)*$B$8-C781/$B$12*$B$7</f>
        <v>0.005</v>
      </c>
      <c r="F781" s="24" t="n">
        <f aca="false">(1-D781/$B$12)*$C$8-D781/$B$12*$C$7</f>
        <v>0.09</v>
      </c>
      <c r="G781" s="47" t="n">
        <f aca="false">$B$11*($B$10*C781/$B$12*$B$7+(1-$B$10)*D781/$B$12*$C$7)</f>
        <v>200</v>
      </c>
      <c r="H781" s="24" t="n">
        <f aca="false">$B$10*E781+(1-$B$10)*F781</f>
        <v>0.0475</v>
      </c>
      <c r="I781" s="21"/>
      <c r="J781" s="21"/>
      <c r="K781" s="21"/>
      <c r="L781" s="21"/>
      <c r="M781" s="21"/>
      <c r="N781" s="21"/>
      <c r="O781" s="21"/>
      <c r="P781" s="21"/>
      <c r="Q781" s="21"/>
      <c r="R781" s="27" t="n">
        <v>0.0401603092503983</v>
      </c>
      <c r="S781" s="27" t="n">
        <v>0.825079913635738</v>
      </c>
      <c r="T781" s="27" t="n">
        <v>-0.987048237249079</v>
      </c>
      <c r="U781" s="27" t="n">
        <v>-0.470882424801881</v>
      </c>
      <c r="V781" s="27" t="n">
        <v>-0.0744347705733676</v>
      </c>
      <c r="W781" s="27" t="n">
        <v>-1.06948612525718</v>
      </c>
      <c r="X781" s="27" t="n">
        <v>-2.6760552209973</v>
      </c>
      <c r="Y781" s="27" t="n">
        <v>0.199936636307657</v>
      </c>
      <c r="Z781" s="27" t="n">
        <v>0.883960904399583</v>
      </c>
      <c r="AA781" s="27" t="n">
        <v>1.0610673011164</v>
      </c>
      <c r="AB781" s="27" t="n">
        <v>0.713052642817441</v>
      </c>
      <c r="AC781" s="27" t="n">
        <v>0.727262431462498</v>
      </c>
      <c r="AD781" s="27" t="n">
        <v>-0.0326039041165254</v>
      </c>
      <c r="AE781" s="27" t="n">
        <v>-0.692860451469163</v>
      </c>
      <c r="AF781" s="27" t="n">
        <v>1.36588555112629</v>
      </c>
      <c r="AG781" s="27" t="n">
        <v>-0.0120207709715095</v>
      </c>
      <c r="AH781" s="27" t="n">
        <v>-0.975251886099936</v>
      </c>
      <c r="AI781" s="27" t="n">
        <v>0.43602915277428</v>
      </c>
      <c r="AJ781" s="27" t="n">
        <v>1.89061637338023</v>
      </c>
      <c r="AK781" s="27" t="n">
        <v>1.72348152959601</v>
      </c>
      <c r="AL781" s="21"/>
      <c r="AM781" s="31" t="n">
        <f aca="false">IF(SQRT($B$9)*$B781+SQRT(1-$B$9)*R781&lt;_xlfn.NORM.S.INV($B$6),1,0)</f>
        <v>0</v>
      </c>
      <c r="AN781" s="31" t="n">
        <f aca="false">IF(SQRT($B$9)*$B781+SQRT(1-$B$9)*S781&lt;_xlfn.NORM.S.INV($B$6),1,0)</f>
        <v>0</v>
      </c>
      <c r="AO781" s="31" t="n">
        <f aca="false">IF(SQRT($B$9)*$B781+SQRT(1-$B$9)*T781&lt;_xlfn.NORM.S.INV($B$6),1,0)</f>
        <v>0</v>
      </c>
      <c r="AP781" s="31" t="n">
        <f aca="false">IF(SQRT($B$9)*$B781+SQRT(1-$B$9)*U781&lt;_xlfn.NORM.S.INV($B$6),1,0)</f>
        <v>0</v>
      </c>
      <c r="AQ781" s="31" t="n">
        <f aca="false">IF(SQRT($B$9)*$B781+SQRT(1-$B$9)*V781&lt;_xlfn.NORM.S.INV($B$6),1,0)</f>
        <v>0</v>
      </c>
      <c r="AR781" s="31" t="n">
        <f aca="false">IF(SQRT($B$9)*$B781+SQRT(1-$B$9)*W781&lt;_xlfn.NORM.S.INV($B$6),1,0)</f>
        <v>0</v>
      </c>
      <c r="AS781" s="31" t="n">
        <f aca="false">IF(SQRT($B$9)*$B781+SQRT(1-$B$9)*X781&lt;_xlfn.NORM.S.INV($B$6),1,0)</f>
        <v>1</v>
      </c>
      <c r="AT781" s="31" t="n">
        <f aca="false">IF(SQRT($B$9)*$B781+SQRT(1-$B$9)*Y781&lt;_xlfn.NORM.S.INV($B$6),1,0)</f>
        <v>0</v>
      </c>
      <c r="AU781" s="31" t="n">
        <f aca="false">IF(SQRT($B$9)*$B781+SQRT(1-$B$9)*Z781&lt;_xlfn.NORM.S.INV($B$6),1,0)</f>
        <v>0</v>
      </c>
      <c r="AV781" s="31" t="n">
        <f aca="false">IF(SQRT($B$9)*$B781+SQRT(1-$B$9)*AA781&lt;_xlfn.NORM.S.INV($B$6),1,0)</f>
        <v>0</v>
      </c>
      <c r="AW781" s="31" t="n">
        <f aca="false">IF(SQRT($C$9)*$B781+SQRT(1-$C$9)*AB781&lt;_xlfn.NORM.S.INV($C$6),1,0)</f>
        <v>0</v>
      </c>
      <c r="AX781" s="31" t="n">
        <f aca="false">IF(SQRT($C$9)*$B781+SQRT(1-$C$9)*AC781&lt;_xlfn.NORM.S.INV($C$6),1,0)</f>
        <v>0</v>
      </c>
      <c r="AY781" s="31" t="n">
        <f aca="false">IF(SQRT($C$9)*$B781+SQRT(1-$C$9)*AD781&lt;_xlfn.NORM.S.INV($C$6),1,0)</f>
        <v>0</v>
      </c>
      <c r="AZ781" s="31" t="n">
        <f aca="false">IF(SQRT($C$9)*$B781+SQRT(1-$C$9)*AE781&lt;_xlfn.NORM.S.INV($C$6),1,0)</f>
        <v>0</v>
      </c>
      <c r="BA781" s="31" t="n">
        <f aca="false">IF(SQRT($C$9)*$B781+SQRT(1-$C$9)*AF781&lt;_xlfn.NORM.S.INV($C$6),1,0)</f>
        <v>0</v>
      </c>
      <c r="BB781" s="31" t="n">
        <f aca="false">IF(SQRT($C$9)*$B781+SQRT(1-$C$9)*AG781&lt;_xlfn.NORM.S.INV($C$6),1,0)</f>
        <v>0</v>
      </c>
      <c r="BC781" s="31" t="n">
        <f aca="false">IF(SQRT($C$9)*$B781+SQRT(1-$C$9)*AH781&lt;_xlfn.NORM.S.INV($C$6),1,0)</f>
        <v>0</v>
      </c>
      <c r="BD781" s="31" t="n">
        <f aca="false">IF(SQRT($C$9)*$B781+SQRT(1-$C$9)*AI781&lt;_xlfn.NORM.S.INV($C$6),1,0)</f>
        <v>0</v>
      </c>
      <c r="BE781" s="31" t="n">
        <f aca="false">IF(SQRT($C$9)*$B781+SQRT(1-$C$9)*AJ781&lt;_xlfn.NORM.S.INV($C$6),1,0)</f>
        <v>0</v>
      </c>
      <c r="BF781" s="31" t="n">
        <f aca="false">IF(SQRT($C$9)*$B781+SQRT(1-$C$9)*AK781&lt;_xlfn.NORM.S.INV($C$6),1,0)</f>
        <v>0</v>
      </c>
      <c r="BG781" s="21"/>
      <c r="BH781" s="21"/>
      <c r="BI781" s="31" t="n">
        <f aca="false">$B$11*(($A$1061)*$C781/$B$12*$B$7+(1-$A$1061)*$D781/$B$12*$C$7)</f>
        <v>0</v>
      </c>
      <c r="BJ781" s="31" t="n">
        <f aca="false">$B$11*(($A$1062)*$C781/$B$12*$B$7+(1-$A$1062)*$D781/$B$12*$C$7)</f>
        <v>20</v>
      </c>
      <c r="BK781" s="31" t="n">
        <f aca="false">$B$11*(($A$1063)*$C781/$B$12*$B$7+(1-$A$1063)*$D781/$B$12*$C$7)</f>
        <v>40</v>
      </c>
      <c r="BL781" s="31" t="n">
        <f aca="false">$B$11*(($A$1064)*$C781/$B$12*$B$7+(1-$A$1064)*$D781/$B$12*$C$7)</f>
        <v>60</v>
      </c>
      <c r="BM781" s="31" t="n">
        <f aca="false">$B$11*(($A$1065)*$C781/$B$12*$B$7+(1-$A$1065)*$D781/$B$12*$C$7)</f>
        <v>80</v>
      </c>
      <c r="BN781" s="31" t="n">
        <f aca="false">$B$11*(($A$1066)*$C781/$B$12*$B$7+(1-$A$1066)*$D781/$B$12*$C$7)</f>
        <v>100</v>
      </c>
      <c r="BO781" s="31" t="n">
        <f aca="false">$B$11*(($A$1067)*$C781/$B$12*$B$7+(1-$A$1067)*$D781/$B$12*$C$7)</f>
        <v>120</v>
      </c>
      <c r="BP781" s="31" t="n">
        <f aca="false">$B$11*(($A$1068)*$C781/$B$12*$B$7+(1-$A$1068)*$D781/$B$12*$C$7)</f>
        <v>140</v>
      </c>
      <c r="BQ781" s="31" t="n">
        <f aca="false">$B$11*(($A$1069)*$C781/$B$12*$B$7+(1-$A$1069)*$D781/$B$12*$C$7)</f>
        <v>160</v>
      </c>
      <c r="BR781" s="31" t="n">
        <f aca="false">$B$11*(($A$1070)*$C781/$B$12*$B$7+(1-$A$1070)*$D781/$B$12*$C$7)</f>
        <v>180</v>
      </c>
      <c r="BS781" s="31" t="n">
        <f aca="false">$B$11*(($A$1071)*$C781/$B$12*$B$7+(1-$A$1071)*$D781/$B$12*$C$7)</f>
        <v>200</v>
      </c>
      <c r="BT781" s="31" t="n">
        <f aca="false">$B$11*(($A$1072)*$C781/$B$12*$B$7+(1-$A$1072)*$D781/$B$12*$C$7)</f>
        <v>220</v>
      </c>
      <c r="BU781" s="31" t="n">
        <f aca="false">$B$11*(($A$1073)*$C781/$B$12*$B$7+(1-$A$1073)*$D781/$B$12*$C$7)</f>
        <v>240</v>
      </c>
      <c r="BV781" s="31" t="n">
        <f aca="false">$B$11*(($A$1074)*$C781/$B$12*$B$7+(1-$A$1074)*$D781/$B$12*$C$7)</f>
        <v>260</v>
      </c>
      <c r="BW781" s="31" t="n">
        <f aca="false">$B$11*(($A$1075)*$C781/$B$12*$B$7+(1-$A$1075)*$D781/$B$12*$C$7)</f>
        <v>280</v>
      </c>
      <c r="BX781" s="31" t="n">
        <f aca="false">$B$11*(($A$1076)*$C781/$B$12*$B$7+(1-$A$1076)*$D781/$B$12*$C$7)</f>
        <v>300</v>
      </c>
      <c r="BY781" s="31" t="n">
        <f aca="false">$B$11*(($A$1077)*$C781/$B$12*$B$7+(1-$A$1077)*$D781/$B$12*$C$7)</f>
        <v>320</v>
      </c>
      <c r="BZ781" s="31" t="n">
        <f aca="false">$B$11*(($A$1078)*$C781/$B$12*$B$7+(1-$A$1078)*$D781/$B$12*$C$7)</f>
        <v>340</v>
      </c>
      <c r="CA781" s="31" t="n">
        <f aca="false">$B$11*(($A$1079)*$C781/$B$12*$B$7+(1-$A$1079)*$D781/$B$12*$C$7)</f>
        <v>360</v>
      </c>
      <c r="CB781" s="31" t="n">
        <f aca="false">$B$11*(($A$1080)*$C781/$B$12*$B$7+(1-$A$1080)*$D781/$B$12*$C$7)</f>
        <v>380</v>
      </c>
      <c r="CC781" s="31" t="n">
        <f aca="false">$B$11*(($A$1081)*$C781/$B$12*$B$7+(1-$A$1081)*$D781/$B$12*$C$7)</f>
        <v>400</v>
      </c>
    </row>
    <row r="782" customFormat="false" ht="15" hidden="false" customHeight="false" outlineLevel="0" collapsed="false">
      <c r="A782" s="21" t="n">
        <v>758</v>
      </c>
      <c r="B782" s="27" t="n">
        <v>1.42509174304874</v>
      </c>
      <c r="C782" s="9" t="n">
        <f aca="false">SUM(AM782:AV782)</f>
        <v>0</v>
      </c>
      <c r="D782" s="9" t="n">
        <f aca="false">SUM(AW782:BF782)</f>
        <v>0</v>
      </c>
      <c r="E782" s="24" t="n">
        <f aca="false">(1-C782/$B$12)*$B$8-C782/$B$12*$B$7</f>
        <v>0.05</v>
      </c>
      <c r="F782" s="24" t="n">
        <f aca="false">(1-D782/$B$12)*$C$8-D782/$B$12*$C$7</f>
        <v>0.09</v>
      </c>
      <c r="G782" s="47" t="n">
        <f aca="false">$B$11*($B$10*C782/$B$12*$B$7+(1-$B$10)*D782/$B$12*$C$7)</f>
        <v>0</v>
      </c>
      <c r="H782" s="24" t="n">
        <f aca="false">$B$10*E782+(1-$B$10)*F782</f>
        <v>0.07</v>
      </c>
      <c r="I782" s="21"/>
      <c r="J782" s="21"/>
      <c r="K782" s="21"/>
      <c r="L782" s="21"/>
      <c r="M782" s="21"/>
      <c r="N782" s="21"/>
      <c r="O782" s="21"/>
      <c r="P782" s="21"/>
      <c r="Q782" s="21"/>
      <c r="R782" s="27" t="n">
        <v>-0.87939848530876</v>
      </c>
      <c r="S782" s="27" t="n">
        <v>-0.21539372635087</v>
      </c>
      <c r="T782" s="27" t="n">
        <v>1.6892643783514</v>
      </c>
      <c r="U782" s="27" t="n">
        <v>-0.947097218972045</v>
      </c>
      <c r="V782" s="27" t="n">
        <v>0.86951494659126</v>
      </c>
      <c r="W782" s="27" t="n">
        <v>0.440947361931571</v>
      </c>
      <c r="X782" s="27" t="n">
        <v>-1.72868611430214</v>
      </c>
      <c r="Y782" s="27" t="n">
        <v>-0.156527606520257</v>
      </c>
      <c r="Z782" s="27" t="n">
        <v>-1.29157342002661</v>
      </c>
      <c r="AA782" s="27" t="n">
        <v>-2.64625868495334</v>
      </c>
      <c r="AB782" s="27" t="n">
        <v>-0.184241144197097</v>
      </c>
      <c r="AC782" s="27" t="n">
        <v>-0.990818567802945</v>
      </c>
      <c r="AD782" s="27" t="n">
        <v>-1.21801546235601</v>
      </c>
      <c r="AE782" s="27" t="n">
        <v>1.21643183272768</v>
      </c>
      <c r="AF782" s="27" t="n">
        <v>0.118881658928025</v>
      </c>
      <c r="AG782" s="27" t="n">
        <v>-0.716686121502051</v>
      </c>
      <c r="AH782" s="27" t="n">
        <v>-0.0838825437338524</v>
      </c>
      <c r="AI782" s="27" t="n">
        <v>-1.19308527742105</v>
      </c>
      <c r="AJ782" s="27" t="n">
        <v>0.1602943647775</v>
      </c>
      <c r="AK782" s="27" t="n">
        <v>0.406541989390387</v>
      </c>
      <c r="AL782" s="21"/>
      <c r="AM782" s="31" t="n">
        <f aca="false">IF(SQRT($B$9)*$B782+SQRT(1-$B$9)*R782&lt;_xlfn.NORM.S.INV($B$6),1,0)</f>
        <v>0</v>
      </c>
      <c r="AN782" s="31" t="n">
        <f aca="false">IF(SQRT($B$9)*$B782+SQRT(1-$B$9)*S782&lt;_xlfn.NORM.S.INV($B$6),1,0)</f>
        <v>0</v>
      </c>
      <c r="AO782" s="31" t="n">
        <f aca="false">IF(SQRT($B$9)*$B782+SQRT(1-$B$9)*T782&lt;_xlfn.NORM.S.INV($B$6),1,0)</f>
        <v>0</v>
      </c>
      <c r="AP782" s="31" t="n">
        <f aca="false">IF(SQRT($B$9)*$B782+SQRT(1-$B$9)*U782&lt;_xlfn.NORM.S.INV($B$6),1,0)</f>
        <v>0</v>
      </c>
      <c r="AQ782" s="31" t="n">
        <f aca="false">IF(SQRT($B$9)*$B782+SQRT(1-$B$9)*V782&lt;_xlfn.NORM.S.INV($B$6),1,0)</f>
        <v>0</v>
      </c>
      <c r="AR782" s="31" t="n">
        <f aca="false">IF(SQRT($B$9)*$B782+SQRT(1-$B$9)*W782&lt;_xlfn.NORM.S.INV($B$6),1,0)</f>
        <v>0</v>
      </c>
      <c r="AS782" s="31" t="n">
        <f aca="false">IF(SQRT($B$9)*$B782+SQRT(1-$B$9)*X782&lt;_xlfn.NORM.S.INV($B$6),1,0)</f>
        <v>0</v>
      </c>
      <c r="AT782" s="31" t="n">
        <f aca="false">IF(SQRT($B$9)*$B782+SQRT(1-$B$9)*Y782&lt;_xlfn.NORM.S.INV($B$6),1,0)</f>
        <v>0</v>
      </c>
      <c r="AU782" s="31" t="n">
        <f aca="false">IF(SQRT($B$9)*$B782+SQRT(1-$B$9)*Z782&lt;_xlfn.NORM.S.INV($B$6),1,0)</f>
        <v>0</v>
      </c>
      <c r="AV782" s="31" t="n">
        <f aca="false">IF(SQRT($B$9)*$B782+SQRT(1-$B$9)*AA782&lt;_xlfn.NORM.S.INV($B$6),1,0)</f>
        <v>0</v>
      </c>
      <c r="AW782" s="31" t="n">
        <f aca="false">IF(SQRT($C$9)*$B782+SQRT(1-$C$9)*AB782&lt;_xlfn.NORM.S.INV($C$6),1,0)</f>
        <v>0</v>
      </c>
      <c r="AX782" s="31" t="n">
        <f aca="false">IF(SQRT($C$9)*$B782+SQRT(1-$C$9)*AC782&lt;_xlfn.NORM.S.INV($C$6),1,0)</f>
        <v>0</v>
      </c>
      <c r="AY782" s="31" t="n">
        <f aca="false">IF(SQRT($C$9)*$B782+SQRT(1-$C$9)*AD782&lt;_xlfn.NORM.S.INV($C$6),1,0)</f>
        <v>0</v>
      </c>
      <c r="AZ782" s="31" t="n">
        <f aca="false">IF(SQRT($C$9)*$B782+SQRT(1-$C$9)*AE782&lt;_xlfn.NORM.S.INV($C$6),1,0)</f>
        <v>0</v>
      </c>
      <c r="BA782" s="31" t="n">
        <f aca="false">IF(SQRT($C$9)*$B782+SQRT(1-$C$9)*AF782&lt;_xlfn.NORM.S.INV($C$6),1,0)</f>
        <v>0</v>
      </c>
      <c r="BB782" s="31" t="n">
        <f aca="false">IF(SQRT($C$9)*$B782+SQRT(1-$C$9)*AG782&lt;_xlfn.NORM.S.INV($C$6),1,0)</f>
        <v>0</v>
      </c>
      <c r="BC782" s="31" t="n">
        <f aca="false">IF(SQRT($C$9)*$B782+SQRT(1-$C$9)*AH782&lt;_xlfn.NORM.S.INV($C$6),1,0)</f>
        <v>0</v>
      </c>
      <c r="BD782" s="31" t="n">
        <f aca="false">IF(SQRT($C$9)*$B782+SQRT(1-$C$9)*AI782&lt;_xlfn.NORM.S.INV($C$6),1,0)</f>
        <v>0</v>
      </c>
      <c r="BE782" s="31" t="n">
        <f aca="false">IF(SQRT($C$9)*$B782+SQRT(1-$C$9)*AJ782&lt;_xlfn.NORM.S.INV($C$6),1,0)</f>
        <v>0</v>
      </c>
      <c r="BF782" s="31" t="n">
        <f aca="false">IF(SQRT($C$9)*$B782+SQRT(1-$C$9)*AK782&lt;_xlfn.NORM.S.INV($C$6),1,0)</f>
        <v>0</v>
      </c>
      <c r="BG782" s="21"/>
      <c r="BH782" s="21"/>
      <c r="BI782" s="31" t="n">
        <f aca="false">$B$11*(($A$1061)*$C782/$B$12*$B$7+(1-$A$1061)*$D782/$B$12*$C$7)</f>
        <v>0</v>
      </c>
      <c r="BJ782" s="31" t="n">
        <f aca="false">$B$11*(($A$1062)*$C782/$B$12*$B$7+(1-$A$1062)*$D782/$B$12*$C$7)</f>
        <v>0</v>
      </c>
      <c r="BK782" s="31" t="n">
        <f aca="false">$B$11*(($A$1063)*$C782/$B$12*$B$7+(1-$A$1063)*$D782/$B$12*$C$7)</f>
        <v>0</v>
      </c>
      <c r="BL782" s="31" t="n">
        <f aca="false">$B$11*(($A$1064)*$C782/$B$12*$B$7+(1-$A$1064)*$D782/$B$12*$C$7)</f>
        <v>0</v>
      </c>
      <c r="BM782" s="31" t="n">
        <f aca="false">$B$11*(($A$1065)*$C782/$B$12*$B$7+(1-$A$1065)*$D782/$B$12*$C$7)</f>
        <v>0</v>
      </c>
      <c r="BN782" s="31" t="n">
        <f aca="false">$B$11*(($A$1066)*$C782/$B$12*$B$7+(1-$A$1066)*$D782/$B$12*$C$7)</f>
        <v>0</v>
      </c>
      <c r="BO782" s="31" t="n">
        <f aca="false">$B$11*(($A$1067)*$C782/$B$12*$B$7+(1-$A$1067)*$D782/$B$12*$C$7)</f>
        <v>0</v>
      </c>
      <c r="BP782" s="31" t="n">
        <f aca="false">$B$11*(($A$1068)*$C782/$B$12*$B$7+(1-$A$1068)*$D782/$B$12*$C$7)</f>
        <v>0</v>
      </c>
      <c r="BQ782" s="31" t="n">
        <f aca="false">$B$11*(($A$1069)*$C782/$B$12*$B$7+(1-$A$1069)*$D782/$B$12*$C$7)</f>
        <v>0</v>
      </c>
      <c r="BR782" s="31" t="n">
        <f aca="false">$B$11*(($A$1070)*$C782/$B$12*$B$7+(1-$A$1070)*$D782/$B$12*$C$7)</f>
        <v>0</v>
      </c>
      <c r="BS782" s="31" t="n">
        <f aca="false">$B$11*(($A$1071)*$C782/$B$12*$B$7+(1-$A$1071)*$D782/$B$12*$C$7)</f>
        <v>0</v>
      </c>
      <c r="BT782" s="31" t="n">
        <f aca="false">$B$11*(($A$1072)*$C782/$B$12*$B$7+(1-$A$1072)*$D782/$B$12*$C$7)</f>
        <v>0</v>
      </c>
      <c r="BU782" s="31" t="n">
        <f aca="false">$B$11*(($A$1073)*$C782/$B$12*$B$7+(1-$A$1073)*$D782/$B$12*$C$7)</f>
        <v>0</v>
      </c>
      <c r="BV782" s="31" t="n">
        <f aca="false">$B$11*(($A$1074)*$C782/$B$12*$B$7+(1-$A$1074)*$D782/$B$12*$C$7)</f>
        <v>0</v>
      </c>
      <c r="BW782" s="31" t="n">
        <f aca="false">$B$11*(($A$1075)*$C782/$B$12*$B$7+(1-$A$1075)*$D782/$B$12*$C$7)</f>
        <v>0</v>
      </c>
      <c r="BX782" s="31" t="n">
        <f aca="false">$B$11*(($A$1076)*$C782/$B$12*$B$7+(1-$A$1076)*$D782/$B$12*$C$7)</f>
        <v>0</v>
      </c>
      <c r="BY782" s="31" t="n">
        <f aca="false">$B$11*(($A$1077)*$C782/$B$12*$B$7+(1-$A$1077)*$D782/$B$12*$C$7)</f>
        <v>0</v>
      </c>
      <c r="BZ782" s="31" t="n">
        <f aca="false">$B$11*(($A$1078)*$C782/$B$12*$B$7+(1-$A$1078)*$D782/$B$12*$C$7)</f>
        <v>0</v>
      </c>
      <c r="CA782" s="31" t="n">
        <f aca="false">$B$11*(($A$1079)*$C782/$B$12*$B$7+(1-$A$1079)*$D782/$B$12*$C$7)</f>
        <v>0</v>
      </c>
      <c r="CB782" s="31" t="n">
        <f aca="false">$B$11*(($A$1080)*$C782/$B$12*$B$7+(1-$A$1080)*$D782/$B$12*$C$7)</f>
        <v>0</v>
      </c>
      <c r="CC782" s="31" t="n">
        <f aca="false">$B$11*(($A$1081)*$C782/$B$12*$B$7+(1-$A$1081)*$D782/$B$12*$C$7)</f>
        <v>0</v>
      </c>
    </row>
    <row r="783" customFormat="false" ht="15" hidden="false" customHeight="false" outlineLevel="0" collapsed="false">
      <c r="A783" s="21" t="n">
        <v>759</v>
      </c>
      <c r="B783" s="27" t="n">
        <v>0.376647873613483</v>
      </c>
      <c r="C783" s="9" t="n">
        <f aca="false">SUM(AM783:AV783)</f>
        <v>0</v>
      </c>
      <c r="D783" s="9" t="n">
        <f aca="false">SUM(AW783:BF783)</f>
        <v>0</v>
      </c>
      <c r="E783" s="24" t="n">
        <f aca="false">(1-C783/$B$12)*$B$8-C783/$B$12*$B$7</f>
        <v>0.05</v>
      </c>
      <c r="F783" s="24" t="n">
        <f aca="false">(1-D783/$B$12)*$C$8-D783/$B$12*$C$7</f>
        <v>0.09</v>
      </c>
      <c r="G783" s="47" t="n">
        <f aca="false">$B$11*($B$10*C783/$B$12*$B$7+(1-$B$10)*D783/$B$12*$C$7)</f>
        <v>0</v>
      </c>
      <c r="H783" s="24" t="n">
        <f aca="false">$B$10*E783+(1-$B$10)*F783</f>
        <v>0.07</v>
      </c>
      <c r="I783" s="21"/>
      <c r="J783" s="21"/>
      <c r="K783" s="21"/>
      <c r="L783" s="21"/>
      <c r="M783" s="21"/>
      <c r="N783" s="21"/>
      <c r="O783" s="21"/>
      <c r="P783" s="21"/>
      <c r="Q783" s="21"/>
      <c r="R783" s="27" t="n">
        <v>-1.76429050897129</v>
      </c>
      <c r="S783" s="27" t="n">
        <v>0.931517720633009</v>
      </c>
      <c r="T783" s="27" t="n">
        <v>-0.374085845678712</v>
      </c>
      <c r="U783" s="27" t="n">
        <v>0.688633787600697</v>
      </c>
      <c r="V783" s="27" t="n">
        <v>0.969266459397078</v>
      </c>
      <c r="W783" s="27" t="n">
        <v>0.402961780761446</v>
      </c>
      <c r="X783" s="27" t="n">
        <v>0.886132933528431</v>
      </c>
      <c r="Y783" s="27" t="n">
        <v>-1.16388601853298</v>
      </c>
      <c r="Z783" s="27" t="n">
        <v>-0.998614916286619</v>
      </c>
      <c r="AA783" s="27" t="n">
        <v>0.644140331888324</v>
      </c>
      <c r="AB783" s="27" t="n">
        <v>-0.262279893430563</v>
      </c>
      <c r="AC783" s="27" t="n">
        <v>1.48747953910814</v>
      </c>
      <c r="AD783" s="27" t="n">
        <v>-0.65648535898746</v>
      </c>
      <c r="AE783" s="27" t="n">
        <v>-1.62853533474958</v>
      </c>
      <c r="AF783" s="27" t="n">
        <v>-0.147784145088072</v>
      </c>
      <c r="AG783" s="27" t="n">
        <v>0.0242066860401183</v>
      </c>
      <c r="AH783" s="27" t="n">
        <v>0.872167690911855</v>
      </c>
      <c r="AI783" s="27" t="n">
        <v>0.669425591863381</v>
      </c>
      <c r="AJ783" s="27" t="n">
        <v>1.1790010023533</v>
      </c>
      <c r="AK783" s="27" t="n">
        <v>0.334442256979063</v>
      </c>
      <c r="AL783" s="21"/>
      <c r="AM783" s="31" t="n">
        <f aca="false">IF(SQRT($B$9)*$B783+SQRT(1-$B$9)*R783&lt;_xlfn.NORM.S.INV($B$6),1,0)</f>
        <v>0</v>
      </c>
      <c r="AN783" s="31" t="n">
        <f aca="false">IF(SQRT($B$9)*$B783+SQRT(1-$B$9)*S783&lt;_xlfn.NORM.S.INV($B$6),1,0)</f>
        <v>0</v>
      </c>
      <c r="AO783" s="31" t="n">
        <f aca="false">IF(SQRT($B$9)*$B783+SQRT(1-$B$9)*T783&lt;_xlfn.NORM.S.INV($B$6),1,0)</f>
        <v>0</v>
      </c>
      <c r="AP783" s="31" t="n">
        <f aca="false">IF(SQRT($B$9)*$B783+SQRT(1-$B$9)*U783&lt;_xlfn.NORM.S.INV($B$6),1,0)</f>
        <v>0</v>
      </c>
      <c r="AQ783" s="31" t="n">
        <f aca="false">IF(SQRT($B$9)*$B783+SQRT(1-$B$9)*V783&lt;_xlfn.NORM.S.INV($B$6),1,0)</f>
        <v>0</v>
      </c>
      <c r="AR783" s="31" t="n">
        <f aca="false">IF(SQRT($B$9)*$B783+SQRT(1-$B$9)*W783&lt;_xlfn.NORM.S.INV($B$6),1,0)</f>
        <v>0</v>
      </c>
      <c r="AS783" s="31" t="n">
        <f aca="false">IF(SQRT($B$9)*$B783+SQRT(1-$B$9)*X783&lt;_xlfn.NORM.S.INV($B$6),1,0)</f>
        <v>0</v>
      </c>
      <c r="AT783" s="31" t="n">
        <f aca="false">IF(SQRT($B$9)*$B783+SQRT(1-$B$9)*Y783&lt;_xlfn.NORM.S.INV($B$6),1,0)</f>
        <v>0</v>
      </c>
      <c r="AU783" s="31" t="n">
        <f aca="false">IF(SQRT($B$9)*$B783+SQRT(1-$B$9)*Z783&lt;_xlfn.NORM.S.INV($B$6),1,0)</f>
        <v>0</v>
      </c>
      <c r="AV783" s="31" t="n">
        <f aca="false">IF(SQRT($B$9)*$B783+SQRT(1-$B$9)*AA783&lt;_xlfn.NORM.S.INV($B$6),1,0)</f>
        <v>0</v>
      </c>
      <c r="AW783" s="31" t="n">
        <f aca="false">IF(SQRT($C$9)*$B783+SQRT(1-$C$9)*AB783&lt;_xlfn.NORM.S.INV($C$6),1,0)</f>
        <v>0</v>
      </c>
      <c r="AX783" s="31" t="n">
        <f aca="false">IF(SQRT($C$9)*$B783+SQRT(1-$C$9)*AC783&lt;_xlfn.NORM.S.INV($C$6),1,0)</f>
        <v>0</v>
      </c>
      <c r="AY783" s="31" t="n">
        <f aca="false">IF(SQRT($C$9)*$B783+SQRT(1-$C$9)*AD783&lt;_xlfn.NORM.S.INV($C$6),1,0)</f>
        <v>0</v>
      </c>
      <c r="AZ783" s="31" t="n">
        <f aca="false">IF(SQRT($C$9)*$B783+SQRT(1-$C$9)*AE783&lt;_xlfn.NORM.S.INV($C$6),1,0)</f>
        <v>0</v>
      </c>
      <c r="BA783" s="31" t="n">
        <f aca="false">IF(SQRT($C$9)*$B783+SQRT(1-$C$9)*AF783&lt;_xlfn.NORM.S.INV($C$6),1,0)</f>
        <v>0</v>
      </c>
      <c r="BB783" s="31" t="n">
        <f aca="false">IF(SQRT($C$9)*$B783+SQRT(1-$C$9)*AG783&lt;_xlfn.NORM.S.INV($C$6),1,0)</f>
        <v>0</v>
      </c>
      <c r="BC783" s="31" t="n">
        <f aca="false">IF(SQRT($C$9)*$B783+SQRT(1-$C$9)*AH783&lt;_xlfn.NORM.S.INV($C$6),1,0)</f>
        <v>0</v>
      </c>
      <c r="BD783" s="31" t="n">
        <f aca="false">IF(SQRT($C$9)*$B783+SQRT(1-$C$9)*AI783&lt;_xlfn.NORM.S.INV($C$6),1,0)</f>
        <v>0</v>
      </c>
      <c r="BE783" s="31" t="n">
        <f aca="false">IF(SQRT($C$9)*$B783+SQRT(1-$C$9)*AJ783&lt;_xlfn.NORM.S.INV($C$6),1,0)</f>
        <v>0</v>
      </c>
      <c r="BF783" s="31" t="n">
        <f aca="false">IF(SQRT($C$9)*$B783+SQRT(1-$C$9)*AK783&lt;_xlfn.NORM.S.INV($C$6),1,0)</f>
        <v>0</v>
      </c>
      <c r="BG783" s="21"/>
      <c r="BH783" s="21"/>
      <c r="BI783" s="31" t="n">
        <f aca="false">$B$11*(($A$1061)*$C783/$B$12*$B$7+(1-$A$1061)*$D783/$B$12*$C$7)</f>
        <v>0</v>
      </c>
      <c r="BJ783" s="31" t="n">
        <f aca="false">$B$11*(($A$1062)*$C783/$B$12*$B$7+(1-$A$1062)*$D783/$B$12*$C$7)</f>
        <v>0</v>
      </c>
      <c r="BK783" s="31" t="n">
        <f aca="false">$B$11*(($A$1063)*$C783/$B$12*$B$7+(1-$A$1063)*$D783/$B$12*$C$7)</f>
        <v>0</v>
      </c>
      <c r="BL783" s="31" t="n">
        <f aca="false">$B$11*(($A$1064)*$C783/$B$12*$B$7+(1-$A$1064)*$D783/$B$12*$C$7)</f>
        <v>0</v>
      </c>
      <c r="BM783" s="31" t="n">
        <f aca="false">$B$11*(($A$1065)*$C783/$B$12*$B$7+(1-$A$1065)*$D783/$B$12*$C$7)</f>
        <v>0</v>
      </c>
      <c r="BN783" s="31" t="n">
        <f aca="false">$B$11*(($A$1066)*$C783/$B$12*$B$7+(1-$A$1066)*$D783/$B$12*$C$7)</f>
        <v>0</v>
      </c>
      <c r="BO783" s="31" t="n">
        <f aca="false">$B$11*(($A$1067)*$C783/$B$12*$B$7+(1-$A$1067)*$D783/$B$12*$C$7)</f>
        <v>0</v>
      </c>
      <c r="BP783" s="31" t="n">
        <f aca="false">$B$11*(($A$1068)*$C783/$B$12*$B$7+(1-$A$1068)*$D783/$B$12*$C$7)</f>
        <v>0</v>
      </c>
      <c r="BQ783" s="31" t="n">
        <f aca="false">$B$11*(($A$1069)*$C783/$B$12*$B$7+(1-$A$1069)*$D783/$B$12*$C$7)</f>
        <v>0</v>
      </c>
      <c r="BR783" s="31" t="n">
        <f aca="false">$B$11*(($A$1070)*$C783/$B$12*$B$7+(1-$A$1070)*$D783/$B$12*$C$7)</f>
        <v>0</v>
      </c>
      <c r="BS783" s="31" t="n">
        <f aca="false">$B$11*(($A$1071)*$C783/$B$12*$B$7+(1-$A$1071)*$D783/$B$12*$C$7)</f>
        <v>0</v>
      </c>
      <c r="BT783" s="31" t="n">
        <f aca="false">$B$11*(($A$1072)*$C783/$B$12*$B$7+(1-$A$1072)*$D783/$B$12*$C$7)</f>
        <v>0</v>
      </c>
      <c r="BU783" s="31" t="n">
        <f aca="false">$B$11*(($A$1073)*$C783/$B$12*$B$7+(1-$A$1073)*$D783/$B$12*$C$7)</f>
        <v>0</v>
      </c>
      <c r="BV783" s="31" t="n">
        <f aca="false">$B$11*(($A$1074)*$C783/$B$12*$B$7+(1-$A$1074)*$D783/$B$12*$C$7)</f>
        <v>0</v>
      </c>
      <c r="BW783" s="31" t="n">
        <f aca="false">$B$11*(($A$1075)*$C783/$B$12*$B$7+(1-$A$1075)*$D783/$B$12*$C$7)</f>
        <v>0</v>
      </c>
      <c r="BX783" s="31" t="n">
        <f aca="false">$B$11*(($A$1076)*$C783/$B$12*$B$7+(1-$A$1076)*$D783/$B$12*$C$7)</f>
        <v>0</v>
      </c>
      <c r="BY783" s="31" t="n">
        <f aca="false">$B$11*(($A$1077)*$C783/$B$12*$B$7+(1-$A$1077)*$D783/$B$12*$C$7)</f>
        <v>0</v>
      </c>
      <c r="BZ783" s="31" t="n">
        <f aca="false">$B$11*(($A$1078)*$C783/$B$12*$B$7+(1-$A$1078)*$D783/$B$12*$C$7)</f>
        <v>0</v>
      </c>
      <c r="CA783" s="31" t="n">
        <f aca="false">$B$11*(($A$1079)*$C783/$B$12*$B$7+(1-$A$1079)*$D783/$B$12*$C$7)</f>
        <v>0</v>
      </c>
      <c r="CB783" s="31" t="n">
        <f aca="false">$B$11*(($A$1080)*$C783/$B$12*$B$7+(1-$A$1080)*$D783/$B$12*$C$7)</f>
        <v>0</v>
      </c>
      <c r="CC783" s="31" t="n">
        <f aca="false">$B$11*(($A$1081)*$C783/$B$12*$B$7+(1-$A$1081)*$D783/$B$12*$C$7)</f>
        <v>0</v>
      </c>
    </row>
    <row r="784" customFormat="false" ht="15" hidden="false" customHeight="false" outlineLevel="0" collapsed="false">
      <c r="A784" s="21" t="n">
        <v>760</v>
      </c>
      <c r="B784" s="27" t="n">
        <v>0.0332776152065965</v>
      </c>
      <c r="C784" s="9" t="n">
        <f aca="false">SUM(AM784:AV784)</f>
        <v>0</v>
      </c>
      <c r="D784" s="9" t="n">
        <f aca="false">SUM(AW784:BF784)</f>
        <v>0</v>
      </c>
      <c r="E784" s="24" t="n">
        <f aca="false">(1-C784/$B$12)*$B$8-C784/$B$12*$B$7</f>
        <v>0.05</v>
      </c>
      <c r="F784" s="24" t="n">
        <f aca="false">(1-D784/$B$12)*$C$8-D784/$B$12*$C$7</f>
        <v>0.09</v>
      </c>
      <c r="G784" s="47" t="n">
        <f aca="false">$B$11*($B$10*C784/$B$12*$B$7+(1-$B$10)*D784/$B$12*$C$7)</f>
        <v>0</v>
      </c>
      <c r="H784" s="24" t="n">
        <f aca="false">$B$10*E784+(1-$B$10)*F784</f>
        <v>0.07</v>
      </c>
      <c r="I784" s="21"/>
      <c r="J784" s="21"/>
      <c r="K784" s="21"/>
      <c r="L784" s="21"/>
      <c r="M784" s="21"/>
      <c r="N784" s="21"/>
      <c r="O784" s="21"/>
      <c r="P784" s="21"/>
      <c r="Q784" s="21"/>
      <c r="R784" s="27" t="n">
        <v>0.570608890618347</v>
      </c>
      <c r="S784" s="27" t="n">
        <v>0.369232779153223</v>
      </c>
      <c r="T784" s="27" t="n">
        <v>-1.05043685713575</v>
      </c>
      <c r="U784" s="27" t="n">
        <v>-0.537786753105539</v>
      </c>
      <c r="V784" s="27" t="n">
        <v>1.43217143716227</v>
      </c>
      <c r="W784" s="27" t="n">
        <v>1.6919836467409</v>
      </c>
      <c r="X784" s="27" t="n">
        <v>1.14806173698485</v>
      </c>
      <c r="Y784" s="27" t="n">
        <v>1.16153306782469</v>
      </c>
      <c r="Z784" s="27" t="n">
        <v>-0.878103145669234</v>
      </c>
      <c r="AA784" s="27" t="n">
        <v>1.81827884212174</v>
      </c>
      <c r="AB784" s="27" t="n">
        <v>0.409339468411114</v>
      </c>
      <c r="AC784" s="27" t="n">
        <v>0.987608321320064</v>
      </c>
      <c r="AD784" s="27" t="n">
        <v>0.0627185544857459</v>
      </c>
      <c r="AE784" s="27" t="n">
        <v>-1.4176447809531</v>
      </c>
      <c r="AF784" s="27" t="n">
        <v>-0.43205943470423</v>
      </c>
      <c r="AG784" s="27" t="n">
        <v>0.926799808873738</v>
      </c>
      <c r="AH784" s="27" t="n">
        <v>0.534683854596039</v>
      </c>
      <c r="AI784" s="27" t="n">
        <v>0.0118801864226191</v>
      </c>
      <c r="AJ784" s="27" t="n">
        <v>-0.69496840339438</v>
      </c>
      <c r="AK784" s="27" t="n">
        <v>-1.02039399228203</v>
      </c>
      <c r="AL784" s="21"/>
      <c r="AM784" s="31" t="n">
        <f aca="false">IF(SQRT($B$9)*$B784+SQRT(1-$B$9)*R784&lt;_xlfn.NORM.S.INV($B$6),1,0)</f>
        <v>0</v>
      </c>
      <c r="AN784" s="31" t="n">
        <f aca="false">IF(SQRT($B$9)*$B784+SQRT(1-$B$9)*S784&lt;_xlfn.NORM.S.INV($B$6),1,0)</f>
        <v>0</v>
      </c>
      <c r="AO784" s="31" t="n">
        <f aca="false">IF(SQRT($B$9)*$B784+SQRT(1-$B$9)*T784&lt;_xlfn.NORM.S.INV($B$6),1,0)</f>
        <v>0</v>
      </c>
      <c r="AP784" s="31" t="n">
        <f aca="false">IF(SQRT($B$9)*$B784+SQRT(1-$B$9)*U784&lt;_xlfn.NORM.S.INV($B$6),1,0)</f>
        <v>0</v>
      </c>
      <c r="AQ784" s="31" t="n">
        <f aca="false">IF(SQRT($B$9)*$B784+SQRT(1-$B$9)*V784&lt;_xlfn.NORM.S.INV($B$6),1,0)</f>
        <v>0</v>
      </c>
      <c r="AR784" s="31" t="n">
        <f aca="false">IF(SQRT($B$9)*$B784+SQRT(1-$B$9)*W784&lt;_xlfn.NORM.S.INV($B$6),1,0)</f>
        <v>0</v>
      </c>
      <c r="AS784" s="31" t="n">
        <f aca="false">IF(SQRT($B$9)*$B784+SQRT(1-$B$9)*X784&lt;_xlfn.NORM.S.INV($B$6),1,0)</f>
        <v>0</v>
      </c>
      <c r="AT784" s="31" t="n">
        <f aca="false">IF(SQRT($B$9)*$B784+SQRT(1-$B$9)*Y784&lt;_xlfn.NORM.S.INV($B$6),1,0)</f>
        <v>0</v>
      </c>
      <c r="AU784" s="31" t="n">
        <f aca="false">IF(SQRT($B$9)*$B784+SQRT(1-$B$9)*Z784&lt;_xlfn.NORM.S.INV($B$6),1,0)</f>
        <v>0</v>
      </c>
      <c r="AV784" s="31" t="n">
        <f aca="false">IF(SQRT($B$9)*$B784+SQRT(1-$B$9)*AA784&lt;_xlfn.NORM.S.INV($B$6),1,0)</f>
        <v>0</v>
      </c>
      <c r="AW784" s="31" t="n">
        <f aca="false">IF(SQRT($C$9)*$B784+SQRT(1-$C$9)*AB784&lt;_xlfn.NORM.S.INV($C$6),1,0)</f>
        <v>0</v>
      </c>
      <c r="AX784" s="31" t="n">
        <f aca="false">IF(SQRT($C$9)*$B784+SQRT(1-$C$9)*AC784&lt;_xlfn.NORM.S.INV($C$6),1,0)</f>
        <v>0</v>
      </c>
      <c r="AY784" s="31" t="n">
        <f aca="false">IF(SQRT($C$9)*$B784+SQRT(1-$C$9)*AD784&lt;_xlfn.NORM.S.INV($C$6),1,0)</f>
        <v>0</v>
      </c>
      <c r="AZ784" s="31" t="n">
        <f aca="false">IF(SQRT($C$9)*$B784+SQRT(1-$C$9)*AE784&lt;_xlfn.NORM.S.INV($C$6),1,0)</f>
        <v>0</v>
      </c>
      <c r="BA784" s="31" t="n">
        <f aca="false">IF(SQRT($C$9)*$B784+SQRT(1-$C$9)*AF784&lt;_xlfn.NORM.S.INV($C$6),1,0)</f>
        <v>0</v>
      </c>
      <c r="BB784" s="31" t="n">
        <f aca="false">IF(SQRT($C$9)*$B784+SQRT(1-$C$9)*AG784&lt;_xlfn.NORM.S.INV($C$6),1,0)</f>
        <v>0</v>
      </c>
      <c r="BC784" s="31" t="n">
        <f aca="false">IF(SQRT($C$9)*$B784+SQRT(1-$C$9)*AH784&lt;_xlfn.NORM.S.INV($C$6),1,0)</f>
        <v>0</v>
      </c>
      <c r="BD784" s="31" t="n">
        <f aca="false">IF(SQRT($C$9)*$B784+SQRT(1-$C$9)*AI784&lt;_xlfn.NORM.S.INV($C$6),1,0)</f>
        <v>0</v>
      </c>
      <c r="BE784" s="31" t="n">
        <f aca="false">IF(SQRT($C$9)*$B784+SQRT(1-$C$9)*AJ784&lt;_xlfn.NORM.S.INV($C$6),1,0)</f>
        <v>0</v>
      </c>
      <c r="BF784" s="31" t="n">
        <f aca="false">IF(SQRT($C$9)*$B784+SQRT(1-$C$9)*AK784&lt;_xlfn.NORM.S.INV($C$6),1,0)</f>
        <v>0</v>
      </c>
      <c r="BG784" s="21"/>
      <c r="BH784" s="21"/>
      <c r="BI784" s="31" t="n">
        <f aca="false">$B$11*(($A$1061)*$C784/$B$12*$B$7+(1-$A$1061)*$D784/$B$12*$C$7)</f>
        <v>0</v>
      </c>
      <c r="BJ784" s="31" t="n">
        <f aca="false">$B$11*(($A$1062)*$C784/$B$12*$B$7+(1-$A$1062)*$D784/$B$12*$C$7)</f>
        <v>0</v>
      </c>
      <c r="BK784" s="31" t="n">
        <f aca="false">$B$11*(($A$1063)*$C784/$B$12*$B$7+(1-$A$1063)*$D784/$B$12*$C$7)</f>
        <v>0</v>
      </c>
      <c r="BL784" s="31" t="n">
        <f aca="false">$B$11*(($A$1064)*$C784/$B$12*$B$7+(1-$A$1064)*$D784/$B$12*$C$7)</f>
        <v>0</v>
      </c>
      <c r="BM784" s="31" t="n">
        <f aca="false">$B$11*(($A$1065)*$C784/$B$12*$B$7+(1-$A$1065)*$D784/$B$12*$C$7)</f>
        <v>0</v>
      </c>
      <c r="BN784" s="31" t="n">
        <f aca="false">$B$11*(($A$1066)*$C784/$B$12*$B$7+(1-$A$1066)*$D784/$B$12*$C$7)</f>
        <v>0</v>
      </c>
      <c r="BO784" s="31" t="n">
        <f aca="false">$B$11*(($A$1067)*$C784/$B$12*$B$7+(1-$A$1067)*$D784/$B$12*$C$7)</f>
        <v>0</v>
      </c>
      <c r="BP784" s="31" t="n">
        <f aca="false">$B$11*(($A$1068)*$C784/$B$12*$B$7+(1-$A$1068)*$D784/$B$12*$C$7)</f>
        <v>0</v>
      </c>
      <c r="BQ784" s="31" t="n">
        <f aca="false">$B$11*(($A$1069)*$C784/$B$12*$B$7+(1-$A$1069)*$D784/$B$12*$C$7)</f>
        <v>0</v>
      </c>
      <c r="BR784" s="31" t="n">
        <f aca="false">$B$11*(($A$1070)*$C784/$B$12*$B$7+(1-$A$1070)*$D784/$B$12*$C$7)</f>
        <v>0</v>
      </c>
      <c r="BS784" s="31" t="n">
        <f aca="false">$B$11*(($A$1071)*$C784/$B$12*$B$7+(1-$A$1071)*$D784/$B$12*$C$7)</f>
        <v>0</v>
      </c>
      <c r="BT784" s="31" t="n">
        <f aca="false">$B$11*(($A$1072)*$C784/$B$12*$B$7+(1-$A$1072)*$D784/$B$12*$C$7)</f>
        <v>0</v>
      </c>
      <c r="BU784" s="31" t="n">
        <f aca="false">$B$11*(($A$1073)*$C784/$B$12*$B$7+(1-$A$1073)*$D784/$B$12*$C$7)</f>
        <v>0</v>
      </c>
      <c r="BV784" s="31" t="n">
        <f aca="false">$B$11*(($A$1074)*$C784/$B$12*$B$7+(1-$A$1074)*$D784/$B$12*$C$7)</f>
        <v>0</v>
      </c>
      <c r="BW784" s="31" t="n">
        <f aca="false">$B$11*(($A$1075)*$C784/$B$12*$B$7+(1-$A$1075)*$D784/$B$12*$C$7)</f>
        <v>0</v>
      </c>
      <c r="BX784" s="31" t="n">
        <f aca="false">$B$11*(($A$1076)*$C784/$B$12*$B$7+(1-$A$1076)*$D784/$B$12*$C$7)</f>
        <v>0</v>
      </c>
      <c r="BY784" s="31" t="n">
        <f aca="false">$B$11*(($A$1077)*$C784/$B$12*$B$7+(1-$A$1077)*$D784/$B$12*$C$7)</f>
        <v>0</v>
      </c>
      <c r="BZ784" s="31" t="n">
        <f aca="false">$B$11*(($A$1078)*$C784/$B$12*$B$7+(1-$A$1078)*$D784/$B$12*$C$7)</f>
        <v>0</v>
      </c>
      <c r="CA784" s="31" t="n">
        <f aca="false">$B$11*(($A$1079)*$C784/$B$12*$B$7+(1-$A$1079)*$D784/$B$12*$C$7)</f>
        <v>0</v>
      </c>
      <c r="CB784" s="31" t="n">
        <f aca="false">$B$11*(($A$1080)*$C784/$B$12*$B$7+(1-$A$1080)*$D784/$B$12*$C$7)</f>
        <v>0</v>
      </c>
      <c r="CC784" s="31" t="n">
        <f aca="false">$B$11*(($A$1081)*$C784/$B$12*$B$7+(1-$A$1081)*$D784/$B$12*$C$7)</f>
        <v>0</v>
      </c>
    </row>
    <row r="785" customFormat="false" ht="15" hidden="false" customHeight="false" outlineLevel="0" collapsed="false">
      <c r="A785" s="21" t="n">
        <v>761</v>
      </c>
      <c r="B785" s="27" t="n">
        <v>1.29869144355023</v>
      </c>
      <c r="C785" s="9" t="n">
        <f aca="false">SUM(AM785:AV785)</f>
        <v>0</v>
      </c>
      <c r="D785" s="9" t="n">
        <f aca="false">SUM(AW785:BF785)</f>
        <v>0</v>
      </c>
      <c r="E785" s="24" t="n">
        <f aca="false">(1-C785/$B$12)*$B$8-C785/$B$12*$B$7</f>
        <v>0.05</v>
      </c>
      <c r="F785" s="24" t="n">
        <f aca="false">(1-D785/$B$12)*$C$8-D785/$B$12*$C$7</f>
        <v>0.09</v>
      </c>
      <c r="G785" s="47" t="n">
        <f aca="false">$B$11*($B$10*C785/$B$12*$B$7+(1-$B$10)*D785/$B$12*$C$7)</f>
        <v>0</v>
      </c>
      <c r="H785" s="24" t="n">
        <f aca="false">$B$10*E785+(1-$B$10)*F785</f>
        <v>0.07</v>
      </c>
      <c r="I785" s="21"/>
      <c r="J785" s="21"/>
      <c r="K785" s="21"/>
      <c r="L785" s="21"/>
      <c r="M785" s="21"/>
      <c r="N785" s="21"/>
      <c r="O785" s="21"/>
      <c r="P785" s="21"/>
      <c r="Q785" s="21"/>
      <c r="R785" s="27" t="n">
        <v>0.0431514273993856</v>
      </c>
      <c r="S785" s="27" t="n">
        <v>0.246247513292851</v>
      </c>
      <c r="T785" s="27" t="n">
        <v>-0.559191044073679</v>
      </c>
      <c r="U785" s="27" t="n">
        <v>0.0958530747515216</v>
      </c>
      <c r="V785" s="27" t="n">
        <v>-0.827470543967708</v>
      </c>
      <c r="W785" s="27" t="n">
        <v>-0.534812974438913</v>
      </c>
      <c r="X785" s="27" t="n">
        <v>-0.607811126558103</v>
      </c>
      <c r="Y785" s="27" t="n">
        <v>1.58892408688335</v>
      </c>
      <c r="Z785" s="27" t="n">
        <v>-0.983628565043475</v>
      </c>
      <c r="AA785" s="27" t="n">
        <v>-0.298804054059602</v>
      </c>
      <c r="AB785" s="27" t="n">
        <v>-0.430511451720557</v>
      </c>
      <c r="AC785" s="27" t="n">
        <v>0.919314903524788</v>
      </c>
      <c r="AD785" s="27" t="n">
        <v>0.806532221641958</v>
      </c>
      <c r="AE785" s="27" t="n">
        <v>0.575806734764917</v>
      </c>
      <c r="AF785" s="27" t="n">
        <v>-2.46383815749466</v>
      </c>
      <c r="AG785" s="27" t="n">
        <v>-0.57325561957373</v>
      </c>
      <c r="AH785" s="27" t="n">
        <v>-0.491274079735087</v>
      </c>
      <c r="AI785" s="27" t="n">
        <v>-1.26196050575445</v>
      </c>
      <c r="AJ785" s="27" t="n">
        <v>0.350579775073982</v>
      </c>
      <c r="AK785" s="27" t="n">
        <v>-0.770591896524638</v>
      </c>
      <c r="AL785" s="21"/>
      <c r="AM785" s="31" t="n">
        <f aca="false">IF(SQRT($B$9)*$B785+SQRT(1-$B$9)*R785&lt;_xlfn.NORM.S.INV($B$6),1,0)</f>
        <v>0</v>
      </c>
      <c r="AN785" s="31" t="n">
        <f aca="false">IF(SQRT($B$9)*$B785+SQRT(1-$B$9)*S785&lt;_xlfn.NORM.S.INV($B$6),1,0)</f>
        <v>0</v>
      </c>
      <c r="AO785" s="31" t="n">
        <f aca="false">IF(SQRT($B$9)*$B785+SQRT(1-$B$9)*T785&lt;_xlfn.NORM.S.INV($B$6),1,0)</f>
        <v>0</v>
      </c>
      <c r="AP785" s="31" t="n">
        <f aca="false">IF(SQRT($B$9)*$B785+SQRT(1-$B$9)*U785&lt;_xlfn.NORM.S.INV($B$6),1,0)</f>
        <v>0</v>
      </c>
      <c r="AQ785" s="31" t="n">
        <f aca="false">IF(SQRT($B$9)*$B785+SQRT(1-$B$9)*V785&lt;_xlfn.NORM.S.INV($B$6),1,0)</f>
        <v>0</v>
      </c>
      <c r="AR785" s="31" t="n">
        <f aca="false">IF(SQRT($B$9)*$B785+SQRT(1-$B$9)*W785&lt;_xlfn.NORM.S.INV($B$6),1,0)</f>
        <v>0</v>
      </c>
      <c r="AS785" s="31" t="n">
        <f aca="false">IF(SQRT($B$9)*$B785+SQRT(1-$B$9)*X785&lt;_xlfn.NORM.S.INV($B$6),1,0)</f>
        <v>0</v>
      </c>
      <c r="AT785" s="31" t="n">
        <f aca="false">IF(SQRT($B$9)*$B785+SQRT(1-$B$9)*Y785&lt;_xlfn.NORM.S.INV($B$6),1,0)</f>
        <v>0</v>
      </c>
      <c r="AU785" s="31" t="n">
        <f aca="false">IF(SQRT($B$9)*$B785+SQRT(1-$B$9)*Z785&lt;_xlfn.NORM.S.INV($B$6),1,0)</f>
        <v>0</v>
      </c>
      <c r="AV785" s="31" t="n">
        <f aca="false">IF(SQRT($B$9)*$B785+SQRT(1-$B$9)*AA785&lt;_xlfn.NORM.S.INV($B$6),1,0)</f>
        <v>0</v>
      </c>
      <c r="AW785" s="31" t="n">
        <f aca="false">IF(SQRT($C$9)*$B785+SQRT(1-$C$9)*AB785&lt;_xlfn.NORM.S.INV($C$6),1,0)</f>
        <v>0</v>
      </c>
      <c r="AX785" s="31" t="n">
        <f aca="false">IF(SQRT($C$9)*$B785+SQRT(1-$C$9)*AC785&lt;_xlfn.NORM.S.INV($C$6),1,0)</f>
        <v>0</v>
      </c>
      <c r="AY785" s="31" t="n">
        <f aca="false">IF(SQRT($C$9)*$B785+SQRT(1-$C$9)*AD785&lt;_xlfn.NORM.S.INV($C$6),1,0)</f>
        <v>0</v>
      </c>
      <c r="AZ785" s="31" t="n">
        <f aca="false">IF(SQRT($C$9)*$B785+SQRT(1-$C$9)*AE785&lt;_xlfn.NORM.S.INV($C$6),1,0)</f>
        <v>0</v>
      </c>
      <c r="BA785" s="31" t="n">
        <f aca="false">IF(SQRT($C$9)*$B785+SQRT(1-$C$9)*AF785&lt;_xlfn.NORM.S.INV($C$6),1,0)</f>
        <v>0</v>
      </c>
      <c r="BB785" s="31" t="n">
        <f aca="false">IF(SQRT($C$9)*$B785+SQRT(1-$C$9)*AG785&lt;_xlfn.NORM.S.INV($C$6),1,0)</f>
        <v>0</v>
      </c>
      <c r="BC785" s="31" t="n">
        <f aca="false">IF(SQRT($C$9)*$B785+SQRT(1-$C$9)*AH785&lt;_xlfn.NORM.S.INV($C$6),1,0)</f>
        <v>0</v>
      </c>
      <c r="BD785" s="31" t="n">
        <f aca="false">IF(SQRT($C$9)*$B785+SQRT(1-$C$9)*AI785&lt;_xlfn.NORM.S.INV($C$6),1,0)</f>
        <v>0</v>
      </c>
      <c r="BE785" s="31" t="n">
        <f aca="false">IF(SQRT($C$9)*$B785+SQRT(1-$C$9)*AJ785&lt;_xlfn.NORM.S.INV($C$6),1,0)</f>
        <v>0</v>
      </c>
      <c r="BF785" s="31" t="n">
        <f aca="false">IF(SQRT($C$9)*$B785+SQRT(1-$C$9)*AK785&lt;_xlfn.NORM.S.INV($C$6),1,0)</f>
        <v>0</v>
      </c>
      <c r="BG785" s="21"/>
      <c r="BH785" s="21"/>
      <c r="BI785" s="31" t="n">
        <f aca="false">$B$11*(($A$1061)*$C785/$B$12*$B$7+(1-$A$1061)*$D785/$B$12*$C$7)</f>
        <v>0</v>
      </c>
      <c r="BJ785" s="31" t="n">
        <f aca="false">$B$11*(($A$1062)*$C785/$B$12*$B$7+(1-$A$1062)*$D785/$B$12*$C$7)</f>
        <v>0</v>
      </c>
      <c r="BK785" s="31" t="n">
        <f aca="false">$B$11*(($A$1063)*$C785/$B$12*$B$7+(1-$A$1063)*$D785/$B$12*$C$7)</f>
        <v>0</v>
      </c>
      <c r="BL785" s="31" t="n">
        <f aca="false">$B$11*(($A$1064)*$C785/$B$12*$B$7+(1-$A$1064)*$D785/$B$12*$C$7)</f>
        <v>0</v>
      </c>
      <c r="BM785" s="31" t="n">
        <f aca="false">$B$11*(($A$1065)*$C785/$B$12*$B$7+(1-$A$1065)*$D785/$B$12*$C$7)</f>
        <v>0</v>
      </c>
      <c r="BN785" s="31" t="n">
        <f aca="false">$B$11*(($A$1066)*$C785/$B$12*$B$7+(1-$A$1066)*$D785/$B$12*$C$7)</f>
        <v>0</v>
      </c>
      <c r="BO785" s="31" t="n">
        <f aca="false">$B$11*(($A$1067)*$C785/$B$12*$B$7+(1-$A$1067)*$D785/$B$12*$C$7)</f>
        <v>0</v>
      </c>
      <c r="BP785" s="31" t="n">
        <f aca="false">$B$11*(($A$1068)*$C785/$B$12*$B$7+(1-$A$1068)*$D785/$B$12*$C$7)</f>
        <v>0</v>
      </c>
      <c r="BQ785" s="31" t="n">
        <f aca="false">$B$11*(($A$1069)*$C785/$B$12*$B$7+(1-$A$1069)*$D785/$B$12*$C$7)</f>
        <v>0</v>
      </c>
      <c r="BR785" s="31" t="n">
        <f aca="false">$B$11*(($A$1070)*$C785/$B$12*$B$7+(1-$A$1070)*$D785/$B$12*$C$7)</f>
        <v>0</v>
      </c>
      <c r="BS785" s="31" t="n">
        <f aca="false">$B$11*(($A$1071)*$C785/$B$12*$B$7+(1-$A$1071)*$D785/$B$12*$C$7)</f>
        <v>0</v>
      </c>
      <c r="BT785" s="31" t="n">
        <f aca="false">$B$11*(($A$1072)*$C785/$B$12*$B$7+(1-$A$1072)*$D785/$B$12*$C$7)</f>
        <v>0</v>
      </c>
      <c r="BU785" s="31" t="n">
        <f aca="false">$B$11*(($A$1073)*$C785/$B$12*$B$7+(1-$A$1073)*$D785/$B$12*$C$7)</f>
        <v>0</v>
      </c>
      <c r="BV785" s="31" t="n">
        <f aca="false">$B$11*(($A$1074)*$C785/$B$12*$B$7+(1-$A$1074)*$D785/$B$12*$C$7)</f>
        <v>0</v>
      </c>
      <c r="BW785" s="31" t="n">
        <f aca="false">$B$11*(($A$1075)*$C785/$B$12*$B$7+(1-$A$1075)*$D785/$B$12*$C$7)</f>
        <v>0</v>
      </c>
      <c r="BX785" s="31" t="n">
        <f aca="false">$B$11*(($A$1076)*$C785/$B$12*$B$7+(1-$A$1076)*$D785/$B$12*$C$7)</f>
        <v>0</v>
      </c>
      <c r="BY785" s="31" t="n">
        <f aca="false">$B$11*(($A$1077)*$C785/$B$12*$B$7+(1-$A$1077)*$D785/$B$12*$C$7)</f>
        <v>0</v>
      </c>
      <c r="BZ785" s="31" t="n">
        <f aca="false">$B$11*(($A$1078)*$C785/$B$12*$B$7+(1-$A$1078)*$D785/$B$12*$C$7)</f>
        <v>0</v>
      </c>
      <c r="CA785" s="31" t="n">
        <f aca="false">$B$11*(($A$1079)*$C785/$B$12*$B$7+(1-$A$1079)*$D785/$B$12*$C$7)</f>
        <v>0</v>
      </c>
      <c r="CB785" s="31" t="n">
        <f aca="false">$B$11*(($A$1080)*$C785/$B$12*$B$7+(1-$A$1080)*$D785/$B$12*$C$7)</f>
        <v>0</v>
      </c>
      <c r="CC785" s="31" t="n">
        <f aca="false">$B$11*(($A$1081)*$C785/$B$12*$B$7+(1-$A$1081)*$D785/$B$12*$C$7)</f>
        <v>0</v>
      </c>
    </row>
    <row r="786" customFormat="false" ht="15" hidden="false" customHeight="false" outlineLevel="0" collapsed="false">
      <c r="A786" s="21" t="n">
        <v>762</v>
      </c>
      <c r="B786" s="27" t="n">
        <v>0.964204852167607</v>
      </c>
      <c r="C786" s="9" t="n">
        <f aca="false">SUM(AM786:AV786)</f>
        <v>0</v>
      </c>
      <c r="D786" s="9" t="n">
        <f aca="false">SUM(AW786:BF786)</f>
        <v>0</v>
      </c>
      <c r="E786" s="24" t="n">
        <f aca="false">(1-C786/$B$12)*$B$8-C786/$B$12*$B$7</f>
        <v>0.05</v>
      </c>
      <c r="F786" s="24" t="n">
        <f aca="false">(1-D786/$B$12)*$C$8-D786/$B$12*$C$7</f>
        <v>0.09</v>
      </c>
      <c r="G786" s="47" t="n">
        <f aca="false">$B$11*($B$10*C786/$B$12*$B$7+(1-$B$10)*D786/$B$12*$C$7)</f>
        <v>0</v>
      </c>
      <c r="H786" s="24" t="n">
        <f aca="false">$B$10*E786+(1-$B$10)*F786</f>
        <v>0.07</v>
      </c>
      <c r="I786" s="21"/>
      <c r="J786" s="21"/>
      <c r="K786" s="21"/>
      <c r="L786" s="21"/>
      <c r="M786" s="21"/>
      <c r="N786" s="21"/>
      <c r="O786" s="21"/>
      <c r="P786" s="21"/>
      <c r="Q786" s="21"/>
      <c r="R786" s="27" t="n">
        <v>-1.16441320680289</v>
      </c>
      <c r="S786" s="27" t="n">
        <v>-0.447096701555287</v>
      </c>
      <c r="T786" s="27" t="n">
        <v>0.256015791931045</v>
      </c>
      <c r="U786" s="27" t="n">
        <v>0.513912865955655</v>
      </c>
      <c r="V786" s="27" t="n">
        <v>1.7009010321</v>
      </c>
      <c r="W786" s="27" t="n">
        <v>0.538883535716577</v>
      </c>
      <c r="X786" s="27" t="n">
        <v>0.0366733442960868</v>
      </c>
      <c r="Y786" s="27" t="n">
        <v>-0.43782609663066</v>
      </c>
      <c r="Z786" s="27" t="n">
        <v>0.0245942138586491</v>
      </c>
      <c r="AA786" s="27" t="n">
        <v>-0.334962597255259</v>
      </c>
      <c r="AB786" s="27" t="n">
        <v>-0.596228601146839</v>
      </c>
      <c r="AC786" s="27" t="n">
        <v>1.63013826112973</v>
      </c>
      <c r="AD786" s="27" t="n">
        <v>-0.317101834123354</v>
      </c>
      <c r="AE786" s="27" t="n">
        <v>-1.0276230969751</v>
      </c>
      <c r="AF786" s="27" t="n">
        <v>0.116391044704883</v>
      </c>
      <c r="AG786" s="27" t="n">
        <v>-0.0511998240809823</v>
      </c>
      <c r="AH786" s="27" t="n">
        <v>0.501135766342742</v>
      </c>
      <c r="AI786" s="27" t="n">
        <v>1.03274310774891</v>
      </c>
      <c r="AJ786" s="27" t="n">
        <v>0.352097648421091</v>
      </c>
      <c r="AK786" s="27" t="n">
        <v>0.244395240127066</v>
      </c>
      <c r="AL786" s="21"/>
      <c r="AM786" s="31" t="n">
        <f aca="false">IF(SQRT($B$9)*$B786+SQRT(1-$B$9)*R786&lt;_xlfn.NORM.S.INV($B$6),1,0)</f>
        <v>0</v>
      </c>
      <c r="AN786" s="31" t="n">
        <f aca="false">IF(SQRT($B$9)*$B786+SQRT(1-$B$9)*S786&lt;_xlfn.NORM.S.INV($B$6),1,0)</f>
        <v>0</v>
      </c>
      <c r="AO786" s="31" t="n">
        <f aca="false">IF(SQRT($B$9)*$B786+SQRT(1-$B$9)*T786&lt;_xlfn.NORM.S.INV($B$6),1,0)</f>
        <v>0</v>
      </c>
      <c r="AP786" s="31" t="n">
        <f aca="false">IF(SQRT($B$9)*$B786+SQRT(1-$B$9)*U786&lt;_xlfn.NORM.S.INV($B$6),1,0)</f>
        <v>0</v>
      </c>
      <c r="AQ786" s="31" t="n">
        <f aca="false">IF(SQRT($B$9)*$B786+SQRT(1-$B$9)*V786&lt;_xlfn.NORM.S.INV($B$6),1,0)</f>
        <v>0</v>
      </c>
      <c r="AR786" s="31" t="n">
        <f aca="false">IF(SQRT($B$9)*$B786+SQRT(1-$B$9)*W786&lt;_xlfn.NORM.S.INV($B$6),1,0)</f>
        <v>0</v>
      </c>
      <c r="AS786" s="31" t="n">
        <f aca="false">IF(SQRT($B$9)*$B786+SQRT(1-$B$9)*X786&lt;_xlfn.NORM.S.INV($B$6),1,0)</f>
        <v>0</v>
      </c>
      <c r="AT786" s="31" t="n">
        <f aca="false">IF(SQRT($B$9)*$B786+SQRT(1-$B$9)*Y786&lt;_xlfn.NORM.S.INV($B$6),1,0)</f>
        <v>0</v>
      </c>
      <c r="AU786" s="31" t="n">
        <f aca="false">IF(SQRT($B$9)*$B786+SQRT(1-$B$9)*Z786&lt;_xlfn.NORM.S.INV($B$6),1,0)</f>
        <v>0</v>
      </c>
      <c r="AV786" s="31" t="n">
        <f aca="false">IF(SQRT($B$9)*$B786+SQRT(1-$B$9)*AA786&lt;_xlfn.NORM.S.INV($B$6),1,0)</f>
        <v>0</v>
      </c>
      <c r="AW786" s="31" t="n">
        <f aca="false">IF(SQRT($C$9)*$B786+SQRT(1-$C$9)*AB786&lt;_xlfn.NORM.S.INV($C$6),1,0)</f>
        <v>0</v>
      </c>
      <c r="AX786" s="31" t="n">
        <f aca="false">IF(SQRT($C$9)*$B786+SQRT(1-$C$9)*AC786&lt;_xlfn.NORM.S.INV($C$6),1,0)</f>
        <v>0</v>
      </c>
      <c r="AY786" s="31" t="n">
        <f aca="false">IF(SQRT($C$9)*$B786+SQRT(1-$C$9)*AD786&lt;_xlfn.NORM.S.INV($C$6),1,0)</f>
        <v>0</v>
      </c>
      <c r="AZ786" s="31" t="n">
        <f aca="false">IF(SQRT($C$9)*$B786+SQRT(1-$C$9)*AE786&lt;_xlfn.NORM.S.INV($C$6),1,0)</f>
        <v>0</v>
      </c>
      <c r="BA786" s="31" t="n">
        <f aca="false">IF(SQRT($C$9)*$B786+SQRT(1-$C$9)*AF786&lt;_xlfn.NORM.S.INV($C$6),1,0)</f>
        <v>0</v>
      </c>
      <c r="BB786" s="31" t="n">
        <f aca="false">IF(SQRT($C$9)*$B786+SQRT(1-$C$9)*AG786&lt;_xlfn.NORM.S.INV($C$6),1,0)</f>
        <v>0</v>
      </c>
      <c r="BC786" s="31" t="n">
        <f aca="false">IF(SQRT($C$9)*$B786+SQRT(1-$C$9)*AH786&lt;_xlfn.NORM.S.INV($C$6),1,0)</f>
        <v>0</v>
      </c>
      <c r="BD786" s="31" t="n">
        <f aca="false">IF(SQRT($C$9)*$B786+SQRT(1-$C$9)*AI786&lt;_xlfn.NORM.S.INV($C$6),1,0)</f>
        <v>0</v>
      </c>
      <c r="BE786" s="31" t="n">
        <f aca="false">IF(SQRT($C$9)*$B786+SQRT(1-$C$9)*AJ786&lt;_xlfn.NORM.S.INV($C$6),1,0)</f>
        <v>0</v>
      </c>
      <c r="BF786" s="31" t="n">
        <f aca="false">IF(SQRT($C$9)*$B786+SQRT(1-$C$9)*AK786&lt;_xlfn.NORM.S.INV($C$6),1,0)</f>
        <v>0</v>
      </c>
      <c r="BG786" s="21"/>
      <c r="BH786" s="21"/>
      <c r="BI786" s="31" t="n">
        <f aca="false">$B$11*(($A$1061)*$C786/$B$12*$B$7+(1-$A$1061)*$D786/$B$12*$C$7)</f>
        <v>0</v>
      </c>
      <c r="BJ786" s="31" t="n">
        <f aca="false">$B$11*(($A$1062)*$C786/$B$12*$B$7+(1-$A$1062)*$D786/$B$12*$C$7)</f>
        <v>0</v>
      </c>
      <c r="BK786" s="31" t="n">
        <f aca="false">$B$11*(($A$1063)*$C786/$B$12*$B$7+(1-$A$1063)*$D786/$B$12*$C$7)</f>
        <v>0</v>
      </c>
      <c r="BL786" s="31" t="n">
        <f aca="false">$B$11*(($A$1064)*$C786/$B$12*$B$7+(1-$A$1064)*$D786/$B$12*$C$7)</f>
        <v>0</v>
      </c>
      <c r="BM786" s="31" t="n">
        <f aca="false">$B$11*(($A$1065)*$C786/$B$12*$B$7+(1-$A$1065)*$D786/$B$12*$C$7)</f>
        <v>0</v>
      </c>
      <c r="BN786" s="31" t="n">
        <f aca="false">$B$11*(($A$1066)*$C786/$B$12*$B$7+(1-$A$1066)*$D786/$B$12*$C$7)</f>
        <v>0</v>
      </c>
      <c r="BO786" s="31" t="n">
        <f aca="false">$B$11*(($A$1067)*$C786/$B$12*$B$7+(1-$A$1067)*$D786/$B$12*$C$7)</f>
        <v>0</v>
      </c>
      <c r="BP786" s="31" t="n">
        <f aca="false">$B$11*(($A$1068)*$C786/$B$12*$B$7+(1-$A$1068)*$D786/$B$12*$C$7)</f>
        <v>0</v>
      </c>
      <c r="BQ786" s="31" t="n">
        <f aca="false">$B$11*(($A$1069)*$C786/$B$12*$B$7+(1-$A$1069)*$D786/$B$12*$C$7)</f>
        <v>0</v>
      </c>
      <c r="BR786" s="31" t="n">
        <f aca="false">$B$11*(($A$1070)*$C786/$B$12*$B$7+(1-$A$1070)*$D786/$B$12*$C$7)</f>
        <v>0</v>
      </c>
      <c r="BS786" s="31" t="n">
        <f aca="false">$B$11*(($A$1071)*$C786/$B$12*$B$7+(1-$A$1071)*$D786/$B$12*$C$7)</f>
        <v>0</v>
      </c>
      <c r="BT786" s="31" t="n">
        <f aca="false">$B$11*(($A$1072)*$C786/$B$12*$B$7+(1-$A$1072)*$D786/$B$12*$C$7)</f>
        <v>0</v>
      </c>
      <c r="BU786" s="31" t="n">
        <f aca="false">$B$11*(($A$1073)*$C786/$B$12*$B$7+(1-$A$1073)*$D786/$B$12*$C$7)</f>
        <v>0</v>
      </c>
      <c r="BV786" s="31" t="n">
        <f aca="false">$B$11*(($A$1074)*$C786/$B$12*$B$7+(1-$A$1074)*$D786/$B$12*$C$7)</f>
        <v>0</v>
      </c>
      <c r="BW786" s="31" t="n">
        <f aca="false">$B$11*(($A$1075)*$C786/$B$12*$B$7+(1-$A$1075)*$D786/$B$12*$C$7)</f>
        <v>0</v>
      </c>
      <c r="BX786" s="31" t="n">
        <f aca="false">$B$11*(($A$1076)*$C786/$B$12*$B$7+(1-$A$1076)*$D786/$B$12*$C$7)</f>
        <v>0</v>
      </c>
      <c r="BY786" s="31" t="n">
        <f aca="false">$B$11*(($A$1077)*$C786/$B$12*$B$7+(1-$A$1077)*$D786/$B$12*$C$7)</f>
        <v>0</v>
      </c>
      <c r="BZ786" s="31" t="n">
        <f aca="false">$B$11*(($A$1078)*$C786/$B$12*$B$7+(1-$A$1078)*$D786/$B$12*$C$7)</f>
        <v>0</v>
      </c>
      <c r="CA786" s="31" t="n">
        <f aca="false">$B$11*(($A$1079)*$C786/$B$12*$B$7+(1-$A$1079)*$D786/$B$12*$C$7)</f>
        <v>0</v>
      </c>
      <c r="CB786" s="31" t="n">
        <f aca="false">$B$11*(($A$1080)*$C786/$B$12*$B$7+(1-$A$1080)*$D786/$B$12*$C$7)</f>
        <v>0</v>
      </c>
      <c r="CC786" s="31" t="n">
        <f aca="false">$B$11*(($A$1081)*$C786/$B$12*$B$7+(1-$A$1081)*$D786/$B$12*$C$7)</f>
        <v>0</v>
      </c>
    </row>
    <row r="787" customFormat="false" ht="15" hidden="false" customHeight="false" outlineLevel="0" collapsed="false">
      <c r="A787" s="21" t="n">
        <v>763</v>
      </c>
      <c r="B787" s="27" t="n">
        <v>-0.654585599883094</v>
      </c>
      <c r="C787" s="9" t="n">
        <f aca="false">SUM(AM787:AV787)</f>
        <v>0</v>
      </c>
      <c r="D787" s="9" t="n">
        <f aca="false">SUM(AW787:BF787)</f>
        <v>0</v>
      </c>
      <c r="E787" s="24" t="n">
        <f aca="false">(1-C787/$B$12)*$B$8-C787/$B$12*$B$7</f>
        <v>0.05</v>
      </c>
      <c r="F787" s="24" t="n">
        <f aca="false">(1-D787/$B$12)*$C$8-D787/$B$12*$C$7</f>
        <v>0.09</v>
      </c>
      <c r="G787" s="47" t="n">
        <f aca="false">$B$11*($B$10*C787/$B$12*$B$7+(1-$B$10)*D787/$B$12*$C$7)</f>
        <v>0</v>
      </c>
      <c r="H787" s="24" t="n">
        <f aca="false">$B$10*E787+(1-$B$10)*F787</f>
        <v>0.07</v>
      </c>
      <c r="I787" s="21"/>
      <c r="J787" s="21"/>
      <c r="K787" s="21"/>
      <c r="L787" s="21"/>
      <c r="M787" s="21"/>
      <c r="N787" s="21"/>
      <c r="O787" s="21"/>
      <c r="P787" s="21"/>
      <c r="Q787" s="21"/>
      <c r="R787" s="27" t="n">
        <v>-1.62961436276283</v>
      </c>
      <c r="S787" s="27" t="n">
        <v>0.38207199800059</v>
      </c>
      <c r="T787" s="27" t="n">
        <v>-1.19786245490825</v>
      </c>
      <c r="U787" s="27" t="n">
        <v>0.78530425585606</v>
      </c>
      <c r="V787" s="27" t="n">
        <v>-0.966797921603672</v>
      </c>
      <c r="W787" s="27" t="n">
        <v>0.975631209976932</v>
      </c>
      <c r="X787" s="27" t="n">
        <v>-0.291866598131103</v>
      </c>
      <c r="Y787" s="27" t="n">
        <v>-0.185640131896573</v>
      </c>
      <c r="Z787" s="27" t="n">
        <v>-0.81963983732012</v>
      </c>
      <c r="AA787" s="27" t="n">
        <v>1.70003742641694</v>
      </c>
      <c r="AB787" s="27" t="n">
        <v>-0.837459893646246</v>
      </c>
      <c r="AC787" s="27" t="n">
        <v>-1.25773106971876</v>
      </c>
      <c r="AD787" s="27" t="n">
        <v>0.511087555531269</v>
      </c>
      <c r="AE787" s="27" t="n">
        <v>0.171163765597311</v>
      </c>
      <c r="AF787" s="27" t="n">
        <v>0.35912501009186</v>
      </c>
      <c r="AG787" s="27" t="n">
        <v>-0.319618295877956</v>
      </c>
      <c r="AH787" s="27" t="n">
        <v>0.183276413978675</v>
      </c>
      <c r="AI787" s="27" t="n">
        <v>-1.41589353073498</v>
      </c>
      <c r="AJ787" s="27" t="n">
        <v>0.0900926172051962</v>
      </c>
      <c r="AK787" s="27" t="n">
        <v>0.246744853491921</v>
      </c>
      <c r="AL787" s="21"/>
      <c r="AM787" s="31" t="n">
        <f aca="false">IF(SQRT($B$9)*$B787+SQRT(1-$B$9)*R787&lt;_xlfn.NORM.S.INV($B$6),1,0)</f>
        <v>0</v>
      </c>
      <c r="AN787" s="31" t="n">
        <f aca="false">IF(SQRT($B$9)*$B787+SQRT(1-$B$9)*S787&lt;_xlfn.NORM.S.INV($B$6),1,0)</f>
        <v>0</v>
      </c>
      <c r="AO787" s="31" t="n">
        <f aca="false">IF(SQRT($B$9)*$B787+SQRT(1-$B$9)*T787&lt;_xlfn.NORM.S.INV($B$6),1,0)</f>
        <v>0</v>
      </c>
      <c r="AP787" s="31" t="n">
        <f aca="false">IF(SQRT($B$9)*$B787+SQRT(1-$B$9)*U787&lt;_xlfn.NORM.S.INV($B$6),1,0)</f>
        <v>0</v>
      </c>
      <c r="AQ787" s="31" t="n">
        <f aca="false">IF(SQRT($B$9)*$B787+SQRT(1-$B$9)*V787&lt;_xlfn.NORM.S.INV($B$6),1,0)</f>
        <v>0</v>
      </c>
      <c r="AR787" s="31" t="n">
        <f aca="false">IF(SQRT($B$9)*$B787+SQRT(1-$B$9)*W787&lt;_xlfn.NORM.S.INV($B$6),1,0)</f>
        <v>0</v>
      </c>
      <c r="AS787" s="31" t="n">
        <f aca="false">IF(SQRT($B$9)*$B787+SQRT(1-$B$9)*X787&lt;_xlfn.NORM.S.INV($B$6),1,0)</f>
        <v>0</v>
      </c>
      <c r="AT787" s="31" t="n">
        <f aca="false">IF(SQRT($B$9)*$B787+SQRT(1-$B$9)*Y787&lt;_xlfn.NORM.S.INV($B$6),1,0)</f>
        <v>0</v>
      </c>
      <c r="AU787" s="31" t="n">
        <f aca="false">IF(SQRT($B$9)*$B787+SQRT(1-$B$9)*Z787&lt;_xlfn.NORM.S.INV($B$6),1,0)</f>
        <v>0</v>
      </c>
      <c r="AV787" s="31" t="n">
        <f aca="false">IF(SQRT($B$9)*$B787+SQRT(1-$B$9)*AA787&lt;_xlfn.NORM.S.INV($B$6),1,0)</f>
        <v>0</v>
      </c>
      <c r="AW787" s="31" t="n">
        <f aca="false">IF(SQRT($C$9)*$B787+SQRT(1-$C$9)*AB787&lt;_xlfn.NORM.S.INV($C$6),1,0)</f>
        <v>0</v>
      </c>
      <c r="AX787" s="31" t="n">
        <f aca="false">IF(SQRT($C$9)*$B787+SQRT(1-$C$9)*AC787&lt;_xlfn.NORM.S.INV($C$6),1,0)</f>
        <v>0</v>
      </c>
      <c r="AY787" s="31" t="n">
        <f aca="false">IF(SQRT($C$9)*$B787+SQRT(1-$C$9)*AD787&lt;_xlfn.NORM.S.INV($C$6),1,0)</f>
        <v>0</v>
      </c>
      <c r="AZ787" s="31" t="n">
        <f aca="false">IF(SQRT($C$9)*$B787+SQRT(1-$C$9)*AE787&lt;_xlfn.NORM.S.INV($C$6),1,0)</f>
        <v>0</v>
      </c>
      <c r="BA787" s="31" t="n">
        <f aca="false">IF(SQRT($C$9)*$B787+SQRT(1-$C$9)*AF787&lt;_xlfn.NORM.S.INV($C$6),1,0)</f>
        <v>0</v>
      </c>
      <c r="BB787" s="31" t="n">
        <f aca="false">IF(SQRT($C$9)*$B787+SQRT(1-$C$9)*AG787&lt;_xlfn.NORM.S.INV($C$6),1,0)</f>
        <v>0</v>
      </c>
      <c r="BC787" s="31" t="n">
        <f aca="false">IF(SQRT($C$9)*$B787+SQRT(1-$C$9)*AH787&lt;_xlfn.NORM.S.INV($C$6),1,0)</f>
        <v>0</v>
      </c>
      <c r="BD787" s="31" t="n">
        <f aca="false">IF(SQRT($C$9)*$B787+SQRT(1-$C$9)*AI787&lt;_xlfn.NORM.S.INV($C$6),1,0)</f>
        <v>0</v>
      </c>
      <c r="BE787" s="31" t="n">
        <f aca="false">IF(SQRT($C$9)*$B787+SQRT(1-$C$9)*AJ787&lt;_xlfn.NORM.S.INV($C$6),1,0)</f>
        <v>0</v>
      </c>
      <c r="BF787" s="31" t="n">
        <f aca="false">IF(SQRT($C$9)*$B787+SQRT(1-$C$9)*AK787&lt;_xlfn.NORM.S.INV($C$6),1,0)</f>
        <v>0</v>
      </c>
      <c r="BG787" s="21"/>
      <c r="BH787" s="21"/>
      <c r="BI787" s="31" t="n">
        <f aca="false">$B$11*(($A$1061)*$C787/$B$12*$B$7+(1-$A$1061)*$D787/$B$12*$C$7)</f>
        <v>0</v>
      </c>
      <c r="BJ787" s="31" t="n">
        <f aca="false">$B$11*(($A$1062)*$C787/$B$12*$B$7+(1-$A$1062)*$D787/$B$12*$C$7)</f>
        <v>0</v>
      </c>
      <c r="BK787" s="31" t="n">
        <f aca="false">$B$11*(($A$1063)*$C787/$B$12*$B$7+(1-$A$1063)*$D787/$B$12*$C$7)</f>
        <v>0</v>
      </c>
      <c r="BL787" s="31" t="n">
        <f aca="false">$B$11*(($A$1064)*$C787/$B$12*$B$7+(1-$A$1064)*$D787/$B$12*$C$7)</f>
        <v>0</v>
      </c>
      <c r="BM787" s="31" t="n">
        <f aca="false">$B$11*(($A$1065)*$C787/$B$12*$B$7+(1-$A$1065)*$D787/$B$12*$C$7)</f>
        <v>0</v>
      </c>
      <c r="BN787" s="31" t="n">
        <f aca="false">$B$11*(($A$1066)*$C787/$B$12*$B$7+(1-$A$1066)*$D787/$B$12*$C$7)</f>
        <v>0</v>
      </c>
      <c r="BO787" s="31" t="n">
        <f aca="false">$B$11*(($A$1067)*$C787/$B$12*$B$7+(1-$A$1067)*$D787/$B$12*$C$7)</f>
        <v>0</v>
      </c>
      <c r="BP787" s="31" t="n">
        <f aca="false">$B$11*(($A$1068)*$C787/$B$12*$B$7+(1-$A$1068)*$D787/$B$12*$C$7)</f>
        <v>0</v>
      </c>
      <c r="BQ787" s="31" t="n">
        <f aca="false">$B$11*(($A$1069)*$C787/$B$12*$B$7+(1-$A$1069)*$D787/$B$12*$C$7)</f>
        <v>0</v>
      </c>
      <c r="BR787" s="31" t="n">
        <f aca="false">$B$11*(($A$1070)*$C787/$B$12*$B$7+(1-$A$1070)*$D787/$B$12*$C$7)</f>
        <v>0</v>
      </c>
      <c r="BS787" s="31" t="n">
        <f aca="false">$B$11*(($A$1071)*$C787/$B$12*$B$7+(1-$A$1071)*$D787/$B$12*$C$7)</f>
        <v>0</v>
      </c>
      <c r="BT787" s="31" t="n">
        <f aca="false">$B$11*(($A$1072)*$C787/$B$12*$B$7+(1-$A$1072)*$D787/$B$12*$C$7)</f>
        <v>0</v>
      </c>
      <c r="BU787" s="31" t="n">
        <f aca="false">$B$11*(($A$1073)*$C787/$B$12*$B$7+(1-$A$1073)*$D787/$B$12*$C$7)</f>
        <v>0</v>
      </c>
      <c r="BV787" s="31" t="n">
        <f aca="false">$B$11*(($A$1074)*$C787/$B$12*$B$7+(1-$A$1074)*$D787/$B$12*$C$7)</f>
        <v>0</v>
      </c>
      <c r="BW787" s="31" t="n">
        <f aca="false">$B$11*(($A$1075)*$C787/$B$12*$B$7+(1-$A$1075)*$D787/$B$12*$C$7)</f>
        <v>0</v>
      </c>
      <c r="BX787" s="31" t="n">
        <f aca="false">$B$11*(($A$1076)*$C787/$B$12*$B$7+(1-$A$1076)*$D787/$B$12*$C$7)</f>
        <v>0</v>
      </c>
      <c r="BY787" s="31" t="n">
        <f aca="false">$B$11*(($A$1077)*$C787/$B$12*$B$7+(1-$A$1077)*$D787/$B$12*$C$7)</f>
        <v>0</v>
      </c>
      <c r="BZ787" s="31" t="n">
        <f aca="false">$B$11*(($A$1078)*$C787/$B$12*$B$7+(1-$A$1078)*$D787/$B$12*$C$7)</f>
        <v>0</v>
      </c>
      <c r="CA787" s="31" t="n">
        <f aca="false">$B$11*(($A$1079)*$C787/$B$12*$B$7+(1-$A$1079)*$D787/$B$12*$C$7)</f>
        <v>0</v>
      </c>
      <c r="CB787" s="31" t="n">
        <f aca="false">$B$11*(($A$1080)*$C787/$B$12*$B$7+(1-$A$1080)*$D787/$B$12*$C$7)</f>
        <v>0</v>
      </c>
      <c r="CC787" s="31" t="n">
        <f aca="false">$B$11*(($A$1081)*$C787/$B$12*$B$7+(1-$A$1081)*$D787/$B$12*$C$7)</f>
        <v>0</v>
      </c>
    </row>
    <row r="788" customFormat="false" ht="15" hidden="false" customHeight="false" outlineLevel="0" collapsed="false">
      <c r="A788" s="21" t="n">
        <v>764</v>
      </c>
      <c r="B788" s="27" t="n">
        <v>-0.168128293565198</v>
      </c>
      <c r="C788" s="9" t="n">
        <f aca="false">SUM(AM788:AV788)</f>
        <v>0</v>
      </c>
      <c r="D788" s="9" t="n">
        <f aca="false">SUM(AW788:BF788)</f>
        <v>0</v>
      </c>
      <c r="E788" s="24" t="n">
        <f aca="false">(1-C788/$B$12)*$B$8-C788/$B$12*$B$7</f>
        <v>0.05</v>
      </c>
      <c r="F788" s="24" t="n">
        <f aca="false">(1-D788/$B$12)*$C$8-D788/$B$12*$C$7</f>
        <v>0.09</v>
      </c>
      <c r="G788" s="47" t="n">
        <f aca="false">$B$11*($B$10*C788/$B$12*$B$7+(1-$B$10)*D788/$B$12*$C$7)</f>
        <v>0</v>
      </c>
      <c r="H788" s="24" t="n">
        <f aca="false">$B$10*E788+(1-$B$10)*F788</f>
        <v>0.07</v>
      </c>
      <c r="I788" s="21"/>
      <c r="J788" s="21"/>
      <c r="K788" s="21"/>
      <c r="L788" s="21"/>
      <c r="M788" s="21"/>
      <c r="N788" s="21"/>
      <c r="O788" s="21"/>
      <c r="P788" s="21"/>
      <c r="Q788" s="21"/>
      <c r="R788" s="27" t="n">
        <v>-0.39174720528967</v>
      </c>
      <c r="S788" s="27" t="n">
        <v>0.192880509213345</v>
      </c>
      <c r="T788" s="27" t="n">
        <v>-2.38563935770698</v>
      </c>
      <c r="U788" s="27" t="n">
        <v>-1.13666772729396</v>
      </c>
      <c r="V788" s="27" t="n">
        <v>0.624672221088966</v>
      </c>
      <c r="W788" s="27" t="n">
        <v>0.392959915126298</v>
      </c>
      <c r="X788" s="27" t="n">
        <v>0.533352364869575</v>
      </c>
      <c r="Y788" s="27" t="n">
        <v>-1.83772978381168</v>
      </c>
      <c r="Z788" s="27" t="n">
        <v>-0.795130571839426</v>
      </c>
      <c r="AA788" s="27" t="n">
        <v>0.0821950198955326</v>
      </c>
      <c r="AB788" s="27" t="n">
        <v>0.620221721921968</v>
      </c>
      <c r="AC788" s="27" t="n">
        <v>-0.935980703218656</v>
      </c>
      <c r="AD788" s="27" t="n">
        <v>-1.2121814191826</v>
      </c>
      <c r="AE788" s="27" t="n">
        <v>0.460735808846169</v>
      </c>
      <c r="AF788" s="27" t="n">
        <v>-0.680753246510905</v>
      </c>
      <c r="AG788" s="27" t="n">
        <v>-0.405706999159422</v>
      </c>
      <c r="AH788" s="27" t="n">
        <v>0.794998977037534</v>
      </c>
      <c r="AI788" s="27" t="n">
        <v>-0.9187830351932</v>
      </c>
      <c r="AJ788" s="27" t="n">
        <v>1.15243949355405</v>
      </c>
      <c r="AK788" s="27" t="n">
        <v>0.567423144052909</v>
      </c>
      <c r="AL788" s="21"/>
      <c r="AM788" s="31" t="n">
        <f aca="false">IF(SQRT($B$9)*$B788+SQRT(1-$B$9)*R788&lt;_xlfn.NORM.S.INV($B$6),1,0)</f>
        <v>0</v>
      </c>
      <c r="AN788" s="31" t="n">
        <f aca="false">IF(SQRT($B$9)*$B788+SQRT(1-$B$9)*S788&lt;_xlfn.NORM.S.INV($B$6),1,0)</f>
        <v>0</v>
      </c>
      <c r="AO788" s="31" t="n">
        <f aca="false">IF(SQRT($B$9)*$B788+SQRT(1-$B$9)*T788&lt;_xlfn.NORM.S.INV($B$6),1,0)</f>
        <v>0</v>
      </c>
      <c r="AP788" s="31" t="n">
        <f aca="false">IF(SQRT($B$9)*$B788+SQRT(1-$B$9)*U788&lt;_xlfn.NORM.S.INV($B$6),1,0)</f>
        <v>0</v>
      </c>
      <c r="AQ788" s="31" t="n">
        <f aca="false">IF(SQRT($B$9)*$B788+SQRT(1-$B$9)*V788&lt;_xlfn.NORM.S.INV($B$6),1,0)</f>
        <v>0</v>
      </c>
      <c r="AR788" s="31" t="n">
        <f aca="false">IF(SQRT($B$9)*$B788+SQRT(1-$B$9)*W788&lt;_xlfn.NORM.S.INV($B$6),1,0)</f>
        <v>0</v>
      </c>
      <c r="AS788" s="31" t="n">
        <f aca="false">IF(SQRT($B$9)*$B788+SQRT(1-$B$9)*X788&lt;_xlfn.NORM.S.INV($B$6),1,0)</f>
        <v>0</v>
      </c>
      <c r="AT788" s="31" t="n">
        <f aca="false">IF(SQRT($B$9)*$B788+SQRT(1-$B$9)*Y788&lt;_xlfn.NORM.S.INV($B$6),1,0)</f>
        <v>0</v>
      </c>
      <c r="AU788" s="31" t="n">
        <f aca="false">IF(SQRT($B$9)*$B788+SQRT(1-$B$9)*Z788&lt;_xlfn.NORM.S.INV($B$6),1,0)</f>
        <v>0</v>
      </c>
      <c r="AV788" s="31" t="n">
        <f aca="false">IF(SQRT($B$9)*$B788+SQRT(1-$B$9)*AA788&lt;_xlfn.NORM.S.INV($B$6),1,0)</f>
        <v>0</v>
      </c>
      <c r="AW788" s="31" t="n">
        <f aca="false">IF(SQRT($C$9)*$B788+SQRT(1-$C$9)*AB788&lt;_xlfn.NORM.S.INV($C$6),1,0)</f>
        <v>0</v>
      </c>
      <c r="AX788" s="31" t="n">
        <f aca="false">IF(SQRT($C$9)*$B788+SQRT(1-$C$9)*AC788&lt;_xlfn.NORM.S.INV($C$6),1,0)</f>
        <v>0</v>
      </c>
      <c r="AY788" s="31" t="n">
        <f aca="false">IF(SQRT($C$9)*$B788+SQRT(1-$C$9)*AD788&lt;_xlfn.NORM.S.INV($C$6),1,0)</f>
        <v>0</v>
      </c>
      <c r="AZ788" s="31" t="n">
        <f aca="false">IF(SQRT($C$9)*$B788+SQRT(1-$C$9)*AE788&lt;_xlfn.NORM.S.INV($C$6),1,0)</f>
        <v>0</v>
      </c>
      <c r="BA788" s="31" t="n">
        <f aca="false">IF(SQRT($C$9)*$B788+SQRT(1-$C$9)*AF788&lt;_xlfn.NORM.S.INV($C$6),1,0)</f>
        <v>0</v>
      </c>
      <c r="BB788" s="31" t="n">
        <f aca="false">IF(SQRT($C$9)*$B788+SQRT(1-$C$9)*AG788&lt;_xlfn.NORM.S.INV($C$6),1,0)</f>
        <v>0</v>
      </c>
      <c r="BC788" s="31" t="n">
        <f aca="false">IF(SQRT($C$9)*$B788+SQRT(1-$C$9)*AH788&lt;_xlfn.NORM.S.INV($C$6),1,0)</f>
        <v>0</v>
      </c>
      <c r="BD788" s="31" t="n">
        <f aca="false">IF(SQRT($C$9)*$B788+SQRT(1-$C$9)*AI788&lt;_xlfn.NORM.S.INV($C$6),1,0)</f>
        <v>0</v>
      </c>
      <c r="BE788" s="31" t="n">
        <f aca="false">IF(SQRT($C$9)*$B788+SQRT(1-$C$9)*AJ788&lt;_xlfn.NORM.S.INV($C$6),1,0)</f>
        <v>0</v>
      </c>
      <c r="BF788" s="31" t="n">
        <f aca="false">IF(SQRT($C$9)*$B788+SQRT(1-$C$9)*AK788&lt;_xlfn.NORM.S.INV($C$6),1,0)</f>
        <v>0</v>
      </c>
      <c r="BG788" s="21"/>
      <c r="BH788" s="21"/>
      <c r="BI788" s="31" t="n">
        <f aca="false">$B$11*(($A$1061)*$C788/$B$12*$B$7+(1-$A$1061)*$D788/$B$12*$C$7)</f>
        <v>0</v>
      </c>
      <c r="BJ788" s="31" t="n">
        <f aca="false">$B$11*(($A$1062)*$C788/$B$12*$B$7+(1-$A$1062)*$D788/$B$12*$C$7)</f>
        <v>0</v>
      </c>
      <c r="BK788" s="31" t="n">
        <f aca="false">$B$11*(($A$1063)*$C788/$B$12*$B$7+(1-$A$1063)*$D788/$B$12*$C$7)</f>
        <v>0</v>
      </c>
      <c r="BL788" s="31" t="n">
        <f aca="false">$B$11*(($A$1064)*$C788/$B$12*$B$7+(1-$A$1064)*$D788/$B$12*$C$7)</f>
        <v>0</v>
      </c>
      <c r="BM788" s="31" t="n">
        <f aca="false">$B$11*(($A$1065)*$C788/$B$12*$B$7+(1-$A$1065)*$D788/$B$12*$C$7)</f>
        <v>0</v>
      </c>
      <c r="BN788" s="31" t="n">
        <f aca="false">$B$11*(($A$1066)*$C788/$B$12*$B$7+(1-$A$1066)*$D788/$B$12*$C$7)</f>
        <v>0</v>
      </c>
      <c r="BO788" s="31" t="n">
        <f aca="false">$B$11*(($A$1067)*$C788/$B$12*$B$7+(1-$A$1067)*$D788/$B$12*$C$7)</f>
        <v>0</v>
      </c>
      <c r="BP788" s="31" t="n">
        <f aca="false">$B$11*(($A$1068)*$C788/$B$12*$B$7+(1-$A$1068)*$D788/$B$12*$C$7)</f>
        <v>0</v>
      </c>
      <c r="BQ788" s="31" t="n">
        <f aca="false">$B$11*(($A$1069)*$C788/$B$12*$B$7+(1-$A$1069)*$D788/$B$12*$C$7)</f>
        <v>0</v>
      </c>
      <c r="BR788" s="31" t="n">
        <f aca="false">$B$11*(($A$1070)*$C788/$B$12*$B$7+(1-$A$1070)*$D788/$B$12*$C$7)</f>
        <v>0</v>
      </c>
      <c r="BS788" s="31" t="n">
        <f aca="false">$B$11*(($A$1071)*$C788/$B$12*$B$7+(1-$A$1071)*$D788/$B$12*$C$7)</f>
        <v>0</v>
      </c>
      <c r="BT788" s="31" t="n">
        <f aca="false">$B$11*(($A$1072)*$C788/$B$12*$B$7+(1-$A$1072)*$D788/$B$12*$C$7)</f>
        <v>0</v>
      </c>
      <c r="BU788" s="31" t="n">
        <f aca="false">$B$11*(($A$1073)*$C788/$B$12*$B$7+(1-$A$1073)*$D788/$B$12*$C$7)</f>
        <v>0</v>
      </c>
      <c r="BV788" s="31" t="n">
        <f aca="false">$B$11*(($A$1074)*$C788/$B$12*$B$7+(1-$A$1074)*$D788/$B$12*$C$7)</f>
        <v>0</v>
      </c>
      <c r="BW788" s="31" t="n">
        <f aca="false">$B$11*(($A$1075)*$C788/$B$12*$B$7+(1-$A$1075)*$D788/$B$12*$C$7)</f>
        <v>0</v>
      </c>
      <c r="BX788" s="31" t="n">
        <f aca="false">$B$11*(($A$1076)*$C788/$B$12*$B$7+(1-$A$1076)*$D788/$B$12*$C$7)</f>
        <v>0</v>
      </c>
      <c r="BY788" s="31" t="n">
        <f aca="false">$B$11*(($A$1077)*$C788/$B$12*$B$7+(1-$A$1077)*$D788/$B$12*$C$7)</f>
        <v>0</v>
      </c>
      <c r="BZ788" s="31" t="n">
        <f aca="false">$B$11*(($A$1078)*$C788/$B$12*$B$7+(1-$A$1078)*$D788/$B$12*$C$7)</f>
        <v>0</v>
      </c>
      <c r="CA788" s="31" t="n">
        <f aca="false">$B$11*(($A$1079)*$C788/$B$12*$B$7+(1-$A$1079)*$D788/$B$12*$C$7)</f>
        <v>0</v>
      </c>
      <c r="CB788" s="31" t="n">
        <f aca="false">$B$11*(($A$1080)*$C788/$B$12*$B$7+(1-$A$1080)*$D788/$B$12*$C$7)</f>
        <v>0</v>
      </c>
      <c r="CC788" s="31" t="n">
        <f aca="false">$B$11*(($A$1081)*$C788/$B$12*$B$7+(1-$A$1081)*$D788/$B$12*$C$7)</f>
        <v>0</v>
      </c>
    </row>
    <row r="789" customFormat="false" ht="15" hidden="false" customHeight="false" outlineLevel="0" collapsed="false">
      <c r="A789" s="21" t="n">
        <v>765</v>
      </c>
      <c r="B789" s="27" t="n">
        <v>0.466369305429726</v>
      </c>
      <c r="C789" s="9" t="n">
        <f aca="false">SUM(AM789:AV789)</f>
        <v>0</v>
      </c>
      <c r="D789" s="9" t="n">
        <f aca="false">SUM(AW789:BF789)</f>
        <v>0</v>
      </c>
      <c r="E789" s="24" t="n">
        <f aca="false">(1-C789/$B$12)*$B$8-C789/$B$12*$B$7</f>
        <v>0.05</v>
      </c>
      <c r="F789" s="24" t="n">
        <f aca="false">(1-D789/$B$12)*$C$8-D789/$B$12*$C$7</f>
        <v>0.09</v>
      </c>
      <c r="G789" s="47" t="n">
        <f aca="false">$B$11*($B$10*C789/$B$12*$B$7+(1-$B$10)*D789/$B$12*$C$7)</f>
        <v>0</v>
      </c>
      <c r="H789" s="24" t="n">
        <f aca="false">$B$10*E789+(1-$B$10)*F789</f>
        <v>0.07</v>
      </c>
      <c r="I789" s="21"/>
      <c r="J789" s="21"/>
      <c r="K789" s="21"/>
      <c r="L789" s="21"/>
      <c r="M789" s="21"/>
      <c r="N789" s="21"/>
      <c r="O789" s="21"/>
      <c r="P789" s="21"/>
      <c r="Q789" s="21"/>
      <c r="R789" s="27" t="n">
        <v>-0.190289167843165</v>
      </c>
      <c r="S789" s="27" t="n">
        <v>0.131820438057808</v>
      </c>
      <c r="T789" s="27" t="n">
        <v>2.58629790925802</v>
      </c>
      <c r="U789" s="27" t="n">
        <v>-1.91156670649538</v>
      </c>
      <c r="V789" s="27" t="n">
        <v>0.239229481153184</v>
      </c>
      <c r="W789" s="27" t="n">
        <v>-0.266373493152947</v>
      </c>
      <c r="X789" s="27" t="n">
        <v>0.0718889912489152</v>
      </c>
      <c r="Y789" s="27" t="n">
        <v>2.44618007077698</v>
      </c>
      <c r="Z789" s="27" t="n">
        <v>0.178572062683794</v>
      </c>
      <c r="AA789" s="27" t="n">
        <v>1.69086152342533</v>
      </c>
      <c r="AB789" s="27" t="n">
        <v>1.56024617813345</v>
      </c>
      <c r="AC789" s="27" t="n">
        <v>0.268614451205661</v>
      </c>
      <c r="AD789" s="27" t="n">
        <v>-2.02305763786374</v>
      </c>
      <c r="AE789" s="27" t="n">
        <v>-1.12083798861035</v>
      </c>
      <c r="AF789" s="27" t="n">
        <v>-0.254144919702742</v>
      </c>
      <c r="AG789" s="27" t="n">
        <v>1.00496494376492</v>
      </c>
      <c r="AH789" s="27" t="n">
        <v>-0.393266312359872</v>
      </c>
      <c r="AI789" s="27" t="n">
        <v>0.204484994058701</v>
      </c>
      <c r="AJ789" s="27" t="n">
        <v>-1.4530963672042</v>
      </c>
      <c r="AK789" s="27" t="n">
        <v>-1.62322545515901</v>
      </c>
      <c r="AL789" s="21"/>
      <c r="AM789" s="31" t="n">
        <f aca="false">IF(SQRT($B$9)*$B789+SQRT(1-$B$9)*R789&lt;_xlfn.NORM.S.INV($B$6),1,0)</f>
        <v>0</v>
      </c>
      <c r="AN789" s="31" t="n">
        <f aca="false">IF(SQRT($B$9)*$B789+SQRT(1-$B$9)*S789&lt;_xlfn.NORM.S.INV($B$6),1,0)</f>
        <v>0</v>
      </c>
      <c r="AO789" s="31" t="n">
        <f aca="false">IF(SQRT($B$9)*$B789+SQRT(1-$B$9)*T789&lt;_xlfn.NORM.S.INV($B$6),1,0)</f>
        <v>0</v>
      </c>
      <c r="AP789" s="31" t="n">
        <f aca="false">IF(SQRT($B$9)*$B789+SQRT(1-$B$9)*U789&lt;_xlfn.NORM.S.INV($B$6),1,0)</f>
        <v>0</v>
      </c>
      <c r="AQ789" s="31" t="n">
        <f aca="false">IF(SQRT($B$9)*$B789+SQRT(1-$B$9)*V789&lt;_xlfn.NORM.S.INV($B$6),1,0)</f>
        <v>0</v>
      </c>
      <c r="AR789" s="31" t="n">
        <f aca="false">IF(SQRT($B$9)*$B789+SQRT(1-$B$9)*W789&lt;_xlfn.NORM.S.INV($B$6),1,0)</f>
        <v>0</v>
      </c>
      <c r="AS789" s="31" t="n">
        <f aca="false">IF(SQRT($B$9)*$B789+SQRT(1-$B$9)*X789&lt;_xlfn.NORM.S.INV($B$6),1,0)</f>
        <v>0</v>
      </c>
      <c r="AT789" s="31" t="n">
        <f aca="false">IF(SQRT($B$9)*$B789+SQRT(1-$B$9)*Y789&lt;_xlfn.NORM.S.INV($B$6),1,0)</f>
        <v>0</v>
      </c>
      <c r="AU789" s="31" t="n">
        <f aca="false">IF(SQRT($B$9)*$B789+SQRT(1-$B$9)*Z789&lt;_xlfn.NORM.S.INV($B$6),1,0)</f>
        <v>0</v>
      </c>
      <c r="AV789" s="31" t="n">
        <f aca="false">IF(SQRT($B$9)*$B789+SQRT(1-$B$9)*AA789&lt;_xlfn.NORM.S.INV($B$6),1,0)</f>
        <v>0</v>
      </c>
      <c r="AW789" s="31" t="n">
        <f aca="false">IF(SQRT($C$9)*$B789+SQRT(1-$C$9)*AB789&lt;_xlfn.NORM.S.INV($C$6),1,0)</f>
        <v>0</v>
      </c>
      <c r="AX789" s="31" t="n">
        <f aca="false">IF(SQRT($C$9)*$B789+SQRT(1-$C$9)*AC789&lt;_xlfn.NORM.S.INV($C$6),1,0)</f>
        <v>0</v>
      </c>
      <c r="AY789" s="31" t="n">
        <f aca="false">IF(SQRT($C$9)*$B789+SQRT(1-$C$9)*AD789&lt;_xlfn.NORM.S.INV($C$6),1,0)</f>
        <v>0</v>
      </c>
      <c r="AZ789" s="31" t="n">
        <f aca="false">IF(SQRT($C$9)*$B789+SQRT(1-$C$9)*AE789&lt;_xlfn.NORM.S.INV($C$6),1,0)</f>
        <v>0</v>
      </c>
      <c r="BA789" s="31" t="n">
        <f aca="false">IF(SQRT($C$9)*$B789+SQRT(1-$C$9)*AF789&lt;_xlfn.NORM.S.INV($C$6),1,0)</f>
        <v>0</v>
      </c>
      <c r="BB789" s="31" t="n">
        <f aca="false">IF(SQRT($C$9)*$B789+SQRT(1-$C$9)*AG789&lt;_xlfn.NORM.S.INV($C$6),1,0)</f>
        <v>0</v>
      </c>
      <c r="BC789" s="31" t="n">
        <f aca="false">IF(SQRT($C$9)*$B789+SQRT(1-$C$9)*AH789&lt;_xlfn.NORM.S.INV($C$6),1,0)</f>
        <v>0</v>
      </c>
      <c r="BD789" s="31" t="n">
        <f aca="false">IF(SQRT($C$9)*$B789+SQRT(1-$C$9)*AI789&lt;_xlfn.NORM.S.INV($C$6),1,0)</f>
        <v>0</v>
      </c>
      <c r="BE789" s="31" t="n">
        <f aca="false">IF(SQRT($C$9)*$B789+SQRT(1-$C$9)*AJ789&lt;_xlfn.NORM.S.INV($C$6),1,0)</f>
        <v>0</v>
      </c>
      <c r="BF789" s="31" t="n">
        <f aca="false">IF(SQRT($C$9)*$B789+SQRT(1-$C$9)*AK789&lt;_xlfn.NORM.S.INV($C$6),1,0)</f>
        <v>0</v>
      </c>
      <c r="BG789" s="21"/>
      <c r="BH789" s="21"/>
      <c r="BI789" s="31" t="n">
        <f aca="false">$B$11*(($A$1061)*$C789/$B$12*$B$7+(1-$A$1061)*$D789/$B$12*$C$7)</f>
        <v>0</v>
      </c>
      <c r="BJ789" s="31" t="n">
        <f aca="false">$B$11*(($A$1062)*$C789/$B$12*$B$7+(1-$A$1062)*$D789/$B$12*$C$7)</f>
        <v>0</v>
      </c>
      <c r="BK789" s="31" t="n">
        <f aca="false">$B$11*(($A$1063)*$C789/$B$12*$B$7+(1-$A$1063)*$D789/$B$12*$C$7)</f>
        <v>0</v>
      </c>
      <c r="BL789" s="31" t="n">
        <f aca="false">$B$11*(($A$1064)*$C789/$B$12*$B$7+(1-$A$1064)*$D789/$B$12*$C$7)</f>
        <v>0</v>
      </c>
      <c r="BM789" s="31" t="n">
        <f aca="false">$B$11*(($A$1065)*$C789/$B$12*$B$7+(1-$A$1065)*$D789/$B$12*$C$7)</f>
        <v>0</v>
      </c>
      <c r="BN789" s="31" t="n">
        <f aca="false">$B$11*(($A$1066)*$C789/$B$12*$B$7+(1-$A$1066)*$D789/$B$12*$C$7)</f>
        <v>0</v>
      </c>
      <c r="BO789" s="31" t="n">
        <f aca="false">$B$11*(($A$1067)*$C789/$B$12*$B$7+(1-$A$1067)*$D789/$B$12*$C$7)</f>
        <v>0</v>
      </c>
      <c r="BP789" s="31" t="n">
        <f aca="false">$B$11*(($A$1068)*$C789/$B$12*$B$7+(1-$A$1068)*$D789/$B$12*$C$7)</f>
        <v>0</v>
      </c>
      <c r="BQ789" s="31" t="n">
        <f aca="false">$B$11*(($A$1069)*$C789/$B$12*$B$7+(1-$A$1069)*$D789/$B$12*$C$7)</f>
        <v>0</v>
      </c>
      <c r="BR789" s="31" t="n">
        <f aca="false">$B$11*(($A$1070)*$C789/$B$12*$B$7+(1-$A$1070)*$D789/$B$12*$C$7)</f>
        <v>0</v>
      </c>
      <c r="BS789" s="31" t="n">
        <f aca="false">$B$11*(($A$1071)*$C789/$B$12*$B$7+(1-$A$1071)*$D789/$B$12*$C$7)</f>
        <v>0</v>
      </c>
      <c r="BT789" s="31" t="n">
        <f aca="false">$B$11*(($A$1072)*$C789/$B$12*$B$7+(1-$A$1072)*$D789/$B$12*$C$7)</f>
        <v>0</v>
      </c>
      <c r="BU789" s="31" t="n">
        <f aca="false">$B$11*(($A$1073)*$C789/$B$12*$B$7+(1-$A$1073)*$D789/$B$12*$C$7)</f>
        <v>0</v>
      </c>
      <c r="BV789" s="31" t="n">
        <f aca="false">$B$11*(($A$1074)*$C789/$B$12*$B$7+(1-$A$1074)*$D789/$B$12*$C$7)</f>
        <v>0</v>
      </c>
      <c r="BW789" s="31" t="n">
        <f aca="false">$B$11*(($A$1075)*$C789/$B$12*$B$7+(1-$A$1075)*$D789/$B$12*$C$7)</f>
        <v>0</v>
      </c>
      <c r="BX789" s="31" t="n">
        <f aca="false">$B$11*(($A$1076)*$C789/$B$12*$B$7+(1-$A$1076)*$D789/$B$12*$C$7)</f>
        <v>0</v>
      </c>
      <c r="BY789" s="31" t="n">
        <f aca="false">$B$11*(($A$1077)*$C789/$B$12*$B$7+(1-$A$1077)*$D789/$B$12*$C$7)</f>
        <v>0</v>
      </c>
      <c r="BZ789" s="31" t="n">
        <f aca="false">$B$11*(($A$1078)*$C789/$B$12*$B$7+(1-$A$1078)*$D789/$B$12*$C$7)</f>
        <v>0</v>
      </c>
      <c r="CA789" s="31" t="n">
        <f aca="false">$B$11*(($A$1079)*$C789/$B$12*$B$7+(1-$A$1079)*$D789/$B$12*$C$7)</f>
        <v>0</v>
      </c>
      <c r="CB789" s="31" t="n">
        <f aca="false">$B$11*(($A$1080)*$C789/$B$12*$B$7+(1-$A$1080)*$D789/$B$12*$C$7)</f>
        <v>0</v>
      </c>
      <c r="CC789" s="31" t="n">
        <f aca="false">$B$11*(($A$1081)*$C789/$B$12*$B$7+(1-$A$1081)*$D789/$B$12*$C$7)</f>
        <v>0</v>
      </c>
    </row>
    <row r="790" customFormat="false" ht="15" hidden="false" customHeight="false" outlineLevel="0" collapsed="false">
      <c r="A790" s="21" t="n">
        <v>766</v>
      </c>
      <c r="B790" s="27" t="n">
        <v>-1.17193030944795</v>
      </c>
      <c r="C790" s="9" t="n">
        <f aca="false">SUM(AM790:AV790)</f>
        <v>1</v>
      </c>
      <c r="D790" s="9" t="n">
        <f aca="false">SUM(AW790:BF790)</f>
        <v>0</v>
      </c>
      <c r="E790" s="24" t="n">
        <f aca="false">(1-C790/$B$12)*$B$8-C790/$B$12*$B$7</f>
        <v>0.005</v>
      </c>
      <c r="F790" s="24" t="n">
        <f aca="false">(1-D790/$B$12)*$C$8-D790/$B$12*$C$7</f>
        <v>0.09</v>
      </c>
      <c r="G790" s="47" t="n">
        <f aca="false">$B$11*($B$10*C790/$B$12*$B$7+(1-$B$10)*D790/$B$12*$C$7)</f>
        <v>200</v>
      </c>
      <c r="H790" s="24" t="n">
        <f aca="false">$B$10*E790+(1-$B$10)*F790</f>
        <v>0.0475</v>
      </c>
      <c r="I790" s="21"/>
      <c r="J790" s="21"/>
      <c r="K790" s="21"/>
      <c r="L790" s="21"/>
      <c r="M790" s="21"/>
      <c r="N790" s="21"/>
      <c r="O790" s="21"/>
      <c r="P790" s="21"/>
      <c r="Q790" s="21"/>
      <c r="R790" s="27" t="n">
        <v>0.463828617377803</v>
      </c>
      <c r="S790" s="27" t="n">
        <v>0.767592297951929</v>
      </c>
      <c r="T790" s="27" t="n">
        <v>-0.751940846606985</v>
      </c>
      <c r="U790" s="27" t="n">
        <v>0.386800367842848</v>
      </c>
      <c r="V790" s="27" t="n">
        <v>1.11209313327723</v>
      </c>
      <c r="W790" s="27" t="n">
        <v>1.92365733828654</v>
      </c>
      <c r="X790" s="27" t="n">
        <v>-2.96650710757299</v>
      </c>
      <c r="Y790" s="27" t="n">
        <v>0.362483074771814</v>
      </c>
      <c r="Z790" s="27" t="n">
        <v>0.451045191663576</v>
      </c>
      <c r="AA790" s="27" t="n">
        <v>-0.478076305503202</v>
      </c>
      <c r="AB790" s="27" t="n">
        <v>0.0172506804294325</v>
      </c>
      <c r="AC790" s="27" t="n">
        <v>0.492173540340147</v>
      </c>
      <c r="AD790" s="27" t="n">
        <v>0.428863984745567</v>
      </c>
      <c r="AE790" s="27" t="n">
        <v>1.47773005798647</v>
      </c>
      <c r="AF790" s="27" t="n">
        <v>-0.431237888204536</v>
      </c>
      <c r="AG790" s="27" t="n">
        <v>-0.12800919365726</v>
      </c>
      <c r="AH790" s="27" t="n">
        <v>1.98596956444086</v>
      </c>
      <c r="AI790" s="27" t="n">
        <v>-0.418067452716818</v>
      </c>
      <c r="AJ790" s="27" t="n">
        <v>-1.14612830377768</v>
      </c>
      <c r="AK790" s="27" t="n">
        <v>0.188674868276947</v>
      </c>
      <c r="AL790" s="21"/>
      <c r="AM790" s="31" t="n">
        <f aca="false">IF(SQRT($B$9)*$B790+SQRT(1-$B$9)*R790&lt;_xlfn.NORM.S.INV($B$6),1,0)</f>
        <v>0</v>
      </c>
      <c r="AN790" s="31" t="n">
        <f aca="false">IF(SQRT($B$9)*$B790+SQRT(1-$B$9)*S790&lt;_xlfn.NORM.S.INV($B$6),1,0)</f>
        <v>0</v>
      </c>
      <c r="AO790" s="31" t="n">
        <f aca="false">IF(SQRT($B$9)*$B790+SQRT(1-$B$9)*T790&lt;_xlfn.NORM.S.INV($B$6),1,0)</f>
        <v>0</v>
      </c>
      <c r="AP790" s="31" t="n">
        <f aca="false">IF(SQRT($B$9)*$B790+SQRT(1-$B$9)*U790&lt;_xlfn.NORM.S.INV($B$6),1,0)</f>
        <v>0</v>
      </c>
      <c r="AQ790" s="31" t="n">
        <f aca="false">IF(SQRT($B$9)*$B790+SQRT(1-$B$9)*V790&lt;_xlfn.NORM.S.INV($B$6),1,0)</f>
        <v>0</v>
      </c>
      <c r="AR790" s="31" t="n">
        <f aca="false">IF(SQRT($B$9)*$B790+SQRT(1-$B$9)*W790&lt;_xlfn.NORM.S.INV($B$6),1,0)</f>
        <v>0</v>
      </c>
      <c r="AS790" s="31" t="n">
        <f aca="false">IF(SQRT($B$9)*$B790+SQRT(1-$B$9)*X790&lt;_xlfn.NORM.S.INV($B$6),1,0)</f>
        <v>1</v>
      </c>
      <c r="AT790" s="31" t="n">
        <f aca="false">IF(SQRT($B$9)*$B790+SQRT(1-$B$9)*Y790&lt;_xlfn.NORM.S.INV($B$6),1,0)</f>
        <v>0</v>
      </c>
      <c r="AU790" s="31" t="n">
        <f aca="false">IF(SQRT($B$9)*$B790+SQRT(1-$B$9)*Z790&lt;_xlfn.NORM.S.INV($B$6),1,0)</f>
        <v>0</v>
      </c>
      <c r="AV790" s="31" t="n">
        <f aca="false">IF(SQRT($B$9)*$B790+SQRT(1-$B$9)*AA790&lt;_xlfn.NORM.S.INV($B$6),1,0)</f>
        <v>0</v>
      </c>
      <c r="AW790" s="31" t="n">
        <f aca="false">IF(SQRT($C$9)*$B790+SQRT(1-$C$9)*AB790&lt;_xlfn.NORM.S.INV($C$6),1,0)</f>
        <v>0</v>
      </c>
      <c r="AX790" s="31" t="n">
        <f aca="false">IF(SQRT($C$9)*$B790+SQRT(1-$C$9)*AC790&lt;_xlfn.NORM.S.INV($C$6),1,0)</f>
        <v>0</v>
      </c>
      <c r="AY790" s="31" t="n">
        <f aca="false">IF(SQRT($C$9)*$B790+SQRT(1-$C$9)*AD790&lt;_xlfn.NORM.S.INV($C$6),1,0)</f>
        <v>0</v>
      </c>
      <c r="AZ790" s="31" t="n">
        <f aca="false">IF(SQRT($C$9)*$B790+SQRT(1-$C$9)*AE790&lt;_xlfn.NORM.S.INV($C$6),1,0)</f>
        <v>0</v>
      </c>
      <c r="BA790" s="31" t="n">
        <f aca="false">IF(SQRT($C$9)*$B790+SQRT(1-$C$9)*AF790&lt;_xlfn.NORM.S.INV($C$6),1,0)</f>
        <v>0</v>
      </c>
      <c r="BB790" s="31" t="n">
        <f aca="false">IF(SQRT($C$9)*$B790+SQRT(1-$C$9)*AG790&lt;_xlfn.NORM.S.INV($C$6),1,0)</f>
        <v>0</v>
      </c>
      <c r="BC790" s="31" t="n">
        <f aca="false">IF(SQRT($C$9)*$B790+SQRT(1-$C$9)*AH790&lt;_xlfn.NORM.S.INV($C$6),1,0)</f>
        <v>0</v>
      </c>
      <c r="BD790" s="31" t="n">
        <f aca="false">IF(SQRT($C$9)*$B790+SQRT(1-$C$9)*AI790&lt;_xlfn.NORM.S.INV($C$6),1,0)</f>
        <v>0</v>
      </c>
      <c r="BE790" s="31" t="n">
        <f aca="false">IF(SQRT($C$9)*$B790+SQRT(1-$C$9)*AJ790&lt;_xlfn.NORM.S.INV($C$6),1,0)</f>
        <v>0</v>
      </c>
      <c r="BF790" s="31" t="n">
        <f aca="false">IF(SQRT($C$9)*$B790+SQRT(1-$C$9)*AK790&lt;_xlfn.NORM.S.INV($C$6),1,0)</f>
        <v>0</v>
      </c>
      <c r="BG790" s="21"/>
      <c r="BH790" s="21"/>
      <c r="BI790" s="31" t="n">
        <f aca="false">$B$11*(($A$1061)*$C790/$B$12*$B$7+(1-$A$1061)*$D790/$B$12*$C$7)</f>
        <v>0</v>
      </c>
      <c r="BJ790" s="31" t="n">
        <f aca="false">$B$11*(($A$1062)*$C790/$B$12*$B$7+(1-$A$1062)*$D790/$B$12*$C$7)</f>
        <v>20</v>
      </c>
      <c r="BK790" s="31" t="n">
        <f aca="false">$B$11*(($A$1063)*$C790/$B$12*$B$7+(1-$A$1063)*$D790/$B$12*$C$7)</f>
        <v>40</v>
      </c>
      <c r="BL790" s="31" t="n">
        <f aca="false">$B$11*(($A$1064)*$C790/$B$12*$B$7+(1-$A$1064)*$D790/$B$12*$C$7)</f>
        <v>60</v>
      </c>
      <c r="BM790" s="31" t="n">
        <f aca="false">$B$11*(($A$1065)*$C790/$B$12*$B$7+(1-$A$1065)*$D790/$B$12*$C$7)</f>
        <v>80</v>
      </c>
      <c r="BN790" s="31" t="n">
        <f aca="false">$B$11*(($A$1066)*$C790/$B$12*$B$7+(1-$A$1066)*$D790/$B$12*$C$7)</f>
        <v>100</v>
      </c>
      <c r="BO790" s="31" t="n">
        <f aca="false">$B$11*(($A$1067)*$C790/$B$12*$B$7+(1-$A$1067)*$D790/$B$12*$C$7)</f>
        <v>120</v>
      </c>
      <c r="BP790" s="31" t="n">
        <f aca="false">$B$11*(($A$1068)*$C790/$B$12*$B$7+(1-$A$1068)*$D790/$B$12*$C$7)</f>
        <v>140</v>
      </c>
      <c r="BQ790" s="31" t="n">
        <f aca="false">$B$11*(($A$1069)*$C790/$B$12*$B$7+(1-$A$1069)*$D790/$B$12*$C$7)</f>
        <v>160</v>
      </c>
      <c r="BR790" s="31" t="n">
        <f aca="false">$B$11*(($A$1070)*$C790/$B$12*$B$7+(1-$A$1070)*$D790/$B$12*$C$7)</f>
        <v>180</v>
      </c>
      <c r="BS790" s="31" t="n">
        <f aca="false">$B$11*(($A$1071)*$C790/$B$12*$B$7+(1-$A$1071)*$D790/$B$12*$C$7)</f>
        <v>200</v>
      </c>
      <c r="BT790" s="31" t="n">
        <f aca="false">$B$11*(($A$1072)*$C790/$B$12*$B$7+(1-$A$1072)*$D790/$B$12*$C$7)</f>
        <v>220</v>
      </c>
      <c r="BU790" s="31" t="n">
        <f aca="false">$B$11*(($A$1073)*$C790/$B$12*$B$7+(1-$A$1073)*$D790/$B$12*$C$7)</f>
        <v>240</v>
      </c>
      <c r="BV790" s="31" t="n">
        <f aca="false">$B$11*(($A$1074)*$C790/$B$12*$B$7+(1-$A$1074)*$D790/$B$12*$C$7)</f>
        <v>260</v>
      </c>
      <c r="BW790" s="31" t="n">
        <f aca="false">$B$11*(($A$1075)*$C790/$B$12*$B$7+(1-$A$1075)*$D790/$B$12*$C$7)</f>
        <v>280</v>
      </c>
      <c r="BX790" s="31" t="n">
        <f aca="false">$B$11*(($A$1076)*$C790/$B$12*$B$7+(1-$A$1076)*$D790/$B$12*$C$7)</f>
        <v>300</v>
      </c>
      <c r="BY790" s="31" t="n">
        <f aca="false">$B$11*(($A$1077)*$C790/$B$12*$B$7+(1-$A$1077)*$D790/$B$12*$C$7)</f>
        <v>320</v>
      </c>
      <c r="BZ790" s="31" t="n">
        <f aca="false">$B$11*(($A$1078)*$C790/$B$12*$B$7+(1-$A$1078)*$D790/$B$12*$C$7)</f>
        <v>340</v>
      </c>
      <c r="CA790" s="31" t="n">
        <f aca="false">$B$11*(($A$1079)*$C790/$B$12*$B$7+(1-$A$1079)*$D790/$B$12*$C$7)</f>
        <v>360</v>
      </c>
      <c r="CB790" s="31" t="n">
        <f aca="false">$B$11*(($A$1080)*$C790/$B$12*$B$7+(1-$A$1080)*$D790/$B$12*$C$7)</f>
        <v>380</v>
      </c>
      <c r="CC790" s="31" t="n">
        <f aca="false">$B$11*(($A$1081)*$C790/$B$12*$B$7+(1-$A$1081)*$D790/$B$12*$C$7)</f>
        <v>400</v>
      </c>
    </row>
    <row r="791" customFormat="false" ht="15" hidden="false" customHeight="false" outlineLevel="0" collapsed="false">
      <c r="A791" s="21" t="n">
        <v>767</v>
      </c>
      <c r="B791" s="27" t="n">
        <v>-1.36166639421901</v>
      </c>
      <c r="C791" s="9" t="n">
        <f aca="false">SUM(AM791:AV791)</f>
        <v>1</v>
      </c>
      <c r="D791" s="9" t="n">
        <f aca="false">SUM(AW791:BF791)</f>
        <v>1</v>
      </c>
      <c r="E791" s="24" t="n">
        <f aca="false">(1-C791/$B$12)*$B$8-C791/$B$12*$B$7</f>
        <v>0.005</v>
      </c>
      <c r="F791" s="24" t="n">
        <f aca="false">(1-D791/$B$12)*$C$8-D791/$B$12*$C$7</f>
        <v>0.021</v>
      </c>
      <c r="G791" s="47" t="n">
        <f aca="false">$B$11*($B$10*C791/$B$12*$B$7+(1-$B$10)*D791/$B$12*$C$7)</f>
        <v>500</v>
      </c>
      <c r="H791" s="24" t="n">
        <f aca="false">$B$10*E791+(1-$B$10)*F791</f>
        <v>0.013</v>
      </c>
      <c r="I791" s="21"/>
      <c r="J791" s="21"/>
      <c r="K791" s="21"/>
      <c r="L791" s="21"/>
      <c r="M791" s="21"/>
      <c r="N791" s="21"/>
      <c r="O791" s="21"/>
      <c r="P791" s="21"/>
      <c r="Q791" s="21"/>
      <c r="R791" s="27" t="n">
        <v>1.65680800636911</v>
      </c>
      <c r="S791" s="27" t="n">
        <v>0.552837185995176</v>
      </c>
      <c r="T791" s="27" t="n">
        <v>-0.866883661755946</v>
      </c>
      <c r="U791" s="27" t="n">
        <v>-0.220341221874033</v>
      </c>
      <c r="V791" s="27" t="n">
        <v>-0.907125161711689</v>
      </c>
      <c r="W791" s="27" t="n">
        <v>-1.43907634441041</v>
      </c>
      <c r="X791" s="27" t="n">
        <v>-0.379859277438704</v>
      </c>
      <c r="Y791" s="27" t="n">
        <v>-1.50571939339874</v>
      </c>
      <c r="Z791" s="27" t="n">
        <v>-2.33588750880983</v>
      </c>
      <c r="AA791" s="27" t="n">
        <v>0.247394328204104</v>
      </c>
      <c r="AB791" s="27" t="n">
        <v>-1.35980066994641</v>
      </c>
      <c r="AC791" s="27" t="n">
        <v>-0.146760415649474</v>
      </c>
      <c r="AD791" s="27" t="n">
        <v>-0.381509430177911</v>
      </c>
      <c r="AE791" s="27" t="n">
        <v>0.328994787642586</v>
      </c>
      <c r="AF791" s="27" t="n">
        <v>-0.59454074491519</v>
      </c>
      <c r="AG791" s="27" t="n">
        <v>0.618792195150182</v>
      </c>
      <c r="AH791" s="27" t="n">
        <v>1.33820533071571</v>
      </c>
      <c r="AI791" s="27" t="n">
        <v>-0.161574210152403</v>
      </c>
      <c r="AJ791" s="27" t="n">
        <v>-0.307544804624088</v>
      </c>
      <c r="AK791" s="27" t="n">
        <v>-0.839601493524331</v>
      </c>
      <c r="AL791" s="21"/>
      <c r="AM791" s="31" t="n">
        <f aca="false">IF(SQRT($B$9)*$B791+SQRT(1-$B$9)*R791&lt;_xlfn.NORM.S.INV($B$6),1,0)</f>
        <v>0</v>
      </c>
      <c r="AN791" s="31" t="n">
        <f aca="false">IF(SQRT($B$9)*$B791+SQRT(1-$B$9)*S791&lt;_xlfn.NORM.S.INV($B$6),1,0)</f>
        <v>0</v>
      </c>
      <c r="AO791" s="31" t="n">
        <f aca="false">IF(SQRT($B$9)*$B791+SQRT(1-$B$9)*T791&lt;_xlfn.NORM.S.INV($B$6),1,0)</f>
        <v>0</v>
      </c>
      <c r="AP791" s="31" t="n">
        <f aca="false">IF(SQRT($B$9)*$B791+SQRT(1-$B$9)*U791&lt;_xlfn.NORM.S.INV($B$6),1,0)</f>
        <v>0</v>
      </c>
      <c r="AQ791" s="31" t="n">
        <f aca="false">IF(SQRT($B$9)*$B791+SQRT(1-$B$9)*V791&lt;_xlfn.NORM.S.INV($B$6),1,0)</f>
        <v>0</v>
      </c>
      <c r="AR791" s="31" t="n">
        <f aca="false">IF(SQRT($B$9)*$B791+SQRT(1-$B$9)*W791&lt;_xlfn.NORM.S.INV($B$6),1,0)</f>
        <v>0</v>
      </c>
      <c r="AS791" s="31" t="n">
        <f aca="false">IF(SQRT($B$9)*$B791+SQRT(1-$B$9)*X791&lt;_xlfn.NORM.S.INV($B$6),1,0)</f>
        <v>0</v>
      </c>
      <c r="AT791" s="31" t="n">
        <f aca="false">IF(SQRT($B$9)*$B791+SQRT(1-$B$9)*Y791&lt;_xlfn.NORM.S.INV($B$6),1,0)</f>
        <v>0</v>
      </c>
      <c r="AU791" s="31" t="n">
        <f aca="false">IF(SQRT($B$9)*$B791+SQRT(1-$B$9)*Z791&lt;_xlfn.NORM.S.INV($B$6),1,0)</f>
        <v>1</v>
      </c>
      <c r="AV791" s="31" t="n">
        <f aca="false">IF(SQRT($B$9)*$B791+SQRT(1-$B$9)*AA791&lt;_xlfn.NORM.S.INV($B$6),1,0)</f>
        <v>0</v>
      </c>
      <c r="AW791" s="31" t="n">
        <f aca="false">IF(SQRT($C$9)*$B791+SQRT(1-$C$9)*AB791&lt;_xlfn.NORM.S.INV($C$6),1,0)</f>
        <v>1</v>
      </c>
      <c r="AX791" s="31" t="n">
        <f aca="false">IF(SQRT($C$9)*$B791+SQRT(1-$C$9)*AC791&lt;_xlfn.NORM.S.INV($C$6),1,0)</f>
        <v>0</v>
      </c>
      <c r="AY791" s="31" t="n">
        <f aca="false">IF(SQRT($C$9)*$B791+SQRT(1-$C$9)*AD791&lt;_xlfn.NORM.S.INV($C$6),1,0)</f>
        <v>0</v>
      </c>
      <c r="AZ791" s="31" t="n">
        <f aca="false">IF(SQRT($C$9)*$B791+SQRT(1-$C$9)*AE791&lt;_xlfn.NORM.S.INV($C$6),1,0)</f>
        <v>0</v>
      </c>
      <c r="BA791" s="31" t="n">
        <f aca="false">IF(SQRT($C$9)*$B791+SQRT(1-$C$9)*AF791&lt;_xlfn.NORM.S.INV($C$6),1,0)</f>
        <v>0</v>
      </c>
      <c r="BB791" s="31" t="n">
        <f aca="false">IF(SQRT($C$9)*$B791+SQRT(1-$C$9)*AG791&lt;_xlfn.NORM.S.INV($C$6),1,0)</f>
        <v>0</v>
      </c>
      <c r="BC791" s="31" t="n">
        <f aca="false">IF(SQRT($C$9)*$B791+SQRT(1-$C$9)*AH791&lt;_xlfn.NORM.S.INV($C$6),1,0)</f>
        <v>0</v>
      </c>
      <c r="BD791" s="31" t="n">
        <f aca="false">IF(SQRT($C$9)*$B791+SQRT(1-$C$9)*AI791&lt;_xlfn.NORM.S.INV($C$6),1,0)</f>
        <v>0</v>
      </c>
      <c r="BE791" s="31" t="n">
        <f aca="false">IF(SQRT($C$9)*$B791+SQRT(1-$C$9)*AJ791&lt;_xlfn.NORM.S.INV($C$6),1,0)</f>
        <v>0</v>
      </c>
      <c r="BF791" s="31" t="n">
        <f aca="false">IF(SQRT($C$9)*$B791+SQRT(1-$C$9)*AK791&lt;_xlfn.NORM.S.INV($C$6),1,0)</f>
        <v>0</v>
      </c>
      <c r="BG791" s="21"/>
      <c r="BH791" s="21"/>
      <c r="BI791" s="31" t="n">
        <f aca="false">$B$11*(($A$1061)*$C791/$B$12*$B$7+(1-$A$1061)*$D791/$B$12*$C$7)</f>
        <v>600</v>
      </c>
      <c r="BJ791" s="31" t="n">
        <f aca="false">$B$11*(($A$1062)*$C791/$B$12*$B$7+(1-$A$1062)*$D791/$B$12*$C$7)</f>
        <v>590</v>
      </c>
      <c r="BK791" s="31" t="n">
        <f aca="false">$B$11*(($A$1063)*$C791/$B$12*$B$7+(1-$A$1063)*$D791/$B$12*$C$7)</f>
        <v>580</v>
      </c>
      <c r="BL791" s="31" t="n">
        <f aca="false">$B$11*(($A$1064)*$C791/$B$12*$B$7+(1-$A$1064)*$D791/$B$12*$C$7)</f>
        <v>570</v>
      </c>
      <c r="BM791" s="31" t="n">
        <f aca="false">$B$11*(($A$1065)*$C791/$B$12*$B$7+(1-$A$1065)*$D791/$B$12*$C$7)</f>
        <v>560</v>
      </c>
      <c r="BN791" s="31" t="n">
        <f aca="false">$B$11*(($A$1066)*$C791/$B$12*$B$7+(1-$A$1066)*$D791/$B$12*$C$7)</f>
        <v>550</v>
      </c>
      <c r="BO791" s="31" t="n">
        <f aca="false">$B$11*(($A$1067)*$C791/$B$12*$B$7+(1-$A$1067)*$D791/$B$12*$C$7)</f>
        <v>540</v>
      </c>
      <c r="BP791" s="31" t="n">
        <f aca="false">$B$11*(($A$1068)*$C791/$B$12*$B$7+(1-$A$1068)*$D791/$B$12*$C$7)</f>
        <v>530</v>
      </c>
      <c r="BQ791" s="31" t="n">
        <f aca="false">$B$11*(($A$1069)*$C791/$B$12*$B$7+(1-$A$1069)*$D791/$B$12*$C$7)</f>
        <v>520</v>
      </c>
      <c r="BR791" s="31" t="n">
        <f aca="false">$B$11*(($A$1070)*$C791/$B$12*$B$7+(1-$A$1070)*$D791/$B$12*$C$7)</f>
        <v>510</v>
      </c>
      <c r="BS791" s="31" t="n">
        <f aca="false">$B$11*(($A$1071)*$C791/$B$12*$B$7+(1-$A$1071)*$D791/$B$12*$C$7)</f>
        <v>500</v>
      </c>
      <c r="BT791" s="31" t="n">
        <f aca="false">$B$11*(($A$1072)*$C791/$B$12*$B$7+(1-$A$1072)*$D791/$B$12*$C$7)</f>
        <v>490</v>
      </c>
      <c r="BU791" s="31" t="n">
        <f aca="false">$B$11*(($A$1073)*$C791/$B$12*$B$7+(1-$A$1073)*$D791/$B$12*$C$7)</f>
        <v>480</v>
      </c>
      <c r="BV791" s="31" t="n">
        <f aca="false">$B$11*(($A$1074)*$C791/$B$12*$B$7+(1-$A$1074)*$D791/$B$12*$C$7)</f>
        <v>470</v>
      </c>
      <c r="BW791" s="31" t="n">
        <f aca="false">$B$11*(($A$1075)*$C791/$B$12*$B$7+(1-$A$1075)*$D791/$B$12*$C$7)</f>
        <v>460</v>
      </c>
      <c r="BX791" s="31" t="n">
        <f aca="false">$B$11*(($A$1076)*$C791/$B$12*$B$7+(1-$A$1076)*$D791/$B$12*$C$7)</f>
        <v>450</v>
      </c>
      <c r="BY791" s="31" t="n">
        <f aca="false">$B$11*(($A$1077)*$C791/$B$12*$B$7+(1-$A$1077)*$D791/$B$12*$C$7)</f>
        <v>440</v>
      </c>
      <c r="BZ791" s="31" t="n">
        <f aca="false">$B$11*(($A$1078)*$C791/$B$12*$B$7+(1-$A$1078)*$D791/$B$12*$C$7)</f>
        <v>430</v>
      </c>
      <c r="CA791" s="31" t="n">
        <f aca="false">$B$11*(($A$1079)*$C791/$B$12*$B$7+(1-$A$1079)*$D791/$B$12*$C$7)</f>
        <v>420</v>
      </c>
      <c r="CB791" s="31" t="n">
        <f aca="false">$B$11*(($A$1080)*$C791/$B$12*$B$7+(1-$A$1080)*$D791/$B$12*$C$7)</f>
        <v>410</v>
      </c>
      <c r="CC791" s="31" t="n">
        <f aca="false">$B$11*(($A$1081)*$C791/$B$12*$B$7+(1-$A$1081)*$D791/$B$12*$C$7)</f>
        <v>400</v>
      </c>
    </row>
    <row r="792" customFormat="false" ht="15" hidden="false" customHeight="false" outlineLevel="0" collapsed="false">
      <c r="A792" s="21" t="n">
        <v>768</v>
      </c>
      <c r="B792" s="27" t="n">
        <v>-1.22819495811837</v>
      </c>
      <c r="C792" s="9" t="n">
        <f aca="false">SUM(AM792:AV792)</f>
        <v>0</v>
      </c>
      <c r="D792" s="9" t="n">
        <f aca="false">SUM(AW792:BF792)</f>
        <v>0</v>
      </c>
      <c r="E792" s="24" t="n">
        <f aca="false">(1-C792/$B$12)*$B$8-C792/$B$12*$B$7</f>
        <v>0.05</v>
      </c>
      <c r="F792" s="24" t="n">
        <f aca="false">(1-D792/$B$12)*$C$8-D792/$B$12*$C$7</f>
        <v>0.09</v>
      </c>
      <c r="G792" s="47" t="n">
        <f aca="false">$B$11*($B$10*C792/$B$12*$B$7+(1-$B$10)*D792/$B$12*$C$7)</f>
        <v>0</v>
      </c>
      <c r="H792" s="24" t="n">
        <f aca="false">$B$10*E792+(1-$B$10)*F792</f>
        <v>0.07</v>
      </c>
      <c r="I792" s="21"/>
      <c r="J792" s="21"/>
      <c r="K792" s="21"/>
      <c r="L792" s="21"/>
      <c r="M792" s="21"/>
      <c r="N792" s="21"/>
      <c r="O792" s="21"/>
      <c r="P792" s="21"/>
      <c r="Q792" s="21"/>
      <c r="R792" s="27" t="n">
        <v>-1.78677891166479</v>
      </c>
      <c r="S792" s="27" t="n">
        <v>-0.918911062739178</v>
      </c>
      <c r="T792" s="27" t="n">
        <v>0.330677230473302</v>
      </c>
      <c r="U792" s="27" t="n">
        <v>-0.777974370149434</v>
      </c>
      <c r="V792" s="27" t="n">
        <v>0.350740274886351</v>
      </c>
      <c r="W792" s="27" t="n">
        <v>1.44691373989776</v>
      </c>
      <c r="X792" s="27" t="n">
        <v>-0.169285349606428</v>
      </c>
      <c r="Y792" s="27" t="n">
        <v>0.276608026937212</v>
      </c>
      <c r="Z792" s="27" t="n">
        <v>-0.39256132013262</v>
      </c>
      <c r="AA792" s="27" t="n">
        <v>-0.469678744865075</v>
      </c>
      <c r="AB792" s="27" t="n">
        <v>1.19264604397369</v>
      </c>
      <c r="AC792" s="27" t="n">
        <v>-0.8946297461646</v>
      </c>
      <c r="AD792" s="27" t="n">
        <v>-0.20776085608006</v>
      </c>
      <c r="AE792" s="27" t="n">
        <v>-0.591447105049584</v>
      </c>
      <c r="AF792" s="27" t="n">
        <v>0.419140459673338</v>
      </c>
      <c r="AG792" s="27" t="n">
        <v>-0.508434263911835</v>
      </c>
      <c r="AH792" s="27" t="n">
        <v>0.994751254220296</v>
      </c>
      <c r="AI792" s="27" t="n">
        <v>0.861528404883196</v>
      </c>
      <c r="AJ792" s="27" t="n">
        <v>-0.709340221004248</v>
      </c>
      <c r="AK792" s="27" t="n">
        <v>-0.991850790758795</v>
      </c>
      <c r="AL792" s="21"/>
      <c r="AM792" s="31" t="n">
        <f aca="false">IF(SQRT($B$9)*$B792+SQRT(1-$B$9)*R792&lt;_xlfn.NORM.S.INV($B$6),1,0)</f>
        <v>0</v>
      </c>
      <c r="AN792" s="31" t="n">
        <f aca="false">IF(SQRT($B$9)*$B792+SQRT(1-$B$9)*S792&lt;_xlfn.NORM.S.INV($B$6),1,0)</f>
        <v>0</v>
      </c>
      <c r="AO792" s="31" t="n">
        <f aca="false">IF(SQRT($B$9)*$B792+SQRT(1-$B$9)*T792&lt;_xlfn.NORM.S.INV($B$6),1,0)</f>
        <v>0</v>
      </c>
      <c r="AP792" s="31" t="n">
        <f aca="false">IF(SQRT($B$9)*$B792+SQRT(1-$B$9)*U792&lt;_xlfn.NORM.S.INV($B$6),1,0)</f>
        <v>0</v>
      </c>
      <c r="AQ792" s="31" t="n">
        <f aca="false">IF(SQRT($B$9)*$B792+SQRT(1-$B$9)*V792&lt;_xlfn.NORM.S.INV($B$6),1,0)</f>
        <v>0</v>
      </c>
      <c r="AR792" s="31" t="n">
        <f aca="false">IF(SQRT($B$9)*$B792+SQRT(1-$B$9)*W792&lt;_xlfn.NORM.S.INV($B$6),1,0)</f>
        <v>0</v>
      </c>
      <c r="AS792" s="31" t="n">
        <f aca="false">IF(SQRT($B$9)*$B792+SQRT(1-$B$9)*X792&lt;_xlfn.NORM.S.INV($B$6),1,0)</f>
        <v>0</v>
      </c>
      <c r="AT792" s="31" t="n">
        <f aca="false">IF(SQRT($B$9)*$B792+SQRT(1-$B$9)*Y792&lt;_xlfn.NORM.S.INV($B$6),1,0)</f>
        <v>0</v>
      </c>
      <c r="AU792" s="31" t="n">
        <f aca="false">IF(SQRT($B$9)*$B792+SQRT(1-$B$9)*Z792&lt;_xlfn.NORM.S.INV($B$6),1,0)</f>
        <v>0</v>
      </c>
      <c r="AV792" s="31" t="n">
        <f aca="false">IF(SQRT($B$9)*$B792+SQRT(1-$B$9)*AA792&lt;_xlfn.NORM.S.INV($B$6),1,0)</f>
        <v>0</v>
      </c>
      <c r="AW792" s="31" t="n">
        <f aca="false">IF(SQRT($C$9)*$B792+SQRT(1-$C$9)*AB792&lt;_xlfn.NORM.S.INV($C$6),1,0)</f>
        <v>0</v>
      </c>
      <c r="AX792" s="31" t="n">
        <f aca="false">IF(SQRT($C$9)*$B792+SQRT(1-$C$9)*AC792&lt;_xlfn.NORM.S.INV($C$6),1,0)</f>
        <v>0</v>
      </c>
      <c r="AY792" s="31" t="n">
        <f aca="false">IF(SQRT($C$9)*$B792+SQRT(1-$C$9)*AD792&lt;_xlfn.NORM.S.INV($C$6),1,0)</f>
        <v>0</v>
      </c>
      <c r="AZ792" s="31" t="n">
        <f aca="false">IF(SQRT($C$9)*$B792+SQRT(1-$C$9)*AE792&lt;_xlfn.NORM.S.INV($C$6),1,0)</f>
        <v>0</v>
      </c>
      <c r="BA792" s="31" t="n">
        <f aca="false">IF(SQRT($C$9)*$B792+SQRT(1-$C$9)*AF792&lt;_xlfn.NORM.S.INV($C$6),1,0)</f>
        <v>0</v>
      </c>
      <c r="BB792" s="31" t="n">
        <f aca="false">IF(SQRT($C$9)*$B792+SQRT(1-$C$9)*AG792&lt;_xlfn.NORM.S.INV($C$6),1,0)</f>
        <v>0</v>
      </c>
      <c r="BC792" s="31" t="n">
        <f aca="false">IF(SQRT($C$9)*$B792+SQRT(1-$C$9)*AH792&lt;_xlfn.NORM.S.INV($C$6),1,0)</f>
        <v>0</v>
      </c>
      <c r="BD792" s="31" t="n">
        <f aca="false">IF(SQRT($C$9)*$B792+SQRT(1-$C$9)*AI792&lt;_xlfn.NORM.S.INV($C$6),1,0)</f>
        <v>0</v>
      </c>
      <c r="BE792" s="31" t="n">
        <f aca="false">IF(SQRT($C$9)*$B792+SQRT(1-$C$9)*AJ792&lt;_xlfn.NORM.S.INV($C$6),1,0)</f>
        <v>0</v>
      </c>
      <c r="BF792" s="31" t="n">
        <f aca="false">IF(SQRT($C$9)*$B792+SQRT(1-$C$9)*AK792&lt;_xlfn.NORM.S.INV($C$6),1,0)</f>
        <v>0</v>
      </c>
      <c r="BG792" s="21"/>
      <c r="BH792" s="21"/>
      <c r="BI792" s="31" t="n">
        <f aca="false">$B$11*(($A$1061)*$C792/$B$12*$B$7+(1-$A$1061)*$D792/$B$12*$C$7)</f>
        <v>0</v>
      </c>
      <c r="BJ792" s="31" t="n">
        <f aca="false">$B$11*(($A$1062)*$C792/$B$12*$B$7+(1-$A$1062)*$D792/$B$12*$C$7)</f>
        <v>0</v>
      </c>
      <c r="BK792" s="31" t="n">
        <f aca="false">$B$11*(($A$1063)*$C792/$B$12*$B$7+(1-$A$1063)*$D792/$B$12*$C$7)</f>
        <v>0</v>
      </c>
      <c r="BL792" s="31" t="n">
        <f aca="false">$B$11*(($A$1064)*$C792/$B$12*$B$7+(1-$A$1064)*$D792/$B$12*$C$7)</f>
        <v>0</v>
      </c>
      <c r="BM792" s="31" t="n">
        <f aca="false">$B$11*(($A$1065)*$C792/$B$12*$B$7+(1-$A$1065)*$D792/$B$12*$C$7)</f>
        <v>0</v>
      </c>
      <c r="BN792" s="31" t="n">
        <f aca="false">$B$11*(($A$1066)*$C792/$B$12*$B$7+(1-$A$1066)*$D792/$B$12*$C$7)</f>
        <v>0</v>
      </c>
      <c r="BO792" s="31" t="n">
        <f aca="false">$B$11*(($A$1067)*$C792/$B$12*$B$7+(1-$A$1067)*$D792/$B$12*$C$7)</f>
        <v>0</v>
      </c>
      <c r="BP792" s="31" t="n">
        <f aca="false">$B$11*(($A$1068)*$C792/$B$12*$B$7+(1-$A$1068)*$D792/$B$12*$C$7)</f>
        <v>0</v>
      </c>
      <c r="BQ792" s="31" t="n">
        <f aca="false">$B$11*(($A$1069)*$C792/$B$12*$B$7+(1-$A$1069)*$D792/$B$12*$C$7)</f>
        <v>0</v>
      </c>
      <c r="BR792" s="31" t="n">
        <f aca="false">$B$11*(($A$1070)*$C792/$B$12*$B$7+(1-$A$1070)*$D792/$B$12*$C$7)</f>
        <v>0</v>
      </c>
      <c r="BS792" s="31" t="n">
        <f aca="false">$B$11*(($A$1071)*$C792/$B$12*$B$7+(1-$A$1071)*$D792/$B$12*$C$7)</f>
        <v>0</v>
      </c>
      <c r="BT792" s="31" t="n">
        <f aca="false">$B$11*(($A$1072)*$C792/$B$12*$B$7+(1-$A$1072)*$D792/$B$12*$C$7)</f>
        <v>0</v>
      </c>
      <c r="BU792" s="31" t="n">
        <f aca="false">$B$11*(($A$1073)*$C792/$B$12*$B$7+(1-$A$1073)*$D792/$B$12*$C$7)</f>
        <v>0</v>
      </c>
      <c r="BV792" s="31" t="n">
        <f aca="false">$B$11*(($A$1074)*$C792/$B$12*$B$7+(1-$A$1074)*$D792/$B$12*$C$7)</f>
        <v>0</v>
      </c>
      <c r="BW792" s="31" t="n">
        <f aca="false">$B$11*(($A$1075)*$C792/$B$12*$B$7+(1-$A$1075)*$D792/$B$12*$C$7)</f>
        <v>0</v>
      </c>
      <c r="BX792" s="31" t="n">
        <f aca="false">$B$11*(($A$1076)*$C792/$B$12*$B$7+(1-$A$1076)*$D792/$B$12*$C$7)</f>
        <v>0</v>
      </c>
      <c r="BY792" s="31" t="n">
        <f aca="false">$B$11*(($A$1077)*$C792/$B$12*$B$7+(1-$A$1077)*$D792/$B$12*$C$7)</f>
        <v>0</v>
      </c>
      <c r="BZ792" s="31" t="n">
        <f aca="false">$B$11*(($A$1078)*$C792/$B$12*$B$7+(1-$A$1078)*$D792/$B$12*$C$7)</f>
        <v>0</v>
      </c>
      <c r="CA792" s="31" t="n">
        <f aca="false">$B$11*(($A$1079)*$C792/$B$12*$B$7+(1-$A$1079)*$D792/$B$12*$C$7)</f>
        <v>0</v>
      </c>
      <c r="CB792" s="31" t="n">
        <f aca="false">$B$11*(($A$1080)*$C792/$B$12*$B$7+(1-$A$1080)*$D792/$B$12*$C$7)</f>
        <v>0</v>
      </c>
      <c r="CC792" s="31" t="n">
        <f aca="false">$B$11*(($A$1081)*$C792/$B$12*$B$7+(1-$A$1081)*$D792/$B$12*$C$7)</f>
        <v>0</v>
      </c>
    </row>
    <row r="793" customFormat="false" ht="15" hidden="false" customHeight="false" outlineLevel="0" collapsed="false">
      <c r="A793" s="21" t="n">
        <v>769</v>
      </c>
      <c r="B793" s="27" t="n">
        <v>-0.999110526955478</v>
      </c>
      <c r="C793" s="9" t="n">
        <f aca="false">SUM(AM793:AV793)</f>
        <v>0</v>
      </c>
      <c r="D793" s="9" t="n">
        <f aca="false">SUM(AW793:BF793)</f>
        <v>2</v>
      </c>
      <c r="E793" s="24" t="n">
        <f aca="false">(1-C793/$B$12)*$B$8-C793/$B$12*$B$7</f>
        <v>0.05</v>
      </c>
      <c r="F793" s="24" t="n">
        <f aca="false">(1-D793/$B$12)*$C$8-D793/$B$12*$C$7</f>
        <v>-0.048</v>
      </c>
      <c r="G793" s="47" t="n">
        <f aca="false">$B$11*($B$10*C793/$B$12*$B$7+(1-$B$10)*D793/$B$12*$C$7)</f>
        <v>600</v>
      </c>
      <c r="H793" s="24" t="n">
        <f aca="false">$B$10*E793+(1-$B$10)*F793</f>
        <v>0.001</v>
      </c>
      <c r="I793" s="21"/>
      <c r="J793" s="21"/>
      <c r="K793" s="21"/>
      <c r="L793" s="21"/>
      <c r="M793" s="21"/>
      <c r="N793" s="21"/>
      <c r="O793" s="21"/>
      <c r="P793" s="21"/>
      <c r="Q793" s="21"/>
      <c r="R793" s="27" t="n">
        <v>-0.672533029898721</v>
      </c>
      <c r="S793" s="27" t="n">
        <v>-0.142325950566677</v>
      </c>
      <c r="T793" s="27" t="n">
        <v>1.90206679635086</v>
      </c>
      <c r="U793" s="27" t="n">
        <v>-0.852637108589197</v>
      </c>
      <c r="V793" s="27" t="n">
        <v>0.544695014643137</v>
      </c>
      <c r="W793" s="27" t="n">
        <v>0.489826994603996</v>
      </c>
      <c r="X793" s="27" t="n">
        <v>-1.91379869099674</v>
      </c>
      <c r="Y793" s="27" t="n">
        <v>-0.309043541811068</v>
      </c>
      <c r="Z793" s="27" t="n">
        <v>0.146963947527354</v>
      </c>
      <c r="AA793" s="27" t="n">
        <v>-0.582925489156005</v>
      </c>
      <c r="AB793" s="27" t="n">
        <v>0.437324165243184</v>
      </c>
      <c r="AC793" s="27" t="n">
        <v>0.958608369031403</v>
      </c>
      <c r="AD793" s="27" t="n">
        <v>0.19789025515724</v>
      </c>
      <c r="AE793" s="27" t="n">
        <v>-1.21879790917156</v>
      </c>
      <c r="AF793" s="27" t="n">
        <v>-2.44086558216709</v>
      </c>
      <c r="AG793" s="27" t="n">
        <v>-0.82350782453709</v>
      </c>
      <c r="AH793" s="27" t="n">
        <v>-0.803326521517153</v>
      </c>
      <c r="AI793" s="27" t="n">
        <v>1.18169025069936</v>
      </c>
      <c r="AJ793" s="27" t="n">
        <v>-1.4523759841173</v>
      </c>
      <c r="AK793" s="27" t="n">
        <v>-0.259451052098413</v>
      </c>
      <c r="AL793" s="21"/>
      <c r="AM793" s="31" t="n">
        <f aca="false">IF(SQRT($B$9)*$B793+SQRT(1-$B$9)*R793&lt;_xlfn.NORM.S.INV($B$6),1,0)</f>
        <v>0</v>
      </c>
      <c r="AN793" s="31" t="n">
        <f aca="false">IF(SQRT($B$9)*$B793+SQRT(1-$B$9)*S793&lt;_xlfn.NORM.S.INV($B$6),1,0)</f>
        <v>0</v>
      </c>
      <c r="AO793" s="31" t="n">
        <f aca="false">IF(SQRT($B$9)*$B793+SQRT(1-$B$9)*T793&lt;_xlfn.NORM.S.INV($B$6),1,0)</f>
        <v>0</v>
      </c>
      <c r="AP793" s="31" t="n">
        <f aca="false">IF(SQRT($B$9)*$B793+SQRT(1-$B$9)*U793&lt;_xlfn.NORM.S.INV($B$6),1,0)</f>
        <v>0</v>
      </c>
      <c r="AQ793" s="31" t="n">
        <f aca="false">IF(SQRT($B$9)*$B793+SQRT(1-$B$9)*V793&lt;_xlfn.NORM.S.INV($B$6),1,0)</f>
        <v>0</v>
      </c>
      <c r="AR793" s="31" t="n">
        <f aca="false">IF(SQRT($B$9)*$B793+SQRT(1-$B$9)*W793&lt;_xlfn.NORM.S.INV($B$6),1,0)</f>
        <v>0</v>
      </c>
      <c r="AS793" s="31" t="n">
        <f aca="false">IF(SQRT($B$9)*$B793+SQRT(1-$B$9)*X793&lt;_xlfn.NORM.S.INV($B$6),1,0)</f>
        <v>0</v>
      </c>
      <c r="AT793" s="31" t="n">
        <f aca="false">IF(SQRT($B$9)*$B793+SQRT(1-$B$9)*Y793&lt;_xlfn.NORM.S.INV($B$6),1,0)</f>
        <v>0</v>
      </c>
      <c r="AU793" s="31" t="n">
        <f aca="false">IF(SQRT($B$9)*$B793+SQRT(1-$B$9)*Z793&lt;_xlfn.NORM.S.INV($B$6),1,0)</f>
        <v>0</v>
      </c>
      <c r="AV793" s="31" t="n">
        <f aca="false">IF(SQRT($B$9)*$B793+SQRT(1-$B$9)*AA793&lt;_xlfn.NORM.S.INV($B$6),1,0)</f>
        <v>0</v>
      </c>
      <c r="AW793" s="31" t="n">
        <f aca="false">IF(SQRT($C$9)*$B793+SQRT(1-$C$9)*AB793&lt;_xlfn.NORM.S.INV($C$6),1,0)</f>
        <v>0</v>
      </c>
      <c r="AX793" s="31" t="n">
        <f aca="false">IF(SQRT($C$9)*$B793+SQRT(1-$C$9)*AC793&lt;_xlfn.NORM.S.INV($C$6),1,0)</f>
        <v>0</v>
      </c>
      <c r="AY793" s="31" t="n">
        <f aca="false">IF(SQRT($C$9)*$B793+SQRT(1-$C$9)*AD793&lt;_xlfn.NORM.S.INV($C$6),1,0)</f>
        <v>0</v>
      </c>
      <c r="AZ793" s="31" t="n">
        <f aca="false">IF(SQRT($C$9)*$B793+SQRT(1-$C$9)*AE793&lt;_xlfn.NORM.S.INV($C$6),1,0)</f>
        <v>0</v>
      </c>
      <c r="BA793" s="31" t="n">
        <f aca="false">IF(SQRT($C$9)*$B793+SQRT(1-$C$9)*AF793&lt;_xlfn.NORM.S.INV($C$6),1,0)</f>
        <v>1</v>
      </c>
      <c r="BB793" s="31" t="n">
        <f aca="false">IF(SQRT($C$9)*$B793+SQRT(1-$C$9)*AG793&lt;_xlfn.NORM.S.INV($C$6),1,0)</f>
        <v>0</v>
      </c>
      <c r="BC793" s="31" t="n">
        <f aca="false">IF(SQRT($C$9)*$B793+SQRT(1-$C$9)*AH793&lt;_xlfn.NORM.S.INV($C$6),1,0)</f>
        <v>0</v>
      </c>
      <c r="BD793" s="31" t="n">
        <f aca="false">IF(SQRT($C$9)*$B793+SQRT(1-$C$9)*AI793&lt;_xlfn.NORM.S.INV($C$6),1,0)</f>
        <v>0</v>
      </c>
      <c r="BE793" s="31" t="n">
        <f aca="false">IF(SQRT($C$9)*$B793+SQRT(1-$C$9)*AJ793&lt;_xlfn.NORM.S.INV($C$6),1,0)</f>
        <v>1</v>
      </c>
      <c r="BF793" s="31" t="n">
        <f aca="false">IF(SQRT($C$9)*$B793+SQRT(1-$C$9)*AK793&lt;_xlfn.NORM.S.INV($C$6),1,0)</f>
        <v>0</v>
      </c>
      <c r="BG793" s="21"/>
      <c r="BH793" s="21"/>
      <c r="BI793" s="31" t="n">
        <f aca="false">$B$11*(($A$1061)*$C793/$B$12*$B$7+(1-$A$1061)*$D793/$B$12*$C$7)</f>
        <v>1200</v>
      </c>
      <c r="BJ793" s="31" t="n">
        <f aca="false">$B$11*(($A$1062)*$C793/$B$12*$B$7+(1-$A$1062)*$D793/$B$12*$C$7)</f>
        <v>1140</v>
      </c>
      <c r="BK793" s="31" t="n">
        <f aca="false">$B$11*(($A$1063)*$C793/$B$12*$B$7+(1-$A$1063)*$D793/$B$12*$C$7)</f>
        <v>1080</v>
      </c>
      <c r="BL793" s="31" t="n">
        <f aca="false">$B$11*(($A$1064)*$C793/$B$12*$B$7+(1-$A$1064)*$D793/$B$12*$C$7)</f>
        <v>1020</v>
      </c>
      <c r="BM793" s="31" t="n">
        <f aca="false">$B$11*(($A$1065)*$C793/$B$12*$B$7+(1-$A$1065)*$D793/$B$12*$C$7)</f>
        <v>960</v>
      </c>
      <c r="BN793" s="31" t="n">
        <f aca="false">$B$11*(($A$1066)*$C793/$B$12*$B$7+(1-$A$1066)*$D793/$B$12*$C$7)</f>
        <v>900</v>
      </c>
      <c r="BO793" s="31" t="n">
        <f aca="false">$B$11*(($A$1067)*$C793/$B$12*$B$7+(1-$A$1067)*$D793/$B$12*$C$7)</f>
        <v>840</v>
      </c>
      <c r="BP793" s="31" t="n">
        <f aca="false">$B$11*(($A$1068)*$C793/$B$12*$B$7+(1-$A$1068)*$D793/$B$12*$C$7)</f>
        <v>780</v>
      </c>
      <c r="BQ793" s="31" t="n">
        <f aca="false">$B$11*(($A$1069)*$C793/$B$12*$B$7+(1-$A$1069)*$D793/$B$12*$C$7)</f>
        <v>720</v>
      </c>
      <c r="BR793" s="31" t="n">
        <f aca="false">$B$11*(($A$1070)*$C793/$B$12*$B$7+(1-$A$1070)*$D793/$B$12*$C$7)</f>
        <v>660</v>
      </c>
      <c r="BS793" s="31" t="n">
        <f aca="false">$B$11*(($A$1071)*$C793/$B$12*$B$7+(1-$A$1071)*$D793/$B$12*$C$7)</f>
        <v>600</v>
      </c>
      <c r="BT793" s="31" t="n">
        <f aca="false">$B$11*(($A$1072)*$C793/$B$12*$B$7+(1-$A$1072)*$D793/$B$12*$C$7)</f>
        <v>540</v>
      </c>
      <c r="BU793" s="31" t="n">
        <f aca="false">$B$11*(($A$1073)*$C793/$B$12*$B$7+(1-$A$1073)*$D793/$B$12*$C$7)</f>
        <v>480</v>
      </c>
      <c r="BV793" s="31" t="n">
        <f aca="false">$B$11*(($A$1074)*$C793/$B$12*$B$7+(1-$A$1074)*$D793/$B$12*$C$7)</f>
        <v>420</v>
      </c>
      <c r="BW793" s="31" t="n">
        <f aca="false">$B$11*(($A$1075)*$C793/$B$12*$B$7+(1-$A$1075)*$D793/$B$12*$C$7)</f>
        <v>360</v>
      </c>
      <c r="BX793" s="31" t="n">
        <f aca="false">$B$11*(($A$1076)*$C793/$B$12*$B$7+(1-$A$1076)*$D793/$B$12*$C$7)</f>
        <v>300</v>
      </c>
      <c r="BY793" s="31" t="n">
        <f aca="false">$B$11*(($A$1077)*$C793/$B$12*$B$7+(1-$A$1077)*$D793/$B$12*$C$7)</f>
        <v>240</v>
      </c>
      <c r="BZ793" s="31" t="n">
        <f aca="false">$B$11*(($A$1078)*$C793/$B$12*$B$7+(1-$A$1078)*$D793/$B$12*$C$7)</f>
        <v>180</v>
      </c>
      <c r="CA793" s="31" t="n">
        <f aca="false">$B$11*(($A$1079)*$C793/$B$12*$B$7+(1-$A$1079)*$D793/$B$12*$C$7)</f>
        <v>120</v>
      </c>
      <c r="CB793" s="31" t="n">
        <f aca="false">$B$11*(($A$1080)*$C793/$B$12*$B$7+(1-$A$1080)*$D793/$B$12*$C$7)</f>
        <v>60.0000000000001</v>
      </c>
      <c r="CC793" s="31" t="n">
        <f aca="false">$B$11*(($A$1081)*$C793/$B$12*$B$7+(1-$A$1081)*$D793/$B$12*$C$7)</f>
        <v>0</v>
      </c>
    </row>
    <row r="794" customFormat="false" ht="15" hidden="false" customHeight="false" outlineLevel="0" collapsed="false">
      <c r="A794" s="21" t="n">
        <v>770</v>
      </c>
      <c r="B794" s="27" t="n">
        <v>-1.80552269778679</v>
      </c>
      <c r="C794" s="9" t="n">
        <f aca="false">SUM(AM794:AV794)</f>
        <v>0</v>
      </c>
      <c r="D794" s="9" t="n">
        <f aca="false">SUM(AW794:BF794)</f>
        <v>2</v>
      </c>
      <c r="E794" s="24" t="n">
        <f aca="false">(1-C794/$B$12)*$B$8-C794/$B$12*$B$7</f>
        <v>0.05</v>
      </c>
      <c r="F794" s="24" t="n">
        <f aca="false">(1-D794/$B$12)*$C$8-D794/$B$12*$C$7</f>
        <v>-0.048</v>
      </c>
      <c r="G794" s="47" t="n">
        <f aca="false">$B$11*($B$10*C794/$B$12*$B$7+(1-$B$10)*D794/$B$12*$C$7)</f>
        <v>600</v>
      </c>
      <c r="H794" s="24" t="n">
        <f aca="false">$B$10*E794+(1-$B$10)*F794</f>
        <v>0.001</v>
      </c>
      <c r="I794" s="21"/>
      <c r="J794" s="21"/>
      <c r="K794" s="21"/>
      <c r="L794" s="21"/>
      <c r="M794" s="21"/>
      <c r="N794" s="21"/>
      <c r="O794" s="21"/>
      <c r="P794" s="21"/>
      <c r="Q794" s="21"/>
      <c r="R794" s="27" t="n">
        <v>2.33557266595216</v>
      </c>
      <c r="S794" s="27" t="n">
        <v>-0.308364906040453</v>
      </c>
      <c r="T794" s="27" t="n">
        <v>0.398937344329071</v>
      </c>
      <c r="U794" s="27" t="n">
        <v>-0.343612438032335</v>
      </c>
      <c r="V794" s="27" t="n">
        <v>0.376110544445936</v>
      </c>
      <c r="W794" s="27" t="n">
        <v>-0.569843492612565</v>
      </c>
      <c r="X794" s="27" t="n">
        <v>0.0564128321910127</v>
      </c>
      <c r="Y794" s="27" t="n">
        <v>-0.856280128822131</v>
      </c>
      <c r="Z794" s="27" t="n">
        <v>-0.542672883555563</v>
      </c>
      <c r="AA794" s="27" t="n">
        <v>-1.05020800859505</v>
      </c>
      <c r="AB794" s="27" t="n">
        <v>0.938700895614391</v>
      </c>
      <c r="AC794" s="27" t="n">
        <v>1.46642324623801</v>
      </c>
      <c r="AD794" s="27" t="n">
        <v>0.977778484747731</v>
      </c>
      <c r="AE794" s="27" t="n">
        <v>0.814013257429598</v>
      </c>
      <c r="AF794" s="27" t="n">
        <v>1.39501282912741</v>
      </c>
      <c r="AG794" s="27" t="n">
        <v>0.401653350526476</v>
      </c>
      <c r="AH794" s="27" t="n">
        <v>-1.11278886984221</v>
      </c>
      <c r="AI794" s="27" t="n">
        <v>-0.221752050938212</v>
      </c>
      <c r="AJ794" s="27" t="n">
        <v>-0.151987745983775</v>
      </c>
      <c r="AK794" s="27" t="n">
        <v>-2.10491875513532</v>
      </c>
      <c r="AL794" s="21"/>
      <c r="AM794" s="31" t="n">
        <f aca="false">IF(SQRT($B$9)*$B794+SQRT(1-$B$9)*R794&lt;_xlfn.NORM.S.INV($B$6),1,0)</f>
        <v>0</v>
      </c>
      <c r="AN794" s="31" t="n">
        <f aca="false">IF(SQRT($B$9)*$B794+SQRT(1-$B$9)*S794&lt;_xlfn.NORM.S.INV($B$6),1,0)</f>
        <v>0</v>
      </c>
      <c r="AO794" s="31" t="n">
        <f aca="false">IF(SQRT($B$9)*$B794+SQRT(1-$B$9)*T794&lt;_xlfn.NORM.S.INV($B$6),1,0)</f>
        <v>0</v>
      </c>
      <c r="AP794" s="31" t="n">
        <f aca="false">IF(SQRT($B$9)*$B794+SQRT(1-$B$9)*U794&lt;_xlfn.NORM.S.INV($B$6),1,0)</f>
        <v>0</v>
      </c>
      <c r="AQ794" s="31" t="n">
        <f aca="false">IF(SQRT($B$9)*$B794+SQRT(1-$B$9)*V794&lt;_xlfn.NORM.S.INV($B$6),1,0)</f>
        <v>0</v>
      </c>
      <c r="AR794" s="31" t="n">
        <f aca="false">IF(SQRT($B$9)*$B794+SQRT(1-$B$9)*W794&lt;_xlfn.NORM.S.INV($B$6),1,0)</f>
        <v>0</v>
      </c>
      <c r="AS794" s="31" t="n">
        <f aca="false">IF(SQRT($B$9)*$B794+SQRT(1-$B$9)*X794&lt;_xlfn.NORM.S.INV($B$6),1,0)</f>
        <v>0</v>
      </c>
      <c r="AT794" s="31" t="n">
        <f aca="false">IF(SQRT($B$9)*$B794+SQRT(1-$B$9)*Y794&lt;_xlfn.NORM.S.INV($B$6),1,0)</f>
        <v>0</v>
      </c>
      <c r="AU794" s="31" t="n">
        <f aca="false">IF(SQRT($B$9)*$B794+SQRT(1-$B$9)*Z794&lt;_xlfn.NORM.S.INV($B$6),1,0)</f>
        <v>0</v>
      </c>
      <c r="AV794" s="31" t="n">
        <f aca="false">IF(SQRT($B$9)*$B794+SQRT(1-$B$9)*AA794&lt;_xlfn.NORM.S.INV($B$6),1,0)</f>
        <v>0</v>
      </c>
      <c r="AW794" s="31" t="n">
        <f aca="false">IF(SQRT($C$9)*$B794+SQRT(1-$C$9)*AB794&lt;_xlfn.NORM.S.INV($C$6),1,0)</f>
        <v>0</v>
      </c>
      <c r="AX794" s="31" t="n">
        <f aca="false">IF(SQRT($C$9)*$B794+SQRT(1-$C$9)*AC794&lt;_xlfn.NORM.S.INV($C$6),1,0)</f>
        <v>0</v>
      </c>
      <c r="AY794" s="31" t="n">
        <f aca="false">IF(SQRT($C$9)*$B794+SQRT(1-$C$9)*AD794&lt;_xlfn.NORM.S.INV($C$6),1,0)</f>
        <v>0</v>
      </c>
      <c r="AZ794" s="31" t="n">
        <f aca="false">IF(SQRT($C$9)*$B794+SQRT(1-$C$9)*AE794&lt;_xlfn.NORM.S.INV($C$6),1,0)</f>
        <v>0</v>
      </c>
      <c r="BA794" s="31" t="n">
        <f aca="false">IF(SQRT($C$9)*$B794+SQRT(1-$C$9)*AF794&lt;_xlfn.NORM.S.INV($C$6),1,0)</f>
        <v>0</v>
      </c>
      <c r="BB794" s="31" t="n">
        <f aca="false">IF(SQRT($C$9)*$B794+SQRT(1-$C$9)*AG794&lt;_xlfn.NORM.S.INV($C$6),1,0)</f>
        <v>0</v>
      </c>
      <c r="BC794" s="31" t="n">
        <f aca="false">IF(SQRT($C$9)*$B794+SQRT(1-$C$9)*AH794&lt;_xlfn.NORM.S.INV($C$6),1,0)</f>
        <v>1</v>
      </c>
      <c r="BD794" s="31" t="n">
        <f aca="false">IF(SQRT($C$9)*$B794+SQRT(1-$C$9)*AI794&lt;_xlfn.NORM.S.INV($C$6),1,0)</f>
        <v>0</v>
      </c>
      <c r="BE794" s="31" t="n">
        <f aca="false">IF(SQRT($C$9)*$B794+SQRT(1-$C$9)*AJ794&lt;_xlfn.NORM.S.INV($C$6),1,0)</f>
        <v>0</v>
      </c>
      <c r="BF794" s="31" t="n">
        <f aca="false">IF(SQRT($C$9)*$B794+SQRT(1-$C$9)*AK794&lt;_xlfn.NORM.S.INV($C$6),1,0)</f>
        <v>1</v>
      </c>
      <c r="BG794" s="21"/>
      <c r="BH794" s="21"/>
      <c r="BI794" s="31" t="n">
        <f aca="false">$B$11*(($A$1061)*$C794/$B$12*$B$7+(1-$A$1061)*$D794/$B$12*$C$7)</f>
        <v>1200</v>
      </c>
      <c r="BJ794" s="31" t="n">
        <f aca="false">$B$11*(($A$1062)*$C794/$B$12*$B$7+(1-$A$1062)*$D794/$B$12*$C$7)</f>
        <v>1140</v>
      </c>
      <c r="BK794" s="31" t="n">
        <f aca="false">$B$11*(($A$1063)*$C794/$B$12*$B$7+(1-$A$1063)*$D794/$B$12*$C$7)</f>
        <v>1080</v>
      </c>
      <c r="BL794" s="31" t="n">
        <f aca="false">$B$11*(($A$1064)*$C794/$B$12*$B$7+(1-$A$1064)*$D794/$B$12*$C$7)</f>
        <v>1020</v>
      </c>
      <c r="BM794" s="31" t="n">
        <f aca="false">$B$11*(($A$1065)*$C794/$B$12*$B$7+(1-$A$1065)*$D794/$B$12*$C$7)</f>
        <v>960</v>
      </c>
      <c r="BN794" s="31" t="n">
        <f aca="false">$B$11*(($A$1066)*$C794/$B$12*$B$7+(1-$A$1066)*$D794/$B$12*$C$7)</f>
        <v>900</v>
      </c>
      <c r="BO794" s="31" t="n">
        <f aca="false">$B$11*(($A$1067)*$C794/$B$12*$B$7+(1-$A$1067)*$D794/$B$12*$C$7)</f>
        <v>840</v>
      </c>
      <c r="BP794" s="31" t="n">
        <f aca="false">$B$11*(($A$1068)*$C794/$B$12*$B$7+(1-$A$1068)*$D794/$B$12*$C$7)</f>
        <v>780</v>
      </c>
      <c r="BQ794" s="31" t="n">
        <f aca="false">$B$11*(($A$1069)*$C794/$B$12*$B$7+(1-$A$1069)*$D794/$B$12*$C$7)</f>
        <v>720</v>
      </c>
      <c r="BR794" s="31" t="n">
        <f aca="false">$B$11*(($A$1070)*$C794/$B$12*$B$7+(1-$A$1070)*$D794/$B$12*$C$7)</f>
        <v>660</v>
      </c>
      <c r="BS794" s="31" t="n">
        <f aca="false">$B$11*(($A$1071)*$C794/$B$12*$B$7+(1-$A$1071)*$D794/$B$12*$C$7)</f>
        <v>600</v>
      </c>
      <c r="BT794" s="31" t="n">
        <f aca="false">$B$11*(($A$1072)*$C794/$B$12*$B$7+(1-$A$1072)*$D794/$B$12*$C$7)</f>
        <v>540</v>
      </c>
      <c r="BU794" s="31" t="n">
        <f aca="false">$B$11*(($A$1073)*$C794/$B$12*$B$7+(1-$A$1073)*$D794/$B$12*$C$7)</f>
        <v>480</v>
      </c>
      <c r="BV794" s="31" t="n">
        <f aca="false">$B$11*(($A$1074)*$C794/$B$12*$B$7+(1-$A$1074)*$D794/$B$12*$C$7)</f>
        <v>420</v>
      </c>
      <c r="BW794" s="31" t="n">
        <f aca="false">$B$11*(($A$1075)*$C794/$B$12*$B$7+(1-$A$1075)*$D794/$B$12*$C$7)</f>
        <v>360</v>
      </c>
      <c r="BX794" s="31" t="n">
        <f aca="false">$B$11*(($A$1076)*$C794/$B$12*$B$7+(1-$A$1076)*$D794/$B$12*$C$7)</f>
        <v>300</v>
      </c>
      <c r="BY794" s="31" t="n">
        <f aca="false">$B$11*(($A$1077)*$C794/$B$12*$B$7+(1-$A$1077)*$D794/$B$12*$C$7)</f>
        <v>240</v>
      </c>
      <c r="BZ794" s="31" t="n">
        <f aca="false">$B$11*(($A$1078)*$C794/$B$12*$B$7+(1-$A$1078)*$D794/$B$12*$C$7)</f>
        <v>180</v>
      </c>
      <c r="CA794" s="31" t="n">
        <f aca="false">$B$11*(($A$1079)*$C794/$B$12*$B$7+(1-$A$1079)*$D794/$B$12*$C$7)</f>
        <v>120</v>
      </c>
      <c r="CB794" s="31" t="n">
        <f aca="false">$B$11*(($A$1080)*$C794/$B$12*$B$7+(1-$A$1080)*$D794/$B$12*$C$7)</f>
        <v>60.0000000000001</v>
      </c>
      <c r="CC794" s="31" t="n">
        <f aca="false">$B$11*(($A$1081)*$C794/$B$12*$B$7+(1-$A$1081)*$D794/$B$12*$C$7)</f>
        <v>0</v>
      </c>
    </row>
    <row r="795" customFormat="false" ht="15" hidden="false" customHeight="false" outlineLevel="0" collapsed="false">
      <c r="A795" s="21" t="n">
        <v>771</v>
      </c>
      <c r="B795" s="27" t="n">
        <v>2.78677821272128</v>
      </c>
      <c r="C795" s="9" t="n">
        <f aca="false">SUM(AM795:AV795)</f>
        <v>0</v>
      </c>
      <c r="D795" s="9" t="n">
        <f aca="false">SUM(AW795:BF795)</f>
        <v>0</v>
      </c>
      <c r="E795" s="24" t="n">
        <f aca="false">(1-C795/$B$12)*$B$8-C795/$B$12*$B$7</f>
        <v>0.05</v>
      </c>
      <c r="F795" s="24" t="n">
        <f aca="false">(1-D795/$B$12)*$C$8-D795/$B$12*$C$7</f>
        <v>0.09</v>
      </c>
      <c r="G795" s="47" t="n">
        <f aca="false">$B$11*($B$10*C795/$B$12*$B$7+(1-$B$10)*D795/$B$12*$C$7)</f>
        <v>0</v>
      </c>
      <c r="H795" s="24" t="n">
        <f aca="false">$B$10*E795+(1-$B$10)*F795</f>
        <v>0.07</v>
      </c>
      <c r="I795" s="21"/>
      <c r="J795" s="21"/>
      <c r="K795" s="21"/>
      <c r="L795" s="21"/>
      <c r="M795" s="21"/>
      <c r="N795" s="21"/>
      <c r="O795" s="21"/>
      <c r="P795" s="21"/>
      <c r="Q795" s="21"/>
      <c r="R795" s="27" t="n">
        <v>1.48342900017562</v>
      </c>
      <c r="S795" s="27" t="n">
        <v>-0.181849631394206</v>
      </c>
      <c r="T795" s="27" t="n">
        <v>-0.556001741409343</v>
      </c>
      <c r="U795" s="27" t="n">
        <v>-0.0336431322111548</v>
      </c>
      <c r="V795" s="27" t="n">
        <v>-0.552457743779861</v>
      </c>
      <c r="W795" s="27" t="n">
        <v>0.31870262196972</v>
      </c>
      <c r="X795" s="27" t="n">
        <v>0.551408792682159</v>
      </c>
      <c r="Y795" s="27" t="n">
        <v>0.0583908116285942</v>
      </c>
      <c r="Z795" s="27" t="n">
        <v>-0.870966996221911</v>
      </c>
      <c r="AA795" s="27" t="n">
        <v>0.547686405519697</v>
      </c>
      <c r="AB795" s="27" t="n">
        <v>0.814602557591018</v>
      </c>
      <c r="AC795" s="27" t="n">
        <v>0.459829998460857</v>
      </c>
      <c r="AD795" s="27" t="n">
        <v>0.451774719681463</v>
      </c>
      <c r="AE795" s="27" t="n">
        <v>0.298424187779773</v>
      </c>
      <c r="AF795" s="27" t="n">
        <v>-0.356088710474049</v>
      </c>
      <c r="AG795" s="27" t="n">
        <v>0.147817012937339</v>
      </c>
      <c r="AH795" s="27" t="n">
        <v>-0.163957456898509</v>
      </c>
      <c r="AI795" s="27" t="n">
        <v>-1.47219060492828</v>
      </c>
      <c r="AJ795" s="27" t="n">
        <v>-1.43811050646352</v>
      </c>
      <c r="AK795" s="27" t="n">
        <v>1.30945985824307</v>
      </c>
      <c r="AL795" s="21"/>
      <c r="AM795" s="31" t="n">
        <f aca="false">IF(SQRT($B$9)*$B795+SQRT(1-$B$9)*R795&lt;_xlfn.NORM.S.INV($B$6),1,0)</f>
        <v>0</v>
      </c>
      <c r="AN795" s="31" t="n">
        <f aca="false">IF(SQRT($B$9)*$B795+SQRT(1-$B$9)*S795&lt;_xlfn.NORM.S.INV($B$6),1,0)</f>
        <v>0</v>
      </c>
      <c r="AO795" s="31" t="n">
        <f aca="false">IF(SQRT($B$9)*$B795+SQRT(1-$B$9)*T795&lt;_xlfn.NORM.S.INV($B$6),1,0)</f>
        <v>0</v>
      </c>
      <c r="AP795" s="31" t="n">
        <f aca="false">IF(SQRT($B$9)*$B795+SQRT(1-$B$9)*U795&lt;_xlfn.NORM.S.INV($B$6),1,0)</f>
        <v>0</v>
      </c>
      <c r="AQ795" s="31" t="n">
        <f aca="false">IF(SQRT($B$9)*$B795+SQRT(1-$B$9)*V795&lt;_xlfn.NORM.S.INV($B$6),1,0)</f>
        <v>0</v>
      </c>
      <c r="AR795" s="31" t="n">
        <f aca="false">IF(SQRT($B$9)*$B795+SQRT(1-$B$9)*W795&lt;_xlfn.NORM.S.INV($B$6),1,0)</f>
        <v>0</v>
      </c>
      <c r="AS795" s="31" t="n">
        <f aca="false">IF(SQRT($B$9)*$B795+SQRT(1-$B$9)*X795&lt;_xlfn.NORM.S.INV($B$6),1,0)</f>
        <v>0</v>
      </c>
      <c r="AT795" s="31" t="n">
        <f aca="false">IF(SQRT($B$9)*$B795+SQRT(1-$B$9)*Y795&lt;_xlfn.NORM.S.INV($B$6),1,0)</f>
        <v>0</v>
      </c>
      <c r="AU795" s="31" t="n">
        <f aca="false">IF(SQRT($B$9)*$B795+SQRT(1-$B$9)*Z795&lt;_xlfn.NORM.S.INV($B$6),1,0)</f>
        <v>0</v>
      </c>
      <c r="AV795" s="31" t="n">
        <f aca="false">IF(SQRT($B$9)*$B795+SQRT(1-$B$9)*AA795&lt;_xlfn.NORM.S.INV($B$6),1,0)</f>
        <v>0</v>
      </c>
      <c r="AW795" s="31" t="n">
        <f aca="false">IF(SQRT($C$9)*$B795+SQRT(1-$C$9)*AB795&lt;_xlfn.NORM.S.INV($C$6),1,0)</f>
        <v>0</v>
      </c>
      <c r="AX795" s="31" t="n">
        <f aca="false">IF(SQRT($C$9)*$B795+SQRT(1-$C$9)*AC795&lt;_xlfn.NORM.S.INV($C$6),1,0)</f>
        <v>0</v>
      </c>
      <c r="AY795" s="31" t="n">
        <f aca="false">IF(SQRT($C$9)*$B795+SQRT(1-$C$9)*AD795&lt;_xlfn.NORM.S.INV($C$6),1,0)</f>
        <v>0</v>
      </c>
      <c r="AZ795" s="31" t="n">
        <f aca="false">IF(SQRT($C$9)*$B795+SQRT(1-$C$9)*AE795&lt;_xlfn.NORM.S.INV($C$6),1,0)</f>
        <v>0</v>
      </c>
      <c r="BA795" s="31" t="n">
        <f aca="false">IF(SQRT($C$9)*$B795+SQRT(1-$C$9)*AF795&lt;_xlfn.NORM.S.INV($C$6),1,0)</f>
        <v>0</v>
      </c>
      <c r="BB795" s="31" t="n">
        <f aca="false">IF(SQRT($C$9)*$B795+SQRT(1-$C$9)*AG795&lt;_xlfn.NORM.S.INV($C$6),1,0)</f>
        <v>0</v>
      </c>
      <c r="BC795" s="31" t="n">
        <f aca="false">IF(SQRT($C$9)*$B795+SQRT(1-$C$9)*AH795&lt;_xlfn.NORM.S.INV($C$6),1,0)</f>
        <v>0</v>
      </c>
      <c r="BD795" s="31" t="n">
        <f aca="false">IF(SQRT($C$9)*$B795+SQRT(1-$C$9)*AI795&lt;_xlfn.NORM.S.INV($C$6),1,0)</f>
        <v>0</v>
      </c>
      <c r="BE795" s="31" t="n">
        <f aca="false">IF(SQRT($C$9)*$B795+SQRT(1-$C$9)*AJ795&lt;_xlfn.NORM.S.INV($C$6),1,0)</f>
        <v>0</v>
      </c>
      <c r="BF795" s="31" t="n">
        <f aca="false">IF(SQRT($C$9)*$B795+SQRT(1-$C$9)*AK795&lt;_xlfn.NORM.S.INV($C$6),1,0)</f>
        <v>0</v>
      </c>
      <c r="BG795" s="21"/>
      <c r="BH795" s="21"/>
      <c r="BI795" s="31" t="n">
        <f aca="false">$B$11*(($A$1061)*$C795/$B$12*$B$7+(1-$A$1061)*$D795/$B$12*$C$7)</f>
        <v>0</v>
      </c>
      <c r="BJ795" s="31" t="n">
        <f aca="false">$B$11*(($A$1062)*$C795/$B$12*$B$7+(1-$A$1062)*$D795/$B$12*$C$7)</f>
        <v>0</v>
      </c>
      <c r="BK795" s="31" t="n">
        <f aca="false">$B$11*(($A$1063)*$C795/$B$12*$B$7+(1-$A$1063)*$D795/$B$12*$C$7)</f>
        <v>0</v>
      </c>
      <c r="BL795" s="31" t="n">
        <f aca="false">$B$11*(($A$1064)*$C795/$B$12*$B$7+(1-$A$1064)*$D795/$B$12*$C$7)</f>
        <v>0</v>
      </c>
      <c r="BM795" s="31" t="n">
        <f aca="false">$B$11*(($A$1065)*$C795/$B$12*$B$7+(1-$A$1065)*$D795/$B$12*$C$7)</f>
        <v>0</v>
      </c>
      <c r="BN795" s="31" t="n">
        <f aca="false">$B$11*(($A$1066)*$C795/$B$12*$B$7+(1-$A$1066)*$D795/$B$12*$C$7)</f>
        <v>0</v>
      </c>
      <c r="BO795" s="31" t="n">
        <f aca="false">$B$11*(($A$1067)*$C795/$B$12*$B$7+(1-$A$1067)*$D795/$B$12*$C$7)</f>
        <v>0</v>
      </c>
      <c r="BP795" s="31" t="n">
        <f aca="false">$B$11*(($A$1068)*$C795/$B$12*$B$7+(1-$A$1068)*$D795/$B$12*$C$7)</f>
        <v>0</v>
      </c>
      <c r="BQ795" s="31" t="n">
        <f aca="false">$B$11*(($A$1069)*$C795/$B$12*$B$7+(1-$A$1069)*$D795/$B$12*$C$7)</f>
        <v>0</v>
      </c>
      <c r="BR795" s="31" t="n">
        <f aca="false">$B$11*(($A$1070)*$C795/$B$12*$B$7+(1-$A$1070)*$D795/$B$12*$C$7)</f>
        <v>0</v>
      </c>
      <c r="BS795" s="31" t="n">
        <f aca="false">$B$11*(($A$1071)*$C795/$B$12*$B$7+(1-$A$1071)*$D795/$B$12*$C$7)</f>
        <v>0</v>
      </c>
      <c r="BT795" s="31" t="n">
        <f aca="false">$B$11*(($A$1072)*$C795/$B$12*$B$7+(1-$A$1072)*$D795/$B$12*$C$7)</f>
        <v>0</v>
      </c>
      <c r="BU795" s="31" t="n">
        <f aca="false">$B$11*(($A$1073)*$C795/$B$12*$B$7+(1-$A$1073)*$D795/$B$12*$C$7)</f>
        <v>0</v>
      </c>
      <c r="BV795" s="31" t="n">
        <f aca="false">$B$11*(($A$1074)*$C795/$B$12*$B$7+(1-$A$1074)*$D795/$B$12*$C$7)</f>
        <v>0</v>
      </c>
      <c r="BW795" s="31" t="n">
        <f aca="false">$B$11*(($A$1075)*$C795/$B$12*$B$7+(1-$A$1075)*$D795/$B$12*$C$7)</f>
        <v>0</v>
      </c>
      <c r="BX795" s="31" t="n">
        <f aca="false">$B$11*(($A$1076)*$C795/$B$12*$B$7+(1-$A$1076)*$D795/$B$12*$C$7)</f>
        <v>0</v>
      </c>
      <c r="BY795" s="31" t="n">
        <f aca="false">$B$11*(($A$1077)*$C795/$B$12*$B$7+(1-$A$1077)*$D795/$B$12*$C$7)</f>
        <v>0</v>
      </c>
      <c r="BZ795" s="31" t="n">
        <f aca="false">$B$11*(($A$1078)*$C795/$B$12*$B$7+(1-$A$1078)*$D795/$B$12*$C$7)</f>
        <v>0</v>
      </c>
      <c r="CA795" s="31" t="n">
        <f aca="false">$B$11*(($A$1079)*$C795/$B$12*$B$7+(1-$A$1079)*$D795/$B$12*$C$7)</f>
        <v>0</v>
      </c>
      <c r="CB795" s="31" t="n">
        <f aca="false">$B$11*(($A$1080)*$C795/$B$12*$B$7+(1-$A$1080)*$D795/$B$12*$C$7)</f>
        <v>0</v>
      </c>
      <c r="CC795" s="31" t="n">
        <f aca="false">$B$11*(($A$1081)*$C795/$B$12*$B$7+(1-$A$1081)*$D795/$B$12*$C$7)</f>
        <v>0</v>
      </c>
    </row>
    <row r="796" customFormat="false" ht="15" hidden="false" customHeight="false" outlineLevel="0" collapsed="false">
      <c r="A796" s="21" t="n">
        <v>772</v>
      </c>
      <c r="B796" s="27" t="n">
        <v>1.18012903226474</v>
      </c>
      <c r="C796" s="9" t="n">
        <f aca="false">SUM(AM796:AV796)</f>
        <v>0</v>
      </c>
      <c r="D796" s="9" t="n">
        <f aca="false">SUM(AW796:BF796)</f>
        <v>0</v>
      </c>
      <c r="E796" s="24" t="n">
        <f aca="false">(1-C796/$B$12)*$B$8-C796/$B$12*$B$7</f>
        <v>0.05</v>
      </c>
      <c r="F796" s="24" t="n">
        <f aca="false">(1-D796/$B$12)*$C$8-D796/$B$12*$C$7</f>
        <v>0.09</v>
      </c>
      <c r="G796" s="47" t="n">
        <f aca="false">$B$11*($B$10*C796/$B$12*$B$7+(1-$B$10)*D796/$B$12*$C$7)</f>
        <v>0</v>
      </c>
      <c r="H796" s="24" t="n">
        <f aca="false">$B$10*E796+(1-$B$10)*F796</f>
        <v>0.07</v>
      </c>
      <c r="I796" s="21"/>
      <c r="J796" s="21"/>
      <c r="K796" s="21"/>
      <c r="L796" s="21"/>
      <c r="M796" s="21"/>
      <c r="N796" s="21"/>
      <c r="O796" s="21"/>
      <c r="P796" s="21"/>
      <c r="Q796" s="21"/>
      <c r="R796" s="27" t="n">
        <v>1.02831702329092</v>
      </c>
      <c r="S796" s="27" t="n">
        <v>-0.945604894334448</v>
      </c>
      <c r="T796" s="27" t="n">
        <v>0.233790706919353</v>
      </c>
      <c r="U796" s="27" t="n">
        <v>0.983759335976872</v>
      </c>
      <c r="V796" s="27" t="n">
        <v>-0.335185697917071</v>
      </c>
      <c r="W796" s="27" t="n">
        <v>0.0107724759854816</v>
      </c>
      <c r="X796" s="27" t="n">
        <v>-0.902438125067248</v>
      </c>
      <c r="Y796" s="27" t="n">
        <v>-0.794137387342963</v>
      </c>
      <c r="Z796" s="27" t="n">
        <v>0.128061410034209</v>
      </c>
      <c r="AA796" s="27" t="n">
        <v>1.31449751420943</v>
      </c>
      <c r="AB796" s="27" t="n">
        <v>1.80419209585209</v>
      </c>
      <c r="AC796" s="27" t="n">
        <v>-0.188138888702277</v>
      </c>
      <c r="AD796" s="27" t="n">
        <v>0.454537328210385</v>
      </c>
      <c r="AE796" s="27" t="n">
        <v>0.478469564492902</v>
      </c>
      <c r="AF796" s="27" t="n">
        <v>-0.174133574095476</v>
      </c>
      <c r="AG796" s="27" t="n">
        <v>-0.412491506002232</v>
      </c>
      <c r="AH796" s="27" t="n">
        <v>0.586593826620082</v>
      </c>
      <c r="AI796" s="27" t="n">
        <v>1.48123024733196</v>
      </c>
      <c r="AJ796" s="27" t="n">
        <v>0.1280101854149</v>
      </c>
      <c r="AK796" s="27" t="n">
        <v>0.379561213164797</v>
      </c>
      <c r="AL796" s="21"/>
      <c r="AM796" s="31" t="n">
        <f aca="false">IF(SQRT($B$9)*$B796+SQRT(1-$B$9)*R796&lt;_xlfn.NORM.S.INV($B$6),1,0)</f>
        <v>0</v>
      </c>
      <c r="AN796" s="31" t="n">
        <f aca="false">IF(SQRT($B$9)*$B796+SQRT(1-$B$9)*S796&lt;_xlfn.NORM.S.INV($B$6),1,0)</f>
        <v>0</v>
      </c>
      <c r="AO796" s="31" t="n">
        <f aca="false">IF(SQRT($B$9)*$B796+SQRT(1-$B$9)*T796&lt;_xlfn.NORM.S.INV($B$6),1,0)</f>
        <v>0</v>
      </c>
      <c r="AP796" s="31" t="n">
        <f aca="false">IF(SQRT($B$9)*$B796+SQRT(1-$B$9)*U796&lt;_xlfn.NORM.S.INV($B$6),1,0)</f>
        <v>0</v>
      </c>
      <c r="AQ796" s="31" t="n">
        <f aca="false">IF(SQRT($B$9)*$B796+SQRT(1-$B$9)*V796&lt;_xlfn.NORM.S.INV($B$6),1,0)</f>
        <v>0</v>
      </c>
      <c r="AR796" s="31" t="n">
        <f aca="false">IF(SQRT($B$9)*$B796+SQRT(1-$B$9)*W796&lt;_xlfn.NORM.S.INV($B$6),1,0)</f>
        <v>0</v>
      </c>
      <c r="AS796" s="31" t="n">
        <f aca="false">IF(SQRT($B$9)*$B796+SQRT(1-$B$9)*X796&lt;_xlfn.NORM.S.INV($B$6),1,0)</f>
        <v>0</v>
      </c>
      <c r="AT796" s="31" t="n">
        <f aca="false">IF(SQRT($B$9)*$B796+SQRT(1-$B$9)*Y796&lt;_xlfn.NORM.S.INV($B$6),1,0)</f>
        <v>0</v>
      </c>
      <c r="AU796" s="31" t="n">
        <f aca="false">IF(SQRT($B$9)*$B796+SQRT(1-$B$9)*Z796&lt;_xlfn.NORM.S.INV($B$6),1,0)</f>
        <v>0</v>
      </c>
      <c r="AV796" s="31" t="n">
        <f aca="false">IF(SQRT($B$9)*$B796+SQRT(1-$B$9)*AA796&lt;_xlfn.NORM.S.INV($B$6),1,0)</f>
        <v>0</v>
      </c>
      <c r="AW796" s="31" t="n">
        <f aca="false">IF(SQRT($C$9)*$B796+SQRT(1-$C$9)*AB796&lt;_xlfn.NORM.S.INV($C$6),1,0)</f>
        <v>0</v>
      </c>
      <c r="AX796" s="31" t="n">
        <f aca="false">IF(SQRT($C$9)*$B796+SQRT(1-$C$9)*AC796&lt;_xlfn.NORM.S.INV($C$6),1,0)</f>
        <v>0</v>
      </c>
      <c r="AY796" s="31" t="n">
        <f aca="false">IF(SQRT($C$9)*$B796+SQRT(1-$C$9)*AD796&lt;_xlfn.NORM.S.INV($C$6),1,0)</f>
        <v>0</v>
      </c>
      <c r="AZ796" s="31" t="n">
        <f aca="false">IF(SQRT($C$9)*$B796+SQRT(1-$C$9)*AE796&lt;_xlfn.NORM.S.INV($C$6),1,0)</f>
        <v>0</v>
      </c>
      <c r="BA796" s="31" t="n">
        <f aca="false">IF(SQRT($C$9)*$B796+SQRT(1-$C$9)*AF796&lt;_xlfn.NORM.S.INV($C$6),1,0)</f>
        <v>0</v>
      </c>
      <c r="BB796" s="31" t="n">
        <f aca="false">IF(SQRT($C$9)*$B796+SQRT(1-$C$9)*AG796&lt;_xlfn.NORM.S.INV($C$6),1,0)</f>
        <v>0</v>
      </c>
      <c r="BC796" s="31" t="n">
        <f aca="false">IF(SQRT($C$9)*$B796+SQRT(1-$C$9)*AH796&lt;_xlfn.NORM.S.INV($C$6),1,0)</f>
        <v>0</v>
      </c>
      <c r="BD796" s="31" t="n">
        <f aca="false">IF(SQRT($C$9)*$B796+SQRT(1-$C$9)*AI796&lt;_xlfn.NORM.S.INV($C$6),1,0)</f>
        <v>0</v>
      </c>
      <c r="BE796" s="31" t="n">
        <f aca="false">IF(SQRT($C$9)*$B796+SQRT(1-$C$9)*AJ796&lt;_xlfn.NORM.S.INV($C$6),1,0)</f>
        <v>0</v>
      </c>
      <c r="BF796" s="31" t="n">
        <f aca="false">IF(SQRT($C$9)*$B796+SQRT(1-$C$9)*AK796&lt;_xlfn.NORM.S.INV($C$6),1,0)</f>
        <v>0</v>
      </c>
      <c r="BG796" s="21"/>
      <c r="BH796" s="21"/>
      <c r="BI796" s="31" t="n">
        <f aca="false">$B$11*(($A$1061)*$C796/$B$12*$B$7+(1-$A$1061)*$D796/$B$12*$C$7)</f>
        <v>0</v>
      </c>
      <c r="BJ796" s="31" t="n">
        <f aca="false">$B$11*(($A$1062)*$C796/$B$12*$B$7+(1-$A$1062)*$D796/$B$12*$C$7)</f>
        <v>0</v>
      </c>
      <c r="BK796" s="31" t="n">
        <f aca="false">$B$11*(($A$1063)*$C796/$B$12*$B$7+(1-$A$1063)*$D796/$B$12*$C$7)</f>
        <v>0</v>
      </c>
      <c r="BL796" s="31" t="n">
        <f aca="false">$B$11*(($A$1064)*$C796/$B$12*$B$7+(1-$A$1064)*$D796/$B$12*$C$7)</f>
        <v>0</v>
      </c>
      <c r="BM796" s="31" t="n">
        <f aca="false">$B$11*(($A$1065)*$C796/$B$12*$B$7+(1-$A$1065)*$D796/$B$12*$C$7)</f>
        <v>0</v>
      </c>
      <c r="BN796" s="31" t="n">
        <f aca="false">$B$11*(($A$1066)*$C796/$B$12*$B$7+(1-$A$1066)*$D796/$B$12*$C$7)</f>
        <v>0</v>
      </c>
      <c r="BO796" s="31" t="n">
        <f aca="false">$B$11*(($A$1067)*$C796/$B$12*$B$7+(1-$A$1067)*$D796/$B$12*$C$7)</f>
        <v>0</v>
      </c>
      <c r="BP796" s="31" t="n">
        <f aca="false">$B$11*(($A$1068)*$C796/$B$12*$B$7+(1-$A$1068)*$D796/$B$12*$C$7)</f>
        <v>0</v>
      </c>
      <c r="BQ796" s="31" t="n">
        <f aca="false">$B$11*(($A$1069)*$C796/$B$12*$B$7+(1-$A$1069)*$D796/$B$12*$C$7)</f>
        <v>0</v>
      </c>
      <c r="BR796" s="31" t="n">
        <f aca="false">$B$11*(($A$1070)*$C796/$B$12*$B$7+(1-$A$1070)*$D796/$B$12*$C$7)</f>
        <v>0</v>
      </c>
      <c r="BS796" s="31" t="n">
        <f aca="false">$B$11*(($A$1071)*$C796/$B$12*$B$7+(1-$A$1071)*$D796/$B$12*$C$7)</f>
        <v>0</v>
      </c>
      <c r="BT796" s="31" t="n">
        <f aca="false">$B$11*(($A$1072)*$C796/$B$12*$B$7+(1-$A$1072)*$D796/$B$12*$C$7)</f>
        <v>0</v>
      </c>
      <c r="BU796" s="31" t="n">
        <f aca="false">$B$11*(($A$1073)*$C796/$B$12*$B$7+(1-$A$1073)*$D796/$B$12*$C$7)</f>
        <v>0</v>
      </c>
      <c r="BV796" s="31" t="n">
        <f aca="false">$B$11*(($A$1074)*$C796/$B$12*$B$7+(1-$A$1074)*$D796/$B$12*$C$7)</f>
        <v>0</v>
      </c>
      <c r="BW796" s="31" t="n">
        <f aca="false">$B$11*(($A$1075)*$C796/$B$12*$B$7+(1-$A$1075)*$D796/$B$12*$C$7)</f>
        <v>0</v>
      </c>
      <c r="BX796" s="31" t="n">
        <f aca="false">$B$11*(($A$1076)*$C796/$B$12*$B$7+(1-$A$1076)*$D796/$B$12*$C$7)</f>
        <v>0</v>
      </c>
      <c r="BY796" s="31" t="n">
        <f aca="false">$B$11*(($A$1077)*$C796/$B$12*$B$7+(1-$A$1077)*$D796/$B$12*$C$7)</f>
        <v>0</v>
      </c>
      <c r="BZ796" s="31" t="n">
        <f aca="false">$B$11*(($A$1078)*$C796/$B$12*$B$7+(1-$A$1078)*$D796/$B$12*$C$7)</f>
        <v>0</v>
      </c>
      <c r="CA796" s="31" t="n">
        <f aca="false">$B$11*(($A$1079)*$C796/$B$12*$B$7+(1-$A$1079)*$D796/$B$12*$C$7)</f>
        <v>0</v>
      </c>
      <c r="CB796" s="31" t="n">
        <f aca="false">$B$11*(($A$1080)*$C796/$B$12*$B$7+(1-$A$1080)*$D796/$B$12*$C$7)</f>
        <v>0</v>
      </c>
      <c r="CC796" s="31" t="n">
        <f aca="false">$B$11*(($A$1081)*$C796/$B$12*$B$7+(1-$A$1081)*$D796/$B$12*$C$7)</f>
        <v>0</v>
      </c>
    </row>
    <row r="797" customFormat="false" ht="15" hidden="false" customHeight="false" outlineLevel="0" collapsed="false">
      <c r="A797" s="21" t="n">
        <v>773</v>
      </c>
      <c r="B797" s="27" t="n">
        <v>1.9115403294934</v>
      </c>
      <c r="C797" s="9" t="n">
        <f aca="false">SUM(AM797:AV797)</f>
        <v>0</v>
      </c>
      <c r="D797" s="9" t="n">
        <f aca="false">SUM(AW797:BF797)</f>
        <v>0</v>
      </c>
      <c r="E797" s="24" t="n">
        <f aca="false">(1-C797/$B$12)*$B$8-C797/$B$12*$B$7</f>
        <v>0.05</v>
      </c>
      <c r="F797" s="24" t="n">
        <f aca="false">(1-D797/$B$12)*$C$8-D797/$B$12*$C$7</f>
        <v>0.09</v>
      </c>
      <c r="G797" s="47" t="n">
        <f aca="false">$B$11*($B$10*C797/$B$12*$B$7+(1-$B$10)*D797/$B$12*$C$7)</f>
        <v>0</v>
      </c>
      <c r="H797" s="24" t="n">
        <f aca="false">$B$10*E797+(1-$B$10)*F797</f>
        <v>0.07</v>
      </c>
      <c r="I797" s="21"/>
      <c r="J797" s="21"/>
      <c r="K797" s="21"/>
      <c r="L797" s="21"/>
      <c r="M797" s="21"/>
      <c r="N797" s="21"/>
      <c r="O797" s="21"/>
      <c r="P797" s="21"/>
      <c r="Q797" s="21"/>
      <c r="R797" s="27" t="n">
        <v>-0.0790098954805661</v>
      </c>
      <c r="S797" s="27" t="n">
        <v>-1.98925762924363</v>
      </c>
      <c r="T797" s="27" t="n">
        <v>-0.343476235720565</v>
      </c>
      <c r="U797" s="27" t="n">
        <v>0.617562710905066</v>
      </c>
      <c r="V797" s="27" t="n">
        <v>2.96580392501339</v>
      </c>
      <c r="W797" s="27" t="n">
        <v>-0.239989962686055</v>
      </c>
      <c r="X797" s="27" t="n">
        <v>-0.0592343287690311</v>
      </c>
      <c r="Y797" s="27" t="n">
        <v>1.3346430654412</v>
      </c>
      <c r="Z797" s="27" t="n">
        <v>-1.53864612450873</v>
      </c>
      <c r="AA797" s="27" t="n">
        <v>0.301185356314201</v>
      </c>
      <c r="AB797" s="27" t="n">
        <v>-1.03083168579684</v>
      </c>
      <c r="AC797" s="27" t="n">
        <v>0.84140336255712</v>
      </c>
      <c r="AD797" s="27" t="n">
        <v>0.0929339166264262</v>
      </c>
      <c r="AE797" s="27" t="n">
        <v>-0.824856371528727</v>
      </c>
      <c r="AF797" s="27" t="n">
        <v>-0.22102814821956</v>
      </c>
      <c r="AG797" s="27" t="n">
        <v>1.67994255974364</v>
      </c>
      <c r="AH797" s="27" t="n">
        <v>-1.07466824188605</v>
      </c>
      <c r="AI797" s="27" t="n">
        <v>-1.21687243355345</v>
      </c>
      <c r="AJ797" s="27" t="n">
        <v>-0.360148417222324</v>
      </c>
      <c r="AK797" s="27" t="n">
        <v>0.748368680392685</v>
      </c>
      <c r="AL797" s="21"/>
      <c r="AM797" s="31" t="n">
        <f aca="false">IF(SQRT($B$9)*$B797+SQRT(1-$B$9)*R797&lt;_xlfn.NORM.S.INV($B$6),1,0)</f>
        <v>0</v>
      </c>
      <c r="AN797" s="31" t="n">
        <f aca="false">IF(SQRT($B$9)*$B797+SQRT(1-$B$9)*S797&lt;_xlfn.NORM.S.INV($B$6),1,0)</f>
        <v>0</v>
      </c>
      <c r="AO797" s="31" t="n">
        <f aca="false">IF(SQRT($B$9)*$B797+SQRT(1-$B$9)*T797&lt;_xlfn.NORM.S.INV($B$6),1,0)</f>
        <v>0</v>
      </c>
      <c r="AP797" s="31" t="n">
        <f aca="false">IF(SQRT($B$9)*$B797+SQRT(1-$B$9)*U797&lt;_xlfn.NORM.S.INV($B$6),1,0)</f>
        <v>0</v>
      </c>
      <c r="AQ797" s="31" t="n">
        <f aca="false">IF(SQRT($B$9)*$B797+SQRT(1-$B$9)*V797&lt;_xlfn.NORM.S.INV($B$6),1,0)</f>
        <v>0</v>
      </c>
      <c r="AR797" s="31" t="n">
        <f aca="false">IF(SQRT($B$9)*$B797+SQRT(1-$B$9)*W797&lt;_xlfn.NORM.S.INV($B$6),1,0)</f>
        <v>0</v>
      </c>
      <c r="AS797" s="31" t="n">
        <f aca="false">IF(SQRT($B$9)*$B797+SQRT(1-$B$9)*X797&lt;_xlfn.NORM.S.INV($B$6),1,0)</f>
        <v>0</v>
      </c>
      <c r="AT797" s="31" t="n">
        <f aca="false">IF(SQRT($B$9)*$B797+SQRT(1-$B$9)*Y797&lt;_xlfn.NORM.S.INV($B$6),1,0)</f>
        <v>0</v>
      </c>
      <c r="AU797" s="31" t="n">
        <f aca="false">IF(SQRT($B$9)*$B797+SQRT(1-$B$9)*Z797&lt;_xlfn.NORM.S.INV($B$6),1,0)</f>
        <v>0</v>
      </c>
      <c r="AV797" s="31" t="n">
        <f aca="false">IF(SQRT($B$9)*$B797+SQRT(1-$B$9)*AA797&lt;_xlfn.NORM.S.INV($B$6),1,0)</f>
        <v>0</v>
      </c>
      <c r="AW797" s="31" t="n">
        <f aca="false">IF(SQRT($C$9)*$B797+SQRT(1-$C$9)*AB797&lt;_xlfn.NORM.S.INV($C$6),1,0)</f>
        <v>0</v>
      </c>
      <c r="AX797" s="31" t="n">
        <f aca="false">IF(SQRT($C$9)*$B797+SQRT(1-$C$9)*AC797&lt;_xlfn.NORM.S.INV($C$6),1,0)</f>
        <v>0</v>
      </c>
      <c r="AY797" s="31" t="n">
        <f aca="false">IF(SQRT($C$9)*$B797+SQRT(1-$C$9)*AD797&lt;_xlfn.NORM.S.INV($C$6),1,0)</f>
        <v>0</v>
      </c>
      <c r="AZ797" s="31" t="n">
        <f aca="false">IF(SQRT($C$9)*$B797+SQRT(1-$C$9)*AE797&lt;_xlfn.NORM.S.INV($C$6),1,0)</f>
        <v>0</v>
      </c>
      <c r="BA797" s="31" t="n">
        <f aca="false">IF(SQRT($C$9)*$B797+SQRT(1-$C$9)*AF797&lt;_xlfn.NORM.S.INV($C$6),1,0)</f>
        <v>0</v>
      </c>
      <c r="BB797" s="31" t="n">
        <f aca="false">IF(SQRT($C$9)*$B797+SQRT(1-$C$9)*AG797&lt;_xlfn.NORM.S.INV($C$6),1,0)</f>
        <v>0</v>
      </c>
      <c r="BC797" s="31" t="n">
        <f aca="false">IF(SQRT($C$9)*$B797+SQRT(1-$C$9)*AH797&lt;_xlfn.NORM.S.INV($C$6),1,0)</f>
        <v>0</v>
      </c>
      <c r="BD797" s="31" t="n">
        <f aca="false">IF(SQRT($C$9)*$B797+SQRT(1-$C$9)*AI797&lt;_xlfn.NORM.S.INV($C$6),1,0)</f>
        <v>0</v>
      </c>
      <c r="BE797" s="31" t="n">
        <f aca="false">IF(SQRT($C$9)*$B797+SQRT(1-$C$9)*AJ797&lt;_xlfn.NORM.S.INV($C$6),1,0)</f>
        <v>0</v>
      </c>
      <c r="BF797" s="31" t="n">
        <f aca="false">IF(SQRT($C$9)*$B797+SQRT(1-$C$9)*AK797&lt;_xlfn.NORM.S.INV($C$6),1,0)</f>
        <v>0</v>
      </c>
      <c r="BG797" s="21"/>
      <c r="BH797" s="21"/>
      <c r="BI797" s="31" t="n">
        <f aca="false">$B$11*(($A$1061)*$C797/$B$12*$B$7+(1-$A$1061)*$D797/$B$12*$C$7)</f>
        <v>0</v>
      </c>
      <c r="BJ797" s="31" t="n">
        <f aca="false">$B$11*(($A$1062)*$C797/$B$12*$B$7+(1-$A$1062)*$D797/$B$12*$C$7)</f>
        <v>0</v>
      </c>
      <c r="BK797" s="31" t="n">
        <f aca="false">$B$11*(($A$1063)*$C797/$B$12*$B$7+(1-$A$1063)*$D797/$B$12*$C$7)</f>
        <v>0</v>
      </c>
      <c r="BL797" s="31" t="n">
        <f aca="false">$B$11*(($A$1064)*$C797/$B$12*$B$7+(1-$A$1064)*$D797/$B$12*$C$7)</f>
        <v>0</v>
      </c>
      <c r="BM797" s="31" t="n">
        <f aca="false">$B$11*(($A$1065)*$C797/$B$12*$B$7+(1-$A$1065)*$D797/$B$12*$C$7)</f>
        <v>0</v>
      </c>
      <c r="BN797" s="31" t="n">
        <f aca="false">$B$11*(($A$1066)*$C797/$B$12*$B$7+(1-$A$1066)*$D797/$B$12*$C$7)</f>
        <v>0</v>
      </c>
      <c r="BO797" s="31" t="n">
        <f aca="false">$B$11*(($A$1067)*$C797/$B$12*$B$7+(1-$A$1067)*$D797/$B$12*$C$7)</f>
        <v>0</v>
      </c>
      <c r="BP797" s="31" t="n">
        <f aca="false">$B$11*(($A$1068)*$C797/$B$12*$B$7+(1-$A$1068)*$D797/$B$12*$C$7)</f>
        <v>0</v>
      </c>
      <c r="BQ797" s="31" t="n">
        <f aca="false">$B$11*(($A$1069)*$C797/$B$12*$B$7+(1-$A$1069)*$D797/$B$12*$C$7)</f>
        <v>0</v>
      </c>
      <c r="BR797" s="31" t="n">
        <f aca="false">$B$11*(($A$1070)*$C797/$B$12*$B$7+(1-$A$1070)*$D797/$B$12*$C$7)</f>
        <v>0</v>
      </c>
      <c r="BS797" s="31" t="n">
        <f aca="false">$B$11*(($A$1071)*$C797/$B$12*$B$7+(1-$A$1071)*$D797/$B$12*$C$7)</f>
        <v>0</v>
      </c>
      <c r="BT797" s="31" t="n">
        <f aca="false">$B$11*(($A$1072)*$C797/$B$12*$B$7+(1-$A$1072)*$D797/$B$12*$C$7)</f>
        <v>0</v>
      </c>
      <c r="BU797" s="31" t="n">
        <f aca="false">$B$11*(($A$1073)*$C797/$B$12*$B$7+(1-$A$1073)*$D797/$B$12*$C$7)</f>
        <v>0</v>
      </c>
      <c r="BV797" s="31" t="n">
        <f aca="false">$B$11*(($A$1074)*$C797/$B$12*$B$7+(1-$A$1074)*$D797/$B$12*$C$7)</f>
        <v>0</v>
      </c>
      <c r="BW797" s="31" t="n">
        <f aca="false">$B$11*(($A$1075)*$C797/$B$12*$B$7+(1-$A$1075)*$D797/$B$12*$C$7)</f>
        <v>0</v>
      </c>
      <c r="BX797" s="31" t="n">
        <f aca="false">$B$11*(($A$1076)*$C797/$B$12*$B$7+(1-$A$1076)*$D797/$B$12*$C$7)</f>
        <v>0</v>
      </c>
      <c r="BY797" s="31" t="n">
        <f aca="false">$B$11*(($A$1077)*$C797/$B$12*$B$7+(1-$A$1077)*$D797/$B$12*$C$7)</f>
        <v>0</v>
      </c>
      <c r="BZ797" s="31" t="n">
        <f aca="false">$B$11*(($A$1078)*$C797/$B$12*$B$7+(1-$A$1078)*$D797/$B$12*$C$7)</f>
        <v>0</v>
      </c>
      <c r="CA797" s="31" t="n">
        <f aca="false">$B$11*(($A$1079)*$C797/$B$12*$B$7+(1-$A$1079)*$D797/$B$12*$C$7)</f>
        <v>0</v>
      </c>
      <c r="CB797" s="31" t="n">
        <f aca="false">$B$11*(($A$1080)*$C797/$B$12*$B$7+(1-$A$1080)*$D797/$B$12*$C$7)</f>
        <v>0</v>
      </c>
      <c r="CC797" s="31" t="n">
        <f aca="false">$B$11*(($A$1081)*$C797/$B$12*$B$7+(1-$A$1081)*$D797/$B$12*$C$7)</f>
        <v>0</v>
      </c>
    </row>
    <row r="798" customFormat="false" ht="15" hidden="false" customHeight="false" outlineLevel="0" collapsed="false">
      <c r="A798" s="21" t="n">
        <v>774</v>
      </c>
      <c r="B798" s="27" t="n">
        <v>0.355796700053854</v>
      </c>
      <c r="C798" s="9" t="n">
        <f aca="false">SUM(AM798:AV798)</f>
        <v>0</v>
      </c>
      <c r="D798" s="9" t="n">
        <f aca="false">SUM(AW798:BF798)</f>
        <v>1</v>
      </c>
      <c r="E798" s="24" t="n">
        <f aca="false">(1-C798/$B$12)*$B$8-C798/$B$12*$B$7</f>
        <v>0.05</v>
      </c>
      <c r="F798" s="24" t="n">
        <f aca="false">(1-D798/$B$12)*$C$8-D798/$B$12*$C$7</f>
        <v>0.021</v>
      </c>
      <c r="G798" s="47" t="n">
        <f aca="false">$B$11*($B$10*C798/$B$12*$B$7+(1-$B$10)*D798/$B$12*$C$7)</f>
        <v>300</v>
      </c>
      <c r="H798" s="24" t="n">
        <f aca="false">$B$10*E798+(1-$B$10)*F798</f>
        <v>0.0355</v>
      </c>
      <c r="I798" s="21"/>
      <c r="J798" s="21"/>
      <c r="K798" s="21"/>
      <c r="L798" s="21"/>
      <c r="M798" s="21"/>
      <c r="N798" s="21"/>
      <c r="O798" s="21"/>
      <c r="P798" s="21"/>
      <c r="Q798" s="21"/>
      <c r="R798" s="27" t="n">
        <v>0.429680549683365</v>
      </c>
      <c r="S798" s="27" t="n">
        <v>-1.14749719685528</v>
      </c>
      <c r="T798" s="27" t="n">
        <v>1.45256668411514</v>
      </c>
      <c r="U798" s="27" t="n">
        <v>2.41003452163305</v>
      </c>
      <c r="V798" s="27" t="n">
        <v>1.93423037509423</v>
      </c>
      <c r="W798" s="27" t="n">
        <v>0.177660229068905</v>
      </c>
      <c r="X798" s="27" t="n">
        <v>0.854377981968585</v>
      </c>
      <c r="Y798" s="27" t="n">
        <v>-0.881043781890429</v>
      </c>
      <c r="Z798" s="27" t="n">
        <v>0.847483164426239</v>
      </c>
      <c r="AA798" s="27" t="n">
        <v>0.860549026163207</v>
      </c>
      <c r="AB798" s="27" t="n">
        <v>-0.541823892411906</v>
      </c>
      <c r="AC798" s="27" t="n">
        <v>-1.43870662866691</v>
      </c>
      <c r="AD798" s="27" t="n">
        <v>-0.866899508309514</v>
      </c>
      <c r="AE798" s="27" t="n">
        <v>0.284309967268378</v>
      </c>
      <c r="AF798" s="27" t="n">
        <v>-0.187049413626975</v>
      </c>
      <c r="AG798" s="27" t="n">
        <v>-3.27008078190702</v>
      </c>
      <c r="AH798" s="27" t="n">
        <v>0.0534113126349487</v>
      </c>
      <c r="AI798" s="27" t="n">
        <v>-1.65823203418282</v>
      </c>
      <c r="AJ798" s="27" t="n">
        <v>-0.586401629252073</v>
      </c>
      <c r="AK798" s="27" t="n">
        <v>-1.38521038184213</v>
      </c>
      <c r="AL798" s="21"/>
      <c r="AM798" s="31" t="n">
        <f aca="false">IF(SQRT($B$9)*$B798+SQRT(1-$B$9)*R798&lt;_xlfn.NORM.S.INV($B$6),1,0)</f>
        <v>0</v>
      </c>
      <c r="AN798" s="31" t="n">
        <f aca="false">IF(SQRT($B$9)*$B798+SQRT(1-$B$9)*S798&lt;_xlfn.NORM.S.INV($B$6),1,0)</f>
        <v>0</v>
      </c>
      <c r="AO798" s="31" t="n">
        <f aca="false">IF(SQRT($B$9)*$B798+SQRT(1-$B$9)*T798&lt;_xlfn.NORM.S.INV($B$6),1,0)</f>
        <v>0</v>
      </c>
      <c r="AP798" s="31" t="n">
        <f aca="false">IF(SQRT($B$9)*$B798+SQRT(1-$B$9)*U798&lt;_xlfn.NORM.S.INV($B$6),1,0)</f>
        <v>0</v>
      </c>
      <c r="AQ798" s="31" t="n">
        <f aca="false">IF(SQRT($B$9)*$B798+SQRT(1-$B$9)*V798&lt;_xlfn.NORM.S.INV($B$6),1,0)</f>
        <v>0</v>
      </c>
      <c r="AR798" s="31" t="n">
        <f aca="false">IF(SQRT($B$9)*$B798+SQRT(1-$B$9)*W798&lt;_xlfn.NORM.S.INV($B$6),1,0)</f>
        <v>0</v>
      </c>
      <c r="AS798" s="31" t="n">
        <f aca="false">IF(SQRT($B$9)*$B798+SQRT(1-$B$9)*X798&lt;_xlfn.NORM.S.INV($B$6),1,0)</f>
        <v>0</v>
      </c>
      <c r="AT798" s="31" t="n">
        <f aca="false">IF(SQRT($B$9)*$B798+SQRT(1-$B$9)*Y798&lt;_xlfn.NORM.S.INV($B$6),1,0)</f>
        <v>0</v>
      </c>
      <c r="AU798" s="31" t="n">
        <f aca="false">IF(SQRT($B$9)*$B798+SQRT(1-$B$9)*Z798&lt;_xlfn.NORM.S.INV($B$6),1,0)</f>
        <v>0</v>
      </c>
      <c r="AV798" s="31" t="n">
        <f aca="false">IF(SQRT($B$9)*$B798+SQRT(1-$B$9)*AA798&lt;_xlfn.NORM.S.INV($B$6),1,0)</f>
        <v>0</v>
      </c>
      <c r="AW798" s="31" t="n">
        <f aca="false">IF(SQRT($C$9)*$B798+SQRT(1-$C$9)*AB798&lt;_xlfn.NORM.S.INV($C$6),1,0)</f>
        <v>0</v>
      </c>
      <c r="AX798" s="31" t="n">
        <f aca="false">IF(SQRT($C$9)*$B798+SQRT(1-$C$9)*AC798&lt;_xlfn.NORM.S.INV($C$6),1,0)</f>
        <v>0</v>
      </c>
      <c r="AY798" s="31" t="n">
        <f aca="false">IF(SQRT($C$9)*$B798+SQRT(1-$C$9)*AD798&lt;_xlfn.NORM.S.INV($C$6),1,0)</f>
        <v>0</v>
      </c>
      <c r="AZ798" s="31" t="n">
        <f aca="false">IF(SQRT($C$9)*$B798+SQRT(1-$C$9)*AE798&lt;_xlfn.NORM.S.INV($C$6),1,0)</f>
        <v>0</v>
      </c>
      <c r="BA798" s="31" t="n">
        <f aca="false">IF(SQRT($C$9)*$B798+SQRT(1-$C$9)*AF798&lt;_xlfn.NORM.S.INV($C$6),1,0)</f>
        <v>0</v>
      </c>
      <c r="BB798" s="31" t="n">
        <f aca="false">IF(SQRT($C$9)*$B798+SQRT(1-$C$9)*AG798&lt;_xlfn.NORM.S.INV($C$6),1,0)</f>
        <v>1</v>
      </c>
      <c r="BC798" s="31" t="n">
        <f aca="false">IF(SQRT($C$9)*$B798+SQRT(1-$C$9)*AH798&lt;_xlfn.NORM.S.INV($C$6),1,0)</f>
        <v>0</v>
      </c>
      <c r="BD798" s="31" t="n">
        <f aca="false">IF(SQRT($C$9)*$B798+SQRT(1-$C$9)*AI798&lt;_xlfn.NORM.S.INV($C$6),1,0)</f>
        <v>0</v>
      </c>
      <c r="BE798" s="31" t="n">
        <f aca="false">IF(SQRT($C$9)*$B798+SQRT(1-$C$9)*AJ798&lt;_xlfn.NORM.S.INV($C$6),1,0)</f>
        <v>0</v>
      </c>
      <c r="BF798" s="31" t="n">
        <f aca="false">IF(SQRT($C$9)*$B798+SQRT(1-$C$9)*AK798&lt;_xlfn.NORM.S.INV($C$6),1,0)</f>
        <v>0</v>
      </c>
      <c r="BG798" s="21"/>
      <c r="BH798" s="21"/>
      <c r="BI798" s="31" t="n">
        <f aca="false">$B$11*(($A$1061)*$C798/$B$12*$B$7+(1-$A$1061)*$D798/$B$12*$C$7)</f>
        <v>600</v>
      </c>
      <c r="BJ798" s="31" t="n">
        <f aca="false">$B$11*(($A$1062)*$C798/$B$12*$B$7+(1-$A$1062)*$D798/$B$12*$C$7)</f>
        <v>570</v>
      </c>
      <c r="BK798" s="31" t="n">
        <f aca="false">$B$11*(($A$1063)*$C798/$B$12*$B$7+(1-$A$1063)*$D798/$B$12*$C$7)</f>
        <v>540</v>
      </c>
      <c r="BL798" s="31" t="n">
        <f aca="false">$B$11*(($A$1064)*$C798/$B$12*$B$7+(1-$A$1064)*$D798/$B$12*$C$7)</f>
        <v>510</v>
      </c>
      <c r="BM798" s="31" t="n">
        <f aca="false">$B$11*(($A$1065)*$C798/$B$12*$B$7+(1-$A$1065)*$D798/$B$12*$C$7)</f>
        <v>480</v>
      </c>
      <c r="BN798" s="31" t="n">
        <f aca="false">$B$11*(($A$1066)*$C798/$B$12*$B$7+(1-$A$1066)*$D798/$B$12*$C$7)</f>
        <v>450</v>
      </c>
      <c r="BO798" s="31" t="n">
        <f aca="false">$B$11*(($A$1067)*$C798/$B$12*$B$7+(1-$A$1067)*$D798/$B$12*$C$7)</f>
        <v>420</v>
      </c>
      <c r="BP798" s="31" t="n">
        <f aca="false">$B$11*(($A$1068)*$C798/$B$12*$B$7+(1-$A$1068)*$D798/$B$12*$C$7)</f>
        <v>390</v>
      </c>
      <c r="BQ798" s="31" t="n">
        <f aca="false">$B$11*(($A$1069)*$C798/$B$12*$B$7+(1-$A$1069)*$D798/$B$12*$C$7)</f>
        <v>360</v>
      </c>
      <c r="BR798" s="31" t="n">
        <f aca="false">$B$11*(($A$1070)*$C798/$B$12*$B$7+(1-$A$1070)*$D798/$B$12*$C$7)</f>
        <v>330</v>
      </c>
      <c r="BS798" s="31" t="n">
        <f aca="false">$B$11*(($A$1071)*$C798/$B$12*$B$7+(1-$A$1071)*$D798/$B$12*$C$7)</f>
        <v>300</v>
      </c>
      <c r="BT798" s="31" t="n">
        <f aca="false">$B$11*(($A$1072)*$C798/$B$12*$B$7+(1-$A$1072)*$D798/$B$12*$C$7)</f>
        <v>270</v>
      </c>
      <c r="BU798" s="31" t="n">
        <f aca="false">$B$11*(($A$1073)*$C798/$B$12*$B$7+(1-$A$1073)*$D798/$B$12*$C$7)</f>
        <v>240</v>
      </c>
      <c r="BV798" s="31" t="n">
        <f aca="false">$B$11*(($A$1074)*$C798/$B$12*$B$7+(1-$A$1074)*$D798/$B$12*$C$7)</f>
        <v>210</v>
      </c>
      <c r="BW798" s="31" t="n">
        <f aca="false">$B$11*(($A$1075)*$C798/$B$12*$B$7+(1-$A$1075)*$D798/$B$12*$C$7)</f>
        <v>180</v>
      </c>
      <c r="BX798" s="31" t="n">
        <f aca="false">$B$11*(($A$1076)*$C798/$B$12*$B$7+(1-$A$1076)*$D798/$B$12*$C$7)</f>
        <v>150</v>
      </c>
      <c r="BY798" s="31" t="n">
        <f aca="false">$B$11*(($A$1077)*$C798/$B$12*$B$7+(1-$A$1077)*$D798/$B$12*$C$7)</f>
        <v>120</v>
      </c>
      <c r="BZ798" s="31" t="n">
        <f aca="false">$B$11*(($A$1078)*$C798/$B$12*$B$7+(1-$A$1078)*$D798/$B$12*$C$7)</f>
        <v>90</v>
      </c>
      <c r="CA798" s="31" t="n">
        <f aca="false">$B$11*(($A$1079)*$C798/$B$12*$B$7+(1-$A$1079)*$D798/$B$12*$C$7)</f>
        <v>60</v>
      </c>
      <c r="CB798" s="31" t="n">
        <f aca="false">$B$11*(($A$1080)*$C798/$B$12*$B$7+(1-$A$1080)*$D798/$B$12*$C$7)</f>
        <v>30</v>
      </c>
      <c r="CC798" s="31" t="n">
        <f aca="false">$B$11*(($A$1081)*$C798/$B$12*$B$7+(1-$A$1081)*$D798/$B$12*$C$7)</f>
        <v>0</v>
      </c>
    </row>
    <row r="799" customFormat="false" ht="15" hidden="false" customHeight="false" outlineLevel="0" collapsed="false">
      <c r="A799" s="21" t="n">
        <v>775</v>
      </c>
      <c r="B799" s="27" t="n">
        <v>0.790699195606347</v>
      </c>
      <c r="C799" s="9" t="n">
        <f aca="false">SUM(AM799:AV799)</f>
        <v>0</v>
      </c>
      <c r="D799" s="9" t="n">
        <f aca="false">SUM(AW799:BF799)</f>
        <v>1</v>
      </c>
      <c r="E799" s="24" t="n">
        <f aca="false">(1-C799/$B$12)*$B$8-C799/$B$12*$B$7</f>
        <v>0.05</v>
      </c>
      <c r="F799" s="24" t="n">
        <f aca="false">(1-D799/$B$12)*$C$8-D799/$B$12*$C$7</f>
        <v>0.021</v>
      </c>
      <c r="G799" s="47" t="n">
        <f aca="false">$B$11*($B$10*C799/$B$12*$B$7+(1-$B$10)*D799/$B$12*$C$7)</f>
        <v>300</v>
      </c>
      <c r="H799" s="24" t="n">
        <f aca="false">$B$10*E799+(1-$B$10)*F799</f>
        <v>0.0355</v>
      </c>
      <c r="I799" s="21"/>
      <c r="J799" s="21"/>
      <c r="K799" s="21"/>
      <c r="L799" s="21"/>
      <c r="M799" s="21"/>
      <c r="N799" s="21"/>
      <c r="O799" s="21"/>
      <c r="P799" s="21"/>
      <c r="Q799" s="21"/>
      <c r="R799" s="27" t="n">
        <v>0.375631596217384</v>
      </c>
      <c r="S799" s="27" t="n">
        <v>1.57392634822474</v>
      </c>
      <c r="T799" s="27" t="n">
        <v>3.37745571669914</v>
      </c>
      <c r="U799" s="27" t="n">
        <v>-0.101169707597158</v>
      </c>
      <c r="V799" s="27" t="n">
        <v>1.00448150137576</v>
      </c>
      <c r="W799" s="27" t="n">
        <v>0.254759405781967</v>
      </c>
      <c r="X799" s="27" t="n">
        <v>0.416136441283406</v>
      </c>
      <c r="Y799" s="27" t="n">
        <v>-1.75484369576143</v>
      </c>
      <c r="Z799" s="27" t="n">
        <v>0.893001732802961</v>
      </c>
      <c r="AA799" s="27" t="n">
        <v>-0.298339586531282</v>
      </c>
      <c r="AB799" s="27" t="n">
        <v>-0.453638817731934</v>
      </c>
      <c r="AC799" s="27" t="n">
        <v>-0.93645886292477</v>
      </c>
      <c r="AD799" s="27" t="n">
        <v>0.439297247389837</v>
      </c>
      <c r="AE799" s="27" t="n">
        <v>0.115554797031799</v>
      </c>
      <c r="AF799" s="27" t="n">
        <v>0.369719101558545</v>
      </c>
      <c r="AG799" s="27" t="n">
        <v>0.120979670272314</v>
      </c>
      <c r="AH799" s="27" t="n">
        <v>-0.193507387144881</v>
      </c>
      <c r="AI799" s="27" t="n">
        <v>-2.05939174702693</v>
      </c>
      <c r="AJ799" s="27" t="n">
        <v>-2.70744722546709</v>
      </c>
      <c r="AK799" s="27" t="n">
        <v>0.104340937943524</v>
      </c>
      <c r="AL799" s="21"/>
      <c r="AM799" s="31" t="n">
        <f aca="false">IF(SQRT($B$9)*$B799+SQRT(1-$B$9)*R799&lt;_xlfn.NORM.S.INV($B$6),1,0)</f>
        <v>0</v>
      </c>
      <c r="AN799" s="31" t="n">
        <f aca="false">IF(SQRT($B$9)*$B799+SQRT(1-$B$9)*S799&lt;_xlfn.NORM.S.INV($B$6),1,0)</f>
        <v>0</v>
      </c>
      <c r="AO799" s="31" t="n">
        <f aca="false">IF(SQRT($B$9)*$B799+SQRT(1-$B$9)*T799&lt;_xlfn.NORM.S.INV($B$6),1,0)</f>
        <v>0</v>
      </c>
      <c r="AP799" s="31" t="n">
        <f aca="false">IF(SQRT($B$9)*$B799+SQRT(1-$B$9)*U799&lt;_xlfn.NORM.S.INV($B$6),1,0)</f>
        <v>0</v>
      </c>
      <c r="AQ799" s="31" t="n">
        <f aca="false">IF(SQRT($B$9)*$B799+SQRT(1-$B$9)*V799&lt;_xlfn.NORM.S.INV($B$6),1,0)</f>
        <v>0</v>
      </c>
      <c r="AR799" s="31" t="n">
        <f aca="false">IF(SQRT($B$9)*$B799+SQRT(1-$B$9)*W799&lt;_xlfn.NORM.S.INV($B$6),1,0)</f>
        <v>0</v>
      </c>
      <c r="AS799" s="31" t="n">
        <f aca="false">IF(SQRT($B$9)*$B799+SQRT(1-$B$9)*X799&lt;_xlfn.NORM.S.INV($B$6),1,0)</f>
        <v>0</v>
      </c>
      <c r="AT799" s="31" t="n">
        <f aca="false">IF(SQRT($B$9)*$B799+SQRT(1-$B$9)*Y799&lt;_xlfn.NORM.S.INV($B$6),1,0)</f>
        <v>0</v>
      </c>
      <c r="AU799" s="31" t="n">
        <f aca="false">IF(SQRT($B$9)*$B799+SQRT(1-$B$9)*Z799&lt;_xlfn.NORM.S.INV($B$6),1,0)</f>
        <v>0</v>
      </c>
      <c r="AV799" s="31" t="n">
        <f aca="false">IF(SQRT($B$9)*$B799+SQRT(1-$B$9)*AA799&lt;_xlfn.NORM.S.INV($B$6),1,0)</f>
        <v>0</v>
      </c>
      <c r="AW799" s="31" t="n">
        <f aca="false">IF(SQRT($C$9)*$B799+SQRT(1-$C$9)*AB799&lt;_xlfn.NORM.S.INV($C$6),1,0)</f>
        <v>0</v>
      </c>
      <c r="AX799" s="31" t="n">
        <f aca="false">IF(SQRT($C$9)*$B799+SQRT(1-$C$9)*AC799&lt;_xlfn.NORM.S.INV($C$6),1,0)</f>
        <v>0</v>
      </c>
      <c r="AY799" s="31" t="n">
        <f aca="false">IF(SQRT($C$9)*$B799+SQRT(1-$C$9)*AD799&lt;_xlfn.NORM.S.INV($C$6),1,0)</f>
        <v>0</v>
      </c>
      <c r="AZ799" s="31" t="n">
        <f aca="false">IF(SQRT($C$9)*$B799+SQRT(1-$C$9)*AE799&lt;_xlfn.NORM.S.INV($C$6),1,0)</f>
        <v>0</v>
      </c>
      <c r="BA799" s="31" t="n">
        <f aca="false">IF(SQRT($C$9)*$B799+SQRT(1-$C$9)*AF799&lt;_xlfn.NORM.S.INV($C$6),1,0)</f>
        <v>0</v>
      </c>
      <c r="BB799" s="31" t="n">
        <f aca="false">IF(SQRT($C$9)*$B799+SQRT(1-$C$9)*AG799&lt;_xlfn.NORM.S.INV($C$6),1,0)</f>
        <v>0</v>
      </c>
      <c r="BC799" s="31" t="n">
        <f aca="false">IF(SQRT($C$9)*$B799+SQRT(1-$C$9)*AH799&lt;_xlfn.NORM.S.INV($C$6),1,0)</f>
        <v>0</v>
      </c>
      <c r="BD799" s="31" t="n">
        <f aca="false">IF(SQRT($C$9)*$B799+SQRT(1-$C$9)*AI799&lt;_xlfn.NORM.S.INV($C$6),1,0)</f>
        <v>0</v>
      </c>
      <c r="BE799" s="31" t="n">
        <f aca="false">IF(SQRT($C$9)*$B799+SQRT(1-$C$9)*AJ799&lt;_xlfn.NORM.S.INV($C$6),1,0)</f>
        <v>1</v>
      </c>
      <c r="BF799" s="31" t="n">
        <f aca="false">IF(SQRT($C$9)*$B799+SQRT(1-$C$9)*AK799&lt;_xlfn.NORM.S.INV($C$6),1,0)</f>
        <v>0</v>
      </c>
      <c r="BG799" s="21"/>
      <c r="BH799" s="21"/>
      <c r="BI799" s="31" t="n">
        <f aca="false">$B$11*(($A$1061)*$C799/$B$12*$B$7+(1-$A$1061)*$D799/$B$12*$C$7)</f>
        <v>600</v>
      </c>
      <c r="BJ799" s="31" t="n">
        <f aca="false">$B$11*(($A$1062)*$C799/$B$12*$B$7+(1-$A$1062)*$D799/$B$12*$C$7)</f>
        <v>570</v>
      </c>
      <c r="BK799" s="31" t="n">
        <f aca="false">$B$11*(($A$1063)*$C799/$B$12*$B$7+(1-$A$1063)*$D799/$B$12*$C$7)</f>
        <v>540</v>
      </c>
      <c r="BL799" s="31" t="n">
        <f aca="false">$B$11*(($A$1064)*$C799/$B$12*$B$7+(1-$A$1064)*$D799/$B$12*$C$7)</f>
        <v>510</v>
      </c>
      <c r="BM799" s="31" t="n">
        <f aca="false">$B$11*(($A$1065)*$C799/$B$12*$B$7+(1-$A$1065)*$D799/$B$12*$C$7)</f>
        <v>480</v>
      </c>
      <c r="BN799" s="31" t="n">
        <f aca="false">$B$11*(($A$1066)*$C799/$B$12*$B$7+(1-$A$1066)*$D799/$B$12*$C$7)</f>
        <v>450</v>
      </c>
      <c r="BO799" s="31" t="n">
        <f aca="false">$B$11*(($A$1067)*$C799/$B$12*$B$7+(1-$A$1067)*$D799/$B$12*$C$7)</f>
        <v>420</v>
      </c>
      <c r="BP799" s="31" t="n">
        <f aca="false">$B$11*(($A$1068)*$C799/$B$12*$B$7+(1-$A$1068)*$D799/$B$12*$C$7)</f>
        <v>390</v>
      </c>
      <c r="BQ799" s="31" t="n">
        <f aca="false">$B$11*(($A$1069)*$C799/$B$12*$B$7+(1-$A$1069)*$D799/$B$12*$C$7)</f>
        <v>360</v>
      </c>
      <c r="BR799" s="31" t="n">
        <f aca="false">$B$11*(($A$1070)*$C799/$B$12*$B$7+(1-$A$1070)*$D799/$B$12*$C$7)</f>
        <v>330</v>
      </c>
      <c r="BS799" s="31" t="n">
        <f aca="false">$B$11*(($A$1071)*$C799/$B$12*$B$7+(1-$A$1071)*$D799/$B$12*$C$7)</f>
        <v>300</v>
      </c>
      <c r="BT799" s="31" t="n">
        <f aca="false">$B$11*(($A$1072)*$C799/$B$12*$B$7+(1-$A$1072)*$D799/$B$12*$C$7)</f>
        <v>270</v>
      </c>
      <c r="BU799" s="31" t="n">
        <f aca="false">$B$11*(($A$1073)*$C799/$B$12*$B$7+(1-$A$1073)*$D799/$B$12*$C$7)</f>
        <v>240</v>
      </c>
      <c r="BV799" s="31" t="n">
        <f aca="false">$B$11*(($A$1074)*$C799/$B$12*$B$7+(1-$A$1074)*$D799/$B$12*$C$7)</f>
        <v>210</v>
      </c>
      <c r="BW799" s="31" t="n">
        <f aca="false">$B$11*(($A$1075)*$C799/$B$12*$B$7+(1-$A$1075)*$D799/$B$12*$C$7)</f>
        <v>180</v>
      </c>
      <c r="BX799" s="31" t="n">
        <f aca="false">$B$11*(($A$1076)*$C799/$B$12*$B$7+(1-$A$1076)*$D799/$B$12*$C$7)</f>
        <v>150</v>
      </c>
      <c r="BY799" s="31" t="n">
        <f aca="false">$B$11*(($A$1077)*$C799/$B$12*$B$7+(1-$A$1077)*$D799/$B$12*$C$7)</f>
        <v>120</v>
      </c>
      <c r="BZ799" s="31" t="n">
        <f aca="false">$B$11*(($A$1078)*$C799/$B$12*$B$7+(1-$A$1078)*$D799/$B$12*$C$7)</f>
        <v>90</v>
      </c>
      <c r="CA799" s="31" t="n">
        <f aca="false">$B$11*(($A$1079)*$C799/$B$12*$B$7+(1-$A$1079)*$D799/$B$12*$C$7)</f>
        <v>60</v>
      </c>
      <c r="CB799" s="31" t="n">
        <f aca="false">$B$11*(($A$1080)*$C799/$B$12*$B$7+(1-$A$1080)*$D799/$B$12*$C$7)</f>
        <v>30</v>
      </c>
      <c r="CC799" s="31" t="n">
        <f aca="false">$B$11*(($A$1081)*$C799/$B$12*$B$7+(1-$A$1081)*$D799/$B$12*$C$7)</f>
        <v>0</v>
      </c>
    </row>
    <row r="800" customFormat="false" ht="15" hidden="false" customHeight="false" outlineLevel="0" collapsed="false">
      <c r="A800" s="21" t="n">
        <v>776</v>
      </c>
      <c r="B800" s="27" t="n">
        <v>-0.898957750962791</v>
      </c>
      <c r="C800" s="9" t="n">
        <f aca="false">SUM(AM800:AV800)</f>
        <v>0</v>
      </c>
      <c r="D800" s="9" t="n">
        <f aca="false">SUM(AW800:BF800)</f>
        <v>1</v>
      </c>
      <c r="E800" s="24" t="n">
        <f aca="false">(1-C800/$B$12)*$B$8-C800/$B$12*$B$7</f>
        <v>0.05</v>
      </c>
      <c r="F800" s="24" t="n">
        <f aca="false">(1-D800/$B$12)*$C$8-D800/$B$12*$C$7</f>
        <v>0.021</v>
      </c>
      <c r="G800" s="47" t="n">
        <f aca="false">$B$11*($B$10*C800/$B$12*$B$7+(1-$B$10)*D800/$B$12*$C$7)</f>
        <v>300</v>
      </c>
      <c r="H800" s="24" t="n">
        <f aca="false">$B$10*E800+(1-$B$10)*F800</f>
        <v>0.0355</v>
      </c>
      <c r="I800" s="21"/>
      <c r="J800" s="21"/>
      <c r="K800" s="21"/>
      <c r="L800" s="21"/>
      <c r="M800" s="21"/>
      <c r="N800" s="21"/>
      <c r="O800" s="21"/>
      <c r="P800" s="21"/>
      <c r="Q800" s="21"/>
      <c r="R800" s="27" t="n">
        <v>0.24683108598869</v>
      </c>
      <c r="S800" s="27" t="n">
        <v>0.346525991332749</v>
      </c>
      <c r="T800" s="27" t="n">
        <v>0.49734643406668</v>
      </c>
      <c r="U800" s="27" t="n">
        <v>-0.807544975344462</v>
      </c>
      <c r="V800" s="27" t="n">
        <v>1.01498160295239</v>
      </c>
      <c r="W800" s="27" t="n">
        <v>-0.134176226802685</v>
      </c>
      <c r="X800" s="27" t="n">
        <v>-0.985722836508925</v>
      </c>
      <c r="Y800" s="27" t="n">
        <v>0.255481837779728</v>
      </c>
      <c r="Z800" s="27" t="n">
        <v>-0.793373705097921</v>
      </c>
      <c r="AA800" s="27" t="n">
        <v>-0.660567281473428</v>
      </c>
      <c r="AB800" s="27" t="n">
        <v>1.35744949981037</v>
      </c>
      <c r="AC800" s="27" t="n">
        <v>-1.52892727813055</v>
      </c>
      <c r="AD800" s="27" t="n">
        <v>0.134345772505568</v>
      </c>
      <c r="AE800" s="27" t="n">
        <v>-0.399039068093683</v>
      </c>
      <c r="AF800" s="27" t="n">
        <v>0.226839190658248</v>
      </c>
      <c r="AG800" s="27" t="n">
        <v>-0.431642165138173</v>
      </c>
      <c r="AH800" s="27" t="n">
        <v>-0.718723042527798</v>
      </c>
      <c r="AI800" s="27" t="n">
        <v>1.5332880731757</v>
      </c>
      <c r="AJ800" s="27" t="n">
        <v>-1.02483799590311</v>
      </c>
      <c r="AK800" s="27" t="n">
        <v>0.515466421269155</v>
      </c>
      <c r="AL800" s="21"/>
      <c r="AM800" s="31" t="n">
        <f aca="false">IF(SQRT($B$9)*$B800+SQRT(1-$B$9)*R800&lt;_xlfn.NORM.S.INV($B$6),1,0)</f>
        <v>0</v>
      </c>
      <c r="AN800" s="31" t="n">
        <f aca="false">IF(SQRT($B$9)*$B800+SQRT(1-$B$9)*S800&lt;_xlfn.NORM.S.INV($B$6),1,0)</f>
        <v>0</v>
      </c>
      <c r="AO800" s="31" t="n">
        <f aca="false">IF(SQRT($B$9)*$B800+SQRT(1-$B$9)*T800&lt;_xlfn.NORM.S.INV($B$6),1,0)</f>
        <v>0</v>
      </c>
      <c r="AP800" s="31" t="n">
        <f aca="false">IF(SQRT($B$9)*$B800+SQRT(1-$B$9)*U800&lt;_xlfn.NORM.S.INV($B$6),1,0)</f>
        <v>0</v>
      </c>
      <c r="AQ800" s="31" t="n">
        <f aca="false">IF(SQRT($B$9)*$B800+SQRT(1-$B$9)*V800&lt;_xlfn.NORM.S.INV($B$6),1,0)</f>
        <v>0</v>
      </c>
      <c r="AR800" s="31" t="n">
        <f aca="false">IF(SQRT($B$9)*$B800+SQRT(1-$B$9)*W800&lt;_xlfn.NORM.S.INV($B$6),1,0)</f>
        <v>0</v>
      </c>
      <c r="AS800" s="31" t="n">
        <f aca="false">IF(SQRT($B$9)*$B800+SQRT(1-$B$9)*X800&lt;_xlfn.NORM.S.INV($B$6),1,0)</f>
        <v>0</v>
      </c>
      <c r="AT800" s="31" t="n">
        <f aca="false">IF(SQRT($B$9)*$B800+SQRT(1-$B$9)*Y800&lt;_xlfn.NORM.S.INV($B$6),1,0)</f>
        <v>0</v>
      </c>
      <c r="AU800" s="31" t="n">
        <f aca="false">IF(SQRT($B$9)*$B800+SQRT(1-$B$9)*Z800&lt;_xlfn.NORM.S.INV($B$6),1,0)</f>
        <v>0</v>
      </c>
      <c r="AV800" s="31" t="n">
        <f aca="false">IF(SQRT($B$9)*$B800+SQRT(1-$B$9)*AA800&lt;_xlfn.NORM.S.INV($B$6),1,0)</f>
        <v>0</v>
      </c>
      <c r="AW800" s="31" t="n">
        <f aca="false">IF(SQRT($C$9)*$B800+SQRT(1-$C$9)*AB800&lt;_xlfn.NORM.S.INV($C$6),1,0)</f>
        <v>0</v>
      </c>
      <c r="AX800" s="31" t="n">
        <f aca="false">IF(SQRT($C$9)*$B800+SQRT(1-$C$9)*AC800&lt;_xlfn.NORM.S.INV($C$6),1,0)</f>
        <v>1</v>
      </c>
      <c r="AY800" s="31" t="n">
        <f aca="false">IF(SQRT($C$9)*$B800+SQRT(1-$C$9)*AD800&lt;_xlfn.NORM.S.INV($C$6),1,0)</f>
        <v>0</v>
      </c>
      <c r="AZ800" s="31" t="n">
        <f aca="false">IF(SQRT($C$9)*$B800+SQRT(1-$C$9)*AE800&lt;_xlfn.NORM.S.INV($C$6),1,0)</f>
        <v>0</v>
      </c>
      <c r="BA800" s="31" t="n">
        <f aca="false">IF(SQRT($C$9)*$B800+SQRT(1-$C$9)*AF800&lt;_xlfn.NORM.S.INV($C$6),1,0)</f>
        <v>0</v>
      </c>
      <c r="BB800" s="31" t="n">
        <f aca="false">IF(SQRT($C$9)*$B800+SQRT(1-$C$9)*AG800&lt;_xlfn.NORM.S.INV($C$6),1,0)</f>
        <v>0</v>
      </c>
      <c r="BC800" s="31" t="n">
        <f aca="false">IF(SQRT($C$9)*$B800+SQRT(1-$C$9)*AH800&lt;_xlfn.NORM.S.INV($C$6),1,0)</f>
        <v>0</v>
      </c>
      <c r="BD800" s="31" t="n">
        <f aca="false">IF(SQRT($C$9)*$B800+SQRT(1-$C$9)*AI800&lt;_xlfn.NORM.S.INV($C$6),1,0)</f>
        <v>0</v>
      </c>
      <c r="BE800" s="31" t="n">
        <f aca="false">IF(SQRT($C$9)*$B800+SQRT(1-$C$9)*AJ800&lt;_xlfn.NORM.S.INV($C$6),1,0)</f>
        <v>0</v>
      </c>
      <c r="BF800" s="31" t="n">
        <f aca="false">IF(SQRT($C$9)*$B800+SQRT(1-$C$9)*AK800&lt;_xlfn.NORM.S.INV($C$6),1,0)</f>
        <v>0</v>
      </c>
      <c r="BG800" s="21"/>
      <c r="BH800" s="21"/>
      <c r="BI800" s="31" t="n">
        <f aca="false">$B$11*(($A$1061)*$C800/$B$12*$B$7+(1-$A$1061)*$D800/$B$12*$C$7)</f>
        <v>600</v>
      </c>
      <c r="BJ800" s="31" t="n">
        <f aca="false">$B$11*(($A$1062)*$C800/$B$12*$B$7+(1-$A$1062)*$D800/$B$12*$C$7)</f>
        <v>570</v>
      </c>
      <c r="BK800" s="31" t="n">
        <f aca="false">$B$11*(($A$1063)*$C800/$B$12*$B$7+(1-$A$1063)*$D800/$B$12*$C$7)</f>
        <v>540</v>
      </c>
      <c r="BL800" s="31" t="n">
        <f aca="false">$B$11*(($A$1064)*$C800/$B$12*$B$7+(1-$A$1064)*$D800/$B$12*$C$7)</f>
        <v>510</v>
      </c>
      <c r="BM800" s="31" t="n">
        <f aca="false">$B$11*(($A$1065)*$C800/$B$12*$B$7+(1-$A$1065)*$D800/$B$12*$C$7)</f>
        <v>480</v>
      </c>
      <c r="BN800" s="31" t="n">
        <f aca="false">$B$11*(($A$1066)*$C800/$B$12*$B$7+(1-$A$1066)*$D800/$B$12*$C$7)</f>
        <v>450</v>
      </c>
      <c r="BO800" s="31" t="n">
        <f aca="false">$B$11*(($A$1067)*$C800/$B$12*$B$7+(1-$A$1067)*$D800/$B$12*$C$7)</f>
        <v>420</v>
      </c>
      <c r="BP800" s="31" t="n">
        <f aca="false">$B$11*(($A$1068)*$C800/$B$12*$B$7+(1-$A$1068)*$D800/$B$12*$C$7)</f>
        <v>390</v>
      </c>
      <c r="BQ800" s="31" t="n">
        <f aca="false">$B$11*(($A$1069)*$C800/$B$12*$B$7+(1-$A$1069)*$D800/$B$12*$C$7)</f>
        <v>360</v>
      </c>
      <c r="BR800" s="31" t="n">
        <f aca="false">$B$11*(($A$1070)*$C800/$B$12*$B$7+(1-$A$1070)*$D800/$B$12*$C$7)</f>
        <v>330</v>
      </c>
      <c r="BS800" s="31" t="n">
        <f aca="false">$B$11*(($A$1071)*$C800/$B$12*$B$7+(1-$A$1071)*$D800/$B$12*$C$7)</f>
        <v>300</v>
      </c>
      <c r="BT800" s="31" t="n">
        <f aca="false">$B$11*(($A$1072)*$C800/$B$12*$B$7+(1-$A$1072)*$D800/$B$12*$C$7)</f>
        <v>270</v>
      </c>
      <c r="BU800" s="31" t="n">
        <f aca="false">$B$11*(($A$1073)*$C800/$B$12*$B$7+(1-$A$1073)*$D800/$B$12*$C$7)</f>
        <v>240</v>
      </c>
      <c r="BV800" s="31" t="n">
        <f aca="false">$B$11*(($A$1074)*$C800/$B$12*$B$7+(1-$A$1074)*$D800/$B$12*$C$7)</f>
        <v>210</v>
      </c>
      <c r="BW800" s="31" t="n">
        <f aca="false">$B$11*(($A$1075)*$C800/$B$12*$B$7+(1-$A$1075)*$D800/$B$12*$C$7)</f>
        <v>180</v>
      </c>
      <c r="BX800" s="31" t="n">
        <f aca="false">$B$11*(($A$1076)*$C800/$B$12*$B$7+(1-$A$1076)*$D800/$B$12*$C$7)</f>
        <v>150</v>
      </c>
      <c r="BY800" s="31" t="n">
        <f aca="false">$B$11*(($A$1077)*$C800/$B$12*$B$7+(1-$A$1077)*$D800/$B$12*$C$7)</f>
        <v>120</v>
      </c>
      <c r="BZ800" s="31" t="n">
        <f aca="false">$B$11*(($A$1078)*$C800/$B$12*$B$7+(1-$A$1078)*$D800/$B$12*$C$7)</f>
        <v>90</v>
      </c>
      <c r="CA800" s="31" t="n">
        <f aca="false">$B$11*(($A$1079)*$C800/$B$12*$B$7+(1-$A$1079)*$D800/$B$12*$C$7)</f>
        <v>60</v>
      </c>
      <c r="CB800" s="31" t="n">
        <f aca="false">$B$11*(($A$1080)*$C800/$B$12*$B$7+(1-$A$1080)*$D800/$B$12*$C$7)</f>
        <v>30</v>
      </c>
      <c r="CC800" s="31" t="n">
        <f aca="false">$B$11*(($A$1081)*$C800/$B$12*$B$7+(1-$A$1081)*$D800/$B$12*$C$7)</f>
        <v>0</v>
      </c>
    </row>
    <row r="801" customFormat="false" ht="15" hidden="false" customHeight="false" outlineLevel="0" collapsed="false">
      <c r="A801" s="21" t="n">
        <v>777</v>
      </c>
      <c r="B801" s="27" t="n">
        <v>-0.355897677296076</v>
      </c>
      <c r="C801" s="9" t="n">
        <f aca="false">SUM(AM801:AV801)</f>
        <v>0</v>
      </c>
      <c r="D801" s="9" t="n">
        <f aca="false">SUM(AW801:BF801)</f>
        <v>1</v>
      </c>
      <c r="E801" s="24" t="n">
        <f aca="false">(1-C801/$B$12)*$B$8-C801/$B$12*$B$7</f>
        <v>0.05</v>
      </c>
      <c r="F801" s="24" t="n">
        <f aca="false">(1-D801/$B$12)*$C$8-D801/$B$12*$C$7</f>
        <v>0.021</v>
      </c>
      <c r="G801" s="47" t="n">
        <f aca="false">$B$11*($B$10*C801/$B$12*$B$7+(1-$B$10)*D801/$B$12*$C$7)</f>
        <v>300</v>
      </c>
      <c r="H801" s="24" t="n">
        <f aca="false">$B$10*E801+(1-$B$10)*F801</f>
        <v>0.0355</v>
      </c>
      <c r="I801" s="21"/>
      <c r="J801" s="21"/>
      <c r="K801" s="21"/>
      <c r="L801" s="21"/>
      <c r="M801" s="21"/>
      <c r="N801" s="21"/>
      <c r="O801" s="21"/>
      <c r="P801" s="21"/>
      <c r="Q801" s="21"/>
      <c r="R801" s="27" t="n">
        <v>-0.0943567876702749</v>
      </c>
      <c r="S801" s="27" t="n">
        <v>0.269277144958639</v>
      </c>
      <c r="T801" s="27" t="n">
        <v>-0.155010640296992</v>
      </c>
      <c r="U801" s="27" t="n">
        <v>-1.02066718744493</v>
      </c>
      <c r="V801" s="27" t="n">
        <v>-0.826580196379867</v>
      </c>
      <c r="W801" s="27" t="n">
        <v>0.919797053565051</v>
      </c>
      <c r="X801" s="27" t="n">
        <v>0.0456858421198508</v>
      </c>
      <c r="Y801" s="27" t="n">
        <v>0.360446317683987</v>
      </c>
      <c r="Z801" s="27" t="n">
        <v>1.69553405179112</v>
      </c>
      <c r="AA801" s="27" t="n">
        <v>0.345559220559744</v>
      </c>
      <c r="AB801" s="27" t="n">
        <v>-0.551206573062981</v>
      </c>
      <c r="AC801" s="27" t="n">
        <v>-1.62563167330377</v>
      </c>
      <c r="AD801" s="27" t="n">
        <v>0.420091920251954</v>
      </c>
      <c r="AE801" s="27" t="n">
        <v>-0.91372809599479</v>
      </c>
      <c r="AF801" s="27" t="n">
        <v>-0.792713670606028</v>
      </c>
      <c r="AG801" s="27" t="n">
        <v>1.76289283678082</v>
      </c>
      <c r="AH801" s="27" t="n">
        <v>0.6166284484202</v>
      </c>
      <c r="AI801" s="27" t="n">
        <v>0.959854819279508</v>
      </c>
      <c r="AJ801" s="27" t="n">
        <v>-1.92873198584835</v>
      </c>
      <c r="AK801" s="27" t="n">
        <v>0.198736326366298</v>
      </c>
      <c r="AL801" s="21"/>
      <c r="AM801" s="31" t="n">
        <f aca="false">IF(SQRT($B$9)*$B801+SQRT(1-$B$9)*R801&lt;_xlfn.NORM.S.INV($B$6),1,0)</f>
        <v>0</v>
      </c>
      <c r="AN801" s="31" t="n">
        <f aca="false">IF(SQRT($B$9)*$B801+SQRT(1-$B$9)*S801&lt;_xlfn.NORM.S.INV($B$6),1,0)</f>
        <v>0</v>
      </c>
      <c r="AO801" s="31" t="n">
        <f aca="false">IF(SQRT($B$9)*$B801+SQRT(1-$B$9)*T801&lt;_xlfn.NORM.S.INV($B$6),1,0)</f>
        <v>0</v>
      </c>
      <c r="AP801" s="31" t="n">
        <f aca="false">IF(SQRT($B$9)*$B801+SQRT(1-$B$9)*U801&lt;_xlfn.NORM.S.INV($B$6),1,0)</f>
        <v>0</v>
      </c>
      <c r="AQ801" s="31" t="n">
        <f aca="false">IF(SQRT($B$9)*$B801+SQRT(1-$B$9)*V801&lt;_xlfn.NORM.S.INV($B$6),1,0)</f>
        <v>0</v>
      </c>
      <c r="AR801" s="31" t="n">
        <f aca="false">IF(SQRT($B$9)*$B801+SQRT(1-$B$9)*W801&lt;_xlfn.NORM.S.INV($B$6),1,0)</f>
        <v>0</v>
      </c>
      <c r="AS801" s="31" t="n">
        <f aca="false">IF(SQRT($B$9)*$B801+SQRT(1-$B$9)*X801&lt;_xlfn.NORM.S.INV($B$6),1,0)</f>
        <v>0</v>
      </c>
      <c r="AT801" s="31" t="n">
        <f aca="false">IF(SQRT($B$9)*$B801+SQRT(1-$B$9)*Y801&lt;_xlfn.NORM.S.INV($B$6),1,0)</f>
        <v>0</v>
      </c>
      <c r="AU801" s="31" t="n">
        <f aca="false">IF(SQRT($B$9)*$B801+SQRT(1-$B$9)*Z801&lt;_xlfn.NORM.S.INV($B$6),1,0)</f>
        <v>0</v>
      </c>
      <c r="AV801" s="31" t="n">
        <f aca="false">IF(SQRT($B$9)*$B801+SQRT(1-$B$9)*AA801&lt;_xlfn.NORM.S.INV($B$6),1,0)</f>
        <v>0</v>
      </c>
      <c r="AW801" s="31" t="n">
        <f aca="false">IF(SQRT($C$9)*$B801+SQRT(1-$C$9)*AB801&lt;_xlfn.NORM.S.INV($C$6),1,0)</f>
        <v>0</v>
      </c>
      <c r="AX801" s="31" t="n">
        <f aca="false">IF(SQRT($C$9)*$B801+SQRT(1-$C$9)*AC801&lt;_xlfn.NORM.S.INV($C$6),1,0)</f>
        <v>0</v>
      </c>
      <c r="AY801" s="31" t="n">
        <f aca="false">IF(SQRT($C$9)*$B801+SQRT(1-$C$9)*AD801&lt;_xlfn.NORM.S.INV($C$6),1,0)</f>
        <v>0</v>
      </c>
      <c r="AZ801" s="31" t="n">
        <f aca="false">IF(SQRT($C$9)*$B801+SQRT(1-$C$9)*AE801&lt;_xlfn.NORM.S.INV($C$6),1,0)</f>
        <v>0</v>
      </c>
      <c r="BA801" s="31" t="n">
        <f aca="false">IF(SQRT($C$9)*$B801+SQRT(1-$C$9)*AF801&lt;_xlfn.NORM.S.INV($C$6),1,0)</f>
        <v>0</v>
      </c>
      <c r="BB801" s="31" t="n">
        <f aca="false">IF(SQRT($C$9)*$B801+SQRT(1-$C$9)*AG801&lt;_xlfn.NORM.S.INV($C$6),1,0)</f>
        <v>0</v>
      </c>
      <c r="BC801" s="31" t="n">
        <f aca="false">IF(SQRT($C$9)*$B801+SQRT(1-$C$9)*AH801&lt;_xlfn.NORM.S.INV($C$6),1,0)</f>
        <v>0</v>
      </c>
      <c r="BD801" s="31" t="n">
        <f aca="false">IF(SQRT($C$9)*$B801+SQRT(1-$C$9)*AI801&lt;_xlfn.NORM.S.INV($C$6),1,0)</f>
        <v>0</v>
      </c>
      <c r="BE801" s="31" t="n">
        <f aca="false">IF(SQRT($C$9)*$B801+SQRT(1-$C$9)*AJ801&lt;_xlfn.NORM.S.INV($C$6),1,0)</f>
        <v>1</v>
      </c>
      <c r="BF801" s="31" t="n">
        <f aca="false">IF(SQRT($C$9)*$B801+SQRT(1-$C$9)*AK801&lt;_xlfn.NORM.S.INV($C$6),1,0)</f>
        <v>0</v>
      </c>
      <c r="BG801" s="21"/>
      <c r="BH801" s="21"/>
      <c r="BI801" s="31" t="n">
        <f aca="false">$B$11*(($A$1061)*$C801/$B$12*$B$7+(1-$A$1061)*$D801/$B$12*$C$7)</f>
        <v>600</v>
      </c>
      <c r="BJ801" s="31" t="n">
        <f aca="false">$B$11*(($A$1062)*$C801/$B$12*$B$7+(1-$A$1062)*$D801/$B$12*$C$7)</f>
        <v>570</v>
      </c>
      <c r="BK801" s="31" t="n">
        <f aca="false">$B$11*(($A$1063)*$C801/$B$12*$B$7+(1-$A$1063)*$D801/$B$12*$C$7)</f>
        <v>540</v>
      </c>
      <c r="BL801" s="31" t="n">
        <f aca="false">$B$11*(($A$1064)*$C801/$B$12*$B$7+(1-$A$1064)*$D801/$B$12*$C$7)</f>
        <v>510</v>
      </c>
      <c r="BM801" s="31" t="n">
        <f aca="false">$B$11*(($A$1065)*$C801/$B$12*$B$7+(1-$A$1065)*$D801/$B$12*$C$7)</f>
        <v>480</v>
      </c>
      <c r="BN801" s="31" t="n">
        <f aca="false">$B$11*(($A$1066)*$C801/$B$12*$B$7+(1-$A$1066)*$D801/$B$12*$C$7)</f>
        <v>450</v>
      </c>
      <c r="BO801" s="31" t="n">
        <f aca="false">$B$11*(($A$1067)*$C801/$B$12*$B$7+(1-$A$1067)*$D801/$B$12*$C$7)</f>
        <v>420</v>
      </c>
      <c r="BP801" s="31" t="n">
        <f aca="false">$B$11*(($A$1068)*$C801/$B$12*$B$7+(1-$A$1068)*$D801/$B$12*$C$7)</f>
        <v>390</v>
      </c>
      <c r="BQ801" s="31" t="n">
        <f aca="false">$B$11*(($A$1069)*$C801/$B$12*$B$7+(1-$A$1069)*$D801/$B$12*$C$7)</f>
        <v>360</v>
      </c>
      <c r="BR801" s="31" t="n">
        <f aca="false">$B$11*(($A$1070)*$C801/$B$12*$B$7+(1-$A$1070)*$D801/$B$12*$C$7)</f>
        <v>330</v>
      </c>
      <c r="BS801" s="31" t="n">
        <f aca="false">$B$11*(($A$1071)*$C801/$B$12*$B$7+(1-$A$1071)*$D801/$B$12*$C$7)</f>
        <v>300</v>
      </c>
      <c r="BT801" s="31" t="n">
        <f aca="false">$B$11*(($A$1072)*$C801/$B$12*$B$7+(1-$A$1072)*$D801/$B$12*$C$7)</f>
        <v>270</v>
      </c>
      <c r="BU801" s="31" t="n">
        <f aca="false">$B$11*(($A$1073)*$C801/$B$12*$B$7+(1-$A$1073)*$D801/$B$12*$C$7)</f>
        <v>240</v>
      </c>
      <c r="BV801" s="31" t="n">
        <f aca="false">$B$11*(($A$1074)*$C801/$B$12*$B$7+(1-$A$1074)*$D801/$B$12*$C$7)</f>
        <v>210</v>
      </c>
      <c r="BW801" s="31" t="n">
        <f aca="false">$B$11*(($A$1075)*$C801/$B$12*$B$7+(1-$A$1075)*$D801/$B$12*$C$7)</f>
        <v>180</v>
      </c>
      <c r="BX801" s="31" t="n">
        <f aca="false">$B$11*(($A$1076)*$C801/$B$12*$B$7+(1-$A$1076)*$D801/$B$12*$C$7)</f>
        <v>150</v>
      </c>
      <c r="BY801" s="31" t="n">
        <f aca="false">$B$11*(($A$1077)*$C801/$B$12*$B$7+(1-$A$1077)*$D801/$B$12*$C$7)</f>
        <v>120</v>
      </c>
      <c r="BZ801" s="31" t="n">
        <f aca="false">$B$11*(($A$1078)*$C801/$B$12*$B$7+(1-$A$1078)*$D801/$B$12*$C$7)</f>
        <v>90</v>
      </c>
      <c r="CA801" s="31" t="n">
        <f aca="false">$B$11*(($A$1079)*$C801/$B$12*$B$7+(1-$A$1079)*$D801/$B$12*$C$7)</f>
        <v>60</v>
      </c>
      <c r="CB801" s="31" t="n">
        <f aca="false">$B$11*(($A$1080)*$C801/$B$12*$B$7+(1-$A$1080)*$D801/$B$12*$C$7)</f>
        <v>30</v>
      </c>
      <c r="CC801" s="31" t="n">
        <f aca="false">$B$11*(($A$1081)*$C801/$B$12*$B$7+(1-$A$1081)*$D801/$B$12*$C$7)</f>
        <v>0</v>
      </c>
    </row>
    <row r="802" customFormat="false" ht="15" hidden="false" customHeight="false" outlineLevel="0" collapsed="false">
      <c r="A802" s="21" t="n">
        <v>778</v>
      </c>
      <c r="B802" s="27" t="n">
        <v>-0.341204137273122</v>
      </c>
      <c r="C802" s="9" t="n">
        <f aca="false">SUM(AM802:AV802)</f>
        <v>0</v>
      </c>
      <c r="D802" s="9" t="n">
        <f aca="false">SUM(AW802:BF802)</f>
        <v>1</v>
      </c>
      <c r="E802" s="24" t="n">
        <f aca="false">(1-C802/$B$12)*$B$8-C802/$B$12*$B$7</f>
        <v>0.05</v>
      </c>
      <c r="F802" s="24" t="n">
        <f aca="false">(1-D802/$B$12)*$C$8-D802/$B$12*$C$7</f>
        <v>0.021</v>
      </c>
      <c r="G802" s="47" t="n">
        <f aca="false">$B$11*($B$10*C802/$B$12*$B$7+(1-$B$10)*D802/$B$12*$C$7)</f>
        <v>300</v>
      </c>
      <c r="H802" s="24" t="n">
        <f aca="false">$B$10*E802+(1-$B$10)*F802</f>
        <v>0.0355</v>
      </c>
      <c r="I802" s="21"/>
      <c r="J802" s="21"/>
      <c r="K802" s="21"/>
      <c r="L802" s="21"/>
      <c r="M802" s="21"/>
      <c r="N802" s="21"/>
      <c r="O802" s="21"/>
      <c r="P802" s="21"/>
      <c r="Q802" s="21"/>
      <c r="R802" s="27" t="n">
        <v>-0.541044275983814</v>
      </c>
      <c r="S802" s="27" t="n">
        <v>0.232837381994469</v>
      </c>
      <c r="T802" s="27" t="n">
        <v>1.72121016063075</v>
      </c>
      <c r="U802" s="27" t="n">
        <v>0.228415431813332</v>
      </c>
      <c r="V802" s="27" t="n">
        <v>0.961873686882093</v>
      </c>
      <c r="W802" s="27" t="n">
        <v>-1.71486707205786</v>
      </c>
      <c r="X802" s="27" t="n">
        <v>0.261418824331467</v>
      </c>
      <c r="Y802" s="27" t="n">
        <v>-0.872990559479003</v>
      </c>
      <c r="Z802" s="27" t="n">
        <v>-0.399225018542336</v>
      </c>
      <c r="AA802" s="27" t="n">
        <v>0.707227879065717</v>
      </c>
      <c r="AB802" s="27" t="n">
        <v>0.849993067534625</v>
      </c>
      <c r="AC802" s="27" t="n">
        <v>-1.61501496129934</v>
      </c>
      <c r="AD802" s="27" t="n">
        <v>1.38687475785242</v>
      </c>
      <c r="AE802" s="27" t="n">
        <v>-1.61045136381386</v>
      </c>
      <c r="AF802" s="27" t="n">
        <v>-0.15929782990301</v>
      </c>
      <c r="AG802" s="27" t="n">
        <v>-0.0782308383194453</v>
      </c>
      <c r="AH802" s="27" t="n">
        <v>-2.3691915889484</v>
      </c>
      <c r="AI802" s="27" t="n">
        <v>-0.456534638293513</v>
      </c>
      <c r="AJ802" s="27" t="n">
        <v>0.8048894122313</v>
      </c>
      <c r="AK802" s="27" t="n">
        <v>0.138206307123422</v>
      </c>
      <c r="AL802" s="21"/>
      <c r="AM802" s="31" t="n">
        <f aca="false">IF(SQRT($B$9)*$B802+SQRT(1-$B$9)*R802&lt;_xlfn.NORM.S.INV($B$6),1,0)</f>
        <v>0</v>
      </c>
      <c r="AN802" s="31" t="n">
        <f aca="false">IF(SQRT($B$9)*$B802+SQRT(1-$B$9)*S802&lt;_xlfn.NORM.S.INV($B$6),1,0)</f>
        <v>0</v>
      </c>
      <c r="AO802" s="31" t="n">
        <f aca="false">IF(SQRT($B$9)*$B802+SQRT(1-$B$9)*T802&lt;_xlfn.NORM.S.INV($B$6),1,0)</f>
        <v>0</v>
      </c>
      <c r="AP802" s="31" t="n">
        <f aca="false">IF(SQRT($B$9)*$B802+SQRT(1-$B$9)*U802&lt;_xlfn.NORM.S.INV($B$6),1,0)</f>
        <v>0</v>
      </c>
      <c r="AQ802" s="31" t="n">
        <f aca="false">IF(SQRT($B$9)*$B802+SQRT(1-$B$9)*V802&lt;_xlfn.NORM.S.INV($B$6),1,0)</f>
        <v>0</v>
      </c>
      <c r="AR802" s="31" t="n">
        <f aca="false">IF(SQRT($B$9)*$B802+SQRT(1-$B$9)*W802&lt;_xlfn.NORM.S.INV($B$6),1,0)</f>
        <v>0</v>
      </c>
      <c r="AS802" s="31" t="n">
        <f aca="false">IF(SQRT($B$9)*$B802+SQRT(1-$B$9)*X802&lt;_xlfn.NORM.S.INV($B$6),1,0)</f>
        <v>0</v>
      </c>
      <c r="AT802" s="31" t="n">
        <f aca="false">IF(SQRT($B$9)*$B802+SQRT(1-$B$9)*Y802&lt;_xlfn.NORM.S.INV($B$6),1,0)</f>
        <v>0</v>
      </c>
      <c r="AU802" s="31" t="n">
        <f aca="false">IF(SQRT($B$9)*$B802+SQRT(1-$B$9)*Z802&lt;_xlfn.NORM.S.INV($B$6),1,0)</f>
        <v>0</v>
      </c>
      <c r="AV802" s="31" t="n">
        <f aca="false">IF(SQRT($B$9)*$B802+SQRT(1-$B$9)*AA802&lt;_xlfn.NORM.S.INV($B$6),1,0)</f>
        <v>0</v>
      </c>
      <c r="AW802" s="31" t="n">
        <f aca="false">IF(SQRT($C$9)*$B802+SQRT(1-$C$9)*AB802&lt;_xlfn.NORM.S.INV($C$6),1,0)</f>
        <v>0</v>
      </c>
      <c r="AX802" s="31" t="n">
        <f aca="false">IF(SQRT($C$9)*$B802+SQRT(1-$C$9)*AC802&lt;_xlfn.NORM.S.INV($C$6),1,0)</f>
        <v>0</v>
      </c>
      <c r="AY802" s="31" t="n">
        <f aca="false">IF(SQRT($C$9)*$B802+SQRT(1-$C$9)*AD802&lt;_xlfn.NORM.S.INV($C$6),1,0)</f>
        <v>0</v>
      </c>
      <c r="AZ802" s="31" t="n">
        <f aca="false">IF(SQRT($C$9)*$B802+SQRT(1-$C$9)*AE802&lt;_xlfn.NORM.S.INV($C$6),1,0)</f>
        <v>0</v>
      </c>
      <c r="BA802" s="31" t="n">
        <f aca="false">IF(SQRT($C$9)*$B802+SQRT(1-$C$9)*AF802&lt;_xlfn.NORM.S.INV($C$6),1,0)</f>
        <v>0</v>
      </c>
      <c r="BB802" s="31" t="n">
        <f aca="false">IF(SQRT($C$9)*$B802+SQRT(1-$C$9)*AG802&lt;_xlfn.NORM.S.INV($C$6),1,0)</f>
        <v>0</v>
      </c>
      <c r="BC802" s="31" t="n">
        <f aca="false">IF(SQRT($C$9)*$B802+SQRT(1-$C$9)*AH802&lt;_xlfn.NORM.S.INV($C$6),1,0)</f>
        <v>1</v>
      </c>
      <c r="BD802" s="31" t="n">
        <f aca="false">IF(SQRT($C$9)*$B802+SQRT(1-$C$9)*AI802&lt;_xlfn.NORM.S.INV($C$6),1,0)</f>
        <v>0</v>
      </c>
      <c r="BE802" s="31" t="n">
        <f aca="false">IF(SQRT($C$9)*$B802+SQRT(1-$C$9)*AJ802&lt;_xlfn.NORM.S.INV($C$6),1,0)</f>
        <v>0</v>
      </c>
      <c r="BF802" s="31" t="n">
        <f aca="false">IF(SQRT($C$9)*$B802+SQRT(1-$C$9)*AK802&lt;_xlfn.NORM.S.INV($C$6),1,0)</f>
        <v>0</v>
      </c>
      <c r="BG802" s="21"/>
      <c r="BH802" s="21"/>
      <c r="BI802" s="31" t="n">
        <f aca="false">$B$11*(($A$1061)*$C802/$B$12*$B$7+(1-$A$1061)*$D802/$B$12*$C$7)</f>
        <v>600</v>
      </c>
      <c r="BJ802" s="31" t="n">
        <f aca="false">$B$11*(($A$1062)*$C802/$B$12*$B$7+(1-$A$1062)*$D802/$B$12*$C$7)</f>
        <v>570</v>
      </c>
      <c r="BK802" s="31" t="n">
        <f aca="false">$B$11*(($A$1063)*$C802/$B$12*$B$7+(1-$A$1063)*$D802/$B$12*$C$7)</f>
        <v>540</v>
      </c>
      <c r="BL802" s="31" t="n">
        <f aca="false">$B$11*(($A$1064)*$C802/$B$12*$B$7+(1-$A$1064)*$D802/$B$12*$C$7)</f>
        <v>510</v>
      </c>
      <c r="BM802" s="31" t="n">
        <f aca="false">$B$11*(($A$1065)*$C802/$B$12*$B$7+(1-$A$1065)*$D802/$B$12*$C$7)</f>
        <v>480</v>
      </c>
      <c r="BN802" s="31" t="n">
        <f aca="false">$B$11*(($A$1066)*$C802/$B$12*$B$7+(1-$A$1066)*$D802/$B$12*$C$7)</f>
        <v>450</v>
      </c>
      <c r="BO802" s="31" t="n">
        <f aca="false">$B$11*(($A$1067)*$C802/$B$12*$B$7+(1-$A$1067)*$D802/$B$12*$C$7)</f>
        <v>420</v>
      </c>
      <c r="BP802" s="31" t="n">
        <f aca="false">$B$11*(($A$1068)*$C802/$B$12*$B$7+(1-$A$1068)*$D802/$B$12*$C$7)</f>
        <v>390</v>
      </c>
      <c r="BQ802" s="31" t="n">
        <f aca="false">$B$11*(($A$1069)*$C802/$B$12*$B$7+(1-$A$1069)*$D802/$B$12*$C$7)</f>
        <v>360</v>
      </c>
      <c r="BR802" s="31" t="n">
        <f aca="false">$B$11*(($A$1070)*$C802/$B$12*$B$7+(1-$A$1070)*$D802/$B$12*$C$7)</f>
        <v>330</v>
      </c>
      <c r="BS802" s="31" t="n">
        <f aca="false">$B$11*(($A$1071)*$C802/$B$12*$B$7+(1-$A$1071)*$D802/$B$12*$C$7)</f>
        <v>300</v>
      </c>
      <c r="BT802" s="31" t="n">
        <f aca="false">$B$11*(($A$1072)*$C802/$B$12*$B$7+(1-$A$1072)*$D802/$B$12*$C$7)</f>
        <v>270</v>
      </c>
      <c r="BU802" s="31" t="n">
        <f aca="false">$B$11*(($A$1073)*$C802/$B$12*$B$7+(1-$A$1073)*$D802/$B$12*$C$7)</f>
        <v>240</v>
      </c>
      <c r="BV802" s="31" t="n">
        <f aca="false">$B$11*(($A$1074)*$C802/$B$12*$B$7+(1-$A$1074)*$D802/$B$12*$C$7)</f>
        <v>210</v>
      </c>
      <c r="BW802" s="31" t="n">
        <f aca="false">$B$11*(($A$1075)*$C802/$B$12*$B$7+(1-$A$1075)*$D802/$B$12*$C$7)</f>
        <v>180</v>
      </c>
      <c r="BX802" s="31" t="n">
        <f aca="false">$B$11*(($A$1076)*$C802/$B$12*$B$7+(1-$A$1076)*$D802/$B$12*$C$7)</f>
        <v>150</v>
      </c>
      <c r="BY802" s="31" t="n">
        <f aca="false">$B$11*(($A$1077)*$C802/$B$12*$B$7+(1-$A$1077)*$D802/$B$12*$C$7)</f>
        <v>120</v>
      </c>
      <c r="BZ802" s="31" t="n">
        <f aca="false">$B$11*(($A$1078)*$C802/$B$12*$B$7+(1-$A$1078)*$D802/$B$12*$C$7)</f>
        <v>90</v>
      </c>
      <c r="CA802" s="31" t="n">
        <f aca="false">$B$11*(($A$1079)*$C802/$B$12*$B$7+(1-$A$1079)*$D802/$B$12*$C$7)</f>
        <v>60</v>
      </c>
      <c r="CB802" s="31" t="n">
        <f aca="false">$B$11*(($A$1080)*$C802/$B$12*$B$7+(1-$A$1080)*$D802/$B$12*$C$7)</f>
        <v>30</v>
      </c>
      <c r="CC802" s="31" t="n">
        <f aca="false">$B$11*(($A$1081)*$C802/$B$12*$B$7+(1-$A$1081)*$D802/$B$12*$C$7)</f>
        <v>0</v>
      </c>
    </row>
    <row r="803" customFormat="false" ht="15" hidden="false" customHeight="false" outlineLevel="0" collapsed="false">
      <c r="A803" s="21" t="n">
        <v>779</v>
      </c>
      <c r="B803" s="27" t="n">
        <v>-0.831980106451523</v>
      </c>
      <c r="C803" s="9" t="n">
        <f aca="false">SUM(AM803:AV803)</f>
        <v>0</v>
      </c>
      <c r="D803" s="9" t="n">
        <f aca="false">SUM(AW803:BF803)</f>
        <v>0</v>
      </c>
      <c r="E803" s="24" t="n">
        <f aca="false">(1-C803/$B$12)*$B$8-C803/$B$12*$B$7</f>
        <v>0.05</v>
      </c>
      <c r="F803" s="24" t="n">
        <f aca="false">(1-D803/$B$12)*$C$8-D803/$B$12*$C$7</f>
        <v>0.09</v>
      </c>
      <c r="G803" s="47" t="n">
        <f aca="false">$B$11*($B$10*C803/$B$12*$B$7+(1-$B$10)*D803/$B$12*$C$7)</f>
        <v>0</v>
      </c>
      <c r="H803" s="24" t="n">
        <f aca="false">$B$10*E803+(1-$B$10)*F803</f>
        <v>0.07</v>
      </c>
      <c r="I803" s="21"/>
      <c r="J803" s="21"/>
      <c r="K803" s="21"/>
      <c r="L803" s="21"/>
      <c r="M803" s="21"/>
      <c r="N803" s="21"/>
      <c r="O803" s="21"/>
      <c r="P803" s="21"/>
      <c r="Q803" s="21"/>
      <c r="R803" s="27" t="n">
        <v>1.2803368321632</v>
      </c>
      <c r="S803" s="27" t="n">
        <v>-1.05149821616995</v>
      </c>
      <c r="T803" s="27" t="n">
        <v>0.219749187823867</v>
      </c>
      <c r="U803" s="27" t="n">
        <v>0.938430454783008</v>
      </c>
      <c r="V803" s="27" t="n">
        <v>1.53205952608177</v>
      </c>
      <c r="W803" s="27" t="n">
        <v>0.910735362464211</v>
      </c>
      <c r="X803" s="27" t="n">
        <v>0.0548208135822694</v>
      </c>
      <c r="Y803" s="27" t="n">
        <v>0.74731157056245</v>
      </c>
      <c r="Z803" s="27" t="n">
        <v>-0.760422813085533</v>
      </c>
      <c r="AA803" s="27" t="n">
        <v>2.57029795328709</v>
      </c>
      <c r="AB803" s="27" t="n">
        <v>-0.895326846945958</v>
      </c>
      <c r="AC803" s="27" t="n">
        <v>0.401321003721971</v>
      </c>
      <c r="AD803" s="27" t="n">
        <v>0.838002276579414</v>
      </c>
      <c r="AE803" s="27" t="n">
        <v>-0.841686002079543</v>
      </c>
      <c r="AF803" s="27" t="n">
        <v>-1.33552171426804</v>
      </c>
      <c r="AG803" s="27" t="n">
        <v>2.96894880799788</v>
      </c>
      <c r="AH803" s="27" t="n">
        <v>-1.01583719563283</v>
      </c>
      <c r="AI803" s="27" t="n">
        <v>-0.658534709990963</v>
      </c>
      <c r="AJ803" s="27" t="n">
        <v>0.105798920915855</v>
      </c>
      <c r="AK803" s="27" t="n">
        <v>-0.876030200206971</v>
      </c>
      <c r="AL803" s="21"/>
      <c r="AM803" s="31" t="n">
        <f aca="false">IF(SQRT($B$9)*$B803+SQRT(1-$B$9)*R803&lt;_xlfn.NORM.S.INV($B$6),1,0)</f>
        <v>0</v>
      </c>
      <c r="AN803" s="31" t="n">
        <f aca="false">IF(SQRT($B$9)*$B803+SQRT(1-$B$9)*S803&lt;_xlfn.NORM.S.INV($B$6),1,0)</f>
        <v>0</v>
      </c>
      <c r="AO803" s="31" t="n">
        <f aca="false">IF(SQRT($B$9)*$B803+SQRT(1-$B$9)*T803&lt;_xlfn.NORM.S.INV($B$6),1,0)</f>
        <v>0</v>
      </c>
      <c r="AP803" s="31" t="n">
        <f aca="false">IF(SQRT($B$9)*$B803+SQRT(1-$B$9)*U803&lt;_xlfn.NORM.S.INV($B$6),1,0)</f>
        <v>0</v>
      </c>
      <c r="AQ803" s="31" t="n">
        <f aca="false">IF(SQRT($B$9)*$B803+SQRT(1-$B$9)*V803&lt;_xlfn.NORM.S.INV($B$6),1,0)</f>
        <v>0</v>
      </c>
      <c r="AR803" s="31" t="n">
        <f aca="false">IF(SQRT($B$9)*$B803+SQRT(1-$B$9)*W803&lt;_xlfn.NORM.S.INV($B$6),1,0)</f>
        <v>0</v>
      </c>
      <c r="AS803" s="31" t="n">
        <f aca="false">IF(SQRT($B$9)*$B803+SQRT(1-$B$9)*X803&lt;_xlfn.NORM.S.INV($B$6),1,0)</f>
        <v>0</v>
      </c>
      <c r="AT803" s="31" t="n">
        <f aca="false">IF(SQRT($B$9)*$B803+SQRT(1-$B$9)*Y803&lt;_xlfn.NORM.S.INV($B$6),1,0)</f>
        <v>0</v>
      </c>
      <c r="AU803" s="31" t="n">
        <f aca="false">IF(SQRT($B$9)*$B803+SQRT(1-$B$9)*Z803&lt;_xlfn.NORM.S.INV($B$6),1,0)</f>
        <v>0</v>
      </c>
      <c r="AV803" s="31" t="n">
        <f aca="false">IF(SQRT($B$9)*$B803+SQRT(1-$B$9)*AA803&lt;_xlfn.NORM.S.INV($B$6),1,0)</f>
        <v>0</v>
      </c>
      <c r="AW803" s="31" t="n">
        <f aca="false">IF(SQRT($C$9)*$B803+SQRT(1-$C$9)*AB803&lt;_xlfn.NORM.S.INV($C$6),1,0)</f>
        <v>0</v>
      </c>
      <c r="AX803" s="31" t="n">
        <f aca="false">IF(SQRT($C$9)*$B803+SQRT(1-$C$9)*AC803&lt;_xlfn.NORM.S.INV($C$6),1,0)</f>
        <v>0</v>
      </c>
      <c r="AY803" s="31" t="n">
        <f aca="false">IF(SQRT($C$9)*$B803+SQRT(1-$C$9)*AD803&lt;_xlfn.NORM.S.INV($C$6),1,0)</f>
        <v>0</v>
      </c>
      <c r="AZ803" s="31" t="n">
        <f aca="false">IF(SQRT($C$9)*$B803+SQRT(1-$C$9)*AE803&lt;_xlfn.NORM.S.INV($C$6),1,0)</f>
        <v>0</v>
      </c>
      <c r="BA803" s="31" t="n">
        <f aca="false">IF(SQRT($C$9)*$B803+SQRT(1-$C$9)*AF803&lt;_xlfn.NORM.S.INV($C$6),1,0)</f>
        <v>0</v>
      </c>
      <c r="BB803" s="31" t="n">
        <f aca="false">IF(SQRT($C$9)*$B803+SQRT(1-$C$9)*AG803&lt;_xlfn.NORM.S.INV($C$6),1,0)</f>
        <v>0</v>
      </c>
      <c r="BC803" s="31" t="n">
        <f aca="false">IF(SQRT($C$9)*$B803+SQRT(1-$C$9)*AH803&lt;_xlfn.NORM.S.INV($C$6),1,0)</f>
        <v>0</v>
      </c>
      <c r="BD803" s="31" t="n">
        <f aca="false">IF(SQRT($C$9)*$B803+SQRT(1-$C$9)*AI803&lt;_xlfn.NORM.S.INV($C$6),1,0)</f>
        <v>0</v>
      </c>
      <c r="BE803" s="31" t="n">
        <f aca="false">IF(SQRT($C$9)*$B803+SQRT(1-$C$9)*AJ803&lt;_xlfn.NORM.S.INV($C$6),1,0)</f>
        <v>0</v>
      </c>
      <c r="BF803" s="31" t="n">
        <f aca="false">IF(SQRT($C$9)*$B803+SQRT(1-$C$9)*AK803&lt;_xlfn.NORM.S.INV($C$6),1,0)</f>
        <v>0</v>
      </c>
      <c r="BG803" s="21"/>
      <c r="BH803" s="21"/>
      <c r="BI803" s="31" t="n">
        <f aca="false">$B$11*(($A$1061)*$C803/$B$12*$B$7+(1-$A$1061)*$D803/$B$12*$C$7)</f>
        <v>0</v>
      </c>
      <c r="BJ803" s="31" t="n">
        <f aca="false">$B$11*(($A$1062)*$C803/$B$12*$B$7+(1-$A$1062)*$D803/$B$12*$C$7)</f>
        <v>0</v>
      </c>
      <c r="BK803" s="31" t="n">
        <f aca="false">$B$11*(($A$1063)*$C803/$B$12*$B$7+(1-$A$1063)*$D803/$B$12*$C$7)</f>
        <v>0</v>
      </c>
      <c r="BL803" s="31" t="n">
        <f aca="false">$B$11*(($A$1064)*$C803/$B$12*$B$7+(1-$A$1064)*$D803/$B$12*$C$7)</f>
        <v>0</v>
      </c>
      <c r="BM803" s="31" t="n">
        <f aca="false">$B$11*(($A$1065)*$C803/$B$12*$B$7+(1-$A$1065)*$D803/$B$12*$C$7)</f>
        <v>0</v>
      </c>
      <c r="BN803" s="31" t="n">
        <f aca="false">$B$11*(($A$1066)*$C803/$B$12*$B$7+(1-$A$1066)*$D803/$B$12*$C$7)</f>
        <v>0</v>
      </c>
      <c r="BO803" s="31" t="n">
        <f aca="false">$B$11*(($A$1067)*$C803/$B$12*$B$7+(1-$A$1067)*$D803/$B$12*$C$7)</f>
        <v>0</v>
      </c>
      <c r="BP803" s="31" t="n">
        <f aca="false">$B$11*(($A$1068)*$C803/$B$12*$B$7+(1-$A$1068)*$D803/$B$12*$C$7)</f>
        <v>0</v>
      </c>
      <c r="BQ803" s="31" t="n">
        <f aca="false">$B$11*(($A$1069)*$C803/$B$12*$B$7+(1-$A$1069)*$D803/$B$12*$C$7)</f>
        <v>0</v>
      </c>
      <c r="BR803" s="31" t="n">
        <f aca="false">$B$11*(($A$1070)*$C803/$B$12*$B$7+(1-$A$1070)*$D803/$B$12*$C$7)</f>
        <v>0</v>
      </c>
      <c r="BS803" s="31" t="n">
        <f aca="false">$B$11*(($A$1071)*$C803/$B$12*$B$7+(1-$A$1071)*$D803/$B$12*$C$7)</f>
        <v>0</v>
      </c>
      <c r="BT803" s="31" t="n">
        <f aca="false">$B$11*(($A$1072)*$C803/$B$12*$B$7+(1-$A$1072)*$D803/$B$12*$C$7)</f>
        <v>0</v>
      </c>
      <c r="BU803" s="31" t="n">
        <f aca="false">$B$11*(($A$1073)*$C803/$B$12*$B$7+(1-$A$1073)*$D803/$B$12*$C$7)</f>
        <v>0</v>
      </c>
      <c r="BV803" s="31" t="n">
        <f aca="false">$B$11*(($A$1074)*$C803/$B$12*$B$7+(1-$A$1074)*$D803/$B$12*$C$7)</f>
        <v>0</v>
      </c>
      <c r="BW803" s="31" t="n">
        <f aca="false">$B$11*(($A$1075)*$C803/$B$12*$B$7+(1-$A$1075)*$D803/$B$12*$C$7)</f>
        <v>0</v>
      </c>
      <c r="BX803" s="31" t="n">
        <f aca="false">$B$11*(($A$1076)*$C803/$B$12*$B$7+(1-$A$1076)*$D803/$B$12*$C$7)</f>
        <v>0</v>
      </c>
      <c r="BY803" s="31" t="n">
        <f aca="false">$B$11*(($A$1077)*$C803/$B$12*$B$7+(1-$A$1077)*$D803/$B$12*$C$7)</f>
        <v>0</v>
      </c>
      <c r="BZ803" s="31" t="n">
        <f aca="false">$B$11*(($A$1078)*$C803/$B$12*$B$7+(1-$A$1078)*$D803/$B$12*$C$7)</f>
        <v>0</v>
      </c>
      <c r="CA803" s="31" t="n">
        <f aca="false">$B$11*(($A$1079)*$C803/$B$12*$B$7+(1-$A$1079)*$D803/$B$12*$C$7)</f>
        <v>0</v>
      </c>
      <c r="CB803" s="31" t="n">
        <f aca="false">$B$11*(($A$1080)*$C803/$B$12*$B$7+(1-$A$1080)*$D803/$B$12*$C$7)</f>
        <v>0</v>
      </c>
      <c r="CC803" s="31" t="n">
        <f aca="false">$B$11*(($A$1081)*$C803/$B$12*$B$7+(1-$A$1081)*$D803/$B$12*$C$7)</f>
        <v>0</v>
      </c>
    </row>
    <row r="804" customFormat="false" ht="15" hidden="false" customHeight="false" outlineLevel="0" collapsed="false">
      <c r="A804" s="21" t="n">
        <v>780</v>
      </c>
      <c r="B804" s="27" t="n">
        <v>0.679848980078252</v>
      </c>
      <c r="C804" s="9" t="n">
        <f aca="false">SUM(AM804:AV804)</f>
        <v>0</v>
      </c>
      <c r="D804" s="9" t="n">
        <f aca="false">SUM(AW804:BF804)</f>
        <v>0</v>
      </c>
      <c r="E804" s="24" t="n">
        <f aca="false">(1-C804/$B$12)*$B$8-C804/$B$12*$B$7</f>
        <v>0.05</v>
      </c>
      <c r="F804" s="24" t="n">
        <f aca="false">(1-D804/$B$12)*$C$8-D804/$B$12*$C$7</f>
        <v>0.09</v>
      </c>
      <c r="G804" s="47" t="n">
        <f aca="false">$B$11*($B$10*C804/$B$12*$B$7+(1-$B$10)*D804/$B$12*$C$7)</f>
        <v>0</v>
      </c>
      <c r="H804" s="24" t="n">
        <f aca="false">$B$10*E804+(1-$B$10)*F804</f>
        <v>0.07</v>
      </c>
      <c r="I804" s="21"/>
      <c r="J804" s="21"/>
      <c r="K804" s="21"/>
      <c r="L804" s="21"/>
      <c r="M804" s="21"/>
      <c r="N804" s="21"/>
      <c r="O804" s="21"/>
      <c r="P804" s="21"/>
      <c r="Q804" s="21"/>
      <c r="R804" s="27" t="n">
        <v>2.75608578412771</v>
      </c>
      <c r="S804" s="27" t="n">
        <v>0.0486876736610657</v>
      </c>
      <c r="T804" s="27" t="n">
        <v>-0.347971508744735</v>
      </c>
      <c r="U804" s="27" t="n">
        <v>0.20088718362033</v>
      </c>
      <c r="V804" s="27" t="n">
        <v>0.891646078216995</v>
      </c>
      <c r="W804" s="27" t="n">
        <v>0.668683661195662</v>
      </c>
      <c r="X804" s="27" t="n">
        <v>1.45195925381022</v>
      </c>
      <c r="Y804" s="27" t="n">
        <v>0.840295256507616</v>
      </c>
      <c r="Z804" s="27" t="n">
        <v>2.20737994040508</v>
      </c>
      <c r="AA804" s="27" t="n">
        <v>-0.276489595276588</v>
      </c>
      <c r="AB804" s="27" t="n">
        <v>-0.731166004335022</v>
      </c>
      <c r="AC804" s="27" t="n">
        <v>-0.57133132580391</v>
      </c>
      <c r="AD804" s="27" t="n">
        <v>0.873462028220322</v>
      </c>
      <c r="AE804" s="27" t="n">
        <v>-0.853622681404229</v>
      </c>
      <c r="AF804" s="27" t="n">
        <v>2.05417608104852</v>
      </c>
      <c r="AG804" s="27" t="n">
        <v>-0.561338156372507</v>
      </c>
      <c r="AH804" s="27" t="n">
        <v>-0.590802725827711</v>
      </c>
      <c r="AI804" s="27" t="n">
        <v>-0.115208484280218</v>
      </c>
      <c r="AJ804" s="27" t="n">
        <v>-0.143282827507879</v>
      </c>
      <c r="AK804" s="27" t="n">
        <v>-0.0298537595379854</v>
      </c>
      <c r="AL804" s="21"/>
      <c r="AM804" s="31" t="n">
        <f aca="false">IF(SQRT($B$9)*$B804+SQRT(1-$B$9)*R804&lt;_xlfn.NORM.S.INV($B$6),1,0)</f>
        <v>0</v>
      </c>
      <c r="AN804" s="31" t="n">
        <f aca="false">IF(SQRT($B$9)*$B804+SQRT(1-$B$9)*S804&lt;_xlfn.NORM.S.INV($B$6),1,0)</f>
        <v>0</v>
      </c>
      <c r="AO804" s="31" t="n">
        <f aca="false">IF(SQRT($B$9)*$B804+SQRT(1-$B$9)*T804&lt;_xlfn.NORM.S.INV($B$6),1,0)</f>
        <v>0</v>
      </c>
      <c r="AP804" s="31" t="n">
        <f aca="false">IF(SQRT($B$9)*$B804+SQRT(1-$B$9)*U804&lt;_xlfn.NORM.S.INV($B$6),1,0)</f>
        <v>0</v>
      </c>
      <c r="AQ804" s="31" t="n">
        <f aca="false">IF(SQRT($B$9)*$B804+SQRT(1-$B$9)*V804&lt;_xlfn.NORM.S.INV($B$6),1,0)</f>
        <v>0</v>
      </c>
      <c r="AR804" s="31" t="n">
        <f aca="false">IF(SQRT($B$9)*$B804+SQRT(1-$B$9)*W804&lt;_xlfn.NORM.S.INV($B$6),1,0)</f>
        <v>0</v>
      </c>
      <c r="AS804" s="31" t="n">
        <f aca="false">IF(SQRT($B$9)*$B804+SQRT(1-$B$9)*X804&lt;_xlfn.NORM.S.INV($B$6),1,0)</f>
        <v>0</v>
      </c>
      <c r="AT804" s="31" t="n">
        <f aca="false">IF(SQRT($B$9)*$B804+SQRT(1-$B$9)*Y804&lt;_xlfn.NORM.S.INV($B$6),1,0)</f>
        <v>0</v>
      </c>
      <c r="AU804" s="31" t="n">
        <f aca="false">IF(SQRT($B$9)*$B804+SQRT(1-$B$9)*Z804&lt;_xlfn.NORM.S.INV($B$6),1,0)</f>
        <v>0</v>
      </c>
      <c r="AV804" s="31" t="n">
        <f aca="false">IF(SQRT($B$9)*$B804+SQRT(1-$B$9)*AA804&lt;_xlfn.NORM.S.INV($B$6),1,0)</f>
        <v>0</v>
      </c>
      <c r="AW804" s="31" t="n">
        <f aca="false">IF(SQRT($C$9)*$B804+SQRT(1-$C$9)*AB804&lt;_xlfn.NORM.S.INV($C$6),1,0)</f>
        <v>0</v>
      </c>
      <c r="AX804" s="31" t="n">
        <f aca="false">IF(SQRT($C$9)*$B804+SQRT(1-$C$9)*AC804&lt;_xlfn.NORM.S.INV($C$6),1,0)</f>
        <v>0</v>
      </c>
      <c r="AY804" s="31" t="n">
        <f aca="false">IF(SQRT($C$9)*$B804+SQRT(1-$C$9)*AD804&lt;_xlfn.NORM.S.INV($C$6),1,0)</f>
        <v>0</v>
      </c>
      <c r="AZ804" s="31" t="n">
        <f aca="false">IF(SQRT($C$9)*$B804+SQRT(1-$C$9)*AE804&lt;_xlfn.NORM.S.INV($C$6),1,0)</f>
        <v>0</v>
      </c>
      <c r="BA804" s="31" t="n">
        <f aca="false">IF(SQRT($C$9)*$B804+SQRT(1-$C$9)*AF804&lt;_xlfn.NORM.S.INV($C$6),1,0)</f>
        <v>0</v>
      </c>
      <c r="BB804" s="31" t="n">
        <f aca="false">IF(SQRT($C$9)*$B804+SQRT(1-$C$9)*AG804&lt;_xlfn.NORM.S.INV($C$6),1,0)</f>
        <v>0</v>
      </c>
      <c r="BC804" s="31" t="n">
        <f aca="false">IF(SQRT($C$9)*$B804+SQRT(1-$C$9)*AH804&lt;_xlfn.NORM.S.INV($C$6),1,0)</f>
        <v>0</v>
      </c>
      <c r="BD804" s="31" t="n">
        <f aca="false">IF(SQRT($C$9)*$B804+SQRT(1-$C$9)*AI804&lt;_xlfn.NORM.S.INV($C$6),1,0)</f>
        <v>0</v>
      </c>
      <c r="BE804" s="31" t="n">
        <f aca="false">IF(SQRT($C$9)*$B804+SQRT(1-$C$9)*AJ804&lt;_xlfn.NORM.S.INV($C$6),1,0)</f>
        <v>0</v>
      </c>
      <c r="BF804" s="31" t="n">
        <f aca="false">IF(SQRT($C$9)*$B804+SQRT(1-$C$9)*AK804&lt;_xlfn.NORM.S.INV($C$6),1,0)</f>
        <v>0</v>
      </c>
      <c r="BG804" s="21"/>
      <c r="BH804" s="21"/>
      <c r="BI804" s="31" t="n">
        <f aca="false">$B$11*(($A$1061)*$C804/$B$12*$B$7+(1-$A$1061)*$D804/$B$12*$C$7)</f>
        <v>0</v>
      </c>
      <c r="BJ804" s="31" t="n">
        <f aca="false">$B$11*(($A$1062)*$C804/$B$12*$B$7+(1-$A$1062)*$D804/$B$12*$C$7)</f>
        <v>0</v>
      </c>
      <c r="BK804" s="31" t="n">
        <f aca="false">$B$11*(($A$1063)*$C804/$B$12*$B$7+(1-$A$1063)*$D804/$B$12*$C$7)</f>
        <v>0</v>
      </c>
      <c r="BL804" s="31" t="n">
        <f aca="false">$B$11*(($A$1064)*$C804/$B$12*$B$7+(1-$A$1064)*$D804/$B$12*$C$7)</f>
        <v>0</v>
      </c>
      <c r="BM804" s="31" t="n">
        <f aca="false">$B$11*(($A$1065)*$C804/$B$12*$B$7+(1-$A$1065)*$D804/$B$12*$C$7)</f>
        <v>0</v>
      </c>
      <c r="BN804" s="31" t="n">
        <f aca="false">$B$11*(($A$1066)*$C804/$B$12*$B$7+(1-$A$1066)*$D804/$B$12*$C$7)</f>
        <v>0</v>
      </c>
      <c r="BO804" s="31" t="n">
        <f aca="false">$B$11*(($A$1067)*$C804/$B$12*$B$7+(1-$A$1067)*$D804/$B$12*$C$7)</f>
        <v>0</v>
      </c>
      <c r="BP804" s="31" t="n">
        <f aca="false">$B$11*(($A$1068)*$C804/$B$12*$B$7+(1-$A$1068)*$D804/$B$12*$C$7)</f>
        <v>0</v>
      </c>
      <c r="BQ804" s="31" t="n">
        <f aca="false">$B$11*(($A$1069)*$C804/$B$12*$B$7+(1-$A$1069)*$D804/$B$12*$C$7)</f>
        <v>0</v>
      </c>
      <c r="BR804" s="31" t="n">
        <f aca="false">$B$11*(($A$1070)*$C804/$B$12*$B$7+(1-$A$1070)*$D804/$B$12*$C$7)</f>
        <v>0</v>
      </c>
      <c r="BS804" s="31" t="n">
        <f aca="false">$B$11*(($A$1071)*$C804/$B$12*$B$7+(1-$A$1071)*$D804/$B$12*$C$7)</f>
        <v>0</v>
      </c>
      <c r="BT804" s="31" t="n">
        <f aca="false">$B$11*(($A$1072)*$C804/$B$12*$B$7+(1-$A$1072)*$D804/$B$12*$C$7)</f>
        <v>0</v>
      </c>
      <c r="BU804" s="31" t="n">
        <f aca="false">$B$11*(($A$1073)*$C804/$B$12*$B$7+(1-$A$1073)*$D804/$B$12*$C$7)</f>
        <v>0</v>
      </c>
      <c r="BV804" s="31" t="n">
        <f aca="false">$B$11*(($A$1074)*$C804/$B$12*$B$7+(1-$A$1074)*$D804/$B$12*$C$7)</f>
        <v>0</v>
      </c>
      <c r="BW804" s="31" t="n">
        <f aca="false">$B$11*(($A$1075)*$C804/$B$12*$B$7+(1-$A$1075)*$D804/$B$12*$C$7)</f>
        <v>0</v>
      </c>
      <c r="BX804" s="31" t="n">
        <f aca="false">$B$11*(($A$1076)*$C804/$B$12*$B$7+(1-$A$1076)*$D804/$B$12*$C$7)</f>
        <v>0</v>
      </c>
      <c r="BY804" s="31" t="n">
        <f aca="false">$B$11*(($A$1077)*$C804/$B$12*$B$7+(1-$A$1077)*$D804/$B$12*$C$7)</f>
        <v>0</v>
      </c>
      <c r="BZ804" s="31" t="n">
        <f aca="false">$B$11*(($A$1078)*$C804/$B$12*$B$7+(1-$A$1078)*$D804/$B$12*$C$7)</f>
        <v>0</v>
      </c>
      <c r="CA804" s="31" t="n">
        <f aca="false">$B$11*(($A$1079)*$C804/$B$12*$B$7+(1-$A$1079)*$D804/$B$12*$C$7)</f>
        <v>0</v>
      </c>
      <c r="CB804" s="31" t="n">
        <f aca="false">$B$11*(($A$1080)*$C804/$B$12*$B$7+(1-$A$1080)*$D804/$B$12*$C$7)</f>
        <v>0</v>
      </c>
      <c r="CC804" s="31" t="n">
        <f aca="false">$B$11*(($A$1081)*$C804/$B$12*$B$7+(1-$A$1081)*$D804/$B$12*$C$7)</f>
        <v>0</v>
      </c>
    </row>
    <row r="805" customFormat="false" ht="15" hidden="false" customHeight="false" outlineLevel="0" collapsed="false">
      <c r="A805" s="21" t="n">
        <v>781</v>
      </c>
      <c r="B805" s="27" t="n">
        <v>0.393276436927186</v>
      </c>
      <c r="C805" s="9" t="n">
        <f aca="false">SUM(AM805:AV805)</f>
        <v>0</v>
      </c>
      <c r="D805" s="9" t="n">
        <f aca="false">SUM(AW805:BF805)</f>
        <v>0</v>
      </c>
      <c r="E805" s="24" t="n">
        <f aca="false">(1-C805/$B$12)*$B$8-C805/$B$12*$B$7</f>
        <v>0.05</v>
      </c>
      <c r="F805" s="24" t="n">
        <f aca="false">(1-D805/$B$12)*$C$8-D805/$B$12*$C$7</f>
        <v>0.09</v>
      </c>
      <c r="G805" s="47" t="n">
        <f aca="false">$B$11*($B$10*C805/$B$12*$B$7+(1-$B$10)*D805/$B$12*$C$7)</f>
        <v>0</v>
      </c>
      <c r="H805" s="24" t="n">
        <f aca="false">$B$10*E805+(1-$B$10)*F805</f>
        <v>0.07</v>
      </c>
      <c r="I805" s="21"/>
      <c r="J805" s="21"/>
      <c r="K805" s="21"/>
      <c r="L805" s="21"/>
      <c r="M805" s="21"/>
      <c r="N805" s="21"/>
      <c r="O805" s="21"/>
      <c r="P805" s="21"/>
      <c r="Q805" s="21"/>
      <c r="R805" s="27" t="n">
        <v>-0.711215823537497</v>
      </c>
      <c r="S805" s="27" t="n">
        <v>0.800644179000785</v>
      </c>
      <c r="T805" s="27" t="n">
        <v>-0.683491472191266</v>
      </c>
      <c r="U805" s="27" t="n">
        <v>-0.857136043897452</v>
      </c>
      <c r="V805" s="27" t="n">
        <v>0.174018646350074</v>
      </c>
      <c r="W805" s="27" t="n">
        <v>0.496309426797195</v>
      </c>
      <c r="X805" s="27" t="n">
        <v>0.845028693953878</v>
      </c>
      <c r="Y805" s="27" t="n">
        <v>-1.21189634996865</v>
      </c>
      <c r="Z805" s="27" t="n">
        <v>-0.615613035218755</v>
      </c>
      <c r="AA805" s="27" t="n">
        <v>0.702612486395778</v>
      </c>
      <c r="AB805" s="27" t="n">
        <v>-0.297953030074585</v>
      </c>
      <c r="AC805" s="27" t="n">
        <v>1.20215261630051</v>
      </c>
      <c r="AD805" s="27" t="n">
        <v>-0.426268939812427</v>
      </c>
      <c r="AE805" s="27" t="n">
        <v>0.920954659024786</v>
      </c>
      <c r="AF805" s="27" t="n">
        <v>-0.273661183220314</v>
      </c>
      <c r="AG805" s="27" t="n">
        <v>-1.01778914481435</v>
      </c>
      <c r="AH805" s="27" t="n">
        <v>0.88161421032054</v>
      </c>
      <c r="AI805" s="27" t="n">
        <v>1.52329981063979</v>
      </c>
      <c r="AJ805" s="27" t="n">
        <v>-0.950241557158003</v>
      </c>
      <c r="AK805" s="27" t="n">
        <v>0.0247437684023403</v>
      </c>
      <c r="AL805" s="21"/>
      <c r="AM805" s="31" t="n">
        <f aca="false">IF(SQRT($B$9)*$B805+SQRT(1-$B$9)*R805&lt;_xlfn.NORM.S.INV($B$6),1,0)</f>
        <v>0</v>
      </c>
      <c r="AN805" s="31" t="n">
        <f aca="false">IF(SQRT($B$9)*$B805+SQRT(1-$B$9)*S805&lt;_xlfn.NORM.S.INV($B$6),1,0)</f>
        <v>0</v>
      </c>
      <c r="AO805" s="31" t="n">
        <f aca="false">IF(SQRT($B$9)*$B805+SQRT(1-$B$9)*T805&lt;_xlfn.NORM.S.INV($B$6),1,0)</f>
        <v>0</v>
      </c>
      <c r="AP805" s="31" t="n">
        <f aca="false">IF(SQRT($B$9)*$B805+SQRT(1-$B$9)*U805&lt;_xlfn.NORM.S.INV($B$6),1,0)</f>
        <v>0</v>
      </c>
      <c r="AQ805" s="31" t="n">
        <f aca="false">IF(SQRT($B$9)*$B805+SQRT(1-$B$9)*V805&lt;_xlfn.NORM.S.INV($B$6),1,0)</f>
        <v>0</v>
      </c>
      <c r="AR805" s="31" t="n">
        <f aca="false">IF(SQRT($B$9)*$B805+SQRT(1-$B$9)*W805&lt;_xlfn.NORM.S.INV($B$6),1,0)</f>
        <v>0</v>
      </c>
      <c r="AS805" s="31" t="n">
        <f aca="false">IF(SQRT($B$9)*$B805+SQRT(1-$B$9)*X805&lt;_xlfn.NORM.S.INV($B$6),1,0)</f>
        <v>0</v>
      </c>
      <c r="AT805" s="31" t="n">
        <f aca="false">IF(SQRT($B$9)*$B805+SQRT(1-$B$9)*Y805&lt;_xlfn.NORM.S.INV($B$6),1,0)</f>
        <v>0</v>
      </c>
      <c r="AU805" s="31" t="n">
        <f aca="false">IF(SQRT($B$9)*$B805+SQRT(1-$B$9)*Z805&lt;_xlfn.NORM.S.INV($B$6),1,0)</f>
        <v>0</v>
      </c>
      <c r="AV805" s="31" t="n">
        <f aca="false">IF(SQRT($B$9)*$B805+SQRT(1-$B$9)*AA805&lt;_xlfn.NORM.S.INV($B$6),1,0)</f>
        <v>0</v>
      </c>
      <c r="AW805" s="31" t="n">
        <f aca="false">IF(SQRT($C$9)*$B805+SQRT(1-$C$9)*AB805&lt;_xlfn.NORM.S.INV($C$6),1,0)</f>
        <v>0</v>
      </c>
      <c r="AX805" s="31" t="n">
        <f aca="false">IF(SQRT($C$9)*$B805+SQRT(1-$C$9)*AC805&lt;_xlfn.NORM.S.INV($C$6),1,0)</f>
        <v>0</v>
      </c>
      <c r="AY805" s="31" t="n">
        <f aca="false">IF(SQRT($C$9)*$B805+SQRT(1-$C$9)*AD805&lt;_xlfn.NORM.S.INV($C$6),1,0)</f>
        <v>0</v>
      </c>
      <c r="AZ805" s="31" t="n">
        <f aca="false">IF(SQRT($C$9)*$B805+SQRT(1-$C$9)*AE805&lt;_xlfn.NORM.S.INV($C$6),1,0)</f>
        <v>0</v>
      </c>
      <c r="BA805" s="31" t="n">
        <f aca="false">IF(SQRT($C$9)*$B805+SQRT(1-$C$9)*AF805&lt;_xlfn.NORM.S.INV($C$6),1,0)</f>
        <v>0</v>
      </c>
      <c r="BB805" s="31" t="n">
        <f aca="false">IF(SQRT($C$9)*$B805+SQRT(1-$C$9)*AG805&lt;_xlfn.NORM.S.INV($C$6),1,0)</f>
        <v>0</v>
      </c>
      <c r="BC805" s="31" t="n">
        <f aca="false">IF(SQRT($C$9)*$B805+SQRT(1-$C$9)*AH805&lt;_xlfn.NORM.S.INV($C$6),1,0)</f>
        <v>0</v>
      </c>
      <c r="BD805" s="31" t="n">
        <f aca="false">IF(SQRT($C$9)*$B805+SQRT(1-$C$9)*AI805&lt;_xlfn.NORM.S.INV($C$6),1,0)</f>
        <v>0</v>
      </c>
      <c r="BE805" s="31" t="n">
        <f aca="false">IF(SQRT($C$9)*$B805+SQRT(1-$C$9)*AJ805&lt;_xlfn.NORM.S.INV($C$6),1,0)</f>
        <v>0</v>
      </c>
      <c r="BF805" s="31" t="n">
        <f aca="false">IF(SQRT($C$9)*$B805+SQRT(1-$C$9)*AK805&lt;_xlfn.NORM.S.INV($C$6),1,0)</f>
        <v>0</v>
      </c>
      <c r="BG805" s="21"/>
      <c r="BH805" s="21"/>
      <c r="BI805" s="31" t="n">
        <f aca="false">$B$11*(($A$1061)*$C805/$B$12*$B$7+(1-$A$1061)*$D805/$B$12*$C$7)</f>
        <v>0</v>
      </c>
      <c r="BJ805" s="31" t="n">
        <f aca="false">$B$11*(($A$1062)*$C805/$B$12*$B$7+(1-$A$1062)*$D805/$B$12*$C$7)</f>
        <v>0</v>
      </c>
      <c r="BK805" s="31" t="n">
        <f aca="false">$B$11*(($A$1063)*$C805/$B$12*$B$7+(1-$A$1063)*$D805/$B$12*$C$7)</f>
        <v>0</v>
      </c>
      <c r="BL805" s="31" t="n">
        <f aca="false">$B$11*(($A$1064)*$C805/$B$12*$B$7+(1-$A$1064)*$D805/$B$12*$C$7)</f>
        <v>0</v>
      </c>
      <c r="BM805" s="31" t="n">
        <f aca="false">$B$11*(($A$1065)*$C805/$B$12*$B$7+(1-$A$1065)*$D805/$B$12*$C$7)</f>
        <v>0</v>
      </c>
      <c r="BN805" s="31" t="n">
        <f aca="false">$B$11*(($A$1066)*$C805/$B$12*$B$7+(1-$A$1066)*$D805/$B$12*$C$7)</f>
        <v>0</v>
      </c>
      <c r="BO805" s="31" t="n">
        <f aca="false">$B$11*(($A$1067)*$C805/$B$12*$B$7+(1-$A$1067)*$D805/$B$12*$C$7)</f>
        <v>0</v>
      </c>
      <c r="BP805" s="31" t="n">
        <f aca="false">$B$11*(($A$1068)*$C805/$B$12*$B$7+(1-$A$1068)*$D805/$B$12*$C$7)</f>
        <v>0</v>
      </c>
      <c r="BQ805" s="31" t="n">
        <f aca="false">$B$11*(($A$1069)*$C805/$B$12*$B$7+(1-$A$1069)*$D805/$B$12*$C$7)</f>
        <v>0</v>
      </c>
      <c r="BR805" s="31" t="n">
        <f aca="false">$B$11*(($A$1070)*$C805/$B$12*$B$7+(1-$A$1070)*$D805/$B$12*$C$7)</f>
        <v>0</v>
      </c>
      <c r="BS805" s="31" t="n">
        <f aca="false">$B$11*(($A$1071)*$C805/$B$12*$B$7+(1-$A$1071)*$D805/$B$12*$C$7)</f>
        <v>0</v>
      </c>
      <c r="BT805" s="31" t="n">
        <f aca="false">$B$11*(($A$1072)*$C805/$B$12*$B$7+(1-$A$1072)*$D805/$B$12*$C$7)</f>
        <v>0</v>
      </c>
      <c r="BU805" s="31" t="n">
        <f aca="false">$B$11*(($A$1073)*$C805/$B$12*$B$7+(1-$A$1073)*$D805/$B$12*$C$7)</f>
        <v>0</v>
      </c>
      <c r="BV805" s="31" t="n">
        <f aca="false">$B$11*(($A$1074)*$C805/$B$12*$B$7+(1-$A$1074)*$D805/$B$12*$C$7)</f>
        <v>0</v>
      </c>
      <c r="BW805" s="31" t="n">
        <f aca="false">$B$11*(($A$1075)*$C805/$B$12*$B$7+(1-$A$1075)*$D805/$B$12*$C$7)</f>
        <v>0</v>
      </c>
      <c r="BX805" s="31" t="n">
        <f aca="false">$B$11*(($A$1076)*$C805/$B$12*$B$7+(1-$A$1076)*$D805/$B$12*$C$7)</f>
        <v>0</v>
      </c>
      <c r="BY805" s="31" t="n">
        <f aca="false">$B$11*(($A$1077)*$C805/$B$12*$B$7+(1-$A$1077)*$D805/$B$12*$C$7)</f>
        <v>0</v>
      </c>
      <c r="BZ805" s="31" t="n">
        <f aca="false">$B$11*(($A$1078)*$C805/$B$12*$B$7+(1-$A$1078)*$D805/$B$12*$C$7)</f>
        <v>0</v>
      </c>
      <c r="CA805" s="31" t="n">
        <f aca="false">$B$11*(($A$1079)*$C805/$B$12*$B$7+(1-$A$1079)*$D805/$B$12*$C$7)</f>
        <v>0</v>
      </c>
      <c r="CB805" s="31" t="n">
        <f aca="false">$B$11*(($A$1080)*$C805/$B$12*$B$7+(1-$A$1080)*$D805/$B$12*$C$7)</f>
        <v>0</v>
      </c>
      <c r="CC805" s="31" t="n">
        <f aca="false">$B$11*(($A$1081)*$C805/$B$12*$B$7+(1-$A$1081)*$D805/$B$12*$C$7)</f>
        <v>0</v>
      </c>
    </row>
    <row r="806" customFormat="false" ht="15" hidden="false" customHeight="false" outlineLevel="0" collapsed="false">
      <c r="A806" s="21" t="n">
        <v>782</v>
      </c>
      <c r="B806" s="27" t="n">
        <v>-0.289104228725767</v>
      </c>
      <c r="C806" s="9" t="n">
        <f aca="false">SUM(AM806:AV806)</f>
        <v>0</v>
      </c>
      <c r="D806" s="9" t="n">
        <f aca="false">SUM(AW806:BF806)</f>
        <v>0</v>
      </c>
      <c r="E806" s="24" t="n">
        <f aca="false">(1-C806/$B$12)*$B$8-C806/$B$12*$B$7</f>
        <v>0.05</v>
      </c>
      <c r="F806" s="24" t="n">
        <f aca="false">(1-D806/$B$12)*$C$8-D806/$B$12*$C$7</f>
        <v>0.09</v>
      </c>
      <c r="G806" s="47" t="n">
        <f aca="false">$B$11*($B$10*C806/$B$12*$B$7+(1-$B$10)*D806/$B$12*$C$7)</f>
        <v>0</v>
      </c>
      <c r="H806" s="24" t="n">
        <f aca="false">$B$10*E806+(1-$B$10)*F806</f>
        <v>0.07</v>
      </c>
      <c r="I806" s="21"/>
      <c r="J806" s="21"/>
      <c r="K806" s="21"/>
      <c r="L806" s="21"/>
      <c r="M806" s="21"/>
      <c r="N806" s="21"/>
      <c r="O806" s="21"/>
      <c r="P806" s="21"/>
      <c r="Q806" s="21"/>
      <c r="R806" s="27" t="n">
        <v>-0.31965966235669</v>
      </c>
      <c r="S806" s="27" t="n">
        <v>0.608181910047693</v>
      </c>
      <c r="T806" s="27" t="n">
        <v>-1.76089544131091</v>
      </c>
      <c r="U806" s="27" t="n">
        <v>-0.163315862839044</v>
      </c>
      <c r="V806" s="27" t="n">
        <v>-0.655107587851657</v>
      </c>
      <c r="W806" s="27" t="n">
        <v>-0.177727728777669</v>
      </c>
      <c r="X806" s="27" t="n">
        <v>-1.25464567956082</v>
      </c>
      <c r="Y806" s="27" t="n">
        <v>-1.1516899950417</v>
      </c>
      <c r="Z806" s="27" t="n">
        <v>1.33309880625244</v>
      </c>
      <c r="AA806" s="27" t="n">
        <v>-0.175741309399056</v>
      </c>
      <c r="AB806" s="27" t="n">
        <v>-0.243922019363726</v>
      </c>
      <c r="AC806" s="27" t="n">
        <v>1.7935255166495</v>
      </c>
      <c r="AD806" s="27" t="n">
        <v>1.31633143580563</v>
      </c>
      <c r="AE806" s="27" t="n">
        <v>-0.0760657642977089</v>
      </c>
      <c r="AF806" s="27" t="n">
        <v>1.52948594251796</v>
      </c>
      <c r="AG806" s="27" t="n">
        <v>0.362599461900907</v>
      </c>
      <c r="AH806" s="27" t="n">
        <v>1.40131487166341</v>
      </c>
      <c r="AI806" s="27" t="n">
        <v>1.21166904066764</v>
      </c>
      <c r="AJ806" s="27" t="n">
        <v>-0.128383174813673</v>
      </c>
      <c r="AK806" s="27" t="n">
        <v>-0.661775126832897</v>
      </c>
      <c r="AL806" s="21"/>
      <c r="AM806" s="31" t="n">
        <f aca="false">IF(SQRT($B$9)*$B806+SQRT(1-$B$9)*R806&lt;_xlfn.NORM.S.INV($B$6),1,0)</f>
        <v>0</v>
      </c>
      <c r="AN806" s="31" t="n">
        <f aca="false">IF(SQRT($B$9)*$B806+SQRT(1-$B$9)*S806&lt;_xlfn.NORM.S.INV($B$6),1,0)</f>
        <v>0</v>
      </c>
      <c r="AO806" s="31" t="n">
        <f aca="false">IF(SQRT($B$9)*$B806+SQRT(1-$B$9)*T806&lt;_xlfn.NORM.S.INV($B$6),1,0)</f>
        <v>0</v>
      </c>
      <c r="AP806" s="31" t="n">
        <f aca="false">IF(SQRT($B$9)*$B806+SQRT(1-$B$9)*U806&lt;_xlfn.NORM.S.INV($B$6),1,0)</f>
        <v>0</v>
      </c>
      <c r="AQ806" s="31" t="n">
        <f aca="false">IF(SQRT($B$9)*$B806+SQRT(1-$B$9)*V806&lt;_xlfn.NORM.S.INV($B$6),1,0)</f>
        <v>0</v>
      </c>
      <c r="AR806" s="31" t="n">
        <f aca="false">IF(SQRT($B$9)*$B806+SQRT(1-$B$9)*W806&lt;_xlfn.NORM.S.INV($B$6),1,0)</f>
        <v>0</v>
      </c>
      <c r="AS806" s="31" t="n">
        <f aca="false">IF(SQRT($B$9)*$B806+SQRT(1-$B$9)*X806&lt;_xlfn.NORM.S.INV($B$6),1,0)</f>
        <v>0</v>
      </c>
      <c r="AT806" s="31" t="n">
        <f aca="false">IF(SQRT($B$9)*$B806+SQRT(1-$B$9)*Y806&lt;_xlfn.NORM.S.INV($B$6),1,0)</f>
        <v>0</v>
      </c>
      <c r="AU806" s="31" t="n">
        <f aca="false">IF(SQRT($B$9)*$B806+SQRT(1-$B$9)*Z806&lt;_xlfn.NORM.S.INV($B$6),1,0)</f>
        <v>0</v>
      </c>
      <c r="AV806" s="31" t="n">
        <f aca="false">IF(SQRT($B$9)*$B806+SQRT(1-$B$9)*AA806&lt;_xlfn.NORM.S.INV($B$6),1,0)</f>
        <v>0</v>
      </c>
      <c r="AW806" s="31" t="n">
        <f aca="false">IF(SQRT($C$9)*$B806+SQRT(1-$C$9)*AB806&lt;_xlfn.NORM.S.INV($C$6),1,0)</f>
        <v>0</v>
      </c>
      <c r="AX806" s="31" t="n">
        <f aca="false">IF(SQRT($C$9)*$B806+SQRT(1-$C$9)*AC806&lt;_xlfn.NORM.S.INV($C$6),1,0)</f>
        <v>0</v>
      </c>
      <c r="AY806" s="31" t="n">
        <f aca="false">IF(SQRT($C$9)*$B806+SQRT(1-$C$9)*AD806&lt;_xlfn.NORM.S.INV($C$6),1,0)</f>
        <v>0</v>
      </c>
      <c r="AZ806" s="31" t="n">
        <f aca="false">IF(SQRT($C$9)*$B806+SQRT(1-$C$9)*AE806&lt;_xlfn.NORM.S.INV($C$6),1,0)</f>
        <v>0</v>
      </c>
      <c r="BA806" s="31" t="n">
        <f aca="false">IF(SQRT($C$9)*$B806+SQRT(1-$C$9)*AF806&lt;_xlfn.NORM.S.INV($C$6),1,0)</f>
        <v>0</v>
      </c>
      <c r="BB806" s="31" t="n">
        <f aca="false">IF(SQRT($C$9)*$B806+SQRT(1-$C$9)*AG806&lt;_xlfn.NORM.S.INV($C$6),1,0)</f>
        <v>0</v>
      </c>
      <c r="BC806" s="31" t="n">
        <f aca="false">IF(SQRT($C$9)*$B806+SQRT(1-$C$9)*AH806&lt;_xlfn.NORM.S.INV($C$6),1,0)</f>
        <v>0</v>
      </c>
      <c r="BD806" s="31" t="n">
        <f aca="false">IF(SQRT($C$9)*$B806+SQRT(1-$C$9)*AI806&lt;_xlfn.NORM.S.INV($C$6),1,0)</f>
        <v>0</v>
      </c>
      <c r="BE806" s="31" t="n">
        <f aca="false">IF(SQRT($C$9)*$B806+SQRT(1-$C$9)*AJ806&lt;_xlfn.NORM.S.INV($C$6),1,0)</f>
        <v>0</v>
      </c>
      <c r="BF806" s="31" t="n">
        <f aca="false">IF(SQRT($C$9)*$B806+SQRT(1-$C$9)*AK806&lt;_xlfn.NORM.S.INV($C$6),1,0)</f>
        <v>0</v>
      </c>
      <c r="BG806" s="21"/>
      <c r="BH806" s="21"/>
      <c r="BI806" s="31" t="n">
        <f aca="false">$B$11*(($A$1061)*$C806/$B$12*$B$7+(1-$A$1061)*$D806/$B$12*$C$7)</f>
        <v>0</v>
      </c>
      <c r="BJ806" s="31" t="n">
        <f aca="false">$B$11*(($A$1062)*$C806/$B$12*$B$7+(1-$A$1062)*$D806/$B$12*$C$7)</f>
        <v>0</v>
      </c>
      <c r="BK806" s="31" t="n">
        <f aca="false">$B$11*(($A$1063)*$C806/$B$12*$B$7+(1-$A$1063)*$D806/$B$12*$C$7)</f>
        <v>0</v>
      </c>
      <c r="BL806" s="31" t="n">
        <f aca="false">$B$11*(($A$1064)*$C806/$B$12*$B$7+(1-$A$1064)*$D806/$B$12*$C$7)</f>
        <v>0</v>
      </c>
      <c r="BM806" s="31" t="n">
        <f aca="false">$B$11*(($A$1065)*$C806/$B$12*$B$7+(1-$A$1065)*$D806/$B$12*$C$7)</f>
        <v>0</v>
      </c>
      <c r="BN806" s="31" t="n">
        <f aca="false">$B$11*(($A$1066)*$C806/$B$12*$B$7+(1-$A$1066)*$D806/$B$12*$C$7)</f>
        <v>0</v>
      </c>
      <c r="BO806" s="31" t="n">
        <f aca="false">$B$11*(($A$1067)*$C806/$B$12*$B$7+(1-$A$1067)*$D806/$B$12*$C$7)</f>
        <v>0</v>
      </c>
      <c r="BP806" s="31" t="n">
        <f aca="false">$B$11*(($A$1068)*$C806/$B$12*$B$7+(1-$A$1068)*$D806/$B$12*$C$7)</f>
        <v>0</v>
      </c>
      <c r="BQ806" s="31" t="n">
        <f aca="false">$B$11*(($A$1069)*$C806/$B$12*$B$7+(1-$A$1069)*$D806/$B$12*$C$7)</f>
        <v>0</v>
      </c>
      <c r="BR806" s="31" t="n">
        <f aca="false">$B$11*(($A$1070)*$C806/$B$12*$B$7+(1-$A$1070)*$D806/$B$12*$C$7)</f>
        <v>0</v>
      </c>
      <c r="BS806" s="31" t="n">
        <f aca="false">$B$11*(($A$1071)*$C806/$B$12*$B$7+(1-$A$1071)*$D806/$B$12*$C$7)</f>
        <v>0</v>
      </c>
      <c r="BT806" s="31" t="n">
        <f aca="false">$B$11*(($A$1072)*$C806/$B$12*$B$7+(1-$A$1072)*$D806/$B$12*$C$7)</f>
        <v>0</v>
      </c>
      <c r="BU806" s="31" t="n">
        <f aca="false">$B$11*(($A$1073)*$C806/$B$12*$B$7+(1-$A$1073)*$D806/$B$12*$C$7)</f>
        <v>0</v>
      </c>
      <c r="BV806" s="31" t="n">
        <f aca="false">$B$11*(($A$1074)*$C806/$B$12*$B$7+(1-$A$1074)*$D806/$B$12*$C$7)</f>
        <v>0</v>
      </c>
      <c r="BW806" s="31" t="n">
        <f aca="false">$B$11*(($A$1075)*$C806/$B$12*$B$7+(1-$A$1075)*$D806/$B$12*$C$7)</f>
        <v>0</v>
      </c>
      <c r="BX806" s="31" t="n">
        <f aca="false">$B$11*(($A$1076)*$C806/$B$12*$B$7+(1-$A$1076)*$D806/$B$12*$C$7)</f>
        <v>0</v>
      </c>
      <c r="BY806" s="31" t="n">
        <f aca="false">$B$11*(($A$1077)*$C806/$B$12*$B$7+(1-$A$1077)*$D806/$B$12*$C$7)</f>
        <v>0</v>
      </c>
      <c r="BZ806" s="31" t="n">
        <f aca="false">$B$11*(($A$1078)*$C806/$B$12*$B$7+(1-$A$1078)*$D806/$B$12*$C$7)</f>
        <v>0</v>
      </c>
      <c r="CA806" s="31" t="n">
        <f aca="false">$B$11*(($A$1079)*$C806/$B$12*$B$7+(1-$A$1079)*$D806/$B$12*$C$7)</f>
        <v>0</v>
      </c>
      <c r="CB806" s="31" t="n">
        <f aca="false">$B$11*(($A$1080)*$C806/$B$12*$B$7+(1-$A$1080)*$D806/$B$12*$C$7)</f>
        <v>0</v>
      </c>
      <c r="CC806" s="31" t="n">
        <f aca="false">$B$11*(($A$1081)*$C806/$B$12*$B$7+(1-$A$1081)*$D806/$B$12*$C$7)</f>
        <v>0</v>
      </c>
    </row>
    <row r="807" customFormat="false" ht="15" hidden="false" customHeight="false" outlineLevel="0" collapsed="false">
      <c r="A807" s="21" t="n">
        <v>783</v>
      </c>
      <c r="B807" s="27" t="n">
        <v>-1.51862903092455</v>
      </c>
      <c r="C807" s="9" t="n">
        <f aca="false">SUM(AM807:AV807)</f>
        <v>0</v>
      </c>
      <c r="D807" s="9" t="n">
        <f aca="false">SUM(AW807:BF807)</f>
        <v>0</v>
      </c>
      <c r="E807" s="24" t="n">
        <f aca="false">(1-C807/$B$12)*$B$8-C807/$B$12*$B$7</f>
        <v>0.05</v>
      </c>
      <c r="F807" s="24" t="n">
        <f aca="false">(1-D807/$B$12)*$C$8-D807/$B$12*$C$7</f>
        <v>0.09</v>
      </c>
      <c r="G807" s="47" t="n">
        <f aca="false">$B$11*($B$10*C807/$B$12*$B$7+(1-$B$10)*D807/$B$12*$C$7)</f>
        <v>0</v>
      </c>
      <c r="H807" s="24" t="n">
        <f aca="false">$B$10*E807+(1-$B$10)*F807</f>
        <v>0.07</v>
      </c>
      <c r="I807" s="21"/>
      <c r="J807" s="21"/>
      <c r="K807" s="21"/>
      <c r="L807" s="21"/>
      <c r="M807" s="21"/>
      <c r="N807" s="21"/>
      <c r="O807" s="21"/>
      <c r="P807" s="21"/>
      <c r="Q807" s="21"/>
      <c r="R807" s="27" t="n">
        <v>0.122396347742462</v>
      </c>
      <c r="S807" s="27" t="n">
        <v>-1.48864687247269</v>
      </c>
      <c r="T807" s="27" t="n">
        <v>-1.28279221077529</v>
      </c>
      <c r="U807" s="27" t="n">
        <v>1.14955266940369</v>
      </c>
      <c r="V807" s="27" t="n">
        <v>1.35362255648421</v>
      </c>
      <c r="W807" s="27" t="n">
        <v>0.158727398143184</v>
      </c>
      <c r="X807" s="27" t="n">
        <v>-0.0234060488755068</v>
      </c>
      <c r="Y807" s="27" t="n">
        <v>0.384325196882579</v>
      </c>
      <c r="Z807" s="27" t="n">
        <v>-0.0412532668632419</v>
      </c>
      <c r="AA807" s="27" t="n">
        <v>0.144591488687533</v>
      </c>
      <c r="AB807" s="27" t="n">
        <v>-0.191300221396768</v>
      </c>
      <c r="AC807" s="27" t="n">
        <v>-0.203948849933968</v>
      </c>
      <c r="AD807" s="27" t="n">
        <v>-0.920975112153413</v>
      </c>
      <c r="AE807" s="27" t="n">
        <v>-0.0774237010266612</v>
      </c>
      <c r="AF807" s="27" t="n">
        <v>0.195257416263396</v>
      </c>
      <c r="AG807" s="27" t="n">
        <v>-0.455378613571156</v>
      </c>
      <c r="AH807" s="27" t="n">
        <v>-0.0202015416795962</v>
      </c>
      <c r="AI807" s="27" t="n">
        <v>0.235777251839322</v>
      </c>
      <c r="AJ807" s="27" t="n">
        <v>-0.528540516586437</v>
      </c>
      <c r="AK807" s="27" t="n">
        <v>0.259621800995815</v>
      </c>
      <c r="AL807" s="21"/>
      <c r="AM807" s="31" t="n">
        <f aca="false">IF(SQRT($B$9)*$B807+SQRT(1-$B$9)*R807&lt;_xlfn.NORM.S.INV($B$6),1,0)</f>
        <v>0</v>
      </c>
      <c r="AN807" s="31" t="n">
        <f aca="false">IF(SQRT($B$9)*$B807+SQRT(1-$B$9)*S807&lt;_xlfn.NORM.S.INV($B$6),1,0)</f>
        <v>0</v>
      </c>
      <c r="AO807" s="31" t="n">
        <f aca="false">IF(SQRT($B$9)*$B807+SQRT(1-$B$9)*T807&lt;_xlfn.NORM.S.INV($B$6),1,0)</f>
        <v>0</v>
      </c>
      <c r="AP807" s="31" t="n">
        <f aca="false">IF(SQRT($B$9)*$B807+SQRT(1-$B$9)*U807&lt;_xlfn.NORM.S.INV($B$6),1,0)</f>
        <v>0</v>
      </c>
      <c r="AQ807" s="31" t="n">
        <f aca="false">IF(SQRT($B$9)*$B807+SQRT(1-$B$9)*V807&lt;_xlfn.NORM.S.INV($B$6),1,0)</f>
        <v>0</v>
      </c>
      <c r="AR807" s="31" t="n">
        <f aca="false">IF(SQRT($B$9)*$B807+SQRT(1-$B$9)*W807&lt;_xlfn.NORM.S.INV($B$6),1,0)</f>
        <v>0</v>
      </c>
      <c r="AS807" s="31" t="n">
        <f aca="false">IF(SQRT($B$9)*$B807+SQRT(1-$B$9)*X807&lt;_xlfn.NORM.S.INV($B$6),1,0)</f>
        <v>0</v>
      </c>
      <c r="AT807" s="31" t="n">
        <f aca="false">IF(SQRT($B$9)*$B807+SQRT(1-$B$9)*Y807&lt;_xlfn.NORM.S.INV($B$6),1,0)</f>
        <v>0</v>
      </c>
      <c r="AU807" s="31" t="n">
        <f aca="false">IF(SQRT($B$9)*$B807+SQRT(1-$B$9)*Z807&lt;_xlfn.NORM.S.INV($B$6),1,0)</f>
        <v>0</v>
      </c>
      <c r="AV807" s="31" t="n">
        <f aca="false">IF(SQRT($B$9)*$B807+SQRT(1-$B$9)*AA807&lt;_xlfn.NORM.S.INV($B$6),1,0)</f>
        <v>0</v>
      </c>
      <c r="AW807" s="31" t="n">
        <f aca="false">IF(SQRT($C$9)*$B807+SQRT(1-$C$9)*AB807&lt;_xlfn.NORM.S.INV($C$6),1,0)</f>
        <v>0</v>
      </c>
      <c r="AX807" s="31" t="n">
        <f aca="false">IF(SQRT($C$9)*$B807+SQRT(1-$C$9)*AC807&lt;_xlfn.NORM.S.INV($C$6),1,0)</f>
        <v>0</v>
      </c>
      <c r="AY807" s="31" t="n">
        <f aca="false">IF(SQRT($C$9)*$B807+SQRT(1-$C$9)*AD807&lt;_xlfn.NORM.S.INV($C$6),1,0)</f>
        <v>0</v>
      </c>
      <c r="AZ807" s="31" t="n">
        <f aca="false">IF(SQRT($C$9)*$B807+SQRT(1-$C$9)*AE807&lt;_xlfn.NORM.S.INV($C$6),1,0)</f>
        <v>0</v>
      </c>
      <c r="BA807" s="31" t="n">
        <f aca="false">IF(SQRT($C$9)*$B807+SQRT(1-$C$9)*AF807&lt;_xlfn.NORM.S.INV($C$6),1,0)</f>
        <v>0</v>
      </c>
      <c r="BB807" s="31" t="n">
        <f aca="false">IF(SQRT($C$9)*$B807+SQRT(1-$C$9)*AG807&lt;_xlfn.NORM.S.INV($C$6),1,0)</f>
        <v>0</v>
      </c>
      <c r="BC807" s="31" t="n">
        <f aca="false">IF(SQRT($C$9)*$B807+SQRT(1-$C$9)*AH807&lt;_xlfn.NORM.S.INV($C$6),1,0)</f>
        <v>0</v>
      </c>
      <c r="BD807" s="31" t="n">
        <f aca="false">IF(SQRT($C$9)*$B807+SQRT(1-$C$9)*AI807&lt;_xlfn.NORM.S.INV($C$6),1,0)</f>
        <v>0</v>
      </c>
      <c r="BE807" s="31" t="n">
        <f aca="false">IF(SQRT($C$9)*$B807+SQRT(1-$C$9)*AJ807&lt;_xlfn.NORM.S.INV($C$6),1,0)</f>
        <v>0</v>
      </c>
      <c r="BF807" s="31" t="n">
        <f aca="false">IF(SQRT($C$9)*$B807+SQRT(1-$C$9)*AK807&lt;_xlfn.NORM.S.INV($C$6),1,0)</f>
        <v>0</v>
      </c>
      <c r="BG807" s="21"/>
      <c r="BH807" s="21"/>
      <c r="BI807" s="31" t="n">
        <f aca="false">$B$11*(($A$1061)*$C807/$B$12*$B$7+(1-$A$1061)*$D807/$B$12*$C$7)</f>
        <v>0</v>
      </c>
      <c r="BJ807" s="31" t="n">
        <f aca="false">$B$11*(($A$1062)*$C807/$B$12*$B$7+(1-$A$1062)*$D807/$B$12*$C$7)</f>
        <v>0</v>
      </c>
      <c r="BK807" s="31" t="n">
        <f aca="false">$B$11*(($A$1063)*$C807/$B$12*$B$7+(1-$A$1063)*$D807/$B$12*$C$7)</f>
        <v>0</v>
      </c>
      <c r="BL807" s="31" t="n">
        <f aca="false">$B$11*(($A$1064)*$C807/$B$12*$B$7+(1-$A$1064)*$D807/$B$12*$C$7)</f>
        <v>0</v>
      </c>
      <c r="BM807" s="31" t="n">
        <f aca="false">$B$11*(($A$1065)*$C807/$B$12*$B$7+(1-$A$1065)*$D807/$B$12*$C$7)</f>
        <v>0</v>
      </c>
      <c r="BN807" s="31" t="n">
        <f aca="false">$B$11*(($A$1066)*$C807/$B$12*$B$7+(1-$A$1066)*$D807/$B$12*$C$7)</f>
        <v>0</v>
      </c>
      <c r="BO807" s="31" t="n">
        <f aca="false">$B$11*(($A$1067)*$C807/$B$12*$B$7+(1-$A$1067)*$D807/$B$12*$C$7)</f>
        <v>0</v>
      </c>
      <c r="BP807" s="31" t="n">
        <f aca="false">$B$11*(($A$1068)*$C807/$B$12*$B$7+(1-$A$1068)*$D807/$B$12*$C$7)</f>
        <v>0</v>
      </c>
      <c r="BQ807" s="31" t="n">
        <f aca="false">$B$11*(($A$1069)*$C807/$B$12*$B$7+(1-$A$1069)*$D807/$B$12*$C$7)</f>
        <v>0</v>
      </c>
      <c r="BR807" s="31" t="n">
        <f aca="false">$B$11*(($A$1070)*$C807/$B$12*$B$7+(1-$A$1070)*$D807/$B$12*$C$7)</f>
        <v>0</v>
      </c>
      <c r="BS807" s="31" t="n">
        <f aca="false">$B$11*(($A$1071)*$C807/$B$12*$B$7+(1-$A$1071)*$D807/$B$12*$C$7)</f>
        <v>0</v>
      </c>
      <c r="BT807" s="31" t="n">
        <f aca="false">$B$11*(($A$1072)*$C807/$B$12*$B$7+(1-$A$1072)*$D807/$B$12*$C$7)</f>
        <v>0</v>
      </c>
      <c r="BU807" s="31" t="n">
        <f aca="false">$B$11*(($A$1073)*$C807/$B$12*$B$7+(1-$A$1073)*$D807/$B$12*$C$7)</f>
        <v>0</v>
      </c>
      <c r="BV807" s="31" t="n">
        <f aca="false">$B$11*(($A$1074)*$C807/$B$12*$B$7+(1-$A$1074)*$D807/$B$12*$C$7)</f>
        <v>0</v>
      </c>
      <c r="BW807" s="31" t="n">
        <f aca="false">$B$11*(($A$1075)*$C807/$B$12*$B$7+(1-$A$1075)*$D807/$B$12*$C$7)</f>
        <v>0</v>
      </c>
      <c r="BX807" s="31" t="n">
        <f aca="false">$B$11*(($A$1076)*$C807/$B$12*$B$7+(1-$A$1076)*$D807/$B$12*$C$7)</f>
        <v>0</v>
      </c>
      <c r="BY807" s="31" t="n">
        <f aca="false">$B$11*(($A$1077)*$C807/$B$12*$B$7+(1-$A$1077)*$D807/$B$12*$C$7)</f>
        <v>0</v>
      </c>
      <c r="BZ807" s="31" t="n">
        <f aca="false">$B$11*(($A$1078)*$C807/$B$12*$B$7+(1-$A$1078)*$D807/$B$12*$C$7)</f>
        <v>0</v>
      </c>
      <c r="CA807" s="31" t="n">
        <f aca="false">$B$11*(($A$1079)*$C807/$B$12*$B$7+(1-$A$1079)*$D807/$B$12*$C$7)</f>
        <v>0</v>
      </c>
      <c r="CB807" s="31" t="n">
        <f aca="false">$B$11*(($A$1080)*$C807/$B$12*$B$7+(1-$A$1080)*$D807/$B$12*$C$7)</f>
        <v>0</v>
      </c>
      <c r="CC807" s="31" t="n">
        <f aca="false">$B$11*(($A$1081)*$C807/$B$12*$B$7+(1-$A$1081)*$D807/$B$12*$C$7)</f>
        <v>0</v>
      </c>
    </row>
    <row r="808" customFormat="false" ht="15" hidden="false" customHeight="false" outlineLevel="0" collapsed="false">
      <c r="A808" s="21" t="n">
        <v>784</v>
      </c>
      <c r="B808" s="27" t="n">
        <v>-0.0123256008691864</v>
      </c>
      <c r="C808" s="9" t="n">
        <f aca="false">SUM(AM808:AV808)</f>
        <v>0</v>
      </c>
      <c r="D808" s="9" t="n">
        <f aca="false">SUM(AW808:BF808)</f>
        <v>0</v>
      </c>
      <c r="E808" s="24" t="n">
        <f aca="false">(1-C808/$B$12)*$B$8-C808/$B$12*$B$7</f>
        <v>0.05</v>
      </c>
      <c r="F808" s="24" t="n">
        <f aca="false">(1-D808/$B$12)*$C$8-D808/$B$12*$C$7</f>
        <v>0.09</v>
      </c>
      <c r="G808" s="47" t="n">
        <f aca="false">$B$11*($B$10*C808/$B$12*$B$7+(1-$B$10)*D808/$B$12*$C$7)</f>
        <v>0</v>
      </c>
      <c r="H808" s="24" t="n">
        <f aca="false">$B$10*E808+(1-$B$10)*F808</f>
        <v>0.07</v>
      </c>
      <c r="I808" s="21"/>
      <c r="J808" s="21"/>
      <c r="K808" s="21"/>
      <c r="L808" s="21"/>
      <c r="M808" s="21"/>
      <c r="N808" s="21"/>
      <c r="O808" s="21"/>
      <c r="P808" s="21"/>
      <c r="Q808" s="21"/>
      <c r="R808" s="27" t="n">
        <v>0.625305943013232</v>
      </c>
      <c r="S808" s="27" t="n">
        <v>0.586020096211866</v>
      </c>
      <c r="T808" s="27" t="n">
        <v>0.00206353152042868</v>
      </c>
      <c r="U808" s="27" t="n">
        <v>-0.024827957332261</v>
      </c>
      <c r="V808" s="27" t="n">
        <v>-0.661785577601828</v>
      </c>
      <c r="W808" s="27" t="n">
        <v>2.01373049746395</v>
      </c>
      <c r="X808" s="27" t="n">
        <v>-0.724969146407152</v>
      </c>
      <c r="Y808" s="27" t="n">
        <v>0.214342678915805</v>
      </c>
      <c r="Z808" s="27" t="n">
        <v>0.268595570077947</v>
      </c>
      <c r="AA808" s="27" t="n">
        <v>-0.918254676304125</v>
      </c>
      <c r="AB808" s="27" t="n">
        <v>-1.02396824063764</v>
      </c>
      <c r="AC808" s="27" t="n">
        <v>0.625323100176703</v>
      </c>
      <c r="AD808" s="27" t="n">
        <v>-0.457559401297816</v>
      </c>
      <c r="AE808" s="27" t="n">
        <v>-0.860864217852114</v>
      </c>
      <c r="AF808" s="27" t="n">
        <v>0.396609651031086</v>
      </c>
      <c r="AG808" s="27" t="n">
        <v>-0.343827659571461</v>
      </c>
      <c r="AH808" s="27" t="n">
        <v>-0.213112777646972</v>
      </c>
      <c r="AI808" s="27" t="n">
        <v>0.900022033666867</v>
      </c>
      <c r="AJ808" s="27" t="n">
        <v>-0.33691161961971</v>
      </c>
      <c r="AK808" s="27" t="n">
        <v>0.0945483509291638</v>
      </c>
      <c r="AL808" s="21"/>
      <c r="AM808" s="31" t="n">
        <f aca="false">IF(SQRT($B$9)*$B808+SQRT(1-$B$9)*R808&lt;_xlfn.NORM.S.INV($B$6),1,0)</f>
        <v>0</v>
      </c>
      <c r="AN808" s="31" t="n">
        <f aca="false">IF(SQRT($B$9)*$B808+SQRT(1-$B$9)*S808&lt;_xlfn.NORM.S.INV($B$6),1,0)</f>
        <v>0</v>
      </c>
      <c r="AO808" s="31" t="n">
        <f aca="false">IF(SQRT($B$9)*$B808+SQRT(1-$B$9)*T808&lt;_xlfn.NORM.S.INV($B$6),1,0)</f>
        <v>0</v>
      </c>
      <c r="AP808" s="31" t="n">
        <f aca="false">IF(SQRT($B$9)*$B808+SQRT(1-$B$9)*U808&lt;_xlfn.NORM.S.INV($B$6),1,0)</f>
        <v>0</v>
      </c>
      <c r="AQ808" s="31" t="n">
        <f aca="false">IF(SQRT($B$9)*$B808+SQRT(1-$B$9)*V808&lt;_xlfn.NORM.S.INV($B$6),1,0)</f>
        <v>0</v>
      </c>
      <c r="AR808" s="31" t="n">
        <f aca="false">IF(SQRT($B$9)*$B808+SQRT(1-$B$9)*W808&lt;_xlfn.NORM.S.INV($B$6),1,0)</f>
        <v>0</v>
      </c>
      <c r="AS808" s="31" t="n">
        <f aca="false">IF(SQRT($B$9)*$B808+SQRT(1-$B$9)*X808&lt;_xlfn.NORM.S.INV($B$6),1,0)</f>
        <v>0</v>
      </c>
      <c r="AT808" s="31" t="n">
        <f aca="false">IF(SQRT($B$9)*$B808+SQRT(1-$B$9)*Y808&lt;_xlfn.NORM.S.INV($B$6),1,0)</f>
        <v>0</v>
      </c>
      <c r="AU808" s="31" t="n">
        <f aca="false">IF(SQRT($B$9)*$B808+SQRT(1-$B$9)*Z808&lt;_xlfn.NORM.S.INV($B$6),1,0)</f>
        <v>0</v>
      </c>
      <c r="AV808" s="31" t="n">
        <f aca="false">IF(SQRT($B$9)*$B808+SQRT(1-$B$9)*AA808&lt;_xlfn.NORM.S.INV($B$6),1,0)</f>
        <v>0</v>
      </c>
      <c r="AW808" s="31" t="n">
        <f aca="false">IF(SQRT($C$9)*$B808+SQRT(1-$C$9)*AB808&lt;_xlfn.NORM.S.INV($C$6),1,0)</f>
        <v>0</v>
      </c>
      <c r="AX808" s="31" t="n">
        <f aca="false">IF(SQRT($C$9)*$B808+SQRT(1-$C$9)*AC808&lt;_xlfn.NORM.S.INV($C$6),1,0)</f>
        <v>0</v>
      </c>
      <c r="AY808" s="31" t="n">
        <f aca="false">IF(SQRT($C$9)*$B808+SQRT(1-$C$9)*AD808&lt;_xlfn.NORM.S.INV($C$6),1,0)</f>
        <v>0</v>
      </c>
      <c r="AZ808" s="31" t="n">
        <f aca="false">IF(SQRT($C$9)*$B808+SQRT(1-$C$9)*AE808&lt;_xlfn.NORM.S.INV($C$6),1,0)</f>
        <v>0</v>
      </c>
      <c r="BA808" s="31" t="n">
        <f aca="false">IF(SQRT($C$9)*$B808+SQRT(1-$C$9)*AF808&lt;_xlfn.NORM.S.INV($C$6),1,0)</f>
        <v>0</v>
      </c>
      <c r="BB808" s="31" t="n">
        <f aca="false">IF(SQRT($C$9)*$B808+SQRT(1-$C$9)*AG808&lt;_xlfn.NORM.S.INV($C$6),1,0)</f>
        <v>0</v>
      </c>
      <c r="BC808" s="31" t="n">
        <f aca="false">IF(SQRT($C$9)*$B808+SQRT(1-$C$9)*AH808&lt;_xlfn.NORM.S.INV($C$6),1,0)</f>
        <v>0</v>
      </c>
      <c r="BD808" s="31" t="n">
        <f aca="false">IF(SQRT($C$9)*$B808+SQRT(1-$C$9)*AI808&lt;_xlfn.NORM.S.INV($C$6),1,0)</f>
        <v>0</v>
      </c>
      <c r="BE808" s="31" t="n">
        <f aca="false">IF(SQRT($C$9)*$B808+SQRT(1-$C$9)*AJ808&lt;_xlfn.NORM.S.INV($C$6),1,0)</f>
        <v>0</v>
      </c>
      <c r="BF808" s="31" t="n">
        <f aca="false">IF(SQRT($C$9)*$B808+SQRT(1-$C$9)*AK808&lt;_xlfn.NORM.S.INV($C$6),1,0)</f>
        <v>0</v>
      </c>
      <c r="BG808" s="21"/>
      <c r="BH808" s="21"/>
      <c r="BI808" s="31" t="n">
        <f aca="false">$B$11*(($A$1061)*$C808/$B$12*$B$7+(1-$A$1061)*$D808/$B$12*$C$7)</f>
        <v>0</v>
      </c>
      <c r="BJ808" s="31" t="n">
        <f aca="false">$B$11*(($A$1062)*$C808/$B$12*$B$7+(1-$A$1062)*$D808/$B$12*$C$7)</f>
        <v>0</v>
      </c>
      <c r="BK808" s="31" t="n">
        <f aca="false">$B$11*(($A$1063)*$C808/$B$12*$B$7+(1-$A$1063)*$D808/$B$12*$C$7)</f>
        <v>0</v>
      </c>
      <c r="BL808" s="31" t="n">
        <f aca="false">$B$11*(($A$1064)*$C808/$B$12*$B$7+(1-$A$1064)*$D808/$B$12*$C$7)</f>
        <v>0</v>
      </c>
      <c r="BM808" s="31" t="n">
        <f aca="false">$B$11*(($A$1065)*$C808/$B$12*$B$7+(1-$A$1065)*$D808/$B$12*$C$7)</f>
        <v>0</v>
      </c>
      <c r="BN808" s="31" t="n">
        <f aca="false">$B$11*(($A$1066)*$C808/$B$12*$B$7+(1-$A$1066)*$D808/$B$12*$C$7)</f>
        <v>0</v>
      </c>
      <c r="BO808" s="31" t="n">
        <f aca="false">$B$11*(($A$1067)*$C808/$B$12*$B$7+(1-$A$1067)*$D808/$B$12*$C$7)</f>
        <v>0</v>
      </c>
      <c r="BP808" s="31" t="n">
        <f aca="false">$B$11*(($A$1068)*$C808/$B$12*$B$7+(1-$A$1068)*$D808/$B$12*$C$7)</f>
        <v>0</v>
      </c>
      <c r="BQ808" s="31" t="n">
        <f aca="false">$B$11*(($A$1069)*$C808/$B$12*$B$7+(1-$A$1069)*$D808/$B$12*$C$7)</f>
        <v>0</v>
      </c>
      <c r="BR808" s="31" t="n">
        <f aca="false">$B$11*(($A$1070)*$C808/$B$12*$B$7+(1-$A$1070)*$D808/$B$12*$C$7)</f>
        <v>0</v>
      </c>
      <c r="BS808" s="31" t="n">
        <f aca="false">$B$11*(($A$1071)*$C808/$B$12*$B$7+(1-$A$1071)*$D808/$B$12*$C$7)</f>
        <v>0</v>
      </c>
      <c r="BT808" s="31" t="n">
        <f aca="false">$B$11*(($A$1072)*$C808/$B$12*$B$7+(1-$A$1072)*$D808/$B$12*$C$7)</f>
        <v>0</v>
      </c>
      <c r="BU808" s="31" t="n">
        <f aca="false">$B$11*(($A$1073)*$C808/$B$12*$B$7+(1-$A$1073)*$D808/$B$12*$C$7)</f>
        <v>0</v>
      </c>
      <c r="BV808" s="31" t="n">
        <f aca="false">$B$11*(($A$1074)*$C808/$B$12*$B$7+(1-$A$1074)*$D808/$B$12*$C$7)</f>
        <v>0</v>
      </c>
      <c r="BW808" s="31" t="n">
        <f aca="false">$B$11*(($A$1075)*$C808/$B$12*$B$7+(1-$A$1075)*$D808/$B$12*$C$7)</f>
        <v>0</v>
      </c>
      <c r="BX808" s="31" t="n">
        <f aca="false">$B$11*(($A$1076)*$C808/$B$12*$B$7+(1-$A$1076)*$D808/$B$12*$C$7)</f>
        <v>0</v>
      </c>
      <c r="BY808" s="31" t="n">
        <f aca="false">$B$11*(($A$1077)*$C808/$B$12*$B$7+(1-$A$1077)*$D808/$B$12*$C$7)</f>
        <v>0</v>
      </c>
      <c r="BZ808" s="31" t="n">
        <f aca="false">$B$11*(($A$1078)*$C808/$B$12*$B$7+(1-$A$1078)*$D808/$B$12*$C$7)</f>
        <v>0</v>
      </c>
      <c r="CA808" s="31" t="n">
        <f aca="false">$B$11*(($A$1079)*$C808/$B$12*$B$7+(1-$A$1079)*$D808/$B$12*$C$7)</f>
        <v>0</v>
      </c>
      <c r="CB808" s="31" t="n">
        <f aca="false">$B$11*(($A$1080)*$C808/$B$12*$B$7+(1-$A$1080)*$D808/$B$12*$C$7)</f>
        <v>0</v>
      </c>
      <c r="CC808" s="31" t="n">
        <f aca="false">$B$11*(($A$1081)*$C808/$B$12*$B$7+(1-$A$1081)*$D808/$B$12*$C$7)</f>
        <v>0</v>
      </c>
    </row>
    <row r="809" customFormat="false" ht="15" hidden="false" customHeight="false" outlineLevel="0" collapsed="false">
      <c r="A809" s="21" t="n">
        <v>785</v>
      </c>
      <c r="B809" s="27" t="n">
        <v>0.436377228127164</v>
      </c>
      <c r="C809" s="9" t="n">
        <f aca="false">SUM(AM809:AV809)</f>
        <v>0</v>
      </c>
      <c r="D809" s="9" t="n">
        <f aca="false">SUM(AW809:BF809)</f>
        <v>0</v>
      </c>
      <c r="E809" s="24" t="n">
        <f aca="false">(1-C809/$B$12)*$B$8-C809/$B$12*$B$7</f>
        <v>0.05</v>
      </c>
      <c r="F809" s="24" t="n">
        <f aca="false">(1-D809/$B$12)*$C$8-D809/$B$12*$C$7</f>
        <v>0.09</v>
      </c>
      <c r="G809" s="47" t="n">
        <f aca="false">$B$11*($B$10*C809/$B$12*$B$7+(1-$B$10)*D809/$B$12*$C$7)</f>
        <v>0</v>
      </c>
      <c r="H809" s="24" t="n">
        <f aca="false">$B$10*E809+(1-$B$10)*F809</f>
        <v>0.07</v>
      </c>
      <c r="I809" s="21"/>
      <c r="J809" s="21"/>
      <c r="K809" s="21"/>
      <c r="L809" s="21"/>
      <c r="M809" s="21"/>
      <c r="N809" s="21"/>
      <c r="O809" s="21"/>
      <c r="P809" s="21"/>
      <c r="Q809" s="21"/>
      <c r="R809" s="27" t="n">
        <v>-1.4005396948825</v>
      </c>
      <c r="S809" s="27" t="n">
        <v>-0.746883796383642</v>
      </c>
      <c r="T809" s="27" t="n">
        <v>0.519811355809382</v>
      </c>
      <c r="U809" s="27" t="n">
        <v>0.174502849514272</v>
      </c>
      <c r="V809" s="27" t="n">
        <v>-1.75438910145203</v>
      </c>
      <c r="W809" s="27" t="n">
        <v>0.647800302511673</v>
      </c>
      <c r="X809" s="27" t="n">
        <v>0.130998717270643</v>
      </c>
      <c r="Y809" s="27" t="n">
        <v>-2.02966520485832</v>
      </c>
      <c r="Z809" s="27" t="n">
        <v>0.423917306859389</v>
      </c>
      <c r="AA809" s="27" t="n">
        <v>1.09454242121376</v>
      </c>
      <c r="AB809" s="27" t="n">
        <v>0.0405177917061586</v>
      </c>
      <c r="AC809" s="27" t="n">
        <v>-1.42642275320401</v>
      </c>
      <c r="AD809" s="27" t="n">
        <v>-0.353860634120134</v>
      </c>
      <c r="AE809" s="27" t="n">
        <v>1.43855855550846</v>
      </c>
      <c r="AF809" s="27" t="n">
        <v>0.420976688933889</v>
      </c>
      <c r="AG809" s="27" t="n">
        <v>-1.07693882711676</v>
      </c>
      <c r="AH809" s="27" t="n">
        <v>-0.46570953805791</v>
      </c>
      <c r="AI809" s="27" t="n">
        <v>-0.863879171818137</v>
      </c>
      <c r="AJ809" s="27" t="n">
        <v>0.420042096188268</v>
      </c>
      <c r="AK809" s="27" t="n">
        <v>-1.23516355823468</v>
      </c>
      <c r="AL809" s="21"/>
      <c r="AM809" s="31" t="n">
        <f aca="false">IF(SQRT($B$9)*$B809+SQRT(1-$B$9)*R809&lt;_xlfn.NORM.S.INV($B$6),1,0)</f>
        <v>0</v>
      </c>
      <c r="AN809" s="31" t="n">
        <f aca="false">IF(SQRT($B$9)*$B809+SQRT(1-$B$9)*S809&lt;_xlfn.NORM.S.INV($B$6),1,0)</f>
        <v>0</v>
      </c>
      <c r="AO809" s="31" t="n">
        <f aca="false">IF(SQRT($B$9)*$B809+SQRT(1-$B$9)*T809&lt;_xlfn.NORM.S.INV($B$6),1,0)</f>
        <v>0</v>
      </c>
      <c r="AP809" s="31" t="n">
        <f aca="false">IF(SQRT($B$9)*$B809+SQRT(1-$B$9)*U809&lt;_xlfn.NORM.S.INV($B$6),1,0)</f>
        <v>0</v>
      </c>
      <c r="AQ809" s="31" t="n">
        <f aca="false">IF(SQRT($B$9)*$B809+SQRT(1-$B$9)*V809&lt;_xlfn.NORM.S.INV($B$6),1,0)</f>
        <v>0</v>
      </c>
      <c r="AR809" s="31" t="n">
        <f aca="false">IF(SQRT($B$9)*$B809+SQRT(1-$B$9)*W809&lt;_xlfn.NORM.S.INV($B$6),1,0)</f>
        <v>0</v>
      </c>
      <c r="AS809" s="31" t="n">
        <f aca="false">IF(SQRT($B$9)*$B809+SQRT(1-$B$9)*X809&lt;_xlfn.NORM.S.INV($B$6),1,0)</f>
        <v>0</v>
      </c>
      <c r="AT809" s="31" t="n">
        <f aca="false">IF(SQRT($B$9)*$B809+SQRT(1-$B$9)*Y809&lt;_xlfn.NORM.S.INV($B$6),1,0)</f>
        <v>0</v>
      </c>
      <c r="AU809" s="31" t="n">
        <f aca="false">IF(SQRT($B$9)*$B809+SQRT(1-$B$9)*Z809&lt;_xlfn.NORM.S.INV($B$6),1,0)</f>
        <v>0</v>
      </c>
      <c r="AV809" s="31" t="n">
        <f aca="false">IF(SQRT($B$9)*$B809+SQRT(1-$B$9)*AA809&lt;_xlfn.NORM.S.INV($B$6),1,0)</f>
        <v>0</v>
      </c>
      <c r="AW809" s="31" t="n">
        <f aca="false">IF(SQRT($C$9)*$B809+SQRT(1-$C$9)*AB809&lt;_xlfn.NORM.S.INV($C$6),1,0)</f>
        <v>0</v>
      </c>
      <c r="AX809" s="31" t="n">
        <f aca="false">IF(SQRT($C$9)*$B809+SQRT(1-$C$9)*AC809&lt;_xlfn.NORM.S.INV($C$6),1,0)</f>
        <v>0</v>
      </c>
      <c r="AY809" s="31" t="n">
        <f aca="false">IF(SQRT($C$9)*$B809+SQRT(1-$C$9)*AD809&lt;_xlfn.NORM.S.INV($C$6),1,0)</f>
        <v>0</v>
      </c>
      <c r="AZ809" s="31" t="n">
        <f aca="false">IF(SQRT($C$9)*$B809+SQRT(1-$C$9)*AE809&lt;_xlfn.NORM.S.INV($C$6),1,0)</f>
        <v>0</v>
      </c>
      <c r="BA809" s="31" t="n">
        <f aca="false">IF(SQRT($C$9)*$B809+SQRT(1-$C$9)*AF809&lt;_xlfn.NORM.S.INV($C$6),1,0)</f>
        <v>0</v>
      </c>
      <c r="BB809" s="31" t="n">
        <f aca="false">IF(SQRT($C$9)*$B809+SQRT(1-$C$9)*AG809&lt;_xlfn.NORM.S.INV($C$6),1,0)</f>
        <v>0</v>
      </c>
      <c r="BC809" s="31" t="n">
        <f aca="false">IF(SQRT($C$9)*$B809+SQRT(1-$C$9)*AH809&lt;_xlfn.NORM.S.INV($C$6),1,0)</f>
        <v>0</v>
      </c>
      <c r="BD809" s="31" t="n">
        <f aca="false">IF(SQRT($C$9)*$B809+SQRT(1-$C$9)*AI809&lt;_xlfn.NORM.S.INV($C$6),1,0)</f>
        <v>0</v>
      </c>
      <c r="BE809" s="31" t="n">
        <f aca="false">IF(SQRT($C$9)*$B809+SQRT(1-$C$9)*AJ809&lt;_xlfn.NORM.S.INV($C$6),1,0)</f>
        <v>0</v>
      </c>
      <c r="BF809" s="31" t="n">
        <f aca="false">IF(SQRT($C$9)*$B809+SQRT(1-$C$9)*AK809&lt;_xlfn.NORM.S.INV($C$6),1,0)</f>
        <v>0</v>
      </c>
      <c r="BG809" s="21"/>
      <c r="BH809" s="21"/>
      <c r="BI809" s="31" t="n">
        <f aca="false">$B$11*(($A$1061)*$C809/$B$12*$B$7+(1-$A$1061)*$D809/$B$12*$C$7)</f>
        <v>0</v>
      </c>
      <c r="BJ809" s="31" t="n">
        <f aca="false">$B$11*(($A$1062)*$C809/$B$12*$B$7+(1-$A$1062)*$D809/$B$12*$C$7)</f>
        <v>0</v>
      </c>
      <c r="BK809" s="31" t="n">
        <f aca="false">$B$11*(($A$1063)*$C809/$B$12*$B$7+(1-$A$1063)*$D809/$B$12*$C$7)</f>
        <v>0</v>
      </c>
      <c r="BL809" s="31" t="n">
        <f aca="false">$B$11*(($A$1064)*$C809/$B$12*$B$7+(1-$A$1064)*$D809/$B$12*$C$7)</f>
        <v>0</v>
      </c>
      <c r="BM809" s="31" t="n">
        <f aca="false">$B$11*(($A$1065)*$C809/$B$12*$B$7+(1-$A$1065)*$D809/$B$12*$C$7)</f>
        <v>0</v>
      </c>
      <c r="BN809" s="31" t="n">
        <f aca="false">$B$11*(($A$1066)*$C809/$B$12*$B$7+(1-$A$1066)*$D809/$B$12*$C$7)</f>
        <v>0</v>
      </c>
      <c r="BO809" s="31" t="n">
        <f aca="false">$B$11*(($A$1067)*$C809/$B$12*$B$7+(1-$A$1067)*$D809/$B$12*$C$7)</f>
        <v>0</v>
      </c>
      <c r="BP809" s="31" t="n">
        <f aca="false">$B$11*(($A$1068)*$C809/$B$12*$B$7+(1-$A$1068)*$D809/$B$12*$C$7)</f>
        <v>0</v>
      </c>
      <c r="BQ809" s="31" t="n">
        <f aca="false">$B$11*(($A$1069)*$C809/$B$12*$B$7+(1-$A$1069)*$D809/$B$12*$C$7)</f>
        <v>0</v>
      </c>
      <c r="BR809" s="31" t="n">
        <f aca="false">$B$11*(($A$1070)*$C809/$B$12*$B$7+(1-$A$1070)*$D809/$B$12*$C$7)</f>
        <v>0</v>
      </c>
      <c r="BS809" s="31" t="n">
        <f aca="false">$B$11*(($A$1071)*$C809/$B$12*$B$7+(1-$A$1071)*$D809/$B$12*$C$7)</f>
        <v>0</v>
      </c>
      <c r="BT809" s="31" t="n">
        <f aca="false">$B$11*(($A$1072)*$C809/$B$12*$B$7+(1-$A$1072)*$D809/$B$12*$C$7)</f>
        <v>0</v>
      </c>
      <c r="BU809" s="31" t="n">
        <f aca="false">$B$11*(($A$1073)*$C809/$B$12*$B$7+(1-$A$1073)*$D809/$B$12*$C$7)</f>
        <v>0</v>
      </c>
      <c r="BV809" s="31" t="n">
        <f aca="false">$B$11*(($A$1074)*$C809/$B$12*$B$7+(1-$A$1074)*$D809/$B$12*$C$7)</f>
        <v>0</v>
      </c>
      <c r="BW809" s="31" t="n">
        <f aca="false">$B$11*(($A$1075)*$C809/$B$12*$B$7+(1-$A$1075)*$D809/$B$12*$C$7)</f>
        <v>0</v>
      </c>
      <c r="BX809" s="31" t="n">
        <f aca="false">$B$11*(($A$1076)*$C809/$B$12*$B$7+(1-$A$1076)*$D809/$B$12*$C$7)</f>
        <v>0</v>
      </c>
      <c r="BY809" s="31" t="n">
        <f aca="false">$B$11*(($A$1077)*$C809/$B$12*$B$7+(1-$A$1077)*$D809/$B$12*$C$7)</f>
        <v>0</v>
      </c>
      <c r="BZ809" s="31" t="n">
        <f aca="false">$B$11*(($A$1078)*$C809/$B$12*$B$7+(1-$A$1078)*$D809/$B$12*$C$7)</f>
        <v>0</v>
      </c>
      <c r="CA809" s="31" t="n">
        <f aca="false">$B$11*(($A$1079)*$C809/$B$12*$B$7+(1-$A$1079)*$D809/$B$12*$C$7)</f>
        <v>0</v>
      </c>
      <c r="CB809" s="31" t="n">
        <f aca="false">$B$11*(($A$1080)*$C809/$B$12*$B$7+(1-$A$1080)*$D809/$B$12*$C$7)</f>
        <v>0</v>
      </c>
      <c r="CC809" s="31" t="n">
        <f aca="false">$B$11*(($A$1081)*$C809/$B$12*$B$7+(1-$A$1081)*$D809/$B$12*$C$7)</f>
        <v>0</v>
      </c>
    </row>
    <row r="810" customFormat="false" ht="15" hidden="false" customHeight="false" outlineLevel="0" collapsed="false">
      <c r="A810" s="21" t="n">
        <v>786</v>
      </c>
      <c r="B810" s="27" t="n">
        <v>1.32345023927425</v>
      </c>
      <c r="C810" s="9" t="n">
        <f aca="false">SUM(AM810:AV810)</f>
        <v>0</v>
      </c>
      <c r="D810" s="9" t="n">
        <f aca="false">SUM(AW810:BF810)</f>
        <v>0</v>
      </c>
      <c r="E810" s="24" t="n">
        <f aca="false">(1-C810/$B$12)*$B$8-C810/$B$12*$B$7</f>
        <v>0.05</v>
      </c>
      <c r="F810" s="24" t="n">
        <f aca="false">(1-D810/$B$12)*$C$8-D810/$B$12*$C$7</f>
        <v>0.09</v>
      </c>
      <c r="G810" s="47" t="n">
        <f aca="false">$B$11*($B$10*C810/$B$12*$B$7+(1-$B$10)*D810/$B$12*$C$7)</f>
        <v>0</v>
      </c>
      <c r="H810" s="24" t="n">
        <f aca="false">$B$10*E810+(1-$B$10)*F810</f>
        <v>0.07</v>
      </c>
      <c r="I810" s="21"/>
      <c r="J810" s="21"/>
      <c r="K810" s="21"/>
      <c r="L810" s="21"/>
      <c r="M810" s="21"/>
      <c r="N810" s="21"/>
      <c r="O810" s="21"/>
      <c r="P810" s="21"/>
      <c r="Q810" s="21"/>
      <c r="R810" s="27" t="n">
        <v>0.676603520550297</v>
      </c>
      <c r="S810" s="27" t="n">
        <v>-1.25196359435758</v>
      </c>
      <c r="T810" s="27" t="n">
        <v>1.29724940102815</v>
      </c>
      <c r="U810" s="27" t="n">
        <v>1.26041926832716</v>
      </c>
      <c r="V810" s="27" t="n">
        <v>0.153891094312994</v>
      </c>
      <c r="W810" s="27" t="n">
        <v>1.17686264764875</v>
      </c>
      <c r="X810" s="27" t="n">
        <v>0.110977831735429</v>
      </c>
      <c r="Y810" s="27" t="n">
        <v>0.115752640254175</v>
      </c>
      <c r="Z810" s="27" t="n">
        <v>-1.8117258414786</v>
      </c>
      <c r="AA810" s="27" t="n">
        <v>-1.89581686422813</v>
      </c>
      <c r="AB810" s="27" t="n">
        <v>-0.780735195599776</v>
      </c>
      <c r="AC810" s="27" t="n">
        <v>0.0775413191670624</v>
      </c>
      <c r="AD810" s="27" t="n">
        <v>1.11527465812405</v>
      </c>
      <c r="AE810" s="27" t="n">
        <v>0.660741965631155</v>
      </c>
      <c r="AF810" s="27" t="n">
        <v>0.524716869523204</v>
      </c>
      <c r="AG810" s="27" t="n">
        <v>0.677064647533239</v>
      </c>
      <c r="AH810" s="27" t="n">
        <v>-0.50745382796261</v>
      </c>
      <c r="AI810" s="27" t="n">
        <v>0.770137621826998</v>
      </c>
      <c r="AJ810" s="27" t="n">
        <v>-0.477039052636574</v>
      </c>
      <c r="AK810" s="27" t="n">
        <v>0.769476117703709</v>
      </c>
      <c r="AL810" s="21"/>
      <c r="AM810" s="31" t="n">
        <f aca="false">IF(SQRT($B$9)*$B810+SQRT(1-$B$9)*R810&lt;_xlfn.NORM.S.INV($B$6),1,0)</f>
        <v>0</v>
      </c>
      <c r="AN810" s="31" t="n">
        <f aca="false">IF(SQRT($B$9)*$B810+SQRT(1-$B$9)*S810&lt;_xlfn.NORM.S.INV($B$6),1,0)</f>
        <v>0</v>
      </c>
      <c r="AO810" s="31" t="n">
        <f aca="false">IF(SQRT($B$9)*$B810+SQRT(1-$B$9)*T810&lt;_xlfn.NORM.S.INV($B$6),1,0)</f>
        <v>0</v>
      </c>
      <c r="AP810" s="31" t="n">
        <f aca="false">IF(SQRT($B$9)*$B810+SQRT(1-$B$9)*U810&lt;_xlfn.NORM.S.INV($B$6),1,0)</f>
        <v>0</v>
      </c>
      <c r="AQ810" s="31" t="n">
        <f aca="false">IF(SQRT($B$9)*$B810+SQRT(1-$B$9)*V810&lt;_xlfn.NORM.S.INV($B$6),1,0)</f>
        <v>0</v>
      </c>
      <c r="AR810" s="31" t="n">
        <f aca="false">IF(SQRT($B$9)*$B810+SQRT(1-$B$9)*W810&lt;_xlfn.NORM.S.INV($B$6),1,0)</f>
        <v>0</v>
      </c>
      <c r="AS810" s="31" t="n">
        <f aca="false">IF(SQRT($B$9)*$B810+SQRT(1-$B$9)*X810&lt;_xlfn.NORM.S.INV($B$6),1,0)</f>
        <v>0</v>
      </c>
      <c r="AT810" s="31" t="n">
        <f aca="false">IF(SQRT($B$9)*$B810+SQRT(1-$B$9)*Y810&lt;_xlfn.NORM.S.INV($B$6),1,0)</f>
        <v>0</v>
      </c>
      <c r="AU810" s="31" t="n">
        <f aca="false">IF(SQRT($B$9)*$B810+SQRT(1-$B$9)*Z810&lt;_xlfn.NORM.S.INV($B$6),1,0)</f>
        <v>0</v>
      </c>
      <c r="AV810" s="31" t="n">
        <f aca="false">IF(SQRT($B$9)*$B810+SQRT(1-$B$9)*AA810&lt;_xlfn.NORM.S.INV($B$6),1,0)</f>
        <v>0</v>
      </c>
      <c r="AW810" s="31" t="n">
        <f aca="false">IF(SQRT($C$9)*$B810+SQRT(1-$C$9)*AB810&lt;_xlfn.NORM.S.INV($C$6),1,0)</f>
        <v>0</v>
      </c>
      <c r="AX810" s="31" t="n">
        <f aca="false">IF(SQRT($C$9)*$B810+SQRT(1-$C$9)*AC810&lt;_xlfn.NORM.S.INV($C$6),1,0)</f>
        <v>0</v>
      </c>
      <c r="AY810" s="31" t="n">
        <f aca="false">IF(SQRT($C$9)*$B810+SQRT(1-$C$9)*AD810&lt;_xlfn.NORM.S.INV($C$6),1,0)</f>
        <v>0</v>
      </c>
      <c r="AZ810" s="31" t="n">
        <f aca="false">IF(SQRT($C$9)*$B810+SQRT(1-$C$9)*AE810&lt;_xlfn.NORM.S.INV($C$6),1,0)</f>
        <v>0</v>
      </c>
      <c r="BA810" s="31" t="n">
        <f aca="false">IF(SQRT($C$9)*$B810+SQRT(1-$C$9)*AF810&lt;_xlfn.NORM.S.INV($C$6),1,0)</f>
        <v>0</v>
      </c>
      <c r="BB810" s="31" t="n">
        <f aca="false">IF(SQRT($C$9)*$B810+SQRT(1-$C$9)*AG810&lt;_xlfn.NORM.S.INV($C$6),1,0)</f>
        <v>0</v>
      </c>
      <c r="BC810" s="31" t="n">
        <f aca="false">IF(SQRT($C$9)*$B810+SQRT(1-$C$9)*AH810&lt;_xlfn.NORM.S.INV($C$6),1,0)</f>
        <v>0</v>
      </c>
      <c r="BD810" s="31" t="n">
        <f aca="false">IF(SQRT($C$9)*$B810+SQRT(1-$C$9)*AI810&lt;_xlfn.NORM.S.INV($C$6),1,0)</f>
        <v>0</v>
      </c>
      <c r="BE810" s="31" t="n">
        <f aca="false">IF(SQRT($C$9)*$B810+SQRT(1-$C$9)*AJ810&lt;_xlfn.NORM.S.INV($C$6),1,0)</f>
        <v>0</v>
      </c>
      <c r="BF810" s="31" t="n">
        <f aca="false">IF(SQRT($C$9)*$B810+SQRT(1-$C$9)*AK810&lt;_xlfn.NORM.S.INV($C$6),1,0)</f>
        <v>0</v>
      </c>
      <c r="BG810" s="21"/>
      <c r="BH810" s="21"/>
      <c r="BI810" s="31" t="n">
        <f aca="false">$B$11*(($A$1061)*$C810/$B$12*$B$7+(1-$A$1061)*$D810/$B$12*$C$7)</f>
        <v>0</v>
      </c>
      <c r="BJ810" s="31" t="n">
        <f aca="false">$B$11*(($A$1062)*$C810/$B$12*$B$7+(1-$A$1062)*$D810/$B$12*$C$7)</f>
        <v>0</v>
      </c>
      <c r="BK810" s="31" t="n">
        <f aca="false">$B$11*(($A$1063)*$C810/$B$12*$B$7+(1-$A$1063)*$D810/$B$12*$C$7)</f>
        <v>0</v>
      </c>
      <c r="BL810" s="31" t="n">
        <f aca="false">$B$11*(($A$1064)*$C810/$B$12*$B$7+(1-$A$1064)*$D810/$B$12*$C$7)</f>
        <v>0</v>
      </c>
      <c r="BM810" s="31" t="n">
        <f aca="false">$B$11*(($A$1065)*$C810/$B$12*$B$7+(1-$A$1065)*$D810/$B$12*$C$7)</f>
        <v>0</v>
      </c>
      <c r="BN810" s="31" t="n">
        <f aca="false">$B$11*(($A$1066)*$C810/$B$12*$B$7+(1-$A$1066)*$D810/$B$12*$C$7)</f>
        <v>0</v>
      </c>
      <c r="BO810" s="31" t="n">
        <f aca="false">$B$11*(($A$1067)*$C810/$B$12*$B$7+(1-$A$1067)*$D810/$B$12*$C$7)</f>
        <v>0</v>
      </c>
      <c r="BP810" s="31" t="n">
        <f aca="false">$B$11*(($A$1068)*$C810/$B$12*$B$7+(1-$A$1068)*$D810/$B$12*$C$7)</f>
        <v>0</v>
      </c>
      <c r="BQ810" s="31" t="n">
        <f aca="false">$B$11*(($A$1069)*$C810/$B$12*$B$7+(1-$A$1069)*$D810/$B$12*$C$7)</f>
        <v>0</v>
      </c>
      <c r="BR810" s="31" t="n">
        <f aca="false">$B$11*(($A$1070)*$C810/$B$12*$B$7+(1-$A$1070)*$D810/$B$12*$C$7)</f>
        <v>0</v>
      </c>
      <c r="BS810" s="31" t="n">
        <f aca="false">$B$11*(($A$1071)*$C810/$B$12*$B$7+(1-$A$1071)*$D810/$B$12*$C$7)</f>
        <v>0</v>
      </c>
      <c r="BT810" s="31" t="n">
        <f aca="false">$B$11*(($A$1072)*$C810/$B$12*$B$7+(1-$A$1072)*$D810/$B$12*$C$7)</f>
        <v>0</v>
      </c>
      <c r="BU810" s="31" t="n">
        <f aca="false">$B$11*(($A$1073)*$C810/$B$12*$B$7+(1-$A$1073)*$D810/$B$12*$C$7)</f>
        <v>0</v>
      </c>
      <c r="BV810" s="31" t="n">
        <f aca="false">$B$11*(($A$1074)*$C810/$B$12*$B$7+(1-$A$1074)*$D810/$B$12*$C$7)</f>
        <v>0</v>
      </c>
      <c r="BW810" s="31" t="n">
        <f aca="false">$B$11*(($A$1075)*$C810/$B$12*$B$7+(1-$A$1075)*$D810/$B$12*$C$7)</f>
        <v>0</v>
      </c>
      <c r="BX810" s="31" t="n">
        <f aca="false">$B$11*(($A$1076)*$C810/$B$12*$B$7+(1-$A$1076)*$D810/$B$12*$C$7)</f>
        <v>0</v>
      </c>
      <c r="BY810" s="31" t="n">
        <f aca="false">$B$11*(($A$1077)*$C810/$B$12*$B$7+(1-$A$1077)*$D810/$B$12*$C$7)</f>
        <v>0</v>
      </c>
      <c r="BZ810" s="31" t="n">
        <f aca="false">$B$11*(($A$1078)*$C810/$B$12*$B$7+(1-$A$1078)*$D810/$B$12*$C$7)</f>
        <v>0</v>
      </c>
      <c r="CA810" s="31" t="n">
        <f aca="false">$B$11*(($A$1079)*$C810/$B$12*$B$7+(1-$A$1079)*$D810/$B$12*$C$7)</f>
        <v>0</v>
      </c>
      <c r="CB810" s="31" t="n">
        <f aca="false">$B$11*(($A$1080)*$C810/$B$12*$B$7+(1-$A$1080)*$D810/$B$12*$C$7)</f>
        <v>0</v>
      </c>
      <c r="CC810" s="31" t="n">
        <f aca="false">$B$11*(($A$1081)*$C810/$B$12*$B$7+(1-$A$1081)*$D810/$B$12*$C$7)</f>
        <v>0</v>
      </c>
    </row>
    <row r="811" customFormat="false" ht="15" hidden="false" customHeight="false" outlineLevel="0" collapsed="false">
      <c r="A811" s="21" t="n">
        <v>787</v>
      </c>
      <c r="B811" s="27" t="n">
        <v>0.165455687348555</v>
      </c>
      <c r="C811" s="9" t="n">
        <f aca="false">SUM(AM811:AV811)</f>
        <v>0</v>
      </c>
      <c r="D811" s="9" t="n">
        <f aca="false">SUM(AW811:BF811)</f>
        <v>0</v>
      </c>
      <c r="E811" s="24" t="n">
        <f aca="false">(1-C811/$B$12)*$B$8-C811/$B$12*$B$7</f>
        <v>0.05</v>
      </c>
      <c r="F811" s="24" t="n">
        <f aca="false">(1-D811/$B$12)*$C$8-D811/$B$12*$C$7</f>
        <v>0.09</v>
      </c>
      <c r="G811" s="47" t="n">
        <f aca="false">$B$11*($B$10*C811/$B$12*$B$7+(1-$B$10)*D811/$B$12*$C$7)</f>
        <v>0</v>
      </c>
      <c r="H811" s="24" t="n">
        <f aca="false">$B$10*E811+(1-$B$10)*F811</f>
        <v>0.07</v>
      </c>
      <c r="I811" s="21"/>
      <c r="J811" s="21"/>
      <c r="K811" s="21"/>
      <c r="L811" s="21"/>
      <c r="M811" s="21"/>
      <c r="N811" s="21"/>
      <c r="O811" s="21"/>
      <c r="P811" s="21"/>
      <c r="Q811" s="21"/>
      <c r="R811" s="27" t="n">
        <v>0.166045881587575</v>
      </c>
      <c r="S811" s="27" t="n">
        <v>-0.104860626291368</v>
      </c>
      <c r="T811" s="27" t="n">
        <v>-1.15407846213321</v>
      </c>
      <c r="U811" s="27" t="n">
        <v>-0.877229150331016</v>
      </c>
      <c r="V811" s="27" t="n">
        <v>0.660126677437675</v>
      </c>
      <c r="W811" s="27" t="n">
        <v>-0.876124829042152</v>
      </c>
      <c r="X811" s="27" t="n">
        <v>-0.0686818636834118</v>
      </c>
      <c r="Y811" s="27" t="n">
        <v>-1.13265005450233</v>
      </c>
      <c r="Z811" s="27" t="n">
        <v>0.986070245258216</v>
      </c>
      <c r="AA811" s="27" t="n">
        <v>-0.7351179721264</v>
      </c>
      <c r="AB811" s="27" t="n">
        <v>1.30496566190594</v>
      </c>
      <c r="AC811" s="27" t="n">
        <v>-0.472631231675853</v>
      </c>
      <c r="AD811" s="27" t="n">
        <v>0.106901928691672</v>
      </c>
      <c r="AE811" s="27" t="n">
        <v>0.808330126455617</v>
      </c>
      <c r="AF811" s="27" t="n">
        <v>0.244566649702388</v>
      </c>
      <c r="AG811" s="27" t="n">
        <v>-0.457280698349232</v>
      </c>
      <c r="AH811" s="27" t="n">
        <v>2.04562582004829</v>
      </c>
      <c r="AI811" s="27" t="n">
        <v>0.531130722879144</v>
      </c>
      <c r="AJ811" s="27" t="n">
        <v>-0.309151734663703</v>
      </c>
      <c r="AK811" s="27" t="n">
        <v>1.58242413057871</v>
      </c>
      <c r="AL811" s="21"/>
      <c r="AM811" s="31" t="n">
        <f aca="false">IF(SQRT($B$9)*$B811+SQRT(1-$B$9)*R811&lt;_xlfn.NORM.S.INV($B$6),1,0)</f>
        <v>0</v>
      </c>
      <c r="AN811" s="31" t="n">
        <f aca="false">IF(SQRT($B$9)*$B811+SQRT(1-$B$9)*S811&lt;_xlfn.NORM.S.INV($B$6),1,0)</f>
        <v>0</v>
      </c>
      <c r="AO811" s="31" t="n">
        <f aca="false">IF(SQRT($B$9)*$B811+SQRT(1-$B$9)*T811&lt;_xlfn.NORM.S.INV($B$6),1,0)</f>
        <v>0</v>
      </c>
      <c r="AP811" s="31" t="n">
        <f aca="false">IF(SQRT($B$9)*$B811+SQRT(1-$B$9)*U811&lt;_xlfn.NORM.S.INV($B$6),1,0)</f>
        <v>0</v>
      </c>
      <c r="AQ811" s="31" t="n">
        <f aca="false">IF(SQRT($B$9)*$B811+SQRT(1-$B$9)*V811&lt;_xlfn.NORM.S.INV($B$6),1,0)</f>
        <v>0</v>
      </c>
      <c r="AR811" s="31" t="n">
        <f aca="false">IF(SQRT($B$9)*$B811+SQRT(1-$B$9)*W811&lt;_xlfn.NORM.S.INV($B$6),1,0)</f>
        <v>0</v>
      </c>
      <c r="AS811" s="31" t="n">
        <f aca="false">IF(SQRT($B$9)*$B811+SQRT(1-$B$9)*X811&lt;_xlfn.NORM.S.INV($B$6),1,0)</f>
        <v>0</v>
      </c>
      <c r="AT811" s="31" t="n">
        <f aca="false">IF(SQRT($B$9)*$B811+SQRT(1-$B$9)*Y811&lt;_xlfn.NORM.S.INV($B$6),1,0)</f>
        <v>0</v>
      </c>
      <c r="AU811" s="31" t="n">
        <f aca="false">IF(SQRT($B$9)*$B811+SQRT(1-$B$9)*Z811&lt;_xlfn.NORM.S.INV($B$6),1,0)</f>
        <v>0</v>
      </c>
      <c r="AV811" s="31" t="n">
        <f aca="false">IF(SQRT($B$9)*$B811+SQRT(1-$B$9)*AA811&lt;_xlfn.NORM.S.INV($B$6),1,0)</f>
        <v>0</v>
      </c>
      <c r="AW811" s="31" t="n">
        <f aca="false">IF(SQRT($C$9)*$B811+SQRT(1-$C$9)*AB811&lt;_xlfn.NORM.S.INV($C$6),1,0)</f>
        <v>0</v>
      </c>
      <c r="AX811" s="31" t="n">
        <f aca="false">IF(SQRT($C$9)*$B811+SQRT(1-$C$9)*AC811&lt;_xlfn.NORM.S.INV($C$6),1,0)</f>
        <v>0</v>
      </c>
      <c r="AY811" s="31" t="n">
        <f aca="false">IF(SQRT($C$9)*$B811+SQRT(1-$C$9)*AD811&lt;_xlfn.NORM.S.INV($C$6),1,0)</f>
        <v>0</v>
      </c>
      <c r="AZ811" s="31" t="n">
        <f aca="false">IF(SQRT($C$9)*$B811+SQRT(1-$C$9)*AE811&lt;_xlfn.NORM.S.INV($C$6),1,0)</f>
        <v>0</v>
      </c>
      <c r="BA811" s="31" t="n">
        <f aca="false">IF(SQRT($C$9)*$B811+SQRT(1-$C$9)*AF811&lt;_xlfn.NORM.S.INV($C$6),1,0)</f>
        <v>0</v>
      </c>
      <c r="BB811" s="31" t="n">
        <f aca="false">IF(SQRT($C$9)*$B811+SQRT(1-$C$9)*AG811&lt;_xlfn.NORM.S.INV($C$6),1,0)</f>
        <v>0</v>
      </c>
      <c r="BC811" s="31" t="n">
        <f aca="false">IF(SQRT($C$9)*$B811+SQRT(1-$C$9)*AH811&lt;_xlfn.NORM.S.INV($C$6),1,0)</f>
        <v>0</v>
      </c>
      <c r="BD811" s="31" t="n">
        <f aca="false">IF(SQRT($C$9)*$B811+SQRT(1-$C$9)*AI811&lt;_xlfn.NORM.S.INV($C$6),1,0)</f>
        <v>0</v>
      </c>
      <c r="BE811" s="31" t="n">
        <f aca="false">IF(SQRT($C$9)*$B811+SQRT(1-$C$9)*AJ811&lt;_xlfn.NORM.S.INV($C$6),1,0)</f>
        <v>0</v>
      </c>
      <c r="BF811" s="31" t="n">
        <f aca="false">IF(SQRT($C$9)*$B811+SQRT(1-$C$9)*AK811&lt;_xlfn.NORM.S.INV($C$6),1,0)</f>
        <v>0</v>
      </c>
      <c r="BG811" s="21"/>
      <c r="BH811" s="21"/>
      <c r="BI811" s="31" t="n">
        <f aca="false">$B$11*(($A$1061)*$C811/$B$12*$B$7+(1-$A$1061)*$D811/$B$12*$C$7)</f>
        <v>0</v>
      </c>
      <c r="BJ811" s="31" t="n">
        <f aca="false">$B$11*(($A$1062)*$C811/$B$12*$B$7+(1-$A$1062)*$D811/$B$12*$C$7)</f>
        <v>0</v>
      </c>
      <c r="BK811" s="31" t="n">
        <f aca="false">$B$11*(($A$1063)*$C811/$B$12*$B$7+(1-$A$1063)*$D811/$B$12*$C$7)</f>
        <v>0</v>
      </c>
      <c r="BL811" s="31" t="n">
        <f aca="false">$B$11*(($A$1064)*$C811/$B$12*$B$7+(1-$A$1064)*$D811/$B$12*$C$7)</f>
        <v>0</v>
      </c>
      <c r="BM811" s="31" t="n">
        <f aca="false">$B$11*(($A$1065)*$C811/$B$12*$B$7+(1-$A$1065)*$D811/$B$12*$C$7)</f>
        <v>0</v>
      </c>
      <c r="BN811" s="31" t="n">
        <f aca="false">$B$11*(($A$1066)*$C811/$B$12*$B$7+(1-$A$1066)*$D811/$B$12*$C$7)</f>
        <v>0</v>
      </c>
      <c r="BO811" s="31" t="n">
        <f aca="false">$B$11*(($A$1067)*$C811/$B$12*$B$7+(1-$A$1067)*$D811/$B$12*$C$7)</f>
        <v>0</v>
      </c>
      <c r="BP811" s="31" t="n">
        <f aca="false">$B$11*(($A$1068)*$C811/$B$12*$B$7+(1-$A$1068)*$D811/$B$12*$C$7)</f>
        <v>0</v>
      </c>
      <c r="BQ811" s="31" t="n">
        <f aca="false">$B$11*(($A$1069)*$C811/$B$12*$B$7+(1-$A$1069)*$D811/$B$12*$C$7)</f>
        <v>0</v>
      </c>
      <c r="BR811" s="31" t="n">
        <f aca="false">$B$11*(($A$1070)*$C811/$B$12*$B$7+(1-$A$1070)*$D811/$B$12*$C$7)</f>
        <v>0</v>
      </c>
      <c r="BS811" s="31" t="n">
        <f aca="false">$B$11*(($A$1071)*$C811/$B$12*$B$7+(1-$A$1071)*$D811/$B$12*$C$7)</f>
        <v>0</v>
      </c>
      <c r="BT811" s="31" t="n">
        <f aca="false">$B$11*(($A$1072)*$C811/$B$12*$B$7+(1-$A$1072)*$D811/$B$12*$C$7)</f>
        <v>0</v>
      </c>
      <c r="BU811" s="31" t="n">
        <f aca="false">$B$11*(($A$1073)*$C811/$B$12*$B$7+(1-$A$1073)*$D811/$B$12*$C$7)</f>
        <v>0</v>
      </c>
      <c r="BV811" s="31" t="n">
        <f aca="false">$B$11*(($A$1074)*$C811/$B$12*$B$7+(1-$A$1074)*$D811/$B$12*$C$7)</f>
        <v>0</v>
      </c>
      <c r="BW811" s="31" t="n">
        <f aca="false">$B$11*(($A$1075)*$C811/$B$12*$B$7+(1-$A$1075)*$D811/$B$12*$C$7)</f>
        <v>0</v>
      </c>
      <c r="BX811" s="31" t="n">
        <f aca="false">$B$11*(($A$1076)*$C811/$B$12*$B$7+(1-$A$1076)*$D811/$B$12*$C$7)</f>
        <v>0</v>
      </c>
      <c r="BY811" s="31" t="n">
        <f aca="false">$B$11*(($A$1077)*$C811/$B$12*$B$7+(1-$A$1077)*$D811/$B$12*$C$7)</f>
        <v>0</v>
      </c>
      <c r="BZ811" s="31" t="n">
        <f aca="false">$B$11*(($A$1078)*$C811/$B$12*$B$7+(1-$A$1078)*$D811/$B$12*$C$7)</f>
        <v>0</v>
      </c>
      <c r="CA811" s="31" t="n">
        <f aca="false">$B$11*(($A$1079)*$C811/$B$12*$B$7+(1-$A$1079)*$D811/$B$12*$C$7)</f>
        <v>0</v>
      </c>
      <c r="CB811" s="31" t="n">
        <f aca="false">$B$11*(($A$1080)*$C811/$B$12*$B$7+(1-$A$1080)*$D811/$B$12*$C$7)</f>
        <v>0</v>
      </c>
      <c r="CC811" s="31" t="n">
        <f aca="false">$B$11*(($A$1081)*$C811/$B$12*$B$7+(1-$A$1081)*$D811/$B$12*$C$7)</f>
        <v>0</v>
      </c>
    </row>
    <row r="812" customFormat="false" ht="15" hidden="false" customHeight="false" outlineLevel="0" collapsed="false">
      <c r="A812" s="21" t="n">
        <v>788</v>
      </c>
      <c r="B812" s="27" t="n">
        <v>1.88988972812936</v>
      </c>
      <c r="C812" s="9" t="n">
        <f aca="false">SUM(AM812:AV812)</f>
        <v>0</v>
      </c>
      <c r="D812" s="9" t="n">
        <f aca="false">SUM(AW812:BF812)</f>
        <v>0</v>
      </c>
      <c r="E812" s="24" t="n">
        <f aca="false">(1-C812/$B$12)*$B$8-C812/$B$12*$B$7</f>
        <v>0.05</v>
      </c>
      <c r="F812" s="24" t="n">
        <f aca="false">(1-D812/$B$12)*$C$8-D812/$B$12*$C$7</f>
        <v>0.09</v>
      </c>
      <c r="G812" s="47" t="n">
        <f aca="false">$B$11*($B$10*C812/$B$12*$B$7+(1-$B$10)*D812/$B$12*$C$7)</f>
        <v>0</v>
      </c>
      <c r="H812" s="24" t="n">
        <f aca="false">$B$10*E812+(1-$B$10)*F812</f>
        <v>0.07</v>
      </c>
      <c r="I812" s="21"/>
      <c r="J812" s="21"/>
      <c r="K812" s="21"/>
      <c r="L812" s="21"/>
      <c r="M812" s="21"/>
      <c r="N812" s="21"/>
      <c r="O812" s="21"/>
      <c r="P812" s="21"/>
      <c r="Q812" s="21"/>
      <c r="R812" s="27" t="n">
        <v>0.0543224127092052</v>
      </c>
      <c r="S812" s="27" t="n">
        <v>1.65497204727225</v>
      </c>
      <c r="T812" s="27" t="n">
        <v>1.19923452887253</v>
      </c>
      <c r="U812" s="27" t="n">
        <v>-0.984172463499847</v>
      </c>
      <c r="V812" s="27" t="n">
        <v>-0.843515043814527</v>
      </c>
      <c r="W812" s="27" t="n">
        <v>0.713752161232088</v>
      </c>
      <c r="X812" s="27" t="n">
        <v>0.242176922836924</v>
      </c>
      <c r="Y812" s="27" t="n">
        <v>0.294058707891516</v>
      </c>
      <c r="Z812" s="27" t="n">
        <v>2.30244549307559</v>
      </c>
      <c r="AA812" s="27" t="n">
        <v>-2.0819682746699</v>
      </c>
      <c r="AB812" s="27" t="n">
        <v>0.544097409319809</v>
      </c>
      <c r="AC812" s="27" t="n">
        <v>0.658124324092965</v>
      </c>
      <c r="AD812" s="27" t="n">
        <v>-0.0394010486458972</v>
      </c>
      <c r="AE812" s="27" t="n">
        <v>-0.603294759576378</v>
      </c>
      <c r="AF812" s="27" t="n">
        <v>0.112336464476921</v>
      </c>
      <c r="AG812" s="27" t="n">
        <v>-1.1478119310816</v>
      </c>
      <c r="AH812" s="27" t="n">
        <v>0.416926276646161</v>
      </c>
      <c r="AI812" s="27" t="n">
        <v>0.220164870412429</v>
      </c>
      <c r="AJ812" s="27" t="n">
        <v>-0.28624435481232</v>
      </c>
      <c r="AK812" s="27" t="n">
        <v>1.7700368839131</v>
      </c>
      <c r="AL812" s="21"/>
      <c r="AM812" s="31" t="n">
        <f aca="false">IF(SQRT($B$9)*$B812+SQRT(1-$B$9)*R812&lt;_xlfn.NORM.S.INV($B$6),1,0)</f>
        <v>0</v>
      </c>
      <c r="AN812" s="31" t="n">
        <f aca="false">IF(SQRT($B$9)*$B812+SQRT(1-$B$9)*S812&lt;_xlfn.NORM.S.INV($B$6),1,0)</f>
        <v>0</v>
      </c>
      <c r="AO812" s="31" t="n">
        <f aca="false">IF(SQRT($B$9)*$B812+SQRT(1-$B$9)*T812&lt;_xlfn.NORM.S.INV($B$6),1,0)</f>
        <v>0</v>
      </c>
      <c r="AP812" s="31" t="n">
        <f aca="false">IF(SQRT($B$9)*$B812+SQRT(1-$B$9)*U812&lt;_xlfn.NORM.S.INV($B$6),1,0)</f>
        <v>0</v>
      </c>
      <c r="AQ812" s="31" t="n">
        <f aca="false">IF(SQRT($B$9)*$B812+SQRT(1-$B$9)*V812&lt;_xlfn.NORM.S.INV($B$6),1,0)</f>
        <v>0</v>
      </c>
      <c r="AR812" s="31" t="n">
        <f aca="false">IF(SQRT($B$9)*$B812+SQRT(1-$B$9)*W812&lt;_xlfn.NORM.S.INV($B$6),1,0)</f>
        <v>0</v>
      </c>
      <c r="AS812" s="31" t="n">
        <f aca="false">IF(SQRT($B$9)*$B812+SQRT(1-$B$9)*X812&lt;_xlfn.NORM.S.INV($B$6),1,0)</f>
        <v>0</v>
      </c>
      <c r="AT812" s="31" t="n">
        <f aca="false">IF(SQRT($B$9)*$B812+SQRT(1-$B$9)*Y812&lt;_xlfn.NORM.S.INV($B$6),1,0)</f>
        <v>0</v>
      </c>
      <c r="AU812" s="31" t="n">
        <f aca="false">IF(SQRT($B$9)*$B812+SQRT(1-$B$9)*Z812&lt;_xlfn.NORM.S.INV($B$6),1,0)</f>
        <v>0</v>
      </c>
      <c r="AV812" s="31" t="n">
        <f aca="false">IF(SQRT($B$9)*$B812+SQRT(1-$B$9)*AA812&lt;_xlfn.NORM.S.INV($B$6),1,0)</f>
        <v>0</v>
      </c>
      <c r="AW812" s="31" t="n">
        <f aca="false">IF(SQRT($C$9)*$B812+SQRT(1-$C$9)*AB812&lt;_xlfn.NORM.S.INV($C$6),1,0)</f>
        <v>0</v>
      </c>
      <c r="AX812" s="31" t="n">
        <f aca="false">IF(SQRT($C$9)*$B812+SQRT(1-$C$9)*AC812&lt;_xlfn.NORM.S.INV($C$6),1,0)</f>
        <v>0</v>
      </c>
      <c r="AY812" s="31" t="n">
        <f aca="false">IF(SQRT($C$9)*$B812+SQRT(1-$C$9)*AD812&lt;_xlfn.NORM.S.INV($C$6),1,0)</f>
        <v>0</v>
      </c>
      <c r="AZ812" s="31" t="n">
        <f aca="false">IF(SQRT($C$9)*$B812+SQRT(1-$C$9)*AE812&lt;_xlfn.NORM.S.INV($C$6),1,0)</f>
        <v>0</v>
      </c>
      <c r="BA812" s="31" t="n">
        <f aca="false">IF(SQRT($C$9)*$B812+SQRT(1-$C$9)*AF812&lt;_xlfn.NORM.S.INV($C$6),1,0)</f>
        <v>0</v>
      </c>
      <c r="BB812" s="31" t="n">
        <f aca="false">IF(SQRT($C$9)*$B812+SQRT(1-$C$9)*AG812&lt;_xlfn.NORM.S.INV($C$6),1,0)</f>
        <v>0</v>
      </c>
      <c r="BC812" s="31" t="n">
        <f aca="false">IF(SQRT($C$9)*$B812+SQRT(1-$C$9)*AH812&lt;_xlfn.NORM.S.INV($C$6),1,0)</f>
        <v>0</v>
      </c>
      <c r="BD812" s="31" t="n">
        <f aca="false">IF(SQRT($C$9)*$B812+SQRT(1-$C$9)*AI812&lt;_xlfn.NORM.S.INV($C$6),1,0)</f>
        <v>0</v>
      </c>
      <c r="BE812" s="31" t="n">
        <f aca="false">IF(SQRT($C$9)*$B812+SQRT(1-$C$9)*AJ812&lt;_xlfn.NORM.S.INV($C$6),1,0)</f>
        <v>0</v>
      </c>
      <c r="BF812" s="31" t="n">
        <f aca="false">IF(SQRT($C$9)*$B812+SQRT(1-$C$9)*AK812&lt;_xlfn.NORM.S.INV($C$6),1,0)</f>
        <v>0</v>
      </c>
      <c r="BG812" s="21"/>
      <c r="BH812" s="21"/>
      <c r="BI812" s="31" t="n">
        <f aca="false">$B$11*(($A$1061)*$C812/$B$12*$B$7+(1-$A$1061)*$D812/$B$12*$C$7)</f>
        <v>0</v>
      </c>
      <c r="BJ812" s="31" t="n">
        <f aca="false">$B$11*(($A$1062)*$C812/$B$12*$B$7+(1-$A$1062)*$D812/$B$12*$C$7)</f>
        <v>0</v>
      </c>
      <c r="BK812" s="31" t="n">
        <f aca="false">$B$11*(($A$1063)*$C812/$B$12*$B$7+(1-$A$1063)*$D812/$B$12*$C$7)</f>
        <v>0</v>
      </c>
      <c r="BL812" s="31" t="n">
        <f aca="false">$B$11*(($A$1064)*$C812/$B$12*$B$7+(1-$A$1064)*$D812/$B$12*$C$7)</f>
        <v>0</v>
      </c>
      <c r="BM812" s="31" t="n">
        <f aca="false">$B$11*(($A$1065)*$C812/$B$12*$B$7+(1-$A$1065)*$D812/$B$12*$C$7)</f>
        <v>0</v>
      </c>
      <c r="BN812" s="31" t="n">
        <f aca="false">$B$11*(($A$1066)*$C812/$B$12*$B$7+(1-$A$1066)*$D812/$B$12*$C$7)</f>
        <v>0</v>
      </c>
      <c r="BO812" s="31" t="n">
        <f aca="false">$B$11*(($A$1067)*$C812/$B$12*$B$7+(1-$A$1067)*$D812/$B$12*$C$7)</f>
        <v>0</v>
      </c>
      <c r="BP812" s="31" t="n">
        <f aca="false">$B$11*(($A$1068)*$C812/$B$12*$B$7+(1-$A$1068)*$D812/$B$12*$C$7)</f>
        <v>0</v>
      </c>
      <c r="BQ812" s="31" t="n">
        <f aca="false">$B$11*(($A$1069)*$C812/$B$12*$B$7+(1-$A$1069)*$D812/$B$12*$C$7)</f>
        <v>0</v>
      </c>
      <c r="BR812" s="31" t="n">
        <f aca="false">$B$11*(($A$1070)*$C812/$B$12*$B$7+(1-$A$1070)*$D812/$B$12*$C$7)</f>
        <v>0</v>
      </c>
      <c r="BS812" s="31" t="n">
        <f aca="false">$B$11*(($A$1071)*$C812/$B$12*$B$7+(1-$A$1071)*$D812/$B$12*$C$7)</f>
        <v>0</v>
      </c>
      <c r="BT812" s="31" t="n">
        <f aca="false">$B$11*(($A$1072)*$C812/$B$12*$B$7+(1-$A$1072)*$D812/$B$12*$C$7)</f>
        <v>0</v>
      </c>
      <c r="BU812" s="31" t="n">
        <f aca="false">$B$11*(($A$1073)*$C812/$B$12*$B$7+(1-$A$1073)*$D812/$B$12*$C$7)</f>
        <v>0</v>
      </c>
      <c r="BV812" s="31" t="n">
        <f aca="false">$B$11*(($A$1074)*$C812/$B$12*$B$7+(1-$A$1074)*$D812/$B$12*$C$7)</f>
        <v>0</v>
      </c>
      <c r="BW812" s="31" t="n">
        <f aca="false">$B$11*(($A$1075)*$C812/$B$12*$B$7+(1-$A$1075)*$D812/$B$12*$C$7)</f>
        <v>0</v>
      </c>
      <c r="BX812" s="31" t="n">
        <f aca="false">$B$11*(($A$1076)*$C812/$B$12*$B$7+(1-$A$1076)*$D812/$B$12*$C$7)</f>
        <v>0</v>
      </c>
      <c r="BY812" s="31" t="n">
        <f aca="false">$B$11*(($A$1077)*$C812/$B$12*$B$7+(1-$A$1077)*$D812/$B$12*$C$7)</f>
        <v>0</v>
      </c>
      <c r="BZ812" s="31" t="n">
        <f aca="false">$B$11*(($A$1078)*$C812/$B$12*$B$7+(1-$A$1078)*$D812/$B$12*$C$7)</f>
        <v>0</v>
      </c>
      <c r="CA812" s="31" t="n">
        <f aca="false">$B$11*(($A$1079)*$C812/$B$12*$B$7+(1-$A$1079)*$D812/$B$12*$C$7)</f>
        <v>0</v>
      </c>
      <c r="CB812" s="31" t="n">
        <f aca="false">$B$11*(($A$1080)*$C812/$B$12*$B$7+(1-$A$1080)*$D812/$B$12*$C$7)</f>
        <v>0</v>
      </c>
      <c r="CC812" s="31" t="n">
        <f aca="false">$B$11*(($A$1081)*$C812/$B$12*$B$7+(1-$A$1081)*$D812/$B$12*$C$7)</f>
        <v>0</v>
      </c>
    </row>
    <row r="813" customFormat="false" ht="15" hidden="false" customHeight="false" outlineLevel="0" collapsed="false">
      <c r="A813" s="21" t="n">
        <v>789</v>
      </c>
      <c r="B813" s="27" t="n">
        <v>0.286403736320742</v>
      </c>
      <c r="C813" s="9" t="n">
        <f aca="false">SUM(AM813:AV813)</f>
        <v>0</v>
      </c>
      <c r="D813" s="9" t="n">
        <f aca="false">SUM(AW813:BF813)</f>
        <v>0</v>
      </c>
      <c r="E813" s="24" t="n">
        <f aca="false">(1-C813/$B$12)*$B$8-C813/$B$12*$B$7</f>
        <v>0.05</v>
      </c>
      <c r="F813" s="24" t="n">
        <f aca="false">(1-D813/$B$12)*$C$8-D813/$B$12*$C$7</f>
        <v>0.09</v>
      </c>
      <c r="G813" s="47" t="n">
        <f aca="false">$B$11*($B$10*C813/$B$12*$B$7+(1-$B$10)*D813/$B$12*$C$7)</f>
        <v>0</v>
      </c>
      <c r="H813" s="24" t="n">
        <f aca="false">$B$10*E813+(1-$B$10)*F813</f>
        <v>0.07</v>
      </c>
      <c r="I813" s="21"/>
      <c r="J813" s="21"/>
      <c r="K813" s="21"/>
      <c r="L813" s="21"/>
      <c r="M813" s="21"/>
      <c r="N813" s="21"/>
      <c r="O813" s="21"/>
      <c r="P813" s="21"/>
      <c r="Q813" s="21"/>
      <c r="R813" s="27" t="n">
        <v>0.013052844640376</v>
      </c>
      <c r="S813" s="27" t="n">
        <v>0.0728996280204228</v>
      </c>
      <c r="T813" s="27" t="n">
        <v>-0.0813863862702351</v>
      </c>
      <c r="U813" s="27" t="n">
        <v>1.01724031951739</v>
      </c>
      <c r="V813" s="27" t="n">
        <v>0.658484003729451</v>
      </c>
      <c r="W813" s="27" t="n">
        <v>0.677107950735081</v>
      </c>
      <c r="X813" s="27" t="n">
        <v>-0.113196637857898</v>
      </c>
      <c r="Y813" s="27" t="n">
        <v>0.347526373501412</v>
      </c>
      <c r="Z813" s="27" t="n">
        <v>0.154682277370823</v>
      </c>
      <c r="AA813" s="27" t="n">
        <v>-0.0815199604869893</v>
      </c>
      <c r="AB813" s="27" t="n">
        <v>-1.56304573051792</v>
      </c>
      <c r="AC813" s="27" t="n">
        <v>0.289264603406171</v>
      </c>
      <c r="AD813" s="27" t="n">
        <v>0.542503185498564</v>
      </c>
      <c r="AE813" s="27" t="n">
        <v>0.667236262724561</v>
      </c>
      <c r="AF813" s="27" t="n">
        <v>-1.38955396459867</v>
      </c>
      <c r="AG813" s="27" t="n">
        <v>0.0445864343414901</v>
      </c>
      <c r="AH813" s="27" t="n">
        <v>0.890565164204165</v>
      </c>
      <c r="AI813" s="27" t="n">
        <v>-0.963881425900628</v>
      </c>
      <c r="AJ813" s="27" t="n">
        <v>-0.754415187657395</v>
      </c>
      <c r="AK813" s="27" t="n">
        <v>-0.521587969450289</v>
      </c>
      <c r="AL813" s="21"/>
      <c r="AM813" s="31" t="n">
        <f aca="false">IF(SQRT($B$9)*$B813+SQRT(1-$B$9)*R813&lt;_xlfn.NORM.S.INV($B$6),1,0)</f>
        <v>0</v>
      </c>
      <c r="AN813" s="31" t="n">
        <f aca="false">IF(SQRT($B$9)*$B813+SQRT(1-$B$9)*S813&lt;_xlfn.NORM.S.INV($B$6),1,0)</f>
        <v>0</v>
      </c>
      <c r="AO813" s="31" t="n">
        <f aca="false">IF(SQRT($B$9)*$B813+SQRT(1-$B$9)*T813&lt;_xlfn.NORM.S.INV($B$6),1,0)</f>
        <v>0</v>
      </c>
      <c r="AP813" s="31" t="n">
        <f aca="false">IF(SQRT($B$9)*$B813+SQRT(1-$B$9)*U813&lt;_xlfn.NORM.S.INV($B$6),1,0)</f>
        <v>0</v>
      </c>
      <c r="AQ813" s="31" t="n">
        <f aca="false">IF(SQRT($B$9)*$B813+SQRT(1-$B$9)*V813&lt;_xlfn.NORM.S.INV($B$6),1,0)</f>
        <v>0</v>
      </c>
      <c r="AR813" s="31" t="n">
        <f aca="false">IF(SQRT($B$9)*$B813+SQRT(1-$B$9)*W813&lt;_xlfn.NORM.S.INV($B$6),1,0)</f>
        <v>0</v>
      </c>
      <c r="AS813" s="31" t="n">
        <f aca="false">IF(SQRT($B$9)*$B813+SQRT(1-$B$9)*X813&lt;_xlfn.NORM.S.INV($B$6),1,0)</f>
        <v>0</v>
      </c>
      <c r="AT813" s="31" t="n">
        <f aca="false">IF(SQRT($B$9)*$B813+SQRT(1-$B$9)*Y813&lt;_xlfn.NORM.S.INV($B$6),1,0)</f>
        <v>0</v>
      </c>
      <c r="AU813" s="31" t="n">
        <f aca="false">IF(SQRT($B$9)*$B813+SQRT(1-$B$9)*Z813&lt;_xlfn.NORM.S.INV($B$6),1,0)</f>
        <v>0</v>
      </c>
      <c r="AV813" s="31" t="n">
        <f aca="false">IF(SQRT($B$9)*$B813+SQRT(1-$B$9)*AA813&lt;_xlfn.NORM.S.INV($B$6),1,0)</f>
        <v>0</v>
      </c>
      <c r="AW813" s="31" t="n">
        <f aca="false">IF(SQRT($C$9)*$B813+SQRT(1-$C$9)*AB813&lt;_xlfn.NORM.S.INV($C$6),1,0)</f>
        <v>0</v>
      </c>
      <c r="AX813" s="31" t="n">
        <f aca="false">IF(SQRT($C$9)*$B813+SQRT(1-$C$9)*AC813&lt;_xlfn.NORM.S.INV($C$6),1,0)</f>
        <v>0</v>
      </c>
      <c r="AY813" s="31" t="n">
        <f aca="false">IF(SQRT($C$9)*$B813+SQRT(1-$C$9)*AD813&lt;_xlfn.NORM.S.INV($C$6),1,0)</f>
        <v>0</v>
      </c>
      <c r="AZ813" s="31" t="n">
        <f aca="false">IF(SQRT($C$9)*$B813+SQRT(1-$C$9)*AE813&lt;_xlfn.NORM.S.INV($C$6),1,0)</f>
        <v>0</v>
      </c>
      <c r="BA813" s="31" t="n">
        <f aca="false">IF(SQRT($C$9)*$B813+SQRT(1-$C$9)*AF813&lt;_xlfn.NORM.S.INV($C$6),1,0)</f>
        <v>0</v>
      </c>
      <c r="BB813" s="31" t="n">
        <f aca="false">IF(SQRT($C$9)*$B813+SQRT(1-$C$9)*AG813&lt;_xlfn.NORM.S.INV($C$6),1,0)</f>
        <v>0</v>
      </c>
      <c r="BC813" s="31" t="n">
        <f aca="false">IF(SQRT($C$9)*$B813+SQRT(1-$C$9)*AH813&lt;_xlfn.NORM.S.INV($C$6),1,0)</f>
        <v>0</v>
      </c>
      <c r="BD813" s="31" t="n">
        <f aca="false">IF(SQRT($C$9)*$B813+SQRT(1-$C$9)*AI813&lt;_xlfn.NORM.S.INV($C$6),1,0)</f>
        <v>0</v>
      </c>
      <c r="BE813" s="31" t="n">
        <f aca="false">IF(SQRT($C$9)*$B813+SQRT(1-$C$9)*AJ813&lt;_xlfn.NORM.S.INV($C$6),1,0)</f>
        <v>0</v>
      </c>
      <c r="BF813" s="31" t="n">
        <f aca="false">IF(SQRT($C$9)*$B813+SQRT(1-$C$9)*AK813&lt;_xlfn.NORM.S.INV($C$6),1,0)</f>
        <v>0</v>
      </c>
      <c r="BG813" s="21"/>
      <c r="BH813" s="21"/>
      <c r="BI813" s="31" t="n">
        <f aca="false">$B$11*(($A$1061)*$C813/$B$12*$B$7+(1-$A$1061)*$D813/$B$12*$C$7)</f>
        <v>0</v>
      </c>
      <c r="BJ813" s="31" t="n">
        <f aca="false">$B$11*(($A$1062)*$C813/$B$12*$B$7+(1-$A$1062)*$D813/$B$12*$C$7)</f>
        <v>0</v>
      </c>
      <c r="BK813" s="31" t="n">
        <f aca="false">$B$11*(($A$1063)*$C813/$B$12*$B$7+(1-$A$1063)*$D813/$B$12*$C$7)</f>
        <v>0</v>
      </c>
      <c r="BL813" s="31" t="n">
        <f aca="false">$B$11*(($A$1064)*$C813/$B$12*$B$7+(1-$A$1064)*$D813/$B$12*$C$7)</f>
        <v>0</v>
      </c>
      <c r="BM813" s="31" t="n">
        <f aca="false">$B$11*(($A$1065)*$C813/$B$12*$B$7+(1-$A$1065)*$D813/$B$12*$C$7)</f>
        <v>0</v>
      </c>
      <c r="BN813" s="31" t="n">
        <f aca="false">$B$11*(($A$1066)*$C813/$B$12*$B$7+(1-$A$1066)*$D813/$B$12*$C$7)</f>
        <v>0</v>
      </c>
      <c r="BO813" s="31" t="n">
        <f aca="false">$B$11*(($A$1067)*$C813/$B$12*$B$7+(1-$A$1067)*$D813/$B$12*$C$7)</f>
        <v>0</v>
      </c>
      <c r="BP813" s="31" t="n">
        <f aca="false">$B$11*(($A$1068)*$C813/$B$12*$B$7+(1-$A$1068)*$D813/$B$12*$C$7)</f>
        <v>0</v>
      </c>
      <c r="BQ813" s="31" t="n">
        <f aca="false">$B$11*(($A$1069)*$C813/$B$12*$B$7+(1-$A$1069)*$D813/$B$12*$C$7)</f>
        <v>0</v>
      </c>
      <c r="BR813" s="31" t="n">
        <f aca="false">$B$11*(($A$1070)*$C813/$B$12*$B$7+(1-$A$1070)*$D813/$B$12*$C$7)</f>
        <v>0</v>
      </c>
      <c r="BS813" s="31" t="n">
        <f aca="false">$B$11*(($A$1071)*$C813/$B$12*$B$7+(1-$A$1071)*$D813/$B$12*$C$7)</f>
        <v>0</v>
      </c>
      <c r="BT813" s="31" t="n">
        <f aca="false">$B$11*(($A$1072)*$C813/$B$12*$B$7+(1-$A$1072)*$D813/$B$12*$C$7)</f>
        <v>0</v>
      </c>
      <c r="BU813" s="31" t="n">
        <f aca="false">$B$11*(($A$1073)*$C813/$B$12*$B$7+(1-$A$1073)*$D813/$B$12*$C$7)</f>
        <v>0</v>
      </c>
      <c r="BV813" s="31" t="n">
        <f aca="false">$B$11*(($A$1074)*$C813/$B$12*$B$7+(1-$A$1074)*$D813/$B$12*$C$7)</f>
        <v>0</v>
      </c>
      <c r="BW813" s="31" t="n">
        <f aca="false">$B$11*(($A$1075)*$C813/$B$12*$B$7+(1-$A$1075)*$D813/$B$12*$C$7)</f>
        <v>0</v>
      </c>
      <c r="BX813" s="31" t="n">
        <f aca="false">$B$11*(($A$1076)*$C813/$B$12*$B$7+(1-$A$1076)*$D813/$B$12*$C$7)</f>
        <v>0</v>
      </c>
      <c r="BY813" s="31" t="n">
        <f aca="false">$B$11*(($A$1077)*$C813/$B$12*$B$7+(1-$A$1077)*$D813/$B$12*$C$7)</f>
        <v>0</v>
      </c>
      <c r="BZ813" s="31" t="n">
        <f aca="false">$B$11*(($A$1078)*$C813/$B$12*$B$7+(1-$A$1078)*$D813/$B$12*$C$7)</f>
        <v>0</v>
      </c>
      <c r="CA813" s="31" t="n">
        <f aca="false">$B$11*(($A$1079)*$C813/$B$12*$B$7+(1-$A$1079)*$D813/$B$12*$C$7)</f>
        <v>0</v>
      </c>
      <c r="CB813" s="31" t="n">
        <f aca="false">$B$11*(($A$1080)*$C813/$B$12*$B$7+(1-$A$1080)*$D813/$B$12*$C$7)</f>
        <v>0</v>
      </c>
      <c r="CC813" s="31" t="n">
        <f aca="false">$B$11*(($A$1081)*$C813/$B$12*$B$7+(1-$A$1081)*$D813/$B$12*$C$7)</f>
        <v>0</v>
      </c>
    </row>
    <row r="814" customFormat="false" ht="15" hidden="false" customHeight="false" outlineLevel="0" collapsed="false">
      <c r="A814" s="21" t="n">
        <v>790</v>
      </c>
      <c r="B814" s="27" t="n">
        <v>-0.693819975218251</v>
      </c>
      <c r="C814" s="9" t="n">
        <f aca="false">SUM(AM814:AV814)</f>
        <v>0</v>
      </c>
      <c r="D814" s="9" t="n">
        <f aca="false">SUM(AW814:BF814)</f>
        <v>2</v>
      </c>
      <c r="E814" s="24" t="n">
        <f aca="false">(1-C814/$B$12)*$B$8-C814/$B$12*$B$7</f>
        <v>0.05</v>
      </c>
      <c r="F814" s="24" t="n">
        <f aca="false">(1-D814/$B$12)*$C$8-D814/$B$12*$C$7</f>
        <v>-0.048</v>
      </c>
      <c r="G814" s="47" t="n">
        <f aca="false">$B$11*($B$10*C814/$B$12*$B$7+(1-$B$10)*D814/$B$12*$C$7)</f>
        <v>600</v>
      </c>
      <c r="H814" s="24" t="n">
        <f aca="false">$B$10*E814+(1-$B$10)*F814</f>
        <v>0.001</v>
      </c>
      <c r="I814" s="21"/>
      <c r="J814" s="21"/>
      <c r="K814" s="21"/>
      <c r="L814" s="21"/>
      <c r="M814" s="21"/>
      <c r="N814" s="21"/>
      <c r="O814" s="21"/>
      <c r="P814" s="21"/>
      <c r="Q814" s="21"/>
      <c r="R814" s="27" t="n">
        <v>0.821051147256356</v>
      </c>
      <c r="S814" s="27" t="n">
        <v>0.147038535219749</v>
      </c>
      <c r="T814" s="27" t="n">
        <v>-1.35312722437706</v>
      </c>
      <c r="U814" s="27" t="n">
        <v>-1.28287638881177</v>
      </c>
      <c r="V814" s="27" t="n">
        <v>-1.56787317676487</v>
      </c>
      <c r="W814" s="27" t="n">
        <v>-0.96782409100329</v>
      </c>
      <c r="X814" s="27" t="n">
        <v>1.39939910322843</v>
      </c>
      <c r="Y814" s="27" t="n">
        <v>0.542830037798607</v>
      </c>
      <c r="Z814" s="27" t="n">
        <v>-0.82442258616517</v>
      </c>
      <c r="AA814" s="27" t="n">
        <v>1.41296919377871</v>
      </c>
      <c r="AB814" s="27" t="n">
        <v>0.470230176399848</v>
      </c>
      <c r="AC814" s="27" t="n">
        <v>0.925951153226055</v>
      </c>
      <c r="AD814" s="27" t="n">
        <v>-1.60306669689264</v>
      </c>
      <c r="AE814" s="27" t="n">
        <v>-0.485584306927758</v>
      </c>
      <c r="AF814" s="27" t="n">
        <v>-0.447226274728144</v>
      </c>
      <c r="AG814" s="27" t="n">
        <v>0.603635971510215</v>
      </c>
      <c r="AH814" s="27" t="n">
        <v>0.626164229168132</v>
      </c>
      <c r="AI814" s="27" t="n">
        <v>0.597649402360751</v>
      </c>
      <c r="AJ814" s="27" t="n">
        <v>-1.87923209203244</v>
      </c>
      <c r="AK814" s="27" t="n">
        <v>-0.10880251720612</v>
      </c>
      <c r="AL814" s="21"/>
      <c r="AM814" s="31" t="n">
        <f aca="false">IF(SQRT($B$9)*$B814+SQRT(1-$B$9)*R814&lt;_xlfn.NORM.S.INV($B$6),1,0)</f>
        <v>0</v>
      </c>
      <c r="AN814" s="31" t="n">
        <f aca="false">IF(SQRT($B$9)*$B814+SQRT(1-$B$9)*S814&lt;_xlfn.NORM.S.INV($B$6),1,0)</f>
        <v>0</v>
      </c>
      <c r="AO814" s="31" t="n">
        <f aca="false">IF(SQRT($B$9)*$B814+SQRT(1-$B$9)*T814&lt;_xlfn.NORM.S.INV($B$6),1,0)</f>
        <v>0</v>
      </c>
      <c r="AP814" s="31" t="n">
        <f aca="false">IF(SQRT($B$9)*$B814+SQRT(1-$B$9)*U814&lt;_xlfn.NORM.S.INV($B$6),1,0)</f>
        <v>0</v>
      </c>
      <c r="AQ814" s="31" t="n">
        <f aca="false">IF(SQRT($B$9)*$B814+SQRT(1-$B$9)*V814&lt;_xlfn.NORM.S.INV($B$6),1,0)</f>
        <v>0</v>
      </c>
      <c r="AR814" s="31" t="n">
        <f aca="false">IF(SQRT($B$9)*$B814+SQRT(1-$B$9)*W814&lt;_xlfn.NORM.S.INV($B$6),1,0)</f>
        <v>0</v>
      </c>
      <c r="AS814" s="31" t="n">
        <f aca="false">IF(SQRT($B$9)*$B814+SQRT(1-$B$9)*X814&lt;_xlfn.NORM.S.INV($B$6),1,0)</f>
        <v>0</v>
      </c>
      <c r="AT814" s="31" t="n">
        <f aca="false">IF(SQRT($B$9)*$B814+SQRT(1-$B$9)*Y814&lt;_xlfn.NORM.S.INV($B$6),1,0)</f>
        <v>0</v>
      </c>
      <c r="AU814" s="31" t="n">
        <f aca="false">IF(SQRT($B$9)*$B814+SQRT(1-$B$9)*Z814&lt;_xlfn.NORM.S.INV($B$6),1,0)</f>
        <v>0</v>
      </c>
      <c r="AV814" s="31" t="n">
        <f aca="false">IF(SQRT($B$9)*$B814+SQRT(1-$B$9)*AA814&lt;_xlfn.NORM.S.INV($B$6),1,0)</f>
        <v>0</v>
      </c>
      <c r="AW814" s="31" t="n">
        <f aca="false">IF(SQRT($C$9)*$B814+SQRT(1-$C$9)*AB814&lt;_xlfn.NORM.S.INV($C$6),1,0)</f>
        <v>0</v>
      </c>
      <c r="AX814" s="31" t="n">
        <f aca="false">IF(SQRT($C$9)*$B814+SQRT(1-$C$9)*AC814&lt;_xlfn.NORM.S.INV($C$6),1,0)</f>
        <v>0</v>
      </c>
      <c r="AY814" s="31" t="n">
        <f aca="false">IF(SQRT($C$9)*$B814+SQRT(1-$C$9)*AD814&lt;_xlfn.NORM.S.INV($C$6),1,0)</f>
        <v>1</v>
      </c>
      <c r="AZ814" s="31" t="n">
        <f aca="false">IF(SQRT($C$9)*$B814+SQRT(1-$C$9)*AE814&lt;_xlfn.NORM.S.INV($C$6),1,0)</f>
        <v>0</v>
      </c>
      <c r="BA814" s="31" t="n">
        <f aca="false">IF(SQRT($C$9)*$B814+SQRT(1-$C$9)*AF814&lt;_xlfn.NORM.S.INV($C$6),1,0)</f>
        <v>0</v>
      </c>
      <c r="BB814" s="31" t="n">
        <f aca="false">IF(SQRT($C$9)*$B814+SQRT(1-$C$9)*AG814&lt;_xlfn.NORM.S.INV($C$6),1,0)</f>
        <v>0</v>
      </c>
      <c r="BC814" s="31" t="n">
        <f aca="false">IF(SQRT($C$9)*$B814+SQRT(1-$C$9)*AH814&lt;_xlfn.NORM.S.INV($C$6),1,0)</f>
        <v>0</v>
      </c>
      <c r="BD814" s="31" t="n">
        <f aca="false">IF(SQRT($C$9)*$B814+SQRT(1-$C$9)*AI814&lt;_xlfn.NORM.S.INV($C$6),1,0)</f>
        <v>0</v>
      </c>
      <c r="BE814" s="31" t="n">
        <f aca="false">IF(SQRT($C$9)*$B814+SQRT(1-$C$9)*AJ814&lt;_xlfn.NORM.S.INV($C$6),1,0)</f>
        <v>1</v>
      </c>
      <c r="BF814" s="31" t="n">
        <f aca="false">IF(SQRT($C$9)*$B814+SQRT(1-$C$9)*AK814&lt;_xlfn.NORM.S.INV($C$6),1,0)</f>
        <v>0</v>
      </c>
      <c r="BG814" s="21"/>
      <c r="BH814" s="21"/>
      <c r="BI814" s="31" t="n">
        <f aca="false">$B$11*(($A$1061)*$C814/$B$12*$B$7+(1-$A$1061)*$D814/$B$12*$C$7)</f>
        <v>1200</v>
      </c>
      <c r="BJ814" s="31" t="n">
        <f aca="false">$B$11*(($A$1062)*$C814/$B$12*$B$7+(1-$A$1062)*$D814/$B$12*$C$7)</f>
        <v>1140</v>
      </c>
      <c r="BK814" s="31" t="n">
        <f aca="false">$B$11*(($A$1063)*$C814/$B$12*$B$7+(1-$A$1063)*$D814/$B$12*$C$7)</f>
        <v>1080</v>
      </c>
      <c r="BL814" s="31" t="n">
        <f aca="false">$B$11*(($A$1064)*$C814/$B$12*$B$7+(1-$A$1064)*$D814/$B$12*$C$7)</f>
        <v>1020</v>
      </c>
      <c r="BM814" s="31" t="n">
        <f aca="false">$B$11*(($A$1065)*$C814/$B$12*$B$7+(1-$A$1065)*$D814/$B$12*$C$7)</f>
        <v>960</v>
      </c>
      <c r="BN814" s="31" t="n">
        <f aca="false">$B$11*(($A$1066)*$C814/$B$12*$B$7+(1-$A$1066)*$D814/$B$12*$C$7)</f>
        <v>900</v>
      </c>
      <c r="BO814" s="31" t="n">
        <f aca="false">$B$11*(($A$1067)*$C814/$B$12*$B$7+(1-$A$1067)*$D814/$B$12*$C$7)</f>
        <v>840</v>
      </c>
      <c r="BP814" s="31" t="n">
        <f aca="false">$B$11*(($A$1068)*$C814/$B$12*$B$7+(1-$A$1068)*$D814/$B$12*$C$7)</f>
        <v>780</v>
      </c>
      <c r="BQ814" s="31" t="n">
        <f aca="false">$B$11*(($A$1069)*$C814/$B$12*$B$7+(1-$A$1069)*$D814/$B$12*$C$7)</f>
        <v>720</v>
      </c>
      <c r="BR814" s="31" t="n">
        <f aca="false">$B$11*(($A$1070)*$C814/$B$12*$B$7+(1-$A$1070)*$D814/$B$12*$C$7)</f>
        <v>660</v>
      </c>
      <c r="BS814" s="31" t="n">
        <f aca="false">$B$11*(($A$1071)*$C814/$B$12*$B$7+(1-$A$1071)*$D814/$B$12*$C$7)</f>
        <v>600</v>
      </c>
      <c r="BT814" s="31" t="n">
        <f aca="false">$B$11*(($A$1072)*$C814/$B$12*$B$7+(1-$A$1072)*$D814/$B$12*$C$7)</f>
        <v>540</v>
      </c>
      <c r="BU814" s="31" t="n">
        <f aca="false">$B$11*(($A$1073)*$C814/$B$12*$B$7+(1-$A$1073)*$D814/$B$12*$C$7)</f>
        <v>480</v>
      </c>
      <c r="BV814" s="31" t="n">
        <f aca="false">$B$11*(($A$1074)*$C814/$B$12*$B$7+(1-$A$1074)*$D814/$B$12*$C$7)</f>
        <v>420</v>
      </c>
      <c r="BW814" s="31" t="n">
        <f aca="false">$B$11*(($A$1075)*$C814/$B$12*$B$7+(1-$A$1075)*$D814/$B$12*$C$7)</f>
        <v>360</v>
      </c>
      <c r="BX814" s="31" t="n">
        <f aca="false">$B$11*(($A$1076)*$C814/$B$12*$B$7+(1-$A$1076)*$D814/$B$12*$C$7)</f>
        <v>300</v>
      </c>
      <c r="BY814" s="31" t="n">
        <f aca="false">$B$11*(($A$1077)*$C814/$B$12*$B$7+(1-$A$1077)*$D814/$B$12*$C$7)</f>
        <v>240</v>
      </c>
      <c r="BZ814" s="31" t="n">
        <f aca="false">$B$11*(($A$1078)*$C814/$B$12*$B$7+(1-$A$1078)*$D814/$B$12*$C$7)</f>
        <v>180</v>
      </c>
      <c r="CA814" s="31" t="n">
        <f aca="false">$B$11*(($A$1079)*$C814/$B$12*$B$7+(1-$A$1079)*$D814/$B$12*$C$7)</f>
        <v>120</v>
      </c>
      <c r="CB814" s="31" t="n">
        <f aca="false">$B$11*(($A$1080)*$C814/$B$12*$B$7+(1-$A$1080)*$D814/$B$12*$C$7)</f>
        <v>60.0000000000001</v>
      </c>
      <c r="CC814" s="31" t="n">
        <f aca="false">$B$11*(($A$1081)*$C814/$B$12*$B$7+(1-$A$1081)*$D814/$B$12*$C$7)</f>
        <v>0</v>
      </c>
    </row>
    <row r="815" customFormat="false" ht="15" hidden="false" customHeight="false" outlineLevel="0" collapsed="false">
      <c r="A815" s="21" t="n">
        <v>791</v>
      </c>
      <c r="B815" s="27" t="n">
        <v>-0.071097257540835</v>
      </c>
      <c r="C815" s="9" t="n">
        <f aca="false">SUM(AM815:AV815)</f>
        <v>0</v>
      </c>
      <c r="D815" s="9" t="n">
        <f aca="false">SUM(AW815:BF815)</f>
        <v>0</v>
      </c>
      <c r="E815" s="24" t="n">
        <f aca="false">(1-C815/$B$12)*$B$8-C815/$B$12*$B$7</f>
        <v>0.05</v>
      </c>
      <c r="F815" s="24" t="n">
        <f aca="false">(1-D815/$B$12)*$C$8-D815/$B$12*$C$7</f>
        <v>0.09</v>
      </c>
      <c r="G815" s="47" t="n">
        <f aca="false">$B$11*($B$10*C815/$B$12*$B$7+(1-$B$10)*D815/$B$12*$C$7)</f>
        <v>0</v>
      </c>
      <c r="H815" s="24" t="n">
        <f aca="false">$B$10*E815+(1-$B$10)*F815</f>
        <v>0.07</v>
      </c>
      <c r="I815" s="21"/>
      <c r="J815" s="21"/>
      <c r="K815" s="21"/>
      <c r="L815" s="21"/>
      <c r="M815" s="21"/>
      <c r="N815" s="21"/>
      <c r="O815" s="21"/>
      <c r="P815" s="21"/>
      <c r="Q815" s="21"/>
      <c r="R815" s="27" t="n">
        <v>0.564275339990017</v>
      </c>
      <c r="S815" s="27" t="n">
        <v>0.200472987400393</v>
      </c>
      <c r="T815" s="27" t="n">
        <v>-0.711854258435039</v>
      </c>
      <c r="U815" s="27" t="n">
        <v>-1.45245540548554</v>
      </c>
      <c r="V815" s="27" t="n">
        <v>0.426086906333082</v>
      </c>
      <c r="W815" s="27" t="n">
        <v>-0.241047569389645</v>
      </c>
      <c r="X815" s="27" t="n">
        <v>0.292721902453519</v>
      </c>
      <c r="Y815" s="27" t="n">
        <v>0.933693302105046</v>
      </c>
      <c r="Z815" s="27" t="n">
        <v>0.615192497482878</v>
      </c>
      <c r="AA815" s="27" t="n">
        <v>0.87213493404523</v>
      </c>
      <c r="AB815" s="27" t="n">
        <v>1.2880810574795</v>
      </c>
      <c r="AC815" s="27" t="n">
        <v>-0.481030465985646</v>
      </c>
      <c r="AD815" s="27" t="n">
        <v>1.94876273379452</v>
      </c>
      <c r="AE815" s="27" t="n">
        <v>0.407230667752182</v>
      </c>
      <c r="AF815" s="27" t="n">
        <v>0.391797701685817</v>
      </c>
      <c r="AG815" s="27" t="n">
        <v>1.71098876739038</v>
      </c>
      <c r="AH815" s="27" t="n">
        <v>-1.03281098100403</v>
      </c>
      <c r="AI815" s="27" t="n">
        <v>-1.30511407245311</v>
      </c>
      <c r="AJ815" s="27" t="n">
        <v>-0.53866463650815</v>
      </c>
      <c r="AK815" s="27" t="n">
        <v>-0.837308760670536</v>
      </c>
      <c r="AL815" s="21"/>
      <c r="AM815" s="31" t="n">
        <f aca="false">IF(SQRT($B$9)*$B815+SQRT(1-$B$9)*R815&lt;_xlfn.NORM.S.INV($B$6),1,0)</f>
        <v>0</v>
      </c>
      <c r="AN815" s="31" t="n">
        <f aca="false">IF(SQRT($B$9)*$B815+SQRT(1-$B$9)*S815&lt;_xlfn.NORM.S.INV($B$6),1,0)</f>
        <v>0</v>
      </c>
      <c r="AO815" s="31" t="n">
        <f aca="false">IF(SQRT($B$9)*$B815+SQRT(1-$B$9)*T815&lt;_xlfn.NORM.S.INV($B$6),1,0)</f>
        <v>0</v>
      </c>
      <c r="AP815" s="31" t="n">
        <f aca="false">IF(SQRT($B$9)*$B815+SQRT(1-$B$9)*U815&lt;_xlfn.NORM.S.INV($B$6),1,0)</f>
        <v>0</v>
      </c>
      <c r="AQ815" s="31" t="n">
        <f aca="false">IF(SQRT($B$9)*$B815+SQRT(1-$B$9)*V815&lt;_xlfn.NORM.S.INV($B$6),1,0)</f>
        <v>0</v>
      </c>
      <c r="AR815" s="31" t="n">
        <f aca="false">IF(SQRT($B$9)*$B815+SQRT(1-$B$9)*W815&lt;_xlfn.NORM.S.INV($B$6),1,0)</f>
        <v>0</v>
      </c>
      <c r="AS815" s="31" t="n">
        <f aca="false">IF(SQRT($B$9)*$B815+SQRT(1-$B$9)*X815&lt;_xlfn.NORM.S.INV($B$6),1,0)</f>
        <v>0</v>
      </c>
      <c r="AT815" s="31" t="n">
        <f aca="false">IF(SQRT($B$9)*$B815+SQRT(1-$B$9)*Y815&lt;_xlfn.NORM.S.INV($B$6),1,0)</f>
        <v>0</v>
      </c>
      <c r="AU815" s="31" t="n">
        <f aca="false">IF(SQRT($B$9)*$B815+SQRT(1-$B$9)*Z815&lt;_xlfn.NORM.S.INV($B$6),1,0)</f>
        <v>0</v>
      </c>
      <c r="AV815" s="31" t="n">
        <f aca="false">IF(SQRT($B$9)*$B815+SQRT(1-$B$9)*AA815&lt;_xlfn.NORM.S.INV($B$6),1,0)</f>
        <v>0</v>
      </c>
      <c r="AW815" s="31" t="n">
        <f aca="false">IF(SQRT($C$9)*$B815+SQRT(1-$C$9)*AB815&lt;_xlfn.NORM.S.INV($C$6),1,0)</f>
        <v>0</v>
      </c>
      <c r="AX815" s="31" t="n">
        <f aca="false">IF(SQRT($C$9)*$B815+SQRT(1-$C$9)*AC815&lt;_xlfn.NORM.S.INV($C$6),1,0)</f>
        <v>0</v>
      </c>
      <c r="AY815" s="31" t="n">
        <f aca="false">IF(SQRT($C$9)*$B815+SQRT(1-$C$9)*AD815&lt;_xlfn.NORM.S.INV($C$6),1,0)</f>
        <v>0</v>
      </c>
      <c r="AZ815" s="31" t="n">
        <f aca="false">IF(SQRT($C$9)*$B815+SQRT(1-$C$9)*AE815&lt;_xlfn.NORM.S.INV($C$6),1,0)</f>
        <v>0</v>
      </c>
      <c r="BA815" s="31" t="n">
        <f aca="false">IF(SQRT($C$9)*$B815+SQRT(1-$C$9)*AF815&lt;_xlfn.NORM.S.INV($C$6),1,0)</f>
        <v>0</v>
      </c>
      <c r="BB815" s="31" t="n">
        <f aca="false">IF(SQRT($C$9)*$B815+SQRT(1-$C$9)*AG815&lt;_xlfn.NORM.S.INV($C$6),1,0)</f>
        <v>0</v>
      </c>
      <c r="BC815" s="31" t="n">
        <f aca="false">IF(SQRT($C$9)*$B815+SQRT(1-$C$9)*AH815&lt;_xlfn.NORM.S.INV($C$6),1,0)</f>
        <v>0</v>
      </c>
      <c r="BD815" s="31" t="n">
        <f aca="false">IF(SQRT($C$9)*$B815+SQRT(1-$C$9)*AI815&lt;_xlfn.NORM.S.INV($C$6),1,0)</f>
        <v>0</v>
      </c>
      <c r="BE815" s="31" t="n">
        <f aca="false">IF(SQRT($C$9)*$B815+SQRT(1-$C$9)*AJ815&lt;_xlfn.NORM.S.INV($C$6),1,0)</f>
        <v>0</v>
      </c>
      <c r="BF815" s="31" t="n">
        <f aca="false">IF(SQRT($C$9)*$B815+SQRT(1-$C$9)*AK815&lt;_xlfn.NORM.S.INV($C$6),1,0)</f>
        <v>0</v>
      </c>
      <c r="BG815" s="21"/>
      <c r="BH815" s="21"/>
      <c r="BI815" s="31" t="n">
        <f aca="false">$B$11*(($A$1061)*$C815/$B$12*$B$7+(1-$A$1061)*$D815/$B$12*$C$7)</f>
        <v>0</v>
      </c>
      <c r="BJ815" s="31" t="n">
        <f aca="false">$B$11*(($A$1062)*$C815/$B$12*$B$7+(1-$A$1062)*$D815/$B$12*$C$7)</f>
        <v>0</v>
      </c>
      <c r="BK815" s="31" t="n">
        <f aca="false">$B$11*(($A$1063)*$C815/$B$12*$B$7+(1-$A$1063)*$D815/$B$12*$C$7)</f>
        <v>0</v>
      </c>
      <c r="BL815" s="31" t="n">
        <f aca="false">$B$11*(($A$1064)*$C815/$B$12*$B$7+(1-$A$1064)*$D815/$B$12*$C$7)</f>
        <v>0</v>
      </c>
      <c r="BM815" s="31" t="n">
        <f aca="false">$B$11*(($A$1065)*$C815/$B$12*$B$7+(1-$A$1065)*$D815/$B$12*$C$7)</f>
        <v>0</v>
      </c>
      <c r="BN815" s="31" t="n">
        <f aca="false">$B$11*(($A$1066)*$C815/$B$12*$B$7+(1-$A$1066)*$D815/$B$12*$C$7)</f>
        <v>0</v>
      </c>
      <c r="BO815" s="31" t="n">
        <f aca="false">$B$11*(($A$1067)*$C815/$B$12*$B$7+(1-$A$1067)*$D815/$B$12*$C$7)</f>
        <v>0</v>
      </c>
      <c r="BP815" s="31" t="n">
        <f aca="false">$B$11*(($A$1068)*$C815/$B$12*$B$7+(1-$A$1068)*$D815/$B$12*$C$7)</f>
        <v>0</v>
      </c>
      <c r="BQ815" s="31" t="n">
        <f aca="false">$B$11*(($A$1069)*$C815/$B$12*$B$7+(1-$A$1069)*$D815/$B$12*$C$7)</f>
        <v>0</v>
      </c>
      <c r="BR815" s="31" t="n">
        <f aca="false">$B$11*(($A$1070)*$C815/$B$12*$B$7+(1-$A$1070)*$D815/$B$12*$C$7)</f>
        <v>0</v>
      </c>
      <c r="BS815" s="31" t="n">
        <f aca="false">$B$11*(($A$1071)*$C815/$B$12*$B$7+(1-$A$1071)*$D815/$B$12*$C$7)</f>
        <v>0</v>
      </c>
      <c r="BT815" s="31" t="n">
        <f aca="false">$B$11*(($A$1072)*$C815/$B$12*$B$7+(1-$A$1072)*$D815/$B$12*$C$7)</f>
        <v>0</v>
      </c>
      <c r="BU815" s="31" t="n">
        <f aca="false">$B$11*(($A$1073)*$C815/$B$12*$B$7+(1-$A$1073)*$D815/$B$12*$C$7)</f>
        <v>0</v>
      </c>
      <c r="BV815" s="31" t="n">
        <f aca="false">$B$11*(($A$1074)*$C815/$B$12*$B$7+(1-$A$1074)*$D815/$B$12*$C$7)</f>
        <v>0</v>
      </c>
      <c r="BW815" s="31" t="n">
        <f aca="false">$B$11*(($A$1075)*$C815/$B$12*$B$7+(1-$A$1075)*$D815/$B$12*$C$7)</f>
        <v>0</v>
      </c>
      <c r="BX815" s="31" t="n">
        <f aca="false">$B$11*(($A$1076)*$C815/$B$12*$B$7+(1-$A$1076)*$D815/$B$12*$C$7)</f>
        <v>0</v>
      </c>
      <c r="BY815" s="31" t="n">
        <f aca="false">$B$11*(($A$1077)*$C815/$B$12*$B$7+(1-$A$1077)*$D815/$B$12*$C$7)</f>
        <v>0</v>
      </c>
      <c r="BZ815" s="31" t="n">
        <f aca="false">$B$11*(($A$1078)*$C815/$B$12*$B$7+(1-$A$1078)*$D815/$B$12*$C$7)</f>
        <v>0</v>
      </c>
      <c r="CA815" s="31" t="n">
        <f aca="false">$B$11*(($A$1079)*$C815/$B$12*$B$7+(1-$A$1079)*$D815/$B$12*$C$7)</f>
        <v>0</v>
      </c>
      <c r="CB815" s="31" t="n">
        <f aca="false">$B$11*(($A$1080)*$C815/$B$12*$B$7+(1-$A$1080)*$D815/$B$12*$C$7)</f>
        <v>0</v>
      </c>
      <c r="CC815" s="31" t="n">
        <f aca="false">$B$11*(($A$1081)*$C815/$B$12*$B$7+(1-$A$1081)*$D815/$B$12*$C$7)</f>
        <v>0</v>
      </c>
    </row>
    <row r="816" customFormat="false" ht="15" hidden="false" customHeight="false" outlineLevel="0" collapsed="false">
      <c r="A816" s="21" t="n">
        <v>792</v>
      </c>
      <c r="B816" s="27" t="n">
        <v>0.812721653621519</v>
      </c>
      <c r="C816" s="9" t="n">
        <f aca="false">SUM(AM816:AV816)</f>
        <v>0</v>
      </c>
      <c r="D816" s="9" t="n">
        <f aca="false">SUM(AW816:BF816)</f>
        <v>0</v>
      </c>
      <c r="E816" s="24" t="n">
        <f aca="false">(1-C816/$B$12)*$B$8-C816/$B$12*$B$7</f>
        <v>0.05</v>
      </c>
      <c r="F816" s="24" t="n">
        <f aca="false">(1-D816/$B$12)*$C$8-D816/$B$12*$C$7</f>
        <v>0.09</v>
      </c>
      <c r="G816" s="47" t="n">
        <f aca="false">$B$11*($B$10*C816/$B$12*$B$7+(1-$B$10)*D816/$B$12*$C$7)</f>
        <v>0</v>
      </c>
      <c r="H816" s="24" t="n">
        <f aca="false">$B$10*E816+(1-$B$10)*F816</f>
        <v>0.07</v>
      </c>
      <c r="I816" s="21"/>
      <c r="J816" s="21"/>
      <c r="K816" s="21"/>
      <c r="L816" s="21"/>
      <c r="M816" s="21"/>
      <c r="N816" s="21"/>
      <c r="O816" s="21"/>
      <c r="P816" s="21"/>
      <c r="Q816" s="21"/>
      <c r="R816" s="27" t="n">
        <v>0.611879643224827</v>
      </c>
      <c r="S816" s="27" t="n">
        <v>-0.371918641206631</v>
      </c>
      <c r="T816" s="27" t="n">
        <v>0.161397886924784</v>
      </c>
      <c r="U816" s="27" t="n">
        <v>-0.691937059976029</v>
      </c>
      <c r="V816" s="27" t="n">
        <v>-0.253719096963824</v>
      </c>
      <c r="W816" s="27" t="n">
        <v>-0.0520729952014854</v>
      </c>
      <c r="X816" s="27" t="n">
        <v>0.280881013720826</v>
      </c>
      <c r="Y816" s="27" t="n">
        <v>-0.216272590809249</v>
      </c>
      <c r="Z816" s="27" t="n">
        <v>-0.226470841948523</v>
      </c>
      <c r="AA816" s="27" t="n">
        <v>-1.93446925148412</v>
      </c>
      <c r="AB816" s="27" t="n">
        <v>-0.435228535493067</v>
      </c>
      <c r="AC816" s="27" t="n">
        <v>-1.22532823746748</v>
      </c>
      <c r="AD816" s="27" t="n">
        <v>-1.03563517151198</v>
      </c>
      <c r="AE816" s="27" t="n">
        <v>1.05646905651312</v>
      </c>
      <c r="AF816" s="27" t="n">
        <v>-1.60300700202564</v>
      </c>
      <c r="AG816" s="27" t="n">
        <v>-0.787196386617856</v>
      </c>
      <c r="AH816" s="27" t="n">
        <v>0.737043569642275</v>
      </c>
      <c r="AI816" s="27" t="n">
        <v>0.729078702844355</v>
      </c>
      <c r="AJ816" s="27" t="n">
        <v>0.666216429921114</v>
      </c>
      <c r="AK816" s="27" t="n">
        <v>1.00970540170759</v>
      </c>
      <c r="AL816" s="21"/>
      <c r="AM816" s="31" t="n">
        <f aca="false">IF(SQRT($B$9)*$B816+SQRT(1-$B$9)*R816&lt;_xlfn.NORM.S.INV($B$6),1,0)</f>
        <v>0</v>
      </c>
      <c r="AN816" s="31" t="n">
        <f aca="false">IF(SQRT($B$9)*$B816+SQRT(1-$B$9)*S816&lt;_xlfn.NORM.S.INV($B$6),1,0)</f>
        <v>0</v>
      </c>
      <c r="AO816" s="31" t="n">
        <f aca="false">IF(SQRT($B$9)*$B816+SQRT(1-$B$9)*T816&lt;_xlfn.NORM.S.INV($B$6),1,0)</f>
        <v>0</v>
      </c>
      <c r="AP816" s="31" t="n">
        <f aca="false">IF(SQRT($B$9)*$B816+SQRT(1-$B$9)*U816&lt;_xlfn.NORM.S.INV($B$6),1,0)</f>
        <v>0</v>
      </c>
      <c r="AQ816" s="31" t="n">
        <f aca="false">IF(SQRT($B$9)*$B816+SQRT(1-$B$9)*V816&lt;_xlfn.NORM.S.INV($B$6),1,0)</f>
        <v>0</v>
      </c>
      <c r="AR816" s="31" t="n">
        <f aca="false">IF(SQRT($B$9)*$B816+SQRT(1-$B$9)*W816&lt;_xlfn.NORM.S.INV($B$6),1,0)</f>
        <v>0</v>
      </c>
      <c r="AS816" s="31" t="n">
        <f aca="false">IF(SQRT($B$9)*$B816+SQRT(1-$B$9)*X816&lt;_xlfn.NORM.S.INV($B$6),1,0)</f>
        <v>0</v>
      </c>
      <c r="AT816" s="31" t="n">
        <f aca="false">IF(SQRT($B$9)*$B816+SQRT(1-$B$9)*Y816&lt;_xlfn.NORM.S.INV($B$6),1,0)</f>
        <v>0</v>
      </c>
      <c r="AU816" s="31" t="n">
        <f aca="false">IF(SQRT($B$9)*$B816+SQRT(1-$B$9)*Z816&lt;_xlfn.NORM.S.INV($B$6),1,0)</f>
        <v>0</v>
      </c>
      <c r="AV816" s="31" t="n">
        <f aca="false">IF(SQRT($B$9)*$B816+SQRT(1-$B$9)*AA816&lt;_xlfn.NORM.S.INV($B$6),1,0)</f>
        <v>0</v>
      </c>
      <c r="AW816" s="31" t="n">
        <f aca="false">IF(SQRT($C$9)*$B816+SQRT(1-$C$9)*AB816&lt;_xlfn.NORM.S.INV($C$6),1,0)</f>
        <v>0</v>
      </c>
      <c r="AX816" s="31" t="n">
        <f aca="false">IF(SQRT($C$9)*$B816+SQRT(1-$C$9)*AC816&lt;_xlfn.NORM.S.INV($C$6),1,0)</f>
        <v>0</v>
      </c>
      <c r="AY816" s="31" t="n">
        <f aca="false">IF(SQRT($C$9)*$B816+SQRT(1-$C$9)*AD816&lt;_xlfn.NORM.S.INV($C$6),1,0)</f>
        <v>0</v>
      </c>
      <c r="AZ816" s="31" t="n">
        <f aca="false">IF(SQRT($C$9)*$B816+SQRT(1-$C$9)*AE816&lt;_xlfn.NORM.S.INV($C$6),1,0)</f>
        <v>0</v>
      </c>
      <c r="BA816" s="31" t="n">
        <f aca="false">IF(SQRT($C$9)*$B816+SQRT(1-$C$9)*AF816&lt;_xlfn.NORM.S.INV($C$6),1,0)</f>
        <v>0</v>
      </c>
      <c r="BB816" s="31" t="n">
        <f aca="false">IF(SQRT($C$9)*$B816+SQRT(1-$C$9)*AG816&lt;_xlfn.NORM.S.INV($C$6),1,0)</f>
        <v>0</v>
      </c>
      <c r="BC816" s="31" t="n">
        <f aca="false">IF(SQRT($C$9)*$B816+SQRT(1-$C$9)*AH816&lt;_xlfn.NORM.S.INV($C$6),1,0)</f>
        <v>0</v>
      </c>
      <c r="BD816" s="31" t="n">
        <f aca="false">IF(SQRT($C$9)*$B816+SQRT(1-$C$9)*AI816&lt;_xlfn.NORM.S.INV($C$6),1,0)</f>
        <v>0</v>
      </c>
      <c r="BE816" s="31" t="n">
        <f aca="false">IF(SQRT($C$9)*$B816+SQRT(1-$C$9)*AJ816&lt;_xlfn.NORM.S.INV($C$6),1,0)</f>
        <v>0</v>
      </c>
      <c r="BF816" s="31" t="n">
        <f aca="false">IF(SQRT($C$9)*$B816+SQRT(1-$C$9)*AK816&lt;_xlfn.NORM.S.INV($C$6),1,0)</f>
        <v>0</v>
      </c>
      <c r="BG816" s="21"/>
      <c r="BH816" s="21"/>
      <c r="BI816" s="31" t="n">
        <f aca="false">$B$11*(($A$1061)*$C816/$B$12*$B$7+(1-$A$1061)*$D816/$B$12*$C$7)</f>
        <v>0</v>
      </c>
      <c r="BJ816" s="31" t="n">
        <f aca="false">$B$11*(($A$1062)*$C816/$B$12*$B$7+(1-$A$1062)*$D816/$B$12*$C$7)</f>
        <v>0</v>
      </c>
      <c r="BK816" s="31" t="n">
        <f aca="false">$B$11*(($A$1063)*$C816/$B$12*$B$7+(1-$A$1063)*$D816/$B$12*$C$7)</f>
        <v>0</v>
      </c>
      <c r="BL816" s="31" t="n">
        <f aca="false">$B$11*(($A$1064)*$C816/$B$12*$B$7+(1-$A$1064)*$D816/$B$12*$C$7)</f>
        <v>0</v>
      </c>
      <c r="BM816" s="31" t="n">
        <f aca="false">$B$11*(($A$1065)*$C816/$B$12*$B$7+(1-$A$1065)*$D816/$B$12*$C$7)</f>
        <v>0</v>
      </c>
      <c r="BN816" s="31" t="n">
        <f aca="false">$B$11*(($A$1066)*$C816/$B$12*$B$7+(1-$A$1066)*$D816/$B$12*$C$7)</f>
        <v>0</v>
      </c>
      <c r="BO816" s="31" t="n">
        <f aca="false">$B$11*(($A$1067)*$C816/$B$12*$B$7+(1-$A$1067)*$D816/$B$12*$C$7)</f>
        <v>0</v>
      </c>
      <c r="BP816" s="31" t="n">
        <f aca="false">$B$11*(($A$1068)*$C816/$B$12*$B$7+(1-$A$1068)*$D816/$B$12*$C$7)</f>
        <v>0</v>
      </c>
      <c r="BQ816" s="31" t="n">
        <f aca="false">$B$11*(($A$1069)*$C816/$B$12*$B$7+(1-$A$1069)*$D816/$B$12*$C$7)</f>
        <v>0</v>
      </c>
      <c r="BR816" s="31" t="n">
        <f aca="false">$B$11*(($A$1070)*$C816/$B$12*$B$7+(1-$A$1070)*$D816/$B$12*$C$7)</f>
        <v>0</v>
      </c>
      <c r="BS816" s="31" t="n">
        <f aca="false">$B$11*(($A$1071)*$C816/$B$12*$B$7+(1-$A$1071)*$D816/$B$12*$C$7)</f>
        <v>0</v>
      </c>
      <c r="BT816" s="31" t="n">
        <f aca="false">$B$11*(($A$1072)*$C816/$B$12*$B$7+(1-$A$1072)*$D816/$B$12*$C$7)</f>
        <v>0</v>
      </c>
      <c r="BU816" s="31" t="n">
        <f aca="false">$B$11*(($A$1073)*$C816/$B$12*$B$7+(1-$A$1073)*$D816/$B$12*$C$7)</f>
        <v>0</v>
      </c>
      <c r="BV816" s="31" t="n">
        <f aca="false">$B$11*(($A$1074)*$C816/$B$12*$B$7+(1-$A$1074)*$D816/$B$12*$C$7)</f>
        <v>0</v>
      </c>
      <c r="BW816" s="31" t="n">
        <f aca="false">$B$11*(($A$1075)*$C816/$B$12*$B$7+(1-$A$1075)*$D816/$B$12*$C$7)</f>
        <v>0</v>
      </c>
      <c r="BX816" s="31" t="n">
        <f aca="false">$B$11*(($A$1076)*$C816/$B$12*$B$7+(1-$A$1076)*$D816/$B$12*$C$7)</f>
        <v>0</v>
      </c>
      <c r="BY816" s="31" t="n">
        <f aca="false">$B$11*(($A$1077)*$C816/$B$12*$B$7+(1-$A$1077)*$D816/$B$12*$C$7)</f>
        <v>0</v>
      </c>
      <c r="BZ816" s="31" t="n">
        <f aca="false">$B$11*(($A$1078)*$C816/$B$12*$B$7+(1-$A$1078)*$D816/$B$12*$C$7)</f>
        <v>0</v>
      </c>
      <c r="CA816" s="31" t="n">
        <f aca="false">$B$11*(($A$1079)*$C816/$B$12*$B$7+(1-$A$1079)*$D816/$B$12*$C$7)</f>
        <v>0</v>
      </c>
      <c r="CB816" s="31" t="n">
        <f aca="false">$B$11*(($A$1080)*$C816/$B$12*$B$7+(1-$A$1080)*$D816/$B$12*$C$7)</f>
        <v>0</v>
      </c>
      <c r="CC816" s="31" t="n">
        <f aca="false">$B$11*(($A$1081)*$C816/$B$12*$B$7+(1-$A$1081)*$D816/$B$12*$C$7)</f>
        <v>0</v>
      </c>
    </row>
    <row r="817" customFormat="false" ht="15" hidden="false" customHeight="false" outlineLevel="0" collapsed="false">
      <c r="A817" s="21" t="n">
        <v>793</v>
      </c>
      <c r="B817" s="27" t="n">
        <v>0.771974378893927</v>
      </c>
      <c r="C817" s="9" t="n">
        <f aca="false">SUM(AM817:AV817)</f>
        <v>0</v>
      </c>
      <c r="D817" s="9" t="n">
        <f aca="false">SUM(AW817:BF817)</f>
        <v>0</v>
      </c>
      <c r="E817" s="24" t="n">
        <f aca="false">(1-C817/$B$12)*$B$8-C817/$B$12*$B$7</f>
        <v>0.05</v>
      </c>
      <c r="F817" s="24" t="n">
        <f aca="false">(1-D817/$B$12)*$C$8-D817/$B$12*$C$7</f>
        <v>0.09</v>
      </c>
      <c r="G817" s="47" t="n">
        <f aca="false">$B$11*($B$10*C817/$B$12*$B$7+(1-$B$10)*D817/$B$12*$C$7)</f>
        <v>0</v>
      </c>
      <c r="H817" s="24" t="n">
        <f aca="false">$B$10*E817+(1-$B$10)*F817</f>
        <v>0.07</v>
      </c>
      <c r="I817" s="21"/>
      <c r="J817" s="21"/>
      <c r="K817" s="21"/>
      <c r="L817" s="21"/>
      <c r="M817" s="21"/>
      <c r="N817" s="21"/>
      <c r="O817" s="21"/>
      <c r="P817" s="21"/>
      <c r="Q817" s="21"/>
      <c r="R817" s="27" t="n">
        <v>2.26113646655803</v>
      </c>
      <c r="S817" s="27" t="n">
        <v>-2.16302843267126</v>
      </c>
      <c r="T817" s="27" t="n">
        <v>-0.0948917659233338</v>
      </c>
      <c r="U817" s="27" t="n">
        <v>-0.0179620442083895</v>
      </c>
      <c r="V817" s="27" t="n">
        <v>0.525381416017186</v>
      </c>
      <c r="W817" s="27" t="n">
        <v>0.920643099647632</v>
      </c>
      <c r="X817" s="27" t="n">
        <v>1.19339185939919</v>
      </c>
      <c r="Y817" s="27" t="n">
        <v>0.835146810534907</v>
      </c>
      <c r="Z817" s="27" t="n">
        <v>0.172681165235131</v>
      </c>
      <c r="AA817" s="27" t="n">
        <v>-1.02302758955312</v>
      </c>
      <c r="AB817" s="27" t="n">
        <v>-0.501495586284</v>
      </c>
      <c r="AC817" s="27" t="n">
        <v>-0.143522439841076</v>
      </c>
      <c r="AD817" s="27" t="n">
        <v>0.190181876435285</v>
      </c>
      <c r="AE817" s="27" t="n">
        <v>1.38330157529863</v>
      </c>
      <c r="AF817" s="27" t="n">
        <v>-0.206122647127798</v>
      </c>
      <c r="AG817" s="27" t="n">
        <v>0.95044770971036</v>
      </c>
      <c r="AH817" s="27" t="n">
        <v>-1.83120581252221</v>
      </c>
      <c r="AI817" s="27" t="n">
        <v>-0.00558278765910021</v>
      </c>
      <c r="AJ817" s="27" t="n">
        <v>-1.58420001592425</v>
      </c>
      <c r="AK817" s="27" t="n">
        <v>-1.15073726719879</v>
      </c>
      <c r="AL817" s="21"/>
      <c r="AM817" s="31" t="n">
        <f aca="false">IF(SQRT($B$9)*$B817+SQRT(1-$B$9)*R817&lt;_xlfn.NORM.S.INV($B$6),1,0)</f>
        <v>0</v>
      </c>
      <c r="AN817" s="31" t="n">
        <f aca="false">IF(SQRT($B$9)*$B817+SQRT(1-$B$9)*S817&lt;_xlfn.NORM.S.INV($B$6),1,0)</f>
        <v>0</v>
      </c>
      <c r="AO817" s="31" t="n">
        <f aca="false">IF(SQRT($B$9)*$B817+SQRT(1-$B$9)*T817&lt;_xlfn.NORM.S.INV($B$6),1,0)</f>
        <v>0</v>
      </c>
      <c r="AP817" s="31" t="n">
        <f aca="false">IF(SQRT($B$9)*$B817+SQRT(1-$B$9)*U817&lt;_xlfn.NORM.S.INV($B$6),1,0)</f>
        <v>0</v>
      </c>
      <c r="AQ817" s="31" t="n">
        <f aca="false">IF(SQRT($B$9)*$B817+SQRT(1-$B$9)*V817&lt;_xlfn.NORM.S.INV($B$6),1,0)</f>
        <v>0</v>
      </c>
      <c r="AR817" s="31" t="n">
        <f aca="false">IF(SQRT($B$9)*$B817+SQRT(1-$B$9)*W817&lt;_xlfn.NORM.S.INV($B$6),1,0)</f>
        <v>0</v>
      </c>
      <c r="AS817" s="31" t="n">
        <f aca="false">IF(SQRT($B$9)*$B817+SQRT(1-$B$9)*X817&lt;_xlfn.NORM.S.INV($B$6),1,0)</f>
        <v>0</v>
      </c>
      <c r="AT817" s="31" t="n">
        <f aca="false">IF(SQRT($B$9)*$B817+SQRT(1-$B$9)*Y817&lt;_xlfn.NORM.S.INV($B$6),1,0)</f>
        <v>0</v>
      </c>
      <c r="AU817" s="31" t="n">
        <f aca="false">IF(SQRT($B$9)*$B817+SQRT(1-$B$9)*Z817&lt;_xlfn.NORM.S.INV($B$6),1,0)</f>
        <v>0</v>
      </c>
      <c r="AV817" s="31" t="n">
        <f aca="false">IF(SQRT($B$9)*$B817+SQRT(1-$B$9)*AA817&lt;_xlfn.NORM.S.INV($B$6),1,0)</f>
        <v>0</v>
      </c>
      <c r="AW817" s="31" t="n">
        <f aca="false">IF(SQRT($C$9)*$B817+SQRT(1-$C$9)*AB817&lt;_xlfn.NORM.S.INV($C$6),1,0)</f>
        <v>0</v>
      </c>
      <c r="AX817" s="31" t="n">
        <f aca="false">IF(SQRT($C$9)*$B817+SQRT(1-$C$9)*AC817&lt;_xlfn.NORM.S.INV($C$6),1,0)</f>
        <v>0</v>
      </c>
      <c r="AY817" s="31" t="n">
        <f aca="false">IF(SQRT($C$9)*$B817+SQRT(1-$C$9)*AD817&lt;_xlfn.NORM.S.INV($C$6),1,0)</f>
        <v>0</v>
      </c>
      <c r="AZ817" s="31" t="n">
        <f aca="false">IF(SQRT($C$9)*$B817+SQRT(1-$C$9)*AE817&lt;_xlfn.NORM.S.INV($C$6),1,0)</f>
        <v>0</v>
      </c>
      <c r="BA817" s="31" t="n">
        <f aca="false">IF(SQRT($C$9)*$B817+SQRT(1-$C$9)*AF817&lt;_xlfn.NORM.S.INV($C$6),1,0)</f>
        <v>0</v>
      </c>
      <c r="BB817" s="31" t="n">
        <f aca="false">IF(SQRT($C$9)*$B817+SQRT(1-$C$9)*AG817&lt;_xlfn.NORM.S.INV($C$6),1,0)</f>
        <v>0</v>
      </c>
      <c r="BC817" s="31" t="n">
        <f aca="false">IF(SQRT($C$9)*$B817+SQRT(1-$C$9)*AH817&lt;_xlfn.NORM.S.INV($C$6),1,0)</f>
        <v>0</v>
      </c>
      <c r="BD817" s="31" t="n">
        <f aca="false">IF(SQRT($C$9)*$B817+SQRT(1-$C$9)*AI817&lt;_xlfn.NORM.S.INV($C$6),1,0)</f>
        <v>0</v>
      </c>
      <c r="BE817" s="31" t="n">
        <f aca="false">IF(SQRT($C$9)*$B817+SQRT(1-$C$9)*AJ817&lt;_xlfn.NORM.S.INV($C$6),1,0)</f>
        <v>0</v>
      </c>
      <c r="BF817" s="31" t="n">
        <f aca="false">IF(SQRT($C$9)*$B817+SQRT(1-$C$9)*AK817&lt;_xlfn.NORM.S.INV($C$6),1,0)</f>
        <v>0</v>
      </c>
      <c r="BG817" s="21"/>
      <c r="BH817" s="21"/>
      <c r="BI817" s="31" t="n">
        <f aca="false">$B$11*(($A$1061)*$C817/$B$12*$B$7+(1-$A$1061)*$D817/$B$12*$C$7)</f>
        <v>0</v>
      </c>
      <c r="BJ817" s="31" t="n">
        <f aca="false">$B$11*(($A$1062)*$C817/$B$12*$B$7+(1-$A$1062)*$D817/$B$12*$C$7)</f>
        <v>0</v>
      </c>
      <c r="BK817" s="31" t="n">
        <f aca="false">$B$11*(($A$1063)*$C817/$B$12*$B$7+(1-$A$1063)*$D817/$B$12*$C$7)</f>
        <v>0</v>
      </c>
      <c r="BL817" s="31" t="n">
        <f aca="false">$B$11*(($A$1064)*$C817/$B$12*$B$7+(1-$A$1064)*$D817/$B$12*$C$7)</f>
        <v>0</v>
      </c>
      <c r="BM817" s="31" t="n">
        <f aca="false">$B$11*(($A$1065)*$C817/$B$12*$B$7+(1-$A$1065)*$D817/$B$12*$C$7)</f>
        <v>0</v>
      </c>
      <c r="BN817" s="31" t="n">
        <f aca="false">$B$11*(($A$1066)*$C817/$B$12*$B$7+(1-$A$1066)*$D817/$B$12*$C$7)</f>
        <v>0</v>
      </c>
      <c r="BO817" s="31" t="n">
        <f aca="false">$B$11*(($A$1067)*$C817/$B$12*$B$7+(1-$A$1067)*$D817/$B$12*$C$7)</f>
        <v>0</v>
      </c>
      <c r="BP817" s="31" t="n">
        <f aca="false">$B$11*(($A$1068)*$C817/$B$12*$B$7+(1-$A$1068)*$D817/$B$12*$C$7)</f>
        <v>0</v>
      </c>
      <c r="BQ817" s="31" t="n">
        <f aca="false">$B$11*(($A$1069)*$C817/$B$12*$B$7+(1-$A$1069)*$D817/$B$12*$C$7)</f>
        <v>0</v>
      </c>
      <c r="BR817" s="31" t="n">
        <f aca="false">$B$11*(($A$1070)*$C817/$B$12*$B$7+(1-$A$1070)*$D817/$B$12*$C$7)</f>
        <v>0</v>
      </c>
      <c r="BS817" s="31" t="n">
        <f aca="false">$B$11*(($A$1071)*$C817/$B$12*$B$7+(1-$A$1071)*$D817/$B$12*$C$7)</f>
        <v>0</v>
      </c>
      <c r="BT817" s="31" t="n">
        <f aca="false">$B$11*(($A$1072)*$C817/$B$12*$B$7+(1-$A$1072)*$D817/$B$12*$C$7)</f>
        <v>0</v>
      </c>
      <c r="BU817" s="31" t="n">
        <f aca="false">$B$11*(($A$1073)*$C817/$B$12*$B$7+(1-$A$1073)*$D817/$B$12*$C$7)</f>
        <v>0</v>
      </c>
      <c r="BV817" s="31" t="n">
        <f aca="false">$B$11*(($A$1074)*$C817/$B$12*$B$7+(1-$A$1074)*$D817/$B$12*$C$7)</f>
        <v>0</v>
      </c>
      <c r="BW817" s="31" t="n">
        <f aca="false">$B$11*(($A$1075)*$C817/$B$12*$B$7+(1-$A$1075)*$D817/$B$12*$C$7)</f>
        <v>0</v>
      </c>
      <c r="BX817" s="31" t="n">
        <f aca="false">$B$11*(($A$1076)*$C817/$B$12*$B$7+(1-$A$1076)*$D817/$B$12*$C$7)</f>
        <v>0</v>
      </c>
      <c r="BY817" s="31" t="n">
        <f aca="false">$B$11*(($A$1077)*$C817/$B$12*$B$7+(1-$A$1077)*$D817/$B$12*$C$7)</f>
        <v>0</v>
      </c>
      <c r="BZ817" s="31" t="n">
        <f aca="false">$B$11*(($A$1078)*$C817/$B$12*$B$7+(1-$A$1078)*$D817/$B$12*$C$7)</f>
        <v>0</v>
      </c>
      <c r="CA817" s="31" t="n">
        <f aca="false">$B$11*(($A$1079)*$C817/$B$12*$B$7+(1-$A$1079)*$D817/$B$12*$C$7)</f>
        <v>0</v>
      </c>
      <c r="CB817" s="31" t="n">
        <f aca="false">$B$11*(($A$1080)*$C817/$B$12*$B$7+(1-$A$1080)*$D817/$B$12*$C$7)</f>
        <v>0</v>
      </c>
      <c r="CC817" s="31" t="n">
        <f aca="false">$B$11*(($A$1081)*$C817/$B$12*$B$7+(1-$A$1081)*$D817/$B$12*$C$7)</f>
        <v>0</v>
      </c>
    </row>
    <row r="818" customFormat="false" ht="15" hidden="false" customHeight="false" outlineLevel="0" collapsed="false">
      <c r="A818" s="21" t="n">
        <v>794</v>
      </c>
      <c r="B818" s="27" t="n">
        <v>-0.0119462074519581</v>
      </c>
      <c r="C818" s="9" t="n">
        <f aca="false">SUM(AM818:AV818)</f>
        <v>0</v>
      </c>
      <c r="D818" s="9" t="n">
        <f aca="false">SUM(AW818:BF818)</f>
        <v>0</v>
      </c>
      <c r="E818" s="24" t="n">
        <f aca="false">(1-C818/$B$12)*$B$8-C818/$B$12*$B$7</f>
        <v>0.05</v>
      </c>
      <c r="F818" s="24" t="n">
        <f aca="false">(1-D818/$B$12)*$C$8-D818/$B$12*$C$7</f>
        <v>0.09</v>
      </c>
      <c r="G818" s="47" t="n">
        <f aca="false">$B$11*($B$10*C818/$B$12*$B$7+(1-$B$10)*D818/$B$12*$C$7)</f>
        <v>0</v>
      </c>
      <c r="H818" s="24" t="n">
        <f aca="false">$B$10*E818+(1-$B$10)*F818</f>
        <v>0.07</v>
      </c>
      <c r="I818" s="21"/>
      <c r="J818" s="21"/>
      <c r="K818" s="21"/>
      <c r="L818" s="21"/>
      <c r="M818" s="21"/>
      <c r="N818" s="21"/>
      <c r="O818" s="21"/>
      <c r="P818" s="21"/>
      <c r="Q818" s="21"/>
      <c r="R818" s="27" t="n">
        <v>0.0350328035873235</v>
      </c>
      <c r="S818" s="27" t="n">
        <v>-0.833482432934067</v>
      </c>
      <c r="T818" s="27" t="n">
        <v>-0.582531838052811</v>
      </c>
      <c r="U818" s="27" t="n">
        <v>1.51449028068891</v>
      </c>
      <c r="V818" s="27" t="n">
        <v>0.716359115216582</v>
      </c>
      <c r="W818" s="27" t="n">
        <v>0.565548398631202</v>
      </c>
      <c r="X818" s="27" t="n">
        <v>-0.837741800433912</v>
      </c>
      <c r="Y818" s="27" t="n">
        <v>1.53190053045253</v>
      </c>
      <c r="Z818" s="27" t="n">
        <v>-0.511495847336742</v>
      </c>
      <c r="AA818" s="27" t="n">
        <v>-1.01612770115384</v>
      </c>
      <c r="AB818" s="27" t="n">
        <v>-1.42507770869787</v>
      </c>
      <c r="AC818" s="27" t="n">
        <v>-1.03942187110672</v>
      </c>
      <c r="AD818" s="27" t="n">
        <v>0.605043664644449</v>
      </c>
      <c r="AE818" s="27" t="n">
        <v>-1.17372565534797</v>
      </c>
      <c r="AF818" s="27" t="n">
        <v>0.513768512800491</v>
      </c>
      <c r="AG818" s="27" t="n">
        <v>-0.146644272944069</v>
      </c>
      <c r="AH818" s="27" t="n">
        <v>0.591304216543293</v>
      </c>
      <c r="AI818" s="27" t="n">
        <v>-0.549804356332387</v>
      </c>
      <c r="AJ818" s="27" t="n">
        <v>1.17621990574113</v>
      </c>
      <c r="AK818" s="27" t="n">
        <v>0.197560109235901</v>
      </c>
      <c r="AL818" s="21"/>
      <c r="AM818" s="31" t="n">
        <f aca="false">IF(SQRT($B$9)*$B818+SQRT(1-$B$9)*R818&lt;_xlfn.NORM.S.INV($B$6),1,0)</f>
        <v>0</v>
      </c>
      <c r="AN818" s="31" t="n">
        <f aca="false">IF(SQRT($B$9)*$B818+SQRT(1-$B$9)*S818&lt;_xlfn.NORM.S.INV($B$6),1,0)</f>
        <v>0</v>
      </c>
      <c r="AO818" s="31" t="n">
        <f aca="false">IF(SQRT($B$9)*$B818+SQRT(1-$B$9)*T818&lt;_xlfn.NORM.S.INV($B$6),1,0)</f>
        <v>0</v>
      </c>
      <c r="AP818" s="31" t="n">
        <f aca="false">IF(SQRT($B$9)*$B818+SQRT(1-$B$9)*U818&lt;_xlfn.NORM.S.INV($B$6),1,0)</f>
        <v>0</v>
      </c>
      <c r="AQ818" s="31" t="n">
        <f aca="false">IF(SQRT($B$9)*$B818+SQRT(1-$B$9)*V818&lt;_xlfn.NORM.S.INV($B$6),1,0)</f>
        <v>0</v>
      </c>
      <c r="AR818" s="31" t="n">
        <f aca="false">IF(SQRT($B$9)*$B818+SQRT(1-$B$9)*W818&lt;_xlfn.NORM.S.INV($B$6),1,0)</f>
        <v>0</v>
      </c>
      <c r="AS818" s="31" t="n">
        <f aca="false">IF(SQRT($B$9)*$B818+SQRT(1-$B$9)*X818&lt;_xlfn.NORM.S.INV($B$6),1,0)</f>
        <v>0</v>
      </c>
      <c r="AT818" s="31" t="n">
        <f aca="false">IF(SQRT($B$9)*$B818+SQRT(1-$B$9)*Y818&lt;_xlfn.NORM.S.INV($B$6),1,0)</f>
        <v>0</v>
      </c>
      <c r="AU818" s="31" t="n">
        <f aca="false">IF(SQRT($B$9)*$B818+SQRT(1-$B$9)*Z818&lt;_xlfn.NORM.S.INV($B$6),1,0)</f>
        <v>0</v>
      </c>
      <c r="AV818" s="31" t="n">
        <f aca="false">IF(SQRT($B$9)*$B818+SQRT(1-$B$9)*AA818&lt;_xlfn.NORM.S.INV($B$6),1,0)</f>
        <v>0</v>
      </c>
      <c r="AW818" s="31" t="n">
        <f aca="false">IF(SQRT($C$9)*$B818+SQRT(1-$C$9)*AB818&lt;_xlfn.NORM.S.INV($C$6),1,0)</f>
        <v>0</v>
      </c>
      <c r="AX818" s="31" t="n">
        <f aca="false">IF(SQRT($C$9)*$B818+SQRT(1-$C$9)*AC818&lt;_xlfn.NORM.S.INV($C$6),1,0)</f>
        <v>0</v>
      </c>
      <c r="AY818" s="31" t="n">
        <f aca="false">IF(SQRT($C$9)*$B818+SQRT(1-$C$9)*AD818&lt;_xlfn.NORM.S.INV($C$6),1,0)</f>
        <v>0</v>
      </c>
      <c r="AZ818" s="31" t="n">
        <f aca="false">IF(SQRT($C$9)*$B818+SQRT(1-$C$9)*AE818&lt;_xlfn.NORM.S.INV($C$6),1,0)</f>
        <v>0</v>
      </c>
      <c r="BA818" s="31" t="n">
        <f aca="false">IF(SQRT($C$9)*$B818+SQRT(1-$C$9)*AF818&lt;_xlfn.NORM.S.INV($C$6),1,0)</f>
        <v>0</v>
      </c>
      <c r="BB818" s="31" t="n">
        <f aca="false">IF(SQRT($C$9)*$B818+SQRT(1-$C$9)*AG818&lt;_xlfn.NORM.S.INV($C$6),1,0)</f>
        <v>0</v>
      </c>
      <c r="BC818" s="31" t="n">
        <f aca="false">IF(SQRT($C$9)*$B818+SQRT(1-$C$9)*AH818&lt;_xlfn.NORM.S.INV($C$6),1,0)</f>
        <v>0</v>
      </c>
      <c r="BD818" s="31" t="n">
        <f aca="false">IF(SQRT($C$9)*$B818+SQRT(1-$C$9)*AI818&lt;_xlfn.NORM.S.INV($C$6),1,0)</f>
        <v>0</v>
      </c>
      <c r="BE818" s="31" t="n">
        <f aca="false">IF(SQRT($C$9)*$B818+SQRT(1-$C$9)*AJ818&lt;_xlfn.NORM.S.INV($C$6),1,0)</f>
        <v>0</v>
      </c>
      <c r="BF818" s="31" t="n">
        <f aca="false">IF(SQRT($C$9)*$B818+SQRT(1-$C$9)*AK818&lt;_xlfn.NORM.S.INV($C$6),1,0)</f>
        <v>0</v>
      </c>
      <c r="BG818" s="21"/>
      <c r="BH818" s="21"/>
      <c r="BI818" s="31" t="n">
        <f aca="false">$B$11*(($A$1061)*$C818/$B$12*$B$7+(1-$A$1061)*$D818/$B$12*$C$7)</f>
        <v>0</v>
      </c>
      <c r="BJ818" s="31" t="n">
        <f aca="false">$B$11*(($A$1062)*$C818/$B$12*$B$7+(1-$A$1062)*$D818/$B$12*$C$7)</f>
        <v>0</v>
      </c>
      <c r="BK818" s="31" t="n">
        <f aca="false">$B$11*(($A$1063)*$C818/$B$12*$B$7+(1-$A$1063)*$D818/$B$12*$C$7)</f>
        <v>0</v>
      </c>
      <c r="BL818" s="31" t="n">
        <f aca="false">$B$11*(($A$1064)*$C818/$B$12*$B$7+(1-$A$1064)*$D818/$B$12*$C$7)</f>
        <v>0</v>
      </c>
      <c r="BM818" s="31" t="n">
        <f aca="false">$B$11*(($A$1065)*$C818/$B$12*$B$7+(1-$A$1065)*$D818/$B$12*$C$7)</f>
        <v>0</v>
      </c>
      <c r="BN818" s="31" t="n">
        <f aca="false">$B$11*(($A$1066)*$C818/$B$12*$B$7+(1-$A$1066)*$D818/$B$12*$C$7)</f>
        <v>0</v>
      </c>
      <c r="BO818" s="31" t="n">
        <f aca="false">$B$11*(($A$1067)*$C818/$B$12*$B$7+(1-$A$1067)*$D818/$B$12*$C$7)</f>
        <v>0</v>
      </c>
      <c r="BP818" s="31" t="n">
        <f aca="false">$B$11*(($A$1068)*$C818/$B$12*$B$7+(1-$A$1068)*$D818/$B$12*$C$7)</f>
        <v>0</v>
      </c>
      <c r="BQ818" s="31" t="n">
        <f aca="false">$B$11*(($A$1069)*$C818/$B$12*$B$7+(1-$A$1069)*$D818/$B$12*$C$7)</f>
        <v>0</v>
      </c>
      <c r="BR818" s="31" t="n">
        <f aca="false">$B$11*(($A$1070)*$C818/$B$12*$B$7+(1-$A$1070)*$D818/$B$12*$C$7)</f>
        <v>0</v>
      </c>
      <c r="BS818" s="31" t="n">
        <f aca="false">$B$11*(($A$1071)*$C818/$B$12*$B$7+(1-$A$1071)*$D818/$B$12*$C$7)</f>
        <v>0</v>
      </c>
      <c r="BT818" s="31" t="n">
        <f aca="false">$B$11*(($A$1072)*$C818/$B$12*$B$7+(1-$A$1072)*$D818/$B$12*$C$7)</f>
        <v>0</v>
      </c>
      <c r="BU818" s="31" t="n">
        <f aca="false">$B$11*(($A$1073)*$C818/$B$12*$B$7+(1-$A$1073)*$D818/$B$12*$C$7)</f>
        <v>0</v>
      </c>
      <c r="BV818" s="31" t="n">
        <f aca="false">$B$11*(($A$1074)*$C818/$B$12*$B$7+(1-$A$1074)*$D818/$B$12*$C$7)</f>
        <v>0</v>
      </c>
      <c r="BW818" s="31" t="n">
        <f aca="false">$B$11*(($A$1075)*$C818/$B$12*$B$7+(1-$A$1075)*$D818/$B$12*$C$7)</f>
        <v>0</v>
      </c>
      <c r="BX818" s="31" t="n">
        <f aca="false">$B$11*(($A$1076)*$C818/$B$12*$B$7+(1-$A$1076)*$D818/$B$12*$C$7)</f>
        <v>0</v>
      </c>
      <c r="BY818" s="31" t="n">
        <f aca="false">$B$11*(($A$1077)*$C818/$B$12*$B$7+(1-$A$1077)*$D818/$B$12*$C$7)</f>
        <v>0</v>
      </c>
      <c r="BZ818" s="31" t="n">
        <f aca="false">$B$11*(($A$1078)*$C818/$B$12*$B$7+(1-$A$1078)*$D818/$B$12*$C$7)</f>
        <v>0</v>
      </c>
      <c r="CA818" s="31" t="n">
        <f aca="false">$B$11*(($A$1079)*$C818/$B$12*$B$7+(1-$A$1079)*$D818/$B$12*$C$7)</f>
        <v>0</v>
      </c>
      <c r="CB818" s="31" t="n">
        <f aca="false">$B$11*(($A$1080)*$C818/$B$12*$B$7+(1-$A$1080)*$D818/$B$12*$C$7)</f>
        <v>0</v>
      </c>
      <c r="CC818" s="31" t="n">
        <f aca="false">$B$11*(($A$1081)*$C818/$B$12*$B$7+(1-$A$1081)*$D818/$B$12*$C$7)</f>
        <v>0</v>
      </c>
    </row>
    <row r="819" customFormat="false" ht="15" hidden="false" customHeight="false" outlineLevel="0" collapsed="false">
      <c r="A819" s="21" t="n">
        <v>795</v>
      </c>
      <c r="B819" s="27" t="n">
        <v>0.323738796603288</v>
      </c>
      <c r="C819" s="9" t="n">
        <f aca="false">SUM(AM819:AV819)</f>
        <v>0</v>
      </c>
      <c r="D819" s="9" t="n">
        <f aca="false">SUM(AW819:BF819)</f>
        <v>0</v>
      </c>
      <c r="E819" s="24" t="n">
        <f aca="false">(1-C819/$B$12)*$B$8-C819/$B$12*$B$7</f>
        <v>0.05</v>
      </c>
      <c r="F819" s="24" t="n">
        <f aca="false">(1-D819/$B$12)*$C$8-D819/$B$12*$C$7</f>
        <v>0.09</v>
      </c>
      <c r="G819" s="47" t="n">
        <f aca="false">$B$11*($B$10*C819/$B$12*$B$7+(1-$B$10)*D819/$B$12*$C$7)</f>
        <v>0</v>
      </c>
      <c r="H819" s="24" t="n">
        <f aca="false">$B$10*E819+(1-$B$10)*F819</f>
        <v>0.07</v>
      </c>
      <c r="I819" s="21"/>
      <c r="J819" s="21"/>
      <c r="K819" s="21"/>
      <c r="L819" s="21"/>
      <c r="M819" s="21"/>
      <c r="N819" s="21"/>
      <c r="O819" s="21"/>
      <c r="P819" s="21"/>
      <c r="Q819" s="21"/>
      <c r="R819" s="27" t="n">
        <v>0.89090601812866</v>
      </c>
      <c r="S819" s="27" t="n">
        <v>-0.595095086861437</v>
      </c>
      <c r="T819" s="27" t="n">
        <v>-0.458120374968057</v>
      </c>
      <c r="U819" s="27" t="n">
        <v>-1.18804696782179</v>
      </c>
      <c r="V819" s="27" t="n">
        <v>0.822025545092741</v>
      </c>
      <c r="W819" s="27" t="n">
        <v>0.00246667188574954</v>
      </c>
      <c r="X819" s="27" t="n">
        <v>0.723240667983512</v>
      </c>
      <c r="Y819" s="27" t="n">
        <v>0.32641156928663</v>
      </c>
      <c r="Z819" s="27" t="n">
        <v>-0.108081912692776</v>
      </c>
      <c r="AA819" s="27" t="n">
        <v>1.19751550977087</v>
      </c>
      <c r="AB819" s="27" t="n">
        <v>-0.60775293123156</v>
      </c>
      <c r="AC819" s="27" t="n">
        <v>-0.0258858655826297</v>
      </c>
      <c r="AD819" s="27" t="n">
        <v>0.0908138880589167</v>
      </c>
      <c r="AE819" s="27" t="n">
        <v>-0.733294327892712</v>
      </c>
      <c r="AF819" s="27" t="n">
        <v>1.46530385228996</v>
      </c>
      <c r="AG819" s="27" t="n">
        <v>0.683552034189284</v>
      </c>
      <c r="AH819" s="27" t="n">
        <v>0.991241093925705</v>
      </c>
      <c r="AI819" s="27" t="n">
        <v>0.529945645671966</v>
      </c>
      <c r="AJ819" s="27" t="n">
        <v>1.00964866365063</v>
      </c>
      <c r="AK819" s="27" t="n">
        <v>-0.0955437649914462</v>
      </c>
      <c r="AL819" s="21"/>
      <c r="AM819" s="31" t="n">
        <f aca="false">IF(SQRT($B$9)*$B819+SQRT(1-$B$9)*R819&lt;_xlfn.NORM.S.INV($B$6),1,0)</f>
        <v>0</v>
      </c>
      <c r="AN819" s="31" t="n">
        <f aca="false">IF(SQRT($B$9)*$B819+SQRT(1-$B$9)*S819&lt;_xlfn.NORM.S.INV($B$6),1,0)</f>
        <v>0</v>
      </c>
      <c r="AO819" s="31" t="n">
        <f aca="false">IF(SQRT($B$9)*$B819+SQRT(1-$B$9)*T819&lt;_xlfn.NORM.S.INV($B$6),1,0)</f>
        <v>0</v>
      </c>
      <c r="AP819" s="31" t="n">
        <f aca="false">IF(SQRT($B$9)*$B819+SQRT(1-$B$9)*U819&lt;_xlfn.NORM.S.INV($B$6),1,0)</f>
        <v>0</v>
      </c>
      <c r="AQ819" s="31" t="n">
        <f aca="false">IF(SQRT($B$9)*$B819+SQRT(1-$B$9)*V819&lt;_xlfn.NORM.S.INV($B$6),1,0)</f>
        <v>0</v>
      </c>
      <c r="AR819" s="31" t="n">
        <f aca="false">IF(SQRT($B$9)*$B819+SQRT(1-$B$9)*W819&lt;_xlfn.NORM.S.INV($B$6),1,0)</f>
        <v>0</v>
      </c>
      <c r="AS819" s="31" t="n">
        <f aca="false">IF(SQRT($B$9)*$B819+SQRT(1-$B$9)*X819&lt;_xlfn.NORM.S.INV($B$6),1,0)</f>
        <v>0</v>
      </c>
      <c r="AT819" s="31" t="n">
        <f aca="false">IF(SQRT($B$9)*$B819+SQRT(1-$B$9)*Y819&lt;_xlfn.NORM.S.INV($B$6),1,0)</f>
        <v>0</v>
      </c>
      <c r="AU819" s="31" t="n">
        <f aca="false">IF(SQRT($B$9)*$B819+SQRT(1-$B$9)*Z819&lt;_xlfn.NORM.S.INV($B$6),1,0)</f>
        <v>0</v>
      </c>
      <c r="AV819" s="31" t="n">
        <f aca="false">IF(SQRT($B$9)*$B819+SQRT(1-$B$9)*AA819&lt;_xlfn.NORM.S.INV($B$6),1,0)</f>
        <v>0</v>
      </c>
      <c r="AW819" s="31" t="n">
        <f aca="false">IF(SQRT($C$9)*$B819+SQRT(1-$C$9)*AB819&lt;_xlfn.NORM.S.INV($C$6),1,0)</f>
        <v>0</v>
      </c>
      <c r="AX819" s="31" t="n">
        <f aca="false">IF(SQRT($C$9)*$B819+SQRT(1-$C$9)*AC819&lt;_xlfn.NORM.S.INV($C$6),1,0)</f>
        <v>0</v>
      </c>
      <c r="AY819" s="31" t="n">
        <f aca="false">IF(SQRT($C$9)*$B819+SQRT(1-$C$9)*AD819&lt;_xlfn.NORM.S.INV($C$6),1,0)</f>
        <v>0</v>
      </c>
      <c r="AZ819" s="31" t="n">
        <f aca="false">IF(SQRT($C$9)*$B819+SQRT(1-$C$9)*AE819&lt;_xlfn.NORM.S.INV($C$6),1,0)</f>
        <v>0</v>
      </c>
      <c r="BA819" s="31" t="n">
        <f aca="false">IF(SQRT($C$9)*$B819+SQRT(1-$C$9)*AF819&lt;_xlfn.NORM.S.INV($C$6),1,0)</f>
        <v>0</v>
      </c>
      <c r="BB819" s="31" t="n">
        <f aca="false">IF(SQRT($C$9)*$B819+SQRT(1-$C$9)*AG819&lt;_xlfn.NORM.S.INV($C$6),1,0)</f>
        <v>0</v>
      </c>
      <c r="BC819" s="31" t="n">
        <f aca="false">IF(SQRT($C$9)*$B819+SQRT(1-$C$9)*AH819&lt;_xlfn.NORM.S.INV($C$6),1,0)</f>
        <v>0</v>
      </c>
      <c r="BD819" s="31" t="n">
        <f aca="false">IF(SQRT($C$9)*$B819+SQRT(1-$C$9)*AI819&lt;_xlfn.NORM.S.INV($C$6),1,0)</f>
        <v>0</v>
      </c>
      <c r="BE819" s="31" t="n">
        <f aca="false">IF(SQRT($C$9)*$B819+SQRT(1-$C$9)*AJ819&lt;_xlfn.NORM.S.INV($C$6),1,0)</f>
        <v>0</v>
      </c>
      <c r="BF819" s="31" t="n">
        <f aca="false">IF(SQRT($C$9)*$B819+SQRT(1-$C$9)*AK819&lt;_xlfn.NORM.S.INV($C$6),1,0)</f>
        <v>0</v>
      </c>
      <c r="BG819" s="21"/>
      <c r="BH819" s="21"/>
      <c r="BI819" s="31" t="n">
        <f aca="false">$B$11*(($A$1061)*$C819/$B$12*$B$7+(1-$A$1061)*$D819/$B$12*$C$7)</f>
        <v>0</v>
      </c>
      <c r="BJ819" s="31" t="n">
        <f aca="false">$B$11*(($A$1062)*$C819/$B$12*$B$7+(1-$A$1062)*$D819/$B$12*$C$7)</f>
        <v>0</v>
      </c>
      <c r="BK819" s="31" t="n">
        <f aca="false">$B$11*(($A$1063)*$C819/$B$12*$B$7+(1-$A$1063)*$D819/$B$12*$C$7)</f>
        <v>0</v>
      </c>
      <c r="BL819" s="31" t="n">
        <f aca="false">$B$11*(($A$1064)*$C819/$B$12*$B$7+(1-$A$1064)*$D819/$B$12*$C$7)</f>
        <v>0</v>
      </c>
      <c r="BM819" s="31" t="n">
        <f aca="false">$B$11*(($A$1065)*$C819/$B$12*$B$7+(1-$A$1065)*$D819/$B$12*$C$7)</f>
        <v>0</v>
      </c>
      <c r="BN819" s="31" t="n">
        <f aca="false">$B$11*(($A$1066)*$C819/$B$12*$B$7+(1-$A$1066)*$D819/$B$12*$C$7)</f>
        <v>0</v>
      </c>
      <c r="BO819" s="31" t="n">
        <f aca="false">$B$11*(($A$1067)*$C819/$B$12*$B$7+(1-$A$1067)*$D819/$B$12*$C$7)</f>
        <v>0</v>
      </c>
      <c r="BP819" s="31" t="n">
        <f aca="false">$B$11*(($A$1068)*$C819/$B$12*$B$7+(1-$A$1068)*$D819/$B$12*$C$7)</f>
        <v>0</v>
      </c>
      <c r="BQ819" s="31" t="n">
        <f aca="false">$B$11*(($A$1069)*$C819/$B$12*$B$7+(1-$A$1069)*$D819/$B$12*$C$7)</f>
        <v>0</v>
      </c>
      <c r="BR819" s="31" t="n">
        <f aca="false">$B$11*(($A$1070)*$C819/$B$12*$B$7+(1-$A$1070)*$D819/$B$12*$C$7)</f>
        <v>0</v>
      </c>
      <c r="BS819" s="31" t="n">
        <f aca="false">$B$11*(($A$1071)*$C819/$B$12*$B$7+(1-$A$1071)*$D819/$B$12*$C$7)</f>
        <v>0</v>
      </c>
      <c r="BT819" s="31" t="n">
        <f aca="false">$B$11*(($A$1072)*$C819/$B$12*$B$7+(1-$A$1072)*$D819/$B$12*$C$7)</f>
        <v>0</v>
      </c>
      <c r="BU819" s="31" t="n">
        <f aca="false">$B$11*(($A$1073)*$C819/$B$12*$B$7+(1-$A$1073)*$D819/$B$12*$C$7)</f>
        <v>0</v>
      </c>
      <c r="BV819" s="31" t="n">
        <f aca="false">$B$11*(($A$1074)*$C819/$B$12*$B$7+(1-$A$1074)*$D819/$B$12*$C$7)</f>
        <v>0</v>
      </c>
      <c r="BW819" s="31" t="n">
        <f aca="false">$B$11*(($A$1075)*$C819/$B$12*$B$7+(1-$A$1075)*$D819/$B$12*$C$7)</f>
        <v>0</v>
      </c>
      <c r="BX819" s="31" t="n">
        <f aca="false">$B$11*(($A$1076)*$C819/$B$12*$B$7+(1-$A$1076)*$D819/$B$12*$C$7)</f>
        <v>0</v>
      </c>
      <c r="BY819" s="31" t="n">
        <f aca="false">$B$11*(($A$1077)*$C819/$B$12*$B$7+(1-$A$1077)*$D819/$B$12*$C$7)</f>
        <v>0</v>
      </c>
      <c r="BZ819" s="31" t="n">
        <f aca="false">$B$11*(($A$1078)*$C819/$B$12*$B$7+(1-$A$1078)*$D819/$B$12*$C$7)</f>
        <v>0</v>
      </c>
      <c r="CA819" s="31" t="n">
        <f aca="false">$B$11*(($A$1079)*$C819/$B$12*$B$7+(1-$A$1079)*$D819/$B$12*$C$7)</f>
        <v>0</v>
      </c>
      <c r="CB819" s="31" t="n">
        <f aca="false">$B$11*(($A$1080)*$C819/$B$12*$B$7+(1-$A$1080)*$D819/$B$12*$C$7)</f>
        <v>0</v>
      </c>
      <c r="CC819" s="31" t="n">
        <f aca="false">$B$11*(($A$1081)*$C819/$B$12*$B$7+(1-$A$1081)*$D819/$B$12*$C$7)</f>
        <v>0</v>
      </c>
    </row>
    <row r="820" customFormat="false" ht="15" hidden="false" customHeight="false" outlineLevel="0" collapsed="false">
      <c r="A820" s="21" t="n">
        <v>796</v>
      </c>
      <c r="B820" s="27" t="n">
        <v>0.405655502902914</v>
      </c>
      <c r="C820" s="9" t="n">
        <f aca="false">SUM(AM820:AV820)</f>
        <v>0</v>
      </c>
      <c r="D820" s="9" t="n">
        <f aca="false">SUM(AW820:BF820)</f>
        <v>0</v>
      </c>
      <c r="E820" s="24" t="n">
        <f aca="false">(1-C820/$B$12)*$B$8-C820/$B$12*$B$7</f>
        <v>0.05</v>
      </c>
      <c r="F820" s="24" t="n">
        <f aca="false">(1-D820/$B$12)*$C$8-D820/$B$12*$C$7</f>
        <v>0.09</v>
      </c>
      <c r="G820" s="47" t="n">
        <f aca="false">$B$11*($B$10*C820/$B$12*$B$7+(1-$B$10)*D820/$B$12*$C$7)</f>
        <v>0</v>
      </c>
      <c r="H820" s="24" t="n">
        <f aca="false">$B$10*E820+(1-$B$10)*F820</f>
        <v>0.07</v>
      </c>
      <c r="I820" s="21"/>
      <c r="J820" s="21"/>
      <c r="K820" s="21"/>
      <c r="L820" s="21"/>
      <c r="M820" s="21"/>
      <c r="N820" s="21"/>
      <c r="O820" s="21"/>
      <c r="P820" s="21"/>
      <c r="Q820" s="21"/>
      <c r="R820" s="27" t="n">
        <v>-0.957871426316281</v>
      </c>
      <c r="S820" s="27" t="n">
        <v>0.542645797093333</v>
      </c>
      <c r="T820" s="27" t="n">
        <v>-0.410787247195468</v>
      </c>
      <c r="U820" s="27" t="n">
        <v>-0.513628860618396</v>
      </c>
      <c r="V820" s="27" t="n">
        <v>-1.86898681756773</v>
      </c>
      <c r="W820" s="27" t="n">
        <v>-0.452034866459068</v>
      </c>
      <c r="X820" s="27" t="n">
        <v>-1.1873151700171</v>
      </c>
      <c r="Y820" s="27" t="n">
        <v>-0.805565117660292</v>
      </c>
      <c r="Z820" s="27" t="n">
        <v>-0.971901698640564</v>
      </c>
      <c r="AA820" s="27" t="n">
        <v>0.934502411043922</v>
      </c>
      <c r="AB820" s="27" t="n">
        <v>-0.284830011355297</v>
      </c>
      <c r="AC820" s="27" t="n">
        <v>-0.055015663784441</v>
      </c>
      <c r="AD820" s="27" t="n">
        <v>0.173314212724801</v>
      </c>
      <c r="AE820" s="27" t="n">
        <v>0.0751314991215155</v>
      </c>
      <c r="AF820" s="27" t="n">
        <v>-0.149795090986433</v>
      </c>
      <c r="AG820" s="27" t="n">
        <v>-1.81710670754406</v>
      </c>
      <c r="AH820" s="27" t="n">
        <v>0.102601436661907</v>
      </c>
      <c r="AI820" s="27" t="n">
        <v>0.900856126377719</v>
      </c>
      <c r="AJ820" s="27" t="n">
        <v>0.105397505390623</v>
      </c>
      <c r="AK820" s="27" t="n">
        <v>-1.25689955475522</v>
      </c>
      <c r="AL820" s="21"/>
      <c r="AM820" s="31" t="n">
        <f aca="false">IF(SQRT($B$9)*$B820+SQRT(1-$B$9)*R820&lt;_xlfn.NORM.S.INV($B$6),1,0)</f>
        <v>0</v>
      </c>
      <c r="AN820" s="31" t="n">
        <f aca="false">IF(SQRT($B$9)*$B820+SQRT(1-$B$9)*S820&lt;_xlfn.NORM.S.INV($B$6),1,0)</f>
        <v>0</v>
      </c>
      <c r="AO820" s="31" t="n">
        <f aca="false">IF(SQRT($B$9)*$B820+SQRT(1-$B$9)*T820&lt;_xlfn.NORM.S.INV($B$6),1,0)</f>
        <v>0</v>
      </c>
      <c r="AP820" s="31" t="n">
        <f aca="false">IF(SQRT($B$9)*$B820+SQRT(1-$B$9)*U820&lt;_xlfn.NORM.S.INV($B$6),1,0)</f>
        <v>0</v>
      </c>
      <c r="AQ820" s="31" t="n">
        <f aca="false">IF(SQRT($B$9)*$B820+SQRT(1-$B$9)*V820&lt;_xlfn.NORM.S.INV($B$6),1,0)</f>
        <v>0</v>
      </c>
      <c r="AR820" s="31" t="n">
        <f aca="false">IF(SQRT($B$9)*$B820+SQRT(1-$B$9)*W820&lt;_xlfn.NORM.S.INV($B$6),1,0)</f>
        <v>0</v>
      </c>
      <c r="AS820" s="31" t="n">
        <f aca="false">IF(SQRT($B$9)*$B820+SQRT(1-$B$9)*X820&lt;_xlfn.NORM.S.INV($B$6),1,0)</f>
        <v>0</v>
      </c>
      <c r="AT820" s="31" t="n">
        <f aca="false">IF(SQRT($B$9)*$B820+SQRT(1-$B$9)*Y820&lt;_xlfn.NORM.S.INV($B$6),1,0)</f>
        <v>0</v>
      </c>
      <c r="AU820" s="31" t="n">
        <f aca="false">IF(SQRT($B$9)*$B820+SQRT(1-$B$9)*Z820&lt;_xlfn.NORM.S.INV($B$6),1,0)</f>
        <v>0</v>
      </c>
      <c r="AV820" s="31" t="n">
        <f aca="false">IF(SQRT($B$9)*$B820+SQRT(1-$B$9)*AA820&lt;_xlfn.NORM.S.INV($B$6),1,0)</f>
        <v>0</v>
      </c>
      <c r="AW820" s="31" t="n">
        <f aca="false">IF(SQRT($C$9)*$B820+SQRT(1-$C$9)*AB820&lt;_xlfn.NORM.S.INV($C$6),1,0)</f>
        <v>0</v>
      </c>
      <c r="AX820" s="31" t="n">
        <f aca="false">IF(SQRT($C$9)*$B820+SQRT(1-$C$9)*AC820&lt;_xlfn.NORM.S.INV($C$6),1,0)</f>
        <v>0</v>
      </c>
      <c r="AY820" s="31" t="n">
        <f aca="false">IF(SQRT($C$9)*$B820+SQRT(1-$C$9)*AD820&lt;_xlfn.NORM.S.INV($C$6),1,0)</f>
        <v>0</v>
      </c>
      <c r="AZ820" s="31" t="n">
        <f aca="false">IF(SQRT($C$9)*$B820+SQRT(1-$C$9)*AE820&lt;_xlfn.NORM.S.INV($C$6),1,0)</f>
        <v>0</v>
      </c>
      <c r="BA820" s="31" t="n">
        <f aca="false">IF(SQRT($C$9)*$B820+SQRT(1-$C$9)*AF820&lt;_xlfn.NORM.S.INV($C$6),1,0)</f>
        <v>0</v>
      </c>
      <c r="BB820" s="31" t="n">
        <f aca="false">IF(SQRT($C$9)*$B820+SQRT(1-$C$9)*AG820&lt;_xlfn.NORM.S.INV($C$6),1,0)</f>
        <v>0</v>
      </c>
      <c r="BC820" s="31" t="n">
        <f aca="false">IF(SQRT($C$9)*$B820+SQRT(1-$C$9)*AH820&lt;_xlfn.NORM.S.INV($C$6),1,0)</f>
        <v>0</v>
      </c>
      <c r="BD820" s="31" t="n">
        <f aca="false">IF(SQRT($C$9)*$B820+SQRT(1-$C$9)*AI820&lt;_xlfn.NORM.S.INV($C$6),1,0)</f>
        <v>0</v>
      </c>
      <c r="BE820" s="31" t="n">
        <f aca="false">IF(SQRT($C$9)*$B820+SQRT(1-$C$9)*AJ820&lt;_xlfn.NORM.S.INV($C$6),1,0)</f>
        <v>0</v>
      </c>
      <c r="BF820" s="31" t="n">
        <f aca="false">IF(SQRT($C$9)*$B820+SQRT(1-$C$9)*AK820&lt;_xlfn.NORM.S.INV($C$6),1,0)</f>
        <v>0</v>
      </c>
      <c r="BG820" s="21"/>
      <c r="BH820" s="21"/>
      <c r="BI820" s="31" t="n">
        <f aca="false">$B$11*(($A$1061)*$C820/$B$12*$B$7+(1-$A$1061)*$D820/$B$12*$C$7)</f>
        <v>0</v>
      </c>
      <c r="BJ820" s="31" t="n">
        <f aca="false">$B$11*(($A$1062)*$C820/$B$12*$B$7+(1-$A$1062)*$D820/$B$12*$C$7)</f>
        <v>0</v>
      </c>
      <c r="BK820" s="31" t="n">
        <f aca="false">$B$11*(($A$1063)*$C820/$B$12*$B$7+(1-$A$1063)*$D820/$B$12*$C$7)</f>
        <v>0</v>
      </c>
      <c r="BL820" s="31" t="n">
        <f aca="false">$B$11*(($A$1064)*$C820/$B$12*$B$7+(1-$A$1064)*$D820/$B$12*$C$7)</f>
        <v>0</v>
      </c>
      <c r="BM820" s="31" t="n">
        <f aca="false">$B$11*(($A$1065)*$C820/$B$12*$B$7+(1-$A$1065)*$D820/$B$12*$C$7)</f>
        <v>0</v>
      </c>
      <c r="BN820" s="31" t="n">
        <f aca="false">$B$11*(($A$1066)*$C820/$B$12*$B$7+(1-$A$1066)*$D820/$B$12*$C$7)</f>
        <v>0</v>
      </c>
      <c r="BO820" s="31" t="n">
        <f aca="false">$B$11*(($A$1067)*$C820/$B$12*$B$7+(1-$A$1067)*$D820/$B$12*$C$7)</f>
        <v>0</v>
      </c>
      <c r="BP820" s="31" t="n">
        <f aca="false">$B$11*(($A$1068)*$C820/$B$12*$B$7+(1-$A$1068)*$D820/$B$12*$C$7)</f>
        <v>0</v>
      </c>
      <c r="BQ820" s="31" t="n">
        <f aca="false">$B$11*(($A$1069)*$C820/$B$12*$B$7+(1-$A$1069)*$D820/$B$12*$C$7)</f>
        <v>0</v>
      </c>
      <c r="BR820" s="31" t="n">
        <f aca="false">$B$11*(($A$1070)*$C820/$B$12*$B$7+(1-$A$1070)*$D820/$B$12*$C$7)</f>
        <v>0</v>
      </c>
      <c r="BS820" s="31" t="n">
        <f aca="false">$B$11*(($A$1071)*$C820/$B$12*$B$7+(1-$A$1071)*$D820/$B$12*$C$7)</f>
        <v>0</v>
      </c>
      <c r="BT820" s="31" t="n">
        <f aca="false">$B$11*(($A$1072)*$C820/$B$12*$B$7+(1-$A$1072)*$D820/$B$12*$C$7)</f>
        <v>0</v>
      </c>
      <c r="BU820" s="31" t="n">
        <f aca="false">$B$11*(($A$1073)*$C820/$B$12*$B$7+(1-$A$1073)*$D820/$B$12*$C$7)</f>
        <v>0</v>
      </c>
      <c r="BV820" s="31" t="n">
        <f aca="false">$B$11*(($A$1074)*$C820/$B$12*$B$7+(1-$A$1074)*$D820/$B$12*$C$7)</f>
        <v>0</v>
      </c>
      <c r="BW820" s="31" t="n">
        <f aca="false">$B$11*(($A$1075)*$C820/$B$12*$B$7+(1-$A$1075)*$D820/$B$12*$C$7)</f>
        <v>0</v>
      </c>
      <c r="BX820" s="31" t="n">
        <f aca="false">$B$11*(($A$1076)*$C820/$B$12*$B$7+(1-$A$1076)*$D820/$B$12*$C$7)</f>
        <v>0</v>
      </c>
      <c r="BY820" s="31" t="n">
        <f aca="false">$B$11*(($A$1077)*$C820/$B$12*$B$7+(1-$A$1077)*$D820/$B$12*$C$7)</f>
        <v>0</v>
      </c>
      <c r="BZ820" s="31" t="n">
        <f aca="false">$B$11*(($A$1078)*$C820/$B$12*$B$7+(1-$A$1078)*$D820/$B$12*$C$7)</f>
        <v>0</v>
      </c>
      <c r="CA820" s="31" t="n">
        <f aca="false">$B$11*(($A$1079)*$C820/$B$12*$B$7+(1-$A$1079)*$D820/$B$12*$C$7)</f>
        <v>0</v>
      </c>
      <c r="CB820" s="31" t="n">
        <f aca="false">$B$11*(($A$1080)*$C820/$B$12*$B$7+(1-$A$1080)*$D820/$B$12*$C$7)</f>
        <v>0</v>
      </c>
      <c r="CC820" s="31" t="n">
        <f aca="false">$B$11*(($A$1081)*$C820/$B$12*$B$7+(1-$A$1081)*$D820/$B$12*$C$7)</f>
        <v>0</v>
      </c>
    </row>
    <row r="821" customFormat="false" ht="15" hidden="false" customHeight="false" outlineLevel="0" collapsed="false">
      <c r="A821" s="21" t="n">
        <v>797</v>
      </c>
      <c r="B821" s="27" t="n">
        <v>-1.76283437539823</v>
      </c>
      <c r="C821" s="9" t="n">
        <f aca="false">SUM(AM821:AV821)</f>
        <v>1</v>
      </c>
      <c r="D821" s="9" t="n">
        <f aca="false">SUM(AW821:BF821)</f>
        <v>1</v>
      </c>
      <c r="E821" s="24" t="n">
        <f aca="false">(1-C821/$B$12)*$B$8-C821/$B$12*$B$7</f>
        <v>0.005</v>
      </c>
      <c r="F821" s="24" t="n">
        <f aca="false">(1-D821/$B$12)*$C$8-D821/$B$12*$C$7</f>
        <v>0.021</v>
      </c>
      <c r="G821" s="47" t="n">
        <f aca="false">$B$11*($B$10*C821/$B$12*$B$7+(1-$B$10)*D821/$B$12*$C$7)</f>
        <v>500</v>
      </c>
      <c r="H821" s="24" t="n">
        <f aca="false">$B$10*E821+(1-$B$10)*F821</f>
        <v>0.013</v>
      </c>
      <c r="I821" s="21"/>
      <c r="J821" s="21"/>
      <c r="K821" s="21"/>
      <c r="L821" s="21"/>
      <c r="M821" s="21"/>
      <c r="N821" s="21"/>
      <c r="O821" s="21"/>
      <c r="P821" s="21"/>
      <c r="Q821" s="21"/>
      <c r="R821" s="27" t="n">
        <v>-0.909972679392207</v>
      </c>
      <c r="S821" s="27" t="n">
        <v>-1.56071324375375</v>
      </c>
      <c r="T821" s="27" t="n">
        <v>-0.268794535450928</v>
      </c>
      <c r="U821" s="27" t="n">
        <v>-0.744709462187985</v>
      </c>
      <c r="V821" s="27" t="n">
        <v>-0.390363276872521</v>
      </c>
      <c r="W821" s="27" t="n">
        <v>-1.70853062610511</v>
      </c>
      <c r="X821" s="27" t="n">
        <v>-2.0486643612868</v>
      </c>
      <c r="Y821" s="27" t="n">
        <v>-0.38382878092304</v>
      </c>
      <c r="Z821" s="27" t="n">
        <v>1.31259983421358</v>
      </c>
      <c r="AA821" s="27" t="n">
        <v>1.66735515285494</v>
      </c>
      <c r="AB821" s="27" t="n">
        <v>-0.597156815084294</v>
      </c>
      <c r="AC821" s="27" t="n">
        <v>-0.974297891982668</v>
      </c>
      <c r="AD821" s="27" t="n">
        <v>0.0238438916255074</v>
      </c>
      <c r="AE821" s="27" t="n">
        <v>0.0813248059622189</v>
      </c>
      <c r="AF821" s="27" t="n">
        <v>-0.856710430541236</v>
      </c>
      <c r="AG821" s="27" t="n">
        <v>1.37524296443966</v>
      </c>
      <c r="AH821" s="27" t="n">
        <v>-0.666704892488411</v>
      </c>
      <c r="AI821" s="27" t="n">
        <v>0.893612676887526</v>
      </c>
      <c r="AJ821" s="27" t="n">
        <v>1.57845809560789</v>
      </c>
      <c r="AK821" s="27" t="n">
        <v>-0.686778512911219</v>
      </c>
      <c r="AL821" s="21"/>
      <c r="AM821" s="31" t="n">
        <f aca="false">IF(SQRT($B$9)*$B821+SQRT(1-$B$9)*R821&lt;_xlfn.NORM.S.INV($B$6),1,0)</f>
        <v>0</v>
      </c>
      <c r="AN821" s="31" t="n">
        <f aca="false">IF(SQRT($B$9)*$B821+SQRT(1-$B$9)*S821&lt;_xlfn.NORM.S.INV($B$6),1,0)</f>
        <v>0</v>
      </c>
      <c r="AO821" s="31" t="n">
        <f aca="false">IF(SQRT($B$9)*$B821+SQRT(1-$B$9)*T821&lt;_xlfn.NORM.S.INV($B$6),1,0)</f>
        <v>0</v>
      </c>
      <c r="AP821" s="31" t="n">
        <f aca="false">IF(SQRT($B$9)*$B821+SQRT(1-$B$9)*U821&lt;_xlfn.NORM.S.INV($B$6),1,0)</f>
        <v>0</v>
      </c>
      <c r="AQ821" s="31" t="n">
        <f aca="false">IF(SQRT($B$9)*$B821+SQRT(1-$B$9)*V821&lt;_xlfn.NORM.S.INV($B$6),1,0)</f>
        <v>0</v>
      </c>
      <c r="AR821" s="31" t="n">
        <f aca="false">IF(SQRT($B$9)*$B821+SQRT(1-$B$9)*W821&lt;_xlfn.NORM.S.INV($B$6),1,0)</f>
        <v>0</v>
      </c>
      <c r="AS821" s="31" t="n">
        <f aca="false">IF(SQRT($B$9)*$B821+SQRT(1-$B$9)*X821&lt;_xlfn.NORM.S.INV($B$6),1,0)</f>
        <v>1</v>
      </c>
      <c r="AT821" s="31" t="n">
        <f aca="false">IF(SQRT($B$9)*$B821+SQRT(1-$B$9)*Y821&lt;_xlfn.NORM.S.INV($B$6),1,0)</f>
        <v>0</v>
      </c>
      <c r="AU821" s="31" t="n">
        <f aca="false">IF(SQRT($B$9)*$B821+SQRT(1-$B$9)*Z821&lt;_xlfn.NORM.S.INV($B$6),1,0)</f>
        <v>0</v>
      </c>
      <c r="AV821" s="31" t="n">
        <f aca="false">IF(SQRT($B$9)*$B821+SQRT(1-$B$9)*AA821&lt;_xlfn.NORM.S.INV($B$6),1,0)</f>
        <v>0</v>
      </c>
      <c r="AW821" s="31" t="n">
        <f aca="false">IF(SQRT($C$9)*$B821+SQRT(1-$C$9)*AB821&lt;_xlfn.NORM.S.INV($C$6),1,0)</f>
        <v>0</v>
      </c>
      <c r="AX821" s="31" t="n">
        <f aca="false">IF(SQRT($C$9)*$B821+SQRT(1-$C$9)*AC821&lt;_xlfn.NORM.S.INV($C$6),1,0)</f>
        <v>1</v>
      </c>
      <c r="AY821" s="31" t="n">
        <f aca="false">IF(SQRT($C$9)*$B821+SQRT(1-$C$9)*AD821&lt;_xlfn.NORM.S.INV($C$6),1,0)</f>
        <v>0</v>
      </c>
      <c r="AZ821" s="31" t="n">
        <f aca="false">IF(SQRT($C$9)*$B821+SQRT(1-$C$9)*AE821&lt;_xlfn.NORM.S.INV($C$6),1,0)</f>
        <v>0</v>
      </c>
      <c r="BA821" s="31" t="n">
        <f aca="false">IF(SQRT($C$9)*$B821+SQRT(1-$C$9)*AF821&lt;_xlfn.NORM.S.INV($C$6),1,0)</f>
        <v>0</v>
      </c>
      <c r="BB821" s="31" t="n">
        <f aca="false">IF(SQRT($C$9)*$B821+SQRT(1-$C$9)*AG821&lt;_xlfn.NORM.S.INV($C$6),1,0)</f>
        <v>0</v>
      </c>
      <c r="BC821" s="31" t="n">
        <f aca="false">IF(SQRT($C$9)*$B821+SQRT(1-$C$9)*AH821&lt;_xlfn.NORM.S.INV($C$6),1,0)</f>
        <v>0</v>
      </c>
      <c r="BD821" s="31" t="n">
        <f aca="false">IF(SQRT($C$9)*$B821+SQRT(1-$C$9)*AI821&lt;_xlfn.NORM.S.INV($C$6),1,0)</f>
        <v>0</v>
      </c>
      <c r="BE821" s="31" t="n">
        <f aca="false">IF(SQRT($C$9)*$B821+SQRT(1-$C$9)*AJ821&lt;_xlfn.NORM.S.INV($C$6),1,0)</f>
        <v>0</v>
      </c>
      <c r="BF821" s="31" t="n">
        <f aca="false">IF(SQRT($C$9)*$B821+SQRT(1-$C$9)*AK821&lt;_xlfn.NORM.S.INV($C$6),1,0)</f>
        <v>0</v>
      </c>
      <c r="BG821" s="21"/>
      <c r="BH821" s="21"/>
      <c r="BI821" s="31" t="n">
        <f aca="false">$B$11*(($A$1061)*$C821/$B$12*$B$7+(1-$A$1061)*$D821/$B$12*$C$7)</f>
        <v>600</v>
      </c>
      <c r="BJ821" s="31" t="n">
        <f aca="false">$B$11*(($A$1062)*$C821/$B$12*$B$7+(1-$A$1062)*$D821/$B$12*$C$7)</f>
        <v>590</v>
      </c>
      <c r="BK821" s="31" t="n">
        <f aca="false">$B$11*(($A$1063)*$C821/$B$12*$B$7+(1-$A$1063)*$D821/$B$12*$C$7)</f>
        <v>580</v>
      </c>
      <c r="BL821" s="31" t="n">
        <f aca="false">$B$11*(($A$1064)*$C821/$B$12*$B$7+(1-$A$1064)*$D821/$B$12*$C$7)</f>
        <v>570</v>
      </c>
      <c r="BM821" s="31" t="n">
        <f aca="false">$B$11*(($A$1065)*$C821/$B$12*$B$7+(1-$A$1065)*$D821/$B$12*$C$7)</f>
        <v>560</v>
      </c>
      <c r="BN821" s="31" t="n">
        <f aca="false">$B$11*(($A$1066)*$C821/$B$12*$B$7+(1-$A$1066)*$D821/$B$12*$C$7)</f>
        <v>550</v>
      </c>
      <c r="BO821" s="31" t="n">
        <f aca="false">$B$11*(($A$1067)*$C821/$B$12*$B$7+(1-$A$1067)*$D821/$B$12*$C$7)</f>
        <v>540</v>
      </c>
      <c r="BP821" s="31" t="n">
        <f aca="false">$B$11*(($A$1068)*$C821/$B$12*$B$7+(1-$A$1068)*$D821/$B$12*$C$7)</f>
        <v>530</v>
      </c>
      <c r="BQ821" s="31" t="n">
        <f aca="false">$B$11*(($A$1069)*$C821/$B$12*$B$7+(1-$A$1069)*$D821/$B$12*$C$7)</f>
        <v>520</v>
      </c>
      <c r="BR821" s="31" t="n">
        <f aca="false">$B$11*(($A$1070)*$C821/$B$12*$B$7+(1-$A$1070)*$D821/$B$12*$C$7)</f>
        <v>510</v>
      </c>
      <c r="BS821" s="31" t="n">
        <f aca="false">$B$11*(($A$1071)*$C821/$B$12*$B$7+(1-$A$1071)*$D821/$B$12*$C$7)</f>
        <v>500</v>
      </c>
      <c r="BT821" s="31" t="n">
        <f aca="false">$B$11*(($A$1072)*$C821/$B$12*$B$7+(1-$A$1072)*$D821/$B$12*$C$7)</f>
        <v>490</v>
      </c>
      <c r="BU821" s="31" t="n">
        <f aca="false">$B$11*(($A$1073)*$C821/$B$12*$B$7+(1-$A$1073)*$D821/$B$12*$C$7)</f>
        <v>480</v>
      </c>
      <c r="BV821" s="31" t="n">
        <f aca="false">$B$11*(($A$1074)*$C821/$B$12*$B$7+(1-$A$1074)*$D821/$B$12*$C$7)</f>
        <v>470</v>
      </c>
      <c r="BW821" s="31" t="n">
        <f aca="false">$B$11*(($A$1075)*$C821/$B$12*$B$7+(1-$A$1075)*$D821/$B$12*$C$7)</f>
        <v>460</v>
      </c>
      <c r="BX821" s="31" t="n">
        <f aca="false">$B$11*(($A$1076)*$C821/$B$12*$B$7+(1-$A$1076)*$D821/$B$12*$C$7)</f>
        <v>450</v>
      </c>
      <c r="BY821" s="31" t="n">
        <f aca="false">$B$11*(($A$1077)*$C821/$B$12*$B$7+(1-$A$1077)*$D821/$B$12*$C$7)</f>
        <v>440</v>
      </c>
      <c r="BZ821" s="31" t="n">
        <f aca="false">$B$11*(($A$1078)*$C821/$B$12*$B$7+(1-$A$1078)*$D821/$B$12*$C$7)</f>
        <v>430</v>
      </c>
      <c r="CA821" s="31" t="n">
        <f aca="false">$B$11*(($A$1079)*$C821/$B$12*$B$7+(1-$A$1079)*$D821/$B$12*$C$7)</f>
        <v>420</v>
      </c>
      <c r="CB821" s="31" t="n">
        <f aca="false">$B$11*(($A$1080)*$C821/$B$12*$B$7+(1-$A$1080)*$D821/$B$12*$C$7)</f>
        <v>410</v>
      </c>
      <c r="CC821" s="31" t="n">
        <f aca="false">$B$11*(($A$1081)*$C821/$B$12*$B$7+(1-$A$1081)*$D821/$B$12*$C$7)</f>
        <v>400</v>
      </c>
    </row>
    <row r="822" customFormat="false" ht="15" hidden="false" customHeight="false" outlineLevel="0" collapsed="false">
      <c r="A822" s="21" t="n">
        <v>798</v>
      </c>
      <c r="B822" s="27" t="n">
        <v>0.824743861906066</v>
      </c>
      <c r="C822" s="9" t="n">
        <f aca="false">SUM(AM822:AV822)</f>
        <v>0</v>
      </c>
      <c r="D822" s="9" t="n">
        <f aca="false">SUM(AW822:BF822)</f>
        <v>0</v>
      </c>
      <c r="E822" s="24" t="n">
        <f aca="false">(1-C822/$B$12)*$B$8-C822/$B$12*$B$7</f>
        <v>0.05</v>
      </c>
      <c r="F822" s="24" t="n">
        <f aca="false">(1-D822/$B$12)*$C$8-D822/$B$12*$C$7</f>
        <v>0.09</v>
      </c>
      <c r="G822" s="47" t="n">
        <f aca="false">$B$11*($B$10*C822/$B$12*$B$7+(1-$B$10)*D822/$B$12*$C$7)</f>
        <v>0</v>
      </c>
      <c r="H822" s="24" t="n">
        <f aca="false">$B$10*E822+(1-$B$10)*F822</f>
        <v>0.07</v>
      </c>
      <c r="I822" s="21"/>
      <c r="J822" s="21"/>
      <c r="K822" s="21"/>
      <c r="L822" s="21"/>
      <c r="M822" s="21"/>
      <c r="N822" s="21"/>
      <c r="O822" s="21"/>
      <c r="P822" s="21"/>
      <c r="Q822" s="21"/>
      <c r="R822" s="27" t="n">
        <v>0.601028232149503</v>
      </c>
      <c r="S822" s="27" t="n">
        <v>-0.106030094213019</v>
      </c>
      <c r="T822" s="27" t="n">
        <v>-0.666946445042077</v>
      </c>
      <c r="U822" s="27" t="n">
        <v>0.467293182114651</v>
      </c>
      <c r="V822" s="27" t="n">
        <v>-0.271310215701758</v>
      </c>
      <c r="W822" s="27" t="n">
        <v>0.180743648187709</v>
      </c>
      <c r="X822" s="27" t="n">
        <v>0.689340714741681</v>
      </c>
      <c r="Y822" s="27" t="n">
        <v>-0.853088807026768</v>
      </c>
      <c r="Z822" s="27" t="n">
        <v>0.621411611208517</v>
      </c>
      <c r="AA822" s="27" t="n">
        <v>0.670951615617386</v>
      </c>
      <c r="AB822" s="27" t="n">
        <v>-1.88116714164998</v>
      </c>
      <c r="AC822" s="27" t="n">
        <v>-0.639870785341938</v>
      </c>
      <c r="AD822" s="27" t="n">
        <v>-0.617974223065255</v>
      </c>
      <c r="AE822" s="27" t="n">
        <v>1.96221581731335</v>
      </c>
      <c r="AF822" s="27" t="n">
        <v>1.23439130030336</v>
      </c>
      <c r="AG822" s="27" t="n">
        <v>0.511461963558186</v>
      </c>
      <c r="AH822" s="27" t="n">
        <v>0.58841623434186</v>
      </c>
      <c r="AI822" s="27" t="n">
        <v>-0.389635430591378</v>
      </c>
      <c r="AJ822" s="27" t="n">
        <v>-1.09533711998744</v>
      </c>
      <c r="AK822" s="27" t="n">
        <v>-0.988092296189113</v>
      </c>
      <c r="AL822" s="21"/>
      <c r="AM822" s="31" t="n">
        <f aca="false">IF(SQRT($B$9)*$B822+SQRT(1-$B$9)*R822&lt;_xlfn.NORM.S.INV($B$6),1,0)</f>
        <v>0</v>
      </c>
      <c r="AN822" s="31" t="n">
        <f aca="false">IF(SQRT($B$9)*$B822+SQRT(1-$B$9)*S822&lt;_xlfn.NORM.S.INV($B$6),1,0)</f>
        <v>0</v>
      </c>
      <c r="AO822" s="31" t="n">
        <f aca="false">IF(SQRT($B$9)*$B822+SQRT(1-$B$9)*T822&lt;_xlfn.NORM.S.INV($B$6),1,0)</f>
        <v>0</v>
      </c>
      <c r="AP822" s="31" t="n">
        <f aca="false">IF(SQRT($B$9)*$B822+SQRT(1-$B$9)*U822&lt;_xlfn.NORM.S.INV($B$6),1,0)</f>
        <v>0</v>
      </c>
      <c r="AQ822" s="31" t="n">
        <f aca="false">IF(SQRT($B$9)*$B822+SQRT(1-$B$9)*V822&lt;_xlfn.NORM.S.INV($B$6),1,0)</f>
        <v>0</v>
      </c>
      <c r="AR822" s="31" t="n">
        <f aca="false">IF(SQRT($B$9)*$B822+SQRT(1-$B$9)*W822&lt;_xlfn.NORM.S.INV($B$6),1,0)</f>
        <v>0</v>
      </c>
      <c r="AS822" s="31" t="n">
        <f aca="false">IF(SQRT($B$9)*$B822+SQRT(1-$B$9)*X822&lt;_xlfn.NORM.S.INV($B$6),1,0)</f>
        <v>0</v>
      </c>
      <c r="AT822" s="31" t="n">
        <f aca="false">IF(SQRT($B$9)*$B822+SQRT(1-$B$9)*Y822&lt;_xlfn.NORM.S.INV($B$6),1,0)</f>
        <v>0</v>
      </c>
      <c r="AU822" s="31" t="n">
        <f aca="false">IF(SQRT($B$9)*$B822+SQRT(1-$B$9)*Z822&lt;_xlfn.NORM.S.INV($B$6),1,0)</f>
        <v>0</v>
      </c>
      <c r="AV822" s="31" t="n">
        <f aca="false">IF(SQRT($B$9)*$B822+SQRT(1-$B$9)*AA822&lt;_xlfn.NORM.S.INV($B$6),1,0)</f>
        <v>0</v>
      </c>
      <c r="AW822" s="31" t="n">
        <f aca="false">IF(SQRT($C$9)*$B822+SQRT(1-$C$9)*AB822&lt;_xlfn.NORM.S.INV($C$6),1,0)</f>
        <v>0</v>
      </c>
      <c r="AX822" s="31" t="n">
        <f aca="false">IF(SQRT($C$9)*$B822+SQRT(1-$C$9)*AC822&lt;_xlfn.NORM.S.INV($C$6),1,0)</f>
        <v>0</v>
      </c>
      <c r="AY822" s="31" t="n">
        <f aca="false">IF(SQRT($C$9)*$B822+SQRT(1-$C$9)*AD822&lt;_xlfn.NORM.S.INV($C$6),1,0)</f>
        <v>0</v>
      </c>
      <c r="AZ822" s="31" t="n">
        <f aca="false">IF(SQRT($C$9)*$B822+SQRT(1-$C$9)*AE822&lt;_xlfn.NORM.S.INV($C$6),1,0)</f>
        <v>0</v>
      </c>
      <c r="BA822" s="31" t="n">
        <f aca="false">IF(SQRT($C$9)*$B822+SQRT(1-$C$9)*AF822&lt;_xlfn.NORM.S.INV($C$6),1,0)</f>
        <v>0</v>
      </c>
      <c r="BB822" s="31" t="n">
        <f aca="false">IF(SQRT($C$9)*$B822+SQRT(1-$C$9)*AG822&lt;_xlfn.NORM.S.INV($C$6),1,0)</f>
        <v>0</v>
      </c>
      <c r="BC822" s="31" t="n">
        <f aca="false">IF(SQRT($C$9)*$B822+SQRT(1-$C$9)*AH822&lt;_xlfn.NORM.S.INV($C$6),1,0)</f>
        <v>0</v>
      </c>
      <c r="BD822" s="31" t="n">
        <f aca="false">IF(SQRT($C$9)*$B822+SQRT(1-$C$9)*AI822&lt;_xlfn.NORM.S.INV($C$6),1,0)</f>
        <v>0</v>
      </c>
      <c r="BE822" s="31" t="n">
        <f aca="false">IF(SQRT($C$9)*$B822+SQRT(1-$C$9)*AJ822&lt;_xlfn.NORM.S.INV($C$6),1,0)</f>
        <v>0</v>
      </c>
      <c r="BF822" s="31" t="n">
        <f aca="false">IF(SQRT($C$9)*$B822+SQRT(1-$C$9)*AK822&lt;_xlfn.NORM.S.INV($C$6),1,0)</f>
        <v>0</v>
      </c>
      <c r="BG822" s="21"/>
      <c r="BH822" s="21"/>
      <c r="BI822" s="31" t="n">
        <f aca="false">$B$11*(($A$1061)*$C822/$B$12*$B$7+(1-$A$1061)*$D822/$B$12*$C$7)</f>
        <v>0</v>
      </c>
      <c r="BJ822" s="31" t="n">
        <f aca="false">$B$11*(($A$1062)*$C822/$B$12*$B$7+(1-$A$1062)*$D822/$B$12*$C$7)</f>
        <v>0</v>
      </c>
      <c r="BK822" s="31" t="n">
        <f aca="false">$B$11*(($A$1063)*$C822/$B$12*$B$7+(1-$A$1063)*$D822/$B$12*$C$7)</f>
        <v>0</v>
      </c>
      <c r="BL822" s="31" t="n">
        <f aca="false">$B$11*(($A$1064)*$C822/$B$12*$B$7+(1-$A$1064)*$D822/$B$12*$C$7)</f>
        <v>0</v>
      </c>
      <c r="BM822" s="31" t="n">
        <f aca="false">$B$11*(($A$1065)*$C822/$B$12*$B$7+(1-$A$1065)*$D822/$B$12*$C$7)</f>
        <v>0</v>
      </c>
      <c r="BN822" s="31" t="n">
        <f aca="false">$B$11*(($A$1066)*$C822/$B$12*$B$7+(1-$A$1066)*$D822/$B$12*$C$7)</f>
        <v>0</v>
      </c>
      <c r="BO822" s="31" t="n">
        <f aca="false">$B$11*(($A$1067)*$C822/$B$12*$B$7+(1-$A$1067)*$D822/$B$12*$C$7)</f>
        <v>0</v>
      </c>
      <c r="BP822" s="31" t="n">
        <f aca="false">$B$11*(($A$1068)*$C822/$B$12*$B$7+(1-$A$1068)*$D822/$B$12*$C$7)</f>
        <v>0</v>
      </c>
      <c r="BQ822" s="31" t="n">
        <f aca="false">$B$11*(($A$1069)*$C822/$B$12*$B$7+(1-$A$1069)*$D822/$B$12*$C$7)</f>
        <v>0</v>
      </c>
      <c r="BR822" s="31" t="n">
        <f aca="false">$B$11*(($A$1070)*$C822/$B$12*$B$7+(1-$A$1070)*$D822/$B$12*$C$7)</f>
        <v>0</v>
      </c>
      <c r="BS822" s="31" t="n">
        <f aca="false">$B$11*(($A$1071)*$C822/$B$12*$B$7+(1-$A$1071)*$D822/$B$12*$C$7)</f>
        <v>0</v>
      </c>
      <c r="BT822" s="31" t="n">
        <f aca="false">$B$11*(($A$1072)*$C822/$B$12*$B$7+(1-$A$1072)*$D822/$B$12*$C$7)</f>
        <v>0</v>
      </c>
      <c r="BU822" s="31" t="n">
        <f aca="false">$B$11*(($A$1073)*$C822/$B$12*$B$7+(1-$A$1073)*$D822/$B$12*$C$7)</f>
        <v>0</v>
      </c>
      <c r="BV822" s="31" t="n">
        <f aca="false">$B$11*(($A$1074)*$C822/$B$12*$B$7+(1-$A$1074)*$D822/$B$12*$C$7)</f>
        <v>0</v>
      </c>
      <c r="BW822" s="31" t="n">
        <f aca="false">$B$11*(($A$1075)*$C822/$B$12*$B$7+(1-$A$1075)*$D822/$B$12*$C$7)</f>
        <v>0</v>
      </c>
      <c r="BX822" s="31" t="n">
        <f aca="false">$B$11*(($A$1076)*$C822/$B$12*$B$7+(1-$A$1076)*$D822/$B$12*$C$7)</f>
        <v>0</v>
      </c>
      <c r="BY822" s="31" t="n">
        <f aca="false">$B$11*(($A$1077)*$C822/$B$12*$B$7+(1-$A$1077)*$D822/$B$12*$C$7)</f>
        <v>0</v>
      </c>
      <c r="BZ822" s="31" t="n">
        <f aca="false">$B$11*(($A$1078)*$C822/$B$12*$B$7+(1-$A$1078)*$D822/$B$12*$C$7)</f>
        <v>0</v>
      </c>
      <c r="CA822" s="31" t="n">
        <f aca="false">$B$11*(($A$1079)*$C822/$B$12*$B$7+(1-$A$1079)*$D822/$B$12*$C$7)</f>
        <v>0</v>
      </c>
      <c r="CB822" s="31" t="n">
        <f aca="false">$B$11*(($A$1080)*$C822/$B$12*$B$7+(1-$A$1080)*$D822/$B$12*$C$7)</f>
        <v>0</v>
      </c>
      <c r="CC822" s="31" t="n">
        <f aca="false">$B$11*(($A$1081)*$C822/$B$12*$B$7+(1-$A$1081)*$D822/$B$12*$C$7)</f>
        <v>0</v>
      </c>
    </row>
    <row r="823" customFormat="false" ht="15" hidden="false" customHeight="false" outlineLevel="0" collapsed="false">
      <c r="A823" s="21" t="n">
        <v>799</v>
      </c>
      <c r="B823" s="27" t="n">
        <v>-0.394125886678215</v>
      </c>
      <c r="C823" s="9" t="n">
        <f aca="false">SUM(AM823:AV823)</f>
        <v>0</v>
      </c>
      <c r="D823" s="9" t="n">
        <f aca="false">SUM(AW823:BF823)</f>
        <v>0</v>
      </c>
      <c r="E823" s="24" t="n">
        <f aca="false">(1-C823/$B$12)*$B$8-C823/$B$12*$B$7</f>
        <v>0.05</v>
      </c>
      <c r="F823" s="24" t="n">
        <f aca="false">(1-D823/$B$12)*$C$8-D823/$B$12*$C$7</f>
        <v>0.09</v>
      </c>
      <c r="G823" s="47" t="n">
        <f aca="false">$B$11*($B$10*C823/$B$12*$B$7+(1-$B$10)*D823/$B$12*$C$7)</f>
        <v>0</v>
      </c>
      <c r="H823" s="24" t="n">
        <f aca="false">$B$10*E823+(1-$B$10)*F823</f>
        <v>0.07</v>
      </c>
      <c r="I823" s="21"/>
      <c r="J823" s="21"/>
      <c r="K823" s="21"/>
      <c r="L823" s="21"/>
      <c r="M823" s="21"/>
      <c r="N823" s="21"/>
      <c r="O823" s="21"/>
      <c r="P823" s="21"/>
      <c r="Q823" s="21"/>
      <c r="R823" s="27" t="n">
        <v>0.36849427787463</v>
      </c>
      <c r="S823" s="27" t="n">
        <v>1.05124257067446</v>
      </c>
      <c r="T823" s="27" t="n">
        <v>-0.505464830955582</v>
      </c>
      <c r="U823" s="27" t="n">
        <v>-1.5616830696083</v>
      </c>
      <c r="V823" s="27" t="n">
        <v>0.494316747389963</v>
      </c>
      <c r="W823" s="27" t="n">
        <v>1.26247004664529</v>
      </c>
      <c r="X823" s="27" t="n">
        <v>-0.458477711788905</v>
      </c>
      <c r="Y823" s="27" t="n">
        <v>-0.760054023746222</v>
      </c>
      <c r="Z823" s="27" t="n">
        <v>-0.586593514831415</v>
      </c>
      <c r="AA823" s="27" t="n">
        <v>1.15667085822408</v>
      </c>
      <c r="AB823" s="27" t="n">
        <v>0.256761551570006</v>
      </c>
      <c r="AC823" s="27" t="n">
        <v>-0.14489662660001</v>
      </c>
      <c r="AD823" s="27" t="n">
        <v>0.734306795233311</v>
      </c>
      <c r="AE823" s="27" t="n">
        <v>-0.126957372887837</v>
      </c>
      <c r="AF823" s="27" t="n">
        <v>-0.0579872702552001</v>
      </c>
      <c r="AG823" s="27" t="n">
        <v>-0.134288930541864</v>
      </c>
      <c r="AH823" s="27" t="n">
        <v>-0.534412475468438</v>
      </c>
      <c r="AI823" s="27" t="n">
        <v>1.60700496525921</v>
      </c>
      <c r="AJ823" s="27" t="n">
        <v>-0.297019408857416</v>
      </c>
      <c r="AK823" s="27" t="n">
        <v>1.44248075822922</v>
      </c>
      <c r="AL823" s="21"/>
      <c r="AM823" s="31" t="n">
        <f aca="false">IF(SQRT($B$9)*$B823+SQRT(1-$B$9)*R823&lt;_xlfn.NORM.S.INV($B$6),1,0)</f>
        <v>0</v>
      </c>
      <c r="AN823" s="31" t="n">
        <f aca="false">IF(SQRT($B$9)*$B823+SQRT(1-$B$9)*S823&lt;_xlfn.NORM.S.INV($B$6),1,0)</f>
        <v>0</v>
      </c>
      <c r="AO823" s="31" t="n">
        <f aca="false">IF(SQRT($B$9)*$B823+SQRT(1-$B$9)*T823&lt;_xlfn.NORM.S.INV($B$6),1,0)</f>
        <v>0</v>
      </c>
      <c r="AP823" s="31" t="n">
        <f aca="false">IF(SQRT($B$9)*$B823+SQRT(1-$B$9)*U823&lt;_xlfn.NORM.S.INV($B$6),1,0)</f>
        <v>0</v>
      </c>
      <c r="AQ823" s="31" t="n">
        <f aca="false">IF(SQRT($B$9)*$B823+SQRT(1-$B$9)*V823&lt;_xlfn.NORM.S.INV($B$6),1,0)</f>
        <v>0</v>
      </c>
      <c r="AR823" s="31" t="n">
        <f aca="false">IF(SQRT($B$9)*$B823+SQRT(1-$B$9)*W823&lt;_xlfn.NORM.S.INV($B$6),1,0)</f>
        <v>0</v>
      </c>
      <c r="AS823" s="31" t="n">
        <f aca="false">IF(SQRT($B$9)*$B823+SQRT(1-$B$9)*X823&lt;_xlfn.NORM.S.INV($B$6),1,0)</f>
        <v>0</v>
      </c>
      <c r="AT823" s="31" t="n">
        <f aca="false">IF(SQRT($B$9)*$B823+SQRT(1-$B$9)*Y823&lt;_xlfn.NORM.S.INV($B$6),1,0)</f>
        <v>0</v>
      </c>
      <c r="AU823" s="31" t="n">
        <f aca="false">IF(SQRT($B$9)*$B823+SQRT(1-$B$9)*Z823&lt;_xlfn.NORM.S.INV($B$6),1,0)</f>
        <v>0</v>
      </c>
      <c r="AV823" s="31" t="n">
        <f aca="false">IF(SQRT($B$9)*$B823+SQRT(1-$B$9)*AA823&lt;_xlfn.NORM.S.INV($B$6),1,0)</f>
        <v>0</v>
      </c>
      <c r="AW823" s="31" t="n">
        <f aca="false">IF(SQRT($C$9)*$B823+SQRT(1-$C$9)*AB823&lt;_xlfn.NORM.S.INV($C$6),1,0)</f>
        <v>0</v>
      </c>
      <c r="AX823" s="31" t="n">
        <f aca="false">IF(SQRT($C$9)*$B823+SQRT(1-$C$9)*AC823&lt;_xlfn.NORM.S.INV($C$6),1,0)</f>
        <v>0</v>
      </c>
      <c r="AY823" s="31" t="n">
        <f aca="false">IF(SQRT($C$9)*$B823+SQRT(1-$C$9)*AD823&lt;_xlfn.NORM.S.INV($C$6),1,0)</f>
        <v>0</v>
      </c>
      <c r="AZ823" s="31" t="n">
        <f aca="false">IF(SQRT($C$9)*$B823+SQRT(1-$C$9)*AE823&lt;_xlfn.NORM.S.INV($C$6),1,0)</f>
        <v>0</v>
      </c>
      <c r="BA823" s="31" t="n">
        <f aca="false">IF(SQRT($C$9)*$B823+SQRT(1-$C$9)*AF823&lt;_xlfn.NORM.S.INV($C$6),1,0)</f>
        <v>0</v>
      </c>
      <c r="BB823" s="31" t="n">
        <f aca="false">IF(SQRT($C$9)*$B823+SQRT(1-$C$9)*AG823&lt;_xlfn.NORM.S.INV($C$6),1,0)</f>
        <v>0</v>
      </c>
      <c r="BC823" s="31" t="n">
        <f aca="false">IF(SQRT($C$9)*$B823+SQRT(1-$C$9)*AH823&lt;_xlfn.NORM.S.INV($C$6),1,0)</f>
        <v>0</v>
      </c>
      <c r="BD823" s="31" t="n">
        <f aca="false">IF(SQRT($C$9)*$B823+SQRT(1-$C$9)*AI823&lt;_xlfn.NORM.S.INV($C$6),1,0)</f>
        <v>0</v>
      </c>
      <c r="BE823" s="31" t="n">
        <f aca="false">IF(SQRT($C$9)*$B823+SQRT(1-$C$9)*AJ823&lt;_xlfn.NORM.S.INV($C$6),1,0)</f>
        <v>0</v>
      </c>
      <c r="BF823" s="31" t="n">
        <f aca="false">IF(SQRT($C$9)*$B823+SQRT(1-$C$9)*AK823&lt;_xlfn.NORM.S.INV($C$6),1,0)</f>
        <v>0</v>
      </c>
      <c r="BG823" s="21"/>
      <c r="BH823" s="21"/>
      <c r="BI823" s="31" t="n">
        <f aca="false">$B$11*(($A$1061)*$C823/$B$12*$B$7+(1-$A$1061)*$D823/$B$12*$C$7)</f>
        <v>0</v>
      </c>
      <c r="BJ823" s="31" t="n">
        <f aca="false">$B$11*(($A$1062)*$C823/$B$12*$B$7+(1-$A$1062)*$D823/$B$12*$C$7)</f>
        <v>0</v>
      </c>
      <c r="BK823" s="31" t="n">
        <f aca="false">$B$11*(($A$1063)*$C823/$B$12*$B$7+(1-$A$1063)*$D823/$B$12*$C$7)</f>
        <v>0</v>
      </c>
      <c r="BL823" s="31" t="n">
        <f aca="false">$B$11*(($A$1064)*$C823/$B$12*$B$7+(1-$A$1064)*$D823/$B$12*$C$7)</f>
        <v>0</v>
      </c>
      <c r="BM823" s="31" t="n">
        <f aca="false">$B$11*(($A$1065)*$C823/$B$12*$B$7+(1-$A$1065)*$D823/$B$12*$C$7)</f>
        <v>0</v>
      </c>
      <c r="BN823" s="31" t="n">
        <f aca="false">$B$11*(($A$1066)*$C823/$B$12*$B$7+(1-$A$1066)*$D823/$B$12*$C$7)</f>
        <v>0</v>
      </c>
      <c r="BO823" s="31" t="n">
        <f aca="false">$B$11*(($A$1067)*$C823/$B$12*$B$7+(1-$A$1067)*$D823/$B$12*$C$7)</f>
        <v>0</v>
      </c>
      <c r="BP823" s="31" t="n">
        <f aca="false">$B$11*(($A$1068)*$C823/$B$12*$B$7+(1-$A$1068)*$D823/$B$12*$C$7)</f>
        <v>0</v>
      </c>
      <c r="BQ823" s="31" t="n">
        <f aca="false">$B$11*(($A$1069)*$C823/$B$12*$B$7+(1-$A$1069)*$D823/$B$12*$C$7)</f>
        <v>0</v>
      </c>
      <c r="BR823" s="31" t="n">
        <f aca="false">$B$11*(($A$1070)*$C823/$B$12*$B$7+(1-$A$1070)*$D823/$B$12*$C$7)</f>
        <v>0</v>
      </c>
      <c r="BS823" s="31" t="n">
        <f aca="false">$B$11*(($A$1071)*$C823/$B$12*$B$7+(1-$A$1071)*$D823/$B$12*$C$7)</f>
        <v>0</v>
      </c>
      <c r="BT823" s="31" t="n">
        <f aca="false">$B$11*(($A$1072)*$C823/$B$12*$B$7+(1-$A$1072)*$D823/$B$12*$C$7)</f>
        <v>0</v>
      </c>
      <c r="BU823" s="31" t="n">
        <f aca="false">$B$11*(($A$1073)*$C823/$B$12*$B$7+(1-$A$1073)*$D823/$B$12*$C$7)</f>
        <v>0</v>
      </c>
      <c r="BV823" s="31" t="n">
        <f aca="false">$B$11*(($A$1074)*$C823/$B$12*$B$7+(1-$A$1074)*$D823/$B$12*$C$7)</f>
        <v>0</v>
      </c>
      <c r="BW823" s="31" t="n">
        <f aca="false">$B$11*(($A$1075)*$C823/$B$12*$B$7+(1-$A$1075)*$D823/$B$12*$C$7)</f>
        <v>0</v>
      </c>
      <c r="BX823" s="31" t="n">
        <f aca="false">$B$11*(($A$1076)*$C823/$B$12*$B$7+(1-$A$1076)*$D823/$B$12*$C$7)</f>
        <v>0</v>
      </c>
      <c r="BY823" s="31" t="n">
        <f aca="false">$B$11*(($A$1077)*$C823/$B$12*$B$7+(1-$A$1077)*$D823/$B$12*$C$7)</f>
        <v>0</v>
      </c>
      <c r="BZ823" s="31" t="n">
        <f aca="false">$B$11*(($A$1078)*$C823/$B$12*$B$7+(1-$A$1078)*$D823/$B$12*$C$7)</f>
        <v>0</v>
      </c>
      <c r="CA823" s="31" t="n">
        <f aca="false">$B$11*(($A$1079)*$C823/$B$12*$B$7+(1-$A$1079)*$D823/$B$12*$C$7)</f>
        <v>0</v>
      </c>
      <c r="CB823" s="31" t="n">
        <f aca="false">$B$11*(($A$1080)*$C823/$B$12*$B$7+(1-$A$1080)*$D823/$B$12*$C$7)</f>
        <v>0</v>
      </c>
      <c r="CC823" s="31" t="n">
        <f aca="false">$B$11*(($A$1081)*$C823/$B$12*$B$7+(1-$A$1081)*$D823/$B$12*$C$7)</f>
        <v>0</v>
      </c>
    </row>
    <row r="824" customFormat="false" ht="15" hidden="false" customHeight="false" outlineLevel="0" collapsed="false">
      <c r="A824" s="21" t="n">
        <v>800</v>
      </c>
      <c r="B824" s="27" t="n">
        <v>0.43905287960021</v>
      </c>
      <c r="C824" s="9" t="n">
        <f aca="false">SUM(AM824:AV824)</f>
        <v>0</v>
      </c>
      <c r="D824" s="9" t="n">
        <f aca="false">SUM(AW824:BF824)</f>
        <v>1</v>
      </c>
      <c r="E824" s="24" t="n">
        <f aca="false">(1-C824/$B$12)*$B$8-C824/$B$12*$B$7</f>
        <v>0.05</v>
      </c>
      <c r="F824" s="24" t="n">
        <f aca="false">(1-D824/$B$12)*$C$8-D824/$B$12*$C$7</f>
        <v>0.021</v>
      </c>
      <c r="G824" s="47" t="n">
        <f aca="false">$B$11*($B$10*C824/$B$12*$B$7+(1-$B$10)*D824/$B$12*$C$7)</f>
        <v>300</v>
      </c>
      <c r="H824" s="24" t="n">
        <f aca="false">$B$10*E824+(1-$B$10)*F824</f>
        <v>0.0355</v>
      </c>
      <c r="I824" s="21"/>
      <c r="J824" s="21"/>
      <c r="K824" s="21"/>
      <c r="L824" s="21"/>
      <c r="M824" s="21"/>
      <c r="N824" s="21"/>
      <c r="O824" s="21"/>
      <c r="P824" s="21"/>
      <c r="Q824" s="21"/>
      <c r="R824" s="27" t="n">
        <v>-1.79282171494993</v>
      </c>
      <c r="S824" s="27" t="n">
        <v>2.52203943966489</v>
      </c>
      <c r="T824" s="27" t="n">
        <v>-0.316840603988005</v>
      </c>
      <c r="U824" s="27" t="n">
        <v>0.575189084802512</v>
      </c>
      <c r="V824" s="27" t="n">
        <v>-0.669069311423139</v>
      </c>
      <c r="W824" s="27" t="n">
        <v>-1.46411674225961</v>
      </c>
      <c r="X824" s="27" t="n">
        <v>0.331845059103907</v>
      </c>
      <c r="Y824" s="27" t="n">
        <v>0.607547484464542</v>
      </c>
      <c r="Z824" s="27" t="n">
        <v>0.170073479644241</v>
      </c>
      <c r="AA824" s="27" t="n">
        <v>-1.52377156672113</v>
      </c>
      <c r="AB824" s="27" t="n">
        <v>2.23649643961897</v>
      </c>
      <c r="AC824" s="27" t="n">
        <v>-0.660006980894931</v>
      </c>
      <c r="AD824" s="27" t="n">
        <v>-0.191261032686653</v>
      </c>
      <c r="AE824" s="27" t="n">
        <v>0.332228687970954</v>
      </c>
      <c r="AF824" s="27" t="n">
        <v>1.1863371279943</v>
      </c>
      <c r="AG824" s="27" t="n">
        <v>1.30095890287398</v>
      </c>
      <c r="AH824" s="27" t="n">
        <v>-0.0791005837510161</v>
      </c>
      <c r="AI824" s="27" t="n">
        <v>0.411850568359322</v>
      </c>
      <c r="AJ824" s="27" t="n">
        <v>0.397603169132878</v>
      </c>
      <c r="AK824" s="27" t="n">
        <v>-2.9804394489745</v>
      </c>
      <c r="AL824" s="21"/>
      <c r="AM824" s="31" t="n">
        <f aca="false">IF(SQRT($B$9)*$B824+SQRT(1-$B$9)*R824&lt;_xlfn.NORM.S.INV($B$6),1,0)</f>
        <v>0</v>
      </c>
      <c r="AN824" s="31" t="n">
        <f aca="false">IF(SQRT($B$9)*$B824+SQRT(1-$B$9)*S824&lt;_xlfn.NORM.S.INV($B$6),1,0)</f>
        <v>0</v>
      </c>
      <c r="AO824" s="31" t="n">
        <f aca="false">IF(SQRT($B$9)*$B824+SQRT(1-$B$9)*T824&lt;_xlfn.NORM.S.INV($B$6),1,0)</f>
        <v>0</v>
      </c>
      <c r="AP824" s="31" t="n">
        <f aca="false">IF(SQRT($B$9)*$B824+SQRT(1-$B$9)*U824&lt;_xlfn.NORM.S.INV($B$6),1,0)</f>
        <v>0</v>
      </c>
      <c r="AQ824" s="31" t="n">
        <f aca="false">IF(SQRT($B$9)*$B824+SQRT(1-$B$9)*V824&lt;_xlfn.NORM.S.INV($B$6),1,0)</f>
        <v>0</v>
      </c>
      <c r="AR824" s="31" t="n">
        <f aca="false">IF(SQRT($B$9)*$B824+SQRT(1-$B$9)*W824&lt;_xlfn.NORM.S.INV($B$6),1,0)</f>
        <v>0</v>
      </c>
      <c r="AS824" s="31" t="n">
        <f aca="false">IF(SQRT($B$9)*$B824+SQRT(1-$B$9)*X824&lt;_xlfn.NORM.S.INV($B$6),1,0)</f>
        <v>0</v>
      </c>
      <c r="AT824" s="31" t="n">
        <f aca="false">IF(SQRT($B$9)*$B824+SQRT(1-$B$9)*Y824&lt;_xlfn.NORM.S.INV($B$6),1,0)</f>
        <v>0</v>
      </c>
      <c r="AU824" s="31" t="n">
        <f aca="false">IF(SQRT($B$9)*$B824+SQRT(1-$B$9)*Z824&lt;_xlfn.NORM.S.INV($B$6),1,0)</f>
        <v>0</v>
      </c>
      <c r="AV824" s="31" t="n">
        <f aca="false">IF(SQRT($B$9)*$B824+SQRT(1-$B$9)*AA824&lt;_xlfn.NORM.S.INV($B$6),1,0)</f>
        <v>0</v>
      </c>
      <c r="AW824" s="31" t="n">
        <f aca="false">IF(SQRT($C$9)*$B824+SQRT(1-$C$9)*AB824&lt;_xlfn.NORM.S.INV($C$6),1,0)</f>
        <v>0</v>
      </c>
      <c r="AX824" s="31" t="n">
        <f aca="false">IF(SQRT($C$9)*$B824+SQRT(1-$C$9)*AC824&lt;_xlfn.NORM.S.INV($C$6),1,0)</f>
        <v>0</v>
      </c>
      <c r="AY824" s="31" t="n">
        <f aca="false">IF(SQRT($C$9)*$B824+SQRT(1-$C$9)*AD824&lt;_xlfn.NORM.S.INV($C$6),1,0)</f>
        <v>0</v>
      </c>
      <c r="AZ824" s="31" t="n">
        <f aca="false">IF(SQRT($C$9)*$B824+SQRT(1-$C$9)*AE824&lt;_xlfn.NORM.S.INV($C$6),1,0)</f>
        <v>0</v>
      </c>
      <c r="BA824" s="31" t="n">
        <f aca="false">IF(SQRT($C$9)*$B824+SQRT(1-$C$9)*AF824&lt;_xlfn.NORM.S.INV($C$6),1,0)</f>
        <v>0</v>
      </c>
      <c r="BB824" s="31" t="n">
        <f aca="false">IF(SQRT($C$9)*$B824+SQRT(1-$C$9)*AG824&lt;_xlfn.NORM.S.INV($C$6),1,0)</f>
        <v>0</v>
      </c>
      <c r="BC824" s="31" t="n">
        <f aca="false">IF(SQRT($C$9)*$B824+SQRT(1-$C$9)*AH824&lt;_xlfn.NORM.S.INV($C$6),1,0)</f>
        <v>0</v>
      </c>
      <c r="BD824" s="31" t="n">
        <f aca="false">IF(SQRT($C$9)*$B824+SQRT(1-$C$9)*AI824&lt;_xlfn.NORM.S.INV($C$6),1,0)</f>
        <v>0</v>
      </c>
      <c r="BE824" s="31" t="n">
        <f aca="false">IF(SQRT($C$9)*$B824+SQRT(1-$C$9)*AJ824&lt;_xlfn.NORM.S.INV($C$6),1,0)</f>
        <v>0</v>
      </c>
      <c r="BF824" s="31" t="n">
        <f aca="false">IF(SQRT($C$9)*$B824+SQRT(1-$C$9)*AK824&lt;_xlfn.NORM.S.INV($C$6),1,0)</f>
        <v>1</v>
      </c>
      <c r="BG824" s="21"/>
      <c r="BH824" s="21"/>
      <c r="BI824" s="31" t="n">
        <f aca="false">$B$11*(($A$1061)*$C824/$B$12*$B$7+(1-$A$1061)*$D824/$B$12*$C$7)</f>
        <v>600</v>
      </c>
      <c r="BJ824" s="31" t="n">
        <f aca="false">$B$11*(($A$1062)*$C824/$B$12*$B$7+(1-$A$1062)*$D824/$B$12*$C$7)</f>
        <v>570</v>
      </c>
      <c r="BK824" s="31" t="n">
        <f aca="false">$B$11*(($A$1063)*$C824/$B$12*$B$7+(1-$A$1063)*$D824/$B$12*$C$7)</f>
        <v>540</v>
      </c>
      <c r="BL824" s="31" t="n">
        <f aca="false">$B$11*(($A$1064)*$C824/$B$12*$B$7+(1-$A$1064)*$D824/$B$12*$C$7)</f>
        <v>510</v>
      </c>
      <c r="BM824" s="31" t="n">
        <f aca="false">$B$11*(($A$1065)*$C824/$B$12*$B$7+(1-$A$1065)*$D824/$B$12*$C$7)</f>
        <v>480</v>
      </c>
      <c r="BN824" s="31" t="n">
        <f aca="false">$B$11*(($A$1066)*$C824/$B$12*$B$7+(1-$A$1066)*$D824/$B$12*$C$7)</f>
        <v>450</v>
      </c>
      <c r="BO824" s="31" t="n">
        <f aca="false">$B$11*(($A$1067)*$C824/$B$12*$B$7+(1-$A$1067)*$D824/$B$12*$C$7)</f>
        <v>420</v>
      </c>
      <c r="BP824" s="31" t="n">
        <f aca="false">$B$11*(($A$1068)*$C824/$B$12*$B$7+(1-$A$1068)*$D824/$B$12*$C$7)</f>
        <v>390</v>
      </c>
      <c r="BQ824" s="31" t="n">
        <f aca="false">$B$11*(($A$1069)*$C824/$B$12*$B$7+(1-$A$1069)*$D824/$B$12*$C$7)</f>
        <v>360</v>
      </c>
      <c r="BR824" s="31" t="n">
        <f aca="false">$B$11*(($A$1070)*$C824/$B$12*$B$7+(1-$A$1070)*$D824/$B$12*$C$7)</f>
        <v>330</v>
      </c>
      <c r="BS824" s="31" t="n">
        <f aca="false">$B$11*(($A$1071)*$C824/$B$12*$B$7+(1-$A$1071)*$D824/$B$12*$C$7)</f>
        <v>300</v>
      </c>
      <c r="BT824" s="31" t="n">
        <f aca="false">$B$11*(($A$1072)*$C824/$B$12*$B$7+(1-$A$1072)*$D824/$B$12*$C$7)</f>
        <v>270</v>
      </c>
      <c r="BU824" s="31" t="n">
        <f aca="false">$B$11*(($A$1073)*$C824/$B$12*$B$7+(1-$A$1073)*$D824/$B$12*$C$7)</f>
        <v>240</v>
      </c>
      <c r="BV824" s="31" t="n">
        <f aca="false">$B$11*(($A$1074)*$C824/$B$12*$B$7+(1-$A$1074)*$D824/$B$12*$C$7)</f>
        <v>210</v>
      </c>
      <c r="BW824" s="31" t="n">
        <f aca="false">$B$11*(($A$1075)*$C824/$B$12*$B$7+(1-$A$1075)*$D824/$B$12*$C$7)</f>
        <v>180</v>
      </c>
      <c r="BX824" s="31" t="n">
        <f aca="false">$B$11*(($A$1076)*$C824/$B$12*$B$7+(1-$A$1076)*$D824/$B$12*$C$7)</f>
        <v>150</v>
      </c>
      <c r="BY824" s="31" t="n">
        <f aca="false">$B$11*(($A$1077)*$C824/$B$12*$B$7+(1-$A$1077)*$D824/$B$12*$C$7)</f>
        <v>120</v>
      </c>
      <c r="BZ824" s="31" t="n">
        <f aca="false">$B$11*(($A$1078)*$C824/$B$12*$B$7+(1-$A$1078)*$D824/$B$12*$C$7)</f>
        <v>90</v>
      </c>
      <c r="CA824" s="31" t="n">
        <f aca="false">$B$11*(($A$1079)*$C824/$B$12*$B$7+(1-$A$1079)*$D824/$B$12*$C$7)</f>
        <v>60</v>
      </c>
      <c r="CB824" s="31" t="n">
        <f aca="false">$B$11*(($A$1080)*$C824/$B$12*$B$7+(1-$A$1080)*$D824/$B$12*$C$7)</f>
        <v>30</v>
      </c>
      <c r="CC824" s="31" t="n">
        <f aca="false">$B$11*(($A$1081)*$C824/$B$12*$B$7+(1-$A$1081)*$D824/$B$12*$C$7)</f>
        <v>0</v>
      </c>
    </row>
    <row r="825" customFormat="false" ht="15" hidden="false" customHeight="false" outlineLevel="0" collapsed="false">
      <c r="A825" s="21" t="n">
        <v>801</v>
      </c>
      <c r="B825" s="27" t="n">
        <v>2.07708466641641</v>
      </c>
      <c r="C825" s="9" t="n">
        <f aca="false">SUM(AM825:AV825)</f>
        <v>0</v>
      </c>
      <c r="D825" s="9" t="n">
        <f aca="false">SUM(AW825:BF825)</f>
        <v>0</v>
      </c>
      <c r="E825" s="24" t="n">
        <f aca="false">(1-C825/$B$12)*$B$8-C825/$B$12*$B$7</f>
        <v>0.05</v>
      </c>
      <c r="F825" s="24" t="n">
        <f aca="false">(1-D825/$B$12)*$C$8-D825/$B$12*$C$7</f>
        <v>0.09</v>
      </c>
      <c r="G825" s="47" t="n">
        <f aca="false">$B$11*($B$10*C825/$B$12*$B$7+(1-$B$10)*D825/$B$12*$C$7)</f>
        <v>0</v>
      </c>
      <c r="H825" s="24" t="n">
        <f aca="false">$B$10*E825+(1-$B$10)*F825</f>
        <v>0.07</v>
      </c>
      <c r="I825" s="21"/>
      <c r="J825" s="21"/>
      <c r="K825" s="21"/>
      <c r="L825" s="21"/>
      <c r="M825" s="21"/>
      <c r="N825" s="21"/>
      <c r="O825" s="21"/>
      <c r="P825" s="21"/>
      <c r="Q825" s="21"/>
      <c r="R825" s="27" t="n">
        <v>1.12363089424189</v>
      </c>
      <c r="S825" s="27" t="n">
        <v>0.0566563011715855</v>
      </c>
      <c r="T825" s="27" t="n">
        <v>1.41126657456316</v>
      </c>
      <c r="U825" s="27" t="n">
        <v>-0.639608719053149</v>
      </c>
      <c r="V825" s="27" t="n">
        <v>1.19678592504038</v>
      </c>
      <c r="W825" s="27" t="n">
        <v>0.0190352456218761</v>
      </c>
      <c r="X825" s="27" t="n">
        <v>-0.815401855042948</v>
      </c>
      <c r="Y825" s="27" t="n">
        <v>-0.89065747272439</v>
      </c>
      <c r="Z825" s="27" t="n">
        <v>-0.59789846201356</v>
      </c>
      <c r="AA825" s="27" t="n">
        <v>-1.13175877529389</v>
      </c>
      <c r="AB825" s="27" t="n">
        <v>-2.17133797976481</v>
      </c>
      <c r="AC825" s="27" t="n">
        <v>0.726244861471261</v>
      </c>
      <c r="AD825" s="27" t="n">
        <v>-1.04808008418132</v>
      </c>
      <c r="AE825" s="27" t="n">
        <v>-1.03236020535565</v>
      </c>
      <c r="AF825" s="27" t="n">
        <v>-1.53049464157301</v>
      </c>
      <c r="AG825" s="27" t="n">
        <v>0.104564164485641</v>
      </c>
      <c r="AH825" s="27" t="n">
        <v>0.492132720242042</v>
      </c>
      <c r="AI825" s="27" t="n">
        <v>0.764355069771847</v>
      </c>
      <c r="AJ825" s="27" t="n">
        <v>0.168333701632373</v>
      </c>
      <c r="AK825" s="27" t="n">
        <v>-1.09194347163053</v>
      </c>
      <c r="AL825" s="21"/>
      <c r="AM825" s="31" t="n">
        <f aca="false">IF(SQRT($B$9)*$B825+SQRT(1-$B$9)*R825&lt;_xlfn.NORM.S.INV($B$6),1,0)</f>
        <v>0</v>
      </c>
      <c r="AN825" s="31" t="n">
        <f aca="false">IF(SQRT($B$9)*$B825+SQRT(1-$B$9)*S825&lt;_xlfn.NORM.S.INV($B$6),1,0)</f>
        <v>0</v>
      </c>
      <c r="AO825" s="31" t="n">
        <f aca="false">IF(SQRT($B$9)*$B825+SQRT(1-$B$9)*T825&lt;_xlfn.NORM.S.INV($B$6),1,0)</f>
        <v>0</v>
      </c>
      <c r="AP825" s="31" t="n">
        <f aca="false">IF(SQRT($B$9)*$B825+SQRT(1-$B$9)*U825&lt;_xlfn.NORM.S.INV($B$6),1,0)</f>
        <v>0</v>
      </c>
      <c r="AQ825" s="31" t="n">
        <f aca="false">IF(SQRT($B$9)*$B825+SQRT(1-$B$9)*V825&lt;_xlfn.NORM.S.INV($B$6),1,0)</f>
        <v>0</v>
      </c>
      <c r="AR825" s="31" t="n">
        <f aca="false">IF(SQRT($B$9)*$B825+SQRT(1-$B$9)*W825&lt;_xlfn.NORM.S.INV($B$6),1,0)</f>
        <v>0</v>
      </c>
      <c r="AS825" s="31" t="n">
        <f aca="false">IF(SQRT($B$9)*$B825+SQRT(1-$B$9)*X825&lt;_xlfn.NORM.S.INV($B$6),1,0)</f>
        <v>0</v>
      </c>
      <c r="AT825" s="31" t="n">
        <f aca="false">IF(SQRT($B$9)*$B825+SQRT(1-$B$9)*Y825&lt;_xlfn.NORM.S.INV($B$6),1,0)</f>
        <v>0</v>
      </c>
      <c r="AU825" s="31" t="n">
        <f aca="false">IF(SQRT($B$9)*$B825+SQRT(1-$B$9)*Z825&lt;_xlfn.NORM.S.INV($B$6),1,0)</f>
        <v>0</v>
      </c>
      <c r="AV825" s="31" t="n">
        <f aca="false">IF(SQRT($B$9)*$B825+SQRT(1-$B$9)*AA825&lt;_xlfn.NORM.S.INV($B$6),1,0)</f>
        <v>0</v>
      </c>
      <c r="AW825" s="31" t="n">
        <f aca="false">IF(SQRT($C$9)*$B825+SQRT(1-$C$9)*AB825&lt;_xlfn.NORM.S.INV($C$6),1,0)</f>
        <v>0</v>
      </c>
      <c r="AX825" s="31" t="n">
        <f aca="false">IF(SQRT($C$9)*$B825+SQRT(1-$C$9)*AC825&lt;_xlfn.NORM.S.INV($C$6),1,0)</f>
        <v>0</v>
      </c>
      <c r="AY825" s="31" t="n">
        <f aca="false">IF(SQRT($C$9)*$B825+SQRT(1-$C$9)*AD825&lt;_xlfn.NORM.S.INV($C$6),1,0)</f>
        <v>0</v>
      </c>
      <c r="AZ825" s="31" t="n">
        <f aca="false">IF(SQRT($C$9)*$B825+SQRT(1-$C$9)*AE825&lt;_xlfn.NORM.S.INV($C$6),1,0)</f>
        <v>0</v>
      </c>
      <c r="BA825" s="31" t="n">
        <f aca="false">IF(SQRT($C$9)*$B825+SQRT(1-$C$9)*AF825&lt;_xlfn.NORM.S.INV($C$6),1,0)</f>
        <v>0</v>
      </c>
      <c r="BB825" s="31" t="n">
        <f aca="false">IF(SQRT($C$9)*$B825+SQRT(1-$C$9)*AG825&lt;_xlfn.NORM.S.INV($C$6),1,0)</f>
        <v>0</v>
      </c>
      <c r="BC825" s="31" t="n">
        <f aca="false">IF(SQRT($C$9)*$B825+SQRT(1-$C$9)*AH825&lt;_xlfn.NORM.S.INV($C$6),1,0)</f>
        <v>0</v>
      </c>
      <c r="BD825" s="31" t="n">
        <f aca="false">IF(SQRT($C$9)*$B825+SQRT(1-$C$9)*AI825&lt;_xlfn.NORM.S.INV($C$6),1,0)</f>
        <v>0</v>
      </c>
      <c r="BE825" s="31" t="n">
        <f aca="false">IF(SQRT($C$9)*$B825+SQRT(1-$C$9)*AJ825&lt;_xlfn.NORM.S.INV($C$6),1,0)</f>
        <v>0</v>
      </c>
      <c r="BF825" s="31" t="n">
        <f aca="false">IF(SQRT($C$9)*$B825+SQRT(1-$C$9)*AK825&lt;_xlfn.NORM.S.INV($C$6),1,0)</f>
        <v>0</v>
      </c>
      <c r="BG825" s="21"/>
      <c r="BH825" s="21"/>
      <c r="BI825" s="31" t="n">
        <f aca="false">$B$11*(($A$1061)*$C825/$B$12*$B$7+(1-$A$1061)*$D825/$B$12*$C$7)</f>
        <v>0</v>
      </c>
      <c r="BJ825" s="31" t="n">
        <f aca="false">$B$11*(($A$1062)*$C825/$B$12*$B$7+(1-$A$1062)*$D825/$B$12*$C$7)</f>
        <v>0</v>
      </c>
      <c r="BK825" s="31" t="n">
        <f aca="false">$B$11*(($A$1063)*$C825/$B$12*$B$7+(1-$A$1063)*$D825/$B$12*$C$7)</f>
        <v>0</v>
      </c>
      <c r="BL825" s="31" t="n">
        <f aca="false">$B$11*(($A$1064)*$C825/$B$12*$B$7+(1-$A$1064)*$D825/$B$12*$C$7)</f>
        <v>0</v>
      </c>
      <c r="BM825" s="31" t="n">
        <f aca="false">$B$11*(($A$1065)*$C825/$B$12*$B$7+(1-$A$1065)*$D825/$B$12*$C$7)</f>
        <v>0</v>
      </c>
      <c r="BN825" s="31" t="n">
        <f aca="false">$B$11*(($A$1066)*$C825/$B$12*$B$7+(1-$A$1066)*$D825/$B$12*$C$7)</f>
        <v>0</v>
      </c>
      <c r="BO825" s="31" t="n">
        <f aca="false">$B$11*(($A$1067)*$C825/$B$12*$B$7+(1-$A$1067)*$D825/$B$12*$C$7)</f>
        <v>0</v>
      </c>
      <c r="BP825" s="31" t="n">
        <f aca="false">$B$11*(($A$1068)*$C825/$B$12*$B$7+(1-$A$1068)*$D825/$B$12*$C$7)</f>
        <v>0</v>
      </c>
      <c r="BQ825" s="31" t="n">
        <f aca="false">$B$11*(($A$1069)*$C825/$B$12*$B$7+(1-$A$1069)*$D825/$B$12*$C$7)</f>
        <v>0</v>
      </c>
      <c r="BR825" s="31" t="n">
        <f aca="false">$B$11*(($A$1070)*$C825/$B$12*$B$7+(1-$A$1070)*$D825/$B$12*$C$7)</f>
        <v>0</v>
      </c>
      <c r="BS825" s="31" t="n">
        <f aca="false">$B$11*(($A$1071)*$C825/$B$12*$B$7+(1-$A$1071)*$D825/$B$12*$C$7)</f>
        <v>0</v>
      </c>
      <c r="BT825" s="31" t="n">
        <f aca="false">$B$11*(($A$1072)*$C825/$B$12*$B$7+(1-$A$1072)*$D825/$B$12*$C$7)</f>
        <v>0</v>
      </c>
      <c r="BU825" s="31" t="n">
        <f aca="false">$B$11*(($A$1073)*$C825/$B$12*$B$7+(1-$A$1073)*$D825/$B$12*$C$7)</f>
        <v>0</v>
      </c>
      <c r="BV825" s="31" t="n">
        <f aca="false">$B$11*(($A$1074)*$C825/$B$12*$B$7+(1-$A$1074)*$D825/$B$12*$C$7)</f>
        <v>0</v>
      </c>
      <c r="BW825" s="31" t="n">
        <f aca="false">$B$11*(($A$1075)*$C825/$B$12*$B$7+(1-$A$1075)*$D825/$B$12*$C$7)</f>
        <v>0</v>
      </c>
      <c r="BX825" s="31" t="n">
        <f aca="false">$B$11*(($A$1076)*$C825/$B$12*$B$7+(1-$A$1076)*$D825/$B$12*$C$7)</f>
        <v>0</v>
      </c>
      <c r="BY825" s="31" t="n">
        <f aca="false">$B$11*(($A$1077)*$C825/$B$12*$B$7+(1-$A$1077)*$D825/$B$12*$C$7)</f>
        <v>0</v>
      </c>
      <c r="BZ825" s="31" t="n">
        <f aca="false">$B$11*(($A$1078)*$C825/$B$12*$B$7+(1-$A$1078)*$D825/$B$12*$C$7)</f>
        <v>0</v>
      </c>
      <c r="CA825" s="31" t="n">
        <f aca="false">$B$11*(($A$1079)*$C825/$B$12*$B$7+(1-$A$1079)*$D825/$B$12*$C$7)</f>
        <v>0</v>
      </c>
      <c r="CB825" s="31" t="n">
        <f aca="false">$B$11*(($A$1080)*$C825/$B$12*$B$7+(1-$A$1080)*$D825/$B$12*$C$7)</f>
        <v>0</v>
      </c>
      <c r="CC825" s="31" t="n">
        <f aca="false">$B$11*(($A$1081)*$C825/$B$12*$B$7+(1-$A$1081)*$D825/$B$12*$C$7)</f>
        <v>0</v>
      </c>
    </row>
    <row r="826" customFormat="false" ht="15" hidden="false" customHeight="false" outlineLevel="0" collapsed="false">
      <c r="A826" s="21" t="n">
        <v>802</v>
      </c>
      <c r="B826" s="27" t="n">
        <v>0.283489581577448</v>
      </c>
      <c r="C826" s="9" t="n">
        <f aca="false">SUM(AM826:AV826)</f>
        <v>0</v>
      </c>
      <c r="D826" s="9" t="n">
        <f aca="false">SUM(AW826:BF826)</f>
        <v>1</v>
      </c>
      <c r="E826" s="24" t="n">
        <f aca="false">(1-C826/$B$12)*$B$8-C826/$B$12*$B$7</f>
        <v>0.05</v>
      </c>
      <c r="F826" s="24" t="n">
        <f aca="false">(1-D826/$B$12)*$C$8-D826/$B$12*$C$7</f>
        <v>0.021</v>
      </c>
      <c r="G826" s="47" t="n">
        <f aca="false">$B$11*($B$10*C826/$B$12*$B$7+(1-$B$10)*D826/$B$12*$C$7)</f>
        <v>300</v>
      </c>
      <c r="H826" s="24" t="n">
        <f aca="false">$B$10*E826+(1-$B$10)*F826</f>
        <v>0.0355</v>
      </c>
      <c r="I826" s="21"/>
      <c r="J826" s="21"/>
      <c r="K826" s="21"/>
      <c r="L826" s="21"/>
      <c r="M826" s="21"/>
      <c r="N826" s="21"/>
      <c r="O826" s="21"/>
      <c r="P826" s="21"/>
      <c r="Q826" s="21"/>
      <c r="R826" s="27" t="n">
        <v>-2.65043746752043</v>
      </c>
      <c r="S826" s="27" t="n">
        <v>-1.00708195816526</v>
      </c>
      <c r="T826" s="27" t="n">
        <v>-1.65079676312996</v>
      </c>
      <c r="U826" s="27" t="n">
        <v>0.0877627910441526</v>
      </c>
      <c r="V826" s="27" t="n">
        <v>-1.38049003946012</v>
      </c>
      <c r="W826" s="27" t="n">
        <v>0.128527194140095</v>
      </c>
      <c r="X826" s="27" t="n">
        <v>0.582653372359512</v>
      </c>
      <c r="Y826" s="27" t="n">
        <v>-0.957910303594428</v>
      </c>
      <c r="Z826" s="27" t="n">
        <v>-0.122080659551333</v>
      </c>
      <c r="AA826" s="27" t="n">
        <v>1.98521325936114</v>
      </c>
      <c r="AB826" s="27" t="n">
        <v>0.141591275443458</v>
      </c>
      <c r="AC826" s="27" t="n">
        <v>-0.034713150721516</v>
      </c>
      <c r="AD826" s="27" t="n">
        <v>-0.969726425761122</v>
      </c>
      <c r="AE826" s="27" t="n">
        <v>0.94827988395842</v>
      </c>
      <c r="AF826" s="27" t="n">
        <v>-0.607347945289938</v>
      </c>
      <c r="AG826" s="27" t="n">
        <v>0.64250755942534</v>
      </c>
      <c r="AH826" s="27" t="n">
        <v>-0.15958631883685</v>
      </c>
      <c r="AI826" s="27" t="n">
        <v>0.674317307029647</v>
      </c>
      <c r="AJ826" s="27" t="n">
        <v>-2.55160214899173</v>
      </c>
      <c r="AK826" s="27" t="n">
        <v>-1.76749882889541</v>
      </c>
      <c r="AL826" s="21"/>
      <c r="AM826" s="31" t="n">
        <f aca="false">IF(SQRT($B$9)*$B826+SQRT(1-$B$9)*R826&lt;_xlfn.NORM.S.INV($B$6),1,0)</f>
        <v>0</v>
      </c>
      <c r="AN826" s="31" t="n">
        <f aca="false">IF(SQRT($B$9)*$B826+SQRT(1-$B$9)*S826&lt;_xlfn.NORM.S.INV($B$6),1,0)</f>
        <v>0</v>
      </c>
      <c r="AO826" s="31" t="n">
        <f aca="false">IF(SQRT($B$9)*$B826+SQRT(1-$B$9)*T826&lt;_xlfn.NORM.S.INV($B$6),1,0)</f>
        <v>0</v>
      </c>
      <c r="AP826" s="31" t="n">
        <f aca="false">IF(SQRT($B$9)*$B826+SQRT(1-$B$9)*U826&lt;_xlfn.NORM.S.INV($B$6),1,0)</f>
        <v>0</v>
      </c>
      <c r="AQ826" s="31" t="n">
        <f aca="false">IF(SQRT($B$9)*$B826+SQRT(1-$B$9)*V826&lt;_xlfn.NORM.S.INV($B$6),1,0)</f>
        <v>0</v>
      </c>
      <c r="AR826" s="31" t="n">
        <f aca="false">IF(SQRT($B$9)*$B826+SQRT(1-$B$9)*W826&lt;_xlfn.NORM.S.INV($B$6),1,0)</f>
        <v>0</v>
      </c>
      <c r="AS826" s="31" t="n">
        <f aca="false">IF(SQRT($B$9)*$B826+SQRT(1-$B$9)*X826&lt;_xlfn.NORM.S.INV($B$6),1,0)</f>
        <v>0</v>
      </c>
      <c r="AT826" s="31" t="n">
        <f aca="false">IF(SQRT($B$9)*$B826+SQRT(1-$B$9)*Y826&lt;_xlfn.NORM.S.INV($B$6),1,0)</f>
        <v>0</v>
      </c>
      <c r="AU826" s="31" t="n">
        <f aca="false">IF(SQRT($B$9)*$B826+SQRT(1-$B$9)*Z826&lt;_xlfn.NORM.S.INV($B$6),1,0)</f>
        <v>0</v>
      </c>
      <c r="AV826" s="31" t="n">
        <f aca="false">IF(SQRT($B$9)*$B826+SQRT(1-$B$9)*AA826&lt;_xlfn.NORM.S.INV($B$6),1,0)</f>
        <v>0</v>
      </c>
      <c r="AW826" s="31" t="n">
        <f aca="false">IF(SQRT($C$9)*$B826+SQRT(1-$C$9)*AB826&lt;_xlfn.NORM.S.INV($C$6),1,0)</f>
        <v>0</v>
      </c>
      <c r="AX826" s="31" t="n">
        <f aca="false">IF(SQRT($C$9)*$B826+SQRT(1-$C$9)*AC826&lt;_xlfn.NORM.S.INV($C$6),1,0)</f>
        <v>0</v>
      </c>
      <c r="AY826" s="31" t="n">
        <f aca="false">IF(SQRT($C$9)*$B826+SQRT(1-$C$9)*AD826&lt;_xlfn.NORM.S.INV($C$6),1,0)</f>
        <v>0</v>
      </c>
      <c r="AZ826" s="31" t="n">
        <f aca="false">IF(SQRT($C$9)*$B826+SQRT(1-$C$9)*AE826&lt;_xlfn.NORM.S.INV($C$6),1,0)</f>
        <v>0</v>
      </c>
      <c r="BA826" s="31" t="n">
        <f aca="false">IF(SQRT($C$9)*$B826+SQRT(1-$C$9)*AF826&lt;_xlfn.NORM.S.INV($C$6),1,0)</f>
        <v>0</v>
      </c>
      <c r="BB826" s="31" t="n">
        <f aca="false">IF(SQRT($C$9)*$B826+SQRT(1-$C$9)*AG826&lt;_xlfn.NORM.S.INV($C$6),1,0)</f>
        <v>0</v>
      </c>
      <c r="BC826" s="31" t="n">
        <f aca="false">IF(SQRT($C$9)*$B826+SQRT(1-$C$9)*AH826&lt;_xlfn.NORM.S.INV($C$6),1,0)</f>
        <v>0</v>
      </c>
      <c r="BD826" s="31" t="n">
        <f aca="false">IF(SQRT($C$9)*$B826+SQRT(1-$C$9)*AI826&lt;_xlfn.NORM.S.INV($C$6),1,0)</f>
        <v>0</v>
      </c>
      <c r="BE826" s="31" t="n">
        <f aca="false">IF(SQRT($C$9)*$B826+SQRT(1-$C$9)*AJ826&lt;_xlfn.NORM.S.INV($C$6),1,0)</f>
        <v>1</v>
      </c>
      <c r="BF826" s="31" t="n">
        <f aca="false">IF(SQRT($C$9)*$B826+SQRT(1-$C$9)*AK826&lt;_xlfn.NORM.S.INV($C$6),1,0)</f>
        <v>0</v>
      </c>
      <c r="BG826" s="21"/>
      <c r="BH826" s="21"/>
      <c r="BI826" s="31" t="n">
        <f aca="false">$B$11*(($A$1061)*$C826/$B$12*$B$7+(1-$A$1061)*$D826/$B$12*$C$7)</f>
        <v>600</v>
      </c>
      <c r="BJ826" s="31" t="n">
        <f aca="false">$B$11*(($A$1062)*$C826/$B$12*$B$7+(1-$A$1062)*$D826/$B$12*$C$7)</f>
        <v>570</v>
      </c>
      <c r="BK826" s="31" t="n">
        <f aca="false">$B$11*(($A$1063)*$C826/$B$12*$B$7+(1-$A$1063)*$D826/$B$12*$C$7)</f>
        <v>540</v>
      </c>
      <c r="BL826" s="31" t="n">
        <f aca="false">$B$11*(($A$1064)*$C826/$B$12*$B$7+(1-$A$1064)*$D826/$B$12*$C$7)</f>
        <v>510</v>
      </c>
      <c r="BM826" s="31" t="n">
        <f aca="false">$B$11*(($A$1065)*$C826/$B$12*$B$7+(1-$A$1065)*$D826/$B$12*$C$7)</f>
        <v>480</v>
      </c>
      <c r="BN826" s="31" t="n">
        <f aca="false">$B$11*(($A$1066)*$C826/$B$12*$B$7+(1-$A$1066)*$D826/$B$12*$C$7)</f>
        <v>450</v>
      </c>
      <c r="BO826" s="31" t="n">
        <f aca="false">$B$11*(($A$1067)*$C826/$B$12*$B$7+(1-$A$1067)*$D826/$B$12*$C$7)</f>
        <v>420</v>
      </c>
      <c r="BP826" s="31" t="n">
        <f aca="false">$B$11*(($A$1068)*$C826/$B$12*$B$7+(1-$A$1068)*$D826/$B$12*$C$7)</f>
        <v>390</v>
      </c>
      <c r="BQ826" s="31" t="n">
        <f aca="false">$B$11*(($A$1069)*$C826/$B$12*$B$7+(1-$A$1069)*$D826/$B$12*$C$7)</f>
        <v>360</v>
      </c>
      <c r="BR826" s="31" t="n">
        <f aca="false">$B$11*(($A$1070)*$C826/$B$12*$B$7+(1-$A$1070)*$D826/$B$12*$C$7)</f>
        <v>330</v>
      </c>
      <c r="BS826" s="31" t="n">
        <f aca="false">$B$11*(($A$1071)*$C826/$B$12*$B$7+(1-$A$1071)*$D826/$B$12*$C$7)</f>
        <v>300</v>
      </c>
      <c r="BT826" s="31" t="n">
        <f aca="false">$B$11*(($A$1072)*$C826/$B$12*$B$7+(1-$A$1072)*$D826/$B$12*$C$7)</f>
        <v>270</v>
      </c>
      <c r="BU826" s="31" t="n">
        <f aca="false">$B$11*(($A$1073)*$C826/$B$12*$B$7+(1-$A$1073)*$D826/$B$12*$C$7)</f>
        <v>240</v>
      </c>
      <c r="BV826" s="31" t="n">
        <f aca="false">$B$11*(($A$1074)*$C826/$B$12*$B$7+(1-$A$1074)*$D826/$B$12*$C$7)</f>
        <v>210</v>
      </c>
      <c r="BW826" s="31" t="n">
        <f aca="false">$B$11*(($A$1075)*$C826/$B$12*$B$7+(1-$A$1075)*$D826/$B$12*$C$7)</f>
        <v>180</v>
      </c>
      <c r="BX826" s="31" t="n">
        <f aca="false">$B$11*(($A$1076)*$C826/$B$12*$B$7+(1-$A$1076)*$D826/$B$12*$C$7)</f>
        <v>150</v>
      </c>
      <c r="BY826" s="31" t="n">
        <f aca="false">$B$11*(($A$1077)*$C826/$B$12*$B$7+(1-$A$1077)*$D826/$B$12*$C$7)</f>
        <v>120</v>
      </c>
      <c r="BZ826" s="31" t="n">
        <f aca="false">$B$11*(($A$1078)*$C826/$B$12*$B$7+(1-$A$1078)*$D826/$B$12*$C$7)</f>
        <v>90</v>
      </c>
      <c r="CA826" s="31" t="n">
        <f aca="false">$B$11*(($A$1079)*$C826/$B$12*$B$7+(1-$A$1079)*$D826/$B$12*$C$7)</f>
        <v>60</v>
      </c>
      <c r="CB826" s="31" t="n">
        <f aca="false">$B$11*(($A$1080)*$C826/$B$12*$B$7+(1-$A$1080)*$D826/$B$12*$C$7)</f>
        <v>30</v>
      </c>
      <c r="CC826" s="31" t="n">
        <f aca="false">$B$11*(($A$1081)*$C826/$B$12*$B$7+(1-$A$1081)*$D826/$B$12*$C$7)</f>
        <v>0</v>
      </c>
    </row>
    <row r="827" customFormat="false" ht="15" hidden="false" customHeight="false" outlineLevel="0" collapsed="false">
      <c r="A827" s="21" t="n">
        <v>803</v>
      </c>
      <c r="B827" s="27" t="n">
        <v>-0.388876446505176</v>
      </c>
      <c r="C827" s="9" t="n">
        <f aca="false">SUM(AM827:AV827)</f>
        <v>0</v>
      </c>
      <c r="D827" s="9" t="n">
        <f aca="false">SUM(AW827:BF827)</f>
        <v>1</v>
      </c>
      <c r="E827" s="24" t="n">
        <f aca="false">(1-C827/$B$12)*$B$8-C827/$B$12*$B$7</f>
        <v>0.05</v>
      </c>
      <c r="F827" s="24" t="n">
        <f aca="false">(1-D827/$B$12)*$C$8-D827/$B$12*$C$7</f>
        <v>0.021</v>
      </c>
      <c r="G827" s="47" t="n">
        <f aca="false">$B$11*($B$10*C827/$B$12*$B$7+(1-$B$10)*D827/$B$12*$C$7)</f>
        <v>300</v>
      </c>
      <c r="H827" s="24" t="n">
        <f aca="false">$B$10*E827+(1-$B$10)*F827</f>
        <v>0.0355</v>
      </c>
      <c r="I827" s="21"/>
      <c r="J827" s="21"/>
      <c r="K827" s="21"/>
      <c r="L827" s="21"/>
      <c r="M827" s="21"/>
      <c r="N827" s="21"/>
      <c r="O827" s="21"/>
      <c r="P827" s="21"/>
      <c r="Q827" s="21"/>
      <c r="R827" s="27" t="n">
        <v>-0.0779667631611715</v>
      </c>
      <c r="S827" s="27" t="n">
        <v>-0.0298066252076705</v>
      </c>
      <c r="T827" s="27" t="n">
        <v>-0.6114313530983</v>
      </c>
      <c r="U827" s="27" t="n">
        <v>-0.332597338784231</v>
      </c>
      <c r="V827" s="27" t="n">
        <v>1.26526349521237</v>
      </c>
      <c r="W827" s="27" t="n">
        <v>0.359014593772728</v>
      </c>
      <c r="X827" s="27" t="n">
        <v>-1.1998878481074</v>
      </c>
      <c r="Y827" s="27" t="n">
        <v>-0.554735532061291</v>
      </c>
      <c r="Z827" s="27" t="n">
        <v>1.29120082801761</v>
      </c>
      <c r="AA827" s="27" t="n">
        <v>-2.00573022446073</v>
      </c>
      <c r="AB827" s="27" t="n">
        <v>-1.56567992115996</v>
      </c>
      <c r="AC827" s="27" t="n">
        <v>-0.0605741167380543</v>
      </c>
      <c r="AD827" s="27" t="n">
        <v>-0.55874112639941</v>
      </c>
      <c r="AE827" s="27" t="n">
        <v>-1.32829885922991</v>
      </c>
      <c r="AF827" s="27" t="n">
        <v>0.477768951135214</v>
      </c>
      <c r="AG827" s="27" t="n">
        <v>-1.25877639503628</v>
      </c>
      <c r="AH827" s="27" t="n">
        <v>-0.451243457983163</v>
      </c>
      <c r="AI827" s="27" t="n">
        <v>-2.55961812347531</v>
      </c>
      <c r="AJ827" s="27" t="n">
        <v>1.20679305636909</v>
      </c>
      <c r="AK827" s="27" t="n">
        <v>-0.357746688278111</v>
      </c>
      <c r="AL827" s="21"/>
      <c r="AM827" s="31" t="n">
        <f aca="false">IF(SQRT($B$9)*$B827+SQRT(1-$B$9)*R827&lt;_xlfn.NORM.S.INV($B$6),1,0)</f>
        <v>0</v>
      </c>
      <c r="AN827" s="31" t="n">
        <f aca="false">IF(SQRT($B$9)*$B827+SQRT(1-$B$9)*S827&lt;_xlfn.NORM.S.INV($B$6),1,0)</f>
        <v>0</v>
      </c>
      <c r="AO827" s="31" t="n">
        <f aca="false">IF(SQRT($B$9)*$B827+SQRT(1-$B$9)*T827&lt;_xlfn.NORM.S.INV($B$6),1,0)</f>
        <v>0</v>
      </c>
      <c r="AP827" s="31" t="n">
        <f aca="false">IF(SQRT($B$9)*$B827+SQRT(1-$B$9)*U827&lt;_xlfn.NORM.S.INV($B$6),1,0)</f>
        <v>0</v>
      </c>
      <c r="AQ827" s="31" t="n">
        <f aca="false">IF(SQRT($B$9)*$B827+SQRT(1-$B$9)*V827&lt;_xlfn.NORM.S.INV($B$6),1,0)</f>
        <v>0</v>
      </c>
      <c r="AR827" s="31" t="n">
        <f aca="false">IF(SQRT($B$9)*$B827+SQRT(1-$B$9)*W827&lt;_xlfn.NORM.S.INV($B$6),1,0)</f>
        <v>0</v>
      </c>
      <c r="AS827" s="31" t="n">
        <f aca="false">IF(SQRT($B$9)*$B827+SQRT(1-$B$9)*X827&lt;_xlfn.NORM.S.INV($B$6),1,0)</f>
        <v>0</v>
      </c>
      <c r="AT827" s="31" t="n">
        <f aca="false">IF(SQRT($B$9)*$B827+SQRT(1-$B$9)*Y827&lt;_xlfn.NORM.S.INV($B$6),1,0)</f>
        <v>0</v>
      </c>
      <c r="AU827" s="31" t="n">
        <f aca="false">IF(SQRT($B$9)*$B827+SQRT(1-$B$9)*Z827&lt;_xlfn.NORM.S.INV($B$6),1,0)</f>
        <v>0</v>
      </c>
      <c r="AV827" s="31" t="n">
        <f aca="false">IF(SQRT($B$9)*$B827+SQRT(1-$B$9)*AA827&lt;_xlfn.NORM.S.INV($B$6),1,0)</f>
        <v>0</v>
      </c>
      <c r="AW827" s="31" t="n">
        <f aca="false">IF(SQRT($C$9)*$B827+SQRT(1-$C$9)*AB827&lt;_xlfn.NORM.S.INV($C$6),1,0)</f>
        <v>0</v>
      </c>
      <c r="AX827" s="31" t="n">
        <f aca="false">IF(SQRT($C$9)*$B827+SQRT(1-$C$9)*AC827&lt;_xlfn.NORM.S.INV($C$6),1,0)</f>
        <v>0</v>
      </c>
      <c r="AY827" s="31" t="n">
        <f aca="false">IF(SQRT($C$9)*$B827+SQRT(1-$C$9)*AD827&lt;_xlfn.NORM.S.INV($C$6),1,0)</f>
        <v>0</v>
      </c>
      <c r="AZ827" s="31" t="n">
        <f aca="false">IF(SQRT($C$9)*$B827+SQRT(1-$C$9)*AE827&lt;_xlfn.NORM.S.INV($C$6),1,0)</f>
        <v>0</v>
      </c>
      <c r="BA827" s="31" t="n">
        <f aca="false">IF(SQRT($C$9)*$B827+SQRT(1-$C$9)*AF827&lt;_xlfn.NORM.S.INV($C$6),1,0)</f>
        <v>0</v>
      </c>
      <c r="BB827" s="31" t="n">
        <f aca="false">IF(SQRT($C$9)*$B827+SQRT(1-$C$9)*AG827&lt;_xlfn.NORM.S.INV($C$6),1,0)</f>
        <v>0</v>
      </c>
      <c r="BC827" s="31" t="n">
        <f aca="false">IF(SQRT($C$9)*$B827+SQRT(1-$C$9)*AH827&lt;_xlfn.NORM.S.INV($C$6),1,0)</f>
        <v>0</v>
      </c>
      <c r="BD827" s="31" t="n">
        <f aca="false">IF(SQRT($C$9)*$B827+SQRT(1-$C$9)*AI827&lt;_xlfn.NORM.S.INV($C$6),1,0)</f>
        <v>1</v>
      </c>
      <c r="BE827" s="31" t="n">
        <f aca="false">IF(SQRT($C$9)*$B827+SQRT(1-$C$9)*AJ827&lt;_xlfn.NORM.S.INV($C$6),1,0)</f>
        <v>0</v>
      </c>
      <c r="BF827" s="31" t="n">
        <f aca="false">IF(SQRT($C$9)*$B827+SQRT(1-$C$9)*AK827&lt;_xlfn.NORM.S.INV($C$6),1,0)</f>
        <v>0</v>
      </c>
      <c r="BG827" s="21"/>
      <c r="BH827" s="21"/>
      <c r="BI827" s="31" t="n">
        <f aca="false">$B$11*(($A$1061)*$C827/$B$12*$B$7+(1-$A$1061)*$D827/$B$12*$C$7)</f>
        <v>600</v>
      </c>
      <c r="BJ827" s="31" t="n">
        <f aca="false">$B$11*(($A$1062)*$C827/$B$12*$B$7+(1-$A$1062)*$D827/$B$12*$C$7)</f>
        <v>570</v>
      </c>
      <c r="BK827" s="31" t="n">
        <f aca="false">$B$11*(($A$1063)*$C827/$B$12*$B$7+(1-$A$1063)*$D827/$B$12*$C$7)</f>
        <v>540</v>
      </c>
      <c r="BL827" s="31" t="n">
        <f aca="false">$B$11*(($A$1064)*$C827/$B$12*$B$7+(1-$A$1064)*$D827/$B$12*$C$7)</f>
        <v>510</v>
      </c>
      <c r="BM827" s="31" t="n">
        <f aca="false">$B$11*(($A$1065)*$C827/$B$12*$B$7+(1-$A$1065)*$D827/$B$12*$C$7)</f>
        <v>480</v>
      </c>
      <c r="BN827" s="31" t="n">
        <f aca="false">$B$11*(($A$1066)*$C827/$B$12*$B$7+(1-$A$1066)*$D827/$B$12*$C$7)</f>
        <v>450</v>
      </c>
      <c r="BO827" s="31" t="n">
        <f aca="false">$B$11*(($A$1067)*$C827/$B$12*$B$7+(1-$A$1067)*$D827/$B$12*$C$7)</f>
        <v>420</v>
      </c>
      <c r="BP827" s="31" t="n">
        <f aca="false">$B$11*(($A$1068)*$C827/$B$12*$B$7+(1-$A$1068)*$D827/$B$12*$C$7)</f>
        <v>390</v>
      </c>
      <c r="BQ827" s="31" t="n">
        <f aca="false">$B$11*(($A$1069)*$C827/$B$12*$B$7+(1-$A$1069)*$D827/$B$12*$C$7)</f>
        <v>360</v>
      </c>
      <c r="BR827" s="31" t="n">
        <f aca="false">$B$11*(($A$1070)*$C827/$B$12*$B$7+(1-$A$1070)*$D827/$B$12*$C$7)</f>
        <v>330</v>
      </c>
      <c r="BS827" s="31" t="n">
        <f aca="false">$B$11*(($A$1071)*$C827/$B$12*$B$7+(1-$A$1071)*$D827/$B$12*$C$7)</f>
        <v>300</v>
      </c>
      <c r="BT827" s="31" t="n">
        <f aca="false">$B$11*(($A$1072)*$C827/$B$12*$B$7+(1-$A$1072)*$D827/$B$12*$C$7)</f>
        <v>270</v>
      </c>
      <c r="BU827" s="31" t="n">
        <f aca="false">$B$11*(($A$1073)*$C827/$B$12*$B$7+(1-$A$1073)*$D827/$B$12*$C$7)</f>
        <v>240</v>
      </c>
      <c r="BV827" s="31" t="n">
        <f aca="false">$B$11*(($A$1074)*$C827/$B$12*$B$7+(1-$A$1074)*$D827/$B$12*$C$7)</f>
        <v>210</v>
      </c>
      <c r="BW827" s="31" t="n">
        <f aca="false">$B$11*(($A$1075)*$C827/$B$12*$B$7+(1-$A$1075)*$D827/$B$12*$C$7)</f>
        <v>180</v>
      </c>
      <c r="BX827" s="31" t="n">
        <f aca="false">$B$11*(($A$1076)*$C827/$B$12*$B$7+(1-$A$1076)*$D827/$B$12*$C$7)</f>
        <v>150</v>
      </c>
      <c r="BY827" s="31" t="n">
        <f aca="false">$B$11*(($A$1077)*$C827/$B$12*$B$7+(1-$A$1077)*$D827/$B$12*$C$7)</f>
        <v>120</v>
      </c>
      <c r="BZ827" s="31" t="n">
        <f aca="false">$B$11*(($A$1078)*$C827/$B$12*$B$7+(1-$A$1078)*$D827/$B$12*$C$7)</f>
        <v>90</v>
      </c>
      <c r="CA827" s="31" t="n">
        <f aca="false">$B$11*(($A$1079)*$C827/$B$12*$B$7+(1-$A$1079)*$D827/$B$12*$C$7)</f>
        <v>60</v>
      </c>
      <c r="CB827" s="31" t="n">
        <f aca="false">$B$11*(($A$1080)*$C827/$B$12*$B$7+(1-$A$1080)*$D827/$B$12*$C$7)</f>
        <v>30</v>
      </c>
      <c r="CC827" s="31" t="n">
        <f aca="false">$B$11*(($A$1081)*$C827/$B$12*$B$7+(1-$A$1081)*$D827/$B$12*$C$7)</f>
        <v>0</v>
      </c>
    </row>
    <row r="828" customFormat="false" ht="15" hidden="false" customHeight="false" outlineLevel="0" collapsed="false">
      <c r="A828" s="21" t="n">
        <v>804</v>
      </c>
      <c r="B828" s="27" t="n">
        <v>0.534009768304219</v>
      </c>
      <c r="C828" s="9" t="n">
        <f aca="false">SUM(AM828:AV828)</f>
        <v>0</v>
      </c>
      <c r="D828" s="9" t="n">
        <f aca="false">SUM(AW828:BF828)</f>
        <v>0</v>
      </c>
      <c r="E828" s="24" t="n">
        <f aca="false">(1-C828/$B$12)*$B$8-C828/$B$12*$B$7</f>
        <v>0.05</v>
      </c>
      <c r="F828" s="24" t="n">
        <f aca="false">(1-D828/$B$12)*$C$8-D828/$B$12*$C$7</f>
        <v>0.09</v>
      </c>
      <c r="G828" s="47" t="n">
        <f aca="false">$B$11*($B$10*C828/$B$12*$B$7+(1-$B$10)*D828/$B$12*$C$7)</f>
        <v>0</v>
      </c>
      <c r="H828" s="24" t="n">
        <f aca="false">$B$10*E828+(1-$B$10)*F828</f>
        <v>0.07</v>
      </c>
      <c r="I828" s="21"/>
      <c r="J828" s="21"/>
      <c r="K828" s="21"/>
      <c r="L828" s="21"/>
      <c r="M828" s="21"/>
      <c r="N828" s="21"/>
      <c r="O828" s="21"/>
      <c r="P828" s="21"/>
      <c r="Q828" s="21"/>
      <c r="R828" s="27" t="n">
        <v>-1.62797253737537</v>
      </c>
      <c r="S828" s="27" t="n">
        <v>0.151825703412499</v>
      </c>
      <c r="T828" s="27" t="n">
        <v>-1.9066073573663</v>
      </c>
      <c r="U828" s="27" t="n">
        <v>-0.583920181739407</v>
      </c>
      <c r="V828" s="27" t="n">
        <v>-2.42110766583142</v>
      </c>
      <c r="W828" s="27" t="n">
        <v>0.106799657845565</v>
      </c>
      <c r="X828" s="27" t="n">
        <v>0.33552763640427</v>
      </c>
      <c r="Y828" s="27" t="n">
        <v>-0.352680377870704</v>
      </c>
      <c r="Z828" s="27" t="n">
        <v>1.70625841832141</v>
      </c>
      <c r="AA828" s="27" t="n">
        <v>0.970748058772443</v>
      </c>
      <c r="AB828" s="27" t="n">
        <v>1.1259206565575</v>
      </c>
      <c r="AC828" s="27" t="n">
        <v>1.25877228235023</v>
      </c>
      <c r="AD828" s="27" t="n">
        <v>-0.772713084275237</v>
      </c>
      <c r="AE828" s="27" t="n">
        <v>-0.413185448917575</v>
      </c>
      <c r="AF828" s="27" t="n">
        <v>0.556013876090447</v>
      </c>
      <c r="AG828" s="27" t="n">
        <v>-0.390083213626107</v>
      </c>
      <c r="AH828" s="27" t="n">
        <v>-1.51095152249959</v>
      </c>
      <c r="AI828" s="27" t="n">
        <v>-0.572137520134532</v>
      </c>
      <c r="AJ828" s="27" t="n">
        <v>0.0876567645741086</v>
      </c>
      <c r="AK828" s="27" t="n">
        <v>-0.828559463124538</v>
      </c>
      <c r="AL828" s="21"/>
      <c r="AM828" s="31" t="n">
        <f aca="false">IF(SQRT($B$9)*$B828+SQRT(1-$B$9)*R828&lt;_xlfn.NORM.S.INV($B$6),1,0)</f>
        <v>0</v>
      </c>
      <c r="AN828" s="31" t="n">
        <f aca="false">IF(SQRT($B$9)*$B828+SQRT(1-$B$9)*S828&lt;_xlfn.NORM.S.INV($B$6),1,0)</f>
        <v>0</v>
      </c>
      <c r="AO828" s="31" t="n">
        <f aca="false">IF(SQRT($B$9)*$B828+SQRT(1-$B$9)*T828&lt;_xlfn.NORM.S.INV($B$6),1,0)</f>
        <v>0</v>
      </c>
      <c r="AP828" s="31" t="n">
        <f aca="false">IF(SQRT($B$9)*$B828+SQRT(1-$B$9)*U828&lt;_xlfn.NORM.S.INV($B$6),1,0)</f>
        <v>0</v>
      </c>
      <c r="AQ828" s="31" t="n">
        <f aca="false">IF(SQRT($B$9)*$B828+SQRT(1-$B$9)*V828&lt;_xlfn.NORM.S.INV($B$6),1,0)</f>
        <v>0</v>
      </c>
      <c r="AR828" s="31" t="n">
        <f aca="false">IF(SQRT($B$9)*$B828+SQRT(1-$B$9)*W828&lt;_xlfn.NORM.S.INV($B$6),1,0)</f>
        <v>0</v>
      </c>
      <c r="AS828" s="31" t="n">
        <f aca="false">IF(SQRT($B$9)*$B828+SQRT(1-$B$9)*X828&lt;_xlfn.NORM.S.INV($B$6),1,0)</f>
        <v>0</v>
      </c>
      <c r="AT828" s="31" t="n">
        <f aca="false">IF(SQRT($B$9)*$B828+SQRT(1-$B$9)*Y828&lt;_xlfn.NORM.S.INV($B$6),1,0)</f>
        <v>0</v>
      </c>
      <c r="AU828" s="31" t="n">
        <f aca="false">IF(SQRT($B$9)*$B828+SQRT(1-$B$9)*Z828&lt;_xlfn.NORM.S.INV($B$6),1,0)</f>
        <v>0</v>
      </c>
      <c r="AV828" s="31" t="n">
        <f aca="false">IF(SQRT($B$9)*$B828+SQRT(1-$B$9)*AA828&lt;_xlfn.NORM.S.INV($B$6),1,0)</f>
        <v>0</v>
      </c>
      <c r="AW828" s="31" t="n">
        <f aca="false">IF(SQRT($C$9)*$B828+SQRT(1-$C$9)*AB828&lt;_xlfn.NORM.S.INV($C$6),1,0)</f>
        <v>0</v>
      </c>
      <c r="AX828" s="31" t="n">
        <f aca="false">IF(SQRT($C$9)*$B828+SQRT(1-$C$9)*AC828&lt;_xlfn.NORM.S.INV($C$6),1,0)</f>
        <v>0</v>
      </c>
      <c r="AY828" s="31" t="n">
        <f aca="false">IF(SQRT($C$9)*$B828+SQRT(1-$C$9)*AD828&lt;_xlfn.NORM.S.INV($C$6),1,0)</f>
        <v>0</v>
      </c>
      <c r="AZ828" s="31" t="n">
        <f aca="false">IF(SQRT($C$9)*$B828+SQRT(1-$C$9)*AE828&lt;_xlfn.NORM.S.INV($C$6),1,0)</f>
        <v>0</v>
      </c>
      <c r="BA828" s="31" t="n">
        <f aca="false">IF(SQRT($C$9)*$B828+SQRT(1-$C$9)*AF828&lt;_xlfn.NORM.S.INV($C$6),1,0)</f>
        <v>0</v>
      </c>
      <c r="BB828" s="31" t="n">
        <f aca="false">IF(SQRT($C$9)*$B828+SQRT(1-$C$9)*AG828&lt;_xlfn.NORM.S.INV($C$6),1,0)</f>
        <v>0</v>
      </c>
      <c r="BC828" s="31" t="n">
        <f aca="false">IF(SQRT($C$9)*$B828+SQRT(1-$C$9)*AH828&lt;_xlfn.NORM.S.INV($C$6),1,0)</f>
        <v>0</v>
      </c>
      <c r="BD828" s="31" t="n">
        <f aca="false">IF(SQRT($C$9)*$B828+SQRT(1-$C$9)*AI828&lt;_xlfn.NORM.S.INV($C$6),1,0)</f>
        <v>0</v>
      </c>
      <c r="BE828" s="31" t="n">
        <f aca="false">IF(SQRT($C$9)*$B828+SQRT(1-$C$9)*AJ828&lt;_xlfn.NORM.S.INV($C$6),1,0)</f>
        <v>0</v>
      </c>
      <c r="BF828" s="31" t="n">
        <f aca="false">IF(SQRT($C$9)*$B828+SQRT(1-$C$9)*AK828&lt;_xlfn.NORM.S.INV($C$6),1,0)</f>
        <v>0</v>
      </c>
      <c r="BG828" s="21"/>
      <c r="BH828" s="21"/>
      <c r="BI828" s="31" t="n">
        <f aca="false">$B$11*(($A$1061)*$C828/$B$12*$B$7+(1-$A$1061)*$D828/$B$12*$C$7)</f>
        <v>0</v>
      </c>
      <c r="BJ828" s="31" t="n">
        <f aca="false">$B$11*(($A$1062)*$C828/$B$12*$B$7+(1-$A$1062)*$D828/$B$12*$C$7)</f>
        <v>0</v>
      </c>
      <c r="BK828" s="31" t="n">
        <f aca="false">$B$11*(($A$1063)*$C828/$B$12*$B$7+(1-$A$1063)*$D828/$B$12*$C$7)</f>
        <v>0</v>
      </c>
      <c r="BL828" s="31" t="n">
        <f aca="false">$B$11*(($A$1064)*$C828/$B$12*$B$7+(1-$A$1064)*$D828/$B$12*$C$7)</f>
        <v>0</v>
      </c>
      <c r="BM828" s="31" t="n">
        <f aca="false">$B$11*(($A$1065)*$C828/$B$12*$B$7+(1-$A$1065)*$D828/$B$12*$C$7)</f>
        <v>0</v>
      </c>
      <c r="BN828" s="31" t="n">
        <f aca="false">$B$11*(($A$1066)*$C828/$B$12*$B$7+(1-$A$1066)*$D828/$B$12*$C$7)</f>
        <v>0</v>
      </c>
      <c r="BO828" s="31" t="n">
        <f aca="false">$B$11*(($A$1067)*$C828/$B$12*$B$7+(1-$A$1067)*$D828/$B$12*$C$7)</f>
        <v>0</v>
      </c>
      <c r="BP828" s="31" t="n">
        <f aca="false">$B$11*(($A$1068)*$C828/$B$12*$B$7+(1-$A$1068)*$D828/$B$12*$C$7)</f>
        <v>0</v>
      </c>
      <c r="BQ828" s="31" t="n">
        <f aca="false">$B$11*(($A$1069)*$C828/$B$12*$B$7+(1-$A$1069)*$D828/$B$12*$C$7)</f>
        <v>0</v>
      </c>
      <c r="BR828" s="31" t="n">
        <f aca="false">$B$11*(($A$1070)*$C828/$B$12*$B$7+(1-$A$1070)*$D828/$B$12*$C$7)</f>
        <v>0</v>
      </c>
      <c r="BS828" s="31" t="n">
        <f aca="false">$B$11*(($A$1071)*$C828/$B$12*$B$7+(1-$A$1071)*$D828/$B$12*$C$7)</f>
        <v>0</v>
      </c>
      <c r="BT828" s="31" t="n">
        <f aca="false">$B$11*(($A$1072)*$C828/$B$12*$B$7+(1-$A$1072)*$D828/$B$12*$C$7)</f>
        <v>0</v>
      </c>
      <c r="BU828" s="31" t="n">
        <f aca="false">$B$11*(($A$1073)*$C828/$B$12*$B$7+(1-$A$1073)*$D828/$B$12*$C$7)</f>
        <v>0</v>
      </c>
      <c r="BV828" s="31" t="n">
        <f aca="false">$B$11*(($A$1074)*$C828/$B$12*$B$7+(1-$A$1074)*$D828/$B$12*$C$7)</f>
        <v>0</v>
      </c>
      <c r="BW828" s="31" t="n">
        <f aca="false">$B$11*(($A$1075)*$C828/$B$12*$B$7+(1-$A$1075)*$D828/$B$12*$C$7)</f>
        <v>0</v>
      </c>
      <c r="BX828" s="31" t="n">
        <f aca="false">$B$11*(($A$1076)*$C828/$B$12*$B$7+(1-$A$1076)*$D828/$B$12*$C$7)</f>
        <v>0</v>
      </c>
      <c r="BY828" s="31" t="n">
        <f aca="false">$B$11*(($A$1077)*$C828/$B$12*$B$7+(1-$A$1077)*$D828/$B$12*$C$7)</f>
        <v>0</v>
      </c>
      <c r="BZ828" s="31" t="n">
        <f aca="false">$B$11*(($A$1078)*$C828/$B$12*$B$7+(1-$A$1078)*$D828/$B$12*$C$7)</f>
        <v>0</v>
      </c>
      <c r="CA828" s="31" t="n">
        <f aca="false">$B$11*(($A$1079)*$C828/$B$12*$B$7+(1-$A$1079)*$D828/$B$12*$C$7)</f>
        <v>0</v>
      </c>
      <c r="CB828" s="31" t="n">
        <f aca="false">$B$11*(($A$1080)*$C828/$B$12*$B$7+(1-$A$1080)*$D828/$B$12*$C$7)</f>
        <v>0</v>
      </c>
      <c r="CC828" s="31" t="n">
        <f aca="false">$B$11*(($A$1081)*$C828/$B$12*$B$7+(1-$A$1081)*$D828/$B$12*$C$7)</f>
        <v>0</v>
      </c>
    </row>
    <row r="829" customFormat="false" ht="15" hidden="false" customHeight="false" outlineLevel="0" collapsed="false">
      <c r="A829" s="21" t="n">
        <v>805</v>
      </c>
      <c r="B829" s="27" t="n">
        <v>-0.24113516182567</v>
      </c>
      <c r="C829" s="9" t="n">
        <f aca="false">SUM(AM829:AV829)</f>
        <v>0</v>
      </c>
      <c r="D829" s="9" t="n">
        <f aca="false">SUM(AW829:BF829)</f>
        <v>0</v>
      </c>
      <c r="E829" s="24" t="n">
        <f aca="false">(1-C829/$B$12)*$B$8-C829/$B$12*$B$7</f>
        <v>0.05</v>
      </c>
      <c r="F829" s="24" t="n">
        <f aca="false">(1-D829/$B$12)*$C$8-D829/$B$12*$C$7</f>
        <v>0.09</v>
      </c>
      <c r="G829" s="47" t="n">
        <f aca="false">$B$11*($B$10*C829/$B$12*$B$7+(1-$B$10)*D829/$B$12*$C$7)</f>
        <v>0</v>
      </c>
      <c r="H829" s="24" t="n">
        <f aca="false">$B$10*E829+(1-$B$10)*F829</f>
        <v>0.07</v>
      </c>
      <c r="I829" s="21"/>
      <c r="J829" s="21"/>
      <c r="K829" s="21"/>
      <c r="L829" s="21"/>
      <c r="M829" s="21"/>
      <c r="N829" s="21"/>
      <c r="O829" s="21"/>
      <c r="P829" s="21"/>
      <c r="Q829" s="21"/>
      <c r="R829" s="27" t="n">
        <v>-1.31009894253399</v>
      </c>
      <c r="S829" s="27" t="n">
        <v>1.88198923856261</v>
      </c>
      <c r="T829" s="27" t="n">
        <v>0.127846650620456</v>
      </c>
      <c r="U829" s="27" t="n">
        <v>-0.471492826728911</v>
      </c>
      <c r="V829" s="27" t="n">
        <v>0.404487207543211</v>
      </c>
      <c r="W829" s="27" t="n">
        <v>0.948365628497756</v>
      </c>
      <c r="X829" s="27" t="n">
        <v>-1.1834524675489</v>
      </c>
      <c r="Y829" s="27" t="n">
        <v>-0.738923749942401</v>
      </c>
      <c r="Z829" s="27" t="n">
        <v>0.563656374882404</v>
      </c>
      <c r="AA829" s="27" t="n">
        <v>0.112644186327868</v>
      </c>
      <c r="AB829" s="27" t="n">
        <v>0.130379242428492</v>
      </c>
      <c r="AC829" s="27" t="n">
        <v>2.03658604599481</v>
      </c>
      <c r="AD829" s="27" t="n">
        <v>-0.360878927073389</v>
      </c>
      <c r="AE829" s="27" t="n">
        <v>-0.15436189070085</v>
      </c>
      <c r="AF829" s="27" t="n">
        <v>-1.15095074809028</v>
      </c>
      <c r="AG829" s="27" t="n">
        <v>0.796527222901251</v>
      </c>
      <c r="AH829" s="27" t="n">
        <v>0.804845882924097</v>
      </c>
      <c r="AI829" s="27" t="n">
        <v>0.781533944518203</v>
      </c>
      <c r="AJ829" s="27" t="n">
        <v>0.629784795996166</v>
      </c>
      <c r="AK829" s="27" t="n">
        <v>0.347655348599716</v>
      </c>
      <c r="AL829" s="21"/>
      <c r="AM829" s="31" t="n">
        <f aca="false">IF(SQRT($B$9)*$B829+SQRT(1-$B$9)*R829&lt;_xlfn.NORM.S.INV($B$6),1,0)</f>
        <v>0</v>
      </c>
      <c r="AN829" s="31" t="n">
        <f aca="false">IF(SQRT($B$9)*$B829+SQRT(1-$B$9)*S829&lt;_xlfn.NORM.S.INV($B$6),1,0)</f>
        <v>0</v>
      </c>
      <c r="AO829" s="31" t="n">
        <f aca="false">IF(SQRT($B$9)*$B829+SQRT(1-$B$9)*T829&lt;_xlfn.NORM.S.INV($B$6),1,0)</f>
        <v>0</v>
      </c>
      <c r="AP829" s="31" t="n">
        <f aca="false">IF(SQRT($B$9)*$B829+SQRT(1-$B$9)*U829&lt;_xlfn.NORM.S.INV($B$6),1,0)</f>
        <v>0</v>
      </c>
      <c r="AQ829" s="31" t="n">
        <f aca="false">IF(SQRT($B$9)*$B829+SQRT(1-$B$9)*V829&lt;_xlfn.NORM.S.INV($B$6),1,0)</f>
        <v>0</v>
      </c>
      <c r="AR829" s="31" t="n">
        <f aca="false">IF(SQRT($B$9)*$B829+SQRT(1-$B$9)*W829&lt;_xlfn.NORM.S.INV($B$6),1,0)</f>
        <v>0</v>
      </c>
      <c r="AS829" s="31" t="n">
        <f aca="false">IF(SQRT($B$9)*$B829+SQRT(1-$B$9)*X829&lt;_xlfn.NORM.S.INV($B$6),1,0)</f>
        <v>0</v>
      </c>
      <c r="AT829" s="31" t="n">
        <f aca="false">IF(SQRT($B$9)*$B829+SQRT(1-$B$9)*Y829&lt;_xlfn.NORM.S.INV($B$6),1,0)</f>
        <v>0</v>
      </c>
      <c r="AU829" s="31" t="n">
        <f aca="false">IF(SQRT($B$9)*$B829+SQRT(1-$B$9)*Z829&lt;_xlfn.NORM.S.INV($B$6),1,0)</f>
        <v>0</v>
      </c>
      <c r="AV829" s="31" t="n">
        <f aca="false">IF(SQRT($B$9)*$B829+SQRT(1-$B$9)*AA829&lt;_xlfn.NORM.S.INV($B$6),1,0)</f>
        <v>0</v>
      </c>
      <c r="AW829" s="31" t="n">
        <f aca="false">IF(SQRT($C$9)*$B829+SQRT(1-$C$9)*AB829&lt;_xlfn.NORM.S.INV($C$6),1,0)</f>
        <v>0</v>
      </c>
      <c r="AX829" s="31" t="n">
        <f aca="false">IF(SQRT($C$9)*$B829+SQRT(1-$C$9)*AC829&lt;_xlfn.NORM.S.INV($C$6),1,0)</f>
        <v>0</v>
      </c>
      <c r="AY829" s="31" t="n">
        <f aca="false">IF(SQRT($C$9)*$B829+SQRT(1-$C$9)*AD829&lt;_xlfn.NORM.S.INV($C$6),1,0)</f>
        <v>0</v>
      </c>
      <c r="AZ829" s="31" t="n">
        <f aca="false">IF(SQRT($C$9)*$B829+SQRT(1-$C$9)*AE829&lt;_xlfn.NORM.S.INV($C$6),1,0)</f>
        <v>0</v>
      </c>
      <c r="BA829" s="31" t="n">
        <f aca="false">IF(SQRT($C$9)*$B829+SQRT(1-$C$9)*AF829&lt;_xlfn.NORM.S.INV($C$6),1,0)</f>
        <v>0</v>
      </c>
      <c r="BB829" s="31" t="n">
        <f aca="false">IF(SQRT($C$9)*$B829+SQRT(1-$C$9)*AG829&lt;_xlfn.NORM.S.INV($C$6),1,0)</f>
        <v>0</v>
      </c>
      <c r="BC829" s="31" t="n">
        <f aca="false">IF(SQRT($C$9)*$B829+SQRT(1-$C$9)*AH829&lt;_xlfn.NORM.S.INV($C$6),1,0)</f>
        <v>0</v>
      </c>
      <c r="BD829" s="31" t="n">
        <f aca="false">IF(SQRT($C$9)*$B829+SQRT(1-$C$9)*AI829&lt;_xlfn.NORM.S.INV($C$6),1,0)</f>
        <v>0</v>
      </c>
      <c r="BE829" s="31" t="n">
        <f aca="false">IF(SQRT($C$9)*$B829+SQRT(1-$C$9)*AJ829&lt;_xlfn.NORM.S.INV($C$6),1,0)</f>
        <v>0</v>
      </c>
      <c r="BF829" s="31" t="n">
        <f aca="false">IF(SQRT($C$9)*$B829+SQRT(1-$C$9)*AK829&lt;_xlfn.NORM.S.INV($C$6),1,0)</f>
        <v>0</v>
      </c>
      <c r="BG829" s="21"/>
      <c r="BH829" s="21"/>
      <c r="BI829" s="31" t="n">
        <f aca="false">$B$11*(($A$1061)*$C829/$B$12*$B$7+(1-$A$1061)*$D829/$B$12*$C$7)</f>
        <v>0</v>
      </c>
      <c r="BJ829" s="31" t="n">
        <f aca="false">$B$11*(($A$1062)*$C829/$B$12*$B$7+(1-$A$1062)*$D829/$B$12*$C$7)</f>
        <v>0</v>
      </c>
      <c r="BK829" s="31" t="n">
        <f aca="false">$B$11*(($A$1063)*$C829/$B$12*$B$7+(1-$A$1063)*$D829/$B$12*$C$7)</f>
        <v>0</v>
      </c>
      <c r="BL829" s="31" t="n">
        <f aca="false">$B$11*(($A$1064)*$C829/$B$12*$B$7+(1-$A$1064)*$D829/$B$12*$C$7)</f>
        <v>0</v>
      </c>
      <c r="BM829" s="31" t="n">
        <f aca="false">$B$11*(($A$1065)*$C829/$B$12*$B$7+(1-$A$1065)*$D829/$B$12*$C$7)</f>
        <v>0</v>
      </c>
      <c r="BN829" s="31" t="n">
        <f aca="false">$B$11*(($A$1066)*$C829/$B$12*$B$7+(1-$A$1066)*$D829/$B$12*$C$7)</f>
        <v>0</v>
      </c>
      <c r="BO829" s="31" t="n">
        <f aca="false">$B$11*(($A$1067)*$C829/$B$12*$B$7+(1-$A$1067)*$D829/$B$12*$C$7)</f>
        <v>0</v>
      </c>
      <c r="BP829" s="31" t="n">
        <f aca="false">$B$11*(($A$1068)*$C829/$B$12*$B$7+(1-$A$1068)*$D829/$B$12*$C$7)</f>
        <v>0</v>
      </c>
      <c r="BQ829" s="31" t="n">
        <f aca="false">$B$11*(($A$1069)*$C829/$B$12*$B$7+(1-$A$1069)*$D829/$B$12*$C$7)</f>
        <v>0</v>
      </c>
      <c r="BR829" s="31" t="n">
        <f aca="false">$B$11*(($A$1070)*$C829/$B$12*$B$7+(1-$A$1070)*$D829/$B$12*$C$7)</f>
        <v>0</v>
      </c>
      <c r="BS829" s="31" t="n">
        <f aca="false">$B$11*(($A$1071)*$C829/$B$12*$B$7+(1-$A$1071)*$D829/$B$12*$C$7)</f>
        <v>0</v>
      </c>
      <c r="BT829" s="31" t="n">
        <f aca="false">$B$11*(($A$1072)*$C829/$B$12*$B$7+(1-$A$1072)*$D829/$B$12*$C$7)</f>
        <v>0</v>
      </c>
      <c r="BU829" s="31" t="n">
        <f aca="false">$B$11*(($A$1073)*$C829/$B$12*$B$7+(1-$A$1073)*$D829/$B$12*$C$7)</f>
        <v>0</v>
      </c>
      <c r="BV829" s="31" t="n">
        <f aca="false">$B$11*(($A$1074)*$C829/$B$12*$B$7+(1-$A$1074)*$D829/$B$12*$C$7)</f>
        <v>0</v>
      </c>
      <c r="BW829" s="31" t="n">
        <f aca="false">$B$11*(($A$1075)*$C829/$B$12*$B$7+(1-$A$1075)*$D829/$B$12*$C$7)</f>
        <v>0</v>
      </c>
      <c r="BX829" s="31" t="n">
        <f aca="false">$B$11*(($A$1076)*$C829/$B$12*$B$7+(1-$A$1076)*$D829/$B$12*$C$7)</f>
        <v>0</v>
      </c>
      <c r="BY829" s="31" t="n">
        <f aca="false">$B$11*(($A$1077)*$C829/$B$12*$B$7+(1-$A$1077)*$D829/$B$12*$C$7)</f>
        <v>0</v>
      </c>
      <c r="BZ829" s="31" t="n">
        <f aca="false">$B$11*(($A$1078)*$C829/$B$12*$B$7+(1-$A$1078)*$D829/$B$12*$C$7)</f>
        <v>0</v>
      </c>
      <c r="CA829" s="31" t="n">
        <f aca="false">$B$11*(($A$1079)*$C829/$B$12*$B$7+(1-$A$1079)*$D829/$B$12*$C$7)</f>
        <v>0</v>
      </c>
      <c r="CB829" s="31" t="n">
        <f aca="false">$B$11*(($A$1080)*$C829/$B$12*$B$7+(1-$A$1080)*$D829/$B$12*$C$7)</f>
        <v>0</v>
      </c>
      <c r="CC829" s="31" t="n">
        <f aca="false">$B$11*(($A$1081)*$C829/$B$12*$B$7+(1-$A$1081)*$D829/$B$12*$C$7)</f>
        <v>0</v>
      </c>
    </row>
    <row r="830" customFormat="false" ht="15" hidden="false" customHeight="false" outlineLevel="0" collapsed="false">
      <c r="A830" s="21" t="n">
        <v>806</v>
      </c>
      <c r="B830" s="27" t="n">
        <v>0.331125735815547</v>
      </c>
      <c r="C830" s="9" t="n">
        <f aca="false">SUM(AM830:AV830)</f>
        <v>0</v>
      </c>
      <c r="D830" s="9" t="n">
        <f aca="false">SUM(AW830:BF830)</f>
        <v>0</v>
      </c>
      <c r="E830" s="24" t="n">
        <f aca="false">(1-C830/$B$12)*$B$8-C830/$B$12*$B$7</f>
        <v>0.05</v>
      </c>
      <c r="F830" s="24" t="n">
        <f aca="false">(1-D830/$B$12)*$C$8-D830/$B$12*$C$7</f>
        <v>0.09</v>
      </c>
      <c r="G830" s="47" t="n">
        <f aca="false">$B$11*($B$10*C830/$B$12*$B$7+(1-$B$10)*D830/$B$12*$C$7)</f>
        <v>0</v>
      </c>
      <c r="H830" s="24" t="n">
        <f aca="false">$B$10*E830+(1-$B$10)*F830</f>
        <v>0.07</v>
      </c>
      <c r="I830" s="21"/>
      <c r="J830" s="21"/>
      <c r="K830" s="21"/>
      <c r="L830" s="21"/>
      <c r="M830" s="21"/>
      <c r="N830" s="21"/>
      <c r="O830" s="21"/>
      <c r="P830" s="21"/>
      <c r="Q830" s="21"/>
      <c r="R830" s="27" t="n">
        <v>-0.110141563731478</v>
      </c>
      <c r="S830" s="27" t="n">
        <v>-1.87136569892544</v>
      </c>
      <c r="T830" s="27" t="n">
        <v>-1.28819257975891</v>
      </c>
      <c r="U830" s="27" t="n">
        <v>1.89234695580761</v>
      </c>
      <c r="V830" s="27" t="n">
        <v>1.11302613893554</v>
      </c>
      <c r="W830" s="27" t="n">
        <v>1.06593289594465</v>
      </c>
      <c r="X830" s="27" t="n">
        <v>0.784416038216661</v>
      </c>
      <c r="Y830" s="27" t="n">
        <v>0.673819276460514</v>
      </c>
      <c r="Z830" s="27" t="n">
        <v>-0.04062887349266</v>
      </c>
      <c r="AA830" s="27" t="n">
        <v>-1.40694115971967</v>
      </c>
      <c r="AB830" s="27" t="n">
        <v>-0.240386596728359</v>
      </c>
      <c r="AC830" s="27" t="n">
        <v>-0.812381370075085</v>
      </c>
      <c r="AD830" s="27" t="n">
        <v>-0.652104327420409</v>
      </c>
      <c r="AE830" s="27" t="n">
        <v>-0.401867632494913</v>
      </c>
      <c r="AF830" s="27" t="n">
        <v>-1.89557738836029</v>
      </c>
      <c r="AG830" s="27" t="n">
        <v>-0.707286718707567</v>
      </c>
      <c r="AH830" s="27" t="n">
        <v>-0.1053503471539</v>
      </c>
      <c r="AI830" s="27" t="n">
        <v>0.149145616183003</v>
      </c>
      <c r="AJ830" s="27" t="n">
        <v>0.465022470189833</v>
      </c>
      <c r="AK830" s="27" t="n">
        <v>0.956287263598313</v>
      </c>
      <c r="AL830" s="21"/>
      <c r="AM830" s="31" t="n">
        <f aca="false">IF(SQRT($B$9)*$B830+SQRT(1-$B$9)*R830&lt;_xlfn.NORM.S.INV($B$6),1,0)</f>
        <v>0</v>
      </c>
      <c r="AN830" s="31" t="n">
        <f aca="false">IF(SQRT($B$9)*$B830+SQRT(1-$B$9)*S830&lt;_xlfn.NORM.S.INV($B$6),1,0)</f>
        <v>0</v>
      </c>
      <c r="AO830" s="31" t="n">
        <f aca="false">IF(SQRT($B$9)*$B830+SQRT(1-$B$9)*T830&lt;_xlfn.NORM.S.INV($B$6),1,0)</f>
        <v>0</v>
      </c>
      <c r="AP830" s="31" t="n">
        <f aca="false">IF(SQRT($B$9)*$B830+SQRT(1-$B$9)*U830&lt;_xlfn.NORM.S.INV($B$6),1,0)</f>
        <v>0</v>
      </c>
      <c r="AQ830" s="31" t="n">
        <f aca="false">IF(SQRT($B$9)*$B830+SQRT(1-$B$9)*V830&lt;_xlfn.NORM.S.INV($B$6),1,0)</f>
        <v>0</v>
      </c>
      <c r="AR830" s="31" t="n">
        <f aca="false">IF(SQRT($B$9)*$B830+SQRT(1-$B$9)*W830&lt;_xlfn.NORM.S.INV($B$6),1,0)</f>
        <v>0</v>
      </c>
      <c r="AS830" s="31" t="n">
        <f aca="false">IF(SQRT($B$9)*$B830+SQRT(1-$B$9)*X830&lt;_xlfn.NORM.S.INV($B$6),1,0)</f>
        <v>0</v>
      </c>
      <c r="AT830" s="31" t="n">
        <f aca="false">IF(SQRT($B$9)*$B830+SQRT(1-$B$9)*Y830&lt;_xlfn.NORM.S.INV($B$6),1,0)</f>
        <v>0</v>
      </c>
      <c r="AU830" s="31" t="n">
        <f aca="false">IF(SQRT($B$9)*$B830+SQRT(1-$B$9)*Z830&lt;_xlfn.NORM.S.INV($B$6),1,0)</f>
        <v>0</v>
      </c>
      <c r="AV830" s="31" t="n">
        <f aca="false">IF(SQRT($B$9)*$B830+SQRT(1-$B$9)*AA830&lt;_xlfn.NORM.S.INV($B$6),1,0)</f>
        <v>0</v>
      </c>
      <c r="AW830" s="31" t="n">
        <f aca="false">IF(SQRT($C$9)*$B830+SQRT(1-$C$9)*AB830&lt;_xlfn.NORM.S.INV($C$6),1,0)</f>
        <v>0</v>
      </c>
      <c r="AX830" s="31" t="n">
        <f aca="false">IF(SQRT($C$9)*$B830+SQRT(1-$C$9)*AC830&lt;_xlfn.NORM.S.INV($C$6),1,0)</f>
        <v>0</v>
      </c>
      <c r="AY830" s="31" t="n">
        <f aca="false">IF(SQRT($C$9)*$B830+SQRT(1-$C$9)*AD830&lt;_xlfn.NORM.S.INV($C$6),1,0)</f>
        <v>0</v>
      </c>
      <c r="AZ830" s="31" t="n">
        <f aca="false">IF(SQRT($C$9)*$B830+SQRT(1-$C$9)*AE830&lt;_xlfn.NORM.S.INV($C$6),1,0)</f>
        <v>0</v>
      </c>
      <c r="BA830" s="31" t="n">
        <f aca="false">IF(SQRT($C$9)*$B830+SQRT(1-$C$9)*AF830&lt;_xlfn.NORM.S.INV($C$6),1,0)</f>
        <v>0</v>
      </c>
      <c r="BB830" s="31" t="n">
        <f aca="false">IF(SQRT($C$9)*$B830+SQRT(1-$C$9)*AG830&lt;_xlfn.NORM.S.INV($C$6),1,0)</f>
        <v>0</v>
      </c>
      <c r="BC830" s="31" t="n">
        <f aca="false">IF(SQRT($C$9)*$B830+SQRT(1-$C$9)*AH830&lt;_xlfn.NORM.S.INV($C$6),1,0)</f>
        <v>0</v>
      </c>
      <c r="BD830" s="31" t="n">
        <f aca="false">IF(SQRT($C$9)*$B830+SQRT(1-$C$9)*AI830&lt;_xlfn.NORM.S.INV($C$6),1,0)</f>
        <v>0</v>
      </c>
      <c r="BE830" s="31" t="n">
        <f aca="false">IF(SQRT($C$9)*$B830+SQRT(1-$C$9)*AJ830&lt;_xlfn.NORM.S.INV($C$6),1,0)</f>
        <v>0</v>
      </c>
      <c r="BF830" s="31" t="n">
        <f aca="false">IF(SQRT($C$9)*$B830+SQRT(1-$C$9)*AK830&lt;_xlfn.NORM.S.INV($C$6),1,0)</f>
        <v>0</v>
      </c>
      <c r="BG830" s="21"/>
      <c r="BH830" s="21"/>
      <c r="BI830" s="31" t="n">
        <f aca="false">$B$11*(($A$1061)*$C830/$B$12*$B$7+(1-$A$1061)*$D830/$B$12*$C$7)</f>
        <v>0</v>
      </c>
      <c r="BJ830" s="31" t="n">
        <f aca="false">$B$11*(($A$1062)*$C830/$B$12*$B$7+(1-$A$1062)*$D830/$B$12*$C$7)</f>
        <v>0</v>
      </c>
      <c r="BK830" s="31" t="n">
        <f aca="false">$B$11*(($A$1063)*$C830/$B$12*$B$7+(1-$A$1063)*$D830/$B$12*$C$7)</f>
        <v>0</v>
      </c>
      <c r="BL830" s="31" t="n">
        <f aca="false">$B$11*(($A$1064)*$C830/$B$12*$B$7+(1-$A$1064)*$D830/$B$12*$C$7)</f>
        <v>0</v>
      </c>
      <c r="BM830" s="31" t="n">
        <f aca="false">$B$11*(($A$1065)*$C830/$B$12*$B$7+(1-$A$1065)*$D830/$B$12*$C$7)</f>
        <v>0</v>
      </c>
      <c r="BN830" s="31" t="n">
        <f aca="false">$B$11*(($A$1066)*$C830/$B$12*$B$7+(1-$A$1066)*$D830/$B$12*$C$7)</f>
        <v>0</v>
      </c>
      <c r="BO830" s="31" t="n">
        <f aca="false">$B$11*(($A$1067)*$C830/$B$12*$B$7+(1-$A$1067)*$D830/$B$12*$C$7)</f>
        <v>0</v>
      </c>
      <c r="BP830" s="31" t="n">
        <f aca="false">$B$11*(($A$1068)*$C830/$B$12*$B$7+(1-$A$1068)*$D830/$B$12*$C$7)</f>
        <v>0</v>
      </c>
      <c r="BQ830" s="31" t="n">
        <f aca="false">$B$11*(($A$1069)*$C830/$B$12*$B$7+(1-$A$1069)*$D830/$B$12*$C$7)</f>
        <v>0</v>
      </c>
      <c r="BR830" s="31" t="n">
        <f aca="false">$B$11*(($A$1070)*$C830/$B$12*$B$7+(1-$A$1070)*$D830/$B$12*$C$7)</f>
        <v>0</v>
      </c>
      <c r="BS830" s="31" t="n">
        <f aca="false">$B$11*(($A$1071)*$C830/$B$12*$B$7+(1-$A$1071)*$D830/$B$12*$C$7)</f>
        <v>0</v>
      </c>
      <c r="BT830" s="31" t="n">
        <f aca="false">$B$11*(($A$1072)*$C830/$B$12*$B$7+(1-$A$1072)*$D830/$B$12*$C$7)</f>
        <v>0</v>
      </c>
      <c r="BU830" s="31" t="n">
        <f aca="false">$B$11*(($A$1073)*$C830/$B$12*$B$7+(1-$A$1073)*$D830/$B$12*$C$7)</f>
        <v>0</v>
      </c>
      <c r="BV830" s="31" t="n">
        <f aca="false">$B$11*(($A$1074)*$C830/$B$12*$B$7+(1-$A$1074)*$D830/$B$12*$C$7)</f>
        <v>0</v>
      </c>
      <c r="BW830" s="31" t="n">
        <f aca="false">$B$11*(($A$1075)*$C830/$B$12*$B$7+(1-$A$1075)*$D830/$B$12*$C$7)</f>
        <v>0</v>
      </c>
      <c r="BX830" s="31" t="n">
        <f aca="false">$B$11*(($A$1076)*$C830/$B$12*$B$7+(1-$A$1076)*$D830/$B$12*$C$7)</f>
        <v>0</v>
      </c>
      <c r="BY830" s="31" t="n">
        <f aca="false">$B$11*(($A$1077)*$C830/$B$12*$B$7+(1-$A$1077)*$D830/$B$12*$C$7)</f>
        <v>0</v>
      </c>
      <c r="BZ830" s="31" t="n">
        <f aca="false">$B$11*(($A$1078)*$C830/$B$12*$B$7+(1-$A$1078)*$D830/$B$12*$C$7)</f>
        <v>0</v>
      </c>
      <c r="CA830" s="31" t="n">
        <f aca="false">$B$11*(($A$1079)*$C830/$B$12*$B$7+(1-$A$1079)*$D830/$B$12*$C$7)</f>
        <v>0</v>
      </c>
      <c r="CB830" s="31" t="n">
        <f aca="false">$B$11*(($A$1080)*$C830/$B$12*$B$7+(1-$A$1080)*$D830/$B$12*$C$7)</f>
        <v>0</v>
      </c>
      <c r="CC830" s="31" t="n">
        <f aca="false">$B$11*(($A$1081)*$C830/$B$12*$B$7+(1-$A$1081)*$D830/$B$12*$C$7)</f>
        <v>0</v>
      </c>
    </row>
    <row r="831" customFormat="false" ht="15" hidden="false" customHeight="false" outlineLevel="0" collapsed="false">
      <c r="A831" s="21" t="n">
        <v>807</v>
      </c>
      <c r="B831" s="27" t="n">
        <v>-0.28901159580683</v>
      </c>
      <c r="C831" s="9" t="n">
        <f aca="false">SUM(AM831:AV831)</f>
        <v>0</v>
      </c>
      <c r="D831" s="9" t="n">
        <f aca="false">SUM(AW831:BF831)</f>
        <v>1</v>
      </c>
      <c r="E831" s="24" t="n">
        <f aca="false">(1-C831/$B$12)*$B$8-C831/$B$12*$B$7</f>
        <v>0.05</v>
      </c>
      <c r="F831" s="24" t="n">
        <f aca="false">(1-D831/$B$12)*$C$8-D831/$B$12*$C$7</f>
        <v>0.021</v>
      </c>
      <c r="G831" s="47" t="n">
        <f aca="false">$B$11*($B$10*C831/$B$12*$B$7+(1-$B$10)*D831/$B$12*$C$7)</f>
        <v>300</v>
      </c>
      <c r="H831" s="24" t="n">
        <f aca="false">$B$10*E831+(1-$B$10)*F831</f>
        <v>0.0355</v>
      </c>
      <c r="I831" s="21"/>
      <c r="J831" s="21"/>
      <c r="K831" s="21"/>
      <c r="L831" s="21"/>
      <c r="M831" s="21"/>
      <c r="N831" s="21"/>
      <c r="O831" s="21"/>
      <c r="P831" s="21"/>
      <c r="Q831" s="21"/>
      <c r="R831" s="27" t="n">
        <v>0.797420596848579</v>
      </c>
      <c r="S831" s="27" t="n">
        <v>-0.268031059994051</v>
      </c>
      <c r="T831" s="27" t="n">
        <v>-1.27288999142715</v>
      </c>
      <c r="U831" s="27" t="n">
        <v>0.0528433529160865</v>
      </c>
      <c r="V831" s="27" t="n">
        <v>-0.467048924383698</v>
      </c>
      <c r="W831" s="27" t="n">
        <v>0.965549275657595</v>
      </c>
      <c r="X831" s="27" t="n">
        <v>0.227920264682241</v>
      </c>
      <c r="Y831" s="27" t="n">
        <v>0.954067737627342</v>
      </c>
      <c r="Z831" s="27" t="n">
        <v>0.0311929046394225</v>
      </c>
      <c r="AA831" s="27" t="n">
        <v>1.88695711393744</v>
      </c>
      <c r="AB831" s="27" t="n">
        <v>1.24146181458335</v>
      </c>
      <c r="AC831" s="27" t="n">
        <v>-1.48972895903298</v>
      </c>
      <c r="AD831" s="27" t="n">
        <v>0.393842271282412</v>
      </c>
      <c r="AE831" s="27" t="n">
        <v>0.926923188111184</v>
      </c>
      <c r="AF831" s="27" t="n">
        <v>0.267021044095904</v>
      </c>
      <c r="AG831" s="27" t="n">
        <v>0.0183154235529483</v>
      </c>
      <c r="AH831" s="27" t="n">
        <v>-1.43191778769599</v>
      </c>
      <c r="AI831" s="27" t="n">
        <v>-1.88265588702777</v>
      </c>
      <c r="AJ831" s="27" t="n">
        <v>-0.801482325544689</v>
      </c>
      <c r="AK831" s="27" t="n">
        <v>-0.609812768556813</v>
      </c>
      <c r="AL831" s="21"/>
      <c r="AM831" s="31" t="n">
        <f aca="false">IF(SQRT($B$9)*$B831+SQRT(1-$B$9)*R831&lt;_xlfn.NORM.S.INV($B$6),1,0)</f>
        <v>0</v>
      </c>
      <c r="AN831" s="31" t="n">
        <f aca="false">IF(SQRT($B$9)*$B831+SQRT(1-$B$9)*S831&lt;_xlfn.NORM.S.INV($B$6),1,0)</f>
        <v>0</v>
      </c>
      <c r="AO831" s="31" t="n">
        <f aca="false">IF(SQRT($B$9)*$B831+SQRT(1-$B$9)*T831&lt;_xlfn.NORM.S.INV($B$6),1,0)</f>
        <v>0</v>
      </c>
      <c r="AP831" s="31" t="n">
        <f aca="false">IF(SQRT($B$9)*$B831+SQRT(1-$B$9)*U831&lt;_xlfn.NORM.S.INV($B$6),1,0)</f>
        <v>0</v>
      </c>
      <c r="AQ831" s="31" t="n">
        <f aca="false">IF(SQRT($B$9)*$B831+SQRT(1-$B$9)*V831&lt;_xlfn.NORM.S.INV($B$6),1,0)</f>
        <v>0</v>
      </c>
      <c r="AR831" s="31" t="n">
        <f aca="false">IF(SQRT($B$9)*$B831+SQRT(1-$B$9)*W831&lt;_xlfn.NORM.S.INV($B$6),1,0)</f>
        <v>0</v>
      </c>
      <c r="AS831" s="31" t="n">
        <f aca="false">IF(SQRT($B$9)*$B831+SQRT(1-$B$9)*X831&lt;_xlfn.NORM.S.INV($B$6),1,0)</f>
        <v>0</v>
      </c>
      <c r="AT831" s="31" t="n">
        <f aca="false">IF(SQRT($B$9)*$B831+SQRT(1-$B$9)*Y831&lt;_xlfn.NORM.S.INV($B$6),1,0)</f>
        <v>0</v>
      </c>
      <c r="AU831" s="31" t="n">
        <f aca="false">IF(SQRT($B$9)*$B831+SQRT(1-$B$9)*Z831&lt;_xlfn.NORM.S.INV($B$6),1,0)</f>
        <v>0</v>
      </c>
      <c r="AV831" s="31" t="n">
        <f aca="false">IF(SQRT($B$9)*$B831+SQRT(1-$B$9)*AA831&lt;_xlfn.NORM.S.INV($B$6),1,0)</f>
        <v>0</v>
      </c>
      <c r="AW831" s="31" t="n">
        <f aca="false">IF(SQRT($C$9)*$B831+SQRT(1-$C$9)*AB831&lt;_xlfn.NORM.S.INV($C$6),1,0)</f>
        <v>0</v>
      </c>
      <c r="AX831" s="31" t="n">
        <f aca="false">IF(SQRT($C$9)*$B831+SQRT(1-$C$9)*AC831&lt;_xlfn.NORM.S.INV($C$6),1,0)</f>
        <v>0</v>
      </c>
      <c r="AY831" s="31" t="n">
        <f aca="false">IF(SQRT($C$9)*$B831+SQRT(1-$C$9)*AD831&lt;_xlfn.NORM.S.INV($C$6),1,0)</f>
        <v>0</v>
      </c>
      <c r="AZ831" s="31" t="n">
        <f aca="false">IF(SQRT($C$9)*$B831+SQRT(1-$C$9)*AE831&lt;_xlfn.NORM.S.INV($C$6),1,0)</f>
        <v>0</v>
      </c>
      <c r="BA831" s="31" t="n">
        <f aca="false">IF(SQRT($C$9)*$B831+SQRT(1-$C$9)*AF831&lt;_xlfn.NORM.S.INV($C$6),1,0)</f>
        <v>0</v>
      </c>
      <c r="BB831" s="31" t="n">
        <f aca="false">IF(SQRT($C$9)*$B831+SQRT(1-$C$9)*AG831&lt;_xlfn.NORM.S.INV($C$6),1,0)</f>
        <v>0</v>
      </c>
      <c r="BC831" s="31" t="n">
        <f aca="false">IF(SQRT($C$9)*$B831+SQRT(1-$C$9)*AH831&lt;_xlfn.NORM.S.INV($C$6),1,0)</f>
        <v>0</v>
      </c>
      <c r="BD831" s="31" t="n">
        <f aca="false">IF(SQRT($C$9)*$B831+SQRT(1-$C$9)*AI831&lt;_xlfn.NORM.S.INV($C$6),1,0)</f>
        <v>1</v>
      </c>
      <c r="BE831" s="31" t="n">
        <f aca="false">IF(SQRT($C$9)*$B831+SQRT(1-$C$9)*AJ831&lt;_xlfn.NORM.S.INV($C$6),1,0)</f>
        <v>0</v>
      </c>
      <c r="BF831" s="31" t="n">
        <f aca="false">IF(SQRT($C$9)*$B831+SQRT(1-$C$9)*AK831&lt;_xlfn.NORM.S.INV($C$6),1,0)</f>
        <v>0</v>
      </c>
      <c r="BG831" s="21"/>
      <c r="BH831" s="21"/>
      <c r="BI831" s="31" t="n">
        <f aca="false">$B$11*(($A$1061)*$C831/$B$12*$B$7+(1-$A$1061)*$D831/$B$12*$C$7)</f>
        <v>600</v>
      </c>
      <c r="BJ831" s="31" t="n">
        <f aca="false">$B$11*(($A$1062)*$C831/$B$12*$B$7+(1-$A$1062)*$D831/$B$12*$C$7)</f>
        <v>570</v>
      </c>
      <c r="BK831" s="31" t="n">
        <f aca="false">$B$11*(($A$1063)*$C831/$B$12*$B$7+(1-$A$1063)*$D831/$B$12*$C$7)</f>
        <v>540</v>
      </c>
      <c r="BL831" s="31" t="n">
        <f aca="false">$B$11*(($A$1064)*$C831/$B$12*$B$7+(1-$A$1064)*$D831/$B$12*$C$7)</f>
        <v>510</v>
      </c>
      <c r="BM831" s="31" t="n">
        <f aca="false">$B$11*(($A$1065)*$C831/$B$12*$B$7+(1-$A$1065)*$D831/$B$12*$C$7)</f>
        <v>480</v>
      </c>
      <c r="BN831" s="31" t="n">
        <f aca="false">$B$11*(($A$1066)*$C831/$B$12*$B$7+(1-$A$1066)*$D831/$B$12*$C$7)</f>
        <v>450</v>
      </c>
      <c r="BO831" s="31" t="n">
        <f aca="false">$B$11*(($A$1067)*$C831/$B$12*$B$7+(1-$A$1067)*$D831/$B$12*$C$7)</f>
        <v>420</v>
      </c>
      <c r="BP831" s="31" t="n">
        <f aca="false">$B$11*(($A$1068)*$C831/$B$12*$B$7+(1-$A$1068)*$D831/$B$12*$C$7)</f>
        <v>390</v>
      </c>
      <c r="BQ831" s="31" t="n">
        <f aca="false">$B$11*(($A$1069)*$C831/$B$12*$B$7+(1-$A$1069)*$D831/$B$12*$C$7)</f>
        <v>360</v>
      </c>
      <c r="BR831" s="31" t="n">
        <f aca="false">$B$11*(($A$1070)*$C831/$B$12*$B$7+(1-$A$1070)*$D831/$B$12*$C$7)</f>
        <v>330</v>
      </c>
      <c r="BS831" s="31" t="n">
        <f aca="false">$B$11*(($A$1071)*$C831/$B$12*$B$7+(1-$A$1071)*$D831/$B$12*$C$7)</f>
        <v>300</v>
      </c>
      <c r="BT831" s="31" t="n">
        <f aca="false">$B$11*(($A$1072)*$C831/$B$12*$B$7+(1-$A$1072)*$D831/$B$12*$C$7)</f>
        <v>270</v>
      </c>
      <c r="BU831" s="31" t="n">
        <f aca="false">$B$11*(($A$1073)*$C831/$B$12*$B$7+(1-$A$1073)*$D831/$B$12*$C$7)</f>
        <v>240</v>
      </c>
      <c r="BV831" s="31" t="n">
        <f aca="false">$B$11*(($A$1074)*$C831/$B$12*$B$7+(1-$A$1074)*$D831/$B$12*$C$7)</f>
        <v>210</v>
      </c>
      <c r="BW831" s="31" t="n">
        <f aca="false">$B$11*(($A$1075)*$C831/$B$12*$B$7+(1-$A$1075)*$D831/$B$12*$C$7)</f>
        <v>180</v>
      </c>
      <c r="BX831" s="31" t="n">
        <f aca="false">$B$11*(($A$1076)*$C831/$B$12*$B$7+(1-$A$1076)*$D831/$B$12*$C$7)</f>
        <v>150</v>
      </c>
      <c r="BY831" s="31" t="n">
        <f aca="false">$B$11*(($A$1077)*$C831/$B$12*$B$7+(1-$A$1077)*$D831/$B$12*$C$7)</f>
        <v>120</v>
      </c>
      <c r="BZ831" s="31" t="n">
        <f aca="false">$B$11*(($A$1078)*$C831/$B$12*$B$7+(1-$A$1078)*$D831/$B$12*$C$7)</f>
        <v>90</v>
      </c>
      <c r="CA831" s="31" t="n">
        <f aca="false">$B$11*(($A$1079)*$C831/$B$12*$B$7+(1-$A$1079)*$D831/$B$12*$C$7)</f>
        <v>60</v>
      </c>
      <c r="CB831" s="31" t="n">
        <f aca="false">$B$11*(($A$1080)*$C831/$B$12*$B$7+(1-$A$1080)*$D831/$B$12*$C$7)</f>
        <v>30</v>
      </c>
      <c r="CC831" s="31" t="n">
        <f aca="false">$B$11*(($A$1081)*$C831/$B$12*$B$7+(1-$A$1081)*$D831/$B$12*$C$7)</f>
        <v>0</v>
      </c>
    </row>
    <row r="832" customFormat="false" ht="15" hidden="false" customHeight="false" outlineLevel="0" collapsed="false">
      <c r="A832" s="21" t="n">
        <v>808</v>
      </c>
      <c r="B832" s="27" t="n">
        <v>-0.561214000050745</v>
      </c>
      <c r="C832" s="9" t="n">
        <f aca="false">SUM(AM832:AV832)</f>
        <v>0</v>
      </c>
      <c r="D832" s="9" t="n">
        <f aca="false">SUM(AW832:BF832)</f>
        <v>0</v>
      </c>
      <c r="E832" s="24" t="n">
        <f aca="false">(1-C832/$B$12)*$B$8-C832/$B$12*$B$7</f>
        <v>0.05</v>
      </c>
      <c r="F832" s="24" t="n">
        <f aca="false">(1-D832/$B$12)*$C$8-D832/$B$12*$C$7</f>
        <v>0.09</v>
      </c>
      <c r="G832" s="47" t="n">
        <f aca="false">$B$11*($B$10*C832/$B$12*$B$7+(1-$B$10)*D832/$B$12*$C$7)</f>
        <v>0</v>
      </c>
      <c r="H832" s="24" t="n">
        <f aca="false">$B$10*E832+(1-$B$10)*F832</f>
        <v>0.07</v>
      </c>
      <c r="I832" s="21"/>
      <c r="J832" s="21"/>
      <c r="K832" s="21"/>
      <c r="L832" s="21"/>
      <c r="M832" s="21"/>
      <c r="N832" s="21"/>
      <c r="O832" s="21"/>
      <c r="P832" s="21"/>
      <c r="Q832" s="21"/>
      <c r="R832" s="27" t="n">
        <v>-0.454090551798265</v>
      </c>
      <c r="S832" s="27" t="n">
        <v>-0.28801901648073</v>
      </c>
      <c r="T832" s="27" t="n">
        <v>-1.20417597764216</v>
      </c>
      <c r="U832" s="27" t="n">
        <v>0.910527858694959</v>
      </c>
      <c r="V832" s="27" t="n">
        <v>0.936274350865</v>
      </c>
      <c r="W832" s="27" t="n">
        <v>-0.735976200012156</v>
      </c>
      <c r="X832" s="27" t="n">
        <v>0.881514799194312</v>
      </c>
      <c r="Y832" s="27" t="n">
        <v>2.12721699472987</v>
      </c>
      <c r="Z832" s="27" t="n">
        <v>-0.550663219899592</v>
      </c>
      <c r="AA832" s="27" t="n">
        <v>-1.14353959077888</v>
      </c>
      <c r="AB832" s="27" t="n">
        <v>-0.535543697917713</v>
      </c>
      <c r="AC832" s="27" t="n">
        <v>-0.0245760790858796</v>
      </c>
      <c r="AD832" s="27" t="n">
        <v>-0.499226030826741</v>
      </c>
      <c r="AE832" s="27" t="n">
        <v>-0.189488760940526</v>
      </c>
      <c r="AF832" s="27" t="n">
        <v>-0.217622920320876</v>
      </c>
      <c r="AG832" s="27" t="n">
        <v>0.585397597313282</v>
      </c>
      <c r="AH832" s="27" t="n">
        <v>-0.738039094607312</v>
      </c>
      <c r="AI832" s="27" t="n">
        <v>0.755101557732541</v>
      </c>
      <c r="AJ832" s="27" t="n">
        <v>-0.609132711729897</v>
      </c>
      <c r="AK832" s="27" t="n">
        <v>1.32218943086924</v>
      </c>
      <c r="AL832" s="21"/>
      <c r="AM832" s="31" t="n">
        <f aca="false">IF(SQRT($B$9)*$B832+SQRT(1-$B$9)*R832&lt;_xlfn.NORM.S.INV($B$6),1,0)</f>
        <v>0</v>
      </c>
      <c r="AN832" s="31" t="n">
        <f aca="false">IF(SQRT($B$9)*$B832+SQRT(1-$B$9)*S832&lt;_xlfn.NORM.S.INV($B$6),1,0)</f>
        <v>0</v>
      </c>
      <c r="AO832" s="31" t="n">
        <f aca="false">IF(SQRT($B$9)*$B832+SQRT(1-$B$9)*T832&lt;_xlfn.NORM.S.INV($B$6),1,0)</f>
        <v>0</v>
      </c>
      <c r="AP832" s="31" t="n">
        <f aca="false">IF(SQRT($B$9)*$B832+SQRT(1-$B$9)*U832&lt;_xlfn.NORM.S.INV($B$6),1,0)</f>
        <v>0</v>
      </c>
      <c r="AQ832" s="31" t="n">
        <f aca="false">IF(SQRT($B$9)*$B832+SQRT(1-$B$9)*V832&lt;_xlfn.NORM.S.INV($B$6),1,0)</f>
        <v>0</v>
      </c>
      <c r="AR832" s="31" t="n">
        <f aca="false">IF(SQRT($B$9)*$B832+SQRT(1-$B$9)*W832&lt;_xlfn.NORM.S.INV($B$6),1,0)</f>
        <v>0</v>
      </c>
      <c r="AS832" s="31" t="n">
        <f aca="false">IF(SQRT($B$9)*$B832+SQRT(1-$B$9)*X832&lt;_xlfn.NORM.S.INV($B$6),1,0)</f>
        <v>0</v>
      </c>
      <c r="AT832" s="31" t="n">
        <f aca="false">IF(SQRT($B$9)*$B832+SQRT(1-$B$9)*Y832&lt;_xlfn.NORM.S.INV($B$6),1,0)</f>
        <v>0</v>
      </c>
      <c r="AU832" s="31" t="n">
        <f aca="false">IF(SQRT($B$9)*$B832+SQRT(1-$B$9)*Z832&lt;_xlfn.NORM.S.INV($B$6),1,0)</f>
        <v>0</v>
      </c>
      <c r="AV832" s="31" t="n">
        <f aca="false">IF(SQRT($B$9)*$B832+SQRT(1-$B$9)*AA832&lt;_xlfn.NORM.S.INV($B$6),1,0)</f>
        <v>0</v>
      </c>
      <c r="AW832" s="31" t="n">
        <f aca="false">IF(SQRT($C$9)*$B832+SQRT(1-$C$9)*AB832&lt;_xlfn.NORM.S.INV($C$6),1,0)</f>
        <v>0</v>
      </c>
      <c r="AX832" s="31" t="n">
        <f aca="false">IF(SQRT($C$9)*$B832+SQRT(1-$C$9)*AC832&lt;_xlfn.NORM.S.INV($C$6),1,0)</f>
        <v>0</v>
      </c>
      <c r="AY832" s="31" t="n">
        <f aca="false">IF(SQRT($C$9)*$B832+SQRT(1-$C$9)*AD832&lt;_xlfn.NORM.S.INV($C$6),1,0)</f>
        <v>0</v>
      </c>
      <c r="AZ832" s="31" t="n">
        <f aca="false">IF(SQRT($C$9)*$B832+SQRT(1-$C$9)*AE832&lt;_xlfn.NORM.S.INV($C$6),1,0)</f>
        <v>0</v>
      </c>
      <c r="BA832" s="31" t="n">
        <f aca="false">IF(SQRT($C$9)*$B832+SQRT(1-$C$9)*AF832&lt;_xlfn.NORM.S.INV($C$6),1,0)</f>
        <v>0</v>
      </c>
      <c r="BB832" s="31" t="n">
        <f aca="false">IF(SQRT($C$9)*$B832+SQRT(1-$C$9)*AG832&lt;_xlfn.NORM.S.INV($C$6),1,0)</f>
        <v>0</v>
      </c>
      <c r="BC832" s="31" t="n">
        <f aca="false">IF(SQRT($C$9)*$B832+SQRT(1-$C$9)*AH832&lt;_xlfn.NORM.S.INV($C$6),1,0)</f>
        <v>0</v>
      </c>
      <c r="BD832" s="31" t="n">
        <f aca="false">IF(SQRT($C$9)*$B832+SQRT(1-$C$9)*AI832&lt;_xlfn.NORM.S.INV($C$6),1,0)</f>
        <v>0</v>
      </c>
      <c r="BE832" s="31" t="n">
        <f aca="false">IF(SQRT($C$9)*$B832+SQRT(1-$C$9)*AJ832&lt;_xlfn.NORM.S.INV($C$6),1,0)</f>
        <v>0</v>
      </c>
      <c r="BF832" s="31" t="n">
        <f aca="false">IF(SQRT($C$9)*$B832+SQRT(1-$C$9)*AK832&lt;_xlfn.NORM.S.INV($C$6),1,0)</f>
        <v>0</v>
      </c>
      <c r="BG832" s="21"/>
      <c r="BH832" s="21"/>
      <c r="BI832" s="31" t="n">
        <f aca="false">$B$11*(($A$1061)*$C832/$B$12*$B$7+(1-$A$1061)*$D832/$B$12*$C$7)</f>
        <v>0</v>
      </c>
      <c r="BJ832" s="31" t="n">
        <f aca="false">$B$11*(($A$1062)*$C832/$B$12*$B$7+(1-$A$1062)*$D832/$B$12*$C$7)</f>
        <v>0</v>
      </c>
      <c r="BK832" s="31" t="n">
        <f aca="false">$B$11*(($A$1063)*$C832/$B$12*$B$7+(1-$A$1063)*$D832/$B$12*$C$7)</f>
        <v>0</v>
      </c>
      <c r="BL832" s="31" t="n">
        <f aca="false">$B$11*(($A$1064)*$C832/$B$12*$B$7+(1-$A$1064)*$D832/$B$12*$C$7)</f>
        <v>0</v>
      </c>
      <c r="BM832" s="31" t="n">
        <f aca="false">$B$11*(($A$1065)*$C832/$B$12*$B$7+(1-$A$1065)*$D832/$B$12*$C$7)</f>
        <v>0</v>
      </c>
      <c r="BN832" s="31" t="n">
        <f aca="false">$B$11*(($A$1066)*$C832/$B$12*$B$7+(1-$A$1066)*$D832/$B$12*$C$7)</f>
        <v>0</v>
      </c>
      <c r="BO832" s="31" t="n">
        <f aca="false">$B$11*(($A$1067)*$C832/$B$12*$B$7+(1-$A$1067)*$D832/$B$12*$C$7)</f>
        <v>0</v>
      </c>
      <c r="BP832" s="31" t="n">
        <f aca="false">$B$11*(($A$1068)*$C832/$B$12*$B$7+(1-$A$1068)*$D832/$B$12*$C$7)</f>
        <v>0</v>
      </c>
      <c r="BQ832" s="31" t="n">
        <f aca="false">$B$11*(($A$1069)*$C832/$B$12*$B$7+(1-$A$1069)*$D832/$B$12*$C$7)</f>
        <v>0</v>
      </c>
      <c r="BR832" s="31" t="n">
        <f aca="false">$B$11*(($A$1070)*$C832/$B$12*$B$7+(1-$A$1070)*$D832/$B$12*$C$7)</f>
        <v>0</v>
      </c>
      <c r="BS832" s="31" t="n">
        <f aca="false">$B$11*(($A$1071)*$C832/$B$12*$B$7+(1-$A$1071)*$D832/$B$12*$C$7)</f>
        <v>0</v>
      </c>
      <c r="BT832" s="31" t="n">
        <f aca="false">$B$11*(($A$1072)*$C832/$B$12*$B$7+(1-$A$1072)*$D832/$B$12*$C$7)</f>
        <v>0</v>
      </c>
      <c r="BU832" s="31" t="n">
        <f aca="false">$B$11*(($A$1073)*$C832/$B$12*$B$7+(1-$A$1073)*$D832/$B$12*$C$7)</f>
        <v>0</v>
      </c>
      <c r="BV832" s="31" t="n">
        <f aca="false">$B$11*(($A$1074)*$C832/$B$12*$B$7+(1-$A$1074)*$D832/$B$12*$C$7)</f>
        <v>0</v>
      </c>
      <c r="BW832" s="31" t="n">
        <f aca="false">$B$11*(($A$1075)*$C832/$B$12*$B$7+(1-$A$1075)*$D832/$B$12*$C$7)</f>
        <v>0</v>
      </c>
      <c r="BX832" s="31" t="n">
        <f aca="false">$B$11*(($A$1076)*$C832/$B$12*$B$7+(1-$A$1076)*$D832/$B$12*$C$7)</f>
        <v>0</v>
      </c>
      <c r="BY832" s="31" t="n">
        <f aca="false">$B$11*(($A$1077)*$C832/$B$12*$B$7+(1-$A$1077)*$D832/$B$12*$C$7)</f>
        <v>0</v>
      </c>
      <c r="BZ832" s="31" t="n">
        <f aca="false">$B$11*(($A$1078)*$C832/$B$12*$B$7+(1-$A$1078)*$D832/$B$12*$C$7)</f>
        <v>0</v>
      </c>
      <c r="CA832" s="31" t="n">
        <f aca="false">$B$11*(($A$1079)*$C832/$B$12*$B$7+(1-$A$1079)*$D832/$B$12*$C$7)</f>
        <v>0</v>
      </c>
      <c r="CB832" s="31" t="n">
        <f aca="false">$B$11*(($A$1080)*$C832/$B$12*$B$7+(1-$A$1080)*$D832/$B$12*$C$7)</f>
        <v>0</v>
      </c>
      <c r="CC832" s="31" t="n">
        <f aca="false">$B$11*(($A$1081)*$C832/$B$12*$B$7+(1-$A$1081)*$D832/$B$12*$C$7)</f>
        <v>0</v>
      </c>
    </row>
    <row r="833" customFormat="false" ht="15" hidden="false" customHeight="false" outlineLevel="0" collapsed="false">
      <c r="A833" s="21" t="n">
        <v>809</v>
      </c>
      <c r="B833" s="27" t="n">
        <v>1.46608036054621</v>
      </c>
      <c r="C833" s="9" t="n">
        <f aca="false">SUM(AM833:AV833)</f>
        <v>0</v>
      </c>
      <c r="D833" s="9" t="n">
        <f aca="false">SUM(AW833:BF833)</f>
        <v>0</v>
      </c>
      <c r="E833" s="24" t="n">
        <f aca="false">(1-C833/$B$12)*$B$8-C833/$B$12*$B$7</f>
        <v>0.05</v>
      </c>
      <c r="F833" s="24" t="n">
        <f aca="false">(1-D833/$B$12)*$C$8-D833/$B$12*$C$7</f>
        <v>0.09</v>
      </c>
      <c r="G833" s="47" t="n">
        <f aca="false">$B$11*($B$10*C833/$B$12*$B$7+(1-$B$10)*D833/$B$12*$C$7)</f>
        <v>0</v>
      </c>
      <c r="H833" s="24" t="n">
        <f aca="false">$B$10*E833+(1-$B$10)*F833</f>
        <v>0.07</v>
      </c>
      <c r="I833" s="21"/>
      <c r="J833" s="21"/>
      <c r="K833" s="21"/>
      <c r="L833" s="21"/>
      <c r="M833" s="21"/>
      <c r="N833" s="21"/>
      <c r="O833" s="21"/>
      <c r="P833" s="21"/>
      <c r="Q833" s="21"/>
      <c r="R833" s="27" t="n">
        <v>0.48897730567746</v>
      </c>
      <c r="S833" s="27" t="n">
        <v>-1.88056905604825</v>
      </c>
      <c r="T833" s="27" t="n">
        <v>0.0687490008824819</v>
      </c>
      <c r="U833" s="27" t="n">
        <v>0.298987794655823</v>
      </c>
      <c r="V833" s="27" t="n">
        <v>-0.913097111028389</v>
      </c>
      <c r="W833" s="27" t="n">
        <v>-0.166965312210042</v>
      </c>
      <c r="X833" s="27" t="n">
        <v>-0.819168044687979</v>
      </c>
      <c r="Y833" s="27" t="n">
        <v>0.356929725273732</v>
      </c>
      <c r="Z833" s="27" t="n">
        <v>0.391908927897072</v>
      </c>
      <c r="AA833" s="27" t="n">
        <v>-0.07090357346217</v>
      </c>
      <c r="AB833" s="27" t="n">
        <v>-0.479033816133209</v>
      </c>
      <c r="AC833" s="27" t="n">
        <v>1.08479077924548</v>
      </c>
      <c r="AD833" s="27" t="n">
        <v>0.0228036671726083</v>
      </c>
      <c r="AE833" s="27" t="n">
        <v>0.20354273882862</v>
      </c>
      <c r="AF833" s="27" t="n">
        <v>0.0272913146338133</v>
      </c>
      <c r="AG833" s="27" t="n">
        <v>0.776225653129093</v>
      </c>
      <c r="AH833" s="27" t="n">
        <v>1.39789327667448</v>
      </c>
      <c r="AI833" s="27" t="n">
        <v>-0.0345328305131972</v>
      </c>
      <c r="AJ833" s="27" t="n">
        <v>1.14144122587028</v>
      </c>
      <c r="AK833" s="27" t="n">
        <v>-0.194841664899687</v>
      </c>
      <c r="AL833" s="21"/>
      <c r="AM833" s="31" t="n">
        <f aca="false">IF(SQRT($B$9)*$B833+SQRT(1-$B$9)*R833&lt;_xlfn.NORM.S.INV($B$6),1,0)</f>
        <v>0</v>
      </c>
      <c r="AN833" s="31" t="n">
        <f aca="false">IF(SQRT($B$9)*$B833+SQRT(1-$B$9)*S833&lt;_xlfn.NORM.S.INV($B$6),1,0)</f>
        <v>0</v>
      </c>
      <c r="AO833" s="31" t="n">
        <f aca="false">IF(SQRT($B$9)*$B833+SQRT(1-$B$9)*T833&lt;_xlfn.NORM.S.INV($B$6),1,0)</f>
        <v>0</v>
      </c>
      <c r="AP833" s="31" t="n">
        <f aca="false">IF(SQRT($B$9)*$B833+SQRT(1-$B$9)*U833&lt;_xlfn.NORM.S.INV($B$6),1,0)</f>
        <v>0</v>
      </c>
      <c r="AQ833" s="31" t="n">
        <f aca="false">IF(SQRT($B$9)*$B833+SQRT(1-$B$9)*V833&lt;_xlfn.NORM.S.INV($B$6),1,0)</f>
        <v>0</v>
      </c>
      <c r="AR833" s="31" t="n">
        <f aca="false">IF(SQRT($B$9)*$B833+SQRT(1-$B$9)*W833&lt;_xlfn.NORM.S.INV($B$6),1,0)</f>
        <v>0</v>
      </c>
      <c r="AS833" s="31" t="n">
        <f aca="false">IF(SQRT($B$9)*$B833+SQRT(1-$B$9)*X833&lt;_xlfn.NORM.S.INV($B$6),1,0)</f>
        <v>0</v>
      </c>
      <c r="AT833" s="31" t="n">
        <f aca="false">IF(SQRT($B$9)*$B833+SQRT(1-$B$9)*Y833&lt;_xlfn.NORM.S.INV($B$6),1,0)</f>
        <v>0</v>
      </c>
      <c r="AU833" s="31" t="n">
        <f aca="false">IF(SQRT($B$9)*$B833+SQRT(1-$B$9)*Z833&lt;_xlfn.NORM.S.INV($B$6),1,0)</f>
        <v>0</v>
      </c>
      <c r="AV833" s="31" t="n">
        <f aca="false">IF(SQRT($B$9)*$B833+SQRT(1-$B$9)*AA833&lt;_xlfn.NORM.S.INV($B$6),1,0)</f>
        <v>0</v>
      </c>
      <c r="AW833" s="31" t="n">
        <f aca="false">IF(SQRT($C$9)*$B833+SQRT(1-$C$9)*AB833&lt;_xlfn.NORM.S.INV($C$6),1,0)</f>
        <v>0</v>
      </c>
      <c r="AX833" s="31" t="n">
        <f aca="false">IF(SQRT($C$9)*$B833+SQRT(1-$C$9)*AC833&lt;_xlfn.NORM.S.INV($C$6),1,0)</f>
        <v>0</v>
      </c>
      <c r="AY833" s="31" t="n">
        <f aca="false">IF(SQRT($C$9)*$B833+SQRT(1-$C$9)*AD833&lt;_xlfn.NORM.S.INV($C$6),1,0)</f>
        <v>0</v>
      </c>
      <c r="AZ833" s="31" t="n">
        <f aca="false">IF(SQRT($C$9)*$B833+SQRT(1-$C$9)*AE833&lt;_xlfn.NORM.S.INV($C$6),1,0)</f>
        <v>0</v>
      </c>
      <c r="BA833" s="31" t="n">
        <f aca="false">IF(SQRT($C$9)*$B833+SQRT(1-$C$9)*AF833&lt;_xlfn.NORM.S.INV($C$6),1,0)</f>
        <v>0</v>
      </c>
      <c r="BB833" s="31" t="n">
        <f aca="false">IF(SQRT($C$9)*$B833+SQRT(1-$C$9)*AG833&lt;_xlfn.NORM.S.INV($C$6),1,0)</f>
        <v>0</v>
      </c>
      <c r="BC833" s="31" t="n">
        <f aca="false">IF(SQRT($C$9)*$B833+SQRT(1-$C$9)*AH833&lt;_xlfn.NORM.S.INV($C$6),1,0)</f>
        <v>0</v>
      </c>
      <c r="BD833" s="31" t="n">
        <f aca="false">IF(SQRT($C$9)*$B833+SQRT(1-$C$9)*AI833&lt;_xlfn.NORM.S.INV($C$6),1,0)</f>
        <v>0</v>
      </c>
      <c r="BE833" s="31" t="n">
        <f aca="false">IF(SQRT($C$9)*$B833+SQRT(1-$C$9)*AJ833&lt;_xlfn.NORM.S.INV($C$6),1,0)</f>
        <v>0</v>
      </c>
      <c r="BF833" s="31" t="n">
        <f aca="false">IF(SQRT($C$9)*$B833+SQRT(1-$C$9)*AK833&lt;_xlfn.NORM.S.INV($C$6),1,0)</f>
        <v>0</v>
      </c>
      <c r="BG833" s="21"/>
      <c r="BH833" s="21"/>
      <c r="BI833" s="31" t="n">
        <f aca="false">$B$11*(($A$1061)*$C833/$B$12*$B$7+(1-$A$1061)*$D833/$B$12*$C$7)</f>
        <v>0</v>
      </c>
      <c r="BJ833" s="31" t="n">
        <f aca="false">$B$11*(($A$1062)*$C833/$B$12*$B$7+(1-$A$1062)*$D833/$B$12*$C$7)</f>
        <v>0</v>
      </c>
      <c r="BK833" s="31" t="n">
        <f aca="false">$B$11*(($A$1063)*$C833/$B$12*$B$7+(1-$A$1063)*$D833/$B$12*$C$7)</f>
        <v>0</v>
      </c>
      <c r="BL833" s="31" t="n">
        <f aca="false">$B$11*(($A$1064)*$C833/$B$12*$B$7+(1-$A$1064)*$D833/$B$12*$C$7)</f>
        <v>0</v>
      </c>
      <c r="BM833" s="31" t="n">
        <f aca="false">$B$11*(($A$1065)*$C833/$B$12*$B$7+(1-$A$1065)*$D833/$B$12*$C$7)</f>
        <v>0</v>
      </c>
      <c r="BN833" s="31" t="n">
        <f aca="false">$B$11*(($A$1066)*$C833/$B$12*$B$7+(1-$A$1066)*$D833/$B$12*$C$7)</f>
        <v>0</v>
      </c>
      <c r="BO833" s="31" t="n">
        <f aca="false">$B$11*(($A$1067)*$C833/$B$12*$B$7+(1-$A$1067)*$D833/$B$12*$C$7)</f>
        <v>0</v>
      </c>
      <c r="BP833" s="31" t="n">
        <f aca="false">$B$11*(($A$1068)*$C833/$B$12*$B$7+(1-$A$1068)*$D833/$B$12*$C$7)</f>
        <v>0</v>
      </c>
      <c r="BQ833" s="31" t="n">
        <f aca="false">$B$11*(($A$1069)*$C833/$B$12*$B$7+(1-$A$1069)*$D833/$B$12*$C$7)</f>
        <v>0</v>
      </c>
      <c r="BR833" s="31" t="n">
        <f aca="false">$B$11*(($A$1070)*$C833/$B$12*$B$7+(1-$A$1070)*$D833/$B$12*$C$7)</f>
        <v>0</v>
      </c>
      <c r="BS833" s="31" t="n">
        <f aca="false">$B$11*(($A$1071)*$C833/$B$12*$B$7+(1-$A$1071)*$D833/$B$12*$C$7)</f>
        <v>0</v>
      </c>
      <c r="BT833" s="31" t="n">
        <f aca="false">$B$11*(($A$1072)*$C833/$B$12*$B$7+(1-$A$1072)*$D833/$B$12*$C$7)</f>
        <v>0</v>
      </c>
      <c r="BU833" s="31" t="n">
        <f aca="false">$B$11*(($A$1073)*$C833/$B$12*$B$7+(1-$A$1073)*$D833/$B$12*$C$7)</f>
        <v>0</v>
      </c>
      <c r="BV833" s="31" t="n">
        <f aca="false">$B$11*(($A$1074)*$C833/$B$12*$B$7+(1-$A$1074)*$D833/$B$12*$C$7)</f>
        <v>0</v>
      </c>
      <c r="BW833" s="31" t="n">
        <f aca="false">$B$11*(($A$1075)*$C833/$B$12*$B$7+(1-$A$1075)*$D833/$B$12*$C$7)</f>
        <v>0</v>
      </c>
      <c r="BX833" s="31" t="n">
        <f aca="false">$B$11*(($A$1076)*$C833/$B$12*$B$7+(1-$A$1076)*$D833/$B$12*$C$7)</f>
        <v>0</v>
      </c>
      <c r="BY833" s="31" t="n">
        <f aca="false">$B$11*(($A$1077)*$C833/$B$12*$B$7+(1-$A$1077)*$D833/$B$12*$C$7)</f>
        <v>0</v>
      </c>
      <c r="BZ833" s="31" t="n">
        <f aca="false">$B$11*(($A$1078)*$C833/$B$12*$B$7+(1-$A$1078)*$D833/$B$12*$C$7)</f>
        <v>0</v>
      </c>
      <c r="CA833" s="31" t="n">
        <f aca="false">$B$11*(($A$1079)*$C833/$B$12*$B$7+(1-$A$1079)*$D833/$B$12*$C$7)</f>
        <v>0</v>
      </c>
      <c r="CB833" s="31" t="n">
        <f aca="false">$B$11*(($A$1080)*$C833/$B$12*$B$7+(1-$A$1080)*$D833/$B$12*$C$7)</f>
        <v>0</v>
      </c>
      <c r="CC833" s="31" t="n">
        <f aca="false">$B$11*(($A$1081)*$C833/$B$12*$B$7+(1-$A$1081)*$D833/$B$12*$C$7)</f>
        <v>0</v>
      </c>
    </row>
    <row r="834" customFormat="false" ht="15" hidden="false" customHeight="false" outlineLevel="0" collapsed="false">
      <c r="A834" s="21" t="n">
        <v>810</v>
      </c>
      <c r="B834" s="27" t="n">
        <v>0.515823221746416</v>
      </c>
      <c r="C834" s="9" t="n">
        <f aca="false">SUM(AM834:AV834)</f>
        <v>0</v>
      </c>
      <c r="D834" s="9" t="n">
        <f aca="false">SUM(AW834:BF834)</f>
        <v>0</v>
      </c>
      <c r="E834" s="24" t="n">
        <f aca="false">(1-C834/$B$12)*$B$8-C834/$B$12*$B$7</f>
        <v>0.05</v>
      </c>
      <c r="F834" s="24" t="n">
        <f aca="false">(1-D834/$B$12)*$C$8-D834/$B$12*$C$7</f>
        <v>0.09</v>
      </c>
      <c r="G834" s="47" t="n">
        <f aca="false">$B$11*($B$10*C834/$B$12*$B$7+(1-$B$10)*D834/$B$12*$C$7)</f>
        <v>0</v>
      </c>
      <c r="H834" s="24" t="n">
        <f aca="false">$B$10*E834+(1-$B$10)*F834</f>
        <v>0.07</v>
      </c>
      <c r="I834" s="21"/>
      <c r="J834" s="21"/>
      <c r="K834" s="21"/>
      <c r="L834" s="21"/>
      <c r="M834" s="21"/>
      <c r="N834" s="21"/>
      <c r="O834" s="21"/>
      <c r="P834" s="21"/>
      <c r="Q834" s="21"/>
      <c r="R834" s="27" t="n">
        <v>2.39615600093244</v>
      </c>
      <c r="S834" s="27" t="n">
        <v>-1.25142634173969</v>
      </c>
      <c r="T834" s="27" t="n">
        <v>0.906917076601189</v>
      </c>
      <c r="U834" s="27" t="n">
        <v>-1.28179649909516</v>
      </c>
      <c r="V834" s="27" t="n">
        <v>-0.520402214617286</v>
      </c>
      <c r="W834" s="27" t="n">
        <v>-1.47481788406321</v>
      </c>
      <c r="X834" s="27" t="n">
        <v>0.631106092195441</v>
      </c>
      <c r="Y834" s="27" t="n">
        <v>0.436184683481924</v>
      </c>
      <c r="Z834" s="27" t="n">
        <v>-1.06938498266196</v>
      </c>
      <c r="AA834" s="27" t="n">
        <v>-0.275634147706736</v>
      </c>
      <c r="AB834" s="27" t="n">
        <v>0.377508782434482</v>
      </c>
      <c r="AC834" s="27" t="n">
        <v>0.36223371248056</v>
      </c>
      <c r="AD834" s="27" t="n">
        <v>-1.40237749976421</v>
      </c>
      <c r="AE834" s="27" t="n">
        <v>-0.73624589511793</v>
      </c>
      <c r="AF834" s="27" t="n">
        <v>0.0993011322918946</v>
      </c>
      <c r="AG834" s="27" t="n">
        <v>-0.81112312356245</v>
      </c>
      <c r="AH834" s="27" t="n">
        <v>0.868447553849525</v>
      </c>
      <c r="AI834" s="27" t="n">
        <v>0.0812203812997966</v>
      </c>
      <c r="AJ834" s="27" t="n">
        <v>-1.30831040923108</v>
      </c>
      <c r="AK834" s="27" t="n">
        <v>-1.03698015796748</v>
      </c>
      <c r="AL834" s="21"/>
      <c r="AM834" s="31" t="n">
        <f aca="false">IF(SQRT($B$9)*$B834+SQRT(1-$B$9)*R834&lt;_xlfn.NORM.S.INV($B$6),1,0)</f>
        <v>0</v>
      </c>
      <c r="AN834" s="31" t="n">
        <f aca="false">IF(SQRT($B$9)*$B834+SQRT(1-$B$9)*S834&lt;_xlfn.NORM.S.INV($B$6),1,0)</f>
        <v>0</v>
      </c>
      <c r="AO834" s="31" t="n">
        <f aca="false">IF(SQRT($B$9)*$B834+SQRT(1-$B$9)*T834&lt;_xlfn.NORM.S.INV($B$6),1,0)</f>
        <v>0</v>
      </c>
      <c r="AP834" s="31" t="n">
        <f aca="false">IF(SQRT($B$9)*$B834+SQRT(1-$B$9)*U834&lt;_xlfn.NORM.S.INV($B$6),1,0)</f>
        <v>0</v>
      </c>
      <c r="AQ834" s="31" t="n">
        <f aca="false">IF(SQRT($B$9)*$B834+SQRT(1-$B$9)*V834&lt;_xlfn.NORM.S.INV($B$6),1,0)</f>
        <v>0</v>
      </c>
      <c r="AR834" s="31" t="n">
        <f aca="false">IF(SQRT($B$9)*$B834+SQRT(1-$B$9)*W834&lt;_xlfn.NORM.S.INV($B$6),1,0)</f>
        <v>0</v>
      </c>
      <c r="AS834" s="31" t="n">
        <f aca="false">IF(SQRT($B$9)*$B834+SQRT(1-$B$9)*X834&lt;_xlfn.NORM.S.INV($B$6),1,0)</f>
        <v>0</v>
      </c>
      <c r="AT834" s="31" t="n">
        <f aca="false">IF(SQRT($B$9)*$B834+SQRT(1-$B$9)*Y834&lt;_xlfn.NORM.S.INV($B$6),1,0)</f>
        <v>0</v>
      </c>
      <c r="AU834" s="31" t="n">
        <f aca="false">IF(SQRT($B$9)*$B834+SQRT(1-$B$9)*Z834&lt;_xlfn.NORM.S.INV($B$6),1,0)</f>
        <v>0</v>
      </c>
      <c r="AV834" s="31" t="n">
        <f aca="false">IF(SQRT($B$9)*$B834+SQRT(1-$B$9)*AA834&lt;_xlfn.NORM.S.INV($B$6),1,0)</f>
        <v>0</v>
      </c>
      <c r="AW834" s="31" t="n">
        <f aca="false">IF(SQRT($C$9)*$B834+SQRT(1-$C$9)*AB834&lt;_xlfn.NORM.S.INV($C$6),1,0)</f>
        <v>0</v>
      </c>
      <c r="AX834" s="31" t="n">
        <f aca="false">IF(SQRT($C$9)*$B834+SQRT(1-$C$9)*AC834&lt;_xlfn.NORM.S.INV($C$6),1,0)</f>
        <v>0</v>
      </c>
      <c r="AY834" s="31" t="n">
        <f aca="false">IF(SQRT($C$9)*$B834+SQRT(1-$C$9)*AD834&lt;_xlfn.NORM.S.INV($C$6),1,0)</f>
        <v>0</v>
      </c>
      <c r="AZ834" s="31" t="n">
        <f aca="false">IF(SQRT($C$9)*$B834+SQRT(1-$C$9)*AE834&lt;_xlfn.NORM.S.INV($C$6),1,0)</f>
        <v>0</v>
      </c>
      <c r="BA834" s="31" t="n">
        <f aca="false">IF(SQRT($C$9)*$B834+SQRT(1-$C$9)*AF834&lt;_xlfn.NORM.S.INV($C$6),1,0)</f>
        <v>0</v>
      </c>
      <c r="BB834" s="31" t="n">
        <f aca="false">IF(SQRT($C$9)*$B834+SQRT(1-$C$9)*AG834&lt;_xlfn.NORM.S.INV($C$6),1,0)</f>
        <v>0</v>
      </c>
      <c r="BC834" s="31" t="n">
        <f aca="false">IF(SQRT($C$9)*$B834+SQRT(1-$C$9)*AH834&lt;_xlfn.NORM.S.INV($C$6),1,0)</f>
        <v>0</v>
      </c>
      <c r="BD834" s="31" t="n">
        <f aca="false">IF(SQRT($C$9)*$B834+SQRT(1-$C$9)*AI834&lt;_xlfn.NORM.S.INV($C$6),1,0)</f>
        <v>0</v>
      </c>
      <c r="BE834" s="31" t="n">
        <f aca="false">IF(SQRT($C$9)*$B834+SQRT(1-$C$9)*AJ834&lt;_xlfn.NORM.S.INV($C$6),1,0)</f>
        <v>0</v>
      </c>
      <c r="BF834" s="31" t="n">
        <f aca="false">IF(SQRT($C$9)*$B834+SQRT(1-$C$9)*AK834&lt;_xlfn.NORM.S.INV($C$6),1,0)</f>
        <v>0</v>
      </c>
      <c r="BG834" s="21"/>
      <c r="BH834" s="21"/>
      <c r="BI834" s="31" t="n">
        <f aca="false">$B$11*(($A$1061)*$C834/$B$12*$B$7+(1-$A$1061)*$D834/$B$12*$C$7)</f>
        <v>0</v>
      </c>
      <c r="BJ834" s="31" t="n">
        <f aca="false">$B$11*(($A$1062)*$C834/$B$12*$B$7+(1-$A$1062)*$D834/$B$12*$C$7)</f>
        <v>0</v>
      </c>
      <c r="BK834" s="31" t="n">
        <f aca="false">$B$11*(($A$1063)*$C834/$B$12*$B$7+(1-$A$1063)*$D834/$B$12*$C$7)</f>
        <v>0</v>
      </c>
      <c r="BL834" s="31" t="n">
        <f aca="false">$B$11*(($A$1064)*$C834/$B$12*$B$7+(1-$A$1064)*$D834/$B$12*$C$7)</f>
        <v>0</v>
      </c>
      <c r="BM834" s="31" t="n">
        <f aca="false">$B$11*(($A$1065)*$C834/$B$12*$B$7+(1-$A$1065)*$D834/$B$12*$C$7)</f>
        <v>0</v>
      </c>
      <c r="BN834" s="31" t="n">
        <f aca="false">$B$11*(($A$1066)*$C834/$B$12*$B$7+(1-$A$1066)*$D834/$B$12*$C$7)</f>
        <v>0</v>
      </c>
      <c r="BO834" s="31" t="n">
        <f aca="false">$B$11*(($A$1067)*$C834/$B$12*$B$7+(1-$A$1067)*$D834/$B$12*$C$7)</f>
        <v>0</v>
      </c>
      <c r="BP834" s="31" t="n">
        <f aca="false">$B$11*(($A$1068)*$C834/$B$12*$B$7+(1-$A$1068)*$D834/$B$12*$C$7)</f>
        <v>0</v>
      </c>
      <c r="BQ834" s="31" t="n">
        <f aca="false">$B$11*(($A$1069)*$C834/$B$12*$B$7+(1-$A$1069)*$D834/$B$12*$C$7)</f>
        <v>0</v>
      </c>
      <c r="BR834" s="31" t="n">
        <f aca="false">$B$11*(($A$1070)*$C834/$B$12*$B$7+(1-$A$1070)*$D834/$B$12*$C$7)</f>
        <v>0</v>
      </c>
      <c r="BS834" s="31" t="n">
        <f aca="false">$B$11*(($A$1071)*$C834/$B$12*$B$7+(1-$A$1071)*$D834/$B$12*$C$7)</f>
        <v>0</v>
      </c>
      <c r="BT834" s="31" t="n">
        <f aca="false">$B$11*(($A$1072)*$C834/$B$12*$B$7+(1-$A$1072)*$D834/$B$12*$C$7)</f>
        <v>0</v>
      </c>
      <c r="BU834" s="31" t="n">
        <f aca="false">$B$11*(($A$1073)*$C834/$B$12*$B$7+(1-$A$1073)*$D834/$B$12*$C$7)</f>
        <v>0</v>
      </c>
      <c r="BV834" s="31" t="n">
        <f aca="false">$B$11*(($A$1074)*$C834/$B$12*$B$7+(1-$A$1074)*$D834/$B$12*$C$7)</f>
        <v>0</v>
      </c>
      <c r="BW834" s="31" t="n">
        <f aca="false">$B$11*(($A$1075)*$C834/$B$12*$B$7+(1-$A$1075)*$D834/$B$12*$C$7)</f>
        <v>0</v>
      </c>
      <c r="BX834" s="31" t="n">
        <f aca="false">$B$11*(($A$1076)*$C834/$B$12*$B$7+(1-$A$1076)*$D834/$B$12*$C$7)</f>
        <v>0</v>
      </c>
      <c r="BY834" s="31" t="n">
        <f aca="false">$B$11*(($A$1077)*$C834/$B$12*$B$7+(1-$A$1077)*$D834/$B$12*$C$7)</f>
        <v>0</v>
      </c>
      <c r="BZ834" s="31" t="n">
        <f aca="false">$B$11*(($A$1078)*$C834/$B$12*$B$7+(1-$A$1078)*$D834/$B$12*$C$7)</f>
        <v>0</v>
      </c>
      <c r="CA834" s="31" t="n">
        <f aca="false">$B$11*(($A$1079)*$C834/$B$12*$B$7+(1-$A$1079)*$D834/$B$12*$C$7)</f>
        <v>0</v>
      </c>
      <c r="CB834" s="31" t="n">
        <f aca="false">$B$11*(($A$1080)*$C834/$B$12*$B$7+(1-$A$1080)*$D834/$B$12*$C$7)</f>
        <v>0</v>
      </c>
      <c r="CC834" s="31" t="n">
        <f aca="false">$B$11*(($A$1081)*$C834/$B$12*$B$7+(1-$A$1081)*$D834/$B$12*$C$7)</f>
        <v>0</v>
      </c>
    </row>
    <row r="835" customFormat="false" ht="15" hidden="false" customHeight="false" outlineLevel="0" collapsed="false">
      <c r="A835" s="21" t="n">
        <v>811</v>
      </c>
      <c r="B835" s="27" t="n">
        <v>-1.89988788788516</v>
      </c>
      <c r="C835" s="9" t="n">
        <f aca="false">SUM(AM835:AV835)</f>
        <v>1</v>
      </c>
      <c r="D835" s="9" t="n">
        <f aca="false">SUM(AW835:BF835)</f>
        <v>1</v>
      </c>
      <c r="E835" s="24" t="n">
        <f aca="false">(1-C835/$B$12)*$B$8-C835/$B$12*$B$7</f>
        <v>0.005</v>
      </c>
      <c r="F835" s="24" t="n">
        <f aca="false">(1-D835/$B$12)*$C$8-D835/$B$12*$C$7</f>
        <v>0.021</v>
      </c>
      <c r="G835" s="47" t="n">
        <f aca="false">$B$11*($B$10*C835/$B$12*$B$7+(1-$B$10)*D835/$B$12*$C$7)</f>
        <v>500</v>
      </c>
      <c r="H835" s="24" t="n">
        <f aca="false">$B$10*E835+(1-$B$10)*F835</f>
        <v>0.013</v>
      </c>
      <c r="I835" s="21"/>
      <c r="J835" s="21"/>
      <c r="K835" s="21"/>
      <c r="L835" s="21"/>
      <c r="M835" s="21"/>
      <c r="N835" s="21"/>
      <c r="O835" s="21"/>
      <c r="P835" s="21"/>
      <c r="Q835" s="21"/>
      <c r="R835" s="27" t="n">
        <v>-1.37583175859372</v>
      </c>
      <c r="S835" s="27" t="n">
        <v>0.951817280932422</v>
      </c>
      <c r="T835" s="27" t="n">
        <v>-1.12281534367305</v>
      </c>
      <c r="U835" s="27" t="n">
        <v>2.70236239795528</v>
      </c>
      <c r="V835" s="27" t="n">
        <v>0.218379236272626</v>
      </c>
      <c r="W835" s="27" t="n">
        <v>1.25254206345169</v>
      </c>
      <c r="X835" s="27" t="n">
        <v>-2.48792457530173</v>
      </c>
      <c r="Y835" s="27" t="n">
        <v>0.0403264379601682</v>
      </c>
      <c r="Z835" s="27" t="n">
        <v>-0.462706151045117</v>
      </c>
      <c r="AA835" s="27" t="n">
        <v>-0.589524705551165</v>
      </c>
      <c r="AB835" s="27" t="n">
        <v>2.1983045774088</v>
      </c>
      <c r="AC835" s="27" t="n">
        <v>0.824841693445834</v>
      </c>
      <c r="AD835" s="27" t="n">
        <v>-0.573627557599428</v>
      </c>
      <c r="AE835" s="27" t="n">
        <v>-0.244522094370308</v>
      </c>
      <c r="AF835" s="27" t="n">
        <v>0.126889308519613</v>
      </c>
      <c r="AG835" s="27" t="n">
        <v>0.782808379597821</v>
      </c>
      <c r="AH835" s="27" t="n">
        <v>-0.89856125002568</v>
      </c>
      <c r="AI835" s="27" t="n">
        <v>-0.019618782125315</v>
      </c>
      <c r="AJ835" s="27" t="n">
        <v>-0.310125537055169</v>
      </c>
      <c r="AK835" s="27" t="n">
        <v>0.267320200057326</v>
      </c>
      <c r="AL835" s="21"/>
      <c r="AM835" s="31" t="n">
        <f aca="false">IF(SQRT($B$9)*$B835+SQRT(1-$B$9)*R835&lt;_xlfn.NORM.S.INV($B$6),1,0)</f>
        <v>0</v>
      </c>
      <c r="AN835" s="31" t="n">
        <f aca="false">IF(SQRT($B$9)*$B835+SQRT(1-$B$9)*S835&lt;_xlfn.NORM.S.INV($B$6),1,0)</f>
        <v>0</v>
      </c>
      <c r="AO835" s="31" t="n">
        <f aca="false">IF(SQRT($B$9)*$B835+SQRT(1-$B$9)*T835&lt;_xlfn.NORM.S.INV($B$6),1,0)</f>
        <v>0</v>
      </c>
      <c r="AP835" s="31" t="n">
        <f aca="false">IF(SQRT($B$9)*$B835+SQRT(1-$B$9)*U835&lt;_xlfn.NORM.S.INV($B$6),1,0)</f>
        <v>0</v>
      </c>
      <c r="AQ835" s="31" t="n">
        <f aca="false">IF(SQRT($B$9)*$B835+SQRT(1-$B$9)*V835&lt;_xlfn.NORM.S.INV($B$6),1,0)</f>
        <v>0</v>
      </c>
      <c r="AR835" s="31" t="n">
        <f aca="false">IF(SQRT($B$9)*$B835+SQRT(1-$B$9)*W835&lt;_xlfn.NORM.S.INV($B$6),1,0)</f>
        <v>0</v>
      </c>
      <c r="AS835" s="31" t="n">
        <f aca="false">IF(SQRT($B$9)*$B835+SQRT(1-$B$9)*X835&lt;_xlfn.NORM.S.INV($B$6),1,0)</f>
        <v>1</v>
      </c>
      <c r="AT835" s="31" t="n">
        <f aca="false">IF(SQRT($B$9)*$B835+SQRT(1-$B$9)*Y835&lt;_xlfn.NORM.S.INV($B$6),1,0)</f>
        <v>0</v>
      </c>
      <c r="AU835" s="31" t="n">
        <f aca="false">IF(SQRT($B$9)*$B835+SQRT(1-$B$9)*Z835&lt;_xlfn.NORM.S.INV($B$6),1,0)</f>
        <v>0</v>
      </c>
      <c r="AV835" s="31" t="n">
        <f aca="false">IF(SQRT($B$9)*$B835+SQRT(1-$B$9)*AA835&lt;_xlfn.NORM.S.INV($B$6),1,0)</f>
        <v>0</v>
      </c>
      <c r="AW835" s="31" t="n">
        <f aca="false">IF(SQRT($C$9)*$B835+SQRT(1-$C$9)*AB835&lt;_xlfn.NORM.S.INV($C$6),1,0)</f>
        <v>0</v>
      </c>
      <c r="AX835" s="31" t="n">
        <f aca="false">IF(SQRT($C$9)*$B835+SQRT(1-$C$9)*AC835&lt;_xlfn.NORM.S.INV($C$6),1,0)</f>
        <v>0</v>
      </c>
      <c r="AY835" s="31" t="n">
        <f aca="false">IF(SQRT($C$9)*$B835+SQRT(1-$C$9)*AD835&lt;_xlfn.NORM.S.INV($C$6),1,0)</f>
        <v>0</v>
      </c>
      <c r="AZ835" s="31" t="n">
        <f aca="false">IF(SQRT($C$9)*$B835+SQRT(1-$C$9)*AE835&lt;_xlfn.NORM.S.INV($C$6),1,0)</f>
        <v>0</v>
      </c>
      <c r="BA835" s="31" t="n">
        <f aca="false">IF(SQRT($C$9)*$B835+SQRT(1-$C$9)*AF835&lt;_xlfn.NORM.S.INV($C$6),1,0)</f>
        <v>0</v>
      </c>
      <c r="BB835" s="31" t="n">
        <f aca="false">IF(SQRT($C$9)*$B835+SQRT(1-$C$9)*AG835&lt;_xlfn.NORM.S.INV($C$6),1,0)</f>
        <v>0</v>
      </c>
      <c r="BC835" s="31" t="n">
        <f aca="false">IF(SQRT($C$9)*$B835+SQRT(1-$C$9)*AH835&lt;_xlfn.NORM.S.INV($C$6),1,0)</f>
        <v>1</v>
      </c>
      <c r="BD835" s="31" t="n">
        <f aca="false">IF(SQRT($C$9)*$B835+SQRT(1-$C$9)*AI835&lt;_xlfn.NORM.S.INV($C$6),1,0)</f>
        <v>0</v>
      </c>
      <c r="BE835" s="31" t="n">
        <f aca="false">IF(SQRT($C$9)*$B835+SQRT(1-$C$9)*AJ835&lt;_xlfn.NORM.S.INV($C$6),1,0)</f>
        <v>0</v>
      </c>
      <c r="BF835" s="31" t="n">
        <f aca="false">IF(SQRT($C$9)*$B835+SQRT(1-$C$9)*AK835&lt;_xlfn.NORM.S.INV($C$6),1,0)</f>
        <v>0</v>
      </c>
      <c r="BG835" s="21"/>
      <c r="BH835" s="21"/>
      <c r="BI835" s="31" t="n">
        <f aca="false">$B$11*(($A$1061)*$C835/$B$12*$B$7+(1-$A$1061)*$D835/$B$12*$C$7)</f>
        <v>600</v>
      </c>
      <c r="BJ835" s="31" t="n">
        <f aca="false">$B$11*(($A$1062)*$C835/$B$12*$B$7+(1-$A$1062)*$D835/$B$12*$C$7)</f>
        <v>590</v>
      </c>
      <c r="BK835" s="31" t="n">
        <f aca="false">$B$11*(($A$1063)*$C835/$B$12*$B$7+(1-$A$1063)*$D835/$B$12*$C$7)</f>
        <v>580</v>
      </c>
      <c r="BL835" s="31" t="n">
        <f aca="false">$B$11*(($A$1064)*$C835/$B$12*$B$7+(1-$A$1064)*$D835/$B$12*$C$7)</f>
        <v>570</v>
      </c>
      <c r="BM835" s="31" t="n">
        <f aca="false">$B$11*(($A$1065)*$C835/$B$12*$B$7+(1-$A$1065)*$D835/$B$12*$C$7)</f>
        <v>560</v>
      </c>
      <c r="BN835" s="31" t="n">
        <f aca="false">$B$11*(($A$1066)*$C835/$B$12*$B$7+(1-$A$1066)*$D835/$B$12*$C$7)</f>
        <v>550</v>
      </c>
      <c r="BO835" s="31" t="n">
        <f aca="false">$B$11*(($A$1067)*$C835/$B$12*$B$7+(1-$A$1067)*$D835/$B$12*$C$7)</f>
        <v>540</v>
      </c>
      <c r="BP835" s="31" t="n">
        <f aca="false">$B$11*(($A$1068)*$C835/$B$12*$B$7+(1-$A$1068)*$D835/$B$12*$C$7)</f>
        <v>530</v>
      </c>
      <c r="BQ835" s="31" t="n">
        <f aca="false">$B$11*(($A$1069)*$C835/$B$12*$B$7+(1-$A$1069)*$D835/$B$12*$C$7)</f>
        <v>520</v>
      </c>
      <c r="BR835" s="31" t="n">
        <f aca="false">$B$11*(($A$1070)*$C835/$B$12*$B$7+(1-$A$1070)*$D835/$B$12*$C$7)</f>
        <v>510</v>
      </c>
      <c r="BS835" s="31" t="n">
        <f aca="false">$B$11*(($A$1071)*$C835/$B$12*$B$7+(1-$A$1071)*$D835/$B$12*$C$7)</f>
        <v>500</v>
      </c>
      <c r="BT835" s="31" t="n">
        <f aca="false">$B$11*(($A$1072)*$C835/$B$12*$B$7+(1-$A$1072)*$D835/$B$12*$C$7)</f>
        <v>490</v>
      </c>
      <c r="BU835" s="31" t="n">
        <f aca="false">$B$11*(($A$1073)*$C835/$B$12*$B$7+(1-$A$1073)*$D835/$B$12*$C$7)</f>
        <v>480</v>
      </c>
      <c r="BV835" s="31" t="n">
        <f aca="false">$B$11*(($A$1074)*$C835/$B$12*$B$7+(1-$A$1074)*$D835/$B$12*$C$7)</f>
        <v>470</v>
      </c>
      <c r="BW835" s="31" t="n">
        <f aca="false">$B$11*(($A$1075)*$C835/$B$12*$B$7+(1-$A$1075)*$D835/$B$12*$C$7)</f>
        <v>460</v>
      </c>
      <c r="BX835" s="31" t="n">
        <f aca="false">$B$11*(($A$1076)*$C835/$B$12*$B$7+(1-$A$1076)*$D835/$B$12*$C$7)</f>
        <v>450</v>
      </c>
      <c r="BY835" s="31" t="n">
        <f aca="false">$B$11*(($A$1077)*$C835/$B$12*$B$7+(1-$A$1077)*$D835/$B$12*$C$7)</f>
        <v>440</v>
      </c>
      <c r="BZ835" s="31" t="n">
        <f aca="false">$B$11*(($A$1078)*$C835/$B$12*$B$7+(1-$A$1078)*$D835/$B$12*$C$7)</f>
        <v>430</v>
      </c>
      <c r="CA835" s="31" t="n">
        <f aca="false">$B$11*(($A$1079)*$C835/$B$12*$B$7+(1-$A$1079)*$D835/$B$12*$C$7)</f>
        <v>420</v>
      </c>
      <c r="CB835" s="31" t="n">
        <f aca="false">$B$11*(($A$1080)*$C835/$B$12*$B$7+(1-$A$1080)*$D835/$B$12*$C$7)</f>
        <v>410</v>
      </c>
      <c r="CC835" s="31" t="n">
        <f aca="false">$B$11*(($A$1081)*$C835/$B$12*$B$7+(1-$A$1081)*$D835/$B$12*$C$7)</f>
        <v>400</v>
      </c>
    </row>
    <row r="836" customFormat="false" ht="15" hidden="false" customHeight="false" outlineLevel="0" collapsed="false">
      <c r="A836" s="21" t="n">
        <v>812</v>
      </c>
      <c r="B836" s="27" t="n">
        <v>-0.0856502365573797</v>
      </c>
      <c r="C836" s="9" t="n">
        <f aca="false">SUM(AM836:AV836)</f>
        <v>0</v>
      </c>
      <c r="D836" s="9" t="n">
        <f aca="false">SUM(AW836:BF836)</f>
        <v>0</v>
      </c>
      <c r="E836" s="24" t="n">
        <f aca="false">(1-C836/$B$12)*$B$8-C836/$B$12*$B$7</f>
        <v>0.05</v>
      </c>
      <c r="F836" s="24" t="n">
        <f aca="false">(1-D836/$B$12)*$C$8-D836/$B$12*$C$7</f>
        <v>0.09</v>
      </c>
      <c r="G836" s="47" t="n">
        <f aca="false">$B$11*($B$10*C836/$B$12*$B$7+(1-$B$10)*D836/$B$12*$C$7)</f>
        <v>0</v>
      </c>
      <c r="H836" s="24" t="n">
        <f aca="false">$B$10*E836+(1-$B$10)*F836</f>
        <v>0.07</v>
      </c>
      <c r="I836" s="21"/>
      <c r="J836" s="21"/>
      <c r="K836" s="21"/>
      <c r="L836" s="21"/>
      <c r="M836" s="21"/>
      <c r="N836" s="21"/>
      <c r="O836" s="21"/>
      <c r="P836" s="21"/>
      <c r="Q836" s="21"/>
      <c r="R836" s="27" t="n">
        <v>0.141024525717261</v>
      </c>
      <c r="S836" s="27" t="n">
        <v>-0.731264725843327</v>
      </c>
      <c r="T836" s="27" t="n">
        <v>0.790144478471827</v>
      </c>
      <c r="U836" s="27" t="n">
        <v>2.21947670958801</v>
      </c>
      <c r="V836" s="27" t="n">
        <v>0.626138313250488</v>
      </c>
      <c r="W836" s="27" t="n">
        <v>0.840745734490741</v>
      </c>
      <c r="X836" s="27" t="n">
        <v>1.46533772569922</v>
      </c>
      <c r="Y836" s="27" t="n">
        <v>0.0354536295623758</v>
      </c>
      <c r="Z836" s="27" t="n">
        <v>-0.39222055303865</v>
      </c>
      <c r="AA836" s="27" t="n">
        <v>2.49627719774675</v>
      </c>
      <c r="AB836" s="27" t="n">
        <v>-0.511102202052311</v>
      </c>
      <c r="AC836" s="27" t="n">
        <v>-0.974877030440548</v>
      </c>
      <c r="AD836" s="27" t="n">
        <v>0.725815955116184</v>
      </c>
      <c r="AE836" s="27" t="n">
        <v>-0.162235130810661</v>
      </c>
      <c r="AF836" s="27" t="n">
        <v>-1.75200195201629</v>
      </c>
      <c r="AG836" s="27" t="n">
        <v>-1.72691375358033</v>
      </c>
      <c r="AH836" s="27" t="n">
        <v>0.666230093652633</v>
      </c>
      <c r="AI836" s="27" t="n">
        <v>0.834865797078441</v>
      </c>
      <c r="AJ836" s="27" t="n">
        <v>0.638339846299562</v>
      </c>
      <c r="AK836" s="27" t="n">
        <v>0.956808876076293</v>
      </c>
      <c r="AL836" s="21"/>
      <c r="AM836" s="31" t="n">
        <f aca="false">IF(SQRT($B$9)*$B836+SQRT(1-$B$9)*R836&lt;_xlfn.NORM.S.INV($B$6),1,0)</f>
        <v>0</v>
      </c>
      <c r="AN836" s="31" t="n">
        <f aca="false">IF(SQRT($B$9)*$B836+SQRT(1-$B$9)*S836&lt;_xlfn.NORM.S.INV($B$6),1,0)</f>
        <v>0</v>
      </c>
      <c r="AO836" s="31" t="n">
        <f aca="false">IF(SQRT($B$9)*$B836+SQRT(1-$B$9)*T836&lt;_xlfn.NORM.S.INV($B$6),1,0)</f>
        <v>0</v>
      </c>
      <c r="AP836" s="31" t="n">
        <f aca="false">IF(SQRT($B$9)*$B836+SQRT(1-$B$9)*U836&lt;_xlfn.NORM.S.INV($B$6),1,0)</f>
        <v>0</v>
      </c>
      <c r="AQ836" s="31" t="n">
        <f aca="false">IF(SQRT($B$9)*$B836+SQRT(1-$B$9)*V836&lt;_xlfn.NORM.S.INV($B$6),1,0)</f>
        <v>0</v>
      </c>
      <c r="AR836" s="31" t="n">
        <f aca="false">IF(SQRT($B$9)*$B836+SQRT(1-$B$9)*W836&lt;_xlfn.NORM.S.INV($B$6),1,0)</f>
        <v>0</v>
      </c>
      <c r="AS836" s="31" t="n">
        <f aca="false">IF(SQRT($B$9)*$B836+SQRT(1-$B$9)*X836&lt;_xlfn.NORM.S.INV($B$6),1,0)</f>
        <v>0</v>
      </c>
      <c r="AT836" s="31" t="n">
        <f aca="false">IF(SQRT($B$9)*$B836+SQRT(1-$B$9)*Y836&lt;_xlfn.NORM.S.INV($B$6),1,0)</f>
        <v>0</v>
      </c>
      <c r="AU836" s="31" t="n">
        <f aca="false">IF(SQRT($B$9)*$B836+SQRT(1-$B$9)*Z836&lt;_xlfn.NORM.S.INV($B$6),1,0)</f>
        <v>0</v>
      </c>
      <c r="AV836" s="31" t="n">
        <f aca="false">IF(SQRT($B$9)*$B836+SQRT(1-$B$9)*AA836&lt;_xlfn.NORM.S.INV($B$6),1,0)</f>
        <v>0</v>
      </c>
      <c r="AW836" s="31" t="n">
        <f aca="false">IF(SQRT($C$9)*$B836+SQRT(1-$C$9)*AB836&lt;_xlfn.NORM.S.INV($C$6),1,0)</f>
        <v>0</v>
      </c>
      <c r="AX836" s="31" t="n">
        <f aca="false">IF(SQRT($C$9)*$B836+SQRT(1-$C$9)*AC836&lt;_xlfn.NORM.S.INV($C$6),1,0)</f>
        <v>0</v>
      </c>
      <c r="AY836" s="31" t="n">
        <f aca="false">IF(SQRT($C$9)*$B836+SQRT(1-$C$9)*AD836&lt;_xlfn.NORM.S.INV($C$6),1,0)</f>
        <v>0</v>
      </c>
      <c r="AZ836" s="31" t="n">
        <f aca="false">IF(SQRT($C$9)*$B836+SQRT(1-$C$9)*AE836&lt;_xlfn.NORM.S.INV($C$6),1,0)</f>
        <v>0</v>
      </c>
      <c r="BA836" s="31" t="n">
        <f aca="false">IF(SQRT($C$9)*$B836+SQRT(1-$C$9)*AF836&lt;_xlfn.NORM.S.INV($C$6),1,0)</f>
        <v>0</v>
      </c>
      <c r="BB836" s="31" t="n">
        <f aca="false">IF(SQRT($C$9)*$B836+SQRT(1-$C$9)*AG836&lt;_xlfn.NORM.S.INV($C$6),1,0)</f>
        <v>0</v>
      </c>
      <c r="BC836" s="31" t="n">
        <f aca="false">IF(SQRT($C$9)*$B836+SQRT(1-$C$9)*AH836&lt;_xlfn.NORM.S.INV($C$6),1,0)</f>
        <v>0</v>
      </c>
      <c r="BD836" s="31" t="n">
        <f aca="false">IF(SQRT($C$9)*$B836+SQRT(1-$C$9)*AI836&lt;_xlfn.NORM.S.INV($C$6),1,0)</f>
        <v>0</v>
      </c>
      <c r="BE836" s="31" t="n">
        <f aca="false">IF(SQRT($C$9)*$B836+SQRT(1-$C$9)*AJ836&lt;_xlfn.NORM.S.INV($C$6),1,0)</f>
        <v>0</v>
      </c>
      <c r="BF836" s="31" t="n">
        <f aca="false">IF(SQRT($C$9)*$B836+SQRT(1-$C$9)*AK836&lt;_xlfn.NORM.S.INV($C$6),1,0)</f>
        <v>0</v>
      </c>
      <c r="BG836" s="21"/>
      <c r="BH836" s="21"/>
      <c r="BI836" s="31" t="n">
        <f aca="false">$B$11*(($A$1061)*$C836/$B$12*$B$7+(1-$A$1061)*$D836/$B$12*$C$7)</f>
        <v>0</v>
      </c>
      <c r="BJ836" s="31" t="n">
        <f aca="false">$B$11*(($A$1062)*$C836/$B$12*$B$7+(1-$A$1062)*$D836/$B$12*$C$7)</f>
        <v>0</v>
      </c>
      <c r="BK836" s="31" t="n">
        <f aca="false">$B$11*(($A$1063)*$C836/$B$12*$B$7+(1-$A$1063)*$D836/$B$12*$C$7)</f>
        <v>0</v>
      </c>
      <c r="BL836" s="31" t="n">
        <f aca="false">$B$11*(($A$1064)*$C836/$B$12*$B$7+(1-$A$1064)*$D836/$B$12*$C$7)</f>
        <v>0</v>
      </c>
      <c r="BM836" s="31" t="n">
        <f aca="false">$B$11*(($A$1065)*$C836/$B$12*$B$7+(1-$A$1065)*$D836/$B$12*$C$7)</f>
        <v>0</v>
      </c>
      <c r="BN836" s="31" t="n">
        <f aca="false">$B$11*(($A$1066)*$C836/$B$12*$B$7+(1-$A$1066)*$D836/$B$12*$C$7)</f>
        <v>0</v>
      </c>
      <c r="BO836" s="31" t="n">
        <f aca="false">$B$11*(($A$1067)*$C836/$B$12*$B$7+(1-$A$1067)*$D836/$B$12*$C$7)</f>
        <v>0</v>
      </c>
      <c r="BP836" s="31" t="n">
        <f aca="false">$B$11*(($A$1068)*$C836/$B$12*$B$7+(1-$A$1068)*$D836/$B$12*$C$7)</f>
        <v>0</v>
      </c>
      <c r="BQ836" s="31" t="n">
        <f aca="false">$B$11*(($A$1069)*$C836/$B$12*$B$7+(1-$A$1069)*$D836/$B$12*$C$7)</f>
        <v>0</v>
      </c>
      <c r="BR836" s="31" t="n">
        <f aca="false">$B$11*(($A$1070)*$C836/$B$12*$B$7+(1-$A$1070)*$D836/$B$12*$C$7)</f>
        <v>0</v>
      </c>
      <c r="BS836" s="31" t="n">
        <f aca="false">$B$11*(($A$1071)*$C836/$B$12*$B$7+(1-$A$1071)*$D836/$B$12*$C$7)</f>
        <v>0</v>
      </c>
      <c r="BT836" s="31" t="n">
        <f aca="false">$B$11*(($A$1072)*$C836/$B$12*$B$7+(1-$A$1072)*$D836/$B$12*$C$7)</f>
        <v>0</v>
      </c>
      <c r="BU836" s="31" t="n">
        <f aca="false">$B$11*(($A$1073)*$C836/$B$12*$B$7+(1-$A$1073)*$D836/$B$12*$C$7)</f>
        <v>0</v>
      </c>
      <c r="BV836" s="31" t="n">
        <f aca="false">$B$11*(($A$1074)*$C836/$B$12*$B$7+(1-$A$1074)*$D836/$B$12*$C$7)</f>
        <v>0</v>
      </c>
      <c r="BW836" s="31" t="n">
        <f aca="false">$B$11*(($A$1075)*$C836/$B$12*$B$7+(1-$A$1075)*$D836/$B$12*$C$7)</f>
        <v>0</v>
      </c>
      <c r="BX836" s="31" t="n">
        <f aca="false">$B$11*(($A$1076)*$C836/$B$12*$B$7+(1-$A$1076)*$D836/$B$12*$C$7)</f>
        <v>0</v>
      </c>
      <c r="BY836" s="31" t="n">
        <f aca="false">$B$11*(($A$1077)*$C836/$B$12*$B$7+(1-$A$1077)*$D836/$B$12*$C$7)</f>
        <v>0</v>
      </c>
      <c r="BZ836" s="31" t="n">
        <f aca="false">$B$11*(($A$1078)*$C836/$B$12*$B$7+(1-$A$1078)*$D836/$B$12*$C$7)</f>
        <v>0</v>
      </c>
      <c r="CA836" s="31" t="n">
        <f aca="false">$B$11*(($A$1079)*$C836/$B$12*$B$7+(1-$A$1079)*$D836/$B$12*$C$7)</f>
        <v>0</v>
      </c>
      <c r="CB836" s="31" t="n">
        <f aca="false">$B$11*(($A$1080)*$C836/$B$12*$B$7+(1-$A$1080)*$D836/$B$12*$C$7)</f>
        <v>0</v>
      </c>
      <c r="CC836" s="31" t="n">
        <f aca="false">$B$11*(($A$1081)*$C836/$B$12*$B$7+(1-$A$1081)*$D836/$B$12*$C$7)</f>
        <v>0</v>
      </c>
    </row>
    <row r="837" customFormat="false" ht="15" hidden="false" customHeight="false" outlineLevel="0" collapsed="false">
      <c r="A837" s="21" t="n">
        <v>813</v>
      </c>
      <c r="B837" s="27" t="n">
        <v>-1.02682555272781</v>
      </c>
      <c r="C837" s="9" t="n">
        <f aca="false">SUM(AM837:AV837)</f>
        <v>0</v>
      </c>
      <c r="D837" s="9" t="n">
        <f aca="false">SUM(AW837:BF837)</f>
        <v>0</v>
      </c>
      <c r="E837" s="24" t="n">
        <f aca="false">(1-C837/$B$12)*$B$8-C837/$B$12*$B$7</f>
        <v>0.05</v>
      </c>
      <c r="F837" s="24" t="n">
        <f aca="false">(1-D837/$B$12)*$C$8-D837/$B$12*$C$7</f>
        <v>0.09</v>
      </c>
      <c r="G837" s="47" t="n">
        <f aca="false">$B$11*($B$10*C837/$B$12*$B$7+(1-$B$10)*D837/$B$12*$C$7)</f>
        <v>0</v>
      </c>
      <c r="H837" s="24" t="n">
        <f aca="false">$B$10*E837+(1-$B$10)*F837</f>
        <v>0.07</v>
      </c>
      <c r="I837" s="21"/>
      <c r="J837" s="21"/>
      <c r="K837" s="21"/>
      <c r="L837" s="21"/>
      <c r="M837" s="21"/>
      <c r="N837" s="21"/>
      <c r="O837" s="21"/>
      <c r="P837" s="21"/>
      <c r="Q837" s="21"/>
      <c r="R837" s="27" t="n">
        <v>1.10038969651351</v>
      </c>
      <c r="S837" s="27" t="n">
        <v>-0.976774946118256</v>
      </c>
      <c r="T837" s="27" t="n">
        <v>0.172076055477538</v>
      </c>
      <c r="U837" s="27" t="n">
        <v>0.699322148405587</v>
      </c>
      <c r="V837" s="27" t="n">
        <v>0.84785632203314</v>
      </c>
      <c r="W837" s="27" t="n">
        <v>0.127220894635671</v>
      </c>
      <c r="X837" s="27" t="n">
        <v>0.237674247821291</v>
      </c>
      <c r="Y837" s="27" t="n">
        <v>0.418559310012975</v>
      </c>
      <c r="Z837" s="27" t="n">
        <v>0.715273707648868</v>
      </c>
      <c r="AA837" s="27" t="n">
        <v>0.783957341845855</v>
      </c>
      <c r="AB837" s="27" t="n">
        <v>-0.0291718324646506</v>
      </c>
      <c r="AC837" s="27" t="n">
        <v>-0.70760236472109</v>
      </c>
      <c r="AD837" s="27" t="n">
        <v>-0.486571925541728</v>
      </c>
      <c r="AE837" s="27" t="n">
        <v>-0.908299396159931</v>
      </c>
      <c r="AF837" s="27" t="n">
        <v>0.201564320267704</v>
      </c>
      <c r="AG837" s="27" t="n">
        <v>-0.929205423194492</v>
      </c>
      <c r="AH837" s="27" t="n">
        <v>0.187293582928309</v>
      </c>
      <c r="AI837" s="27" t="n">
        <v>-0.435475602937269</v>
      </c>
      <c r="AJ837" s="27" t="n">
        <v>-0.721326687367694</v>
      </c>
      <c r="AK837" s="27" t="n">
        <v>-0.785939189511789</v>
      </c>
      <c r="AL837" s="21"/>
      <c r="AM837" s="31" t="n">
        <f aca="false">IF(SQRT($B$9)*$B837+SQRT(1-$B$9)*R837&lt;_xlfn.NORM.S.INV($B$6),1,0)</f>
        <v>0</v>
      </c>
      <c r="AN837" s="31" t="n">
        <f aca="false">IF(SQRT($B$9)*$B837+SQRT(1-$B$9)*S837&lt;_xlfn.NORM.S.INV($B$6),1,0)</f>
        <v>0</v>
      </c>
      <c r="AO837" s="31" t="n">
        <f aca="false">IF(SQRT($B$9)*$B837+SQRT(1-$B$9)*T837&lt;_xlfn.NORM.S.INV($B$6),1,0)</f>
        <v>0</v>
      </c>
      <c r="AP837" s="31" t="n">
        <f aca="false">IF(SQRT($B$9)*$B837+SQRT(1-$B$9)*U837&lt;_xlfn.NORM.S.INV($B$6),1,0)</f>
        <v>0</v>
      </c>
      <c r="AQ837" s="31" t="n">
        <f aca="false">IF(SQRT($B$9)*$B837+SQRT(1-$B$9)*V837&lt;_xlfn.NORM.S.INV($B$6),1,0)</f>
        <v>0</v>
      </c>
      <c r="AR837" s="31" t="n">
        <f aca="false">IF(SQRT($B$9)*$B837+SQRT(1-$B$9)*W837&lt;_xlfn.NORM.S.INV($B$6),1,0)</f>
        <v>0</v>
      </c>
      <c r="AS837" s="31" t="n">
        <f aca="false">IF(SQRT($B$9)*$B837+SQRT(1-$B$9)*X837&lt;_xlfn.NORM.S.INV($B$6),1,0)</f>
        <v>0</v>
      </c>
      <c r="AT837" s="31" t="n">
        <f aca="false">IF(SQRT($B$9)*$B837+SQRT(1-$B$9)*Y837&lt;_xlfn.NORM.S.INV($B$6),1,0)</f>
        <v>0</v>
      </c>
      <c r="AU837" s="31" t="n">
        <f aca="false">IF(SQRT($B$9)*$B837+SQRT(1-$B$9)*Z837&lt;_xlfn.NORM.S.INV($B$6),1,0)</f>
        <v>0</v>
      </c>
      <c r="AV837" s="31" t="n">
        <f aca="false">IF(SQRT($B$9)*$B837+SQRT(1-$B$9)*AA837&lt;_xlfn.NORM.S.INV($B$6),1,0)</f>
        <v>0</v>
      </c>
      <c r="AW837" s="31" t="n">
        <f aca="false">IF(SQRT($C$9)*$B837+SQRT(1-$C$9)*AB837&lt;_xlfn.NORM.S.INV($C$6),1,0)</f>
        <v>0</v>
      </c>
      <c r="AX837" s="31" t="n">
        <f aca="false">IF(SQRT($C$9)*$B837+SQRT(1-$C$9)*AC837&lt;_xlfn.NORM.S.INV($C$6),1,0)</f>
        <v>0</v>
      </c>
      <c r="AY837" s="31" t="n">
        <f aca="false">IF(SQRT($C$9)*$B837+SQRT(1-$C$9)*AD837&lt;_xlfn.NORM.S.INV($C$6),1,0)</f>
        <v>0</v>
      </c>
      <c r="AZ837" s="31" t="n">
        <f aca="false">IF(SQRT($C$9)*$B837+SQRT(1-$C$9)*AE837&lt;_xlfn.NORM.S.INV($C$6),1,0)</f>
        <v>0</v>
      </c>
      <c r="BA837" s="31" t="n">
        <f aca="false">IF(SQRT($C$9)*$B837+SQRT(1-$C$9)*AF837&lt;_xlfn.NORM.S.INV($C$6),1,0)</f>
        <v>0</v>
      </c>
      <c r="BB837" s="31" t="n">
        <f aca="false">IF(SQRT($C$9)*$B837+SQRT(1-$C$9)*AG837&lt;_xlfn.NORM.S.INV($C$6),1,0)</f>
        <v>0</v>
      </c>
      <c r="BC837" s="31" t="n">
        <f aca="false">IF(SQRT($C$9)*$B837+SQRT(1-$C$9)*AH837&lt;_xlfn.NORM.S.INV($C$6),1,0)</f>
        <v>0</v>
      </c>
      <c r="BD837" s="31" t="n">
        <f aca="false">IF(SQRT($C$9)*$B837+SQRT(1-$C$9)*AI837&lt;_xlfn.NORM.S.INV($C$6),1,0)</f>
        <v>0</v>
      </c>
      <c r="BE837" s="31" t="n">
        <f aca="false">IF(SQRT($C$9)*$B837+SQRT(1-$C$9)*AJ837&lt;_xlfn.NORM.S.INV($C$6),1,0)</f>
        <v>0</v>
      </c>
      <c r="BF837" s="31" t="n">
        <f aca="false">IF(SQRT($C$9)*$B837+SQRT(1-$C$9)*AK837&lt;_xlfn.NORM.S.INV($C$6),1,0)</f>
        <v>0</v>
      </c>
      <c r="BG837" s="21"/>
      <c r="BH837" s="21"/>
      <c r="BI837" s="31" t="n">
        <f aca="false">$B$11*(($A$1061)*$C837/$B$12*$B$7+(1-$A$1061)*$D837/$B$12*$C$7)</f>
        <v>0</v>
      </c>
      <c r="BJ837" s="31" t="n">
        <f aca="false">$B$11*(($A$1062)*$C837/$B$12*$B$7+(1-$A$1062)*$D837/$B$12*$C$7)</f>
        <v>0</v>
      </c>
      <c r="BK837" s="31" t="n">
        <f aca="false">$B$11*(($A$1063)*$C837/$B$12*$B$7+(1-$A$1063)*$D837/$B$12*$C$7)</f>
        <v>0</v>
      </c>
      <c r="BL837" s="31" t="n">
        <f aca="false">$B$11*(($A$1064)*$C837/$B$12*$B$7+(1-$A$1064)*$D837/$B$12*$C$7)</f>
        <v>0</v>
      </c>
      <c r="BM837" s="31" t="n">
        <f aca="false">$B$11*(($A$1065)*$C837/$B$12*$B$7+(1-$A$1065)*$D837/$B$12*$C$7)</f>
        <v>0</v>
      </c>
      <c r="BN837" s="31" t="n">
        <f aca="false">$B$11*(($A$1066)*$C837/$B$12*$B$7+(1-$A$1066)*$D837/$B$12*$C$7)</f>
        <v>0</v>
      </c>
      <c r="BO837" s="31" t="n">
        <f aca="false">$B$11*(($A$1067)*$C837/$B$12*$B$7+(1-$A$1067)*$D837/$B$12*$C$7)</f>
        <v>0</v>
      </c>
      <c r="BP837" s="31" t="n">
        <f aca="false">$B$11*(($A$1068)*$C837/$B$12*$B$7+(1-$A$1068)*$D837/$B$12*$C$7)</f>
        <v>0</v>
      </c>
      <c r="BQ837" s="31" t="n">
        <f aca="false">$B$11*(($A$1069)*$C837/$B$12*$B$7+(1-$A$1069)*$D837/$B$12*$C$7)</f>
        <v>0</v>
      </c>
      <c r="BR837" s="31" t="n">
        <f aca="false">$B$11*(($A$1070)*$C837/$B$12*$B$7+(1-$A$1070)*$D837/$B$12*$C$7)</f>
        <v>0</v>
      </c>
      <c r="BS837" s="31" t="n">
        <f aca="false">$B$11*(($A$1071)*$C837/$B$12*$B$7+(1-$A$1071)*$D837/$B$12*$C$7)</f>
        <v>0</v>
      </c>
      <c r="BT837" s="31" t="n">
        <f aca="false">$B$11*(($A$1072)*$C837/$B$12*$B$7+(1-$A$1072)*$D837/$B$12*$C$7)</f>
        <v>0</v>
      </c>
      <c r="BU837" s="31" t="n">
        <f aca="false">$B$11*(($A$1073)*$C837/$B$12*$B$7+(1-$A$1073)*$D837/$B$12*$C$7)</f>
        <v>0</v>
      </c>
      <c r="BV837" s="31" t="n">
        <f aca="false">$B$11*(($A$1074)*$C837/$B$12*$B$7+(1-$A$1074)*$D837/$B$12*$C$7)</f>
        <v>0</v>
      </c>
      <c r="BW837" s="31" t="n">
        <f aca="false">$B$11*(($A$1075)*$C837/$B$12*$B$7+(1-$A$1075)*$D837/$B$12*$C$7)</f>
        <v>0</v>
      </c>
      <c r="BX837" s="31" t="n">
        <f aca="false">$B$11*(($A$1076)*$C837/$B$12*$B$7+(1-$A$1076)*$D837/$B$12*$C$7)</f>
        <v>0</v>
      </c>
      <c r="BY837" s="31" t="n">
        <f aca="false">$B$11*(($A$1077)*$C837/$B$12*$B$7+(1-$A$1077)*$D837/$B$12*$C$7)</f>
        <v>0</v>
      </c>
      <c r="BZ837" s="31" t="n">
        <f aca="false">$B$11*(($A$1078)*$C837/$B$12*$B$7+(1-$A$1078)*$D837/$B$12*$C$7)</f>
        <v>0</v>
      </c>
      <c r="CA837" s="31" t="n">
        <f aca="false">$B$11*(($A$1079)*$C837/$B$12*$B$7+(1-$A$1079)*$D837/$B$12*$C$7)</f>
        <v>0</v>
      </c>
      <c r="CB837" s="31" t="n">
        <f aca="false">$B$11*(($A$1080)*$C837/$B$12*$B$7+(1-$A$1080)*$D837/$B$12*$C$7)</f>
        <v>0</v>
      </c>
      <c r="CC837" s="31" t="n">
        <f aca="false">$B$11*(($A$1081)*$C837/$B$12*$B$7+(1-$A$1081)*$D837/$B$12*$C$7)</f>
        <v>0</v>
      </c>
    </row>
    <row r="838" customFormat="false" ht="15" hidden="false" customHeight="false" outlineLevel="0" collapsed="false">
      <c r="A838" s="21" t="n">
        <v>814</v>
      </c>
      <c r="B838" s="27" t="n">
        <v>-2.08217929592075</v>
      </c>
      <c r="C838" s="9" t="n">
        <f aca="false">SUM(AM838:AV838)</f>
        <v>1</v>
      </c>
      <c r="D838" s="9" t="n">
        <f aca="false">SUM(AW838:BF838)</f>
        <v>1</v>
      </c>
      <c r="E838" s="24" t="n">
        <f aca="false">(1-C838/$B$12)*$B$8-C838/$B$12*$B$7</f>
        <v>0.005</v>
      </c>
      <c r="F838" s="24" t="n">
        <f aca="false">(1-D838/$B$12)*$C$8-D838/$B$12*$C$7</f>
        <v>0.021</v>
      </c>
      <c r="G838" s="47" t="n">
        <f aca="false">$B$11*($B$10*C838/$B$12*$B$7+(1-$B$10)*D838/$B$12*$C$7)</f>
        <v>500</v>
      </c>
      <c r="H838" s="24" t="n">
        <f aca="false">$B$10*E838+(1-$B$10)*F838</f>
        <v>0.013</v>
      </c>
      <c r="I838" s="21"/>
      <c r="J838" s="21"/>
      <c r="K838" s="21"/>
      <c r="L838" s="21"/>
      <c r="M838" s="21"/>
      <c r="N838" s="21"/>
      <c r="O838" s="21"/>
      <c r="P838" s="21"/>
      <c r="Q838" s="21"/>
      <c r="R838" s="27" t="n">
        <v>-0.866918730724438</v>
      </c>
      <c r="S838" s="27" t="n">
        <v>-0.494236912783181</v>
      </c>
      <c r="T838" s="27" t="n">
        <v>0.654857162462299</v>
      </c>
      <c r="U838" s="27" t="n">
        <v>0.836441406161107</v>
      </c>
      <c r="V838" s="27" t="n">
        <v>1.01772391569363</v>
      </c>
      <c r="W838" s="27" t="n">
        <v>-3.17025631386936</v>
      </c>
      <c r="X838" s="27" t="n">
        <v>0.911797867903903</v>
      </c>
      <c r="Y838" s="27" t="n">
        <v>0.0672474436825762</v>
      </c>
      <c r="Z838" s="27" t="n">
        <v>0.935039726801964</v>
      </c>
      <c r="AA838" s="27" t="n">
        <v>-0.0435112663589934</v>
      </c>
      <c r="AB838" s="27" t="n">
        <v>0.403015136479992</v>
      </c>
      <c r="AC838" s="27" t="n">
        <v>-0.573188653536717</v>
      </c>
      <c r="AD838" s="27" t="n">
        <v>1.14511127280021</v>
      </c>
      <c r="AE838" s="27" t="n">
        <v>1.46976169437607</v>
      </c>
      <c r="AF838" s="27" t="n">
        <v>1.42935420098168</v>
      </c>
      <c r="AG838" s="27" t="n">
        <v>-1.250136334247</v>
      </c>
      <c r="AH838" s="27" t="n">
        <v>1.14056825494196</v>
      </c>
      <c r="AI838" s="27" t="n">
        <v>-0.0656376845896901</v>
      </c>
      <c r="AJ838" s="27" t="n">
        <v>1.42730777238215</v>
      </c>
      <c r="AK838" s="27" t="n">
        <v>-0.0999608947507063</v>
      </c>
      <c r="AL838" s="21"/>
      <c r="AM838" s="31" t="n">
        <f aca="false">IF(SQRT($B$9)*$B838+SQRT(1-$B$9)*R838&lt;_xlfn.NORM.S.INV($B$6),1,0)</f>
        <v>0</v>
      </c>
      <c r="AN838" s="31" t="n">
        <f aca="false">IF(SQRT($B$9)*$B838+SQRT(1-$B$9)*S838&lt;_xlfn.NORM.S.INV($B$6),1,0)</f>
        <v>0</v>
      </c>
      <c r="AO838" s="31" t="n">
        <f aca="false">IF(SQRT($B$9)*$B838+SQRT(1-$B$9)*T838&lt;_xlfn.NORM.S.INV($B$6),1,0)</f>
        <v>0</v>
      </c>
      <c r="AP838" s="31" t="n">
        <f aca="false">IF(SQRT($B$9)*$B838+SQRT(1-$B$9)*U838&lt;_xlfn.NORM.S.INV($B$6),1,0)</f>
        <v>0</v>
      </c>
      <c r="AQ838" s="31" t="n">
        <f aca="false">IF(SQRT($B$9)*$B838+SQRT(1-$B$9)*V838&lt;_xlfn.NORM.S.INV($B$6),1,0)</f>
        <v>0</v>
      </c>
      <c r="AR838" s="31" t="n">
        <f aca="false">IF(SQRT($B$9)*$B838+SQRT(1-$B$9)*W838&lt;_xlfn.NORM.S.INV($B$6),1,0)</f>
        <v>1</v>
      </c>
      <c r="AS838" s="31" t="n">
        <f aca="false">IF(SQRT($B$9)*$B838+SQRT(1-$B$9)*X838&lt;_xlfn.NORM.S.INV($B$6),1,0)</f>
        <v>0</v>
      </c>
      <c r="AT838" s="31" t="n">
        <f aca="false">IF(SQRT($B$9)*$B838+SQRT(1-$B$9)*Y838&lt;_xlfn.NORM.S.INV($B$6),1,0)</f>
        <v>0</v>
      </c>
      <c r="AU838" s="31" t="n">
        <f aca="false">IF(SQRT($B$9)*$B838+SQRT(1-$B$9)*Z838&lt;_xlfn.NORM.S.INV($B$6),1,0)</f>
        <v>0</v>
      </c>
      <c r="AV838" s="31" t="n">
        <f aca="false">IF(SQRT($B$9)*$B838+SQRT(1-$B$9)*AA838&lt;_xlfn.NORM.S.INV($B$6),1,0)</f>
        <v>0</v>
      </c>
      <c r="AW838" s="31" t="n">
        <f aca="false">IF(SQRT($C$9)*$B838+SQRT(1-$C$9)*AB838&lt;_xlfn.NORM.S.INV($C$6),1,0)</f>
        <v>0</v>
      </c>
      <c r="AX838" s="31" t="n">
        <f aca="false">IF(SQRT($C$9)*$B838+SQRT(1-$C$9)*AC838&lt;_xlfn.NORM.S.INV($C$6),1,0)</f>
        <v>0</v>
      </c>
      <c r="AY838" s="31" t="n">
        <f aca="false">IF(SQRT($C$9)*$B838+SQRT(1-$C$9)*AD838&lt;_xlfn.NORM.S.INV($C$6),1,0)</f>
        <v>0</v>
      </c>
      <c r="AZ838" s="31" t="n">
        <f aca="false">IF(SQRT($C$9)*$B838+SQRT(1-$C$9)*AE838&lt;_xlfn.NORM.S.INV($C$6),1,0)</f>
        <v>0</v>
      </c>
      <c r="BA838" s="31" t="n">
        <f aca="false">IF(SQRT($C$9)*$B838+SQRT(1-$C$9)*AF838&lt;_xlfn.NORM.S.INV($C$6),1,0)</f>
        <v>0</v>
      </c>
      <c r="BB838" s="31" t="n">
        <f aca="false">IF(SQRT($C$9)*$B838+SQRT(1-$C$9)*AG838&lt;_xlfn.NORM.S.INV($C$6),1,0)</f>
        <v>1</v>
      </c>
      <c r="BC838" s="31" t="n">
        <f aca="false">IF(SQRT($C$9)*$B838+SQRT(1-$C$9)*AH838&lt;_xlfn.NORM.S.INV($C$6),1,0)</f>
        <v>0</v>
      </c>
      <c r="BD838" s="31" t="n">
        <f aca="false">IF(SQRT($C$9)*$B838+SQRT(1-$C$9)*AI838&lt;_xlfn.NORM.S.INV($C$6),1,0)</f>
        <v>0</v>
      </c>
      <c r="BE838" s="31" t="n">
        <f aca="false">IF(SQRT($C$9)*$B838+SQRT(1-$C$9)*AJ838&lt;_xlfn.NORM.S.INV($C$6),1,0)</f>
        <v>0</v>
      </c>
      <c r="BF838" s="31" t="n">
        <f aca="false">IF(SQRT($C$9)*$B838+SQRT(1-$C$9)*AK838&lt;_xlfn.NORM.S.INV($C$6),1,0)</f>
        <v>0</v>
      </c>
      <c r="BG838" s="21"/>
      <c r="BH838" s="21"/>
      <c r="BI838" s="31" t="n">
        <f aca="false">$B$11*(($A$1061)*$C838/$B$12*$B$7+(1-$A$1061)*$D838/$B$12*$C$7)</f>
        <v>600</v>
      </c>
      <c r="BJ838" s="31" t="n">
        <f aca="false">$B$11*(($A$1062)*$C838/$B$12*$B$7+(1-$A$1062)*$D838/$B$12*$C$7)</f>
        <v>590</v>
      </c>
      <c r="BK838" s="31" t="n">
        <f aca="false">$B$11*(($A$1063)*$C838/$B$12*$B$7+(1-$A$1063)*$D838/$B$12*$C$7)</f>
        <v>580</v>
      </c>
      <c r="BL838" s="31" t="n">
        <f aca="false">$B$11*(($A$1064)*$C838/$B$12*$B$7+(1-$A$1064)*$D838/$B$12*$C$7)</f>
        <v>570</v>
      </c>
      <c r="BM838" s="31" t="n">
        <f aca="false">$B$11*(($A$1065)*$C838/$B$12*$B$7+(1-$A$1065)*$D838/$B$12*$C$7)</f>
        <v>560</v>
      </c>
      <c r="BN838" s="31" t="n">
        <f aca="false">$B$11*(($A$1066)*$C838/$B$12*$B$7+(1-$A$1066)*$D838/$B$12*$C$7)</f>
        <v>550</v>
      </c>
      <c r="BO838" s="31" t="n">
        <f aca="false">$B$11*(($A$1067)*$C838/$B$12*$B$7+(1-$A$1067)*$D838/$B$12*$C$7)</f>
        <v>540</v>
      </c>
      <c r="BP838" s="31" t="n">
        <f aca="false">$B$11*(($A$1068)*$C838/$B$12*$B$7+(1-$A$1068)*$D838/$B$12*$C$7)</f>
        <v>530</v>
      </c>
      <c r="BQ838" s="31" t="n">
        <f aca="false">$B$11*(($A$1069)*$C838/$B$12*$B$7+(1-$A$1069)*$D838/$B$12*$C$7)</f>
        <v>520</v>
      </c>
      <c r="BR838" s="31" t="n">
        <f aca="false">$B$11*(($A$1070)*$C838/$B$12*$B$7+(1-$A$1070)*$D838/$B$12*$C$7)</f>
        <v>510</v>
      </c>
      <c r="BS838" s="31" t="n">
        <f aca="false">$B$11*(($A$1071)*$C838/$B$12*$B$7+(1-$A$1071)*$D838/$B$12*$C$7)</f>
        <v>500</v>
      </c>
      <c r="BT838" s="31" t="n">
        <f aca="false">$B$11*(($A$1072)*$C838/$B$12*$B$7+(1-$A$1072)*$D838/$B$12*$C$7)</f>
        <v>490</v>
      </c>
      <c r="BU838" s="31" t="n">
        <f aca="false">$B$11*(($A$1073)*$C838/$B$12*$B$7+(1-$A$1073)*$D838/$B$12*$C$7)</f>
        <v>480</v>
      </c>
      <c r="BV838" s="31" t="n">
        <f aca="false">$B$11*(($A$1074)*$C838/$B$12*$B$7+(1-$A$1074)*$D838/$B$12*$C$7)</f>
        <v>470</v>
      </c>
      <c r="BW838" s="31" t="n">
        <f aca="false">$B$11*(($A$1075)*$C838/$B$12*$B$7+(1-$A$1075)*$D838/$B$12*$C$7)</f>
        <v>460</v>
      </c>
      <c r="BX838" s="31" t="n">
        <f aca="false">$B$11*(($A$1076)*$C838/$B$12*$B$7+(1-$A$1076)*$D838/$B$12*$C$7)</f>
        <v>450</v>
      </c>
      <c r="BY838" s="31" t="n">
        <f aca="false">$B$11*(($A$1077)*$C838/$B$12*$B$7+(1-$A$1077)*$D838/$B$12*$C$7)</f>
        <v>440</v>
      </c>
      <c r="BZ838" s="31" t="n">
        <f aca="false">$B$11*(($A$1078)*$C838/$B$12*$B$7+(1-$A$1078)*$D838/$B$12*$C$7)</f>
        <v>430</v>
      </c>
      <c r="CA838" s="31" t="n">
        <f aca="false">$B$11*(($A$1079)*$C838/$B$12*$B$7+(1-$A$1079)*$D838/$B$12*$C$7)</f>
        <v>420</v>
      </c>
      <c r="CB838" s="31" t="n">
        <f aca="false">$B$11*(($A$1080)*$C838/$B$12*$B$7+(1-$A$1080)*$D838/$B$12*$C$7)</f>
        <v>410</v>
      </c>
      <c r="CC838" s="31" t="n">
        <f aca="false">$B$11*(($A$1081)*$C838/$B$12*$B$7+(1-$A$1081)*$D838/$B$12*$C$7)</f>
        <v>400</v>
      </c>
    </row>
    <row r="839" customFormat="false" ht="15" hidden="false" customHeight="false" outlineLevel="0" collapsed="false">
      <c r="A839" s="21" t="n">
        <v>815</v>
      </c>
      <c r="B839" s="27" t="n">
        <v>0.335852880437589</v>
      </c>
      <c r="C839" s="9" t="n">
        <f aca="false">SUM(AM839:AV839)</f>
        <v>0</v>
      </c>
      <c r="D839" s="9" t="n">
        <f aca="false">SUM(AW839:BF839)</f>
        <v>0</v>
      </c>
      <c r="E839" s="24" t="n">
        <f aca="false">(1-C839/$B$12)*$B$8-C839/$B$12*$B$7</f>
        <v>0.05</v>
      </c>
      <c r="F839" s="24" t="n">
        <f aca="false">(1-D839/$B$12)*$C$8-D839/$B$12*$C$7</f>
        <v>0.09</v>
      </c>
      <c r="G839" s="47" t="n">
        <f aca="false">$B$11*($B$10*C839/$B$12*$B$7+(1-$B$10)*D839/$B$12*$C$7)</f>
        <v>0</v>
      </c>
      <c r="H839" s="24" t="n">
        <f aca="false">$B$10*E839+(1-$B$10)*F839</f>
        <v>0.07</v>
      </c>
      <c r="I839" s="21"/>
      <c r="J839" s="21"/>
      <c r="K839" s="21"/>
      <c r="L839" s="21"/>
      <c r="M839" s="21"/>
      <c r="N839" s="21"/>
      <c r="O839" s="21"/>
      <c r="P839" s="21"/>
      <c r="Q839" s="21"/>
      <c r="R839" s="27" t="n">
        <v>0.799072425786364</v>
      </c>
      <c r="S839" s="27" t="n">
        <v>-2.51654483880015</v>
      </c>
      <c r="T839" s="27" t="n">
        <v>-0.223675829811388</v>
      </c>
      <c r="U839" s="27" t="n">
        <v>-0.618583451256937</v>
      </c>
      <c r="V839" s="27" t="n">
        <v>-0.985090263970596</v>
      </c>
      <c r="W839" s="27" t="n">
        <v>-1.75040420670515</v>
      </c>
      <c r="X839" s="27" t="n">
        <v>1.27268546621237</v>
      </c>
      <c r="Y839" s="27" t="n">
        <v>-1.20877923722572</v>
      </c>
      <c r="Z839" s="27" t="n">
        <v>-0.962822165729686</v>
      </c>
      <c r="AA839" s="27" t="n">
        <v>-1.02314803328061</v>
      </c>
      <c r="AB839" s="27" t="n">
        <v>-0.845806877502327</v>
      </c>
      <c r="AC839" s="27" t="n">
        <v>-0.620888147150335</v>
      </c>
      <c r="AD839" s="27" t="n">
        <v>0.397523615781552</v>
      </c>
      <c r="AE839" s="27" t="n">
        <v>0.485046614984344</v>
      </c>
      <c r="AF839" s="27" t="n">
        <v>-0.360516094221488</v>
      </c>
      <c r="AG839" s="27" t="n">
        <v>1.77688513675469</v>
      </c>
      <c r="AH839" s="27" t="n">
        <v>0.259047269047626</v>
      </c>
      <c r="AI839" s="27" t="n">
        <v>1.47733865660066</v>
      </c>
      <c r="AJ839" s="27" t="n">
        <v>-0.172371565888972</v>
      </c>
      <c r="AK839" s="27" t="n">
        <v>0.228827820758327</v>
      </c>
      <c r="AL839" s="21"/>
      <c r="AM839" s="31" t="n">
        <f aca="false">IF(SQRT($B$9)*$B839+SQRT(1-$B$9)*R839&lt;_xlfn.NORM.S.INV($B$6),1,0)</f>
        <v>0</v>
      </c>
      <c r="AN839" s="31" t="n">
        <f aca="false">IF(SQRT($B$9)*$B839+SQRT(1-$B$9)*S839&lt;_xlfn.NORM.S.INV($B$6),1,0)</f>
        <v>0</v>
      </c>
      <c r="AO839" s="31" t="n">
        <f aca="false">IF(SQRT($B$9)*$B839+SQRT(1-$B$9)*T839&lt;_xlfn.NORM.S.INV($B$6),1,0)</f>
        <v>0</v>
      </c>
      <c r="AP839" s="31" t="n">
        <f aca="false">IF(SQRT($B$9)*$B839+SQRT(1-$B$9)*U839&lt;_xlfn.NORM.S.INV($B$6),1,0)</f>
        <v>0</v>
      </c>
      <c r="AQ839" s="31" t="n">
        <f aca="false">IF(SQRT($B$9)*$B839+SQRT(1-$B$9)*V839&lt;_xlfn.NORM.S.INV($B$6),1,0)</f>
        <v>0</v>
      </c>
      <c r="AR839" s="31" t="n">
        <f aca="false">IF(SQRT($B$9)*$B839+SQRT(1-$B$9)*W839&lt;_xlfn.NORM.S.INV($B$6),1,0)</f>
        <v>0</v>
      </c>
      <c r="AS839" s="31" t="n">
        <f aca="false">IF(SQRT($B$9)*$B839+SQRT(1-$B$9)*X839&lt;_xlfn.NORM.S.INV($B$6),1,0)</f>
        <v>0</v>
      </c>
      <c r="AT839" s="31" t="n">
        <f aca="false">IF(SQRT($B$9)*$B839+SQRT(1-$B$9)*Y839&lt;_xlfn.NORM.S.INV($B$6),1,0)</f>
        <v>0</v>
      </c>
      <c r="AU839" s="31" t="n">
        <f aca="false">IF(SQRT($B$9)*$B839+SQRT(1-$B$9)*Z839&lt;_xlfn.NORM.S.INV($B$6),1,0)</f>
        <v>0</v>
      </c>
      <c r="AV839" s="31" t="n">
        <f aca="false">IF(SQRT($B$9)*$B839+SQRT(1-$B$9)*AA839&lt;_xlfn.NORM.S.INV($B$6),1,0)</f>
        <v>0</v>
      </c>
      <c r="AW839" s="31" t="n">
        <f aca="false">IF(SQRT($C$9)*$B839+SQRT(1-$C$9)*AB839&lt;_xlfn.NORM.S.INV($C$6),1,0)</f>
        <v>0</v>
      </c>
      <c r="AX839" s="31" t="n">
        <f aca="false">IF(SQRT($C$9)*$B839+SQRT(1-$C$9)*AC839&lt;_xlfn.NORM.S.INV($C$6),1,0)</f>
        <v>0</v>
      </c>
      <c r="AY839" s="31" t="n">
        <f aca="false">IF(SQRT($C$9)*$B839+SQRT(1-$C$9)*AD839&lt;_xlfn.NORM.S.INV($C$6),1,0)</f>
        <v>0</v>
      </c>
      <c r="AZ839" s="31" t="n">
        <f aca="false">IF(SQRT($C$9)*$B839+SQRT(1-$C$9)*AE839&lt;_xlfn.NORM.S.INV($C$6),1,0)</f>
        <v>0</v>
      </c>
      <c r="BA839" s="31" t="n">
        <f aca="false">IF(SQRT($C$9)*$B839+SQRT(1-$C$9)*AF839&lt;_xlfn.NORM.S.INV($C$6),1,0)</f>
        <v>0</v>
      </c>
      <c r="BB839" s="31" t="n">
        <f aca="false">IF(SQRT($C$9)*$B839+SQRT(1-$C$9)*AG839&lt;_xlfn.NORM.S.INV($C$6),1,0)</f>
        <v>0</v>
      </c>
      <c r="BC839" s="31" t="n">
        <f aca="false">IF(SQRT($C$9)*$B839+SQRT(1-$C$9)*AH839&lt;_xlfn.NORM.S.INV($C$6),1,0)</f>
        <v>0</v>
      </c>
      <c r="BD839" s="31" t="n">
        <f aca="false">IF(SQRT($C$9)*$B839+SQRT(1-$C$9)*AI839&lt;_xlfn.NORM.S.INV($C$6),1,0)</f>
        <v>0</v>
      </c>
      <c r="BE839" s="31" t="n">
        <f aca="false">IF(SQRT($C$9)*$B839+SQRT(1-$C$9)*AJ839&lt;_xlfn.NORM.S.INV($C$6),1,0)</f>
        <v>0</v>
      </c>
      <c r="BF839" s="31" t="n">
        <f aca="false">IF(SQRT($C$9)*$B839+SQRT(1-$C$9)*AK839&lt;_xlfn.NORM.S.INV($C$6),1,0)</f>
        <v>0</v>
      </c>
      <c r="BG839" s="21"/>
      <c r="BH839" s="21"/>
      <c r="BI839" s="31" t="n">
        <f aca="false">$B$11*(($A$1061)*$C839/$B$12*$B$7+(1-$A$1061)*$D839/$B$12*$C$7)</f>
        <v>0</v>
      </c>
      <c r="BJ839" s="31" t="n">
        <f aca="false">$B$11*(($A$1062)*$C839/$B$12*$B$7+(1-$A$1062)*$D839/$B$12*$C$7)</f>
        <v>0</v>
      </c>
      <c r="BK839" s="31" t="n">
        <f aca="false">$B$11*(($A$1063)*$C839/$B$12*$B$7+(1-$A$1063)*$D839/$B$12*$C$7)</f>
        <v>0</v>
      </c>
      <c r="BL839" s="31" t="n">
        <f aca="false">$B$11*(($A$1064)*$C839/$B$12*$B$7+(1-$A$1064)*$D839/$B$12*$C$7)</f>
        <v>0</v>
      </c>
      <c r="BM839" s="31" t="n">
        <f aca="false">$B$11*(($A$1065)*$C839/$B$12*$B$7+(1-$A$1065)*$D839/$B$12*$C$7)</f>
        <v>0</v>
      </c>
      <c r="BN839" s="31" t="n">
        <f aca="false">$B$11*(($A$1066)*$C839/$B$12*$B$7+(1-$A$1066)*$D839/$B$12*$C$7)</f>
        <v>0</v>
      </c>
      <c r="BO839" s="31" t="n">
        <f aca="false">$B$11*(($A$1067)*$C839/$B$12*$B$7+(1-$A$1067)*$D839/$B$12*$C$7)</f>
        <v>0</v>
      </c>
      <c r="BP839" s="31" t="n">
        <f aca="false">$B$11*(($A$1068)*$C839/$B$12*$B$7+(1-$A$1068)*$D839/$B$12*$C$7)</f>
        <v>0</v>
      </c>
      <c r="BQ839" s="31" t="n">
        <f aca="false">$B$11*(($A$1069)*$C839/$B$12*$B$7+(1-$A$1069)*$D839/$B$12*$C$7)</f>
        <v>0</v>
      </c>
      <c r="BR839" s="31" t="n">
        <f aca="false">$B$11*(($A$1070)*$C839/$B$12*$B$7+(1-$A$1070)*$D839/$B$12*$C$7)</f>
        <v>0</v>
      </c>
      <c r="BS839" s="31" t="n">
        <f aca="false">$B$11*(($A$1071)*$C839/$B$12*$B$7+(1-$A$1071)*$D839/$B$12*$C$7)</f>
        <v>0</v>
      </c>
      <c r="BT839" s="31" t="n">
        <f aca="false">$B$11*(($A$1072)*$C839/$B$12*$B$7+(1-$A$1072)*$D839/$B$12*$C$7)</f>
        <v>0</v>
      </c>
      <c r="BU839" s="31" t="n">
        <f aca="false">$B$11*(($A$1073)*$C839/$B$12*$B$7+(1-$A$1073)*$D839/$B$12*$C$7)</f>
        <v>0</v>
      </c>
      <c r="BV839" s="31" t="n">
        <f aca="false">$B$11*(($A$1074)*$C839/$B$12*$B$7+(1-$A$1074)*$D839/$B$12*$C$7)</f>
        <v>0</v>
      </c>
      <c r="BW839" s="31" t="n">
        <f aca="false">$B$11*(($A$1075)*$C839/$B$12*$B$7+(1-$A$1075)*$D839/$B$12*$C$7)</f>
        <v>0</v>
      </c>
      <c r="BX839" s="31" t="n">
        <f aca="false">$B$11*(($A$1076)*$C839/$B$12*$B$7+(1-$A$1076)*$D839/$B$12*$C$7)</f>
        <v>0</v>
      </c>
      <c r="BY839" s="31" t="n">
        <f aca="false">$B$11*(($A$1077)*$C839/$B$12*$B$7+(1-$A$1077)*$D839/$B$12*$C$7)</f>
        <v>0</v>
      </c>
      <c r="BZ839" s="31" t="n">
        <f aca="false">$B$11*(($A$1078)*$C839/$B$12*$B$7+(1-$A$1078)*$D839/$B$12*$C$7)</f>
        <v>0</v>
      </c>
      <c r="CA839" s="31" t="n">
        <f aca="false">$B$11*(($A$1079)*$C839/$B$12*$B$7+(1-$A$1079)*$D839/$B$12*$C$7)</f>
        <v>0</v>
      </c>
      <c r="CB839" s="31" t="n">
        <f aca="false">$B$11*(($A$1080)*$C839/$B$12*$B$7+(1-$A$1080)*$D839/$B$12*$C$7)</f>
        <v>0</v>
      </c>
      <c r="CC839" s="31" t="n">
        <f aca="false">$B$11*(($A$1081)*$C839/$B$12*$B$7+(1-$A$1081)*$D839/$B$12*$C$7)</f>
        <v>0</v>
      </c>
    </row>
    <row r="840" customFormat="false" ht="15" hidden="false" customHeight="false" outlineLevel="0" collapsed="false">
      <c r="A840" s="21" t="n">
        <v>816</v>
      </c>
      <c r="B840" s="27" t="n">
        <v>0.98043741726805</v>
      </c>
      <c r="C840" s="9" t="n">
        <f aca="false">SUM(AM840:AV840)</f>
        <v>0</v>
      </c>
      <c r="D840" s="9" t="n">
        <f aca="false">SUM(AW840:BF840)</f>
        <v>0</v>
      </c>
      <c r="E840" s="24" t="n">
        <f aca="false">(1-C840/$B$12)*$B$8-C840/$B$12*$B$7</f>
        <v>0.05</v>
      </c>
      <c r="F840" s="24" t="n">
        <f aca="false">(1-D840/$B$12)*$C$8-D840/$B$12*$C$7</f>
        <v>0.09</v>
      </c>
      <c r="G840" s="47" t="n">
        <f aca="false">$B$11*($B$10*C840/$B$12*$B$7+(1-$B$10)*D840/$B$12*$C$7)</f>
        <v>0</v>
      </c>
      <c r="H840" s="24" t="n">
        <f aca="false">$B$10*E840+(1-$B$10)*F840</f>
        <v>0.07</v>
      </c>
      <c r="I840" s="21"/>
      <c r="J840" s="21"/>
      <c r="K840" s="21"/>
      <c r="L840" s="21"/>
      <c r="M840" s="21"/>
      <c r="N840" s="21"/>
      <c r="O840" s="21"/>
      <c r="P840" s="21"/>
      <c r="Q840" s="21"/>
      <c r="R840" s="27" t="n">
        <v>-1.17549921873558</v>
      </c>
      <c r="S840" s="27" t="n">
        <v>-1.62761563123218</v>
      </c>
      <c r="T840" s="27" t="n">
        <v>0.935648861685418</v>
      </c>
      <c r="U840" s="27" t="n">
        <v>0.593587374541552</v>
      </c>
      <c r="V840" s="27" t="n">
        <v>0.596801692632451</v>
      </c>
      <c r="W840" s="27" t="n">
        <v>-0.917439539269602</v>
      </c>
      <c r="X840" s="27" t="n">
        <v>-2.23947528472175</v>
      </c>
      <c r="Y840" s="27" t="n">
        <v>-0.202262430195419</v>
      </c>
      <c r="Z840" s="27" t="n">
        <v>-0.76777813187904</v>
      </c>
      <c r="AA840" s="27" t="n">
        <v>-1.38087563405872</v>
      </c>
      <c r="AB840" s="27" t="n">
        <v>0.752971874589902</v>
      </c>
      <c r="AC840" s="27" t="n">
        <v>0.814083480002372</v>
      </c>
      <c r="AD840" s="27" t="n">
        <v>-0.927654198197304</v>
      </c>
      <c r="AE840" s="27" t="n">
        <v>-0.574908003322525</v>
      </c>
      <c r="AF840" s="27" t="n">
        <v>0.468425526471557</v>
      </c>
      <c r="AG840" s="27" t="n">
        <v>0.383171307022965</v>
      </c>
      <c r="AH840" s="27" t="n">
        <v>0.577321069845745</v>
      </c>
      <c r="AI840" s="27" t="n">
        <v>0.150784795895292</v>
      </c>
      <c r="AJ840" s="27" t="n">
        <v>1.1745527304068</v>
      </c>
      <c r="AK840" s="27" t="n">
        <v>-0.843485454845221</v>
      </c>
      <c r="AL840" s="21"/>
      <c r="AM840" s="31" t="n">
        <f aca="false">IF(SQRT($B$9)*$B840+SQRT(1-$B$9)*R840&lt;_xlfn.NORM.S.INV($B$6),1,0)</f>
        <v>0</v>
      </c>
      <c r="AN840" s="31" t="n">
        <f aca="false">IF(SQRT($B$9)*$B840+SQRT(1-$B$9)*S840&lt;_xlfn.NORM.S.INV($B$6),1,0)</f>
        <v>0</v>
      </c>
      <c r="AO840" s="31" t="n">
        <f aca="false">IF(SQRT($B$9)*$B840+SQRT(1-$B$9)*T840&lt;_xlfn.NORM.S.INV($B$6),1,0)</f>
        <v>0</v>
      </c>
      <c r="AP840" s="31" t="n">
        <f aca="false">IF(SQRT($B$9)*$B840+SQRT(1-$B$9)*U840&lt;_xlfn.NORM.S.INV($B$6),1,0)</f>
        <v>0</v>
      </c>
      <c r="AQ840" s="31" t="n">
        <f aca="false">IF(SQRT($B$9)*$B840+SQRT(1-$B$9)*V840&lt;_xlfn.NORM.S.INV($B$6),1,0)</f>
        <v>0</v>
      </c>
      <c r="AR840" s="31" t="n">
        <f aca="false">IF(SQRT($B$9)*$B840+SQRT(1-$B$9)*W840&lt;_xlfn.NORM.S.INV($B$6),1,0)</f>
        <v>0</v>
      </c>
      <c r="AS840" s="31" t="n">
        <f aca="false">IF(SQRT($B$9)*$B840+SQRT(1-$B$9)*X840&lt;_xlfn.NORM.S.INV($B$6),1,0)</f>
        <v>0</v>
      </c>
      <c r="AT840" s="31" t="n">
        <f aca="false">IF(SQRT($B$9)*$B840+SQRT(1-$B$9)*Y840&lt;_xlfn.NORM.S.INV($B$6),1,0)</f>
        <v>0</v>
      </c>
      <c r="AU840" s="31" t="n">
        <f aca="false">IF(SQRT($B$9)*$B840+SQRT(1-$B$9)*Z840&lt;_xlfn.NORM.S.INV($B$6),1,0)</f>
        <v>0</v>
      </c>
      <c r="AV840" s="31" t="n">
        <f aca="false">IF(SQRT($B$9)*$B840+SQRT(1-$B$9)*AA840&lt;_xlfn.NORM.S.INV($B$6),1,0)</f>
        <v>0</v>
      </c>
      <c r="AW840" s="31" t="n">
        <f aca="false">IF(SQRT($C$9)*$B840+SQRT(1-$C$9)*AB840&lt;_xlfn.NORM.S.INV($C$6),1,0)</f>
        <v>0</v>
      </c>
      <c r="AX840" s="31" t="n">
        <f aca="false">IF(SQRT($C$9)*$B840+SQRT(1-$C$9)*AC840&lt;_xlfn.NORM.S.INV($C$6),1,0)</f>
        <v>0</v>
      </c>
      <c r="AY840" s="31" t="n">
        <f aca="false">IF(SQRT($C$9)*$B840+SQRT(1-$C$9)*AD840&lt;_xlfn.NORM.S.INV($C$6),1,0)</f>
        <v>0</v>
      </c>
      <c r="AZ840" s="31" t="n">
        <f aca="false">IF(SQRT($C$9)*$B840+SQRT(1-$C$9)*AE840&lt;_xlfn.NORM.S.INV($C$6),1,0)</f>
        <v>0</v>
      </c>
      <c r="BA840" s="31" t="n">
        <f aca="false">IF(SQRT($C$9)*$B840+SQRT(1-$C$9)*AF840&lt;_xlfn.NORM.S.INV($C$6),1,0)</f>
        <v>0</v>
      </c>
      <c r="BB840" s="31" t="n">
        <f aca="false">IF(SQRT($C$9)*$B840+SQRT(1-$C$9)*AG840&lt;_xlfn.NORM.S.INV($C$6),1,0)</f>
        <v>0</v>
      </c>
      <c r="BC840" s="31" t="n">
        <f aca="false">IF(SQRT($C$9)*$B840+SQRT(1-$C$9)*AH840&lt;_xlfn.NORM.S.INV($C$6),1,0)</f>
        <v>0</v>
      </c>
      <c r="BD840" s="31" t="n">
        <f aca="false">IF(SQRT($C$9)*$B840+SQRT(1-$C$9)*AI840&lt;_xlfn.NORM.S.INV($C$6),1,0)</f>
        <v>0</v>
      </c>
      <c r="BE840" s="31" t="n">
        <f aca="false">IF(SQRT($C$9)*$B840+SQRT(1-$C$9)*AJ840&lt;_xlfn.NORM.S.INV($C$6),1,0)</f>
        <v>0</v>
      </c>
      <c r="BF840" s="31" t="n">
        <f aca="false">IF(SQRT($C$9)*$B840+SQRT(1-$C$9)*AK840&lt;_xlfn.NORM.S.INV($C$6),1,0)</f>
        <v>0</v>
      </c>
      <c r="BG840" s="21"/>
      <c r="BH840" s="21"/>
      <c r="BI840" s="31" t="n">
        <f aca="false">$B$11*(($A$1061)*$C840/$B$12*$B$7+(1-$A$1061)*$D840/$B$12*$C$7)</f>
        <v>0</v>
      </c>
      <c r="BJ840" s="31" t="n">
        <f aca="false">$B$11*(($A$1062)*$C840/$B$12*$B$7+(1-$A$1062)*$D840/$B$12*$C$7)</f>
        <v>0</v>
      </c>
      <c r="BK840" s="31" t="n">
        <f aca="false">$B$11*(($A$1063)*$C840/$B$12*$B$7+(1-$A$1063)*$D840/$B$12*$C$7)</f>
        <v>0</v>
      </c>
      <c r="BL840" s="31" t="n">
        <f aca="false">$B$11*(($A$1064)*$C840/$B$12*$B$7+(1-$A$1064)*$D840/$B$12*$C$7)</f>
        <v>0</v>
      </c>
      <c r="BM840" s="31" t="n">
        <f aca="false">$B$11*(($A$1065)*$C840/$B$12*$B$7+(1-$A$1065)*$D840/$B$12*$C$7)</f>
        <v>0</v>
      </c>
      <c r="BN840" s="31" t="n">
        <f aca="false">$B$11*(($A$1066)*$C840/$B$12*$B$7+(1-$A$1066)*$D840/$B$12*$C$7)</f>
        <v>0</v>
      </c>
      <c r="BO840" s="31" t="n">
        <f aca="false">$B$11*(($A$1067)*$C840/$B$12*$B$7+(1-$A$1067)*$D840/$B$12*$C$7)</f>
        <v>0</v>
      </c>
      <c r="BP840" s="31" t="n">
        <f aca="false">$B$11*(($A$1068)*$C840/$B$12*$B$7+(1-$A$1068)*$D840/$B$12*$C$7)</f>
        <v>0</v>
      </c>
      <c r="BQ840" s="31" t="n">
        <f aca="false">$B$11*(($A$1069)*$C840/$B$12*$B$7+(1-$A$1069)*$D840/$B$12*$C$7)</f>
        <v>0</v>
      </c>
      <c r="BR840" s="31" t="n">
        <f aca="false">$B$11*(($A$1070)*$C840/$B$12*$B$7+(1-$A$1070)*$D840/$B$12*$C$7)</f>
        <v>0</v>
      </c>
      <c r="BS840" s="31" t="n">
        <f aca="false">$B$11*(($A$1071)*$C840/$B$12*$B$7+(1-$A$1071)*$D840/$B$12*$C$7)</f>
        <v>0</v>
      </c>
      <c r="BT840" s="31" t="n">
        <f aca="false">$B$11*(($A$1072)*$C840/$B$12*$B$7+(1-$A$1072)*$D840/$B$12*$C$7)</f>
        <v>0</v>
      </c>
      <c r="BU840" s="31" t="n">
        <f aca="false">$B$11*(($A$1073)*$C840/$B$12*$B$7+(1-$A$1073)*$D840/$B$12*$C$7)</f>
        <v>0</v>
      </c>
      <c r="BV840" s="31" t="n">
        <f aca="false">$B$11*(($A$1074)*$C840/$B$12*$B$7+(1-$A$1074)*$D840/$B$12*$C$7)</f>
        <v>0</v>
      </c>
      <c r="BW840" s="31" t="n">
        <f aca="false">$B$11*(($A$1075)*$C840/$B$12*$B$7+(1-$A$1075)*$D840/$B$12*$C$7)</f>
        <v>0</v>
      </c>
      <c r="BX840" s="31" t="n">
        <f aca="false">$B$11*(($A$1076)*$C840/$B$12*$B$7+(1-$A$1076)*$D840/$B$12*$C$7)</f>
        <v>0</v>
      </c>
      <c r="BY840" s="31" t="n">
        <f aca="false">$B$11*(($A$1077)*$C840/$B$12*$B$7+(1-$A$1077)*$D840/$B$12*$C$7)</f>
        <v>0</v>
      </c>
      <c r="BZ840" s="31" t="n">
        <f aca="false">$B$11*(($A$1078)*$C840/$B$12*$B$7+(1-$A$1078)*$D840/$B$12*$C$7)</f>
        <v>0</v>
      </c>
      <c r="CA840" s="31" t="n">
        <f aca="false">$B$11*(($A$1079)*$C840/$B$12*$B$7+(1-$A$1079)*$D840/$B$12*$C$7)</f>
        <v>0</v>
      </c>
      <c r="CB840" s="31" t="n">
        <f aca="false">$B$11*(($A$1080)*$C840/$B$12*$B$7+(1-$A$1080)*$D840/$B$12*$C$7)</f>
        <v>0</v>
      </c>
      <c r="CC840" s="31" t="n">
        <f aca="false">$B$11*(($A$1081)*$C840/$B$12*$B$7+(1-$A$1081)*$D840/$B$12*$C$7)</f>
        <v>0</v>
      </c>
    </row>
    <row r="841" customFormat="false" ht="15" hidden="false" customHeight="false" outlineLevel="0" collapsed="false">
      <c r="A841" s="21" t="n">
        <v>817</v>
      </c>
      <c r="B841" s="27" t="n">
        <v>1.56852980529898</v>
      </c>
      <c r="C841" s="9" t="n">
        <f aca="false">SUM(AM841:AV841)</f>
        <v>0</v>
      </c>
      <c r="D841" s="9" t="n">
        <f aca="false">SUM(AW841:BF841)</f>
        <v>0</v>
      </c>
      <c r="E841" s="24" t="n">
        <f aca="false">(1-C841/$B$12)*$B$8-C841/$B$12*$B$7</f>
        <v>0.05</v>
      </c>
      <c r="F841" s="24" t="n">
        <f aca="false">(1-D841/$B$12)*$C$8-D841/$B$12*$C$7</f>
        <v>0.09</v>
      </c>
      <c r="G841" s="47" t="n">
        <f aca="false">$B$11*($B$10*C841/$B$12*$B$7+(1-$B$10)*D841/$B$12*$C$7)</f>
        <v>0</v>
      </c>
      <c r="H841" s="24" t="n">
        <f aca="false">$B$10*E841+(1-$B$10)*F841</f>
        <v>0.07</v>
      </c>
      <c r="I841" s="21"/>
      <c r="J841" s="21"/>
      <c r="K841" s="21"/>
      <c r="L841" s="21"/>
      <c r="M841" s="21"/>
      <c r="N841" s="21"/>
      <c r="O841" s="21"/>
      <c r="P841" s="21"/>
      <c r="Q841" s="21"/>
      <c r="R841" s="27" t="n">
        <v>-0.121152747141549</v>
      </c>
      <c r="S841" s="27" t="n">
        <v>-1.07892931399912</v>
      </c>
      <c r="T841" s="27" t="n">
        <v>-0.94438462072492</v>
      </c>
      <c r="U841" s="27" t="n">
        <v>0.691810168828133</v>
      </c>
      <c r="V841" s="27" t="n">
        <v>-0.256410064028007</v>
      </c>
      <c r="W841" s="27" t="n">
        <v>0.847938940302872</v>
      </c>
      <c r="X841" s="27" t="n">
        <v>0.402781635077502</v>
      </c>
      <c r="Y841" s="27" t="n">
        <v>-0.383567667834222</v>
      </c>
      <c r="Z841" s="27" t="n">
        <v>-0.870996236681227</v>
      </c>
      <c r="AA841" s="27" t="n">
        <v>-0.770024723769664</v>
      </c>
      <c r="AB841" s="27" t="n">
        <v>-0.17924129110539</v>
      </c>
      <c r="AC841" s="27" t="n">
        <v>-1.0620380199481</v>
      </c>
      <c r="AD841" s="27" t="n">
        <v>1.90083135672162</v>
      </c>
      <c r="AE841" s="27" t="n">
        <v>0.591371705430983</v>
      </c>
      <c r="AF841" s="27" t="n">
        <v>-1.37580738523041</v>
      </c>
      <c r="AG841" s="27" t="n">
        <v>0.28712207229298</v>
      </c>
      <c r="AH841" s="27" t="n">
        <v>-1.42476906634609</v>
      </c>
      <c r="AI841" s="27" t="n">
        <v>0.380372033798757</v>
      </c>
      <c r="AJ841" s="27" t="n">
        <v>-0.64604622935432</v>
      </c>
      <c r="AK841" s="27" t="n">
        <v>-0.319663417689657</v>
      </c>
      <c r="AL841" s="21"/>
      <c r="AM841" s="31" t="n">
        <f aca="false">IF(SQRT($B$9)*$B841+SQRT(1-$B$9)*R841&lt;_xlfn.NORM.S.INV($B$6),1,0)</f>
        <v>0</v>
      </c>
      <c r="AN841" s="31" t="n">
        <f aca="false">IF(SQRT($B$9)*$B841+SQRT(1-$B$9)*S841&lt;_xlfn.NORM.S.INV($B$6),1,0)</f>
        <v>0</v>
      </c>
      <c r="AO841" s="31" t="n">
        <f aca="false">IF(SQRT($B$9)*$B841+SQRT(1-$B$9)*T841&lt;_xlfn.NORM.S.INV($B$6),1,0)</f>
        <v>0</v>
      </c>
      <c r="AP841" s="31" t="n">
        <f aca="false">IF(SQRT($B$9)*$B841+SQRT(1-$B$9)*U841&lt;_xlfn.NORM.S.INV($B$6),1,0)</f>
        <v>0</v>
      </c>
      <c r="AQ841" s="31" t="n">
        <f aca="false">IF(SQRT($B$9)*$B841+SQRT(1-$B$9)*V841&lt;_xlfn.NORM.S.INV($B$6),1,0)</f>
        <v>0</v>
      </c>
      <c r="AR841" s="31" t="n">
        <f aca="false">IF(SQRT($B$9)*$B841+SQRT(1-$B$9)*W841&lt;_xlfn.NORM.S.INV($B$6),1,0)</f>
        <v>0</v>
      </c>
      <c r="AS841" s="31" t="n">
        <f aca="false">IF(SQRT($B$9)*$B841+SQRT(1-$B$9)*X841&lt;_xlfn.NORM.S.INV($B$6),1,0)</f>
        <v>0</v>
      </c>
      <c r="AT841" s="31" t="n">
        <f aca="false">IF(SQRT($B$9)*$B841+SQRT(1-$B$9)*Y841&lt;_xlfn.NORM.S.INV($B$6),1,0)</f>
        <v>0</v>
      </c>
      <c r="AU841" s="31" t="n">
        <f aca="false">IF(SQRT($B$9)*$B841+SQRT(1-$B$9)*Z841&lt;_xlfn.NORM.S.INV($B$6),1,0)</f>
        <v>0</v>
      </c>
      <c r="AV841" s="31" t="n">
        <f aca="false">IF(SQRT($B$9)*$B841+SQRT(1-$B$9)*AA841&lt;_xlfn.NORM.S.INV($B$6),1,0)</f>
        <v>0</v>
      </c>
      <c r="AW841" s="31" t="n">
        <f aca="false">IF(SQRT($C$9)*$B841+SQRT(1-$C$9)*AB841&lt;_xlfn.NORM.S.INV($C$6),1,0)</f>
        <v>0</v>
      </c>
      <c r="AX841" s="31" t="n">
        <f aca="false">IF(SQRT($C$9)*$B841+SQRT(1-$C$9)*AC841&lt;_xlfn.NORM.S.INV($C$6),1,0)</f>
        <v>0</v>
      </c>
      <c r="AY841" s="31" t="n">
        <f aca="false">IF(SQRT($C$9)*$B841+SQRT(1-$C$9)*AD841&lt;_xlfn.NORM.S.INV($C$6),1,0)</f>
        <v>0</v>
      </c>
      <c r="AZ841" s="31" t="n">
        <f aca="false">IF(SQRT($C$9)*$B841+SQRT(1-$C$9)*AE841&lt;_xlfn.NORM.S.INV($C$6),1,0)</f>
        <v>0</v>
      </c>
      <c r="BA841" s="31" t="n">
        <f aca="false">IF(SQRT($C$9)*$B841+SQRT(1-$C$9)*AF841&lt;_xlfn.NORM.S.INV($C$6),1,0)</f>
        <v>0</v>
      </c>
      <c r="BB841" s="31" t="n">
        <f aca="false">IF(SQRT($C$9)*$B841+SQRT(1-$C$9)*AG841&lt;_xlfn.NORM.S.INV($C$6),1,0)</f>
        <v>0</v>
      </c>
      <c r="BC841" s="31" t="n">
        <f aca="false">IF(SQRT($C$9)*$B841+SQRT(1-$C$9)*AH841&lt;_xlfn.NORM.S.INV($C$6),1,0)</f>
        <v>0</v>
      </c>
      <c r="BD841" s="31" t="n">
        <f aca="false">IF(SQRT($C$9)*$B841+SQRT(1-$C$9)*AI841&lt;_xlfn.NORM.S.INV($C$6),1,0)</f>
        <v>0</v>
      </c>
      <c r="BE841" s="31" t="n">
        <f aca="false">IF(SQRT($C$9)*$B841+SQRT(1-$C$9)*AJ841&lt;_xlfn.NORM.S.INV($C$6),1,0)</f>
        <v>0</v>
      </c>
      <c r="BF841" s="31" t="n">
        <f aca="false">IF(SQRT($C$9)*$B841+SQRT(1-$C$9)*AK841&lt;_xlfn.NORM.S.INV($C$6),1,0)</f>
        <v>0</v>
      </c>
      <c r="BG841" s="21"/>
      <c r="BH841" s="21"/>
      <c r="BI841" s="31" t="n">
        <f aca="false">$B$11*(($A$1061)*$C841/$B$12*$B$7+(1-$A$1061)*$D841/$B$12*$C$7)</f>
        <v>0</v>
      </c>
      <c r="BJ841" s="31" t="n">
        <f aca="false">$B$11*(($A$1062)*$C841/$B$12*$B$7+(1-$A$1062)*$D841/$B$12*$C$7)</f>
        <v>0</v>
      </c>
      <c r="BK841" s="31" t="n">
        <f aca="false">$B$11*(($A$1063)*$C841/$B$12*$B$7+(1-$A$1063)*$D841/$B$12*$C$7)</f>
        <v>0</v>
      </c>
      <c r="BL841" s="31" t="n">
        <f aca="false">$B$11*(($A$1064)*$C841/$B$12*$B$7+(1-$A$1064)*$D841/$B$12*$C$7)</f>
        <v>0</v>
      </c>
      <c r="BM841" s="31" t="n">
        <f aca="false">$B$11*(($A$1065)*$C841/$B$12*$B$7+(1-$A$1065)*$D841/$B$12*$C$7)</f>
        <v>0</v>
      </c>
      <c r="BN841" s="31" t="n">
        <f aca="false">$B$11*(($A$1066)*$C841/$B$12*$B$7+(1-$A$1066)*$D841/$B$12*$C$7)</f>
        <v>0</v>
      </c>
      <c r="BO841" s="31" t="n">
        <f aca="false">$B$11*(($A$1067)*$C841/$B$12*$B$7+(1-$A$1067)*$D841/$B$12*$C$7)</f>
        <v>0</v>
      </c>
      <c r="BP841" s="31" t="n">
        <f aca="false">$B$11*(($A$1068)*$C841/$B$12*$B$7+(1-$A$1068)*$D841/$B$12*$C$7)</f>
        <v>0</v>
      </c>
      <c r="BQ841" s="31" t="n">
        <f aca="false">$B$11*(($A$1069)*$C841/$B$12*$B$7+(1-$A$1069)*$D841/$B$12*$C$7)</f>
        <v>0</v>
      </c>
      <c r="BR841" s="31" t="n">
        <f aca="false">$B$11*(($A$1070)*$C841/$B$12*$B$7+(1-$A$1070)*$D841/$B$12*$C$7)</f>
        <v>0</v>
      </c>
      <c r="BS841" s="31" t="n">
        <f aca="false">$B$11*(($A$1071)*$C841/$B$12*$B$7+(1-$A$1071)*$D841/$B$12*$C$7)</f>
        <v>0</v>
      </c>
      <c r="BT841" s="31" t="n">
        <f aca="false">$B$11*(($A$1072)*$C841/$B$12*$B$7+(1-$A$1072)*$D841/$B$12*$C$7)</f>
        <v>0</v>
      </c>
      <c r="BU841" s="31" t="n">
        <f aca="false">$B$11*(($A$1073)*$C841/$B$12*$B$7+(1-$A$1073)*$D841/$B$12*$C$7)</f>
        <v>0</v>
      </c>
      <c r="BV841" s="31" t="n">
        <f aca="false">$B$11*(($A$1074)*$C841/$B$12*$B$7+(1-$A$1074)*$D841/$B$12*$C$7)</f>
        <v>0</v>
      </c>
      <c r="BW841" s="31" t="n">
        <f aca="false">$B$11*(($A$1075)*$C841/$B$12*$B$7+(1-$A$1075)*$D841/$B$12*$C$7)</f>
        <v>0</v>
      </c>
      <c r="BX841" s="31" t="n">
        <f aca="false">$B$11*(($A$1076)*$C841/$B$12*$B$7+(1-$A$1076)*$D841/$B$12*$C$7)</f>
        <v>0</v>
      </c>
      <c r="BY841" s="31" t="n">
        <f aca="false">$B$11*(($A$1077)*$C841/$B$12*$B$7+(1-$A$1077)*$D841/$B$12*$C$7)</f>
        <v>0</v>
      </c>
      <c r="BZ841" s="31" t="n">
        <f aca="false">$B$11*(($A$1078)*$C841/$B$12*$B$7+(1-$A$1078)*$D841/$B$12*$C$7)</f>
        <v>0</v>
      </c>
      <c r="CA841" s="31" t="n">
        <f aca="false">$B$11*(($A$1079)*$C841/$B$12*$B$7+(1-$A$1079)*$D841/$B$12*$C$7)</f>
        <v>0</v>
      </c>
      <c r="CB841" s="31" t="n">
        <f aca="false">$B$11*(($A$1080)*$C841/$B$12*$B$7+(1-$A$1080)*$D841/$B$12*$C$7)</f>
        <v>0</v>
      </c>
      <c r="CC841" s="31" t="n">
        <f aca="false">$B$11*(($A$1081)*$C841/$B$12*$B$7+(1-$A$1081)*$D841/$B$12*$C$7)</f>
        <v>0</v>
      </c>
    </row>
    <row r="842" customFormat="false" ht="15" hidden="false" customHeight="false" outlineLevel="0" collapsed="false">
      <c r="A842" s="21" t="n">
        <v>818</v>
      </c>
      <c r="B842" s="27" t="n">
        <v>0.429219446380772</v>
      </c>
      <c r="C842" s="9" t="n">
        <f aca="false">SUM(AM842:AV842)</f>
        <v>0</v>
      </c>
      <c r="D842" s="9" t="n">
        <f aca="false">SUM(AW842:BF842)</f>
        <v>0</v>
      </c>
      <c r="E842" s="24" t="n">
        <f aca="false">(1-C842/$B$12)*$B$8-C842/$B$12*$B$7</f>
        <v>0.05</v>
      </c>
      <c r="F842" s="24" t="n">
        <f aca="false">(1-D842/$B$12)*$C$8-D842/$B$12*$C$7</f>
        <v>0.09</v>
      </c>
      <c r="G842" s="47" t="n">
        <f aca="false">$B$11*($B$10*C842/$B$12*$B$7+(1-$B$10)*D842/$B$12*$C$7)</f>
        <v>0</v>
      </c>
      <c r="H842" s="24" t="n">
        <f aca="false">$B$10*E842+(1-$B$10)*F842</f>
        <v>0.07</v>
      </c>
      <c r="I842" s="21"/>
      <c r="J842" s="21"/>
      <c r="K842" s="21"/>
      <c r="L842" s="21"/>
      <c r="M842" s="21"/>
      <c r="N842" s="21"/>
      <c r="O842" s="21"/>
      <c r="P842" s="21"/>
      <c r="Q842" s="21"/>
      <c r="R842" s="27" t="n">
        <v>-1.36453402841108</v>
      </c>
      <c r="S842" s="27" t="n">
        <v>0.34212732043786</v>
      </c>
      <c r="T842" s="27" t="n">
        <v>1.63823877374824</v>
      </c>
      <c r="U842" s="27" t="n">
        <v>-0.808573120748605</v>
      </c>
      <c r="V842" s="27" t="n">
        <v>-0.322606358472295</v>
      </c>
      <c r="W842" s="27" t="n">
        <v>-0.637879506695541</v>
      </c>
      <c r="X842" s="27" t="n">
        <v>-1.33249487388611</v>
      </c>
      <c r="Y842" s="27" t="n">
        <v>1.24012703285274</v>
      </c>
      <c r="Z842" s="27" t="n">
        <v>-2.48331592832394</v>
      </c>
      <c r="AA842" s="27" t="n">
        <v>1.34038595395546</v>
      </c>
      <c r="AB842" s="27" t="n">
        <v>1.06958229749858</v>
      </c>
      <c r="AC842" s="27" t="n">
        <v>-0.942470630461566</v>
      </c>
      <c r="AD842" s="27" t="n">
        <v>-0.0128406068551049</v>
      </c>
      <c r="AE842" s="27" t="n">
        <v>-0.416798930261557</v>
      </c>
      <c r="AF842" s="27" t="n">
        <v>-0.224635272101736</v>
      </c>
      <c r="AG842" s="27" t="n">
        <v>0.188628256258548</v>
      </c>
      <c r="AH842" s="27" t="n">
        <v>1.62836458761362</v>
      </c>
      <c r="AI842" s="27" t="n">
        <v>-0.839524795413496</v>
      </c>
      <c r="AJ842" s="27" t="n">
        <v>-1.48434454867919</v>
      </c>
      <c r="AK842" s="27" t="n">
        <v>1.63480940632214</v>
      </c>
      <c r="AL842" s="21"/>
      <c r="AM842" s="31" t="n">
        <f aca="false">IF(SQRT($B$9)*$B842+SQRT(1-$B$9)*R842&lt;_xlfn.NORM.S.INV($B$6),1,0)</f>
        <v>0</v>
      </c>
      <c r="AN842" s="31" t="n">
        <f aca="false">IF(SQRT($B$9)*$B842+SQRT(1-$B$9)*S842&lt;_xlfn.NORM.S.INV($B$6),1,0)</f>
        <v>0</v>
      </c>
      <c r="AO842" s="31" t="n">
        <f aca="false">IF(SQRT($B$9)*$B842+SQRT(1-$B$9)*T842&lt;_xlfn.NORM.S.INV($B$6),1,0)</f>
        <v>0</v>
      </c>
      <c r="AP842" s="31" t="n">
        <f aca="false">IF(SQRT($B$9)*$B842+SQRT(1-$B$9)*U842&lt;_xlfn.NORM.S.INV($B$6),1,0)</f>
        <v>0</v>
      </c>
      <c r="AQ842" s="31" t="n">
        <f aca="false">IF(SQRT($B$9)*$B842+SQRT(1-$B$9)*V842&lt;_xlfn.NORM.S.INV($B$6),1,0)</f>
        <v>0</v>
      </c>
      <c r="AR842" s="31" t="n">
        <f aca="false">IF(SQRT($B$9)*$B842+SQRT(1-$B$9)*W842&lt;_xlfn.NORM.S.INV($B$6),1,0)</f>
        <v>0</v>
      </c>
      <c r="AS842" s="31" t="n">
        <f aca="false">IF(SQRT($B$9)*$B842+SQRT(1-$B$9)*X842&lt;_xlfn.NORM.S.INV($B$6),1,0)</f>
        <v>0</v>
      </c>
      <c r="AT842" s="31" t="n">
        <f aca="false">IF(SQRT($B$9)*$B842+SQRT(1-$B$9)*Y842&lt;_xlfn.NORM.S.INV($B$6),1,0)</f>
        <v>0</v>
      </c>
      <c r="AU842" s="31" t="n">
        <f aca="false">IF(SQRT($B$9)*$B842+SQRT(1-$B$9)*Z842&lt;_xlfn.NORM.S.INV($B$6),1,0)</f>
        <v>0</v>
      </c>
      <c r="AV842" s="31" t="n">
        <f aca="false">IF(SQRT($B$9)*$B842+SQRT(1-$B$9)*AA842&lt;_xlfn.NORM.S.INV($B$6),1,0)</f>
        <v>0</v>
      </c>
      <c r="AW842" s="31" t="n">
        <f aca="false">IF(SQRT($C$9)*$B842+SQRT(1-$C$9)*AB842&lt;_xlfn.NORM.S.INV($C$6),1,0)</f>
        <v>0</v>
      </c>
      <c r="AX842" s="31" t="n">
        <f aca="false">IF(SQRT($C$9)*$B842+SQRT(1-$C$9)*AC842&lt;_xlfn.NORM.S.INV($C$6),1,0)</f>
        <v>0</v>
      </c>
      <c r="AY842" s="31" t="n">
        <f aca="false">IF(SQRT($C$9)*$B842+SQRT(1-$C$9)*AD842&lt;_xlfn.NORM.S.INV($C$6),1,0)</f>
        <v>0</v>
      </c>
      <c r="AZ842" s="31" t="n">
        <f aca="false">IF(SQRT($C$9)*$B842+SQRT(1-$C$9)*AE842&lt;_xlfn.NORM.S.INV($C$6),1,0)</f>
        <v>0</v>
      </c>
      <c r="BA842" s="31" t="n">
        <f aca="false">IF(SQRT($C$9)*$B842+SQRT(1-$C$9)*AF842&lt;_xlfn.NORM.S.INV($C$6),1,0)</f>
        <v>0</v>
      </c>
      <c r="BB842" s="31" t="n">
        <f aca="false">IF(SQRT($C$9)*$B842+SQRT(1-$C$9)*AG842&lt;_xlfn.NORM.S.INV($C$6),1,0)</f>
        <v>0</v>
      </c>
      <c r="BC842" s="31" t="n">
        <f aca="false">IF(SQRT($C$9)*$B842+SQRT(1-$C$9)*AH842&lt;_xlfn.NORM.S.INV($C$6),1,0)</f>
        <v>0</v>
      </c>
      <c r="BD842" s="31" t="n">
        <f aca="false">IF(SQRT($C$9)*$B842+SQRT(1-$C$9)*AI842&lt;_xlfn.NORM.S.INV($C$6),1,0)</f>
        <v>0</v>
      </c>
      <c r="BE842" s="31" t="n">
        <f aca="false">IF(SQRT($C$9)*$B842+SQRT(1-$C$9)*AJ842&lt;_xlfn.NORM.S.INV($C$6),1,0)</f>
        <v>0</v>
      </c>
      <c r="BF842" s="31" t="n">
        <f aca="false">IF(SQRT($C$9)*$B842+SQRT(1-$C$9)*AK842&lt;_xlfn.NORM.S.INV($C$6),1,0)</f>
        <v>0</v>
      </c>
      <c r="BG842" s="21"/>
      <c r="BH842" s="21"/>
      <c r="BI842" s="31" t="n">
        <f aca="false">$B$11*(($A$1061)*$C842/$B$12*$B$7+(1-$A$1061)*$D842/$B$12*$C$7)</f>
        <v>0</v>
      </c>
      <c r="BJ842" s="31" t="n">
        <f aca="false">$B$11*(($A$1062)*$C842/$B$12*$B$7+(1-$A$1062)*$D842/$B$12*$C$7)</f>
        <v>0</v>
      </c>
      <c r="BK842" s="31" t="n">
        <f aca="false">$B$11*(($A$1063)*$C842/$B$12*$B$7+(1-$A$1063)*$D842/$B$12*$C$7)</f>
        <v>0</v>
      </c>
      <c r="BL842" s="31" t="n">
        <f aca="false">$B$11*(($A$1064)*$C842/$B$12*$B$7+(1-$A$1064)*$D842/$B$12*$C$7)</f>
        <v>0</v>
      </c>
      <c r="BM842" s="31" t="n">
        <f aca="false">$B$11*(($A$1065)*$C842/$B$12*$B$7+(1-$A$1065)*$D842/$B$12*$C$7)</f>
        <v>0</v>
      </c>
      <c r="BN842" s="31" t="n">
        <f aca="false">$B$11*(($A$1066)*$C842/$B$12*$B$7+(1-$A$1066)*$D842/$B$12*$C$7)</f>
        <v>0</v>
      </c>
      <c r="BO842" s="31" t="n">
        <f aca="false">$B$11*(($A$1067)*$C842/$B$12*$B$7+(1-$A$1067)*$D842/$B$12*$C$7)</f>
        <v>0</v>
      </c>
      <c r="BP842" s="31" t="n">
        <f aca="false">$B$11*(($A$1068)*$C842/$B$12*$B$7+(1-$A$1068)*$D842/$B$12*$C$7)</f>
        <v>0</v>
      </c>
      <c r="BQ842" s="31" t="n">
        <f aca="false">$B$11*(($A$1069)*$C842/$B$12*$B$7+(1-$A$1069)*$D842/$B$12*$C$7)</f>
        <v>0</v>
      </c>
      <c r="BR842" s="31" t="n">
        <f aca="false">$B$11*(($A$1070)*$C842/$B$12*$B$7+(1-$A$1070)*$D842/$B$12*$C$7)</f>
        <v>0</v>
      </c>
      <c r="BS842" s="31" t="n">
        <f aca="false">$B$11*(($A$1071)*$C842/$B$12*$B$7+(1-$A$1071)*$D842/$B$12*$C$7)</f>
        <v>0</v>
      </c>
      <c r="BT842" s="31" t="n">
        <f aca="false">$B$11*(($A$1072)*$C842/$B$12*$B$7+(1-$A$1072)*$D842/$B$12*$C$7)</f>
        <v>0</v>
      </c>
      <c r="BU842" s="31" t="n">
        <f aca="false">$B$11*(($A$1073)*$C842/$B$12*$B$7+(1-$A$1073)*$D842/$B$12*$C$7)</f>
        <v>0</v>
      </c>
      <c r="BV842" s="31" t="n">
        <f aca="false">$B$11*(($A$1074)*$C842/$B$12*$B$7+(1-$A$1074)*$D842/$B$12*$C$7)</f>
        <v>0</v>
      </c>
      <c r="BW842" s="31" t="n">
        <f aca="false">$B$11*(($A$1075)*$C842/$B$12*$B$7+(1-$A$1075)*$D842/$B$12*$C$7)</f>
        <v>0</v>
      </c>
      <c r="BX842" s="31" t="n">
        <f aca="false">$B$11*(($A$1076)*$C842/$B$12*$B$7+(1-$A$1076)*$D842/$B$12*$C$7)</f>
        <v>0</v>
      </c>
      <c r="BY842" s="31" t="n">
        <f aca="false">$B$11*(($A$1077)*$C842/$B$12*$B$7+(1-$A$1077)*$D842/$B$12*$C$7)</f>
        <v>0</v>
      </c>
      <c r="BZ842" s="31" t="n">
        <f aca="false">$B$11*(($A$1078)*$C842/$B$12*$B$7+(1-$A$1078)*$D842/$B$12*$C$7)</f>
        <v>0</v>
      </c>
      <c r="CA842" s="31" t="n">
        <f aca="false">$B$11*(($A$1079)*$C842/$B$12*$B$7+(1-$A$1079)*$D842/$B$12*$C$7)</f>
        <v>0</v>
      </c>
      <c r="CB842" s="31" t="n">
        <f aca="false">$B$11*(($A$1080)*$C842/$B$12*$B$7+(1-$A$1080)*$D842/$B$12*$C$7)</f>
        <v>0</v>
      </c>
      <c r="CC842" s="31" t="n">
        <f aca="false">$B$11*(($A$1081)*$C842/$B$12*$B$7+(1-$A$1081)*$D842/$B$12*$C$7)</f>
        <v>0</v>
      </c>
    </row>
    <row r="843" customFormat="false" ht="15" hidden="false" customHeight="false" outlineLevel="0" collapsed="false">
      <c r="A843" s="21" t="n">
        <v>819</v>
      </c>
      <c r="B843" s="27" t="n">
        <v>-0.865397290402572</v>
      </c>
      <c r="C843" s="9" t="n">
        <f aca="false">SUM(AM843:AV843)</f>
        <v>0</v>
      </c>
      <c r="D843" s="9" t="n">
        <f aca="false">SUM(AW843:BF843)</f>
        <v>0</v>
      </c>
      <c r="E843" s="24" t="n">
        <f aca="false">(1-C843/$B$12)*$B$8-C843/$B$12*$B$7</f>
        <v>0.05</v>
      </c>
      <c r="F843" s="24" t="n">
        <f aca="false">(1-D843/$B$12)*$C$8-D843/$B$12*$C$7</f>
        <v>0.09</v>
      </c>
      <c r="G843" s="47" t="n">
        <f aca="false">$B$11*($B$10*C843/$B$12*$B$7+(1-$B$10)*D843/$B$12*$C$7)</f>
        <v>0</v>
      </c>
      <c r="H843" s="24" t="n">
        <f aca="false">$B$10*E843+(1-$B$10)*F843</f>
        <v>0.07</v>
      </c>
      <c r="I843" s="21"/>
      <c r="J843" s="21"/>
      <c r="K843" s="21"/>
      <c r="L843" s="21"/>
      <c r="M843" s="21"/>
      <c r="N843" s="21"/>
      <c r="O843" s="21"/>
      <c r="P843" s="21"/>
      <c r="Q843" s="21"/>
      <c r="R843" s="27" t="n">
        <v>0.329483371654087</v>
      </c>
      <c r="S843" s="27" t="n">
        <v>-0.715893794903414</v>
      </c>
      <c r="T843" s="27" t="n">
        <v>1.14299904118407</v>
      </c>
      <c r="U843" s="27" t="n">
        <v>0.214835334822197</v>
      </c>
      <c r="V843" s="27" t="n">
        <v>-0.742435649439057</v>
      </c>
      <c r="W843" s="27" t="n">
        <v>-0.735845095155544</v>
      </c>
      <c r="X843" s="27" t="n">
        <v>1.11544332310837</v>
      </c>
      <c r="Y843" s="27" t="n">
        <v>-1.22384804389607</v>
      </c>
      <c r="Z843" s="27" t="n">
        <v>0.494344061412421</v>
      </c>
      <c r="AA843" s="27" t="n">
        <v>-0.966047858983405</v>
      </c>
      <c r="AB843" s="27" t="n">
        <v>-0.772037187533545</v>
      </c>
      <c r="AC843" s="27" t="n">
        <v>-0.513668124485827</v>
      </c>
      <c r="AD843" s="27" t="n">
        <v>-0.110900905802116</v>
      </c>
      <c r="AE843" s="27" t="n">
        <v>-0.676455099234586</v>
      </c>
      <c r="AF843" s="27" t="n">
        <v>-1.16651383131574</v>
      </c>
      <c r="AG843" s="27" t="n">
        <v>-0.327033991462566</v>
      </c>
      <c r="AH843" s="27" t="n">
        <v>1.22648271204147</v>
      </c>
      <c r="AI843" s="27" t="n">
        <v>1.2413172089671</v>
      </c>
      <c r="AJ843" s="27" t="n">
        <v>-0.428047090754846</v>
      </c>
      <c r="AK843" s="27" t="n">
        <v>2.24123710433387</v>
      </c>
      <c r="AL843" s="21"/>
      <c r="AM843" s="31" t="n">
        <f aca="false">IF(SQRT($B$9)*$B843+SQRT(1-$B$9)*R843&lt;_xlfn.NORM.S.INV($B$6),1,0)</f>
        <v>0</v>
      </c>
      <c r="AN843" s="31" t="n">
        <f aca="false">IF(SQRT($B$9)*$B843+SQRT(1-$B$9)*S843&lt;_xlfn.NORM.S.INV($B$6),1,0)</f>
        <v>0</v>
      </c>
      <c r="AO843" s="31" t="n">
        <f aca="false">IF(SQRT($B$9)*$B843+SQRT(1-$B$9)*T843&lt;_xlfn.NORM.S.INV($B$6),1,0)</f>
        <v>0</v>
      </c>
      <c r="AP843" s="31" t="n">
        <f aca="false">IF(SQRT($B$9)*$B843+SQRT(1-$B$9)*U843&lt;_xlfn.NORM.S.INV($B$6),1,0)</f>
        <v>0</v>
      </c>
      <c r="AQ843" s="31" t="n">
        <f aca="false">IF(SQRT($B$9)*$B843+SQRT(1-$B$9)*V843&lt;_xlfn.NORM.S.INV($B$6),1,0)</f>
        <v>0</v>
      </c>
      <c r="AR843" s="31" t="n">
        <f aca="false">IF(SQRT($B$9)*$B843+SQRT(1-$B$9)*W843&lt;_xlfn.NORM.S.INV($B$6),1,0)</f>
        <v>0</v>
      </c>
      <c r="AS843" s="31" t="n">
        <f aca="false">IF(SQRT($B$9)*$B843+SQRT(1-$B$9)*X843&lt;_xlfn.NORM.S.INV($B$6),1,0)</f>
        <v>0</v>
      </c>
      <c r="AT843" s="31" t="n">
        <f aca="false">IF(SQRT($B$9)*$B843+SQRT(1-$B$9)*Y843&lt;_xlfn.NORM.S.INV($B$6),1,0)</f>
        <v>0</v>
      </c>
      <c r="AU843" s="31" t="n">
        <f aca="false">IF(SQRT($B$9)*$B843+SQRT(1-$B$9)*Z843&lt;_xlfn.NORM.S.INV($B$6),1,0)</f>
        <v>0</v>
      </c>
      <c r="AV843" s="31" t="n">
        <f aca="false">IF(SQRT($B$9)*$B843+SQRT(1-$B$9)*AA843&lt;_xlfn.NORM.S.INV($B$6),1,0)</f>
        <v>0</v>
      </c>
      <c r="AW843" s="31" t="n">
        <f aca="false">IF(SQRT($C$9)*$B843+SQRT(1-$C$9)*AB843&lt;_xlfn.NORM.S.INV($C$6),1,0)</f>
        <v>0</v>
      </c>
      <c r="AX843" s="31" t="n">
        <f aca="false">IF(SQRT($C$9)*$B843+SQRT(1-$C$9)*AC843&lt;_xlfn.NORM.S.INV($C$6),1,0)</f>
        <v>0</v>
      </c>
      <c r="AY843" s="31" t="n">
        <f aca="false">IF(SQRT($C$9)*$B843+SQRT(1-$C$9)*AD843&lt;_xlfn.NORM.S.INV($C$6),1,0)</f>
        <v>0</v>
      </c>
      <c r="AZ843" s="31" t="n">
        <f aca="false">IF(SQRT($C$9)*$B843+SQRT(1-$C$9)*AE843&lt;_xlfn.NORM.S.INV($C$6),1,0)</f>
        <v>0</v>
      </c>
      <c r="BA843" s="31" t="n">
        <f aca="false">IF(SQRT($C$9)*$B843+SQRT(1-$C$9)*AF843&lt;_xlfn.NORM.S.INV($C$6),1,0)</f>
        <v>0</v>
      </c>
      <c r="BB843" s="31" t="n">
        <f aca="false">IF(SQRT($C$9)*$B843+SQRT(1-$C$9)*AG843&lt;_xlfn.NORM.S.INV($C$6),1,0)</f>
        <v>0</v>
      </c>
      <c r="BC843" s="31" t="n">
        <f aca="false">IF(SQRT($C$9)*$B843+SQRT(1-$C$9)*AH843&lt;_xlfn.NORM.S.INV($C$6),1,0)</f>
        <v>0</v>
      </c>
      <c r="BD843" s="31" t="n">
        <f aca="false">IF(SQRT($C$9)*$B843+SQRT(1-$C$9)*AI843&lt;_xlfn.NORM.S.INV($C$6),1,0)</f>
        <v>0</v>
      </c>
      <c r="BE843" s="31" t="n">
        <f aca="false">IF(SQRT($C$9)*$B843+SQRT(1-$C$9)*AJ843&lt;_xlfn.NORM.S.INV($C$6),1,0)</f>
        <v>0</v>
      </c>
      <c r="BF843" s="31" t="n">
        <f aca="false">IF(SQRT($C$9)*$B843+SQRT(1-$C$9)*AK843&lt;_xlfn.NORM.S.INV($C$6),1,0)</f>
        <v>0</v>
      </c>
      <c r="BG843" s="21"/>
      <c r="BH843" s="21"/>
      <c r="BI843" s="31" t="n">
        <f aca="false">$B$11*(($A$1061)*$C843/$B$12*$B$7+(1-$A$1061)*$D843/$B$12*$C$7)</f>
        <v>0</v>
      </c>
      <c r="BJ843" s="31" t="n">
        <f aca="false">$B$11*(($A$1062)*$C843/$B$12*$B$7+(1-$A$1062)*$D843/$B$12*$C$7)</f>
        <v>0</v>
      </c>
      <c r="BK843" s="31" t="n">
        <f aca="false">$B$11*(($A$1063)*$C843/$B$12*$B$7+(1-$A$1063)*$D843/$B$12*$C$7)</f>
        <v>0</v>
      </c>
      <c r="BL843" s="31" t="n">
        <f aca="false">$B$11*(($A$1064)*$C843/$B$12*$B$7+(1-$A$1064)*$D843/$B$12*$C$7)</f>
        <v>0</v>
      </c>
      <c r="BM843" s="31" t="n">
        <f aca="false">$B$11*(($A$1065)*$C843/$B$12*$B$7+(1-$A$1065)*$D843/$B$12*$C$7)</f>
        <v>0</v>
      </c>
      <c r="BN843" s="31" t="n">
        <f aca="false">$B$11*(($A$1066)*$C843/$B$12*$B$7+(1-$A$1066)*$D843/$B$12*$C$7)</f>
        <v>0</v>
      </c>
      <c r="BO843" s="31" t="n">
        <f aca="false">$B$11*(($A$1067)*$C843/$B$12*$B$7+(1-$A$1067)*$D843/$B$12*$C$7)</f>
        <v>0</v>
      </c>
      <c r="BP843" s="31" t="n">
        <f aca="false">$B$11*(($A$1068)*$C843/$B$12*$B$7+(1-$A$1068)*$D843/$B$12*$C$7)</f>
        <v>0</v>
      </c>
      <c r="BQ843" s="31" t="n">
        <f aca="false">$B$11*(($A$1069)*$C843/$B$12*$B$7+(1-$A$1069)*$D843/$B$12*$C$7)</f>
        <v>0</v>
      </c>
      <c r="BR843" s="31" t="n">
        <f aca="false">$B$11*(($A$1070)*$C843/$B$12*$B$7+(1-$A$1070)*$D843/$B$12*$C$7)</f>
        <v>0</v>
      </c>
      <c r="BS843" s="31" t="n">
        <f aca="false">$B$11*(($A$1071)*$C843/$B$12*$B$7+(1-$A$1071)*$D843/$B$12*$C$7)</f>
        <v>0</v>
      </c>
      <c r="BT843" s="31" t="n">
        <f aca="false">$B$11*(($A$1072)*$C843/$B$12*$B$7+(1-$A$1072)*$D843/$B$12*$C$7)</f>
        <v>0</v>
      </c>
      <c r="BU843" s="31" t="n">
        <f aca="false">$B$11*(($A$1073)*$C843/$B$12*$B$7+(1-$A$1073)*$D843/$B$12*$C$7)</f>
        <v>0</v>
      </c>
      <c r="BV843" s="31" t="n">
        <f aca="false">$B$11*(($A$1074)*$C843/$B$12*$B$7+(1-$A$1074)*$D843/$B$12*$C$7)</f>
        <v>0</v>
      </c>
      <c r="BW843" s="31" t="n">
        <f aca="false">$B$11*(($A$1075)*$C843/$B$12*$B$7+(1-$A$1075)*$D843/$B$12*$C$7)</f>
        <v>0</v>
      </c>
      <c r="BX843" s="31" t="n">
        <f aca="false">$B$11*(($A$1076)*$C843/$B$12*$B$7+(1-$A$1076)*$D843/$B$12*$C$7)</f>
        <v>0</v>
      </c>
      <c r="BY843" s="31" t="n">
        <f aca="false">$B$11*(($A$1077)*$C843/$B$12*$B$7+(1-$A$1077)*$D843/$B$12*$C$7)</f>
        <v>0</v>
      </c>
      <c r="BZ843" s="31" t="n">
        <f aca="false">$B$11*(($A$1078)*$C843/$B$12*$B$7+(1-$A$1078)*$D843/$B$12*$C$7)</f>
        <v>0</v>
      </c>
      <c r="CA843" s="31" t="n">
        <f aca="false">$B$11*(($A$1079)*$C843/$B$12*$B$7+(1-$A$1079)*$D843/$B$12*$C$7)</f>
        <v>0</v>
      </c>
      <c r="CB843" s="31" t="n">
        <f aca="false">$B$11*(($A$1080)*$C843/$B$12*$B$7+(1-$A$1080)*$D843/$B$12*$C$7)</f>
        <v>0</v>
      </c>
      <c r="CC843" s="31" t="n">
        <f aca="false">$B$11*(($A$1081)*$C843/$B$12*$B$7+(1-$A$1081)*$D843/$B$12*$C$7)</f>
        <v>0</v>
      </c>
    </row>
    <row r="844" customFormat="false" ht="15" hidden="false" customHeight="false" outlineLevel="0" collapsed="false">
      <c r="A844" s="21" t="n">
        <v>820</v>
      </c>
      <c r="B844" s="27" t="n">
        <v>1.16668407581858</v>
      </c>
      <c r="C844" s="9" t="n">
        <f aca="false">SUM(AM844:AV844)</f>
        <v>0</v>
      </c>
      <c r="D844" s="9" t="n">
        <f aca="false">SUM(AW844:BF844)</f>
        <v>0</v>
      </c>
      <c r="E844" s="24" t="n">
        <f aca="false">(1-C844/$B$12)*$B$8-C844/$B$12*$B$7</f>
        <v>0.05</v>
      </c>
      <c r="F844" s="24" t="n">
        <f aca="false">(1-D844/$B$12)*$C$8-D844/$B$12*$C$7</f>
        <v>0.09</v>
      </c>
      <c r="G844" s="47" t="n">
        <f aca="false">$B$11*($B$10*C844/$B$12*$B$7+(1-$B$10)*D844/$B$12*$C$7)</f>
        <v>0</v>
      </c>
      <c r="H844" s="24" t="n">
        <f aca="false">$B$10*E844+(1-$B$10)*F844</f>
        <v>0.07</v>
      </c>
      <c r="I844" s="21"/>
      <c r="J844" s="21"/>
      <c r="K844" s="21"/>
      <c r="L844" s="21"/>
      <c r="M844" s="21"/>
      <c r="N844" s="21"/>
      <c r="O844" s="21"/>
      <c r="P844" s="21"/>
      <c r="Q844" s="21"/>
      <c r="R844" s="27" t="n">
        <v>-0.494182338161577</v>
      </c>
      <c r="S844" s="27" t="n">
        <v>-0.136859822579978</v>
      </c>
      <c r="T844" s="27" t="n">
        <v>1.26337088044029</v>
      </c>
      <c r="U844" s="27" t="n">
        <v>0.694881796912886</v>
      </c>
      <c r="V844" s="27" t="n">
        <v>1.28585117549204</v>
      </c>
      <c r="W844" s="27" t="n">
        <v>1.34761877362692</v>
      </c>
      <c r="X844" s="27" t="n">
        <v>-0.812673361030237</v>
      </c>
      <c r="Y844" s="27" t="n">
        <v>-0.949981949941424</v>
      </c>
      <c r="Z844" s="27" t="n">
        <v>1.54845389888227</v>
      </c>
      <c r="AA844" s="27" t="n">
        <v>-0.84061357998546</v>
      </c>
      <c r="AB844" s="27" t="n">
        <v>1.38248491268957</v>
      </c>
      <c r="AC844" s="27" t="n">
        <v>1.38817872010454</v>
      </c>
      <c r="AD844" s="27" t="n">
        <v>-0.795690962544494</v>
      </c>
      <c r="AE844" s="27" t="n">
        <v>-0.326386432647372</v>
      </c>
      <c r="AF844" s="27" t="n">
        <v>-1.68948178837027</v>
      </c>
      <c r="AG844" s="27" t="n">
        <v>0.333180731639694</v>
      </c>
      <c r="AH844" s="27" t="n">
        <v>1.14739280909494</v>
      </c>
      <c r="AI844" s="27" t="n">
        <v>0.791780527103377</v>
      </c>
      <c r="AJ844" s="27" t="n">
        <v>-0.392290686279518</v>
      </c>
      <c r="AK844" s="27" t="n">
        <v>0.557575102747327</v>
      </c>
      <c r="AL844" s="21"/>
      <c r="AM844" s="31" t="n">
        <f aca="false">IF(SQRT($B$9)*$B844+SQRT(1-$B$9)*R844&lt;_xlfn.NORM.S.INV($B$6),1,0)</f>
        <v>0</v>
      </c>
      <c r="AN844" s="31" t="n">
        <f aca="false">IF(SQRT($B$9)*$B844+SQRT(1-$B$9)*S844&lt;_xlfn.NORM.S.INV($B$6),1,0)</f>
        <v>0</v>
      </c>
      <c r="AO844" s="31" t="n">
        <f aca="false">IF(SQRT($B$9)*$B844+SQRT(1-$B$9)*T844&lt;_xlfn.NORM.S.INV($B$6),1,0)</f>
        <v>0</v>
      </c>
      <c r="AP844" s="31" t="n">
        <f aca="false">IF(SQRT($B$9)*$B844+SQRT(1-$B$9)*U844&lt;_xlfn.NORM.S.INV($B$6),1,0)</f>
        <v>0</v>
      </c>
      <c r="AQ844" s="31" t="n">
        <f aca="false">IF(SQRT($B$9)*$B844+SQRT(1-$B$9)*V844&lt;_xlfn.NORM.S.INV($B$6),1,0)</f>
        <v>0</v>
      </c>
      <c r="AR844" s="31" t="n">
        <f aca="false">IF(SQRT($B$9)*$B844+SQRT(1-$B$9)*W844&lt;_xlfn.NORM.S.INV($B$6),1,0)</f>
        <v>0</v>
      </c>
      <c r="AS844" s="31" t="n">
        <f aca="false">IF(SQRT($B$9)*$B844+SQRT(1-$B$9)*X844&lt;_xlfn.NORM.S.INV($B$6),1,0)</f>
        <v>0</v>
      </c>
      <c r="AT844" s="31" t="n">
        <f aca="false">IF(SQRT($B$9)*$B844+SQRT(1-$B$9)*Y844&lt;_xlfn.NORM.S.INV($B$6),1,0)</f>
        <v>0</v>
      </c>
      <c r="AU844" s="31" t="n">
        <f aca="false">IF(SQRT($B$9)*$B844+SQRT(1-$B$9)*Z844&lt;_xlfn.NORM.S.INV($B$6),1,0)</f>
        <v>0</v>
      </c>
      <c r="AV844" s="31" t="n">
        <f aca="false">IF(SQRT($B$9)*$B844+SQRT(1-$B$9)*AA844&lt;_xlfn.NORM.S.INV($B$6),1,0)</f>
        <v>0</v>
      </c>
      <c r="AW844" s="31" t="n">
        <f aca="false">IF(SQRT($C$9)*$B844+SQRT(1-$C$9)*AB844&lt;_xlfn.NORM.S.INV($C$6),1,0)</f>
        <v>0</v>
      </c>
      <c r="AX844" s="31" t="n">
        <f aca="false">IF(SQRT($C$9)*$B844+SQRT(1-$C$9)*AC844&lt;_xlfn.NORM.S.INV($C$6),1,0)</f>
        <v>0</v>
      </c>
      <c r="AY844" s="31" t="n">
        <f aca="false">IF(SQRT($C$9)*$B844+SQRT(1-$C$9)*AD844&lt;_xlfn.NORM.S.INV($C$6),1,0)</f>
        <v>0</v>
      </c>
      <c r="AZ844" s="31" t="n">
        <f aca="false">IF(SQRT($C$9)*$B844+SQRT(1-$C$9)*AE844&lt;_xlfn.NORM.S.INV($C$6),1,0)</f>
        <v>0</v>
      </c>
      <c r="BA844" s="31" t="n">
        <f aca="false">IF(SQRT($C$9)*$B844+SQRT(1-$C$9)*AF844&lt;_xlfn.NORM.S.INV($C$6),1,0)</f>
        <v>0</v>
      </c>
      <c r="BB844" s="31" t="n">
        <f aca="false">IF(SQRT($C$9)*$B844+SQRT(1-$C$9)*AG844&lt;_xlfn.NORM.S.INV($C$6),1,0)</f>
        <v>0</v>
      </c>
      <c r="BC844" s="31" t="n">
        <f aca="false">IF(SQRT($C$9)*$B844+SQRT(1-$C$9)*AH844&lt;_xlfn.NORM.S.INV($C$6),1,0)</f>
        <v>0</v>
      </c>
      <c r="BD844" s="31" t="n">
        <f aca="false">IF(SQRT($C$9)*$B844+SQRT(1-$C$9)*AI844&lt;_xlfn.NORM.S.INV($C$6),1,0)</f>
        <v>0</v>
      </c>
      <c r="BE844" s="31" t="n">
        <f aca="false">IF(SQRT($C$9)*$B844+SQRT(1-$C$9)*AJ844&lt;_xlfn.NORM.S.INV($C$6),1,0)</f>
        <v>0</v>
      </c>
      <c r="BF844" s="31" t="n">
        <f aca="false">IF(SQRT($C$9)*$B844+SQRT(1-$C$9)*AK844&lt;_xlfn.NORM.S.INV($C$6),1,0)</f>
        <v>0</v>
      </c>
      <c r="BG844" s="21"/>
      <c r="BH844" s="21"/>
      <c r="BI844" s="31" t="n">
        <f aca="false">$B$11*(($A$1061)*$C844/$B$12*$B$7+(1-$A$1061)*$D844/$B$12*$C$7)</f>
        <v>0</v>
      </c>
      <c r="BJ844" s="31" t="n">
        <f aca="false">$B$11*(($A$1062)*$C844/$B$12*$B$7+(1-$A$1062)*$D844/$B$12*$C$7)</f>
        <v>0</v>
      </c>
      <c r="BK844" s="31" t="n">
        <f aca="false">$B$11*(($A$1063)*$C844/$B$12*$B$7+(1-$A$1063)*$D844/$B$12*$C$7)</f>
        <v>0</v>
      </c>
      <c r="BL844" s="31" t="n">
        <f aca="false">$B$11*(($A$1064)*$C844/$B$12*$B$7+(1-$A$1064)*$D844/$B$12*$C$7)</f>
        <v>0</v>
      </c>
      <c r="BM844" s="31" t="n">
        <f aca="false">$B$11*(($A$1065)*$C844/$B$12*$B$7+(1-$A$1065)*$D844/$B$12*$C$7)</f>
        <v>0</v>
      </c>
      <c r="BN844" s="31" t="n">
        <f aca="false">$B$11*(($A$1066)*$C844/$B$12*$B$7+(1-$A$1066)*$D844/$B$12*$C$7)</f>
        <v>0</v>
      </c>
      <c r="BO844" s="31" t="n">
        <f aca="false">$B$11*(($A$1067)*$C844/$B$12*$B$7+(1-$A$1067)*$D844/$B$12*$C$7)</f>
        <v>0</v>
      </c>
      <c r="BP844" s="31" t="n">
        <f aca="false">$B$11*(($A$1068)*$C844/$B$12*$B$7+(1-$A$1068)*$D844/$B$12*$C$7)</f>
        <v>0</v>
      </c>
      <c r="BQ844" s="31" t="n">
        <f aca="false">$B$11*(($A$1069)*$C844/$B$12*$B$7+(1-$A$1069)*$D844/$B$12*$C$7)</f>
        <v>0</v>
      </c>
      <c r="BR844" s="31" t="n">
        <f aca="false">$B$11*(($A$1070)*$C844/$B$12*$B$7+(1-$A$1070)*$D844/$B$12*$C$7)</f>
        <v>0</v>
      </c>
      <c r="BS844" s="31" t="n">
        <f aca="false">$B$11*(($A$1071)*$C844/$B$12*$B$7+(1-$A$1071)*$D844/$B$12*$C$7)</f>
        <v>0</v>
      </c>
      <c r="BT844" s="31" t="n">
        <f aca="false">$B$11*(($A$1072)*$C844/$B$12*$B$7+(1-$A$1072)*$D844/$B$12*$C$7)</f>
        <v>0</v>
      </c>
      <c r="BU844" s="31" t="n">
        <f aca="false">$B$11*(($A$1073)*$C844/$B$12*$B$7+(1-$A$1073)*$D844/$B$12*$C$7)</f>
        <v>0</v>
      </c>
      <c r="BV844" s="31" t="n">
        <f aca="false">$B$11*(($A$1074)*$C844/$B$12*$B$7+(1-$A$1074)*$D844/$B$12*$C$7)</f>
        <v>0</v>
      </c>
      <c r="BW844" s="31" t="n">
        <f aca="false">$B$11*(($A$1075)*$C844/$B$12*$B$7+(1-$A$1075)*$D844/$B$12*$C$7)</f>
        <v>0</v>
      </c>
      <c r="BX844" s="31" t="n">
        <f aca="false">$B$11*(($A$1076)*$C844/$B$12*$B$7+(1-$A$1076)*$D844/$B$12*$C$7)</f>
        <v>0</v>
      </c>
      <c r="BY844" s="31" t="n">
        <f aca="false">$B$11*(($A$1077)*$C844/$B$12*$B$7+(1-$A$1077)*$D844/$B$12*$C$7)</f>
        <v>0</v>
      </c>
      <c r="BZ844" s="31" t="n">
        <f aca="false">$B$11*(($A$1078)*$C844/$B$12*$B$7+(1-$A$1078)*$D844/$B$12*$C$7)</f>
        <v>0</v>
      </c>
      <c r="CA844" s="31" t="n">
        <f aca="false">$B$11*(($A$1079)*$C844/$B$12*$B$7+(1-$A$1079)*$D844/$B$12*$C$7)</f>
        <v>0</v>
      </c>
      <c r="CB844" s="31" t="n">
        <f aca="false">$B$11*(($A$1080)*$C844/$B$12*$B$7+(1-$A$1080)*$D844/$B$12*$C$7)</f>
        <v>0</v>
      </c>
      <c r="CC844" s="31" t="n">
        <f aca="false">$B$11*(($A$1081)*$C844/$B$12*$B$7+(1-$A$1081)*$D844/$B$12*$C$7)</f>
        <v>0</v>
      </c>
    </row>
    <row r="845" customFormat="false" ht="15" hidden="false" customHeight="false" outlineLevel="0" collapsed="false">
      <c r="A845" s="21" t="n">
        <v>821</v>
      </c>
      <c r="B845" s="27" t="n">
        <v>1.73467179758501</v>
      </c>
      <c r="C845" s="9" t="n">
        <f aca="false">SUM(AM845:AV845)</f>
        <v>0</v>
      </c>
      <c r="D845" s="9" t="n">
        <f aca="false">SUM(AW845:BF845)</f>
        <v>0</v>
      </c>
      <c r="E845" s="24" t="n">
        <f aca="false">(1-C845/$B$12)*$B$8-C845/$B$12*$B$7</f>
        <v>0.05</v>
      </c>
      <c r="F845" s="24" t="n">
        <f aca="false">(1-D845/$B$12)*$C$8-D845/$B$12*$C$7</f>
        <v>0.09</v>
      </c>
      <c r="G845" s="47" t="n">
        <f aca="false">$B$11*($B$10*C845/$B$12*$B$7+(1-$B$10)*D845/$B$12*$C$7)</f>
        <v>0</v>
      </c>
      <c r="H845" s="24" t="n">
        <f aca="false">$B$10*E845+(1-$B$10)*F845</f>
        <v>0.07</v>
      </c>
      <c r="I845" s="21"/>
      <c r="J845" s="21"/>
      <c r="K845" s="21"/>
      <c r="L845" s="21"/>
      <c r="M845" s="21"/>
      <c r="N845" s="21"/>
      <c r="O845" s="21"/>
      <c r="P845" s="21"/>
      <c r="Q845" s="21"/>
      <c r="R845" s="27" t="n">
        <v>-1.02526918274231</v>
      </c>
      <c r="S845" s="27" t="n">
        <v>0.765301607980262</v>
      </c>
      <c r="T845" s="27" t="n">
        <v>-0.532122097336657</v>
      </c>
      <c r="U845" s="27" t="n">
        <v>-0.0806523515175341</v>
      </c>
      <c r="V845" s="27" t="n">
        <v>-0.367102076386227</v>
      </c>
      <c r="W845" s="27" t="n">
        <v>-1.07939328626531</v>
      </c>
      <c r="X845" s="27" t="n">
        <v>0.0720884280594864</v>
      </c>
      <c r="Y845" s="27" t="n">
        <v>1.34335668853148</v>
      </c>
      <c r="Z845" s="27" t="n">
        <v>0.0636672317622039</v>
      </c>
      <c r="AA845" s="27" t="n">
        <v>0.588405307690952</v>
      </c>
      <c r="AB845" s="27" t="n">
        <v>1.37252150790912</v>
      </c>
      <c r="AC845" s="27" t="n">
        <v>0.680600072092515</v>
      </c>
      <c r="AD845" s="27" t="n">
        <v>-1.1474213072976</v>
      </c>
      <c r="AE845" s="27" t="n">
        <v>1.30861814028161</v>
      </c>
      <c r="AF845" s="27" t="n">
        <v>0.229873874029529</v>
      </c>
      <c r="AG845" s="27" t="n">
        <v>-1.17227324828729</v>
      </c>
      <c r="AH845" s="27" t="n">
        <v>-0.469537813963103</v>
      </c>
      <c r="AI845" s="27" t="n">
        <v>1.15169297131682</v>
      </c>
      <c r="AJ845" s="27" t="n">
        <v>-0.0779652507985449</v>
      </c>
      <c r="AK845" s="27" t="n">
        <v>1.31921974547774</v>
      </c>
      <c r="AL845" s="21"/>
      <c r="AM845" s="31" t="n">
        <f aca="false">IF(SQRT($B$9)*$B845+SQRT(1-$B$9)*R845&lt;_xlfn.NORM.S.INV($B$6),1,0)</f>
        <v>0</v>
      </c>
      <c r="AN845" s="31" t="n">
        <f aca="false">IF(SQRT($B$9)*$B845+SQRT(1-$B$9)*S845&lt;_xlfn.NORM.S.INV($B$6),1,0)</f>
        <v>0</v>
      </c>
      <c r="AO845" s="31" t="n">
        <f aca="false">IF(SQRT($B$9)*$B845+SQRT(1-$B$9)*T845&lt;_xlfn.NORM.S.INV($B$6),1,0)</f>
        <v>0</v>
      </c>
      <c r="AP845" s="31" t="n">
        <f aca="false">IF(SQRT($B$9)*$B845+SQRT(1-$B$9)*U845&lt;_xlfn.NORM.S.INV($B$6),1,0)</f>
        <v>0</v>
      </c>
      <c r="AQ845" s="31" t="n">
        <f aca="false">IF(SQRT($B$9)*$B845+SQRT(1-$B$9)*V845&lt;_xlfn.NORM.S.INV($B$6),1,0)</f>
        <v>0</v>
      </c>
      <c r="AR845" s="31" t="n">
        <f aca="false">IF(SQRT($B$9)*$B845+SQRT(1-$B$9)*W845&lt;_xlfn.NORM.S.INV($B$6),1,0)</f>
        <v>0</v>
      </c>
      <c r="AS845" s="31" t="n">
        <f aca="false">IF(SQRT($B$9)*$B845+SQRT(1-$B$9)*X845&lt;_xlfn.NORM.S.INV($B$6),1,0)</f>
        <v>0</v>
      </c>
      <c r="AT845" s="31" t="n">
        <f aca="false">IF(SQRT($B$9)*$B845+SQRT(1-$B$9)*Y845&lt;_xlfn.NORM.S.INV($B$6),1,0)</f>
        <v>0</v>
      </c>
      <c r="AU845" s="31" t="n">
        <f aca="false">IF(SQRT($B$9)*$B845+SQRT(1-$B$9)*Z845&lt;_xlfn.NORM.S.INV($B$6),1,0)</f>
        <v>0</v>
      </c>
      <c r="AV845" s="31" t="n">
        <f aca="false">IF(SQRT($B$9)*$B845+SQRT(1-$B$9)*AA845&lt;_xlfn.NORM.S.INV($B$6),1,0)</f>
        <v>0</v>
      </c>
      <c r="AW845" s="31" t="n">
        <f aca="false">IF(SQRT($C$9)*$B845+SQRT(1-$C$9)*AB845&lt;_xlfn.NORM.S.INV($C$6),1,0)</f>
        <v>0</v>
      </c>
      <c r="AX845" s="31" t="n">
        <f aca="false">IF(SQRT($C$9)*$B845+SQRT(1-$C$9)*AC845&lt;_xlfn.NORM.S.INV($C$6),1,0)</f>
        <v>0</v>
      </c>
      <c r="AY845" s="31" t="n">
        <f aca="false">IF(SQRT($C$9)*$B845+SQRT(1-$C$9)*AD845&lt;_xlfn.NORM.S.INV($C$6),1,0)</f>
        <v>0</v>
      </c>
      <c r="AZ845" s="31" t="n">
        <f aca="false">IF(SQRT($C$9)*$B845+SQRT(1-$C$9)*AE845&lt;_xlfn.NORM.S.INV($C$6),1,0)</f>
        <v>0</v>
      </c>
      <c r="BA845" s="31" t="n">
        <f aca="false">IF(SQRT($C$9)*$B845+SQRT(1-$C$9)*AF845&lt;_xlfn.NORM.S.INV($C$6),1,0)</f>
        <v>0</v>
      </c>
      <c r="BB845" s="31" t="n">
        <f aca="false">IF(SQRT($C$9)*$B845+SQRT(1-$C$9)*AG845&lt;_xlfn.NORM.S.INV($C$6),1,0)</f>
        <v>0</v>
      </c>
      <c r="BC845" s="31" t="n">
        <f aca="false">IF(SQRT($C$9)*$B845+SQRT(1-$C$9)*AH845&lt;_xlfn.NORM.S.INV($C$6),1,0)</f>
        <v>0</v>
      </c>
      <c r="BD845" s="31" t="n">
        <f aca="false">IF(SQRT($C$9)*$B845+SQRT(1-$C$9)*AI845&lt;_xlfn.NORM.S.INV($C$6),1,0)</f>
        <v>0</v>
      </c>
      <c r="BE845" s="31" t="n">
        <f aca="false">IF(SQRT($C$9)*$B845+SQRT(1-$C$9)*AJ845&lt;_xlfn.NORM.S.INV($C$6),1,0)</f>
        <v>0</v>
      </c>
      <c r="BF845" s="31" t="n">
        <f aca="false">IF(SQRT($C$9)*$B845+SQRT(1-$C$9)*AK845&lt;_xlfn.NORM.S.INV($C$6),1,0)</f>
        <v>0</v>
      </c>
      <c r="BG845" s="21"/>
      <c r="BH845" s="21"/>
      <c r="BI845" s="31" t="n">
        <f aca="false">$B$11*(($A$1061)*$C845/$B$12*$B$7+(1-$A$1061)*$D845/$B$12*$C$7)</f>
        <v>0</v>
      </c>
      <c r="BJ845" s="31" t="n">
        <f aca="false">$B$11*(($A$1062)*$C845/$B$12*$B$7+(1-$A$1062)*$D845/$B$12*$C$7)</f>
        <v>0</v>
      </c>
      <c r="BK845" s="31" t="n">
        <f aca="false">$B$11*(($A$1063)*$C845/$B$12*$B$7+(1-$A$1063)*$D845/$B$12*$C$7)</f>
        <v>0</v>
      </c>
      <c r="BL845" s="31" t="n">
        <f aca="false">$B$11*(($A$1064)*$C845/$B$12*$B$7+(1-$A$1064)*$D845/$B$12*$C$7)</f>
        <v>0</v>
      </c>
      <c r="BM845" s="31" t="n">
        <f aca="false">$B$11*(($A$1065)*$C845/$B$12*$B$7+(1-$A$1065)*$D845/$B$12*$C$7)</f>
        <v>0</v>
      </c>
      <c r="BN845" s="31" t="n">
        <f aca="false">$B$11*(($A$1066)*$C845/$B$12*$B$7+(1-$A$1066)*$D845/$B$12*$C$7)</f>
        <v>0</v>
      </c>
      <c r="BO845" s="31" t="n">
        <f aca="false">$B$11*(($A$1067)*$C845/$B$12*$B$7+(1-$A$1067)*$D845/$B$12*$C$7)</f>
        <v>0</v>
      </c>
      <c r="BP845" s="31" t="n">
        <f aca="false">$B$11*(($A$1068)*$C845/$B$12*$B$7+(1-$A$1068)*$D845/$B$12*$C$7)</f>
        <v>0</v>
      </c>
      <c r="BQ845" s="31" t="n">
        <f aca="false">$B$11*(($A$1069)*$C845/$B$12*$B$7+(1-$A$1069)*$D845/$B$12*$C$7)</f>
        <v>0</v>
      </c>
      <c r="BR845" s="31" t="n">
        <f aca="false">$B$11*(($A$1070)*$C845/$B$12*$B$7+(1-$A$1070)*$D845/$B$12*$C$7)</f>
        <v>0</v>
      </c>
      <c r="BS845" s="31" t="n">
        <f aca="false">$B$11*(($A$1071)*$C845/$B$12*$B$7+(1-$A$1071)*$D845/$B$12*$C$7)</f>
        <v>0</v>
      </c>
      <c r="BT845" s="31" t="n">
        <f aca="false">$B$11*(($A$1072)*$C845/$B$12*$B$7+(1-$A$1072)*$D845/$B$12*$C$7)</f>
        <v>0</v>
      </c>
      <c r="BU845" s="31" t="n">
        <f aca="false">$B$11*(($A$1073)*$C845/$B$12*$B$7+(1-$A$1073)*$D845/$B$12*$C$7)</f>
        <v>0</v>
      </c>
      <c r="BV845" s="31" t="n">
        <f aca="false">$B$11*(($A$1074)*$C845/$B$12*$B$7+(1-$A$1074)*$D845/$B$12*$C$7)</f>
        <v>0</v>
      </c>
      <c r="BW845" s="31" t="n">
        <f aca="false">$B$11*(($A$1075)*$C845/$B$12*$B$7+(1-$A$1075)*$D845/$B$12*$C$7)</f>
        <v>0</v>
      </c>
      <c r="BX845" s="31" t="n">
        <f aca="false">$B$11*(($A$1076)*$C845/$B$12*$B$7+(1-$A$1076)*$D845/$B$12*$C$7)</f>
        <v>0</v>
      </c>
      <c r="BY845" s="31" t="n">
        <f aca="false">$B$11*(($A$1077)*$C845/$B$12*$B$7+(1-$A$1077)*$D845/$B$12*$C$7)</f>
        <v>0</v>
      </c>
      <c r="BZ845" s="31" t="n">
        <f aca="false">$B$11*(($A$1078)*$C845/$B$12*$B$7+(1-$A$1078)*$D845/$B$12*$C$7)</f>
        <v>0</v>
      </c>
      <c r="CA845" s="31" t="n">
        <f aca="false">$B$11*(($A$1079)*$C845/$B$12*$B$7+(1-$A$1079)*$D845/$B$12*$C$7)</f>
        <v>0</v>
      </c>
      <c r="CB845" s="31" t="n">
        <f aca="false">$B$11*(($A$1080)*$C845/$B$12*$B$7+(1-$A$1080)*$D845/$B$12*$C$7)</f>
        <v>0</v>
      </c>
      <c r="CC845" s="31" t="n">
        <f aca="false">$B$11*(($A$1081)*$C845/$B$12*$B$7+(1-$A$1081)*$D845/$B$12*$C$7)</f>
        <v>0</v>
      </c>
    </row>
    <row r="846" customFormat="false" ht="15" hidden="false" customHeight="false" outlineLevel="0" collapsed="false">
      <c r="A846" s="21" t="n">
        <v>822</v>
      </c>
      <c r="B846" s="27" t="n">
        <v>0.598713548527634</v>
      </c>
      <c r="C846" s="9" t="n">
        <f aca="false">SUM(AM846:AV846)</f>
        <v>0</v>
      </c>
      <c r="D846" s="9" t="n">
        <f aca="false">SUM(AW846:BF846)</f>
        <v>0</v>
      </c>
      <c r="E846" s="24" t="n">
        <f aca="false">(1-C846/$B$12)*$B$8-C846/$B$12*$B$7</f>
        <v>0.05</v>
      </c>
      <c r="F846" s="24" t="n">
        <f aca="false">(1-D846/$B$12)*$C$8-D846/$B$12*$C$7</f>
        <v>0.09</v>
      </c>
      <c r="G846" s="47" t="n">
        <f aca="false">$B$11*($B$10*C846/$B$12*$B$7+(1-$B$10)*D846/$B$12*$C$7)</f>
        <v>0</v>
      </c>
      <c r="H846" s="24" t="n">
        <f aca="false">$B$10*E846+(1-$B$10)*F846</f>
        <v>0.07</v>
      </c>
      <c r="I846" s="21"/>
      <c r="J846" s="21"/>
      <c r="K846" s="21"/>
      <c r="L846" s="21"/>
      <c r="M846" s="21"/>
      <c r="N846" s="21"/>
      <c r="O846" s="21"/>
      <c r="P846" s="21"/>
      <c r="Q846" s="21"/>
      <c r="R846" s="27" t="n">
        <v>0.767965010501754</v>
      </c>
      <c r="S846" s="27" t="n">
        <v>-0.910602232867213</v>
      </c>
      <c r="T846" s="27" t="n">
        <v>-1.63103552818698</v>
      </c>
      <c r="U846" s="27" t="n">
        <v>2.00640823518246</v>
      </c>
      <c r="V846" s="27" t="n">
        <v>0.246019414593488</v>
      </c>
      <c r="W846" s="27" t="n">
        <v>0.582475069808712</v>
      </c>
      <c r="X846" s="27" t="n">
        <v>1.06536545432842</v>
      </c>
      <c r="Y846" s="27" t="n">
        <v>0.480656606785434</v>
      </c>
      <c r="Z846" s="27" t="n">
        <v>0.543876987217761</v>
      </c>
      <c r="AA846" s="27" t="n">
        <v>-0.707758289817005</v>
      </c>
      <c r="AB846" s="27" t="n">
        <v>1.08593455518917</v>
      </c>
      <c r="AC846" s="27" t="n">
        <v>0.465571182683865</v>
      </c>
      <c r="AD846" s="27" t="n">
        <v>-0.767912688808265</v>
      </c>
      <c r="AE846" s="27" t="n">
        <v>0.947048535222125</v>
      </c>
      <c r="AF846" s="27" t="n">
        <v>0.335778682698639</v>
      </c>
      <c r="AG846" s="27" t="n">
        <v>-0.930551101207973</v>
      </c>
      <c r="AH846" s="27" t="n">
        <v>1.48210575174796</v>
      </c>
      <c r="AI846" s="27" t="n">
        <v>2.13713609694288</v>
      </c>
      <c r="AJ846" s="27" t="n">
        <v>0.584281226409224</v>
      </c>
      <c r="AK846" s="27" t="n">
        <v>0.819311079081198</v>
      </c>
      <c r="AL846" s="21"/>
      <c r="AM846" s="31" t="n">
        <f aca="false">IF(SQRT($B$9)*$B846+SQRT(1-$B$9)*R846&lt;_xlfn.NORM.S.INV($B$6),1,0)</f>
        <v>0</v>
      </c>
      <c r="AN846" s="31" t="n">
        <f aca="false">IF(SQRT($B$9)*$B846+SQRT(1-$B$9)*S846&lt;_xlfn.NORM.S.INV($B$6),1,0)</f>
        <v>0</v>
      </c>
      <c r="AO846" s="31" t="n">
        <f aca="false">IF(SQRT($B$9)*$B846+SQRT(1-$B$9)*T846&lt;_xlfn.NORM.S.INV($B$6),1,0)</f>
        <v>0</v>
      </c>
      <c r="AP846" s="31" t="n">
        <f aca="false">IF(SQRT($B$9)*$B846+SQRT(1-$B$9)*U846&lt;_xlfn.NORM.S.INV($B$6),1,0)</f>
        <v>0</v>
      </c>
      <c r="AQ846" s="31" t="n">
        <f aca="false">IF(SQRT($B$9)*$B846+SQRT(1-$B$9)*V846&lt;_xlfn.NORM.S.INV($B$6),1,0)</f>
        <v>0</v>
      </c>
      <c r="AR846" s="31" t="n">
        <f aca="false">IF(SQRT($B$9)*$B846+SQRT(1-$B$9)*W846&lt;_xlfn.NORM.S.INV($B$6),1,0)</f>
        <v>0</v>
      </c>
      <c r="AS846" s="31" t="n">
        <f aca="false">IF(SQRT($B$9)*$B846+SQRT(1-$B$9)*X846&lt;_xlfn.NORM.S.INV($B$6),1,0)</f>
        <v>0</v>
      </c>
      <c r="AT846" s="31" t="n">
        <f aca="false">IF(SQRT($B$9)*$B846+SQRT(1-$B$9)*Y846&lt;_xlfn.NORM.S.INV($B$6),1,0)</f>
        <v>0</v>
      </c>
      <c r="AU846" s="31" t="n">
        <f aca="false">IF(SQRT($B$9)*$B846+SQRT(1-$B$9)*Z846&lt;_xlfn.NORM.S.INV($B$6),1,0)</f>
        <v>0</v>
      </c>
      <c r="AV846" s="31" t="n">
        <f aca="false">IF(SQRT($B$9)*$B846+SQRT(1-$B$9)*AA846&lt;_xlfn.NORM.S.INV($B$6),1,0)</f>
        <v>0</v>
      </c>
      <c r="AW846" s="31" t="n">
        <f aca="false">IF(SQRT($C$9)*$B846+SQRT(1-$C$9)*AB846&lt;_xlfn.NORM.S.INV($C$6),1,0)</f>
        <v>0</v>
      </c>
      <c r="AX846" s="31" t="n">
        <f aca="false">IF(SQRT($C$9)*$B846+SQRT(1-$C$9)*AC846&lt;_xlfn.NORM.S.INV($C$6),1,0)</f>
        <v>0</v>
      </c>
      <c r="AY846" s="31" t="n">
        <f aca="false">IF(SQRT($C$9)*$B846+SQRT(1-$C$9)*AD846&lt;_xlfn.NORM.S.INV($C$6),1,0)</f>
        <v>0</v>
      </c>
      <c r="AZ846" s="31" t="n">
        <f aca="false">IF(SQRT($C$9)*$B846+SQRT(1-$C$9)*AE846&lt;_xlfn.NORM.S.INV($C$6),1,0)</f>
        <v>0</v>
      </c>
      <c r="BA846" s="31" t="n">
        <f aca="false">IF(SQRT($C$9)*$B846+SQRT(1-$C$9)*AF846&lt;_xlfn.NORM.S.INV($C$6),1,0)</f>
        <v>0</v>
      </c>
      <c r="BB846" s="31" t="n">
        <f aca="false">IF(SQRT($C$9)*$B846+SQRT(1-$C$9)*AG846&lt;_xlfn.NORM.S.INV($C$6),1,0)</f>
        <v>0</v>
      </c>
      <c r="BC846" s="31" t="n">
        <f aca="false">IF(SQRT($C$9)*$B846+SQRT(1-$C$9)*AH846&lt;_xlfn.NORM.S.INV($C$6),1,0)</f>
        <v>0</v>
      </c>
      <c r="BD846" s="31" t="n">
        <f aca="false">IF(SQRT($C$9)*$B846+SQRT(1-$C$9)*AI846&lt;_xlfn.NORM.S.INV($C$6),1,0)</f>
        <v>0</v>
      </c>
      <c r="BE846" s="31" t="n">
        <f aca="false">IF(SQRT($C$9)*$B846+SQRT(1-$C$9)*AJ846&lt;_xlfn.NORM.S.INV($C$6),1,0)</f>
        <v>0</v>
      </c>
      <c r="BF846" s="31" t="n">
        <f aca="false">IF(SQRT($C$9)*$B846+SQRT(1-$C$9)*AK846&lt;_xlfn.NORM.S.INV($C$6),1,0)</f>
        <v>0</v>
      </c>
      <c r="BG846" s="21"/>
      <c r="BH846" s="21"/>
      <c r="BI846" s="31" t="n">
        <f aca="false">$B$11*(($A$1061)*$C846/$B$12*$B$7+(1-$A$1061)*$D846/$B$12*$C$7)</f>
        <v>0</v>
      </c>
      <c r="BJ846" s="31" t="n">
        <f aca="false">$B$11*(($A$1062)*$C846/$B$12*$B$7+(1-$A$1062)*$D846/$B$12*$C$7)</f>
        <v>0</v>
      </c>
      <c r="BK846" s="31" t="n">
        <f aca="false">$B$11*(($A$1063)*$C846/$B$12*$B$7+(1-$A$1063)*$D846/$B$12*$C$7)</f>
        <v>0</v>
      </c>
      <c r="BL846" s="31" t="n">
        <f aca="false">$B$11*(($A$1064)*$C846/$B$12*$B$7+(1-$A$1064)*$D846/$B$12*$C$7)</f>
        <v>0</v>
      </c>
      <c r="BM846" s="31" t="n">
        <f aca="false">$B$11*(($A$1065)*$C846/$B$12*$B$7+(1-$A$1065)*$D846/$B$12*$C$7)</f>
        <v>0</v>
      </c>
      <c r="BN846" s="31" t="n">
        <f aca="false">$B$11*(($A$1066)*$C846/$B$12*$B$7+(1-$A$1066)*$D846/$B$12*$C$7)</f>
        <v>0</v>
      </c>
      <c r="BO846" s="31" t="n">
        <f aca="false">$B$11*(($A$1067)*$C846/$B$12*$B$7+(1-$A$1067)*$D846/$B$12*$C$7)</f>
        <v>0</v>
      </c>
      <c r="BP846" s="31" t="n">
        <f aca="false">$B$11*(($A$1068)*$C846/$B$12*$B$7+(1-$A$1068)*$D846/$B$12*$C$7)</f>
        <v>0</v>
      </c>
      <c r="BQ846" s="31" t="n">
        <f aca="false">$B$11*(($A$1069)*$C846/$B$12*$B$7+(1-$A$1069)*$D846/$B$12*$C$7)</f>
        <v>0</v>
      </c>
      <c r="BR846" s="31" t="n">
        <f aca="false">$B$11*(($A$1070)*$C846/$B$12*$B$7+(1-$A$1070)*$D846/$B$12*$C$7)</f>
        <v>0</v>
      </c>
      <c r="BS846" s="31" t="n">
        <f aca="false">$B$11*(($A$1071)*$C846/$B$12*$B$7+(1-$A$1071)*$D846/$B$12*$C$7)</f>
        <v>0</v>
      </c>
      <c r="BT846" s="31" t="n">
        <f aca="false">$B$11*(($A$1072)*$C846/$B$12*$B$7+(1-$A$1072)*$D846/$B$12*$C$7)</f>
        <v>0</v>
      </c>
      <c r="BU846" s="31" t="n">
        <f aca="false">$B$11*(($A$1073)*$C846/$B$12*$B$7+(1-$A$1073)*$D846/$B$12*$C$7)</f>
        <v>0</v>
      </c>
      <c r="BV846" s="31" t="n">
        <f aca="false">$B$11*(($A$1074)*$C846/$B$12*$B$7+(1-$A$1074)*$D846/$B$12*$C$7)</f>
        <v>0</v>
      </c>
      <c r="BW846" s="31" t="n">
        <f aca="false">$B$11*(($A$1075)*$C846/$B$12*$B$7+(1-$A$1075)*$D846/$B$12*$C$7)</f>
        <v>0</v>
      </c>
      <c r="BX846" s="31" t="n">
        <f aca="false">$B$11*(($A$1076)*$C846/$B$12*$B$7+(1-$A$1076)*$D846/$B$12*$C$7)</f>
        <v>0</v>
      </c>
      <c r="BY846" s="31" t="n">
        <f aca="false">$B$11*(($A$1077)*$C846/$B$12*$B$7+(1-$A$1077)*$D846/$B$12*$C$7)</f>
        <v>0</v>
      </c>
      <c r="BZ846" s="31" t="n">
        <f aca="false">$B$11*(($A$1078)*$C846/$B$12*$B$7+(1-$A$1078)*$D846/$B$12*$C$7)</f>
        <v>0</v>
      </c>
      <c r="CA846" s="31" t="n">
        <f aca="false">$B$11*(($A$1079)*$C846/$B$12*$B$7+(1-$A$1079)*$D846/$B$12*$C$7)</f>
        <v>0</v>
      </c>
      <c r="CB846" s="31" t="n">
        <f aca="false">$B$11*(($A$1080)*$C846/$B$12*$B$7+(1-$A$1080)*$D846/$B$12*$C$7)</f>
        <v>0</v>
      </c>
      <c r="CC846" s="31" t="n">
        <f aca="false">$B$11*(($A$1081)*$C846/$B$12*$B$7+(1-$A$1081)*$D846/$B$12*$C$7)</f>
        <v>0</v>
      </c>
    </row>
    <row r="847" customFormat="false" ht="15" hidden="false" customHeight="false" outlineLevel="0" collapsed="false">
      <c r="A847" s="21" t="n">
        <v>823</v>
      </c>
      <c r="B847" s="27" t="n">
        <v>-0.345692233082144</v>
      </c>
      <c r="C847" s="9" t="n">
        <f aca="false">SUM(AM847:AV847)</f>
        <v>0</v>
      </c>
      <c r="D847" s="9" t="n">
        <f aca="false">SUM(AW847:BF847)</f>
        <v>0</v>
      </c>
      <c r="E847" s="24" t="n">
        <f aca="false">(1-C847/$B$12)*$B$8-C847/$B$12*$B$7</f>
        <v>0.05</v>
      </c>
      <c r="F847" s="24" t="n">
        <f aca="false">(1-D847/$B$12)*$C$8-D847/$B$12*$C$7</f>
        <v>0.09</v>
      </c>
      <c r="G847" s="47" t="n">
        <f aca="false">$B$11*($B$10*C847/$B$12*$B$7+(1-$B$10)*D847/$B$12*$C$7)</f>
        <v>0</v>
      </c>
      <c r="H847" s="24" t="n">
        <f aca="false">$B$10*E847+(1-$B$10)*F847</f>
        <v>0.07</v>
      </c>
      <c r="I847" s="21"/>
      <c r="J847" s="21"/>
      <c r="K847" s="21"/>
      <c r="L847" s="21"/>
      <c r="M847" s="21"/>
      <c r="N847" s="21"/>
      <c r="O847" s="21"/>
      <c r="P847" s="21"/>
      <c r="Q847" s="21"/>
      <c r="R847" s="27" t="n">
        <v>-0.825187443583078</v>
      </c>
      <c r="S847" s="27" t="n">
        <v>0.491288024424243</v>
      </c>
      <c r="T847" s="27" t="n">
        <v>0.915240203219841</v>
      </c>
      <c r="U847" s="27" t="n">
        <v>-1.29485679483847</v>
      </c>
      <c r="V847" s="27" t="n">
        <v>0.650202527090083</v>
      </c>
      <c r="W847" s="27" t="n">
        <v>1.38867608548083</v>
      </c>
      <c r="X847" s="27" t="n">
        <v>0.512497581780716</v>
      </c>
      <c r="Y847" s="27" t="n">
        <v>0.377865192572036</v>
      </c>
      <c r="Z847" s="27" t="n">
        <v>-0.767760662246264</v>
      </c>
      <c r="AA847" s="27" t="n">
        <v>1.09387956676256</v>
      </c>
      <c r="AB847" s="27" t="n">
        <v>0.739442494000248</v>
      </c>
      <c r="AC847" s="27" t="n">
        <v>-1.23376825148538</v>
      </c>
      <c r="AD847" s="27" t="n">
        <v>-0.705371289592945</v>
      </c>
      <c r="AE847" s="27" t="n">
        <v>1.17990173270879</v>
      </c>
      <c r="AF847" s="27" t="n">
        <v>-0.0639350677694338</v>
      </c>
      <c r="AG847" s="27" t="n">
        <v>0.668564842059196</v>
      </c>
      <c r="AH847" s="27" t="n">
        <v>-1.35426888914575</v>
      </c>
      <c r="AI847" s="27" t="n">
        <v>-0.31223440939446</v>
      </c>
      <c r="AJ847" s="27" t="n">
        <v>0.3196436951091</v>
      </c>
      <c r="AK847" s="27" t="n">
        <v>-0.495550219797554</v>
      </c>
      <c r="AL847" s="21"/>
      <c r="AM847" s="31" t="n">
        <f aca="false">IF(SQRT($B$9)*$B847+SQRT(1-$B$9)*R847&lt;_xlfn.NORM.S.INV($B$6),1,0)</f>
        <v>0</v>
      </c>
      <c r="AN847" s="31" t="n">
        <f aca="false">IF(SQRT($B$9)*$B847+SQRT(1-$B$9)*S847&lt;_xlfn.NORM.S.INV($B$6),1,0)</f>
        <v>0</v>
      </c>
      <c r="AO847" s="31" t="n">
        <f aca="false">IF(SQRT($B$9)*$B847+SQRT(1-$B$9)*T847&lt;_xlfn.NORM.S.INV($B$6),1,0)</f>
        <v>0</v>
      </c>
      <c r="AP847" s="31" t="n">
        <f aca="false">IF(SQRT($B$9)*$B847+SQRT(1-$B$9)*U847&lt;_xlfn.NORM.S.INV($B$6),1,0)</f>
        <v>0</v>
      </c>
      <c r="AQ847" s="31" t="n">
        <f aca="false">IF(SQRT($B$9)*$B847+SQRT(1-$B$9)*V847&lt;_xlfn.NORM.S.INV($B$6),1,0)</f>
        <v>0</v>
      </c>
      <c r="AR847" s="31" t="n">
        <f aca="false">IF(SQRT($B$9)*$B847+SQRT(1-$B$9)*W847&lt;_xlfn.NORM.S.INV($B$6),1,0)</f>
        <v>0</v>
      </c>
      <c r="AS847" s="31" t="n">
        <f aca="false">IF(SQRT($B$9)*$B847+SQRT(1-$B$9)*X847&lt;_xlfn.NORM.S.INV($B$6),1,0)</f>
        <v>0</v>
      </c>
      <c r="AT847" s="31" t="n">
        <f aca="false">IF(SQRT($B$9)*$B847+SQRT(1-$B$9)*Y847&lt;_xlfn.NORM.S.INV($B$6),1,0)</f>
        <v>0</v>
      </c>
      <c r="AU847" s="31" t="n">
        <f aca="false">IF(SQRT($B$9)*$B847+SQRT(1-$B$9)*Z847&lt;_xlfn.NORM.S.INV($B$6),1,0)</f>
        <v>0</v>
      </c>
      <c r="AV847" s="31" t="n">
        <f aca="false">IF(SQRT($B$9)*$B847+SQRT(1-$B$9)*AA847&lt;_xlfn.NORM.S.INV($B$6),1,0)</f>
        <v>0</v>
      </c>
      <c r="AW847" s="31" t="n">
        <f aca="false">IF(SQRT($C$9)*$B847+SQRT(1-$C$9)*AB847&lt;_xlfn.NORM.S.INV($C$6),1,0)</f>
        <v>0</v>
      </c>
      <c r="AX847" s="31" t="n">
        <f aca="false">IF(SQRT($C$9)*$B847+SQRT(1-$C$9)*AC847&lt;_xlfn.NORM.S.INV($C$6),1,0)</f>
        <v>0</v>
      </c>
      <c r="AY847" s="31" t="n">
        <f aca="false">IF(SQRT($C$9)*$B847+SQRT(1-$C$9)*AD847&lt;_xlfn.NORM.S.INV($C$6),1,0)</f>
        <v>0</v>
      </c>
      <c r="AZ847" s="31" t="n">
        <f aca="false">IF(SQRT($C$9)*$B847+SQRT(1-$C$9)*AE847&lt;_xlfn.NORM.S.INV($C$6),1,0)</f>
        <v>0</v>
      </c>
      <c r="BA847" s="31" t="n">
        <f aca="false">IF(SQRT($C$9)*$B847+SQRT(1-$C$9)*AF847&lt;_xlfn.NORM.S.INV($C$6),1,0)</f>
        <v>0</v>
      </c>
      <c r="BB847" s="31" t="n">
        <f aca="false">IF(SQRT($C$9)*$B847+SQRT(1-$C$9)*AG847&lt;_xlfn.NORM.S.INV($C$6),1,0)</f>
        <v>0</v>
      </c>
      <c r="BC847" s="31" t="n">
        <f aca="false">IF(SQRT($C$9)*$B847+SQRT(1-$C$9)*AH847&lt;_xlfn.NORM.S.INV($C$6),1,0)</f>
        <v>0</v>
      </c>
      <c r="BD847" s="31" t="n">
        <f aca="false">IF(SQRT($C$9)*$B847+SQRT(1-$C$9)*AI847&lt;_xlfn.NORM.S.INV($C$6),1,0)</f>
        <v>0</v>
      </c>
      <c r="BE847" s="31" t="n">
        <f aca="false">IF(SQRT($C$9)*$B847+SQRT(1-$C$9)*AJ847&lt;_xlfn.NORM.S.INV($C$6),1,0)</f>
        <v>0</v>
      </c>
      <c r="BF847" s="31" t="n">
        <f aca="false">IF(SQRT($C$9)*$B847+SQRT(1-$C$9)*AK847&lt;_xlfn.NORM.S.INV($C$6),1,0)</f>
        <v>0</v>
      </c>
      <c r="BG847" s="21"/>
      <c r="BH847" s="21"/>
      <c r="BI847" s="31" t="n">
        <f aca="false">$B$11*(($A$1061)*$C847/$B$12*$B$7+(1-$A$1061)*$D847/$B$12*$C$7)</f>
        <v>0</v>
      </c>
      <c r="BJ847" s="31" t="n">
        <f aca="false">$B$11*(($A$1062)*$C847/$B$12*$B$7+(1-$A$1062)*$D847/$B$12*$C$7)</f>
        <v>0</v>
      </c>
      <c r="BK847" s="31" t="n">
        <f aca="false">$B$11*(($A$1063)*$C847/$B$12*$B$7+(1-$A$1063)*$D847/$B$12*$C$7)</f>
        <v>0</v>
      </c>
      <c r="BL847" s="31" t="n">
        <f aca="false">$B$11*(($A$1064)*$C847/$B$12*$B$7+(1-$A$1064)*$D847/$B$12*$C$7)</f>
        <v>0</v>
      </c>
      <c r="BM847" s="31" t="n">
        <f aca="false">$B$11*(($A$1065)*$C847/$B$12*$B$7+(1-$A$1065)*$D847/$B$12*$C$7)</f>
        <v>0</v>
      </c>
      <c r="BN847" s="31" t="n">
        <f aca="false">$B$11*(($A$1066)*$C847/$B$12*$B$7+(1-$A$1066)*$D847/$B$12*$C$7)</f>
        <v>0</v>
      </c>
      <c r="BO847" s="31" t="n">
        <f aca="false">$B$11*(($A$1067)*$C847/$B$12*$B$7+(1-$A$1067)*$D847/$B$12*$C$7)</f>
        <v>0</v>
      </c>
      <c r="BP847" s="31" t="n">
        <f aca="false">$B$11*(($A$1068)*$C847/$B$12*$B$7+(1-$A$1068)*$D847/$B$12*$C$7)</f>
        <v>0</v>
      </c>
      <c r="BQ847" s="31" t="n">
        <f aca="false">$B$11*(($A$1069)*$C847/$B$12*$B$7+(1-$A$1069)*$D847/$B$12*$C$7)</f>
        <v>0</v>
      </c>
      <c r="BR847" s="31" t="n">
        <f aca="false">$B$11*(($A$1070)*$C847/$B$12*$B$7+(1-$A$1070)*$D847/$B$12*$C$7)</f>
        <v>0</v>
      </c>
      <c r="BS847" s="31" t="n">
        <f aca="false">$B$11*(($A$1071)*$C847/$B$12*$B$7+(1-$A$1071)*$D847/$B$12*$C$7)</f>
        <v>0</v>
      </c>
      <c r="BT847" s="31" t="n">
        <f aca="false">$B$11*(($A$1072)*$C847/$B$12*$B$7+(1-$A$1072)*$D847/$B$12*$C$7)</f>
        <v>0</v>
      </c>
      <c r="BU847" s="31" t="n">
        <f aca="false">$B$11*(($A$1073)*$C847/$B$12*$B$7+(1-$A$1073)*$D847/$B$12*$C$7)</f>
        <v>0</v>
      </c>
      <c r="BV847" s="31" t="n">
        <f aca="false">$B$11*(($A$1074)*$C847/$B$12*$B$7+(1-$A$1074)*$D847/$B$12*$C$7)</f>
        <v>0</v>
      </c>
      <c r="BW847" s="31" t="n">
        <f aca="false">$B$11*(($A$1075)*$C847/$B$12*$B$7+(1-$A$1075)*$D847/$B$12*$C$7)</f>
        <v>0</v>
      </c>
      <c r="BX847" s="31" t="n">
        <f aca="false">$B$11*(($A$1076)*$C847/$B$12*$B$7+(1-$A$1076)*$D847/$B$12*$C$7)</f>
        <v>0</v>
      </c>
      <c r="BY847" s="31" t="n">
        <f aca="false">$B$11*(($A$1077)*$C847/$B$12*$B$7+(1-$A$1077)*$D847/$B$12*$C$7)</f>
        <v>0</v>
      </c>
      <c r="BZ847" s="31" t="n">
        <f aca="false">$B$11*(($A$1078)*$C847/$B$12*$B$7+(1-$A$1078)*$D847/$B$12*$C$7)</f>
        <v>0</v>
      </c>
      <c r="CA847" s="31" t="n">
        <f aca="false">$B$11*(($A$1079)*$C847/$B$12*$B$7+(1-$A$1079)*$D847/$B$12*$C$7)</f>
        <v>0</v>
      </c>
      <c r="CB847" s="31" t="n">
        <f aca="false">$B$11*(($A$1080)*$C847/$B$12*$B$7+(1-$A$1080)*$D847/$B$12*$C$7)</f>
        <v>0</v>
      </c>
      <c r="CC847" s="31" t="n">
        <f aca="false">$B$11*(($A$1081)*$C847/$B$12*$B$7+(1-$A$1081)*$D847/$B$12*$C$7)</f>
        <v>0</v>
      </c>
    </row>
    <row r="848" customFormat="false" ht="15" hidden="false" customHeight="false" outlineLevel="0" collapsed="false">
      <c r="A848" s="21" t="n">
        <v>824</v>
      </c>
      <c r="B848" s="27" t="n">
        <v>0.802192737730826</v>
      </c>
      <c r="C848" s="9" t="n">
        <f aca="false">SUM(AM848:AV848)</f>
        <v>0</v>
      </c>
      <c r="D848" s="9" t="n">
        <f aca="false">SUM(AW848:BF848)</f>
        <v>0</v>
      </c>
      <c r="E848" s="24" t="n">
        <f aca="false">(1-C848/$B$12)*$B$8-C848/$B$12*$B$7</f>
        <v>0.05</v>
      </c>
      <c r="F848" s="24" t="n">
        <f aca="false">(1-D848/$B$12)*$C$8-D848/$B$12*$C$7</f>
        <v>0.09</v>
      </c>
      <c r="G848" s="47" t="n">
        <f aca="false">$B$11*($B$10*C848/$B$12*$B$7+(1-$B$10)*D848/$B$12*$C$7)</f>
        <v>0</v>
      </c>
      <c r="H848" s="24" t="n">
        <f aca="false">$B$10*E848+(1-$B$10)*F848</f>
        <v>0.07</v>
      </c>
      <c r="I848" s="21"/>
      <c r="J848" s="21"/>
      <c r="K848" s="21"/>
      <c r="L848" s="21"/>
      <c r="M848" s="21"/>
      <c r="N848" s="21"/>
      <c r="O848" s="21"/>
      <c r="P848" s="21"/>
      <c r="Q848" s="21"/>
      <c r="R848" s="27" t="n">
        <v>0.661874641641263</v>
      </c>
      <c r="S848" s="27" t="n">
        <v>-0.855018153611781</v>
      </c>
      <c r="T848" s="27" t="n">
        <v>-1.85315488582595</v>
      </c>
      <c r="U848" s="27" t="n">
        <v>1.10185862425107</v>
      </c>
      <c r="V848" s="27" t="n">
        <v>-0.548430650425979</v>
      </c>
      <c r="W848" s="27" t="n">
        <v>-1.22523805636324</v>
      </c>
      <c r="X848" s="27" t="n">
        <v>0.196091889300401</v>
      </c>
      <c r="Y848" s="27" t="n">
        <v>0.539696115457089</v>
      </c>
      <c r="Z848" s="27" t="n">
        <v>-0.746817994211456</v>
      </c>
      <c r="AA848" s="27" t="n">
        <v>-0.261848698392746</v>
      </c>
      <c r="AB848" s="27" t="n">
        <v>0.800016137698486</v>
      </c>
      <c r="AC848" s="27" t="n">
        <v>0.265394702989718</v>
      </c>
      <c r="AD848" s="27" t="n">
        <v>1.19031729898433</v>
      </c>
      <c r="AE848" s="27" t="n">
        <v>-0.857220612972846</v>
      </c>
      <c r="AF848" s="27" t="n">
        <v>-0.206594786987535</v>
      </c>
      <c r="AG848" s="27" t="n">
        <v>-0.344725886577252</v>
      </c>
      <c r="AH848" s="27" t="n">
        <v>-0.674320427629869</v>
      </c>
      <c r="AI848" s="27" t="n">
        <v>-0.3459691308273</v>
      </c>
      <c r="AJ848" s="27" t="n">
        <v>-0.530947248477801</v>
      </c>
      <c r="AK848" s="27" t="n">
        <v>0.604586097332246</v>
      </c>
      <c r="AL848" s="21"/>
      <c r="AM848" s="31" t="n">
        <f aca="false">IF(SQRT($B$9)*$B848+SQRT(1-$B$9)*R848&lt;_xlfn.NORM.S.INV($B$6),1,0)</f>
        <v>0</v>
      </c>
      <c r="AN848" s="31" t="n">
        <f aca="false">IF(SQRT($B$9)*$B848+SQRT(1-$B$9)*S848&lt;_xlfn.NORM.S.INV($B$6),1,0)</f>
        <v>0</v>
      </c>
      <c r="AO848" s="31" t="n">
        <f aca="false">IF(SQRT($B$9)*$B848+SQRT(1-$B$9)*T848&lt;_xlfn.NORM.S.INV($B$6),1,0)</f>
        <v>0</v>
      </c>
      <c r="AP848" s="31" t="n">
        <f aca="false">IF(SQRT($B$9)*$B848+SQRT(1-$B$9)*U848&lt;_xlfn.NORM.S.INV($B$6),1,0)</f>
        <v>0</v>
      </c>
      <c r="AQ848" s="31" t="n">
        <f aca="false">IF(SQRT($B$9)*$B848+SQRT(1-$B$9)*V848&lt;_xlfn.NORM.S.INV($B$6),1,0)</f>
        <v>0</v>
      </c>
      <c r="AR848" s="31" t="n">
        <f aca="false">IF(SQRT($B$9)*$B848+SQRT(1-$B$9)*W848&lt;_xlfn.NORM.S.INV($B$6),1,0)</f>
        <v>0</v>
      </c>
      <c r="AS848" s="31" t="n">
        <f aca="false">IF(SQRT($B$9)*$B848+SQRT(1-$B$9)*X848&lt;_xlfn.NORM.S.INV($B$6),1,0)</f>
        <v>0</v>
      </c>
      <c r="AT848" s="31" t="n">
        <f aca="false">IF(SQRT($B$9)*$B848+SQRT(1-$B$9)*Y848&lt;_xlfn.NORM.S.INV($B$6),1,0)</f>
        <v>0</v>
      </c>
      <c r="AU848" s="31" t="n">
        <f aca="false">IF(SQRT($B$9)*$B848+SQRT(1-$B$9)*Z848&lt;_xlfn.NORM.S.INV($B$6),1,0)</f>
        <v>0</v>
      </c>
      <c r="AV848" s="31" t="n">
        <f aca="false">IF(SQRT($B$9)*$B848+SQRT(1-$B$9)*AA848&lt;_xlfn.NORM.S.INV($B$6),1,0)</f>
        <v>0</v>
      </c>
      <c r="AW848" s="31" t="n">
        <f aca="false">IF(SQRT($C$9)*$B848+SQRT(1-$C$9)*AB848&lt;_xlfn.NORM.S.INV($C$6),1,0)</f>
        <v>0</v>
      </c>
      <c r="AX848" s="31" t="n">
        <f aca="false">IF(SQRT($C$9)*$B848+SQRT(1-$C$9)*AC848&lt;_xlfn.NORM.S.INV($C$6),1,0)</f>
        <v>0</v>
      </c>
      <c r="AY848" s="31" t="n">
        <f aca="false">IF(SQRT($C$9)*$B848+SQRT(1-$C$9)*AD848&lt;_xlfn.NORM.S.INV($C$6),1,0)</f>
        <v>0</v>
      </c>
      <c r="AZ848" s="31" t="n">
        <f aca="false">IF(SQRT($C$9)*$B848+SQRT(1-$C$9)*AE848&lt;_xlfn.NORM.S.INV($C$6),1,0)</f>
        <v>0</v>
      </c>
      <c r="BA848" s="31" t="n">
        <f aca="false">IF(SQRT($C$9)*$B848+SQRT(1-$C$9)*AF848&lt;_xlfn.NORM.S.INV($C$6),1,0)</f>
        <v>0</v>
      </c>
      <c r="BB848" s="31" t="n">
        <f aca="false">IF(SQRT($C$9)*$B848+SQRT(1-$C$9)*AG848&lt;_xlfn.NORM.S.INV($C$6),1,0)</f>
        <v>0</v>
      </c>
      <c r="BC848" s="31" t="n">
        <f aca="false">IF(SQRT($C$9)*$B848+SQRT(1-$C$9)*AH848&lt;_xlfn.NORM.S.INV($C$6),1,0)</f>
        <v>0</v>
      </c>
      <c r="BD848" s="31" t="n">
        <f aca="false">IF(SQRT($C$9)*$B848+SQRT(1-$C$9)*AI848&lt;_xlfn.NORM.S.INV($C$6),1,0)</f>
        <v>0</v>
      </c>
      <c r="BE848" s="31" t="n">
        <f aca="false">IF(SQRT($C$9)*$B848+SQRT(1-$C$9)*AJ848&lt;_xlfn.NORM.S.INV($C$6),1,0)</f>
        <v>0</v>
      </c>
      <c r="BF848" s="31" t="n">
        <f aca="false">IF(SQRT($C$9)*$B848+SQRT(1-$C$9)*AK848&lt;_xlfn.NORM.S.INV($C$6),1,0)</f>
        <v>0</v>
      </c>
      <c r="BG848" s="21"/>
      <c r="BH848" s="21"/>
      <c r="BI848" s="31" t="n">
        <f aca="false">$B$11*(($A$1061)*$C848/$B$12*$B$7+(1-$A$1061)*$D848/$B$12*$C$7)</f>
        <v>0</v>
      </c>
      <c r="BJ848" s="31" t="n">
        <f aca="false">$B$11*(($A$1062)*$C848/$B$12*$B$7+(1-$A$1062)*$D848/$B$12*$C$7)</f>
        <v>0</v>
      </c>
      <c r="BK848" s="31" t="n">
        <f aca="false">$B$11*(($A$1063)*$C848/$B$12*$B$7+(1-$A$1063)*$D848/$B$12*$C$7)</f>
        <v>0</v>
      </c>
      <c r="BL848" s="31" t="n">
        <f aca="false">$B$11*(($A$1064)*$C848/$B$12*$B$7+(1-$A$1064)*$D848/$B$12*$C$7)</f>
        <v>0</v>
      </c>
      <c r="BM848" s="31" t="n">
        <f aca="false">$B$11*(($A$1065)*$C848/$B$12*$B$7+(1-$A$1065)*$D848/$B$12*$C$7)</f>
        <v>0</v>
      </c>
      <c r="BN848" s="31" t="n">
        <f aca="false">$B$11*(($A$1066)*$C848/$B$12*$B$7+(1-$A$1066)*$D848/$B$12*$C$7)</f>
        <v>0</v>
      </c>
      <c r="BO848" s="31" t="n">
        <f aca="false">$B$11*(($A$1067)*$C848/$B$12*$B$7+(1-$A$1067)*$D848/$B$12*$C$7)</f>
        <v>0</v>
      </c>
      <c r="BP848" s="31" t="n">
        <f aca="false">$B$11*(($A$1068)*$C848/$B$12*$B$7+(1-$A$1068)*$D848/$B$12*$C$7)</f>
        <v>0</v>
      </c>
      <c r="BQ848" s="31" t="n">
        <f aca="false">$B$11*(($A$1069)*$C848/$B$12*$B$7+(1-$A$1069)*$D848/$B$12*$C$7)</f>
        <v>0</v>
      </c>
      <c r="BR848" s="31" t="n">
        <f aca="false">$B$11*(($A$1070)*$C848/$B$12*$B$7+(1-$A$1070)*$D848/$B$12*$C$7)</f>
        <v>0</v>
      </c>
      <c r="BS848" s="31" t="n">
        <f aca="false">$B$11*(($A$1071)*$C848/$B$12*$B$7+(1-$A$1071)*$D848/$B$12*$C$7)</f>
        <v>0</v>
      </c>
      <c r="BT848" s="31" t="n">
        <f aca="false">$B$11*(($A$1072)*$C848/$B$12*$B$7+(1-$A$1072)*$D848/$B$12*$C$7)</f>
        <v>0</v>
      </c>
      <c r="BU848" s="31" t="n">
        <f aca="false">$B$11*(($A$1073)*$C848/$B$12*$B$7+(1-$A$1073)*$D848/$B$12*$C$7)</f>
        <v>0</v>
      </c>
      <c r="BV848" s="31" t="n">
        <f aca="false">$B$11*(($A$1074)*$C848/$B$12*$B$7+(1-$A$1074)*$D848/$B$12*$C$7)</f>
        <v>0</v>
      </c>
      <c r="BW848" s="31" t="n">
        <f aca="false">$B$11*(($A$1075)*$C848/$B$12*$B$7+(1-$A$1075)*$D848/$B$12*$C$7)</f>
        <v>0</v>
      </c>
      <c r="BX848" s="31" t="n">
        <f aca="false">$B$11*(($A$1076)*$C848/$B$12*$B$7+(1-$A$1076)*$D848/$B$12*$C$7)</f>
        <v>0</v>
      </c>
      <c r="BY848" s="31" t="n">
        <f aca="false">$B$11*(($A$1077)*$C848/$B$12*$B$7+(1-$A$1077)*$D848/$B$12*$C$7)</f>
        <v>0</v>
      </c>
      <c r="BZ848" s="31" t="n">
        <f aca="false">$B$11*(($A$1078)*$C848/$B$12*$B$7+(1-$A$1078)*$D848/$B$12*$C$7)</f>
        <v>0</v>
      </c>
      <c r="CA848" s="31" t="n">
        <f aca="false">$B$11*(($A$1079)*$C848/$B$12*$B$7+(1-$A$1079)*$D848/$B$12*$C$7)</f>
        <v>0</v>
      </c>
      <c r="CB848" s="31" t="n">
        <f aca="false">$B$11*(($A$1080)*$C848/$B$12*$B$7+(1-$A$1080)*$D848/$B$12*$C$7)</f>
        <v>0</v>
      </c>
      <c r="CC848" s="31" t="n">
        <f aca="false">$B$11*(($A$1081)*$C848/$B$12*$B$7+(1-$A$1081)*$D848/$B$12*$C$7)</f>
        <v>0</v>
      </c>
    </row>
    <row r="849" customFormat="false" ht="15" hidden="false" customHeight="false" outlineLevel="0" collapsed="false">
      <c r="A849" s="21" t="n">
        <v>825</v>
      </c>
      <c r="B849" s="27" t="n">
        <v>0.941085542031455</v>
      </c>
      <c r="C849" s="9" t="n">
        <f aca="false">SUM(AM849:AV849)</f>
        <v>0</v>
      </c>
      <c r="D849" s="9" t="n">
        <f aca="false">SUM(AW849:BF849)</f>
        <v>0</v>
      </c>
      <c r="E849" s="24" t="n">
        <f aca="false">(1-C849/$B$12)*$B$8-C849/$B$12*$B$7</f>
        <v>0.05</v>
      </c>
      <c r="F849" s="24" t="n">
        <f aca="false">(1-D849/$B$12)*$C$8-D849/$B$12*$C$7</f>
        <v>0.09</v>
      </c>
      <c r="G849" s="47" t="n">
        <f aca="false">$B$11*($B$10*C849/$B$12*$B$7+(1-$B$10)*D849/$B$12*$C$7)</f>
        <v>0</v>
      </c>
      <c r="H849" s="24" t="n">
        <f aca="false">$B$10*E849+(1-$B$10)*F849</f>
        <v>0.07</v>
      </c>
      <c r="I849" s="21"/>
      <c r="J849" s="21"/>
      <c r="K849" s="21"/>
      <c r="L849" s="21"/>
      <c r="M849" s="21"/>
      <c r="N849" s="21"/>
      <c r="O849" s="21"/>
      <c r="P849" s="21"/>
      <c r="Q849" s="21"/>
      <c r="R849" s="27" t="n">
        <v>-0.0305510295429126</v>
      </c>
      <c r="S849" s="27" t="n">
        <v>1.37875697434955</v>
      </c>
      <c r="T849" s="27" t="n">
        <v>-0.030927963521517</v>
      </c>
      <c r="U849" s="27" t="n">
        <v>1.33199987412113</v>
      </c>
      <c r="V849" s="27" t="n">
        <v>0.771201282099875</v>
      </c>
      <c r="W849" s="27" t="n">
        <v>-0.343123241342944</v>
      </c>
      <c r="X849" s="27" t="n">
        <v>0.366253041278235</v>
      </c>
      <c r="Y849" s="27" t="n">
        <v>1.45900334531207</v>
      </c>
      <c r="Z849" s="27" t="n">
        <v>0.24937669011303</v>
      </c>
      <c r="AA849" s="27" t="n">
        <v>0.303223448480302</v>
      </c>
      <c r="AB849" s="27" t="n">
        <v>0.0429050321738264</v>
      </c>
      <c r="AC849" s="27" t="n">
        <v>-0.799047272815796</v>
      </c>
      <c r="AD849" s="27" t="n">
        <v>-0.0483545120447985</v>
      </c>
      <c r="AE849" s="27" t="n">
        <v>1.01661829392316</v>
      </c>
      <c r="AF849" s="27" t="n">
        <v>0.316574842299687</v>
      </c>
      <c r="AG849" s="27" t="n">
        <v>0.860187388412053</v>
      </c>
      <c r="AH849" s="27" t="n">
        <v>0.269289363056273</v>
      </c>
      <c r="AI849" s="27" t="n">
        <v>-0.235391846060124</v>
      </c>
      <c r="AJ849" s="27" t="n">
        <v>1.43676663302429</v>
      </c>
      <c r="AK849" s="27" t="n">
        <v>-0.700097986979791</v>
      </c>
      <c r="AL849" s="21"/>
      <c r="AM849" s="31" t="n">
        <f aca="false">IF(SQRT($B$9)*$B849+SQRT(1-$B$9)*R849&lt;_xlfn.NORM.S.INV($B$6),1,0)</f>
        <v>0</v>
      </c>
      <c r="AN849" s="31" t="n">
        <f aca="false">IF(SQRT($B$9)*$B849+SQRT(1-$B$9)*S849&lt;_xlfn.NORM.S.INV($B$6),1,0)</f>
        <v>0</v>
      </c>
      <c r="AO849" s="31" t="n">
        <f aca="false">IF(SQRT($B$9)*$B849+SQRT(1-$B$9)*T849&lt;_xlfn.NORM.S.INV($B$6),1,0)</f>
        <v>0</v>
      </c>
      <c r="AP849" s="31" t="n">
        <f aca="false">IF(SQRT($B$9)*$B849+SQRT(1-$B$9)*U849&lt;_xlfn.NORM.S.INV($B$6),1,0)</f>
        <v>0</v>
      </c>
      <c r="AQ849" s="31" t="n">
        <f aca="false">IF(SQRT($B$9)*$B849+SQRT(1-$B$9)*V849&lt;_xlfn.NORM.S.INV($B$6),1,0)</f>
        <v>0</v>
      </c>
      <c r="AR849" s="31" t="n">
        <f aca="false">IF(SQRT($B$9)*$B849+SQRT(1-$B$9)*W849&lt;_xlfn.NORM.S.INV($B$6),1,0)</f>
        <v>0</v>
      </c>
      <c r="AS849" s="31" t="n">
        <f aca="false">IF(SQRT($B$9)*$B849+SQRT(1-$B$9)*X849&lt;_xlfn.NORM.S.INV($B$6),1,0)</f>
        <v>0</v>
      </c>
      <c r="AT849" s="31" t="n">
        <f aca="false">IF(SQRT($B$9)*$B849+SQRT(1-$B$9)*Y849&lt;_xlfn.NORM.S.INV($B$6),1,0)</f>
        <v>0</v>
      </c>
      <c r="AU849" s="31" t="n">
        <f aca="false">IF(SQRT($B$9)*$B849+SQRT(1-$B$9)*Z849&lt;_xlfn.NORM.S.INV($B$6),1,0)</f>
        <v>0</v>
      </c>
      <c r="AV849" s="31" t="n">
        <f aca="false">IF(SQRT($B$9)*$B849+SQRT(1-$B$9)*AA849&lt;_xlfn.NORM.S.INV($B$6),1,0)</f>
        <v>0</v>
      </c>
      <c r="AW849" s="31" t="n">
        <f aca="false">IF(SQRT($C$9)*$B849+SQRT(1-$C$9)*AB849&lt;_xlfn.NORM.S.INV($C$6),1,0)</f>
        <v>0</v>
      </c>
      <c r="AX849" s="31" t="n">
        <f aca="false">IF(SQRT($C$9)*$B849+SQRT(1-$C$9)*AC849&lt;_xlfn.NORM.S.INV($C$6),1,0)</f>
        <v>0</v>
      </c>
      <c r="AY849" s="31" t="n">
        <f aca="false">IF(SQRT($C$9)*$B849+SQRT(1-$C$9)*AD849&lt;_xlfn.NORM.S.INV($C$6),1,0)</f>
        <v>0</v>
      </c>
      <c r="AZ849" s="31" t="n">
        <f aca="false">IF(SQRT($C$9)*$B849+SQRT(1-$C$9)*AE849&lt;_xlfn.NORM.S.INV($C$6),1,0)</f>
        <v>0</v>
      </c>
      <c r="BA849" s="31" t="n">
        <f aca="false">IF(SQRT($C$9)*$B849+SQRT(1-$C$9)*AF849&lt;_xlfn.NORM.S.INV($C$6),1,0)</f>
        <v>0</v>
      </c>
      <c r="BB849" s="31" t="n">
        <f aca="false">IF(SQRT($C$9)*$B849+SQRT(1-$C$9)*AG849&lt;_xlfn.NORM.S.INV($C$6),1,0)</f>
        <v>0</v>
      </c>
      <c r="BC849" s="31" t="n">
        <f aca="false">IF(SQRT($C$9)*$B849+SQRT(1-$C$9)*AH849&lt;_xlfn.NORM.S.INV($C$6),1,0)</f>
        <v>0</v>
      </c>
      <c r="BD849" s="31" t="n">
        <f aca="false">IF(SQRT($C$9)*$B849+SQRT(1-$C$9)*AI849&lt;_xlfn.NORM.S.INV($C$6),1,0)</f>
        <v>0</v>
      </c>
      <c r="BE849" s="31" t="n">
        <f aca="false">IF(SQRT($C$9)*$B849+SQRT(1-$C$9)*AJ849&lt;_xlfn.NORM.S.INV($C$6),1,0)</f>
        <v>0</v>
      </c>
      <c r="BF849" s="31" t="n">
        <f aca="false">IF(SQRT($C$9)*$B849+SQRT(1-$C$9)*AK849&lt;_xlfn.NORM.S.INV($C$6),1,0)</f>
        <v>0</v>
      </c>
      <c r="BG849" s="21"/>
      <c r="BH849" s="21"/>
      <c r="BI849" s="31" t="n">
        <f aca="false">$B$11*(($A$1061)*$C849/$B$12*$B$7+(1-$A$1061)*$D849/$B$12*$C$7)</f>
        <v>0</v>
      </c>
      <c r="BJ849" s="31" t="n">
        <f aca="false">$B$11*(($A$1062)*$C849/$B$12*$B$7+(1-$A$1062)*$D849/$B$12*$C$7)</f>
        <v>0</v>
      </c>
      <c r="BK849" s="31" t="n">
        <f aca="false">$B$11*(($A$1063)*$C849/$B$12*$B$7+(1-$A$1063)*$D849/$B$12*$C$7)</f>
        <v>0</v>
      </c>
      <c r="BL849" s="31" t="n">
        <f aca="false">$B$11*(($A$1064)*$C849/$B$12*$B$7+(1-$A$1064)*$D849/$B$12*$C$7)</f>
        <v>0</v>
      </c>
      <c r="BM849" s="31" t="n">
        <f aca="false">$B$11*(($A$1065)*$C849/$B$12*$B$7+(1-$A$1065)*$D849/$B$12*$C$7)</f>
        <v>0</v>
      </c>
      <c r="BN849" s="31" t="n">
        <f aca="false">$B$11*(($A$1066)*$C849/$B$12*$B$7+(1-$A$1066)*$D849/$B$12*$C$7)</f>
        <v>0</v>
      </c>
      <c r="BO849" s="31" t="n">
        <f aca="false">$B$11*(($A$1067)*$C849/$B$12*$B$7+(1-$A$1067)*$D849/$B$12*$C$7)</f>
        <v>0</v>
      </c>
      <c r="BP849" s="31" t="n">
        <f aca="false">$B$11*(($A$1068)*$C849/$B$12*$B$7+(1-$A$1068)*$D849/$B$12*$C$7)</f>
        <v>0</v>
      </c>
      <c r="BQ849" s="31" t="n">
        <f aca="false">$B$11*(($A$1069)*$C849/$B$12*$B$7+(1-$A$1069)*$D849/$B$12*$C$7)</f>
        <v>0</v>
      </c>
      <c r="BR849" s="31" t="n">
        <f aca="false">$B$11*(($A$1070)*$C849/$B$12*$B$7+(1-$A$1070)*$D849/$B$12*$C$7)</f>
        <v>0</v>
      </c>
      <c r="BS849" s="31" t="n">
        <f aca="false">$B$11*(($A$1071)*$C849/$B$12*$B$7+(1-$A$1071)*$D849/$B$12*$C$7)</f>
        <v>0</v>
      </c>
      <c r="BT849" s="31" t="n">
        <f aca="false">$B$11*(($A$1072)*$C849/$B$12*$B$7+(1-$A$1072)*$D849/$B$12*$C$7)</f>
        <v>0</v>
      </c>
      <c r="BU849" s="31" t="n">
        <f aca="false">$B$11*(($A$1073)*$C849/$B$12*$B$7+(1-$A$1073)*$D849/$B$12*$C$7)</f>
        <v>0</v>
      </c>
      <c r="BV849" s="31" t="n">
        <f aca="false">$B$11*(($A$1074)*$C849/$B$12*$B$7+(1-$A$1074)*$D849/$B$12*$C$7)</f>
        <v>0</v>
      </c>
      <c r="BW849" s="31" t="n">
        <f aca="false">$B$11*(($A$1075)*$C849/$B$12*$B$7+(1-$A$1075)*$D849/$B$12*$C$7)</f>
        <v>0</v>
      </c>
      <c r="BX849" s="31" t="n">
        <f aca="false">$B$11*(($A$1076)*$C849/$B$12*$B$7+(1-$A$1076)*$D849/$B$12*$C$7)</f>
        <v>0</v>
      </c>
      <c r="BY849" s="31" t="n">
        <f aca="false">$B$11*(($A$1077)*$C849/$B$12*$B$7+(1-$A$1077)*$D849/$B$12*$C$7)</f>
        <v>0</v>
      </c>
      <c r="BZ849" s="31" t="n">
        <f aca="false">$B$11*(($A$1078)*$C849/$B$12*$B$7+(1-$A$1078)*$D849/$B$12*$C$7)</f>
        <v>0</v>
      </c>
      <c r="CA849" s="31" t="n">
        <f aca="false">$B$11*(($A$1079)*$C849/$B$12*$B$7+(1-$A$1079)*$D849/$B$12*$C$7)</f>
        <v>0</v>
      </c>
      <c r="CB849" s="31" t="n">
        <f aca="false">$B$11*(($A$1080)*$C849/$B$12*$B$7+(1-$A$1080)*$D849/$B$12*$C$7)</f>
        <v>0</v>
      </c>
      <c r="CC849" s="31" t="n">
        <f aca="false">$B$11*(($A$1081)*$C849/$B$12*$B$7+(1-$A$1081)*$D849/$B$12*$C$7)</f>
        <v>0</v>
      </c>
    </row>
    <row r="850" customFormat="false" ht="15" hidden="false" customHeight="false" outlineLevel="0" collapsed="false">
      <c r="A850" s="21" t="n">
        <v>826</v>
      </c>
      <c r="B850" s="27" t="n">
        <v>-2.06074910284433</v>
      </c>
      <c r="C850" s="9" t="n">
        <f aca="false">SUM(AM850:AV850)</f>
        <v>0</v>
      </c>
      <c r="D850" s="9" t="n">
        <f aca="false">SUM(AW850:BF850)</f>
        <v>3</v>
      </c>
      <c r="E850" s="24" t="n">
        <f aca="false">(1-C850/$B$12)*$B$8-C850/$B$12*$B$7</f>
        <v>0.05</v>
      </c>
      <c r="F850" s="24" t="n">
        <f aca="false">(1-D850/$B$12)*$C$8-D850/$B$12*$C$7</f>
        <v>-0.117</v>
      </c>
      <c r="G850" s="47" t="n">
        <f aca="false">$B$11*($B$10*C850/$B$12*$B$7+(1-$B$10)*D850/$B$12*$C$7)</f>
        <v>900</v>
      </c>
      <c r="H850" s="24" t="n">
        <f aca="false">$B$10*E850+(1-$B$10)*F850</f>
        <v>-0.0335</v>
      </c>
      <c r="I850" s="21"/>
      <c r="J850" s="21"/>
      <c r="K850" s="21"/>
      <c r="L850" s="21"/>
      <c r="M850" s="21"/>
      <c r="N850" s="21"/>
      <c r="O850" s="21"/>
      <c r="P850" s="21"/>
      <c r="Q850" s="21"/>
      <c r="R850" s="27" t="n">
        <v>-0.340031111547853</v>
      </c>
      <c r="S850" s="27" t="n">
        <v>1.79938486615522</v>
      </c>
      <c r="T850" s="27" t="n">
        <v>-0.920856151944477</v>
      </c>
      <c r="U850" s="27" t="n">
        <v>0.648799256570593</v>
      </c>
      <c r="V850" s="27" t="n">
        <v>-0.775991523441341</v>
      </c>
      <c r="W850" s="27" t="n">
        <v>-0.0565550188917202</v>
      </c>
      <c r="X850" s="27" t="n">
        <v>1.16094688358644</v>
      </c>
      <c r="Y850" s="27" t="n">
        <v>1.98869914717719</v>
      </c>
      <c r="Z850" s="27" t="n">
        <v>1.23326378852238</v>
      </c>
      <c r="AA850" s="27" t="n">
        <v>0.062097549680531</v>
      </c>
      <c r="AB850" s="27" t="n">
        <v>0.876279140369858</v>
      </c>
      <c r="AC850" s="27" t="n">
        <v>1.14895726550353</v>
      </c>
      <c r="AD850" s="27" t="n">
        <v>0.46850021722377</v>
      </c>
      <c r="AE850" s="27" t="n">
        <v>-0.834375870292319</v>
      </c>
      <c r="AF850" s="27" t="n">
        <v>-0.0172169433838778</v>
      </c>
      <c r="AG850" s="27" t="n">
        <v>-0.308204285904717</v>
      </c>
      <c r="AH850" s="27" t="n">
        <v>-1.35594080629774</v>
      </c>
      <c r="AI850" s="27" t="n">
        <v>0.884064220633765</v>
      </c>
      <c r="AJ850" s="27" t="n">
        <v>0.36846045067479</v>
      </c>
      <c r="AK850" s="27" t="n">
        <v>-2.40153964949085</v>
      </c>
      <c r="AL850" s="21"/>
      <c r="AM850" s="31" t="n">
        <f aca="false">IF(SQRT($B$9)*$B850+SQRT(1-$B$9)*R850&lt;_xlfn.NORM.S.INV($B$6),1,0)</f>
        <v>0</v>
      </c>
      <c r="AN850" s="31" t="n">
        <f aca="false">IF(SQRT($B$9)*$B850+SQRT(1-$B$9)*S850&lt;_xlfn.NORM.S.INV($B$6),1,0)</f>
        <v>0</v>
      </c>
      <c r="AO850" s="31" t="n">
        <f aca="false">IF(SQRT($B$9)*$B850+SQRT(1-$B$9)*T850&lt;_xlfn.NORM.S.INV($B$6),1,0)</f>
        <v>0</v>
      </c>
      <c r="AP850" s="31" t="n">
        <f aca="false">IF(SQRT($B$9)*$B850+SQRT(1-$B$9)*U850&lt;_xlfn.NORM.S.INV($B$6),1,0)</f>
        <v>0</v>
      </c>
      <c r="AQ850" s="31" t="n">
        <f aca="false">IF(SQRT($B$9)*$B850+SQRT(1-$B$9)*V850&lt;_xlfn.NORM.S.INV($B$6),1,0)</f>
        <v>0</v>
      </c>
      <c r="AR850" s="31" t="n">
        <f aca="false">IF(SQRT($B$9)*$B850+SQRT(1-$B$9)*W850&lt;_xlfn.NORM.S.INV($B$6),1,0)</f>
        <v>0</v>
      </c>
      <c r="AS850" s="31" t="n">
        <f aca="false">IF(SQRT($B$9)*$B850+SQRT(1-$B$9)*X850&lt;_xlfn.NORM.S.INV($B$6),1,0)</f>
        <v>0</v>
      </c>
      <c r="AT850" s="31" t="n">
        <f aca="false">IF(SQRT($B$9)*$B850+SQRT(1-$B$9)*Y850&lt;_xlfn.NORM.S.INV($B$6),1,0)</f>
        <v>0</v>
      </c>
      <c r="AU850" s="31" t="n">
        <f aca="false">IF(SQRT($B$9)*$B850+SQRT(1-$B$9)*Z850&lt;_xlfn.NORM.S.INV($B$6),1,0)</f>
        <v>0</v>
      </c>
      <c r="AV850" s="31" t="n">
        <f aca="false">IF(SQRT($B$9)*$B850+SQRT(1-$B$9)*AA850&lt;_xlfn.NORM.S.INV($B$6),1,0)</f>
        <v>0</v>
      </c>
      <c r="AW850" s="31" t="n">
        <f aca="false">IF(SQRT($C$9)*$B850+SQRT(1-$C$9)*AB850&lt;_xlfn.NORM.S.INV($C$6),1,0)</f>
        <v>0</v>
      </c>
      <c r="AX850" s="31" t="n">
        <f aca="false">IF(SQRT($C$9)*$B850+SQRT(1-$C$9)*AC850&lt;_xlfn.NORM.S.INV($C$6),1,0)</f>
        <v>0</v>
      </c>
      <c r="AY850" s="31" t="n">
        <f aca="false">IF(SQRT($C$9)*$B850+SQRT(1-$C$9)*AD850&lt;_xlfn.NORM.S.INV($C$6),1,0)</f>
        <v>0</v>
      </c>
      <c r="AZ850" s="31" t="n">
        <f aca="false">IF(SQRT($C$9)*$B850+SQRT(1-$C$9)*AE850&lt;_xlfn.NORM.S.INV($C$6),1,0)</f>
        <v>1</v>
      </c>
      <c r="BA850" s="31" t="n">
        <f aca="false">IF(SQRT($C$9)*$B850+SQRT(1-$C$9)*AF850&lt;_xlfn.NORM.S.INV($C$6),1,0)</f>
        <v>0</v>
      </c>
      <c r="BB850" s="31" t="n">
        <f aca="false">IF(SQRT($C$9)*$B850+SQRT(1-$C$9)*AG850&lt;_xlfn.NORM.S.INV($C$6),1,0)</f>
        <v>0</v>
      </c>
      <c r="BC850" s="31" t="n">
        <f aca="false">IF(SQRT($C$9)*$B850+SQRT(1-$C$9)*AH850&lt;_xlfn.NORM.S.INV($C$6),1,0)</f>
        <v>1</v>
      </c>
      <c r="BD850" s="31" t="n">
        <f aca="false">IF(SQRT($C$9)*$B850+SQRT(1-$C$9)*AI850&lt;_xlfn.NORM.S.INV($C$6),1,0)</f>
        <v>0</v>
      </c>
      <c r="BE850" s="31" t="n">
        <f aca="false">IF(SQRT($C$9)*$B850+SQRT(1-$C$9)*AJ850&lt;_xlfn.NORM.S.INV($C$6),1,0)</f>
        <v>0</v>
      </c>
      <c r="BF850" s="31" t="n">
        <f aca="false">IF(SQRT($C$9)*$B850+SQRT(1-$C$9)*AK850&lt;_xlfn.NORM.S.INV($C$6),1,0)</f>
        <v>1</v>
      </c>
      <c r="BG850" s="21"/>
      <c r="BH850" s="21"/>
      <c r="BI850" s="31" t="n">
        <f aca="false">$B$11*(($A$1061)*$C850/$B$12*$B$7+(1-$A$1061)*$D850/$B$12*$C$7)</f>
        <v>1800</v>
      </c>
      <c r="BJ850" s="31" t="n">
        <f aca="false">$B$11*(($A$1062)*$C850/$B$12*$B$7+(1-$A$1062)*$D850/$B$12*$C$7)</f>
        <v>1710</v>
      </c>
      <c r="BK850" s="31" t="n">
        <f aca="false">$B$11*(($A$1063)*$C850/$B$12*$B$7+(1-$A$1063)*$D850/$B$12*$C$7)</f>
        <v>1620</v>
      </c>
      <c r="BL850" s="31" t="n">
        <f aca="false">$B$11*(($A$1064)*$C850/$B$12*$B$7+(1-$A$1064)*$D850/$B$12*$C$7)</f>
        <v>1530</v>
      </c>
      <c r="BM850" s="31" t="n">
        <f aca="false">$B$11*(($A$1065)*$C850/$B$12*$B$7+(1-$A$1065)*$D850/$B$12*$C$7)</f>
        <v>1440</v>
      </c>
      <c r="BN850" s="31" t="n">
        <f aca="false">$B$11*(($A$1066)*$C850/$B$12*$B$7+(1-$A$1066)*$D850/$B$12*$C$7)</f>
        <v>1350</v>
      </c>
      <c r="BO850" s="31" t="n">
        <f aca="false">$B$11*(($A$1067)*$C850/$B$12*$B$7+(1-$A$1067)*$D850/$B$12*$C$7)</f>
        <v>1260</v>
      </c>
      <c r="BP850" s="31" t="n">
        <f aca="false">$B$11*(($A$1068)*$C850/$B$12*$B$7+(1-$A$1068)*$D850/$B$12*$C$7)</f>
        <v>1170</v>
      </c>
      <c r="BQ850" s="31" t="n">
        <f aca="false">$B$11*(($A$1069)*$C850/$B$12*$B$7+(1-$A$1069)*$D850/$B$12*$C$7)</f>
        <v>1080</v>
      </c>
      <c r="BR850" s="31" t="n">
        <f aca="false">$B$11*(($A$1070)*$C850/$B$12*$B$7+(1-$A$1070)*$D850/$B$12*$C$7)</f>
        <v>990</v>
      </c>
      <c r="BS850" s="31" t="n">
        <f aca="false">$B$11*(($A$1071)*$C850/$B$12*$B$7+(1-$A$1071)*$D850/$B$12*$C$7)</f>
        <v>900</v>
      </c>
      <c r="BT850" s="31" t="n">
        <f aca="false">$B$11*(($A$1072)*$C850/$B$12*$B$7+(1-$A$1072)*$D850/$B$12*$C$7)</f>
        <v>810</v>
      </c>
      <c r="BU850" s="31" t="n">
        <f aca="false">$B$11*(($A$1073)*$C850/$B$12*$B$7+(1-$A$1073)*$D850/$B$12*$C$7)</f>
        <v>720</v>
      </c>
      <c r="BV850" s="31" t="n">
        <f aca="false">$B$11*(($A$1074)*$C850/$B$12*$B$7+(1-$A$1074)*$D850/$B$12*$C$7)</f>
        <v>630</v>
      </c>
      <c r="BW850" s="31" t="n">
        <f aca="false">$B$11*(($A$1075)*$C850/$B$12*$B$7+(1-$A$1075)*$D850/$B$12*$C$7)</f>
        <v>540</v>
      </c>
      <c r="BX850" s="31" t="n">
        <f aca="false">$B$11*(($A$1076)*$C850/$B$12*$B$7+(1-$A$1076)*$D850/$B$12*$C$7)</f>
        <v>450</v>
      </c>
      <c r="BY850" s="31" t="n">
        <f aca="false">$B$11*(($A$1077)*$C850/$B$12*$B$7+(1-$A$1077)*$D850/$B$12*$C$7)</f>
        <v>360</v>
      </c>
      <c r="BZ850" s="31" t="n">
        <f aca="false">$B$11*(($A$1078)*$C850/$B$12*$B$7+(1-$A$1078)*$D850/$B$12*$C$7)</f>
        <v>270</v>
      </c>
      <c r="CA850" s="31" t="n">
        <f aca="false">$B$11*(($A$1079)*$C850/$B$12*$B$7+(1-$A$1079)*$D850/$B$12*$C$7)</f>
        <v>180</v>
      </c>
      <c r="CB850" s="31" t="n">
        <f aca="false">$B$11*(($A$1080)*$C850/$B$12*$B$7+(1-$A$1080)*$D850/$B$12*$C$7)</f>
        <v>90.0000000000001</v>
      </c>
      <c r="CC850" s="31" t="n">
        <f aca="false">$B$11*(($A$1081)*$C850/$B$12*$B$7+(1-$A$1081)*$D850/$B$12*$C$7)</f>
        <v>0</v>
      </c>
    </row>
    <row r="851" customFormat="false" ht="15" hidden="false" customHeight="false" outlineLevel="0" collapsed="false">
      <c r="A851" s="21" t="n">
        <v>827</v>
      </c>
      <c r="B851" s="27" t="n">
        <v>-1.19086368834048</v>
      </c>
      <c r="C851" s="9" t="n">
        <f aca="false">SUM(AM851:AV851)</f>
        <v>0</v>
      </c>
      <c r="D851" s="9" t="n">
        <f aca="false">SUM(AW851:BF851)</f>
        <v>2</v>
      </c>
      <c r="E851" s="24" t="n">
        <f aca="false">(1-C851/$B$12)*$B$8-C851/$B$12*$B$7</f>
        <v>0.05</v>
      </c>
      <c r="F851" s="24" t="n">
        <f aca="false">(1-D851/$B$12)*$C$8-D851/$B$12*$C$7</f>
        <v>-0.048</v>
      </c>
      <c r="G851" s="47" t="n">
        <f aca="false">$B$11*($B$10*C851/$B$12*$B$7+(1-$B$10)*D851/$B$12*$C$7)</f>
        <v>600</v>
      </c>
      <c r="H851" s="24" t="n">
        <f aca="false">$B$10*E851+(1-$B$10)*F851</f>
        <v>0.001</v>
      </c>
      <c r="I851" s="21"/>
      <c r="J851" s="21"/>
      <c r="K851" s="21"/>
      <c r="L851" s="21"/>
      <c r="M851" s="21"/>
      <c r="N851" s="21"/>
      <c r="O851" s="21"/>
      <c r="P851" s="21"/>
      <c r="Q851" s="21"/>
      <c r="R851" s="27" t="n">
        <v>0.680457377295218</v>
      </c>
      <c r="S851" s="27" t="n">
        <v>-1.52260352934188</v>
      </c>
      <c r="T851" s="27" t="n">
        <v>-1.52521539789233</v>
      </c>
      <c r="U851" s="27" t="n">
        <v>1.39161892704168</v>
      </c>
      <c r="V851" s="27" t="n">
        <v>-0.393935042944528</v>
      </c>
      <c r="W851" s="27" t="n">
        <v>-1.2326148939012</v>
      </c>
      <c r="X851" s="27" t="n">
        <v>-0.069199988705657</v>
      </c>
      <c r="Y851" s="27" t="n">
        <v>-1.74411648310608</v>
      </c>
      <c r="Z851" s="27" t="n">
        <v>1.03055906391872</v>
      </c>
      <c r="AA851" s="27" t="n">
        <v>0.261938029452865</v>
      </c>
      <c r="AB851" s="27" t="n">
        <v>-1.67599122203534</v>
      </c>
      <c r="AC851" s="27" t="n">
        <v>-1.16641535232224</v>
      </c>
      <c r="AD851" s="27" t="n">
        <v>-0.398306919610454</v>
      </c>
      <c r="AE851" s="27" t="n">
        <v>0.911778470751033</v>
      </c>
      <c r="AF851" s="27" t="n">
        <v>1.29983724763754</v>
      </c>
      <c r="AG851" s="27" t="n">
        <v>-0.204854134630702</v>
      </c>
      <c r="AH851" s="27" t="n">
        <v>-1.45979370090886</v>
      </c>
      <c r="AI851" s="27" t="n">
        <v>0.64247728942302</v>
      </c>
      <c r="AJ851" s="27" t="n">
        <v>0.146556752444226</v>
      </c>
      <c r="AK851" s="27" t="n">
        <v>0.312090620308028</v>
      </c>
      <c r="AL851" s="21"/>
      <c r="AM851" s="31" t="n">
        <f aca="false">IF(SQRT($B$9)*$B851+SQRT(1-$B$9)*R851&lt;_xlfn.NORM.S.INV($B$6),1,0)</f>
        <v>0</v>
      </c>
      <c r="AN851" s="31" t="n">
        <f aca="false">IF(SQRT($B$9)*$B851+SQRT(1-$B$9)*S851&lt;_xlfn.NORM.S.INV($B$6),1,0)</f>
        <v>0</v>
      </c>
      <c r="AO851" s="31" t="n">
        <f aca="false">IF(SQRT($B$9)*$B851+SQRT(1-$B$9)*T851&lt;_xlfn.NORM.S.INV($B$6),1,0)</f>
        <v>0</v>
      </c>
      <c r="AP851" s="31" t="n">
        <f aca="false">IF(SQRT($B$9)*$B851+SQRT(1-$B$9)*U851&lt;_xlfn.NORM.S.INV($B$6),1,0)</f>
        <v>0</v>
      </c>
      <c r="AQ851" s="31" t="n">
        <f aca="false">IF(SQRT($B$9)*$B851+SQRT(1-$B$9)*V851&lt;_xlfn.NORM.S.INV($B$6),1,0)</f>
        <v>0</v>
      </c>
      <c r="AR851" s="31" t="n">
        <f aca="false">IF(SQRT($B$9)*$B851+SQRT(1-$B$9)*W851&lt;_xlfn.NORM.S.INV($B$6),1,0)</f>
        <v>0</v>
      </c>
      <c r="AS851" s="31" t="n">
        <f aca="false">IF(SQRT($B$9)*$B851+SQRT(1-$B$9)*X851&lt;_xlfn.NORM.S.INV($B$6),1,0)</f>
        <v>0</v>
      </c>
      <c r="AT851" s="31" t="n">
        <f aca="false">IF(SQRT($B$9)*$B851+SQRT(1-$B$9)*Y851&lt;_xlfn.NORM.S.INV($B$6),1,0)</f>
        <v>0</v>
      </c>
      <c r="AU851" s="31" t="n">
        <f aca="false">IF(SQRT($B$9)*$B851+SQRT(1-$B$9)*Z851&lt;_xlfn.NORM.S.INV($B$6),1,0)</f>
        <v>0</v>
      </c>
      <c r="AV851" s="31" t="n">
        <f aca="false">IF(SQRT($B$9)*$B851+SQRT(1-$B$9)*AA851&lt;_xlfn.NORM.S.INV($B$6),1,0)</f>
        <v>0</v>
      </c>
      <c r="AW851" s="31" t="n">
        <f aca="false">IF(SQRT($C$9)*$B851+SQRT(1-$C$9)*AB851&lt;_xlfn.NORM.S.INV($C$6),1,0)</f>
        <v>1</v>
      </c>
      <c r="AX851" s="31" t="n">
        <f aca="false">IF(SQRT($C$9)*$B851+SQRT(1-$C$9)*AC851&lt;_xlfn.NORM.S.INV($C$6),1,0)</f>
        <v>0</v>
      </c>
      <c r="AY851" s="31" t="n">
        <f aca="false">IF(SQRT($C$9)*$B851+SQRT(1-$C$9)*AD851&lt;_xlfn.NORM.S.INV($C$6),1,0)</f>
        <v>0</v>
      </c>
      <c r="AZ851" s="31" t="n">
        <f aca="false">IF(SQRT($C$9)*$B851+SQRT(1-$C$9)*AE851&lt;_xlfn.NORM.S.INV($C$6),1,0)</f>
        <v>0</v>
      </c>
      <c r="BA851" s="31" t="n">
        <f aca="false">IF(SQRT($C$9)*$B851+SQRT(1-$C$9)*AF851&lt;_xlfn.NORM.S.INV($C$6),1,0)</f>
        <v>0</v>
      </c>
      <c r="BB851" s="31" t="n">
        <f aca="false">IF(SQRT($C$9)*$B851+SQRT(1-$C$9)*AG851&lt;_xlfn.NORM.S.INV($C$6),1,0)</f>
        <v>0</v>
      </c>
      <c r="BC851" s="31" t="n">
        <f aca="false">IF(SQRT($C$9)*$B851+SQRT(1-$C$9)*AH851&lt;_xlfn.NORM.S.INV($C$6),1,0)</f>
        <v>1</v>
      </c>
      <c r="BD851" s="31" t="n">
        <f aca="false">IF(SQRT($C$9)*$B851+SQRT(1-$C$9)*AI851&lt;_xlfn.NORM.S.INV($C$6),1,0)</f>
        <v>0</v>
      </c>
      <c r="BE851" s="31" t="n">
        <f aca="false">IF(SQRT($C$9)*$B851+SQRT(1-$C$9)*AJ851&lt;_xlfn.NORM.S.INV($C$6),1,0)</f>
        <v>0</v>
      </c>
      <c r="BF851" s="31" t="n">
        <f aca="false">IF(SQRT($C$9)*$B851+SQRT(1-$C$9)*AK851&lt;_xlfn.NORM.S.INV($C$6),1,0)</f>
        <v>0</v>
      </c>
      <c r="BG851" s="21"/>
      <c r="BH851" s="21"/>
      <c r="BI851" s="31" t="n">
        <f aca="false">$B$11*(($A$1061)*$C851/$B$12*$B$7+(1-$A$1061)*$D851/$B$12*$C$7)</f>
        <v>1200</v>
      </c>
      <c r="BJ851" s="31" t="n">
        <f aca="false">$B$11*(($A$1062)*$C851/$B$12*$B$7+(1-$A$1062)*$D851/$B$12*$C$7)</f>
        <v>1140</v>
      </c>
      <c r="BK851" s="31" t="n">
        <f aca="false">$B$11*(($A$1063)*$C851/$B$12*$B$7+(1-$A$1063)*$D851/$B$12*$C$7)</f>
        <v>1080</v>
      </c>
      <c r="BL851" s="31" t="n">
        <f aca="false">$B$11*(($A$1064)*$C851/$B$12*$B$7+(1-$A$1064)*$D851/$B$12*$C$7)</f>
        <v>1020</v>
      </c>
      <c r="BM851" s="31" t="n">
        <f aca="false">$B$11*(($A$1065)*$C851/$B$12*$B$7+(1-$A$1065)*$D851/$B$12*$C$7)</f>
        <v>960</v>
      </c>
      <c r="BN851" s="31" t="n">
        <f aca="false">$B$11*(($A$1066)*$C851/$B$12*$B$7+(1-$A$1066)*$D851/$B$12*$C$7)</f>
        <v>900</v>
      </c>
      <c r="BO851" s="31" t="n">
        <f aca="false">$B$11*(($A$1067)*$C851/$B$12*$B$7+(1-$A$1067)*$D851/$B$12*$C$7)</f>
        <v>840</v>
      </c>
      <c r="BP851" s="31" t="n">
        <f aca="false">$B$11*(($A$1068)*$C851/$B$12*$B$7+(1-$A$1068)*$D851/$B$12*$C$7)</f>
        <v>780</v>
      </c>
      <c r="BQ851" s="31" t="n">
        <f aca="false">$B$11*(($A$1069)*$C851/$B$12*$B$7+(1-$A$1069)*$D851/$B$12*$C$7)</f>
        <v>720</v>
      </c>
      <c r="BR851" s="31" t="n">
        <f aca="false">$B$11*(($A$1070)*$C851/$B$12*$B$7+(1-$A$1070)*$D851/$B$12*$C$7)</f>
        <v>660</v>
      </c>
      <c r="BS851" s="31" t="n">
        <f aca="false">$B$11*(($A$1071)*$C851/$B$12*$B$7+(1-$A$1071)*$D851/$B$12*$C$7)</f>
        <v>600</v>
      </c>
      <c r="BT851" s="31" t="n">
        <f aca="false">$B$11*(($A$1072)*$C851/$B$12*$B$7+(1-$A$1072)*$D851/$B$12*$C$7)</f>
        <v>540</v>
      </c>
      <c r="BU851" s="31" t="n">
        <f aca="false">$B$11*(($A$1073)*$C851/$B$12*$B$7+(1-$A$1073)*$D851/$B$12*$C$7)</f>
        <v>480</v>
      </c>
      <c r="BV851" s="31" t="n">
        <f aca="false">$B$11*(($A$1074)*$C851/$B$12*$B$7+(1-$A$1074)*$D851/$B$12*$C$7)</f>
        <v>420</v>
      </c>
      <c r="BW851" s="31" t="n">
        <f aca="false">$B$11*(($A$1075)*$C851/$B$12*$B$7+(1-$A$1075)*$D851/$B$12*$C$7)</f>
        <v>360</v>
      </c>
      <c r="BX851" s="31" t="n">
        <f aca="false">$B$11*(($A$1076)*$C851/$B$12*$B$7+(1-$A$1076)*$D851/$B$12*$C$7)</f>
        <v>300</v>
      </c>
      <c r="BY851" s="31" t="n">
        <f aca="false">$B$11*(($A$1077)*$C851/$B$12*$B$7+(1-$A$1077)*$D851/$B$12*$C$7)</f>
        <v>240</v>
      </c>
      <c r="BZ851" s="31" t="n">
        <f aca="false">$B$11*(($A$1078)*$C851/$B$12*$B$7+(1-$A$1078)*$D851/$B$12*$C$7)</f>
        <v>180</v>
      </c>
      <c r="CA851" s="31" t="n">
        <f aca="false">$B$11*(($A$1079)*$C851/$B$12*$B$7+(1-$A$1079)*$D851/$B$12*$C$7)</f>
        <v>120</v>
      </c>
      <c r="CB851" s="31" t="n">
        <f aca="false">$B$11*(($A$1080)*$C851/$B$12*$B$7+(1-$A$1080)*$D851/$B$12*$C$7)</f>
        <v>60.0000000000001</v>
      </c>
      <c r="CC851" s="31" t="n">
        <f aca="false">$B$11*(($A$1081)*$C851/$B$12*$B$7+(1-$A$1081)*$D851/$B$12*$C$7)</f>
        <v>0</v>
      </c>
    </row>
    <row r="852" customFormat="false" ht="15" hidden="false" customHeight="false" outlineLevel="0" collapsed="false">
      <c r="A852" s="21" t="n">
        <v>828</v>
      </c>
      <c r="B852" s="27" t="n">
        <v>0.227656478571971</v>
      </c>
      <c r="C852" s="9" t="n">
        <f aca="false">SUM(AM852:AV852)</f>
        <v>0</v>
      </c>
      <c r="D852" s="9" t="n">
        <f aca="false">SUM(AW852:BF852)</f>
        <v>0</v>
      </c>
      <c r="E852" s="24" t="n">
        <f aca="false">(1-C852/$B$12)*$B$8-C852/$B$12*$B$7</f>
        <v>0.05</v>
      </c>
      <c r="F852" s="24" t="n">
        <f aca="false">(1-D852/$B$12)*$C$8-D852/$B$12*$C$7</f>
        <v>0.09</v>
      </c>
      <c r="G852" s="47" t="n">
        <f aca="false">$B$11*($B$10*C852/$B$12*$B$7+(1-$B$10)*D852/$B$12*$C$7)</f>
        <v>0</v>
      </c>
      <c r="H852" s="24" t="n">
        <f aca="false">$B$10*E852+(1-$B$10)*F852</f>
        <v>0.07</v>
      </c>
      <c r="I852" s="21"/>
      <c r="J852" s="21"/>
      <c r="K852" s="21"/>
      <c r="L852" s="21"/>
      <c r="M852" s="21"/>
      <c r="N852" s="21"/>
      <c r="O852" s="21"/>
      <c r="P852" s="21"/>
      <c r="Q852" s="21"/>
      <c r="R852" s="27" t="n">
        <v>0.266383235572197</v>
      </c>
      <c r="S852" s="27" t="n">
        <v>0.453360797907033</v>
      </c>
      <c r="T852" s="27" t="n">
        <v>-0.889300378710831</v>
      </c>
      <c r="U852" s="27" t="n">
        <v>-0.358017150116011</v>
      </c>
      <c r="V852" s="27" t="n">
        <v>-0.450320142669577</v>
      </c>
      <c r="W852" s="27" t="n">
        <v>1.46005460025484</v>
      </c>
      <c r="X852" s="27" t="n">
        <v>1.12327396383915</v>
      </c>
      <c r="Y852" s="27" t="n">
        <v>1.86328820533825</v>
      </c>
      <c r="Z852" s="27" t="n">
        <v>0.146409652727389</v>
      </c>
      <c r="AA852" s="27" t="n">
        <v>-0.273886409030381</v>
      </c>
      <c r="AB852" s="27" t="n">
        <v>-0.132850687264305</v>
      </c>
      <c r="AC852" s="27" t="n">
        <v>0.973057100210653</v>
      </c>
      <c r="AD852" s="27" t="n">
        <v>-1.11389407986599</v>
      </c>
      <c r="AE852" s="27" t="n">
        <v>-0.483584052820796</v>
      </c>
      <c r="AF852" s="27" t="n">
        <v>0.966302216572986</v>
      </c>
      <c r="AG852" s="27" t="n">
        <v>-1.69668166530494</v>
      </c>
      <c r="AH852" s="27" t="n">
        <v>-1.4574845544984</v>
      </c>
      <c r="AI852" s="27" t="n">
        <v>0.549591546034181</v>
      </c>
      <c r="AJ852" s="27" t="n">
        <v>2.0624514322489</v>
      </c>
      <c r="AK852" s="27" t="n">
        <v>2.22384991652504</v>
      </c>
      <c r="AL852" s="21"/>
      <c r="AM852" s="31" t="n">
        <f aca="false">IF(SQRT($B$9)*$B852+SQRT(1-$B$9)*R852&lt;_xlfn.NORM.S.INV($B$6),1,0)</f>
        <v>0</v>
      </c>
      <c r="AN852" s="31" t="n">
        <f aca="false">IF(SQRT($B$9)*$B852+SQRT(1-$B$9)*S852&lt;_xlfn.NORM.S.INV($B$6),1,0)</f>
        <v>0</v>
      </c>
      <c r="AO852" s="31" t="n">
        <f aca="false">IF(SQRT($B$9)*$B852+SQRT(1-$B$9)*T852&lt;_xlfn.NORM.S.INV($B$6),1,0)</f>
        <v>0</v>
      </c>
      <c r="AP852" s="31" t="n">
        <f aca="false">IF(SQRT($B$9)*$B852+SQRT(1-$B$9)*U852&lt;_xlfn.NORM.S.INV($B$6),1,0)</f>
        <v>0</v>
      </c>
      <c r="AQ852" s="31" t="n">
        <f aca="false">IF(SQRT($B$9)*$B852+SQRT(1-$B$9)*V852&lt;_xlfn.NORM.S.INV($B$6),1,0)</f>
        <v>0</v>
      </c>
      <c r="AR852" s="31" t="n">
        <f aca="false">IF(SQRT($B$9)*$B852+SQRT(1-$B$9)*W852&lt;_xlfn.NORM.S.INV($B$6),1,0)</f>
        <v>0</v>
      </c>
      <c r="AS852" s="31" t="n">
        <f aca="false">IF(SQRT($B$9)*$B852+SQRT(1-$B$9)*X852&lt;_xlfn.NORM.S.INV($B$6),1,0)</f>
        <v>0</v>
      </c>
      <c r="AT852" s="31" t="n">
        <f aca="false">IF(SQRT($B$9)*$B852+SQRT(1-$B$9)*Y852&lt;_xlfn.NORM.S.INV($B$6),1,0)</f>
        <v>0</v>
      </c>
      <c r="AU852" s="31" t="n">
        <f aca="false">IF(SQRT($B$9)*$B852+SQRT(1-$B$9)*Z852&lt;_xlfn.NORM.S.INV($B$6),1,0)</f>
        <v>0</v>
      </c>
      <c r="AV852" s="31" t="n">
        <f aca="false">IF(SQRT($B$9)*$B852+SQRT(1-$B$9)*AA852&lt;_xlfn.NORM.S.INV($B$6),1,0)</f>
        <v>0</v>
      </c>
      <c r="AW852" s="31" t="n">
        <f aca="false">IF(SQRT($C$9)*$B852+SQRT(1-$C$9)*AB852&lt;_xlfn.NORM.S.INV($C$6),1,0)</f>
        <v>0</v>
      </c>
      <c r="AX852" s="31" t="n">
        <f aca="false">IF(SQRT($C$9)*$B852+SQRT(1-$C$9)*AC852&lt;_xlfn.NORM.S.INV($C$6),1,0)</f>
        <v>0</v>
      </c>
      <c r="AY852" s="31" t="n">
        <f aca="false">IF(SQRT($C$9)*$B852+SQRT(1-$C$9)*AD852&lt;_xlfn.NORM.S.INV($C$6),1,0)</f>
        <v>0</v>
      </c>
      <c r="AZ852" s="31" t="n">
        <f aca="false">IF(SQRT($C$9)*$B852+SQRT(1-$C$9)*AE852&lt;_xlfn.NORM.S.INV($C$6),1,0)</f>
        <v>0</v>
      </c>
      <c r="BA852" s="31" t="n">
        <f aca="false">IF(SQRT($C$9)*$B852+SQRT(1-$C$9)*AF852&lt;_xlfn.NORM.S.INV($C$6),1,0)</f>
        <v>0</v>
      </c>
      <c r="BB852" s="31" t="n">
        <f aca="false">IF(SQRT($C$9)*$B852+SQRT(1-$C$9)*AG852&lt;_xlfn.NORM.S.INV($C$6),1,0)</f>
        <v>0</v>
      </c>
      <c r="BC852" s="31" t="n">
        <f aca="false">IF(SQRT($C$9)*$B852+SQRT(1-$C$9)*AH852&lt;_xlfn.NORM.S.INV($C$6),1,0)</f>
        <v>0</v>
      </c>
      <c r="BD852" s="31" t="n">
        <f aca="false">IF(SQRT($C$9)*$B852+SQRT(1-$C$9)*AI852&lt;_xlfn.NORM.S.INV($C$6),1,0)</f>
        <v>0</v>
      </c>
      <c r="BE852" s="31" t="n">
        <f aca="false">IF(SQRT($C$9)*$B852+SQRT(1-$C$9)*AJ852&lt;_xlfn.NORM.S.INV($C$6),1,0)</f>
        <v>0</v>
      </c>
      <c r="BF852" s="31" t="n">
        <f aca="false">IF(SQRT($C$9)*$B852+SQRT(1-$C$9)*AK852&lt;_xlfn.NORM.S.INV($C$6),1,0)</f>
        <v>0</v>
      </c>
      <c r="BG852" s="21"/>
      <c r="BH852" s="21"/>
      <c r="BI852" s="31" t="n">
        <f aca="false">$B$11*(($A$1061)*$C852/$B$12*$B$7+(1-$A$1061)*$D852/$B$12*$C$7)</f>
        <v>0</v>
      </c>
      <c r="BJ852" s="31" t="n">
        <f aca="false">$B$11*(($A$1062)*$C852/$B$12*$B$7+(1-$A$1062)*$D852/$B$12*$C$7)</f>
        <v>0</v>
      </c>
      <c r="BK852" s="31" t="n">
        <f aca="false">$B$11*(($A$1063)*$C852/$B$12*$B$7+(1-$A$1063)*$D852/$B$12*$C$7)</f>
        <v>0</v>
      </c>
      <c r="BL852" s="31" t="n">
        <f aca="false">$B$11*(($A$1064)*$C852/$B$12*$B$7+(1-$A$1064)*$D852/$B$12*$C$7)</f>
        <v>0</v>
      </c>
      <c r="BM852" s="31" t="n">
        <f aca="false">$B$11*(($A$1065)*$C852/$B$12*$B$7+(1-$A$1065)*$D852/$B$12*$C$7)</f>
        <v>0</v>
      </c>
      <c r="BN852" s="31" t="n">
        <f aca="false">$B$11*(($A$1066)*$C852/$B$12*$B$7+(1-$A$1066)*$D852/$B$12*$C$7)</f>
        <v>0</v>
      </c>
      <c r="BO852" s="31" t="n">
        <f aca="false">$B$11*(($A$1067)*$C852/$B$12*$B$7+(1-$A$1067)*$D852/$B$12*$C$7)</f>
        <v>0</v>
      </c>
      <c r="BP852" s="31" t="n">
        <f aca="false">$B$11*(($A$1068)*$C852/$B$12*$B$7+(1-$A$1068)*$D852/$B$12*$C$7)</f>
        <v>0</v>
      </c>
      <c r="BQ852" s="31" t="n">
        <f aca="false">$B$11*(($A$1069)*$C852/$B$12*$B$7+(1-$A$1069)*$D852/$B$12*$C$7)</f>
        <v>0</v>
      </c>
      <c r="BR852" s="31" t="n">
        <f aca="false">$B$11*(($A$1070)*$C852/$B$12*$B$7+(1-$A$1070)*$D852/$B$12*$C$7)</f>
        <v>0</v>
      </c>
      <c r="BS852" s="31" t="n">
        <f aca="false">$B$11*(($A$1071)*$C852/$B$12*$B$7+(1-$A$1071)*$D852/$B$12*$C$7)</f>
        <v>0</v>
      </c>
      <c r="BT852" s="31" t="n">
        <f aca="false">$B$11*(($A$1072)*$C852/$B$12*$B$7+(1-$A$1072)*$D852/$B$12*$C$7)</f>
        <v>0</v>
      </c>
      <c r="BU852" s="31" t="n">
        <f aca="false">$B$11*(($A$1073)*$C852/$B$12*$B$7+(1-$A$1073)*$D852/$B$12*$C$7)</f>
        <v>0</v>
      </c>
      <c r="BV852" s="31" t="n">
        <f aca="false">$B$11*(($A$1074)*$C852/$B$12*$B$7+(1-$A$1074)*$D852/$B$12*$C$7)</f>
        <v>0</v>
      </c>
      <c r="BW852" s="31" t="n">
        <f aca="false">$B$11*(($A$1075)*$C852/$B$12*$B$7+(1-$A$1075)*$D852/$B$12*$C$7)</f>
        <v>0</v>
      </c>
      <c r="BX852" s="31" t="n">
        <f aca="false">$B$11*(($A$1076)*$C852/$B$12*$B$7+(1-$A$1076)*$D852/$B$12*$C$7)</f>
        <v>0</v>
      </c>
      <c r="BY852" s="31" t="n">
        <f aca="false">$B$11*(($A$1077)*$C852/$B$12*$B$7+(1-$A$1077)*$D852/$B$12*$C$7)</f>
        <v>0</v>
      </c>
      <c r="BZ852" s="31" t="n">
        <f aca="false">$B$11*(($A$1078)*$C852/$B$12*$B$7+(1-$A$1078)*$D852/$B$12*$C$7)</f>
        <v>0</v>
      </c>
      <c r="CA852" s="31" t="n">
        <f aca="false">$B$11*(($A$1079)*$C852/$B$12*$B$7+(1-$A$1079)*$D852/$B$12*$C$7)</f>
        <v>0</v>
      </c>
      <c r="CB852" s="31" t="n">
        <f aca="false">$B$11*(($A$1080)*$C852/$B$12*$B$7+(1-$A$1080)*$D852/$B$12*$C$7)</f>
        <v>0</v>
      </c>
      <c r="CC852" s="31" t="n">
        <f aca="false">$B$11*(($A$1081)*$C852/$B$12*$B$7+(1-$A$1081)*$D852/$B$12*$C$7)</f>
        <v>0</v>
      </c>
    </row>
    <row r="853" customFormat="false" ht="15" hidden="false" customHeight="false" outlineLevel="0" collapsed="false">
      <c r="A853" s="21" t="n">
        <v>829</v>
      </c>
      <c r="B853" s="27" t="n">
        <v>-0.585722351656706</v>
      </c>
      <c r="C853" s="9" t="n">
        <f aca="false">SUM(AM853:AV853)</f>
        <v>0</v>
      </c>
      <c r="D853" s="9" t="n">
        <f aca="false">SUM(AW853:BF853)</f>
        <v>2</v>
      </c>
      <c r="E853" s="24" t="n">
        <f aca="false">(1-C853/$B$12)*$B$8-C853/$B$12*$B$7</f>
        <v>0.05</v>
      </c>
      <c r="F853" s="24" t="n">
        <f aca="false">(1-D853/$B$12)*$C$8-D853/$B$12*$C$7</f>
        <v>-0.048</v>
      </c>
      <c r="G853" s="47" t="n">
        <f aca="false">$B$11*($B$10*C853/$B$12*$B$7+(1-$B$10)*D853/$B$12*$C$7)</f>
        <v>600</v>
      </c>
      <c r="H853" s="24" t="n">
        <f aca="false">$B$10*E853+(1-$B$10)*F853</f>
        <v>0.001</v>
      </c>
      <c r="I853" s="21"/>
      <c r="J853" s="21"/>
      <c r="K853" s="21"/>
      <c r="L853" s="21"/>
      <c r="M853" s="21"/>
      <c r="N853" s="21"/>
      <c r="O853" s="21"/>
      <c r="P853" s="21"/>
      <c r="Q853" s="21"/>
      <c r="R853" s="27" t="n">
        <v>-1.19346221924246</v>
      </c>
      <c r="S853" s="27" t="n">
        <v>-1.00431429409371</v>
      </c>
      <c r="T853" s="27" t="n">
        <v>-0.874123939455806</v>
      </c>
      <c r="U853" s="27" t="n">
        <v>-1.12215922629039</v>
      </c>
      <c r="V853" s="27" t="n">
        <v>1.54081823217818</v>
      </c>
      <c r="W853" s="27" t="n">
        <v>1.63940237991084</v>
      </c>
      <c r="X853" s="27" t="n">
        <v>0.450659841034747</v>
      </c>
      <c r="Y853" s="27" t="n">
        <v>-0.373931893752716</v>
      </c>
      <c r="Z853" s="27" t="n">
        <v>-0.79587984639985</v>
      </c>
      <c r="AA853" s="27" t="n">
        <v>0.937470627547157</v>
      </c>
      <c r="AB853" s="27" t="n">
        <v>-1.90922322945329</v>
      </c>
      <c r="AC853" s="27" t="n">
        <v>-0.598533506798308</v>
      </c>
      <c r="AD853" s="27" t="n">
        <v>-1.58333758919324</v>
      </c>
      <c r="AE853" s="27" t="n">
        <v>1.00184735559245</v>
      </c>
      <c r="AF853" s="27" t="n">
        <v>-0.597095232099309</v>
      </c>
      <c r="AG853" s="27" t="n">
        <v>0.361380195148056</v>
      </c>
      <c r="AH853" s="27" t="n">
        <v>-0.602807579599192</v>
      </c>
      <c r="AI853" s="27" t="n">
        <v>-1.54313743987446</v>
      </c>
      <c r="AJ853" s="27" t="n">
        <v>-0.469149198922716</v>
      </c>
      <c r="AK853" s="27" t="n">
        <v>-0.559656087144932</v>
      </c>
      <c r="AL853" s="21"/>
      <c r="AM853" s="31" t="n">
        <f aca="false">IF(SQRT($B$9)*$B853+SQRT(1-$B$9)*R853&lt;_xlfn.NORM.S.INV($B$6),1,0)</f>
        <v>0</v>
      </c>
      <c r="AN853" s="31" t="n">
        <f aca="false">IF(SQRT($B$9)*$B853+SQRT(1-$B$9)*S853&lt;_xlfn.NORM.S.INV($B$6),1,0)</f>
        <v>0</v>
      </c>
      <c r="AO853" s="31" t="n">
        <f aca="false">IF(SQRT($B$9)*$B853+SQRT(1-$B$9)*T853&lt;_xlfn.NORM.S.INV($B$6),1,0)</f>
        <v>0</v>
      </c>
      <c r="AP853" s="31" t="n">
        <f aca="false">IF(SQRT($B$9)*$B853+SQRT(1-$B$9)*U853&lt;_xlfn.NORM.S.INV($B$6),1,0)</f>
        <v>0</v>
      </c>
      <c r="AQ853" s="31" t="n">
        <f aca="false">IF(SQRT($B$9)*$B853+SQRT(1-$B$9)*V853&lt;_xlfn.NORM.S.INV($B$6),1,0)</f>
        <v>0</v>
      </c>
      <c r="AR853" s="31" t="n">
        <f aca="false">IF(SQRT($B$9)*$B853+SQRT(1-$B$9)*W853&lt;_xlfn.NORM.S.INV($B$6),1,0)</f>
        <v>0</v>
      </c>
      <c r="AS853" s="31" t="n">
        <f aca="false">IF(SQRT($B$9)*$B853+SQRT(1-$B$9)*X853&lt;_xlfn.NORM.S.INV($B$6),1,0)</f>
        <v>0</v>
      </c>
      <c r="AT853" s="31" t="n">
        <f aca="false">IF(SQRT($B$9)*$B853+SQRT(1-$B$9)*Y853&lt;_xlfn.NORM.S.INV($B$6),1,0)</f>
        <v>0</v>
      </c>
      <c r="AU853" s="31" t="n">
        <f aca="false">IF(SQRT($B$9)*$B853+SQRT(1-$B$9)*Z853&lt;_xlfn.NORM.S.INV($B$6),1,0)</f>
        <v>0</v>
      </c>
      <c r="AV853" s="31" t="n">
        <f aca="false">IF(SQRT($B$9)*$B853+SQRT(1-$B$9)*AA853&lt;_xlfn.NORM.S.INV($B$6),1,0)</f>
        <v>0</v>
      </c>
      <c r="AW853" s="31" t="n">
        <f aca="false">IF(SQRT($C$9)*$B853+SQRT(1-$C$9)*AB853&lt;_xlfn.NORM.S.INV($C$6),1,0)</f>
        <v>1</v>
      </c>
      <c r="AX853" s="31" t="n">
        <f aca="false">IF(SQRT($C$9)*$B853+SQRT(1-$C$9)*AC853&lt;_xlfn.NORM.S.INV($C$6),1,0)</f>
        <v>0</v>
      </c>
      <c r="AY853" s="31" t="n">
        <f aca="false">IF(SQRT($C$9)*$B853+SQRT(1-$C$9)*AD853&lt;_xlfn.NORM.S.INV($C$6),1,0)</f>
        <v>1</v>
      </c>
      <c r="AZ853" s="31" t="n">
        <f aca="false">IF(SQRT($C$9)*$B853+SQRT(1-$C$9)*AE853&lt;_xlfn.NORM.S.INV($C$6),1,0)</f>
        <v>0</v>
      </c>
      <c r="BA853" s="31" t="n">
        <f aca="false">IF(SQRT($C$9)*$B853+SQRT(1-$C$9)*AF853&lt;_xlfn.NORM.S.INV($C$6),1,0)</f>
        <v>0</v>
      </c>
      <c r="BB853" s="31" t="n">
        <f aca="false">IF(SQRT($C$9)*$B853+SQRT(1-$C$9)*AG853&lt;_xlfn.NORM.S.INV($C$6),1,0)</f>
        <v>0</v>
      </c>
      <c r="BC853" s="31" t="n">
        <f aca="false">IF(SQRT($C$9)*$B853+SQRT(1-$C$9)*AH853&lt;_xlfn.NORM.S.INV($C$6),1,0)</f>
        <v>0</v>
      </c>
      <c r="BD853" s="31" t="n">
        <f aca="false">IF(SQRT($C$9)*$B853+SQRT(1-$C$9)*AI853&lt;_xlfn.NORM.S.INV($C$6),1,0)</f>
        <v>0</v>
      </c>
      <c r="BE853" s="31" t="n">
        <f aca="false">IF(SQRT($C$9)*$B853+SQRT(1-$C$9)*AJ853&lt;_xlfn.NORM.S.INV($C$6),1,0)</f>
        <v>0</v>
      </c>
      <c r="BF853" s="31" t="n">
        <f aca="false">IF(SQRT($C$9)*$B853+SQRT(1-$C$9)*AK853&lt;_xlfn.NORM.S.INV($C$6),1,0)</f>
        <v>0</v>
      </c>
      <c r="BG853" s="21"/>
      <c r="BH853" s="21"/>
      <c r="BI853" s="31" t="n">
        <f aca="false">$B$11*(($A$1061)*$C853/$B$12*$B$7+(1-$A$1061)*$D853/$B$12*$C$7)</f>
        <v>1200</v>
      </c>
      <c r="BJ853" s="31" t="n">
        <f aca="false">$B$11*(($A$1062)*$C853/$B$12*$B$7+(1-$A$1062)*$D853/$B$12*$C$7)</f>
        <v>1140</v>
      </c>
      <c r="BK853" s="31" t="n">
        <f aca="false">$B$11*(($A$1063)*$C853/$B$12*$B$7+(1-$A$1063)*$D853/$B$12*$C$7)</f>
        <v>1080</v>
      </c>
      <c r="BL853" s="31" t="n">
        <f aca="false">$B$11*(($A$1064)*$C853/$B$12*$B$7+(1-$A$1064)*$D853/$B$12*$C$7)</f>
        <v>1020</v>
      </c>
      <c r="BM853" s="31" t="n">
        <f aca="false">$B$11*(($A$1065)*$C853/$B$12*$B$7+(1-$A$1065)*$D853/$B$12*$C$7)</f>
        <v>960</v>
      </c>
      <c r="BN853" s="31" t="n">
        <f aca="false">$B$11*(($A$1066)*$C853/$B$12*$B$7+(1-$A$1066)*$D853/$B$12*$C$7)</f>
        <v>900</v>
      </c>
      <c r="BO853" s="31" t="n">
        <f aca="false">$B$11*(($A$1067)*$C853/$B$12*$B$7+(1-$A$1067)*$D853/$B$12*$C$7)</f>
        <v>840</v>
      </c>
      <c r="BP853" s="31" t="n">
        <f aca="false">$B$11*(($A$1068)*$C853/$B$12*$B$7+(1-$A$1068)*$D853/$B$12*$C$7)</f>
        <v>780</v>
      </c>
      <c r="BQ853" s="31" t="n">
        <f aca="false">$B$11*(($A$1069)*$C853/$B$12*$B$7+(1-$A$1069)*$D853/$B$12*$C$7)</f>
        <v>720</v>
      </c>
      <c r="BR853" s="31" t="n">
        <f aca="false">$B$11*(($A$1070)*$C853/$B$12*$B$7+(1-$A$1070)*$D853/$B$12*$C$7)</f>
        <v>660</v>
      </c>
      <c r="BS853" s="31" t="n">
        <f aca="false">$B$11*(($A$1071)*$C853/$B$12*$B$7+(1-$A$1071)*$D853/$B$12*$C$7)</f>
        <v>600</v>
      </c>
      <c r="BT853" s="31" t="n">
        <f aca="false">$B$11*(($A$1072)*$C853/$B$12*$B$7+(1-$A$1072)*$D853/$B$12*$C$7)</f>
        <v>540</v>
      </c>
      <c r="BU853" s="31" t="n">
        <f aca="false">$B$11*(($A$1073)*$C853/$B$12*$B$7+(1-$A$1073)*$D853/$B$12*$C$7)</f>
        <v>480</v>
      </c>
      <c r="BV853" s="31" t="n">
        <f aca="false">$B$11*(($A$1074)*$C853/$B$12*$B$7+(1-$A$1074)*$D853/$B$12*$C$7)</f>
        <v>420</v>
      </c>
      <c r="BW853" s="31" t="n">
        <f aca="false">$B$11*(($A$1075)*$C853/$B$12*$B$7+(1-$A$1075)*$D853/$B$12*$C$7)</f>
        <v>360</v>
      </c>
      <c r="BX853" s="31" t="n">
        <f aca="false">$B$11*(($A$1076)*$C853/$B$12*$B$7+(1-$A$1076)*$D853/$B$12*$C$7)</f>
        <v>300</v>
      </c>
      <c r="BY853" s="31" t="n">
        <f aca="false">$B$11*(($A$1077)*$C853/$B$12*$B$7+(1-$A$1077)*$D853/$B$12*$C$7)</f>
        <v>240</v>
      </c>
      <c r="BZ853" s="31" t="n">
        <f aca="false">$B$11*(($A$1078)*$C853/$B$12*$B$7+(1-$A$1078)*$D853/$B$12*$C$7)</f>
        <v>180</v>
      </c>
      <c r="CA853" s="31" t="n">
        <f aca="false">$B$11*(($A$1079)*$C853/$B$12*$B$7+(1-$A$1079)*$D853/$B$12*$C$7)</f>
        <v>120</v>
      </c>
      <c r="CB853" s="31" t="n">
        <f aca="false">$B$11*(($A$1080)*$C853/$B$12*$B$7+(1-$A$1080)*$D853/$B$12*$C$7)</f>
        <v>60.0000000000001</v>
      </c>
      <c r="CC853" s="31" t="n">
        <f aca="false">$B$11*(($A$1081)*$C853/$B$12*$B$7+(1-$A$1081)*$D853/$B$12*$C$7)</f>
        <v>0</v>
      </c>
    </row>
    <row r="854" customFormat="false" ht="15" hidden="false" customHeight="false" outlineLevel="0" collapsed="false">
      <c r="A854" s="21" t="n">
        <v>830</v>
      </c>
      <c r="B854" s="27" t="n">
        <v>-1.41698841326086</v>
      </c>
      <c r="C854" s="9" t="n">
        <f aca="false">SUM(AM854:AV854)</f>
        <v>0</v>
      </c>
      <c r="D854" s="9" t="n">
        <f aca="false">SUM(AW854:BF854)</f>
        <v>2</v>
      </c>
      <c r="E854" s="24" t="n">
        <f aca="false">(1-C854/$B$12)*$B$8-C854/$B$12*$B$7</f>
        <v>0.05</v>
      </c>
      <c r="F854" s="24" t="n">
        <f aca="false">(1-D854/$B$12)*$C$8-D854/$B$12*$C$7</f>
        <v>-0.048</v>
      </c>
      <c r="G854" s="47" t="n">
        <f aca="false">$B$11*($B$10*C854/$B$12*$B$7+(1-$B$10)*D854/$B$12*$C$7)</f>
        <v>600</v>
      </c>
      <c r="H854" s="24" t="n">
        <f aca="false">$B$10*E854+(1-$B$10)*F854</f>
        <v>0.001</v>
      </c>
      <c r="I854" s="21"/>
      <c r="J854" s="21"/>
      <c r="K854" s="21"/>
      <c r="L854" s="21"/>
      <c r="M854" s="21"/>
      <c r="N854" s="21"/>
      <c r="O854" s="21"/>
      <c r="P854" s="21"/>
      <c r="Q854" s="21"/>
      <c r="R854" s="27" t="n">
        <v>-0.481305453655993</v>
      </c>
      <c r="S854" s="27" t="n">
        <v>0.175141228577215</v>
      </c>
      <c r="T854" s="27" t="n">
        <v>-0.425602074420701</v>
      </c>
      <c r="U854" s="27" t="n">
        <v>1.18157249968244</v>
      </c>
      <c r="V854" s="27" t="n">
        <v>0.533926104773805</v>
      </c>
      <c r="W854" s="27" t="n">
        <v>1.7669299383956</v>
      </c>
      <c r="X854" s="27" t="n">
        <v>-0.261527275093459</v>
      </c>
      <c r="Y854" s="27" t="n">
        <v>-1.70833881962439</v>
      </c>
      <c r="Z854" s="27" t="n">
        <v>1.61398449304156</v>
      </c>
      <c r="AA854" s="27" t="n">
        <v>0.667155363268186</v>
      </c>
      <c r="AB854" s="27" t="n">
        <v>-1.44403790717568</v>
      </c>
      <c r="AC854" s="27" t="n">
        <v>-0.880621363265245</v>
      </c>
      <c r="AD854" s="27" t="n">
        <v>-0.884481408353164</v>
      </c>
      <c r="AE854" s="27" t="n">
        <v>-0.612362669670718</v>
      </c>
      <c r="AF854" s="27" t="n">
        <v>0.355367953441134</v>
      </c>
      <c r="AG854" s="27" t="n">
        <v>1.39197136312487</v>
      </c>
      <c r="AH854" s="27" t="n">
        <v>-0.446138073918341</v>
      </c>
      <c r="AI854" s="27" t="n">
        <v>0.0205571831697549</v>
      </c>
      <c r="AJ854" s="27" t="n">
        <v>-0.455142301336438</v>
      </c>
      <c r="AK854" s="27" t="n">
        <v>-1.78160410368332</v>
      </c>
      <c r="AL854" s="21"/>
      <c r="AM854" s="31" t="n">
        <f aca="false">IF(SQRT($B$9)*$B854+SQRT(1-$B$9)*R854&lt;_xlfn.NORM.S.INV($B$6),1,0)</f>
        <v>0</v>
      </c>
      <c r="AN854" s="31" t="n">
        <f aca="false">IF(SQRT($B$9)*$B854+SQRT(1-$B$9)*S854&lt;_xlfn.NORM.S.INV($B$6),1,0)</f>
        <v>0</v>
      </c>
      <c r="AO854" s="31" t="n">
        <f aca="false">IF(SQRT($B$9)*$B854+SQRT(1-$B$9)*T854&lt;_xlfn.NORM.S.INV($B$6),1,0)</f>
        <v>0</v>
      </c>
      <c r="AP854" s="31" t="n">
        <f aca="false">IF(SQRT($B$9)*$B854+SQRT(1-$B$9)*U854&lt;_xlfn.NORM.S.INV($B$6),1,0)</f>
        <v>0</v>
      </c>
      <c r="AQ854" s="31" t="n">
        <f aca="false">IF(SQRT($B$9)*$B854+SQRT(1-$B$9)*V854&lt;_xlfn.NORM.S.INV($B$6),1,0)</f>
        <v>0</v>
      </c>
      <c r="AR854" s="31" t="n">
        <f aca="false">IF(SQRT($B$9)*$B854+SQRT(1-$B$9)*W854&lt;_xlfn.NORM.S.INV($B$6),1,0)</f>
        <v>0</v>
      </c>
      <c r="AS854" s="31" t="n">
        <f aca="false">IF(SQRT($B$9)*$B854+SQRT(1-$B$9)*X854&lt;_xlfn.NORM.S.INV($B$6),1,0)</f>
        <v>0</v>
      </c>
      <c r="AT854" s="31" t="n">
        <f aca="false">IF(SQRT($B$9)*$B854+SQRT(1-$B$9)*Y854&lt;_xlfn.NORM.S.INV($B$6),1,0)</f>
        <v>0</v>
      </c>
      <c r="AU854" s="31" t="n">
        <f aca="false">IF(SQRT($B$9)*$B854+SQRT(1-$B$9)*Z854&lt;_xlfn.NORM.S.INV($B$6),1,0)</f>
        <v>0</v>
      </c>
      <c r="AV854" s="31" t="n">
        <f aca="false">IF(SQRT($B$9)*$B854+SQRT(1-$B$9)*AA854&lt;_xlfn.NORM.S.INV($B$6),1,0)</f>
        <v>0</v>
      </c>
      <c r="AW854" s="31" t="n">
        <f aca="false">IF(SQRT($C$9)*$B854+SQRT(1-$C$9)*AB854&lt;_xlfn.NORM.S.INV($C$6),1,0)</f>
        <v>1</v>
      </c>
      <c r="AX854" s="31" t="n">
        <f aca="false">IF(SQRT($C$9)*$B854+SQRT(1-$C$9)*AC854&lt;_xlfn.NORM.S.INV($C$6),1,0)</f>
        <v>0</v>
      </c>
      <c r="AY854" s="31" t="n">
        <f aca="false">IF(SQRT($C$9)*$B854+SQRT(1-$C$9)*AD854&lt;_xlfn.NORM.S.INV($C$6),1,0)</f>
        <v>0</v>
      </c>
      <c r="AZ854" s="31" t="n">
        <f aca="false">IF(SQRT($C$9)*$B854+SQRT(1-$C$9)*AE854&lt;_xlfn.NORM.S.INV($C$6),1,0)</f>
        <v>0</v>
      </c>
      <c r="BA854" s="31" t="n">
        <f aca="false">IF(SQRT($C$9)*$B854+SQRT(1-$C$9)*AF854&lt;_xlfn.NORM.S.INV($C$6),1,0)</f>
        <v>0</v>
      </c>
      <c r="BB854" s="31" t="n">
        <f aca="false">IF(SQRT($C$9)*$B854+SQRT(1-$C$9)*AG854&lt;_xlfn.NORM.S.INV($C$6),1,0)</f>
        <v>0</v>
      </c>
      <c r="BC854" s="31" t="n">
        <f aca="false">IF(SQRT($C$9)*$B854+SQRT(1-$C$9)*AH854&lt;_xlfn.NORM.S.INV($C$6),1,0)</f>
        <v>0</v>
      </c>
      <c r="BD854" s="31" t="n">
        <f aca="false">IF(SQRT($C$9)*$B854+SQRT(1-$C$9)*AI854&lt;_xlfn.NORM.S.INV($C$6),1,0)</f>
        <v>0</v>
      </c>
      <c r="BE854" s="31" t="n">
        <f aca="false">IF(SQRT($C$9)*$B854+SQRT(1-$C$9)*AJ854&lt;_xlfn.NORM.S.INV($C$6),1,0)</f>
        <v>0</v>
      </c>
      <c r="BF854" s="31" t="n">
        <f aca="false">IF(SQRT($C$9)*$B854+SQRT(1-$C$9)*AK854&lt;_xlfn.NORM.S.INV($C$6),1,0)</f>
        <v>1</v>
      </c>
      <c r="BG854" s="21"/>
      <c r="BH854" s="21"/>
      <c r="BI854" s="31" t="n">
        <f aca="false">$B$11*(($A$1061)*$C854/$B$12*$B$7+(1-$A$1061)*$D854/$B$12*$C$7)</f>
        <v>1200</v>
      </c>
      <c r="BJ854" s="31" t="n">
        <f aca="false">$B$11*(($A$1062)*$C854/$B$12*$B$7+(1-$A$1062)*$D854/$B$12*$C$7)</f>
        <v>1140</v>
      </c>
      <c r="BK854" s="31" t="n">
        <f aca="false">$B$11*(($A$1063)*$C854/$B$12*$B$7+(1-$A$1063)*$D854/$B$12*$C$7)</f>
        <v>1080</v>
      </c>
      <c r="BL854" s="31" t="n">
        <f aca="false">$B$11*(($A$1064)*$C854/$B$12*$B$7+(1-$A$1064)*$D854/$B$12*$C$7)</f>
        <v>1020</v>
      </c>
      <c r="BM854" s="31" t="n">
        <f aca="false">$B$11*(($A$1065)*$C854/$B$12*$B$7+(1-$A$1065)*$D854/$B$12*$C$7)</f>
        <v>960</v>
      </c>
      <c r="BN854" s="31" t="n">
        <f aca="false">$B$11*(($A$1066)*$C854/$B$12*$B$7+(1-$A$1066)*$D854/$B$12*$C$7)</f>
        <v>900</v>
      </c>
      <c r="BO854" s="31" t="n">
        <f aca="false">$B$11*(($A$1067)*$C854/$B$12*$B$7+(1-$A$1067)*$D854/$B$12*$C$7)</f>
        <v>840</v>
      </c>
      <c r="BP854" s="31" t="n">
        <f aca="false">$B$11*(($A$1068)*$C854/$B$12*$B$7+(1-$A$1068)*$D854/$B$12*$C$7)</f>
        <v>780</v>
      </c>
      <c r="BQ854" s="31" t="n">
        <f aca="false">$B$11*(($A$1069)*$C854/$B$12*$B$7+(1-$A$1069)*$D854/$B$12*$C$7)</f>
        <v>720</v>
      </c>
      <c r="BR854" s="31" t="n">
        <f aca="false">$B$11*(($A$1070)*$C854/$B$12*$B$7+(1-$A$1070)*$D854/$B$12*$C$7)</f>
        <v>660</v>
      </c>
      <c r="BS854" s="31" t="n">
        <f aca="false">$B$11*(($A$1071)*$C854/$B$12*$B$7+(1-$A$1071)*$D854/$B$12*$C$7)</f>
        <v>600</v>
      </c>
      <c r="BT854" s="31" t="n">
        <f aca="false">$B$11*(($A$1072)*$C854/$B$12*$B$7+(1-$A$1072)*$D854/$B$12*$C$7)</f>
        <v>540</v>
      </c>
      <c r="BU854" s="31" t="n">
        <f aca="false">$B$11*(($A$1073)*$C854/$B$12*$B$7+(1-$A$1073)*$D854/$B$12*$C$7)</f>
        <v>480</v>
      </c>
      <c r="BV854" s="31" t="n">
        <f aca="false">$B$11*(($A$1074)*$C854/$B$12*$B$7+(1-$A$1074)*$D854/$B$12*$C$7)</f>
        <v>420</v>
      </c>
      <c r="BW854" s="31" t="n">
        <f aca="false">$B$11*(($A$1075)*$C854/$B$12*$B$7+(1-$A$1075)*$D854/$B$12*$C$7)</f>
        <v>360</v>
      </c>
      <c r="BX854" s="31" t="n">
        <f aca="false">$B$11*(($A$1076)*$C854/$B$12*$B$7+(1-$A$1076)*$D854/$B$12*$C$7)</f>
        <v>300</v>
      </c>
      <c r="BY854" s="31" t="n">
        <f aca="false">$B$11*(($A$1077)*$C854/$B$12*$B$7+(1-$A$1077)*$D854/$B$12*$C$7)</f>
        <v>240</v>
      </c>
      <c r="BZ854" s="31" t="n">
        <f aca="false">$B$11*(($A$1078)*$C854/$B$12*$B$7+(1-$A$1078)*$D854/$B$12*$C$7)</f>
        <v>180</v>
      </c>
      <c r="CA854" s="31" t="n">
        <f aca="false">$B$11*(($A$1079)*$C854/$B$12*$B$7+(1-$A$1079)*$D854/$B$12*$C$7)</f>
        <v>120</v>
      </c>
      <c r="CB854" s="31" t="n">
        <f aca="false">$B$11*(($A$1080)*$C854/$B$12*$B$7+(1-$A$1080)*$D854/$B$12*$C$7)</f>
        <v>60.0000000000001</v>
      </c>
      <c r="CC854" s="31" t="n">
        <f aca="false">$B$11*(($A$1081)*$C854/$B$12*$B$7+(1-$A$1081)*$D854/$B$12*$C$7)</f>
        <v>0</v>
      </c>
    </row>
    <row r="855" customFormat="false" ht="15" hidden="false" customHeight="false" outlineLevel="0" collapsed="false">
      <c r="A855" s="21" t="n">
        <v>831</v>
      </c>
      <c r="B855" s="27" t="n">
        <v>1.31671955473509</v>
      </c>
      <c r="C855" s="9" t="n">
        <f aca="false">SUM(AM855:AV855)</f>
        <v>0</v>
      </c>
      <c r="D855" s="9" t="n">
        <f aca="false">SUM(AW855:BF855)</f>
        <v>0</v>
      </c>
      <c r="E855" s="24" t="n">
        <f aca="false">(1-C855/$B$12)*$B$8-C855/$B$12*$B$7</f>
        <v>0.05</v>
      </c>
      <c r="F855" s="24" t="n">
        <f aca="false">(1-D855/$B$12)*$C$8-D855/$B$12*$C$7</f>
        <v>0.09</v>
      </c>
      <c r="G855" s="47" t="n">
        <f aca="false">$B$11*($B$10*C855/$B$12*$B$7+(1-$B$10)*D855/$B$12*$C$7)</f>
        <v>0</v>
      </c>
      <c r="H855" s="24" t="n">
        <f aca="false">$B$10*E855+(1-$B$10)*F855</f>
        <v>0.07</v>
      </c>
      <c r="I855" s="21"/>
      <c r="J855" s="21"/>
      <c r="K855" s="21"/>
      <c r="L855" s="21"/>
      <c r="M855" s="21"/>
      <c r="N855" s="21"/>
      <c r="O855" s="21"/>
      <c r="P855" s="21"/>
      <c r="Q855" s="21"/>
      <c r="R855" s="27" t="n">
        <v>0.58408479699349</v>
      </c>
      <c r="S855" s="27" t="n">
        <v>-1.02995984245368</v>
      </c>
      <c r="T855" s="27" t="n">
        <v>-1.20785906697937</v>
      </c>
      <c r="U855" s="27" t="n">
        <v>-0.628524101327928</v>
      </c>
      <c r="V855" s="27" t="n">
        <v>2.26408267782868</v>
      </c>
      <c r="W855" s="27" t="n">
        <v>0.390978487339458</v>
      </c>
      <c r="X855" s="27" t="n">
        <v>-0.531497866850279</v>
      </c>
      <c r="Y855" s="27" t="n">
        <v>-0.790566847888318</v>
      </c>
      <c r="Z855" s="27" t="n">
        <v>-1.71209429293465</v>
      </c>
      <c r="AA855" s="27" t="n">
        <v>0.243773552940414</v>
      </c>
      <c r="AB855" s="27" t="n">
        <v>-0.703057264206419</v>
      </c>
      <c r="AC855" s="27" t="n">
        <v>-0.636714349266435</v>
      </c>
      <c r="AD855" s="27" t="n">
        <v>-0.758259550091974</v>
      </c>
      <c r="AE855" s="27" t="n">
        <v>1.02304925358598</v>
      </c>
      <c r="AF855" s="27" t="n">
        <v>0.465747359018021</v>
      </c>
      <c r="AG855" s="27" t="n">
        <v>-0.354570565386828</v>
      </c>
      <c r="AH855" s="27" t="n">
        <v>1.12882596845029</v>
      </c>
      <c r="AI855" s="27" t="n">
        <v>0.0271891620809619</v>
      </c>
      <c r="AJ855" s="27" t="n">
        <v>-0.786741890262831</v>
      </c>
      <c r="AK855" s="27" t="n">
        <v>-0.725774321713739</v>
      </c>
      <c r="AL855" s="21"/>
      <c r="AM855" s="31" t="n">
        <f aca="false">IF(SQRT($B$9)*$B855+SQRT(1-$B$9)*R855&lt;_xlfn.NORM.S.INV($B$6),1,0)</f>
        <v>0</v>
      </c>
      <c r="AN855" s="31" t="n">
        <f aca="false">IF(SQRT($B$9)*$B855+SQRT(1-$B$9)*S855&lt;_xlfn.NORM.S.INV($B$6),1,0)</f>
        <v>0</v>
      </c>
      <c r="AO855" s="31" t="n">
        <f aca="false">IF(SQRT($B$9)*$B855+SQRT(1-$B$9)*T855&lt;_xlfn.NORM.S.INV($B$6),1,0)</f>
        <v>0</v>
      </c>
      <c r="AP855" s="31" t="n">
        <f aca="false">IF(SQRT($B$9)*$B855+SQRT(1-$B$9)*U855&lt;_xlfn.NORM.S.INV($B$6),1,0)</f>
        <v>0</v>
      </c>
      <c r="AQ855" s="31" t="n">
        <f aca="false">IF(SQRT($B$9)*$B855+SQRT(1-$B$9)*V855&lt;_xlfn.NORM.S.INV($B$6),1,0)</f>
        <v>0</v>
      </c>
      <c r="AR855" s="31" t="n">
        <f aca="false">IF(SQRT($B$9)*$B855+SQRT(1-$B$9)*W855&lt;_xlfn.NORM.S.INV($B$6),1,0)</f>
        <v>0</v>
      </c>
      <c r="AS855" s="31" t="n">
        <f aca="false">IF(SQRT($B$9)*$B855+SQRT(1-$B$9)*X855&lt;_xlfn.NORM.S.INV($B$6),1,0)</f>
        <v>0</v>
      </c>
      <c r="AT855" s="31" t="n">
        <f aca="false">IF(SQRT($B$9)*$B855+SQRT(1-$B$9)*Y855&lt;_xlfn.NORM.S.INV($B$6),1,0)</f>
        <v>0</v>
      </c>
      <c r="AU855" s="31" t="n">
        <f aca="false">IF(SQRT($B$9)*$B855+SQRT(1-$B$9)*Z855&lt;_xlfn.NORM.S.INV($B$6),1,0)</f>
        <v>0</v>
      </c>
      <c r="AV855" s="31" t="n">
        <f aca="false">IF(SQRT($B$9)*$B855+SQRT(1-$B$9)*AA855&lt;_xlfn.NORM.S.INV($B$6),1,0)</f>
        <v>0</v>
      </c>
      <c r="AW855" s="31" t="n">
        <f aca="false">IF(SQRT($C$9)*$B855+SQRT(1-$C$9)*AB855&lt;_xlfn.NORM.S.INV($C$6),1,0)</f>
        <v>0</v>
      </c>
      <c r="AX855" s="31" t="n">
        <f aca="false">IF(SQRT($C$9)*$B855+SQRT(1-$C$9)*AC855&lt;_xlfn.NORM.S.INV($C$6),1,0)</f>
        <v>0</v>
      </c>
      <c r="AY855" s="31" t="n">
        <f aca="false">IF(SQRT($C$9)*$B855+SQRT(1-$C$9)*AD855&lt;_xlfn.NORM.S.INV($C$6),1,0)</f>
        <v>0</v>
      </c>
      <c r="AZ855" s="31" t="n">
        <f aca="false">IF(SQRT($C$9)*$B855+SQRT(1-$C$9)*AE855&lt;_xlfn.NORM.S.INV($C$6),1,0)</f>
        <v>0</v>
      </c>
      <c r="BA855" s="31" t="n">
        <f aca="false">IF(SQRT($C$9)*$B855+SQRT(1-$C$9)*AF855&lt;_xlfn.NORM.S.INV($C$6),1,0)</f>
        <v>0</v>
      </c>
      <c r="BB855" s="31" t="n">
        <f aca="false">IF(SQRT($C$9)*$B855+SQRT(1-$C$9)*AG855&lt;_xlfn.NORM.S.INV($C$6),1,0)</f>
        <v>0</v>
      </c>
      <c r="BC855" s="31" t="n">
        <f aca="false">IF(SQRT($C$9)*$B855+SQRT(1-$C$9)*AH855&lt;_xlfn.NORM.S.INV($C$6),1,0)</f>
        <v>0</v>
      </c>
      <c r="BD855" s="31" t="n">
        <f aca="false">IF(SQRT($C$9)*$B855+SQRT(1-$C$9)*AI855&lt;_xlfn.NORM.S.INV($C$6),1,0)</f>
        <v>0</v>
      </c>
      <c r="BE855" s="31" t="n">
        <f aca="false">IF(SQRT($C$9)*$B855+SQRT(1-$C$9)*AJ855&lt;_xlfn.NORM.S.INV($C$6),1,0)</f>
        <v>0</v>
      </c>
      <c r="BF855" s="31" t="n">
        <f aca="false">IF(SQRT($C$9)*$B855+SQRT(1-$C$9)*AK855&lt;_xlfn.NORM.S.INV($C$6),1,0)</f>
        <v>0</v>
      </c>
      <c r="BG855" s="21"/>
      <c r="BH855" s="21"/>
      <c r="BI855" s="31" t="n">
        <f aca="false">$B$11*(($A$1061)*$C855/$B$12*$B$7+(1-$A$1061)*$D855/$B$12*$C$7)</f>
        <v>0</v>
      </c>
      <c r="BJ855" s="31" t="n">
        <f aca="false">$B$11*(($A$1062)*$C855/$B$12*$B$7+(1-$A$1062)*$D855/$B$12*$C$7)</f>
        <v>0</v>
      </c>
      <c r="BK855" s="31" t="n">
        <f aca="false">$B$11*(($A$1063)*$C855/$B$12*$B$7+(1-$A$1063)*$D855/$B$12*$C$7)</f>
        <v>0</v>
      </c>
      <c r="BL855" s="31" t="n">
        <f aca="false">$B$11*(($A$1064)*$C855/$B$12*$B$7+(1-$A$1064)*$D855/$B$12*$C$7)</f>
        <v>0</v>
      </c>
      <c r="BM855" s="31" t="n">
        <f aca="false">$B$11*(($A$1065)*$C855/$B$12*$B$7+(1-$A$1065)*$D855/$B$12*$C$7)</f>
        <v>0</v>
      </c>
      <c r="BN855" s="31" t="n">
        <f aca="false">$B$11*(($A$1066)*$C855/$B$12*$B$7+(1-$A$1066)*$D855/$B$12*$C$7)</f>
        <v>0</v>
      </c>
      <c r="BO855" s="31" t="n">
        <f aca="false">$B$11*(($A$1067)*$C855/$B$12*$B$7+(1-$A$1067)*$D855/$B$12*$C$7)</f>
        <v>0</v>
      </c>
      <c r="BP855" s="31" t="n">
        <f aca="false">$B$11*(($A$1068)*$C855/$B$12*$B$7+(1-$A$1068)*$D855/$B$12*$C$7)</f>
        <v>0</v>
      </c>
      <c r="BQ855" s="31" t="n">
        <f aca="false">$B$11*(($A$1069)*$C855/$B$12*$B$7+(1-$A$1069)*$D855/$B$12*$C$7)</f>
        <v>0</v>
      </c>
      <c r="BR855" s="31" t="n">
        <f aca="false">$B$11*(($A$1070)*$C855/$B$12*$B$7+(1-$A$1070)*$D855/$B$12*$C$7)</f>
        <v>0</v>
      </c>
      <c r="BS855" s="31" t="n">
        <f aca="false">$B$11*(($A$1071)*$C855/$B$12*$B$7+(1-$A$1071)*$D855/$B$12*$C$7)</f>
        <v>0</v>
      </c>
      <c r="BT855" s="31" t="n">
        <f aca="false">$B$11*(($A$1072)*$C855/$B$12*$B$7+(1-$A$1072)*$D855/$B$12*$C$7)</f>
        <v>0</v>
      </c>
      <c r="BU855" s="31" t="n">
        <f aca="false">$B$11*(($A$1073)*$C855/$B$12*$B$7+(1-$A$1073)*$D855/$B$12*$C$7)</f>
        <v>0</v>
      </c>
      <c r="BV855" s="31" t="n">
        <f aca="false">$B$11*(($A$1074)*$C855/$B$12*$B$7+(1-$A$1074)*$D855/$B$12*$C$7)</f>
        <v>0</v>
      </c>
      <c r="BW855" s="31" t="n">
        <f aca="false">$B$11*(($A$1075)*$C855/$B$12*$B$7+(1-$A$1075)*$D855/$B$12*$C$7)</f>
        <v>0</v>
      </c>
      <c r="BX855" s="31" t="n">
        <f aca="false">$B$11*(($A$1076)*$C855/$B$12*$B$7+(1-$A$1076)*$D855/$B$12*$C$7)</f>
        <v>0</v>
      </c>
      <c r="BY855" s="31" t="n">
        <f aca="false">$B$11*(($A$1077)*$C855/$B$12*$B$7+(1-$A$1077)*$D855/$B$12*$C$7)</f>
        <v>0</v>
      </c>
      <c r="BZ855" s="31" t="n">
        <f aca="false">$B$11*(($A$1078)*$C855/$B$12*$B$7+(1-$A$1078)*$D855/$B$12*$C$7)</f>
        <v>0</v>
      </c>
      <c r="CA855" s="31" t="n">
        <f aca="false">$B$11*(($A$1079)*$C855/$B$12*$B$7+(1-$A$1079)*$D855/$B$12*$C$7)</f>
        <v>0</v>
      </c>
      <c r="CB855" s="31" t="n">
        <f aca="false">$B$11*(($A$1080)*$C855/$B$12*$B$7+(1-$A$1080)*$D855/$B$12*$C$7)</f>
        <v>0</v>
      </c>
      <c r="CC855" s="31" t="n">
        <f aca="false">$B$11*(($A$1081)*$C855/$B$12*$B$7+(1-$A$1081)*$D855/$B$12*$C$7)</f>
        <v>0</v>
      </c>
    </row>
    <row r="856" customFormat="false" ht="15" hidden="false" customHeight="false" outlineLevel="0" collapsed="false">
      <c r="A856" s="21" t="n">
        <v>832</v>
      </c>
      <c r="B856" s="27" t="n">
        <v>-0.164956545626025</v>
      </c>
      <c r="C856" s="9" t="n">
        <f aca="false">SUM(AM856:AV856)</f>
        <v>0</v>
      </c>
      <c r="D856" s="9" t="n">
        <f aca="false">SUM(AW856:BF856)</f>
        <v>1</v>
      </c>
      <c r="E856" s="24" t="n">
        <f aca="false">(1-C856/$B$12)*$B$8-C856/$B$12*$B$7</f>
        <v>0.05</v>
      </c>
      <c r="F856" s="24" t="n">
        <f aca="false">(1-D856/$B$12)*$C$8-D856/$B$12*$C$7</f>
        <v>0.021</v>
      </c>
      <c r="G856" s="47" t="n">
        <f aca="false">$B$11*($B$10*C856/$B$12*$B$7+(1-$B$10)*D856/$B$12*$C$7)</f>
        <v>300</v>
      </c>
      <c r="H856" s="24" t="n">
        <f aca="false">$B$10*E856+(1-$B$10)*F856</f>
        <v>0.0355</v>
      </c>
      <c r="I856" s="21"/>
      <c r="J856" s="21"/>
      <c r="K856" s="21"/>
      <c r="L856" s="21"/>
      <c r="M856" s="21"/>
      <c r="N856" s="21"/>
      <c r="O856" s="21"/>
      <c r="P856" s="21"/>
      <c r="Q856" s="21"/>
      <c r="R856" s="27" t="n">
        <v>0.298855840872457</v>
      </c>
      <c r="S856" s="27" t="n">
        <v>0.314369039361725</v>
      </c>
      <c r="T856" s="27" t="n">
        <v>-0.0455475902730434</v>
      </c>
      <c r="U856" s="27" t="n">
        <v>1.9535154557567</v>
      </c>
      <c r="V856" s="27" t="n">
        <v>0.995737165671439</v>
      </c>
      <c r="W856" s="27" t="n">
        <v>0.175545394325303</v>
      </c>
      <c r="X856" s="27" t="n">
        <v>0.109225208961315</v>
      </c>
      <c r="Y856" s="27" t="n">
        <v>-1.02046714338026</v>
      </c>
      <c r="Z856" s="27" t="n">
        <v>1.36481049160942</v>
      </c>
      <c r="AA856" s="27" t="n">
        <v>-1.67173832105125</v>
      </c>
      <c r="AB856" s="27" t="n">
        <v>-0.0413352145181361</v>
      </c>
      <c r="AC856" s="27" t="n">
        <v>1.16338653203618</v>
      </c>
      <c r="AD856" s="27" t="n">
        <v>0.148577598260858</v>
      </c>
      <c r="AE856" s="27" t="n">
        <v>-0.115914386174517</v>
      </c>
      <c r="AF856" s="27" t="n">
        <v>-0.434257555030685</v>
      </c>
      <c r="AG856" s="27" t="n">
        <v>2.4374546925291</v>
      </c>
      <c r="AH856" s="27" t="n">
        <v>-0.457400761570642</v>
      </c>
      <c r="AI856" s="27" t="n">
        <v>0.663195322327052</v>
      </c>
      <c r="AJ856" s="27" t="n">
        <v>0.360204371343677</v>
      </c>
      <c r="AK856" s="27" t="n">
        <v>-2.7457769508093</v>
      </c>
      <c r="AL856" s="21"/>
      <c r="AM856" s="31" t="n">
        <f aca="false">IF(SQRT($B$9)*$B856+SQRT(1-$B$9)*R856&lt;_xlfn.NORM.S.INV($B$6),1,0)</f>
        <v>0</v>
      </c>
      <c r="AN856" s="31" t="n">
        <f aca="false">IF(SQRT($B$9)*$B856+SQRT(1-$B$9)*S856&lt;_xlfn.NORM.S.INV($B$6),1,0)</f>
        <v>0</v>
      </c>
      <c r="AO856" s="31" t="n">
        <f aca="false">IF(SQRT($B$9)*$B856+SQRT(1-$B$9)*T856&lt;_xlfn.NORM.S.INV($B$6),1,0)</f>
        <v>0</v>
      </c>
      <c r="AP856" s="31" t="n">
        <f aca="false">IF(SQRT($B$9)*$B856+SQRT(1-$B$9)*U856&lt;_xlfn.NORM.S.INV($B$6),1,0)</f>
        <v>0</v>
      </c>
      <c r="AQ856" s="31" t="n">
        <f aca="false">IF(SQRT($B$9)*$B856+SQRT(1-$B$9)*V856&lt;_xlfn.NORM.S.INV($B$6),1,0)</f>
        <v>0</v>
      </c>
      <c r="AR856" s="31" t="n">
        <f aca="false">IF(SQRT($B$9)*$B856+SQRT(1-$B$9)*W856&lt;_xlfn.NORM.S.INV($B$6),1,0)</f>
        <v>0</v>
      </c>
      <c r="AS856" s="31" t="n">
        <f aca="false">IF(SQRT($B$9)*$B856+SQRT(1-$B$9)*X856&lt;_xlfn.NORM.S.INV($B$6),1,0)</f>
        <v>0</v>
      </c>
      <c r="AT856" s="31" t="n">
        <f aca="false">IF(SQRT($B$9)*$B856+SQRT(1-$B$9)*Y856&lt;_xlfn.NORM.S.INV($B$6),1,0)</f>
        <v>0</v>
      </c>
      <c r="AU856" s="31" t="n">
        <f aca="false">IF(SQRT($B$9)*$B856+SQRT(1-$B$9)*Z856&lt;_xlfn.NORM.S.INV($B$6),1,0)</f>
        <v>0</v>
      </c>
      <c r="AV856" s="31" t="n">
        <f aca="false">IF(SQRT($B$9)*$B856+SQRT(1-$B$9)*AA856&lt;_xlfn.NORM.S.INV($B$6),1,0)</f>
        <v>0</v>
      </c>
      <c r="AW856" s="31" t="n">
        <f aca="false">IF(SQRT($C$9)*$B856+SQRT(1-$C$9)*AB856&lt;_xlfn.NORM.S.INV($C$6),1,0)</f>
        <v>0</v>
      </c>
      <c r="AX856" s="31" t="n">
        <f aca="false">IF(SQRT($C$9)*$B856+SQRT(1-$C$9)*AC856&lt;_xlfn.NORM.S.INV($C$6),1,0)</f>
        <v>0</v>
      </c>
      <c r="AY856" s="31" t="n">
        <f aca="false">IF(SQRT($C$9)*$B856+SQRT(1-$C$9)*AD856&lt;_xlfn.NORM.S.INV($C$6),1,0)</f>
        <v>0</v>
      </c>
      <c r="AZ856" s="31" t="n">
        <f aca="false">IF(SQRT($C$9)*$B856+SQRT(1-$C$9)*AE856&lt;_xlfn.NORM.S.INV($C$6),1,0)</f>
        <v>0</v>
      </c>
      <c r="BA856" s="31" t="n">
        <f aca="false">IF(SQRT($C$9)*$B856+SQRT(1-$C$9)*AF856&lt;_xlfn.NORM.S.INV($C$6),1,0)</f>
        <v>0</v>
      </c>
      <c r="BB856" s="31" t="n">
        <f aca="false">IF(SQRT($C$9)*$B856+SQRT(1-$C$9)*AG856&lt;_xlfn.NORM.S.INV($C$6),1,0)</f>
        <v>0</v>
      </c>
      <c r="BC856" s="31" t="n">
        <f aca="false">IF(SQRT($C$9)*$B856+SQRT(1-$C$9)*AH856&lt;_xlfn.NORM.S.INV($C$6),1,0)</f>
        <v>0</v>
      </c>
      <c r="BD856" s="31" t="n">
        <f aca="false">IF(SQRT($C$9)*$B856+SQRT(1-$C$9)*AI856&lt;_xlfn.NORM.S.INV($C$6),1,0)</f>
        <v>0</v>
      </c>
      <c r="BE856" s="31" t="n">
        <f aca="false">IF(SQRT($C$9)*$B856+SQRT(1-$C$9)*AJ856&lt;_xlfn.NORM.S.INV($C$6),1,0)</f>
        <v>0</v>
      </c>
      <c r="BF856" s="31" t="n">
        <f aca="false">IF(SQRT($C$9)*$B856+SQRT(1-$C$9)*AK856&lt;_xlfn.NORM.S.INV($C$6),1,0)</f>
        <v>1</v>
      </c>
      <c r="BG856" s="21"/>
      <c r="BH856" s="21"/>
      <c r="BI856" s="31" t="n">
        <f aca="false">$B$11*(($A$1061)*$C856/$B$12*$B$7+(1-$A$1061)*$D856/$B$12*$C$7)</f>
        <v>600</v>
      </c>
      <c r="BJ856" s="31" t="n">
        <f aca="false">$B$11*(($A$1062)*$C856/$B$12*$B$7+(1-$A$1062)*$D856/$B$12*$C$7)</f>
        <v>570</v>
      </c>
      <c r="BK856" s="31" t="n">
        <f aca="false">$B$11*(($A$1063)*$C856/$B$12*$B$7+(1-$A$1063)*$D856/$B$12*$C$7)</f>
        <v>540</v>
      </c>
      <c r="BL856" s="31" t="n">
        <f aca="false">$B$11*(($A$1064)*$C856/$B$12*$B$7+(1-$A$1064)*$D856/$B$12*$C$7)</f>
        <v>510</v>
      </c>
      <c r="BM856" s="31" t="n">
        <f aca="false">$B$11*(($A$1065)*$C856/$B$12*$B$7+(1-$A$1065)*$D856/$B$12*$C$7)</f>
        <v>480</v>
      </c>
      <c r="BN856" s="31" t="n">
        <f aca="false">$B$11*(($A$1066)*$C856/$B$12*$B$7+(1-$A$1066)*$D856/$B$12*$C$7)</f>
        <v>450</v>
      </c>
      <c r="BO856" s="31" t="n">
        <f aca="false">$B$11*(($A$1067)*$C856/$B$12*$B$7+(1-$A$1067)*$D856/$B$12*$C$7)</f>
        <v>420</v>
      </c>
      <c r="BP856" s="31" t="n">
        <f aca="false">$B$11*(($A$1068)*$C856/$B$12*$B$7+(1-$A$1068)*$D856/$B$12*$C$7)</f>
        <v>390</v>
      </c>
      <c r="BQ856" s="31" t="n">
        <f aca="false">$B$11*(($A$1069)*$C856/$B$12*$B$7+(1-$A$1069)*$D856/$B$12*$C$7)</f>
        <v>360</v>
      </c>
      <c r="BR856" s="31" t="n">
        <f aca="false">$B$11*(($A$1070)*$C856/$B$12*$B$7+(1-$A$1070)*$D856/$B$12*$C$7)</f>
        <v>330</v>
      </c>
      <c r="BS856" s="31" t="n">
        <f aca="false">$B$11*(($A$1071)*$C856/$B$12*$B$7+(1-$A$1071)*$D856/$B$12*$C$7)</f>
        <v>300</v>
      </c>
      <c r="BT856" s="31" t="n">
        <f aca="false">$B$11*(($A$1072)*$C856/$B$12*$B$7+(1-$A$1072)*$D856/$B$12*$C$7)</f>
        <v>270</v>
      </c>
      <c r="BU856" s="31" t="n">
        <f aca="false">$B$11*(($A$1073)*$C856/$B$12*$B$7+(1-$A$1073)*$D856/$B$12*$C$7)</f>
        <v>240</v>
      </c>
      <c r="BV856" s="31" t="n">
        <f aca="false">$B$11*(($A$1074)*$C856/$B$12*$B$7+(1-$A$1074)*$D856/$B$12*$C$7)</f>
        <v>210</v>
      </c>
      <c r="BW856" s="31" t="n">
        <f aca="false">$B$11*(($A$1075)*$C856/$B$12*$B$7+(1-$A$1075)*$D856/$B$12*$C$7)</f>
        <v>180</v>
      </c>
      <c r="BX856" s="31" t="n">
        <f aca="false">$B$11*(($A$1076)*$C856/$B$12*$B$7+(1-$A$1076)*$D856/$B$12*$C$7)</f>
        <v>150</v>
      </c>
      <c r="BY856" s="31" t="n">
        <f aca="false">$B$11*(($A$1077)*$C856/$B$12*$B$7+(1-$A$1077)*$D856/$B$12*$C$7)</f>
        <v>120</v>
      </c>
      <c r="BZ856" s="31" t="n">
        <f aca="false">$B$11*(($A$1078)*$C856/$B$12*$B$7+(1-$A$1078)*$D856/$B$12*$C$7)</f>
        <v>90</v>
      </c>
      <c r="CA856" s="31" t="n">
        <f aca="false">$B$11*(($A$1079)*$C856/$B$12*$B$7+(1-$A$1079)*$D856/$B$12*$C$7)</f>
        <v>60</v>
      </c>
      <c r="CB856" s="31" t="n">
        <f aca="false">$B$11*(($A$1080)*$C856/$B$12*$B$7+(1-$A$1080)*$D856/$B$12*$C$7)</f>
        <v>30</v>
      </c>
      <c r="CC856" s="31" t="n">
        <f aca="false">$B$11*(($A$1081)*$C856/$B$12*$B$7+(1-$A$1081)*$D856/$B$12*$C$7)</f>
        <v>0</v>
      </c>
    </row>
    <row r="857" customFormat="false" ht="15" hidden="false" customHeight="false" outlineLevel="0" collapsed="false">
      <c r="A857" s="21" t="n">
        <v>833</v>
      </c>
      <c r="B857" s="27" t="n">
        <v>0.124316192971448</v>
      </c>
      <c r="C857" s="9" t="n">
        <f aca="false">SUM(AM857:AV857)</f>
        <v>0</v>
      </c>
      <c r="D857" s="9" t="n">
        <f aca="false">SUM(AW857:BF857)</f>
        <v>0</v>
      </c>
      <c r="E857" s="24" t="n">
        <f aca="false">(1-C857/$B$12)*$B$8-C857/$B$12*$B$7</f>
        <v>0.05</v>
      </c>
      <c r="F857" s="24" t="n">
        <f aca="false">(1-D857/$B$12)*$C$8-D857/$B$12*$C$7</f>
        <v>0.09</v>
      </c>
      <c r="G857" s="47" t="n">
        <f aca="false">$B$11*($B$10*C857/$B$12*$B$7+(1-$B$10)*D857/$B$12*$C$7)</f>
        <v>0</v>
      </c>
      <c r="H857" s="24" t="n">
        <f aca="false">$B$10*E857+(1-$B$10)*F857</f>
        <v>0.07</v>
      </c>
      <c r="I857" s="21"/>
      <c r="J857" s="21"/>
      <c r="K857" s="21"/>
      <c r="L857" s="21"/>
      <c r="M857" s="21"/>
      <c r="N857" s="21"/>
      <c r="O857" s="21"/>
      <c r="P857" s="21"/>
      <c r="Q857" s="21"/>
      <c r="R857" s="27" t="n">
        <v>-0.963170254347218</v>
      </c>
      <c r="S857" s="27" t="n">
        <v>2.14348596252642</v>
      </c>
      <c r="T857" s="27" t="n">
        <v>-2.05859484516993</v>
      </c>
      <c r="U857" s="27" t="n">
        <v>0.33874974517656</v>
      </c>
      <c r="V857" s="27" t="n">
        <v>-0.0416465618805425</v>
      </c>
      <c r="W857" s="27" t="n">
        <v>1.34964508179597</v>
      </c>
      <c r="X857" s="27" t="n">
        <v>-0.770802562256415</v>
      </c>
      <c r="Y857" s="27" t="n">
        <v>-0.125096361556393</v>
      </c>
      <c r="Z857" s="27" t="n">
        <v>0.354019228448207</v>
      </c>
      <c r="AA857" s="27" t="n">
        <v>-1.35032912088292</v>
      </c>
      <c r="AB857" s="27" t="n">
        <v>2.29796788984528</v>
      </c>
      <c r="AC857" s="27" t="n">
        <v>-0.0530634833844369</v>
      </c>
      <c r="AD857" s="27" t="n">
        <v>-0.468957599628872</v>
      </c>
      <c r="AE857" s="27" t="n">
        <v>-0.0865983727050634</v>
      </c>
      <c r="AF857" s="27" t="n">
        <v>-0.704865747884823</v>
      </c>
      <c r="AG857" s="27" t="n">
        <v>0.326829166484275</v>
      </c>
      <c r="AH857" s="27" t="n">
        <v>-1.48526751674874</v>
      </c>
      <c r="AI857" s="27" t="n">
        <v>-0.139631390440787</v>
      </c>
      <c r="AJ857" s="27" t="n">
        <v>-1.38004984641676</v>
      </c>
      <c r="AK857" s="27" t="n">
        <v>0.31227327865613</v>
      </c>
      <c r="AL857" s="21"/>
      <c r="AM857" s="31" t="n">
        <f aca="false">IF(SQRT($B$9)*$B857+SQRT(1-$B$9)*R857&lt;_xlfn.NORM.S.INV($B$6),1,0)</f>
        <v>0</v>
      </c>
      <c r="AN857" s="31" t="n">
        <f aca="false">IF(SQRT($B$9)*$B857+SQRT(1-$B$9)*S857&lt;_xlfn.NORM.S.INV($B$6),1,0)</f>
        <v>0</v>
      </c>
      <c r="AO857" s="31" t="n">
        <f aca="false">IF(SQRT($B$9)*$B857+SQRT(1-$B$9)*T857&lt;_xlfn.NORM.S.INV($B$6),1,0)</f>
        <v>0</v>
      </c>
      <c r="AP857" s="31" t="n">
        <f aca="false">IF(SQRT($B$9)*$B857+SQRT(1-$B$9)*U857&lt;_xlfn.NORM.S.INV($B$6),1,0)</f>
        <v>0</v>
      </c>
      <c r="AQ857" s="31" t="n">
        <f aca="false">IF(SQRT($B$9)*$B857+SQRT(1-$B$9)*V857&lt;_xlfn.NORM.S.INV($B$6),1,0)</f>
        <v>0</v>
      </c>
      <c r="AR857" s="31" t="n">
        <f aca="false">IF(SQRT($B$9)*$B857+SQRT(1-$B$9)*W857&lt;_xlfn.NORM.S.INV($B$6),1,0)</f>
        <v>0</v>
      </c>
      <c r="AS857" s="31" t="n">
        <f aca="false">IF(SQRT($B$9)*$B857+SQRT(1-$B$9)*X857&lt;_xlfn.NORM.S.INV($B$6),1,0)</f>
        <v>0</v>
      </c>
      <c r="AT857" s="31" t="n">
        <f aca="false">IF(SQRT($B$9)*$B857+SQRT(1-$B$9)*Y857&lt;_xlfn.NORM.S.INV($B$6),1,0)</f>
        <v>0</v>
      </c>
      <c r="AU857" s="31" t="n">
        <f aca="false">IF(SQRT($B$9)*$B857+SQRT(1-$B$9)*Z857&lt;_xlfn.NORM.S.INV($B$6),1,0)</f>
        <v>0</v>
      </c>
      <c r="AV857" s="31" t="n">
        <f aca="false">IF(SQRT($B$9)*$B857+SQRT(1-$B$9)*AA857&lt;_xlfn.NORM.S.INV($B$6),1,0)</f>
        <v>0</v>
      </c>
      <c r="AW857" s="31" t="n">
        <f aca="false">IF(SQRT($C$9)*$B857+SQRT(1-$C$9)*AB857&lt;_xlfn.NORM.S.INV($C$6),1,0)</f>
        <v>0</v>
      </c>
      <c r="AX857" s="31" t="n">
        <f aca="false">IF(SQRT($C$9)*$B857+SQRT(1-$C$9)*AC857&lt;_xlfn.NORM.S.INV($C$6),1,0)</f>
        <v>0</v>
      </c>
      <c r="AY857" s="31" t="n">
        <f aca="false">IF(SQRT($C$9)*$B857+SQRT(1-$C$9)*AD857&lt;_xlfn.NORM.S.INV($C$6),1,0)</f>
        <v>0</v>
      </c>
      <c r="AZ857" s="31" t="n">
        <f aca="false">IF(SQRT($C$9)*$B857+SQRT(1-$C$9)*AE857&lt;_xlfn.NORM.S.INV($C$6),1,0)</f>
        <v>0</v>
      </c>
      <c r="BA857" s="31" t="n">
        <f aca="false">IF(SQRT($C$9)*$B857+SQRT(1-$C$9)*AF857&lt;_xlfn.NORM.S.INV($C$6),1,0)</f>
        <v>0</v>
      </c>
      <c r="BB857" s="31" t="n">
        <f aca="false">IF(SQRT($C$9)*$B857+SQRT(1-$C$9)*AG857&lt;_xlfn.NORM.S.INV($C$6),1,0)</f>
        <v>0</v>
      </c>
      <c r="BC857" s="31" t="n">
        <f aca="false">IF(SQRT($C$9)*$B857+SQRT(1-$C$9)*AH857&lt;_xlfn.NORM.S.INV($C$6),1,0)</f>
        <v>0</v>
      </c>
      <c r="BD857" s="31" t="n">
        <f aca="false">IF(SQRT($C$9)*$B857+SQRT(1-$C$9)*AI857&lt;_xlfn.NORM.S.INV($C$6),1,0)</f>
        <v>0</v>
      </c>
      <c r="BE857" s="31" t="n">
        <f aca="false">IF(SQRT($C$9)*$B857+SQRT(1-$C$9)*AJ857&lt;_xlfn.NORM.S.INV($C$6),1,0)</f>
        <v>0</v>
      </c>
      <c r="BF857" s="31" t="n">
        <f aca="false">IF(SQRT($C$9)*$B857+SQRT(1-$C$9)*AK857&lt;_xlfn.NORM.S.INV($C$6),1,0)</f>
        <v>0</v>
      </c>
      <c r="BG857" s="21"/>
      <c r="BH857" s="21"/>
      <c r="BI857" s="31" t="n">
        <f aca="false">$B$11*(($A$1061)*$C857/$B$12*$B$7+(1-$A$1061)*$D857/$B$12*$C$7)</f>
        <v>0</v>
      </c>
      <c r="BJ857" s="31" t="n">
        <f aca="false">$B$11*(($A$1062)*$C857/$B$12*$B$7+(1-$A$1062)*$D857/$B$12*$C$7)</f>
        <v>0</v>
      </c>
      <c r="BK857" s="31" t="n">
        <f aca="false">$B$11*(($A$1063)*$C857/$B$12*$B$7+(1-$A$1063)*$D857/$B$12*$C$7)</f>
        <v>0</v>
      </c>
      <c r="BL857" s="31" t="n">
        <f aca="false">$B$11*(($A$1064)*$C857/$B$12*$B$7+(1-$A$1064)*$D857/$B$12*$C$7)</f>
        <v>0</v>
      </c>
      <c r="BM857" s="31" t="n">
        <f aca="false">$B$11*(($A$1065)*$C857/$B$12*$B$7+(1-$A$1065)*$D857/$B$12*$C$7)</f>
        <v>0</v>
      </c>
      <c r="BN857" s="31" t="n">
        <f aca="false">$B$11*(($A$1066)*$C857/$B$12*$B$7+(1-$A$1066)*$D857/$B$12*$C$7)</f>
        <v>0</v>
      </c>
      <c r="BO857" s="31" t="n">
        <f aca="false">$B$11*(($A$1067)*$C857/$B$12*$B$7+(1-$A$1067)*$D857/$B$12*$C$7)</f>
        <v>0</v>
      </c>
      <c r="BP857" s="31" t="n">
        <f aca="false">$B$11*(($A$1068)*$C857/$B$12*$B$7+(1-$A$1068)*$D857/$B$12*$C$7)</f>
        <v>0</v>
      </c>
      <c r="BQ857" s="31" t="n">
        <f aca="false">$B$11*(($A$1069)*$C857/$B$12*$B$7+(1-$A$1069)*$D857/$B$12*$C$7)</f>
        <v>0</v>
      </c>
      <c r="BR857" s="31" t="n">
        <f aca="false">$B$11*(($A$1070)*$C857/$B$12*$B$7+(1-$A$1070)*$D857/$B$12*$C$7)</f>
        <v>0</v>
      </c>
      <c r="BS857" s="31" t="n">
        <f aca="false">$B$11*(($A$1071)*$C857/$B$12*$B$7+(1-$A$1071)*$D857/$B$12*$C$7)</f>
        <v>0</v>
      </c>
      <c r="BT857" s="31" t="n">
        <f aca="false">$B$11*(($A$1072)*$C857/$B$12*$B$7+(1-$A$1072)*$D857/$B$12*$C$7)</f>
        <v>0</v>
      </c>
      <c r="BU857" s="31" t="n">
        <f aca="false">$B$11*(($A$1073)*$C857/$B$12*$B$7+(1-$A$1073)*$D857/$B$12*$C$7)</f>
        <v>0</v>
      </c>
      <c r="BV857" s="31" t="n">
        <f aca="false">$B$11*(($A$1074)*$C857/$B$12*$B$7+(1-$A$1074)*$D857/$B$12*$C$7)</f>
        <v>0</v>
      </c>
      <c r="BW857" s="31" t="n">
        <f aca="false">$B$11*(($A$1075)*$C857/$B$12*$B$7+(1-$A$1075)*$D857/$B$12*$C$7)</f>
        <v>0</v>
      </c>
      <c r="BX857" s="31" t="n">
        <f aca="false">$B$11*(($A$1076)*$C857/$B$12*$B$7+(1-$A$1076)*$D857/$B$12*$C$7)</f>
        <v>0</v>
      </c>
      <c r="BY857" s="31" t="n">
        <f aca="false">$B$11*(($A$1077)*$C857/$B$12*$B$7+(1-$A$1077)*$D857/$B$12*$C$7)</f>
        <v>0</v>
      </c>
      <c r="BZ857" s="31" t="n">
        <f aca="false">$B$11*(($A$1078)*$C857/$B$12*$B$7+(1-$A$1078)*$D857/$B$12*$C$7)</f>
        <v>0</v>
      </c>
      <c r="CA857" s="31" t="n">
        <f aca="false">$B$11*(($A$1079)*$C857/$B$12*$B$7+(1-$A$1079)*$D857/$B$12*$C$7)</f>
        <v>0</v>
      </c>
      <c r="CB857" s="31" t="n">
        <f aca="false">$B$11*(($A$1080)*$C857/$B$12*$B$7+(1-$A$1080)*$D857/$B$12*$C$7)</f>
        <v>0</v>
      </c>
      <c r="CC857" s="31" t="n">
        <f aca="false">$B$11*(($A$1081)*$C857/$B$12*$B$7+(1-$A$1081)*$D857/$B$12*$C$7)</f>
        <v>0</v>
      </c>
    </row>
    <row r="858" customFormat="false" ht="15" hidden="false" customHeight="false" outlineLevel="0" collapsed="false">
      <c r="A858" s="21" t="n">
        <v>834</v>
      </c>
      <c r="B858" s="27" t="n">
        <v>0.474189203612514</v>
      </c>
      <c r="C858" s="9" t="n">
        <f aca="false">SUM(AM858:AV858)</f>
        <v>0</v>
      </c>
      <c r="D858" s="9" t="n">
        <f aca="false">SUM(AW858:BF858)</f>
        <v>0</v>
      </c>
      <c r="E858" s="24" t="n">
        <f aca="false">(1-C858/$B$12)*$B$8-C858/$B$12*$B$7</f>
        <v>0.05</v>
      </c>
      <c r="F858" s="24" t="n">
        <f aca="false">(1-D858/$B$12)*$C$8-D858/$B$12*$C$7</f>
        <v>0.09</v>
      </c>
      <c r="G858" s="47" t="n">
        <f aca="false">$B$11*($B$10*C858/$B$12*$B$7+(1-$B$10)*D858/$B$12*$C$7)</f>
        <v>0</v>
      </c>
      <c r="H858" s="24" t="n">
        <f aca="false">$B$10*E858+(1-$B$10)*F858</f>
        <v>0.07</v>
      </c>
      <c r="I858" s="21"/>
      <c r="J858" s="21"/>
      <c r="K858" s="21"/>
      <c r="L858" s="21"/>
      <c r="M858" s="21"/>
      <c r="N858" s="21"/>
      <c r="O858" s="21"/>
      <c r="P858" s="21"/>
      <c r="Q858" s="21"/>
      <c r="R858" s="27" t="n">
        <v>0.982324307791129</v>
      </c>
      <c r="S858" s="27" t="n">
        <v>-1.71225568762636</v>
      </c>
      <c r="T858" s="27" t="n">
        <v>0.114798422134847</v>
      </c>
      <c r="U858" s="27" t="n">
        <v>0.604332761410109</v>
      </c>
      <c r="V858" s="27" t="n">
        <v>1.1590366485804</v>
      </c>
      <c r="W858" s="27" t="n">
        <v>-0.780176240117825</v>
      </c>
      <c r="X858" s="27" t="n">
        <v>-0.400230902064219</v>
      </c>
      <c r="Y858" s="27" t="n">
        <v>-0.990801427224553</v>
      </c>
      <c r="Z858" s="27" t="n">
        <v>-0.0514153953206976</v>
      </c>
      <c r="AA858" s="27" t="n">
        <v>0.680985816252742</v>
      </c>
      <c r="AB858" s="27" t="n">
        <v>-0.325765540339092</v>
      </c>
      <c r="AC858" s="27" t="n">
        <v>-1.99562543454851</v>
      </c>
      <c r="AD858" s="27" t="n">
        <v>-1.2939346170489</v>
      </c>
      <c r="AE858" s="27" t="n">
        <v>0.214925451940029</v>
      </c>
      <c r="AF858" s="27" t="n">
        <v>-0.622973412580932</v>
      </c>
      <c r="AG858" s="27" t="n">
        <v>-0.197496995868793</v>
      </c>
      <c r="AH858" s="27" t="n">
        <v>0.00997986110714038</v>
      </c>
      <c r="AI858" s="27" t="n">
        <v>1.95282606762864</v>
      </c>
      <c r="AJ858" s="27" t="n">
        <v>-1.61533514633801</v>
      </c>
      <c r="AK858" s="27" t="n">
        <v>1.44349899151256</v>
      </c>
      <c r="AL858" s="21"/>
      <c r="AM858" s="31" t="n">
        <f aca="false">IF(SQRT($B$9)*$B858+SQRT(1-$B$9)*R858&lt;_xlfn.NORM.S.INV($B$6),1,0)</f>
        <v>0</v>
      </c>
      <c r="AN858" s="31" t="n">
        <f aca="false">IF(SQRT($B$9)*$B858+SQRT(1-$B$9)*S858&lt;_xlfn.NORM.S.INV($B$6),1,0)</f>
        <v>0</v>
      </c>
      <c r="AO858" s="31" t="n">
        <f aca="false">IF(SQRT($B$9)*$B858+SQRT(1-$B$9)*T858&lt;_xlfn.NORM.S.INV($B$6),1,0)</f>
        <v>0</v>
      </c>
      <c r="AP858" s="31" t="n">
        <f aca="false">IF(SQRT($B$9)*$B858+SQRT(1-$B$9)*U858&lt;_xlfn.NORM.S.INV($B$6),1,0)</f>
        <v>0</v>
      </c>
      <c r="AQ858" s="31" t="n">
        <f aca="false">IF(SQRT($B$9)*$B858+SQRT(1-$B$9)*V858&lt;_xlfn.NORM.S.INV($B$6),1,0)</f>
        <v>0</v>
      </c>
      <c r="AR858" s="31" t="n">
        <f aca="false">IF(SQRT($B$9)*$B858+SQRT(1-$B$9)*W858&lt;_xlfn.NORM.S.INV($B$6),1,0)</f>
        <v>0</v>
      </c>
      <c r="AS858" s="31" t="n">
        <f aca="false">IF(SQRT($B$9)*$B858+SQRT(1-$B$9)*X858&lt;_xlfn.NORM.S.INV($B$6),1,0)</f>
        <v>0</v>
      </c>
      <c r="AT858" s="31" t="n">
        <f aca="false">IF(SQRT($B$9)*$B858+SQRT(1-$B$9)*Y858&lt;_xlfn.NORM.S.INV($B$6),1,0)</f>
        <v>0</v>
      </c>
      <c r="AU858" s="31" t="n">
        <f aca="false">IF(SQRT($B$9)*$B858+SQRT(1-$B$9)*Z858&lt;_xlfn.NORM.S.INV($B$6),1,0)</f>
        <v>0</v>
      </c>
      <c r="AV858" s="31" t="n">
        <f aca="false">IF(SQRT($B$9)*$B858+SQRT(1-$B$9)*AA858&lt;_xlfn.NORM.S.INV($B$6),1,0)</f>
        <v>0</v>
      </c>
      <c r="AW858" s="31" t="n">
        <f aca="false">IF(SQRT($C$9)*$B858+SQRT(1-$C$9)*AB858&lt;_xlfn.NORM.S.INV($C$6),1,0)</f>
        <v>0</v>
      </c>
      <c r="AX858" s="31" t="n">
        <f aca="false">IF(SQRT($C$9)*$B858+SQRT(1-$C$9)*AC858&lt;_xlfn.NORM.S.INV($C$6),1,0)</f>
        <v>0</v>
      </c>
      <c r="AY858" s="31" t="n">
        <f aca="false">IF(SQRT($C$9)*$B858+SQRT(1-$C$9)*AD858&lt;_xlfn.NORM.S.INV($C$6),1,0)</f>
        <v>0</v>
      </c>
      <c r="AZ858" s="31" t="n">
        <f aca="false">IF(SQRT($C$9)*$B858+SQRT(1-$C$9)*AE858&lt;_xlfn.NORM.S.INV($C$6),1,0)</f>
        <v>0</v>
      </c>
      <c r="BA858" s="31" t="n">
        <f aca="false">IF(SQRT($C$9)*$B858+SQRT(1-$C$9)*AF858&lt;_xlfn.NORM.S.INV($C$6),1,0)</f>
        <v>0</v>
      </c>
      <c r="BB858" s="31" t="n">
        <f aca="false">IF(SQRT($C$9)*$B858+SQRT(1-$C$9)*AG858&lt;_xlfn.NORM.S.INV($C$6),1,0)</f>
        <v>0</v>
      </c>
      <c r="BC858" s="31" t="n">
        <f aca="false">IF(SQRT($C$9)*$B858+SQRT(1-$C$9)*AH858&lt;_xlfn.NORM.S.INV($C$6),1,0)</f>
        <v>0</v>
      </c>
      <c r="BD858" s="31" t="n">
        <f aca="false">IF(SQRT($C$9)*$B858+SQRT(1-$C$9)*AI858&lt;_xlfn.NORM.S.INV($C$6),1,0)</f>
        <v>0</v>
      </c>
      <c r="BE858" s="31" t="n">
        <f aca="false">IF(SQRT($C$9)*$B858+SQRT(1-$C$9)*AJ858&lt;_xlfn.NORM.S.INV($C$6),1,0)</f>
        <v>0</v>
      </c>
      <c r="BF858" s="31" t="n">
        <f aca="false">IF(SQRT($C$9)*$B858+SQRT(1-$C$9)*AK858&lt;_xlfn.NORM.S.INV($C$6),1,0)</f>
        <v>0</v>
      </c>
      <c r="BG858" s="21"/>
      <c r="BH858" s="21"/>
      <c r="BI858" s="31" t="n">
        <f aca="false">$B$11*(($A$1061)*$C858/$B$12*$B$7+(1-$A$1061)*$D858/$B$12*$C$7)</f>
        <v>0</v>
      </c>
      <c r="BJ858" s="31" t="n">
        <f aca="false">$B$11*(($A$1062)*$C858/$B$12*$B$7+(1-$A$1062)*$D858/$B$12*$C$7)</f>
        <v>0</v>
      </c>
      <c r="BK858" s="31" t="n">
        <f aca="false">$B$11*(($A$1063)*$C858/$B$12*$B$7+(1-$A$1063)*$D858/$B$12*$C$7)</f>
        <v>0</v>
      </c>
      <c r="BL858" s="31" t="n">
        <f aca="false">$B$11*(($A$1064)*$C858/$B$12*$B$7+(1-$A$1064)*$D858/$B$12*$C$7)</f>
        <v>0</v>
      </c>
      <c r="BM858" s="31" t="n">
        <f aca="false">$B$11*(($A$1065)*$C858/$B$12*$B$7+(1-$A$1065)*$D858/$B$12*$C$7)</f>
        <v>0</v>
      </c>
      <c r="BN858" s="31" t="n">
        <f aca="false">$B$11*(($A$1066)*$C858/$B$12*$B$7+(1-$A$1066)*$D858/$B$12*$C$7)</f>
        <v>0</v>
      </c>
      <c r="BO858" s="31" t="n">
        <f aca="false">$B$11*(($A$1067)*$C858/$B$12*$B$7+(1-$A$1067)*$D858/$B$12*$C$7)</f>
        <v>0</v>
      </c>
      <c r="BP858" s="31" t="n">
        <f aca="false">$B$11*(($A$1068)*$C858/$B$12*$B$7+(1-$A$1068)*$D858/$B$12*$C$7)</f>
        <v>0</v>
      </c>
      <c r="BQ858" s="31" t="n">
        <f aca="false">$B$11*(($A$1069)*$C858/$B$12*$B$7+(1-$A$1069)*$D858/$B$12*$C$7)</f>
        <v>0</v>
      </c>
      <c r="BR858" s="31" t="n">
        <f aca="false">$B$11*(($A$1070)*$C858/$B$12*$B$7+(1-$A$1070)*$D858/$B$12*$C$7)</f>
        <v>0</v>
      </c>
      <c r="BS858" s="31" t="n">
        <f aca="false">$B$11*(($A$1071)*$C858/$B$12*$B$7+(1-$A$1071)*$D858/$B$12*$C$7)</f>
        <v>0</v>
      </c>
      <c r="BT858" s="31" t="n">
        <f aca="false">$B$11*(($A$1072)*$C858/$B$12*$B$7+(1-$A$1072)*$D858/$B$12*$C$7)</f>
        <v>0</v>
      </c>
      <c r="BU858" s="31" t="n">
        <f aca="false">$B$11*(($A$1073)*$C858/$B$12*$B$7+(1-$A$1073)*$D858/$B$12*$C$7)</f>
        <v>0</v>
      </c>
      <c r="BV858" s="31" t="n">
        <f aca="false">$B$11*(($A$1074)*$C858/$B$12*$B$7+(1-$A$1074)*$D858/$B$12*$C$7)</f>
        <v>0</v>
      </c>
      <c r="BW858" s="31" t="n">
        <f aca="false">$B$11*(($A$1075)*$C858/$B$12*$B$7+(1-$A$1075)*$D858/$B$12*$C$7)</f>
        <v>0</v>
      </c>
      <c r="BX858" s="31" t="n">
        <f aca="false">$B$11*(($A$1076)*$C858/$B$12*$B$7+(1-$A$1076)*$D858/$B$12*$C$7)</f>
        <v>0</v>
      </c>
      <c r="BY858" s="31" t="n">
        <f aca="false">$B$11*(($A$1077)*$C858/$B$12*$B$7+(1-$A$1077)*$D858/$B$12*$C$7)</f>
        <v>0</v>
      </c>
      <c r="BZ858" s="31" t="n">
        <f aca="false">$B$11*(($A$1078)*$C858/$B$12*$B$7+(1-$A$1078)*$D858/$B$12*$C$7)</f>
        <v>0</v>
      </c>
      <c r="CA858" s="31" t="n">
        <f aca="false">$B$11*(($A$1079)*$C858/$B$12*$B$7+(1-$A$1079)*$D858/$B$12*$C$7)</f>
        <v>0</v>
      </c>
      <c r="CB858" s="31" t="n">
        <f aca="false">$B$11*(($A$1080)*$C858/$B$12*$B$7+(1-$A$1080)*$D858/$B$12*$C$7)</f>
        <v>0</v>
      </c>
      <c r="CC858" s="31" t="n">
        <f aca="false">$B$11*(($A$1081)*$C858/$B$12*$B$7+(1-$A$1081)*$D858/$B$12*$C$7)</f>
        <v>0</v>
      </c>
    </row>
    <row r="859" customFormat="false" ht="15" hidden="false" customHeight="false" outlineLevel="0" collapsed="false">
      <c r="A859" s="21" t="n">
        <v>835</v>
      </c>
      <c r="B859" s="27" t="n">
        <v>0.231821012988578</v>
      </c>
      <c r="C859" s="9" t="n">
        <f aca="false">SUM(AM859:AV859)</f>
        <v>0</v>
      </c>
      <c r="D859" s="9" t="n">
        <f aca="false">SUM(AW859:BF859)</f>
        <v>0</v>
      </c>
      <c r="E859" s="24" t="n">
        <f aca="false">(1-C859/$B$12)*$B$8-C859/$B$12*$B$7</f>
        <v>0.05</v>
      </c>
      <c r="F859" s="24" t="n">
        <f aca="false">(1-D859/$B$12)*$C$8-D859/$B$12*$C$7</f>
        <v>0.09</v>
      </c>
      <c r="G859" s="47" t="n">
        <f aca="false">$B$11*($B$10*C859/$B$12*$B$7+(1-$B$10)*D859/$B$12*$C$7)</f>
        <v>0</v>
      </c>
      <c r="H859" s="24" t="n">
        <f aca="false">$B$10*E859+(1-$B$10)*F859</f>
        <v>0.07</v>
      </c>
      <c r="I859" s="21"/>
      <c r="J859" s="21"/>
      <c r="K859" s="21"/>
      <c r="L859" s="21"/>
      <c r="M859" s="21"/>
      <c r="N859" s="21"/>
      <c r="O859" s="21"/>
      <c r="P859" s="21"/>
      <c r="Q859" s="21"/>
      <c r="R859" s="27" t="n">
        <v>-1.24308016293727</v>
      </c>
      <c r="S859" s="27" t="n">
        <v>0.341058038306766</v>
      </c>
      <c r="T859" s="27" t="n">
        <v>-1.39030921402386</v>
      </c>
      <c r="U859" s="27" t="n">
        <v>-0.296694288962188</v>
      </c>
      <c r="V859" s="27" t="n">
        <v>0.334780902906254</v>
      </c>
      <c r="W859" s="27" t="n">
        <v>1.96536041106959</v>
      </c>
      <c r="X859" s="27" t="n">
        <v>-0.996065447299558</v>
      </c>
      <c r="Y859" s="27" t="n">
        <v>0.17152070828153</v>
      </c>
      <c r="Z859" s="27" t="n">
        <v>-0.503602902767155</v>
      </c>
      <c r="AA859" s="27" t="n">
        <v>-1.39249398518743</v>
      </c>
      <c r="AB859" s="27" t="n">
        <v>-1.59200877072127</v>
      </c>
      <c r="AC859" s="27" t="n">
        <v>-0.67925953044251</v>
      </c>
      <c r="AD859" s="27" t="n">
        <v>0.73923279766539</v>
      </c>
      <c r="AE859" s="27" t="n">
        <v>-1.40378050774856</v>
      </c>
      <c r="AF859" s="27" t="n">
        <v>0.308743482365642</v>
      </c>
      <c r="AG859" s="27" t="n">
        <v>-0.658358747376828</v>
      </c>
      <c r="AH859" s="27" t="n">
        <v>0.0865930135284004</v>
      </c>
      <c r="AI859" s="27" t="n">
        <v>-0.670236310107547</v>
      </c>
      <c r="AJ859" s="27" t="n">
        <v>0.762364008549343</v>
      </c>
      <c r="AK859" s="27" t="n">
        <v>-0.578694468404801</v>
      </c>
      <c r="AL859" s="21"/>
      <c r="AM859" s="31" t="n">
        <f aca="false">IF(SQRT($B$9)*$B859+SQRT(1-$B$9)*R859&lt;_xlfn.NORM.S.INV($B$6),1,0)</f>
        <v>0</v>
      </c>
      <c r="AN859" s="31" t="n">
        <f aca="false">IF(SQRT($B$9)*$B859+SQRT(1-$B$9)*S859&lt;_xlfn.NORM.S.INV($B$6),1,0)</f>
        <v>0</v>
      </c>
      <c r="AO859" s="31" t="n">
        <f aca="false">IF(SQRT($B$9)*$B859+SQRT(1-$B$9)*T859&lt;_xlfn.NORM.S.INV($B$6),1,0)</f>
        <v>0</v>
      </c>
      <c r="AP859" s="31" t="n">
        <f aca="false">IF(SQRT($B$9)*$B859+SQRT(1-$B$9)*U859&lt;_xlfn.NORM.S.INV($B$6),1,0)</f>
        <v>0</v>
      </c>
      <c r="AQ859" s="31" t="n">
        <f aca="false">IF(SQRT($B$9)*$B859+SQRT(1-$B$9)*V859&lt;_xlfn.NORM.S.INV($B$6),1,0)</f>
        <v>0</v>
      </c>
      <c r="AR859" s="31" t="n">
        <f aca="false">IF(SQRT($B$9)*$B859+SQRT(1-$B$9)*W859&lt;_xlfn.NORM.S.INV($B$6),1,0)</f>
        <v>0</v>
      </c>
      <c r="AS859" s="31" t="n">
        <f aca="false">IF(SQRT($B$9)*$B859+SQRT(1-$B$9)*X859&lt;_xlfn.NORM.S.INV($B$6),1,0)</f>
        <v>0</v>
      </c>
      <c r="AT859" s="31" t="n">
        <f aca="false">IF(SQRT($B$9)*$B859+SQRT(1-$B$9)*Y859&lt;_xlfn.NORM.S.INV($B$6),1,0)</f>
        <v>0</v>
      </c>
      <c r="AU859" s="31" t="n">
        <f aca="false">IF(SQRT($B$9)*$B859+SQRT(1-$B$9)*Z859&lt;_xlfn.NORM.S.INV($B$6),1,0)</f>
        <v>0</v>
      </c>
      <c r="AV859" s="31" t="n">
        <f aca="false">IF(SQRT($B$9)*$B859+SQRT(1-$B$9)*AA859&lt;_xlfn.NORM.S.INV($B$6),1,0)</f>
        <v>0</v>
      </c>
      <c r="AW859" s="31" t="n">
        <f aca="false">IF(SQRT($C$9)*$B859+SQRT(1-$C$9)*AB859&lt;_xlfn.NORM.S.INV($C$6),1,0)</f>
        <v>0</v>
      </c>
      <c r="AX859" s="31" t="n">
        <f aca="false">IF(SQRT($C$9)*$B859+SQRT(1-$C$9)*AC859&lt;_xlfn.NORM.S.INV($C$6),1,0)</f>
        <v>0</v>
      </c>
      <c r="AY859" s="31" t="n">
        <f aca="false">IF(SQRT($C$9)*$B859+SQRT(1-$C$9)*AD859&lt;_xlfn.NORM.S.INV($C$6),1,0)</f>
        <v>0</v>
      </c>
      <c r="AZ859" s="31" t="n">
        <f aca="false">IF(SQRT($C$9)*$B859+SQRT(1-$C$9)*AE859&lt;_xlfn.NORM.S.INV($C$6),1,0)</f>
        <v>0</v>
      </c>
      <c r="BA859" s="31" t="n">
        <f aca="false">IF(SQRT($C$9)*$B859+SQRT(1-$C$9)*AF859&lt;_xlfn.NORM.S.INV($C$6),1,0)</f>
        <v>0</v>
      </c>
      <c r="BB859" s="31" t="n">
        <f aca="false">IF(SQRT($C$9)*$B859+SQRT(1-$C$9)*AG859&lt;_xlfn.NORM.S.INV($C$6),1,0)</f>
        <v>0</v>
      </c>
      <c r="BC859" s="31" t="n">
        <f aca="false">IF(SQRT($C$9)*$B859+SQRT(1-$C$9)*AH859&lt;_xlfn.NORM.S.INV($C$6),1,0)</f>
        <v>0</v>
      </c>
      <c r="BD859" s="31" t="n">
        <f aca="false">IF(SQRT($C$9)*$B859+SQRT(1-$C$9)*AI859&lt;_xlfn.NORM.S.INV($C$6),1,0)</f>
        <v>0</v>
      </c>
      <c r="BE859" s="31" t="n">
        <f aca="false">IF(SQRT($C$9)*$B859+SQRT(1-$C$9)*AJ859&lt;_xlfn.NORM.S.INV($C$6),1,0)</f>
        <v>0</v>
      </c>
      <c r="BF859" s="31" t="n">
        <f aca="false">IF(SQRT($C$9)*$B859+SQRT(1-$C$9)*AK859&lt;_xlfn.NORM.S.INV($C$6),1,0)</f>
        <v>0</v>
      </c>
      <c r="BG859" s="21"/>
      <c r="BH859" s="21"/>
      <c r="BI859" s="31" t="n">
        <f aca="false">$B$11*(($A$1061)*$C859/$B$12*$B$7+(1-$A$1061)*$D859/$B$12*$C$7)</f>
        <v>0</v>
      </c>
      <c r="BJ859" s="31" t="n">
        <f aca="false">$B$11*(($A$1062)*$C859/$B$12*$B$7+(1-$A$1062)*$D859/$B$12*$C$7)</f>
        <v>0</v>
      </c>
      <c r="BK859" s="31" t="n">
        <f aca="false">$B$11*(($A$1063)*$C859/$B$12*$B$7+(1-$A$1063)*$D859/$B$12*$C$7)</f>
        <v>0</v>
      </c>
      <c r="BL859" s="31" t="n">
        <f aca="false">$B$11*(($A$1064)*$C859/$B$12*$B$7+(1-$A$1064)*$D859/$B$12*$C$7)</f>
        <v>0</v>
      </c>
      <c r="BM859" s="31" t="n">
        <f aca="false">$B$11*(($A$1065)*$C859/$B$12*$B$7+(1-$A$1065)*$D859/$B$12*$C$7)</f>
        <v>0</v>
      </c>
      <c r="BN859" s="31" t="n">
        <f aca="false">$B$11*(($A$1066)*$C859/$B$12*$B$7+(1-$A$1066)*$D859/$B$12*$C$7)</f>
        <v>0</v>
      </c>
      <c r="BO859" s="31" t="n">
        <f aca="false">$B$11*(($A$1067)*$C859/$B$12*$B$7+(1-$A$1067)*$D859/$B$12*$C$7)</f>
        <v>0</v>
      </c>
      <c r="BP859" s="31" t="n">
        <f aca="false">$B$11*(($A$1068)*$C859/$B$12*$B$7+(1-$A$1068)*$D859/$B$12*$C$7)</f>
        <v>0</v>
      </c>
      <c r="BQ859" s="31" t="n">
        <f aca="false">$B$11*(($A$1069)*$C859/$B$12*$B$7+(1-$A$1069)*$D859/$B$12*$C$7)</f>
        <v>0</v>
      </c>
      <c r="BR859" s="31" t="n">
        <f aca="false">$B$11*(($A$1070)*$C859/$B$12*$B$7+(1-$A$1070)*$D859/$B$12*$C$7)</f>
        <v>0</v>
      </c>
      <c r="BS859" s="31" t="n">
        <f aca="false">$B$11*(($A$1071)*$C859/$B$12*$B$7+(1-$A$1071)*$D859/$B$12*$C$7)</f>
        <v>0</v>
      </c>
      <c r="BT859" s="31" t="n">
        <f aca="false">$B$11*(($A$1072)*$C859/$B$12*$B$7+(1-$A$1072)*$D859/$B$12*$C$7)</f>
        <v>0</v>
      </c>
      <c r="BU859" s="31" t="n">
        <f aca="false">$B$11*(($A$1073)*$C859/$B$12*$B$7+(1-$A$1073)*$D859/$B$12*$C$7)</f>
        <v>0</v>
      </c>
      <c r="BV859" s="31" t="n">
        <f aca="false">$B$11*(($A$1074)*$C859/$B$12*$B$7+(1-$A$1074)*$D859/$B$12*$C$7)</f>
        <v>0</v>
      </c>
      <c r="BW859" s="31" t="n">
        <f aca="false">$B$11*(($A$1075)*$C859/$B$12*$B$7+(1-$A$1075)*$D859/$B$12*$C$7)</f>
        <v>0</v>
      </c>
      <c r="BX859" s="31" t="n">
        <f aca="false">$B$11*(($A$1076)*$C859/$B$12*$B$7+(1-$A$1076)*$D859/$B$12*$C$7)</f>
        <v>0</v>
      </c>
      <c r="BY859" s="31" t="n">
        <f aca="false">$B$11*(($A$1077)*$C859/$B$12*$B$7+(1-$A$1077)*$D859/$B$12*$C$7)</f>
        <v>0</v>
      </c>
      <c r="BZ859" s="31" t="n">
        <f aca="false">$B$11*(($A$1078)*$C859/$B$12*$B$7+(1-$A$1078)*$D859/$B$12*$C$7)</f>
        <v>0</v>
      </c>
      <c r="CA859" s="31" t="n">
        <f aca="false">$B$11*(($A$1079)*$C859/$B$12*$B$7+(1-$A$1079)*$D859/$B$12*$C$7)</f>
        <v>0</v>
      </c>
      <c r="CB859" s="31" t="n">
        <f aca="false">$B$11*(($A$1080)*$C859/$B$12*$B$7+(1-$A$1080)*$D859/$B$12*$C$7)</f>
        <v>0</v>
      </c>
      <c r="CC859" s="31" t="n">
        <f aca="false">$B$11*(($A$1081)*$C859/$B$12*$B$7+(1-$A$1081)*$D859/$B$12*$C$7)</f>
        <v>0</v>
      </c>
    </row>
    <row r="860" customFormat="false" ht="15" hidden="false" customHeight="false" outlineLevel="0" collapsed="false">
      <c r="A860" s="21" t="n">
        <v>836</v>
      </c>
      <c r="B860" s="27" t="n">
        <v>-0.631278833372959</v>
      </c>
      <c r="C860" s="9" t="n">
        <f aca="false">SUM(AM860:AV860)</f>
        <v>0</v>
      </c>
      <c r="D860" s="9" t="n">
        <f aca="false">SUM(AW860:BF860)</f>
        <v>1</v>
      </c>
      <c r="E860" s="24" t="n">
        <f aca="false">(1-C860/$B$12)*$B$8-C860/$B$12*$B$7</f>
        <v>0.05</v>
      </c>
      <c r="F860" s="24" t="n">
        <f aca="false">(1-D860/$B$12)*$C$8-D860/$B$12*$C$7</f>
        <v>0.021</v>
      </c>
      <c r="G860" s="47" t="n">
        <f aca="false">$B$11*($B$10*C860/$B$12*$B$7+(1-$B$10)*D860/$B$12*$C$7)</f>
        <v>300</v>
      </c>
      <c r="H860" s="24" t="n">
        <f aca="false">$B$10*E860+(1-$B$10)*F860</f>
        <v>0.0355</v>
      </c>
      <c r="I860" s="21"/>
      <c r="J860" s="21"/>
      <c r="K860" s="21"/>
      <c r="L860" s="21"/>
      <c r="M860" s="21"/>
      <c r="N860" s="21"/>
      <c r="O860" s="21"/>
      <c r="P860" s="21"/>
      <c r="Q860" s="21"/>
      <c r="R860" s="27" t="n">
        <v>0.176371047694376</v>
      </c>
      <c r="S860" s="27" t="n">
        <v>-1.80991610485267</v>
      </c>
      <c r="T860" s="27" t="n">
        <v>0.227497089006037</v>
      </c>
      <c r="U860" s="27" t="n">
        <v>1.15736652684109</v>
      </c>
      <c r="V860" s="27" t="n">
        <v>-0.357972985481354</v>
      </c>
      <c r="W860" s="27" t="n">
        <v>-0.347080299687455</v>
      </c>
      <c r="X860" s="27" t="n">
        <v>-0.072730607348685</v>
      </c>
      <c r="Y860" s="27" t="n">
        <v>1.1432002369477</v>
      </c>
      <c r="Z860" s="27" t="n">
        <v>-0.124254359834474</v>
      </c>
      <c r="AA860" s="27" t="n">
        <v>0.677845757379773</v>
      </c>
      <c r="AB860" s="27" t="n">
        <v>0.890979601835112</v>
      </c>
      <c r="AC860" s="27" t="n">
        <v>0.589237245806628</v>
      </c>
      <c r="AD860" s="27" t="n">
        <v>-0.139120278350214</v>
      </c>
      <c r="AE860" s="27" t="n">
        <v>-1.94577491319893</v>
      </c>
      <c r="AF860" s="27" t="n">
        <v>-0.359089789929567</v>
      </c>
      <c r="AG860" s="27" t="n">
        <v>0.354330508342561</v>
      </c>
      <c r="AH860" s="27" t="n">
        <v>-0.499898986633655</v>
      </c>
      <c r="AI860" s="27" t="n">
        <v>1.37870057522452</v>
      </c>
      <c r="AJ860" s="27" t="n">
        <v>-0.550970516863416</v>
      </c>
      <c r="AK860" s="27" t="n">
        <v>0.433414925355495</v>
      </c>
      <c r="AL860" s="21"/>
      <c r="AM860" s="31" t="n">
        <f aca="false">IF(SQRT($B$9)*$B860+SQRT(1-$B$9)*R860&lt;_xlfn.NORM.S.INV($B$6),1,0)</f>
        <v>0</v>
      </c>
      <c r="AN860" s="31" t="n">
        <f aca="false">IF(SQRT($B$9)*$B860+SQRT(1-$B$9)*S860&lt;_xlfn.NORM.S.INV($B$6),1,0)</f>
        <v>0</v>
      </c>
      <c r="AO860" s="31" t="n">
        <f aca="false">IF(SQRT($B$9)*$B860+SQRT(1-$B$9)*T860&lt;_xlfn.NORM.S.INV($B$6),1,0)</f>
        <v>0</v>
      </c>
      <c r="AP860" s="31" t="n">
        <f aca="false">IF(SQRT($B$9)*$B860+SQRT(1-$B$9)*U860&lt;_xlfn.NORM.S.INV($B$6),1,0)</f>
        <v>0</v>
      </c>
      <c r="AQ860" s="31" t="n">
        <f aca="false">IF(SQRT($B$9)*$B860+SQRT(1-$B$9)*V860&lt;_xlfn.NORM.S.INV($B$6),1,0)</f>
        <v>0</v>
      </c>
      <c r="AR860" s="31" t="n">
        <f aca="false">IF(SQRT($B$9)*$B860+SQRT(1-$B$9)*W860&lt;_xlfn.NORM.S.INV($B$6),1,0)</f>
        <v>0</v>
      </c>
      <c r="AS860" s="31" t="n">
        <f aca="false">IF(SQRT($B$9)*$B860+SQRT(1-$B$9)*X860&lt;_xlfn.NORM.S.INV($B$6),1,0)</f>
        <v>0</v>
      </c>
      <c r="AT860" s="31" t="n">
        <f aca="false">IF(SQRT($B$9)*$B860+SQRT(1-$B$9)*Y860&lt;_xlfn.NORM.S.INV($B$6),1,0)</f>
        <v>0</v>
      </c>
      <c r="AU860" s="31" t="n">
        <f aca="false">IF(SQRT($B$9)*$B860+SQRT(1-$B$9)*Z860&lt;_xlfn.NORM.S.INV($B$6),1,0)</f>
        <v>0</v>
      </c>
      <c r="AV860" s="31" t="n">
        <f aca="false">IF(SQRT($B$9)*$B860+SQRT(1-$B$9)*AA860&lt;_xlfn.NORM.S.INV($B$6),1,0)</f>
        <v>0</v>
      </c>
      <c r="AW860" s="31" t="n">
        <f aca="false">IF(SQRT($C$9)*$B860+SQRT(1-$C$9)*AB860&lt;_xlfn.NORM.S.INV($C$6),1,0)</f>
        <v>0</v>
      </c>
      <c r="AX860" s="31" t="n">
        <f aca="false">IF(SQRT($C$9)*$B860+SQRT(1-$C$9)*AC860&lt;_xlfn.NORM.S.INV($C$6),1,0)</f>
        <v>0</v>
      </c>
      <c r="AY860" s="31" t="n">
        <f aca="false">IF(SQRT($C$9)*$B860+SQRT(1-$C$9)*AD860&lt;_xlfn.NORM.S.INV($C$6),1,0)</f>
        <v>0</v>
      </c>
      <c r="AZ860" s="31" t="n">
        <f aca="false">IF(SQRT($C$9)*$B860+SQRT(1-$C$9)*AE860&lt;_xlfn.NORM.S.INV($C$6),1,0)</f>
        <v>1</v>
      </c>
      <c r="BA860" s="31" t="n">
        <f aca="false">IF(SQRT($C$9)*$B860+SQRT(1-$C$9)*AF860&lt;_xlfn.NORM.S.INV($C$6),1,0)</f>
        <v>0</v>
      </c>
      <c r="BB860" s="31" t="n">
        <f aca="false">IF(SQRT($C$9)*$B860+SQRT(1-$C$9)*AG860&lt;_xlfn.NORM.S.INV($C$6),1,0)</f>
        <v>0</v>
      </c>
      <c r="BC860" s="31" t="n">
        <f aca="false">IF(SQRT($C$9)*$B860+SQRT(1-$C$9)*AH860&lt;_xlfn.NORM.S.INV($C$6),1,0)</f>
        <v>0</v>
      </c>
      <c r="BD860" s="31" t="n">
        <f aca="false">IF(SQRT($C$9)*$B860+SQRT(1-$C$9)*AI860&lt;_xlfn.NORM.S.INV($C$6),1,0)</f>
        <v>0</v>
      </c>
      <c r="BE860" s="31" t="n">
        <f aca="false">IF(SQRT($C$9)*$B860+SQRT(1-$C$9)*AJ860&lt;_xlfn.NORM.S.INV($C$6),1,0)</f>
        <v>0</v>
      </c>
      <c r="BF860" s="31" t="n">
        <f aca="false">IF(SQRT($C$9)*$B860+SQRT(1-$C$9)*AK860&lt;_xlfn.NORM.S.INV($C$6),1,0)</f>
        <v>0</v>
      </c>
      <c r="BG860" s="21"/>
      <c r="BH860" s="21"/>
      <c r="BI860" s="31" t="n">
        <f aca="false">$B$11*(($A$1061)*$C860/$B$12*$B$7+(1-$A$1061)*$D860/$B$12*$C$7)</f>
        <v>600</v>
      </c>
      <c r="BJ860" s="31" t="n">
        <f aca="false">$B$11*(($A$1062)*$C860/$B$12*$B$7+(1-$A$1062)*$D860/$B$12*$C$7)</f>
        <v>570</v>
      </c>
      <c r="BK860" s="31" t="n">
        <f aca="false">$B$11*(($A$1063)*$C860/$B$12*$B$7+(1-$A$1063)*$D860/$B$12*$C$7)</f>
        <v>540</v>
      </c>
      <c r="BL860" s="31" t="n">
        <f aca="false">$B$11*(($A$1064)*$C860/$B$12*$B$7+(1-$A$1064)*$D860/$B$12*$C$7)</f>
        <v>510</v>
      </c>
      <c r="BM860" s="31" t="n">
        <f aca="false">$B$11*(($A$1065)*$C860/$B$12*$B$7+(1-$A$1065)*$D860/$B$12*$C$7)</f>
        <v>480</v>
      </c>
      <c r="BN860" s="31" t="n">
        <f aca="false">$B$11*(($A$1066)*$C860/$B$12*$B$7+(1-$A$1066)*$D860/$B$12*$C$7)</f>
        <v>450</v>
      </c>
      <c r="BO860" s="31" t="n">
        <f aca="false">$B$11*(($A$1067)*$C860/$B$12*$B$7+(1-$A$1067)*$D860/$B$12*$C$7)</f>
        <v>420</v>
      </c>
      <c r="BP860" s="31" t="n">
        <f aca="false">$B$11*(($A$1068)*$C860/$B$12*$B$7+(1-$A$1068)*$D860/$B$12*$C$7)</f>
        <v>390</v>
      </c>
      <c r="BQ860" s="31" t="n">
        <f aca="false">$B$11*(($A$1069)*$C860/$B$12*$B$7+(1-$A$1069)*$D860/$B$12*$C$7)</f>
        <v>360</v>
      </c>
      <c r="BR860" s="31" t="n">
        <f aca="false">$B$11*(($A$1070)*$C860/$B$12*$B$7+(1-$A$1070)*$D860/$B$12*$C$7)</f>
        <v>330</v>
      </c>
      <c r="BS860" s="31" t="n">
        <f aca="false">$B$11*(($A$1071)*$C860/$B$12*$B$7+(1-$A$1071)*$D860/$B$12*$C$7)</f>
        <v>300</v>
      </c>
      <c r="BT860" s="31" t="n">
        <f aca="false">$B$11*(($A$1072)*$C860/$B$12*$B$7+(1-$A$1072)*$D860/$B$12*$C$7)</f>
        <v>270</v>
      </c>
      <c r="BU860" s="31" t="n">
        <f aca="false">$B$11*(($A$1073)*$C860/$B$12*$B$7+(1-$A$1073)*$D860/$B$12*$C$7)</f>
        <v>240</v>
      </c>
      <c r="BV860" s="31" t="n">
        <f aca="false">$B$11*(($A$1074)*$C860/$B$12*$B$7+(1-$A$1074)*$D860/$B$12*$C$7)</f>
        <v>210</v>
      </c>
      <c r="BW860" s="31" t="n">
        <f aca="false">$B$11*(($A$1075)*$C860/$B$12*$B$7+(1-$A$1075)*$D860/$B$12*$C$7)</f>
        <v>180</v>
      </c>
      <c r="BX860" s="31" t="n">
        <f aca="false">$B$11*(($A$1076)*$C860/$B$12*$B$7+(1-$A$1076)*$D860/$B$12*$C$7)</f>
        <v>150</v>
      </c>
      <c r="BY860" s="31" t="n">
        <f aca="false">$B$11*(($A$1077)*$C860/$B$12*$B$7+(1-$A$1077)*$D860/$B$12*$C$7)</f>
        <v>120</v>
      </c>
      <c r="BZ860" s="31" t="n">
        <f aca="false">$B$11*(($A$1078)*$C860/$B$12*$B$7+(1-$A$1078)*$D860/$B$12*$C$7)</f>
        <v>90</v>
      </c>
      <c r="CA860" s="31" t="n">
        <f aca="false">$B$11*(($A$1079)*$C860/$B$12*$B$7+(1-$A$1079)*$D860/$B$12*$C$7)</f>
        <v>60</v>
      </c>
      <c r="CB860" s="31" t="n">
        <f aca="false">$B$11*(($A$1080)*$C860/$B$12*$B$7+(1-$A$1080)*$D860/$B$12*$C$7)</f>
        <v>30</v>
      </c>
      <c r="CC860" s="31" t="n">
        <f aca="false">$B$11*(($A$1081)*$C860/$B$12*$B$7+(1-$A$1081)*$D860/$B$12*$C$7)</f>
        <v>0</v>
      </c>
    </row>
    <row r="861" customFormat="false" ht="15" hidden="false" customHeight="false" outlineLevel="0" collapsed="false">
      <c r="A861" s="21" t="n">
        <v>837</v>
      </c>
      <c r="B861" s="27" t="n">
        <v>-1.07671813811468</v>
      </c>
      <c r="C861" s="9" t="n">
        <f aca="false">SUM(AM861:AV861)</f>
        <v>0</v>
      </c>
      <c r="D861" s="9" t="n">
        <f aca="false">SUM(AW861:BF861)</f>
        <v>0</v>
      </c>
      <c r="E861" s="24" t="n">
        <f aca="false">(1-C861/$B$12)*$B$8-C861/$B$12*$B$7</f>
        <v>0.05</v>
      </c>
      <c r="F861" s="24" t="n">
        <f aca="false">(1-D861/$B$12)*$C$8-D861/$B$12*$C$7</f>
        <v>0.09</v>
      </c>
      <c r="G861" s="47" t="n">
        <f aca="false">$B$11*($B$10*C861/$B$12*$B$7+(1-$B$10)*D861/$B$12*$C$7)</f>
        <v>0</v>
      </c>
      <c r="H861" s="24" t="n">
        <f aca="false">$B$10*E861+(1-$B$10)*F861</f>
        <v>0.07</v>
      </c>
      <c r="I861" s="21"/>
      <c r="J861" s="21"/>
      <c r="K861" s="21"/>
      <c r="L861" s="21"/>
      <c r="M861" s="21"/>
      <c r="N861" s="21"/>
      <c r="O861" s="21"/>
      <c r="P861" s="21"/>
      <c r="Q861" s="21"/>
      <c r="R861" s="27" t="n">
        <v>0.711721263251271</v>
      </c>
      <c r="S861" s="27" t="n">
        <v>0.734556650054891</v>
      </c>
      <c r="T861" s="27" t="n">
        <v>-0.529453165739269</v>
      </c>
      <c r="U861" s="27" t="n">
        <v>-0.664273753769719</v>
      </c>
      <c r="V861" s="27" t="n">
        <v>-0.373152539597486</v>
      </c>
      <c r="W861" s="27" t="n">
        <v>0.2123523018619</v>
      </c>
      <c r="X861" s="27" t="n">
        <v>-0.540165587854565</v>
      </c>
      <c r="Y861" s="27" t="n">
        <v>-0.289246846971699</v>
      </c>
      <c r="Z861" s="27" t="n">
        <v>-1.72904254446331</v>
      </c>
      <c r="AA861" s="27" t="n">
        <v>1.16431622012236</v>
      </c>
      <c r="AB861" s="27" t="n">
        <v>1.25332358224146</v>
      </c>
      <c r="AC861" s="27" t="n">
        <v>0.057498310801725</v>
      </c>
      <c r="AD861" s="27" t="n">
        <v>-0.175211513049628</v>
      </c>
      <c r="AE861" s="27" t="n">
        <v>-0.485698675583974</v>
      </c>
      <c r="AF861" s="27" t="n">
        <v>0.418789534494231</v>
      </c>
      <c r="AG861" s="27" t="n">
        <v>0.499645985647908</v>
      </c>
      <c r="AH861" s="27" t="n">
        <v>-0.504148939180993</v>
      </c>
      <c r="AI861" s="27" t="n">
        <v>1.40278679792693</v>
      </c>
      <c r="AJ861" s="27" t="n">
        <v>-1.23330327063476</v>
      </c>
      <c r="AK861" s="27" t="n">
        <v>-0.0463066830496982</v>
      </c>
      <c r="AL861" s="21"/>
      <c r="AM861" s="31" t="n">
        <f aca="false">IF(SQRT($B$9)*$B861+SQRT(1-$B$9)*R861&lt;_xlfn.NORM.S.INV($B$6),1,0)</f>
        <v>0</v>
      </c>
      <c r="AN861" s="31" t="n">
        <f aca="false">IF(SQRT($B$9)*$B861+SQRT(1-$B$9)*S861&lt;_xlfn.NORM.S.INV($B$6),1,0)</f>
        <v>0</v>
      </c>
      <c r="AO861" s="31" t="n">
        <f aca="false">IF(SQRT($B$9)*$B861+SQRT(1-$B$9)*T861&lt;_xlfn.NORM.S.INV($B$6),1,0)</f>
        <v>0</v>
      </c>
      <c r="AP861" s="31" t="n">
        <f aca="false">IF(SQRT($B$9)*$B861+SQRT(1-$B$9)*U861&lt;_xlfn.NORM.S.INV($B$6),1,0)</f>
        <v>0</v>
      </c>
      <c r="AQ861" s="31" t="n">
        <f aca="false">IF(SQRT($B$9)*$B861+SQRT(1-$B$9)*V861&lt;_xlfn.NORM.S.INV($B$6),1,0)</f>
        <v>0</v>
      </c>
      <c r="AR861" s="31" t="n">
        <f aca="false">IF(SQRT($B$9)*$B861+SQRT(1-$B$9)*W861&lt;_xlfn.NORM.S.INV($B$6),1,0)</f>
        <v>0</v>
      </c>
      <c r="AS861" s="31" t="n">
        <f aca="false">IF(SQRT($B$9)*$B861+SQRT(1-$B$9)*X861&lt;_xlfn.NORM.S.INV($B$6),1,0)</f>
        <v>0</v>
      </c>
      <c r="AT861" s="31" t="n">
        <f aca="false">IF(SQRT($B$9)*$B861+SQRT(1-$B$9)*Y861&lt;_xlfn.NORM.S.INV($B$6),1,0)</f>
        <v>0</v>
      </c>
      <c r="AU861" s="31" t="n">
        <f aca="false">IF(SQRT($B$9)*$B861+SQRT(1-$B$9)*Z861&lt;_xlfn.NORM.S.INV($B$6),1,0)</f>
        <v>0</v>
      </c>
      <c r="AV861" s="31" t="n">
        <f aca="false">IF(SQRT($B$9)*$B861+SQRT(1-$B$9)*AA861&lt;_xlfn.NORM.S.INV($B$6),1,0)</f>
        <v>0</v>
      </c>
      <c r="AW861" s="31" t="n">
        <f aca="false">IF(SQRT($C$9)*$B861+SQRT(1-$C$9)*AB861&lt;_xlfn.NORM.S.INV($C$6),1,0)</f>
        <v>0</v>
      </c>
      <c r="AX861" s="31" t="n">
        <f aca="false">IF(SQRT($C$9)*$B861+SQRT(1-$C$9)*AC861&lt;_xlfn.NORM.S.INV($C$6),1,0)</f>
        <v>0</v>
      </c>
      <c r="AY861" s="31" t="n">
        <f aca="false">IF(SQRT($C$9)*$B861+SQRT(1-$C$9)*AD861&lt;_xlfn.NORM.S.INV($C$6),1,0)</f>
        <v>0</v>
      </c>
      <c r="AZ861" s="31" t="n">
        <f aca="false">IF(SQRT($C$9)*$B861+SQRT(1-$C$9)*AE861&lt;_xlfn.NORM.S.INV($C$6),1,0)</f>
        <v>0</v>
      </c>
      <c r="BA861" s="31" t="n">
        <f aca="false">IF(SQRT($C$9)*$B861+SQRT(1-$C$9)*AF861&lt;_xlfn.NORM.S.INV($C$6),1,0)</f>
        <v>0</v>
      </c>
      <c r="BB861" s="31" t="n">
        <f aca="false">IF(SQRT($C$9)*$B861+SQRT(1-$C$9)*AG861&lt;_xlfn.NORM.S.INV($C$6),1,0)</f>
        <v>0</v>
      </c>
      <c r="BC861" s="31" t="n">
        <f aca="false">IF(SQRT($C$9)*$B861+SQRT(1-$C$9)*AH861&lt;_xlfn.NORM.S.INV($C$6),1,0)</f>
        <v>0</v>
      </c>
      <c r="BD861" s="31" t="n">
        <f aca="false">IF(SQRT($C$9)*$B861+SQRT(1-$C$9)*AI861&lt;_xlfn.NORM.S.INV($C$6),1,0)</f>
        <v>0</v>
      </c>
      <c r="BE861" s="31" t="n">
        <f aca="false">IF(SQRT($C$9)*$B861+SQRT(1-$C$9)*AJ861&lt;_xlfn.NORM.S.INV($C$6),1,0)</f>
        <v>0</v>
      </c>
      <c r="BF861" s="31" t="n">
        <f aca="false">IF(SQRT($C$9)*$B861+SQRT(1-$C$9)*AK861&lt;_xlfn.NORM.S.INV($C$6),1,0)</f>
        <v>0</v>
      </c>
      <c r="BG861" s="21"/>
      <c r="BH861" s="21"/>
      <c r="BI861" s="31" t="n">
        <f aca="false">$B$11*(($A$1061)*$C861/$B$12*$B$7+(1-$A$1061)*$D861/$B$12*$C$7)</f>
        <v>0</v>
      </c>
      <c r="BJ861" s="31" t="n">
        <f aca="false">$B$11*(($A$1062)*$C861/$B$12*$B$7+(1-$A$1062)*$D861/$B$12*$C$7)</f>
        <v>0</v>
      </c>
      <c r="BK861" s="31" t="n">
        <f aca="false">$B$11*(($A$1063)*$C861/$B$12*$B$7+(1-$A$1063)*$D861/$B$12*$C$7)</f>
        <v>0</v>
      </c>
      <c r="BL861" s="31" t="n">
        <f aca="false">$B$11*(($A$1064)*$C861/$B$12*$B$7+(1-$A$1064)*$D861/$B$12*$C$7)</f>
        <v>0</v>
      </c>
      <c r="BM861" s="31" t="n">
        <f aca="false">$B$11*(($A$1065)*$C861/$B$12*$B$7+(1-$A$1065)*$D861/$B$12*$C$7)</f>
        <v>0</v>
      </c>
      <c r="BN861" s="31" t="n">
        <f aca="false">$B$11*(($A$1066)*$C861/$B$12*$B$7+(1-$A$1066)*$D861/$B$12*$C$7)</f>
        <v>0</v>
      </c>
      <c r="BO861" s="31" t="n">
        <f aca="false">$B$11*(($A$1067)*$C861/$B$12*$B$7+(1-$A$1067)*$D861/$B$12*$C$7)</f>
        <v>0</v>
      </c>
      <c r="BP861" s="31" t="n">
        <f aca="false">$B$11*(($A$1068)*$C861/$B$12*$B$7+(1-$A$1068)*$D861/$B$12*$C$7)</f>
        <v>0</v>
      </c>
      <c r="BQ861" s="31" t="n">
        <f aca="false">$B$11*(($A$1069)*$C861/$B$12*$B$7+(1-$A$1069)*$D861/$B$12*$C$7)</f>
        <v>0</v>
      </c>
      <c r="BR861" s="31" t="n">
        <f aca="false">$B$11*(($A$1070)*$C861/$B$12*$B$7+(1-$A$1070)*$D861/$B$12*$C$7)</f>
        <v>0</v>
      </c>
      <c r="BS861" s="31" t="n">
        <f aca="false">$B$11*(($A$1071)*$C861/$B$12*$B$7+(1-$A$1071)*$D861/$B$12*$C$7)</f>
        <v>0</v>
      </c>
      <c r="BT861" s="31" t="n">
        <f aca="false">$B$11*(($A$1072)*$C861/$B$12*$B$7+(1-$A$1072)*$D861/$B$12*$C$7)</f>
        <v>0</v>
      </c>
      <c r="BU861" s="31" t="n">
        <f aca="false">$B$11*(($A$1073)*$C861/$B$12*$B$7+(1-$A$1073)*$D861/$B$12*$C$7)</f>
        <v>0</v>
      </c>
      <c r="BV861" s="31" t="n">
        <f aca="false">$B$11*(($A$1074)*$C861/$B$12*$B$7+(1-$A$1074)*$D861/$B$12*$C$7)</f>
        <v>0</v>
      </c>
      <c r="BW861" s="31" t="n">
        <f aca="false">$B$11*(($A$1075)*$C861/$B$12*$B$7+(1-$A$1075)*$D861/$B$12*$C$7)</f>
        <v>0</v>
      </c>
      <c r="BX861" s="31" t="n">
        <f aca="false">$B$11*(($A$1076)*$C861/$B$12*$B$7+(1-$A$1076)*$D861/$B$12*$C$7)</f>
        <v>0</v>
      </c>
      <c r="BY861" s="31" t="n">
        <f aca="false">$B$11*(($A$1077)*$C861/$B$12*$B$7+(1-$A$1077)*$D861/$B$12*$C$7)</f>
        <v>0</v>
      </c>
      <c r="BZ861" s="31" t="n">
        <f aca="false">$B$11*(($A$1078)*$C861/$B$12*$B$7+(1-$A$1078)*$D861/$B$12*$C$7)</f>
        <v>0</v>
      </c>
      <c r="CA861" s="31" t="n">
        <f aca="false">$B$11*(($A$1079)*$C861/$B$12*$B$7+(1-$A$1079)*$D861/$B$12*$C$7)</f>
        <v>0</v>
      </c>
      <c r="CB861" s="31" t="n">
        <f aca="false">$B$11*(($A$1080)*$C861/$B$12*$B$7+(1-$A$1080)*$D861/$B$12*$C$7)</f>
        <v>0</v>
      </c>
      <c r="CC861" s="31" t="n">
        <f aca="false">$B$11*(($A$1081)*$C861/$B$12*$B$7+(1-$A$1081)*$D861/$B$12*$C$7)</f>
        <v>0</v>
      </c>
    </row>
    <row r="862" customFormat="false" ht="15" hidden="false" customHeight="false" outlineLevel="0" collapsed="false">
      <c r="A862" s="21" t="n">
        <v>838</v>
      </c>
      <c r="B862" s="27" t="n">
        <v>-1.33470203989309</v>
      </c>
      <c r="C862" s="9" t="n">
        <f aca="false">SUM(AM862:AV862)</f>
        <v>0</v>
      </c>
      <c r="D862" s="9" t="n">
        <f aca="false">SUM(AW862:BF862)</f>
        <v>1</v>
      </c>
      <c r="E862" s="24" t="n">
        <f aca="false">(1-C862/$B$12)*$B$8-C862/$B$12*$B$7</f>
        <v>0.05</v>
      </c>
      <c r="F862" s="24" t="n">
        <f aca="false">(1-D862/$B$12)*$C$8-D862/$B$12*$C$7</f>
        <v>0.021</v>
      </c>
      <c r="G862" s="47" t="n">
        <f aca="false">$B$11*($B$10*C862/$B$12*$B$7+(1-$B$10)*D862/$B$12*$C$7)</f>
        <v>300</v>
      </c>
      <c r="H862" s="24" t="n">
        <f aca="false">$B$10*E862+(1-$B$10)*F862</f>
        <v>0.0355</v>
      </c>
      <c r="I862" s="21"/>
      <c r="J862" s="21"/>
      <c r="K862" s="21"/>
      <c r="L862" s="21"/>
      <c r="M862" s="21"/>
      <c r="N862" s="21"/>
      <c r="O862" s="21"/>
      <c r="P862" s="21"/>
      <c r="Q862" s="21"/>
      <c r="R862" s="27" t="n">
        <v>0.546443629196972</v>
      </c>
      <c r="S862" s="27" t="n">
        <v>-0.0701722085052745</v>
      </c>
      <c r="T862" s="27" t="n">
        <v>-0.504001565306702</v>
      </c>
      <c r="U862" s="27" t="n">
        <v>0.00304918183479956</v>
      </c>
      <c r="V862" s="27" t="n">
        <v>-0.68629338366455</v>
      </c>
      <c r="W862" s="27" t="n">
        <v>0.0684667064781105</v>
      </c>
      <c r="X862" s="27" t="n">
        <v>0.00753650205541301</v>
      </c>
      <c r="Y862" s="27" t="n">
        <v>0.0459634345333508</v>
      </c>
      <c r="Z862" s="27" t="n">
        <v>-1.71114140403615</v>
      </c>
      <c r="AA862" s="27" t="n">
        <v>-0.53419144718551</v>
      </c>
      <c r="AB862" s="27" t="n">
        <v>-0.0169953941918894</v>
      </c>
      <c r="AC862" s="27" t="n">
        <v>0.285313637428115</v>
      </c>
      <c r="AD862" s="27" t="n">
        <v>-1.78374217367381</v>
      </c>
      <c r="AE862" s="27" t="n">
        <v>0.0438173675288418</v>
      </c>
      <c r="AF862" s="27" t="n">
        <v>0.0671615703141883</v>
      </c>
      <c r="AG862" s="27" t="n">
        <v>-1.0602077114005</v>
      </c>
      <c r="AH862" s="27" t="n">
        <v>-1.057332570813</v>
      </c>
      <c r="AI862" s="27" t="n">
        <v>1.00268259195089</v>
      </c>
      <c r="AJ862" s="27" t="n">
        <v>1.58063497271974</v>
      </c>
      <c r="AK862" s="27" t="n">
        <v>0.645783480746112</v>
      </c>
      <c r="AL862" s="21"/>
      <c r="AM862" s="31" t="n">
        <f aca="false">IF(SQRT($B$9)*$B862+SQRT(1-$B$9)*R862&lt;_xlfn.NORM.S.INV($B$6),1,0)</f>
        <v>0</v>
      </c>
      <c r="AN862" s="31" t="n">
        <f aca="false">IF(SQRT($B$9)*$B862+SQRT(1-$B$9)*S862&lt;_xlfn.NORM.S.INV($B$6),1,0)</f>
        <v>0</v>
      </c>
      <c r="AO862" s="31" t="n">
        <f aca="false">IF(SQRT($B$9)*$B862+SQRT(1-$B$9)*T862&lt;_xlfn.NORM.S.INV($B$6),1,0)</f>
        <v>0</v>
      </c>
      <c r="AP862" s="31" t="n">
        <f aca="false">IF(SQRT($B$9)*$B862+SQRT(1-$B$9)*U862&lt;_xlfn.NORM.S.INV($B$6),1,0)</f>
        <v>0</v>
      </c>
      <c r="AQ862" s="31" t="n">
        <f aca="false">IF(SQRT($B$9)*$B862+SQRT(1-$B$9)*V862&lt;_xlfn.NORM.S.INV($B$6),1,0)</f>
        <v>0</v>
      </c>
      <c r="AR862" s="31" t="n">
        <f aca="false">IF(SQRT($B$9)*$B862+SQRT(1-$B$9)*W862&lt;_xlfn.NORM.S.INV($B$6),1,0)</f>
        <v>0</v>
      </c>
      <c r="AS862" s="31" t="n">
        <f aca="false">IF(SQRT($B$9)*$B862+SQRT(1-$B$9)*X862&lt;_xlfn.NORM.S.INV($B$6),1,0)</f>
        <v>0</v>
      </c>
      <c r="AT862" s="31" t="n">
        <f aca="false">IF(SQRT($B$9)*$B862+SQRT(1-$B$9)*Y862&lt;_xlfn.NORM.S.INV($B$6),1,0)</f>
        <v>0</v>
      </c>
      <c r="AU862" s="31" t="n">
        <f aca="false">IF(SQRT($B$9)*$B862+SQRT(1-$B$9)*Z862&lt;_xlfn.NORM.S.INV($B$6),1,0)</f>
        <v>0</v>
      </c>
      <c r="AV862" s="31" t="n">
        <f aca="false">IF(SQRT($B$9)*$B862+SQRT(1-$B$9)*AA862&lt;_xlfn.NORM.S.INV($B$6),1,0)</f>
        <v>0</v>
      </c>
      <c r="AW862" s="31" t="n">
        <f aca="false">IF(SQRT($C$9)*$B862+SQRT(1-$C$9)*AB862&lt;_xlfn.NORM.S.INV($C$6),1,0)</f>
        <v>0</v>
      </c>
      <c r="AX862" s="31" t="n">
        <f aca="false">IF(SQRT($C$9)*$B862+SQRT(1-$C$9)*AC862&lt;_xlfn.NORM.S.INV($C$6),1,0)</f>
        <v>0</v>
      </c>
      <c r="AY862" s="31" t="n">
        <f aca="false">IF(SQRT($C$9)*$B862+SQRT(1-$C$9)*AD862&lt;_xlfn.NORM.S.INV($C$6),1,0)</f>
        <v>1</v>
      </c>
      <c r="AZ862" s="31" t="n">
        <f aca="false">IF(SQRT($C$9)*$B862+SQRT(1-$C$9)*AE862&lt;_xlfn.NORM.S.INV($C$6),1,0)</f>
        <v>0</v>
      </c>
      <c r="BA862" s="31" t="n">
        <f aca="false">IF(SQRT($C$9)*$B862+SQRT(1-$C$9)*AF862&lt;_xlfn.NORM.S.INV($C$6),1,0)</f>
        <v>0</v>
      </c>
      <c r="BB862" s="31" t="n">
        <f aca="false">IF(SQRT($C$9)*$B862+SQRT(1-$C$9)*AG862&lt;_xlfn.NORM.S.INV($C$6),1,0)</f>
        <v>0</v>
      </c>
      <c r="BC862" s="31" t="n">
        <f aca="false">IF(SQRT($C$9)*$B862+SQRT(1-$C$9)*AH862&lt;_xlfn.NORM.S.INV($C$6),1,0)</f>
        <v>0</v>
      </c>
      <c r="BD862" s="31" t="n">
        <f aca="false">IF(SQRT($C$9)*$B862+SQRT(1-$C$9)*AI862&lt;_xlfn.NORM.S.INV($C$6),1,0)</f>
        <v>0</v>
      </c>
      <c r="BE862" s="31" t="n">
        <f aca="false">IF(SQRT($C$9)*$B862+SQRT(1-$C$9)*AJ862&lt;_xlfn.NORM.S.INV($C$6),1,0)</f>
        <v>0</v>
      </c>
      <c r="BF862" s="31" t="n">
        <f aca="false">IF(SQRT($C$9)*$B862+SQRT(1-$C$9)*AK862&lt;_xlfn.NORM.S.INV($C$6),1,0)</f>
        <v>0</v>
      </c>
      <c r="BG862" s="21"/>
      <c r="BH862" s="21"/>
      <c r="BI862" s="31" t="n">
        <f aca="false">$B$11*(($A$1061)*$C862/$B$12*$B$7+(1-$A$1061)*$D862/$B$12*$C$7)</f>
        <v>600</v>
      </c>
      <c r="BJ862" s="31" t="n">
        <f aca="false">$B$11*(($A$1062)*$C862/$B$12*$B$7+(1-$A$1062)*$D862/$B$12*$C$7)</f>
        <v>570</v>
      </c>
      <c r="BK862" s="31" t="n">
        <f aca="false">$B$11*(($A$1063)*$C862/$B$12*$B$7+(1-$A$1063)*$D862/$B$12*$C$7)</f>
        <v>540</v>
      </c>
      <c r="BL862" s="31" t="n">
        <f aca="false">$B$11*(($A$1064)*$C862/$B$12*$B$7+(1-$A$1064)*$D862/$B$12*$C$7)</f>
        <v>510</v>
      </c>
      <c r="BM862" s="31" t="n">
        <f aca="false">$B$11*(($A$1065)*$C862/$B$12*$B$7+(1-$A$1065)*$D862/$B$12*$C$7)</f>
        <v>480</v>
      </c>
      <c r="BN862" s="31" t="n">
        <f aca="false">$B$11*(($A$1066)*$C862/$B$12*$B$7+(1-$A$1066)*$D862/$B$12*$C$7)</f>
        <v>450</v>
      </c>
      <c r="BO862" s="31" t="n">
        <f aca="false">$B$11*(($A$1067)*$C862/$B$12*$B$7+(1-$A$1067)*$D862/$B$12*$C$7)</f>
        <v>420</v>
      </c>
      <c r="BP862" s="31" t="n">
        <f aca="false">$B$11*(($A$1068)*$C862/$B$12*$B$7+(1-$A$1068)*$D862/$B$12*$C$7)</f>
        <v>390</v>
      </c>
      <c r="BQ862" s="31" t="n">
        <f aca="false">$B$11*(($A$1069)*$C862/$B$12*$B$7+(1-$A$1069)*$D862/$B$12*$C$7)</f>
        <v>360</v>
      </c>
      <c r="BR862" s="31" t="n">
        <f aca="false">$B$11*(($A$1070)*$C862/$B$12*$B$7+(1-$A$1070)*$D862/$B$12*$C$7)</f>
        <v>330</v>
      </c>
      <c r="BS862" s="31" t="n">
        <f aca="false">$B$11*(($A$1071)*$C862/$B$12*$B$7+(1-$A$1071)*$D862/$B$12*$C$7)</f>
        <v>300</v>
      </c>
      <c r="BT862" s="31" t="n">
        <f aca="false">$B$11*(($A$1072)*$C862/$B$12*$B$7+(1-$A$1072)*$D862/$B$12*$C$7)</f>
        <v>270</v>
      </c>
      <c r="BU862" s="31" t="n">
        <f aca="false">$B$11*(($A$1073)*$C862/$B$12*$B$7+(1-$A$1073)*$D862/$B$12*$C$7)</f>
        <v>240</v>
      </c>
      <c r="BV862" s="31" t="n">
        <f aca="false">$B$11*(($A$1074)*$C862/$B$12*$B$7+(1-$A$1074)*$D862/$B$12*$C$7)</f>
        <v>210</v>
      </c>
      <c r="BW862" s="31" t="n">
        <f aca="false">$B$11*(($A$1075)*$C862/$B$12*$B$7+(1-$A$1075)*$D862/$B$12*$C$7)</f>
        <v>180</v>
      </c>
      <c r="BX862" s="31" t="n">
        <f aca="false">$B$11*(($A$1076)*$C862/$B$12*$B$7+(1-$A$1076)*$D862/$B$12*$C$7)</f>
        <v>150</v>
      </c>
      <c r="BY862" s="31" t="n">
        <f aca="false">$B$11*(($A$1077)*$C862/$B$12*$B$7+(1-$A$1077)*$D862/$B$12*$C$7)</f>
        <v>120</v>
      </c>
      <c r="BZ862" s="31" t="n">
        <f aca="false">$B$11*(($A$1078)*$C862/$B$12*$B$7+(1-$A$1078)*$D862/$B$12*$C$7)</f>
        <v>90</v>
      </c>
      <c r="CA862" s="31" t="n">
        <f aca="false">$B$11*(($A$1079)*$C862/$B$12*$B$7+(1-$A$1079)*$D862/$B$12*$C$7)</f>
        <v>60</v>
      </c>
      <c r="CB862" s="31" t="n">
        <f aca="false">$B$11*(($A$1080)*$C862/$B$12*$B$7+(1-$A$1080)*$D862/$B$12*$C$7)</f>
        <v>30</v>
      </c>
      <c r="CC862" s="31" t="n">
        <f aca="false">$B$11*(($A$1081)*$C862/$B$12*$B$7+(1-$A$1081)*$D862/$B$12*$C$7)</f>
        <v>0</v>
      </c>
    </row>
    <row r="863" customFormat="false" ht="15" hidden="false" customHeight="false" outlineLevel="0" collapsed="false">
      <c r="A863" s="21" t="n">
        <v>839</v>
      </c>
      <c r="B863" s="27" t="n">
        <v>-0.154222680783313</v>
      </c>
      <c r="C863" s="9" t="n">
        <f aca="false">SUM(AM863:AV863)</f>
        <v>0</v>
      </c>
      <c r="D863" s="9" t="n">
        <f aca="false">SUM(AW863:BF863)</f>
        <v>1</v>
      </c>
      <c r="E863" s="24" t="n">
        <f aca="false">(1-C863/$B$12)*$B$8-C863/$B$12*$B$7</f>
        <v>0.05</v>
      </c>
      <c r="F863" s="24" t="n">
        <f aca="false">(1-D863/$B$12)*$C$8-D863/$B$12*$C$7</f>
        <v>0.021</v>
      </c>
      <c r="G863" s="47" t="n">
        <f aca="false">$B$11*($B$10*C863/$B$12*$B$7+(1-$B$10)*D863/$B$12*$C$7)</f>
        <v>300</v>
      </c>
      <c r="H863" s="24" t="n">
        <f aca="false">$B$10*E863+(1-$B$10)*F863</f>
        <v>0.0355</v>
      </c>
      <c r="I863" s="21"/>
      <c r="J863" s="21"/>
      <c r="K863" s="21"/>
      <c r="L863" s="21"/>
      <c r="M863" s="21"/>
      <c r="N863" s="21"/>
      <c r="O863" s="21"/>
      <c r="P863" s="21"/>
      <c r="Q863" s="21"/>
      <c r="R863" s="27" t="n">
        <v>-0.322098910546947</v>
      </c>
      <c r="S863" s="27" t="n">
        <v>1.04390168924876</v>
      </c>
      <c r="T863" s="27" t="n">
        <v>-0.874193387532992</v>
      </c>
      <c r="U863" s="27" t="n">
        <v>1.41131734092915</v>
      </c>
      <c r="V863" s="27" t="n">
        <v>0.172710660894744</v>
      </c>
      <c r="W863" s="27" t="n">
        <v>0.381892283576262</v>
      </c>
      <c r="X863" s="27" t="n">
        <v>0.778616594806831</v>
      </c>
      <c r="Y863" s="27" t="n">
        <v>-0.123180607306692</v>
      </c>
      <c r="Z863" s="27" t="n">
        <v>0.41765588421122</v>
      </c>
      <c r="AA863" s="27" t="n">
        <v>-0.370762239932764</v>
      </c>
      <c r="AB863" s="27" t="n">
        <v>-1.2181456783741</v>
      </c>
      <c r="AC863" s="27" t="n">
        <v>-0.197025614601983</v>
      </c>
      <c r="AD863" s="27" t="n">
        <v>-1.02509365005765</v>
      </c>
      <c r="AE863" s="27" t="n">
        <v>-0.423425874125335</v>
      </c>
      <c r="AF863" s="27" t="n">
        <v>1.12757844100232</v>
      </c>
      <c r="AG863" s="27" t="n">
        <v>-0.738999321368738</v>
      </c>
      <c r="AH863" s="27" t="n">
        <v>0.418524225635452</v>
      </c>
      <c r="AI863" s="27" t="n">
        <v>0.00223034896818733</v>
      </c>
      <c r="AJ863" s="27" t="n">
        <v>0.145296869332603</v>
      </c>
      <c r="AK863" s="27" t="n">
        <v>-1.90057755232951</v>
      </c>
      <c r="AL863" s="21"/>
      <c r="AM863" s="31" t="n">
        <f aca="false">IF(SQRT($B$9)*$B863+SQRT(1-$B$9)*R863&lt;_xlfn.NORM.S.INV($B$6),1,0)</f>
        <v>0</v>
      </c>
      <c r="AN863" s="31" t="n">
        <f aca="false">IF(SQRT($B$9)*$B863+SQRT(1-$B$9)*S863&lt;_xlfn.NORM.S.INV($B$6),1,0)</f>
        <v>0</v>
      </c>
      <c r="AO863" s="31" t="n">
        <f aca="false">IF(SQRT($B$9)*$B863+SQRT(1-$B$9)*T863&lt;_xlfn.NORM.S.INV($B$6),1,0)</f>
        <v>0</v>
      </c>
      <c r="AP863" s="31" t="n">
        <f aca="false">IF(SQRT($B$9)*$B863+SQRT(1-$B$9)*U863&lt;_xlfn.NORM.S.INV($B$6),1,0)</f>
        <v>0</v>
      </c>
      <c r="AQ863" s="31" t="n">
        <f aca="false">IF(SQRT($B$9)*$B863+SQRT(1-$B$9)*V863&lt;_xlfn.NORM.S.INV($B$6),1,0)</f>
        <v>0</v>
      </c>
      <c r="AR863" s="31" t="n">
        <f aca="false">IF(SQRT($B$9)*$B863+SQRT(1-$B$9)*W863&lt;_xlfn.NORM.S.INV($B$6),1,0)</f>
        <v>0</v>
      </c>
      <c r="AS863" s="31" t="n">
        <f aca="false">IF(SQRT($B$9)*$B863+SQRT(1-$B$9)*X863&lt;_xlfn.NORM.S.INV($B$6),1,0)</f>
        <v>0</v>
      </c>
      <c r="AT863" s="31" t="n">
        <f aca="false">IF(SQRT($B$9)*$B863+SQRT(1-$B$9)*Y863&lt;_xlfn.NORM.S.INV($B$6),1,0)</f>
        <v>0</v>
      </c>
      <c r="AU863" s="31" t="n">
        <f aca="false">IF(SQRT($B$9)*$B863+SQRT(1-$B$9)*Z863&lt;_xlfn.NORM.S.INV($B$6),1,0)</f>
        <v>0</v>
      </c>
      <c r="AV863" s="31" t="n">
        <f aca="false">IF(SQRT($B$9)*$B863+SQRT(1-$B$9)*AA863&lt;_xlfn.NORM.S.INV($B$6),1,0)</f>
        <v>0</v>
      </c>
      <c r="AW863" s="31" t="n">
        <f aca="false">IF(SQRT($C$9)*$B863+SQRT(1-$C$9)*AB863&lt;_xlfn.NORM.S.INV($C$6),1,0)</f>
        <v>0</v>
      </c>
      <c r="AX863" s="31" t="n">
        <f aca="false">IF(SQRT($C$9)*$B863+SQRT(1-$C$9)*AC863&lt;_xlfn.NORM.S.INV($C$6),1,0)</f>
        <v>0</v>
      </c>
      <c r="AY863" s="31" t="n">
        <f aca="false">IF(SQRT($C$9)*$B863+SQRT(1-$C$9)*AD863&lt;_xlfn.NORM.S.INV($C$6),1,0)</f>
        <v>0</v>
      </c>
      <c r="AZ863" s="31" t="n">
        <f aca="false">IF(SQRT($C$9)*$B863+SQRT(1-$C$9)*AE863&lt;_xlfn.NORM.S.INV($C$6),1,0)</f>
        <v>0</v>
      </c>
      <c r="BA863" s="31" t="n">
        <f aca="false">IF(SQRT($C$9)*$B863+SQRT(1-$C$9)*AF863&lt;_xlfn.NORM.S.INV($C$6),1,0)</f>
        <v>0</v>
      </c>
      <c r="BB863" s="31" t="n">
        <f aca="false">IF(SQRT($C$9)*$B863+SQRT(1-$C$9)*AG863&lt;_xlfn.NORM.S.INV($C$6),1,0)</f>
        <v>0</v>
      </c>
      <c r="BC863" s="31" t="n">
        <f aca="false">IF(SQRT($C$9)*$B863+SQRT(1-$C$9)*AH863&lt;_xlfn.NORM.S.INV($C$6),1,0)</f>
        <v>0</v>
      </c>
      <c r="BD863" s="31" t="n">
        <f aca="false">IF(SQRT($C$9)*$B863+SQRT(1-$C$9)*AI863&lt;_xlfn.NORM.S.INV($C$6),1,0)</f>
        <v>0</v>
      </c>
      <c r="BE863" s="31" t="n">
        <f aca="false">IF(SQRT($C$9)*$B863+SQRT(1-$C$9)*AJ863&lt;_xlfn.NORM.S.INV($C$6),1,0)</f>
        <v>0</v>
      </c>
      <c r="BF863" s="31" t="n">
        <f aca="false">IF(SQRT($C$9)*$B863+SQRT(1-$C$9)*AK863&lt;_xlfn.NORM.S.INV($C$6),1,0)</f>
        <v>1</v>
      </c>
      <c r="BG863" s="21"/>
      <c r="BH863" s="21"/>
      <c r="BI863" s="31" t="n">
        <f aca="false">$B$11*(($A$1061)*$C863/$B$12*$B$7+(1-$A$1061)*$D863/$B$12*$C$7)</f>
        <v>600</v>
      </c>
      <c r="BJ863" s="31" t="n">
        <f aca="false">$B$11*(($A$1062)*$C863/$B$12*$B$7+(1-$A$1062)*$D863/$B$12*$C$7)</f>
        <v>570</v>
      </c>
      <c r="BK863" s="31" t="n">
        <f aca="false">$B$11*(($A$1063)*$C863/$B$12*$B$7+(1-$A$1063)*$D863/$B$12*$C$7)</f>
        <v>540</v>
      </c>
      <c r="BL863" s="31" t="n">
        <f aca="false">$B$11*(($A$1064)*$C863/$B$12*$B$7+(1-$A$1064)*$D863/$B$12*$C$7)</f>
        <v>510</v>
      </c>
      <c r="BM863" s="31" t="n">
        <f aca="false">$B$11*(($A$1065)*$C863/$B$12*$B$7+(1-$A$1065)*$D863/$B$12*$C$7)</f>
        <v>480</v>
      </c>
      <c r="BN863" s="31" t="n">
        <f aca="false">$B$11*(($A$1066)*$C863/$B$12*$B$7+(1-$A$1066)*$D863/$B$12*$C$7)</f>
        <v>450</v>
      </c>
      <c r="BO863" s="31" t="n">
        <f aca="false">$B$11*(($A$1067)*$C863/$B$12*$B$7+(1-$A$1067)*$D863/$B$12*$C$7)</f>
        <v>420</v>
      </c>
      <c r="BP863" s="31" t="n">
        <f aca="false">$B$11*(($A$1068)*$C863/$B$12*$B$7+(1-$A$1068)*$D863/$B$12*$C$7)</f>
        <v>390</v>
      </c>
      <c r="BQ863" s="31" t="n">
        <f aca="false">$B$11*(($A$1069)*$C863/$B$12*$B$7+(1-$A$1069)*$D863/$B$12*$C$7)</f>
        <v>360</v>
      </c>
      <c r="BR863" s="31" t="n">
        <f aca="false">$B$11*(($A$1070)*$C863/$B$12*$B$7+(1-$A$1070)*$D863/$B$12*$C$7)</f>
        <v>330</v>
      </c>
      <c r="BS863" s="31" t="n">
        <f aca="false">$B$11*(($A$1071)*$C863/$B$12*$B$7+(1-$A$1071)*$D863/$B$12*$C$7)</f>
        <v>300</v>
      </c>
      <c r="BT863" s="31" t="n">
        <f aca="false">$B$11*(($A$1072)*$C863/$B$12*$B$7+(1-$A$1072)*$D863/$B$12*$C$7)</f>
        <v>270</v>
      </c>
      <c r="BU863" s="31" t="n">
        <f aca="false">$B$11*(($A$1073)*$C863/$B$12*$B$7+(1-$A$1073)*$D863/$B$12*$C$7)</f>
        <v>240</v>
      </c>
      <c r="BV863" s="31" t="n">
        <f aca="false">$B$11*(($A$1074)*$C863/$B$12*$B$7+(1-$A$1074)*$D863/$B$12*$C$7)</f>
        <v>210</v>
      </c>
      <c r="BW863" s="31" t="n">
        <f aca="false">$B$11*(($A$1075)*$C863/$B$12*$B$7+(1-$A$1075)*$D863/$B$12*$C$7)</f>
        <v>180</v>
      </c>
      <c r="BX863" s="31" t="n">
        <f aca="false">$B$11*(($A$1076)*$C863/$B$12*$B$7+(1-$A$1076)*$D863/$B$12*$C$7)</f>
        <v>150</v>
      </c>
      <c r="BY863" s="31" t="n">
        <f aca="false">$B$11*(($A$1077)*$C863/$B$12*$B$7+(1-$A$1077)*$D863/$B$12*$C$7)</f>
        <v>120</v>
      </c>
      <c r="BZ863" s="31" t="n">
        <f aca="false">$B$11*(($A$1078)*$C863/$B$12*$B$7+(1-$A$1078)*$D863/$B$12*$C$7)</f>
        <v>90</v>
      </c>
      <c r="CA863" s="31" t="n">
        <f aca="false">$B$11*(($A$1079)*$C863/$B$12*$B$7+(1-$A$1079)*$D863/$B$12*$C$7)</f>
        <v>60</v>
      </c>
      <c r="CB863" s="31" t="n">
        <f aca="false">$B$11*(($A$1080)*$C863/$B$12*$B$7+(1-$A$1080)*$D863/$B$12*$C$7)</f>
        <v>30</v>
      </c>
      <c r="CC863" s="31" t="n">
        <f aca="false">$B$11*(($A$1081)*$C863/$B$12*$B$7+(1-$A$1081)*$D863/$B$12*$C$7)</f>
        <v>0</v>
      </c>
    </row>
    <row r="864" customFormat="false" ht="15" hidden="false" customHeight="false" outlineLevel="0" collapsed="false">
      <c r="A864" s="21" t="n">
        <v>840</v>
      </c>
      <c r="B864" s="27" t="n">
        <v>-1.00836934321204</v>
      </c>
      <c r="C864" s="9" t="n">
        <f aca="false">SUM(AM864:AV864)</f>
        <v>0</v>
      </c>
      <c r="D864" s="9" t="n">
        <f aca="false">SUM(AW864:BF864)</f>
        <v>1</v>
      </c>
      <c r="E864" s="24" t="n">
        <f aca="false">(1-C864/$B$12)*$B$8-C864/$B$12*$B$7</f>
        <v>0.05</v>
      </c>
      <c r="F864" s="24" t="n">
        <f aca="false">(1-D864/$B$12)*$C$8-D864/$B$12*$C$7</f>
        <v>0.021</v>
      </c>
      <c r="G864" s="47" t="n">
        <f aca="false">$B$11*($B$10*C864/$B$12*$B$7+(1-$B$10)*D864/$B$12*$C$7)</f>
        <v>300</v>
      </c>
      <c r="H864" s="24" t="n">
        <f aca="false">$B$10*E864+(1-$B$10)*F864</f>
        <v>0.0355</v>
      </c>
      <c r="I864" s="21"/>
      <c r="J864" s="21"/>
      <c r="K864" s="21"/>
      <c r="L864" s="21"/>
      <c r="M864" s="21"/>
      <c r="N864" s="21"/>
      <c r="O864" s="21"/>
      <c r="P864" s="21"/>
      <c r="Q864" s="21"/>
      <c r="R864" s="27" t="n">
        <v>-1.37619484085454</v>
      </c>
      <c r="S864" s="27" t="n">
        <v>-1.31047288552797</v>
      </c>
      <c r="T864" s="27" t="n">
        <v>0.0328121518896837</v>
      </c>
      <c r="U864" s="27" t="n">
        <v>1.03706997638722</v>
      </c>
      <c r="V864" s="27" t="n">
        <v>0.612193407135786</v>
      </c>
      <c r="W864" s="27" t="n">
        <v>-0.305536090452387</v>
      </c>
      <c r="X864" s="27" t="n">
        <v>2.15709224037808</v>
      </c>
      <c r="Y864" s="27" t="n">
        <v>-0.476742791875004</v>
      </c>
      <c r="Z864" s="27" t="n">
        <v>1.73197548573719</v>
      </c>
      <c r="AA864" s="27" t="n">
        <v>2.32516596504519</v>
      </c>
      <c r="AB864" s="27" t="n">
        <v>0.177050270025439</v>
      </c>
      <c r="AC864" s="27" t="n">
        <v>0.661325034302198</v>
      </c>
      <c r="AD864" s="27" t="n">
        <v>2.08665689897653</v>
      </c>
      <c r="AE864" s="27" t="n">
        <v>-0.33411242737219</v>
      </c>
      <c r="AF864" s="27" t="n">
        <v>0.5738405763436</v>
      </c>
      <c r="AG864" s="27" t="n">
        <v>-0.723834556513779</v>
      </c>
      <c r="AH864" s="27" t="n">
        <v>-0.076695717009212</v>
      </c>
      <c r="AI864" s="27" t="n">
        <v>0.914923612410897</v>
      </c>
      <c r="AJ864" s="27" t="n">
        <v>2.09419244357088</v>
      </c>
      <c r="AK864" s="27" t="n">
        <v>-1.35190900852721</v>
      </c>
      <c r="AL864" s="21"/>
      <c r="AM864" s="31" t="n">
        <f aca="false">IF(SQRT($B$9)*$B864+SQRT(1-$B$9)*R864&lt;_xlfn.NORM.S.INV($B$6),1,0)</f>
        <v>0</v>
      </c>
      <c r="AN864" s="31" t="n">
        <f aca="false">IF(SQRT($B$9)*$B864+SQRT(1-$B$9)*S864&lt;_xlfn.NORM.S.INV($B$6),1,0)</f>
        <v>0</v>
      </c>
      <c r="AO864" s="31" t="n">
        <f aca="false">IF(SQRT($B$9)*$B864+SQRT(1-$B$9)*T864&lt;_xlfn.NORM.S.INV($B$6),1,0)</f>
        <v>0</v>
      </c>
      <c r="AP864" s="31" t="n">
        <f aca="false">IF(SQRT($B$9)*$B864+SQRT(1-$B$9)*U864&lt;_xlfn.NORM.S.INV($B$6),1,0)</f>
        <v>0</v>
      </c>
      <c r="AQ864" s="31" t="n">
        <f aca="false">IF(SQRT($B$9)*$B864+SQRT(1-$B$9)*V864&lt;_xlfn.NORM.S.INV($B$6),1,0)</f>
        <v>0</v>
      </c>
      <c r="AR864" s="31" t="n">
        <f aca="false">IF(SQRT($B$9)*$B864+SQRT(1-$B$9)*W864&lt;_xlfn.NORM.S.INV($B$6),1,0)</f>
        <v>0</v>
      </c>
      <c r="AS864" s="31" t="n">
        <f aca="false">IF(SQRT($B$9)*$B864+SQRT(1-$B$9)*X864&lt;_xlfn.NORM.S.INV($B$6),1,0)</f>
        <v>0</v>
      </c>
      <c r="AT864" s="31" t="n">
        <f aca="false">IF(SQRT($B$9)*$B864+SQRT(1-$B$9)*Y864&lt;_xlfn.NORM.S.INV($B$6),1,0)</f>
        <v>0</v>
      </c>
      <c r="AU864" s="31" t="n">
        <f aca="false">IF(SQRT($B$9)*$B864+SQRT(1-$B$9)*Z864&lt;_xlfn.NORM.S.INV($B$6),1,0)</f>
        <v>0</v>
      </c>
      <c r="AV864" s="31" t="n">
        <f aca="false">IF(SQRT($B$9)*$B864+SQRT(1-$B$9)*AA864&lt;_xlfn.NORM.S.INV($B$6),1,0)</f>
        <v>0</v>
      </c>
      <c r="AW864" s="31" t="n">
        <f aca="false">IF(SQRT($C$9)*$B864+SQRT(1-$C$9)*AB864&lt;_xlfn.NORM.S.INV($C$6),1,0)</f>
        <v>0</v>
      </c>
      <c r="AX864" s="31" t="n">
        <f aca="false">IF(SQRT($C$9)*$B864+SQRT(1-$C$9)*AC864&lt;_xlfn.NORM.S.INV($C$6),1,0)</f>
        <v>0</v>
      </c>
      <c r="AY864" s="31" t="n">
        <f aca="false">IF(SQRT($C$9)*$B864+SQRT(1-$C$9)*AD864&lt;_xlfn.NORM.S.INV($C$6),1,0)</f>
        <v>0</v>
      </c>
      <c r="AZ864" s="31" t="n">
        <f aca="false">IF(SQRT($C$9)*$B864+SQRT(1-$C$9)*AE864&lt;_xlfn.NORM.S.INV($C$6),1,0)</f>
        <v>0</v>
      </c>
      <c r="BA864" s="31" t="n">
        <f aca="false">IF(SQRT($C$9)*$B864+SQRT(1-$C$9)*AF864&lt;_xlfn.NORM.S.INV($C$6),1,0)</f>
        <v>0</v>
      </c>
      <c r="BB864" s="31" t="n">
        <f aca="false">IF(SQRT($C$9)*$B864+SQRT(1-$C$9)*AG864&lt;_xlfn.NORM.S.INV($C$6),1,0)</f>
        <v>0</v>
      </c>
      <c r="BC864" s="31" t="n">
        <f aca="false">IF(SQRT($C$9)*$B864+SQRT(1-$C$9)*AH864&lt;_xlfn.NORM.S.INV($C$6),1,0)</f>
        <v>0</v>
      </c>
      <c r="BD864" s="31" t="n">
        <f aca="false">IF(SQRT($C$9)*$B864+SQRT(1-$C$9)*AI864&lt;_xlfn.NORM.S.INV($C$6),1,0)</f>
        <v>0</v>
      </c>
      <c r="BE864" s="31" t="n">
        <f aca="false">IF(SQRT($C$9)*$B864+SQRT(1-$C$9)*AJ864&lt;_xlfn.NORM.S.INV($C$6),1,0)</f>
        <v>0</v>
      </c>
      <c r="BF864" s="31" t="n">
        <f aca="false">IF(SQRT($C$9)*$B864+SQRT(1-$C$9)*AK864&lt;_xlfn.NORM.S.INV($C$6),1,0)</f>
        <v>1</v>
      </c>
      <c r="BG864" s="21"/>
      <c r="BH864" s="21"/>
      <c r="BI864" s="31" t="n">
        <f aca="false">$B$11*(($A$1061)*$C864/$B$12*$B$7+(1-$A$1061)*$D864/$B$12*$C$7)</f>
        <v>600</v>
      </c>
      <c r="BJ864" s="31" t="n">
        <f aca="false">$B$11*(($A$1062)*$C864/$B$12*$B$7+(1-$A$1062)*$D864/$B$12*$C$7)</f>
        <v>570</v>
      </c>
      <c r="BK864" s="31" t="n">
        <f aca="false">$B$11*(($A$1063)*$C864/$B$12*$B$7+(1-$A$1063)*$D864/$B$12*$C$7)</f>
        <v>540</v>
      </c>
      <c r="BL864" s="31" t="n">
        <f aca="false">$B$11*(($A$1064)*$C864/$B$12*$B$7+(1-$A$1064)*$D864/$B$12*$C$7)</f>
        <v>510</v>
      </c>
      <c r="BM864" s="31" t="n">
        <f aca="false">$B$11*(($A$1065)*$C864/$B$12*$B$7+(1-$A$1065)*$D864/$B$12*$C$7)</f>
        <v>480</v>
      </c>
      <c r="BN864" s="31" t="n">
        <f aca="false">$B$11*(($A$1066)*$C864/$B$12*$B$7+(1-$A$1066)*$D864/$B$12*$C$7)</f>
        <v>450</v>
      </c>
      <c r="BO864" s="31" t="n">
        <f aca="false">$B$11*(($A$1067)*$C864/$B$12*$B$7+(1-$A$1067)*$D864/$B$12*$C$7)</f>
        <v>420</v>
      </c>
      <c r="BP864" s="31" t="n">
        <f aca="false">$B$11*(($A$1068)*$C864/$B$12*$B$7+(1-$A$1068)*$D864/$B$12*$C$7)</f>
        <v>390</v>
      </c>
      <c r="BQ864" s="31" t="n">
        <f aca="false">$B$11*(($A$1069)*$C864/$B$12*$B$7+(1-$A$1069)*$D864/$B$12*$C$7)</f>
        <v>360</v>
      </c>
      <c r="BR864" s="31" t="n">
        <f aca="false">$B$11*(($A$1070)*$C864/$B$12*$B$7+(1-$A$1070)*$D864/$B$12*$C$7)</f>
        <v>330</v>
      </c>
      <c r="BS864" s="31" t="n">
        <f aca="false">$B$11*(($A$1071)*$C864/$B$12*$B$7+(1-$A$1071)*$D864/$B$12*$C$7)</f>
        <v>300</v>
      </c>
      <c r="BT864" s="31" t="n">
        <f aca="false">$B$11*(($A$1072)*$C864/$B$12*$B$7+(1-$A$1072)*$D864/$B$12*$C$7)</f>
        <v>270</v>
      </c>
      <c r="BU864" s="31" t="n">
        <f aca="false">$B$11*(($A$1073)*$C864/$B$12*$B$7+(1-$A$1073)*$D864/$B$12*$C$7)</f>
        <v>240</v>
      </c>
      <c r="BV864" s="31" t="n">
        <f aca="false">$B$11*(($A$1074)*$C864/$B$12*$B$7+(1-$A$1074)*$D864/$B$12*$C$7)</f>
        <v>210</v>
      </c>
      <c r="BW864" s="31" t="n">
        <f aca="false">$B$11*(($A$1075)*$C864/$B$12*$B$7+(1-$A$1075)*$D864/$B$12*$C$7)</f>
        <v>180</v>
      </c>
      <c r="BX864" s="31" t="n">
        <f aca="false">$B$11*(($A$1076)*$C864/$B$12*$B$7+(1-$A$1076)*$D864/$B$12*$C$7)</f>
        <v>150</v>
      </c>
      <c r="BY864" s="31" t="n">
        <f aca="false">$B$11*(($A$1077)*$C864/$B$12*$B$7+(1-$A$1077)*$D864/$B$12*$C$7)</f>
        <v>120</v>
      </c>
      <c r="BZ864" s="31" t="n">
        <f aca="false">$B$11*(($A$1078)*$C864/$B$12*$B$7+(1-$A$1078)*$D864/$B$12*$C$7)</f>
        <v>90</v>
      </c>
      <c r="CA864" s="31" t="n">
        <f aca="false">$B$11*(($A$1079)*$C864/$B$12*$B$7+(1-$A$1079)*$D864/$B$12*$C$7)</f>
        <v>60</v>
      </c>
      <c r="CB864" s="31" t="n">
        <f aca="false">$B$11*(($A$1080)*$C864/$B$12*$B$7+(1-$A$1080)*$D864/$B$12*$C$7)</f>
        <v>30</v>
      </c>
      <c r="CC864" s="31" t="n">
        <f aca="false">$B$11*(($A$1081)*$C864/$B$12*$B$7+(1-$A$1081)*$D864/$B$12*$C$7)</f>
        <v>0</v>
      </c>
    </row>
    <row r="865" customFormat="false" ht="15" hidden="false" customHeight="false" outlineLevel="0" collapsed="false">
      <c r="A865" s="21" t="n">
        <v>841</v>
      </c>
      <c r="B865" s="27" t="n">
        <v>-0.799502881570777</v>
      </c>
      <c r="C865" s="9" t="n">
        <f aca="false">SUM(AM865:AV865)</f>
        <v>0</v>
      </c>
      <c r="D865" s="9" t="n">
        <f aca="false">SUM(AW865:BF865)</f>
        <v>0</v>
      </c>
      <c r="E865" s="24" t="n">
        <f aca="false">(1-C865/$B$12)*$B$8-C865/$B$12*$B$7</f>
        <v>0.05</v>
      </c>
      <c r="F865" s="24" t="n">
        <f aca="false">(1-D865/$B$12)*$C$8-D865/$B$12*$C$7</f>
        <v>0.09</v>
      </c>
      <c r="G865" s="47" t="n">
        <f aca="false">$B$11*($B$10*C865/$B$12*$B$7+(1-$B$10)*D865/$B$12*$C$7)</f>
        <v>0</v>
      </c>
      <c r="H865" s="24" t="n">
        <f aca="false">$B$10*E865+(1-$B$10)*F865</f>
        <v>0.07</v>
      </c>
      <c r="I865" s="21"/>
      <c r="J865" s="21"/>
      <c r="K865" s="21"/>
      <c r="L865" s="21"/>
      <c r="M865" s="21"/>
      <c r="N865" s="21"/>
      <c r="O865" s="21"/>
      <c r="P865" s="21"/>
      <c r="Q865" s="21"/>
      <c r="R865" s="27" t="n">
        <v>0.376752765160269</v>
      </c>
      <c r="S865" s="27" t="n">
        <v>0.113639255714283</v>
      </c>
      <c r="T865" s="27" t="n">
        <v>2.15589752675426</v>
      </c>
      <c r="U865" s="27" t="n">
        <v>-2.16136622265225</v>
      </c>
      <c r="V865" s="27" t="n">
        <v>0.863394915063501</v>
      </c>
      <c r="W865" s="27" t="n">
        <v>1.36620911453477</v>
      </c>
      <c r="X865" s="27" t="n">
        <v>1.80440323027796</v>
      </c>
      <c r="Y865" s="27" t="n">
        <v>-0.213394015363474</v>
      </c>
      <c r="Z865" s="27" t="n">
        <v>1.23587296765009</v>
      </c>
      <c r="AA865" s="27" t="n">
        <v>0.821080793458019</v>
      </c>
      <c r="AB865" s="27" t="n">
        <v>0.803110346253517</v>
      </c>
      <c r="AC865" s="27" t="n">
        <v>-0.728593686241296</v>
      </c>
      <c r="AD865" s="27" t="n">
        <v>0.270874161782849</v>
      </c>
      <c r="AE865" s="27" t="n">
        <v>0.598305382579723</v>
      </c>
      <c r="AF865" s="27" t="n">
        <v>0.225771203706828</v>
      </c>
      <c r="AG865" s="27" t="n">
        <v>0.273058468899054</v>
      </c>
      <c r="AH865" s="27" t="n">
        <v>-0.732907782593312</v>
      </c>
      <c r="AI865" s="27" t="n">
        <v>1.23224087409833</v>
      </c>
      <c r="AJ865" s="27" t="n">
        <v>1.30715392009268</v>
      </c>
      <c r="AK865" s="27" t="n">
        <v>0.15646145251955</v>
      </c>
      <c r="AL865" s="21"/>
      <c r="AM865" s="31" t="n">
        <f aca="false">IF(SQRT($B$9)*$B865+SQRT(1-$B$9)*R865&lt;_xlfn.NORM.S.INV($B$6),1,0)</f>
        <v>0</v>
      </c>
      <c r="AN865" s="31" t="n">
        <f aca="false">IF(SQRT($B$9)*$B865+SQRT(1-$B$9)*S865&lt;_xlfn.NORM.S.INV($B$6),1,0)</f>
        <v>0</v>
      </c>
      <c r="AO865" s="31" t="n">
        <f aca="false">IF(SQRT($B$9)*$B865+SQRT(1-$B$9)*T865&lt;_xlfn.NORM.S.INV($B$6),1,0)</f>
        <v>0</v>
      </c>
      <c r="AP865" s="31" t="n">
        <f aca="false">IF(SQRT($B$9)*$B865+SQRT(1-$B$9)*U865&lt;_xlfn.NORM.S.INV($B$6),1,0)</f>
        <v>0</v>
      </c>
      <c r="AQ865" s="31" t="n">
        <f aca="false">IF(SQRT($B$9)*$B865+SQRT(1-$B$9)*V865&lt;_xlfn.NORM.S.INV($B$6),1,0)</f>
        <v>0</v>
      </c>
      <c r="AR865" s="31" t="n">
        <f aca="false">IF(SQRT($B$9)*$B865+SQRT(1-$B$9)*W865&lt;_xlfn.NORM.S.INV($B$6),1,0)</f>
        <v>0</v>
      </c>
      <c r="AS865" s="31" t="n">
        <f aca="false">IF(SQRT($B$9)*$B865+SQRT(1-$B$9)*X865&lt;_xlfn.NORM.S.INV($B$6),1,0)</f>
        <v>0</v>
      </c>
      <c r="AT865" s="31" t="n">
        <f aca="false">IF(SQRT($B$9)*$B865+SQRT(1-$B$9)*Y865&lt;_xlfn.NORM.S.INV($B$6),1,0)</f>
        <v>0</v>
      </c>
      <c r="AU865" s="31" t="n">
        <f aca="false">IF(SQRT($B$9)*$B865+SQRT(1-$B$9)*Z865&lt;_xlfn.NORM.S.INV($B$6),1,0)</f>
        <v>0</v>
      </c>
      <c r="AV865" s="31" t="n">
        <f aca="false">IF(SQRT($B$9)*$B865+SQRT(1-$B$9)*AA865&lt;_xlfn.NORM.S.INV($B$6),1,0)</f>
        <v>0</v>
      </c>
      <c r="AW865" s="31" t="n">
        <f aca="false">IF(SQRT($C$9)*$B865+SQRT(1-$C$9)*AB865&lt;_xlfn.NORM.S.INV($C$6),1,0)</f>
        <v>0</v>
      </c>
      <c r="AX865" s="31" t="n">
        <f aca="false">IF(SQRT($C$9)*$B865+SQRT(1-$C$9)*AC865&lt;_xlfn.NORM.S.INV($C$6),1,0)</f>
        <v>0</v>
      </c>
      <c r="AY865" s="31" t="n">
        <f aca="false">IF(SQRT($C$9)*$B865+SQRT(1-$C$9)*AD865&lt;_xlfn.NORM.S.INV($C$6),1,0)</f>
        <v>0</v>
      </c>
      <c r="AZ865" s="31" t="n">
        <f aca="false">IF(SQRT($C$9)*$B865+SQRT(1-$C$9)*AE865&lt;_xlfn.NORM.S.INV($C$6),1,0)</f>
        <v>0</v>
      </c>
      <c r="BA865" s="31" t="n">
        <f aca="false">IF(SQRT($C$9)*$B865+SQRT(1-$C$9)*AF865&lt;_xlfn.NORM.S.INV($C$6),1,0)</f>
        <v>0</v>
      </c>
      <c r="BB865" s="31" t="n">
        <f aca="false">IF(SQRT($C$9)*$B865+SQRT(1-$C$9)*AG865&lt;_xlfn.NORM.S.INV($C$6),1,0)</f>
        <v>0</v>
      </c>
      <c r="BC865" s="31" t="n">
        <f aca="false">IF(SQRT($C$9)*$B865+SQRT(1-$C$9)*AH865&lt;_xlfn.NORM.S.INV($C$6),1,0)</f>
        <v>0</v>
      </c>
      <c r="BD865" s="31" t="n">
        <f aca="false">IF(SQRT($C$9)*$B865+SQRT(1-$C$9)*AI865&lt;_xlfn.NORM.S.INV($C$6),1,0)</f>
        <v>0</v>
      </c>
      <c r="BE865" s="31" t="n">
        <f aca="false">IF(SQRT($C$9)*$B865+SQRT(1-$C$9)*AJ865&lt;_xlfn.NORM.S.INV($C$6),1,0)</f>
        <v>0</v>
      </c>
      <c r="BF865" s="31" t="n">
        <f aca="false">IF(SQRT($C$9)*$B865+SQRT(1-$C$9)*AK865&lt;_xlfn.NORM.S.INV($C$6),1,0)</f>
        <v>0</v>
      </c>
      <c r="BG865" s="21"/>
      <c r="BH865" s="21"/>
      <c r="BI865" s="31" t="n">
        <f aca="false">$B$11*(($A$1061)*$C865/$B$12*$B$7+(1-$A$1061)*$D865/$B$12*$C$7)</f>
        <v>0</v>
      </c>
      <c r="BJ865" s="31" t="n">
        <f aca="false">$B$11*(($A$1062)*$C865/$B$12*$B$7+(1-$A$1062)*$D865/$B$12*$C$7)</f>
        <v>0</v>
      </c>
      <c r="BK865" s="31" t="n">
        <f aca="false">$B$11*(($A$1063)*$C865/$B$12*$B$7+(1-$A$1063)*$D865/$B$12*$C$7)</f>
        <v>0</v>
      </c>
      <c r="BL865" s="31" t="n">
        <f aca="false">$B$11*(($A$1064)*$C865/$B$12*$B$7+(1-$A$1064)*$D865/$B$12*$C$7)</f>
        <v>0</v>
      </c>
      <c r="BM865" s="31" t="n">
        <f aca="false">$B$11*(($A$1065)*$C865/$B$12*$B$7+(1-$A$1065)*$D865/$B$12*$C$7)</f>
        <v>0</v>
      </c>
      <c r="BN865" s="31" t="n">
        <f aca="false">$B$11*(($A$1066)*$C865/$B$12*$B$7+(1-$A$1066)*$D865/$B$12*$C$7)</f>
        <v>0</v>
      </c>
      <c r="BO865" s="31" t="n">
        <f aca="false">$B$11*(($A$1067)*$C865/$B$12*$B$7+(1-$A$1067)*$D865/$B$12*$C$7)</f>
        <v>0</v>
      </c>
      <c r="BP865" s="31" t="n">
        <f aca="false">$B$11*(($A$1068)*$C865/$B$12*$B$7+(1-$A$1068)*$D865/$B$12*$C$7)</f>
        <v>0</v>
      </c>
      <c r="BQ865" s="31" t="n">
        <f aca="false">$B$11*(($A$1069)*$C865/$B$12*$B$7+(1-$A$1069)*$D865/$B$12*$C$7)</f>
        <v>0</v>
      </c>
      <c r="BR865" s="31" t="n">
        <f aca="false">$B$11*(($A$1070)*$C865/$B$12*$B$7+(1-$A$1070)*$D865/$B$12*$C$7)</f>
        <v>0</v>
      </c>
      <c r="BS865" s="31" t="n">
        <f aca="false">$B$11*(($A$1071)*$C865/$B$12*$B$7+(1-$A$1071)*$D865/$B$12*$C$7)</f>
        <v>0</v>
      </c>
      <c r="BT865" s="31" t="n">
        <f aca="false">$B$11*(($A$1072)*$C865/$B$12*$B$7+(1-$A$1072)*$D865/$B$12*$C$7)</f>
        <v>0</v>
      </c>
      <c r="BU865" s="31" t="n">
        <f aca="false">$B$11*(($A$1073)*$C865/$B$12*$B$7+(1-$A$1073)*$D865/$B$12*$C$7)</f>
        <v>0</v>
      </c>
      <c r="BV865" s="31" t="n">
        <f aca="false">$B$11*(($A$1074)*$C865/$B$12*$B$7+(1-$A$1074)*$D865/$B$12*$C$7)</f>
        <v>0</v>
      </c>
      <c r="BW865" s="31" t="n">
        <f aca="false">$B$11*(($A$1075)*$C865/$B$12*$B$7+(1-$A$1075)*$D865/$B$12*$C$7)</f>
        <v>0</v>
      </c>
      <c r="BX865" s="31" t="n">
        <f aca="false">$B$11*(($A$1076)*$C865/$B$12*$B$7+(1-$A$1076)*$D865/$B$12*$C$7)</f>
        <v>0</v>
      </c>
      <c r="BY865" s="31" t="n">
        <f aca="false">$B$11*(($A$1077)*$C865/$B$12*$B$7+(1-$A$1077)*$D865/$B$12*$C$7)</f>
        <v>0</v>
      </c>
      <c r="BZ865" s="31" t="n">
        <f aca="false">$B$11*(($A$1078)*$C865/$B$12*$B$7+(1-$A$1078)*$D865/$B$12*$C$7)</f>
        <v>0</v>
      </c>
      <c r="CA865" s="31" t="n">
        <f aca="false">$B$11*(($A$1079)*$C865/$B$12*$B$7+(1-$A$1079)*$D865/$B$12*$C$7)</f>
        <v>0</v>
      </c>
      <c r="CB865" s="31" t="n">
        <f aca="false">$B$11*(($A$1080)*$C865/$B$12*$B$7+(1-$A$1080)*$D865/$B$12*$C$7)</f>
        <v>0</v>
      </c>
      <c r="CC865" s="31" t="n">
        <f aca="false">$B$11*(($A$1081)*$C865/$B$12*$B$7+(1-$A$1081)*$D865/$B$12*$C$7)</f>
        <v>0</v>
      </c>
    </row>
    <row r="866" customFormat="false" ht="15" hidden="false" customHeight="false" outlineLevel="0" collapsed="false">
      <c r="A866" s="21" t="n">
        <v>842</v>
      </c>
      <c r="B866" s="27" t="n">
        <v>-0.970863516797214</v>
      </c>
      <c r="C866" s="9" t="n">
        <f aca="false">SUM(AM866:AV866)</f>
        <v>1</v>
      </c>
      <c r="D866" s="9" t="n">
        <f aca="false">SUM(AW866:BF866)</f>
        <v>0</v>
      </c>
      <c r="E866" s="24" t="n">
        <f aca="false">(1-C866/$B$12)*$B$8-C866/$B$12*$B$7</f>
        <v>0.005</v>
      </c>
      <c r="F866" s="24" t="n">
        <f aca="false">(1-D866/$B$12)*$C$8-D866/$B$12*$C$7</f>
        <v>0.09</v>
      </c>
      <c r="G866" s="47" t="n">
        <f aca="false">$B$11*($B$10*C866/$B$12*$B$7+(1-$B$10)*D866/$B$12*$C$7)</f>
        <v>200</v>
      </c>
      <c r="H866" s="24" t="n">
        <f aca="false">$B$10*E866+(1-$B$10)*F866</f>
        <v>0.0475</v>
      </c>
      <c r="I866" s="21"/>
      <c r="J866" s="21"/>
      <c r="K866" s="21"/>
      <c r="L866" s="21"/>
      <c r="M866" s="21"/>
      <c r="N866" s="21"/>
      <c r="O866" s="21"/>
      <c r="P866" s="21"/>
      <c r="Q866" s="21"/>
      <c r="R866" s="27" t="n">
        <v>-0.248753709271285</v>
      </c>
      <c r="S866" s="27" t="n">
        <v>-1.62356254190938</v>
      </c>
      <c r="T866" s="27" t="n">
        <v>-0.103733329122392</v>
      </c>
      <c r="U866" s="27" t="n">
        <v>-0.079416539458756</v>
      </c>
      <c r="V866" s="27" t="n">
        <v>-0.733416395865973</v>
      </c>
      <c r="W866" s="27" t="n">
        <v>0.307808256593535</v>
      </c>
      <c r="X866" s="27" t="n">
        <v>-1.37629927420294</v>
      </c>
      <c r="Y866" s="27" t="n">
        <v>-2.9251405906898</v>
      </c>
      <c r="Z866" s="27" t="n">
        <v>-0.321920817647722</v>
      </c>
      <c r="AA866" s="27" t="n">
        <v>-0.624275725284379</v>
      </c>
      <c r="AB866" s="27" t="n">
        <v>0.021925551295548</v>
      </c>
      <c r="AC866" s="27" t="n">
        <v>0.335951594728315</v>
      </c>
      <c r="AD866" s="27" t="n">
        <v>-0.777721594727938</v>
      </c>
      <c r="AE866" s="27" t="n">
        <v>-1.30561407051397</v>
      </c>
      <c r="AF866" s="27" t="n">
        <v>0.505410311419452</v>
      </c>
      <c r="AG866" s="27" t="n">
        <v>2.17148303477663</v>
      </c>
      <c r="AH866" s="27" t="n">
        <v>-0.305158121546578</v>
      </c>
      <c r="AI866" s="27" t="n">
        <v>1.84737320479147</v>
      </c>
      <c r="AJ866" s="27" t="n">
        <v>-0.796787847032336</v>
      </c>
      <c r="AK866" s="27" t="n">
        <v>-0.533273725638217</v>
      </c>
      <c r="AL866" s="21"/>
      <c r="AM866" s="31" t="n">
        <f aca="false">IF(SQRT($B$9)*$B866+SQRT(1-$B$9)*R866&lt;_xlfn.NORM.S.INV($B$6),1,0)</f>
        <v>0</v>
      </c>
      <c r="AN866" s="31" t="n">
        <f aca="false">IF(SQRT($B$9)*$B866+SQRT(1-$B$9)*S866&lt;_xlfn.NORM.S.INV($B$6),1,0)</f>
        <v>0</v>
      </c>
      <c r="AO866" s="31" t="n">
        <f aca="false">IF(SQRT($B$9)*$B866+SQRT(1-$B$9)*T866&lt;_xlfn.NORM.S.INV($B$6),1,0)</f>
        <v>0</v>
      </c>
      <c r="AP866" s="31" t="n">
        <f aca="false">IF(SQRT($B$9)*$B866+SQRT(1-$B$9)*U866&lt;_xlfn.NORM.S.INV($B$6),1,0)</f>
        <v>0</v>
      </c>
      <c r="AQ866" s="31" t="n">
        <f aca="false">IF(SQRT($B$9)*$B866+SQRT(1-$B$9)*V866&lt;_xlfn.NORM.S.INV($B$6),1,0)</f>
        <v>0</v>
      </c>
      <c r="AR866" s="31" t="n">
        <f aca="false">IF(SQRT($B$9)*$B866+SQRT(1-$B$9)*W866&lt;_xlfn.NORM.S.INV($B$6),1,0)</f>
        <v>0</v>
      </c>
      <c r="AS866" s="31" t="n">
        <f aca="false">IF(SQRT($B$9)*$B866+SQRT(1-$B$9)*X866&lt;_xlfn.NORM.S.INV($B$6),1,0)</f>
        <v>0</v>
      </c>
      <c r="AT866" s="31" t="n">
        <f aca="false">IF(SQRT($B$9)*$B866+SQRT(1-$B$9)*Y866&lt;_xlfn.NORM.S.INV($B$6),1,0)</f>
        <v>1</v>
      </c>
      <c r="AU866" s="31" t="n">
        <f aca="false">IF(SQRT($B$9)*$B866+SQRT(1-$B$9)*Z866&lt;_xlfn.NORM.S.INV($B$6),1,0)</f>
        <v>0</v>
      </c>
      <c r="AV866" s="31" t="n">
        <f aca="false">IF(SQRT($B$9)*$B866+SQRT(1-$B$9)*AA866&lt;_xlfn.NORM.S.INV($B$6),1,0)</f>
        <v>0</v>
      </c>
      <c r="AW866" s="31" t="n">
        <f aca="false">IF(SQRT($C$9)*$B866+SQRT(1-$C$9)*AB866&lt;_xlfn.NORM.S.INV($C$6),1,0)</f>
        <v>0</v>
      </c>
      <c r="AX866" s="31" t="n">
        <f aca="false">IF(SQRT($C$9)*$B866+SQRT(1-$C$9)*AC866&lt;_xlfn.NORM.S.INV($C$6),1,0)</f>
        <v>0</v>
      </c>
      <c r="AY866" s="31" t="n">
        <f aca="false">IF(SQRT($C$9)*$B866+SQRT(1-$C$9)*AD866&lt;_xlfn.NORM.S.INV($C$6),1,0)</f>
        <v>0</v>
      </c>
      <c r="AZ866" s="31" t="n">
        <f aca="false">IF(SQRT($C$9)*$B866+SQRT(1-$C$9)*AE866&lt;_xlfn.NORM.S.INV($C$6),1,0)</f>
        <v>0</v>
      </c>
      <c r="BA866" s="31" t="n">
        <f aca="false">IF(SQRT($C$9)*$B866+SQRT(1-$C$9)*AF866&lt;_xlfn.NORM.S.INV($C$6),1,0)</f>
        <v>0</v>
      </c>
      <c r="BB866" s="31" t="n">
        <f aca="false">IF(SQRT($C$9)*$B866+SQRT(1-$C$9)*AG866&lt;_xlfn.NORM.S.INV($C$6),1,0)</f>
        <v>0</v>
      </c>
      <c r="BC866" s="31" t="n">
        <f aca="false">IF(SQRT($C$9)*$B866+SQRT(1-$C$9)*AH866&lt;_xlfn.NORM.S.INV($C$6),1,0)</f>
        <v>0</v>
      </c>
      <c r="BD866" s="31" t="n">
        <f aca="false">IF(SQRT($C$9)*$B866+SQRT(1-$C$9)*AI866&lt;_xlfn.NORM.S.INV($C$6),1,0)</f>
        <v>0</v>
      </c>
      <c r="BE866" s="31" t="n">
        <f aca="false">IF(SQRT($C$9)*$B866+SQRT(1-$C$9)*AJ866&lt;_xlfn.NORM.S.INV($C$6),1,0)</f>
        <v>0</v>
      </c>
      <c r="BF866" s="31" t="n">
        <f aca="false">IF(SQRT($C$9)*$B866+SQRT(1-$C$9)*AK866&lt;_xlfn.NORM.S.INV($C$6),1,0)</f>
        <v>0</v>
      </c>
      <c r="BG866" s="21"/>
      <c r="BH866" s="21"/>
      <c r="BI866" s="31" t="n">
        <f aca="false">$B$11*(($A$1061)*$C866/$B$12*$B$7+(1-$A$1061)*$D866/$B$12*$C$7)</f>
        <v>0</v>
      </c>
      <c r="BJ866" s="31" t="n">
        <f aca="false">$B$11*(($A$1062)*$C866/$B$12*$B$7+(1-$A$1062)*$D866/$B$12*$C$7)</f>
        <v>20</v>
      </c>
      <c r="BK866" s="31" t="n">
        <f aca="false">$B$11*(($A$1063)*$C866/$B$12*$B$7+(1-$A$1063)*$D866/$B$12*$C$7)</f>
        <v>40</v>
      </c>
      <c r="BL866" s="31" t="n">
        <f aca="false">$B$11*(($A$1064)*$C866/$B$12*$B$7+(1-$A$1064)*$D866/$B$12*$C$7)</f>
        <v>60</v>
      </c>
      <c r="BM866" s="31" t="n">
        <f aca="false">$B$11*(($A$1065)*$C866/$B$12*$B$7+(1-$A$1065)*$D866/$B$12*$C$7)</f>
        <v>80</v>
      </c>
      <c r="BN866" s="31" t="n">
        <f aca="false">$B$11*(($A$1066)*$C866/$B$12*$B$7+(1-$A$1066)*$D866/$B$12*$C$7)</f>
        <v>100</v>
      </c>
      <c r="BO866" s="31" t="n">
        <f aca="false">$B$11*(($A$1067)*$C866/$B$12*$B$7+(1-$A$1067)*$D866/$B$12*$C$7)</f>
        <v>120</v>
      </c>
      <c r="BP866" s="31" t="n">
        <f aca="false">$B$11*(($A$1068)*$C866/$B$12*$B$7+(1-$A$1068)*$D866/$B$12*$C$7)</f>
        <v>140</v>
      </c>
      <c r="BQ866" s="31" t="n">
        <f aca="false">$B$11*(($A$1069)*$C866/$B$12*$B$7+(1-$A$1069)*$D866/$B$12*$C$7)</f>
        <v>160</v>
      </c>
      <c r="BR866" s="31" t="n">
        <f aca="false">$B$11*(($A$1070)*$C866/$B$12*$B$7+(1-$A$1070)*$D866/$B$12*$C$7)</f>
        <v>180</v>
      </c>
      <c r="BS866" s="31" t="n">
        <f aca="false">$B$11*(($A$1071)*$C866/$B$12*$B$7+(1-$A$1071)*$D866/$B$12*$C$7)</f>
        <v>200</v>
      </c>
      <c r="BT866" s="31" t="n">
        <f aca="false">$B$11*(($A$1072)*$C866/$B$12*$B$7+(1-$A$1072)*$D866/$B$12*$C$7)</f>
        <v>220</v>
      </c>
      <c r="BU866" s="31" t="n">
        <f aca="false">$B$11*(($A$1073)*$C866/$B$12*$B$7+(1-$A$1073)*$D866/$B$12*$C$7)</f>
        <v>240</v>
      </c>
      <c r="BV866" s="31" t="n">
        <f aca="false">$B$11*(($A$1074)*$C866/$B$12*$B$7+(1-$A$1074)*$D866/$B$12*$C$7)</f>
        <v>260</v>
      </c>
      <c r="BW866" s="31" t="n">
        <f aca="false">$B$11*(($A$1075)*$C866/$B$12*$B$7+(1-$A$1075)*$D866/$B$12*$C$7)</f>
        <v>280</v>
      </c>
      <c r="BX866" s="31" t="n">
        <f aca="false">$B$11*(($A$1076)*$C866/$B$12*$B$7+(1-$A$1076)*$D866/$B$12*$C$7)</f>
        <v>300</v>
      </c>
      <c r="BY866" s="31" t="n">
        <f aca="false">$B$11*(($A$1077)*$C866/$B$12*$B$7+(1-$A$1077)*$D866/$B$12*$C$7)</f>
        <v>320</v>
      </c>
      <c r="BZ866" s="31" t="n">
        <f aca="false">$B$11*(($A$1078)*$C866/$B$12*$B$7+(1-$A$1078)*$D866/$B$12*$C$7)</f>
        <v>340</v>
      </c>
      <c r="CA866" s="31" t="n">
        <f aca="false">$B$11*(($A$1079)*$C866/$B$12*$B$7+(1-$A$1079)*$D866/$B$12*$C$7)</f>
        <v>360</v>
      </c>
      <c r="CB866" s="31" t="n">
        <f aca="false">$B$11*(($A$1080)*$C866/$B$12*$B$7+(1-$A$1080)*$D866/$B$12*$C$7)</f>
        <v>380</v>
      </c>
      <c r="CC866" s="31" t="n">
        <f aca="false">$B$11*(($A$1081)*$C866/$B$12*$B$7+(1-$A$1081)*$D866/$B$12*$C$7)</f>
        <v>400</v>
      </c>
    </row>
    <row r="867" customFormat="false" ht="15" hidden="false" customHeight="false" outlineLevel="0" collapsed="false">
      <c r="A867" s="21" t="n">
        <v>843</v>
      </c>
      <c r="B867" s="27" t="n">
        <v>-2.08366690852322</v>
      </c>
      <c r="C867" s="9" t="n">
        <f aca="false">SUM(AM867:AV867)</f>
        <v>0</v>
      </c>
      <c r="D867" s="9" t="n">
        <f aca="false">SUM(AW867:BF867)</f>
        <v>1</v>
      </c>
      <c r="E867" s="24" t="n">
        <f aca="false">(1-C867/$B$12)*$B$8-C867/$B$12*$B$7</f>
        <v>0.05</v>
      </c>
      <c r="F867" s="24" t="n">
        <f aca="false">(1-D867/$B$12)*$C$8-D867/$B$12*$C$7</f>
        <v>0.021</v>
      </c>
      <c r="G867" s="47" t="n">
        <f aca="false">$B$11*($B$10*C867/$B$12*$B$7+(1-$B$10)*D867/$B$12*$C$7)</f>
        <v>300</v>
      </c>
      <c r="H867" s="24" t="n">
        <f aca="false">$B$10*E867+(1-$B$10)*F867</f>
        <v>0.0355</v>
      </c>
      <c r="I867" s="21"/>
      <c r="J867" s="21"/>
      <c r="K867" s="21"/>
      <c r="L867" s="21"/>
      <c r="M867" s="21"/>
      <c r="N867" s="21"/>
      <c r="O867" s="21"/>
      <c r="P867" s="21"/>
      <c r="Q867" s="21"/>
      <c r="R867" s="27" t="n">
        <v>0.566010821542501</v>
      </c>
      <c r="S867" s="27" t="n">
        <v>-1.08950078653457</v>
      </c>
      <c r="T867" s="27" t="n">
        <v>0.917593557142349</v>
      </c>
      <c r="U867" s="27" t="n">
        <v>1.5515281830947</v>
      </c>
      <c r="V867" s="27" t="n">
        <v>1.3025648322336</v>
      </c>
      <c r="W867" s="27" t="n">
        <v>1.21798415450224</v>
      </c>
      <c r="X867" s="27" t="n">
        <v>-0.261445095719586</v>
      </c>
      <c r="Y867" s="27" t="n">
        <v>-0.58644447306818</v>
      </c>
      <c r="Z867" s="27" t="n">
        <v>1.25441142075753</v>
      </c>
      <c r="AA867" s="27" t="n">
        <v>1.55494283635044</v>
      </c>
      <c r="AB867" s="27" t="n">
        <v>2.07437676976478</v>
      </c>
      <c r="AC867" s="27" t="n">
        <v>-2.02257431781979</v>
      </c>
      <c r="AD867" s="27" t="n">
        <v>0.369063705682186</v>
      </c>
      <c r="AE867" s="27" t="n">
        <v>-0.063913006883098</v>
      </c>
      <c r="AF867" s="27" t="n">
        <v>1.18341813236419</v>
      </c>
      <c r="AG867" s="27" t="n">
        <v>1.31237046625264</v>
      </c>
      <c r="AH867" s="27" t="n">
        <v>-0.718996725758406</v>
      </c>
      <c r="AI867" s="27" t="n">
        <v>-0.551915486584823</v>
      </c>
      <c r="AJ867" s="27" t="n">
        <v>0.475133145212273</v>
      </c>
      <c r="AK867" s="27" t="n">
        <v>-0.530386712195701</v>
      </c>
      <c r="AL867" s="21"/>
      <c r="AM867" s="31" t="n">
        <f aca="false">IF(SQRT($B$9)*$B867+SQRT(1-$B$9)*R867&lt;_xlfn.NORM.S.INV($B$6),1,0)</f>
        <v>0</v>
      </c>
      <c r="AN867" s="31" t="n">
        <f aca="false">IF(SQRT($B$9)*$B867+SQRT(1-$B$9)*S867&lt;_xlfn.NORM.S.INV($B$6),1,0)</f>
        <v>0</v>
      </c>
      <c r="AO867" s="31" t="n">
        <f aca="false">IF(SQRT($B$9)*$B867+SQRT(1-$B$9)*T867&lt;_xlfn.NORM.S.INV($B$6),1,0)</f>
        <v>0</v>
      </c>
      <c r="AP867" s="31" t="n">
        <f aca="false">IF(SQRT($B$9)*$B867+SQRT(1-$B$9)*U867&lt;_xlfn.NORM.S.INV($B$6),1,0)</f>
        <v>0</v>
      </c>
      <c r="AQ867" s="31" t="n">
        <f aca="false">IF(SQRT($B$9)*$B867+SQRT(1-$B$9)*V867&lt;_xlfn.NORM.S.INV($B$6),1,0)</f>
        <v>0</v>
      </c>
      <c r="AR867" s="31" t="n">
        <f aca="false">IF(SQRT($B$9)*$B867+SQRT(1-$B$9)*W867&lt;_xlfn.NORM.S.INV($B$6),1,0)</f>
        <v>0</v>
      </c>
      <c r="AS867" s="31" t="n">
        <f aca="false">IF(SQRT($B$9)*$B867+SQRT(1-$B$9)*X867&lt;_xlfn.NORM.S.INV($B$6),1,0)</f>
        <v>0</v>
      </c>
      <c r="AT867" s="31" t="n">
        <f aca="false">IF(SQRT($B$9)*$B867+SQRT(1-$B$9)*Y867&lt;_xlfn.NORM.S.INV($B$6),1,0)</f>
        <v>0</v>
      </c>
      <c r="AU867" s="31" t="n">
        <f aca="false">IF(SQRT($B$9)*$B867+SQRT(1-$B$9)*Z867&lt;_xlfn.NORM.S.INV($B$6),1,0)</f>
        <v>0</v>
      </c>
      <c r="AV867" s="31" t="n">
        <f aca="false">IF(SQRT($B$9)*$B867+SQRT(1-$B$9)*AA867&lt;_xlfn.NORM.S.INV($B$6),1,0)</f>
        <v>0</v>
      </c>
      <c r="AW867" s="31" t="n">
        <f aca="false">IF(SQRT($C$9)*$B867+SQRT(1-$C$9)*AB867&lt;_xlfn.NORM.S.INV($C$6),1,0)</f>
        <v>0</v>
      </c>
      <c r="AX867" s="31" t="n">
        <f aca="false">IF(SQRT($C$9)*$B867+SQRT(1-$C$9)*AC867&lt;_xlfn.NORM.S.INV($C$6),1,0)</f>
        <v>1</v>
      </c>
      <c r="AY867" s="31" t="n">
        <f aca="false">IF(SQRT($C$9)*$B867+SQRT(1-$C$9)*AD867&lt;_xlfn.NORM.S.INV($C$6),1,0)</f>
        <v>0</v>
      </c>
      <c r="AZ867" s="31" t="n">
        <f aca="false">IF(SQRT($C$9)*$B867+SQRT(1-$C$9)*AE867&lt;_xlfn.NORM.S.INV($C$6),1,0)</f>
        <v>0</v>
      </c>
      <c r="BA867" s="31" t="n">
        <f aca="false">IF(SQRT($C$9)*$B867+SQRT(1-$C$9)*AF867&lt;_xlfn.NORM.S.INV($C$6),1,0)</f>
        <v>0</v>
      </c>
      <c r="BB867" s="31" t="n">
        <f aca="false">IF(SQRT($C$9)*$B867+SQRT(1-$C$9)*AG867&lt;_xlfn.NORM.S.INV($C$6),1,0)</f>
        <v>0</v>
      </c>
      <c r="BC867" s="31" t="n">
        <f aca="false">IF(SQRT($C$9)*$B867+SQRT(1-$C$9)*AH867&lt;_xlfn.NORM.S.INV($C$6),1,0)</f>
        <v>0</v>
      </c>
      <c r="BD867" s="31" t="n">
        <f aca="false">IF(SQRT($C$9)*$B867+SQRT(1-$C$9)*AI867&lt;_xlfn.NORM.S.INV($C$6),1,0)</f>
        <v>0</v>
      </c>
      <c r="BE867" s="31" t="n">
        <f aca="false">IF(SQRT($C$9)*$B867+SQRT(1-$C$9)*AJ867&lt;_xlfn.NORM.S.INV($C$6),1,0)</f>
        <v>0</v>
      </c>
      <c r="BF867" s="31" t="n">
        <f aca="false">IF(SQRT($C$9)*$B867+SQRT(1-$C$9)*AK867&lt;_xlfn.NORM.S.INV($C$6),1,0)</f>
        <v>0</v>
      </c>
      <c r="BG867" s="21"/>
      <c r="BH867" s="21"/>
      <c r="BI867" s="31" t="n">
        <f aca="false">$B$11*(($A$1061)*$C867/$B$12*$B$7+(1-$A$1061)*$D867/$B$12*$C$7)</f>
        <v>600</v>
      </c>
      <c r="BJ867" s="31" t="n">
        <f aca="false">$B$11*(($A$1062)*$C867/$B$12*$B$7+(1-$A$1062)*$D867/$B$12*$C$7)</f>
        <v>570</v>
      </c>
      <c r="BK867" s="31" t="n">
        <f aca="false">$B$11*(($A$1063)*$C867/$B$12*$B$7+(1-$A$1063)*$D867/$B$12*$C$7)</f>
        <v>540</v>
      </c>
      <c r="BL867" s="31" t="n">
        <f aca="false">$B$11*(($A$1064)*$C867/$B$12*$B$7+(1-$A$1064)*$D867/$B$12*$C$7)</f>
        <v>510</v>
      </c>
      <c r="BM867" s="31" t="n">
        <f aca="false">$B$11*(($A$1065)*$C867/$B$12*$B$7+(1-$A$1065)*$D867/$B$12*$C$7)</f>
        <v>480</v>
      </c>
      <c r="BN867" s="31" t="n">
        <f aca="false">$B$11*(($A$1066)*$C867/$B$12*$B$7+(1-$A$1066)*$D867/$B$12*$C$7)</f>
        <v>450</v>
      </c>
      <c r="BO867" s="31" t="n">
        <f aca="false">$B$11*(($A$1067)*$C867/$B$12*$B$7+(1-$A$1067)*$D867/$B$12*$C$7)</f>
        <v>420</v>
      </c>
      <c r="BP867" s="31" t="n">
        <f aca="false">$B$11*(($A$1068)*$C867/$B$12*$B$7+(1-$A$1068)*$D867/$B$12*$C$7)</f>
        <v>390</v>
      </c>
      <c r="BQ867" s="31" t="n">
        <f aca="false">$B$11*(($A$1069)*$C867/$B$12*$B$7+(1-$A$1069)*$D867/$B$12*$C$7)</f>
        <v>360</v>
      </c>
      <c r="BR867" s="31" t="n">
        <f aca="false">$B$11*(($A$1070)*$C867/$B$12*$B$7+(1-$A$1070)*$D867/$B$12*$C$7)</f>
        <v>330</v>
      </c>
      <c r="BS867" s="31" t="n">
        <f aca="false">$B$11*(($A$1071)*$C867/$B$12*$B$7+(1-$A$1071)*$D867/$B$12*$C$7)</f>
        <v>300</v>
      </c>
      <c r="BT867" s="31" t="n">
        <f aca="false">$B$11*(($A$1072)*$C867/$B$12*$B$7+(1-$A$1072)*$D867/$B$12*$C$7)</f>
        <v>270</v>
      </c>
      <c r="BU867" s="31" t="n">
        <f aca="false">$B$11*(($A$1073)*$C867/$B$12*$B$7+(1-$A$1073)*$D867/$B$12*$C$7)</f>
        <v>240</v>
      </c>
      <c r="BV867" s="31" t="n">
        <f aca="false">$B$11*(($A$1074)*$C867/$B$12*$B$7+(1-$A$1074)*$D867/$B$12*$C$7)</f>
        <v>210</v>
      </c>
      <c r="BW867" s="31" t="n">
        <f aca="false">$B$11*(($A$1075)*$C867/$B$12*$B$7+(1-$A$1075)*$D867/$B$12*$C$7)</f>
        <v>180</v>
      </c>
      <c r="BX867" s="31" t="n">
        <f aca="false">$B$11*(($A$1076)*$C867/$B$12*$B$7+(1-$A$1076)*$D867/$B$12*$C$7)</f>
        <v>150</v>
      </c>
      <c r="BY867" s="31" t="n">
        <f aca="false">$B$11*(($A$1077)*$C867/$B$12*$B$7+(1-$A$1077)*$D867/$B$12*$C$7)</f>
        <v>120</v>
      </c>
      <c r="BZ867" s="31" t="n">
        <f aca="false">$B$11*(($A$1078)*$C867/$B$12*$B$7+(1-$A$1078)*$D867/$B$12*$C$7)</f>
        <v>90</v>
      </c>
      <c r="CA867" s="31" t="n">
        <f aca="false">$B$11*(($A$1079)*$C867/$B$12*$B$7+(1-$A$1079)*$D867/$B$12*$C$7)</f>
        <v>60</v>
      </c>
      <c r="CB867" s="31" t="n">
        <f aca="false">$B$11*(($A$1080)*$C867/$B$12*$B$7+(1-$A$1080)*$D867/$B$12*$C$7)</f>
        <v>30</v>
      </c>
      <c r="CC867" s="31" t="n">
        <f aca="false">$B$11*(($A$1081)*$C867/$B$12*$B$7+(1-$A$1081)*$D867/$B$12*$C$7)</f>
        <v>0</v>
      </c>
    </row>
    <row r="868" customFormat="false" ht="15" hidden="false" customHeight="false" outlineLevel="0" collapsed="false">
      <c r="A868" s="21" t="n">
        <v>844</v>
      </c>
      <c r="B868" s="27" t="n">
        <v>0.47398731823524</v>
      </c>
      <c r="C868" s="9" t="n">
        <f aca="false">SUM(AM868:AV868)</f>
        <v>0</v>
      </c>
      <c r="D868" s="9" t="n">
        <f aca="false">SUM(AW868:BF868)</f>
        <v>0</v>
      </c>
      <c r="E868" s="24" t="n">
        <f aca="false">(1-C868/$B$12)*$B$8-C868/$B$12*$B$7</f>
        <v>0.05</v>
      </c>
      <c r="F868" s="24" t="n">
        <f aca="false">(1-D868/$B$12)*$C$8-D868/$B$12*$C$7</f>
        <v>0.09</v>
      </c>
      <c r="G868" s="47" t="n">
        <f aca="false">$B$11*($B$10*C868/$B$12*$B$7+(1-$B$10)*D868/$B$12*$C$7)</f>
        <v>0</v>
      </c>
      <c r="H868" s="24" t="n">
        <f aca="false">$B$10*E868+(1-$B$10)*F868</f>
        <v>0.07</v>
      </c>
      <c r="I868" s="21"/>
      <c r="J868" s="21"/>
      <c r="K868" s="21"/>
      <c r="L868" s="21"/>
      <c r="M868" s="21"/>
      <c r="N868" s="21"/>
      <c r="O868" s="21"/>
      <c r="P868" s="21"/>
      <c r="Q868" s="21"/>
      <c r="R868" s="27" t="n">
        <v>-0.826322071124359</v>
      </c>
      <c r="S868" s="27" t="n">
        <v>2.14922895963941</v>
      </c>
      <c r="T868" s="27" t="n">
        <v>-0.0641475367787598</v>
      </c>
      <c r="U868" s="27" t="n">
        <v>-1.7144670526598</v>
      </c>
      <c r="V868" s="27" t="n">
        <v>-0.177537584961072</v>
      </c>
      <c r="W868" s="27" t="n">
        <v>-1.51196906430179</v>
      </c>
      <c r="X868" s="27" t="n">
        <v>-0.215928358087776</v>
      </c>
      <c r="Y868" s="27" t="n">
        <v>0.547038009204344</v>
      </c>
      <c r="Z868" s="27" t="n">
        <v>-0.0261124296134871</v>
      </c>
      <c r="AA868" s="27" t="n">
        <v>-0.416416280652588</v>
      </c>
      <c r="AB868" s="27" t="n">
        <v>-1.12575054693412</v>
      </c>
      <c r="AC868" s="27" t="n">
        <v>1.73603056554111</v>
      </c>
      <c r="AD868" s="27" t="n">
        <v>1.04486775604282</v>
      </c>
      <c r="AE868" s="27" t="n">
        <v>-0.972150129267779</v>
      </c>
      <c r="AF868" s="27" t="n">
        <v>2.00320843855104</v>
      </c>
      <c r="AG868" s="27" t="n">
        <v>0.75887086233753</v>
      </c>
      <c r="AH868" s="27" t="n">
        <v>0.507560698757941</v>
      </c>
      <c r="AI868" s="27" t="n">
        <v>-1.58870307341257</v>
      </c>
      <c r="AJ868" s="27" t="n">
        <v>-0.783357143372165</v>
      </c>
      <c r="AK868" s="27" t="n">
        <v>-0.895173251320666</v>
      </c>
      <c r="AL868" s="21"/>
      <c r="AM868" s="31" t="n">
        <f aca="false">IF(SQRT($B$9)*$B868+SQRT(1-$B$9)*R868&lt;_xlfn.NORM.S.INV($B$6),1,0)</f>
        <v>0</v>
      </c>
      <c r="AN868" s="31" t="n">
        <f aca="false">IF(SQRT($B$9)*$B868+SQRT(1-$B$9)*S868&lt;_xlfn.NORM.S.INV($B$6),1,0)</f>
        <v>0</v>
      </c>
      <c r="AO868" s="31" t="n">
        <f aca="false">IF(SQRT($B$9)*$B868+SQRT(1-$B$9)*T868&lt;_xlfn.NORM.S.INV($B$6),1,0)</f>
        <v>0</v>
      </c>
      <c r="AP868" s="31" t="n">
        <f aca="false">IF(SQRT($B$9)*$B868+SQRT(1-$B$9)*U868&lt;_xlfn.NORM.S.INV($B$6),1,0)</f>
        <v>0</v>
      </c>
      <c r="AQ868" s="31" t="n">
        <f aca="false">IF(SQRT($B$9)*$B868+SQRT(1-$B$9)*V868&lt;_xlfn.NORM.S.INV($B$6),1,0)</f>
        <v>0</v>
      </c>
      <c r="AR868" s="31" t="n">
        <f aca="false">IF(SQRT($B$9)*$B868+SQRT(1-$B$9)*W868&lt;_xlfn.NORM.S.INV($B$6),1,0)</f>
        <v>0</v>
      </c>
      <c r="AS868" s="31" t="n">
        <f aca="false">IF(SQRT($B$9)*$B868+SQRT(1-$B$9)*X868&lt;_xlfn.NORM.S.INV($B$6),1,0)</f>
        <v>0</v>
      </c>
      <c r="AT868" s="31" t="n">
        <f aca="false">IF(SQRT($B$9)*$B868+SQRT(1-$B$9)*Y868&lt;_xlfn.NORM.S.INV($B$6),1,0)</f>
        <v>0</v>
      </c>
      <c r="AU868" s="31" t="n">
        <f aca="false">IF(SQRT($B$9)*$B868+SQRT(1-$B$9)*Z868&lt;_xlfn.NORM.S.INV($B$6),1,0)</f>
        <v>0</v>
      </c>
      <c r="AV868" s="31" t="n">
        <f aca="false">IF(SQRT($B$9)*$B868+SQRT(1-$B$9)*AA868&lt;_xlfn.NORM.S.INV($B$6),1,0)</f>
        <v>0</v>
      </c>
      <c r="AW868" s="31" t="n">
        <f aca="false">IF(SQRT($C$9)*$B868+SQRT(1-$C$9)*AB868&lt;_xlfn.NORM.S.INV($C$6),1,0)</f>
        <v>0</v>
      </c>
      <c r="AX868" s="31" t="n">
        <f aca="false">IF(SQRT($C$9)*$B868+SQRT(1-$C$9)*AC868&lt;_xlfn.NORM.S.INV($C$6),1,0)</f>
        <v>0</v>
      </c>
      <c r="AY868" s="31" t="n">
        <f aca="false">IF(SQRT($C$9)*$B868+SQRT(1-$C$9)*AD868&lt;_xlfn.NORM.S.INV($C$6),1,0)</f>
        <v>0</v>
      </c>
      <c r="AZ868" s="31" t="n">
        <f aca="false">IF(SQRT($C$9)*$B868+SQRT(1-$C$9)*AE868&lt;_xlfn.NORM.S.INV($C$6),1,0)</f>
        <v>0</v>
      </c>
      <c r="BA868" s="31" t="n">
        <f aca="false">IF(SQRT($C$9)*$B868+SQRT(1-$C$9)*AF868&lt;_xlfn.NORM.S.INV($C$6),1,0)</f>
        <v>0</v>
      </c>
      <c r="BB868" s="31" t="n">
        <f aca="false">IF(SQRT($C$9)*$B868+SQRT(1-$C$9)*AG868&lt;_xlfn.NORM.S.INV($C$6),1,0)</f>
        <v>0</v>
      </c>
      <c r="BC868" s="31" t="n">
        <f aca="false">IF(SQRT($C$9)*$B868+SQRT(1-$C$9)*AH868&lt;_xlfn.NORM.S.INV($C$6),1,0)</f>
        <v>0</v>
      </c>
      <c r="BD868" s="31" t="n">
        <f aca="false">IF(SQRT($C$9)*$B868+SQRT(1-$C$9)*AI868&lt;_xlfn.NORM.S.INV($C$6),1,0)</f>
        <v>0</v>
      </c>
      <c r="BE868" s="31" t="n">
        <f aca="false">IF(SQRT($C$9)*$B868+SQRT(1-$C$9)*AJ868&lt;_xlfn.NORM.S.INV($C$6),1,0)</f>
        <v>0</v>
      </c>
      <c r="BF868" s="31" t="n">
        <f aca="false">IF(SQRT($C$9)*$B868+SQRT(1-$C$9)*AK868&lt;_xlfn.NORM.S.INV($C$6),1,0)</f>
        <v>0</v>
      </c>
      <c r="BG868" s="21"/>
      <c r="BH868" s="21"/>
      <c r="BI868" s="31" t="n">
        <f aca="false">$B$11*(($A$1061)*$C868/$B$12*$B$7+(1-$A$1061)*$D868/$B$12*$C$7)</f>
        <v>0</v>
      </c>
      <c r="BJ868" s="31" t="n">
        <f aca="false">$B$11*(($A$1062)*$C868/$B$12*$B$7+(1-$A$1062)*$D868/$B$12*$C$7)</f>
        <v>0</v>
      </c>
      <c r="BK868" s="31" t="n">
        <f aca="false">$B$11*(($A$1063)*$C868/$B$12*$B$7+(1-$A$1063)*$D868/$B$12*$C$7)</f>
        <v>0</v>
      </c>
      <c r="BL868" s="31" t="n">
        <f aca="false">$B$11*(($A$1064)*$C868/$B$12*$B$7+(1-$A$1064)*$D868/$B$12*$C$7)</f>
        <v>0</v>
      </c>
      <c r="BM868" s="31" t="n">
        <f aca="false">$B$11*(($A$1065)*$C868/$B$12*$B$7+(1-$A$1065)*$D868/$B$12*$C$7)</f>
        <v>0</v>
      </c>
      <c r="BN868" s="31" t="n">
        <f aca="false">$B$11*(($A$1066)*$C868/$B$12*$B$7+(1-$A$1066)*$D868/$B$12*$C$7)</f>
        <v>0</v>
      </c>
      <c r="BO868" s="31" t="n">
        <f aca="false">$B$11*(($A$1067)*$C868/$B$12*$B$7+(1-$A$1067)*$D868/$B$12*$C$7)</f>
        <v>0</v>
      </c>
      <c r="BP868" s="31" t="n">
        <f aca="false">$B$11*(($A$1068)*$C868/$B$12*$B$7+(1-$A$1068)*$D868/$B$12*$C$7)</f>
        <v>0</v>
      </c>
      <c r="BQ868" s="31" t="n">
        <f aca="false">$B$11*(($A$1069)*$C868/$B$12*$B$7+(1-$A$1069)*$D868/$B$12*$C$7)</f>
        <v>0</v>
      </c>
      <c r="BR868" s="31" t="n">
        <f aca="false">$B$11*(($A$1070)*$C868/$B$12*$B$7+(1-$A$1070)*$D868/$B$12*$C$7)</f>
        <v>0</v>
      </c>
      <c r="BS868" s="31" t="n">
        <f aca="false">$B$11*(($A$1071)*$C868/$B$12*$B$7+(1-$A$1071)*$D868/$B$12*$C$7)</f>
        <v>0</v>
      </c>
      <c r="BT868" s="31" t="n">
        <f aca="false">$B$11*(($A$1072)*$C868/$B$12*$B$7+(1-$A$1072)*$D868/$B$12*$C$7)</f>
        <v>0</v>
      </c>
      <c r="BU868" s="31" t="n">
        <f aca="false">$B$11*(($A$1073)*$C868/$B$12*$B$7+(1-$A$1073)*$D868/$B$12*$C$7)</f>
        <v>0</v>
      </c>
      <c r="BV868" s="31" t="n">
        <f aca="false">$B$11*(($A$1074)*$C868/$B$12*$B$7+(1-$A$1074)*$D868/$B$12*$C$7)</f>
        <v>0</v>
      </c>
      <c r="BW868" s="31" t="n">
        <f aca="false">$B$11*(($A$1075)*$C868/$B$12*$B$7+(1-$A$1075)*$D868/$B$12*$C$7)</f>
        <v>0</v>
      </c>
      <c r="BX868" s="31" t="n">
        <f aca="false">$B$11*(($A$1076)*$C868/$B$12*$B$7+(1-$A$1076)*$D868/$B$12*$C$7)</f>
        <v>0</v>
      </c>
      <c r="BY868" s="31" t="n">
        <f aca="false">$B$11*(($A$1077)*$C868/$B$12*$B$7+(1-$A$1077)*$D868/$B$12*$C$7)</f>
        <v>0</v>
      </c>
      <c r="BZ868" s="31" t="n">
        <f aca="false">$B$11*(($A$1078)*$C868/$B$12*$B$7+(1-$A$1078)*$D868/$B$12*$C$7)</f>
        <v>0</v>
      </c>
      <c r="CA868" s="31" t="n">
        <f aca="false">$B$11*(($A$1079)*$C868/$B$12*$B$7+(1-$A$1079)*$D868/$B$12*$C$7)</f>
        <v>0</v>
      </c>
      <c r="CB868" s="31" t="n">
        <f aca="false">$B$11*(($A$1080)*$C868/$B$12*$B$7+(1-$A$1080)*$D868/$B$12*$C$7)</f>
        <v>0</v>
      </c>
      <c r="CC868" s="31" t="n">
        <f aca="false">$B$11*(($A$1081)*$C868/$B$12*$B$7+(1-$A$1081)*$D868/$B$12*$C$7)</f>
        <v>0</v>
      </c>
    </row>
    <row r="869" customFormat="false" ht="15" hidden="false" customHeight="false" outlineLevel="0" collapsed="false">
      <c r="A869" s="21" t="n">
        <v>845</v>
      </c>
      <c r="B869" s="27" t="n">
        <v>1.05257095675994</v>
      </c>
      <c r="C869" s="9" t="n">
        <f aca="false">SUM(AM869:AV869)</f>
        <v>0</v>
      </c>
      <c r="D869" s="9" t="n">
        <f aca="false">SUM(AW869:BF869)</f>
        <v>0</v>
      </c>
      <c r="E869" s="24" t="n">
        <f aca="false">(1-C869/$B$12)*$B$8-C869/$B$12*$B$7</f>
        <v>0.05</v>
      </c>
      <c r="F869" s="24" t="n">
        <f aca="false">(1-D869/$B$12)*$C$8-D869/$B$12*$C$7</f>
        <v>0.09</v>
      </c>
      <c r="G869" s="47" t="n">
        <f aca="false">$B$11*($B$10*C869/$B$12*$B$7+(1-$B$10)*D869/$B$12*$C$7)</f>
        <v>0</v>
      </c>
      <c r="H869" s="24" t="n">
        <f aca="false">$B$10*E869+(1-$B$10)*F869</f>
        <v>0.07</v>
      </c>
      <c r="I869" s="21"/>
      <c r="J869" s="21"/>
      <c r="K869" s="21"/>
      <c r="L869" s="21"/>
      <c r="M869" s="21"/>
      <c r="N869" s="21"/>
      <c r="O869" s="21"/>
      <c r="P869" s="21"/>
      <c r="Q869" s="21"/>
      <c r="R869" s="27" t="n">
        <v>-1.03756879585363</v>
      </c>
      <c r="S869" s="27" t="n">
        <v>1.7985545766421</v>
      </c>
      <c r="T869" s="27" t="n">
        <v>0.155253018266793</v>
      </c>
      <c r="U869" s="27" t="n">
        <v>0.779932932402195</v>
      </c>
      <c r="V869" s="27" t="n">
        <v>0.20764557836386</v>
      </c>
      <c r="W869" s="27" t="n">
        <v>0.518199585375202</v>
      </c>
      <c r="X869" s="27" t="n">
        <v>-0.896678089526576</v>
      </c>
      <c r="Y869" s="27" t="n">
        <v>-0.622895585113667</v>
      </c>
      <c r="Z869" s="27" t="n">
        <v>-0.665612768189754</v>
      </c>
      <c r="AA869" s="27" t="n">
        <v>0.210021940076024</v>
      </c>
      <c r="AB869" s="27" t="n">
        <v>0.0287318101833742</v>
      </c>
      <c r="AC869" s="27" t="n">
        <v>0.902676854834738</v>
      </c>
      <c r="AD869" s="27" t="n">
        <v>-1.53305547236572</v>
      </c>
      <c r="AE869" s="27" t="n">
        <v>-1.4450650532474</v>
      </c>
      <c r="AF869" s="27" t="n">
        <v>0.46391079322162</v>
      </c>
      <c r="AG869" s="27" t="n">
        <v>-1.38515719504813</v>
      </c>
      <c r="AH869" s="27" t="n">
        <v>2.05174326958798</v>
      </c>
      <c r="AI869" s="27" t="n">
        <v>0.231800537587849</v>
      </c>
      <c r="AJ869" s="27" t="n">
        <v>-1.12651640781855</v>
      </c>
      <c r="AK869" s="27" t="n">
        <v>0.119753986632518</v>
      </c>
      <c r="AL869" s="21"/>
      <c r="AM869" s="31" t="n">
        <f aca="false">IF(SQRT($B$9)*$B869+SQRT(1-$B$9)*R869&lt;_xlfn.NORM.S.INV($B$6),1,0)</f>
        <v>0</v>
      </c>
      <c r="AN869" s="31" t="n">
        <f aca="false">IF(SQRT($B$9)*$B869+SQRT(1-$B$9)*S869&lt;_xlfn.NORM.S.INV($B$6),1,0)</f>
        <v>0</v>
      </c>
      <c r="AO869" s="31" t="n">
        <f aca="false">IF(SQRT($B$9)*$B869+SQRT(1-$B$9)*T869&lt;_xlfn.NORM.S.INV($B$6),1,0)</f>
        <v>0</v>
      </c>
      <c r="AP869" s="31" t="n">
        <f aca="false">IF(SQRT($B$9)*$B869+SQRT(1-$B$9)*U869&lt;_xlfn.NORM.S.INV($B$6),1,0)</f>
        <v>0</v>
      </c>
      <c r="AQ869" s="31" t="n">
        <f aca="false">IF(SQRT($B$9)*$B869+SQRT(1-$B$9)*V869&lt;_xlfn.NORM.S.INV($B$6),1,0)</f>
        <v>0</v>
      </c>
      <c r="AR869" s="31" t="n">
        <f aca="false">IF(SQRT($B$9)*$B869+SQRT(1-$B$9)*W869&lt;_xlfn.NORM.S.INV($B$6),1,0)</f>
        <v>0</v>
      </c>
      <c r="AS869" s="31" t="n">
        <f aca="false">IF(SQRT($B$9)*$B869+SQRT(1-$B$9)*X869&lt;_xlfn.NORM.S.INV($B$6),1,0)</f>
        <v>0</v>
      </c>
      <c r="AT869" s="31" t="n">
        <f aca="false">IF(SQRT($B$9)*$B869+SQRT(1-$B$9)*Y869&lt;_xlfn.NORM.S.INV($B$6),1,0)</f>
        <v>0</v>
      </c>
      <c r="AU869" s="31" t="n">
        <f aca="false">IF(SQRT($B$9)*$B869+SQRT(1-$B$9)*Z869&lt;_xlfn.NORM.S.INV($B$6),1,0)</f>
        <v>0</v>
      </c>
      <c r="AV869" s="31" t="n">
        <f aca="false">IF(SQRT($B$9)*$B869+SQRT(1-$B$9)*AA869&lt;_xlfn.NORM.S.INV($B$6),1,0)</f>
        <v>0</v>
      </c>
      <c r="AW869" s="31" t="n">
        <f aca="false">IF(SQRT($C$9)*$B869+SQRT(1-$C$9)*AB869&lt;_xlfn.NORM.S.INV($C$6),1,0)</f>
        <v>0</v>
      </c>
      <c r="AX869" s="31" t="n">
        <f aca="false">IF(SQRT($C$9)*$B869+SQRT(1-$C$9)*AC869&lt;_xlfn.NORM.S.INV($C$6),1,0)</f>
        <v>0</v>
      </c>
      <c r="AY869" s="31" t="n">
        <f aca="false">IF(SQRT($C$9)*$B869+SQRT(1-$C$9)*AD869&lt;_xlfn.NORM.S.INV($C$6),1,0)</f>
        <v>0</v>
      </c>
      <c r="AZ869" s="31" t="n">
        <f aca="false">IF(SQRT($C$9)*$B869+SQRT(1-$C$9)*AE869&lt;_xlfn.NORM.S.INV($C$6),1,0)</f>
        <v>0</v>
      </c>
      <c r="BA869" s="31" t="n">
        <f aca="false">IF(SQRT($C$9)*$B869+SQRT(1-$C$9)*AF869&lt;_xlfn.NORM.S.INV($C$6),1,0)</f>
        <v>0</v>
      </c>
      <c r="BB869" s="31" t="n">
        <f aca="false">IF(SQRT($C$9)*$B869+SQRT(1-$C$9)*AG869&lt;_xlfn.NORM.S.INV($C$6),1,0)</f>
        <v>0</v>
      </c>
      <c r="BC869" s="31" t="n">
        <f aca="false">IF(SQRT($C$9)*$B869+SQRT(1-$C$9)*AH869&lt;_xlfn.NORM.S.INV($C$6),1,0)</f>
        <v>0</v>
      </c>
      <c r="BD869" s="31" t="n">
        <f aca="false">IF(SQRT($C$9)*$B869+SQRT(1-$C$9)*AI869&lt;_xlfn.NORM.S.INV($C$6),1,0)</f>
        <v>0</v>
      </c>
      <c r="BE869" s="31" t="n">
        <f aca="false">IF(SQRT($C$9)*$B869+SQRT(1-$C$9)*AJ869&lt;_xlfn.NORM.S.INV($C$6),1,0)</f>
        <v>0</v>
      </c>
      <c r="BF869" s="31" t="n">
        <f aca="false">IF(SQRT($C$9)*$B869+SQRT(1-$C$9)*AK869&lt;_xlfn.NORM.S.INV($C$6),1,0)</f>
        <v>0</v>
      </c>
      <c r="BG869" s="21"/>
      <c r="BH869" s="21"/>
      <c r="BI869" s="31" t="n">
        <f aca="false">$B$11*(($A$1061)*$C869/$B$12*$B$7+(1-$A$1061)*$D869/$B$12*$C$7)</f>
        <v>0</v>
      </c>
      <c r="BJ869" s="31" t="n">
        <f aca="false">$B$11*(($A$1062)*$C869/$B$12*$B$7+(1-$A$1062)*$D869/$B$12*$C$7)</f>
        <v>0</v>
      </c>
      <c r="BK869" s="31" t="n">
        <f aca="false">$B$11*(($A$1063)*$C869/$B$12*$B$7+(1-$A$1063)*$D869/$B$12*$C$7)</f>
        <v>0</v>
      </c>
      <c r="BL869" s="31" t="n">
        <f aca="false">$B$11*(($A$1064)*$C869/$B$12*$B$7+(1-$A$1064)*$D869/$B$12*$C$7)</f>
        <v>0</v>
      </c>
      <c r="BM869" s="31" t="n">
        <f aca="false">$B$11*(($A$1065)*$C869/$B$12*$B$7+(1-$A$1065)*$D869/$B$12*$C$7)</f>
        <v>0</v>
      </c>
      <c r="BN869" s="31" t="n">
        <f aca="false">$B$11*(($A$1066)*$C869/$B$12*$B$7+(1-$A$1066)*$D869/$B$12*$C$7)</f>
        <v>0</v>
      </c>
      <c r="BO869" s="31" t="n">
        <f aca="false">$B$11*(($A$1067)*$C869/$B$12*$B$7+(1-$A$1067)*$D869/$B$12*$C$7)</f>
        <v>0</v>
      </c>
      <c r="BP869" s="31" t="n">
        <f aca="false">$B$11*(($A$1068)*$C869/$B$12*$B$7+(1-$A$1068)*$D869/$B$12*$C$7)</f>
        <v>0</v>
      </c>
      <c r="BQ869" s="31" t="n">
        <f aca="false">$B$11*(($A$1069)*$C869/$B$12*$B$7+(1-$A$1069)*$D869/$B$12*$C$7)</f>
        <v>0</v>
      </c>
      <c r="BR869" s="31" t="n">
        <f aca="false">$B$11*(($A$1070)*$C869/$B$12*$B$7+(1-$A$1070)*$D869/$B$12*$C$7)</f>
        <v>0</v>
      </c>
      <c r="BS869" s="31" t="n">
        <f aca="false">$B$11*(($A$1071)*$C869/$B$12*$B$7+(1-$A$1071)*$D869/$B$12*$C$7)</f>
        <v>0</v>
      </c>
      <c r="BT869" s="31" t="n">
        <f aca="false">$B$11*(($A$1072)*$C869/$B$12*$B$7+(1-$A$1072)*$D869/$B$12*$C$7)</f>
        <v>0</v>
      </c>
      <c r="BU869" s="31" t="n">
        <f aca="false">$B$11*(($A$1073)*$C869/$B$12*$B$7+(1-$A$1073)*$D869/$B$12*$C$7)</f>
        <v>0</v>
      </c>
      <c r="BV869" s="31" t="n">
        <f aca="false">$B$11*(($A$1074)*$C869/$B$12*$B$7+(1-$A$1074)*$D869/$B$12*$C$7)</f>
        <v>0</v>
      </c>
      <c r="BW869" s="31" t="n">
        <f aca="false">$B$11*(($A$1075)*$C869/$B$12*$B$7+(1-$A$1075)*$D869/$B$12*$C$7)</f>
        <v>0</v>
      </c>
      <c r="BX869" s="31" t="n">
        <f aca="false">$B$11*(($A$1076)*$C869/$B$12*$B$7+(1-$A$1076)*$D869/$B$12*$C$7)</f>
        <v>0</v>
      </c>
      <c r="BY869" s="31" t="n">
        <f aca="false">$B$11*(($A$1077)*$C869/$B$12*$B$7+(1-$A$1077)*$D869/$B$12*$C$7)</f>
        <v>0</v>
      </c>
      <c r="BZ869" s="31" t="n">
        <f aca="false">$B$11*(($A$1078)*$C869/$B$12*$B$7+(1-$A$1078)*$D869/$B$12*$C$7)</f>
        <v>0</v>
      </c>
      <c r="CA869" s="31" t="n">
        <f aca="false">$B$11*(($A$1079)*$C869/$B$12*$B$7+(1-$A$1079)*$D869/$B$12*$C$7)</f>
        <v>0</v>
      </c>
      <c r="CB869" s="31" t="n">
        <f aca="false">$B$11*(($A$1080)*$C869/$B$12*$B$7+(1-$A$1080)*$D869/$B$12*$C$7)</f>
        <v>0</v>
      </c>
      <c r="CC869" s="31" t="n">
        <f aca="false">$B$11*(($A$1081)*$C869/$B$12*$B$7+(1-$A$1081)*$D869/$B$12*$C$7)</f>
        <v>0</v>
      </c>
    </row>
    <row r="870" customFormat="false" ht="15" hidden="false" customHeight="false" outlineLevel="0" collapsed="false">
      <c r="A870" s="21" t="n">
        <v>846</v>
      </c>
      <c r="B870" s="27" t="n">
        <v>0.726110070178876</v>
      </c>
      <c r="C870" s="9" t="n">
        <f aca="false">SUM(AM870:AV870)</f>
        <v>0</v>
      </c>
      <c r="D870" s="9" t="n">
        <f aca="false">SUM(AW870:BF870)</f>
        <v>0</v>
      </c>
      <c r="E870" s="24" t="n">
        <f aca="false">(1-C870/$B$12)*$B$8-C870/$B$12*$B$7</f>
        <v>0.05</v>
      </c>
      <c r="F870" s="24" t="n">
        <f aca="false">(1-D870/$B$12)*$C$8-D870/$B$12*$C$7</f>
        <v>0.09</v>
      </c>
      <c r="G870" s="47" t="n">
        <f aca="false">$B$11*($B$10*C870/$B$12*$B$7+(1-$B$10)*D870/$B$12*$C$7)</f>
        <v>0</v>
      </c>
      <c r="H870" s="24" t="n">
        <f aca="false">$B$10*E870+(1-$B$10)*F870</f>
        <v>0.07</v>
      </c>
      <c r="I870" s="21"/>
      <c r="J870" s="21"/>
      <c r="K870" s="21"/>
      <c r="L870" s="21"/>
      <c r="M870" s="21"/>
      <c r="N870" s="21"/>
      <c r="O870" s="21"/>
      <c r="P870" s="21"/>
      <c r="Q870" s="21"/>
      <c r="R870" s="27" t="n">
        <v>-0.501670743243356</v>
      </c>
      <c r="S870" s="27" t="n">
        <v>2.14488885687987</v>
      </c>
      <c r="T870" s="27" t="n">
        <v>1.88646012677301</v>
      </c>
      <c r="U870" s="27" t="n">
        <v>-0.929842680319439</v>
      </c>
      <c r="V870" s="27" t="n">
        <v>0.325086876640915</v>
      </c>
      <c r="W870" s="27" t="n">
        <v>0.925823154357318</v>
      </c>
      <c r="X870" s="27" t="n">
        <v>0.0432333138149447</v>
      </c>
      <c r="Y870" s="27" t="n">
        <v>-0.287892668288536</v>
      </c>
      <c r="Z870" s="27" t="n">
        <v>1.16633382334464</v>
      </c>
      <c r="AA870" s="27" t="n">
        <v>0.832254187217143</v>
      </c>
      <c r="AB870" s="27" t="n">
        <v>-0.288349992607247</v>
      </c>
      <c r="AC870" s="27" t="n">
        <v>-0.0332188693984426</v>
      </c>
      <c r="AD870" s="27" t="n">
        <v>1.0333057914112</v>
      </c>
      <c r="AE870" s="27" t="n">
        <v>-1.86298924761514</v>
      </c>
      <c r="AF870" s="27" t="n">
        <v>-0.396793468742159</v>
      </c>
      <c r="AG870" s="27" t="n">
        <v>1.16840259152891</v>
      </c>
      <c r="AH870" s="27" t="n">
        <v>-0.426995085142569</v>
      </c>
      <c r="AI870" s="27" t="n">
        <v>0.198410945022627</v>
      </c>
      <c r="AJ870" s="27" t="n">
        <v>0.662553874829049</v>
      </c>
      <c r="AK870" s="27" t="n">
        <v>-0.392221667797737</v>
      </c>
      <c r="AL870" s="21"/>
      <c r="AM870" s="31" t="n">
        <f aca="false">IF(SQRT($B$9)*$B870+SQRT(1-$B$9)*R870&lt;_xlfn.NORM.S.INV($B$6),1,0)</f>
        <v>0</v>
      </c>
      <c r="AN870" s="31" t="n">
        <f aca="false">IF(SQRT($B$9)*$B870+SQRT(1-$B$9)*S870&lt;_xlfn.NORM.S.INV($B$6),1,0)</f>
        <v>0</v>
      </c>
      <c r="AO870" s="31" t="n">
        <f aca="false">IF(SQRT($B$9)*$B870+SQRT(1-$B$9)*T870&lt;_xlfn.NORM.S.INV($B$6),1,0)</f>
        <v>0</v>
      </c>
      <c r="AP870" s="31" t="n">
        <f aca="false">IF(SQRT($B$9)*$B870+SQRT(1-$B$9)*U870&lt;_xlfn.NORM.S.INV($B$6),1,0)</f>
        <v>0</v>
      </c>
      <c r="AQ870" s="31" t="n">
        <f aca="false">IF(SQRT($B$9)*$B870+SQRT(1-$B$9)*V870&lt;_xlfn.NORM.S.INV($B$6),1,0)</f>
        <v>0</v>
      </c>
      <c r="AR870" s="31" t="n">
        <f aca="false">IF(SQRT($B$9)*$B870+SQRT(1-$B$9)*W870&lt;_xlfn.NORM.S.INV($B$6),1,0)</f>
        <v>0</v>
      </c>
      <c r="AS870" s="31" t="n">
        <f aca="false">IF(SQRT($B$9)*$B870+SQRT(1-$B$9)*X870&lt;_xlfn.NORM.S.INV($B$6),1,0)</f>
        <v>0</v>
      </c>
      <c r="AT870" s="31" t="n">
        <f aca="false">IF(SQRT($B$9)*$B870+SQRT(1-$B$9)*Y870&lt;_xlfn.NORM.S.INV($B$6),1,0)</f>
        <v>0</v>
      </c>
      <c r="AU870" s="31" t="n">
        <f aca="false">IF(SQRT($B$9)*$B870+SQRT(1-$B$9)*Z870&lt;_xlfn.NORM.S.INV($B$6),1,0)</f>
        <v>0</v>
      </c>
      <c r="AV870" s="31" t="n">
        <f aca="false">IF(SQRT($B$9)*$B870+SQRT(1-$B$9)*AA870&lt;_xlfn.NORM.S.INV($B$6),1,0)</f>
        <v>0</v>
      </c>
      <c r="AW870" s="31" t="n">
        <f aca="false">IF(SQRT($C$9)*$B870+SQRT(1-$C$9)*AB870&lt;_xlfn.NORM.S.INV($C$6),1,0)</f>
        <v>0</v>
      </c>
      <c r="AX870" s="31" t="n">
        <f aca="false">IF(SQRT($C$9)*$B870+SQRT(1-$C$9)*AC870&lt;_xlfn.NORM.S.INV($C$6),1,0)</f>
        <v>0</v>
      </c>
      <c r="AY870" s="31" t="n">
        <f aca="false">IF(SQRT($C$9)*$B870+SQRT(1-$C$9)*AD870&lt;_xlfn.NORM.S.INV($C$6),1,0)</f>
        <v>0</v>
      </c>
      <c r="AZ870" s="31" t="n">
        <f aca="false">IF(SQRT($C$9)*$B870+SQRT(1-$C$9)*AE870&lt;_xlfn.NORM.S.INV($C$6),1,0)</f>
        <v>0</v>
      </c>
      <c r="BA870" s="31" t="n">
        <f aca="false">IF(SQRT($C$9)*$B870+SQRT(1-$C$9)*AF870&lt;_xlfn.NORM.S.INV($C$6),1,0)</f>
        <v>0</v>
      </c>
      <c r="BB870" s="31" t="n">
        <f aca="false">IF(SQRT($C$9)*$B870+SQRT(1-$C$9)*AG870&lt;_xlfn.NORM.S.INV($C$6),1,0)</f>
        <v>0</v>
      </c>
      <c r="BC870" s="31" t="n">
        <f aca="false">IF(SQRT($C$9)*$B870+SQRT(1-$C$9)*AH870&lt;_xlfn.NORM.S.INV($C$6),1,0)</f>
        <v>0</v>
      </c>
      <c r="BD870" s="31" t="n">
        <f aca="false">IF(SQRT($C$9)*$B870+SQRT(1-$C$9)*AI870&lt;_xlfn.NORM.S.INV($C$6),1,0)</f>
        <v>0</v>
      </c>
      <c r="BE870" s="31" t="n">
        <f aca="false">IF(SQRT($C$9)*$B870+SQRT(1-$C$9)*AJ870&lt;_xlfn.NORM.S.INV($C$6),1,0)</f>
        <v>0</v>
      </c>
      <c r="BF870" s="31" t="n">
        <f aca="false">IF(SQRT($C$9)*$B870+SQRT(1-$C$9)*AK870&lt;_xlfn.NORM.S.INV($C$6),1,0)</f>
        <v>0</v>
      </c>
      <c r="BG870" s="21"/>
      <c r="BH870" s="21"/>
      <c r="BI870" s="31" t="n">
        <f aca="false">$B$11*(($A$1061)*$C870/$B$12*$B$7+(1-$A$1061)*$D870/$B$12*$C$7)</f>
        <v>0</v>
      </c>
      <c r="BJ870" s="31" t="n">
        <f aca="false">$B$11*(($A$1062)*$C870/$B$12*$B$7+(1-$A$1062)*$D870/$B$12*$C$7)</f>
        <v>0</v>
      </c>
      <c r="BK870" s="31" t="n">
        <f aca="false">$B$11*(($A$1063)*$C870/$B$12*$B$7+(1-$A$1063)*$D870/$B$12*$C$7)</f>
        <v>0</v>
      </c>
      <c r="BL870" s="31" t="n">
        <f aca="false">$B$11*(($A$1064)*$C870/$B$12*$B$7+(1-$A$1064)*$D870/$B$12*$C$7)</f>
        <v>0</v>
      </c>
      <c r="BM870" s="31" t="n">
        <f aca="false">$B$11*(($A$1065)*$C870/$B$12*$B$7+(1-$A$1065)*$D870/$B$12*$C$7)</f>
        <v>0</v>
      </c>
      <c r="BN870" s="31" t="n">
        <f aca="false">$B$11*(($A$1066)*$C870/$B$12*$B$7+(1-$A$1066)*$D870/$B$12*$C$7)</f>
        <v>0</v>
      </c>
      <c r="BO870" s="31" t="n">
        <f aca="false">$B$11*(($A$1067)*$C870/$B$12*$B$7+(1-$A$1067)*$D870/$B$12*$C$7)</f>
        <v>0</v>
      </c>
      <c r="BP870" s="31" t="n">
        <f aca="false">$B$11*(($A$1068)*$C870/$B$12*$B$7+(1-$A$1068)*$D870/$B$12*$C$7)</f>
        <v>0</v>
      </c>
      <c r="BQ870" s="31" t="n">
        <f aca="false">$B$11*(($A$1069)*$C870/$B$12*$B$7+(1-$A$1069)*$D870/$B$12*$C$7)</f>
        <v>0</v>
      </c>
      <c r="BR870" s="31" t="n">
        <f aca="false">$B$11*(($A$1070)*$C870/$B$12*$B$7+(1-$A$1070)*$D870/$B$12*$C$7)</f>
        <v>0</v>
      </c>
      <c r="BS870" s="31" t="n">
        <f aca="false">$B$11*(($A$1071)*$C870/$B$12*$B$7+(1-$A$1071)*$D870/$B$12*$C$7)</f>
        <v>0</v>
      </c>
      <c r="BT870" s="31" t="n">
        <f aca="false">$B$11*(($A$1072)*$C870/$B$12*$B$7+(1-$A$1072)*$D870/$B$12*$C$7)</f>
        <v>0</v>
      </c>
      <c r="BU870" s="31" t="n">
        <f aca="false">$B$11*(($A$1073)*$C870/$B$12*$B$7+(1-$A$1073)*$D870/$B$12*$C$7)</f>
        <v>0</v>
      </c>
      <c r="BV870" s="31" t="n">
        <f aca="false">$B$11*(($A$1074)*$C870/$B$12*$B$7+(1-$A$1074)*$D870/$B$12*$C$7)</f>
        <v>0</v>
      </c>
      <c r="BW870" s="31" t="n">
        <f aca="false">$B$11*(($A$1075)*$C870/$B$12*$B$7+(1-$A$1075)*$D870/$B$12*$C$7)</f>
        <v>0</v>
      </c>
      <c r="BX870" s="31" t="n">
        <f aca="false">$B$11*(($A$1076)*$C870/$B$12*$B$7+(1-$A$1076)*$D870/$B$12*$C$7)</f>
        <v>0</v>
      </c>
      <c r="BY870" s="31" t="n">
        <f aca="false">$B$11*(($A$1077)*$C870/$B$12*$B$7+(1-$A$1077)*$D870/$B$12*$C$7)</f>
        <v>0</v>
      </c>
      <c r="BZ870" s="31" t="n">
        <f aca="false">$B$11*(($A$1078)*$C870/$B$12*$B$7+(1-$A$1078)*$D870/$B$12*$C$7)</f>
        <v>0</v>
      </c>
      <c r="CA870" s="31" t="n">
        <f aca="false">$B$11*(($A$1079)*$C870/$B$12*$B$7+(1-$A$1079)*$D870/$B$12*$C$7)</f>
        <v>0</v>
      </c>
      <c r="CB870" s="31" t="n">
        <f aca="false">$B$11*(($A$1080)*$C870/$B$12*$B$7+(1-$A$1080)*$D870/$B$12*$C$7)</f>
        <v>0</v>
      </c>
      <c r="CC870" s="31" t="n">
        <f aca="false">$B$11*(($A$1081)*$C870/$B$12*$B$7+(1-$A$1081)*$D870/$B$12*$C$7)</f>
        <v>0</v>
      </c>
    </row>
    <row r="871" customFormat="false" ht="15" hidden="false" customHeight="false" outlineLevel="0" collapsed="false">
      <c r="A871" s="21" t="n">
        <v>847</v>
      </c>
      <c r="B871" s="27" t="n">
        <v>0.516628004633661</v>
      </c>
      <c r="C871" s="9" t="n">
        <f aca="false">SUM(AM871:AV871)</f>
        <v>0</v>
      </c>
      <c r="D871" s="9" t="n">
        <f aca="false">SUM(AW871:BF871)</f>
        <v>0</v>
      </c>
      <c r="E871" s="24" t="n">
        <f aca="false">(1-C871/$B$12)*$B$8-C871/$B$12*$B$7</f>
        <v>0.05</v>
      </c>
      <c r="F871" s="24" t="n">
        <f aca="false">(1-D871/$B$12)*$C$8-D871/$B$12*$C$7</f>
        <v>0.09</v>
      </c>
      <c r="G871" s="47" t="n">
        <f aca="false">$B$11*($B$10*C871/$B$12*$B$7+(1-$B$10)*D871/$B$12*$C$7)</f>
        <v>0</v>
      </c>
      <c r="H871" s="24" t="n">
        <f aca="false">$B$10*E871+(1-$B$10)*F871</f>
        <v>0.07</v>
      </c>
      <c r="I871" s="21"/>
      <c r="J871" s="21"/>
      <c r="K871" s="21"/>
      <c r="L871" s="21"/>
      <c r="M871" s="21"/>
      <c r="N871" s="21"/>
      <c r="O871" s="21"/>
      <c r="P871" s="21"/>
      <c r="Q871" s="21"/>
      <c r="R871" s="27" t="n">
        <v>-0.593139399445152</v>
      </c>
      <c r="S871" s="27" t="n">
        <v>-0.384389536903131</v>
      </c>
      <c r="T871" s="27" t="n">
        <v>0.811594299961841</v>
      </c>
      <c r="U871" s="27" t="n">
        <v>-1.48301496929178</v>
      </c>
      <c r="V871" s="27" t="n">
        <v>0.587516575629271</v>
      </c>
      <c r="W871" s="27" t="n">
        <v>-1.43066526703863</v>
      </c>
      <c r="X871" s="27" t="n">
        <v>-0.294631032173672</v>
      </c>
      <c r="Y871" s="27" t="n">
        <v>-0.586036305651743</v>
      </c>
      <c r="Z871" s="27" t="n">
        <v>1.1497954256753</v>
      </c>
      <c r="AA871" s="27" t="n">
        <v>2.03585334723664</v>
      </c>
      <c r="AB871" s="27" t="n">
        <v>-0.936040960472852</v>
      </c>
      <c r="AC871" s="27" t="n">
        <v>1.71357254521283</v>
      </c>
      <c r="AD871" s="27" t="n">
        <v>1.29598116127053</v>
      </c>
      <c r="AE871" s="27" t="n">
        <v>-0.452666706342609</v>
      </c>
      <c r="AF871" s="27" t="n">
        <v>-0.944755415800033</v>
      </c>
      <c r="AG871" s="27" t="n">
        <v>1.70829690166769</v>
      </c>
      <c r="AH871" s="27" t="n">
        <v>-0.252815276498848</v>
      </c>
      <c r="AI871" s="27" t="n">
        <v>0.137292031763527</v>
      </c>
      <c r="AJ871" s="27" t="n">
        <v>1.23303634702003</v>
      </c>
      <c r="AK871" s="27" t="n">
        <v>-0.91195641151359</v>
      </c>
      <c r="AL871" s="21"/>
      <c r="AM871" s="31" t="n">
        <f aca="false">IF(SQRT($B$9)*$B871+SQRT(1-$B$9)*R871&lt;_xlfn.NORM.S.INV($B$6),1,0)</f>
        <v>0</v>
      </c>
      <c r="AN871" s="31" t="n">
        <f aca="false">IF(SQRT($B$9)*$B871+SQRT(1-$B$9)*S871&lt;_xlfn.NORM.S.INV($B$6),1,0)</f>
        <v>0</v>
      </c>
      <c r="AO871" s="31" t="n">
        <f aca="false">IF(SQRT($B$9)*$B871+SQRT(1-$B$9)*T871&lt;_xlfn.NORM.S.INV($B$6),1,0)</f>
        <v>0</v>
      </c>
      <c r="AP871" s="31" t="n">
        <f aca="false">IF(SQRT($B$9)*$B871+SQRT(1-$B$9)*U871&lt;_xlfn.NORM.S.INV($B$6),1,0)</f>
        <v>0</v>
      </c>
      <c r="AQ871" s="31" t="n">
        <f aca="false">IF(SQRT($B$9)*$B871+SQRT(1-$B$9)*V871&lt;_xlfn.NORM.S.INV($B$6),1,0)</f>
        <v>0</v>
      </c>
      <c r="AR871" s="31" t="n">
        <f aca="false">IF(SQRT($B$9)*$B871+SQRT(1-$B$9)*W871&lt;_xlfn.NORM.S.INV($B$6),1,0)</f>
        <v>0</v>
      </c>
      <c r="AS871" s="31" t="n">
        <f aca="false">IF(SQRT($B$9)*$B871+SQRT(1-$B$9)*X871&lt;_xlfn.NORM.S.INV($B$6),1,0)</f>
        <v>0</v>
      </c>
      <c r="AT871" s="31" t="n">
        <f aca="false">IF(SQRT($B$9)*$B871+SQRT(1-$B$9)*Y871&lt;_xlfn.NORM.S.INV($B$6),1,0)</f>
        <v>0</v>
      </c>
      <c r="AU871" s="31" t="n">
        <f aca="false">IF(SQRT($B$9)*$B871+SQRT(1-$B$9)*Z871&lt;_xlfn.NORM.S.INV($B$6),1,0)</f>
        <v>0</v>
      </c>
      <c r="AV871" s="31" t="n">
        <f aca="false">IF(SQRT($B$9)*$B871+SQRT(1-$B$9)*AA871&lt;_xlfn.NORM.S.INV($B$6),1,0)</f>
        <v>0</v>
      </c>
      <c r="AW871" s="31" t="n">
        <f aca="false">IF(SQRT($C$9)*$B871+SQRT(1-$C$9)*AB871&lt;_xlfn.NORM.S.INV($C$6),1,0)</f>
        <v>0</v>
      </c>
      <c r="AX871" s="31" t="n">
        <f aca="false">IF(SQRT($C$9)*$B871+SQRT(1-$C$9)*AC871&lt;_xlfn.NORM.S.INV($C$6),1,0)</f>
        <v>0</v>
      </c>
      <c r="AY871" s="31" t="n">
        <f aca="false">IF(SQRT($C$9)*$B871+SQRT(1-$C$9)*AD871&lt;_xlfn.NORM.S.INV($C$6),1,0)</f>
        <v>0</v>
      </c>
      <c r="AZ871" s="31" t="n">
        <f aca="false">IF(SQRT($C$9)*$B871+SQRT(1-$C$9)*AE871&lt;_xlfn.NORM.S.INV($C$6),1,0)</f>
        <v>0</v>
      </c>
      <c r="BA871" s="31" t="n">
        <f aca="false">IF(SQRT($C$9)*$B871+SQRT(1-$C$9)*AF871&lt;_xlfn.NORM.S.INV($C$6),1,0)</f>
        <v>0</v>
      </c>
      <c r="BB871" s="31" t="n">
        <f aca="false">IF(SQRT($C$9)*$B871+SQRT(1-$C$9)*AG871&lt;_xlfn.NORM.S.INV($C$6),1,0)</f>
        <v>0</v>
      </c>
      <c r="BC871" s="31" t="n">
        <f aca="false">IF(SQRT($C$9)*$B871+SQRT(1-$C$9)*AH871&lt;_xlfn.NORM.S.INV($C$6),1,0)</f>
        <v>0</v>
      </c>
      <c r="BD871" s="31" t="n">
        <f aca="false">IF(SQRT($C$9)*$B871+SQRT(1-$C$9)*AI871&lt;_xlfn.NORM.S.INV($C$6),1,0)</f>
        <v>0</v>
      </c>
      <c r="BE871" s="31" t="n">
        <f aca="false">IF(SQRT($C$9)*$B871+SQRT(1-$C$9)*AJ871&lt;_xlfn.NORM.S.INV($C$6),1,0)</f>
        <v>0</v>
      </c>
      <c r="BF871" s="31" t="n">
        <f aca="false">IF(SQRT($C$9)*$B871+SQRT(1-$C$9)*AK871&lt;_xlfn.NORM.S.INV($C$6),1,0)</f>
        <v>0</v>
      </c>
      <c r="BG871" s="21"/>
      <c r="BH871" s="21"/>
      <c r="BI871" s="31" t="n">
        <f aca="false">$B$11*(($A$1061)*$C871/$B$12*$B$7+(1-$A$1061)*$D871/$B$12*$C$7)</f>
        <v>0</v>
      </c>
      <c r="BJ871" s="31" t="n">
        <f aca="false">$B$11*(($A$1062)*$C871/$B$12*$B$7+(1-$A$1062)*$D871/$B$12*$C$7)</f>
        <v>0</v>
      </c>
      <c r="BK871" s="31" t="n">
        <f aca="false">$B$11*(($A$1063)*$C871/$B$12*$B$7+(1-$A$1063)*$D871/$B$12*$C$7)</f>
        <v>0</v>
      </c>
      <c r="BL871" s="31" t="n">
        <f aca="false">$B$11*(($A$1064)*$C871/$B$12*$B$7+(1-$A$1064)*$D871/$B$12*$C$7)</f>
        <v>0</v>
      </c>
      <c r="BM871" s="31" t="n">
        <f aca="false">$B$11*(($A$1065)*$C871/$B$12*$B$7+(1-$A$1065)*$D871/$B$12*$C$7)</f>
        <v>0</v>
      </c>
      <c r="BN871" s="31" t="n">
        <f aca="false">$B$11*(($A$1066)*$C871/$B$12*$B$7+(1-$A$1066)*$D871/$B$12*$C$7)</f>
        <v>0</v>
      </c>
      <c r="BO871" s="31" t="n">
        <f aca="false">$B$11*(($A$1067)*$C871/$B$12*$B$7+(1-$A$1067)*$D871/$B$12*$C$7)</f>
        <v>0</v>
      </c>
      <c r="BP871" s="31" t="n">
        <f aca="false">$B$11*(($A$1068)*$C871/$B$12*$B$7+(1-$A$1068)*$D871/$B$12*$C$7)</f>
        <v>0</v>
      </c>
      <c r="BQ871" s="31" t="n">
        <f aca="false">$B$11*(($A$1069)*$C871/$B$12*$B$7+(1-$A$1069)*$D871/$B$12*$C$7)</f>
        <v>0</v>
      </c>
      <c r="BR871" s="31" t="n">
        <f aca="false">$B$11*(($A$1070)*$C871/$B$12*$B$7+(1-$A$1070)*$D871/$B$12*$C$7)</f>
        <v>0</v>
      </c>
      <c r="BS871" s="31" t="n">
        <f aca="false">$B$11*(($A$1071)*$C871/$B$12*$B$7+(1-$A$1071)*$D871/$B$12*$C$7)</f>
        <v>0</v>
      </c>
      <c r="BT871" s="31" t="n">
        <f aca="false">$B$11*(($A$1072)*$C871/$B$12*$B$7+(1-$A$1072)*$D871/$B$12*$C$7)</f>
        <v>0</v>
      </c>
      <c r="BU871" s="31" t="n">
        <f aca="false">$B$11*(($A$1073)*$C871/$B$12*$B$7+(1-$A$1073)*$D871/$B$12*$C$7)</f>
        <v>0</v>
      </c>
      <c r="BV871" s="31" t="n">
        <f aca="false">$B$11*(($A$1074)*$C871/$B$12*$B$7+(1-$A$1074)*$D871/$B$12*$C$7)</f>
        <v>0</v>
      </c>
      <c r="BW871" s="31" t="n">
        <f aca="false">$B$11*(($A$1075)*$C871/$B$12*$B$7+(1-$A$1075)*$D871/$B$12*$C$7)</f>
        <v>0</v>
      </c>
      <c r="BX871" s="31" t="n">
        <f aca="false">$B$11*(($A$1076)*$C871/$B$12*$B$7+(1-$A$1076)*$D871/$B$12*$C$7)</f>
        <v>0</v>
      </c>
      <c r="BY871" s="31" t="n">
        <f aca="false">$B$11*(($A$1077)*$C871/$B$12*$B$7+(1-$A$1077)*$D871/$B$12*$C$7)</f>
        <v>0</v>
      </c>
      <c r="BZ871" s="31" t="n">
        <f aca="false">$B$11*(($A$1078)*$C871/$B$12*$B$7+(1-$A$1078)*$D871/$B$12*$C$7)</f>
        <v>0</v>
      </c>
      <c r="CA871" s="31" t="n">
        <f aca="false">$B$11*(($A$1079)*$C871/$B$12*$B$7+(1-$A$1079)*$D871/$B$12*$C$7)</f>
        <v>0</v>
      </c>
      <c r="CB871" s="31" t="n">
        <f aca="false">$B$11*(($A$1080)*$C871/$B$12*$B$7+(1-$A$1080)*$D871/$B$12*$C$7)</f>
        <v>0</v>
      </c>
      <c r="CC871" s="31" t="n">
        <f aca="false">$B$11*(($A$1081)*$C871/$B$12*$B$7+(1-$A$1081)*$D871/$B$12*$C$7)</f>
        <v>0</v>
      </c>
    </row>
    <row r="872" customFormat="false" ht="15" hidden="false" customHeight="false" outlineLevel="0" collapsed="false">
      <c r="A872" s="21" t="n">
        <v>848</v>
      </c>
      <c r="B872" s="27" t="n">
        <v>-0.293349569130605</v>
      </c>
      <c r="C872" s="9" t="n">
        <f aca="false">SUM(AM872:AV872)</f>
        <v>0</v>
      </c>
      <c r="D872" s="9" t="n">
        <f aca="false">SUM(AW872:BF872)</f>
        <v>0</v>
      </c>
      <c r="E872" s="24" t="n">
        <f aca="false">(1-C872/$B$12)*$B$8-C872/$B$12*$B$7</f>
        <v>0.05</v>
      </c>
      <c r="F872" s="24" t="n">
        <f aca="false">(1-D872/$B$12)*$C$8-D872/$B$12*$C$7</f>
        <v>0.09</v>
      </c>
      <c r="G872" s="47" t="n">
        <f aca="false">$B$11*($B$10*C872/$B$12*$B$7+(1-$B$10)*D872/$B$12*$C$7)</f>
        <v>0</v>
      </c>
      <c r="H872" s="24" t="n">
        <f aca="false">$B$10*E872+(1-$B$10)*F872</f>
        <v>0.07</v>
      </c>
      <c r="I872" s="21"/>
      <c r="J872" s="21"/>
      <c r="K872" s="21"/>
      <c r="L872" s="21"/>
      <c r="M872" s="21"/>
      <c r="N872" s="21"/>
      <c r="O872" s="21"/>
      <c r="P872" s="21"/>
      <c r="Q872" s="21"/>
      <c r="R872" s="27" t="n">
        <v>0.141188426068186</v>
      </c>
      <c r="S872" s="27" t="n">
        <v>0.291289657105615</v>
      </c>
      <c r="T872" s="27" t="n">
        <v>-0.107119087368225</v>
      </c>
      <c r="U872" s="27" t="n">
        <v>-1.93680885161803</v>
      </c>
      <c r="V872" s="27" t="n">
        <v>-0.145213879791645</v>
      </c>
      <c r="W872" s="27" t="n">
        <v>0.32379351109243</v>
      </c>
      <c r="X872" s="27" t="n">
        <v>0.157979188321506</v>
      </c>
      <c r="Y872" s="27" t="n">
        <v>1.19716044486385</v>
      </c>
      <c r="Z872" s="27" t="n">
        <v>0.489506922797321</v>
      </c>
      <c r="AA872" s="27" t="n">
        <v>1.35753712915827</v>
      </c>
      <c r="AB872" s="27" t="n">
        <v>1.06639122461546</v>
      </c>
      <c r="AC872" s="27" t="n">
        <v>-0.518023126836938</v>
      </c>
      <c r="AD872" s="27" t="n">
        <v>0.852942852785984</v>
      </c>
      <c r="AE872" s="27" t="n">
        <v>0.38207472285784</v>
      </c>
      <c r="AF872" s="27" t="n">
        <v>1.00004201727979</v>
      </c>
      <c r="AG872" s="27" t="n">
        <v>-0.195379043827193</v>
      </c>
      <c r="AH872" s="27" t="n">
        <v>-0.939940861473421</v>
      </c>
      <c r="AI872" s="27" t="n">
        <v>0.407720876573931</v>
      </c>
      <c r="AJ872" s="27" t="n">
        <v>-1.40505435222446</v>
      </c>
      <c r="AK872" s="27" t="n">
        <v>0.996873948636747</v>
      </c>
      <c r="AL872" s="21"/>
      <c r="AM872" s="31" t="n">
        <f aca="false">IF(SQRT($B$9)*$B872+SQRT(1-$B$9)*R872&lt;_xlfn.NORM.S.INV($B$6),1,0)</f>
        <v>0</v>
      </c>
      <c r="AN872" s="31" t="n">
        <f aca="false">IF(SQRT($B$9)*$B872+SQRT(1-$B$9)*S872&lt;_xlfn.NORM.S.INV($B$6),1,0)</f>
        <v>0</v>
      </c>
      <c r="AO872" s="31" t="n">
        <f aca="false">IF(SQRT($B$9)*$B872+SQRT(1-$B$9)*T872&lt;_xlfn.NORM.S.INV($B$6),1,0)</f>
        <v>0</v>
      </c>
      <c r="AP872" s="31" t="n">
        <f aca="false">IF(SQRT($B$9)*$B872+SQRT(1-$B$9)*U872&lt;_xlfn.NORM.S.INV($B$6),1,0)</f>
        <v>0</v>
      </c>
      <c r="AQ872" s="31" t="n">
        <f aca="false">IF(SQRT($B$9)*$B872+SQRT(1-$B$9)*V872&lt;_xlfn.NORM.S.INV($B$6),1,0)</f>
        <v>0</v>
      </c>
      <c r="AR872" s="31" t="n">
        <f aca="false">IF(SQRT($B$9)*$B872+SQRT(1-$B$9)*W872&lt;_xlfn.NORM.S.INV($B$6),1,0)</f>
        <v>0</v>
      </c>
      <c r="AS872" s="31" t="n">
        <f aca="false">IF(SQRT($B$9)*$B872+SQRT(1-$B$9)*X872&lt;_xlfn.NORM.S.INV($B$6),1,0)</f>
        <v>0</v>
      </c>
      <c r="AT872" s="31" t="n">
        <f aca="false">IF(SQRT($B$9)*$B872+SQRT(1-$B$9)*Y872&lt;_xlfn.NORM.S.INV($B$6),1,0)</f>
        <v>0</v>
      </c>
      <c r="AU872" s="31" t="n">
        <f aca="false">IF(SQRT($B$9)*$B872+SQRT(1-$B$9)*Z872&lt;_xlfn.NORM.S.INV($B$6),1,0)</f>
        <v>0</v>
      </c>
      <c r="AV872" s="31" t="n">
        <f aca="false">IF(SQRT($B$9)*$B872+SQRT(1-$B$9)*AA872&lt;_xlfn.NORM.S.INV($B$6),1,0)</f>
        <v>0</v>
      </c>
      <c r="AW872" s="31" t="n">
        <f aca="false">IF(SQRT($C$9)*$B872+SQRT(1-$C$9)*AB872&lt;_xlfn.NORM.S.INV($C$6),1,0)</f>
        <v>0</v>
      </c>
      <c r="AX872" s="31" t="n">
        <f aca="false">IF(SQRT($C$9)*$B872+SQRT(1-$C$9)*AC872&lt;_xlfn.NORM.S.INV($C$6),1,0)</f>
        <v>0</v>
      </c>
      <c r="AY872" s="31" t="n">
        <f aca="false">IF(SQRT($C$9)*$B872+SQRT(1-$C$9)*AD872&lt;_xlfn.NORM.S.INV($C$6),1,0)</f>
        <v>0</v>
      </c>
      <c r="AZ872" s="31" t="n">
        <f aca="false">IF(SQRT($C$9)*$B872+SQRT(1-$C$9)*AE872&lt;_xlfn.NORM.S.INV($C$6),1,0)</f>
        <v>0</v>
      </c>
      <c r="BA872" s="31" t="n">
        <f aca="false">IF(SQRT($C$9)*$B872+SQRT(1-$C$9)*AF872&lt;_xlfn.NORM.S.INV($C$6),1,0)</f>
        <v>0</v>
      </c>
      <c r="BB872" s="31" t="n">
        <f aca="false">IF(SQRT($C$9)*$B872+SQRT(1-$C$9)*AG872&lt;_xlfn.NORM.S.INV($C$6),1,0)</f>
        <v>0</v>
      </c>
      <c r="BC872" s="31" t="n">
        <f aca="false">IF(SQRT($C$9)*$B872+SQRT(1-$C$9)*AH872&lt;_xlfn.NORM.S.INV($C$6),1,0)</f>
        <v>0</v>
      </c>
      <c r="BD872" s="31" t="n">
        <f aca="false">IF(SQRT($C$9)*$B872+SQRT(1-$C$9)*AI872&lt;_xlfn.NORM.S.INV($C$6),1,0)</f>
        <v>0</v>
      </c>
      <c r="BE872" s="31" t="n">
        <f aca="false">IF(SQRT($C$9)*$B872+SQRT(1-$C$9)*AJ872&lt;_xlfn.NORM.S.INV($C$6),1,0)</f>
        <v>0</v>
      </c>
      <c r="BF872" s="31" t="n">
        <f aca="false">IF(SQRT($C$9)*$B872+SQRT(1-$C$9)*AK872&lt;_xlfn.NORM.S.INV($C$6),1,0)</f>
        <v>0</v>
      </c>
      <c r="BG872" s="21"/>
      <c r="BH872" s="21"/>
      <c r="BI872" s="31" t="n">
        <f aca="false">$B$11*(($A$1061)*$C872/$B$12*$B$7+(1-$A$1061)*$D872/$B$12*$C$7)</f>
        <v>0</v>
      </c>
      <c r="BJ872" s="31" t="n">
        <f aca="false">$B$11*(($A$1062)*$C872/$B$12*$B$7+(1-$A$1062)*$D872/$B$12*$C$7)</f>
        <v>0</v>
      </c>
      <c r="BK872" s="31" t="n">
        <f aca="false">$B$11*(($A$1063)*$C872/$B$12*$B$7+(1-$A$1063)*$D872/$B$12*$C$7)</f>
        <v>0</v>
      </c>
      <c r="BL872" s="31" t="n">
        <f aca="false">$B$11*(($A$1064)*$C872/$B$12*$B$7+(1-$A$1064)*$D872/$B$12*$C$7)</f>
        <v>0</v>
      </c>
      <c r="BM872" s="31" t="n">
        <f aca="false">$B$11*(($A$1065)*$C872/$B$12*$B$7+(1-$A$1065)*$D872/$B$12*$C$7)</f>
        <v>0</v>
      </c>
      <c r="BN872" s="31" t="n">
        <f aca="false">$B$11*(($A$1066)*$C872/$B$12*$B$7+(1-$A$1066)*$D872/$B$12*$C$7)</f>
        <v>0</v>
      </c>
      <c r="BO872" s="31" t="n">
        <f aca="false">$B$11*(($A$1067)*$C872/$B$12*$B$7+(1-$A$1067)*$D872/$B$12*$C$7)</f>
        <v>0</v>
      </c>
      <c r="BP872" s="31" t="n">
        <f aca="false">$B$11*(($A$1068)*$C872/$B$12*$B$7+(1-$A$1068)*$D872/$B$12*$C$7)</f>
        <v>0</v>
      </c>
      <c r="BQ872" s="31" t="n">
        <f aca="false">$B$11*(($A$1069)*$C872/$B$12*$B$7+(1-$A$1069)*$D872/$B$12*$C$7)</f>
        <v>0</v>
      </c>
      <c r="BR872" s="31" t="n">
        <f aca="false">$B$11*(($A$1070)*$C872/$B$12*$B$7+(1-$A$1070)*$D872/$B$12*$C$7)</f>
        <v>0</v>
      </c>
      <c r="BS872" s="31" t="n">
        <f aca="false">$B$11*(($A$1071)*$C872/$B$12*$B$7+(1-$A$1071)*$D872/$B$12*$C$7)</f>
        <v>0</v>
      </c>
      <c r="BT872" s="31" t="n">
        <f aca="false">$B$11*(($A$1072)*$C872/$B$12*$B$7+(1-$A$1072)*$D872/$B$12*$C$7)</f>
        <v>0</v>
      </c>
      <c r="BU872" s="31" t="n">
        <f aca="false">$B$11*(($A$1073)*$C872/$B$12*$B$7+(1-$A$1073)*$D872/$B$12*$C$7)</f>
        <v>0</v>
      </c>
      <c r="BV872" s="31" t="n">
        <f aca="false">$B$11*(($A$1074)*$C872/$B$12*$B$7+(1-$A$1074)*$D872/$B$12*$C$7)</f>
        <v>0</v>
      </c>
      <c r="BW872" s="31" t="n">
        <f aca="false">$B$11*(($A$1075)*$C872/$B$12*$B$7+(1-$A$1075)*$D872/$B$12*$C$7)</f>
        <v>0</v>
      </c>
      <c r="BX872" s="31" t="n">
        <f aca="false">$B$11*(($A$1076)*$C872/$B$12*$B$7+(1-$A$1076)*$D872/$B$12*$C$7)</f>
        <v>0</v>
      </c>
      <c r="BY872" s="31" t="n">
        <f aca="false">$B$11*(($A$1077)*$C872/$B$12*$B$7+(1-$A$1077)*$D872/$B$12*$C$7)</f>
        <v>0</v>
      </c>
      <c r="BZ872" s="31" t="n">
        <f aca="false">$B$11*(($A$1078)*$C872/$B$12*$B$7+(1-$A$1078)*$D872/$B$12*$C$7)</f>
        <v>0</v>
      </c>
      <c r="CA872" s="31" t="n">
        <f aca="false">$B$11*(($A$1079)*$C872/$B$12*$B$7+(1-$A$1079)*$D872/$B$12*$C$7)</f>
        <v>0</v>
      </c>
      <c r="CB872" s="31" t="n">
        <f aca="false">$B$11*(($A$1080)*$C872/$B$12*$B$7+(1-$A$1080)*$D872/$B$12*$C$7)</f>
        <v>0</v>
      </c>
      <c r="CC872" s="31" t="n">
        <f aca="false">$B$11*(($A$1081)*$C872/$B$12*$B$7+(1-$A$1081)*$D872/$B$12*$C$7)</f>
        <v>0</v>
      </c>
    </row>
    <row r="873" customFormat="false" ht="15" hidden="false" customHeight="false" outlineLevel="0" collapsed="false">
      <c r="A873" s="21" t="n">
        <v>849</v>
      </c>
      <c r="B873" s="27" t="n">
        <v>-0.609806066179636</v>
      </c>
      <c r="C873" s="9" t="n">
        <f aca="false">SUM(AM873:AV873)</f>
        <v>1</v>
      </c>
      <c r="D873" s="9" t="n">
        <f aca="false">SUM(AW873:BF873)</f>
        <v>1</v>
      </c>
      <c r="E873" s="24" t="n">
        <f aca="false">(1-C873/$B$12)*$B$8-C873/$B$12*$B$7</f>
        <v>0.005</v>
      </c>
      <c r="F873" s="24" t="n">
        <f aca="false">(1-D873/$B$12)*$C$8-D873/$B$12*$C$7</f>
        <v>0.021</v>
      </c>
      <c r="G873" s="47" t="n">
        <f aca="false">$B$11*($B$10*C873/$B$12*$B$7+(1-$B$10)*D873/$B$12*$C$7)</f>
        <v>500</v>
      </c>
      <c r="H873" s="24" t="n">
        <f aca="false">$B$10*E873+(1-$B$10)*F873</f>
        <v>0.013</v>
      </c>
      <c r="I873" s="21"/>
      <c r="J873" s="21"/>
      <c r="K873" s="21"/>
      <c r="L873" s="21"/>
      <c r="M873" s="21"/>
      <c r="N873" s="21"/>
      <c r="O873" s="21"/>
      <c r="P873" s="21"/>
      <c r="Q873" s="21"/>
      <c r="R873" s="27" t="n">
        <v>-1.09052659366738</v>
      </c>
      <c r="S873" s="27" t="n">
        <v>-0.485067779379507</v>
      </c>
      <c r="T873" s="27" t="n">
        <v>0.140275875235096</v>
      </c>
      <c r="U873" s="27" t="n">
        <v>-0.714544361189947</v>
      </c>
      <c r="V873" s="27" t="n">
        <v>-0.220878289190195</v>
      </c>
      <c r="W873" s="27" t="n">
        <v>1.68741009114873</v>
      </c>
      <c r="X873" s="27" t="n">
        <v>-1.22940525343193</v>
      </c>
      <c r="Y873" s="27" t="n">
        <v>-0.877108473282761</v>
      </c>
      <c r="Z873" s="27" t="n">
        <v>-2.42464759538554</v>
      </c>
      <c r="AA873" s="27" t="n">
        <v>1.00008005020954</v>
      </c>
      <c r="AB873" s="27" t="n">
        <v>-0.603156614516383</v>
      </c>
      <c r="AC873" s="27" t="n">
        <v>0.220337570919258</v>
      </c>
      <c r="AD873" s="27" t="n">
        <v>-0.278266329976785</v>
      </c>
      <c r="AE873" s="27" t="n">
        <v>-1.99320244571375</v>
      </c>
      <c r="AF873" s="27" t="n">
        <v>1.29405549194261</v>
      </c>
      <c r="AG873" s="27" t="n">
        <v>-0.594550511535074</v>
      </c>
      <c r="AH873" s="27" t="n">
        <v>0.26672155404312</v>
      </c>
      <c r="AI873" s="27" t="n">
        <v>1.14806382685949</v>
      </c>
      <c r="AJ873" s="27" t="n">
        <v>0.861756325775144</v>
      </c>
      <c r="AK873" s="27" t="n">
        <v>-0.790276340777754</v>
      </c>
      <c r="AL873" s="21"/>
      <c r="AM873" s="31" t="n">
        <f aca="false">IF(SQRT($B$9)*$B873+SQRT(1-$B$9)*R873&lt;_xlfn.NORM.S.INV($B$6),1,0)</f>
        <v>0</v>
      </c>
      <c r="AN873" s="31" t="n">
        <f aca="false">IF(SQRT($B$9)*$B873+SQRT(1-$B$9)*S873&lt;_xlfn.NORM.S.INV($B$6),1,0)</f>
        <v>0</v>
      </c>
      <c r="AO873" s="31" t="n">
        <f aca="false">IF(SQRT($B$9)*$B873+SQRT(1-$B$9)*T873&lt;_xlfn.NORM.S.INV($B$6),1,0)</f>
        <v>0</v>
      </c>
      <c r="AP873" s="31" t="n">
        <f aca="false">IF(SQRT($B$9)*$B873+SQRT(1-$B$9)*U873&lt;_xlfn.NORM.S.INV($B$6),1,0)</f>
        <v>0</v>
      </c>
      <c r="AQ873" s="31" t="n">
        <f aca="false">IF(SQRT($B$9)*$B873+SQRT(1-$B$9)*V873&lt;_xlfn.NORM.S.INV($B$6),1,0)</f>
        <v>0</v>
      </c>
      <c r="AR873" s="31" t="n">
        <f aca="false">IF(SQRT($B$9)*$B873+SQRT(1-$B$9)*W873&lt;_xlfn.NORM.S.INV($B$6),1,0)</f>
        <v>0</v>
      </c>
      <c r="AS873" s="31" t="n">
        <f aca="false">IF(SQRT($B$9)*$B873+SQRT(1-$B$9)*X873&lt;_xlfn.NORM.S.INV($B$6),1,0)</f>
        <v>0</v>
      </c>
      <c r="AT873" s="31" t="n">
        <f aca="false">IF(SQRT($B$9)*$B873+SQRT(1-$B$9)*Y873&lt;_xlfn.NORM.S.INV($B$6),1,0)</f>
        <v>0</v>
      </c>
      <c r="AU873" s="31" t="n">
        <f aca="false">IF(SQRT($B$9)*$B873+SQRT(1-$B$9)*Z873&lt;_xlfn.NORM.S.INV($B$6),1,0)</f>
        <v>1</v>
      </c>
      <c r="AV873" s="31" t="n">
        <f aca="false">IF(SQRT($B$9)*$B873+SQRT(1-$B$9)*AA873&lt;_xlfn.NORM.S.INV($B$6),1,0)</f>
        <v>0</v>
      </c>
      <c r="AW873" s="31" t="n">
        <f aca="false">IF(SQRT($C$9)*$B873+SQRT(1-$C$9)*AB873&lt;_xlfn.NORM.S.INV($C$6),1,0)</f>
        <v>0</v>
      </c>
      <c r="AX873" s="31" t="n">
        <f aca="false">IF(SQRT($C$9)*$B873+SQRT(1-$C$9)*AC873&lt;_xlfn.NORM.S.INV($C$6),1,0)</f>
        <v>0</v>
      </c>
      <c r="AY873" s="31" t="n">
        <f aca="false">IF(SQRT($C$9)*$B873+SQRT(1-$C$9)*AD873&lt;_xlfn.NORM.S.INV($C$6),1,0)</f>
        <v>0</v>
      </c>
      <c r="AZ873" s="31" t="n">
        <f aca="false">IF(SQRT($C$9)*$B873+SQRT(1-$C$9)*AE873&lt;_xlfn.NORM.S.INV($C$6),1,0)</f>
        <v>1</v>
      </c>
      <c r="BA873" s="31" t="n">
        <f aca="false">IF(SQRT($C$9)*$B873+SQRT(1-$C$9)*AF873&lt;_xlfn.NORM.S.INV($C$6),1,0)</f>
        <v>0</v>
      </c>
      <c r="BB873" s="31" t="n">
        <f aca="false">IF(SQRT($C$9)*$B873+SQRT(1-$C$9)*AG873&lt;_xlfn.NORM.S.INV($C$6),1,0)</f>
        <v>0</v>
      </c>
      <c r="BC873" s="31" t="n">
        <f aca="false">IF(SQRT($C$9)*$B873+SQRT(1-$C$9)*AH873&lt;_xlfn.NORM.S.INV($C$6),1,0)</f>
        <v>0</v>
      </c>
      <c r="BD873" s="31" t="n">
        <f aca="false">IF(SQRT($C$9)*$B873+SQRT(1-$C$9)*AI873&lt;_xlfn.NORM.S.INV($C$6),1,0)</f>
        <v>0</v>
      </c>
      <c r="BE873" s="31" t="n">
        <f aca="false">IF(SQRT($C$9)*$B873+SQRT(1-$C$9)*AJ873&lt;_xlfn.NORM.S.INV($C$6),1,0)</f>
        <v>0</v>
      </c>
      <c r="BF873" s="31" t="n">
        <f aca="false">IF(SQRT($C$9)*$B873+SQRT(1-$C$9)*AK873&lt;_xlfn.NORM.S.INV($C$6),1,0)</f>
        <v>0</v>
      </c>
      <c r="BG873" s="21"/>
      <c r="BH873" s="21"/>
      <c r="BI873" s="31" t="n">
        <f aca="false">$B$11*(($A$1061)*$C873/$B$12*$B$7+(1-$A$1061)*$D873/$B$12*$C$7)</f>
        <v>600</v>
      </c>
      <c r="BJ873" s="31" t="n">
        <f aca="false">$B$11*(($A$1062)*$C873/$B$12*$B$7+(1-$A$1062)*$D873/$B$12*$C$7)</f>
        <v>590</v>
      </c>
      <c r="BK873" s="31" t="n">
        <f aca="false">$B$11*(($A$1063)*$C873/$B$12*$B$7+(1-$A$1063)*$D873/$B$12*$C$7)</f>
        <v>580</v>
      </c>
      <c r="BL873" s="31" t="n">
        <f aca="false">$B$11*(($A$1064)*$C873/$B$12*$B$7+(1-$A$1064)*$D873/$B$12*$C$7)</f>
        <v>570</v>
      </c>
      <c r="BM873" s="31" t="n">
        <f aca="false">$B$11*(($A$1065)*$C873/$B$12*$B$7+(1-$A$1065)*$D873/$B$12*$C$7)</f>
        <v>560</v>
      </c>
      <c r="BN873" s="31" t="n">
        <f aca="false">$B$11*(($A$1066)*$C873/$B$12*$B$7+(1-$A$1066)*$D873/$B$12*$C$7)</f>
        <v>550</v>
      </c>
      <c r="BO873" s="31" t="n">
        <f aca="false">$B$11*(($A$1067)*$C873/$B$12*$B$7+(1-$A$1067)*$D873/$B$12*$C$7)</f>
        <v>540</v>
      </c>
      <c r="BP873" s="31" t="n">
        <f aca="false">$B$11*(($A$1068)*$C873/$B$12*$B$7+(1-$A$1068)*$D873/$B$12*$C$7)</f>
        <v>530</v>
      </c>
      <c r="BQ873" s="31" t="n">
        <f aca="false">$B$11*(($A$1069)*$C873/$B$12*$B$7+(1-$A$1069)*$D873/$B$12*$C$7)</f>
        <v>520</v>
      </c>
      <c r="BR873" s="31" t="n">
        <f aca="false">$B$11*(($A$1070)*$C873/$B$12*$B$7+(1-$A$1070)*$D873/$B$12*$C$7)</f>
        <v>510</v>
      </c>
      <c r="BS873" s="31" t="n">
        <f aca="false">$B$11*(($A$1071)*$C873/$B$12*$B$7+(1-$A$1071)*$D873/$B$12*$C$7)</f>
        <v>500</v>
      </c>
      <c r="BT873" s="31" t="n">
        <f aca="false">$B$11*(($A$1072)*$C873/$B$12*$B$7+(1-$A$1072)*$D873/$B$12*$C$7)</f>
        <v>490</v>
      </c>
      <c r="BU873" s="31" t="n">
        <f aca="false">$B$11*(($A$1073)*$C873/$B$12*$B$7+(1-$A$1073)*$D873/$B$12*$C$7)</f>
        <v>480</v>
      </c>
      <c r="BV873" s="31" t="n">
        <f aca="false">$B$11*(($A$1074)*$C873/$B$12*$B$7+(1-$A$1074)*$D873/$B$12*$C$7)</f>
        <v>470</v>
      </c>
      <c r="BW873" s="31" t="n">
        <f aca="false">$B$11*(($A$1075)*$C873/$B$12*$B$7+(1-$A$1075)*$D873/$B$12*$C$7)</f>
        <v>460</v>
      </c>
      <c r="BX873" s="31" t="n">
        <f aca="false">$B$11*(($A$1076)*$C873/$B$12*$B$7+(1-$A$1076)*$D873/$B$12*$C$7)</f>
        <v>450</v>
      </c>
      <c r="BY873" s="31" t="n">
        <f aca="false">$B$11*(($A$1077)*$C873/$B$12*$B$7+(1-$A$1077)*$D873/$B$12*$C$7)</f>
        <v>440</v>
      </c>
      <c r="BZ873" s="31" t="n">
        <f aca="false">$B$11*(($A$1078)*$C873/$B$12*$B$7+(1-$A$1078)*$D873/$B$12*$C$7)</f>
        <v>430</v>
      </c>
      <c r="CA873" s="31" t="n">
        <f aca="false">$B$11*(($A$1079)*$C873/$B$12*$B$7+(1-$A$1079)*$D873/$B$12*$C$7)</f>
        <v>420</v>
      </c>
      <c r="CB873" s="31" t="n">
        <f aca="false">$B$11*(($A$1080)*$C873/$B$12*$B$7+(1-$A$1080)*$D873/$B$12*$C$7)</f>
        <v>410</v>
      </c>
      <c r="CC873" s="31" t="n">
        <f aca="false">$B$11*(($A$1081)*$C873/$B$12*$B$7+(1-$A$1081)*$D873/$B$12*$C$7)</f>
        <v>400</v>
      </c>
    </row>
    <row r="874" customFormat="false" ht="15" hidden="false" customHeight="false" outlineLevel="0" collapsed="false">
      <c r="A874" s="21" t="n">
        <v>850</v>
      </c>
      <c r="B874" s="27" t="n">
        <v>-0.994759261231938</v>
      </c>
      <c r="C874" s="9" t="n">
        <f aca="false">SUM(AM874:AV874)</f>
        <v>0</v>
      </c>
      <c r="D874" s="9" t="n">
        <f aca="false">SUM(AW874:BF874)</f>
        <v>0</v>
      </c>
      <c r="E874" s="24" t="n">
        <f aca="false">(1-C874/$B$12)*$B$8-C874/$B$12*$B$7</f>
        <v>0.05</v>
      </c>
      <c r="F874" s="24" t="n">
        <f aca="false">(1-D874/$B$12)*$C$8-D874/$B$12*$C$7</f>
        <v>0.09</v>
      </c>
      <c r="G874" s="47" t="n">
        <f aca="false">$B$11*($B$10*C874/$B$12*$B$7+(1-$B$10)*D874/$B$12*$C$7)</f>
        <v>0</v>
      </c>
      <c r="H874" s="24" t="n">
        <f aca="false">$B$10*E874+(1-$B$10)*F874</f>
        <v>0.07</v>
      </c>
      <c r="I874" s="21"/>
      <c r="J874" s="21"/>
      <c r="K874" s="21"/>
      <c r="L874" s="21"/>
      <c r="M874" s="21"/>
      <c r="N874" s="21"/>
      <c r="O874" s="21"/>
      <c r="P874" s="21"/>
      <c r="Q874" s="21"/>
      <c r="R874" s="27" t="n">
        <v>0.856140556372131</v>
      </c>
      <c r="S874" s="27" t="n">
        <v>0.192083122718803</v>
      </c>
      <c r="T874" s="27" t="n">
        <v>-2.03152623290374</v>
      </c>
      <c r="U874" s="27" t="n">
        <v>0.935941618991058</v>
      </c>
      <c r="V874" s="27" t="n">
        <v>0.167690350709411</v>
      </c>
      <c r="W874" s="27" t="n">
        <v>-0.470109402232295</v>
      </c>
      <c r="X874" s="27" t="n">
        <v>1.02325463582538</v>
      </c>
      <c r="Y874" s="27" t="n">
        <v>-0.482030657246977</v>
      </c>
      <c r="Z874" s="27" t="n">
        <v>1.0095308413865</v>
      </c>
      <c r="AA874" s="27" t="n">
        <v>1.67078621168202</v>
      </c>
      <c r="AB874" s="27" t="n">
        <v>1.32127262855288</v>
      </c>
      <c r="AC874" s="27" t="n">
        <v>1.11050246246691</v>
      </c>
      <c r="AD874" s="27" t="n">
        <v>-0.135959236892526</v>
      </c>
      <c r="AE874" s="27" t="n">
        <v>1.42756326669493</v>
      </c>
      <c r="AF874" s="27" t="n">
        <v>0.216056759230245</v>
      </c>
      <c r="AG874" s="27" t="n">
        <v>0.332941399152027</v>
      </c>
      <c r="AH874" s="27" t="n">
        <v>0.605096794587529</v>
      </c>
      <c r="AI874" s="27" t="n">
        <v>1.66352043914243</v>
      </c>
      <c r="AJ874" s="27" t="n">
        <v>0.288687754842533</v>
      </c>
      <c r="AK874" s="27" t="n">
        <v>-0.514989862412503</v>
      </c>
      <c r="AL874" s="21"/>
      <c r="AM874" s="31" t="n">
        <f aca="false">IF(SQRT($B$9)*$B874+SQRT(1-$B$9)*R874&lt;_xlfn.NORM.S.INV($B$6),1,0)</f>
        <v>0</v>
      </c>
      <c r="AN874" s="31" t="n">
        <f aca="false">IF(SQRT($B$9)*$B874+SQRT(1-$B$9)*S874&lt;_xlfn.NORM.S.INV($B$6),1,0)</f>
        <v>0</v>
      </c>
      <c r="AO874" s="31" t="n">
        <f aca="false">IF(SQRT($B$9)*$B874+SQRT(1-$B$9)*T874&lt;_xlfn.NORM.S.INV($B$6),1,0)</f>
        <v>0</v>
      </c>
      <c r="AP874" s="31" t="n">
        <f aca="false">IF(SQRT($B$9)*$B874+SQRT(1-$B$9)*U874&lt;_xlfn.NORM.S.INV($B$6),1,0)</f>
        <v>0</v>
      </c>
      <c r="AQ874" s="31" t="n">
        <f aca="false">IF(SQRT($B$9)*$B874+SQRT(1-$B$9)*V874&lt;_xlfn.NORM.S.INV($B$6),1,0)</f>
        <v>0</v>
      </c>
      <c r="AR874" s="31" t="n">
        <f aca="false">IF(SQRT($B$9)*$B874+SQRT(1-$B$9)*W874&lt;_xlfn.NORM.S.INV($B$6),1,0)</f>
        <v>0</v>
      </c>
      <c r="AS874" s="31" t="n">
        <f aca="false">IF(SQRT($B$9)*$B874+SQRT(1-$B$9)*X874&lt;_xlfn.NORM.S.INV($B$6),1,0)</f>
        <v>0</v>
      </c>
      <c r="AT874" s="31" t="n">
        <f aca="false">IF(SQRT($B$9)*$B874+SQRT(1-$B$9)*Y874&lt;_xlfn.NORM.S.INV($B$6),1,0)</f>
        <v>0</v>
      </c>
      <c r="AU874" s="31" t="n">
        <f aca="false">IF(SQRT($B$9)*$B874+SQRT(1-$B$9)*Z874&lt;_xlfn.NORM.S.INV($B$6),1,0)</f>
        <v>0</v>
      </c>
      <c r="AV874" s="31" t="n">
        <f aca="false">IF(SQRT($B$9)*$B874+SQRT(1-$B$9)*AA874&lt;_xlfn.NORM.S.INV($B$6),1,0)</f>
        <v>0</v>
      </c>
      <c r="AW874" s="31" t="n">
        <f aca="false">IF(SQRT($C$9)*$B874+SQRT(1-$C$9)*AB874&lt;_xlfn.NORM.S.INV($C$6),1,0)</f>
        <v>0</v>
      </c>
      <c r="AX874" s="31" t="n">
        <f aca="false">IF(SQRT($C$9)*$B874+SQRT(1-$C$9)*AC874&lt;_xlfn.NORM.S.INV($C$6),1,0)</f>
        <v>0</v>
      </c>
      <c r="AY874" s="31" t="n">
        <f aca="false">IF(SQRT($C$9)*$B874+SQRT(1-$C$9)*AD874&lt;_xlfn.NORM.S.INV($C$6),1,0)</f>
        <v>0</v>
      </c>
      <c r="AZ874" s="31" t="n">
        <f aca="false">IF(SQRT($C$9)*$B874+SQRT(1-$C$9)*AE874&lt;_xlfn.NORM.S.INV($C$6),1,0)</f>
        <v>0</v>
      </c>
      <c r="BA874" s="31" t="n">
        <f aca="false">IF(SQRT($C$9)*$B874+SQRT(1-$C$9)*AF874&lt;_xlfn.NORM.S.INV($C$6),1,0)</f>
        <v>0</v>
      </c>
      <c r="BB874" s="31" t="n">
        <f aca="false">IF(SQRT($C$9)*$B874+SQRT(1-$C$9)*AG874&lt;_xlfn.NORM.S.INV($C$6),1,0)</f>
        <v>0</v>
      </c>
      <c r="BC874" s="31" t="n">
        <f aca="false">IF(SQRT($C$9)*$B874+SQRT(1-$C$9)*AH874&lt;_xlfn.NORM.S.INV($C$6),1,0)</f>
        <v>0</v>
      </c>
      <c r="BD874" s="31" t="n">
        <f aca="false">IF(SQRT($C$9)*$B874+SQRT(1-$C$9)*AI874&lt;_xlfn.NORM.S.INV($C$6),1,0)</f>
        <v>0</v>
      </c>
      <c r="BE874" s="31" t="n">
        <f aca="false">IF(SQRT($C$9)*$B874+SQRT(1-$C$9)*AJ874&lt;_xlfn.NORM.S.INV($C$6),1,0)</f>
        <v>0</v>
      </c>
      <c r="BF874" s="31" t="n">
        <f aca="false">IF(SQRT($C$9)*$B874+SQRT(1-$C$9)*AK874&lt;_xlfn.NORM.S.INV($C$6),1,0)</f>
        <v>0</v>
      </c>
      <c r="BG874" s="21"/>
      <c r="BH874" s="21"/>
      <c r="BI874" s="31" t="n">
        <f aca="false">$B$11*(($A$1061)*$C874/$B$12*$B$7+(1-$A$1061)*$D874/$B$12*$C$7)</f>
        <v>0</v>
      </c>
      <c r="BJ874" s="31" t="n">
        <f aca="false">$B$11*(($A$1062)*$C874/$B$12*$B$7+(1-$A$1062)*$D874/$B$12*$C$7)</f>
        <v>0</v>
      </c>
      <c r="BK874" s="31" t="n">
        <f aca="false">$B$11*(($A$1063)*$C874/$B$12*$B$7+(1-$A$1063)*$D874/$B$12*$C$7)</f>
        <v>0</v>
      </c>
      <c r="BL874" s="31" t="n">
        <f aca="false">$B$11*(($A$1064)*$C874/$B$12*$B$7+(1-$A$1064)*$D874/$B$12*$C$7)</f>
        <v>0</v>
      </c>
      <c r="BM874" s="31" t="n">
        <f aca="false">$B$11*(($A$1065)*$C874/$B$12*$B$7+(1-$A$1065)*$D874/$B$12*$C$7)</f>
        <v>0</v>
      </c>
      <c r="BN874" s="31" t="n">
        <f aca="false">$B$11*(($A$1066)*$C874/$B$12*$B$7+(1-$A$1066)*$D874/$B$12*$C$7)</f>
        <v>0</v>
      </c>
      <c r="BO874" s="31" t="n">
        <f aca="false">$B$11*(($A$1067)*$C874/$B$12*$B$7+(1-$A$1067)*$D874/$B$12*$C$7)</f>
        <v>0</v>
      </c>
      <c r="BP874" s="31" t="n">
        <f aca="false">$B$11*(($A$1068)*$C874/$B$12*$B$7+(1-$A$1068)*$D874/$B$12*$C$7)</f>
        <v>0</v>
      </c>
      <c r="BQ874" s="31" t="n">
        <f aca="false">$B$11*(($A$1069)*$C874/$B$12*$B$7+(1-$A$1069)*$D874/$B$12*$C$7)</f>
        <v>0</v>
      </c>
      <c r="BR874" s="31" t="n">
        <f aca="false">$B$11*(($A$1070)*$C874/$B$12*$B$7+(1-$A$1070)*$D874/$B$12*$C$7)</f>
        <v>0</v>
      </c>
      <c r="BS874" s="31" t="n">
        <f aca="false">$B$11*(($A$1071)*$C874/$B$12*$B$7+(1-$A$1071)*$D874/$B$12*$C$7)</f>
        <v>0</v>
      </c>
      <c r="BT874" s="31" t="n">
        <f aca="false">$B$11*(($A$1072)*$C874/$B$12*$B$7+(1-$A$1072)*$D874/$B$12*$C$7)</f>
        <v>0</v>
      </c>
      <c r="BU874" s="31" t="n">
        <f aca="false">$B$11*(($A$1073)*$C874/$B$12*$B$7+(1-$A$1073)*$D874/$B$12*$C$7)</f>
        <v>0</v>
      </c>
      <c r="BV874" s="31" t="n">
        <f aca="false">$B$11*(($A$1074)*$C874/$B$12*$B$7+(1-$A$1074)*$D874/$B$12*$C$7)</f>
        <v>0</v>
      </c>
      <c r="BW874" s="31" t="n">
        <f aca="false">$B$11*(($A$1075)*$C874/$B$12*$B$7+(1-$A$1075)*$D874/$B$12*$C$7)</f>
        <v>0</v>
      </c>
      <c r="BX874" s="31" t="n">
        <f aca="false">$B$11*(($A$1076)*$C874/$B$12*$B$7+(1-$A$1076)*$D874/$B$12*$C$7)</f>
        <v>0</v>
      </c>
      <c r="BY874" s="31" t="n">
        <f aca="false">$B$11*(($A$1077)*$C874/$B$12*$B$7+(1-$A$1077)*$D874/$B$12*$C$7)</f>
        <v>0</v>
      </c>
      <c r="BZ874" s="31" t="n">
        <f aca="false">$B$11*(($A$1078)*$C874/$B$12*$B$7+(1-$A$1078)*$D874/$B$12*$C$7)</f>
        <v>0</v>
      </c>
      <c r="CA874" s="31" t="n">
        <f aca="false">$B$11*(($A$1079)*$C874/$B$12*$B$7+(1-$A$1079)*$D874/$B$12*$C$7)</f>
        <v>0</v>
      </c>
      <c r="CB874" s="31" t="n">
        <f aca="false">$B$11*(($A$1080)*$C874/$B$12*$B$7+(1-$A$1080)*$D874/$B$12*$C$7)</f>
        <v>0</v>
      </c>
      <c r="CC874" s="31" t="n">
        <f aca="false">$B$11*(($A$1081)*$C874/$B$12*$B$7+(1-$A$1081)*$D874/$B$12*$C$7)</f>
        <v>0</v>
      </c>
    </row>
    <row r="875" customFormat="false" ht="15" hidden="false" customHeight="false" outlineLevel="0" collapsed="false">
      <c r="A875" s="21" t="n">
        <v>851</v>
      </c>
      <c r="B875" s="27" t="n">
        <v>-0.125952974941549</v>
      </c>
      <c r="C875" s="9" t="n">
        <f aca="false">SUM(AM875:AV875)</f>
        <v>0</v>
      </c>
      <c r="D875" s="9" t="n">
        <f aca="false">SUM(AW875:BF875)</f>
        <v>1</v>
      </c>
      <c r="E875" s="24" t="n">
        <f aca="false">(1-C875/$B$12)*$B$8-C875/$B$12*$B$7</f>
        <v>0.05</v>
      </c>
      <c r="F875" s="24" t="n">
        <f aca="false">(1-D875/$B$12)*$C$8-D875/$B$12*$C$7</f>
        <v>0.021</v>
      </c>
      <c r="G875" s="47" t="n">
        <f aca="false">$B$11*($B$10*C875/$B$12*$B$7+(1-$B$10)*D875/$B$12*$C$7)</f>
        <v>300</v>
      </c>
      <c r="H875" s="24" t="n">
        <f aca="false">$B$10*E875+(1-$B$10)*F875</f>
        <v>0.0355</v>
      </c>
      <c r="I875" s="21"/>
      <c r="J875" s="21"/>
      <c r="K875" s="21"/>
      <c r="L875" s="21"/>
      <c r="M875" s="21"/>
      <c r="N875" s="21"/>
      <c r="O875" s="21"/>
      <c r="P875" s="21"/>
      <c r="Q875" s="21"/>
      <c r="R875" s="27" t="n">
        <v>0.264409697910918</v>
      </c>
      <c r="S875" s="27" t="n">
        <v>1.46177443338294</v>
      </c>
      <c r="T875" s="27" t="n">
        <v>1.02946586365193</v>
      </c>
      <c r="U875" s="27" t="n">
        <v>-0.163734766783977</v>
      </c>
      <c r="V875" s="27" t="n">
        <v>-0.765155195416422</v>
      </c>
      <c r="W875" s="27" t="n">
        <v>0.42431704734056</v>
      </c>
      <c r="X875" s="27" t="n">
        <v>-1.93898544562109</v>
      </c>
      <c r="Y875" s="27" t="n">
        <v>-1.27001188030589</v>
      </c>
      <c r="Z875" s="27" t="n">
        <v>-0.0180773005696235</v>
      </c>
      <c r="AA875" s="27" t="n">
        <v>-0.168260876519525</v>
      </c>
      <c r="AB875" s="27" t="n">
        <v>-0.19457043532791</v>
      </c>
      <c r="AC875" s="27" t="n">
        <v>0.975571145040769</v>
      </c>
      <c r="AD875" s="27" t="n">
        <v>-0.510837244198022</v>
      </c>
      <c r="AE875" s="27" t="n">
        <v>0.575551093121358</v>
      </c>
      <c r="AF875" s="27" t="n">
        <v>0.603486715918564</v>
      </c>
      <c r="AG875" s="27" t="n">
        <v>1.31065716735886</v>
      </c>
      <c r="AH875" s="27" t="n">
        <v>-2.08220452984925</v>
      </c>
      <c r="AI875" s="27" t="n">
        <v>0.235443809070747</v>
      </c>
      <c r="AJ875" s="27" t="n">
        <v>0.542178488496645</v>
      </c>
      <c r="AK875" s="27" t="n">
        <v>1.84449283880603</v>
      </c>
      <c r="AL875" s="21"/>
      <c r="AM875" s="31" t="n">
        <f aca="false">IF(SQRT($B$9)*$B875+SQRT(1-$B$9)*R875&lt;_xlfn.NORM.S.INV($B$6),1,0)</f>
        <v>0</v>
      </c>
      <c r="AN875" s="31" t="n">
        <f aca="false">IF(SQRT($B$9)*$B875+SQRT(1-$B$9)*S875&lt;_xlfn.NORM.S.INV($B$6),1,0)</f>
        <v>0</v>
      </c>
      <c r="AO875" s="31" t="n">
        <f aca="false">IF(SQRT($B$9)*$B875+SQRT(1-$B$9)*T875&lt;_xlfn.NORM.S.INV($B$6),1,0)</f>
        <v>0</v>
      </c>
      <c r="AP875" s="31" t="n">
        <f aca="false">IF(SQRT($B$9)*$B875+SQRT(1-$B$9)*U875&lt;_xlfn.NORM.S.INV($B$6),1,0)</f>
        <v>0</v>
      </c>
      <c r="AQ875" s="31" t="n">
        <f aca="false">IF(SQRT($B$9)*$B875+SQRT(1-$B$9)*V875&lt;_xlfn.NORM.S.INV($B$6),1,0)</f>
        <v>0</v>
      </c>
      <c r="AR875" s="31" t="n">
        <f aca="false">IF(SQRT($B$9)*$B875+SQRT(1-$B$9)*W875&lt;_xlfn.NORM.S.INV($B$6),1,0)</f>
        <v>0</v>
      </c>
      <c r="AS875" s="31" t="n">
        <f aca="false">IF(SQRT($B$9)*$B875+SQRT(1-$B$9)*X875&lt;_xlfn.NORM.S.INV($B$6),1,0)</f>
        <v>0</v>
      </c>
      <c r="AT875" s="31" t="n">
        <f aca="false">IF(SQRT($B$9)*$B875+SQRT(1-$B$9)*Y875&lt;_xlfn.NORM.S.INV($B$6),1,0)</f>
        <v>0</v>
      </c>
      <c r="AU875" s="31" t="n">
        <f aca="false">IF(SQRT($B$9)*$B875+SQRT(1-$B$9)*Z875&lt;_xlfn.NORM.S.INV($B$6),1,0)</f>
        <v>0</v>
      </c>
      <c r="AV875" s="31" t="n">
        <f aca="false">IF(SQRT($B$9)*$B875+SQRT(1-$B$9)*AA875&lt;_xlfn.NORM.S.INV($B$6),1,0)</f>
        <v>0</v>
      </c>
      <c r="AW875" s="31" t="n">
        <f aca="false">IF(SQRT($C$9)*$B875+SQRT(1-$C$9)*AB875&lt;_xlfn.NORM.S.INV($C$6),1,0)</f>
        <v>0</v>
      </c>
      <c r="AX875" s="31" t="n">
        <f aca="false">IF(SQRT($C$9)*$B875+SQRT(1-$C$9)*AC875&lt;_xlfn.NORM.S.INV($C$6),1,0)</f>
        <v>0</v>
      </c>
      <c r="AY875" s="31" t="n">
        <f aca="false">IF(SQRT($C$9)*$B875+SQRT(1-$C$9)*AD875&lt;_xlfn.NORM.S.INV($C$6),1,0)</f>
        <v>0</v>
      </c>
      <c r="AZ875" s="31" t="n">
        <f aca="false">IF(SQRT($C$9)*$B875+SQRT(1-$C$9)*AE875&lt;_xlfn.NORM.S.INV($C$6),1,0)</f>
        <v>0</v>
      </c>
      <c r="BA875" s="31" t="n">
        <f aca="false">IF(SQRT($C$9)*$B875+SQRT(1-$C$9)*AF875&lt;_xlfn.NORM.S.INV($C$6),1,0)</f>
        <v>0</v>
      </c>
      <c r="BB875" s="31" t="n">
        <f aca="false">IF(SQRT($C$9)*$B875+SQRT(1-$C$9)*AG875&lt;_xlfn.NORM.S.INV($C$6),1,0)</f>
        <v>0</v>
      </c>
      <c r="BC875" s="31" t="n">
        <f aca="false">IF(SQRT($C$9)*$B875+SQRT(1-$C$9)*AH875&lt;_xlfn.NORM.S.INV($C$6),1,0)</f>
        <v>1</v>
      </c>
      <c r="BD875" s="31" t="n">
        <f aca="false">IF(SQRT($C$9)*$B875+SQRT(1-$C$9)*AI875&lt;_xlfn.NORM.S.INV($C$6),1,0)</f>
        <v>0</v>
      </c>
      <c r="BE875" s="31" t="n">
        <f aca="false">IF(SQRT($C$9)*$B875+SQRT(1-$C$9)*AJ875&lt;_xlfn.NORM.S.INV($C$6),1,0)</f>
        <v>0</v>
      </c>
      <c r="BF875" s="31" t="n">
        <f aca="false">IF(SQRT($C$9)*$B875+SQRT(1-$C$9)*AK875&lt;_xlfn.NORM.S.INV($C$6),1,0)</f>
        <v>0</v>
      </c>
      <c r="BG875" s="21"/>
      <c r="BH875" s="21"/>
      <c r="BI875" s="31" t="n">
        <f aca="false">$B$11*(($A$1061)*$C875/$B$12*$B$7+(1-$A$1061)*$D875/$B$12*$C$7)</f>
        <v>600</v>
      </c>
      <c r="BJ875" s="31" t="n">
        <f aca="false">$B$11*(($A$1062)*$C875/$B$12*$B$7+(1-$A$1062)*$D875/$B$12*$C$7)</f>
        <v>570</v>
      </c>
      <c r="BK875" s="31" t="n">
        <f aca="false">$B$11*(($A$1063)*$C875/$B$12*$B$7+(1-$A$1063)*$D875/$B$12*$C$7)</f>
        <v>540</v>
      </c>
      <c r="BL875" s="31" t="n">
        <f aca="false">$B$11*(($A$1064)*$C875/$B$12*$B$7+(1-$A$1064)*$D875/$B$12*$C$7)</f>
        <v>510</v>
      </c>
      <c r="BM875" s="31" t="n">
        <f aca="false">$B$11*(($A$1065)*$C875/$B$12*$B$7+(1-$A$1065)*$D875/$B$12*$C$7)</f>
        <v>480</v>
      </c>
      <c r="BN875" s="31" t="n">
        <f aca="false">$B$11*(($A$1066)*$C875/$B$12*$B$7+(1-$A$1066)*$D875/$B$12*$C$7)</f>
        <v>450</v>
      </c>
      <c r="BO875" s="31" t="n">
        <f aca="false">$B$11*(($A$1067)*$C875/$B$12*$B$7+(1-$A$1067)*$D875/$B$12*$C$7)</f>
        <v>420</v>
      </c>
      <c r="BP875" s="31" t="n">
        <f aca="false">$B$11*(($A$1068)*$C875/$B$12*$B$7+(1-$A$1068)*$D875/$B$12*$C$7)</f>
        <v>390</v>
      </c>
      <c r="BQ875" s="31" t="n">
        <f aca="false">$B$11*(($A$1069)*$C875/$B$12*$B$7+(1-$A$1069)*$D875/$B$12*$C$7)</f>
        <v>360</v>
      </c>
      <c r="BR875" s="31" t="n">
        <f aca="false">$B$11*(($A$1070)*$C875/$B$12*$B$7+(1-$A$1070)*$D875/$B$12*$C$7)</f>
        <v>330</v>
      </c>
      <c r="BS875" s="31" t="n">
        <f aca="false">$B$11*(($A$1071)*$C875/$B$12*$B$7+(1-$A$1071)*$D875/$B$12*$C$7)</f>
        <v>300</v>
      </c>
      <c r="BT875" s="31" t="n">
        <f aca="false">$B$11*(($A$1072)*$C875/$B$12*$B$7+(1-$A$1072)*$D875/$B$12*$C$7)</f>
        <v>270</v>
      </c>
      <c r="BU875" s="31" t="n">
        <f aca="false">$B$11*(($A$1073)*$C875/$B$12*$B$7+(1-$A$1073)*$D875/$B$12*$C$7)</f>
        <v>240</v>
      </c>
      <c r="BV875" s="31" t="n">
        <f aca="false">$B$11*(($A$1074)*$C875/$B$12*$B$7+(1-$A$1074)*$D875/$B$12*$C$7)</f>
        <v>210</v>
      </c>
      <c r="BW875" s="31" t="n">
        <f aca="false">$B$11*(($A$1075)*$C875/$B$12*$B$7+(1-$A$1075)*$D875/$B$12*$C$7)</f>
        <v>180</v>
      </c>
      <c r="BX875" s="31" t="n">
        <f aca="false">$B$11*(($A$1076)*$C875/$B$12*$B$7+(1-$A$1076)*$D875/$B$12*$C$7)</f>
        <v>150</v>
      </c>
      <c r="BY875" s="31" t="n">
        <f aca="false">$B$11*(($A$1077)*$C875/$B$12*$B$7+(1-$A$1077)*$D875/$B$12*$C$7)</f>
        <v>120</v>
      </c>
      <c r="BZ875" s="31" t="n">
        <f aca="false">$B$11*(($A$1078)*$C875/$B$12*$B$7+(1-$A$1078)*$D875/$B$12*$C$7)</f>
        <v>90</v>
      </c>
      <c r="CA875" s="31" t="n">
        <f aca="false">$B$11*(($A$1079)*$C875/$B$12*$B$7+(1-$A$1079)*$D875/$B$12*$C$7)</f>
        <v>60</v>
      </c>
      <c r="CB875" s="31" t="n">
        <f aca="false">$B$11*(($A$1080)*$C875/$B$12*$B$7+(1-$A$1080)*$D875/$B$12*$C$7)</f>
        <v>30</v>
      </c>
      <c r="CC875" s="31" t="n">
        <f aca="false">$B$11*(($A$1081)*$C875/$B$12*$B$7+(1-$A$1081)*$D875/$B$12*$C$7)</f>
        <v>0</v>
      </c>
    </row>
    <row r="876" customFormat="false" ht="15" hidden="false" customHeight="false" outlineLevel="0" collapsed="false">
      <c r="A876" s="21" t="n">
        <v>852</v>
      </c>
      <c r="B876" s="27" t="n">
        <v>-0.434578631978707</v>
      </c>
      <c r="C876" s="9" t="n">
        <f aca="false">SUM(AM876:AV876)</f>
        <v>0</v>
      </c>
      <c r="D876" s="9" t="n">
        <f aca="false">SUM(AW876:BF876)</f>
        <v>1</v>
      </c>
      <c r="E876" s="24" t="n">
        <f aca="false">(1-C876/$B$12)*$B$8-C876/$B$12*$B$7</f>
        <v>0.05</v>
      </c>
      <c r="F876" s="24" t="n">
        <f aca="false">(1-D876/$B$12)*$C$8-D876/$B$12*$C$7</f>
        <v>0.021</v>
      </c>
      <c r="G876" s="47" t="n">
        <f aca="false">$B$11*($B$10*C876/$B$12*$B$7+(1-$B$10)*D876/$B$12*$C$7)</f>
        <v>300</v>
      </c>
      <c r="H876" s="24" t="n">
        <f aca="false">$B$10*E876+(1-$B$10)*F876</f>
        <v>0.0355</v>
      </c>
      <c r="I876" s="21"/>
      <c r="J876" s="21"/>
      <c r="K876" s="21"/>
      <c r="L876" s="21"/>
      <c r="M876" s="21"/>
      <c r="N876" s="21"/>
      <c r="O876" s="21"/>
      <c r="P876" s="21"/>
      <c r="Q876" s="21"/>
      <c r="R876" s="27" t="n">
        <v>-1.32911086905344</v>
      </c>
      <c r="S876" s="27" t="n">
        <v>-1.80212047523658</v>
      </c>
      <c r="T876" s="27" t="n">
        <v>-0.879138213140653</v>
      </c>
      <c r="U876" s="27" t="n">
        <v>2.61077459755074</v>
      </c>
      <c r="V876" s="27" t="n">
        <v>-0.247533958848475</v>
      </c>
      <c r="W876" s="27" t="n">
        <v>0.294895680602286</v>
      </c>
      <c r="X876" s="27" t="n">
        <v>-0.963922257419594</v>
      </c>
      <c r="Y876" s="27" t="n">
        <v>1.8179686574687</v>
      </c>
      <c r="Z876" s="27" t="n">
        <v>-0.983090206221311</v>
      </c>
      <c r="AA876" s="27" t="n">
        <v>0.510809580974779</v>
      </c>
      <c r="AB876" s="27" t="n">
        <v>0.769625338028305</v>
      </c>
      <c r="AC876" s="27" t="n">
        <v>-1.05621826675698</v>
      </c>
      <c r="AD876" s="27" t="n">
        <v>0.665540441664666</v>
      </c>
      <c r="AE876" s="27" t="n">
        <v>0.858091407944812</v>
      </c>
      <c r="AF876" s="27" t="n">
        <v>-1.77222240146739</v>
      </c>
      <c r="AG876" s="27" t="n">
        <v>-0.490824413850932</v>
      </c>
      <c r="AH876" s="27" t="n">
        <v>0.178735474853784</v>
      </c>
      <c r="AI876" s="27" t="n">
        <v>0.239994411930312</v>
      </c>
      <c r="AJ876" s="27" t="n">
        <v>-0.454472608456089</v>
      </c>
      <c r="AK876" s="27" t="n">
        <v>-0.478553986021601</v>
      </c>
      <c r="AL876" s="21"/>
      <c r="AM876" s="31" t="n">
        <f aca="false">IF(SQRT($B$9)*$B876+SQRT(1-$B$9)*R876&lt;_xlfn.NORM.S.INV($B$6),1,0)</f>
        <v>0</v>
      </c>
      <c r="AN876" s="31" t="n">
        <f aca="false">IF(SQRT($B$9)*$B876+SQRT(1-$B$9)*S876&lt;_xlfn.NORM.S.INV($B$6),1,0)</f>
        <v>0</v>
      </c>
      <c r="AO876" s="31" t="n">
        <f aca="false">IF(SQRT($B$9)*$B876+SQRT(1-$B$9)*T876&lt;_xlfn.NORM.S.INV($B$6),1,0)</f>
        <v>0</v>
      </c>
      <c r="AP876" s="31" t="n">
        <f aca="false">IF(SQRT($B$9)*$B876+SQRT(1-$B$9)*U876&lt;_xlfn.NORM.S.INV($B$6),1,0)</f>
        <v>0</v>
      </c>
      <c r="AQ876" s="31" t="n">
        <f aca="false">IF(SQRT($B$9)*$B876+SQRT(1-$B$9)*V876&lt;_xlfn.NORM.S.INV($B$6),1,0)</f>
        <v>0</v>
      </c>
      <c r="AR876" s="31" t="n">
        <f aca="false">IF(SQRT($B$9)*$B876+SQRT(1-$B$9)*W876&lt;_xlfn.NORM.S.INV($B$6),1,0)</f>
        <v>0</v>
      </c>
      <c r="AS876" s="31" t="n">
        <f aca="false">IF(SQRT($B$9)*$B876+SQRT(1-$B$9)*X876&lt;_xlfn.NORM.S.INV($B$6),1,0)</f>
        <v>0</v>
      </c>
      <c r="AT876" s="31" t="n">
        <f aca="false">IF(SQRT($B$9)*$B876+SQRT(1-$B$9)*Y876&lt;_xlfn.NORM.S.INV($B$6),1,0)</f>
        <v>0</v>
      </c>
      <c r="AU876" s="31" t="n">
        <f aca="false">IF(SQRT($B$9)*$B876+SQRT(1-$B$9)*Z876&lt;_xlfn.NORM.S.INV($B$6),1,0)</f>
        <v>0</v>
      </c>
      <c r="AV876" s="31" t="n">
        <f aca="false">IF(SQRT($B$9)*$B876+SQRT(1-$B$9)*AA876&lt;_xlfn.NORM.S.INV($B$6),1,0)</f>
        <v>0</v>
      </c>
      <c r="AW876" s="31" t="n">
        <f aca="false">IF(SQRT($C$9)*$B876+SQRT(1-$C$9)*AB876&lt;_xlfn.NORM.S.INV($C$6),1,0)</f>
        <v>0</v>
      </c>
      <c r="AX876" s="31" t="n">
        <f aca="false">IF(SQRT($C$9)*$B876+SQRT(1-$C$9)*AC876&lt;_xlfn.NORM.S.INV($C$6),1,0)</f>
        <v>0</v>
      </c>
      <c r="AY876" s="31" t="n">
        <f aca="false">IF(SQRT($C$9)*$B876+SQRT(1-$C$9)*AD876&lt;_xlfn.NORM.S.INV($C$6),1,0)</f>
        <v>0</v>
      </c>
      <c r="AZ876" s="31" t="n">
        <f aca="false">IF(SQRT($C$9)*$B876+SQRT(1-$C$9)*AE876&lt;_xlfn.NORM.S.INV($C$6),1,0)</f>
        <v>0</v>
      </c>
      <c r="BA876" s="31" t="n">
        <f aca="false">IF(SQRT($C$9)*$B876+SQRT(1-$C$9)*AF876&lt;_xlfn.NORM.S.INV($C$6),1,0)</f>
        <v>1</v>
      </c>
      <c r="BB876" s="31" t="n">
        <f aca="false">IF(SQRT($C$9)*$B876+SQRT(1-$C$9)*AG876&lt;_xlfn.NORM.S.INV($C$6),1,0)</f>
        <v>0</v>
      </c>
      <c r="BC876" s="31" t="n">
        <f aca="false">IF(SQRT($C$9)*$B876+SQRT(1-$C$9)*AH876&lt;_xlfn.NORM.S.INV($C$6),1,0)</f>
        <v>0</v>
      </c>
      <c r="BD876" s="31" t="n">
        <f aca="false">IF(SQRT($C$9)*$B876+SQRT(1-$C$9)*AI876&lt;_xlfn.NORM.S.INV($C$6),1,0)</f>
        <v>0</v>
      </c>
      <c r="BE876" s="31" t="n">
        <f aca="false">IF(SQRT($C$9)*$B876+SQRT(1-$C$9)*AJ876&lt;_xlfn.NORM.S.INV($C$6),1,0)</f>
        <v>0</v>
      </c>
      <c r="BF876" s="31" t="n">
        <f aca="false">IF(SQRT($C$9)*$B876+SQRT(1-$C$9)*AK876&lt;_xlfn.NORM.S.INV($C$6),1,0)</f>
        <v>0</v>
      </c>
      <c r="BG876" s="21"/>
      <c r="BH876" s="21"/>
      <c r="BI876" s="31" t="n">
        <f aca="false">$B$11*(($A$1061)*$C876/$B$12*$B$7+(1-$A$1061)*$D876/$B$12*$C$7)</f>
        <v>600</v>
      </c>
      <c r="BJ876" s="31" t="n">
        <f aca="false">$B$11*(($A$1062)*$C876/$B$12*$B$7+(1-$A$1062)*$D876/$B$12*$C$7)</f>
        <v>570</v>
      </c>
      <c r="BK876" s="31" t="n">
        <f aca="false">$B$11*(($A$1063)*$C876/$B$12*$B$7+(1-$A$1063)*$D876/$B$12*$C$7)</f>
        <v>540</v>
      </c>
      <c r="BL876" s="31" t="n">
        <f aca="false">$B$11*(($A$1064)*$C876/$B$12*$B$7+(1-$A$1064)*$D876/$B$12*$C$7)</f>
        <v>510</v>
      </c>
      <c r="BM876" s="31" t="n">
        <f aca="false">$B$11*(($A$1065)*$C876/$B$12*$B$7+(1-$A$1065)*$D876/$B$12*$C$7)</f>
        <v>480</v>
      </c>
      <c r="BN876" s="31" t="n">
        <f aca="false">$B$11*(($A$1066)*$C876/$B$12*$B$7+(1-$A$1066)*$D876/$B$12*$C$7)</f>
        <v>450</v>
      </c>
      <c r="BO876" s="31" t="n">
        <f aca="false">$B$11*(($A$1067)*$C876/$B$12*$B$7+(1-$A$1067)*$D876/$B$12*$C$7)</f>
        <v>420</v>
      </c>
      <c r="BP876" s="31" t="n">
        <f aca="false">$B$11*(($A$1068)*$C876/$B$12*$B$7+(1-$A$1068)*$D876/$B$12*$C$7)</f>
        <v>390</v>
      </c>
      <c r="BQ876" s="31" t="n">
        <f aca="false">$B$11*(($A$1069)*$C876/$B$12*$B$7+(1-$A$1069)*$D876/$B$12*$C$7)</f>
        <v>360</v>
      </c>
      <c r="BR876" s="31" t="n">
        <f aca="false">$B$11*(($A$1070)*$C876/$B$12*$B$7+(1-$A$1070)*$D876/$B$12*$C$7)</f>
        <v>330</v>
      </c>
      <c r="BS876" s="31" t="n">
        <f aca="false">$B$11*(($A$1071)*$C876/$B$12*$B$7+(1-$A$1071)*$D876/$B$12*$C$7)</f>
        <v>300</v>
      </c>
      <c r="BT876" s="31" t="n">
        <f aca="false">$B$11*(($A$1072)*$C876/$B$12*$B$7+(1-$A$1072)*$D876/$B$12*$C$7)</f>
        <v>270</v>
      </c>
      <c r="BU876" s="31" t="n">
        <f aca="false">$B$11*(($A$1073)*$C876/$B$12*$B$7+(1-$A$1073)*$D876/$B$12*$C$7)</f>
        <v>240</v>
      </c>
      <c r="BV876" s="31" t="n">
        <f aca="false">$B$11*(($A$1074)*$C876/$B$12*$B$7+(1-$A$1074)*$D876/$B$12*$C$7)</f>
        <v>210</v>
      </c>
      <c r="BW876" s="31" t="n">
        <f aca="false">$B$11*(($A$1075)*$C876/$B$12*$B$7+(1-$A$1075)*$D876/$B$12*$C$7)</f>
        <v>180</v>
      </c>
      <c r="BX876" s="31" t="n">
        <f aca="false">$B$11*(($A$1076)*$C876/$B$12*$B$7+(1-$A$1076)*$D876/$B$12*$C$7)</f>
        <v>150</v>
      </c>
      <c r="BY876" s="31" t="n">
        <f aca="false">$B$11*(($A$1077)*$C876/$B$12*$B$7+(1-$A$1077)*$D876/$B$12*$C$7)</f>
        <v>120</v>
      </c>
      <c r="BZ876" s="31" t="n">
        <f aca="false">$B$11*(($A$1078)*$C876/$B$12*$B$7+(1-$A$1078)*$D876/$B$12*$C$7)</f>
        <v>90</v>
      </c>
      <c r="CA876" s="31" t="n">
        <f aca="false">$B$11*(($A$1079)*$C876/$B$12*$B$7+(1-$A$1079)*$D876/$B$12*$C$7)</f>
        <v>60</v>
      </c>
      <c r="CB876" s="31" t="n">
        <f aca="false">$B$11*(($A$1080)*$C876/$B$12*$B$7+(1-$A$1080)*$D876/$B$12*$C$7)</f>
        <v>30</v>
      </c>
      <c r="CC876" s="31" t="n">
        <f aca="false">$B$11*(($A$1081)*$C876/$B$12*$B$7+(1-$A$1081)*$D876/$B$12*$C$7)</f>
        <v>0</v>
      </c>
    </row>
    <row r="877" customFormat="false" ht="15" hidden="false" customHeight="false" outlineLevel="0" collapsed="false">
      <c r="A877" s="21" t="n">
        <v>853</v>
      </c>
      <c r="B877" s="27" t="n">
        <v>0.851276162911987</v>
      </c>
      <c r="C877" s="9" t="n">
        <f aca="false">SUM(AM877:AV877)</f>
        <v>0</v>
      </c>
      <c r="D877" s="9" t="n">
        <f aca="false">SUM(AW877:BF877)</f>
        <v>0</v>
      </c>
      <c r="E877" s="24" t="n">
        <f aca="false">(1-C877/$B$12)*$B$8-C877/$B$12*$B$7</f>
        <v>0.05</v>
      </c>
      <c r="F877" s="24" t="n">
        <f aca="false">(1-D877/$B$12)*$C$8-D877/$B$12*$C$7</f>
        <v>0.09</v>
      </c>
      <c r="G877" s="47" t="n">
        <f aca="false">$B$11*($B$10*C877/$B$12*$B$7+(1-$B$10)*D877/$B$12*$C$7)</f>
        <v>0</v>
      </c>
      <c r="H877" s="24" t="n">
        <f aca="false">$B$10*E877+(1-$B$10)*F877</f>
        <v>0.07</v>
      </c>
      <c r="I877" s="21"/>
      <c r="J877" s="21"/>
      <c r="K877" s="21"/>
      <c r="L877" s="21"/>
      <c r="M877" s="21"/>
      <c r="N877" s="21"/>
      <c r="O877" s="21"/>
      <c r="P877" s="21"/>
      <c r="Q877" s="21"/>
      <c r="R877" s="27" t="n">
        <v>-0.120406191545224</v>
      </c>
      <c r="S877" s="27" t="n">
        <v>-0.197879571269985</v>
      </c>
      <c r="T877" s="27" t="n">
        <v>0.323983026614178</v>
      </c>
      <c r="U877" s="27" t="n">
        <v>0.811432359272666</v>
      </c>
      <c r="V877" s="27" t="n">
        <v>0.71085049221934</v>
      </c>
      <c r="W877" s="27" t="n">
        <v>1.22726504142166</v>
      </c>
      <c r="X877" s="27" t="n">
        <v>0.202313550981649</v>
      </c>
      <c r="Y877" s="27" t="n">
        <v>-2.16643451735875</v>
      </c>
      <c r="Z877" s="27" t="n">
        <v>0.450864201738266</v>
      </c>
      <c r="AA877" s="27" t="n">
        <v>1.55057921984218</v>
      </c>
      <c r="AB877" s="27" t="n">
        <v>-0.990325036917032</v>
      </c>
      <c r="AC877" s="27" t="n">
        <v>0.71204221547401</v>
      </c>
      <c r="AD877" s="27" t="n">
        <v>0.244045708214869</v>
      </c>
      <c r="AE877" s="27" t="n">
        <v>0.236022169885614</v>
      </c>
      <c r="AF877" s="27" t="n">
        <v>1.10484990591339</v>
      </c>
      <c r="AG877" s="27" t="n">
        <v>-0.496648794146547</v>
      </c>
      <c r="AH877" s="27" t="n">
        <v>-0.312812805579855</v>
      </c>
      <c r="AI877" s="27" t="n">
        <v>1.10104175739099</v>
      </c>
      <c r="AJ877" s="27" t="n">
        <v>-0.733839185481074</v>
      </c>
      <c r="AK877" s="27" t="n">
        <v>-0.126944654857102</v>
      </c>
      <c r="AL877" s="21"/>
      <c r="AM877" s="31" t="n">
        <f aca="false">IF(SQRT($B$9)*$B877+SQRT(1-$B$9)*R877&lt;_xlfn.NORM.S.INV($B$6),1,0)</f>
        <v>0</v>
      </c>
      <c r="AN877" s="31" t="n">
        <f aca="false">IF(SQRT($B$9)*$B877+SQRT(1-$B$9)*S877&lt;_xlfn.NORM.S.INV($B$6),1,0)</f>
        <v>0</v>
      </c>
      <c r="AO877" s="31" t="n">
        <f aca="false">IF(SQRT($B$9)*$B877+SQRT(1-$B$9)*T877&lt;_xlfn.NORM.S.INV($B$6),1,0)</f>
        <v>0</v>
      </c>
      <c r="AP877" s="31" t="n">
        <f aca="false">IF(SQRT($B$9)*$B877+SQRT(1-$B$9)*U877&lt;_xlfn.NORM.S.INV($B$6),1,0)</f>
        <v>0</v>
      </c>
      <c r="AQ877" s="31" t="n">
        <f aca="false">IF(SQRT($B$9)*$B877+SQRT(1-$B$9)*V877&lt;_xlfn.NORM.S.INV($B$6),1,0)</f>
        <v>0</v>
      </c>
      <c r="AR877" s="31" t="n">
        <f aca="false">IF(SQRT($B$9)*$B877+SQRT(1-$B$9)*W877&lt;_xlfn.NORM.S.INV($B$6),1,0)</f>
        <v>0</v>
      </c>
      <c r="AS877" s="31" t="n">
        <f aca="false">IF(SQRT($B$9)*$B877+SQRT(1-$B$9)*X877&lt;_xlfn.NORM.S.INV($B$6),1,0)</f>
        <v>0</v>
      </c>
      <c r="AT877" s="31" t="n">
        <f aca="false">IF(SQRT($B$9)*$B877+SQRT(1-$B$9)*Y877&lt;_xlfn.NORM.S.INV($B$6),1,0)</f>
        <v>0</v>
      </c>
      <c r="AU877" s="31" t="n">
        <f aca="false">IF(SQRT($B$9)*$B877+SQRT(1-$B$9)*Z877&lt;_xlfn.NORM.S.INV($B$6),1,0)</f>
        <v>0</v>
      </c>
      <c r="AV877" s="31" t="n">
        <f aca="false">IF(SQRT($B$9)*$B877+SQRT(1-$B$9)*AA877&lt;_xlfn.NORM.S.INV($B$6),1,0)</f>
        <v>0</v>
      </c>
      <c r="AW877" s="31" t="n">
        <f aca="false">IF(SQRT($C$9)*$B877+SQRT(1-$C$9)*AB877&lt;_xlfn.NORM.S.INV($C$6),1,0)</f>
        <v>0</v>
      </c>
      <c r="AX877" s="31" t="n">
        <f aca="false">IF(SQRT($C$9)*$B877+SQRT(1-$C$9)*AC877&lt;_xlfn.NORM.S.INV($C$6),1,0)</f>
        <v>0</v>
      </c>
      <c r="AY877" s="31" t="n">
        <f aca="false">IF(SQRT($C$9)*$B877+SQRT(1-$C$9)*AD877&lt;_xlfn.NORM.S.INV($C$6),1,0)</f>
        <v>0</v>
      </c>
      <c r="AZ877" s="31" t="n">
        <f aca="false">IF(SQRT($C$9)*$B877+SQRT(1-$C$9)*AE877&lt;_xlfn.NORM.S.INV($C$6),1,0)</f>
        <v>0</v>
      </c>
      <c r="BA877" s="31" t="n">
        <f aca="false">IF(SQRT($C$9)*$B877+SQRT(1-$C$9)*AF877&lt;_xlfn.NORM.S.INV($C$6),1,0)</f>
        <v>0</v>
      </c>
      <c r="BB877" s="31" t="n">
        <f aca="false">IF(SQRT($C$9)*$B877+SQRT(1-$C$9)*AG877&lt;_xlfn.NORM.S.INV($C$6),1,0)</f>
        <v>0</v>
      </c>
      <c r="BC877" s="31" t="n">
        <f aca="false">IF(SQRT($C$9)*$B877+SQRT(1-$C$9)*AH877&lt;_xlfn.NORM.S.INV($C$6),1,0)</f>
        <v>0</v>
      </c>
      <c r="BD877" s="31" t="n">
        <f aca="false">IF(SQRT($C$9)*$B877+SQRT(1-$C$9)*AI877&lt;_xlfn.NORM.S.INV($C$6),1,0)</f>
        <v>0</v>
      </c>
      <c r="BE877" s="31" t="n">
        <f aca="false">IF(SQRT($C$9)*$B877+SQRT(1-$C$9)*AJ877&lt;_xlfn.NORM.S.INV($C$6),1,0)</f>
        <v>0</v>
      </c>
      <c r="BF877" s="31" t="n">
        <f aca="false">IF(SQRT($C$9)*$B877+SQRT(1-$C$9)*AK877&lt;_xlfn.NORM.S.INV($C$6),1,0)</f>
        <v>0</v>
      </c>
      <c r="BG877" s="21"/>
      <c r="BH877" s="21"/>
      <c r="BI877" s="31" t="n">
        <f aca="false">$B$11*(($A$1061)*$C877/$B$12*$B$7+(1-$A$1061)*$D877/$B$12*$C$7)</f>
        <v>0</v>
      </c>
      <c r="BJ877" s="31" t="n">
        <f aca="false">$B$11*(($A$1062)*$C877/$B$12*$B$7+(1-$A$1062)*$D877/$B$12*$C$7)</f>
        <v>0</v>
      </c>
      <c r="BK877" s="31" t="n">
        <f aca="false">$B$11*(($A$1063)*$C877/$B$12*$B$7+(1-$A$1063)*$D877/$B$12*$C$7)</f>
        <v>0</v>
      </c>
      <c r="BL877" s="31" t="n">
        <f aca="false">$B$11*(($A$1064)*$C877/$B$12*$B$7+(1-$A$1064)*$D877/$B$12*$C$7)</f>
        <v>0</v>
      </c>
      <c r="BM877" s="31" t="n">
        <f aca="false">$B$11*(($A$1065)*$C877/$B$12*$B$7+(1-$A$1065)*$D877/$B$12*$C$7)</f>
        <v>0</v>
      </c>
      <c r="BN877" s="31" t="n">
        <f aca="false">$B$11*(($A$1066)*$C877/$B$12*$B$7+(1-$A$1066)*$D877/$B$12*$C$7)</f>
        <v>0</v>
      </c>
      <c r="BO877" s="31" t="n">
        <f aca="false">$B$11*(($A$1067)*$C877/$B$12*$B$7+(1-$A$1067)*$D877/$B$12*$C$7)</f>
        <v>0</v>
      </c>
      <c r="BP877" s="31" t="n">
        <f aca="false">$B$11*(($A$1068)*$C877/$B$12*$B$7+(1-$A$1068)*$D877/$B$12*$C$7)</f>
        <v>0</v>
      </c>
      <c r="BQ877" s="31" t="n">
        <f aca="false">$B$11*(($A$1069)*$C877/$B$12*$B$7+(1-$A$1069)*$D877/$B$12*$C$7)</f>
        <v>0</v>
      </c>
      <c r="BR877" s="31" t="n">
        <f aca="false">$B$11*(($A$1070)*$C877/$B$12*$B$7+(1-$A$1070)*$D877/$B$12*$C$7)</f>
        <v>0</v>
      </c>
      <c r="BS877" s="31" t="n">
        <f aca="false">$B$11*(($A$1071)*$C877/$B$12*$B$7+(1-$A$1071)*$D877/$B$12*$C$7)</f>
        <v>0</v>
      </c>
      <c r="BT877" s="31" t="n">
        <f aca="false">$B$11*(($A$1072)*$C877/$B$12*$B$7+(1-$A$1072)*$D877/$B$12*$C$7)</f>
        <v>0</v>
      </c>
      <c r="BU877" s="31" t="n">
        <f aca="false">$B$11*(($A$1073)*$C877/$B$12*$B$7+(1-$A$1073)*$D877/$B$12*$C$7)</f>
        <v>0</v>
      </c>
      <c r="BV877" s="31" t="n">
        <f aca="false">$B$11*(($A$1074)*$C877/$B$12*$B$7+(1-$A$1074)*$D877/$B$12*$C$7)</f>
        <v>0</v>
      </c>
      <c r="BW877" s="31" t="n">
        <f aca="false">$B$11*(($A$1075)*$C877/$B$12*$B$7+(1-$A$1075)*$D877/$B$12*$C$7)</f>
        <v>0</v>
      </c>
      <c r="BX877" s="31" t="n">
        <f aca="false">$B$11*(($A$1076)*$C877/$B$12*$B$7+(1-$A$1076)*$D877/$B$12*$C$7)</f>
        <v>0</v>
      </c>
      <c r="BY877" s="31" t="n">
        <f aca="false">$B$11*(($A$1077)*$C877/$B$12*$B$7+(1-$A$1077)*$D877/$B$12*$C$7)</f>
        <v>0</v>
      </c>
      <c r="BZ877" s="31" t="n">
        <f aca="false">$B$11*(($A$1078)*$C877/$B$12*$B$7+(1-$A$1078)*$D877/$B$12*$C$7)</f>
        <v>0</v>
      </c>
      <c r="CA877" s="31" t="n">
        <f aca="false">$B$11*(($A$1079)*$C877/$B$12*$B$7+(1-$A$1079)*$D877/$B$12*$C$7)</f>
        <v>0</v>
      </c>
      <c r="CB877" s="31" t="n">
        <f aca="false">$B$11*(($A$1080)*$C877/$B$12*$B$7+(1-$A$1080)*$D877/$B$12*$C$7)</f>
        <v>0</v>
      </c>
      <c r="CC877" s="31" t="n">
        <f aca="false">$B$11*(($A$1081)*$C877/$B$12*$B$7+(1-$A$1081)*$D877/$B$12*$C$7)</f>
        <v>0</v>
      </c>
    </row>
    <row r="878" customFormat="false" ht="15" hidden="false" customHeight="false" outlineLevel="0" collapsed="false">
      <c r="A878" s="21" t="n">
        <v>854</v>
      </c>
      <c r="B878" s="27" t="n">
        <v>-1.51564033976821</v>
      </c>
      <c r="C878" s="9" t="n">
        <f aca="false">SUM(AM878:AV878)</f>
        <v>0</v>
      </c>
      <c r="D878" s="9" t="n">
        <f aca="false">SUM(AW878:BF878)</f>
        <v>0</v>
      </c>
      <c r="E878" s="24" t="n">
        <f aca="false">(1-C878/$B$12)*$B$8-C878/$B$12*$B$7</f>
        <v>0.05</v>
      </c>
      <c r="F878" s="24" t="n">
        <f aca="false">(1-D878/$B$12)*$C$8-D878/$B$12*$C$7</f>
        <v>0.09</v>
      </c>
      <c r="G878" s="47" t="n">
        <f aca="false">$B$11*($B$10*C878/$B$12*$B$7+(1-$B$10)*D878/$B$12*$C$7)</f>
        <v>0</v>
      </c>
      <c r="H878" s="24" t="n">
        <f aca="false">$B$10*E878+(1-$B$10)*F878</f>
        <v>0.07</v>
      </c>
      <c r="I878" s="21"/>
      <c r="J878" s="21"/>
      <c r="K878" s="21"/>
      <c r="L878" s="21"/>
      <c r="M878" s="21"/>
      <c r="N878" s="21"/>
      <c r="O878" s="21"/>
      <c r="P878" s="21"/>
      <c r="Q878" s="21"/>
      <c r="R878" s="27" t="n">
        <v>-0.224552717613415</v>
      </c>
      <c r="S878" s="27" t="n">
        <v>-1.2372457539478</v>
      </c>
      <c r="T878" s="27" t="n">
        <v>-0.330595280769401</v>
      </c>
      <c r="U878" s="27" t="n">
        <v>0.467761171717245</v>
      </c>
      <c r="V878" s="27" t="n">
        <v>2.29413695388729</v>
      </c>
      <c r="W878" s="27" t="n">
        <v>-0.776579989125803</v>
      </c>
      <c r="X878" s="27" t="n">
        <v>1.53571324403834</v>
      </c>
      <c r="Y878" s="27" t="n">
        <v>-0.86280740080939</v>
      </c>
      <c r="Z878" s="27" t="n">
        <v>-0.0580938234200072</v>
      </c>
      <c r="AA878" s="27" t="n">
        <v>0.193803849604863</v>
      </c>
      <c r="AB878" s="27" t="n">
        <v>0.919528704681828</v>
      </c>
      <c r="AC878" s="27" t="n">
        <v>-0.467775124302939</v>
      </c>
      <c r="AD878" s="27" t="n">
        <v>0.600134003002789</v>
      </c>
      <c r="AE878" s="27" t="n">
        <v>0.789180183605998</v>
      </c>
      <c r="AF878" s="27" t="n">
        <v>-0.768639497509711</v>
      </c>
      <c r="AG878" s="27" t="n">
        <v>1.08315490074655</v>
      </c>
      <c r="AH878" s="27" t="n">
        <v>0.796752981511647</v>
      </c>
      <c r="AI878" s="27" t="n">
        <v>0.711337307854089</v>
      </c>
      <c r="AJ878" s="27" t="n">
        <v>0.891942040193012</v>
      </c>
      <c r="AK878" s="27" t="n">
        <v>1.57816515335814</v>
      </c>
      <c r="AL878" s="21"/>
      <c r="AM878" s="31" t="n">
        <f aca="false">IF(SQRT($B$9)*$B878+SQRT(1-$B$9)*R878&lt;_xlfn.NORM.S.INV($B$6),1,0)</f>
        <v>0</v>
      </c>
      <c r="AN878" s="31" t="n">
        <f aca="false">IF(SQRT($B$9)*$B878+SQRT(1-$B$9)*S878&lt;_xlfn.NORM.S.INV($B$6),1,0)</f>
        <v>0</v>
      </c>
      <c r="AO878" s="31" t="n">
        <f aca="false">IF(SQRT($B$9)*$B878+SQRT(1-$B$9)*T878&lt;_xlfn.NORM.S.INV($B$6),1,0)</f>
        <v>0</v>
      </c>
      <c r="AP878" s="31" t="n">
        <f aca="false">IF(SQRT($B$9)*$B878+SQRT(1-$B$9)*U878&lt;_xlfn.NORM.S.INV($B$6),1,0)</f>
        <v>0</v>
      </c>
      <c r="AQ878" s="31" t="n">
        <f aca="false">IF(SQRT($B$9)*$B878+SQRT(1-$B$9)*V878&lt;_xlfn.NORM.S.INV($B$6),1,0)</f>
        <v>0</v>
      </c>
      <c r="AR878" s="31" t="n">
        <f aca="false">IF(SQRT($B$9)*$B878+SQRT(1-$B$9)*W878&lt;_xlfn.NORM.S.INV($B$6),1,0)</f>
        <v>0</v>
      </c>
      <c r="AS878" s="31" t="n">
        <f aca="false">IF(SQRT($B$9)*$B878+SQRT(1-$B$9)*X878&lt;_xlfn.NORM.S.INV($B$6),1,0)</f>
        <v>0</v>
      </c>
      <c r="AT878" s="31" t="n">
        <f aca="false">IF(SQRT($B$9)*$B878+SQRT(1-$B$9)*Y878&lt;_xlfn.NORM.S.INV($B$6),1,0)</f>
        <v>0</v>
      </c>
      <c r="AU878" s="31" t="n">
        <f aca="false">IF(SQRT($B$9)*$B878+SQRT(1-$B$9)*Z878&lt;_xlfn.NORM.S.INV($B$6),1,0)</f>
        <v>0</v>
      </c>
      <c r="AV878" s="31" t="n">
        <f aca="false">IF(SQRT($B$9)*$B878+SQRT(1-$B$9)*AA878&lt;_xlfn.NORM.S.INV($B$6),1,0)</f>
        <v>0</v>
      </c>
      <c r="AW878" s="31" t="n">
        <f aca="false">IF(SQRT($C$9)*$B878+SQRT(1-$C$9)*AB878&lt;_xlfn.NORM.S.INV($C$6),1,0)</f>
        <v>0</v>
      </c>
      <c r="AX878" s="31" t="n">
        <f aca="false">IF(SQRT($C$9)*$B878+SQRT(1-$C$9)*AC878&lt;_xlfn.NORM.S.INV($C$6),1,0)</f>
        <v>0</v>
      </c>
      <c r="AY878" s="31" t="n">
        <f aca="false">IF(SQRT($C$9)*$B878+SQRT(1-$C$9)*AD878&lt;_xlfn.NORM.S.INV($C$6),1,0)</f>
        <v>0</v>
      </c>
      <c r="AZ878" s="31" t="n">
        <f aca="false">IF(SQRT($C$9)*$B878+SQRT(1-$C$9)*AE878&lt;_xlfn.NORM.S.INV($C$6),1,0)</f>
        <v>0</v>
      </c>
      <c r="BA878" s="31" t="n">
        <f aca="false">IF(SQRT($C$9)*$B878+SQRT(1-$C$9)*AF878&lt;_xlfn.NORM.S.INV($C$6),1,0)</f>
        <v>0</v>
      </c>
      <c r="BB878" s="31" t="n">
        <f aca="false">IF(SQRT($C$9)*$B878+SQRT(1-$C$9)*AG878&lt;_xlfn.NORM.S.INV($C$6),1,0)</f>
        <v>0</v>
      </c>
      <c r="BC878" s="31" t="n">
        <f aca="false">IF(SQRT($C$9)*$B878+SQRT(1-$C$9)*AH878&lt;_xlfn.NORM.S.INV($C$6),1,0)</f>
        <v>0</v>
      </c>
      <c r="BD878" s="31" t="n">
        <f aca="false">IF(SQRT($C$9)*$B878+SQRT(1-$C$9)*AI878&lt;_xlfn.NORM.S.INV($C$6),1,0)</f>
        <v>0</v>
      </c>
      <c r="BE878" s="31" t="n">
        <f aca="false">IF(SQRT($C$9)*$B878+SQRT(1-$C$9)*AJ878&lt;_xlfn.NORM.S.INV($C$6),1,0)</f>
        <v>0</v>
      </c>
      <c r="BF878" s="31" t="n">
        <f aca="false">IF(SQRT($C$9)*$B878+SQRT(1-$C$9)*AK878&lt;_xlfn.NORM.S.INV($C$6),1,0)</f>
        <v>0</v>
      </c>
      <c r="BG878" s="21"/>
      <c r="BH878" s="21"/>
      <c r="BI878" s="31" t="n">
        <f aca="false">$B$11*(($A$1061)*$C878/$B$12*$B$7+(1-$A$1061)*$D878/$B$12*$C$7)</f>
        <v>0</v>
      </c>
      <c r="BJ878" s="31" t="n">
        <f aca="false">$B$11*(($A$1062)*$C878/$B$12*$B$7+(1-$A$1062)*$D878/$B$12*$C$7)</f>
        <v>0</v>
      </c>
      <c r="BK878" s="31" t="n">
        <f aca="false">$B$11*(($A$1063)*$C878/$B$12*$B$7+(1-$A$1063)*$D878/$B$12*$C$7)</f>
        <v>0</v>
      </c>
      <c r="BL878" s="31" t="n">
        <f aca="false">$B$11*(($A$1064)*$C878/$B$12*$B$7+(1-$A$1064)*$D878/$B$12*$C$7)</f>
        <v>0</v>
      </c>
      <c r="BM878" s="31" t="n">
        <f aca="false">$B$11*(($A$1065)*$C878/$B$12*$B$7+(1-$A$1065)*$D878/$B$12*$C$7)</f>
        <v>0</v>
      </c>
      <c r="BN878" s="31" t="n">
        <f aca="false">$B$11*(($A$1066)*$C878/$B$12*$B$7+(1-$A$1066)*$D878/$B$12*$C$7)</f>
        <v>0</v>
      </c>
      <c r="BO878" s="31" t="n">
        <f aca="false">$B$11*(($A$1067)*$C878/$B$12*$B$7+(1-$A$1067)*$D878/$B$12*$C$7)</f>
        <v>0</v>
      </c>
      <c r="BP878" s="31" t="n">
        <f aca="false">$B$11*(($A$1068)*$C878/$B$12*$B$7+(1-$A$1068)*$D878/$B$12*$C$7)</f>
        <v>0</v>
      </c>
      <c r="BQ878" s="31" t="n">
        <f aca="false">$B$11*(($A$1069)*$C878/$B$12*$B$7+(1-$A$1069)*$D878/$B$12*$C$7)</f>
        <v>0</v>
      </c>
      <c r="BR878" s="31" t="n">
        <f aca="false">$B$11*(($A$1070)*$C878/$B$12*$B$7+(1-$A$1070)*$D878/$B$12*$C$7)</f>
        <v>0</v>
      </c>
      <c r="BS878" s="31" t="n">
        <f aca="false">$B$11*(($A$1071)*$C878/$B$12*$B$7+(1-$A$1071)*$D878/$B$12*$C$7)</f>
        <v>0</v>
      </c>
      <c r="BT878" s="31" t="n">
        <f aca="false">$B$11*(($A$1072)*$C878/$B$12*$B$7+(1-$A$1072)*$D878/$B$12*$C$7)</f>
        <v>0</v>
      </c>
      <c r="BU878" s="31" t="n">
        <f aca="false">$B$11*(($A$1073)*$C878/$B$12*$B$7+(1-$A$1073)*$D878/$B$12*$C$7)</f>
        <v>0</v>
      </c>
      <c r="BV878" s="31" t="n">
        <f aca="false">$B$11*(($A$1074)*$C878/$B$12*$B$7+(1-$A$1074)*$D878/$B$12*$C$7)</f>
        <v>0</v>
      </c>
      <c r="BW878" s="31" t="n">
        <f aca="false">$B$11*(($A$1075)*$C878/$B$12*$B$7+(1-$A$1075)*$D878/$B$12*$C$7)</f>
        <v>0</v>
      </c>
      <c r="BX878" s="31" t="n">
        <f aca="false">$B$11*(($A$1076)*$C878/$B$12*$B$7+(1-$A$1076)*$D878/$B$12*$C$7)</f>
        <v>0</v>
      </c>
      <c r="BY878" s="31" t="n">
        <f aca="false">$B$11*(($A$1077)*$C878/$B$12*$B$7+(1-$A$1077)*$D878/$B$12*$C$7)</f>
        <v>0</v>
      </c>
      <c r="BZ878" s="31" t="n">
        <f aca="false">$B$11*(($A$1078)*$C878/$B$12*$B$7+(1-$A$1078)*$D878/$B$12*$C$7)</f>
        <v>0</v>
      </c>
      <c r="CA878" s="31" t="n">
        <f aca="false">$B$11*(($A$1079)*$C878/$B$12*$B$7+(1-$A$1079)*$D878/$B$12*$C$7)</f>
        <v>0</v>
      </c>
      <c r="CB878" s="31" t="n">
        <f aca="false">$B$11*(($A$1080)*$C878/$B$12*$B$7+(1-$A$1080)*$D878/$B$12*$C$7)</f>
        <v>0</v>
      </c>
      <c r="CC878" s="31" t="n">
        <f aca="false">$B$11*(($A$1081)*$C878/$B$12*$B$7+(1-$A$1081)*$D878/$B$12*$C$7)</f>
        <v>0</v>
      </c>
    </row>
    <row r="879" customFormat="false" ht="15" hidden="false" customHeight="false" outlineLevel="0" collapsed="false">
      <c r="A879" s="21" t="n">
        <v>855</v>
      </c>
      <c r="B879" s="27" t="n">
        <v>-1.3408887079689</v>
      </c>
      <c r="C879" s="9" t="n">
        <f aca="false">SUM(AM879:AV879)</f>
        <v>0</v>
      </c>
      <c r="D879" s="9" t="n">
        <f aca="false">SUM(AW879:BF879)</f>
        <v>1</v>
      </c>
      <c r="E879" s="24" t="n">
        <f aca="false">(1-C879/$B$12)*$B$8-C879/$B$12*$B$7</f>
        <v>0.05</v>
      </c>
      <c r="F879" s="24" t="n">
        <f aca="false">(1-D879/$B$12)*$C$8-D879/$B$12*$C$7</f>
        <v>0.021</v>
      </c>
      <c r="G879" s="47" t="n">
        <f aca="false">$B$11*($B$10*C879/$B$12*$B$7+(1-$B$10)*D879/$B$12*$C$7)</f>
        <v>300</v>
      </c>
      <c r="H879" s="24" t="n">
        <f aca="false">$B$10*E879+(1-$B$10)*F879</f>
        <v>0.0355</v>
      </c>
      <c r="I879" s="21"/>
      <c r="J879" s="21"/>
      <c r="K879" s="21"/>
      <c r="L879" s="21"/>
      <c r="M879" s="21"/>
      <c r="N879" s="21"/>
      <c r="O879" s="21"/>
      <c r="P879" s="21"/>
      <c r="Q879" s="21"/>
      <c r="R879" s="27" t="n">
        <v>0.0624010400866972</v>
      </c>
      <c r="S879" s="27" t="n">
        <v>0.0805652881833656</v>
      </c>
      <c r="T879" s="27" t="n">
        <v>-0.772799049922692</v>
      </c>
      <c r="U879" s="27" t="n">
        <v>-0.413092623951456</v>
      </c>
      <c r="V879" s="27" t="n">
        <v>-0.502067863720544</v>
      </c>
      <c r="W879" s="27" t="n">
        <v>-0.432989788322329</v>
      </c>
      <c r="X879" s="27" t="n">
        <v>0.844471825827951</v>
      </c>
      <c r="Y879" s="27" t="n">
        <v>-1.40789253168381</v>
      </c>
      <c r="Z879" s="27" t="n">
        <v>-0.343537671341682</v>
      </c>
      <c r="AA879" s="27" t="n">
        <v>-1.38987144932691</v>
      </c>
      <c r="AB879" s="27" t="n">
        <v>0.0296360736136447</v>
      </c>
      <c r="AC879" s="27" t="n">
        <v>-1.02340817004108</v>
      </c>
      <c r="AD879" s="27" t="n">
        <v>-0.0728007004803484</v>
      </c>
      <c r="AE879" s="27" t="n">
        <v>-1.20489275936922</v>
      </c>
      <c r="AF879" s="27" t="n">
        <v>-0.0862927519478908</v>
      </c>
      <c r="AG879" s="27" t="n">
        <v>1.54960744145666</v>
      </c>
      <c r="AH879" s="27" t="n">
        <v>1.14457703964789</v>
      </c>
      <c r="AI879" s="27" t="n">
        <v>-0.918982587738299</v>
      </c>
      <c r="AJ879" s="27" t="n">
        <v>0.304840265513335</v>
      </c>
      <c r="AK879" s="27" t="n">
        <v>1.54968658862225</v>
      </c>
      <c r="AL879" s="21"/>
      <c r="AM879" s="31" t="n">
        <f aca="false">IF(SQRT($B$9)*$B879+SQRT(1-$B$9)*R879&lt;_xlfn.NORM.S.INV($B$6),1,0)</f>
        <v>0</v>
      </c>
      <c r="AN879" s="31" t="n">
        <f aca="false">IF(SQRT($B$9)*$B879+SQRT(1-$B$9)*S879&lt;_xlfn.NORM.S.INV($B$6),1,0)</f>
        <v>0</v>
      </c>
      <c r="AO879" s="31" t="n">
        <f aca="false">IF(SQRT($B$9)*$B879+SQRT(1-$B$9)*T879&lt;_xlfn.NORM.S.INV($B$6),1,0)</f>
        <v>0</v>
      </c>
      <c r="AP879" s="31" t="n">
        <f aca="false">IF(SQRT($B$9)*$B879+SQRT(1-$B$9)*U879&lt;_xlfn.NORM.S.INV($B$6),1,0)</f>
        <v>0</v>
      </c>
      <c r="AQ879" s="31" t="n">
        <f aca="false">IF(SQRT($B$9)*$B879+SQRT(1-$B$9)*V879&lt;_xlfn.NORM.S.INV($B$6),1,0)</f>
        <v>0</v>
      </c>
      <c r="AR879" s="31" t="n">
        <f aca="false">IF(SQRT($B$9)*$B879+SQRT(1-$B$9)*W879&lt;_xlfn.NORM.S.INV($B$6),1,0)</f>
        <v>0</v>
      </c>
      <c r="AS879" s="31" t="n">
        <f aca="false">IF(SQRT($B$9)*$B879+SQRT(1-$B$9)*X879&lt;_xlfn.NORM.S.INV($B$6),1,0)</f>
        <v>0</v>
      </c>
      <c r="AT879" s="31" t="n">
        <f aca="false">IF(SQRT($B$9)*$B879+SQRT(1-$B$9)*Y879&lt;_xlfn.NORM.S.INV($B$6),1,0)</f>
        <v>0</v>
      </c>
      <c r="AU879" s="31" t="n">
        <f aca="false">IF(SQRT($B$9)*$B879+SQRT(1-$B$9)*Z879&lt;_xlfn.NORM.S.INV($B$6),1,0)</f>
        <v>0</v>
      </c>
      <c r="AV879" s="31" t="n">
        <f aca="false">IF(SQRT($B$9)*$B879+SQRT(1-$B$9)*AA879&lt;_xlfn.NORM.S.INV($B$6),1,0)</f>
        <v>0</v>
      </c>
      <c r="AW879" s="31" t="n">
        <f aca="false">IF(SQRT($C$9)*$B879+SQRT(1-$C$9)*AB879&lt;_xlfn.NORM.S.INV($C$6),1,0)</f>
        <v>0</v>
      </c>
      <c r="AX879" s="31" t="n">
        <f aca="false">IF(SQRT($C$9)*$B879+SQRT(1-$C$9)*AC879&lt;_xlfn.NORM.S.INV($C$6),1,0)</f>
        <v>0</v>
      </c>
      <c r="AY879" s="31" t="n">
        <f aca="false">IF(SQRT($C$9)*$B879+SQRT(1-$C$9)*AD879&lt;_xlfn.NORM.S.INV($C$6),1,0)</f>
        <v>0</v>
      </c>
      <c r="AZ879" s="31" t="n">
        <f aca="false">IF(SQRT($C$9)*$B879+SQRT(1-$C$9)*AE879&lt;_xlfn.NORM.S.INV($C$6),1,0)</f>
        <v>1</v>
      </c>
      <c r="BA879" s="31" t="n">
        <f aca="false">IF(SQRT($C$9)*$B879+SQRT(1-$C$9)*AF879&lt;_xlfn.NORM.S.INV($C$6),1,0)</f>
        <v>0</v>
      </c>
      <c r="BB879" s="31" t="n">
        <f aca="false">IF(SQRT($C$9)*$B879+SQRT(1-$C$9)*AG879&lt;_xlfn.NORM.S.INV($C$6),1,0)</f>
        <v>0</v>
      </c>
      <c r="BC879" s="31" t="n">
        <f aca="false">IF(SQRT($C$9)*$B879+SQRT(1-$C$9)*AH879&lt;_xlfn.NORM.S.INV($C$6),1,0)</f>
        <v>0</v>
      </c>
      <c r="BD879" s="31" t="n">
        <f aca="false">IF(SQRT($C$9)*$B879+SQRT(1-$C$9)*AI879&lt;_xlfn.NORM.S.INV($C$6),1,0)</f>
        <v>0</v>
      </c>
      <c r="BE879" s="31" t="n">
        <f aca="false">IF(SQRT($C$9)*$B879+SQRT(1-$C$9)*AJ879&lt;_xlfn.NORM.S.INV($C$6),1,0)</f>
        <v>0</v>
      </c>
      <c r="BF879" s="31" t="n">
        <f aca="false">IF(SQRT($C$9)*$B879+SQRT(1-$C$9)*AK879&lt;_xlfn.NORM.S.INV($C$6),1,0)</f>
        <v>0</v>
      </c>
      <c r="BG879" s="21"/>
      <c r="BH879" s="21"/>
      <c r="BI879" s="31" t="n">
        <f aca="false">$B$11*(($A$1061)*$C879/$B$12*$B$7+(1-$A$1061)*$D879/$B$12*$C$7)</f>
        <v>600</v>
      </c>
      <c r="BJ879" s="31" t="n">
        <f aca="false">$B$11*(($A$1062)*$C879/$B$12*$B$7+(1-$A$1062)*$D879/$B$12*$C$7)</f>
        <v>570</v>
      </c>
      <c r="BK879" s="31" t="n">
        <f aca="false">$B$11*(($A$1063)*$C879/$B$12*$B$7+(1-$A$1063)*$D879/$B$12*$C$7)</f>
        <v>540</v>
      </c>
      <c r="BL879" s="31" t="n">
        <f aca="false">$B$11*(($A$1064)*$C879/$B$12*$B$7+(1-$A$1064)*$D879/$B$12*$C$7)</f>
        <v>510</v>
      </c>
      <c r="BM879" s="31" t="n">
        <f aca="false">$B$11*(($A$1065)*$C879/$B$12*$B$7+(1-$A$1065)*$D879/$B$12*$C$7)</f>
        <v>480</v>
      </c>
      <c r="BN879" s="31" t="n">
        <f aca="false">$B$11*(($A$1066)*$C879/$B$12*$B$7+(1-$A$1066)*$D879/$B$12*$C$7)</f>
        <v>450</v>
      </c>
      <c r="BO879" s="31" t="n">
        <f aca="false">$B$11*(($A$1067)*$C879/$B$12*$B$7+(1-$A$1067)*$D879/$B$12*$C$7)</f>
        <v>420</v>
      </c>
      <c r="BP879" s="31" t="n">
        <f aca="false">$B$11*(($A$1068)*$C879/$B$12*$B$7+(1-$A$1068)*$D879/$B$12*$C$7)</f>
        <v>390</v>
      </c>
      <c r="BQ879" s="31" t="n">
        <f aca="false">$B$11*(($A$1069)*$C879/$B$12*$B$7+(1-$A$1069)*$D879/$B$12*$C$7)</f>
        <v>360</v>
      </c>
      <c r="BR879" s="31" t="n">
        <f aca="false">$B$11*(($A$1070)*$C879/$B$12*$B$7+(1-$A$1070)*$D879/$B$12*$C$7)</f>
        <v>330</v>
      </c>
      <c r="BS879" s="31" t="n">
        <f aca="false">$B$11*(($A$1071)*$C879/$B$12*$B$7+(1-$A$1071)*$D879/$B$12*$C$7)</f>
        <v>300</v>
      </c>
      <c r="BT879" s="31" t="n">
        <f aca="false">$B$11*(($A$1072)*$C879/$B$12*$B$7+(1-$A$1072)*$D879/$B$12*$C$7)</f>
        <v>270</v>
      </c>
      <c r="BU879" s="31" t="n">
        <f aca="false">$B$11*(($A$1073)*$C879/$B$12*$B$7+(1-$A$1073)*$D879/$B$12*$C$7)</f>
        <v>240</v>
      </c>
      <c r="BV879" s="31" t="n">
        <f aca="false">$B$11*(($A$1074)*$C879/$B$12*$B$7+(1-$A$1074)*$D879/$B$12*$C$7)</f>
        <v>210</v>
      </c>
      <c r="BW879" s="31" t="n">
        <f aca="false">$B$11*(($A$1075)*$C879/$B$12*$B$7+(1-$A$1075)*$D879/$B$12*$C$7)</f>
        <v>180</v>
      </c>
      <c r="BX879" s="31" t="n">
        <f aca="false">$B$11*(($A$1076)*$C879/$B$12*$B$7+(1-$A$1076)*$D879/$B$12*$C$7)</f>
        <v>150</v>
      </c>
      <c r="BY879" s="31" t="n">
        <f aca="false">$B$11*(($A$1077)*$C879/$B$12*$B$7+(1-$A$1077)*$D879/$B$12*$C$7)</f>
        <v>120</v>
      </c>
      <c r="BZ879" s="31" t="n">
        <f aca="false">$B$11*(($A$1078)*$C879/$B$12*$B$7+(1-$A$1078)*$D879/$B$12*$C$7)</f>
        <v>90</v>
      </c>
      <c r="CA879" s="31" t="n">
        <f aca="false">$B$11*(($A$1079)*$C879/$B$12*$B$7+(1-$A$1079)*$D879/$B$12*$C$7)</f>
        <v>60</v>
      </c>
      <c r="CB879" s="31" t="n">
        <f aca="false">$B$11*(($A$1080)*$C879/$B$12*$B$7+(1-$A$1080)*$D879/$B$12*$C$7)</f>
        <v>30</v>
      </c>
      <c r="CC879" s="31" t="n">
        <f aca="false">$B$11*(($A$1081)*$C879/$B$12*$B$7+(1-$A$1081)*$D879/$B$12*$C$7)</f>
        <v>0</v>
      </c>
    </row>
    <row r="880" customFormat="false" ht="15" hidden="false" customHeight="false" outlineLevel="0" collapsed="false">
      <c r="A880" s="21" t="n">
        <v>856</v>
      </c>
      <c r="B880" s="27" t="n">
        <v>-0.079351772210365</v>
      </c>
      <c r="C880" s="9" t="n">
        <f aca="false">SUM(AM880:AV880)</f>
        <v>0</v>
      </c>
      <c r="D880" s="9" t="n">
        <f aca="false">SUM(AW880:BF880)</f>
        <v>1</v>
      </c>
      <c r="E880" s="24" t="n">
        <f aca="false">(1-C880/$B$12)*$B$8-C880/$B$12*$B$7</f>
        <v>0.05</v>
      </c>
      <c r="F880" s="24" t="n">
        <f aca="false">(1-D880/$B$12)*$C$8-D880/$B$12*$C$7</f>
        <v>0.021</v>
      </c>
      <c r="G880" s="47" t="n">
        <f aca="false">$B$11*($B$10*C880/$B$12*$B$7+(1-$B$10)*D880/$B$12*$C$7)</f>
        <v>300</v>
      </c>
      <c r="H880" s="24" t="n">
        <f aca="false">$B$10*E880+(1-$B$10)*F880</f>
        <v>0.0355</v>
      </c>
      <c r="I880" s="21"/>
      <c r="J880" s="21"/>
      <c r="K880" s="21"/>
      <c r="L880" s="21"/>
      <c r="M880" s="21"/>
      <c r="N880" s="21"/>
      <c r="O880" s="21"/>
      <c r="P880" s="21"/>
      <c r="Q880" s="21"/>
      <c r="R880" s="27" t="n">
        <v>0.588116647187476</v>
      </c>
      <c r="S880" s="27" t="n">
        <v>-0.0769474621211049</v>
      </c>
      <c r="T880" s="27" t="n">
        <v>-0.748163353889301</v>
      </c>
      <c r="U880" s="27" t="n">
        <v>0.79909629982633</v>
      </c>
      <c r="V880" s="27" t="n">
        <v>-0.949998223943491</v>
      </c>
      <c r="W880" s="27" t="n">
        <v>-0.023652385931468</v>
      </c>
      <c r="X880" s="27" t="n">
        <v>0.378001460665273</v>
      </c>
      <c r="Y880" s="27" t="n">
        <v>-0.250510590133245</v>
      </c>
      <c r="Z880" s="27" t="n">
        <v>0.0110341458219439</v>
      </c>
      <c r="AA880" s="27" t="n">
        <v>-0.670323666839431</v>
      </c>
      <c r="AB880" s="27" t="n">
        <v>-2.05651225705089</v>
      </c>
      <c r="AC880" s="27" t="n">
        <v>1.55901631939065</v>
      </c>
      <c r="AD880" s="27" t="n">
        <v>0.387706851078688</v>
      </c>
      <c r="AE880" s="27" t="n">
        <v>1.40784662352739</v>
      </c>
      <c r="AF880" s="27" t="n">
        <v>-0.425816707150237</v>
      </c>
      <c r="AG880" s="27" t="n">
        <v>-0.860225919626953</v>
      </c>
      <c r="AH880" s="27" t="n">
        <v>0.617803598142216</v>
      </c>
      <c r="AI880" s="27" t="n">
        <v>-0.164229188113154</v>
      </c>
      <c r="AJ880" s="27" t="n">
        <v>-1.27340464583985</v>
      </c>
      <c r="AK880" s="27" t="n">
        <v>0.418043797425463</v>
      </c>
      <c r="AL880" s="21"/>
      <c r="AM880" s="31" t="n">
        <f aca="false">IF(SQRT($B$9)*$B880+SQRT(1-$B$9)*R880&lt;_xlfn.NORM.S.INV($B$6),1,0)</f>
        <v>0</v>
      </c>
      <c r="AN880" s="31" t="n">
        <f aca="false">IF(SQRT($B$9)*$B880+SQRT(1-$B$9)*S880&lt;_xlfn.NORM.S.INV($B$6),1,0)</f>
        <v>0</v>
      </c>
      <c r="AO880" s="31" t="n">
        <f aca="false">IF(SQRT($B$9)*$B880+SQRT(1-$B$9)*T880&lt;_xlfn.NORM.S.INV($B$6),1,0)</f>
        <v>0</v>
      </c>
      <c r="AP880" s="31" t="n">
        <f aca="false">IF(SQRT($B$9)*$B880+SQRT(1-$B$9)*U880&lt;_xlfn.NORM.S.INV($B$6),1,0)</f>
        <v>0</v>
      </c>
      <c r="AQ880" s="31" t="n">
        <f aca="false">IF(SQRT($B$9)*$B880+SQRT(1-$B$9)*V880&lt;_xlfn.NORM.S.INV($B$6),1,0)</f>
        <v>0</v>
      </c>
      <c r="AR880" s="31" t="n">
        <f aca="false">IF(SQRT($B$9)*$B880+SQRT(1-$B$9)*W880&lt;_xlfn.NORM.S.INV($B$6),1,0)</f>
        <v>0</v>
      </c>
      <c r="AS880" s="31" t="n">
        <f aca="false">IF(SQRT($B$9)*$B880+SQRT(1-$B$9)*X880&lt;_xlfn.NORM.S.INV($B$6),1,0)</f>
        <v>0</v>
      </c>
      <c r="AT880" s="31" t="n">
        <f aca="false">IF(SQRT($B$9)*$B880+SQRT(1-$B$9)*Y880&lt;_xlfn.NORM.S.INV($B$6),1,0)</f>
        <v>0</v>
      </c>
      <c r="AU880" s="31" t="n">
        <f aca="false">IF(SQRT($B$9)*$B880+SQRT(1-$B$9)*Z880&lt;_xlfn.NORM.S.INV($B$6),1,0)</f>
        <v>0</v>
      </c>
      <c r="AV880" s="31" t="n">
        <f aca="false">IF(SQRT($B$9)*$B880+SQRT(1-$B$9)*AA880&lt;_xlfn.NORM.S.INV($B$6),1,0)</f>
        <v>0</v>
      </c>
      <c r="AW880" s="31" t="n">
        <f aca="false">IF(SQRT($C$9)*$B880+SQRT(1-$C$9)*AB880&lt;_xlfn.NORM.S.INV($C$6),1,0)</f>
        <v>1</v>
      </c>
      <c r="AX880" s="31" t="n">
        <f aca="false">IF(SQRT($C$9)*$B880+SQRT(1-$C$9)*AC880&lt;_xlfn.NORM.S.INV($C$6),1,0)</f>
        <v>0</v>
      </c>
      <c r="AY880" s="31" t="n">
        <f aca="false">IF(SQRT($C$9)*$B880+SQRT(1-$C$9)*AD880&lt;_xlfn.NORM.S.INV($C$6),1,0)</f>
        <v>0</v>
      </c>
      <c r="AZ880" s="31" t="n">
        <f aca="false">IF(SQRT($C$9)*$B880+SQRT(1-$C$9)*AE880&lt;_xlfn.NORM.S.INV($C$6),1,0)</f>
        <v>0</v>
      </c>
      <c r="BA880" s="31" t="n">
        <f aca="false">IF(SQRT($C$9)*$B880+SQRT(1-$C$9)*AF880&lt;_xlfn.NORM.S.INV($C$6),1,0)</f>
        <v>0</v>
      </c>
      <c r="BB880" s="31" t="n">
        <f aca="false">IF(SQRT($C$9)*$B880+SQRT(1-$C$9)*AG880&lt;_xlfn.NORM.S.INV($C$6),1,0)</f>
        <v>0</v>
      </c>
      <c r="BC880" s="31" t="n">
        <f aca="false">IF(SQRT($C$9)*$B880+SQRT(1-$C$9)*AH880&lt;_xlfn.NORM.S.INV($C$6),1,0)</f>
        <v>0</v>
      </c>
      <c r="BD880" s="31" t="n">
        <f aca="false">IF(SQRT($C$9)*$B880+SQRT(1-$C$9)*AI880&lt;_xlfn.NORM.S.INV($C$6),1,0)</f>
        <v>0</v>
      </c>
      <c r="BE880" s="31" t="n">
        <f aca="false">IF(SQRT($C$9)*$B880+SQRT(1-$C$9)*AJ880&lt;_xlfn.NORM.S.INV($C$6),1,0)</f>
        <v>0</v>
      </c>
      <c r="BF880" s="31" t="n">
        <f aca="false">IF(SQRT($C$9)*$B880+SQRT(1-$C$9)*AK880&lt;_xlfn.NORM.S.INV($C$6),1,0)</f>
        <v>0</v>
      </c>
      <c r="BG880" s="21"/>
      <c r="BH880" s="21"/>
      <c r="BI880" s="31" t="n">
        <f aca="false">$B$11*(($A$1061)*$C880/$B$12*$B$7+(1-$A$1061)*$D880/$B$12*$C$7)</f>
        <v>600</v>
      </c>
      <c r="BJ880" s="31" t="n">
        <f aca="false">$B$11*(($A$1062)*$C880/$B$12*$B$7+(1-$A$1062)*$D880/$B$12*$C$7)</f>
        <v>570</v>
      </c>
      <c r="BK880" s="31" t="n">
        <f aca="false">$B$11*(($A$1063)*$C880/$B$12*$B$7+(1-$A$1063)*$D880/$B$12*$C$7)</f>
        <v>540</v>
      </c>
      <c r="BL880" s="31" t="n">
        <f aca="false">$B$11*(($A$1064)*$C880/$B$12*$B$7+(1-$A$1064)*$D880/$B$12*$C$7)</f>
        <v>510</v>
      </c>
      <c r="BM880" s="31" t="n">
        <f aca="false">$B$11*(($A$1065)*$C880/$B$12*$B$7+(1-$A$1065)*$D880/$B$12*$C$7)</f>
        <v>480</v>
      </c>
      <c r="BN880" s="31" t="n">
        <f aca="false">$B$11*(($A$1066)*$C880/$B$12*$B$7+(1-$A$1066)*$D880/$B$12*$C$7)</f>
        <v>450</v>
      </c>
      <c r="BO880" s="31" t="n">
        <f aca="false">$B$11*(($A$1067)*$C880/$B$12*$B$7+(1-$A$1067)*$D880/$B$12*$C$7)</f>
        <v>420</v>
      </c>
      <c r="BP880" s="31" t="n">
        <f aca="false">$B$11*(($A$1068)*$C880/$B$12*$B$7+(1-$A$1068)*$D880/$B$12*$C$7)</f>
        <v>390</v>
      </c>
      <c r="BQ880" s="31" t="n">
        <f aca="false">$B$11*(($A$1069)*$C880/$B$12*$B$7+(1-$A$1069)*$D880/$B$12*$C$7)</f>
        <v>360</v>
      </c>
      <c r="BR880" s="31" t="n">
        <f aca="false">$B$11*(($A$1070)*$C880/$B$12*$B$7+(1-$A$1070)*$D880/$B$12*$C$7)</f>
        <v>330</v>
      </c>
      <c r="BS880" s="31" t="n">
        <f aca="false">$B$11*(($A$1071)*$C880/$B$12*$B$7+(1-$A$1071)*$D880/$B$12*$C$7)</f>
        <v>300</v>
      </c>
      <c r="BT880" s="31" t="n">
        <f aca="false">$B$11*(($A$1072)*$C880/$B$12*$B$7+(1-$A$1072)*$D880/$B$12*$C$7)</f>
        <v>270</v>
      </c>
      <c r="BU880" s="31" t="n">
        <f aca="false">$B$11*(($A$1073)*$C880/$B$12*$B$7+(1-$A$1073)*$D880/$B$12*$C$7)</f>
        <v>240</v>
      </c>
      <c r="BV880" s="31" t="n">
        <f aca="false">$B$11*(($A$1074)*$C880/$B$12*$B$7+(1-$A$1074)*$D880/$B$12*$C$7)</f>
        <v>210</v>
      </c>
      <c r="BW880" s="31" t="n">
        <f aca="false">$B$11*(($A$1075)*$C880/$B$12*$B$7+(1-$A$1075)*$D880/$B$12*$C$7)</f>
        <v>180</v>
      </c>
      <c r="BX880" s="31" t="n">
        <f aca="false">$B$11*(($A$1076)*$C880/$B$12*$B$7+(1-$A$1076)*$D880/$B$12*$C$7)</f>
        <v>150</v>
      </c>
      <c r="BY880" s="31" t="n">
        <f aca="false">$B$11*(($A$1077)*$C880/$B$12*$B$7+(1-$A$1077)*$D880/$B$12*$C$7)</f>
        <v>120</v>
      </c>
      <c r="BZ880" s="31" t="n">
        <f aca="false">$B$11*(($A$1078)*$C880/$B$12*$B$7+(1-$A$1078)*$D880/$B$12*$C$7)</f>
        <v>90</v>
      </c>
      <c r="CA880" s="31" t="n">
        <f aca="false">$B$11*(($A$1079)*$C880/$B$12*$B$7+(1-$A$1079)*$D880/$B$12*$C$7)</f>
        <v>60</v>
      </c>
      <c r="CB880" s="31" t="n">
        <f aca="false">$B$11*(($A$1080)*$C880/$B$12*$B$7+(1-$A$1080)*$D880/$B$12*$C$7)</f>
        <v>30</v>
      </c>
      <c r="CC880" s="31" t="n">
        <f aca="false">$B$11*(($A$1081)*$C880/$B$12*$B$7+(1-$A$1081)*$D880/$B$12*$C$7)</f>
        <v>0</v>
      </c>
    </row>
    <row r="881" customFormat="false" ht="15" hidden="false" customHeight="false" outlineLevel="0" collapsed="false">
      <c r="A881" s="21" t="n">
        <v>857</v>
      </c>
      <c r="B881" s="27" t="n">
        <v>-0.44007472370832</v>
      </c>
      <c r="C881" s="9" t="n">
        <f aca="false">SUM(AM881:AV881)</f>
        <v>0</v>
      </c>
      <c r="D881" s="9" t="n">
        <f aca="false">SUM(AW881:BF881)</f>
        <v>1</v>
      </c>
      <c r="E881" s="24" t="n">
        <f aca="false">(1-C881/$B$12)*$B$8-C881/$B$12*$B$7</f>
        <v>0.05</v>
      </c>
      <c r="F881" s="24" t="n">
        <f aca="false">(1-D881/$B$12)*$C$8-D881/$B$12*$C$7</f>
        <v>0.021</v>
      </c>
      <c r="G881" s="47" t="n">
        <f aca="false">$B$11*($B$10*C881/$B$12*$B$7+(1-$B$10)*D881/$B$12*$C$7)</f>
        <v>300</v>
      </c>
      <c r="H881" s="24" t="n">
        <f aca="false">$B$10*E881+(1-$B$10)*F881</f>
        <v>0.0355</v>
      </c>
      <c r="I881" s="21"/>
      <c r="J881" s="21"/>
      <c r="K881" s="21"/>
      <c r="L881" s="21"/>
      <c r="M881" s="21"/>
      <c r="N881" s="21"/>
      <c r="O881" s="21"/>
      <c r="P881" s="21"/>
      <c r="Q881" s="21"/>
      <c r="R881" s="27" t="n">
        <v>0.0979207843386838</v>
      </c>
      <c r="S881" s="27" t="n">
        <v>-0.137588682122208</v>
      </c>
      <c r="T881" s="27" t="n">
        <v>0.85121990998973</v>
      </c>
      <c r="U881" s="27" t="n">
        <v>-0.388660705081495</v>
      </c>
      <c r="V881" s="27" t="n">
        <v>0.27829492193341</v>
      </c>
      <c r="W881" s="27" t="n">
        <v>0.841680065343336</v>
      </c>
      <c r="X881" s="27" t="n">
        <v>-1.18790473143145</v>
      </c>
      <c r="Y881" s="27" t="n">
        <v>-0.827517158231024</v>
      </c>
      <c r="Z881" s="27" t="n">
        <v>-1.27818413392725</v>
      </c>
      <c r="AA881" s="27" t="n">
        <v>-1.66406191901678</v>
      </c>
      <c r="AB881" s="27" t="n">
        <v>-0.286569695042948</v>
      </c>
      <c r="AC881" s="27" t="n">
        <v>1.06512251428744</v>
      </c>
      <c r="AD881" s="27" t="n">
        <v>0.351762084496698</v>
      </c>
      <c r="AE881" s="27" t="n">
        <v>-0.330073682652401</v>
      </c>
      <c r="AF881" s="27" t="n">
        <v>-0.264438064583864</v>
      </c>
      <c r="AG881" s="27" t="n">
        <v>0.327404906748538</v>
      </c>
      <c r="AH881" s="27" t="n">
        <v>0.115697456537703</v>
      </c>
      <c r="AI881" s="27" t="n">
        <v>0.152572631955152</v>
      </c>
      <c r="AJ881" s="27" t="n">
        <v>-2.00934781698312</v>
      </c>
      <c r="AK881" s="27" t="n">
        <v>-1.33242268602735</v>
      </c>
      <c r="AL881" s="21"/>
      <c r="AM881" s="31" t="n">
        <f aca="false">IF(SQRT($B$9)*$B881+SQRT(1-$B$9)*R881&lt;_xlfn.NORM.S.INV($B$6),1,0)</f>
        <v>0</v>
      </c>
      <c r="AN881" s="31" t="n">
        <f aca="false">IF(SQRT($B$9)*$B881+SQRT(1-$B$9)*S881&lt;_xlfn.NORM.S.INV($B$6),1,0)</f>
        <v>0</v>
      </c>
      <c r="AO881" s="31" t="n">
        <f aca="false">IF(SQRT($B$9)*$B881+SQRT(1-$B$9)*T881&lt;_xlfn.NORM.S.INV($B$6),1,0)</f>
        <v>0</v>
      </c>
      <c r="AP881" s="31" t="n">
        <f aca="false">IF(SQRT($B$9)*$B881+SQRT(1-$B$9)*U881&lt;_xlfn.NORM.S.INV($B$6),1,0)</f>
        <v>0</v>
      </c>
      <c r="AQ881" s="31" t="n">
        <f aca="false">IF(SQRT($B$9)*$B881+SQRT(1-$B$9)*V881&lt;_xlfn.NORM.S.INV($B$6),1,0)</f>
        <v>0</v>
      </c>
      <c r="AR881" s="31" t="n">
        <f aca="false">IF(SQRT($B$9)*$B881+SQRT(1-$B$9)*W881&lt;_xlfn.NORM.S.INV($B$6),1,0)</f>
        <v>0</v>
      </c>
      <c r="AS881" s="31" t="n">
        <f aca="false">IF(SQRT($B$9)*$B881+SQRT(1-$B$9)*X881&lt;_xlfn.NORM.S.INV($B$6),1,0)</f>
        <v>0</v>
      </c>
      <c r="AT881" s="31" t="n">
        <f aca="false">IF(SQRT($B$9)*$B881+SQRT(1-$B$9)*Y881&lt;_xlfn.NORM.S.INV($B$6),1,0)</f>
        <v>0</v>
      </c>
      <c r="AU881" s="31" t="n">
        <f aca="false">IF(SQRT($B$9)*$B881+SQRT(1-$B$9)*Z881&lt;_xlfn.NORM.S.INV($B$6),1,0)</f>
        <v>0</v>
      </c>
      <c r="AV881" s="31" t="n">
        <f aca="false">IF(SQRT($B$9)*$B881+SQRT(1-$B$9)*AA881&lt;_xlfn.NORM.S.INV($B$6),1,0)</f>
        <v>0</v>
      </c>
      <c r="AW881" s="31" t="n">
        <f aca="false">IF(SQRT($C$9)*$B881+SQRT(1-$C$9)*AB881&lt;_xlfn.NORM.S.INV($C$6),1,0)</f>
        <v>0</v>
      </c>
      <c r="AX881" s="31" t="n">
        <f aca="false">IF(SQRT($C$9)*$B881+SQRT(1-$C$9)*AC881&lt;_xlfn.NORM.S.INV($C$6),1,0)</f>
        <v>0</v>
      </c>
      <c r="AY881" s="31" t="n">
        <f aca="false">IF(SQRT($C$9)*$B881+SQRT(1-$C$9)*AD881&lt;_xlfn.NORM.S.INV($C$6),1,0)</f>
        <v>0</v>
      </c>
      <c r="AZ881" s="31" t="n">
        <f aca="false">IF(SQRT($C$9)*$B881+SQRT(1-$C$9)*AE881&lt;_xlfn.NORM.S.INV($C$6),1,0)</f>
        <v>0</v>
      </c>
      <c r="BA881" s="31" t="n">
        <f aca="false">IF(SQRT($C$9)*$B881+SQRT(1-$C$9)*AF881&lt;_xlfn.NORM.S.INV($C$6),1,0)</f>
        <v>0</v>
      </c>
      <c r="BB881" s="31" t="n">
        <f aca="false">IF(SQRT($C$9)*$B881+SQRT(1-$C$9)*AG881&lt;_xlfn.NORM.S.INV($C$6),1,0)</f>
        <v>0</v>
      </c>
      <c r="BC881" s="31" t="n">
        <f aca="false">IF(SQRT($C$9)*$B881+SQRT(1-$C$9)*AH881&lt;_xlfn.NORM.S.INV($C$6),1,0)</f>
        <v>0</v>
      </c>
      <c r="BD881" s="31" t="n">
        <f aca="false">IF(SQRT($C$9)*$B881+SQRT(1-$C$9)*AI881&lt;_xlfn.NORM.S.INV($C$6),1,0)</f>
        <v>0</v>
      </c>
      <c r="BE881" s="31" t="n">
        <f aca="false">IF(SQRT($C$9)*$B881+SQRT(1-$C$9)*AJ881&lt;_xlfn.NORM.S.INV($C$6),1,0)</f>
        <v>1</v>
      </c>
      <c r="BF881" s="31" t="n">
        <f aca="false">IF(SQRT($C$9)*$B881+SQRT(1-$C$9)*AK881&lt;_xlfn.NORM.S.INV($C$6),1,0)</f>
        <v>0</v>
      </c>
      <c r="BG881" s="21"/>
      <c r="BH881" s="21"/>
      <c r="BI881" s="31" t="n">
        <f aca="false">$B$11*(($A$1061)*$C881/$B$12*$B$7+(1-$A$1061)*$D881/$B$12*$C$7)</f>
        <v>600</v>
      </c>
      <c r="BJ881" s="31" t="n">
        <f aca="false">$B$11*(($A$1062)*$C881/$B$12*$B$7+(1-$A$1062)*$D881/$B$12*$C$7)</f>
        <v>570</v>
      </c>
      <c r="BK881" s="31" t="n">
        <f aca="false">$B$11*(($A$1063)*$C881/$B$12*$B$7+(1-$A$1063)*$D881/$B$12*$C$7)</f>
        <v>540</v>
      </c>
      <c r="BL881" s="31" t="n">
        <f aca="false">$B$11*(($A$1064)*$C881/$B$12*$B$7+(1-$A$1064)*$D881/$B$12*$C$7)</f>
        <v>510</v>
      </c>
      <c r="BM881" s="31" t="n">
        <f aca="false">$B$11*(($A$1065)*$C881/$B$12*$B$7+(1-$A$1065)*$D881/$B$12*$C$7)</f>
        <v>480</v>
      </c>
      <c r="BN881" s="31" t="n">
        <f aca="false">$B$11*(($A$1066)*$C881/$B$12*$B$7+(1-$A$1066)*$D881/$B$12*$C$7)</f>
        <v>450</v>
      </c>
      <c r="BO881" s="31" t="n">
        <f aca="false">$B$11*(($A$1067)*$C881/$B$12*$B$7+(1-$A$1067)*$D881/$B$12*$C$7)</f>
        <v>420</v>
      </c>
      <c r="BP881" s="31" t="n">
        <f aca="false">$B$11*(($A$1068)*$C881/$B$12*$B$7+(1-$A$1068)*$D881/$B$12*$C$7)</f>
        <v>390</v>
      </c>
      <c r="BQ881" s="31" t="n">
        <f aca="false">$B$11*(($A$1069)*$C881/$B$12*$B$7+(1-$A$1069)*$D881/$B$12*$C$7)</f>
        <v>360</v>
      </c>
      <c r="BR881" s="31" t="n">
        <f aca="false">$B$11*(($A$1070)*$C881/$B$12*$B$7+(1-$A$1070)*$D881/$B$12*$C$7)</f>
        <v>330</v>
      </c>
      <c r="BS881" s="31" t="n">
        <f aca="false">$B$11*(($A$1071)*$C881/$B$12*$B$7+(1-$A$1071)*$D881/$B$12*$C$7)</f>
        <v>300</v>
      </c>
      <c r="BT881" s="31" t="n">
        <f aca="false">$B$11*(($A$1072)*$C881/$B$12*$B$7+(1-$A$1072)*$D881/$B$12*$C$7)</f>
        <v>270</v>
      </c>
      <c r="BU881" s="31" t="n">
        <f aca="false">$B$11*(($A$1073)*$C881/$B$12*$B$7+(1-$A$1073)*$D881/$B$12*$C$7)</f>
        <v>240</v>
      </c>
      <c r="BV881" s="31" t="n">
        <f aca="false">$B$11*(($A$1074)*$C881/$B$12*$B$7+(1-$A$1074)*$D881/$B$12*$C$7)</f>
        <v>210</v>
      </c>
      <c r="BW881" s="31" t="n">
        <f aca="false">$B$11*(($A$1075)*$C881/$B$12*$B$7+(1-$A$1075)*$D881/$B$12*$C$7)</f>
        <v>180</v>
      </c>
      <c r="BX881" s="31" t="n">
        <f aca="false">$B$11*(($A$1076)*$C881/$B$12*$B$7+(1-$A$1076)*$D881/$B$12*$C$7)</f>
        <v>150</v>
      </c>
      <c r="BY881" s="31" t="n">
        <f aca="false">$B$11*(($A$1077)*$C881/$B$12*$B$7+(1-$A$1077)*$D881/$B$12*$C$7)</f>
        <v>120</v>
      </c>
      <c r="BZ881" s="31" t="n">
        <f aca="false">$B$11*(($A$1078)*$C881/$B$12*$B$7+(1-$A$1078)*$D881/$B$12*$C$7)</f>
        <v>90</v>
      </c>
      <c r="CA881" s="31" t="n">
        <f aca="false">$B$11*(($A$1079)*$C881/$B$12*$B$7+(1-$A$1079)*$D881/$B$12*$C$7)</f>
        <v>60</v>
      </c>
      <c r="CB881" s="31" t="n">
        <f aca="false">$B$11*(($A$1080)*$C881/$B$12*$B$7+(1-$A$1080)*$D881/$B$12*$C$7)</f>
        <v>30</v>
      </c>
      <c r="CC881" s="31" t="n">
        <f aca="false">$B$11*(($A$1081)*$C881/$B$12*$B$7+(1-$A$1081)*$D881/$B$12*$C$7)</f>
        <v>0</v>
      </c>
    </row>
    <row r="882" customFormat="false" ht="15" hidden="false" customHeight="false" outlineLevel="0" collapsed="false">
      <c r="A882" s="21" t="n">
        <v>858</v>
      </c>
      <c r="B882" s="27" t="n">
        <v>-0.216117076300076</v>
      </c>
      <c r="C882" s="9" t="n">
        <f aca="false">SUM(AM882:AV882)</f>
        <v>0</v>
      </c>
      <c r="D882" s="9" t="n">
        <f aca="false">SUM(AW882:BF882)</f>
        <v>0</v>
      </c>
      <c r="E882" s="24" t="n">
        <f aca="false">(1-C882/$B$12)*$B$8-C882/$B$12*$B$7</f>
        <v>0.05</v>
      </c>
      <c r="F882" s="24" t="n">
        <f aca="false">(1-D882/$B$12)*$C$8-D882/$B$12*$C$7</f>
        <v>0.09</v>
      </c>
      <c r="G882" s="47" t="n">
        <f aca="false">$B$11*($B$10*C882/$B$12*$B$7+(1-$B$10)*D882/$B$12*$C$7)</f>
        <v>0</v>
      </c>
      <c r="H882" s="24" t="n">
        <f aca="false">$B$10*E882+(1-$B$10)*F882</f>
        <v>0.07</v>
      </c>
      <c r="I882" s="21"/>
      <c r="J882" s="21"/>
      <c r="K882" s="21"/>
      <c r="L882" s="21"/>
      <c r="M882" s="21"/>
      <c r="N882" s="21"/>
      <c r="O882" s="21"/>
      <c r="P882" s="21"/>
      <c r="Q882" s="21"/>
      <c r="R882" s="27" t="n">
        <v>0.570523308143561</v>
      </c>
      <c r="S882" s="27" t="n">
        <v>-0.630468212399436</v>
      </c>
      <c r="T882" s="27" t="n">
        <v>0.706620350233306</v>
      </c>
      <c r="U882" s="27" t="n">
        <v>-1.53142922878682</v>
      </c>
      <c r="V882" s="27" t="n">
        <v>-0.805598134827948</v>
      </c>
      <c r="W882" s="27" t="n">
        <v>0.710497903678778</v>
      </c>
      <c r="X882" s="27" t="n">
        <v>0.269673748862688</v>
      </c>
      <c r="Y882" s="27" t="n">
        <v>-0.259738140084133</v>
      </c>
      <c r="Z882" s="27" t="n">
        <v>0.406601671816963</v>
      </c>
      <c r="AA882" s="27" t="n">
        <v>0.757484457613312</v>
      </c>
      <c r="AB882" s="27" t="n">
        <v>-1.59245681969091</v>
      </c>
      <c r="AC882" s="27" t="n">
        <v>0.281497914154051</v>
      </c>
      <c r="AD882" s="27" t="n">
        <v>0.394736871746616</v>
      </c>
      <c r="AE882" s="27" t="n">
        <v>0.731282244822715</v>
      </c>
      <c r="AF882" s="27" t="n">
        <v>-0.3737971867824</v>
      </c>
      <c r="AG882" s="27" t="n">
        <v>-1.01026101699262</v>
      </c>
      <c r="AH882" s="27" t="n">
        <v>1.71872543544703</v>
      </c>
      <c r="AI882" s="27" t="n">
        <v>-0.0652272943186961</v>
      </c>
      <c r="AJ882" s="27" t="n">
        <v>-1.09894640207939</v>
      </c>
      <c r="AK882" s="27" t="n">
        <v>-0.165958694387783</v>
      </c>
      <c r="AL882" s="21"/>
      <c r="AM882" s="31" t="n">
        <f aca="false">IF(SQRT($B$9)*$B882+SQRT(1-$B$9)*R882&lt;_xlfn.NORM.S.INV($B$6),1,0)</f>
        <v>0</v>
      </c>
      <c r="AN882" s="31" t="n">
        <f aca="false">IF(SQRT($B$9)*$B882+SQRT(1-$B$9)*S882&lt;_xlfn.NORM.S.INV($B$6),1,0)</f>
        <v>0</v>
      </c>
      <c r="AO882" s="31" t="n">
        <f aca="false">IF(SQRT($B$9)*$B882+SQRT(1-$B$9)*T882&lt;_xlfn.NORM.S.INV($B$6),1,0)</f>
        <v>0</v>
      </c>
      <c r="AP882" s="31" t="n">
        <f aca="false">IF(SQRT($B$9)*$B882+SQRT(1-$B$9)*U882&lt;_xlfn.NORM.S.INV($B$6),1,0)</f>
        <v>0</v>
      </c>
      <c r="AQ882" s="31" t="n">
        <f aca="false">IF(SQRT($B$9)*$B882+SQRT(1-$B$9)*V882&lt;_xlfn.NORM.S.INV($B$6),1,0)</f>
        <v>0</v>
      </c>
      <c r="AR882" s="31" t="n">
        <f aca="false">IF(SQRT($B$9)*$B882+SQRT(1-$B$9)*W882&lt;_xlfn.NORM.S.INV($B$6),1,0)</f>
        <v>0</v>
      </c>
      <c r="AS882" s="31" t="n">
        <f aca="false">IF(SQRT($B$9)*$B882+SQRT(1-$B$9)*X882&lt;_xlfn.NORM.S.INV($B$6),1,0)</f>
        <v>0</v>
      </c>
      <c r="AT882" s="31" t="n">
        <f aca="false">IF(SQRT($B$9)*$B882+SQRT(1-$B$9)*Y882&lt;_xlfn.NORM.S.INV($B$6),1,0)</f>
        <v>0</v>
      </c>
      <c r="AU882" s="31" t="n">
        <f aca="false">IF(SQRT($B$9)*$B882+SQRT(1-$B$9)*Z882&lt;_xlfn.NORM.S.INV($B$6),1,0)</f>
        <v>0</v>
      </c>
      <c r="AV882" s="31" t="n">
        <f aca="false">IF(SQRT($B$9)*$B882+SQRT(1-$B$9)*AA882&lt;_xlfn.NORM.S.INV($B$6),1,0)</f>
        <v>0</v>
      </c>
      <c r="AW882" s="31" t="n">
        <f aca="false">IF(SQRT($C$9)*$B882+SQRT(1-$C$9)*AB882&lt;_xlfn.NORM.S.INV($C$6),1,0)</f>
        <v>0</v>
      </c>
      <c r="AX882" s="31" t="n">
        <f aca="false">IF(SQRT($C$9)*$B882+SQRT(1-$C$9)*AC882&lt;_xlfn.NORM.S.INV($C$6),1,0)</f>
        <v>0</v>
      </c>
      <c r="AY882" s="31" t="n">
        <f aca="false">IF(SQRT($C$9)*$B882+SQRT(1-$C$9)*AD882&lt;_xlfn.NORM.S.INV($C$6),1,0)</f>
        <v>0</v>
      </c>
      <c r="AZ882" s="31" t="n">
        <f aca="false">IF(SQRT($C$9)*$B882+SQRT(1-$C$9)*AE882&lt;_xlfn.NORM.S.INV($C$6),1,0)</f>
        <v>0</v>
      </c>
      <c r="BA882" s="31" t="n">
        <f aca="false">IF(SQRT($C$9)*$B882+SQRT(1-$C$9)*AF882&lt;_xlfn.NORM.S.INV($C$6),1,0)</f>
        <v>0</v>
      </c>
      <c r="BB882" s="31" t="n">
        <f aca="false">IF(SQRT($C$9)*$B882+SQRT(1-$C$9)*AG882&lt;_xlfn.NORM.S.INV($C$6),1,0)</f>
        <v>0</v>
      </c>
      <c r="BC882" s="31" t="n">
        <f aca="false">IF(SQRT($C$9)*$B882+SQRT(1-$C$9)*AH882&lt;_xlfn.NORM.S.INV($C$6),1,0)</f>
        <v>0</v>
      </c>
      <c r="BD882" s="31" t="n">
        <f aca="false">IF(SQRT($C$9)*$B882+SQRT(1-$C$9)*AI882&lt;_xlfn.NORM.S.INV($C$6),1,0)</f>
        <v>0</v>
      </c>
      <c r="BE882" s="31" t="n">
        <f aca="false">IF(SQRT($C$9)*$B882+SQRT(1-$C$9)*AJ882&lt;_xlfn.NORM.S.INV($C$6),1,0)</f>
        <v>0</v>
      </c>
      <c r="BF882" s="31" t="n">
        <f aca="false">IF(SQRT($C$9)*$B882+SQRT(1-$C$9)*AK882&lt;_xlfn.NORM.S.INV($C$6),1,0)</f>
        <v>0</v>
      </c>
      <c r="BG882" s="21"/>
      <c r="BH882" s="21"/>
      <c r="BI882" s="31" t="n">
        <f aca="false">$B$11*(($A$1061)*$C882/$B$12*$B$7+(1-$A$1061)*$D882/$B$12*$C$7)</f>
        <v>0</v>
      </c>
      <c r="BJ882" s="31" t="n">
        <f aca="false">$B$11*(($A$1062)*$C882/$B$12*$B$7+(1-$A$1062)*$D882/$B$12*$C$7)</f>
        <v>0</v>
      </c>
      <c r="BK882" s="31" t="n">
        <f aca="false">$B$11*(($A$1063)*$C882/$B$12*$B$7+(1-$A$1063)*$D882/$B$12*$C$7)</f>
        <v>0</v>
      </c>
      <c r="BL882" s="31" t="n">
        <f aca="false">$B$11*(($A$1064)*$C882/$B$12*$B$7+(1-$A$1064)*$D882/$B$12*$C$7)</f>
        <v>0</v>
      </c>
      <c r="BM882" s="31" t="n">
        <f aca="false">$B$11*(($A$1065)*$C882/$B$12*$B$7+(1-$A$1065)*$D882/$B$12*$C$7)</f>
        <v>0</v>
      </c>
      <c r="BN882" s="31" t="n">
        <f aca="false">$B$11*(($A$1066)*$C882/$B$12*$B$7+(1-$A$1066)*$D882/$B$12*$C$7)</f>
        <v>0</v>
      </c>
      <c r="BO882" s="31" t="n">
        <f aca="false">$B$11*(($A$1067)*$C882/$B$12*$B$7+(1-$A$1067)*$D882/$B$12*$C$7)</f>
        <v>0</v>
      </c>
      <c r="BP882" s="31" t="n">
        <f aca="false">$B$11*(($A$1068)*$C882/$B$12*$B$7+(1-$A$1068)*$D882/$B$12*$C$7)</f>
        <v>0</v>
      </c>
      <c r="BQ882" s="31" t="n">
        <f aca="false">$B$11*(($A$1069)*$C882/$B$12*$B$7+(1-$A$1069)*$D882/$B$12*$C$7)</f>
        <v>0</v>
      </c>
      <c r="BR882" s="31" t="n">
        <f aca="false">$B$11*(($A$1070)*$C882/$B$12*$B$7+(1-$A$1070)*$D882/$B$12*$C$7)</f>
        <v>0</v>
      </c>
      <c r="BS882" s="31" t="n">
        <f aca="false">$B$11*(($A$1071)*$C882/$B$12*$B$7+(1-$A$1071)*$D882/$B$12*$C$7)</f>
        <v>0</v>
      </c>
      <c r="BT882" s="31" t="n">
        <f aca="false">$B$11*(($A$1072)*$C882/$B$12*$B$7+(1-$A$1072)*$D882/$B$12*$C$7)</f>
        <v>0</v>
      </c>
      <c r="BU882" s="31" t="n">
        <f aca="false">$B$11*(($A$1073)*$C882/$B$12*$B$7+(1-$A$1073)*$D882/$B$12*$C$7)</f>
        <v>0</v>
      </c>
      <c r="BV882" s="31" t="n">
        <f aca="false">$B$11*(($A$1074)*$C882/$B$12*$B$7+(1-$A$1074)*$D882/$B$12*$C$7)</f>
        <v>0</v>
      </c>
      <c r="BW882" s="31" t="n">
        <f aca="false">$B$11*(($A$1075)*$C882/$B$12*$B$7+(1-$A$1075)*$D882/$B$12*$C$7)</f>
        <v>0</v>
      </c>
      <c r="BX882" s="31" t="n">
        <f aca="false">$B$11*(($A$1076)*$C882/$B$12*$B$7+(1-$A$1076)*$D882/$B$12*$C$7)</f>
        <v>0</v>
      </c>
      <c r="BY882" s="31" t="n">
        <f aca="false">$B$11*(($A$1077)*$C882/$B$12*$B$7+(1-$A$1077)*$D882/$B$12*$C$7)</f>
        <v>0</v>
      </c>
      <c r="BZ882" s="31" t="n">
        <f aca="false">$B$11*(($A$1078)*$C882/$B$12*$B$7+(1-$A$1078)*$D882/$B$12*$C$7)</f>
        <v>0</v>
      </c>
      <c r="CA882" s="31" t="n">
        <f aca="false">$B$11*(($A$1079)*$C882/$B$12*$B$7+(1-$A$1079)*$D882/$B$12*$C$7)</f>
        <v>0</v>
      </c>
      <c r="CB882" s="31" t="n">
        <f aca="false">$B$11*(($A$1080)*$C882/$B$12*$B$7+(1-$A$1080)*$D882/$B$12*$C$7)</f>
        <v>0</v>
      </c>
      <c r="CC882" s="31" t="n">
        <f aca="false">$B$11*(($A$1081)*$C882/$B$12*$B$7+(1-$A$1081)*$D882/$B$12*$C$7)</f>
        <v>0</v>
      </c>
    </row>
    <row r="883" customFormat="false" ht="15" hidden="false" customHeight="false" outlineLevel="0" collapsed="false">
      <c r="A883" s="21" t="n">
        <v>859</v>
      </c>
      <c r="B883" s="27" t="n">
        <v>2.01578026827697</v>
      </c>
      <c r="C883" s="9" t="n">
        <f aca="false">SUM(AM883:AV883)</f>
        <v>0</v>
      </c>
      <c r="D883" s="9" t="n">
        <f aca="false">SUM(AW883:BF883)</f>
        <v>0</v>
      </c>
      <c r="E883" s="24" t="n">
        <f aca="false">(1-C883/$B$12)*$B$8-C883/$B$12*$B$7</f>
        <v>0.05</v>
      </c>
      <c r="F883" s="24" t="n">
        <f aca="false">(1-D883/$B$12)*$C$8-D883/$B$12*$C$7</f>
        <v>0.09</v>
      </c>
      <c r="G883" s="47" t="n">
        <f aca="false">$B$11*($B$10*C883/$B$12*$B$7+(1-$B$10)*D883/$B$12*$C$7)</f>
        <v>0</v>
      </c>
      <c r="H883" s="24" t="n">
        <f aca="false">$B$10*E883+(1-$B$10)*F883</f>
        <v>0.07</v>
      </c>
      <c r="I883" s="21"/>
      <c r="J883" s="21"/>
      <c r="K883" s="21"/>
      <c r="L883" s="21"/>
      <c r="M883" s="21"/>
      <c r="N883" s="21"/>
      <c r="O883" s="21"/>
      <c r="P883" s="21"/>
      <c r="Q883" s="21"/>
      <c r="R883" s="27" t="n">
        <v>0.818964828430736</v>
      </c>
      <c r="S883" s="27" t="n">
        <v>0.428653322591067</v>
      </c>
      <c r="T883" s="27" t="n">
        <v>-1.44345458174745</v>
      </c>
      <c r="U883" s="27" t="n">
        <v>-0.911787551465325</v>
      </c>
      <c r="V883" s="27" t="n">
        <v>-1.05368530436406</v>
      </c>
      <c r="W883" s="27" t="n">
        <v>0.485433605802555</v>
      </c>
      <c r="X883" s="27" t="n">
        <v>-0.82131458345214</v>
      </c>
      <c r="Y883" s="27" t="n">
        <v>-1.26131408516608</v>
      </c>
      <c r="Z883" s="27" t="n">
        <v>1.62188675241073</v>
      </c>
      <c r="AA883" s="27" t="n">
        <v>-1.23044510129743</v>
      </c>
      <c r="AB883" s="27" t="n">
        <v>-1.48588977341229</v>
      </c>
      <c r="AC883" s="27" t="n">
        <v>0.671590995310166</v>
      </c>
      <c r="AD883" s="27" t="n">
        <v>0.814354341658636</v>
      </c>
      <c r="AE883" s="27" t="n">
        <v>0.324866015589322</v>
      </c>
      <c r="AF883" s="27" t="n">
        <v>-1.46328943461148</v>
      </c>
      <c r="AG883" s="27" t="n">
        <v>-0.433026569118037</v>
      </c>
      <c r="AH883" s="27" t="n">
        <v>-0.971307254488662</v>
      </c>
      <c r="AI883" s="27" t="n">
        <v>0.75967345178146</v>
      </c>
      <c r="AJ883" s="27" t="n">
        <v>0.321283262566832</v>
      </c>
      <c r="AK883" s="27" t="n">
        <v>0.154542286237465</v>
      </c>
      <c r="AL883" s="21"/>
      <c r="AM883" s="31" t="n">
        <f aca="false">IF(SQRT($B$9)*$B883+SQRT(1-$B$9)*R883&lt;_xlfn.NORM.S.INV($B$6),1,0)</f>
        <v>0</v>
      </c>
      <c r="AN883" s="31" t="n">
        <f aca="false">IF(SQRT($B$9)*$B883+SQRT(1-$B$9)*S883&lt;_xlfn.NORM.S.INV($B$6),1,0)</f>
        <v>0</v>
      </c>
      <c r="AO883" s="31" t="n">
        <f aca="false">IF(SQRT($B$9)*$B883+SQRT(1-$B$9)*T883&lt;_xlfn.NORM.S.INV($B$6),1,0)</f>
        <v>0</v>
      </c>
      <c r="AP883" s="31" t="n">
        <f aca="false">IF(SQRT($B$9)*$B883+SQRT(1-$B$9)*U883&lt;_xlfn.NORM.S.INV($B$6),1,0)</f>
        <v>0</v>
      </c>
      <c r="AQ883" s="31" t="n">
        <f aca="false">IF(SQRT($B$9)*$B883+SQRT(1-$B$9)*V883&lt;_xlfn.NORM.S.INV($B$6),1,0)</f>
        <v>0</v>
      </c>
      <c r="AR883" s="31" t="n">
        <f aca="false">IF(SQRT($B$9)*$B883+SQRT(1-$B$9)*W883&lt;_xlfn.NORM.S.INV($B$6),1,0)</f>
        <v>0</v>
      </c>
      <c r="AS883" s="31" t="n">
        <f aca="false">IF(SQRT($B$9)*$B883+SQRT(1-$B$9)*X883&lt;_xlfn.NORM.S.INV($B$6),1,0)</f>
        <v>0</v>
      </c>
      <c r="AT883" s="31" t="n">
        <f aca="false">IF(SQRT($B$9)*$B883+SQRT(1-$B$9)*Y883&lt;_xlfn.NORM.S.INV($B$6),1,0)</f>
        <v>0</v>
      </c>
      <c r="AU883" s="31" t="n">
        <f aca="false">IF(SQRT($B$9)*$B883+SQRT(1-$B$9)*Z883&lt;_xlfn.NORM.S.INV($B$6),1,0)</f>
        <v>0</v>
      </c>
      <c r="AV883" s="31" t="n">
        <f aca="false">IF(SQRT($B$9)*$B883+SQRT(1-$B$9)*AA883&lt;_xlfn.NORM.S.INV($B$6),1,0)</f>
        <v>0</v>
      </c>
      <c r="AW883" s="31" t="n">
        <f aca="false">IF(SQRT($C$9)*$B883+SQRT(1-$C$9)*AB883&lt;_xlfn.NORM.S.INV($C$6),1,0)</f>
        <v>0</v>
      </c>
      <c r="AX883" s="31" t="n">
        <f aca="false">IF(SQRT($C$9)*$B883+SQRT(1-$C$9)*AC883&lt;_xlfn.NORM.S.INV($C$6),1,0)</f>
        <v>0</v>
      </c>
      <c r="AY883" s="31" t="n">
        <f aca="false">IF(SQRT($C$9)*$B883+SQRT(1-$C$9)*AD883&lt;_xlfn.NORM.S.INV($C$6),1,0)</f>
        <v>0</v>
      </c>
      <c r="AZ883" s="31" t="n">
        <f aca="false">IF(SQRT($C$9)*$B883+SQRT(1-$C$9)*AE883&lt;_xlfn.NORM.S.INV($C$6),1,0)</f>
        <v>0</v>
      </c>
      <c r="BA883" s="31" t="n">
        <f aca="false">IF(SQRT($C$9)*$B883+SQRT(1-$C$9)*AF883&lt;_xlfn.NORM.S.INV($C$6),1,0)</f>
        <v>0</v>
      </c>
      <c r="BB883" s="31" t="n">
        <f aca="false">IF(SQRT($C$9)*$B883+SQRT(1-$C$9)*AG883&lt;_xlfn.NORM.S.INV($C$6),1,0)</f>
        <v>0</v>
      </c>
      <c r="BC883" s="31" t="n">
        <f aca="false">IF(SQRT($C$9)*$B883+SQRT(1-$C$9)*AH883&lt;_xlfn.NORM.S.INV($C$6),1,0)</f>
        <v>0</v>
      </c>
      <c r="BD883" s="31" t="n">
        <f aca="false">IF(SQRT($C$9)*$B883+SQRT(1-$C$9)*AI883&lt;_xlfn.NORM.S.INV($C$6),1,0)</f>
        <v>0</v>
      </c>
      <c r="BE883" s="31" t="n">
        <f aca="false">IF(SQRT($C$9)*$B883+SQRT(1-$C$9)*AJ883&lt;_xlfn.NORM.S.INV($C$6),1,0)</f>
        <v>0</v>
      </c>
      <c r="BF883" s="31" t="n">
        <f aca="false">IF(SQRT($C$9)*$B883+SQRT(1-$C$9)*AK883&lt;_xlfn.NORM.S.INV($C$6),1,0)</f>
        <v>0</v>
      </c>
      <c r="BG883" s="21"/>
      <c r="BH883" s="21"/>
      <c r="BI883" s="31" t="n">
        <f aca="false">$B$11*(($A$1061)*$C883/$B$12*$B$7+(1-$A$1061)*$D883/$B$12*$C$7)</f>
        <v>0</v>
      </c>
      <c r="BJ883" s="31" t="n">
        <f aca="false">$B$11*(($A$1062)*$C883/$B$12*$B$7+(1-$A$1062)*$D883/$B$12*$C$7)</f>
        <v>0</v>
      </c>
      <c r="BK883" s="31" t="n">
        <f aca="false">$B$11*(($A$1063)*$C883/$B$12*$B$7+(1-$A$1063)*$D883/$B$12*$C$7)</f>
        <v>0</v>
      </c>
      <c r="BL883" s="31" t="n">
        <f aca="false">$B$11*(($A$1064)*$C883/$B$12*$B$7+(1-$A$1064)*$D883/$B$12*$C$7)</f>
        <v>0</v>
      </c>
      <c r="BM883" s="31" t="n">
        <f aca="false">$B$11*(($A$1065)*$C883/$B$12*$B$7+(1-$A$1065)*$D883/$B$12*$C$7)</f>
        <v>0</v>
      </c>
      <c r="BN883" s="31" t="n">
        <f aca="false">$B$11*(($A$1066)*$C883/$B$12*$B$7+(1-$A$1066)*$D883/$B$12*$C$7)</f>
        <v>0</v>
      </c>
      <c r="BO883" s="31" t="n">
        <f aca="false">$B$11*(($A$1067)*$C883/$B$12*$B$7+(1-$A$1067)*$D883/$B$12*$C$7)</f>
        <v>0</v>
      </c>
      <c r="BP883" s="31" t="n">
        <f aca="false">$B$11*(($A$1068)*$C883/$B$12*$B$7+(1-$A$1068)*$D883/$B$12*$C$7)</f>
        <v>0</v>
      </c>
      <c r="BQ883" s="31" t="n">
        <f aca="false">$B$11*(($A$1069)*$C883/$B$12*$B$7+(1-$A$1069)*$D883/$B$12*$C$7)</f>
        <v>0</v>
      </c>
      <c r="BR883" s="31" t="n">
        <f aca="false">$B$11*(($A$1070)*$C883/$B$12*$B$7+(1-$A$1070)*$D883/$B$12*$C$7)</f>
        <v>0</v>
      </c>
      <c r="BS883" s="31" t="n">
        <f aca="false">$B$11*(($A$1071)*$C883/$B$12*$B$7+(1-$A$1071)*$D883/$B$12*$C$7)</f>
        <v>0</v>
      </c>
      <c r="BT883" s="31" t="n">
        <f aca="false">$B$11*(($A$1072)*$C883/$B$12*$B$7+(1-$A$1072)*$D883/$B$12*$C$7)</f>
        <v>0</v>
      </c>
      <c r="BU883" s="31" t="n">
        <f aca="false">$B$11*(($A$1073)*$C883/$B$12*$B$7+(1-$A$1073)*$D883/$B$12*$C$7)</f>
        <v>0</v>
      </c>
      <c r="BV883" s="31" t="n">
        <f aca="false">$B$11*(($A$1074)*$C883/$B$12*$B$7+(1-$A$1074)*$D883/$B$12*$C$7)</f>
        <v>0</v>
      </c>
      <c r="BW883" s="31" t="n">
        <f aca="false">$B$11*(($A$1075)*$C883/$B$12*$B$7+(1-$A$1075)*$D883/$B$12*$C$7)</f>
        <v>0</v>
      </c>
      <c r="BX883" s="31" t="n">
        <f aca="false">$B$11*(($A$1076)*$C883/$B$12*$B$7+(1-$A$1076)*$D883/$B$12*$C$7)</f>
        <v>0</v>
      </c>
      <c r="BY883" s="31" t="n">
        <f aca="false">$B$11*(($A$1077)*$C883/$B$12*$B$7+(1-$A$1077)*$D883/$B$12*$C$7)</f>
        <v>0</v>
      </c>
      <c r="BZ883" s="31" t="n">
        <f aca="false">$B$11*(($A$1078)*$C883/$B$12*$B$7+(1-$A$1078)*$D883/$B$12*$C$7)</f>
        <v>0</v>
      </c>
      <c r="CA883" s="31" t="n">
        <f aca="false">$B$11*(($A$1079)*$C883/$B$12*$B$7+(1-$A$1079)*$D883/$B$12*$C$7)</f>
        <v>0</v>
      </c>
      <c r="CB883" s="31" t="n">
        <f aca="false">$B$11*(($A$1080)*$C883/$B$12*$B$7+(1-$A$1080)*$D883/$B$12*$C$7)</f>
        <v>0</v>
      </c>
      <c r="CC883" s="31" t="n">
        <f aca="false">$B$11*(($A$1081)*$C883/$B$12*$B$7+(1-$A$1081)*$D883/$B$12*$C$7)</f>
        <v>0</v>
      </c>
    </row>
    <row r="884" customFormat="false" ht="15" hidden="false" customHeight="false" outlineLevel="0" collapsed="false">
      <c r="A884" s="21" t="n">
        <v>860</v>
      </c>
      <c r="B884" s="27" t="n">
        <v>0.935767180256949</v>
      </c>
      <c r="C884" s="9" t="n">
        <f aca="false">SUM(AM884:AV884)</f>
        <v>0</v>
      </c>
      <c r="D884" s="9" t="n">
        <f aca="false">SUM(AW884:BF884)</f>
        <v>0</v>
      </c>
      <c r="E884" s="24" t="n">
        <f aca="false">(1-C884/$B$12)*$B$8-C884/$B$12*$B$7</f>
        <v>0.05</v>
      </c>
      <c r="F884" s="24" t="n">
        <f aca="false">(1-D884/$B$12)*$C$8-D884/$B$12*$C$7</f>
        <v>0.09</v>
      </c>
      <c r="G884" s="47" t="n">
        <f aca="false">$B$11*($B$10*C884/$B$12*$B$7+(1-$B$10)*D884/$B$12*$C$7)</f>
        <v>0</v>
      </c>
      <c r="H884" s="24" t="n">
        <f aca="false">$B$10*E884+(1-$B$10)*F884</f>
        <v>0.07</v>
      </c>
      <c r="I884" s="21"/>
      <c r="J884" s="21"/>
      <c r="K884" s="21"/>
      <c r="L884" s="21"/>
      <c r="M884" s="21"/>
      <c r="N884" s="21"/>
      <c r="O884" s="21"/>
      <c r="P884" s="21"/>
      <c r="Q884" s="21"/>
      <c r="R884" s="27" t="n">
        <v>-0.652733679991296</v>
      </c>
      <c r="S884" s="27" t="n">
        <v>0.323176857800707</v>
      </c>
      <c r="T884" s="27" t="n">
        <v>0.407172077454982</v>
      </c>
      <c r="U884" s="27" t="n">
        <v>-0.717090520906264</v>
      </c>
      <c r="V884" s="27" t="n">
        <v>-0.36744860041296</v>
      </c>
      <c r="W884" s="27" t="n">
        <v>1.77230780316097</v>
      </c>
      <c r="X884" s="27" t="n">
        <v>-1.54186165836919</v>
      </c>
      <c r="Y884" s="27" t="n">
        <v>-0.207931538273261</v>
      </c>
      <c r="Z884" s="27" t="n">
        <v>0.270079759009902</v>
      </c>
      <c r="AA884" s="27" t="n">
        <v>-0.79958267646838</v>
      </c>
      <c r="AB884" s="27" t="n">
        <v>1.70372651920256</v>
      </c>
      <c r="AC884" s="27" t="n">
        <v>-1.81209992322346</v>
      </c>
      <c r="AD884" s="27" t="n">
        <v>-1.72463696238729</v>
      </c>
      <c r="AE884" s="27" t="n">
        <v>1.1281817417163</v>
      </c>
      <c r="AF884" s="27" t="n">
        <v>1.17642104314633</v>
      </c>
      <c r="AG884" s="27" t="n">
        <v>-0.926602346800902</v>
      </c>
      <c r="AH884" s="27" t="n">
        <v>-0.260775940343813</v>
      </c>
      <c r="AI884" s="27" t="n">
        <v>0.00332315004488879</v>
      </c>
      <c r="AJ884" s="27" t="n">
        <v>-0.473259415420551</v>
      </c>
      <c r="AK884" s="27" t="n">
        <v>-0.886478273543166</v>
      </c>
      <c r="AL884" s="21"/>
      <c r="AM884" s="31" t="n">
        <f aca="false">IF(SQRT($B$9)*$B884+SQRT(1-$B$9)*R884&lt;_xlfn.NORM.S.INV($B$6),1,0)</f>
        <v>0</v>
      </c>
      <c r="AN884" s="31" t="n">
        <f aca="false">IF(SQRT($B$9)*$B884+SQRT(1-$B$9)*S884&lt;_xlfn.NORM.S.INV($B$6),1,0)</f>
        <v>0</v>
      </c>
      <c r="AO884" s="31" t="n">
        <f aca="false">IF(SQRT($B$9)*$B884+SQRT(1-$B$9)*T884&lt;_xlfn.NORM.S.INV($B$6),1,0)</f>
        <v>0</v>
      </c>
      <c r="AP884" s="31" t="n">
        <f aca="false">IF(SQRT($B$9)*$B884+SQRT(1-$B$9)*U884&lt;_xlfn.NORM.S.INV($B$6),1,0)</f>
        <v>0</v>
      </c>
      <c r="AQ884" s="31" t="n">
        <f aca="false">IF(SQRT($B$9)*$B884+SQRT(1-$B$9)*V884&lt;_xlfn.NORM.S.INV($B$6),1,0)</f>
        <v>0</v>
      </c>
      <c r="AR884" s="31" t="n">
        <f aca="false">IF(SQRT($B$9)*$B884+SQRT(1-$B$9)*W884&lt;_xlfn.NORM.S.INV($B$6),1,0)</f>
        <v>0</v>
      </c>
      <c r="AS884" s="31" t="n">
        <f aca="false">IF(SQRT($B$9)*$B884+SQRT(1-$B$9)*X884&lt;_xlfn.NORM.S.INV($B$6),1,0)</f>
        <v>0</v>
      </c>
      <c r="AT884" s="31" t="n">
        <f aca="false">IF(SQRT($B$9)*$B884+SQRT(1-$B$9)*Y884&lt;_xlfn.NORM.S.INV($B$6),1,0)</f>
        <v>0</v>
      </c>
      <c r="AU884" s="31" t="n">
        <f aca="false">IF(SQRT($B$9)*$B884+SQRT(1-$B$9)*Z884&lt;_xlfn.NORM.S.INV($B$6),1,0)</f>
        <v>0</v>
      </c>
      <c r="AV884" s="31" t="n">
        <f aca="false">IF(SQRT($B$9)*$B884+SQRT(1-$B$9)*AA884&lt;_xlfn.NORM.S.INV($B$6),1,0)</f>
        <v>0</v>
      </c>
      <c r="AW884" s="31" t="n">
        <f aca="false">IF(SQRT($C$9)*$B884+SQRT(1-$C$9)*AB884&lt;_xlfn.NORM.S.INV($C$6),1,0)</f>
        <v>0</v>
      </c>
      <c r="AX884" s="31" t="n">
        <f aca="false">IF(SQRT($C$9)*$B884+SQRT(1-$C$9)*AC884&lt;_xlfn.NORM.S.INV($C$6),1,0)</f>
        <v>0</v>
      </c>
      <c r="AY884" s="31" t="n">
        <f aca="false">IF(SQRT($C$9)*$B884+SQRT(1-$C$9)*AD884&lt;_xlfn.NORM.S.INV($C$6),1,0)</f>
        <v>0</v>
      </c>
      <c r="AZ884" s="31" t="n">
        <f aca="false">IF(SQRT($C$9)*$B884+SQRT(1-$C$9)*AE884&lt;_xlfn.NORM.S.INV($C$6),1,0)</f>
        <v>0</v>
      </c>
      <c r="BA884" s="31" t="n">
        <f aca="false">IF(SQRT($C$9)*$B884+SQRT(1-$C$9)*AF884&lt;_xlfn.NORM.S.INV($C$6),1,0)</f>
        <v>0</v>
      </c>
      <c r="BB884" s="31" t="n">
        <f aca="false">IF(SQRT($C$9)*$B884+SQRT(1-$C$9)*AG884&lt;_xlfn.NORM.S.INV($C$6),1,0)</f>
        <v>0</v>
      </c>
      <c r="BC884" s="31" t="n">
        <f aca="false">IF(SQRT($C$9)*$B884+SQRT(1-$C$9)*AH884&lt;_xlfn.NORM.S.INV($C$6),1,0)</f>
        <v>0</v>
      </c>
      <c r="BD884" s="31" t="n">
        <f aca="false">IF(SQRT($C$9)*$B884+SQRT(1-$C$9)*AI884&lt;_xlfn.NORM.S.INV($C$6),1,0)</f>
        <v>0</v>
      </c>
      <c r="BE884" s="31" t="n">
        <f aca="false">IF(SQRT($C$9)*$B884+SQRT(1-$C$9)*AJ884&lt;_xlfn.NORM.S.INV($C$6),1,0)</f>
        <v>0</v>
      </c>
      <c r="BF884" s="31" t="n">
        <f aca="false">IF(SQRT($C$9)*$B884+SQRT(1-$C$9)*AK884&lt;_xlfn.NORM.S.INV($C$6),1,0)</f>
        <v>0</v>
      </c>
      <c r="BG884" s="21"/>
      <c r="BH884" s="21"/>
      <c r="BI884" s="31" t="n">
        <f aca="false">$B$11*(($A$1061)*$C884/$B$12*$B$7+(1-$A$1061)*$D884/$B$12*$C$7)</f>
        <v>0</v>
      </c>
      <c r="BJ884" s="31" t="n">
        <f aca="false">$B$11*(($A$1062)*$C884/$B$12*$B$7+(1-$A$1062)*$D884/$B$12*$C$7)</f>
        <v>0</v>
      </c>
      <c r="BK884" s="31" t="n">
        <f aca="false">$B$11*(($A$1063)*$C884/$B$12*$B$7+(1-$A$1063)*$D884/$B$12*$C$7)</f>
        <v>0</v>
      </c>
      <c r="BL884" s="31" t="n">
        <f aca="false">$B$11*(($A$1064)*$C884/$B$12*$B$7+(1-$A$1064)*$D884/$B$12*$C$7)</f>
        <v>0</v>
      </c>
      <c r="BM884" s="31" t="n">
        <f aca="false">$B$11*(($A$1065)*$C884/$B$12*$B$7+(1-$A$1065)*$D884/$B$12*$C$7)</f>
        <v>0</v>
      </c>
      <c r="BN884" s="31" t="n">
        <f aca="false">$B$11*(($A$1066)*$C884/$B$12*$B$7+(1-$A$1066)*$D884/$B$12*$C$7)</f>
        <v>0</v>
      </c>
      <c r="BO884" s="31" t="n">
        <f aca="false">$B$11*(($A$1067)*$C884/$B$12*$B$7+(1-$A$1067)*$D884/$B$12*$C$7)</f>
        <v>0</v>
      </c>
      <c r="BP884" s="31" t="n">
        <f aca="false">$B$11*(($A$1068)*$C884/$B$12*$B$7+(1-$A$1068)*$D884/$B$12*$C$7)</f>
        <v>0</v>
      </c>
      <c r="BQ884" s="31" t="n">
        <f aca="false">$B$11*(($A$1069)*$C884/$B$12*$B$7+(1-$A$1069)*$D884/$B$12*$C$7)</f>
        <v>0</v>
      </c>
      <c r="BR884" s="31" t="n">
        <f aca="false">$B$11*(($A$1070)*$C884/$B$12*$B$7+(1-$A$1070)*$D884/$B$12*$C$7)</f>
        <v>0</v>
      </c>
      <c r="BS884" s="31" t="n">
        <f aca="false">$B$11*(($A$1071)*$C884/$B$12*$B$7+(1-$A$1071)*$D884/$B$12*$C$7)</f>
        <v>0</v>
      </c>
      <c r="BT884" s="31" t="n">
        <f aca="false">$B$11*(($A$1072)*$C884/$B$12*$B$7+(1-$A$1072)*$D884/$B$12*$C$7)</f>
        <v>0</v>
      </c>
      <c r="BU884" s="31" t="n">
        <f aca="false">$B$11*(($A$1073)*$C884/$B$12*$B$7+(1-$A$1073)*$D884/$B$12*$C$7)</f>
        <v>0</v>
      </c>
      <c r="BV884" s="31" t="n">
        <f aca="false">$B$11*(($A$1074)*$C884/$B$12*$B$7+(1-$A$1074)*$D884/$B$12*$C$7)</f>
        <v>0</v>
      </c>
      <c r="BW884" s="31" t="n">
        <f aca="false">$B$11*(($A$1075)*$C884/$B$12*$B$7+(1-$A$1075)*$D884/$B$12*$C$7)</f>
        <v>0</v>
      </c>
      <c r="BX884" s="31" t="n">
        <f aca="false">$B$11*(($A$1076)*$C884/$B$12*$B$7+(1-$A$1076)*$D884/$B$12*$C$7)</f>
        <v>0</v>
      </c>
      <c r="BY884" s="31" t="n">
        <f aca="false">$B$11*(($A$1077)*$C884/$B$12*$B$7+(1-$A$1077)*$D884/$B$12*$C$7)</f>
        <v>0</v>
      </c>
      <c r="BZ884" s="31" t="n">
        <f aca="false">$B$11*(($A$1078)*$C884/$B$12*$B$7+(1-$A$1078)*$D884/$B$12*$C$7)</f>
        <v>0</v>
      </c>
      <c r="CA884" s="31" t="n">
        <f aca="false">$B$11*(($A$1079)*$C884/$B$12*$B$7+(1-$A$1079)*$D884/$B$12*$C$7)</f>
        <v>0</v>
      </c>
      <c r="CB884" s="31" t="n">
        <f aca="false">$B$11*(($A$1080)*$C884/$B$12*$B$7+(1-$A$1080)*$D884/$B$12*$C$7)</f>
        <v>0</v>
      </c>
      <c r="CC884" s="31" t="n">
        <f aca="false">$B$11*(($A$1081)*$C884/$B$12*$B$7+(1-$A$1081)*$D884/$B$12*$C$7)</f>
        <v>0</v>
      </c>
    </row>
    <row r="885" customFormat="false" ht="15" hidden="false" customHeight="false" outlineLevel="0" collapsed="false">
      <c r="A885" s="21" t="n">
        <v>861</v>
      </c>
      <c r="B885" s="27" t="n">
        <v>-0.207597430267953</v>
      </c>
      <c r="C885" s="9" t="n">
        <f aca="false">SUM(AM885:AV885)</f>
        <v>0</v>
      </c>
      <c r="D885" s="9" t="n">
        <f aca="false">SUM(AW885:BF885)</f>
        <v>1</v>
      </c>
      <c r="E885" s="24" t="n">
        <f aca="false">(1-C885/$B$12)*$B$8-C885/$B$12*$B$7</f>
        <v>0.05</v>
      </c>
      <c r="F885" s="24" t="n">
        <f aca="false">(1-D885/$B$12)*$C$8-D885/$B$12*$C$7</f>
        <v>0.021</v>
      </c>
      <c r="G885" s="47" t="n">
        <f aca="false">$B$11*($B$10*C885/$B$12*$B$7+(1-$B$10)*D885/$B$12*$C$7)</f>
        <v>300</v>
      </c>
      <c r="H885" s="24" t="n">
        <f aca="false">$B$10*E885+(1-$B$10)*F885</f>
        <v>0.0355</v>
      </c>
      <c r="I885" s="21"/>
      <c r="J885" s="21"/>
      <c r="K885" s="21"/>
      <c r="L885" s="21"/>
      <c r="M885" s="21"/>
      <c r="N885" s="21"/>
      <c r="O885" s="21"/>
      <c r="P885" s="21"/>
      <c r="Q885" s="21"/>
      <c r="R885" s="27" t="n">
        <v>-0.138754449845249</v>
      </c>
      <c r="S885" s="27" t="n">
        <v>-0.467442319113862</v>
      </c>
      <c r="T885" s="27" t="n">
        <v>2.63407852718722</v>
      </c>
      <c r="U885" s="27" t="n">
        <v>0.888174246852348</v>
      </c>
      <c r="V885" s="27" t="n">
        <v>-0.136019561567098</v>
      </c>
      <c r="W885" s="27" t="n">
        <v>1.53088507604252</v>
      </c>
      <c r="X885" s="27" t="n">
        <v>-0.310616121094857</v>
      </c>
      <c r="Y885" s="27" t="n">
        <v>1.75555754072375</v>
      </c>
      <c r="Z885" s="27" t="n">
        <v>-0.0564664911619785</v>
      </c>
      <c r="AA885" s="27" t="n">
        <v>-0.107417835448524</v>
      </c>
      <c r="AB885" s="27" t="n">
        <v>-1.57745770741232</v>
      </c>
      <c r="AC885" s="27" t="n">
        <v>-0.619364985312284</v>
      </c>
      <c r="AD885" s="27" t="n">
        <v>-0.443100079202982</v>
      </c>
      <c r="AE885" s="27" t="n">
        <v>1.43894674853805</v>
      </c>
      <c r="AF885" s="27" t="n">
        <v>-1.93702097181763</v>
      </c>
      <c r="AG885" s="27" t="n">
        <v>0.580244042501599</v>
      </c>
      <c r="AH885" s="27" t="n">
        <v>1.02723736299536</v>
      </c>
      <c r="AI885" s="27" t="n">
        <v>0.994868593812491</v>
      </c>
      <c r="AJ885" s="27" t="n">
        <v>-0.723001431128361</v>
      </c>
      <c r="AK885" s="27" t="n">
        <v>1.44942995807769</v>
      </c>
      <c r="AL885" s="21"/>
      <c r="AM885" s="31" t="n">
        <f aca="false">IF(SQRT($B$9)*$B885+SQRT(1-$B$9)*R885&lt;_xlfn.NORM.S.INV($B$6),1,0)</f>
        <v>0</v>
      </c>
      <c r="AN885" s="31" t="n">
        <f aca="false">IF(SQRT($B$9)*$B885+SQRT(1-$B$9)*S885&lt;_xlfn.NORM.S.INV($B$6),1,0)</f>
        <v>0</v>
      </c>
      <c r="AO885" s="31" t="n">
        <f aca="false">IF(SQRT($B$9)*$B885+SQRT(1-$B$9)*T885&lt;_xlfn.NORM.S.INV($B$6),1,0)</f>
        <v>0</v>
      </c>
      <c r="AP885" s="31" t="n">
        <f aca="false">IF(SQRT($B$9)*$B885+SQRT(1-$B$9)*U885&lt;_xlfn.NORM.S.INV($B$6),1,0)</f>
        <v>0</v>
      </c>
      <c r="AQ885" s="31" t="n">
        <f aca="false">IF(SQRT($B$9)*$B885+SQRT(1-$B$9)*V885&lt;_xlfn.NORM.S.INV($B$6),1,0)</f>
        <v>0</v>
      </c>
      <c r="AR885" s="31" t="n">
        <f aca="false">IF(SQRT($B$9)*$B885+SQRT(1-$B$9)*W885&lt;_xlfn.NORM.S.INV($B$6),1,0)</f>
        <v>0</v>
      </c>
      <c r="AS885" s="31" t="n">
        <f aca="false">IF(SQRT($B$9)*$B885+SQRT(1-$B$9)*X885&lt;_xlfn.NORM.S.INV($B$6),1,0)</f>
        <v>0</v>
      </c>
      <c r="AT885" s="31" t="n">
        <f aca="false">IF(SQRT($B$9)*$B885+SQRT(1-$B$9)*Y885&lt;_xlfn.NORM.S.INV($B$6),1,0)</f>
        <v>0</v>
      </c>
      <c r="AU885" s="31" t="n">
        <f aca="false">IF(SQRT($B$9)*$B885+SQRT(1-$B$9)*Z885&lt;_xlfn.NORM.S.INV($B$6),1,0)</f>
        <v>0</v>
      </c>
      <c r="AV885" s="31" t="n">
        <f aca="false">IF(SQRT($B$9)*$B885+SQRT(1-$B$9)*AA885&lt;_xlfn.NORM.S.INV($B$6),1,0)</f>
        <v>0</v>
      </c>
      <c r="AW885" s="31" t="n">
        <f aca="false">IF(SQRT($C$9)*$B885+SQRT(1-$C$9)*AB885&lt;_xlfn.NORM.S.INV($C$6),1,0)</f>
        <v>0</v>
      </c>
      <c r="AX885" s="31" t="n">
        <f aca="false">IF(SQRT($C$9)*$B885+SQRT(1-$C$9)*AC885&lt;_xlfn.NORM.S.INV($C$6),1,0)</f>
        <v>0</v>
      </c>
      <c r="AY885" s="31" t="n">
        <f aca="false">IF(SQRT($C$9)*$B885+SQRT(1-$C$9)*AD885&lt;_xlfn.NORM.S.INV($C$6),1,0)</f>
        <v>0</v>
      </c>
      <c r="AZ885" s="31" t="n">
        <f aca="false">IF(SQRT($C$9)*$B885+SQRT(1-$C$9)*AE885&lt;_xlfn.NORM.S.INV($C$6),1,0)</f>
        <v>0</v>
      </c>
      <c r="BA885" s="31" t="n">
        <f aca="false">IF(SQRT($C$9)*$B885+SQRT(1-$C$9)*AF885&lt;_xlfn.NORM.S.INV($C$6),1,0)</f>
        <v>1</v>
      </c>
      <c r="BB885" s="31" t="n">
        <f aca="false">IF(SQRT($C$9)*$B885+SQRT(1-$C$9)*AG885&lt;_xlfn.NORM.S.INV($C$6),1,0)</f>
        <v>0</v>
      </c>
      <c r="BC885" s="31" t="n">
        <f aca="false">IF(SQRT($C$9)*$B885+SQRT(1-$C$9)*AH885&lt;_xlfn.NORM.S.INV($C$6),1,0)</f>
        <v>0</v>
      </c>
      <c r="BD885" s="31" t="n">
        <f aca="false">IF(SQRT($C$9)*$B885+SQRT(1-$C$9)*AI885&lt;_xlfn.NORM.S.INV($C$6),1,0)</f>
        <v>0</v>
      </c>
      <c r="BE885" s="31" t="n">
        <f aca="false">IF(SQRT($C$9)*$B885+SQRT(1-$C$9)*AJ885&lt;_xlfn.NORM.S.INV($C$6),1,0)</f>
        <v>0</v>
      </c>
      <c r="BF885" s="31" t="n">
        <f aca="false">IF(SQRT($C$9)*$B885+SQRT(1-$C$9)*AK885&lt;_xlfn.NORM.S.INV($C$6),1,0)</f>
        <v>0</v>
      </c>
      <c r="BG885" s="21"/>
      <c r="BH885" s="21"/>
      <c r="BI885" s="31" t="n">
        <f aca="false">$B$11*(($A$1061)*$C885/$B$12*$B$7+(1-$A$1061)*$D885/$B$12*$C$7)</f>
        <v>600</v>
      </c>
      <c r="BJ885" s="31" t="n">
        <f aca="false">$B$11*(($A$1062)*$C885/$B$12*$B$7+(1-$A$1062)*$D885/$B$12*$C$7)</f>
        <v>570</v>
      </c>
      <c r="BK885" s="31" t="n">
        <f aca="false">$B$11*(($A$1063)*$C885/$B$12*$B$7+(1-$A$1063)*$D885/$B$12*$C$7)</f>
        <v>540</v>
      </c>
      <c r="BL885" s="31" t="n">
        <f aca="false">$B$11*(($A$1064)*$C885/$B$12*$B$7+(1-$A$1064)*$D885/$B$12*$C$7)</f>
        <v>510</v>
      </c>
      <c r="BM885" s="31" t="n">
        <f aca="false">$B$11*(($A$1065)*$C885/$B$12*$B$7+(1-$A$1065)*$D885/$B$12*$C$7)</f>
        <v>480</v>
      </c>
      <c r="BN885" s="31" t="n">
        <f aca="false">$B$11*(($A$1066)*$C885/$B$12*$B$7+(1-$A$1066)*$D885/$B$12*$C$7)</f>
        <v>450</v>
      </c>
      <c r="BO885" s="31" t="n">
        <f aca="false">$B$11*(($A$1067)*$C885/$B$12*$B$7+(1-$A$1067)*$D885/$B$12*$C$7)</f>
        <v>420</v>
      </c>
      <c r="BP885" s="31" t="n">
        <f aca="false">$B$11*(($A$1068)*$C885/$B$12*$B$7+(1-$A$1068)*$D885/$B$12*$C$7)</f>
        <v>390</v>
      </c>
      <c r="BQ885" s="31" t="n">
        <f aca="false">$B$11*(($A$1069)*$C885/$B$12*$B$7+(1-$A$1069)*$D885/$B$12*$C$7)</f>
        <v>360</v>
      </c>
      <c r="BR885" s="31" t="n">
        <f aca="false">$B$11*(($A$1070)*$C885/$B$12*$B$7+(1-$A$1070)*$D885/$B$12*$C$7)</f>
        <v>330</v>
      </c>
      <c r="BS885" s="31" t="n">
        <f aca="false">$B$11*(($A$1071)*$C885/$B$12*$B$7+(1-$A$1071)*$D885/$B$12*$C$7)</f>
        <v>300</v>
      </c>
      <c r="BT885" s="31" t="n">
        <f aca="false">$B$11*(($A$1072)*$C885/$B$12*$B$7+(1-$A$1072)*$D885/$B$12*$C$7)</f>
        <v>270</v>
      </c>
      <c r="BU885" s="31" t="n">
        <f aca="false">$B$11*(($A$1073)*$C885/$B$12*$B$7+(1-$A$1073)*$D885/$B$12*$C$7)</f>
        <v>240</v>
      </c>
      <c r="BV885" s="31" t="n">
        <f aca="false">$B$11*(($A$1074)*$C885/$B$12*$B$7+(1-$A$1074)*$D885/$B$12*$C$7)</f>
        <v>210</v>
      </c>
      <c r="BW885" s="31" t="n">
        <f aca="false">$B$11*(($A$1075)*$C885/$B$12*$B$7+(1-$A$1075)*$D885/$B$12*$C$7)</f>
        <v>180</v>
      </c>
      <c r="BX885" s="31" t="n">
        <f aca="false">$B$11*(($A$1076)*$C885/$B$12*$B$7+(1-$A$1076)*$D885/$B$12*$C$7)</f>
        <v>150</v>
      </c>
      <c r="BY885" s="31" t="n">
        <f aca="false">$B$11*(($A$1077)*$C885/$B$12*$B$7+(1-$A$1077)*$D885/$B$12*$C$7)</f>
        <v>120</v>
      </c>
      <c r="BZ885" s="31" t="n">
        <f aca="false">$B$11*(($A$1078)*$C885/$B$12*$B$7+(1-$A$1078)*$D885/$B$12*$C$7)</f>
        <v>90</v>
      </c>
      <c r="CA885" s="31" t="n">
        <f aca="false">$B$11*(($A$1079)*$C885/$B$12*$B$7+(1-$A$1079)*$D885/$B$12*$C$7)</f>
        <v>60</v>
      </c>
      <c r="CB885" s="31" t="n">
        <f aca="false">$B$11*(($A$1080)*$C885/$B$12*$B$7+(1-$A$1080)*$D885/$B$12*$C$7)</f>
        <v>30</v>
      </c>
      <c r="CC885" s="31" t="n">
        <f aca="false">$B$11*(($A$1081)*$C885/$B$12*$B$7+(1-$A$1081)*$D885/$B$12*$C$7)</f>
        <v>0</v>
      </c>
    </row>
    <row r="886" customFormat="false" ht="15" hidden="false" customHeight="false" outlineLevel="0" collapsed="false">
      <c r="A886" s="21" t="n">
        <v>862</v>
      </c>
      <c r="B886" s="27" t="n">
        <v>-0.0211728842120615</v>
      </c>
      <c r="C886" s="9" t="n">
        <f aca="false">SUM(AM886:AV886)</f>
        <v>0</v>
      </c>
      <c r="D886" s="9" t="n">
        <f aca="false">SUM(AW886:BF886)</f>
        <v>0</v>
      </c>
      <c r="E886" s="24" t="n">
        <f aca="false">(1-C886/$B$12)*$B$8-C886/$B$12*$B$7</f>
        <v>0.05</v>
      </c>
      <c r="F886" s="24" t="n">
        <f aca="false">(1-D886/$B$12)*$C$8-D886/$B$12*$C$7</f>
        <v>0.09</v>
      </c>
      <c r="G886" s="47" t="n">
        <f aca="false">$B$11*($B$10*C886/$B$12*$B$7+(1-$B$10)*D886/$B$12*$C$7)</f>
        <v>0</v>
      </c>
      <c r="H886" s="24" t="n">
        <f aca="false">$B$10*E886+(1-$B$10)*F886</f>
        <v>0.07</v>
      </c>
      <c r="I886" s="21"/>
      <c r="J886" s="21"/>
      <c r="K886" s="21"/>
      <c r="L886" s="21"/>
      <c r="M886" s="21"/>
      <c r="N886" s="21"/>
      <c r="O886" s="21"/>
      <c r="P886" s="21"/>
      <c r="Q886" s="21"/>
      <c r="R886" s="27" t="n">
        <v>1.33191981703641</v>
      </c>
      <c r="S886" s="27" t="n">
        <v>1.83145072226515</v>
      </c>
      <c r="T886" s="27" t="n">
        <v>-0.124221579793827</v>
      </c>
      <c r="U886" s="27" t="n">
        <v>-0.940910982761498</v>
      </c>
      <c r="V886" s="27" t="n">
        <v>0.540590341843782</v>
      </c>
      <c r="W886" s="27" t="n">
        <v>-0.79842441545604</v>
      </c>
      <c r="X886" s="27" t="n">
        <v>-0.692642013502021</v>
      </c>
      <c r="Y886" s="27" t="n">
        <v>-0.880532259634712</v>
      </c>
      <c r="Z886" s="27" t="n">
        <v>-1.0401046729237</v>
      </c>
      <c r="AA886" s="27" t="n">
        <v>-0.122934536723119</v>
      </c>
      <c r="AB886" s="27" t="n">
        <v>-0.312460839229148</v>
      </c>
      <c r="AC886" s="27" t="n">
        <v>0.0131998218347362</v>
      </c>
      <c r="AD886" s="27" t="n">
        <v>-1.37628074233047</v>
      </c>
      <c r="AE886" s="27" t="n">
        <v>-0.851275477487707</v>
      </c>
      <c r="AF886" s="27" t="n">
        <v>0.27701203486348</v>
      </c>
      <c r="AG886" s="27" t="n">
        <v>1.05275243900305</v>
      </c>
      <c r="AH886" s="27" t="n">
        <v>0.0297919159854657</v>
      </c>
      <c r="AI886" s="27" t="n">
        <v>0.856893559790264</v>
      </c>
      <c r="AJ886" s="27" t="n">
        <v>0.339063468291711</v>
      </c>
      <c r="AK886" s="27" t="n">
        <v>-0.170408492872343</v>
      </c>
      <c r="AL886" s="21"/>
      <c r="AM886" s="31" t="n">
        <f aca="false">IF(SQRT($B$9)*$B886+SQRT(1-$B$9)*R886&lt;_xlfn.NORM.S.INV($B$6),1,0)</f>
        <v>0</v>
      </c>
      <c r="AN886" s="31" t="n">
        <f aca="false">IF(SQRT($B$9)*$B886+SQRT(1-$B$9)*S886&lt;_xlfn.NORM.S.INV($B$6),1,0)</f>
        <v>0</v>
      </c>
      <c r="AO886" s="31" t="n">
        <f aca="false">IF(SQRT($B$9)*$B886+SQRT(1-$B$9)*T886&lt;_xlfn.NORM.S.INV($B$6),1,0)</f>
        <v>0</v>
      </c>
      <c r="AP886" s="31" t="n">
        <f aca="false">IF(SQRT($B$9)*$B886+SQRT(1-$B$9)*U886&lt;_xlfn.NORM.S.INV($B$6),1,0)</f>
        <v>0</v>
      </c>
      <c r="AQ886" s="31" t="n">
        <f aca="false">IF(SQRT($B$9)*$B886+SQRT(1-$B$9)*V886&lt;_xlfn.NORM.S.INV($B$6),1,0)</f>
        <v>0</v>
      </c>
      <c r="AR886" s="31" t="n">
        <f aca="false">IF(SQRT($B$9)*$B886+SQRT(1-$B$9)*W886&lt;_xlfn.NORM.S.INV($B$6),1,0)</f>
        <v>0</v>
      </c>
      <c r="AS886" s="31" t="n">
        <f aca="false">IF(SQRT($B$9)*$B886+SQRT(1-$B$9)*X886&lt;_xlfn.NORM.S.INV($B$6),1,0)</f>
        <v>0</v>
      </c>
      <c r="AT886" s="31" t="n">
        <f aca="false">IF(SQRT($B$9)*$B886+SQRT(1-$B$9)*Y886&lt;_xlfn.NORM.S.INV($B$6),1,0)</f>
        <v>0</v>
      </c>
      <c r="AU886" s="31" t="n">
        <f aca="false">IF(SQRT($B$9)*$B886+SQRT(1-$B$9)*Z886&lt;_xlfn.NORM.S.INV($B$6),1,0)</f>
        <v>0</v>
      </c>
      <c r="AV886" s="31" t="n">
        <f aca="false">IF(SQRT($B$9)*$B886+SQRT(1-$B$9)*AA886&lt;_xlfn.NORM.S.INV($B$6),1,0)</f>
        <v>0</v>
      </c>
      <c r="AW886" s="31" t="n">
        <f aca="false">IF(SQRT($C$9)*$B886+SQRT(1-$C$9)*AB886&lt;_xlfn.NORM.S.INV($C$6),1,0)</f>
        <v>0</v>
      </c>
      <c r="AX886" s="31" t="n">
        <f aca="false">IF(SQRT($C$9)*$B886+SQRT(1-$C$9)*AC886&lt;_xlfn.NORM.S.INV($C$6),1,0)</f>
        <v>0</v>
      </c>
      <c r="AY886" s="31" t="n">
        <f aca="false">IF(SQRT($C$9)*$B886+SQRT(1-$C$9)*AD886&lt;_xlfn.NORM.S.INV($C$6),1,0)</f>
        <v>0</v>
      </c>
      <c r="AZ886" s="31" t="n">
        <f aca="false">IF(SQRT($C$9)*$B886+SQRT(1-$C$9)*AE886&lt;_xlfn.NORM.S.INV($C$6),1,0)</f>
        <v>0</v>
      </c>
      <c r="BA886" s="31" t="n">
        <f aca="false">IF(SQRT($C$9)*$B886+SQRT(1-$C$9)*AF886&lt;_xlfn.NORM.S.INV($C$6),1,0)</f>
        <v>0</v>
      </c>
      <c r="BB886" s="31" t="n">
        <f aca="false">IF(SQRT($C$9)*$B886+SQRT(1-$C$9)*AG886&lt;_xlfn.NORM.S.INV($C$6),1,0)</f>
        <v>0</v>
      </c>
      <c r="BC886" s="31" t="n">
        <f aca="false">IF(SQRT($C$9)*$B886+SQRT(1-$C$9)*AH886&lt;_xlfn.NORM.S.INV($C$6),1,0)</f>
        <v>0</v>
      </c>
      <c r="BD886" s="31" t="n">
        <f aca="false">IF(SQRT($C$9)*$B886+SQRT(1-$C$9)*AI886&lt;_xlfn.NORM.S.INV($C$6),1,0)</f>
        <v>0</v>
      </c>
      <c r="BE886" s="31" t="n">
        <f aca="false">IF(SQRT($C$9)*$B886+SQRT(1-$C$9)*AJ886&lt;_xlfn.NORM.S.INV($C$6),1,0)</f>
        <v>0</v>
      </c>
      <c r="BF886" s="31" t="n">
        <f aca="false">IF(SQRT($C$9)*$B886+SQRT(1-$C$9)*AK886&lt;_xlfn.NORM.S.INV($C$6),1,0)</f>
        <v>0</v>
      </c>
      <c r="BG886" s="21"/>
      <c r="BH886" s="21"/>
      <c r="BI886" s="31" t="n">
        <f aca="false">$B$11*(($A$1061)*$C886/$B$12*$B$7+(1-$A$1061)*$D886/$B$12*$C$7)</f>
        <v>0</v>
      </c>
      <c r="BJ886" s="31" t="n">
        <f aca="false">$B$11*(($A$1062)*$C886/$B$12*$B$7+(1-$A$1062)*$D886/$B$12*$C$7)</f>
        <v>0</v>
      </c>
      <c r="BK886" s="31" t="n">
        <f aca="false">$B$11*(($A$1063)*$C886/$B$12*$B$7+(1-$A$1063)*$D886/$B$12*$C$7)</f>
        <v>0</v>
      </c>
      <c r="BL886" s="31" t="n">
        <f aca="false">$B$11*(($A$1064)*$C886/$B$12*$B$7+(1-$A$1064)*$D886/$B$12*$C$7)</f>
        <v>0</v>
      </c>
      <c r="BM886" s="31" t="n">
        <f aca="false">$B$11*(($A$1065)*$C886/$B$12*$B$7+(1-$A$1065)*$D886/$B$12*$C$7)</f>
        <v>0</v>
      </c>
      <c r="BN886" s="31" t="n">
        <f aca="false">$B$11*(($A$1066)*$C886/$B$12*$B$7+(1-$A$1066)*$D886/$B$12*$C$7)</f>
        <v>0</v>
      </c>
      <c r="BO886" s="31" t="n">
        <f aca="false">$B$11*(($A$1067)*$C886/$B$12*$B$7+(1-$A$1067)*$D886/$B$12*$C$7)</f>
        <v>0</v>
      </c>
      <c r="BP886" s="31" t="n">
        <f aca="false">$B$11*(($A$1068)*$C886/$B$12*$B$7+(1-$A$1068)*$D886/$B$12*$C$7)</f>
        <v>0</v>
      </c>
      <c r="BQ886" s="31" t="n">
        <f aca="false">$B$11*(($A$1069)*$C886/$B$12*$B$7+(1-$A$1069)*$D886/$B$12*$C$7)</f>
        <v>0</v>
      </c>
      <c r="BR886" s="31" t="n">
        <f aca="false">$B$11*(($A$1070)*$C886/$B$12*$B$7+(1-$A$1070)*$D886/$B$12*$C$7)</f>
        <v>0</v>
      </c>
      <c r="BS886" s="31" t="n">
        <f aca="false">$B$11*(($A$1071)*$C886/$B$12*$B$7+(1-$A$1071)*$D886/$B$12*$C$7)</f>
        <v>0</v>
      </c>
      <c r="BT886" s="31" t="n">
        <f aca="false">$B$11*(($A$1072)*$C886/$B$12*$B$7+(1-$A$1072)*$D886/$B$12*$C$7)</f>
        <v>0</v>
      </c>
      <c r="BU886" s="31" t="n">
        <f aca="false">$B$11*(($A$1073)*$C886/$B$12*$B$7+(1-$A$1073)*$D886/$B$12*$C$7)</f>
        <v>0</v>
      </c>
      <c r="BV886" s="31" t="n">
        <f aca="false">$B$11*(($A$1074)*$C886/$B$12*$B$7+(1-$A$1074)*$D886/$B$12*$C$7)</f>
        <v>0</v>
      </c>
      <c r="BW886" s="31" t="n">
        <f aca="false">$B$11*(($A$1075)*$C886/$B$12*$B$7+(1-$A$1075)*$D886/$B$12*$C$7)</f>
        <v>0</v>
      </c>
      <c r="BX886" s="31" t="n">
        <f aca="false">$B$11*(($A$1076)*$C886/$B$12*$B$7+(1-$A$1076)*$D886/$B$12*$C$7)</f>
        <v>0</v>
      </c>
      <c r="BY886" s="31" t="n">
        <f aca="false">$B$11*(($A$1077)*$C886/$B$12*$B$7+(1-$A$1077)*$D886/$B$12*$C$7)</f>
        <v>0</v>
      </c>
      <c r="BZ886" s="31" t="n">
        <f aca="false">$B$11*(($A$1078)*$C886/$B$12*$B$7+(1-$A$1078)*$D886/$B$12*$C$7)</f>
        <v>0</v>
      </c>
      <c r="CA886" s="31" t="n">
        <f aca="false">$B$11*(($A$1079)*$C886/$B$12*$B$7+(1-$A$1079)*$D886/$B$12*$C$7)</f>
        <v>0</v>
      </c>
      <c r="CB886" s="31" t="n">
        <f aca="false">$B$11*(($A$1080)*$C886/$B$12*$B$7+(1-$A$1080)*$D886/$B$12*$C$7)</f>
        <v>0</v>
      </c>
      <c r="CC886" s="31" t="n">
        <f aca="false">$B$11*(($A$1081)*$C886/$B$12*$B$7+(1-$A$1081)*$D886/$B$12*$C$7)</f>
        <v>0</v>
      </c>
    </row>
    <row r="887" customFormat="false" ht="15" hidden="false" customHeight="false" outlineLevel="0" collapsed="false">
      <c r="A887" s="21" t="n">
        <v>863</v>
      </c>
      <c r="B887" s="27" t="n">
        <v>0.024492286258801</v>
      </c>
      <c r="C887" s="9" t="n">
        <f aca="false">SUM(AM887:AV887)</f>
        <v>0</v>
      </c>
      <c r="D887" s="9" t="n">
        <f aca="false">SUM(AW887:BF887)</f>
        <v>0</v>
      </c>
      <c r="E887" s="24" t="n">
        <f aca="false">(1-C887/$B$12)*$B$8-C887/$B$12*$B$7</f>
        <v>0.05</v>
      </c>
      <c r="F887" s="24" t="n">
        <f aca="false">(1-D887/$B$12)*$C$8-D887/$B$12*$C$7</f>
        <v>0.09</v>
      </c>
      <c r="G887" s="47" t="n">
        <f aca="false">$B$11*($B$10*C887/$B$12*$B$7+(1-$B$10)*D887/$B$12*$C$7)</f>
        <v>0</v>
      </c>
      <c r="H887" s="24" t="n">
        <f aca="false">$B$10*E887+(1-$B$10)*F887</f>
        <v>0.07</v>
      </c>
      <c r="I887" s="21"/>
      <c r="J887" s="21"/>
      <c r="K887" s="21"/>
      <c r="L887" s="21"/>
      <c r="M887" s="21"/>
      <c r="N887" s="21"/>
      <c r="O887" s="21"/>
      <c r="P887" s="21"/>
      <c r="Q887" s="21"/>
      <c r="R887" s="27" t="n">
        <v>0.926605564417034</v>
      </c>
      <c r="S887" s="27" t="n">
        <v>-0.453700034944487</v>
      </c>
      <c r="T887" s="27" t="n">
        <v>0.486611101254395</v>
      </c>
      <c r="U887" s="27" t="n">
        <v>-0.545443887203479</v>
      </c>
      <c r="V887" s="27" t="n">
        <v>-1.13090809261418</v>
      </c>
      <c r="W887" s="27" t="n">
        <v>-0.46410076157066</v>
      </c>
      <c r="X887" s="27" t="n">
        <v>-0.0261708852934488</v>
      </c>
      <c r="Y887" s="27" t="n">
        <v>0.376006832608442</v>
      </c>
      <c r="Z887" s="27" t="n">
        <v>-0.0883212331220617</v>
      </c>
      <c r="AA887" s="27" t="n">
        <v>-0.606435884673997</v>
      </c>
      <c r="AB887" s="27" t="n">
        <v>-0.852712128659904</v>
      </c>
      <c r="AC887" s="27" t="n">
        <v>0.356094620356696</v>
      </c>
      <c r="AD887" s="27" t="n">
        <v>-1.49072595765155</v>
      </c>
      <c r="AE887" s="27" t="n">
        <v>-0.172338911779731</v>
      </c>
      <c r="AF887" s="27" t="n">
        <v>-1.52585439262522</v>
      </c>
      <c r="AG887" s="27" t="n">
        <v>-1.01835534957711</v>
      </c>
      <c r="AH887" s="27" t="n">
        <v>-0.770696767477212</v>
      </c>
      <c r="AI887" s="27" t="n">
        <v>-0.621816075936257</v>
      </c>
      <c r="AJ887" s="27" t="n">
        <v>-1.56199003085072</v>
      </c>
      <c r="AK887" s="27" t="n">
        <v>-0.30903238772947</v>
      </c>
      <c r="AL887" s="21"/>
      <c r="AM887" s="31" t="n">
        <f aca="false">IF(SQRT($B$9)*$B887+SQRT(1-$B$9)*R887&lt;_xlfn.NORM.S.INV($B$6),1,0)</f>
        <v>0</v>
      </c>
      <c r="AN887" s="31" t="n">
        <f aca="false">IF(SQRT($B$9)*$B887+SQRT(1-$B$9)*S887&lt;_xlfn.NORM.S.INV($B$6),1,0)</f>
        <v>0</v>
      </c>
      <c r="AO887" s="31" t="n">
        <f aca="false">IF(SQRT($B$9)*$B887+SQRT(1-$B$9)*T887&lt;_xlfn.NORM.S.INV($B$6),1,0)</f>
        <v>0</v>
      </c>
      <c r="AP887" s="31" t="n">
        <f aca="false">IF(SQRT($B$9)*$B887+SQRT(1-$B$9)*U887&lt;_xlfn.NORM.S.INV($B$6),1,0)</f>
        <v>0</v>
      </c>
      <c r="AQ887" s="31" t="n">
        <f aca="false">IF(SQRT($B$9)*$B887+SQRT(1-$B$9)*V887&lt;_xlfn.NORM.S.INV($B$6),1,0)</f>
        <v>0</v>
      </c>
      <c r="AR887" s="31" t="n">
        <f aca="false">IF(SQRT($B$9)*$B887+SQRT(1-$B$9)*W887&lt;_xlfn.NORM.S.INV($B$6),1,0)</f>
        <v>0</v>
      </c>
      <c r="AS887" s="31" t="n">
        <f aca="false">IF(SQRT($B$9)*$B887+SQRT(1-$B$9)*X887&lt;_xlfn.NORM.S.INV($B$6),1,0)</f>
        <v>0</v>
      </c>
      <c r="AT887" s="31" t="n">
        <f aca="false">IF(SQRT($B$9)*$B887+SQRT(1-$B$9)*Y887&lt;_xlfn.NORM.S.INV($B$6),1,0)</f>
        <v>0</v>
      </c>
      <c r="AU887" s="31" t="n">
        <f aca="false">IF(SQRT($B$9)*$B887+SQRT(1-$B$9)*Z887&lt;_xlfn.NORM.S.INV($B$6),1,0)</f>
        <v>0</v>
      </c>
      <c r="AV887" s="31" t="n">
        <f aca="false">IF(SQRT($B$9)*$B887+SQRT(1-$B$9)*AA887&lt;_xlfn.NORM.S.INV($B$6),1,0)</f>
        <v>0</v>
      </c>
      <c r="AW887" s="31" t="n">
        <f aca="false">IF(SQRT($C$9)*$B887+SQRT(1-$C$9)*AB887&lt;_xlfn.NORM.S.INV($C$6),1,0)</f>
        <v>0</v>
      </c>
      <c r="AX887" s="31" t="n">
        <f aca="false">IF(SQRT($C$9)*$B887+SQRT(1-$C$9)*AC887&lt;_xlfn.NORM.S.INV($C$6),1,0)</f>
        <v>0</v>
      </c>
      <c r="AY887" s="31" t="n">
        <f aca="false">IF(SQRT($C$9)*$B887+SQRT(1-$C$9)*AD887&lt;_xlfn.NORM.S.INV($C$6),1,0)</f>
        <v>0</v>
      </c>
      <c r="AZ887" s="31" t="n">
        <f aca="false">IF(SQRT($C$9)*$B887+SQRT(1-$C$9)*AE887&lt;_xlfn.NORM.S.INV($C$6),1,0)</f>
        <v>0</v>
      </c>
      <c r="BA887" s="31" t="n">
        <f aca="false">IF(SQRT($C$9)*$B887+SQRT(1-$C$9)*AF887&lt;_xlfn.NORM.S.INV($C$6),1,0)</f>
        <v>0</v>
      </c>
      <c r="BB887" s="31" t="n">
        <f aca="false">IF(SQRT($C$9)*$B887+SQRT(1-$C$9)*AG887&lt;_xlfn.NORM.S.INV($C$6),1,0)</f>
        <v>0</v>
      </c>
      <c r="BC887" s="31" t="n">
        <f aca="false">IF(SQRT($C$9)*$B887+SQRT(1-$C$9)*AH887&lt;_xlfn.NORM.S.INV($C$6),1,0)</f>
        <v>0</v>
      </c>
      <c r="BD887" s="31" t="n">
        <f aca="false">IF(SQRT($C$9)*$B887+SQRT(1-$C$9)*AI887&lt;_xlfn.NORM.S.INV($C$6),1,0)</f>
        <v>0</v>
      </c>
      <c r="BE887" s="31" t="n">
        <f aca="false">IF(SQRT($C$9)*$B887+SQRT(1-$C$9)*AJ887&lt;_xlfn.NORM.S.INV($C$6),1,0)</f>
        <v>0</v>
      </c>
      <c r="BF887" s="31" t="n">
        <f aca="false">IF(SQRT($C$9)*$B887+SQRT(1-$C$9)*AK887&lt;_xlfn.NORM.S.INV($C$6),1,0)</f>
        <v>0</v>
      </c>
      <c r="BG887" s="21"/>
      <c r="BH887" s="21"/>
      <c r="BI887" s="31" t="n">
        <f aca="false">$B$11*(($A$1061)*$C887/$B$12*$B$7+(1-$A$1061)*$D887/$B$12*$C$7)</f>
        <v>0</v>
      </c>
      <c r="BJ887" s="31" t="n">
        <f aca="false">$B$11*(($A$1062)*$C887/$B$12*$B$7+(1-$A$1062)*$D887/$B$12*$C$7)</f>
        <v>0</v>
      </c>
      <c r="BK887" s="31" t="n">
        <f aca="false">$B$11*(($A$1063)*$C887/$B$12*$B$7+(1-$A$1063)*$D887/$B$12*$C$7)</f>
        <v>0</v>
      </c>
      <c r="BL887" s="31" t="n">
        <f aca="false">$B$11*(($A$1064)*$C887/$B$12*$B$7+(1-$A$1064)*$D887/$B$12*$C$7)</f>
        <v>0</v>
      </c>
      <c r="BM887" s="31" t="n">
        <f aca="false">$B$11*(($A$1065)*$C887/$B$12*$B$7+(1-$A$1065)*$D887/$B$12*$C$7)</f>
        <v>0</v>
      </c>
      <c r="BN887" s="31" t="n">
        <f aca="false">$B$11*(($A$1066)*$C887/$B$12*$B$7+(1-$A$1066)*$D887/$B$12*$C$7)</f>
        <v>0</v>
      </c>
      <c r="BO887" s="31" t="n">
        <f aca="false">$B$11*(($A$1067)*$C887/$B$12*$B$7+(1-$A$1067)*$D887/$B$12*$C$7)</f>
        <v>0</v>
      </c>
      <c r="BP887" s="31" t="n">
        <f aca="false">$B$11*(($A$1068)*$C887/$B$12*$B$7+(1-$A$1068)*$D887/$B$12*$C$7)</f>
        <v>0</v>
      </c>
      <c r="BQ887" s="31" t="n">
        <f aca="false">$B$11*(($A$1069)*$C887/$B$12*$B$7+(1-$A$1069)*$D887/$B$12*$C$7)</f>
        <v>0</v>
      </c>
      <c r="BR887" s="31" t="n">
        <f aca="false">$B$11*(($A$1070)*$C887/$B$12*$B$7+(1-$A$1070)*$D887/$B$12*$C$7)</f>
        <v>0</v>
      </c>
      <c r="BS887" s="31" t="n">
        <f aca="false">$B$11*(($A$1071)*$C887/$B$12*$B$7+(1-$A$1071)*$D887/$B$12*$C$7)</f>
        <v>0</v>
      </c>
      <c r="BT887" s="31" t="n">
        <f aca="false">$B$11*(($A$1072)*$C887/$B$12*$B$7+(1-$A$1072)*$D887/$B$12*$C$7)</f>
        <v>0</v>
      </c>
      <c r="BU887" s="31" t="n">
        <f aca="false">$B$11*(($A$1073)*$C887/$B$12*$B$7+(1-$A$1073)*$D887/$B$12*$C$7)</f>
        <v>0</v>
      </c>
      <c r="BV887" s="31" t="n">
        <f aca="false">$B$11*(($A$1074)*$C887/$B$12*$B$7+(1-$A$1074)*$D887/$B$12*$C$7)</f>
        <v>0</v>
      </c>
      <c r="BW887" s="31" t="n">
        <f aca="false">$B$11*(($A$1075)*$C887/$B$12*$B$7+(1-$A$1075)*$D887/$B$12*$C$7)</f>
        <v>0</v>
      </c>
      <c r="BX887" s="31" t="n">
        <f aca="false">$B$11*(($A$1076)*$C887/$B$12*$B$7+(1-$A$1076)*$D887/$B$12*$C$7)</f>
        <v>0</v>
      </c>
      <c r="BY887" s="31" t="n">
        <f aca="false">$B$11*(($A$1077)*$C887/$B$12*$B$7+(1-$A$1077)*$D887/$B$12*$C$7)</f>
        <v>0</v>
      </c>
      <c r="BZ887" s="31" t="n">
        <f aca="false">$B$11*(($A$1078)*$C887/$B$12*$B$7+(1-$A$1078)*$D887/$B$12*$C$7)</f>
        <v>0</v>
      </c>
      <c r="CA887" s="31" t="n">
        <f aca="false">$B$11*(($A$1079)*$C887/$B$12*$B$7+(1-$A$1079)*$D887/$B$12*$C$7)</f>
        <v>0</v>
      </c>
      <c r="CB887" s="31" t="n">
        <f aca="false">$B$11*(($A$1080)*$C887/$B$12*$B$7+(1-$A$1080)*$D887/$B$12*$C$7)</f>
        <v>0</v>
      </c>
      <c r="CC887" s="31" t="n">
        <f aca="false">$B$11*(($A$1081)*$C887/$B$12*$B$7+(1-$A$1081)*$D887/$B$12*$C$7)</f>
        <v>0</v>
      </c>
    </row>
    <row r="888" customFormat="false" ht="15" hidden="false" customHeight="false" outlineLevel="0" collapsed="false">
      <c r="A888" s="21" t="n">
        <v>864</v>
      </c>
      <c r="B888" s="27" t="n">
        <v>-0.282963131285524</v>
      </c>
      <c r="C888" s="9" t="n">
        <f aca="false">SUM(AM888:AV888)</f>
        <v>0</v>
      </c>
      <c r="D888" s="9" t="n">
        <f aca="false">SUM(AW888:BF888)</f>
        <v>0</v>
      </c>
      <c r="E888" s="24" t="n">
        <f aca="false">(1-C888/$B$12)*$B$8-C888/$B$12*$B$7</f>
        <v>0.05</v>
      </c>
      <c r="F888" s="24" t="n">
        <f aca="false">(1-D888/$B$12)*$C$8-D888/$B$12*$C$7</f>
        <v>0.09</v>
      </c>
      <c r="G888" s="47" t="n">
        <f aca="false">$B$11*($B$10*C888/$B$12*$B$7+(1-$B$10)*D888/$B$12*$C$7)</f>
        <v>0</v>
      </c>
      <c r="H888" s="24" t="n">
        <f aca="false">$B$10*E888+(1-$B$10)*F888</f>
        <v>0.07</v>
      </c>
      <c r="I888" s="21"/>
      <c r="J888" s="21"/>
      <c r="K888" s="21"/>
      <c r="L888" s="21"/>
      <c r="M888" s="21"/>
      <c r="N888" s="21"/>
      <c r="O888" s="21"/>
      <c r="P888" s="21"/>
      <c r="Q888" s="21"/>
      <c r="R888" s="27" t="n">
        <v>-0.356827796216733</v>
      </c>
      <c r="S888" s="27" t="n">
        <v>1.24153241184518</v>
      </c>
      <c r="T888" s="27" t="n">
        <v>0.681402066260475</v>
      </c>
      <c r="U888" s="27" t="n">
        <v>-0.012787298077347</v>
      </c>
      <c r="V888" s="27" t="n">
        <v>-0.242128985051392</v>
      </c>
      <c r="W888" s="27" t="n">
        <v>-1.35118670352507</v>
      </c>
      <c r="X888" s="27" t="n">
        <v>-2.0938065523396</v>
      </c>
      <c r="Y888" s="27" t="n">
        <v>0.442081306081739</v>
      </c>
      <c r="Z888" s="27" t="n">
        <v>-1.42075819127526</v>
      </c>
      <c r="AA888" s="27" t="n">
        <v>0.0348617738782374</v>
      </c>
      <c r="AB888" s="27" t="n">
        <v>-0.162327268677506</v>
      </c>
      <c r="AC888" s="27" t="n">
        <v>-1.20617031928761</v>
      </c>
      <c r="AD888" s="27" t="n">
        <v>0.418447696874058</v>
      </c>
      <c r="AE888" s="27" t="n">
        <v>0.207051224946555</v>
      </c>
      <c r="AF888" s="27" t="n">
        <v>0.724357632124008</v>
      </c>
      <c r="AG888" s="27" t="n">
        <v>1.08880479658616</v>
      </c>
      <c r="AH888" s="27" t="n">
        <v>-0.0160229077063271</v>
      </c>
      <c r="AI888" s="27" t="n">
        <v>0.524341613127204</v>
      </c>
      <c r="AJ888" s="27" t="n">
        <v>1.63746995875619</v>
      </c>
      <c r="AK888" s="27" t="n">
        <v>-1.07870220917629</v>
      </c>
      <c r="AL888" s="21"/>
      <c r="AM888" s="31" t="n">
        <f aca="false">IF(SQRT($B$9)*$B888+SQRT(1-$B$9)*R888&lt;_xlfn.NORM.S.INV($B$6),1,0)</f>
        <v>0</v>
      </c>
      <c r="AN888" s="31" t="n">
        <f aca="false">IF(SQRT($B$9)*$B888+SQRT(1-$B$9)*S888&lt;_xlfn.NORM.S.INV($B$6),1,0)</f>
        <v>0</v>
      </c>
      <c r="AO888" s="31" t="n">
        <f aca="false">IF(SQRT($B$9)*$B888+SQRT(1-$B$9)*T888&lt;_xlfn.NORM.S.INV($B$6),1,0)</f>
        <v>0</v>
      </c>
      <c r="AP888" s="31" t="n">
        <f aca="false">IF(SQRT($B$9)*$B888+SQRT(1-$B$9)*U888&lt;_xlfn.NORM.S.INV($B$6),1,0)</f>
        <v>0</v>
      </c>
      <c r="AQ888" s="31" t="n">
        <f aca="false">IF(SQRT($B$9)*$B888+SQRT(1-$B$9)*V888&lt;_xlfn.NORM.S.INV($B$6),1,0)</f>
        <v>0</v>
      </c>
      <c r="AR888" s="31" t="n">
        <f aca="false">IF(SQRT($B$9)*$B888+SQRT(1-$B$9)*W888&lt;_xlfn.NORM.S.INV($B$6),1,0)</f>
        <v>0</v>
      </c>
      <c r="AS888" s="31" t="n">
        <f aca="false">IF(SQRT($B$9)*$B888+SQRT(1-$B$9)*X888&lt;_xlfn.NORM.S.INV($B$6),1,0)</f>
        <v>0</v>
      </c>
      <c r="AT888" s="31" t="n">
        <f aca="false">IF(SQRT($B$9)*$B888+SQRT(1-$B$9)*Y888&lt;_xlfn.NORM.S.INV($B$6),1,0)</f>
        <v>0</v>
      </c>
      <c r="AU888" s="31" t="n">
        <f aca="false">IF(SQRT($B$9)*$B888+SQRT(1-$B$9)*Z888&lt;_xlfn.NORM.S.INV($B$6),1,0)</f>
        <v>0</v>
      </c>
      <c r="AV888" s="31" t="n">
        <f aca="false">IF(SQRT($B$9)*$B888+SQRT(1-$B$9)*AA888&lt;_xlfn.NORM.S.INV($B$6),1,0)</f>
        <v>0</v>
      </c>
      <c r="AW888" s="31" t="n">
        <f aca="false">IF(SQRT($C$9)*$B888+SQRT(1-$C$9)*AB888&lt;_xlfn.NORM.S.INV($C$6),1,0)</f>
        <v>0</v>
      </c>
      <c r="AX888" s="31" t="n">
        <f aca="false">IF(SQRT($C$9)*$B888+SQRT(1-$C$9)*AC888&lt;_xlfn.NORM.S.INV($C$6),1,0)</f>
        <v>0</v>
      </c>
      <c r="AY888" s="31" t="n">
        <f aca="false">IF(SQRT($C$9)*$B888+SQRT(1-$C$9)*AD888&lt;_xlfn.NORM.S.INV($C$6),1,0)</f>
        <v>0</v>
      </c>
      <c r="AZ888" s="31" t="n">
        <f aca="false">IF(SQRT($C$9)*$B888+SQRT(1-$C$9)*AE888&lt;_xlfn.NORM.S.INV($C$6),1,0)</f>
        <v>0</v>
      </c>
      <c r="BA888" s="31" t="n">
        <f aca="false">IF(SQRT($C$9)*$B888+SQRT(1-$C$9)*AF888&lt;_xlfn.NORM.S.INV($C$6),1,0)</f>
        <v>0</v>
      </c>
      <c r="BB888" s="31" t="n">
        <f aca="false">IF(SQRT($C$9)*$B888+SQRT(1-$C$9)*AG888&lt;_xlfn.NORM.S.INV($C$6),1,0)</f>
        <v>0</v>
      </c>
      <c r="BC888" s="31" t="n">
        <f aca="false">IF(SQRT($C$9)*$B888+SQRT(1-$C$9)*AH888&lt;_xlfn.NORM.S.INV($C$6),1,0)</f>
        <v>0</v>
      </c>
      <c r="BD888" s="31" t="n">
        <f aca="false">IF(SQRT($C$9)*$B888+SQRT(1-$C$9)*AI888&lt;_xlfn.NORM.S.INV($C$6),1,0)</f>
        <v>0</v>
      </c>
      <c r="BE888" s="31" t="n">
        <f aca="false">IF(SQRT($C$9)*$B888+SQRT(1-$C$9)*AJ888&lt;_xlfn.NORM.S.INV($C$6),1,0)</f>
        <v>0</v>
      </c>
      <c r="BF888" s="31" t="n">
        <f aca="false">IF(SQRT($C$9)*$B888+SQRT(1-$C$9)*AK888&lt;_xlfn.NORM.S.INV($C$6),1,0)</f>
        <v>0</v>
      </c>
      <c r="BG888" s="21"/>
      <c r="BH888" s="21"/>
      <c r="BI888" s="31" t="n">
        <f aca="false">$B$11*(($A$1061)*$C888/$B$12*$B$7+(1-$A$1061)*$D888/$B$12*$C$7)</f>
        <v>0</v>
      </c>
      <c r="BJ888" s="31" t="n">
        <f aca="false">$B$11*(($A$1062)*$C888/$B$12*$B$7+(1-$A$1062)*$D888/$B$12*$C$7)</f>
        <v>0</v>
      </c>
      <c r="BK888" s="31" t="n">
        <f aca="false">$B$11*(($A$1063)*$C888/$B$12*$B$7+(1-$A$1063)*$D888/$B$12*$C$7)</f>
        <v>0</v>
      </c>
      <c r="BL888" s="31" t="n">
        <f aca="false">$B$11*(($A$1064)*$C888/$B$12*$B$7+(1-$A$1064)*$D888/$B$12*$C$7)</f>
        <v>0</v>
      </c>
      <c r="BM888" s="31" t="n">
        <f aca="false">$B$11*(($A$1065)*$C888/$B$12*$B$7+(1-$A$1065)*$D888/$B$12*$C$7)</f>
        <v>0</v>
      </c>
      <c r="BN888" s="31" t="n">
        <f aca="false">$B$11*(($A$1066)*$C888/$B$12*$B$7+(1-$A$1066)*$D888/$B$12*$C$7)</f>
        <v>0</v>
      </c>
      <c r="BO888" s="31" t="n">
        <f aca="false">$B$11*(($A$1067)*$C888/$B$12*$B$7+(1-$A$1067)*$D888/$B$12*$C$7)</f>
        <v>0</v>
      </c>
      <c r="BP888" s="31" t="n">
        <f aca="false">$B$11*(($A$1068)*$C888/$B$12*$B$7+(1-$A$1068)*$D888/$B$12*$C$7)</f>
        <v>0</v>
      </c>
      <c r="BQ888" s="31" t="n">
        <f aca="false">$B$11*(($A$1069)*$C888/$B$12*$B$7+(1-$A$1069)*$D888/$B$12*$C$7)</f>
        <v>0</v>
      </c>
      <c r="BR888" s="31" t="n">
        <f aca="false">$B$11*(($A$1070)*$C888/$B$12*$B$7+(1-$A$1070)*$D888/$B$12*$C$7)</f>
        <v>0</v>
      </c>
      <c r="BS888" s="31" t="n">
        <f aca="false">$B$11*(($A$1071)*$C888/$B$12*$B$7+(1-$A$1071)*$D888/$B$12*$C$7)</f>
        <v>0</v>
      </c>
      <c r="BT888" s="31" t="n">
        <f aca="false">$B$11*(($A$1072)*$C888/$B$12*$B$7+(1-$A$1072)*$D888/$B$12*$C$7)</f>
        <v>0</v>
      </c>
      <c r="BU888" s="31" t="n">
        <f aca="false">$B$11*(($A$1073)*$C888/$B$12*$B$7+(1-$A$1073)*$D888/$B$12*$C$7)</f>
        <v>0</v>
      </c>
      <c r="BV888" s="31" t="n">
        <f aca="false">$B$11*(($A$1074)*$C888/$B$12*$B$7+(1-$A$1074)*$D888/$B$12*$C$7)</f>
        <v>0</v>
      </c>
      <c r="BW888" s="31" t="n">
        <f aca="false">$B$11*(($A$1075)*$C888/$B$12*$B$7+(1-$A$1075)*$D888/$B$12*$C$7)</f>
        <v>0</v>
      </c>
      <c r="BX888" s="31" t="n">
        <f aca="false">$B$11*(($A$1076)*$C888/$B$12*$B$7+(1-$A$1076)*$D888/$B$12*$C$7)</f>
        <v>0</v>
      </c>
      <c r="BY888" s="31" t="n">
        <f aca="false">$B$11*(($A$1077)*$C888/$B$12*$B$7+(1-$A$1077)*$D888/$B$12*$C$7)</f>
        <v>0</v>
      </c>
      <c r="BZ888" s="31" t="n">
        <f aca="false">$B$11*(($A$1078)*$C888/$B$12*$B$7+(1-$A$1078)*$D888/$B$12*$C$7)</f>
        <v>0</v>
      </c>
      <c r="CA888" s="31" t="n">
        <f aca="false">$B$11*(($A$1079)*$C888/$B$12*$B$7+(1-$A$1079)*$D888/$B$12*$C$7)</f>
        <v>0</v>
      </c>
      <c r="CB888" s="31" t="n">
        <f aca="false">$B$11*(($A$1080)*$C888/$B$12*$B$7+(1-$A$1080)*$D888/$B$12*$C$7)</f>
        <v>0</v>
      </c>
      <c r="CC888" s="31" t="n">
        <f aca="false">$B$11*(($A$1081)*$C888/$B$12*$B$7+(1-$A$1081)*$D888/$B$12*$C$7)</f>
        <v>0</v>
      </c>
    </row>
    <row r="889" customFormat="false" ht="15" hidden="false" customHeight="false" outlineLevel="0" collapsed="false">
      <c r="A889" s="21" t="n">
        <v>865</v>
      </c>
      <c r="B889" s="27" t="n">
        <v>1.12686181871444</v>
      </c>
      <c r="C889" s="9" t="n">
        <f aca="false">SUM(AM889:AV889)</f>
        <v>0</v>
      </c>
      <c r="D889" s="9" t="n">
        <f aca="false">SUM(AW889:BF889)</f>
        <v>0</v>
      </c>
      <c r="E889" s="24" t="n">
        <f aca="false">(1-C889/$B$12)*$B$8-C889/$B$12*$B$7</f>
        <v>0.05</v>
      </c>
      <c r="F889" s="24" t="n">
        <f aca="false">(1-D889/$B$12)*$C$8-D889/$B$12*$C$7</f>
        <v>0.09</v>
      </c>
      <c r="G889" s="47" t="n">
        <f aca="false">$B$11*($B$10*C889/$B$12*$B$7+(1-$B$10)*D889/$B$12*$C$7)</f>
        <v>0</v>
      </c>
      <c r="H889" s="24" t="n">
        <f aca="false">$B$10*E889+(1-$B$10)*F889</f>
        <v>0.07</v>
      </c>
      <c r="I889" s="21"/>
      <c r="J889" s="21"/>
      <c r="K889" s="21"/>
      <c r="L889" s="21"/>
      <c r="M889" s="21"/>
      <c r="N889" s="21"/>
      <c r="O889" s="21"/>
      <c r="P889" s="21"/>
      <c r="Q889" s="21"/>
      <c r="R889" s="27" t="n">
        <v>-0.664680540434349</v>
      </c>
      <c r="S889" s="27" t="n">
        <v>-0.342344247271739</v>
      </c>
      <c r="T889" s="27" t="n">
        <v>0.362033984105192</v>
      </c>
      <c r="U889" s="27" t="n">
        <v>-0.698610789391547</v>
      </c>
      <c r="V889" s="27" t="n">
        <v>0.957030783159148</v>
      </c>
      <c r="W889" s="27" t="n">
        <v>-0.555744986933893</v>
      </c>
      <c r="X889" s="27" t="n">
        <v>-1.12404869179585</v>
      </c>
      <c r="Y889" s="27" t="n">
        <v>0.500158795130465</v>
      </c>
      <c r="Z889" s="27" t="n">
        <v>0.519290570652553</v>
      </c>
      <c r="AA889" s="27" t="n">
        <v>0.45091449264435</v>
      </c>
      <c r="AB889" s="27" t="n">
        <v>1.0402393917319</v>
      </c>
      <c r="AC889" s="27" t="n">
        <v>1.40834939965915</v>
      </c>
      <c r="AD889" s="27" t="n">
        <v>-0.179061037356273</v>
      </c>
      <c r="AE889" s="27" t="n">
        <v>0.558384021884039</v>
      </c>
      <c r="AF889" s="27" t="n">
        <v>-1.27949912855312</v>
      </c>
      <c r="AG889" s="27" t="n">
        <v>0.848817003133322</v>
      </c>
      <c r="AH889" s="27" t="n">
        <v>1.77475863758762</v>
      </c>
      <c r="AI889" s="27" t="n">
        <v>-0.164701467122542</v>
      </c>
      <c r="AJ889" s="27" t="n">
        <v>-0.432848139610179</v>
      </c>
      <c r="AK889" s="27" t="n">
        <v>0.158171638781314</v>
      </c>
      <c r="AL889" s="21"/>
      <c r="AM889" s="31" t="n">
        <f aca="false">IF(SQRT($B$9)*$B889+SQRT(1-$B$9)*R889&lt;_xlfn.NORM.S.INV($B$6),1,0)</f>
        <v>0</v>
      </c>
      <c r="AN889" s="31" t="n">
        <f aca="false">IF(SQRT($B$9)*$B889+SQRT(1-$B$9)*S889&lt;_xlfn.NORM.S.INV($B$6),1,0)</f>
        <v>0</v>
      </c>
      <c r="AO889" s="31" t="n">
        <f aca="false">IF(SQRT($B$9)*$B889+SQRT(1-$B$9)*T889&lt;_xlfn.NORM.S.INV($B$6),1,0)</f>
        <v>0</v>
      </c>
      <c r="AP889" s="31" t="n">
        <f aca="false">IF(SQRT($B$9)*$B889+SQRT(1-$B$9)*U889&lt;_xlfn.NORM.S.INV($B$6),1,0)</f>
        <v>0</v>
      </c>
      <c r="AQ889" s="31" t="n">
        <f aca="false">IF(SQRT($B$9)*$B889+SQRT(1-$B$9)*V889&lt;_xlfn.NORM.S.INV($B$6),1,0)</f>
        <v>0</v>
      </c>
      <c r="AR889" s="31" t="n">
        <f aca="false">IF(SQRT($B$9)*$B889+SQRT(1-$B$9)*W889&lt;_xlfn.NORM.S.INV($B$6),1,0)</f>
        <v>0</v>
      </c>
      <c r="AS889" s="31" t="n">
        <f aca="false">IF(SQRT($B$9)*$B889+SQRT(1-$B$9)*X889&lt;_xlfn.NORM.S.INV($B$6),1,0)</f>
        <v>0</v>
      </c>
      <c r="AT889" s="31" t="n">
        <f aca="false">IF(SQRT($B$9)*$B889+SQRT(1-$B$9)*Y889&lt;_xlfn.NORM.S.INV($B$6),1,0)</f>
        <v>0</v>
      </c>
      <c r="AU889" s="31" t="n">
        <f aca="false">IF(SQRT($B$9)*$B889+SQRT(1-$B$9)*Z889&lt;_xlfn.NORM.S.INV($B$6),1,0)</f>
        <v>0</v>
      </c>
      <c r="AV889" s="31" t="n">
        <f aca="false">IF(SQRT($B$9)*$B889+SQRT(1-$B$9)*AA889&lt;_xlfn.NORM.S.INV($B$6),1,0)</f>
        <v>0</v>
      </c>
      <c r="AW889" s="31" t="n">
        <f aca="false">IF(SQRT($C$9)*$B889+SQRT(1-$C$9)*AB889&lt;_xlfn.NORM.S.INV($C$6),1,0)</f>
        <v>0</v>
      </c>
      <c r="AX889" s="31" t="n">
        <f aca="false">IF(SQRT($C$9)*$B889+SQRT(1-$C$9)*AC889&lt;_xlfn.NORM.S.INV($C$6),1,0)</f>
        <v>0</v>
      </c>
      <c r="AY889" s="31" t="n">
        <f aca="false">IF(SQRT($C$9)*$B889+SQRT(1-$C$9)*AD889&lt;_xlfn.NORM.S.INV($C$6),1,0)</f>
        <v>0</v>
      </c>
      <c r="AZ889" s="31" t="n">
        <f aca="false">IF(SQRT($C$9)*$B889+SQRT(1-$C$9)*AE889&lt;_xlfn.NORM.S.INV($C$6),1,0)</f>
        <v>0</v>
      </c>
      <c r="BA889" s="31" t="n">
        <f aca="false">IF(SQRT($C$9)*$B889+SQRT(1-$C$9)*AF889&lt;_xlfn.NORM.S.INV($C$6),1,0)</f>
        <v>0</v>
      </c>
      <c r="BB889" s="31" t="n">
        <f aca="false">IF(SQRT($C$9)*$B889+SQRT(1-$C$9)*AG889&lt;_xlfn.NORM.S.INV($C$6),1,0)</f>
        <v>0</v>
      </c>
      <c r="BC889" s="31" t="n">
        <f aca="false">IF(SQRT($C$9)*$B889+SQRT(1-$C$9)*AH889&lt;_xlfn.NORM.S.INV($C$6),1,0)</f>
        <v>0</v>
      </c>
      <c r="BD889" s="31" t="n">
        <f aca="false">IF(SQRT($C$9)*$B889+SQRT(1-$C$9)*AI889&lt;_xlfn.NORM.S.INV($C$6),1,0)</f>
        <v>0</v>
      </c>
      <c r="BE889" s="31" t="n">
        <f aca="false">IF(SQRT($C$9)*$B889+SQRT(1-$C$9)*AJ889&lt;_xlfn.NORM.S.INV($C$6),1,0)</f>
        <v>0</v>
      </c>
      <c r="BF889" s="31" t="n">
        <f aca="false">IF(SQRT($C$9)*$B889+SQRT(1-$C$9)*AK889&lt;_xlfn.NORM.S.INV($C$6),1,0)</f>
        <v>0</v>
      </c>
      <c r="BG889" s="21"/>
      <c r="BH889" s="21"/>
      <c r="BI889" s="31" t="n">
        <f aca="false">$B$11*(($A$1061)*$C889/$B$12*$B$7+(1-$A$1061)*$D889/$B$12*$C$7)</f>
        <v>0</v>
      </c>
      <c r="BJ889" s="31" t="n">
        <f aca="false">$B$11*(($A$1062)*$C889/$B$12*$B$7+(1-$A$1062)*$D889/$B$12*$C$7)</f>
        <v>0</v>
      </c>
      <c r="BK889" s="31" t="n">
        <f aca="false">$B$11*(($A$1063)*$C889/$B$12*$B$7+(1-$A$1063)*$D889/$B$12*$C$7)</f>
        <v>0</v>
      </c>
      <c r="BL889" s="31" t="n">
        <f aca="false">$B$11*(($A$1064)*$C889/$B$12*$B$7+(1-$A$1064)*$D889/$B$12*$C$7)</f>
        <v>0</v>
      </c>
      <c r="BM889" s="31" t="n">
        <f aca="false">$B$11*(($A$1065)*$C889/$B$12*$B$7+(1-$A$1065)*$D889/$B$12*$C$7)</f>
        <v>0</v>
      </c>
      <c r="BN889" s="31" t="n">
        <f aca="false">$B$11*(($A$1066)*$C889/$B$12*$B$7+(1-$A$1066)*$D889/$B$12*$C$7)</f>
        <v>0</v>
      </c>
      <c r="BO889" s="31" t="n">
        <f aca="false">$B$11*(($A$1067)*$C889/$B$12*$B$7+(1-$A$1067)*$D889/$B$12*$C$7)</f>
        <v>0</v>
      </c>
      <c r="BP889" s="31" t="n">
        <f aca="false">$B$11*(($A$1068)*$C889/$B$12*$B$7+(1-$A$1068)*$D889/$B$12*$C$7)</f>
        <v>0</v>
      </c>
      <c r="BQ889" s="31" t="n">
        <f aca="false">$B$11*(($A$1069)*$C889/$B$12*$B$7+(1-$A$1069)*$D889/$B$12*$C$7)</f>
        <v>0</v>
      </c>
      <c r="BR889" s="31" t="n">
        <f aca="false">$B$11*(($A$1070)*$C889/$B$12*$B$7+(1-$A$1070)*$D889/$B$12*$C$7)</f>
        <v>0</v>
      </c>
      <c r="BS889" s="31" t="n">
        <f aca="false">$B$11*(($A$1071)*$C889/$B$12*$B$7+(1-$A$1071)*$D889/$B$12*$C$7)</f>
        <v>0</v>
      </c>
      <c r="BT889" s="31" t="n">
        <f aca="false">$B$11*(($A$1072)*$C889/$B$12*$B$7+(1-$A$1072)*$D889/$B$12*$C$7)</f>
        <v>0</v>
      </c>
      <c r="BU889" s="31" t="n">
        <f aca="false">$B$11*(($A$1073)*$C889/$B$12*$B$7+(1-$A$1073)*$D889/$B$12*$C$7)</f>
        <v>0</v>
      </c>
      <c r="BV889" s="31" t="n">
        <f aca="false">$B$11*(($A$1074)*$C889/$B$12*$B$7+(1-$A$1074)*$D889/$B$12*$C$7)</f>
        <v>0</v>
      </c>
      <c r="BW889" s="31" t="n">
        <f aca="false">$B$11*(($A$1075)*$C889/$B$12*$B$7+(1-$A$1075)*$D889/$B$12*$C$7)</f>
        <v>0</v>
      </c>
      <c r="BX889" s="31" t="n">
        <f aca="false">$B$11*(($A$1076)*$C889/$B$12*$B$7+(1-$A$1076)*$D889/$B$12*$C$7)</f>
        <v>0</v>
      </c>
      <c r="BY889" s="31" t="n">
        <f aca="false">$B$11*(($A$1077)*$C889/$B$12*$B$7+(1-$A$1077)*$D889/$B$12*$C$7)</f>
        <v>0</v>
      </c>
      <c r="BZ889" s="31" t="n">
        <f aca="false">$B$11*(($A$1078)*$C889/$B$12*$B$7+(1-$A$1078)*$D889/$B$12*$C$7)</f>
        <v>0</v>
      </c>
      <c r="CA889" s="31" t="n">
        <f aca="false">$B$11*(($A$1079)*$C889/$B$12*$B$7+(1-$A$1079)*$D889/$B$12*$C$7)</f>
        <v>0</v>
      </c>
      <c r="CB889" s="31" t="n">
        <f aca="false">$B$11*(($A$1080)*$C889/$B$12*$B$7+(1-$A$1080)*$D889/$B$12*$C$7)</f>
        <v>0</v>
      </c>
      <c r="CC889" s="31" t="n">
        <f aca="false">$B$11*(($A$1081)*$C889/$B$12*$B$7+(1-$A$1081)*$D889/$B$12*$C$7)</f>
        <v>0</v>
      </c>
    </row>
    <row r="890" customFormat="false" ht="15" hidden="false" customHeight="false" outlineLevel="0" collapsed="false">
      <c r="A890" s="21" t="n">
        <v>866</v>
      </c>
      <c r="B890" s="27" t="n">
        <v>-0.0425225515883048</v>
      </c>
      <c r="C890" s="9" t="n">
        <f aca="false">SUM(AM890:AV890)</f>
        <v>0</v>
      </c>
      <c r="D890" s="9" t="n">
        <f aca="false">SUM(AW890:BF890)</f>
        <v>0</v>
      </c>
      <c r="E890" s="24" t="n">
        <f aca="false">(1-C890/$B$12)*$B$8-C890/$B$12*$B$7</f>
        <v>0.05</v>
      </c>
      <c r="F890" s="24" t="n">
        <f aca="false">(1-D890/$B$12)*$C$8-D890/$B$12*$C$7</f>
        <v>0.09</v>
      </c>
      <c r="G890" s="47" t="n">
        <f aca="false">$B$11*($B$10*C890/$B$12*$B$7+(1-$B$10)*D890/$B$12*$C$7)</f>
        <v>0</v>
      </c>
      <c r="H890" s="24" t="n">
        <f aca="false">$B$10*E890+(1-$B$10)*F890</f>
        <v>0.07</v>
      </c>
      <c r="I890" s="21"/>
      <c r="J890" s="21"/>
      <c r="K890" s="21"/>
      <c r="L890" s="21"/>
      <c r="M890" s="21"/>
      <c r="N890" s="21"/>
      <c r="O890" s="21"/>
      <c r="P890" s="21"/>
      <c r="Q890" s="21"/>
      <c r="R890" s="27" t="n">
        <v>0.987442187566816</v>
      </c>
      <c r="S890" s="27" t="n">
        <v>1.00552442554385</v>
      </c>
      <c r="T890" s="27" t="n">
        <v>-0.012304786229315</v>
      </c>
      <c r="U890" s="27" t="n">
        <v>1.19503825342181</v>
      </c>
      <c r="V890" s="27" t="n">
        <v>1.77282335529903</v>
      </c>
      <c r="W890" s="27" t="n">
        <v>1.02330300177581</v>
      </c>
      <c r="X890" s="27" t="n">
        <v>0.176645332745562</v>
      </c>
      <c r="Y890" s="27" t="n">
        <v>-0.936618204822917</v>
      </c>
      <c r="Z890" s="27" t="n">
        <v>0.0976354041974917</v>
      </c>
      <c r="AA890" s="27" t="n">
        <v>-2.07839008366452</v>
      </c>
      <c r="AB890" s="27" t="n">
        <v>-0.790590528365953</v>
      </c>
      <c r="AC890" s="27" t="n">
        <v>-0.263654250854904</v>
      </c>
      <c r="AD890" s="27" t="n">
        <v>1.80506413538423</v>
      </c>
      <c r="AE890" s="27" t="n">
        <v>-1.13467732979072</v>
      </c>
      <c r="AF890" s="27" t="n">
        <v>1.24648466803097</v>
      </c>
      <c r="AG890" s="27" t="n">
        <v>1.14547569179599</v>
      </c>
      <c r="AH890" s="27" t="n">
        <v>-1.25886357850289</v>
      </c>
      <c r="AI890" s="27" t="n">
        <v>-0.356993636788587</v>
      </c>
      <c r="AJ890" s="27" t="n">
        <v>-1.21894520820628</v>
      </c>
      <c r="AK890" s="27" t="n">
        <v>0.933592046813457</v>
      </c>
      <c r="AL890" s="21"/>
      <c r="AM890" s="31" t="n">
        <f aca="false">IF(SQRT($B$9)*$B890+SQRT(1-$B$9)*R890&lt;_xlfn.NORM.S.INV($B$6),1,0)</f>
        <v>0</v>
      </c>
      <c r="AN890" s="31" t="n">
        <f aca="false">IF(SQRT($B$9)*$B890+SQRT(1-$B$9)*S890&lt;_xlfn.NORM.S.INV($B$6),1,0)</f>
        <v>0</v>
      </c>
      <c r="AO890" s="31" t="n">
        <f aca="false">IF(SQRT($B$9)*$B890+SQRT(1-$B$9)*T890&lt;_xlfn.NORM.S.INV($B$6),1,0)</f>
        <v>0</v>
      </c>
      <c r="AP890" s="31" t="n">
        <f aca="false">IF(SQRT($B$9)*$B890+SQRT(1-$B$9)*U890&lt;_xlfn.NORM.S.INV($B$6),1,0)</f>
        <v>0</v>
      </c>
      <c r="AQ890" s="31" t="n">
        <f aca="false">IF(SQRT($B$9)*$B890+SQRT(1-$B$9)*V890&lt;_xlfn.NORM.S.INV($B$6),1,0)</f>
        <v>0</v>
      </c>
      <c r="AR890" s="31" t="n">
        <f aca="false">IF(SQRT($B$9)*$B890+SQRT(1-$B$9)*W890&lt;_xlfn.NORM.S.INV($B$6),1,0)</f>
        <v>0</v>
      </c>
      <c r="AS890" s="31" t="n">
        <f aca="false">IF(SQRT($B$9)*$B890+SQRT(1-$B$9)*X890&lt;_xlfn.NORM.S.INV($B$6),1,0)</f>
        <v>0</v>
      </c>
      <c r="AT890" s="31" t="n">
        <f aca="false">IF(SQRT($B$9)*$B890+SQRT(1-$B$9)*Y890&lt;_xlfn.NORM.S.INV($B$6),1,0)</f>
        <v>0</v>
      </c>
      <c r="AU890" s="31" t="n">
        <f aca="false">IF(SQRT($B$9)*$B890+SQRT(1-$B$9)*Z890&lt;_xlfn.NORM.S.INV($B$6),1,0)</f>
        <v>0</v>
      </c>
      <c r="AV890" s="31" t="n">
        <f aca="false">IF(SQRT($B$9)*$B890+SQRT(1-$B$9)*AA890&lt;_xlfn.NORM.S.INV($B$6),1,0)</f>
        <v>0</v>
      </c>
      <c r="AW890" s="31" t="n">
        <f aca="false">IF(SQRT($C$9)*$B890+SQRT(1-$C$9)*AB890&lt;_xlfn.NORM.S.INV($C$6),1,0)</f>
        <v>0</v>
      </c>
      <c r="AX890" s="31" t="n">
        <f aca="false">IF(SQRT($C$9)*$B890+SQRT(1-$C$9)*AC890&lt;_xlfn.NORM.S.INV($C$6),1,0)</f>
        <v>0</v>
      </c>
      <c r="AY890" s="31" t="n">
        <f aca="false">IF(SQRT($C$9)*$B890+SQRT(1-$C$9)*AD890&lt;_xlfn.NORM.S.INV($C$6),1,0)</f>
        <v>0</v>
      </c>
      <c r="AZ890" s="31" t="n">
        <f aca="false">IF(SQRT($C$9)*$B890+SQRT(1-$C$9)*AE890&lt;_xlfn.NORM.S.INV($C$6),1,0)</f>
        <v>0</v>
      </c>
      <c r="BA890" s="31" t="n">
        <f aca="false">IF(SQRT($C$9)*$B890+SQRT(1-$C$9)*AF890&lt;_xlfn.NORM.S.INV($C$6),1,0)</f>
        <v>0</v>
      </c>
      <c r="BB890" s="31" t="n">
        <f aca="false">IF(SQRT($C$9)*$B890+SQRT(1-$C$9)*AG890&lt;_xlfn.NORM.S.INV($C$6),1,0)</f>
        <v>0</v>
      </c>
      <c r="BC890" s="31" t="n">
        <f aca="false">IF(SQRT($C$9)*$B890+SQRT(1-$C$9)*AH890&lt;_xlfn.NORM.S.INV($C$6),1,0)</f>
        <v>0</v>
      </c>
      <c r="BD890" s="31" t="n">
        <f aca="false">IF(SQRT($C$9)*$B890+SQRT(1-$C$9)*AI890&lt;_xlfn.NORM.S.INV($C$6),1,0)</f>
        <v>0</v>
      </c>
      <c r="BE890" s="31" t="n">
        <f aca="false">IF(SQRT($C$9)*$B890+SQRT(1-$C$9)*AJ890&lt;_xlfn.NORM.S.INV($C$6),1,0)</f>
        <v>0</v>
      </c>
      <c r="BF890" s="31" t="n">
        <f aca="false">IF(SQRT($C$9)*$B890+SQRT(1-$C$9)*AK890&lt;_xlfn.NORM.S.INV($C$6),1,0)</f>
        <v>0</v>
      </c>
      <c r="BG890" s="21"/>
      <c r="BH890" s="21"/>
      <c r="BI890" s="31" t="n">
        <f aca="false">$B$11*(($A$1061)*$C890/$B$12*$B$7+(1-$A$1061)*$D890/$B$12*$C$7)</f>
        <v>0</v>
      </c>
      <c r="BJ890" s="31" t="n">
        <f aca="false">$B$11*(($A$1062)*$C890/$B$12*$B$7+(1-$A$1062)*$D890/$B$12*$C$7)</f>
        <v>0</v>
      </c>
      <c r="BK890" s="31" t="n">
        <f aca="false">$B$11*(($A$1063)*$C890/$B$12*$B$7+(1-$A$1063)*$D890/$B$12*$C$7)</f>
        <v>0</v>
      </c>
      <c r="BL890" s="31" t="n">
        <f aca="false">$B$11*(($A$1064)*$C890/$B$12*$B$7+(1-$A$1064)*$D890/$B$12*$C$7)</f>
        <v>0</v>
      </c>
      <c r="BM890" s="31" t="n">
        <f aca="false">$B$11*(($A$1065)*$C890/$B$12*$B$7+(1-$A$1065)*$D890/$B$12*$C$7)</f>
        <v>0</v>
      </c>
      <c r="BN890" s="31" t="n">
        <f aca="false">$B$11*(($A$1066)*$C890/$B$12*$B$7+(1-$A$1066)*$D890/$B$12*$C$7)</f>
        <v>0</v>
      </c>
      <c r="BO890" s="31" t="n">
        <f aca="false">$B$11*(($A$1067)*$C890/$B$12*$B$7+(1-$A$1067)*$D890/$B$12*$C$7)</f>
        <v>0</v>
      </c>
      <c r="BP890" s="31" t="n">
        <f aca="false">$B$11*(($A$1068)*$C890/$B$12*$B$7+(1-$A$1068)*$D890/$B$12*$C$7)</f>
        <v>0</v>
      </c>
      <c r="BQ890" s="31" t="n">
        <f aca="false">$B$11*(($A$1069)*$C890/$B$12*$B$7+(1-$A$1069)*$D890/$B$12*$C$7)</f>
        <v>0</v>
      </c>
      <c r="BR890" s="31" t="n">
        <f aca="false">$B$11*(($A$1070)*$C890/$B$12*$B$7+(1-$A$1070)*$D890/$B$12*$C$7)</f>
        <v>0</v>
      </c>
      <c r="BS890" s="31" t="n">
        <f aca="false">$B$11*(($A$1071)*$C890/$B$12*$B$7+(1-$A$1071)*$D890/$B$12*$C$7)</f>
        <v>0</v>
      </c>
      <c r="BT890" s="31" t="n">
        <f aca="false">$B$11*(($A$1072)*$C890/$B$12*$B$7+(1-$A$1072)*$D890/$B$12*$C$7)</f>
        <v>0</v>
      </c>
      <c r="BU890" s="31" t="n">
        <f aca="false">$B$11*(($A$1073)*$C890/$B$12*$B$7+(1-$A$1073)*$D890/$B$12*$C$7)</f>
        <v>0</v>
      </c>
      <c r="BV890" s="31" t="n">
        <f aca="false">$B$11*(($A$1074)*$C890/$B$12*$B$7+(1-$A$1074)*$D890/$B$12*$C$7)</f>
        <v>0</v>
      </c>
      <c r="BW890" s="31" t="n">
        <f aca="false">$B$11*(($A$1075)*$C890/$B$12*$B$7+(1-$A$1075)*$D890/$B$12*$C$7)</f>
        <v>0</v>
      </c>
      <c r="BX890" s="31" t="n">
        <f aca="false">$B$11*(($A$1076)*$C890/$B$12*$B$7+(1-$A$1076)*$D890/$B$12*$C$7)</f>
        <v>0</v>
      </c>
      <c r="BY890" s="31" t="n">
        <f aca="false">$B$11*(($A$1077)*$C890/$B$12*$B$7+(1-$A$1077)*$D890/$B$12*$C$7)</f>
        <v>0</v>
      </c>
      <c r="BZ890" s="31" t="n">
        <f aca="false">$B$11*(($A$1078)*$C890/$B$12*$B$7+(1-$A$1078)*$D890/$B$12*$C$7)</f>
        <v>0</v>
      </c>
      <c r="CA890" s="31" t="n">
        <f aca="false">$B$11*(($A$1079)*$C890/$B$12*$B$7+(1-$A$1079)*$D890/$B$12*$C$7)</f>
        <v>0</v>
      </c>
      <c r="CB890" s="31" t="n">
        <f aca="false">$B$11*(($A$1080)*$C890/$B$12*$B$7+(1-$A$1080)*$D890/$B$12*$C$7)</f>
        <v>0</v>
      </c>
      <c r="CC890" s="31" t="n">
        <f aca="false">$B$11*(($A$1081)*$C890/$B$12*$B$7+(1-$A$1081)*$D890/$B$12*$C$7)</f>
        <v>0</v>
      </c>
    </row>
    <row r="891" customFormat="false" ht="15" hidden="false" customHeight="false" outlineLevel="0" collapsed="false">
      <c r="A891" s="21" t="n">
        <v>867</v>
      </c>
      <c r="B891" s="27" t="n">
        <v>0.80375470361563</v>
      </c>
      <c r="C891" s="9" t="n">
        <f aca="false">SUM(AM891:AV891)</f>
        <v>0</v>
      </c>
      <c r="D891" s="9" t="n">
        <f aca="false">SUM(AW891:BF891)</f>
        <v>0</v>
      </c>
      <c r="E891" s="24" t="n">
        <f aca="false">(1-C891/$B$12)*$B$8-C891/$B$12*$B$7</f>
        <v>0.05</v>
      </c>
      <c r="F891" s="24" t="n">
        <f aca="false">(1-D891/$B$12)*$C$8-D891/$B$12*$C$7</f>
        <v>0.09</v>
      </c>
      <c r="G891" s="47" t="n">
        <f aca="false">$B$11*($B$10*C891/$B$12*$B$7+(1-$B$10)*D891/$B$12*$C$7)</f>
        <v>0</v>
      </c>
      <c r="H891" s="24" t="n">
        <f aca="false">$B$10*E891+(1-$B$10)*F891</f>
        <v>0.07</v>
      </c>
      <c r="I891" s="21"/>
      <c r="J891" s="21"/>
      <c r="K891" s="21"/>
      <c r="L891" s="21"/>
      <c r="M891" s="21"/>
      <c r="N891" s="21"/>
      <c r="O891" s="21"/>
      <c r="P891" s="21"/>
      <c r="Q891" s="21"/>
      <c r="R891" s="27" t="n">
        <v>2.01288991617819</v>
      </c>
      <c r="S891" s="27" t="n">
        <v>-2.53736858625837</v>
      </c>
      <c r="T891" s="27" t="n">
        <v>0.458756844892276</v>
      </c>
      <c r="U891" s="27" t="n">
        <v>-1.03579606955708</v>
      </c>
      <c r="V891" s="27" t="n">
        <v>-1.22759205526605</v>
      </c>
      <c r="W891" s="27" t="n">
        <v>1.59786906476326</v>
      </c>
      <c r="X891" s="27" t="n">
        <v>0.10375723171228</v>
      </c>
      <c r="Y891" s="27" t="n">
        <v>-1.69862135564993</v>
      </c>
      <c r="Z891" s="27" t="n">
        <v>0.0346444998437067</v>
      </c>
      <c r="AA891" s="27" t="n">
        <v>0.738465335252239</v>
      </c>
      <c r="AB891" s="27" t="n">
        <v>1.52233232364201</v>
      </c>
      <c r="AC891" s="27" t="n">
        <v>1.28322615558388</v>
      </c>
      <c r="AD891" s="27" t="n">
        <v>-0.775751481205451</v>
      </c>
      <c r="AE891" s="27" t="n">
        <v>0.893163040224431</v>
      </c>
      <c r="AF891" s="27" t="n">
        <v>-0.940000861106952</v>
      </c>
      <c r="AG891" s="27" t="n">
        <v>0.474701238642396</v>
      </c>
      <c r="AH891" s="27" t="n">
        <v>-0.506828723634973</v>
      </c>
      <c r="AI891" s="27" t="n">
        <v>-1.24567507682622</v>
      </c>
      <c r="AJ891" s="27" t="n">
        <v>0.986189340584625</v>
      </c>
      <c r="AK891" s="27" t="n">
        <v>2.09004753996848</v>
      </c>
      <c r="AL891" s="21"/>
      <c r="AM891" s="31" t="n">
        <f aca="false">IF(SQRT($B$9)*$B891+SQRT(1-$B$9)*R891&lt;_xlfn.NORM.S.INV($B$6),1,0)</f>
        <v>0</v>
      </c>
      <c r="AN891" s="31" t="n">
        <f aca="false">IF(SQRT($B$9)*$B891+SQRT(1-$B$9)*S891&lt;_xlfn.NORM.S.INV($B$6),1,0)</f>
        <v>0</v>
      </c>
      <c r="AO891" s="31" t="n">
        <f aca="false">IF(SQRT($B$9)*$B891+SQRT(1-$B$9)*T891&lt;_xlfn.NORM.S.INV($B$6),1,0)</f>
        <v>0</v>
      </c>
      <c r="AP891" s="31" t="n">
        <f aca="false">IF(SQRT($B$9)*$B891+SQRT(1-$B$9)*U891&lt;_xlfn.NORM.S.INV($B$6),1,0)</f>
        <v>0</v>
      </c>
      <c r="AQ891" s="31" t="n">
        <f aca="false">IF(SQRT($B$9)*$B891+SQRT(1-$B$9)*V891&lt;_xlfn.NORM.S.INV($B$6),1,0)</f>
        <v>0</v>
      </c>
      <c r="AR891" s="31" t="n">
        <f aca="false">IF(SQRT($B$9)*$B891+SQRT(1-$B$9)*W891&lt;_xlfn.NORM.S.INV($B$6),1,0)</f>
        <v>0</v>
      </c>
      <c r="AS891" s="31" t="n">
        <f aca="false">IF(SQRT($B$9)*$B891+SQRT(1-$B$9)*X891&lt;_xlfn.NORM.S.INV($B$6),1,0)</f>
        <v>0</v>
      </c>
      <c r="AT891" s="31" t="n">
        <f aca="false">IF(SQRT($B$9)*$B891+SQRT(1-$B$9)*Y891&lt;_xlfn.NORM.S.INV($B$6),1,0)</f>
        <v>0</v>
      </c>
      <c r="AU891" s="31" t="n">
        <f aca="false">IF(SQRT($B$9)*$B891+SQRT(1-$B$9)*Z891&lt;_xlfn.NORM.S.INV($B$6),1,0)</f>
        <v>0</v>
      </c>
      <c r="AV891" s="31" t="n">
        <f aca="false">IF(SQRT($B$9)*$B891+SQRT(1-$B$9)*AA891&lt;_xlfn.NORM.S.INV($B$6),1,0)</f>
        <v>0</v>
      </c>
      <c r="AW891" s="31" t="n">
        <f aca="false">IF(SQRT($C$9)*$B891+SQRT(1-$C$9)*AB891&lt;_xlfn.NORM.S.INV($C$6),1,0)</f>
        <v>0</v>
      </c>
      <c r="AX891" s="31" t="n">
        <f aca="false">IF(SQRT($C$9)*$B891+SQRT(1-$C$9)*AC891&lt;_xlfn.NORM.S.INV($C$6),1,0)</f>
        <v>0</v>
      </c>
      <c r="AY891" s="31" t="n">
        <f aca="false">IF(SQRT($C$9)*$B891+SQRT(1-$C$9)*AD891&lt;_xlfn.NORM.S.INV($C$6),1,0)</f>
        <v>0</v>
      </c>
      <c r="AZ891" s="31" t="n">
        <f aca="false">IF(SQRT($C$9)*$B891+SQRT(1-$C$9)*AE891&lt;_xlfn.NORM.S.INV($C$6),1,0)</f>
        <v>0</v>
      </c>
      <c r="BA891" s="31" t="n">
        <f aca="false">IF(SQRT($C$9)*$B891+SQRT(1-$C$9)*AF891&lt;_xlfn.NORM.S.INV($C$6),1,0)</f>
        <v>0</v>
      </c>
      <c r="BB891" s="31" t="n">
        <f aca="false">IF(SQRT($C$9)*$B891+SQRT(1-$C$9)*AG891&lt;_xlfn.NORM.S.INV($C$6),1,0)</f>
        <v>0</v>
      </c>
      <c r="BC891" s="31" t="n">
        <f aca="false">IF(SQRT($C$9)*$B891+SQRT(1-$C$9)*AH891&lt;_xlfn.NORM.S.INV($C$6),1,0)</f>
        <v>0</v>
      </c>
      <c r="BD891" s="31" t="n">
        <f aca="false">IF(SQRT($C$9)*$B891+SQRT(1-$C$9)*AI891&lt;_xlfn.NORM.S.INV($C$6),1,0)</f>
        <v>0</v>
      </c>
      <c r="BE891" s="31" t="n">
        <f aca="false">IF(SQRT($C$9)*$B891+SQRT(1-$C$9)*AJ891&lt;_xlfn.NORM.S.INV($C$6),1,0)</f>
        <v>0</v>
      </c>
      <c r="BF891" s="31" t="n">
        <f aca="false">IF(SQRT($C$9)*$B891+SQRT(1-$C$9)*AK891&lt;_xlfn.NORM.S.INV($C$6),1,0)</f>
        <v>0</v>
      </c>
      <c r="BG891" s="21"/>
      <c r="BH891" s="21"/>
      <c r="BI891" s="31" t="n">
        <f aca="false">$B$11*(($A$1061)*$C891/$B$12*$B$7+(1-$A$1061)*$D891/$B$12*$C$7)</f>
        <v>0</v>
      </c>
      <c r="BJ891" s="31" t="n">
        <f aca="false">$B$11*(($A$1062)*$C891/$B$12*$B$7+(1-$A$1062)*$D891/$B$12*$C$7)</f>
        <v>0</v>
      </c>
      <c r="BK891" s="31" t="n">
        <f aca="false">$B$11*(($A$1063)*$C891/$B$12*$B$7+(1-$A$1063)*$D891/$B$12*$C$7)</f>
        <v>0</v>
      </c>
      <c r="BL891" s="31" t="n">
        <f aca="false">$B$11*(($A$1064)*$C891/$B$12*$B$7+(1-$A$1064)*$D891/$B$12*$C$7)</f>
        <v>0</v>
      </c>
      <c r="BM891" s="31" t="n">
        <f aca="false">$B$11*(($A$1065)*$C891/$B$12*$B$7+(1-$A$1065)*$D891/$B$12*$C$7)</f>
        <v>0</v>
      </c>
      <c r="BN891" s="31" t="n">
        <f aca="false">$B$11*(($A$1066)*$C891/$B$12*$B$7+(1-$A$1066)*$D891/$B$12*$C$7)</f>
        <v>0</v>
      </c>
      <c r="BO891" s="31" t="n">
        <f aca="false">$B$11*(($A$1067)*$C891/$B$12*$B$7+(1-$A$1067)*$D891/$B$12*$C$7)</f>
        <v>0</v>
      </c>
      <c r="BP891" s="31" t="n">
        <f aca="false">$B$11*(($A$1068)*$C891/$B$12*$B$7+(1-$A$1068)*$D891/$B$12*$C$7)</f>
        <v>0</v>
      </c>
      <c r="BQ891" s="31" t="n">
        <f aca="false">$B$11*(($A$1069)*$C891/$B$12*$B$7+(1-$A$1069)*$D891/$B$12*$C$7)</f>
        <v>0</v>
      </c>
      <c r="BR891" s="31" t="n">
        <f aca="false">$B$11*(($A$1070)*$C891/$B$12*$B$7+(1-$A$1070)*$D891/$B$12*$C$7)</f>
        <v>0</v>
      </c>
      <c r="BS891" s="31" t="n">
        <f aca="false">$B$11*(($A$1071)*$C891/$B$12*$B$7+(1-$A$1071)*$D891/$B$12*$C$7)</f>
        <v>0</v>
      </c>
      <c r="BT891" s="31" t="n">
        <f aca="false">$B$11*(($A$1072)*$C891/$B$12*$B$7+(1-$A$1072)*$D891/$B$12*$C$7)</f>
        <v>0</v>
      </c>
      <c r="BU891" s="31" t="n">
        <f aca="false">$B$11*(($A$1073)*$C891/$B$12*$B$7+(1-$A$1073)*$D891/$B$12*$C$7)</f>
        <v>0</v>
      </c>
      <c r="BV891" s="31" t="n">
        <f aca="false">$B$11*(($A$1074)*$C891/$B$12*$B$7+(1-$A$1074)*$D891/$B$12*$C$7)</f>
        <v>0</v>
      </c>
      <c r="BW891" s="31" t="n">
        <f aca="false">$B$11*(($A$1075)*$C891/$B$12*$B$7+(1-$A$1075)*$D891/$B$12*$C$7)</f>
        <v>0</v>
      </c>
      <c r="BX891" s="31" t="n">
        <f aca="false">$B$11*(($A$1076)*$C891/$B$12*$B$7+(1-$A$1076)*$D891/$B$12*$C$7)</f>
        <v>0</v>
      </c>
      <c r="BY891" s="31" t="n">
        <f aca="false">$B$11*(($A$1077)*$C891/$B$12*$B$7+(1-$A$1077)*$D891/$B$12*$C$7)</f>
        <v>0</v>
      </c>
      <c r="BZ891" s="31" t="n">
        <f aca="false">$B$11*(($A$1078)*$C891/$B$12*$B$7+(1-$A$1078)*$D891/$B$12*$C$7)</f>
        <v>0</v>
      </c>
      <c r="CA891" s="31" t="n">
        <f aca="false">$B$11*(($A$1079)*$C891/$B$12*$B$7+(1-$A$1079)*$D891/$B$12*$C$7)</f>
        <v>0</v>
      </c>
      <c r="CB891" s="31" t="n">
        <f aca="false">$B$11*(($A$1080)*$C891/$B$12*$B$7+(1-$A$1080)*$D891/$B$12*$C$7)</f>
        <v>0</v>
      </c>
      <c r="CC891" s="31" t="n">
        <f aca="false">$B$11*(($A$1081)*$C891/$B$12*$B$7+(1-$A$1081)*$D891/$B$12*$C$7)</f>
        <v>0</v>
      </c>
    </row>
    <row r="892" customFormat="false" ht="15" hidden="false" customHeight="false" outlineLevel="0" collapsed="false">
      <c r="A892" s="21" t="n">
        <v>868</v>
      </c>
      <c r="B892" s="27" t="n">
        <v>1.2144922858678</v>
      </c>
      <c r="C892" s="9" t="n">
        <f aca="false">SUM(AM892:AV892)</f>
        <v>0</v>
      </c>
      <c r="D892" s="9" t="n">
        <f aca="false">SUM(AW892:BF892)</f>
        <v>0</v>
      </c>
      <c r="E892" s="24" t="n">
        <f aca="false">(1-C892/$B$12)*$B$8-C892/$B$12*$B$7</f>
        <v>0.05</v>
      </c>
      <c r="F892" s="24" t="n">
        <f aca="false">(1-D892/$B$12)*$C$8-D892/$B$12*$C$7</f>
        <v>0.09</v>
      </c>
      <c r="G892" s="47" t="n">
        <f aca="false">$B$11*($B$10*C892/$B$12*$B$7+(1-$B$10)*D892/$B$12*$C$7)</f>
        <v>0</v>
      </c>
      <c r="H892" s="24" t="n">
        <f aca="false">$B$10*E892+(1-$B$10)*F892</f>
        <v>0.07</v>
      </c>
      <c r="I892" s="21"/>
      <c r="J892" s="21"/>
      <c r="K892" s="21"/>
      <c r="L892" s="21"/>
      <c r="M892" s="21"/>
      <c r="N892" s="21"/>
      <c r="O892" s="21"/>
      <c r="P892" s="21"/>
      <c r="Q892" s="21"/>
      <c r="R892" s="27" t="n">
        <v>-1.43265525128811</v>
      </c>
      <c r="S892" s="27" t="n">
        <v>-1.42274209078307</v>
      </c>
      <c r="T892" s="27" t="n">
        <v>-0.76352233934408</v>
      </c>
      <c r="U892" s="27" t="n">
        <v>0.0405601172006691</v>
      </c>
      <c r="V892" s="27" t="n">
        <v>-0.837012691549087</v>
      </c>
      <c r="W892" s="27" t="n">
        <v>-0.089545568609392</v>
      </c>
      <c r="X892" s="27" t="n">
        <v>-0.223870377539162</v>
      </c>
      <c r="Y892" s="27" t="n">
        <v>0.310534379145396</v>
      </c>
      <c r="Z892" s="27" t="n">
        <v>0.7478484076223</v>
      </c>
      <c r="AA892" s="27" t="n">
        <v>0.246945705928043</v>
      </c>
      <c r="AB892" s="27" t="n">
        <v>1.60271492128996</v>
      </c>
      <c r="AC892" s="27" t="n">
        <v>0.619029108826936</v>
      </c>
      <c r="AD892" s="27" t="n">
        <v>0.900870321849009</v>
      </c>
      <c r="AE892" s="27" t="n">
        <v>-0.302089617088199</v>
      </c>
      <c r="AF892" s="27" t="n">
        <v>-0.409103010750736</v>
      </c>
      <c r="AG892" s="27" t="n">
        <v>0.716095859721911</v>
      </c>
      <c r="AH892" s="27" t="n">
        <v>0.325707262654717</v>
      </c>
      <c r="AI892" s="27" t="n">
        <v>1.55789450311809</v>
      </c>
      <c r="AJ892" s="27" t="n">
        <v>-0.911182503645076</v>
      </c>
      <c r="AK892" s="27" t="n">
        <v>0.311092342576385</v>
      </c>
      <c r="AL892" s="21"/>
      <c r="AM892" s="31" t="n">
        <f aca="false">IF(SQRT($B$9)*$B892+SQRT(1-$B$9)*R892&lt;_xlfn.NORM.S.INV($B$6),1,0)</f>
        <v>0</v>
      </c>
      <c r="AN892" s="31" t="n">
        <f aca="false">IF(SQRT($B$9)*$B892+SQRT(1-$B$9)*S892&lt;_xlfn.NORM.S.INV($B$6),1,0)</f>
        <v>0</v>
      </c>
      <c r="AO892" s="31" t="n">
        <f aca="false">IF(SQRT($B$9)*$B892+SQRT(1-$B$9)*T892&lt;_xlfn.NORM.S.INV($B$6),1,0)</f>
        <v>0</v>
      </c>
      <c r="AP892" s="31" t="n">
        <f aca="false">IF(SQRT($B$9)*$B892+SQRT(1-$B$9)*U892&lt;_xlfn.NORM.S.INV($B$6),1,0)</f>
        <v>0</v>
      </c>
      <c r="AQ892" s="31" t="n">
        <f aca="false">IF(SQRT($B$9)*$B892+SQRT(1-$B$9)*V892&lt;_xlfn.NORM.S.INV($B$6),1,0)</f>
        <v>0</v>
      </c>
      <c r="AR892" s="31" t="n">
        <f aca="false">IF(SQRT($B$9)*$B892+SQRT(1-$B$9)*W892&lt;_xlfn.NORM.S.INV($B$6),1,0)</f>
        <v>0</v>
      </c>
      <c r="AS892" s="31" t="n">
        <f aca="false">IF(SQRT($B$9)*$B892+SQRT(1-$B$9)*X892&lt;_xlfn.NORM.S.INV($B$6),1,0)</f>
        <v>0</v>
      </c>
      <c r="AT892" s="31" t="n">
        <f aca="false">IF(SQRT($B$9)*$B892+SQRT(1-$B$9)*Y892&lt;_xlfn.NORM.S.INV($B$6),1,0)</f>
        <v>0</v>
      </c>
      <c r="AU892" s="31" t="n">
        <f aca="false">IF(SQRT($B$9)*$B892+SQRT(1-$B$9)*Z892&lt;_xlfn.NORM.S.INV($B$6),1,0)</f>
        <v>0</v>
      </c>
      <c r="AV892" s="31" t="n">
        <f aca="false">IF(SQRT($B$9)*$B892+SQRT(1-$B$9)*AA892&lt;_xlfn.NORM.S.INV($B$6),1,0)</f>
        <v>0</v>
      </c>
      <c r="AW892" s="31" t="n">
        <f aca="false">IF(SQRT($C$9)*$B892+SQRT(1-$C$9)*AB892&lt;_xlfn.NORM.S.INV($C$6),1,0)</f>
        <v>0</v>
      </c>
      <c r="AX892" s="31" t="n">
        <f aca="false">IF(SQRT($C$9)*$B892+SQRT(1-$C$9)*AC892&lt;_xlfn.NORM.S.INV($C$6),1,0)</f>
        <v>0</v>
      </c>
      <c r="AY892" s="31" t="n">
        <f aca="false">IF(SQRT($C$9)*$B892+SQRT(1-$C$9)*AD892&lt;_xlfn.NORM.S.INV($C$6),1,0)</f>
        <v>0</v>
      </c>
      <c r="AZ892" s="31" t="n">
        <f aca="false">IF(SQRT($C$9)*$B892+SQRT(1-$C$9)*AE892&lt;_xlfn.NORM.S.INV($C$6),1,0)</f>
        <v>0</v>
      </c>
      <c r="BA892" s="31" t="n">
        <f aca="false">IF(SQRT($C$9)*$B892+SQRT(1-$C$9)*AF892&lt;_xlfn.NORM.S.INV($C$6),1,0)</f>
        <v>0</v>
      </c>
      <c r="BB892" s="31" t="n">
        <f aca="false">IF(SQRT($C$9)*$B892+SQRT(1-$C$9)*AG892&lt;_xlfn.NORM.S.INV($C$6),1,0)</f>
        <v>0</v>
      </c>
      <c r="BC892" s="31" t="n">
        <f aca="false">IF(SQRT($C$9)*$B892+SQRT(1-$C$9)*AH892&lt;_xlfn.NORM.S.INV($C$6),1,0)</f>
        <v>0</v>
      </c>
      <c r="BD892" s="31" t="n">
        <f aca="false">IF(SQRT($C$9)*$B892+SQRT(1-$C$9)*AI892&lt;_xlfn.NORM.S.INV($C$6),1,0)</f>
        <v>0</v>
      </c>
      <c r="BE892" s="31" t="n">
        <f aca="false">IF(SQRT($C$9)*$B892+SQRT(1-$C$9)*AJ892&lt;_xlfn.NORM.S.INV($C$6),1,0)</f>
        <v>0</v>
      </c>
      <c r="BF892" s="31" t="n">
        <f aca="false">IF(SQRT($C$9)*$B892+SQRT(1-$C$9)*AK892&lt;_xlfn.NORM.S.INV($C$6),1,0)</f>
        <v>0</v>
      </c>
      <c r="BG892" s="21"/>
      <c r="BH892" s="21"/>
      <c r="BI892" s="31" t="n">
        <f aca="false">$B$11*(($A$1061)*$C892/$B$12*$B$7+(1-$A$1061)*$D892/$B$12*$C$7)</f>
        <v>0</v>
      </c>
      <c r="BJ892" s="31" t="n">
        <f aca="false">$B$11*(($A$1062)*$C892/$B$12*$B$7+(1-$A$1062)*$D892/$B$12*$C$7)</f>
        <v>0</v>
      </c>
      <c r="BK892" s="31" t="n">
        <f aca="false">$B$11*(($A$1063)*$C892/$B$12*$B$7+(1-$A$1063)*$D892/$B$12*$C$7)</f>
        <v>0</v>
      </c>
      <c r="BL892" s="31" t="n">
        <f aca="false">$B$11*(($A$1064)*$C892/$B$12*$B$7+(1-$A$1064)*$D892/$B$12*$C$7)</f>
        <v>0</v>
      </c>
      <c r="BM892" s="31" t="n">
        <f aca="false">$B$11*(($A$1065)*$C892/$B$12*$B$7+(1-$A$1065)*$D892/$B$12*$C$7)</f>
        <v>0</v>
      </c>
      <c r="BN892" s="31" t="n">
        <f aca="false">$B$11*(($A$1066)*$C892/$B$12*$B$7+(1-$A$1066)*$D892/$B$12*$C$7)</f>
        <v>0</v>
      </c>
      <c r="BO892" s="31" t="n">
        <f aca="false">$B$11*(($A$1067)*$C892/$B$12*$B$7+(1-$A$1067)*$D892/$B$12*$C$7)</f>
        <v>0</v>
      </c>
      <c r="BP892" s="31" t="n">
        <f aca="false">$B$11*(($A$1068)*$C892/$B$12*$B$7+(1-$A$1068)*$D892/$B$12*$C$7)</f>
        <v>0</v>
      </c>
      <c r="BQ892" s="31" t="n">
        <f aca="false">$B$11*(($A$1069)*$C892/$B$12*$B$7+(1-$A$1069)*$D892/$B$12*$C$7)</f>
        <v>0</v>
      </c>
      <c r="BR892" s="31" t="n">
        <f aca="false">$B$11*(($A$1070)*$C892/$B$12*$B$7+(1-$A$1070)*$D892/$B$12*$C$7)</f>
        <v>0</v>
      </c>
      <c r="BS892" s="31" t="n">
        <f aca="false">$B$11*(($A$1071)*$C892/$B$12*$B$7+(1-$A$1071)*$D892/$B$12*$C$7)</f>
        <v>0</v>
      </c>
      <c r="BT892" s="31" t="n">
        <f aca="false">$B$11*(($A$1072)*$C892/$B$12*$B$7+(1-$A$1072)*$D892/$B$12*$C$7)</f>
        <v>0</v>
      </c>
      <c r="BU892" s="31" t="n">
        <f aca="false">$B$11*(($A$1073)*$C892/$B$12*$B$7+(1-$A$1073)*$D892/$B$12*$C$7)</f>
        <v>0</v>
      </c>
      <c r="BV892" s="31" t="n">
        <f aca="false">$B$11*(($A$1074)*$C892/$B$12*$B$7+(1-$A$1074)*$D892/$B$12*$C$7)</f>
        <v>0</v>
      </c>
      <c r="BW892" s="31" t="n">
        <f aca="false">$B$11*(($A$1075)*$C892/$B$12*$B$7+(1-$A$1075)*$D892/$B$12*$C$7)</f>
        <v>0</v>
      </c>
      <c r="BX892" s="31" t="n">
        <f aca="false">$B$11*(($A$1076)*$C892/$B$12*$B$7+(1-$A$1076)*$D892/$B$12*$C$7)</f>
        <v>0</v>
      </c>
      <c r="BY892" s="31" t="n">
        <f aca="false">$B$11*(($A$1077)*$C892/$B$12*$B$7+(1-$A$1077)*$D892/$B$12*$C$7)</f>
        <v>0</v>
      </c>
      <c r="BZ892" s="31" t="n">
        <f aca="false">$B$11*(($A$1078)*$C892/$B$12*$B$7+(1-$A$1078)*$D892/$B$12*$C$7)</f>
        <v>0</v>
      </c>
      <c r="CA892" s="31" t="n">
        <f aca="false">$B$11*(($A$1079)*$C892/$B$12*$B$7+(1-$A$1079)*$D892/$B$12*$C$7)</f>
        <v>0</v>
      </c>
      <c r="CB892" s="31" t="n">
        <f aca="false">$B$11*(($A$1080)*$C892/$B$12*$B$7+(1-$A$1080)*$D892/$B$12*$C$7)</f>
        <v>0</v>
      </c>
      <c r="CC892" s="31" t="n">
        <f aca="false">$B$11*(($A$1081)*$C892/$B$12*$B$7+(1-$A$1081)*$D892/$B$12*$C$7)</f>
        <v>0</v>
      </c>
    </row>
    <row r="893" customFormat="false" ht="15" hidden="false" customHeight="false" outlineLevel="0" collapsed="false">
      <c r="A893" s="21" t="n">
        <v>869</v>
      </c>
      <c r="B893" s="27" t="n">
        <v>-0.892435315148462</v>
      </c>
      <c r="C893" s="9" t="n">
        <f aca="false">SUM(AM893:AV893)</f>
        <v>0</v>
      </c>
      <c r="D893" s="9" t="n">
        <f aca="false">SUM(AW893:BF893)</f>
        <v>0</v>
      </c>
      <c r="E893" s="24" t="n">
        <f aca="false">(1-C893/$B$12)*$B$8-C893/$B$12*$B$7</f>
        <v>0.05</v>
      </c>
      <c r="F893" s="24" t="n">
        <f aca="false">(1-D893/$B$12)*$C$8-D893/$B$12*$C$7</f>
        <v>0.09</v>
      </c>
      <c r="G893" s="47" t="n">
        <f aca="false">$B$11*($B$10*C893/$B$12*$B$7+(1-$B$10)*D893/$B$12*$C$7)</f>
        <v>0</v>
      </c>
      <c r="H893" s="24" t="n">
        <f aca="false">$B$10*E893+(1-$B$10)*F893</f>
        <v>0.07</v>
      </c>
      <c r="I893" s="21"/>
      <c r="J893" s="21"/>
      <c r="K893" s="21"/>
      <c r="L893" s="21"/>
      <c r="M893" s="21"/>
      <c r="N893" s="21"/>
      <c r="O893" s="21"/>
      <c r="P893" s="21"/>
      <c r="Q893" s="21"/>
      <c r="R893" s="27" t="n">
        <v>0.248788151101079</v>
      </c>
      <c r="S893" s="27" t="n">
        <v>1.11642906581074</v>
      </c>
      <c r="T893" s="27" t="n">
        <v>0.208375636276068</v>
      </c>
      <c r="U893" s="27" t="n">
        <v>0.257449401158312</v>
      </c>
      <c r="V893" s="27" t="n">
        <v>1.84301756238271</v>
      </c>
      <c r="W893" s="27" t="n">
        <v>-0.00581585678803741</v>
      </c>
      <c r="X893" s="27" t="n">
        <v>0.669068651352111</v>
      </c>
      <c r="Y893" s="27" t="n">
        <v>-0.147054470624755</v>
      </c>
      <c r="Z893" s="27" t="n">
        <v>-0.0884023958953851</v>
      </c>
      <c r="AA893" s="27" t="n">
        <v>-0.519798470915565</v>
      </c>
      <c r="AB893" s="27" t="n">
        <v>0.687140401450356</v>
      </c>
      <c r="AC893" s="27" t="n">
        <v>0.559665460172222</v>
      </c>
      <c r="AD893" s="27" t="n">
        <v>-0.487953235727209</v>
      </c>
      <c r="AE893" s="27" t="n">
        <v>-1.02633405129083</v>
      </c>
      <c r="AF893" s="27" t="n">
        <v>-0.293867899714693</v>
      </c>
      <c r="AG893" s="27" t="n">
        <v>-0.909761549867662</v>
      </c>
      <c r="AH893" s="27" t="n">
        <v>-0.0818958274695155</v>
      </c>
      <c r="AI893" s="27" t="n">
        <v>-0.638046000777909</v>
      </c>
      <c r="AJ893" s="27" t="n">
        <v>0.150175865329456</v>
      </c>
      <c r="AK893" s="27" t="n">
        <v>0.84984830225582</v>
      </c>
      <c r="AL893" s="21"/>
      <c r="AM893" s="31" t="n">
        <f aca="false">IF(SQRT($B$9)*$B893+SQRT(1-$B$9)*R893&lt;_xlfn.NORM.S.INV($B$6),1,0)</f>
        <v>0</v>
      </c>
      <c r="AN893" s="31" t="n">
        <f aca="false">IF(SQRT($B$9)*$B893+SQRT(1-$B$9)*S893&lt;_xlfn.NORM.S.INV($B$6),1,0)</f>
        <v>0</v>
      </c>
      <c r="AO893" s="31" t="n">
        <f aca="false">IF(SQRT($B$9)*$B893+SQRT(1-$B$9)*T893&lt;_xlfn.NORM.S.INV($B$6),1,0)</f>
        <v>0</v>
      </c>
      <c r="AP893" s="31" t="n">
        <f aca="false">IF(SQRT($B$9)*$B893+SQRT(1-$B$9)*U893&lt;_xlfn.NORM.S.INV($B$6),1,0)</f>
        <v>0</v>
      </c>
      <c r="AQ893" s="31" t="n">
        <f aca="false">IF(SQRT($B$9)*$B893+SQRT(1-$B$9)*V893&lt;_xlfn.NORM.S.INV($B$6),1,0)</f>
        <v>0</v>
      </c>
      <c r="AR893" s="31" t="n">
        <f aca="false">IF(SQRT($B$9)*$B893+SQRT(1-$B$9)*W893&lt;_xlfn.NORM.S.INV($B$6),1,0)</f>
        <v>0</v>
      </c>
      <c r="AS893" s="31" t="n">
        <f aca="false">IF(SQRT($B$9)*$B893+SQRT(1-$B$9)*X893&lt;_xlfn.NORM.S.INV($B$6),1,0)</f>
        <v>0</v>
      </c>
      <c r="AT893" s="31" t="n">
        <f aca="false">IF(SQRT($B$9)*$B893+SQRT(1-$B$9)*Y893&lt;_xlfn.NORM.S.INV($B$6),1,0)</f>
        <v>0</v>
      </c>
      <c r="AU893" s="31" t="n">
        <f aca="false">IF(SQRT($B$9)*$B893+SQRT(1-$B$9)*Z893&lt;_xlfn.NORM.S.INV($B$6),1,0)</f>
        <v>0</v>
      </c>
      <c r="AV893" s="31" t="n">
        <f aca="false">IF(SQRT($B$9)*$B893+SQRT(1-$B$9)*AA893&lt;_xlfn.NORM.S.INV($B$6),1,0)</f>
        <v>0</v>
      </c>
      <c r="AW893" s="31" t="n">
        <f aca="false">IF(SQRT($C$9)*$B893+SQRT(1-$C$9)*AB893&lt;_xlfn.NORM.S.INV($C$6),1,0)</f>
        <v>0</v>
      </c>
      <c r="AX893" s="31" t="n">
        <f aca="false">IF(SQRT($C$9)*$B893+SQRT(1-$C$9)*AC893&lt;_xlfn.NORM.S.INV($C$6),1,0)</f>
        <v>0</v>
      </c>
      <c r="AY893" s="31" t="n">
        <f aca="false">IF(SQRT($C$9)*$B893+SQRT(1-$C$9)*AD893&lt;_xlfn.NORM.S.INV($C$6),1,0)</f>
        <v>0</v>
      </c>
      <c r="AZ893" s="31" t="n">
        <f aca="false">IF(SQRT($C$9)*$B893+SQRT(1-$C$9)*AE893&lt;_xlfn.NORM.S.INV($C$6),1,0)</f>
        <v>0</v>
      </c>
      <c r="BA893" s="31" t="n">
        <f aca="false">IF(SQRT($C$9)*$B893+SQRT(1-$C$9)*AF893&lt;_xlfn.NORM.S.INV($C$6),1,0)</f>
        <v>0</v>
      </c>
      <c r="BB893" s="31" t="n">
        <f aca="false">IF(SQRT($C$9)*$B893+SQRT(1-$C$9)*AG893&lt;_xlfn.NORM.S.INV($C$6),1,0)</f>
        <v>0</v>
      </c>
      <c r="BC893" s="31" t="n">
        <f aca="false">IF(SQRT($C$9)*$B893+SQRT(1-$C$9)*AH893&lt;_xlfn.NORM.S.INV($C$6),1,0)</f>
        <v>0</v>
      </c>
      <c r="BD893" s="31" t="n">
        <f aca="false">IF(SQRT($C$9)*$B893+SQRT(1-$C$9)*AI893&lt;_xlfn.NORM.S.INV($C$6),1,0)</f>
        <v>0</v>
      </c>
      <c r="BE893" s="31" t="n">
        <f aca="false">IF(SQRT($C$9)*$B893+SQRT(1-$C$9)*AJ893&lt;_xlfn.NORM.S.INV($C$6),1,0)</f>
        <v>0</v>
      </c>
      <c r="BF893" s="31" t="n">
        <f aca="false">IF(SQRT($C$9)*$B893+SQRT(1-$C$9)*AK893&lt;_xlfn.NORM.S.INV($C$6),1,0)</f>
        <v>0</v>
      </c>
      <c r="BG893" s="21"/>
      <c r="BH893" s="21"/>
      <c r="BI893" s="31" t="n">
        <f aca="false">$B$11*(($A$1061)*$C893/$B$12*$B$7+(1-$A$1061)*$D893/$B$12*$C$7)</f>
        <v>0</v>
      </c>
      <c r="BJ893" s="31" t="n">
        <f aca="false">$B$11*(($A$1062)*$C893/$B$12*$B$7+(1-$A$1062)*$D893/$B$12*$C$7)</f>
        <v>0</v>
      </c>
      <c r="BK893" s="31" t="n">
        <f aca="false">$B$11*(($A$1063)*$C893/$B$12*$B$7+(1-$A$1063)*$D893/$B$12*$C$7)</f>
        <v>0</v>
      </c>
      <c r="BL893" s="31" t="n">
        <f aca="false">$B$11*(($A$1064)*$C893/$B$12*$B$7+(1-$A$1064)*$D893/$B$12*$C$7)</f>
        <v>0</v>
      </c>
      <c r="BM893" s="31" t="n">
        <f aca="false">$B$11*(($A$1065)*$C893/$B$12*$B$7+(1-$A$1065)*$D893/$B$12*$C$7)</f>
        <v>0</v>
      </c>
      <c r="BN893" s="31" t="n">
        <f aca="false">$B$11*(($A$1066)*$C893/$B$12*$B$7+(1-$A$1066)*$D893/$B$12*$C$7)</f>
        <v>0</v>
      </c>
      <c r="BO893" s="31" t="n">
        <f aca="false">$B$11*(($A$1067)*$C893/$B$12*$B$7+(1-$A$1067)*$D893/$B$12*$C$7)</f>
        <v>0</v>
      </c>
      <c r="BP893" s="31" t="n">
        <f aca="false">$B$11*(($A$1068)*$C893/$B$12*$B$7+(1-$A$1068)*$D893/$B$12*$C$7)</f>
        <v>0</v>
      </c>
      <c r="BQ893" s="31" t="n">
        <f aca="false">$B$11*(($A$1069)*$C893/$B$12*$B$7+(1-$A$1069)*$D893/$B$12*$C$7)</f>
        <v>0</v>
      </c>
      <c r="BR893" s="31" t="n">
        <f aca="false">$B$11*(($A$1070)*$C893/$B$12*$B$7+(1-$A$1070)*$D893/$B$12*$C$7)</f>
        <v>0</v>
      </c>
      <c r="BS893" s="31" t="n">
        <f aca="false">$B$11*(($A$1071)*$C893/$B$12*$B$7+(1-$A$1071)*$D893/$B$12*$C$7)</f>
        <v>0</v>
      </c>
      <c r="BT893" s="31" t="n">
        <f aca="false">$B$11*(($A$1072)*$C893/$B$12*$B$7+(1-$A$1072)*$D893/$B$12*$C$7)</f>
        <v>0</v>
      </c>
      <c r="BU893" s="31" t="n">
        <f aca="false">$B$11*(($A$1073)*$C893/$B$12*$B$7+(1-$A$1073)*$D893/$B$12*$C$7)</f>
        <v>0</v>
      </c>
      <c r="BV893" s="31" t="n">
        <f aca="false">$B$11*(($A$1074)*$C893/$B$12*$B$7+(1-$A$1074)*$D893/$B$12*$C$7)</f>
        <v>0</v>
      </c>
      <c r="BW893" s="31" t="n">
        <f aca="false">$B$11*(($A$1075)*$C893/$B$12*$B$7+(1-$A$1075)*$D893/$B$12*$C$7)</f>
        <v>0</v>
      </c>
      <c r="BX893" s="31" t="n">
        <f aca="false">$B$11*(($A$1076)*$C893/$B$12*$B$7+(1-$A$1076)*$D893/$B$12*$C$7)</f>
        <v>0</v>
      </c>
      <c r="BY893" s="31" t="n">
        <f aca="false">$B$11*(($A$1077)*$C893/$B$12*$B$7+(1-$A$1077)*$D893/$B$12*$C$7)</f>
        <v>0</v>
      </c>
      <c r="BZ893" s="31" t="n">
        <f aca="false">$B$11*(($A$1078)*$C893/$B$12*$B$7+(1-$A$1078)*$D893/$B$12*$C$7)</f>
        <v>0</v>
      </c>
      <c r="CA893" s="31" t="n">
        <f aca="false">$B$11*(($A$1079)*$C893/$B$12*$B$7+(1-$A$1079)*$D893/$B$12*$C$7)</f>
        <v>0</v>
      </c>
      <c r="CB893" s="31" t="n">
        <f aca="false">$B$11*(($A$1080)*$C893/$B$12*$B$7+(1-$A$1080)*$D893/$B$12*$C$7)</f>
        <v>0</v>
      </c>
      <c r="CC893" s="31" t="n">
        <f aca="false">$B$11*(($A$1081)*$C893/$B$12*$B$7+(1-$A$1081)*$D893/$B$12*$C$7)</f>
        <v>0</v>
      </c>
    </row>
    <row r="894" customFormat="false" ht="15" hidden="false" customHeight="false" outlineLevel="0" collapsed="false">
      <c r="A894" s="21" t="n">
        <v>870</v>
      </c>
      <c r="B894" s="27" t="n">
        <v>1.11392674768196</v>
      </c>
      <c r="C894" s="9" t="n">
        <f aca="false">SUM(AM894:AV894)</f>
        <v>0</v>
      </c>
      <c r="D894" s="9" t="n">
        <f aca="false">SUM(AW894:BF894)</f>
        <v>0</v>
      </c>
      <c r="E894" s="24" t="n">
        <f aca="false">(1-C894/$B$12)*$B$8-C894/$B$12*$B$7</f>
        <v>0.05</v>
      </c>
      <c r="F894" s="24" t="n">
        <f aca="false">(1-D894/$B$12)*$C$8-D894/$B$12*$C$7</f>
        <v>0.09</v>
      </c>
      <c r="G894" s="47" t="n">
        <f aca="false">$B$11*($B$10*C894/$B$12*$B$7+(1-$B$10)*D894/$B$12*$C$7)</f>
        <v>0</v>
      </c>
      <c r="H894" s="24" t="n">
        <f aca="false">$B$10*E894+(1-$B$10)*F894</f>
        <v>0.07</v>
      </c>
      <c r="I894" s="21"/>
      <c r="J894" s="21"/>
      <c r="K894" s="21"/>
      <c r="L894" s="21"/>
      <c r="M894" s="21"/>
      <c r="N894" s="21"/>
      <c r="O894" s="21"/>
      <c r="P894" s="21"/>
      <c r="Q894" s="21"/>
      <c r="R894" s="27" t="n">
        <v>-0.178280675165949</v>
      </c>
      <c r="S894" s="27" t="n">
        <v>0.050435320423612</v>
      </c>
      <c r="T894" s="27" t="n">
        <v>-0.27479881149128</v>
      </c>
      <c r="U894" s="27" t="n">
        <v>0.869668540238695</v>
      </c>
      <c r="V894" s="27" t="n">
        <v>-1.32595429759029</v>
      </c>
      <c r="W894" s="27" t="n">
        <v>1.02029472726002</v>
      </c>
      <c r="X894" s="27" t="n">
        <v>-0.260115679893261</v>
      </c>
      <c r="Y894" s="27" t="n">
        <v>0.567269797627477</v>
      </c>
      <c r="Z894" s="27" t="n">
        <v>-0.822477658038543</v>
      </c>
      <c r="AA894" s="27" t="n">
        <v>0.641631498216065</v>
      </c>
      <c r="AB894" s="27" t="n">
        <v>-1.24624570625031</v>
      </c>
      <c r="AC894" s="27" t="n">
        <v>1.12207732587792</v>
      </c>
      <c r="AD894" s="27" t="n">
        <v>-1.07147299739233</v>
      </c>
      <c r="AE894" s="27" t="n">
        <v>0.333567438503979</v>
      </c>
      <c r="AF894" s="27" t="n">
        <v>-0.619992372658325</v>
      </c>
      <c r="AG894" s="27" t="n">
        <v>1.22819875457855</v>
      </c>
      <c r="AH894" s="27" t="n">
        <v>1.81325774334292</v>
      </c>
      <c r="AI894" s="27" t="n">
        <v>1.34660246633558</v>
      </c>
      <c r="AJ894" s="27" t="n">
        <v>-0.460876708005826</v>
      </c>
      <c r="AK894" s="27" t="n">
        <v>0.108727194872953</v>
      </c>
      <c r="AL894" s="21"/>
      <c r="AM894" s="31" t="n">
        <f aca="false">IF(SQRT($B$9)*$B894+SQRT(1-$B$9)*R894&lt;_xlfn.NORM.S.INV($B$6),1,0)</f>
        <v>0</v>
      </c>
      <c r="AN894" s="31" t="n">
        <f aca="false">IF(SQRT($B$9)*$B894+SQRT(1-$B$9)*S894&lt;_xlfn.NORM.S.INV($B$6),1,0)</f>
        <v>0</v>
      </c>
      <c r="AO894" s="31" t="n">
        <f aca="false">IF(SQRT($B$9)*$B894+SQRT(1-$B$9)*T894&lt;_xlfn.NORM.S.INV($B$6),1,0)</f>
        <v>0</v>
      </c>
      <c r="AP894" s="31" t="n">
        <f aca="false">IF(SQRT($B$9)*$B894+SQRT(1-$B$9)*U894&lt;_xlfn.NORM.S.INV($B$6),1,0)</f>
        <v>0</v>
      </c>
      <c r="AQ894" s="31" t="n">
        <f aca="false">IF(SQRT($B$9)*$B894+SQRT(1-$B$9)*V894&lt;_xlfn.NORM.S.INV($B$6),1,0)</f>
        <v>0</v>
      </c>
      <c r="AR894" s="31" t="n">
        <f aca="false">IF(SQRT($B$9)*$B894+SQRT(1-$B$9)*W894&lt;_xlfn.NORM.S.INV($B$6),1,0)</f>
        <v>0</v>
      </c>
      <c r="AS894" s="31" t="n">
        <f aca="false">IF(SQRT($B$9)*$B894+SQRT(1-$B$9)*X894&lt;_xlfn.NORM.S.INV($B$6),1,0)</f>
        <v>0</v>
      </c>
      <c r="AT894" s="31" t="n">
        <f aca="false">IF(SQRT($B$9)*$B894+SQRT(1-$B$9)*Y894&lt;_xlfn.NORM.S.INV($B$6),1,0)</f>
        <v>0</v>
      </c>
      <c r="AU894" s="31" t="n">
        <f aca="false">IF(SQRT($B$9)*$B894+SQRT(1-$B$9)*Z894&lt;_xlfn.NORM.S.INV($B$6),1,0)</f>
        <v>0</v>
      </c>
      <c r="AV894" s="31" t="n">
        <f aca="false">IF(SQRT($B$9)*$B894+SQRT(1-$B$9)*AA894&lt;_xlfn.NORM.S.INV($B$6),1,0)</f>
        <v>0</v>
      </c>
      <c r="AW894" s="31" t="n">
        <f aca="false">IF(SQRT($C$9)*$B894+SQRT(1-$C$9)*AB894&lt;_xlfn.NORM.S.INV($C$6),1,0)</f>
        <v>0</v>
      </c>
      <c r="AX894" s="31" t="n">
        <f aca="false">IF(SQRT($C$9)*$B894+SQRT(1-$C$9)*AC894&lt;_xlfn.NORM.S.INV($C$6),1,0)</f>
        <v>0</v>
      </c>
      <c r="AY894" s="31" t="n">
        <f aca="false">IF(SQRT($C$9)*$B894+SQRT(1-$C$9)*AD894&lt;_xlfn.NORM.S.INV($C$6),1,0)</f>
        <v>0</v>
      </c>
      <c r="AZ894" s="31" t="n">
        <f aca="false">IF(SQRT($C$9)*$B894+SQRT(1-$C$9)*AE894&lt;_xlfn.NORM.S.INV($C$6),1,0)</f>
        <v>0</v>
      </c>
      <c r="BA894" s="31" t="n">
        <f aca="false">IF(SQRT($C$9)*$B894+SQRT(1-$C$9)*AF894&lt;_xlfn.NORM.S.INV($C$6),1,0)</f>
        <v>0</v>
      </c>
      <c r="BB894" s="31" t="n">
        <f aca="false">IF(SQRT($C$9)*$B894+SQRT(1-$C$9)*AG894&lt;_xlfn.NORM.S.INV($C$6),1,0)</f>
        <v>0</v>
      </c>
      <c r="BC894" s="31" t="n">
        <f aca="false">IF(SQRT($C$9)*$B894+SQRT(1-$C$9)*AH894&lt;_xlfn.NORM.S.INV($C$6),1,0)</f>
        <v>0</v>
      </c>
      <c r="BD894" s="31" t="n">
        <f aca="false">IF(SQRT($C$9)*$B894+SQRT(1-$C$9)*AI894&lt;_xlfn.NORM.S.INV($C$6),1,0)</f>
        <v>0</v>
      </c>
      <c r="BE894" s="31" t="n">
        <f aca="false">IF(SQRT($C$9)*$B894+SQRT(1-$C$9)*AJ894&lt;_xlfn.NORM.S.INV($C$6),1,0)</f>
        <v>0</v>
      </c>
      <c r="BF894" s="31" t="n">
        <f aca="false">IF(SQRT($C$9)*$B894+SQRT(1-$C$9)*AK894&lt;_xlfn.NORM.S.INV($C$6),1,0)</f>
        <v>0</v>
      </c>
      <c r="BG894" s="21"/>
      <c r="BH894" s="21"/>
      <c r="BI894" s="31" t="n">
        <f aca="false">$B$11*(($A$1061)*$C894/$B$12*$B$7+(1-$A$1061)*$D894/$B$12*$C$7)</f>
        <v>0</v>
      </c>
      <c r="BJ894" s="31" t="n">
        <f aca="false">$B$11*(($A$1062)*$C894/$B$12*$B$7+(1-$A$1062)*$D894/$B$12*$C$7)</f>
        <v>0</v>
      </c>
      <c r="BK894" s="31" t="n">
        <f aca="false">$B$11*(($A$1063)*$C894/$B$12*$B$7+(1-$A$1063)*$D894/$B$12*$C$7)</f>
        <v>0</v>
      </c>
      <c r="BL894" s="31" t="n">
        <f aca="false">$B$11*(($A$1064)*$C894/$B$12*$B$7+(1-$A$1064)*$D894/$B$12*$C$7)</f>
        <v>0</v>
      </c>
      <c r="BM894" s="31" t="n">
        <f aca="false">$B$11*(($A$1065)*$C894/$B$12*$B$7+(1-$A$1065)*$D894/$B$12*$C$7)</f>
        <v>0</v>
      </c>
      <c r="BN894" s="31" t="n">
        <f aca="false">$B$11*(($A$1066)*$C894/$B$12*$B$7+(1-$A$1066)*$D894/$B$12*$C$7)</f>
        <v>0</v>
      </c>
      <c r="BO894" s="31" t="n">
        <f aca="false">$B$11*(($A$1067)*$C894/$B$12*$B$7+(1-$A$1067)*$D894/$B$12*$C$7)</f>
        <v>0</v>
      </c>
      <c r="BP894" s="31" t="n">
        <f aca="false">$B$11*(($A$1068)*$C894/$B$12*$B$7+(1-$A$1068)*$D894/$B$12*$C$7)</f>
        <v>0</v>
      </c>
      <c r="BQ894" s="31" t="n">
        <f aca="false">$B$11*(($A$1069)*$C894/$B$12*$B$7+(1-$A$1069)*$D894/$B$12*$C$7)</f>
        <v>0</v>
      </c>
      <c r="BR894" s="31" t="n">
        <f aca="false">$B$11*(($A$1070)*$C894/$B$12*$B$7+(1-$A$1070)*$D894/$B$12*$C$7)</f>
        <v>0</v>
      </c>
      <c r="BS894" s="31" t="n">
        <f aca="false">$B$11*(($A$1071)*$C894/$B$12*$B$7+(1-$A$1071)*$D894/$B$12*$C$7)</f>
        <v>0</v>
      </c>
      <c r="BT894" s="31" t="n">
        <f aca="false">$B$11*(($A$1072)*$C894/$B$12*$B$7+(1-$A$1072)*$D894/$B$12*$C$7)</f>
        <v>0</v>
      </c>
      <c r="BU894" s="31" t="n">
        <f aca="false">$B$11*(($A$1073)*$C894/$B$12*$B$7+(1-$A$1073)*$D894/$B$12*$C$7)</f>
        <v>0</v>
      </c>
      <c r="BV894" s="31" t="n">
        <f aca="false">$B$11*(($A$1074)*$C894/$B$12*$B$7+(1-$A$1074)*$D894/$B$12*$C$7)</f>
        <v>0</v>
      </c>
      <c r="BW894" s="31" t="n">
        <f aca="false">$B$11*(($A$1075)*$C894/$B$12*$B$7+(1-$A$1075)*$D894/$B$12*$C$7)</f>
        <v>0</v>
      </c>
      <c r="BX894" s="31" t="n">
        <f aca="false">$B$11*(($A$1076)*$C894/$B$12*$B$7+(1-$A$1076)*$D894/$B$12*$C$7)</f>
        <v>0</v>
      </c>
      <c r="BY894" s="31" t="n">
        <f aca="false">$B$11*(($A$1077)*$C894/$B$12*$B$7+(1-$A$1077)*$D894/$B$12*$C$7)</f>
        <v>0</v>
      </c>
      <c r="BZ894" s="31" t="n">
        <f aca="false">$B$11*(($A$1078)*$C894/$B$12*$B$7+(1-$A$1078)*$D894/$B$12*$C$7)</f>
        <v>0</v>
      </c>
      <c r="CA894" s="31" t="n">
        <f aca="false">$B$11*(($A$1079)*$C894/$B$12*$B$7+(1-$A$1079)*$D894/$B$12*$C$7)</f>
        <v>0</v>
      </c>
      <c r="CB894" s="31" t="n">
        <f aca="false">$B$11*(($A$1080)*$C894/$B$12*$B$7+(1-$A$1080)*$D894/$B$12*$C$7)</f>
        <v>0</v>
      </c>
      <c r="CC894" s="31" t="n">
        <f aca="false">$B$11*(($A$1081)*$C894/$B$12*$B$7+(1-$A$1081)*$D894/$B$12*$C$7)</f>
        <v>0</v>
      </c>
    </row>
    <row r="895" customFormat="false" ht="15" hidden="false" customHeight="false" outlineLevel="0" collapsed="false">
      <c r="A895" s="21" t="n">
        <v>871</v>
      </c>
      <c r="B895" s="27" t="n">
        <v>-0.821718023987699</v>
      </c>
      <c r="C895" s="9" t="n">
        <f aca="false">SUM(AM895:AV895)</f>
        <v>0</v>
      </c>
      <c r="D895" s="9" t="n">
        <f aca="false">SUM(AW895:BF895)</f>
        <v>0</v>
      </c>
      <c r="E895" s="24" t="n">
        <f aca="false">(1-C895/$B$12)*$B$8-C895/$B$12*$B$7</f>
        <v>0.05</v>
      </c>
      <c r="F895" s="24" t="n">
        <f aca="false">(1-D895/$B$12)*$C$8-D895/$B$12*$C$7</f>
        <v>0.09</v>
      </c>
      <c r="G895" s="47" t="n">
        <f aca="false">$B$11*($B$10*C895/$B$12*$B$7+(1-$B$10)*D895/$B$12*$C$7)</f>
        <v>0</v>
      </c>
      <c r="H895" s="24" t="n">
        <f aca="false">$B$10*E895+(1-$B$10)*F895</f>
        <v>0.07</v>
      </c>
      <c r="I895" s="21"/>
      <c r="J895" s="21"/>
      <c r="K895" s="21"/>
      <c r="L895" s="21"/>
      <c r="M895" s="21"/>
      <c r="N895" s="21"/>
      <c r="O895" s="21"/>
      <c r="P895" s="21"/>
      <c r="Q895" s="21"/>
      <c r="R895" s="27" t="n">
        <v>-1.00462417328012</v>
      </c>
      <c r="S895" s="27" t="n">
        <v>-1.48850740528731</v>
      </c>
      <c r="T895" s="27" t="n">
        <v>1.01957002297045</v>
      </c>
      <c r="U895" s="27" t="n">
        <v>0.903218735878114</v>
      </c>
      <c r="V895" s="27" t="n">
        <v>-1.43830655406294</v>
      </c>
      <c r="W895" s="27" t="n">
        <v>-1.44221660870227</v>
      </c>
      <c r="X895" s="27" t="n">
        <v>0.596449762473255</v>
      </c>
      <c r="Y895" s="27" t="n">
        <v>1.5907819777682</v>
      </c>
      <c r="Z895" s="27" t="n">
        <v>-0.890888001385144</v>
      </c>
      <c r="AA895" s="27" t="n">
        <v>-0.954599466094526</v>
      </c>
      <c r="AB895" s="27" t="n">
        <v>-1.40692544927843</v>
      </c>
      <c r="AC895" s="27" t="n">
        <v>-0.368657594851396</v>
      </c>
      <c r="AD895" s="27" t="n">
        <v>-1.05700582869872</v>
      </c>
      <c r="AE895" s="27" t="n">
        <v>0.146578983714988</v>
      </c>
      <c r="AF895" s="27" t="n">
        <v>-0.48193788966356</v>
      </c>
      <c r="AG895" s="27" t="n">
        <v>1.47764278711792</v>
      </c>
      <c r="AH895" s="27" t="n">
        <v>-1.26617040345879</v>
      </c>
      <c r="AI895" s="27" t="n">
        <v>0.00968398117382639</v>
      </c>
      <c r="AJ895" s="27" t="n">
        <v>-1.39284494621848</v>
      </c>
      <c r="AK895" s="27" t="n">
        <v>-0.557333167176868</v>
      </c>
      <c r="AL895" s="21"/>
      <c r="AM895" s="31" t="n">
        <f aca="false">IF(SQRT($B$9)*$B895+SQRT(1-$B$9)*R895&lt;_xlfn.NORM.S.INV($B$6),1,0)</f>
        <v>0</v>
      </c>
      <c r="AN895" s="31" t="n">
        <f aca="false">IF(SQRT($B$9)*$B895+SQRT(1-$B$9)*S895&lt;_xlfn.NORM.S.INV($B$6),1,0)</f>
        <v>0</v>
      </c>
      <c r="AO895" s="31" t="n">
        <f aca="false">IF(SQRT($B$9)*$B895+SQRT(1-$B$9)*T895&lt;_xlfn.NORM.S.INV($B$6),1,0)</f>
        <v>0</v>
      </c>
      <c r="AP895" s="31" t="n">
        <f aca="false">IF(SQRT($B$9)*$B895+SQRT(1-$B$9)*U895&lt;_xlfn.NORM.S.INV($B$6),1,0)</f>
        <v>0</v>
      </c>
      <c r="AQ895" s="31" t="n">
        <f aca="false">IF(SQRT($B$9)*$B895+SQRT(1-$B$9)*V895&lt;_xlfn.NORM.S.INV($B$6),1,0)</f>
        <v>0</v>
      </c>
      <c r="AR895" s="31" t="n">
        <f aca="false">IF(SQRT($B$9)*$B895+SQRT(1-$B$9)*W895&lt;_xlfn.NORM.S.INV($B$6),1,0)</f>
        <v>0</v>
      </c>
      <c r="AS895" s="31" t="n">
        <f aca="false">IF(SQRT($B$9)*$B895+SQRT(1-$B$9)*X895&lt;_xlfn.NORM.S.INV($B$6),1,0)</f>
        <v>0</v>
      </c>
      <c r="AT895" s="31" t="n">
        <f aca="false">IF(SQRT($B$9)*$B895+SQRT(1-$B$9)*Y895&lt;_xlfn.NORM.S.INV($B$6),1,0)</f>
        <v>0</v>
      </c>
      <c r="AU895" s="31" t="n">
        <f aca="false">IF(SQRT($B$9)*$B895+SQRT(1-$B$9)*Z895&lt;_xlfn.NORM.S.INV($B$6),1,0)</f>
        <v>0</v>
      </c>
      <c r="AV895" s="31" t="n">
        <f aca="false">IF(SQRT($B$9)*$B895+SQRT(1-$B$9)*AA895&lt;_xlfn.NORM.S.INV($B$6),1,0)</f>
        <v>0</v>
      </c>
      <c r="AW895" s="31" t="n">
        <f aca="false">IF(SQRT($C$9)*$B895+SQRT(1-$C$9)*AB895&lt;_xlfn.NORM.S.INV($C$6),1,0)</f>
        <v>0</v>
      </c>
      <c r="AX895" s="31" t="n">
        <f aca="false">IF(SQRT($C$9)*$B895+SQRT(1-$C$9)*AC895&lt;_xlfn.NORM.S.INV($C$6),1,0)</f>
        <v>0</v>
      </c>
      <c r="AY895" s="31" t="n">
        <f aca="false">IF(SQRT($C$9)*$B895+SQRT(1-$C$9)*AD895&lt;_xlfn.NORM.S.INV($C$6),1,0)</f>
        <v>0</v>
      </c>
      <c r="AZ895" s="31" t="n">
        <f aca="false">IF(SQRT($C$9)*$B895+SQRT(1-$C$9)*AE895&lt;_xlfn.NORM.S.INV($C$6),1,0)</f>
        <v>0</v>
      </c>
      <c r="BA895" s="31" t="n">
        <f aca="false">IF(SQRT($C$9)*$B895+SQRT(1-$C$9)*AF895&lt;_xlfn.NORM.S.INV($C$6),1,0)</f>
        <v>0</v>
      </c>
      <c r="BB895" s="31" t="n">
        <f aca="false">IF(SQRT($C$9)*$B895+SQRT(1-$C$9)*AG895&lt;_xlfn.NORM.S.INV($C$6),1,0)</f>
        <v>0</v>
      </c>
      <c r="BC895" s="31" t="n">
        <f aca="false">IF(SQRT($C$9)*$B895+SQRT(1-$C$9)*AH895&lt;_xlfn.NORM.S.INV($C$6),1,0)</f>
        <v>0</v>
      </c>
      <c r="BD895" s="31" t="n">
        <f aca="false">IF(SQRT($C$9)*$B895+SQRT(1-$C$9)*AI895&lt;_xlfn.NORM.S.INV($C$6),1,0)</f>
        <v>0</v>
      </c>
      <c r="BE895" s="31" t="n">
        <f aca="false">IF(SQRT($C$9)*$B895+SQRT(1-$C$9)*AJ895&lt;_xlfn.NORM.S.INV($C$6),1,0)</f>
        <v>0</v>
      </c>
      <c r="BF895" s="31" t="n">
        <f aca="false">IF(SQRT($C$9)*$B895+SQRT(1-$C$9)*AK895&lt;_xlfn.NORM.S.INV($C$6),1,0)</f>
        <v>0</v>
      </c>
      <c r="BG895" s="21"/>
      <c r="BH895" s="21"/>
      <c r="BI895" s="31" t="n">
        <f aca="false">$B$11*(($A$1061)*$C895/$B$12*$B$7+(1-$A$1061)*$D895/$B$12*$C$7)</f>
        <v>0</v>
      </c>
      <c r="BJ895" s="31" t="n">
        <f aca="false">$B$11*(($A$1062)*$C895/$B$12*$B$7+(1-$A$1062)*$D895/$B$12*$C$7)</f>
        <v>0</v>
      </c>
      <c r="BK895" s="31" t="n">
        <f aca="false">$B$11*(($A$1063)*$C895/$B$12*$B$7+(1-$A$1063)*$D895/$B$12*$C$7)</f>
        <v>0</v>
      </c>
      <c r="BL895" s="31" t="n">
        <f aca="false">$B$11*(($A$1064)*$C895/$B$12*$B$7+(1-$A$1064)*$D895/$B$12*$C$7)</f>
        <v>0</v>
      </c>
      <c r="BM895" s="31" t="n">
        <f aca="false">$B$11*(($A$1065)*$C895/$B$12*$B$7+(1-$A$1065)*$D895/$B$12*$C$7)</f>
        <v>0</v>
      </c>
      <c r="BN895" s="31" t="n">
        <f aca="false">$B$11*(($A$1066)*$C895/$B$12*$B$7+(1-$A$1066)*$D895/$B$12*$C$7)</f>
        <v>0</v>
      </c>
      <c r="BO895" s="31" t="n">
        <f aca="false">$B$11*(($A$1067)*$C895/$B$12*$B$7+(1-$A$1067)*$D895/$B$12*$C$7)</f>
        <v>0</v>
      </c>
      <c r="BP895" s="31" t="n">
        <f aca="false">$B$11*(($A$1068)*$C895/$B$12*$B$7+(1-$A$1068)*$D895/$B$12*$C$7)</f>
        <v>0</v>
      </c>
      <c r="BQ895" s="31" t="n">
        <f aca="false">$B$11*(($A$1069)*$C895/$B$12*$B$7+(1-$A$1069)*$D895/$B$12*$C$7)</f>
        <v>0</v>
      </c>
      <c r="BR895" s="31" t="n">
        <f aca="false">$B$11*(($A$1070)*$C895/$B$12*$B$7+(1-$A$1070)*$D895/$B$12*$C$7)</f>
        <v>0</v>
      </c>
      <c r="BS895" s="31" t="n">
        <f aca="false">$B$11*(($A$1071)*$C895/$B$12*$B$7+(1-$A$1071)*$D895/$B$12*$C$7)</f>
        <v>0</v>
      </c>
      <c r="BT895" s="31" t="n">
        <f aca="false">$B$11*(($A$1072)*$C895/$B$12*$B$7+(1-$A$1072)*$D895/$B$12*$C$7)</f>
        <v>0</v>
      </c>
      <c r="BU895" s="31" t="n">
        <f aca="false">$B$11*(($A$1073)*$C895/$B$12*$B$7+(1-$A$1073)*$D895/$B$12*$C$7)</f>
        <v>0</v>
      </c>
      <c r="BV895" s="31" t="n">
        <f aca="false">$B$11*(($A$1074)*$C895/$B$12*$B$7+(1-$A$1074)*$D895/$B$12*$C$7)</f>
        <v>0</v>
      </c>
      <c r="BW895" s="31" t="n">
        <f aca="false">$B$11*(($A$1075)*$C895/$B$12*$B$7+(1-$A$1075)*$D895/$B$12*$C$7)</f>
        <v>0</v>
      </c>
      <c r="BX895" s="31" t="n">
        <f aca="false">$B$11*(($A$1076)*$C895/$B$12*$B$7+(1-$A$1076)*$D895/$B$12*$C$7)</f>
        <v>0</v>
      </c>
      <c r="BY895" s="31" t="n">
        <f aca="false">$B$11*(($A$1077)*$C895/$B$12*$B$7+(1-$A$1077)*$D895/$B$12*$C$7)</f>
        <v>0</v>
      </c>
      <c r="BZ895" s="31" t="n">
        <f aca="false">$B$11*(($A$1078)*$C895/$B$12*$B$7+(1-$A$1078)*$D895/$B$12*$C$7)</f>
        <v>0</v>
      </c>
      <c r="CA895" s="31" t="n">
        <f aca="false">$B$11*(($A$1079)*$C895/$B$12*$B$7+(1-$A$1079)*$D895/$B$12*$C$7)</f>
        <v>0</v>
      </c>
      <c r="CB895" s="31" t="n">
        <f aca="false">$B$11*(($A$1080)*$C895/$B$12*$B$7+(1-$A$1080)*$D895/$B$12*$C$7)</f>
        <v>0</v>
      </c>
      <c r="CC895" s="31" t="n">
        <f aca="false">$B$11*(($A$1081)*$C895/$B$12*$B$7+(1-$A$1081)*$D895/$B$12*$C$7)</f>
        <v>0</v>
      </c>
    </row>
    <row r="896" customFormat="false" ht="15" hidden="false" customHeight="false" outlineLevel="0" collapsed="false">
      <c r="A896" s="21" t="n">
        <v>872</v>
      </c>
      <c r="B896" s="27" t="n">
        <v>-0.429234565349408</v>
      </c>
      <c r="C896" s="9" t="n">
        <f aca="false">SUM(AM896:AV896)</f>
        <v>0</v>
      </c>
      <c r="D896" s="9" t="n">
        <f aca="false">SUM(AW896:BF896)</f>
        <v>0</v>
      </c>
      <c r="E896" s="24" t="n">
        <f aca="false">(1-C896/$B$12)*$B$8-C896/$B$12*$B$7</f>
        <v>0.05</v>
      </c>
      <c r="F896" s="24" t="n">
        <f aca="false">(1-D896/$B$12)*$C$8-D896/$B$12*$C$7</f>
        <v>0.09</v>
      </c>
      <c r="G896" s="47" t="n">
        <f aca="false">$B$11*($B$10*C896/$B$12*$B$7+(1-$B$10)*D896/$B$12*$C$7)</f>
        <v>0</v>
      </c>
      <c r="H896" s="24" t="n">
        <f aca="false">$B$10*E896+(1-$B$10)*F896</f>
        <v>0.07</v>
      </c>
      <c r="I896" s="21"/>
      <c r="J896" s="21"/>
      <c r="K896" s="21"/>
      <c r="L896" s="21"/>
      <c r="M896" s="21"/>
      <c r="N896" s="21"/>
      <c r="O896" s="21"/>
      <c r="P896" s="21"/>
      <c r="Q896" s="21"/>
      <c r="R896" s="27" t="n">
        <v>0.0337407226907781</v>
      </c>
      <c r="S896" s="27" t="n">
        <v>-0.480952917782098</v>
      </c>
      <c r="T896" s="27" t="n">
        <v>1.27929763598043</v>
      </c>
      <c r="U896" s="27" t="n">
        <v>-0.344349847937515</v>
      </c>
      <c r="V896" s="27" t="n">
        <v>-0.144475515205939</v>
      </c>
      <c r="W896" s="27" t="n">
        <v>1.61657393793576</v>
      </c>
      <c r="X896" s="27" t="n">
        <v>-0.859015277232891</v>
      </c>
      <c r="Y896" s="27" t="n">
        <v>0.253566583685602</v>
      </c>
      <c r="Z896" s="27" t="n">
        <v>-1.0735803743844</v>
      </c>
      <c r="AA896" s="27" t="n">
        <v>-0.987284307180701</v>
      </c>
      <c r="AB896" s="27" t="n">
        <v>-0.188624541777302</v>
      </c>
      <c r="AC896" s="27" t="n">
        <v>-0.253763761170075</v>
      </c>
      <c r="AD896" s="27" t="n">
        <v>-0.070684364555614</v>
      </c>
      <c r="AE896" s="27" t="n">
        <v>0.100256111015198</v>
      </c>
      <c r="AF896" s="27" t="n">
        <v>-0.849276836426339</v>
      </c>
      <c r="AG896" s="27" t="n">
        <v>1.99548870430732</v>
      </c>
      <c r="AH896" s="27" t="n">
        <v>-0.315987077081939</v>
      </c>
      <c r="AI896" s="27" t="n">
        <v>0.533093479369142</v>
      </c>
      <c r="AJ896" s="27" t="n">
        <v>1.35113836944725</v>
      </c>
      <c r="AK896" s="27" t="n">
        <v>-0.801163924556332</v>
      </c>
      <c r="AL896" s="21"/>
      <c r="AM896" s="31" t="n">
        <f aca="false">IF(SQRT($B$9)*$B896+SQRT(1-$B$9)*R896&lt;_xlfn.NORM.S.INV($B$6),1,0)</f>
        <v>0</v>
      </c>
      <c r="AN896" s="31" t="n">
        <f aca="false">IF(SQRT($B$9)*$B896+SQRT(1-$B$9)*S896&lt;_xlfn.NORM.S.INV($B$6),1,0)</f>
        <v>0</v>
      </c>
      <c r="AO896" s="31" t="n">
        <f aca="false">IF(SQRT($B$9)*$B896+SQRT(1-$B$9)*T896&lt;_xlfn.NORM.S.INV($B$6),1,0)</f>
        <v>0</v>
      </c>
      <c r="AP896" s="31" t="n">
        <f aca="false">IF(SQRT($B$9)*$B896+SQRT(1-$B$9)*U896&lt;_xlfn.NORM.S.INV($B$6),1,0)</f>
        <v>0</v>
      </c>
      <c r="AQ896" s="31" t="n">
        <f aca="false">IF(SQRT($B$9)*$B896+SQRT(1-$B$9)*V896&lt;_xlfn.NORM.S.INV($B$6),1,0)</f>
        <v>0</v>
      </c>
      <c r="AR896" s="31" t="n">
        <f aca="false">IF(SQRT($B$9)*$B896+SQRT(1-$B$9)*W896&lt;_xlfn.NORM.S.INV($B$6),1,0)</f>
        <v>0</v>
      </c>
      <c r="AS896" s="31" t="n">
        <f aca="false">IF(SQRT($B$9)*$B896+SQRT(1-$B$9)*X896&lt;_xlfn.NORM.S.INV($B$6),1,0)</f>
        <v>0</v>
      </c>
      <c r="AT896" s="31" t="n">
        <f aca="false">IF(SQRT($B$9)*$B896+SQRT(1-$B$9)*Y896&lt;_xlfn.NORM.S.INV($B$6),1,0)</f>
        <v>0</v>
      </c>
      <c r="AU896" s="31" t="n">
        <f aca="false">IF(SQRT($B$9)*$B896+SQRT(1-$B$9)*Z896&lt;_xlfn.NORM.S.INV($B$6),1,0)</f>
        <v>0</v>
      </c>
      <c r="AV896" s="31" t="n">
        <f aca="false">IF(SQRT($B$9)*$B896+SQRT(1-$B$9)*AA896&lt;_xlfn.NORM.S.INV($B$6),1,0)</f>
        <v>0</v>
      </c>
      <c r="AW896" s="31" t="n">
        <f aca="false">IF(SQRT($C$9)*$B896+SQRT(1-$C$9)*AB896&lt;_xlfn.NORM.S.INV($C$6),1,0)</f>
        <v>0</v>
      </c>
      <c r="AX896" s="31" t="n">
        <f aca="false">IF(SQRT($C$9)*$B896+SQRT(1-$C$9)*AC896&lt;_xlfn.NORM.S.INV($C$6),1,0)</f>
        <v>0</v>
      </c>
      <c r="AY896" s="31" t="n">
        <f aca="false">IF(SQRT($C$9)*$B896+SQRT(1-$C$9)*AD896&lt;_xlfn.NORM.S.INV($C$6),1,0)</f>
        <v>0</v>
      </c>
      <c r="AZ896" s="31" t="n">
        <f aca="false">IF(SQRT($C$9)*$B896+SQRT(1-$C$9)*AE896&lt;_xlfn.NORM.S.INV($C$6),1,0)</f>
        <v>0</v>
      </c>
      <c r="BA896" s="31" t="n">
        <f aca="false">IF(SQRT($C$9)*$B896+SQRT(1-$C$9)*AF896&lt;_xlfn.NORM.S.INV($C$6),1,0)</f>
        <v>0</v>
      </c>
      <c r="BB896" s="31" t="n">
        <f aca="false">IF(SQRT($C$9)*$B896+SQRT(1-$C$9)*AG896&lt;_xlfn.NORM.S.INV($C$6),1,0)</f>
        <v>0</v>
      </c>
      <c r="BC896" s="31" t="n">
        <f aca="false">IF(SQRT($C$9)*$B896+SQRT(1-$C$9)*AH896&lt;_xlfn.NORM.S.INV($C$6),1,0)</f>
        <v>0</v>
      </c>
      <c r="BD896" s="31" t="n">
        <f aca="false">IF(SQRT($C$9)*$B896+SQRT(1-$C$9)*AI896&lt;_xlfn.NORM.S.INV($C$6),1,0)</f>
        <v>0</v>
      </c>
      <c r="BE896" s="31" t="n">
        <f aca="false">IF(SQRT($C$9)*$B896+SQRT(1-$C$9)*AJ896&lt;_xlfn.NORM.S.INV($C$6),1,0)</f>
        <v>0</v>
      </c>
      <c r="BF896" s="31" t="n">
        <f aca="false">IF(SQRT($C$9)*$B896+SQRT(1-$C$9)*AK896&lt;_xlfn.NORM.S.INV($C$6),1,0)</f>
        <v>0</v>
      </c>
      <c r="BG896" s="21"/>
      <c r="BH896" s="21"/>
      <c r="BI896" s="31" t="n">
        <f aca="false">$B$11*(($A$1061)*$C896/$B$12*$B$7+(1-$A$1061)*$D896/$B$12*$C$7)</f>
        <v>0</v>
      </c>
      <c r="BJ896" s="31" t="n">
        <f aca="false">$B$11*(($A$1062)*$C896/$B$12*$B$7+(1-$A$1062)*$D896/$B$12*$C$7)</f>
        <v>0</v>
      </c>
      <c r="BK896" s="31" t="n">
        <f aca="false">$B$11*(($A$1063)*$C896/$B$12*$B$7+(1-$A$1063)*$D896/$B$12*$C$7)</f>
        <v>0</v>
      </c>
      <c r="BL896" s="31" t="n">
        <f aca="false">$B$11*(($A$1064)*$C896/$B$12*$B$7+(1-$A$1064)*$D896/$B$12*$C$7)</f>
        <v>0</v>
      </c>
      <c r="BM896" s="31" t="n">
        <f aca="false">$B$11*(($A$1065)*$C896/$B$12*$B$7+(1-$A$1065)*$D896/$B$12*$C$7)</f>
        <v>0</v>
      </c>
      <c r="BN896" s="31" t="n">
        <f aca="false">$B$11*(($A$1066)*$C896/$B$12*$B$7+(1-$A$1066)*$D896/$B$12*$C$7)</f>
        <v>0</v>
      </c>
      <c r="BO896" s="31" t="n">
        <f aca="false">$B$11*(($A$1067)*$C896/$B$12*$B$7+(1-$A$1067)*$D896/$B$12*$C$7)</f>
        <v>0</v>
      </c>
      <c r="BP896" s="31" t="n">
        <f aca="false">$B$11*(($A$1068)*$C896/$B$12*$B$7+(1-$A$1068)*$D896/$B$12*$C$7)</f>
        <v>0</v>
      </c>
      <c r="BQ896" s="31" t="n">
        <f aca="false">$B$11*(($A$1069)*$C896/$B$12*$B$7+(1-$A$1069)*$D896/$B$12*$C$7)</f>
        <v>0</v>
      </c>
      <c r="BR896" s="31" t="n">
        <f aca="false">$B$11*(($A$1070)*$C896/$B$12*$B$7+(1-$A$1070)*$D896/$B$12*$C$7)</f>
        <v>0</v>
      </c>
      <c r="BS896" s="31" t="n">
        <f aca="false">$B$11*(($A$1071)*$C896/$B$12*$B$7+(1-$A$1071)*$D896/$B$12*$C$7)</f>
        <v>0</v>
      </c>
      <c r="BT896" s="31" t="n">
        <f aca="false">$B$11*(($A$1072)*$C896/$B$12*$B$7+(1-$A$1072)*$D896/$B$12*$C$7)</f>
        <v>0</v>
      </c>
      <c r="BU896" s="31" t="n">
        <f aca="false">$B$11*(($A$1073)*$C896/$B$12*$B$7+(1-$A$1073)*$D896/$B$12*$C$7)</f>
        <v>0</v>
      </c>
      <c r="BV896" s="31" t="n">
        <f aca="false">$B$11*(($A$1074)*$C896/$B$12*$B$7+(1-$A$1074)*$D896/$B$12*$C$7)</f>
        <v>0</v>
      </c>
      <c r="BW896" s="31" t="n">
        <f aca="false">$B$11*(($A$1075)*$C896/$B$12*$B$7+(1-$A$1075)*$D896/$B$12*$C$7)</f>
        <v>0</v>
      </c>
      <c r="BX896" s="31" t="n">
        <f aca="false">$B$11*(($A$1076)*$C896/$B$12*$B$7+(1-$A$1076)*$D896/$B$12*$C$7)</f>
        <v>0</v>
      </c>
      <c r="BY896" s="31" t="n">
        <f aca="false">$B$11*(($A$1077)*$C896/$B$12*$B$7+(1-$A$1077)*$D896/$B$12*$C$7)</f>
        <v>0</v>
      </c>
      <c r="BZ896" s="31" t="n">
        <f aca="false">$B$11*(($A$1078)*$C896/$B$12*$B$7+(1-$A$1078)*$D896/$B$12*$C$7)</f>
        <v>0</v>
      </c>
      <c r="CA896" s="31" t="n">
        <f aca="false">$B$11*(($A$1079)*$C896/$B$12*$B$7+(1-$A$1079)*$D896/$B$12*$C$7)</f>
        <v>0</v>
      </c>
      <c r="CB896" s="31" t="n">
        <f aca="false">$B$11*(($A$1080)*$C896/$B$12*$B$7+(1-$A$1080)*$D896/$B$12*$C$7)</f>
        <v>0</v>
      </c>
      <c r="CC896" s="31" t="n">
        <f aca="false">$B$11*(($A$1081)*$C896/$B$12*$B$7+(1-$A$1081)*$D896/$B$12*$C$7)</f>
        <v>0</v>
      </c>
    </row>
    <row r="897" customFormat="false" ht="15" hidden="false" customHeight="false" outlineLevel="0" collapsed="false">
      <c r="A897" s="21" t="n">
        <v>873</v>
      </c>
      <c r="B897" s="27" t="n">
        <v>-0.844605096451147</v>
      </c>
      <c r="C897" s="9" t="n">
        <f aca="false">SUM(AM897:AV897)</f>
        <v>0</v>
      </c>
      <c r="D897" s="9" t="n">
        <f aca="false">SUM(AW897:BF897)</f>
        <v>1</v>
      </c>
      <c r="E897" s="24" t="n">
        <f aca="false">(1-C897/$B$12)*$B$8-C897/$B$12*$B$7</f>
        <v>0.05</v>
      </c>
      <c r="F897" s="24" t="n">
        <f aca="false">(1-D897/$B$12)*$C$8-D897/$B$12*$C$7</f>
        <v>0.021</v>
      </c>
      <c r="G897" s="47" t="n">
        <f aca="false">$B$11*($B$10*C897/$B$12*$B$7+(1-$B$10)*D897/$B$12*$C$7)</f>
        <v>300</v>
      </c>
      <c r="H897" s="24" t="n">
        <f aca="false">$B$10*E897+(1-$B$10)*F897</f>
        <v>0.0355</v>
      </c>
      <c r="I897" s="21"/>
      <c r="J897" s="21"/>
      <c r="K897" s="21"/>
      <c r="L897" s="21"/>
      <c r="M897" s="21"/>
      <c r="N897" s="21"/>
      <c r="O897" s="21"/>
      <c r="P897" s="21"/>
      <c r="Q897" s="21"/>
      <c r="R897" s="27" t="n">
        <v>1.23052714031741</v>
      </c>
      <c r="S897" s="27" t="n">
        <v>1.20336758643918</v>
      </c>
      <c r="T897" s="27" t="n">
        <v>1.57480951536684</v>
      </c>
      <c r="U897" s="27" t="n">
        <v>-0.334241143809111</v>
      </c>
      <c r="V897" s="27" t="n">
        <v>1.62553203021808</v>
      </c>
      <c r="W897" s="27" t="n">
        <v>0.949091687132222</v>
      </c>
      <c r="X897" s="27" t="n">
        <v>1.62577626117179</v>
      </c>
      <c r="Y897" s="27" t="n">
        <v>-0.491765038682588</v>
      </c>
      <c r="Z897" s="27" t="n">
        <v>0.200714727151401</v>
      </c>
      <c r="AA897" s="27" t="n">
        <v>-1.00022165691884</v>
      </c>
      <c r="AB897" s="27" t="n">
        <v>-0.303125357256575</v>
      </c>
      <c r="AC897" s="27" t="n">
        <v>0.950486581444463</v>
      </c>
      <c r="AD897" s="27" t="n">
        <v>-0.169875095162724</v>
      </c>
      <c r="AE897" s="27" t="n">
        <v>0.117302932542997</v>
      </c>
      <c r="AF897" s="27" t="n">
        <v>1.40008359363098</v>
      </c>
      <c r="AG897" s="27" t="n">
        <v>0.220420167167292</v>
      </c>
      <c r="AH897" s="27" t="n">
        <v>-2.1601180788716</v>
      </c>
      <c r="AI897" s="27" t="n">
        <v>0.0745268094338721</v>
      </c>
      <c r="AJ897" s="27" t="n">
        <v>2.022857161776</v>
      </c>
      <c r="AK897" s="27" t="n">
        <v>-0.507625003289904</v>
      </c>
      <c r="AL897" s="21"/>
      <c r="AM897" s="31" t="n">
        <f aca="false">IF(SQRT($B$9)*$B897+SQRT(1-$B$9)*R897&lt;_xlfn.NORM.S.INV($B$6),1,0)</f>
        <v>0</v>
      </c>
      <c r="AN897" s="31" t="n">
        <f aca="false">IF(SQRT($B$9)*$B897+SQRT(1-$B$9)*S897&lt;_xlfn.NORM.S.INV($B$6),1,0)</f>
        <v>0</v>
      </c>
      <c r="AO897" s="31" t="n">
        <f aca="false">IF(SQRT($B$9)*$B897+SQRT(1-$B$9)*T897&lt;_xlfn.NORM.S.INV($B$6),1,0)</f>
        <v>0</v>
      </c>
      <c r="AP897" s="31" t="n">
        <f aca="false">IF(SQRT($B$9)*$B897+SQRT(1-$B$9)*U897&lt;_xlfn.NORM.S.INV($B$6),1,0)</f>
        <v>0</v>
      </c>
      <c r="AQ897" s="31" t="n">
        <f aca="false">IF(SQRT($B$9)*$B897+SQRT(1-$B$9)*V897&lt;_xlfn.NORM.S.INV($B$6),1,0)</f>
        <v>0</v>
      </c>
      <c r="AR897" s="31" t="n">
        <f aca="false">IF(SQRT($B$9)*$B897+SQRT(1-$B$9)*W897&lt;_xlfn.NORM.S.INV($B$6),1,0)</f>
        <v>0</v>
      </c>
      <c r="AS897" s="31" t="n">
        <f aca="false">IF(SQRT($B$9)*$B897+SQRT(1-$B$9)*X897&lt;_xlfn.NORM.S.INV($B$6),1,0)</f>
        <v>0</v>
      </c>
      <c r="AT897" s="31" t="n">
        <f aca="false">IF(SQRT($B$9)*$B897+SQRT(1-$B$9)*Y897&lt;_xlfn.NORM.S.INV($B$6),1,0)</f>
        <v>0</v>
      </c>
      <c r="AU897" s="31" t="n">
        <f aca="false">IF(SQRT($B$9)*$B897+SQRT(1-$B$9)*Z897&lt;_xlfn.NORM.S.INV($B$6),1,0)</f>
        <v>0</v>
      </c>
      <c r="AV897" s="31" t="n">
        <f aca="false">IF(SQRT($B$9)*$B897+SQRT(1-$B$9)*AA897&lt;_xlfn.NORM.S.INV($B$6),1,0)</f>
        <v>0</v>
      </c>
      <c r="AW897" s="31" t="n">
        <f aca="false">IF(SQRT($C$9)*$B897+SQRT(1-$C$9)*AB897&lt;_xlfn.NORM.S.INV($C$6),1,0)</f>
        <v>0</v>
      </c>
      <c r="AX897" s="31" t="n">
        <f aca="false">IF(SQRT($C$9)*$B897+SQRT(1-$C$9)*AC897&lt;_xlfn.NORM.S.INV($C$6),1,0)</f>
        <v>0</v>
      </c>
      <c r="AY897" s="31" t="n">
        <f aca="false">IF(SQRT($C$9)*$B897+SQRT(1-$C$9)*AD897&lt;_xlfn.NORM.S.INV($C$6),1,0)</f>
        <v>0</v>
      </c>
      <c r="AZ897" s="31" t="n">
        <f aca="false">IF(SQRT($C$9)*$B897+SQRT(1-$C$9)*AE897&lt;_xlfn.NORM.S.INV($C$6),1,0)</f>
        <v>0</v>
      </c>
      <c r="BA897" s="31" t="n">
        <f aca="false">IF(SQRT($C$9)*$B897+SQRT(1-$C$9)*AF897&lt;_xlfn.NORM.S.INV($C$6),1,0)</f>
        <v>0</v>
      </c>
      <c r="BB897" s="31" t="n">
        <f aca="false">IF(SQRT($C$9)*$B897+SQRT(1-$C$9)*AG897&lt;_xlfn.NORM.S.INV($C$6),1,0)</f>
        <v>0</v>
      </c>
      <c r="BC897" s="31" t="n">
        <f aca="false">IF(SQRT($C$9)*$B897+SQRT(1-$C$9)*AH897&lt;_xlfn.NORM.S.INV($C$6),1,0)</f>
        <v>1</v>
      </c>
      <c r="BD897" s="31" t="n">
        <f aca="false">IF(SQRT($C$9)*$B897+SQRT(1-$C$9)*AI897&lt;_xlfn.NORM.S.INV($C$6),1,0)</f>
        <v>0</v>
      </c>
      <c r="BE897" s="31" t="n">
        <f aca="false">IF(SQRT($C$9)*$B897+SQRT(1-$C$9)*AJ897&lt;_xlfn.NORM.S.INV($C$6),1,0)</f>
        <v>0</v>
      </c>
      <c r="BF897" s="31" t="n">
        <f aca="false">IF(SQRT($C$9)*$B897+SQRT(1-$C$9)*AK897&lt;_xlfn.NORM.S.INV($C$6),1,0)</f>
        <v>0</v>
      </c>
      <c r="BG897" s="21"/>
      <c r="BH897" s="21"/>
      <c r="BI897" s="31" t="n">
        <f aca="false">$B$11*(($A$1061)*$C897/$B$12*$B$7+(1-$A$1061)*$D897/$B$12*$C$7)</f>
        <v>600</v>
      </c>
      <c r="BJ897" s="31" t="n">
        <f aca="false">$B$11*(($A$1062)*$C897/$B$12*$B$7+(1-$A$1062)*$D897/$B$12*$C$7)</f>
        <v>570</v>
      </c>
      <c r="BK897" s="31" t="n">
        <f aca="false">$B$11*(($A$1063)*$C897/$B$12*$B$7+(1-$A$1063)*$D897/$B$12*$C$7)</f>
        <v>540</v>
      </c>
      <c r="BL897" s="31" t="n">
        <f aca="false">$B$11*(($A$1064)*$C897/$B$12*$B$7+(1-$A$1064)*$D897/$B$12*$C$7)</f>
        <v>510</v>
      </c>
      <c r="BM897" s="31" t="n">
        <f aca="false">$B$11*(($A$1065)*$C897/$B$12*$B$7+(1-$A$1065)*$D897/$B$12*$C$7)</f>
        <v>480</v>
      </c>
      <c r="BN897" s="31" t="n">
        <f aca="false">$B$11*(($A$1066)*$C897/$B$12*$B$7+(1-$A$1066)*$D897/$B$12*$C$7)</f>
        <v>450</v>
      </c>
      <c r="BO897" s="31" t="n">
        <f aca="false">$B$11*(($A$1067)*$C897/$B$12*$B$7+(1-$A$1067)*$D897/$B$12*$C$7)</f>
        <v>420</v>
      </c>
      <c r="BP897" s="31" t="n">
        <f aca="false">$B$11*(($A$1068)*$C897/$B$12*$B$7+(1-$A$1068)*$D897/$B$12*$C$7)</f>
        <v>390</v>
      </c>
      <c r="BQ897" s="31" t="n">
        <f aca="false">$B$11*(($A$1069)*$C897/$B$12*$B$7+(1-$A$1069)*$D897/$B$12*$C$7)</f>
        <v>360</v>
      </c>
      <c r="BR897" s="31" t="n">
        <f aca="false">$B$11*(($A$1070)*$C897/$B$12*$B$7+(1-$A$1070)*$D897/$B$12*$C$7)</f>
        <v>330</v>
      </c>
      <c r="BS897" s="31" t="n">
        <f aca="false">$B$11*(($A$1071)*$C897/$B$12*$B$7+(1-$A$1071)*$D897/$B$12*$C$7)</f>
        <v>300</v>
      </c>
      <c r="BT897" s="31" t="n">
        <f aca="false">$B$11*(($A$1072)*$C897/$B$12*$B$7+(1-$A$1072)*$D897/$B$12*$C$7)</f>
        <v>270</v>
      </c>
      <c r="BU897" s="31" t="n">
        <f aca="false">$B$11*(($A$1073)*$C897/$B$12*$B$7+(1-$A$1073)*$D897/$B$12*$C$7)</f>
        <v>240</v>
      </c>
      <c r="BV897" s="31" t="n">
        <f aca="false">$B$11*(($A$1074)*$C897/$B$12*$B$7+(1-$A$1074)*$D897/$B$12*$C$7)</f>
        <v>210</v>
      </c>
      <c r="BW897" s="31" t="n">
        <f aca="false">$B$11*(($A$1075)*$C897/$B$12*$B$7+(1-$A$1075)*$D897/$B$12*$C$7)</f>
        <v>180</v>
      </c>
      <c r="BX897" s="31" t="n">
        <f aca="false">$B$11*(($A$1076)*$C897/$B$12*$B$7+(1-$A$1076)*$D897/$B$12*$C$7)</f>
        <v>150</v>
      </c>
      <c r="BY897" s="31" t="n">
        <f aca="false">$B$11*(($A$1077)*$C897/$B$12*$B$7+(1-$A$1077)*$D897/$B$12*$C$7)</f>
        <v>120</v>
      </c>
      <c r="BZ897" s="31" t="n">
        <f aca="false">$B$11*(($A$1078)*$C897/$B$12*$B$7+(1-$A$1078)*$D897/$B$12*$C$7)</f>
        <v>90</v>
      </c>
      <c r="CA897" s="31" t="n">
        <f aca="false">$B$11*(($A$1079)*$C897/$B$12*$B$7+(1-$A$1079)*$D897/$B$12*$C$7)</f>
        <v>60</v>
      </c>
      <c r="CB897" s="31" t="n">
        <f aca="false">$B$11*(($A$1080)*$C897/$B$12*$B$7+(1-$A$1080)*$D897/$B$12*$C$7)</f>
        <v>30</v>
      </c>
      <c r="CC897" s="31" t="n">
        <f aca="false">$B$11*(($A$1081)*$C897/$B$12*$B$7+(1-$A$1081)*$D897/$B$12*$C$7)</f>
        <v>0</v>
      </c>
    </row>
    <row r="898" customFormat="false" ht="15" hidden="false" customHeight="false" outlineLevel="0" collapsed="false">
      <c r="A898" s="21" t="n">
        <v>874</v>
      </c>
      <c r="B898" s="27" t="n">
        <v>-1.11202837387572</v>
      </c>
      <c r="C898" s="9" t="n">
        <f aca="false">SUM(AM898:AV898)</f>
        <v>0</v>
      </c>
      <c r="D898" s="9" t="n">
        <f aca="false">SUM(AW898:BF898)</f>
        <v>1</v>
      </c>
      <c r="E898" s="24" t="n">
        <f aca="false">(1-C898/$B$12)*$B$8-C898/$B$12*$B$7</f>
        <v>0.05</v>
      </c>
      <c r="F898" s="24" t="n">
        <f aca="false">(1-D898/$B$12)*$C$8-D898/$B$12*$C$7</f>
        <v>0.021</v>
      </c>
      <c r="G898" s="47" t="n">
        <f aca="false">$B$11*($B$10*C898/$B$12*$B$7+(1-$B$10)*D898/$B$12*$C$7)</f>
        <v>300</v>
      </c>
      <c r="H898" s="24" t="n">
        <f aca="false">$B$10*E898+(1-$B$10)*F898</f>
        <v>0.0355</v>
      </c>
      <c r="I898" s="21"/>
      <c r="J898" s="21"/>
      <c r="K898" s="21"/>
      <c r="L898" s="21"/>
      <c r="M898" s="21"/>
      <c r="N898" s="21"/>
      <c r="O898" s="21"/>
      <c r="P898" s="21"/>
      <c r="Q898" s="21"/>
      <c r="R898" s="27" t="n">
        <v>0.273349303724638</v>
      </c>
      <c r="S898" s="27" t="n">
        <v>-0.0470134398564244</v>
      </c>
      <c r="T898" s="27" t="n">
        <v>-1.69077966234267</v>
      </c>
      <c r="U898" s="27" t="n">
        <v>0.0423177940598033</v>
      </c>
      <c r="V898" s="27" t="n">
        <v>0.136878636405897</v>
      </c>
      <c r="W898" s="27" t="n">
        <v>-0.721333567521106</v>
      </c>
      <c r="X898" s="27" t="n">
        <v>0.525472514907915</v>
      </c>
      <c r="Y898" s="27" t="n">
        <v>0.105018381599349</v>
      </c>
      <c r="Z898" s="27" t="n">
        <v>-0.365663192455535</v>
      </c>
      <c r="AA898" s="27" t="n">
        <v>-0.585938452949638</v>
      </c>
      <c r="AB898" s="27" t="n">
        <v>0.29244915681619</v>
      </c>
      <c r="AC898" s="27" t="n">
        <v>-0.915371335423106</v>
      </c>
      <c r="AD898" s="27" t="n">
        <v>1.19593962169449</v>
      </c>
      <c r="AE898" s="27" t="n">
        <v>1.65250274763487</v>
      </c>
      <c r="AF898" s="27" t="n">
        <v>0.224295080567652</v>
      </c>
      <c r="AG898" s="27" t="n">
        <v>-1.81906565006376</v>
      </c>
      <c r="AH898" s="27" t="n">
        <v>-0.140246468185724</v>
      </c>
      <c r="AI898" s="27" t="n">
        <v>0.168515221568076</v>
      </c>
      <c r="AJ898" s="27" t="n">
        <v>-0.688893130109004</v>
      </c>
      <c r="AK898" s="27" t="n">
        <v>-0.476589280598469</v>
      </c>
      <c r="AL898" s="21"/>
      <c r="AM898" s="31" t="n">
        <f aca="false">IF(SQRT($B$9)*$B898+SQRT(1-$B$9)*R898&lt;_xlfn.NORM.S.INV($B$6),1,0)</f>
        <v>0</v>
      </c>
      <c r="AN898" s="31" t="n">
        <f aca="false">IF(SQRT($B$9)*$B898+SQRT(1-$B$9)*S898&lt;_xlfn.NORM.S.INV($B$6),1,0)</f>
        <v>0</v>
      </c>
      <c r="AO898" s="31" t="n">
        <f aca="false">IF(SQRT($B$9)*$B898+SQRT(1-$B$9)*T898&lt;_xlfn.NORM.S.INV($B$6),1,0)</f>
        <v>0</v>
      </c>
      <c r="AP898" s="31" t="n">
        <f aca="false">IF(SQRT($B$9)*$B898+SQRT(1-$B$9)*U898&lt;_xlfn.NORM.S.INV($B$6),1,0)</f>
        <v>0</v>
      </c>
      <c r="AQ898" s="31" t="n">
        <f aca="false">IF(SQRT($B$9)*$B898+SQRT(1-$B$9)*V898&lt;_xlfn.NORM.S.INV($B$6),1,0)</f>
        <v>0</v>
      </c>
      <c r="AR898" s="31" t="n">
        <f aca="false">IF(SQRT($B$9)*$B898+SQRT(1-$B$9)*W898&lt;_xlfn.NORM.S.INV($B$6),1,0)</f>
        <v>0</v>
      </c>
      <c r="AS898" s="31" t="n">
        <f aca="false">IF(SQRT($B$9)*$B898+SQRT(1-$B$9)*X898&lt;_xlfn.NORM.S.INV($B$6),1,0)</f>
        <v>0</v>
      </c>
      <c r="AT898" s="31" t="n">
        <f aca="false">IF(SQRT($B$9)*$B898+SQRT(1-$B$9)*Y898&lt;_xlfn.NORM.S.INV($B$6),1,0)</f>
        <v>0</v>
      </c>
      <c r="AU898" s="31" t="n">
        <f aca="false">IF(SQRT($B$9)*$B898+SQRT(1-$B$9)*Z898&lt;_xlfn.NORM.S.INV($B$6),1,0)</f>
        <v>0</v>
      </c>
      <c r="AV898" s="31" t="n">
        <f aca="false">IF(SQRT($B$9)*$B898+SQRT(1-$B$9)*AA898&lt;_xlfn.NORM.S.INV($B$6),1,0)</f>
        <v>0</v>
      </c>
      <c r="AW898" s="31" t="n">
        <f aca="false">IF(SQRT($C$9)*$B898+SQRT(1-$C$9)*AB898&lt;_xlfn.NORM.S.INV($C$6),1,0)</f>
        <v>0</v>
      </c>
      <c r="AX898" s="31" t="n">
        <f aca="false">IF(SQRT($C$9)*$B898+SQRT(1-$C$9)*AC898&lt;_xlfn.NORM.S.INV($C$6),1,0)</f>
        <v>0</v>
      </c>
      <c r="AY898" s="31" t="n">
        <f aca="false">IF(SQRT($C$9)*$B898+SQRT(1-$C$9)*AD898&lt;_xlfn.NORM.S.INV($C$6),1,0)</f>
        <v>0</v>
      </c>
      <c r="AZ898" s="31" t="n">
        <f aca="false">IF(SQRT($C$9)*$B898+SQRT(1-$C$9)*AE898&lt;_xlfn.NORM.S.INV($C$6),1,0)</f>
        <v>0</v>
      </c>
      <c r="BA898" s="31" t="n">
        <f aca="false">IF(SQRT($C$9)*$B898+SQRT(1-$C$9)*AF898&lt;_xlfn.NORM.S.INV($C$6),1,0)</f>
        <v>0</v>
      </c>
      <c r="BB898" s="31" t="n">
        <f aca="false">IF(SQRT($C$9)*$B898+SQRT(1-$C$9)*AG898&lt;_xlfn.NORM.S.INV($C$6),1,0)</f>
        <v>1</v>
      </c>
      <c r="BC898" s="31" t="n">
        <f aca="false">IF(SQRT($C$9)*$B898+SQRT(1-$C$9)*AH898&lt;_xlfn.NORM.S.INV($C$6),1,0)</f>
        <v>0</v>
      </c>
      <c r="BD898" s="31" t="n">
        <f aca="false">IF(SQRT($C$9)*$B898+SQRT(1-$C$9)*AI898&lt;_xlfn.NORM.S.INV($C$6),1,0)</f>
        <v>0</v>
      </c>
      <c r="BE898" s="31" t="n">
        <f aca="false">IF(SQRT($C$9)*$B898+SQRT(1-$C$9)*AJ898&lt;_xlfn.NORM.S.INV($C$6),1,0)</f>
        <v>0</v>
      </c>
      <c r="BF898" s="31" t="n">
        <f aca="false">IF(SQRT($C$9)*$B898+SQRT(1-$C$9)*AK898&lt;_xlfn.NORM.S.INV($C$6),1,0)</f>
        <v>0</v>
      </c>
      <c r="BG898" s="21"/>
      <c r="BH898" s="21"/>
      <c r="BI898" s="31" t="n">
        <f aca="false">$B$11*(($A$1061)*$C898/$B$12*$B$7+(1-$A$1061)*$D898/$B$12*$C$7)</f>
        <v>600</v>
      </c>
      <c r="BJ898" s="31" t="n">
        <f aca="false">$B$11*(($A$1062)*$C898/$B$12*$B$7+(1-$A$1062)*$D898/$B$12*$C$7)</f>
        <v>570</v>
      </c>
      <c r="BK898" s="31" t="n">
        <f aca="false">$B$11*(($A$1063)*$C898/$B$12*$B$7+(1-$A$1063)*$D898/$B$12*$C$7)</f>
        <v>540</v>
      </c>
      <c r="BL898" s="31" t="n">
        <f aca="false">$B$11*(($A$1064)*$C898/$B$12*$B$7+(1-$A$1064)*$D898/$B$12*$C$7)</f>
        <v>510</v>
      </c>
      <c r="BM898" s="31" t="n">
        <f aca="false">$B$11*(($A$1065)*$C898/$B$12*$B$7+(1-$A$1065)*$D898/$B$12*$C$7)</f>
        <v>480</v>
      </c>
      <c r="BN898" s="31" t="n">
        <f aca="false">$B$11*(($A$1066)*$C898/$B$12*$B$7+(1-$A$1066)*$D898/$B$12*$C$7)</f>
        <v>450</v>
      </c>
      <c r="BO898" s="31" t="n">
        <f aca="false">$B$11*(($A$1067)*$C898/$B$12*$B$7+(1-$A$1067)*$D898/$B$12*$C$7)</f>
        <v>420</v>
      </c>
      <c r="BP898" s="31" t="n">
        <f aca="false">$B$11*(($A$1068)*$C898/$B$12*$B$7+(1-$A$1068)*$D898/$B$12*$C$7)</f>
        <v>390</v>
      </c>
      <c r="BQ898" s="31" t="n">
        <f aca="false">$B$11*(($A$1069)*$C898/$B$12*$B$7+(1-$A$1069)*$D898/$B$12*$C$7)</f>
        <v>360</v>
      </c>
      <c r="BR898" s="31" t="n">
        <f aca="false">$B$11*(($A$1070)*$C898/$B$12*$B$7+(1-$A$1070)*$D898/$B$12*$C$7)</f>
        <v>330</v>
      </c>
      <c r="BS898" s="31" t="n">
        <f aca="false">$B$11*(($A$1071)*$C898/$B$12*$B$7+(1-$A$1071)*$D898/$B$12*$C$7)</f>
        <v>300</v>
      </c>
      <c r="BT898" s="31" t="n">
        <f aca="false">$B$11*(($A$1072)*$C898/$B$12*$B$7+(1-$A$1072)*$D898/$B$12*$C$7)</f>
        <v>270</v>
      </c>
      <c r="BU898" s="31" t="n">
        <f aca="false">$B$11*(($A$1073)*$C898/$B$12*$B$7+(1-$A$1073)*$D898/$B$12*$C$7)</f>
        <v>240</v>
      </c>
      <c r="BV898" s="31" t="n">
        <f aca="false">$B$11*(($A$1074)*$C898/$B$12*$B$7+(1-$A$1074)*$D898/$B$12*$C$7)</f>
        <v>210</v>
      </c>
      <c r="BW898" s="31" t="n">
        <f aca="false">$B$11*(($A$1075)*$C898/$B$12*$B$7+(1-$A$1075)*$D898/$B$12*$C$7)</f>
        <v>180</v>
      </c>
      <c r="BX898" s="31" t="n">
        <f aca="false">$B$11*(($A$1076)*$C898/$B$12*$B$7+(1-$A$1076)*$D898/$B$12*$C$7)</f>
        <v>150</v>
      </c>
      <c r="BY898" s="31" t="n">
        <f aca="false">$B$11*(($A$1077)*$C898/$B$12*$B$7+(1-$A$1077)*$D898/$B$12*$C$7)</f>
        <v>120</v>
      </c>
      <c r="BZ898" s="31" t="n">
        <f aca="false">$B$11*(($A$1078)*$C898/$B$12*$B$7+(1-$A$1078)*$D898/$B$12*$C$7)</f>
        <v>90</v>
      </c>
      <c r="CA898" s="31" t="n">
        <f aca="false">$B$11*(($A$1079)*$C898/$B$12*$B$7+(1-$A$1079)*$D898/$B$12*$C$7)</f>
        <v>60</v>
      </c>
      <c r="CB898" s="31" t="n">
        <f aca="false">$B$11*(($A$1080)*$C898/$B$12*$B$7+(1-$A$1080)*$D898/$B$12*$C$7)</f>
        <v>30</v>
      </c>
      <c r="CC898" s="31" t="n">
        <f aca="false">$B$11*(($A$1081)*$C898/$B$12*$B$7+(1-$A$1081)*$D898/$B$12*$C$7)</f>
        <v>0</v>
      </c>
    </row>
    <row r="899" customFormat="false" ht="15" hidden="false" customHeight="false" outlineLevel="0" collapsed="false">
      <c r="A899" s="21" t="n">
        <v>875</v>
      </c>
      <c r="B899" s="27" t="n">
        <v>-1.18167181955806</v>
      </c>
      <c r="C899" s="9" t="n">
        <f aca="false">SUM(AM899:AV899)</f>
        <v>0</v>
      </c>
      <c r="D899" s="9" t="n">
        <f aca="false">SUM(AW899:BF899)</f>
        <v>1</v>
      </c>
      <c r="E899" s="24" t="n">
        <f aca="false">(1-C899/$B$12)*$B$8-C899/$B$12*$B$7</f>
        <v>0.05</v>
      </c>
      <c r="F899" s="24" t="n">
        <f aca="false">(1-D899/$B$12)*$C$8-D899/$B$12*$C$7</f>
        <v>0.021</v>
      </c>
      <c r="G899" s="47" t="n">
        <f aca="false">$B$11*($B$10*C899/$B$12*$B$7+(1-$B$10)*D899/$B$12*$C$7)</f>
        <v>300</v>
      </c>
      <c r="H899" s="24" t="n">
        <f aca="false">$B$10*E899+(1-$B$10)*F899</f>
        <v>0.0355</v>
      </c>
      <c r="I899" s="21"/>
      <c r="J899" s="21"/>
      <c r="K899" s="21"/>
      <c r="L899" s="21"/>
      <c r="M899" s="21"/>
      <c r="N899" s="21"/>
      <c r="O899" s="21"/>
      <c r="P899" s="21"/>
      <c r="Q899" s="21"/>
      <c r="R899" s="27" t="n">
        <v>0.270423579020356</v>
      </c>
      <c r="S899" s="27" t="n">
        <v>0.241463096599013</v>
      </c>
      <c r="T899" s="27" t="n">
        <v>-0.997411691158147</v>
      </c>
      <c r="U899" s="27" t="n">
        <v>-1.91738536281041</v>
      </c>
      <c r="V899" s="27" t="n">
        <v>0.259503167788523</v>
      </c>
      <c r="W899" s="27" t="n">
        <v>0.204868230754804</v>
      </c>
      <c r="X899" s="27" t="n">
        <v>-0.749918693170839</v>
      </c>
      <c r="Y899" s="27" t="n">
        <v>0.203311779980801</v>
      </c>
      <c r="Z899" s="27" t="n">
        <v>1.88634628382186</v>
      </c>
      <c r="AA899" s="27" t="n">
        <v>0.131206124608028</v>
      </c>
      <c r="AB899" s="27" t="n">
        <v>-0.394266584133178</v>
      </c>
      <c r="AC899" s="27" t="n">
        <v>-0.448618049389811</v>
      </c>
      <c r="AD899" s="27" t="n">
        <v>1.11977815931774</v>
      </c>
      <c r="AE899" s="27" t="n">
        <v>1.05326897081277</v>
      </c>
      <c r="AF899" s="27" t="n">
        <v>-1.65290827565502</v>
      </c>
      <c r="AG899" s="27" t="n">
        <v>-0.675164123515767</v>
      </c>
      <c r="AH899" s="27" t="n">
        <v>0.716279343361772</v>
      </c>
      <c r="AI899" s="27" t="n">
        <v>-0.552826702396092</v>
      </c>
      <c r="AJ899" s="27" t="n">
        <v>0.68673569973736</v>
      </c>
      <c r="AK899" s="27" t="n">
        <v>-0.774270044807041</v>
      </c>
      <c r="AL899" s="21"/>
      <c r="AM899" s="31" t="n">
        <f aca="false">IF(SQRT($B$9)*$B899+SQRT(1-$B$9)*R899&lt;_xlfn.NORM.S.INV($B$6),1,0)</f>
        <v>0</v>
      </c>
      <c r="AN899" s="31" t="n">
        <f aca="false">IF(SQRT($B$9)*$B899+SQRT(1-$B$9)*S899&lt;_xlfn.NORM.S.INV($B$6),1,0)</f>
        <v>0</v>
      </c>
      <c r="AO899" s="31" t="n">
        <f aca="false">IF(SQRT($B$9)*$B899+SQRT(1-$B$9)*T899&lt;_xlfn.NORM.S.INV($B$6),1,0)</f>
        <v>0</v>
      </c>
      <c r="AP899" s="31" t="n">
        <f aca="false">IF(SQRT($B$9)*$B899+SQRT(1-$B$9)*U899&lt;_xlfn.NORM.S.INV($B$6),1,0)</f>
        <v>0</v>
      </c>
      <c r="AQ899" s="31" t="n">
        <f aca="false">IF(SQRT($B$9)*$B899+SQRT(1-$B$9)*V899&lt;_xlfn.NORM.S.INV($B$6),1,0)</f>
        <v>0</v>
      </c>
      <c r="AR899" s="31" t="n">
        <f aca="false">IF(SQRT($B$9)*$B899+SQRT(1-$B$9)*W899&lt;_xlfn.NORM.S.INV($B$6),1,0)</f>
        <v>0</v>
      </c>
      <c r="AS899" s="31" t="n">
        <f aca="false">IF(SQRT($B$9)*$B899+SQRT(1-$B$9)*X899&lt;_xlfn.NORM.S.INV($B$6),1,0)</f>
        <v>0</v>
      </c>
      <c r="AT899" s="31" t="n">
        <f aca="false">IF(SQRT($B$9)*$B899+SQRT(1-$B$9)*Y899&lt;_xlfn.NORM.S.INV($B$6),1,0)</f>
        <v>0</v>
      </c>
      <c r="AU899" s="31" t="n">
        <f aca="false">IF(SQRT($B$9)*$B899+SQRT(1-$B$9)*Z899&lt;_xlfn.NORM.S.INV($B$6),1,0)</f>
        <v>0</v>
      </c>
      <c r="AV899" s="31" t="n">
        <f aca="false">IF(SQRT($B$9)*$B899+SQRT(1-$B$9)*AA899&lt;_xlfn.NORM.S.INV($B$6),1,0)</f>
        <v>0</v>
      </c>
      <c r="AW899" s="31" t="n">
        <f aca="false">IF(SQRT($C$9)*$B899+SQRT(1-$C$9)*AB899&lt;_xlfn.NORM.S.INV($C$6),1,0)</f>
        <v>0</v>
      </c>
      <c r="AX899" s="31" t="n">
        <f aca="false">IF(SQRT($C$9)*$B899+SQRT(1-$C$9)*AC899&lt;_xlfn.NORM.S.INV($C$6),1,0)</f>
        <v>0</v>
      </c>
      <c r="AY899" s="31" t="n">
        <f aca="false">IF(SQRT($C$9)*$B899+SQRT(1-$C$9)*AD899&lt;_xlfn.NORM.S.INV($C$6),1,0)</f>
        <v>0</v>
      </c>
      <c r="AZ899" s="31" t="n">
        <f aca="false">IF(SQRT($C$9)*$B899+SQRT(1-$C$9)*AE899&lt;_xlfn.NORM.S.INV($C$6),1,0)</f>
        <v>0</v>
      </c>
      <c r="BA899" s="31" t="n">
        <f aca="false">IF(SQRT($C$9)*$B899+SQRT(1-$C$9)*AF899&lt;_xlfn.NORM.S.INV($C$6),1,0)</f>
        <v>1</v>
      </c>
      <c r="BB899" s="31" t="n">
        <f aca="false">IF(SQRT($C$9)*$B899+SQRT(1-$C$9)*AG899&lt;_xlfn.NORM.S.INV($C$6),1,0)</f>
        <v>0</v>
      </c>
      <c r="BC899" s="31" t="n">
        <f aca="false">IF(SQRT($C$9)*$B899+SQRT(1-$C$9)*AH899&lt;_xlfn.NORM.S.INV($C$6),1,0)</f>
        <v>0</v>
      </c>
      <c r="BD899" s="31" t="n">
        <f aca="false">IF(SQRT($C$9)*$B899+SQRT(1-$C$9)*AI899&lt;_xlfn.NORM.S.INV($C$6),1,0)</f>
        <v>0</v>
      </c>
      <c r="BE899" s="31" t="n">
        <f aca="false">IF(SQRT($C$9)*$B899+SQRT(1-$C$9)*AJ899&lt;_xlfn.NORM.S.INV($C$6),1,0)</f>
        <v>0</v>
      </c>
      <c r="BF899" s="31" t="n">
        <f aca="false">IF(SQRT($C$9)*$B899+SQRT(1-$C$9)*AK899&lt;_xlfn.NORM.S.INV($C$6),1,0)</f>
        <v>0</v>
      </c>
      <c r="BG899" s="21"/>
      <c r="BH899" s="21"/>
      <c r="BI899" s="31" t="n">
        <f aca="false">$B$11*(($A$1061)*$C899/$B$12*$B$7+(1-$A$1061)*$D899/$B$12*$C$7)</f>
        <v>600</v>
      </c>
      <c r="BJ899" s="31" t="n">
        <f aca="false">$B$11*(($A$1062)*$C899/$B$12*$B$7+(1-$A$1062)*$D899/$B$12*$C$7)</f>
        <v>570</v>
      </c>
      <c r="BK899" s="31" t="n">
        <f aca="false">$B$11*(($A$1063)*$C899/$B$12*$B$7+(1-$A$1063)*$D899/$B$12*$C$7)</f>
        <v>540</v>
      </c>
      <c r="BL899" s="31" t="n">
        <f aca="false">$B$11*(($A$1064)*$C899/$B$12*$B$7+(1-$A$1064)*$D899/$B$12*$C$7)</f>
        <v>510</v>
      </c>
      <c r="BM899" s="31" t="n">
        <f aca="false">$B$11*(($A$1065)*$C899/$B$12*$B$7+(1-$A$1065)*$D899/$B$12*$C$7)</f>
        <v>480</v>
      </c>
      <c r="BN899" s="31" t="n">
        <f aca="false">$B$11*(($A$1066)*$C899/$B$12*$B$7+(1-$A$1066)*$D899/$B$12*$C$7)</f>
        <v>450</v>
      </c>
      <c r="BO899" s="31" t="n">
        <f aca="false">$B$11*(($A$1067)*$C899/$B$12*$B$7+(1-$A$1067)*$D899/$B$12*$C$7)</f>
        <v>420</v>
      </c>
      <c r="BP899" s="31" t="n">
        <f aca="false">$B$11*(($A$1068)*$C899/$B$12*$B$7+(1-$A$1068)*$D899/$B$12*$C$7)</f>
        <v>390</v>
      </c>
      <c r="BQ899" s="31" t="n">
        <f aca="false">$B$11*(($A$1069)*$C899/$B$12*$B$7+(1-$A$1069)*$D899/$B$12*$C$7)</f>
        <v>360</v>
      </c>
      <c r="BR899" s="31" t="n">
        <f aca="false">$B$11*(($A$1070)*$C899/$B$12*$B$7+(1-$A$1070)*$D899/$B$12*$C$7)</f>
        <v>330</v>
      </c>
      <c r="BS899" s="31" t="n">
        <f aca="false">$B$11*(($A$1071)*$C899/$B$12*$B$7+(1-$A$1071)*$D899/$B$12*$C$7)</f>
        <v>300</v>
      </c>
      <c r="BT899" s="31" t="n">
        <f aca="false">$B$11*(($A$1072)*$C899/$B$12*$B$7+(1-$A$1072)*$D899/$B$12*$C$7)</f>
        <v>270</v>
      </c>
      <c r="BU899" s="31" t="n">
        <f aca="false">$B$11*(($A$1073)*$C899/$B$12*$B$7+(1-$A$1073)*$D899/$B$12*$C$7)</f>
        <v>240</v>
      </c>
      <c r="BV899" s="31" t="n">
        <f aca="false">$B$11*(($A$1074)*$C899/$B$12*$B$7+(1-$A$1074)*$D899/$B$12*$C$7)</f>
        <v>210</v>
      </c>
      <c r="BW899" s="31" t="n">
        <f aca="false">$B$11*(($A$1075)*$C899/$B$12*$B$7+(1-$A$1075)*$D899/$B$12*$C$7)</f>
        <v>180</v>
      </c>
      <c r="BX899" s="31" t="n">
        <f aca="false">$B$11*(($A$1076)*$C899/$B$12*$B$7+(1-$A$1076)*$D899/$B$12*$C$7)</f>
        <v>150</v>
      </c>
      <c r="BY899" s="31" t="n">
        <f aca="false">$B$11*(($A$1077)*$C899/$B$12*$B$7+(1-$A$1077)*$D899/$B$12*$C$7)</f>
        <v>120</v>
      </c>
      <c r="BZ899" s="31" t="n">
        <f aca="false">$B$11*(($A$1078)*$C899/$B$12*$B$7+(1-$A$1078)*$D899/$B$12*$C$7)</f>
        <v>90</v>
      </c>
      <c r="CA899" s="31" t="n">
        <f aca="false">$B$11*(($A$1079)*$C899/$B$12*$B$7+(1-$A$1079)*$D899/$B$12*$C$7)</f>
        <v>60</v>
      </c>
      <c r="CB899" s="31" t="n">
        <f aca="false">$B$11*(($A$1080)*$C899/$B$12*$B$7+(1-$A$1080)*$D899/$B$12*$C$7)</f>
        <v>30</v>
      </c>
      <c r="CC899" s="31" t="n">
        <f aca="false">$B$11*(($A$1081)*$C899/$B$12*$B$7+(1-$A$1081)*$D899/$B$12*$C$7)</f>
        <v>0</v>
      </c>
    </row>
    <row r="900" customFormat="false" ht="15" hidden="false" customHeight="false" outlineLevel="0" collapsed="false">
      <c r="A900" s="21" t="n">
        <v>876</v>
      </c>
      <c r="B900" s="27" t="n">
        <v>-0.718201551093866</v>
      </c>
      <c r="C900" s="9" t="n">
        <f aca="false">SUM(AM900:AV900)</f>
        <v>0</v>
      </c>
      <c r="D900" s="9" t="n">
        <f aca="false">SUM(AW900:BF900)</f>
        <v>1</v>
      </c>
      <c r="E900" s="24" t="n">
        <f aca="false">(1-C900/$B$12)*$B$8-C900/$B$12*$B$7</f>
        <v>0.05</v>
      </c>
      <c r="F900" s="24" t="n">
        <f aca="false">(1-D900/$B$12)*$C$8-D900/$B$12*$C$7</f>
        <v>0.021</v>
      </c>
      <c r="G900" s="47" t="n">
        <f aca="false">$B$11*($B$10*C900/$B$12*$B$7+(1-$B$10)*D900/$B$12*$C$7)</f>
        <v>300</v>
      </c>
      <c r="H900" s="24" t="n">
        <f aca="false">$B$10*E900+(1-$B$10)*F900</f>
        <v>0.0355</v>
      </c>
      <c r="I900" s="21"/>
      <c r="J900" s="21"/>
      <c r="K900" s="21"/>
      <c r="L900" s="21"/>
      <c r="M900" s="21"/>
      <c r="N900" s="21"/>
      <c r="O900" s="21"/>
      <c r="P900" s="21"/>
      <c r="Q900" s="21"/>
      <c r="R900" s="27" t="n">
        <v>-0.487505174849816</v>
      </c>
      <c r="S900" s="27" t="n">
        <v>0.188163701251999</v>
      </c>
      <c r="T900" s="27" t="n">
        <v>1.03720456825412</v>
      </c>
      <c r="U900" s="27" t="n">
        <v>-1.04351860228816</v>
      </c>
      <c r="V900" s="27" t="n">
        <v>-1.20839644471777</v>
      </c>
      <c r="W900" s="27" t="n">
        <v>0.466321383387879</v>
      </c>
      <c r="X900" s="27" t="n">
        <v>-0.39892210191212</v>
      </c>
      <c r="Y900" s="27" t="n">
        <v>0.549125826683649</v>
      </c>
      <c r="Z900" s="27" t="n">
        <v>-0.0757367117080249</v>
      </c>
      <c r="AA900" s="27" t="n">
        <v>-2.08583735195611</v>
      </c>
      <c r="AB900" s="27" t="n">
        <v>-0.800557001112033</v>
      </c>
      <c r="AC900" s="27" t="n">
        <v>-1.78727590320914</v>
      </c>
      <c r="AD900" s="27" t="n">
        <v>0.711237616144789</v>
      </c>
      <c r="AE900" s="27" t="n">
        <v>-1.06912431350106</v>
      </c>
      <c r="AF900" s="27" t="n">
        <v>-0.0488045443514367</v>
      </c>
      <c r="AG900" s="27" t="n">
        <v>0.374531184933278</v>
      </c>
      <c r="AH900" s="27" t="n">
        <v>-0.519785725788803</v>
      </c>
      <c r="AI900" s="27" t="n">
        <v>-0.221993060518375</v>
      </c>
      <c r="AJ900" s="27" t="n">
        <v>1.05776281468984</v>
      </c>
      <c r="AK900" s="27" t="n">
        <v>0.204153518460685</v>
      </c>
      <c r="AL900" s="21"/>
      <c r="AM900" s="31" t="n">
        <f aca="false">IF(SQRT($B$9)*$B900+SQRT(1-$B$9)*R900&lt;_xlfn.NORM.S.INV($B$6),1,0)</f>
        <v>0</v>
      </c>
      <c r="AN900" s="31" t="n">
        <f aca="false">IF(SQRT($B$9)*$B900+SQRT(1-$B$9)*S900&lt;_xlfn.NORM.S.INV($B$6),1,0)</f>
        <v>0</v>
      </c>
      <c r="AO900" s="31" t="n">
        <f aca="false">IF(SQRT($B$9)*$B900+SQRT(1-$B$9)*T900&lt;_xlfn.NORM.S.INV($B$6),1,0)</f>
        <v>0</v>
      </c>
      <c r="AP900" s="31" t="n">
        <f aca="false">IF(SQRT($B$9)*$B900+SQRT(1-$B$9)*U900&lt;_xlfn.NORM.S.INV($B$6),1,0)</f>
        <v>0</v>
      </c>
      <c r="AQ900" s="31" t="n">
        <f aca="false">IF(SQRT($B$9)*$B900+SQRT(1-$B$9)*V900&lt;_xlfn.NORM.S.INV($B$6),1,0)</f>
        <v>0</v>
      </c>
      <c r="AR900" s="31" t="n">
        <f aca="false">IF(SQRT($B$9)*$B900+SQRT(1-$B$9)*W900&lt;_xlfn.NORM.S.INV($B$6),1,0)</f>
        <v>0</v>
      </c>
      <c r="AS900" s="31" t="n">
        <f aca="false">IF(SQRT($B$9)*$B900+SQRT(1-$B$9)*X900&lt;_xlfn.NORM.S.INV($B$6),1,0)</f>
        <v>0</v>
      </c>
      <c r="AT900" s="31" t="n">
        <f aca="false">IF(SQRT($B$9)*$B900+SQRT(1-$B$9)*Y900&lt;_xlfn.NORM.S.INV($B$6),1,0)</f>
        <v>0</v>
      </c>
      <c r="AU900" s="31" t="n">
        <f aca="false">IF(SQRT($B$9)*$B900+SQRT(1-$B$9)*Z900&lt;_xlfn.NORM.S.INV($B$6),1,0)</f>
        <v>0</v>
      </c>
      <c r="AV900" s="31" t="n">
        <f aca="false">IF(SQRT($B$9)*$B900+SQRT(1-$B$9)*AA900&lt;_xlfn.NORM.S.INV($B$6),1,0)</f>
        <v>0</v>
      </c>
      <c r="AW900" s="31" t="n">
        <f aca="false">IF(SQRT($C$9)*$B900+SQRT(1-$C$9)*AB900&lt;_xlfn.NORM.S.INV($C$6),1,0)</f>
        <v>0</v>
      </c>
      <c r="AX900" s="31" t="n">
        <f aca="false">IF(SQRT($C$9)*$B900+SQRT(1-$C$9)*AC900&lt;_xlfn.NORM.S.INV($C$6),1,0)</f>
        <v>1</v>
      </c>
      <c r="AY900" s="31" t="n">
        <f aca="false">IF(SQRT($C$9)*$B900+SQRT(1-$C$9)*AD900&lt;_xlfn.NORM.S.INV($C$6),1,0)</f>
        <v>0</v>
      </c>
      <c r="AZ900" s="31" t="n">
        <f aca="false">IF(SQRT($C$9)*$B900+SQRT(1-$C$9)*AE900&lt;_xlfn.NORM.S.INV($C$6),1,0)</f>
        <v>0</v>
      </c>
      <c r="BA900" s="31" t="n">
        <f aca="false">IF(SQRT($C$9)*$B900+SQRT(1-$C$9)*AF900&lt;_xlfn.NORM.S.INV($C$6),1,0)</f>
        <v>0</v>
      </c>
      <c r="BB900" s="31" t="n">
        <f aca="false">IF(SQRT($C$9)*$B900+SQRT(1-$C$9)*AG900&lt;_xlfn.NORM.S.INV($C$6),1,0)</f>
        <v>0</v>
      </c>
      <c r="BC900" s="31" t="n">
        <f aca="false">IF(SQRT($C$9)*$B900+SQRT(1-$C$9)*AH900&lt;_xlfn.NORM.S.INV($C$6),1,0)</f>
        <v>0</v>
      </c>
      <c r="BD900" s="31" t="n">
        <f aca="false">IF(SQRT($C$9)*$B900+SQRT(1-$C$9)*AI900&lt;_xlfn.NORM.S.INV($C$6),1,0)</f>
        <v>0</v>
      </c>
      <c r="BE900" s="31" t="n">
        <f aca="false">IF(SQRT($C$9)*$B900+SQRT(1-$C$9)*AJ900&lt;_xlfn.NORM.S.INV($C$6),1,0)</f>
        <v>0</v>
      </c>
      <c r="BF900" s="31" t="n">
        <f aca="false">IF(SQRT($C$9)*$B900+SQRT(1-$C$9)*AK900&lt;_xlfn.NORM.S.INV($C$6),1,0)</f>
        <v>0</v>
      </c>
      <c r="BG900" s="21"/>
      <c r="BH900" s="21"/>
      <c r="BI900" s="31" t="n">
        <f aca="false">$B$11*(($A$1061)*$C900/$B$12*$B$7+(1-$A$1061)*$D900/$B$12*$C$7)</f>
        <v>600</v>
      </c>
      <c r="BJ900" s="31" t="n">
        <f aca="false">$B$11*(($A$1062)*$C900/$B$12*$B$7+(1-$A$1062)*$D900/$B$12*$C$7)</f>
        <v>570</v>
      </c>
      <c r="BK900" s="31" t="n">
        <f aca="false">$B$11*(($A$1063)*$C900/$B$12*$B$7+(1-$A$1063)*$D900/$B$12*$C$7)</f>
        <v>540</v>
      </c>
      <c r="BL900" s="31" t="n">
        <f aca="false">$B$11*(($A$1064)*$C900/$B$12*$B$7+(1-$A$1064)*$D900/$B$12*$C$7)</f>
        <v>510</v>
      </c>
      <c r="BM900" s="31" t="n">
        <f aca="false">$B$11*(($A$1065)*$C900/$B$12*$B$7+(1-$A$1065)*$D900/$B$12*$C$7)</f>
        <v>480</v>
      </c>
      <c r="BN900" s="31" t="n">
        <f aca="false">$B$11*(($A$1066)*$C900/$B$12*$B$7+(1-$A$1066)*$D900/$B$12*$C$7)</f>
        <v>450</v>
      </c>
      <c r="BO900" s="31" t="n">
        <f aca="false">$B$11*(($A$1067)*$C900/$B$12*$B$7+(1-$A$1067)*$D900/$B$12*$C$7)</f>
        <v>420</v>
      </c>
      <c r="BP900" s="31" t="n">
        <f aca="false">$B$11*(($A$1068)*$C900/$B$12*$B$7+(1-$A$1068)*$D900/$B$12*$C$7)</f>
        <v>390</v>
      </c>
      <c r="BQ900" s="31" t="n">
        <f aca="false">$B$11*(($A$1069)*$C900/$B$12*$B$7+(1-$A$1069)*$D900/$B$12*$C$7)</f>
        <v>360</v>
      </c>
      <c r="BR900" s="31" t="n">
        <f aca="false">$B$11*(($A$1070)*$C900/$B$12*$B$7+(1-$A$1070)*$D900/$B$12*$C$7)</f>
        <v>330</v>
      </c>
      <c r="BS900" s="31" t="n">
        <f aca="false">$B$11*(($A$1071)*$C900/$B$12*$B$7+(1-$A$1071)*$D900/$B$12*$C$7)</f>
        <v>300</v>
      </c>
      <c r="BT900" s="31" t="n">
        <f aca="false">$B$11*(($A$1072)*$C900/$B$12*$B$7+(1-$A$1072)*$D900/$B$12*$C$7)</f>
        <v>270</v>
      </c>
      <c r="BU900" s="31" t="n">
        <f aca="false">$B$11*(($A$1073)*$C900/$B$12*$B$7+(1-$A$1073)*$D900/$B$12*$C$7)</f>
        <v>240</v>
      </c>
      <c r="BV900" s="31" t="n">
        <f aca="false">$B$11*(($A$1074)*$C900/$B$12*$B$7+(1-$A$1074)*$D900/$B$12*$C$7)</f>
        <v>210</v>
      </c>
      <c r="BW900" s="31" t="n">
        <f aca="false">$B$11*(($A$1075)*$C900/$B$12*$B$7+(1-$A$1075)*$D900/$B$12*$C$7)</f>
        <v>180</v>
      </c>
      <c r="BX900" s="31" t="n">
        <f aca="false">$B$11*(($A$1076)*$C900/$B$12*$B$7+(1-$A$1076)*$D900/$B$12*$C$7)</f>
        <v>150</v>
      </c>
      <c r="BY900" s="31" t="n">
        <f aca="false">$B$11*(($A$1077)*$C900/$B$12*$B$7+(1-$A$1077)*$D900/$B$12*$C$7)</f>
        <v>120</v>
      </c>
      <c r="BZ900" s="31" t="n">
        <f aca="false">$B$11*(($A$1078)*$C900/$B$12*$B$7+(1-$A$1078)*$D900/$B$12*$C$7)</f>
        <v>90</v>
      </c>
      <c r="CA900" s="31" t="n">
        <f aca="false">$B$11*(($A$1079)*$C900/$B$12*$B$7+(1-$A$1079)*$D900/$B$12*$C$7)</f>
        <v>60</v>
      </c>
      <c r="CB900" s="31" t="n">
        <f aca="false">$B$11*(($A$1080)*$C900/$B$12*$B$7+(1-$A$1080)*$D900/$B$12*$C$7)</f>
        <v>30</v>
      </c>
      <c r="CC900" s="31" t="n">
        <f aca="false">$B$11*(($A$1081)*$C900/$B$12*$B$7+(1-$A$1081)*$D900/$B$12*$C$7)</f>
        <v>0</v>
      </c>
    </row>
    <row r="901" customFormat="false" ht="15" hidden="false" customHeight="false" outlineLevel="0" collapsed="false">
      <c r="A901" s="21" t="n">
        <v>877</v>
      </c>
      <c r="B901" s="27" t="n">
        <v>0.219071544280261</v>
      </c>
      <c r="C901" s="9" t="n">
        <f aca="false">SUM(AM901:AV901)</f>
        <v>0</v>
      </c>
      <c r="D901" s="9" t="n">
        <f aca="false">SUM(AW901:BF901)</f>
        <v>0</v>
      </c>
      <c r="E901" s="24" t="n">
        <f aca="false">(1-C901/$B$12)*$B$8-C901/$B$12*$B$7</f>
        <v>0.05</v>
      </c>
      <c r="F901" s="24" t="n">
        <f aca="false">(1-D901/$B$12)*$C$8-D901/$B$12*$C$7</f>
        <v>0.09</v>
      </c>
      <c r="G901" s="47" t="n">
        <f aca="false">$B$11*($B$10*C901/$B$12*$B$7+(1-$B$10)*D901/$B$12*$C$7)</f>
        <v>0</v>
      </c>
      <c r="H901" s="24" t="n">
        <f aca="false">$B$10*E901+(1-$B$10)*F901</f>
        <v>0.07</v>
      </c>
      <c r="I901" s="21"/>
      <c r="J901" s="21"/>
      <c r="K901" s="21"/>
      <c r="L901" s="21"/>
      <c r="M901" s="21"/>
      <c r="N901" s="21"/>
      <c r="O901" s="21"/>
      <c r="P901" s="21"/>
      <c r="Q901" s="21"/>
      <c r="R901" s="27" t="n">
        <v>0.0613812962827537</v>
      </c>
      <c r="S901" s="27" t="n">
        <v>-1.35779694824557</v>
      </c>
      <c r="T901" s="27" t="n">
        <v>0.392836745195755</v>
      </c>
      <c r="U901" s="27" t="n">
        <v>-0.614970856913335</v>
      </c>
      <c r="V901" s="27" t="n">
        <v>-2.52866365512217</v>
      </c>
      <c r="W901" s="27" t="n">
        <v>-0.304075752959476</v>
      </c>
      <c r="X901" s="27" t="n">
        <v>-0.426049379120584</v>
      </c>
      <c r="Y901" s="27" t="n">
        <v>-0.107105785553628</v>
      </c>
      <c r="Z901" s="27" t="n">
        <v>-0.221950901090534</v>
      </c>
      <c r="AA901" s="27" t="n">
        <v>2.11581760656287</v>
      </c>
      <c r="AB901" s="27" t="n">
        <v>1.85855392227422</v>
      </c>
      <c r="AC901" s="27" t="n">
        <v>0.822660732180603</v>
      </c>
      <c r="AD901" s="27" t="n">
        <v>0.101165367501612</v>
      </c>
      <c r="AE901" s="27" t="n">
        <v>-1.07221951034772</v>
      </c>
      <c r="AF901" s="27" t="n">
        <v>0.101583032952685</v>
      </c>
      <c r="AG901" s="27" t="n">
        <v>-1.13922417634332</v>
      </c>
      <c r="AH901" s="27" t="n">
        <v>0.905952803741147</v>
      </c>
      <c r="AI901" s="27" t="n">
        <v>-0.0938317363474076</v>
      </c>
      <c r="AJ901" s="27" t="n">
        <v>-1.31579476904503</v>
      </c>
      <c r="AK901" s="27" t="n">
        <v>2.67451801445963</v>
      </c>
      <c r="AL901" s="21"/>
      <c r="AM901" s="31" t="n">
        <f aca="false">IF(SQRT($B$9)*$B901+SQRT(1-$B$9)*R901&lt;_xlfn.NORM.S.INV($B$6),1,0)</f>
        <v>0</v>
      </c>
      <c r="AN901" s="31" t="n">
        <f aca="false">IF(SQRT($B$9)*$B901+SQRT(1-$B$9)*S901&lt;_xlfn.NORM.S.INV($B$6),1,0)</f>
        <v>0</v>
      </c>
      <c r="AO901" s="31" t="n">
        <f aca="false">IF(SQRT($B$9)*$B901+SQRT(1-$B$9)*T901&lt;_xlfn.NORM.S.INV($B$6),1,0)</f>
        <v>0</v>
      </c>
      <c r="AP901" s="31" t="n">
        <f aca="false">IF(SQRT($B$9)*$B901+SQRT(1-$B$9)*U901&lt;_xlfn.NORM.S.INV($B$6),1,0)</f>
        <v>0</v>
      </c>
      <c r="AQ901" s="31" t="n">
        <f aca="false">IF(SQRT($B$9)*$B901+SQRT(1-$B$9)*V901&lt;_xlfn.NORM.S.INV($B$6),1,0)</f>
        <v>0</v>
      </c>
      <c r="AR901" s="31" t="n">
        <f aca="false">IF(SQRT($B$9)*$B901+SQRT(1-$B$9)*W901&lt;_xlfn.NORM.S.INV($B$6),1,0)</f>
        <v>0</v>
      </c>
      <c r="AS901" s="31" t="n">
        <f aca="false">IF(SQRT($B$9)*$B901+SQRT(1-$B$9)*X901&lt;_xlfn.NORM.S.INV($B$6),1,0)</f>
        <v>0</v>
      </c>
      <c r="AT901" s="31" t="n">
        <f aca="false">IF(SQRT($B$9)*$B901+SQRT(1-$B$9)*Y901&lt;_xlfn.NORM.S.INV($B$6),1,0)</f>
        <v>0</v>
      </c>
      <c r="AU901" s="31" t="n">
        <f aca="false">IF(SQRT($B$9)*$B901+SQRT(1-$B$9)*Z901&lt;_xlfn.NORM.S.INV($B$6),1,0)</f>
        <v>0</v>
      </c>
      <c r="AV901" s="31" t="n">
        <f aca="false">IF(SQRT($B$9)*$B901+SQRT(1-$B$9)*AA901&lt;_xlfn.NORM.S.INV($B$6),1,0)</f>
        <v>0</v>
      </c>
      <c r="AW901" s="31" t="n">
        <f aca="false">IF(SQRT($C$9)*$B901+SQRT(1-$C$9)*AB901&lt;_xlfn.NORM.S.INV($C$6),1,0)</f>
        <v>0</v>
      </c>
      <c r="AX901" s="31" t="n">
        <f aca="false">IF(SQRT($C$9)*$B901+SQRT(1-$C$9)*AC901&lt;_xlfn.NORM.S.INV($C$6),1,0)</f>
        <v>0</v>
      </c>
      <c r="AY901" s="31" t="n">
        <f aca="false">IF(SQRT($C$9)*$B901+SQRT(1-$C$9)*AD901&lt;_xlfn.NORM.S.INV($C$6),1,0)</f>
        <v>0</v>
      </c>
      <c r="AZ901" s="31" t="n">
        <f aca="false">IF(SQRT($C$9)*$B901+SQRT(1-$C$9)*AE901&lt;_xlfn.NORM.S.INV($C$6),1,0)</f>
        <v>0</v>
      </c>
      <c r="BA901" s="31" t="n">
        <f aca="false">IF(SQRT($C$9)*$B901+SQRT(1-$C$9)*AF901&lt;_xlfn.NORM.S.INV($C$6),1,0)</f>
        <v>0</v>
      </c>
      <c r="BB901" s="31" t="n">
        <f aca="false">IF(SQRT($C$9)*$B901+SQRT(1-$C$9)*AG901&lt;_xlfn.NORM.S.INV($C$6),1,0)</f>
        <v>0</v>
      </c>
      <c r="BC901" s="31" t="n">
        <f aca="false">IF(SQRT($C$9)*$B901+SQRT(1-$C$9)*AH901&lt;_xlfn.NORM.S.INV($C$6),1,0)</f>
        <v>0</v>
      </c>
      <c r="BD901" s="31" t="n">
        <f aca="false">IF(SQRT($C$9)*$B901+SQRT(1-$C$9)*AI901&lt;_xlfn.NORM.S.INV($C$6),1,0)</f>
        <v>0</v>
      </c>
      <c r="BE901" s="31" t="n">
        <f aca="false">IF(SQRT($C$9)*$B901+SQRT(1-$C$9)*AJ901&lt;_xlfn.NORM.S.INV($C$6),1,0)</f>
        <v>0</v>
      </c>
      <c r="BF901" s="31" t="n">
        <f aca="false">IF(SQRT($C$9)*$B901+SQRT(1-$C$9)*AK901&lt;_xlfn.NORM.S.INV($C$6),1,0)</f>
        <v>0</v>
      </c>
      <c r="BG901" s="21"/>
      <c r="BH901" s="21"/>
      <c r="BI901" s="31" t="n">
        <f aca="false">$B$11*(($A$1061)*$C901/$B$12*$B$7+(1-$A$1061)*$D901/$B$12*$C$7)</f>
        <v>0</v>
      </c>
      <c r="BJ901" s="31" t="n">
        <f aca="false">$B$11*(($A$1062)*$C901/$B$12*$B$7+(1-$A$1062)*$D901/$B$12*$C$7)</f>
        <v>0</v>
      </c>
      <c r="BK901" s="31" t="n">
        <f aca="false">$B$11*(($A$1063)*$C901/$B$12*$B$7+(1-$A$1063)*$D901/$B$12*$C$7)</f>
        <v>0</v>
      </c>
      <c r="BL901" s="31" t="n">
        <f aca="false">$B$11*(($A$1064)*$C901/$B$12*$B$7+(1-$A$1064)*$D901/$B$12*$C$7)</f>
        <v>0</v>
      </c>
      <c r="BM901" s="31" t="n">
        <f aca="false">$B$11*(($A$1065)*$C901/$B$12*$B$7+(1-$A$1065)*$D901/$B$12*$C$7)</f>
        <v>0</v>
      </c>
      <c r="BN901" s="31" t="n">
        <f aca="false">$B$11*(($A$1066)*$C901/$B$12*$B$7+(1-$A$1066)*$D901/$B$12*$C$7)</f>
        <v>0</v>
      </c>
      <c r="BO901" s="31" t="n">
        <f aca="false">$B$11*(($A$1067)*$C901/$B$12*$B$7+(1-$A$1067)*$D901/$B$12*$C$7)</f>
        <v>0</v>
      </c>
      <c r="BP901" s="31" t="n">
        <f aca="false">$B$11*(($A$1068)*$C901/$B$12*$B$7+(1-$A$1068)*$D901/$B$12*$C$7)</f>
        <v>0</v>
      </c>
      <c r="BQ901" s="31" t="n">
        <f aca="false">$B$11*(($A$1069)*$C901/$B$12*$B$7+(1-$A$1069)*$D901/$B$12*$C$7)</f>
        <v>0</v>
      </c>
      <c r="BR901" s="31" t="n">
        <f aca="false">$B$11*(($A$1070)*$C901/$B$12*$B$7+(1-$A$1070)*$D901/$B$12*$C$7)</f>
        <v>0</v>
      </c>
      <c r="BS901" s="31" t="n">
        <f aca="false">$B$11*(($A$1071)*$C901/$B$12*$B$7+(1-$A$1071)*$D901/$B$12*$C$7)</f>
        <v>0</v>
      </c>
      <c r="BT901" s="31" t="n">
        <f aca="false">$B$11*(($A$1072)*$C901/$B$12*$B$7+(1-$A$1072)*$D901/$B$12*$C$7)</f>
        <v>0</v>
      </c>
      <c r="BU901" s="31" t="n">
        <f aca="false">$B$11*(($A$1073)*$C901/$B$12*$B$7+(1-$A$1073)*$D901/$B$12*$C$7)</f>
        <v>0</v>
      </c>
      <c r="BV901" s="31" t="n">
        <f aca="false">$B$11*(($A$1074)*$C901/$B$12*$B$7+(1-$A$1074)*$D901/$B$12*$C$7)</f>
        <v>0</v>
      </c>
      <c r="BW901" s="31" t="n">
        <f aca="false">$B$11*(($A$1075)*$C901/$B$12*$B$7+(1-$A$1075)*$D901/$B$12*$C$7)</f>
        <v>0</v>
      </c>
      <c r="BX901" s="31" t="n">
        <f aca="false">$B$11*(($A$1076)*$C901/$B$12*$B$7+(1-$A$1076)*$D901/$B$12*$C$7)</f>
        <v>0</v>
      </c>
      <c r="BY901" s="31" t="n">
        <f aca="false">$B$11*(($A$1077)*$C901/$B$12*$B$7+(1-$A$1077)*$D901/$B$12*$C$7)</f>
        <v>0</v>
      </c>
      <c r="BZ901" s="31" t="n">
        <f aca="false">$B$11*(($A$1078)*$C901/$B$12*$B$7+(1-$A$1078)*$D901/$B$12*$C$7)</f>
        <v>0</v>
      </c>
      <c r="CA901" s="31" t="n">
        <f aca="false">$B$11*(($A$1079)*$C901/$B$12*$B$7+(1-$A$1079)*$D901/$B$12*$C$7)</f>
        <v>0</v>
      </c>
      <c r="CB901" s="31" t="n">
        <f aca="false">$B$11*(($A$1080)*$C901/$B$12*$B$7+(1-$A$1080)*$D901/$B$12*$C$7)</f>
        <v>0</v>
      </c>
      <c r="CC901" s="31" t="n">
        <f aca="false">$B$11*(($A$1081)*$C901/$B$12*$B$7+(1-$A$1081)*$D901/$B$12*$C$7)</f>
        <v>0</v>
      </c>
    </row>
    <row r="902" customFormat="false" ht="15" hidden="false" customHeight="false" outlineLevel="0" collapsed="false">
      <c r="A902" s="21" t="n">
        <v>878</v>
      </c>
      <c r="B902" s="27" t="n">
        <v>0.703349798714988</v>
      </c>
      <c r="C902" s="9" t="n">
        <f aca="false">SUM(AM902:AV902)</f>
        <v>0</v>
      </c>
      <c r="D902" s="9" t="n">
        <f aca="false">SUM(AW902:BF902)</f>
        <v>0</v>
      </c>
      <c r="E902" s="24" t="n">
        <f aca="false">(1-C902/$B$12)*$B$8-C902/$B$12*$B$7</f>
        <v>0.05</v>
      </c>
      <c r="F902" s="24" t="n">
        <f aca="false">(1-D902/$B$12)*$C$8-D902/$B$12*$C$7</f>
        <v>0.09</v>
      </c>
      <c r="G902" s="47" t="n">
        <f aca="false">$B$11*($B$10*C902/$B$12*$B$7+(1-$B$10)*D902/$B$12*$C$7)</f>
        <v>0</v>
      </c>
      <c r="H902" s="24" t="n">
        <f aca="false">$B$10*E902+(1-$B$10)*F902</f>
        <v>0.07</v>
      </c>
      <c r="I902" s="21"/>
      <c r="J902" s="21"/>
      <c r="K902" s="21"/>
      <c r="L902" s="21"/>
      <c r="M902" s="21"/>
      <c r="N902" s="21"/>
      <c r="O902" s="21"/>
      <c r="P902" s="21"/>
      <c r="Q902" s="21"/>
      <c r="R902" s="27" t="n">
        <v>0.0346507356982266</v>
      </c>
      <c r="S902" s="27" t="n">
        <v>-0.782318371989339</v>
      </c>
      <c r="T902" s="27" t="n">
        <v>0.463180699623111</v>
      </c>
      <c r="U902" s="27" t="n">
        <v>0.747205206200874</v>
      </c>
      <c r="V902" s="27" t="n">
        <v>0.572113634030893</v>
      </c>
      <c r="W902" s="27" t="n">
        <v>-0.745346502554996</v>
      </c>
      <c r="X902" s="27" t="n">
        <v>-2.4368028188237</v>
      </c>
      <c r="Y902" s="27" t="n">
        <v>0.550987064242281</v>
      </c>
      <c r="Z902" s="27" t="n">
        <v>-0.853663961499357</v>
      </c>
      <c r="AA902" s="27" t="n">
        <v>0.165903156333602</v>
      </c>
      <c r="AB902" s="27" t="n">
        <v>0.415628393248528</v>
      </c>
      <c r="AC902" s="27" t="n">
        <v>-0.863946190257299</v>
      </c>
      <c r="AD902" s="27" t="n">
        <v>-1.23257091273774</v>
      </c>
      <c r="AE902" s="27" t="n">
        <v>-0.65953693696929</v>
      </c>
      <c r="AF902" s="27" t="n">
        <v>-1.87115560578551</v>
      </c>
      <c r="AG902" s="27" t="n">
        <v>0.456437934554973</v>
      </c>
      <c r="AH902" s="27" t="n">
        <v>1.57416914886791</v>
      </c>
      <c r="AI902" s="27" t="n">
        <v>-0.41503552230431</v>
      </c>
      <c r="AJ902" s="27" t="n">
        <v>0.63517918319151</v>
      </c>
      <c r="AK902" s="27" t="n">
        <v>-0.305269305682709</v>
      </c>
      <c r="AL902" s="21"/>
      <c r="AM902" s="31" t="n">
        <f aca="false">IF(SQRT($B$9)*$B902+SQRT(1-$B$9)*R902&lt;_xlfn.NORM.S.INV($B$6),1,0)</f>
        <v>0</v>
      </c>
      <c r="AN902" s="31" t="n">
        <f aca="false">IF(SQRT($B$9)*$B902+SQRT(1-$B$9)*S902&lt;_xlfn.NORM.S.INV($B$6),1,0)</f>
        <v>0</v>
      </c>
      <c r="AO902" s="31" t="n">
        <f aca="false">IF(SQRT($B$9)*$B902+SQRT(1-$B$9)*T902&lt;_xlfn.NORM.S.INV($B$6),1,0)</f>
        <v>0</v>
      </c>
      <c r="AP902" s="31" t="n">
        <f aca="false">IF(SQRT($B$9)*$B902+SQRT(1-$B$9)*U902&lt;_xlfn.NORM.S.INV($B$6),1,0)</f>
        <v>0</v>
      </c>
      <c r="AQ902" s="31" t="n">
        <f aca="false">IF(SQRT($B$9)*$B902+SQRT(1-$B$9)*V902&lt;_xlfn.NORM.S.INV($B$6),1,0)</f>
        <v>0</v>
      </c>
      <c r="AR902" s="31" t="n">
        <f aca="false">IF(SQRT($B$9)*$B902+SQRT(1-$B$9)*W902&lt;_xlfn.NORM.S.INV($B$6),1,0)</f>
        <v>0</v>
      </c>
      <c r="AS902" s="31" t="n">
        <f aca="false">IF(SQRT($B$9)*$B902+SQRT(1-$B$9)*X902&lt;_xlfn.NORM.S.INV($B$6),1,0)</f>
        <v>0</v>
      </c>
      <c r="AT902" s="31" t="n">
        <f aca="false">IF(SQRT($B$9)*$B902+SQRT(1-$B$9)*Y902&lt;_xlfn.NORM.S.INV($B$6),1,0)</f>
        <v>0</v>
      </c>
      <c r="AU902" s="31" t="n">
        <f aca="false">IF(SQRT($B$9)*$B902+SQRT(1-$B$9)*Z902&lt;_xlfn.NORM.S.INV($B$6),1,0)</f>
        <v>0</v>
      </c>
      <c r="AV902" s="31" t="n">
        <f aca="false">IF(SQRT($B$9)*$B902+SQRT(1-$B$9)*AA902&lt;_xlfn.NORM.S.INV($B$6),1,0)</f>
        <v>0</v>
      </c>
      <c r="AW902" s="31" t="n">
        <f aca="false">IF(SQRT($C$9)*$B902+SQRT(1-$C$9)*AB902&lt;_xlfn.NORM.S.INV($C$6),1,0)</f>
        <v>0</v>
      </c>
      <c r="AX902" s="31" t="n">
        <f aca="false">IF(SQRT($C$9)*$B902+SQRT(1-$C$9)*AC902&lt;_xlfn.NORM.S.INV($C$6),1,0)</f>
        <v>0</v>
      </c>
      <c r="AY902" s="31" t="n">
        <f aca="false">IF(SQRT($C$9)*$B902+SQRT(1-$C$9)*AD902&lt;_xlfn.NORM.S.INV($C$6),1,0)</f>
        <v>0</v>
      </c>
      <c r="AZ902" s="31" t="n">
        <f aca="false">IF(SQRT($C$9)*$B902+SQRT(1-$C$9)*AE902&lt;_xlfn.NORM.S.INV($C$6),1,0)</f>
        <v>0</v>
      </c>
      <c r="BA902" s="31" t="n">
        <f aca="false">IF(SQRT($C$9)*$B902+SQRT(1-$C$9)*AF902&lt;_xlfn.NORM.S.INV($C$6),1,0)</f>
        <v>0</v>
      </c>
      <c r="BB902" s="31" t="n">
        <f aca="false">IF(SQRT($C$9)*$B902+SQRT(1-$C$9)*AG902&lt;_xlfn.NORM.S.INV($C$6),1,0)</f>
        <v>0</v>
      </c>
      <c r="BC902" s="31" t="n">
        <f aca="false">IF(SQRT($C$9)*$B902+SQRT(1-$C$9)*AH902&lt;_xlfn.NORM.S.INV($C$6),1,0)</f>
        <v>0</v>
      </c>
      <c r="BD902" s="31" t="n">
        <f aca="false">IF(SQRT($C$9)*$B902+SQRT(1-$C$9)*AI902&lt;_xlfn.NORM.S.INV($C$6),1,0)</f>
        <v>0</v>
      </c>
      <c r="BE902" s="31" t="n">
        <f aca="false">IF(SQRT($C$9)*$B902+SQRT(1-$C$9)*AJ902&lt;_xlfn.NORM.S.INV($C$6),1,0)</f>
        <v>0</v>
      </c>
      <c r="BF902" s="31" t="n">
        <f aca="false">IF(SQRT($C$9)*$B902+SQRT(1-$C$9)*AK902&lt;_xlfn.NORM.S.INV($C$6),1,0)</f>
        <v>0</v>
      </c>
      <c r="BG902" s="21"/>
      <c r="BH902" s="21"/>
      <c r="BI902" s="31" t="n">
        <f aca="false">$B$11*(($A$1061)*$C902/$B$12*$B$7+(1-$A$1061)*$D902/$B$12*$C$7)</f>
        <v>0</v>
      </c>
      <c r="BJ902" s="31" t="n">
        <f aca="false">$B$11*(($A$1062)*$C902/$B$12*$B$7+(1-$A$1062)*$D902/$B$12*$C$7)</f>
        <v>0</v>
      </c>
      <c r="BK902" s="31" t="n">
        <f aca="false">$B$11*(($A$1063)*$C902/$B$12*$B$7+(1-$A$1063)*$D902/$B$12*$C$7)</f>
        <v>0</v>
      </c>
      <c r="BL902" s="31" t="n">
        <f aca="false">$B$11*(($A$1064)*$C902/$B$12*$B$7+(1-$A$1064)*$D902/$B$12*$C$7)</f>
        <v>0</v>
      </c>
      <c r="BM902" s="31" t="n">
        <f aca="false">$B$11*(($A$1065)*$C902/$B$12*$B$7+(1-$A$1065)*$D902/$B$12*$C$7)</f>
        <v>0</v>
      </c>
      <c r="BN902" s="31" t="n">
        <f aca="false">$B$11*(($A$1066)*$C902/$B$12*$B$7+(1-$A$1066)*$D902/$B$12*$C$7)</f>
        <v>0</v>
      </c>
      <c r="BO902" s="31" t="n">
        <f aca="false">$B$11*(($A$1067)*$C902/$B$12*$B$7+(1-$A$1067)*$D902/$B$12*$C$7)</f>
        <v>0</v>
      </c>
      <c r="BP902" s="31" t="n">
        <f aca="false">$B$11*(($A$1068)*$C902/$B$12*$B$7+(1-$A$1068)*$D902/$B$12*$C$7)</f>
        <v>0</v>
      </c>
      <c r="BQ902" s="31" t="n">
        <f aca="false">$B$11*(($A$1069)*$C902/$B$12*$B$7+(1-$A$1069)*$D902/$B$12*$C$7)</f>
        <v>0</v>
      </c>
      <c r="BR902" s="31" t="n">
        <f aca="false">$B$11*(($A$1070)*$C902/$B$12*$B$7+(1-$A$1070)*$D902/$B$12*$C$7)</f>
        <v>0</v>
      </c>
      <c r="BS902" s="31" t="n">
        <f aca="false">$B$11*(($A$1071)*$C902/$B$12*$B$7+(1-$A$1071)*$D902/$B$12*$C$7)</f>
        <v>0</v>
      </c>
      <c r="BT902" s="31" t="n">
        <f aca="false">$B$11*(($A$1072)*$C902/$B$12*$B$7+(1-$A$1072)*$D902/$B$12*$C$7)</f>
        <v>0</v>
      </c>
      <c r="BU902" s="31" t="n">
        <f aca="false">$B$11*(($A$1073)*$C902/$B$12*$B$7+(1-$A$1073)*$D902/$B$12*$C$7)</f>
        <v>0</v>
      </c>
      <c r="BV902" s="31" t="n">
        <f aca="false">$B$11*(($A$1074)*$C902/$B$12*$B$7+(1-$A$1074)*$D902/$B$12*$C$7)</f>
        <v>0</v>
      </c>
      <c r="BW902" s="31" t="n">
        <f aca="false">$B$11*(($A$1075)*$C902/$B$12*$B$7+(1-$A$1075)*$D902/$B$12*$C$7)</f>
        <v>0</v>
      </c>
      <c r="BX902" s="31" t="n">
        <f aca="false">$B$11*(($A$1076)*$C902/$B$12*$B$7+(1-$A$1076)*$D902/$B$12*$C$7)</f>
        <v>0</v>
      </c>
      <c r="BY902" s="31" t="n">
        <f aca="false">$B$11*(($A$1077)*$C902/$B$12*$B$7+(1-$A$1077)*$D902/$B$12*$C$7)</f>
        <v>0</v>
      </c>
      <c r="BZ902" s="31" t="n">
        <f aca="false">$B$11*(($A$1078)*$C902/$B$12*$B$7+(1-$A$1078)*$D902/$B$12*$C$7)</f>
        <v>0</v>
      </c>
      <c r="CA902" s="31" t="n">
        <f aca="false">$B$11*(($A$1079)*$C902/$B$12*$B$7+(1-$A$1079)*$D902/$B$12*$C$7)</f>
        <v>0</v>
      </c>
      <c r="CB902" s="31" t="n">
        <f aca="false">$B$11*(($A$1080)*$C902/$B$12*$B$7+(1-$A$1080)*$D902/$B$12*$C$7)</f>
        <v>0</v>
      </c>
      <c r="CC902" s="31" t="n">
        <f aca="false">$B$11*(($A$1081)*$C902/$B$12*$B$7+(1-$A$1081)*$D902/$B$12*$C$7)</f>
        <v>0</v>
      </c>
    </row>
    <row r="903" customFormat="false" ht="15" hidden="false" customHeight="false" outlineLevel="0" collapsed="false">
      <c r="A903" s="21" t="n">
        <v>879</v>
      </c>
      <c r="B903" s="27" t="n">
        <v>-0.362932718646284</v>
      </c>
      <c r="C903" s="9" t="n">
        <f aca="false">SUM(AM903:AV903)</f>
        <v>0</v>
      </c>
      <c r="D903" s="9" t="n">
        <f aca="false">SUM(AW903:BF903)</f>
        <v>1</v>
      </c>
      <c r="E903" s="24" t="n">
        <f aca="false">(1-C903/$B$12)*$B$8-C903/$B$12*$B$7</f>
        <v>0.05</v>
      </c>
      <c r="F903" s="24" t="n">
        <f aca="false">(1-D903/$B$12)*$C$8-D903/$B$12*$C$7</f>
        <v>0.021</v>
      </c>
      <c r="G903" s="47" t="n">
        <f aca="false">$B$11*($B$10*C903/$B$12*$B$7+(1-$B$10)*D903/$B$12*$C$7)</f>
        <v>300</v>
      </c>
      <c r="H903" s="24" t="n">
        <f aca="false">$B$10*E903+(1-$B$10)*F903</f>
        <v>0.0355</v>
      </c>
      <c r="I903" s="21"/>
      <c r="J903" s="21"/>
      <c r="K903" s="21"/>
      <c r="L903" s="21"/>
      <c r="M903" s="21"/>
      <c r="N903" s="21"/>
      <c r="O903" s="21"/>
      <c r="P903" s="21"/>
      <c r="Q903" s="21"/>
      <c r="R903" s="27" t="n">
        <v>-0.498468842037266</v>
      </c>
      <c r="S903" s="27" t="n">
        <v>-0.481558798887293</v>
      </c>
      <c r="T903" s="27" t="n">
        <v>-0.818274261917902</v>
      </c>
      <c r="U903" s="27" t="n">
        <v>-0.814054440164524</v>
      </c>
      <c r="V903" s="27" t="n">
        <v>2.57747842668077</v>
      </c>
      <c r="W903" s="27" t="n">
        <v>0.857194565591049</v>
      </c>
      <c r="X903" s="27" t="n">
        <v>0.901253637823817</v>
      </c>
      <c r="Y903" s="27" t="n">
        <v>0.893503428567952</v>
      </c>
      <c r="Z903" s="27" t="n">
        <v>-0.410673512059309</v>
      </c>
      <c r="AA903" s="27" t="n">
        <v>-0.322461189379125</v>
      </c>
      <c r="AB903" s="27" t="n">
        <v>-0.737418311567667</v>
      </c>
      <c r="AC903" s="27" t="n">
        <v>-1.7612009357372</v>
      </c>
      <c r="AD903" s="27" t="n">
        <v>1.53068194021422</v>
      </c>
      <c r="AE903" s="27" t="n">
        <v>1.21339274686866</v>
      </c>
      <c r="AF903" s="27" t="n">
        <v>0.627400724118472</v>
      </c>
      <c r="AG903" s="27" t="n">
        <v>-0.18160019179053</v>
      </c>
      <c r="AH903" s="27" t="n">
        <v>1.20154335075871</v>
      </c>
      <c r="AI903" s="27" t="n">
        <v>-0.564948953990841</v>
      </c>
      <c r="AJ903" s="27" t="n">
        <v>0.216364857886761</v>
      </c>
      <c r="AK903" s="27" t="n">
        <v>-1.47985181803571</v>
      </c>
      <c r="AL903" s="21"/>
      <c r="AM903" s="31" t="n">
        <f aca="false">IF(SQRT($B$9)*$B903+SQRT(1-$B$9)*R903&lt;_xlfn.NORM.S.INV($B$6),1,0)</f>
        <v>0</v>
      </c>
      <c r="AN903" s="31" t="n">
        <f aca="false">IF(SQRT($B$9)*$B903+SQRT(1-$B$9)*S903&lt;_xlfn.NORM.S.INV($B$6),1,0)</f>
        <v>0</v>
      </c>
      <c r="AO903" s="31" t="n">
        <f aca="false">IF(SQRT($B$9)*$B903+SQRT(1-$B$9)*T903&lt;_xlfn.NORM.S.INV($B$6),1,0)</f>
        <v>0</v>
      </c>
      <c r="AP903" s="31" t="n">
        <f aca="false">IF(SQRT($B$9)*$B903+SQRT(1-$B$9)*U903&lt;_xlfn.NORM.S.INV($B$6),1,0)</f>
        <v>0</v>
      </c>
      <c r="AQ903" s="31" t="n">
        <f aca="false">IF(SQRT($B$9)*$B903+SQRT(1-$B$9)*V903&lt;_xlfn.NORM.S.INV($B$6),1,0)</f>
        <v>0</v>
      </c>
      <c r="AR903" s="31" t="n">
        <f aca="false">IF(SQRT($B$9)*$B903+SQRT(1-$B$9)*W903&lt;_xlfn.NORM.S.INV($B$6),1,0)</f>
        <v>0</v>
      </c>
      <c r="AS903" s="31" t="n">
        <f aca="false">IF(SQRT($B$9)*$B903+SQRT(1-$B$9)*X903&lt;_xlfn.NORM.S.INV($B$6),1,0)</f>
        <v>0</v>
      </c>
      <c r="AT903" s="31" t="n">
        <f aca="false">IF(SQRT($B$9)*$B903+SQRT(1-$B$9)*Y903&lt;_xlfn.NORM.S.INV($B$6),1,0)</f>
        <v>0</v>
      </c>
      <c r="AU903" s="31" t="n">
        <f aca="false">IF(SQRT($B$9)*$B903+SQRT(1-$B$9)*Z903&lt;_xlfn.NORM.S.INV($B$6),1,0)</f>
        <v>0</v>
      </c>
      <c r="AV903" s="31" t="n">
        <f aca="false">IF(SQRT($B$9)*$B903+SQRT(1-$B$9)*AA903&lt;_xlfn.NORM.S.INV($B$6),1,0)</f>
        <v>0</v>
      </c>
      <c r="AW903" s="31" t="n">
        <f aca="false">IF(SQRT($C$9)*$B903+SQRT(1-$C$9)*AB903&lt;_xlfn.NORM.S.INV($C$6),1,0)</f>
        <v>0</v>
      </c>
      <c r="AX903" s="31" t="n">
        <f aca="false">IF(SQRT($C$9)*$B903+SQRT(1-$C$9)*AC903&lt;_xlfn.NORM.S.INV($C$6),1,0)</f>
        <v>1</v>
      </c>
      <c r="AY903" s="31" t="n">
        <f aca="false">IF(SQRT($C$9)*$B903+SQRT(1-$C$9)*AD903&lt;_xlfn.NORM.S.INV($C$6),1,0)</f>
        <v>0</v>
      </c>
      <c r="AZ903" s="31" t="n">
        <f aca="false">IF(SQRT($C$9)*$B903+SQRT(1-$C$9)*AE903&lt;_xlfn.NORM.S.INV($C$6),1,0)</f>
        <v>0</v>
      </c>
      <c r="BA903" s="31" t="n">
        <f aca="false">IF(SQRT($C$9)*$B903+SQRT(1-$C$9)*AF903&lt;_xlfn.NORM.S.INV($C$6),1,0)</f>
        <v>0</v>
      </c>
      <c r="BB903" s="31" t="n">
        <f aca="false">IF(SQRT($C$9)*$B903+SQRT(1-$C$9)*AG903&lt;_xlfn.NORM.S.INV($C$6),1,0)</f>
        <v>0</v>
      </c>
      <c r="BC903" s="31" t="n">
        <f aca="false">IF(SQRT($C$9)*$B903+SQRT(1-$C$9)*AH903&lt;_xlfn.NORM.S.INV($C$6),1,0)</f>
        <v>0</v>
      </c>
      <c r="BD903" s="31" t="n">
        <f aca="false">IF(SQRT($C$9)*$B903+SQRT(1-$C$9)*AI903&lt;_xlfn.NORM.S.INV($C$6),1,0)</f>
        <v>0</v>
      </c>
      <c r="BE903" s="31" t="n">
        <f aca="false">IF(SQRT($C$9)*$B903+SQRT(1-$C$9)*AJ903&lt;_xlfn.NORM.S.INV($C$6),1,0)</f>
        <v>0</v>
      </c>
      <c r="BF903" s="31" t="n">
        <f aca="false">IF(SQRT($C$9)*$B903+SQRT(1-$C$9)*AK903&lt;_xlfn.NORM.S.INV($C$6),1,0)</f>
        <v>0</v>
      </c>
      <c r="BG903" s="21"/>
      <c r="BH903" s="21"/>
      <c r="BI903" s="31" t="n">
        <f aca="false">$B$11*(($A$1061)*$C903/$B$12*$B$7+(1-$A$1061)*$D903/$B$12*$C$7)</f>
        <v>600</v>
      </c>
      <c r="BJ903" s="31" t="n">
        <f aca="false">$B$11*(($A$1062)*$C903/$B$12*$B$7+(1-$A$1062)*$D903/$B$12*$C$7)</f>
        <v>570</v>
      </c>
      <c r="BK903" s="31" t="n">
        <f aca="false">$B$11*(($A$1063)*$C903/$B$12*$B$7+(1-$A$1063)*$D903/$B$12*$C$7)</f>
        <v>540</v>
      </c>
      <c r="BL903" s="31" t="n">
        <f aca="false">$B$11*(($A$1064)*$C903/$B$12*$B$7+(1-$A$1064)*$D903/$B$12*$C$7)</f>
        <v>510</v>
      </c>
      <c r="BM903" s="31" t="n">
        <f aca="false">$B$11*(($A$1065)*$C903/$B$12*$B$7+(1-$A$1065)*$D903/$B$12*$C$7)</f>
        <v>480</v>
      </c>
      <c r="BN903" s="31" t="n">
        <f aca="false">$B$11*(($A$1066)*$C903/$B$12*$B$7+(1-$A$1066)*$D903/$B$12*$C$7)</f>
        <v>450</v>
      </c>
      <c r="BO903" s="31" t="n">
        <f aca="false">$B$11*(($A$1067)*$C903/$B$12*$B$7+(1-$A$1067)*$D903/$B$12*$C$7)</f>
        <v>420</v>
      </c>
      <c r="BP903" s="31" t="n">
        <f aca="false">$B$11*(($A$1068)*$C903/$B$12*$B$7+(1-$A$1068)*$D903/$B$12*$C$7)</f>
        <v>390</v>
      </c>
      <c r="BQ903" s="31" t="n">
        <f aca="false">$B$11*(($A$1069)*$C903/$B$12*$B$7+(1-$A$1069)*$D903/$B$12*$C$7)</f>
        <v>360</v>
      </c>
      <c r="BR903" s="31" t="n">
        <f aca="false">$B$11*(($A$1070)*$C903/$B$12*$B$7+(1-$A$1070)*$D903/$B$12*$C$7)</f>
        <v>330</v>
      </c>
      <c r="BS903" s="31" t="n">
        <f aca="false">$B$11*(($A$1071)*$C903/$B$12*$B$7+(1-$A$1071)*$D903/$B$12*$C$7)</f>
        <v>300</v>
      </c>
      <c r="BT903" s="31" t="n">
        <f aca="false">$B$11*(($A$1072)*$C903/$B$12*$B$7+(1-$A$1072)*$D903/$B$12*$C$7)</f>
        <v>270</v>
      </c>
      <c r="BU903" s="31" t="n">
        <f aca="false">$B$11*(($A$1073)*$C903/$B$12*$B$7+(1-$A$1073)*$D903/$B$12*$C$7)</f>
        <v>240</v>
      </c>
      <c r="BV903" s="31" t="n">
        <f aca="false">$B$11*(($A$1074)*$C903/$B$12*$B$7+(1-$A$1074)*$D903/$B$12*$C$7)</f>
        <v>210</v>
      </c>
      <c r="BW903" s="31" t="n">
        <f aca="false">$B$11*(($A$1075)*$C903/$B$12*$B$7+(1-$A$1075)*$D903/$B$12*$C$7)</f>
        <v>180</v>
      </c>
      <c r="BX903" s="31" t="n">
        <f aca="false">$B$11*(($A$1076)*$C903/$B$12*$B$7+(1-$A$1076)*$D903/$B$12*$C$7)</f>
        <v>150</v>
      </c>
      <c r="BY903" s="31" t="n">
        <f aca="false">$B$11*(($A$1077)*$C903/$B$12*$B$7+(1-$A$1077)*$D903/$B$12*$C$7)</f>
        <v>120</v>
      </c>
      <c r="BZ903" s="31" t="n">
        <f aca="false">$B$11*(($A$1078)*$C903/$B$12*$B$7+(1-$A$1078)*$D903/$B$12*$C$7)</f>
        <v>90</v>
      </c>
      <c r="CA903" s="31" t="n">
        <f aca="false">$B$11*(($A$1079)*$C903/$B$12*$B$7+(1-$A$1079)*$D903/$B$12*$C$7)</f>
        <v>60</v>
      </c>
      <c r="CB903" s="31" t="n">
        <f aca="false">$B$11*(($A$1080)*$C903/$B$12*$B$7+(1-$A$1080)*$D903/$B$12*$C$7)</f>
        <v>30</v>
      </c>
      <c r="CC903" s="31" t="n">
        <f aca="false">$B$11*(($A$1081)*$C903/$B$12*$B$7+(1-$A$1081)*$D903/$B$12*$C$7)</f>
        <v>0</v>
      </c>
    </row>
    <row r="904" customFormat="false" ht="15" hidden="false" customHeight="false" outlineLevel="0" collapsed="false">
      <c r="A904" s="21" t="n">
        <v>880</v>
      </c>
      <c r="B904" s="27" t="n">
        <v>-0.450185411334393</v>
      </c>
      <c r="C904" s="9" t="n">
        <f aca="false">SUM(AM904:AV904)</f>
        <v>1</v>
      </c>
      <c r="D904" s="9" t="n">
        <f aca="false">SUM(AW904:BF904)</f>
        <v>0</v>
      </c>
      <c r="E904" s="24" t="n">
        <f aca="false">(1-C904/$B$12)*$B$8-C904/$B$12*$B$7</f>
        <v>0.005</v>
      </c>
      <c r="F904" s="24" t="n">
        <f aca="false">(1-D904/$B$12)*$C$8-D904/$B$12*$C$7</f>
        <v>0.09</v>
      </c>
      <c r="G904" s="47" t="n">
        <f aca="false">$B$11*($B$10*C904/$B$12*$B$7+(1-$B$10)*D904/$B$12*$C$7)</f>
        <v>200</v>
      </c>
      <c r="H904" s="24" t="n">
        <f aca="false">$B$10*E904+(1-$B$10)*F904</f>
        <v>0.0475</v>
      </c>
      <c r="I904" s="21"/>
      <c r="J904" s="21"/>
      <c r="K904" s="21"/>
      <c r="L904" s="21"/>
      <c r="M904" s="21"/>
      <c r="N904" s="21"/>
      <c r="O904" s="21"/>
      <c r="P904" s="21"/>
      <c r="Q904" s="21"/>
      <c r="R904" s="27" t="n">
        <v>1.04768999740931</v>
      </c>
      <c r="S904" s="27" t="n">
        <v>1.55554444068184</v>
      </c>
      <c r="T904" s="27" t="n">
        <v>-2.74968416366295</v>
      </c>
      <c r="U904" s="27" t="n">
        <v>0.758056093845494</v>
      </c>
      <c r="V904" s="27" t="n">
        <v>0.222108485024156</v>
      </c>
      <c r="W904" s="27" t="n">
        <v>-0.677957827760759</v>
      </c>
      <c r="X904" s="27" t="n">
        <v>-1.97544963791908</v>
      </c>
      <c r="Y904" s="27" t="n">
        <v>-0.567364003514259</v>
      </c>
      <c r="Z904" s="27" t="n">
        <v>-0.979199983350136</v>
      </c>
      <c r="AA904" s="27" t="n">
        <v>-0.973568845360568</v>
      </c>
      <c r="AB904" s="27" t="n">
        <v>0.267127089983642</v>
      </c>
      <c r="AC904" s="27" t="n">
        <v>0.666112761446088</v>
      </c>
      <c r="AD904" s="27" t="n">
        <v>0.423952152992641</v>
      </c>
      <c r="AE904" s="27" t="n">
        <v>0.100890199604277</v>
      </c>
      <c r="AF904" s="27" t="n">
        <v>-0.454343393923063</v>
      </c>
      <c r="AG904" s="27" t="n">
        <v>0.223370212914451</v>
      </c>
      <c r="AH904" s="27" t="n">
        <v>-0.133988305622862</v>
      </c>
      <c r="AI904" s="27" t="n">
        <v>-0.691260413360724</v>
      </c>
      <c r="AJ904" s="27" t="n">
        <v>-0.90100540484413</v>
      </c>
      <c r="AK904" s="27" t="n">
        <v>0.612868642125078</v>
      </c>
      <c r="AL904" s="21"/>
      <c r="AM904" s="31" t="n">
        <f aca="false">IF(SQRT($B$9)*$B904+SQRT(1-$B$9)*R904&lt;_xlfn.NORM.S.INV($B$6),1,0)</f>
        <v>0</v>
      </c>
      <c r="AN904" s="31" t="n">
        <f aca="false">IF(SQRT($B$9)*$B904+SQRT(1-$B$9)*S904&lt;_xlfn.NORM.S.INV($B$6),1,0)</f>
        <v>0</v>
      </c>
      <c r="AO904" s="31" t="n">
        <f aca="false">IF(SQRT($B$9)*$B904+SQRT(1-$B$9)*T904&lt;_xlfn.NORM.S.INV($B$6),1,0)</f>
        <v>1</v>
      </c>
      <c r="AP904" s="31" t="n">
        <f aca="false">IF(SQRT($B$9)*$B904+SQRT(1-$B$9)*U904&lt;_xlfn.NORM.S.INV($B$6),1,0)</f>
        <v>0</v>
      </c>
      <c r="AQ904" s="31" t="n">
        <f aca="false">IF(SQRT($B$9)*$B904+SQRT(1-$B$9)*V904&lt;_xlfn.NORM.S.INV($B$6),1,0)</f>
        <v>0</v>
      </c>
      <c r="AR904" s="31" t="n">
        <f aca="false">IF(SQRT($B$9)*$B904+SQRT(1-$B$9)*W904&lt;_xlfn.NORM.S.INV($B$6),1,0)</f>
        <v>0</v>
      </c>
      <c r="AS904" s="31" t="n">
        <f aca="false">IF(SQRT($B$9)*$B904+SQRT(1-$B$9)*X904&lt;_xlfn.NORM.S.INV($B$6),1,0)</f>
        <v>0</v>
      </c>
      <c r="AT904" s="31" t="n">
        <f aca="false">IF(SQRT($B$9)*$B904+SQRT(1-$B$9)*Y904&lt;_xlfn.NORM.S.INV($B$6),1,0)</f>
        <v>0</v>
      </c>
      <c r="AU904" s="31" t="n">
        <f aca="false">IF(SQRT($B$9)*$B904+SQRT(1-$B$9)*Z904&lt;_xlfn.NORM.S.INV($B$6),1,0)</f>
        <v>0</v>
      </c>
      <c r="AV904" s="31" t="n">
        <f aca="false">IF(SQRT($B$9)*$B904+SQRT(1-$B$9)*AA904&lt;_xlfn.NORM.S.INV($B$6),1,0)</f>
        <v>0</v>
      </c>
      <c r="AW904" s="31" t="n">
        <f aca="false">IF(SQRT($C$9)*$B904+SQRT(1-$C$9)*AB904&lt;_xlfn.NORM.S.INV($C$6),1,0)</f>
        <v>0</v>
      </c>
      <c r="AX904" s="31" t="n">
        <f aca="false">IF(SQRT($C$9)*$B904+SQRT(1-$C$9)*AC904&lt;_xlfn.NORM.S.INV($C$6),1,0)</f>
        <v>0</v>
      </c>
      <c r="AY904" s="31" t="n">
        <f aca="false">IF(SQRT($C$9)*$B904+SQRT(1-$C$9)*AD904&lt;_xlfn.NORM.S.INV($C$6),1,0)</f>
        <v>0</v>
      </c>
      <c r="AZ904" s="31" t="n">
        <f aca="false">IF(SQRT($C$9)*$B904+SQRT(1-$C$9)*AE904&lt;_xlfn.NORM.S.INV($C$6),1,0)</f>
        <v>0</v>
      </c>
      <c r="BA904" s="31" t="n">
        <f aca="false">IF(SQRT($C$9)*$B904+SQRT(1-$C$9)*AF904&lt;_xlfn.NORM.S.INV($C$6),1,0)</f>
        <v>0</v>
      </c>
      <c r="BB904" s="31" t="n">
        <f aca="false">IF(SQRT($C$9)*$B904+SQRT(1-$C$9)*AG904&lt;_xlfn.NORM.S.INV($C$6),1,0)</f>
        <v>0</v>
      </c>
      <c r="BC904" s="31" t="n">
        <f aca="false">IF(SQRT($C$9)*$B904+SQRT(1-$C$9)*AH904&lt;_xlfn.NORM.S.INV($C$6),1,0)</f>
        <v>0</v>
      </c>
      <c r="BD904" s="31" t="n">
        <f aca="false">IF(SQRT($C$9)*$B904+SQRT(1-$C$9)*AI904&lt;_xlfn.NORM.S.INV($C$6),1,0)</f>
        <v>0</v>
      </c>
      <c r="BE904" s="31" t="n">
        <f aca="false">IF(SQRT($C$9)*$B904+SQRT(1-$C$9)*AJ904&lt;_xlfn.NORM.S.INV($C$6),1,0)</f>
        <v>0</v>
      </c>
      <c r="BF904" s="31" t="n">
        <f aca="false">IF(SQRT($C$9)*$B904+SQRT(1-$C$9)*AK904&lt;_xlfn.NORM.S.INV($C$6),1,0)</f>
        <v>0</v>
      </c>
      <c r="BG904" s="21"/>
      <c r="BH904" s="21"/>
      <c r="BI904" s="31" t="n">
        <f aca="false">$B$11*(($A$1061)*$C904/$B$12*$B$7+(1-$A$1061)*$D904/$B$12*$C$7)</f>
        <v>0</v>
      </c>
      <c r="BJ904" s="31" t="n">
        <f aca="false">$B$11*(($A$1062)*$C904/$B$12*$B$7+(1-$A$1062)*$D904/$B$12*$C$7)</f>
        <v>20</v>
      </c>
      <c r="BK904" s="31" t="n">
        <f aca="false">$B$11*(($A$1063)*$C904/$B$12*$B$7+(1-$A$1063)*$D904/$B$12*$C$7)</f>
        <v>40</v>
      </c>
      <c r="BL904" s="31" t="n">
        <f aca="false">$B$11*(($A$1064)*$C904/$B$12*$B$7+(1-$A$1064)*$D904/$B$12*$C$7)</f>
        <v>60</v>
      </c>
      <c r="BM904" s="31" t="n">
        <f aca="false">$B$11*(($A$1065)*$C904/$B$12*$B$7+(1-$A$1065)*$D904/$B$12*$C$7)</f>
        <v>80</v>
      </c>
      <c r="BN904" s="31" t="n">
        <f aca="false">$B$11*(($A$1066)*$C904/$B$12*$B$7+(1-$A$1066)*$D904/$B$12*$C$7)</f>
        <v>100</v>
      </c>
      <c r="BO904" s="31" t="n">
        <f aca="false">$B$11*(($A$1067)*$C904/$B$12*$B$7+(1-$A$1067)*$D904/$B$12*$C$7)</f>
        <v>120</v>
      </c>
      <c r="BP904" s="31" t="n">
        <f aca="false">$B$11*(($A$1068)*$C904/$B$12*$B$7+(1-$A$1068)*$D904/$B$12*$C$7)</f>
        <v>140</v>
      </c>
      <c r="BQ904" s="31" t="n">
        <f aca="false">$B$11*(($A$1069)*$C904/$B$12*$B$7+(1-$A$1069)*$D904/$B$12*$C$7)</f>
        <v>160</v>
      </c>
      <c r="BR904" s="31" t="n">
        <f aca="false">$B$11*(($A$1070)*$C904/$B$12*$B$7+(1-$A$1070)*$D904/$B$12*$C$7)</f>
        <v>180</v>
      </c>
      <c r="BS904" s="31" t="n">
        <f aca="false">$B$11*(($A$1071)*$C904/$B$12*$B$7+(1-$A$1071)*$D904/$B$12*$C$7)</f>
        <v>200</v>
      </c>
      <c r="BT904" s="31" t="n">
        <f aca="false">$B$11*(($A$1072)*$C904/$B$12*$B$7+(1-$A$1072)*$D904/$B$12*$C$7)</f>
        <v>220</v>
      </c>
      <c r="BU904" s="31" t="n">
        <f aca="false">$B$11*(($A$1073)*$C904/$B$12*$B$7+(1-$A$1073)*$D904/$B$12*$C$7)</f>
        <v>240</v>
      </c>
      <c r="BV904" s="31" t="n">
        <f aca="false">$B$11*(($A$1074)*$C904/$B$12*$B$7+(1-$A$1074)*$D904/$B$12*$C$7)</f>
        <v>260</v>
      </c>
      <c r="BW904" s="31" t="n">
        <f aca="false">$B$11*(($A$1075)*$C904/$B$12*$B$7+(1-$A$1075)*$D904/$B$12*$C$7)</f>
        <v>280</v>
      </c>
      <c r="BX904" s="31" t="n">
        <f aca="false">$B$11*(($A$1076)*$C904/$B$12*$B$7+(1-$A$1076)*$D904/$B$12*$C$7)</f>
        <v>300</v>
      </c>
      <c r="BY904" s="31" t="n">
        <f aca="false">$B$11*(($A$1077)*$C904/$B$12*$B$7+(1-$A$1077)*$D904/$B$12*$C$7)</f>
        <v>320</v>
      </c>
      <c r="BZ904" s="31" t="n">
        <f aca="false">$B$11*(($A$1078)*$C904/$B$12*$B$7+(1-$A$1078)*$D904/$B$12*$C$7)</f>
        <v>340</v>
      </c>
      <c r="CA904" s="31" t="n">
        <f aca="false">$B$11*(($A$1079)*$C904/$B$12*$B$7+(1-$A$1079)*$D904/$B$12*$C$7)</f>
        <v>360</v>
      </c>
      <c r="CB904" s="31" t="n">
        <f aca="false">$B$11*(($A$1080)*$C904/$B$12*$B$7+(1-$A$1080)*$D904/$B$12*$C$7)</f>
        <v>380</v>
      </c>
      <c r="CC904" s="31" t="n">
        <f aca="false">$B$11*(($A$1081)*$C904/$B$12*$B$7+(1-$A$1081)*$D904/$B$12*$C$7)</f>
        <v>400</v>
      </c>
    </row>
    <row r="905" customFormat="false" ht="15" hidden="false" customHeight="false" outlineLevel="0" collapsed="false">
      <c r="A905" s="21" t="n">
        <v>881</v>
      </c>
      <c r="B905" s="27" t="n">
        <v>-0.741662298194685</v>
      </c>
      <c r="C905" s="9" t="n">
        <f aca="false">SUM(AM905:AV905)</f>
        <v>0</v>
      </c>
      <c r="D905" s="9" t="n">
        <f aca="false">SUM(AW905:BF905)</f>
        <v>0</v>
      </c>
      <c r="E905" s="24" t="n">
        <f aca="false">(1-C905/$B$12)*$B$8-C905/$B$12*$B$7</f>
        <v>0.05</v>
      </c>
      <c r="F905" s="24" t="n">
        <f aca="false">(1-D905/$B$12)*$C$8-D905/$B$12*$C$7</f>
        <v>0.09</v>
      </c>
      <c r="G905" s="47" t="n">
        <f aca="false">$B$11*($B$10*C905/$B$12*$B$7+(1-$B$10)*D905/$B$12*$C$7)</f>
        <v>0</v>
      </c>
      <c r="H905" s="24" t="n">
        <f aca="false">$B$10*E905+(1-$B$10)*F905</f>
        <v>0.07</v>
      </c>
      <c r="I905" s="21"/>
      <c r="J905" s="21"/>
      <c r="K905" s="21"/>
      <c r="L905" s="21"/>
      <c r="M905" s="21"/>
      <c r="N905" s="21"/>
      <c r="O905" s="21"/>
      <c r="P905" s="21"/>
      <c r="Q905" s="21"/>
      <c r="R905" s="27" t="n">
        <v>-0.376450518730198</v>
      </c>
      <c r="S905" s="27" t="n">
        <v>0.451963822353102</v>
      </c>
      <c r="T905" s="27" t="n">
        <v>-0.618757346304134</v>
      </c>
      <c r="U905" s="27" t="n">
        <v>0.500641885513904</v>
      </c>
      <c r="V905" s="27" t="n">
        <v>-0.836430351896543</v>
      </c>
      <c r="W905" s="27" t="n">
        <v>0.188248833238938</v>
      </c>
      <c r="X905" s="27" t="n">
        <v>-0.958562789498072</v>
      </c>
      <c r="Y905" s="27" t="n">
        <v>-0.539493958354531</v>
      </c>
      <c r="Z905" s="27" t="n">
        <v>-0.588307023737418</v>
      </c>
      <c r="AA905" s="27" t="n">
        <v>-0.469831527670275</v>
      </c>
      <c r="AB905" s="27" t="n">
        <v>-0.0253745936050534</v>
      </c>
      <c r="AC905" s="27" t="n">
        <v>-0.401059967204056</v>
      </c>
      <c r="AD905" s="27" t="n">
        <v>-0.785997078264711</v>
      </c>
      <c r="AE905" s="27" t="n">
        <v>-0.773141355212699</v>
      </c>
      <c r="AF905" s="27" t="n">
        <v>1.95896104404256</v>
      </c>
      <c r="AG905" s="27" t="n">
        <v>-0.137347909220894</v>
      </c>
      <c r="AH905" s="27" t="n">
        <v>-0.00699808790567167</v>
      </c>
      <c r="AI905" s="27" t="n">
        <v>0.174860671787281</v>
      </c>
      <c r="AJ905" s="27" t="n">
        <v>-0.551206182303288</v>
      </c>
      <c r="AK905" s="27" t="n">
        <v>-0.0628817800325604</v>
      </c>
      <c r="AL905" s="21"/>
      <c r="AM905" s="31" t="n">
        <f aca="false">IF(SQRT($B$9)*$B905+SQRT(1-$B$9)*R905&lt;_xlfn.NORM.S.INV($B$6),1,0)</f>
        <v>0</v>
      </c>
      <c r="AN905" s="31" t="n">
        <f aca="false">IF(SQRT($B$9)*$B905+SQRT(1-$B$9)*S905&lt;_xlfn.NORM.S.INV($B$6),1,0)</f>
        <v>0</v>
      </c>
      <c r="AO905" s="31" t="n">
        <f aca="false">IF(SQRT($B$9)*$B905+SQRT(1-$B$9)*T905&lt;_xlfn.NORM.S.INV($B$6),1,0)</f>
        <v>0</v>
      </c>
      <c r="AP905" s="31" t="n">
        <f aca="false">IF(SQRT($B$9)*$B905+SQRT(1-$B$9)*U905&lt;_xlfn.NORM.S.INV($B$6),1,0)</f>
        <v>0</v>
      </c>
      <c r="AQ905" s="31" t="n">
        <f aca="false">IF(SQRT($B$9)*$B905+SQRT(1-$B$9)*V905&lt;_xlfn.NORM.S.INV($B$6),1,0)</f>
        <v>0</v>
      </c>
      <c r="AR905" s="31" t="n">
        <f aca="false">IF(SQRT($B$9)*$B905+SQRT(1-$B$9)*W905&lt;_xlfn.NORM.S.INV($B$6),1,0)</f>
        <v>0</v>
      </c>
      <c r="AS905" s="31" t="n">
        <f aca="false">IF(SQRT($B$9)*$B905+SQRT(1-$B$9)*X905&lt;_xlfn.NORM.S.INV($B$6),1,0)</f>
        <v>0</v>
      </c>
      <c r="AT905" s="31" t="n">
        <f aca="false">IF(SQRT($B$9)*$B905+SQRT(1-$B$9)*Y905&lt;_xlfn.NORM.S.INV($B$6),1,0)</f>
        <v>0</v>
      </c>
      <c r="AU905" s="31" t="n">
        <f aca="false">IF(SQRT($B$9)*$B905+SQRT(1-$B$9)*Z905&lt;_xlfn.NORM.S.INV($B$6),1,0)</f>
        <v>0</v>
      </c>
      <c r="AV905" s="31" t="n">
        <f aca="false">IF(SQRT($B$9)*$B905+SQRT(1-$B$9)*AA905&lt;_xlfn.NORM.S.INV($B$6),1,0)</f>
        <v>0</v>
      </c>
      <c r="AW905" s="31" t="n">
        <f aca="false">IF(SQRT($C$9)*$B905+SQRT(1-$C$9)*AB905&lt;_xlfn.NORM.S.INV($C$6),1,0)</f>
        <v>0</v>
      </c>
      <c r="AX905" s="31" t="n">
        <f aca="false">IF(SQRT($C$9)*$B905+SQRT(1-$C$9)*AC905&lt;_xlfn.NORM.S.INV($C$6),1,0)</f>
        <v>0</v>
      </c>
      <c r="AY905" s="31" t="n">
        <f aca="false">IF(SQRT($C$9)*$B905+SQRT(1-$C$9)*AD905&lt;_xlfn.NORM.S.INV($C$6),1,0)</f>
        <v>0</v>
      </c>
      <c r="AZ905" s="31" t="n">
        <f aca="false">IF(SQRT($C$9)*$B905+SQRT(1-$C$9)*AE905&lt;_xlfn.NORM.S.INV($C$6),1,0)</f>
        <v>0</v>
      </c>
      <c r="BA905" s="31" t="n">
        <f aca="false">IF(SQRT($C$9)*$B905+SQRT(1-$C$9)*AF905&lt;_xlfn.NORM.S.INV($C$6),1,0)</f>
        <v>0</v>
      </c>
      <c r="BB905" s="31" t="n">
        <f aca="false">IF(SQRT($C$9)*$B905+SQRT(1-$C$9)*AG905&lt;_xlfn.NORM.S.INV($C$6),1,0)</f>
        <v>0</v>
      </c>
      <c r="BC905" s="31" t="n">
        <f aca="false">IF(SQRT($C$9)*$B905+SQRT(1-$C$9)*AH905&lt;_xlfn.NORM.S.INV($C$6),1,0)</f>
        <v>0</v>
      </c>
      <c r="BD905" s="31" t="n">
        <f aca="false">IF(SQRT($C$9)*$B905+SQRT(1-$C$9)*AI905&lt;_xlfn.NORM.S.INV($C$6),1,0)</f>
        <v>0</v>
      </c>
      <c r="BE905" s="31" t="n">
        <f aca="false">IF(SQRT($C$9)*$B905+SQRT(1-$C$9)*AJ905&lt;_xlfn.NORM.S.INV($C$6),1,0)</f>
        <v>0</v>
      </c>
      <c r="BF905" s="31" t="n">
        <f aca="false">IF(SQRT($C$9)*$B905+SQRT(1-$C$9)*AK905&lt;_xlfn.NORM.S.INV($C$6),1,0)</f>
        <v>0</v>
      </c>
      <c r="BG905" s="21"/>
      <c r="BH905" s="21"/>
      <c r="BI905" s="31" t="n">
        <f aca="false">$B$11*(($A$1061)*$C905/$B$12*$B$7+(1-$A$1061)*$D905/$B$12*$C$7)</f>
        <v>0</v>
      </c>
      <c r="BJ905" s="31" t="n">
        <f aca="false">$B$11*(($A$1062)*$C905/$B$12*$B$7+(1-$A$1062)*$D905/$B$12*$C$7)</f>
        <v>0</v>
      </c>
      <c r="BK905" s="31" t="n">
        <f aca="false">$B$11*(($A$1063)*$C905/$B$12*$B$7+(1-$A$1063)*$D905/$B$12*$C$7)</f>
        <v>0</v>
      </c>
      <c r="BL905" s="31" t="n">
        <f aca="false">$B$11*(($A$1064)*$C905/$B$12*$B$7+(1-$A$1064)*$D905/$B$12*$C$7)</f>
        <v>0</v>
      </c>
      <c r="BM905" s="31" t="n">
        <f aca="false">$B$11*(($A$1065)*$C905/$B$12*$B$7+(1-$A$1065)*$D905/$B$12*$C$7)</f>
        <v>0</v>
      </c>
      <c r="BN905" s="31" t="n">
        <f aca="false">$B$11*(($A$1066)*$C905/$B$12*$B$7+(1-$A$1066)*$D905/$B$12*$C$7)</f>
        <v>0</v>
      </c>
      <c r="BO905" s="31" t="n">
        <f aca="false">$B$11*(($A$1067)*$C905/$B$12*$B$7+(1-$A$1067)*$D905/$B$12*$C$7)</f>
        <v>0</v>
      </c>
      <c r="BP905" s="31" t="n">
        <f aca="false">$B$11*(($A$1068)*$C905/$B$12*$B$7+(1-$A$1068)*$D905/$B$12*$C$7)</f>
        <v>0</v>
      </c>
      <c r="BQ905" s="31" t="n">
        <f aca="false">$B$11*(($A$1069)*$C905/$B$12*$B$7+(1-$A$1069)*$D905/$B$12*$C$7)</f>
        <v>0</v>
      </c>
      <c r="BR905" s="31" t="n">
        <f aca="false">$B$11*(($A$1070)*$C905/$B$12*$B$7+(1-$A$1070)*$D905/$B$12*$C$7)</f>
        <v>0</v>
      </c>
      <c r="BS905" s="31" t="n">
        <f aca="false">$B$11*(($A$1071)*$C905/$B$12*$B$7+(1-$A$1071)*$D905/$B$12*$C$7)</f>
        <v>0</v>
      </c>
      <c r="BT905" s="31" t="n">
        <f aca="false">$B$11*(($A$1072)*$C905/$B$12*$B$7+(1-$A$1072)*$D905/$B$12*$C$7)</f>
        <v>0</v>
      </c>
      <c r="BU905" s="31" t="n">
        <f aca="false">$B$11*(($A$1073)*$C905/$B$12*$B$7+(1-$A$1073)*$D905/$B$12*$C$7)</f>
        <v>0</v>
      </c>
      <c r="BV905" s="31" t="n">
        <f aca="false">$B$11*(($A$1074)*$C905/$B$12*$B$7+(1-$A$1074)*$D905/$B$12*$C$7)</f>
        <v>0</v>
      </c>
      <c r="BW905" s="31" t="n">
        <f aca="false">$B$11*(($A$1075)*$C905/$B$12*$B$7+(1-$A$1075)*$D905/$B$12*$C$7)</f>
        <v>0</v>
      </c>
      <c r="BX905" s="31" t="n">
        <f aca="false">$B$11*(($A$1076)*$C905/$B$12*$B$7+(1-$A$1076)*$D905/$B$12*$C$7)</f>
        <v>0</v>
      </c>
      <c r="BY905" s="31" t="n">
        <f aca="false">$B$11*(($A$1077)*$C905/$B$12*$B$7+(1-$A$1077)*$D905/$B$12*$C$7)</f>
        <v>0</v>
      </c>
      <c r="BZ905" s="31" t="n">
        <f aca="false">$B$11*(($A$1078)*$C905/$B$12*$B$7+(1-$A$1078)*$D905/$B$12*$C$7)</f>
        <v>0</v>
      </c>
      <c r="CA905" s="31" t="n">
        <f aca="false">$B$11*(($A$1079)*$C905/$B$12*$B$7+(1-$A$1079)*$D905/$B$12*$C$7)</f>
        <v>0</v>
      </c>
      <c r="CB905" s="31" t="n">
        <f aca="false">$B$11*(($A$1080)*$C905/$B$12*$B$7+(1-$A$1080)*$D905/$B$12*$C$7)</f>
        <v>0</v>
      </c>
      <c r="CC905" s="31" t="n">
        <f aca="false">$B$11*(($A$1081)*$C905/$B$12*$B$7+(1-$A$1081)*$D905/$B$12*$C$7)</f>
        <v>0</v>
      </c>
    </row>
    <row r="906" customFormat="false" ht="15" hidden="false" customHeight="false" outlineLevel="0" collapsed="false">
      <c r="A906" s="21" t="n">
        <v>882</v>
      </c>
      <c r="B906" s="27" t="n">
        <v>0.16006267285022</v>
      </c>
      <c r="C906" s="9" t="n">
        <f aca="false">SUM(AM906:AV906)</f>
        <v>0</v>
      </c>
      <c r="D906" s="9" t="n">
        <f aca="false">SUM(AW906:BF906)</f>
        <v>0</v>
      </c>
      <c r="E906" s="24" t="n">
        <f aca="false">(1-C906/$B$12)*$B$8-C906/$B$12*$B$7</f>
        <v>0.05</v>
      </c>
      <c r="F906" s="24" t="n">
        <f aca="false">(1-D906/$B$12)*$C$8-D906/$B$12*$C$7</f>
        <v>0.09</v>
      </c>
      <c r="G906" s="47" t="n">
        <f aca="false">$B$11*($B$10*C906/$B$12*$B$7+(1-$B$10)*D906/$B$12*$C$7)</f>
        <v>0</v>
      </c>
      <c r="H906" s="24" t="n">
        <f aca="false">$B$10*E906+(1-$B$10)*F906</f>
        <v>0.07</v>
      </c>
      <c r="I906" s="21"/>
      <c r="J906" s="21"/>
      <c r="K906" s="21"/>
      <c r="L906" s="21"/>
      <c r="M906" s="21"/>
      <c r="N906" s="21"/>
      <c r="O906" s="21"/>
      <c r="P906" s="21"/>
      <c r="Q906" s="21"/>
      <c r="R906" s="27" t="n">
        <v>1.2419247299403</v>
      </c>
      <c r="S906" s="27" t="n">
        <v>-1.08096023816708</v>
      </c>
      <c r="T906" s="27" t="n">
        <v>0.634073652866912</v>
      </c>
      <c r="U906" s="27" t="n">
        <v>-0.371520352319292</v>
      </c>
      <c r="V906" s="27" t="n">
        <v>1.13290246553743</v>
      </c>
      <c r="W906" s="27" t="n">
        <v>-0.307096933465522</v>
      </c>
      <c r="X906" s="27" t="n">
        <v>0.321126439756154</v>
      </c>
      <c r="Y906" s="27" t="n">
        <v>-0.939972432222082</v>
      </c>
      <c r="Z906" s="27" t="n">
        <v>0.220570410676772</v>
      </c>
      <c r="AA906" s="27" t="n">
        <v>-0.321147909122183</v>
      </c>
      <c r="AB906" s="27" t="n">
        <v>-0.496285757969067</v>
      </c>
      <c r="AC906" s="27" t="n">
        <v>0.275396871206925</v>
      </c>
      <c r="AD906" s="27" t="n">
        <v>0.335043268477594</v>
      </c>
      <c r="AE906" s="27" t="n">
        <v>-0.822490125770678</v>
      </c>
      <c r="AF906" s="27" t="n">
        <v>1.15304169443863</v>
      </c>
      <c r="AG906" s="27" t="n">
        <v>1.37944674065565</v>
      </c>
      <c r="AH906" s="27" t="n">
        <v>-0.670131638451861</v>
      </c>
      <c r="AI906" s="27" t="n">
        <v>1.30088705534098</v>
      </c>
      <c r="AJ906" s="27" t="n">
        <v>-0.954837263360994</v>
      </c>
      <c r="AK906" s="27" t="n">
        <v>-0.886390709259539</v>
      </c>
      <c r="AL906" s="21"/>
      <c r="AM906" s="31" t="n">
        <f aca="false">IF(SQRT($B$9)*$B906+SQRT(1-$B$9)*R906&lt;_xlfn.NORM.S.INV($B$6),1,0)</f>
        <v>0</v>
      </c>
      <c r="AN906" s="31" t="n">
        <f aca="false">IF(SQRT($B$9)*$B906+SQRT(1-$B$9)*S906&lt;_xlfn.NORM.S.INV($B$6),1,0)</f>
        <v>0</v>
      </c>
      <c r="AO906" s="31" t="n">
        <f aca="false">IF(SQRT($B$9)*$B906+SQRT(1-$B$9)*T906&lt;_xlfn.NORM.S.INV($B$6),1,0)</f>
        <v>0</v>
      </c>
      <c r="AP906" s="31" t="n">
        <f aca="false">IF(SQRT($B$9)*$B906+SQRT(1-$B$9)*U906&lt;_xlfn.NORM.S.INV($B$6),1,0)</f>
        <v>0</v>
      </c>
      <c r="AQ906" s="31" t="n">
        <f aca="false">IF(SQRT($B$9)*$B906+SQRT(1-$B$9)*V906&lt;_xlfn.NORM.S.INV($B$6),1,0)</f>
        <v>0</v>
      </c>
      <c r="AR906" s="31" t="n">
        <f aca="false">IF(SQRT($B$9)*$B906+SQRT(1-$B$9)*W906&lt;_xlfn.NORM.S.INV($B$6),1,0)</f>
        <v>0</v>
      </c>
      <c r="AS906" s="31" t="n">
        <f aca="false">IF(SQRT($B$9)*$B906+SQRT(1-$B$9)*X906&lt;_xlfn.NORM.S.INV($B$6),1,0)</f>
        <v>0</v>
      </c>
      <c r="AT906" s="31" t="n">
        <f aca="false">IF(SQRT($B$9)*$B906+SQRT(1-$B$9)*Y906&lt;_xlfn.NORM.S.INV($B$6),1,0)</f>
        <v>0</v>
      </c>
      <c r="AU906" s="31" t="n">
        <f aca="false">IF(SQRT($B$9)*$B906+SQRT(1-$B$9)*Z906&lt;_xlfn.NORM.S.INV($B$6),1,0)</f>
        <v>0</v>
      </c>
      <c r="AV906" s="31" t="n">
        <f aca="false">IF(SQRT($B$9)*$B906+SQRT(1-$B$9)*AA906&lt;_xlfn.NORM.S.INV($B$6),1,0)</f>
        <v>0</v>
      </c>
      <c r="AW906" s="31" t="n">
        <f aca="false">IF(SQRT($C$9)*$B906+SQRT(1-$C$9)*AB906&lt;_xlfn.NORM.S.INV($C$6),1,0)</f>
        <v>0</v>
      </c>
      <c r="AX906" s="31" t="n">
        <f aca="false">IF(SQRT($C$9)*$B906+SQRT(1-$C$9)*AC906&lt;_xlfn.NORM.S.INV($C$6),1,0)</f>
        <v>0</v>
      </c>
      <c r="AY906" s="31" t="n">
        <f aca="false">IF(SQRT($C$9)*$B906+SQRT(1-$C$9)*AD906&lt;_xlfn.NORM.S.INV($C$6),1,0)</f>
        <v>0</v>
      </c>
      <c r="AZ906" s="31" t="n">
        <f aca="false">IF(SQRT($C$9)*$B906+SQRT(1-$C$9)*AE906&lt;_xlfn.NORM.S.INV($C$6),1,0)</f>
        <v>0</v>
      </c>
      <c r="BA906" s="31" t="n">
        <f aca="false">IF(SQRT($C$9)*$B906+SQRT(1-$C$9)*AF906&lt;_xlfn.NORM.S.INV($C$6),1,0)</f>
        <v>0</v>
      </c>
      <c r="BB906" s="31" t="n">
        <f aca="false">IF(SQRT($C$9)*$B906+SQRT(1-$C$9)*AG906&lt;_xlfn.NORM.S.INV($C$6),1,0)</f>
        <v>0</v>
      </c>
      <c r="BC906" s="31" t="n">
        <f aca="false">IF(SQRT($C$9)*$B906+SQRT(1-$C$9)*AH906&lt;_xlfn.NORM.S.INV($C$6),1,0)</f>
        <v>0</v>
      </c>
      <c r="BD906" s="31" t="n">
        <f aca="false">IF(SQRT($C$9)*$B906+SQRT(1-$C$9)*AI906&lt;_xlfn.NORM.S.INV($C$6),1,0)</f>
        <v>0</v>
      </c>
      <c r="BE906" s="31" t="n">
        <f aca="false">IF(SQRT($C$9)*$B906+SQRT(1-$C$9)*AJ906&lt;_xlfn.NORM.S.INV($C$6),1,0)</f>
        <v>0</v>
      </c>
      <c r="BF906" s="31" t="n">
        <f aca="false">IF(SQRT($C$9)*$B906+SQRT(1-$C$9)*AK906&lt;_xlfn.NORM.S.INV($C$6),1,0)</f>
        <v>0</v>
      </c>
      <c r="BG906" s="21"/>
      <c r="BH906" s="21"/>
      <c r="BI906" s="31" t="n">
        <f aca="false">$B$11*(($A$1061)*$C906/$B$12*$B$7+(1-$A$1061)*$D906/$B$12*$C$7)</f>
        <v>0</v>
      </c>
      <c r="BJ906" s="31" t="n">
        <f aca="false">$B$11*(($A$1062)*$C906/$B$12*$B$7+(1-$A$1062)*$D906/$B$12*$C$7)</f>
        <v>0</v>
      </c>
      <c r="BK906" s="31" t="n">
        <f aca="false">$B$11*(($A$1063)*$C906/$B$12*$B$7+(1-$A$1063)*$D906/$B$12*$C$7)</f>
        <v>0</v>
      </c>
      <c r="BL906" s="31" t="n">
        <f aca="false">$B$11*(($A$1064)*$C906/$B$12*$B$7+(1-$A$1064)*$D906/$B$12*$C$7)</f>
        <v>0</v>
      </c>
      <c r="BM906" s="31" t="n">
        <f aca="false">$B$11*(($A$1065)*$C906/$B$12*$B$7+(1-$A$1065)*$D906/$B$12*$C$7)</f>
        <v>0</v>
      </c>
      <c r="BN906" s="31" t="n">
        <f aca="false">$B$11*(($A$1066)*$C906/$B$12*$B$7+(1-$A$1066)*$D906/$B$12*$C$7)</f>
        <v>0</v>
      </c>
      <c r="BO906" s="31" t="n">
        <f aca="false">$B$11*(($A$1067)*$C906/$B$12*$B$7+(1-$A$1067)*$D906/$B$12*$C$7)</f>
        <v>0</v>
      </c>
      <c r="BP906" s="31" t="n">
        <f aca="false">$B$11*(($A$1068)*$C906/$B$12*$B$7+(1-$A$1068)*$D906/$B$12*$C$7)</f>
        <v>0</v>
      </c>
      <c r="BQ906" s="31" t="n">
        <f aca="false">$B$11*(($A$1069)*$C906/$B$12*$B$7+(1-$A$1069)*$D906/$B$12*$C$7)</f>
        <v>0</v>
      </c>
      <c r="BR906" s="31" t="n">
        <f aca="false">$B$11*(($A$1070)*$C906/$B$12*$B$7+(1-$A$1070)*$D906/$B$12*$C$7)</f>
        <v>0</v>
      </c>
      <c r="BS906" s="31" t="n">
        <f aca="false">$B$11*(($A$1071)*$C906/$B$12*$B$7+(1-$A$1071)*$D906/$B$12*$C$7)</f>
        <v>0</v>
      </c>
      <c r="BT906" s="31" t="n">
        <f aca="false">$B$11*(($A$1072)*$C906/$B$12*$B$7+(1-$A$1072)*$D906/$B$12*$C$7)</f>
        <v>0</v>
      </c>
      <c r="BU906" s="31" t="n">
        <f aca="false">$B$11*(($A$1073)*$C906/$B$12*$B$7+(1-$A$1073)*$D906/$B$12*$C$7)</f>
        <v>0</v>
      </c>
      <c r="BV906" s="31" t="n">
        <f aca="false">$B$11*(($A$1074)*$C906/$B$12*$B$7+(1-$A$1074)*$D906/$B$12*$C$7)</f>
        <v>0</v>
      </c>
      <c r="BW906" s="31" t="n">
        <f aca="false">$B$11*(($A$1075)*$C906/$B$12*$B$7+(1-$A$1075)*$D906/$B$12*$C$7)</f>
        <v>0</v>
      </c>
      <c r="BX906" s="31" t="n">
        <f aca="false">$B$11*(($A$1076)*$C906/$B$12*$B$7+(1-$A$1076)*$D906/$B$12*$C$7)</f>
        <v>0</v>
      </c>
      <c r="BY906" s="31" t="n">
        <f aca="false">$B$11*(($A$1077)*$C906/$B$12*$B$7+(1-$A$1077)*$D906/$B$12*$C$7)</f>
        <v>0</v>
      </c>
      <c r="BZ906" s="31" t="n">
        <f aca="false">$B$11*(($A$1078)*$C906/$B$12*$B$7+(1-$A$1078)*$D906/$B$12*$C$7)</f>
        <v>0</v>
      </c>
      <c r="CA906" s="31" t="n">
        <f aca="false">$B$11*(($A$1079)*$C906/$B$12*$B$7+(1-$A$1079)*$D906/$B$12*$C$7)</f>
        <v>0</v>
      </c>
      <c r="CB906" s="31" t="n">
        <f aca="false">$B$11*(($A$1080)*$C906/$B$12*$B$7+(1-$A$1080)*$D906/$B$12*$C$7)</f>
        <v>0</v>
      </c>
      <c r="CC906" s="31" t="n">
        <f aca="false">$B$11*(($A$1081)*$C906/$B$12*$B$7+(1-$A$1081)*$D906/$B$12*$C$7)</f>
        <v>0</v>
      </c>
    </row>
    <row r="907" customFormat="false" ht="15" hidden="false" customHeight="false" outlineLevel="0" collapsed="false">
      <c r="A907" s="21" t="n">
        <v>883</v>
      </c>
      <c r="B907" s="27" t="n">
        <v>0.524871889728487</v>
      </c>
      <c r="C907" s="9" t="n">
        <f aca="false">SUM(AM907:AV907)</f>
        <v>0</v>
      </c>
      <c r="D907" s="9" t="n">
        <f aca="false">SUM(AW907:BF907)</f>
        <v>0</v>
      </c>
      <c r="E907" s="24" t="n">
        <f aca="false">(1-C907/$B$12)*$B$8-C907/$B$12*$B$7</f>
        <v>0.05</v>
      </c>
      <c r="F907" s="24" t="n">
        <f aca="false">(1-D907/$B$12)*$C$8-D907/$B$12*$C$7</f>
        <v>0.09</v>
      </c>
      <c r="G907" s="47" t="n">
        <f aca="false">$B$11*($B$10*C907/$B$12*$B$7+(1-$B$10)*D907/$B$12*$C$7)</f>
        <v>0</v>
      </c>
      <c r="H907" s="24" t="n">
        <f aca="false">$B$10*E907+(1-$B$10)*F907</f>
        <v>0.07</v>
      </c>
      <c r="I907" s="21"/>
      <c r="J907" s="21"/>
      <c r="K907" s="21"/>
      <c r="L907" s="21"/>
      <c r="M907" s="21"/>
      <c r="N907" s="21"/>
      <c r="O907" s="21"/>
      <c r="P907" s="21"/>
      <c r="Q907" s="21"/>
      <c r="R907" s="27" t="n">
        <v>-0.901613983261757</v>
      </c>
      <c r="S907" s="27" t="n">
        <v>0.106539605154018</v>
      </c>
      <c r="T907" s="27" t="n">
        <v>0.0622075203520123</v>
      </c>
      <c r="U907" s="27" t="n">
        <v>-0.759246868110585</v>
      </c>
      <c r="V907" s="27" t="n">
        <v>-1.03123294236352</v>
      </c>
      <c r="W907" s="27" t="n">
        <v>-1.12190348941866</v>
      </c>
      <c r="X907" s="27" t="n">
        <v>0.869213830391842</v>
      </c>
      <c r="Y907" s="27" t="n">
        <v>0.752591510743528</v>
      </c>
      <c r="Z907" s="27" t="n">
        <v>-1.6424327524372</v>
      </c>
      <c r="AA907" s="27" t="n">
        <v>0.116380451842958</v>
      </c>
      <c r="AB907" s="27" t="n">
        <v>0.0442418191181624</v>
      </c>
      <c r="AC907" s="27" t="n">
        <v>1.61794711574904</v>
      </c>
      <c r="AD907" s="27" t="n">
        <v>1.68997546777526</v>
      </c>
      <c r="AE907" s="27" t="n">
        <v>1.9984477143034</v>
      </c>
      <c r="AF907" s="27" t="n">
        <v>-0.484956222553587</v>
      </c>
      <c r="AG907" s="27" t="n">
        <v>0.0636014817656022</v>
      </c>
      <c r="AH907" s="27" t="n">
        <v>-0.717593576325785</v>
      </c>
      <c r="AI907" s="27" t="n">
        <v>0.449534284071315</v>
      </c>
      <c r="AJ907" s="27" t="n">
        <v>-1.31829626497024</v>
      </c>
      <c r="AK907" s="27" t="n">
        <v>2.15022008183776</v>
      </c>
      <c r="AL907" s="21"/>
      <c r="AM907" s="31" t="n">
        <f aca="false">IF(SQRT($B$9)*$B907+SQRT(1-$B$9)*R907&lt;_xlfn.NORM.S.INV($B$6),1,0)</f>
        <v>0</v>
      </c>
      <c r="AN907" s="31" t="n">
        <f aca="false">IF(SQRT($B$9)*$B907+SQRT(1-$B$9)*S907&lt;_xlfn.NORM.S.INV($B$6),1,0)</f>
        <v>0</v>
      </c>
      <c r="AO907" s="31" t="n">
        <f aca="false">IF(SQRT($B$9)*$B907+SQRT(1-$B$9)*T907&lt;_xlfn.NORM.S.INV($B$6),1,0)</f>
        <v>0</v>
      </c>
      <c r="AP907" s="31" t="n">
        <f aca="false">IF(SQRT($B$9)*$B907+SQRT(1-$B$9)*U907&lt;_xlfn.NORM.S.INV($B$6),1,0)</f>
        <v>0</v>
      </c>
      <c r="AQ907" s="31" t="n">
        <f aca="false">IF(SQRT($B$9)*$B907+SQRT(1-$B$9)*V907&lt;_xlfn.NORM.S.INV($B$6),1,0)</f>
        <v>0</v>
      </c>
      <c r="AR907" s="31" t="n">
        <f aca="false">IF(SQRT($B$9)*$B907+SQRT(1-$B$9)*W907&lt;_xlfn.NORM.S.INV($B$6),1,0)</f>
        <v>0</v>
      </c>
      <c r="AS907" s="31" t="n">
        <f aca="false">IF(SQRT($B$9)*$B907+SQRT(1-$B$9)*X907&lt;_xlfn.NORM.S.INV($B$6),1,0)</f>
        <v>0</v>
      </c>
      <c r="AT907" s="31" t="n">
        <f aca="false">IF(SQRT($B$9)*$B907+SQRT(1-$B$9)*Y907&lt;_xlfn.NORM.S.INV($B$6),1,0)</f>
        <v>0</v>
      </c>
      <c r="AU907" s="31" t="n">
        <f aca="false">IF(SQRT($B$9)*$B907+SQRT(1-$B$9)*Z907&lt;_xlfn.NORM.S.INV($B$6),1,0)</f>
        <v>0</v>
      </c>
      <c r="AV907" s="31" t="n">
        <f aca="false">IF(SQRT($B$9)*$B907+SQRT(1-$B$9)*AA907&lt;_xlfn.NORM.S.INV($B$6),1,0)</f>
        <v>0</v>
      </c>
      <c r="AW907" s="31" t="n">
        <f aca="false">IF(SQRT($C$9)*$B907+SQRT(1-$C$9)*AB907&lt;_xlfn.NORM.S.INV($C$6),1,0)</f>
        <v>0</v>
      </c>
      <c r="AX907" s="31" t="n">
        <f aca="false">IF(SQRT($C$9)*$B907+SQRT(1-$C$9)*AC907&lt;_xlfn.NORM.S.INV($C$6),1,0)</f>
        <v>0</v>
      </c>
      <c r="AY907" s="31" t="n">
        <f aca="false">IF(SQRT($C$9)*$B907+SQRT(1-$C$9)*AD907&lt;_xlfn.NORM.S.INV($C$6),1,0)</f>
        <v>0</v>
      </c>
      <c r="AZ907" s="31" t="n">
        <f aca="false">IF(SQRT($C$9)*$B907+SQRT(1-$C$9)*AE907&lt;_xlfn.NORM.S.INV($C$6),1,0)</f>
        <v>0</v>
      </c>
      <c r="BA907" s="31" t="n">
        <f aca="false">IF(SQRT($C$9)*$B907+SQRT(1-$C$9)*AF907&lt;_xlfn.NORM.S.INV($C$6),1,0)</f>
        <v>0</v>
      </c>
      <c r="BB907" s="31" t="n">
        <f aca="false">IF(SQRT($C$9)*$B907+SQRT(1-$C$9)*AG907&lt;_xlfn.NORM.S.INV($C$6),1,0)</f>
        <v>0</v>
      </c>
      <c r="BC907" s="31" t="n">
        <f aca="false">IF(SQRT($C$9)*$B907+SQRT(1-$C$9)*AH907&lt;_xlfn.NORM.S.INV($C$6),1,0)</f>
        <v>0</v>
      </c>
      <c r="BD907" s="31" t="n">
        <f aca="false">IF(SQRT($C$9)*$B907+SQRT(1-$C$9)*AI907&lt;_xlfn.NORM.S.INV($C$6),1,0)</f>
        <v>0</v>
      </c>
      <c r="BE907" s="31" t="n">
        <f aca="false">IF(SQRT($C$9)*$B907+SQRT(1-$C$9)*AJ907&lt;_xlfn.NORM.S.INV($C$6),1,0)</f>
        <v>0</v>
      </c>
      <c r="BF907" s="31" t="n">
        <f aca="false">IF(SQRT($C$9)*$B907+SQRT(1-$C$9)*AK907&lt;_xlfn.NORM.S.INV($C$6),1,0)</f>
        <v>0</v>
      </c>
      <c r="BG907" s="21"/>
      <c r="BH907" s="21"/>
      <c r="BI907" s="31" t="n">
        <f aca="false">$B$11*(($A$1061)*$C907/$B$12*$B$7+(1-$A$1061)*$D907/$B$12*$C$7)</f>
        <v>0</v>
      </c>
      <c r="BJ907" s="31" t="n">
        <f aca="false">$B$11*(($A$1062)*$C907/$B$12*$B$7+(1-$A$1062)*$D907/$B$12*$C$7)</f>
        <v>0</v>
      </c>
      <c r="BK907" s="31" t="n">
        <f aca="false">$B$11*(($A$1063)*$C907/$B$12*$B$7+(1-$A$1063)*$D907/$B$12*$C$7)</f>
        <v>0</v>
      </c>
      <c r="BL907" s="31" t="n">
        <f aca="false">$B$11*(($A$1064)*$C907/$B$12*$B$7+(1-$A$1064)*$D907/$B$12*$C$7)</f>
        <v>0</v>
      </c>
      <c r="BM907" s="31" t="n">
        <f aca="false">$B$11*(($A$1065)*$C907/$B$12*$B$7+(1-$A$1065)*$D907/$B$12*$C$7)</f>
        <v>0</v>
      </c>
      <c r="BN907" s="31" t="n">
        <f aca="false">$B$11*(($A$1066)*$C907/$B$12*$B$7+(1-$A$1066)*$D907/$B$12*$C$7)</f>
        <v>0</v>
      </c>
      <c r="BO907" s="31" t="n">
        <f aca="false">$B$11*(($A$1067)*$C907/$B$12*$B$7+(1-$A$1067)*$D907/$B$12*$C$7)</f>
        <v>0</v>
      </c>
      <c r="BP907" s="31" t="n">
        <f aca="false">$B$11*(($A$1068)*$C907/$B$12*$B$7+(1-$A$1068)*$D907/$B$12*$C$7)</f>
        <v>0</v>
      </c>
      <c r="BQ907" s="31" t="n">
        <f aca="false">$B$11*(($A$1069)*$C907/$B$12*$B$7+(1-$A$1069)*$D907/$B$12*$C$7)</f>
        <v>0</v>
      </c>
      <c r="BR907" s="31" t="n">
        <f aca="false">$B$11*(($A$1070)*$C907/$B$12*$B$7+(1-$A$1070)*$D907/$B$12*$C$7)</f>
        <v>0</v>
      </c>
      <c r="BS907" s="31" t="n">
        <f aca="false">$B$11*(($A$1071)*$C907/$B$12*$B$7+(1-$A$1071)*$D907/$B$12*$C$7)</f>
        <v>0</v>
      </c>
      <c r="BT907" s="31" t="n">
        <f aca="false">$B$11*(($A$1072)*$C907/$B$12*$B$7+(1-$A$1072)*$D907/$B$12*$C$7)</f>
        <v>0</v>
      </c>
      <c r="BU907" s="31" t="n">
        <f aca="false">$B$11*(($A$1073)*$C907/$B$12*$B$7+(1-$A$1073)*$D907/$B$12*$C$7)</f>
        <v>0</v>
      </c>
      <c r="BV907" s="31" t="n">
        <f aca="false">$B$11*(($A$1074)*$C907/$B$12*$B$7+(1-$A$1074)*$D907/$B$12*$C$7)</f>
        <v>0</v>
      </c>
      <c r="BW907" s="31" t="n">
        <f aca="false">$B$11*(($A$1075)*$C907/$B$12*$B$7+(1-$A$1075)*$D907/$B$12*$C$7)</f>
        <v>0</v>
      </c>
      <c r="BX907" s="31" t="n">
        <f aca="false">$B$11*(($A$1076)*$C907/$B$12*$B$7+(1-$A$1076)*$D907/$B$12*$C$7)</f>
        <v>0</v>
      </c>
      <c r="BY907" s="31" t="n">
        <f aca="false">$B$11*(($A$1077)*$C907/$B$12*$B$7+(1-$A$1077)*$D907/$B$12*$C$7)</f>
        <v>0</v>
      </c>
      <c r="BZ907" s="31" t="n">
        <f aca="false">$B$11*(($A$1078)*$C907/$B$12*$B$7+(1-$A$1078)*$D907/$B$12*$C$7)</f>
        <v>0</v>
      </c>
      <c r="CA907" s="31" t="n">
        <f aca="false">$B$11*(($A$1079)*$C907/$B$12*$B$7+(1-$A$1079)*$D907/$B$12*$C$7)</f>
        <v>0</v>
      </c>
      <c r="CB907" s="31" t="n">
        <f aca="false">$B$11*(($A$1080)*$C907/$B$12*$B$7+(1-$A$1080)*$D907/$B$12*$C$7)</f>
        <v>0</v>
      </c>
      <c r="CC907" s="31" t="n">
        <f aca="false">$B$11*(($A$1081)*$C907/$B$12*$B$7+(1-$A$1081)*$D907/$B$12*$C$7)</f>
        <v>0</v>
      </c>
    </row>
    <row r="908" customFormat="false" ht="15" hidden="false" customHeight="false" outlineLevel="0" collapsed="false">
      <c r="A908" s="21" t="n">
        <v>884</v>
      </c>
      <c r="B908" s="27" t="n">
        <v>-0.624569064220127</v>
      </c>
      <c r="C908" s="9" t="n">
        <f aca="false">SUM(AM908:AV908)</f>
        <v>0</v>
      </c>
      <c r="D908" s="9" t="n">
        <f aca="false">SUM(AW908:BF908)</f>
        <v>1</v>
      </c>
      <c r="E908" s="24" t="n">
        <f aca="false">(1-C908/$B$12)*$B$8-C908/$B$12*$B$7</f>
        <v>0.05</v>
      </c>
      <c r="F908" s="24" t="n">
        <f aca="false">(1-D908/$B$12)*$C$8-D908/$B$12*$C$7</f>
        <v>0.021</v>
      </c>
      <c r="G908" s="47" t="n">
        <f aca="false">$B$11*($B$10*C908/$B$12*$B$7+(1-$B$10)*D908/$B$12*$C$7)</f>
        <v>300</v>
      </c>
      <c r="H908" s="24" t="n">
        <f aca="false">$B$10*E908+(1-$B$10)*F908</f>
        <v>0.0355</v>
      </c>
      <c r="I908" s="21"/>
      <c r="J908" s="21"/>
      <c r="K908" s="21"/>
      <c r="L908" s="21"/>
      <c r="M908" s="21"/>
      <c r="N908" s="21"/>
      <c r="O908" s="21"/>
      <c r="P908" s="21"/>
      <c r="Q908" s="21"/>
      <c r="R908" s="27" t="n">
        <v>-0.568302997521246</v>
      </c>
      <c r="S908" s="27" t="n">
        <v>0.890154593319286</v>
      </c>
      <c r="T908" s="27" t="n">
        <v>1.35355602772236</v>
      </c>
      <c r="U908" s="27" t="n">
        <v>1.61287916719394</v>
      </c>
      <c r="V908" s="27" t="n">
        <v>-2.19594555821207</v>
      </c>
      <c r="W908" s="27" t="n">
        <v>-0.71211497673449</v>
      </c>
      <c r="X908" s="27" t="n">
        <v>0.64084050239889</v>
      </c>
      <c r="Y908" s="27" t="n">
        <v>-0.190983959927795</v>
      </c>
      <c r="Z908" s="27" t="n">
        <v>-1.76681081630081</v>
      </c>
      <c r="AA908" s="27" t="n">
        <v>-0.620016709233178</v>
      </c>
      <c r="AB908" s="27" t="n">
        <v>0.372775671422511</v>
      </c>
      <c r="AC908" s="27" t="n">
        <v>0.791783879508513</v>
      </c>
      <c r="AD908" s="27" t="n">
        <v>0.166573367558244</v>
      </c>
      <c r="AE908" s="27" t="n">
        <v>-1.65415717249061</v>
      </c>
      <c r="AF908" s="27" t="n">
        <v>-0.525728155304376</v>
      </c>
      <c r="AG908" s="27" t="n">
        <v>0.593660224192519</v>
      </c>
      <c r="AH908" s="27" t="n">
        <v>-0.811624663549003</v>
      </c>
      <c r="AI908" s="27" t="n">
        <v>-0.150449847281306</v>
      </c>
      <c r="AJ908" s="27" t="n">
        <v>-0.354790082505305</v>
      </c>
      <c r="AK908" s="27" t="n">
        <v>0.639558117700215</v>
      </c>
      <c r="AL908" s="21"/>
      <c r="AM908" s="31" t="n">
        <f aca="false">IF(SQRT($B$9)*$B908+SQRT(1-$B$9)*R908&lt;_xlfn.NORM.S.INV($B$6),1,0)</f>
        <v>0</v>
      </c>
      <c r="AN908" s="31" t="n">
        <f aca="false">IF(SQRT($B$9)*$B908+SQRT(1-$B$9)*S908&lt;_xlfn.NORM.S.INV($B$6),1,0)</f>
        <v>0</v>
      </c>
      <c r="AO908" s="31" t="n">
        <f aca="false">IF(SQRT($B$9)*$B908+SQRT(1-$B$9)*T908&lt;_xlfn.NORM.S.INV($B$6),1,0)</f>
        <v>0</v>
      </c>
      <c r="AP908" s="31" t="n">
        <f aca="false">IF(SQRT($B$9)*$B908+SQRT(1-$B$9)*U908&lt;_xlfn.NORM.S.INV($B$6),1,0)</f>
        <v>0</v>
      </c>
      <c r="AQ908" s="31" t="n">
        <f aca="false">IF(SQRT($B$9)*$B908+SQRT(1-$B$9)*V908&lt;_xlfn.NORM.S.INV($B$6),1,0)</f>
        <v>0</v>
      </c>
      <c r="AR908" s="31" t="n">
        <f aca="false">IF(SQRT($B$9)*$B908+SQRT(1-$B$9)*W908&lt;_xlfn.NORM.S.INV($B$6),1,0)</f>
        <v>0</v>
      </c>
      <c r="AS908" s="31" t="n">
        <f aca="false">IF(SQRT($B$9)*$B908+SQRT(1-$B$9)*X908&lt;_xlfn.NORM.S.INV($B$6),1,0)</f>
        <v>0</v>
      </c>
      <c r="AT908" s="31" t="n">
        <f aca="false">IF(SQRT($B$9)*$B908+SQRT(1-$B$9)*Y908&lt;_xlfn.NORM.S.INV($B$6),1,0)</f>
        <v>0</v>
      </c>
      <c r="AU908" s="31" t="n">
        <f aca="false">IF(SQRT($B$9)*$B908+SQRT(1-$B$9)*Z908&lt;_xlfn.NORM.S.INV($B$6),1,0)</f>
        <v>0</v>
      </c>
      <c r="AV908" s="31" t="n">
        <f aca="false">IF(SQRT($B$9)*$B908+SQRT(1-$B$9)*AA908&lt;_xlfn.NORM.S.INV($B$6),1,0)</f>
        <v>0</v>
      </c>
      <c r="AW908" s="31" t="n">
        <f aca="false">IF(SQRT($C$9)*$B908+SQRT(1-$C$9)*AB908&lt;_xlfn.NORM.S.INV($C$6),1,0)</f>
        <v>0</v>
      </c>
      <c r="AX908" s="31" t="n">
        <f aca="false">IF(SQRT($C$9)*$B908+SQRT(1-$C$9)*AC908&lt;_xlfn.NORM.S.INV($C$6),1,0)</f>
        <v>0</v>
      </c>
      <c r="AY908" s="31" t="n">
        <f aca="false">IF(SQRT($C$9)*$B908+SQRT(1-$C$9)*AD908&lt;_xlfn.NORM.S.INV($C$6),1,0)</f>
        <v>0</v>
      </c>
      <c r="AZ908" s="31" t="n">
        <f aca="false">IF(SQRT($C$9)*$B908+SQRT(1-$C$9)*AE908&lt;_xlfn.NORM.S.INV($C$6),1,0)</f>
        <v>1</v>
      </c>
      <c r="BA908" s="31" t="n">
        <f aca="false">IF(SQRT($C$9)*$B908+SQRT(1-$C$9)*AF908&lt;_xlfn.NORM.S.INV($C$6),1,0)</f>
        <v>0</v>
      </c>
      <c r="BB908" s="31" t="n">
        <f aca="false">IF(SQRT($C$9)*$B908+SQRT(1-$C$9)*AG908&lt;_xlfn.NORM.S.INV($C$6),1,0)</f>
        <v>0</v>
      </c>
      <c r="BC908" s="31" t="n">
        <f aca="false">IF(SQRT($C$9)*$B908+SQRT(1-$C$9)*AH908&lt;_xlfn.NORM.S.INV($C$6),1,0)</f>
        <v>0</v>
      </c>
      <c r="BD908" s="31" t="n">
        <f aca="false">IF(SQRT($C$9)*$B908+SQRT(1-$C$9)*AI908&lt;_xlfn.NORM.S.INV($C$6),1,0)</f>
        <v>0</v>
      </c>
      <c r="BE908" s="31" t="n">
        <f aca="false">IF(SQRT($C$9)*$B908+SQRT(1-$C$9)*AJ908&lt;_xlfn.NORM.S.INV($C$6),1,0)</f>
        <v>0</v>
      </c>
      <c r="BF908" s="31" t="n">
        <f aca="false">IF(SQRT($C$9)*$B908+SQRT(1-$C$9)*AK908&lt;_xlfn.NORM.S.INV($C$6),1,0)</f>
        <v>0</v>
      </c>
      <c r="BG908" s="21"/>
      <c r="BH908" s="21"/>
      <c r="BI908" s="31" t="n">
        <f aca="false">$B$11*(($A$1061)*$C908/$B$12*$B$7+(1-$A$1061)*$D908/$B$12*$C$7)</f>
        <v>600</v>
      </c>
      <c r="BJ908" s="31" t="n">
        <f aca="false">$B$11*(($A$1062)*$C908/$B$12*$B$7+(1-$A$1062)*$D908/$B$12*$C$7)</f>
        <v>570</v>
      </c>
      <c r="BK908" s="31" t="n">
        <f aca="false">$B$11*(($A$1063)*$C908/$B$12*$B$7+(1-$A$1063)*$D908/$B$12*$C$7)</f>
        <v>540</v>
      </c>
      <c r="BL908" s="31" t="n">
        <f aca="false">$B$11*(($A$1064)*$C908/$B$12*$B$7+(1-$A$1064)*$D908/$B$12*$C$7)</f>
        <v>510</v>
      </c>
      <c r="BM908" s="31" t="n">
        <f aca="false">$B$11*(($A$1065)*$C908/$B$12*$B$7+(1-$A$1065)*$D908/$B$12*$C$7)</f>
        <v>480</v>
      </c>
      <c r="BN908" s="31" t="n">
        <f aca="false">$B$11*(($A$1066)*$C908/$B$12*$B$7+(1-$A$1066)*$D908/$B$12*$C$7)</f>
        <v>450</v>
      </c>
      <c r="BO908" s="31" t="n">
        <f aca="false">$B$11*(($A$1067)*$C908/$B$12*$B$7+(1-$A$1067)*$D908/$B$12*$C$7)</f>
        <v>420</v>
      </c>
      <c r="BP908" s="31" t="n">
        <f aca="false">$B$11*(($A$1068)*$C908/$B$12*$B$7+(1-$A$1068)*$D908/$B$12*$C$7)</f>
        <v>390</v>
      </c>
      <c r="BQ908" s="31" t="n">
        <f aca="false">$B$11*(($A$1069)*$C908/$B$12*$B$7+(1-$A$1069)*$D908/$B$12*$C$7)</f>
        <v>360</v>
      </c>
      <c r="BR908" s="31" t="n">
        <f aca="false">$B$11*(($A$1070)*$C908/$B$12*$B$7+(1-$A$1070)*$D908/$B$12*$C$7)</f>
        <v>330</v>
      </c>
      <c r="BS908" s="31" t="n">
        <f aca="false">$B$11*(($A$1071)*$C908/$B$12*$B$7+(1-$A$1071)*$D908/$B$12*$C$7)</f>
        <v>300</v>
      </c>
      <c r="BT908" s="31" t="n">
        <f aca="false">$B$11*(($A$1072)*$C908/$B$12*$B$7+(1-$A$1072)*$D908/$B$12*$C$7)</f>
        <v>270</v>
      </c>
      <c r="BU908" s="31" t="n">
        <f aca="false">$B$11*(($A$1073)*$C908/$B$12*$B$7+(1-$A$1073)*$D908/$B$12*$C$7)</f>
        <v>240</v>
      </c>
      <c r="BV908" s="31" t="n">
        <f aca="false">$B$11*(($A$1074)*$C908/$B$12*$B$7+(1-$A$1074)*$D908/$B$12*$C$7)</f>
        <v>210</v>
      </c>
      <c r="BW908" s="31" t="n">
        <f aca="false">$B$11*(($A$1075)*$C908/$B$12*$B$7+(1-$A$1075)*$D908/$B$12*$C$7)</f>
        <v>180</v>
      </c>
      <c r="BX908" s="31" t="n">
        <f aca="false">$B$11*(($A$1076)*$C908/$B$12*$B$7+(1-$A$1076)*$D908/$B$12*$C$7)</f>
        <v>150</v>
      </c>
      <c r="BY908" s="31" t="n">
        <f aca="false">$B$11*(($A$1077)*$C908/$B$12*$B$7+(1-$A$1077)*$D908/$B$12*$C$7)</f>
        <v>120</v>
      </c>
      <c r="BZ908" s="31" t="n">
        <f aca="false">$B$11*(($A$1078)*$C908/$B$12*$B$7+(1-$A$1078)*$D908/$B$12*$C$7)</f>
        <v>90</v>
      </c>
      <c r="CA908" s="31" t="n">
        <f aca="false">$B$11*(($A$1079)*$C908/$B$12*$B$7+(1-$A$1079)*$D908/$B$12*$C$7)</f>
        <v>60</v>
      </c>
      <c r="CB908" s="31" t="n">
        <f aca="false">$B$11*(($A$1080)*$C908/$B$12*$B$7+(1-$A$1080)*$D908/$B$12*$C$7)</f>
        <v>30</v>
      </c>
      <c r="CC908" s="31" t="n">
        <f aca="false">$B$11*(($A$1081)*$C908/$B$12*$B$7+(1-$A$1081)*$D908/$B$12*$C$7)</f>
        <v>0</v>
      </c>
    </row>
    <row r="909" customFormat="false" ht="15" hidden="false" customHeight="false" outlineLevel="0" collapsed="false">
      <c r="A909" s="21" t="n">
        <v>885</v>
      </c>
      <c r="B909" s="27" t="n">
        <v>0.896795004164073</v>
      </c>
      <c r="C909" s="9" t="n">
        <f aca="false">SUM(AM909:AV909)</f>
        <v>0</v>
      </c>
      <c r="D909" s="9" t="n">
        <f aca="false">SUM(AW909:BF909)</f>
        <v>0</v>
      </c>
      <c r="E909" s="24" t="n">
        <f aca="false">(1-C909/$B$12)*$B$8-C909/$B$12*$B$7</f>
        <v>0.05</v>
      </c>
      <c r="F909" s="24" t="n">
        <f aca="false">(1-D909/$B$12)*$C$8-D909/$B$12*$C$7</f>
        <v>0.09</v>
      </c>
      <c r="G909" s="47" t="n">
        <f aca="false">$B$11*($B$10*C909/$B$12*$B$7+(1-$B$10)*D909/$B$12*$C$7)</f>
        <v>0</v>
      </c>
      <c r="H909" s="24" t="n">
        <f aca="false">$B$10*E909+(1-$B$10)*F909</f>
        <v>0.07</v>
      </c>
      <c r="I909" s="21"/>
      <c r="J909" s="21"/>
      <c r="K909" s="21"/>
      <c r="L909" s="21"/>
      <c r="M909" s="21"/>
      <c r="N909" s="21"/>
      <c r="O909" s="21"/>
      <c r="P909" s="21"/>
      <c r="Q909" s="21"/>
      <c r="R909" s="27" t="n">
        <v>0.807369025547932</v>
      </c>
      <c r="S909" s="27" t="n">
        <v>-0.490216539076978</v>
      </c>
      <c r="T909" s="27" t="n">
        <v>-2.2539780064773</v>
      </c>
      <c r="U909" s="27" t="n">
        <v>0.140556551611941</v>
      </c>
      <c r="V909" s="27" t="n">
        <v>0.860577019583648</v>
      </c>
      <c r="W909" s="27" t="n">
        <v>0.0763137274379568</v>
      </c>
      <c r="X909" s="27" t="n">
        <v>-1.93147870002224</v>
      </c>
      <c r="Y909" s="27" t="n">
        <v>1.36296193348562</v>
      </c>
      <c r="Z909" s="27" t="n">
        <v>-0.221280650693538</v>
      </c>
      <c r="AA909" s="27" t="n">
        <v>2.55798722654842</v>
      </c>
      <c r="AB909" s="27" t="n">
        <v>-1.15938231072314</v>
      </c>
      <c r="AC909" s="27" t="n">
        <v>-0.395563851728379</v>
      </c>
      <c r="AD909" s="27" t="n">
        <v>-0.358327497415548</v>
      </c>
      <c r="AE909" s="27" t="n">
        <v>1.04329379708402</v>
      </c>
      <c r="AF909" s="27" t="n">
        <v>-1.06530691351603</v>
      </c>
      <c r="AG909" s="27" t="n">
        <v>0.321683774228998</v>
      </c>
      <c r="AH909" s="27" t="n">
        <v>-0.071190469263261</v>
      </c>
      <c r="AI909" s="27" t="n">
        <v>-0.275762909383555</v>
      </c>
      <c r="AJ909" s="27" t="n">
        <v>0.158567289479532</v>
      </c>
      <c r="AK909" s="27" t="n">
        <v>1.57567282328651</v>
      </c>
      <c r="AL909" s="21"/>
      <c r="AM909" s="31" t="n">
        <f aca="false">IF(SQRT($B$9)*$B909+SQRT(1-$B$9)*R909&lt;_xlfn.NORM.S.INV($B$6),1,0)</f>
        <v>0</v>
      </c>
      <c r="AN909" s="31" t="n">
        <f aca="false">IF(SQRT($B$9)*$B909+SQRT(1-$B$9)*S909&lt;_xlfn.NORM.S.INV($B$6),1,0)</f>
        <v>0</v>
      </c>
      <c r="AO909" s="31" t="n">
        <f aca="false">IF(SQRT($B$9)*$B909+SQRT(1-$B$9)*T909&lt;_xlfn.NORM.S.INV($B$6),1,0)</f>
        <v>0</v>
      </c>
      <c r="AP909" s="31" t="n">
        <f aca="false">IF(SQRT($B$9)*$B909+SQRT(1-$B$9)*U909&lt;_xlfn.NORM.S.INV($B$6),1,0)</f>
        <v>0</v>
      </c>
      <c r="AQ909" s="31" t="n">
        <f aca="false">IF(SQRT($B$9)*$B909+SQRT(1-$B$9)*V909&lt;_xlfn.NORM.S.INV($B$6),1,0)</f>
        <v>0</v>
      </c>
      <c r="AR909" s="31" t="n">
        <f aca="false">IF(SQRT($B$9)*$B909+SQRT(1-$B$9)*W909&lt;_xlfn.NORM.S.INV($B$6),1,0)</f>
        <v>0</v>
      </c>
      <c r="AS909" s="31" t="n">
        <f aca="false">IF(SQRT($B$9)*$B909+SQRT(1-$B$9)*X909&lt;_xlfn.NORM.S.INV($B$6),1,0)</f>
        <v>0</v>
      </c>
      <c r="AT909" s="31" t="n">
        <f aca="false">IF(SQRT($B$9)*$B909+SQRT(1-$B$9)*Y909&lt;_xlfn.NORM.S.INV($B$6),1,0)</f>
        <v>0</v>
      </c>
      <c r="AU909" s="31" t="n">
        <f aca="false">IF(SQRT($B$9)*$B909+SQRT(1-$B$9)*Z909&lt;_xlfn.NORM.S.INV($B$6),1,0)</f>
        <v>0</v>
      </c>
      <c r="AV909" s="31" t="n">
        <f aca="false">IF(SQRT($B$9)*$B909+SQRT(1-$B$9)*AA909&lt;_xlfn.NORM.S.INV($B$6),1,0)</f>
        <v>0</v>
      </c>
      <c r="AW909" s="31" t="n">
        <f aca="false">IF(SQRT($C$9)*$B909+SQRT(1-$C$9)*AB909&lt;_xlfn.NORM.S.INV($C$6),1,0)</f>
        <v>0</v>
      </c>
      <c r="AX909" s="31" t="n">
        <f aca="false">IF(SQRT($C$9)*$B909+SQRT(1-$C$9)*AC909&lt;_xlfn.NORM.S.INV($C$6),1,0)</f>
        <v>0</v>
      </c>
      <c r="AY909" s="31" t="n">
        <f aca="false">IF(SQRT($C$9)*$B909+SQRT(1-$C$9)*AD909&lt;_xlfn.NORM.S.INV($C$6),1,0)</f>
        <v>0</v>
      </c>
      <c r="AZ909" s="31" t="n">
        <f aca="false">IF(SQRT($C$9)*$B909+SQRT(1-$C$9)*AE909&lt;_xlfn.NORM.S.INV($C$6),1,0)</f>
        <v>0</v>
      </c>
      <c r="BA909" s="31" t="n">
        <f aca="false">IF(SQRT($C$9)*$B909+SQRT(1-$C$9)*AF909&lt;_xlfn.NORM.S.INV($C$6),1,0)</f>
        <v>0</v>
      </c>
      <c r="BB909" s="31" t="n">
        <f aca="false">IF(SQRT($C$9)*$B909+SQRT(1-$C$9)*AG909&lt;_xlfn.NORM.S.INV($C$6),1,0)</f>
        <v>0</v>
      </c>
      <c r="BC909" s="31" t="n">
        <f aca="false">IF(SQRT($C$9)*$B909+SQRT(1-$C$9)*AH909&lt;_xlfn.NORM.S.INV($C$6),1,0)</f>
        <v>0</v>
      </c>
      <c r="BD909" s="31" t="n">
        <f aca="false">IF(SQRT($C$9)*$B909+SQRT(1-$C$9)*AI909&lt;_xlfn.NORM.S.INV($C$6),1,0)</f>
        <v>0</v>
      </c>
      <c r="BE909" s="31" t="n">
        <f aca="false">IF(SQRT($C$9)*$B909+SQRT(1-$C$9)*AJ909&lt;_xlfn.NORM.S.INV($C$6),1,0)</f>
        <v>0</v>
      </c>
      <c r="BF909" s="31" t="n">
        <f aca="false">IF(SQRT($C$9)*$B909+SQRT(1-$C$9)*AK909&lt;_xlfn.NORM.S.INV($C$6),1,0)</f>
        <v>0</v>
      </c>
      <c r="BG909" s="21"/>
      <c r="BH909" s="21"/>
      <c r="BI909" s="31" t="n">
        <f aca="false">$B$11*(($A$1061)*$C909/$B$12*$B$7+(1-$A$1061)*$D909/$B$12*$C$7)</f>
        <v>0</v>
      </c>
      <c r="BJ909" s="31" t="n">
        <f aca="false">$B$11*(($A$1062)*$C909/$B$12*$B$7+(1-$A$1062)*$D909/$B$12*$C$7)</f>
        <v>0</v>
      </c>
      <c r="BK909" s="31" t="n">
        <f aca="false">$B$11*(($A$1063)*$C909/$B$12*$B$7+(1-$A$1063)*$D909/$B$12*$C$7)</f>
        <v>0</v>
      </c>
      <c r="BL909" s="31" t="n">
        <f aca="false">$B$11*(($A$1064)*$C909/$B$12*$B$7+(1-$A$1064)*$D909/$B$12*$C$7)</f>
        <v>0</v>
      </c>
      <c r="BM909" s="31" t="n">
        <f aca="false">$B$11*(($A$1065)*$C909/$B$12*$B$7+(1-$A$1065)*$D909/$B$12*$C$7)</f>
        <v>0</v>
      </c>
      <c r="BN909" s="31" t="n">
        <f aca="false">$B$11*(($A$1066)*$C909/$B$12*$B$7+(1-$A$1066)*$D909/$B$12*$C$7)</f>
        <v>0</v>
      </c>
      <c r="BO909" s="31" t="n">
        <f aca="false">$B$11*(($A$1067)*$C909/$B$12*$B$7+(1-$A$1067)*$D909/$B$12*$C$7)</f>
        <v>0</v>
      </c>
      <c r="BP909" s="31" t="n">
        <f aca="false">$B$11*(($A$1068)*$C909/$B$12*$B$7+(1-$A$1068)*$D909/$B$12*$C$7)</f>
        <v>0</v>
      </c>
      <c r="BQ909" s="31" t="n">
        <f aca="false">$B$11*(($A$1069)*$C909/$B$12*$B$7+(1-$A$1069)*$D909/$B$12*$C$7)</f>
        <v>0</v>
      </c>
      <c r="BR909" s="31" t="n">
        <f aca="false">$B$11*(($A$1070)*$C909/$B$12*$B$7+(1-$A$1070)*$D909/$B$12*$C$7)</f>
        <v>0</v>
      </c>
      <c r="BS909" s="31" t="n">
        <f aca="false">$B$11*(($A$1071)*$C909/$B$12*$B$7+(1-$A$1071)*$D909/$B$12*$C$7)</f>
        <v>0</v>
      </c>
      <c r="BT909" s="31" t="n">
        <f aca="false">$B$11*(($A$1072)*$C909/$B$12*$B$7+(1-$A$1072)*$D909/$B$12*$C$7)</f>
        <v>0</v>
      </c>
      <c r="BU909" s="31" t="n">
        <f aca="false">$B$11*(($A$1073)*$C909/$B$12*$B$7+(1-$A$1073)*$D909/$B$12*$C$7)</f>
        <v>0</v>
      </c>
      <c r="BV909" s="31" t="n">
        <f aca="false">$B$11*(($A$1074)*$C909/$B$12*$B$7+(1-$A$1074)*$D909/$B$12*$C$7)</f>
        <v>0</v>
      </c>
      <c r="BW909" s="31" t="n">
        <f aca="false">$B$11*(($A$1075)*$C909/$B$12*$B$7+(1-$A$1075)*$D909/$B$12*$C$7)</f>
        <v>0</v>
      </c>
      <c r="BX909" s="31" t="n">
        <f aca="false">$B$11*(($A$1076)*$C909/$B$12*$B$7+(1-$A$1076)*$D909/$B$12*$C$7)</f>
        <v>0</v>
      </c>
      <c r="BY909" s="31" t="n">
        <f aca="false">$B$11*(($A$1077)*$C909/$B$12*$B$7+(1-$A$1077)*$D909/$B$12*$C$7)</f>
        <v>0</v>
      </c>
      <c r="BZ909" s="31" t="n">
        <f aca="false">$B$11*(($A$1078)*$C909/$B$12*$B$7+(1-$A$1078)*$D909/$B$12*$C$7)</f>
        <v>0</v>
      </c>
      <c r="CA909" s="31" t="n">
        <f aca="false">$B$11*(($A$1079)*$C909/$B$12*$B$7+(1-$A$1079)*$D909/$B$12*$C$7)</f>
        <v>0</v>
      </c>
      <c r="CB909" s="31" t="n">
        <f aca="false">$B$11*(($A$1080)*$C909/$B$12*$B$7+(1-$A$1080)*$D909/$B$12*$C$7)</f>
        <v>0</v>
      </c>
      <c r="CC909" s="31" t="n">
        <f aca="false">$B$11*(($A$1081)*$C909/$B$12*$B$7+(1-$A$1081)*$D909/$B$12*$C$7)</f>
        <v>0</v>
      </c>
    </row>
    <row r="910" customFormat="false" ht="15" hidden="false" customHeight="false" outlineLevel="0" collapsed="false">
      <c r="A910" s="21" t="n">
        <v>886</v>
      </c>
      <c r="B910" s="27" t="n">
        <v>-0.0427142691193869</v>
      </c>
      <c r="C910" s="9" t="n">
        <f aca="false">SUM(AM910:AV910)</f>
        <v>0</v>
      </c>
      <c r="D910" s="9" t="n">
        <f aca="false">SUM(AW910:BF910)</f>
        <v>1</v>
      </c>
      <c r="E910" s="24" t="n">
        <f aca="false">(1-C910/$B$12)*$B$8-C910/$B$12*$B$7</f>
        <v>0.05</v>
      </c>
      <c r="F910" s="24" t="n">
        <f aca="false">(1-D910/$B$12)*$C$8-D910/$B$12*$C$7</f>
        <v>0.021</v>
      </c>
      <c r="G910" s="47" t="n">
        <f aca="false">$B$11*($B$10*C910/$B$12*$B$7+(1-$B$10)*D910/$B$12*$C$7)</f>
        <v>300</v>
      </c>
      <c r="H910" s="24" t="n">
        <f aca="false">$B$10*E910+(1-$B$10)*F910</f>
        <v>0.0355</v>
      </c>
      <c r="I910" s="21"/>
      <c r="J910" s="21"/>
      <c r="K910" s="21"/>
      <c r="L910" s="21"/>
      <c r="M910" s="21"/>
      <c r="N910" s="21"/>
      <c r="O910" s="21"/>
      <c r="P910" s="21"/>
      <c r="Q910" s="21"/>
      <c r="R910" s="27" t="n">
        <v>0.721698177540771</v>
      </c>
      <c r="S910" s="27" t="n">
        <v>-1.50672226700375</v>
      </c>
      <c r="T910" s="27" t="n">
        <v>0.364427160083644</v>
      </c>
      <c r="U910" s="27" t="n">
        <v>1.00634162423306</v>
      </c>
      <c r="V910" s="27" t="n">
        <v>0.0349063705711711</v>
      </c>
      <c r="W910" s="27" t="n">
        <v>-0.174160032121539</v>
      </c>
      <c r="X910" s="27" t="n">
        <v>1.48349855069152</v>
      </c>
      <c r="Y910" s="27" t="n">
        <v>-0.912976495779363</v>
      </c>
      <c r="Z910" s="27" t="n">
        <v>-1.74955230790083</v>
      </c>
      <c r="AA910" s="27" t="n">
        <v>-0.30660517826293</v>
      </c>
      <c r="AB910" s="27" t="n">
        <v>-0.233481471236203</v>
      </c>
      <c r="AC910" s="27" t="n">
        <v>0.332567662391248</v>
      </c>
      <c r="AD910" s="27" t="n">
        <v>-0.376668304736592</v>
      </c>
      <c r="AE910" s="27" t="n">
        <v>-2.38455671067847</v>
      </c>
      <c r="AF910" s="27" t="n">
        <v>1.56472412300015</v>
      </c>
      <c r="AG910" s="27" t="n">
        <v>-1.24939732790288</v>
      </c>
      <c r="AH910" s="27" t="n">
        <v>-1.29573177773963</v>
      </c>
      <c r="AI910" s="27" t="n">
        <v>0.233005020264989</v>
      </c>
      <c r="AJ910" s="27" t="n">
        <v>-0.860373807025414</v>
      </c>
      <c r="AK910" s="27" t="n">
        <v>0.0732576132175449</v>
      </c>
      <c r="AL910" s="21"/>
      <c r="AM910" s="31" t="n">
        <f aca="false">IF(SQRT($B$9)*$B910+SQRT(1-$B$9)*R910&lt;_xlfn.NORM.S.INV($B$6),1,0)</f>
        <v>0</v>
      </c>
      <c r="AN910" s="31" t="n">
        <f aca="false">IF(SQRT($B$9)*$B910+SQRT(1-$B$9)*S910&lt;_xlfn.NORM.S.INV($B$6),1,0)</f>
        <v>0</v>
      </c>
      <c r="AO910" s="31" t="n">
        <f aca="false">IF(SQRT($B$9)*$B910+SQRT(1-$B$9)*T910&lt;_xlfn.NORM.S.INV($B$6),1,0)</f>
        <v>0</v>
      </c>
      <c r="AP910" s="31" t="n">
        <f aca="false">IF(SQRT($B$9)*$B910+SQRT(1-$B$9)*U910&lt;_xlfn.NORM.S.INV($B$6),1,0)</f>
        <v>0</v>
      </c>
      <c r="AQ910" s="31" t="n">
        <f aca="false">IF(SQRT($B$9)*$B910+SQRT(1-$B$9)*V910&lt;_xlfn.NORM.S.INV($B$6),1,0)</f>
        <v>0</v>
      </c>
      <c r="AR910" s="31" t="n">
        <f aca="false">IF(SQRT($B$9)*$B910+SQRT(1-$B$9)*W910&lt;_xlfn.NORM.S.INV($B$6),1,0)</f>
        <v>0</v>
      </c>
      <c r="AS910" s="31" t="n">
        <f aca="false">IF(SQRT($B$9)*$B910+SQRT(1-$B$9)*X910&lt;_xlfn.NORM.S.INV($B$6),1,0)</f>
        <v>0</v>
      </c>
      <c r="AT910" s="31" t="n">
        <f aca="false">IF(SQRT($B$9)*$B910+SQRT(1-$B$9)*Y910&lt;_xlfn.NORM.S.INV($B$6),1,0)</f>
        <v>0</v>
      </c>
      <c r="AU910" s="31" t="n">
        <f aca="false">IF(SQRT($B$9)*$B910+SQRT(1-$B$9)*Z910&lt;_xlfn.NORM.S.INV($B$6),1,0)</f>
        <v>0</v>
      </c>
      <c r="AV910" s="31" t="n">
        <f aca="false">IF(SQRT($B$9)*$B910+SQRT(1-$B$9)*AA910&lt;_xlfn.NORM.S.INV($B$6),1,0)</f>
        <v>0</v>
      </c>
      <c r="AW910" s="31" t="n">
        <f aca="false">IF(SQRT($C$9)*$B910+SQRT(1-$C$9)*AB910&lt;_xlfn.NORM.S.INV($C$6),1,0)</f>
        <v>0</v>
      </c>
      <c r="AX910" s="31" t="n">
        <f aca="false">IF(SQRT($C$9)*$B910+SQRT(1-$C$9)*AC910&lt;_xlfn.NORM.S.INV($C$6),1,0)</f>
        <v>0</v>
      </c>
      <c r="AY910" s="31" t="n">
        <f aca="false">IF(SQRT($C$9)*$B910+SQRT(1-$C$9)*AD910&lt;_xlfn.NORM.S.INV($C$6),1,0)</f>
        <v>0</v>
      </c>
      <c r="AZ910" s="31" t="n">
        <f aca="false">IF(SQRT($C$9)*$B910+SQRT(1-$C$9)*AE910&lt;_xlfn.NORM.S.INV($C$6),1,0)</f>
        <v>1</v>
      </c>
      <c r="BA910" s="31" t="n">
        <f aca="false">IF(SQRT($C$9)*$B910+SQRT(1-$C$9)*AF910&lt;_xlfn.NORM.S.INV($C$6),1,0)</f>
        <v>0</v>
      </c>
      <c r="BB910" s="31" t="n">
        <f aca="false">IF(SQRT($C$9)*$B910+SQRT(1-$C$9)*AG910&lt;_xlfn.NORM.S.INV($C$6),1,0)</f>
        <v>0</v>
      </c>
      <c r="BC910" s="31" t="n">
        <f aca="false">IF(SQRT($C$9)*$B910+SQRT(1-$C$9)*AH910&lt;_xlfn.NORM.S.INV($C$6),1,0)</f>
        <v>0</v>
      </c>
      <c r="BD910" s="31" t="n">
        <f aca="false">IF(SQRT($C$9)*$B910+SQRT(1-$C$9)*AI910&lt;_xlfn.NORM.S.INV($C$6),1,0)</f>
        <v>0</v>
      </c>
      <c r="BE910" s="31" t="n">
        <f aca="false">IF(SQRT($C$9)*$B910+SQRT(1-$C$9)*AJ910&lt;_xlfn.NORM.S.INV($C$6),1,0)</f>
        <v>0</v>
      </c>
      <c r="BF910" s="31" t="n">
        <f aca="false">IF(SQRT($C$9)*$B910+SQRT(1-$C$9)*AK910&lt;_xlfn.NORM.S.INV($C$6),1,0)</f>
        <v>0</v>
      </c>
      <c r="BG910" s="21"/>
      <c r="BH910" s="21"/>
      <c r="BI910" s="31" t="n">
        <f aca="false">$B$11*(($A$1061)*$C910/$B$12*$B$7+(1-$A$1061)*$D910/$B$12*$C$7)</f>
        <v>600</v>
      </c>
      <c r="BJ910" s="31" t="n">
        <f aca="false">$B$11*(($A$1062)*$C910/$B$12*$B$7+(1-$A$1062)*$D910/$B$12*$C$7)</f>
        <v>570</v>
      </c>
      <c r="BK910" s="31" t="n">
        <f aca="false">$B$11*(($A$1063)*$C910/$B$12*$B$7+(1-$A$1063)*$D910/$B$12*$C$7)</f>
        <v>540</v>
      </c>
      <c r="BL910" s="31" t="n">
        <f aca="false">$B$11*(($A$1064)*$C910/$B$12*$B$7+(1-$A$1064)*$D910/$B$12*$C$7)</f>
        <v>510</v>
      </c>
      <c r="BM910" s="31" t="n">
        <f aca="false">$B$11*(($A$1065)*$C910/$B$12*$B$7+(1-$A$1065)*$D910/$B$12*$C$7)</f>
        <v>480</v>
      </c>
      <c r="BN910" s="31" t="n">
        <f aca="false">$B$11*(($A$1066)*$C910/$B$12*$B$7+(1-$A$1066)*$D910/$B$12*$C$7)</f>
        <v>450</v>
      </c>
      <c r="BO910" s="31" t="n">
        <f aca="false">$B$11*(($A$1067)*$C910/$B$12*$B$7+(1-$A$1067)*$D910/$B$12*$C$7)</f>
        <v>420</v>
      </c>
      <c r="BP910" s="31" t="n">
        <f aca="false">$B$11*(($A$1068)*$C910/$B$12*$B$7+(1-$A$1068)*$D910/$B$12*$C$7)</f>
        <v>390</v>
      </c>
      <c r="BQ910" s="31" t="n">
        <f aca="false">$B$11*(($A$1069)*$C910/$B$12*$B$7+(1-$A$1069)*$D910/$B$12*$C$7)</f>
        <v>360</v>
      </c>
      <c r="BR910" s="31" t="n">
        <f aca="false">$B$11*(($A$1070)*$C910/$B$12*$B$7+(1-$A$1070)*$D910/$B$12*$C$7)</f>
        <v>330</v>
      </c>
      <c r="BS910" s="31" t="n">
        <f aca="false">$B$11*(($A$1071)*$C910/$B$12*$B$7+(1-$A$1071)*$D910/$B$12*$C$7)</f>
        <v>300</v>
      </c>
      <c r="BT910" s="31" t="n">
        <f aca="false">$B$11*(($A$1072)*$C910/$B$12*$B$7+(1-$A$1072)*$D910/$B$12*$C$7)</f>
        <v>270</v>
      </c>
      <c r="BU910" s="31" t="n">
        <f aca="false">$B$11*(($A$1073)*$C910/$B$12*$B$7+(1-$A$1073)*$D910/$B$12*$C$7)</f>
        <v>240</v>
      </c>
      <c r="BV910" s="31" t="n">
        <f aca="false">$B$11*(($A$1074)*$C910/$B$12*$B$7+(1-$A$1074)*$D910/$B$12*$C$7)</f>
        <v>210</v>
      </c>
      <c r="BW910" s="31" t="n">
        <f aca="false">$B$11*(($A$1075)*$C910/$B$12*$B$7+(1-$A$1075)*$D910/$B$12*$C$7)</f>
        <v>180</v>
      </c>
      <c r="BX910" s="31" t="n">
        <f aca="false">$B$11*(($A$1076)*$C910/$B$12*$B$7+(1-$A$1076)*$D910/$B$12*$C$7)</f>
        <v>150</v>
      </c>
      <c r="BY910" s="31" t="n">
        <f aca="false">$B$11*(($A$1077)*$C910/$B$12*$B$7+(1-$A$1077)*$D910/$B$12*$C$7)</f>
        <v>120</v>
      </c>
      <c r="BZ910" s="31" t="n">
        <f aca="false">$B$11*(($A$1078)*$C910/$B$12*$B$7+(1-$A$1078)*$D910/$B$12*$C$7)</f>
        <v>90</v>
      </c>
      <c r="CA910" s="31" t="n">
        <f aca="false">$B$11*(($A$1079)*$C910/$B$12*$B$7+(1-$A$1079)*$D910/$B$12*$C$7)</f>
        <v>60</v>
      </c>
      <c r="CB910" s="31" t="n">
        <f aca="false">$B$11*(($A$1080)*$C910/$B$12*$B$7+(1-$A$1080)*$D910/$B$12*$C$7)</f>
        <v>30</v>
      </c>
      <c r="CC910" s="31" t="n">
        <f aca="false">$B$11*(($A$1081)*$C910/$B$12*$B$7+(1-$A$1081)*$D910/$B$12*$C$7)</f>
        <v>0</v>
      </c>
    </row>
    <row r="911" customFormat="false" ht="15" hidden="false" customHeight="false" outlineLevel="0" collapsed="false">
      <c r="A911" s="21" t="n">
        <v>887</v>
      </c>
      <c r="B911" s="27" t="n">
        <v>-0.470647670792127</v>
      </c>
      <c r="C911" s="9" t="n">
        <f aca="false">SUM(AM911:AV911)</f>
        <v>0</v>
      </c>
      <c r="D911" s="9" t="n">
        <f aca="false">SUM(AW911:BF911)</f>
        <v>1</v>
      </c>
      <c r="E911" s="24" t="n">
        <f aca="false">(1-C911/$B$12)*$B$8-C911/$B$12*$B$7</f>
        <v>0.05</v>
      </c>
      <c r="F911" s="24" t="n">
        <f aca="false">(1-D911/$B$12)*$C$8-D911/$B$12*$C$7</f>
        <v>0.021</v>
      </c>
      <c r="G911" s="47" t="n">
        <f aca="false">$B$11*($B$10*C911/$B$12*$B$7+(1-$B$10)*D911/$B$12*$C$7)</f>
        <v>300</v>
      </c>
      <c r="H911" s="24" t="n">
        <f aca="false">$B$10*E911+(1-$B$10)*F911</f>
        <v>0.0355</v>
      </c>
      <c r="I911" s="21"/>
      <c r="J911" s="21"/>
      <c r="K911" s="21"/>
      <c r="L911" s="21"/>
      <c r="M911" s="21"/>
      <c r="N911" s="21"/>
      <c r="O911" s="21"/>
      <c r="P911" s="21"/>
      <c r="Q911" s="21"/>
      <c r="R911" s="27" t="n">
        <v>0.231824138545662</v>
      </c>
      <c r="S911" s="27" t="n">
        <v>-0.857872616421902</v>
      </c>
      <c r="T911" s="27" t="n">
        <v>0.501874019742835</v>
      </c>
      <c r="U911" s="27" t="n">
        <v>1.52837964997985</v>
      </c>
      <c r="V911" s="27" t="n">
        <v>-0.364662781701727</v>
      </c>
      <c r="W911" s="27" t="n">
        <v>-0.106474327297638</v>
      </c>
      <c r="X911" s="27" t="n">
        <v>0.525358793702709</v>
      </c>
      <c r="Y911" s="27" t="n">
        <v>-0.775878510474815</v>
      </c>
      <c r="Z911" s="27" t="n">
        <v>0.459998800093725</v>
      </c>
      <c r="AA911" s="27" t="n">
        <v>-0.623878365855961</v>
      </c>
      <c r="AB911" s="27" t="n">
        <v>-1.52771167171455</v>
      </c>
      <c r="AC911" s="27" t="n">
        <v>0.0843907349109668</v>
      </c>
      <c r="AD911" s="27" t="n">
        <v>-1.3766415889836</v>
      </c>
      <c r="AE911" s="27" t="n">
        <v>1.0728586371357</v>
      </c>
      <c r="AF911" s="27" t="n">
        <v>-0.45522124133378</v>
      </c>
      <c r="AG911" s="27" t="n">
        <v>-0.754835936332932</v>
      </c>
      <c r="AH911" s="27" t="n">
        <v>0.62301973336797</v>
      </c>
      <c r="AI911" s="27" t="n">
        <v>-1.73497548371998</v>
      </c>
      <c r="AJ911" s="27" t="n">
        <v>-0.0799347310912758</v>
      </c>
      <c r="AK911" s="27" t="n">
        <v>-0.825467534478037</v>
      </c>
      <c r="AL911" s="21"/>
      <c r="AM911" s="31" t="n">
        <f aca="false">IF(SQRT($B$9)*$B911+SQRT(1-$B$9)*R911&lt;_xlfn.NORM.S.INV($B$6),1,0)</f>
        <v>0</v>
      </c>
      <c r="AN911" s="31" t="n">
        <f aca="false">IF(SQRT($B$9)*$B911+SQRT(1-$B$9)*S911&lt;_xlfn.NORM.S.INV($B$6),1,0)</f>
        <v>0</v>
      </c>
      <c r="AO911" s="31" t="n">
        <f aca="false">IF(SQRT($B$9)*$B911+SQRT(1-$B$9)*T911&lt;_xlfn.NORM.S.INV($B$6),1,0)</f>
        <v>0</v>
      </c>
      <c r="AP911" s="31" t="n">
        <f aca="false">IF(SQRT($B$9)*$B911+SQRT(1-$B$9)*U911&lt;_xlfn.NORM.S.INV($B$6),1,0)</f>
        <v>0</v>
      </c>
      <c r="AQ911" s="31" t="n">
        <f aca="false">IF(SQRT($B$9)*$B911+SQRT(1-$B$9)*V911&lt;_xlfn.NORM.S.INV($B$6),1,0)</f>
        <v>0</v>
      </c>
      <c r="AR911" s="31" t="n">
        <f aca="false">IF(SQRT($B$9)*$B911+SQRT(1-$B$9)*W911&lt;_xlfn.NORM.S.INV($B$6),1,0)</f>
        <v>0</v>
      </c>
      <c r="AS911" s="31" t="n">
        <f aca="false">IF(SQRT($B$9)*$B911+SQRT(1-$B$9)*X911&lt;_xlfn.NORM.S.INV($B$6),1,0)</f>
        <v>0</v>
      </c>
      <c r="AT911" s="31" t="n">
        <f aca="false">IF(SQRT($B$9)*$B911+SQRT(1-$B$9)*Y911&lt;_xlfn.NORM.S.INV($B$6),1,0)</f>
        <v>0</v>
      </c>
      <c r="AU911" s="31" t="n">
        <f aca="false">IF(SQRT($B$9)*$B911+SQRT(1-$B$9)*Z911&lt;_xlfn.NORM.S.INV($B$6),1,0)</f>
        <v>0</v>
      </c>
      <c r="AV911" s="31" t="n">
        <f aca="false">IF(SQRT($B$9)*$B911+SQRT(1-$B$9)*AA911&lt;_xlfn.NORM.S.INV($B$6),1,0)</f>
        <v>0</v>
      </c>
      <c r="AW911" s="31" t="n">
        <f aca="false">IF(SQRT($C$9)*$B911+SQRT(1-$C$9)*AB911&lt;_xlfn.NORM.S.INV($C$6),1,0)</f>
        <v>0</v>
      </c>
      <c r="AX911" s="31" t="n">
        <f aca="false">IF(SQRT($C$9)*$B911+SQRT(1-$C$9)*AC911&lt;_xlfn.NORM.S.INV($C$6),1,0)</f>
        <v>0</v>
      </c>
      <c r="AY911" s="31" t="n">
        <f aca="false">IF(SQRT($C$9)*$B911+SQRT(1-$C$9)*AD911&lt;_xlfn.NORM.S.INV($C$6),1,0)</f>
        <v>0</v>
      </c>
      <c r="AZ911" s="31" t="n">
        <f aca="false">IF(SQRT($C$9)*$B911+SQRT(1-$C$9)*AE911&lt;_xlfn.NORM.S.INV($C$6),1,0)</f>
        <v>0</v>
      </c>
      <c r="BA911" s="31" t="n">
        <f aca="false">IF(SQRT($C$9)*$B911+SQRT(1-$C$9)*AF911&lt;_xlfn.NORM.S.INV($C$6),1,0)</f>
        <v>0</v>
      </c>
      <c r="BB911" s="31" t="n">
        <f aca="false">IF(SQRT($C$9)*$B911+SQRT(1-$C$9)*AG911&lt;_xlfn.NORM.S.INV($C$6),1,0)</f>
        <v>0</v>
      </c>
      <c r="BC911" s="31" t="n">
        <f aca="false">IF(SQRT($C$9)*$B911+SQRT(1-$C$9)*AH911&lt;_xlfn.NORM.S.INV($C$6),1,0)</f>
        <v>0</v>
      </c>
      <c r="BD911" s="31" t="n">
        <f aca="false">IF(SQRT($C$9)*$B911+SQRT(1-$C$9)*AI911&lt;_xlfn.NORM.S.INV($C$6),1,0)</f>
        <v>1</v>
      </c>
      <c r="BE911" s="31" t="n">
        <f aca="false">IF(SQRT($C$9)*$B911+SQRT(1-$C$9)*AJ911&lt;_xlfn.NORM.S.INV($C$6),1,0)</f>
        <v>0</v>
      </c>
      <c r="BF911" s="31" t="n">
        <f aca="false">IF(SQRT($C$9)*$B911+SQRT(1-$C$9)*AK911&lt;_xlfn.NORM.S.INV($C$6),1,0)</f>
        <v>0</v>
      </c>
      <c r="BG911" s="21"/>
      <c r="BH911" s="21"/>
      <c r="BI911" s="31" t="n">
        <f aca="false">$B$11*(($A$1061)*$C911/$B$12*$B$7+(1-$A$1061)*$D911/$B$12*$C$7)</f>
        <v>600</v>
      </c>
      <c r="BJ911" s="31" t="n">
        <f aca="false">$B$11*(($A$1062)*$C911/$B$12*$B$7+(1-$A$1062)*$D911/$B$12*$C$7)</f>
        <v>570</v>
      </c>
      <c r="BK911" s="31" t="n">
        <f aca="false">$B$11*(($A$1063)*$C911/$B$12*$B$7+(1-$A$1063)*$D911/$B$12*$C$7)</f>
        <v>540</v>
      </c>
      <c r="BL911" s="31" t="n">
        <f aca="false">$B$11*(($A$1064)*$C911/$B$12*$B$7+(1-$A$1064)*$D911/$B$12*$C$7)</f>
        <v>510</v>
      </c>
      <c r="BM911" s="31" t="n">
        <f aca="false">$B$11*(($A$1065)*$C911/$B$12*$B$7+(1-$A$1065)*$D911/$B$12*$C$7)</f>
        <v>480</v>
      </c>
      <c r="BN911" s="31" t="n">
        <f aca="false">$B$11*(($A$1066)*$C911/$B$12*$B$7+(1-$A$1066)*$D911/$B$12*$C$7)</f>
        <v>450</v>
      </c>
      <c r="BO911" s="31" t="n">
        <f aca="false">$B$11*(($A$1067)*$C911/$B$12*$B$7+(1-$A$1067)*$D911/$B$12*$C$7)</f>
        <v>420</v>
      </c>
      <c r="BP911" s="31" t="n">
        <f aca="false">$B$11*(($A$1068)*$C911/$B$12*$B$7+(1-$A$1068)*$D911/$B$12*$C$7)</f>
        <v>390</v>
      </c>
      <c r="BQ911" s="31" t="n">
        <f aca="false">$B$11*(($A$1069)*$C911/$B$12*$B$7+(1-$A$1069)*$D911/$B$12*$C$7)</f>
        <v>360</v>
      </c>
      <c r="BR911" s="31" t="n">
        <f aca="false">$B$11*(($A$1070)*$C911/$B$12*$B$7+(1-$A$1070)*$D911/$B$12*$C$7)</f>
        <v>330</v>
      </c>
      <c r="BS911" s="31" t="n">
        <f aca="false">$B$11*(($A$1071)*$C911/$B$12*$B$7+(1-$A$1071)*$D911/$B$12*$C$7)</f>
        <v>300</v>
      </c>
      <c r="BT911" s="31" t="n">
        <f aca="false">$B$11*(($A$1072)*$C911/$B$12*$B$7+(1-$A$1072)*$D911/$B$12*$C$7)</f>
        <v>270</v>
      </c>
      <c r="BU911" s="31" t="n">
        <f aca="false">$B$11*(($A$1073)*$C911/$B$12*$B$7+(1-$A$1073)*$D911/$B$12*$C$7)</f>
        <v>240</v>
      </c>
      <c r="BV911" s="31" t="n">
        <f aca="false">$B$11*(($A$1074)*$C911/$B$12*$B$7+(1-$A$1074)*$D911/$B$12*$C$7)</f>
        <v>210</v>
      </c>
      <c r="BW911" s="31" t="n">
        <f aca="false">$B$11*(($A$1075)*$C911/$B$12*$B$7+(1-$A$1075)*$D911/$B$12*$C$7)</f>
        <v>180</v>
      </c>
      <c r="BX911" s="31" t="n">
        <f aca="false">$B$11*(($A$1076)*$C911/$B$12*$B$7+(1-$A$1076)*$D911/$B$12*$C$7)</f>
        <v>150</v>
      </c>
      <c r="BY911" s="31" t="n">
        <f aca="false">$B$11*(($A$1077)*$C911/$B$12*$B$7+(1-$A$1077)*$D911/$B$12*$C$7)</f>
        <v>120</v>
      </c>
      <c r="BZ911" s="31" t="n">
        <f aca="false">$B$11*(($A$1078)*$C911/$B$12*$B$7+(1-$A$1078)*$D911/$B$12*$C$7)</f>
        <v>90</v>
      </c>
      <c r="CA911" s="31" t="n">
        <f aca="false">$B$11*(($A$1079)*$C911/$B$12*$B$7+(1-$A$1079)*$D911/$B$12*$C$7)</f>
        <v>60</v>
      </c>
      <c r="CB911" s="31" t="n">
        <f aca="false">$B$11*(($A$1080)*$C911/$B$12*$B$7+(1-$A$1080)*$D911/$B$12*$C$7)</f>
        <v>30</v>
      </c>
      <c r="CC911" s="31" t="n">
        <f aca="false">$B$11*(($A$1081)*$C911/$B$12*$B$7+(1-$A$1081)*$D911/$B$12*$C$7)</f>
        <v>0</v>
      </c>
    </row>
    <row r="912" customFormat="false" ht="15" hidden="false" customHeight="false" outlineLevel="0" collapsed="false">
      <c r="A912" s="21" t="n">
        <v>888</v>
      </c>
      <c r="B912" s="27" t="n">
        <v>-0.0431015947650842</v>
      </c>
      <c r="C912" s="9" t="n">
        <f aca="false">SUM(AM912:AV912)</f>
        <v>0</v>
      </c>
      <c r="D912" s="9" t="n">
        <f aca="false">SUM(AW912:BF912)</f>
        <v>0</v>
      </c>
      <c r="E912" s="24" t="n">
        <f aca="false">(1-C912/$B$12)*$B$8-C912/$B$12*$B$7</f>
        <v>0.05</v>
      </c>
      <c r="F912" s="24" t="n">
        <f aca="false">(1-D912/$B$12)*$C$8-D912/$B$12*$C$7</f>
        <v>0.09</v>
      </c>
      <c r="G912" s="47" t="n">
        <f aca="false">$B$11*($B$10*C912/$B$12*$B$7+(1-$B$10)*D912/$B$12*$C$7)</f>
        <v>0</v>
      </c>
      <c r="H912" s="24" t="n">
        <f aca="false">$B$10*E912+(1-$B$10)*F912</f>
        <v>0.07</v>
      </c>
      <c r="I912" s="21"/>
      <c r="J912" s="21"/>
      <c r="K912" s="21"/>
      <c r="L912" s="21"/>
      <c r="M912" s="21"/>
      <c r="N912" s="21"/>
      <c r="O912" s="21"/>
      <c r="P912" s="21"/>
      <c r="Q912" s="21"/>
      <c r="R912" s="27" t="n">
        <v>-0.806541319832119</v>
      </c>
      <c r="S912" s="27" t="n">
        <v>0.107939849060253</v>
      </c>
      <c r="T912" s="27" t="n">
        <v>-1.29168924988538</v>
      </c>
      <c r="U912" s="27" t="n">
        <v>-1.31162576360136</v>
      </c>
      <c r="V912" s="27" t="n">
        <v>1.80878771768357</v>
      </c>
      <c r="W912" s="27" t="n">
        <v>-0.746809528167571</v>
      </c>
      <c r="X912" s="27" t="n">
        <v>0.986336709293988</v>
      </c>
      <c r="Y912" s="27" t="n">
        <v>1.35344453667566</v>
      </c>
      <c r="Z912" s="27" t="n">
        <v>-0.143318853870261</v>
      </c>
      <c r="AA912" s="27" t="n">
        <v>-1.17077506012023</v>
      </c>
      <c r="AB912" s="27" t="n">
        <v>-0.654007628674169</v>
      </c>
      <c r="AC912" s="27" t="n">
        <v>-0.0593025793678694</v>
      </c>
      <c r="AD912" s="27" t="n">
        <v>0.0106924465160367</v>
      </c>
      <c r="AE912" s="27" t="n">
        <v>0.612235869591177</v>
      </c>
      <c r="AF912" s="27" t="n">
        <v>0.676464320890932</v>
      </c>
      <c r="AG912" s="27" t="n">
        <v>0.0186536516341922</v>
      </c>
      <c r="AH912" s="27" t="n">
        <v>-0.457983242218635</v>
      </c>
      <c r="AI912" s="27" t="n">
        <v>0.69857348143973</v>
      </c>
      <c r="AJ912" s="27" t="n">
        <v>-1.59567736280099</v>
      </c>
      <c r="AK912" s="27" t="n">
        <v>-0.73157846413602</v>
      </c>
      <c r="AL912" s="21"/>
      <c r="AM912" s="31" t="n">
        <f aca="false">IF(SQRT($B$9)*$B912+SQRT(1-$B$9)*R912&lt;_xlfn.NORM.S.INV($B$6),1,0)</f>
        <v>0</v>
      </c>
      <c r="AN912" s="31" t="n">
        <f aca="false">IF(SQRT($B$9)*$B912+SQRT(1-$B$9)*S912&lt;_xlfn.NORM.S.INV($B$6),1,0)</f>
        <v>0</v>
      </c>
      <c r="AO912" s="31" t="n">
        <f aca="false">IF(SQRT($B$9)*$B912+SQRT(1-$B$9)*T912&lt;_xlfn.NORM.S.INV($B$6),1,0)</f>
        <v>0</v>
      </c>
      <c r="AP912" s="31" t="n">
        <f aca="false">IF(SQRT($B$9)*$B912+SQRT(1-$B$9)*U912&lt;_xlfn.NORM.S.INV($B$6),1,0)</f>
        <v>0</v>
      </c>
      <c r="AQ912" s="31" t="n">
        <f aca="false">IF(SQRT($B$9)*$B912+SQRT(1-$B$9)*V912&lt;_xlfn.NORM.S.INV($B$6),1,0)</f>
        <v>0</v>
      </c>
      <c r="AR912" s="31" t="n">
        <f aca="false">IF(SQRT($B$9)*$B912+SQRT(1-$B$9)*W912&lt;_xlfn.NORM.S.INV($B$6),1,0)</f>
        <v>0</v>
      </c>
      <c r="AS912" s="31" t="n">
        <f aca="false">IF(SQRT($B$9)*$B912+SQRT(1-$B$9)*X912&lt;_xlfn.NORM.S.INV($B$6),1,0)</f>
        <v>0</v>
      </c>
      <c r="AT912" s="31" t="n">
        <f aca="false">IF(SQRT($B$9)*$B912+SQRT(1-$B$9)*Y912&lt;_xlfn.NORM.S.INV($B$6),1,0)</f>
        <v>0</v>
      </c>
      <c r="AU912" s="31" t="n">
        <f aca="false">IF(SQRT($B$9)*$B912+SQRT(1-$B$9)*Z912&lt;_xlfn.NORM.S.INV($B$6),1,0)</f>
        <v>0</v>
      </c>
      <c r="AV912" s="31" t="n">
        <f aca="false">IF(SQRT($B$9)*$B912+SQRT(1-$B$9)*AA912&lt;_xlfn.NORM.S.INV($B$6),1,0)</f>
        <v>0</v>
      </c>
      <c r="AW912" s="31" t="n">
        <f aca="false">IF(SQRT($C$9)*$B912+SQRT(1-$C$9)*AB912&lt;_xlfn.NORM.S.INV($C$6),1,0)</f>
        <v>0</v>
      </c>
      <c r="AX912" s="31" t="n">
        <f aca="false">IF(SQRT($C$9)*$B912+SQRT(1-$C$9)*AC912&lt;_xlfn.NORM.S.INV($C$6),1,0)</f>
        <v>0</v>
      </c>
      <c r="AY912" s="31" t="n">
        <f aca="false">IF(SQRT($C$9)*$B912+SQRT(1-$C$9)*AD912&lt;_xlfn.NORM.S.INV($C$6),1,0)</f>
        <v>0</v>
      </c>
      <c r="AZ912" s="31" t="n">
        <f aca="false">IF(SQRT($C$9)*$B912+SQRT(1-$C$9)*AE912&lt;_xlfn.NORM.S.INV($C$6),1,0)</f>
        <v>0</v>
      </c>
      <c r="BA912" s="31" t="n">
        <f aca="false">IF(SQRT($C$9)*$B912+SQRT(1-$C$9)*AF912&lt;_xlfn.NORM.S.INV($C$6),1,0)</f>
        <v>0</v>
      </c>
      <c r="BB912" s="31" t="n">
        <f aca="false">IF(SQRT($C$9)*$B912+SQRT(1-$C$9)*AG912&lt;_xlfn.NORM.S.INV($C$6),1,0)</f>
        <v>0</v>
      </c>
      <c r="BC912" s="31" t="n">
        <f aca="false">IF(SQRT($C$9)*$B912+SQRT(1-$C$9)*AH912&lt;_xlfn.NORM.S.INV($C$6),1,0)</f>
        <v>0</v>
      </c>
      <c r="BD912" s="31" t="n">
        <f aca="false">IF(SQRT($C$9)*$B912+SQRT(1-$C$9)*AI912&lt;_xlfn.NORM.S.INV($C$6),1,0)</f>
        <v>0</v>
      </c>
      <c r="BE912" s="31" t="n">
        <f aca="false">IF(SQRT($C$9)*$B912+SQRT(1-$C$9)*AJ912&lt;_xlfn.NORM.S.INV($C$6),1,0)</f>
        <v>0</v>
      </c>
      <c r="BF912" s="31" t="n">
        <f aca="false">IF(SQRT($C$9)*$B912+SQRT(1-$C$9)*AK912&lt;_xlfn.NORM.S.INV($C$6),1,0)</f>
        <v>0</v>
      </c>
      <c r="BG912" s="21"/>
      <c r="BH912" s="21"/>
      <c r="BI912" s="31" t="n">
        <f aca="false">$B$11*(($A$1061)*$C912/$B$12*$B$7+(1-$A$1061)*$D912/$B$12*$C$7)</f>
        <v>0</v>
      </c>
      <c r="BJ912" s="31" t="n">
        <f aca="false">$B$11*(($A$1062)*$C912/$B$12*$B$7+(1-$A$1062)*$D912/$B$12*$C$7)</f>
        <v>0</v>
      </c>
      <c r="BK912" s="31" t="n">
        <f aca="false">$B$11*(($A$1063)*$C912/$B$12*$B$7+(1-$A$1063)*$D912/$B$12*$C$7)</f>
        <v>0</v>
      </c>
      <c r="BL912" s="31" t="n">
        <f aca="false">$B$11*(($A$1064)*$C912/$B$12*$B$7+(1-$A$1064)*$D912/$B$12*$C$7)</f>
        <v>0</v>
      </c>
      <c r="BM912" s="31" t="n">
        <f aca="false">$B$11*(($A$1065)*$C912/$B$12*$B$7+(1-$A$1065)*$D912/$B$12*$C$7)</f>
        <v>0</v>
      </c>
      <c r="BN912" s="31" t="n">
        <f aca="false">$B$11*(($A$1066)*$C912/$B$12*$B$7+(1-$A$1066)*$D912/$B$12*$C$7)</f>
        <v>0</v>
      </c>
      <c r="BO912" s="31" t="n">
        <f aca="false">$B$11*(($A$1067)*$C912/$B$12*$B$7+(1-$A$1067)*$D912/$B$12*$C$7)</f>
        <v>0</v>
      </c>
      <c r="BP912" s="31" t="n">
        <f aca="false">$B$11*(($A$1068)*$C912/$B$12*$B$7+(1-$A$1068)*$D912/$B$12*$C$7)</f>
        <v>0</v>
      </c>
      <c r="BQ912" s="31" t="n">
        <f aca="false">$B$11*(($A$1069)*$C912/$B$12*$B$7+(1-$A$1069)*$D912/$B$12*$C$7)</f>
        <v>0</v>
      </c>
      <c r="BR912" s="31" t="n">
        <f aca="false">$B$11*(($A$1070)*$C912/$B$12*$B$7+(1-$A$1070)*$D912/$B$12*$C$7)</f>
        <v>0</v>
      </c>
      <c r="BS912" s="31" t="n">
        <f aca="false">$B$11*(($A$1071)*$C912/$B$12*$B$7+(1-$A$1071)*$D912/$B$12*$C$7)</f>
        <v>0</v>
      </c>
      <c r="BT912" s="31" t="n">
        <f aca="false">$B$11*(($A$1072)*$C912/$B$12*$B$7+(1-$A$1072)*$D912/$B$12*$C$7)</f>
        <v>0</v>
      </c>
      <c r="BU912" s="31" t="n">
        <f aca="false">$B$11*(($A$1073)*$C912/$B$12*$B$7+(1-$A$1073)*$D912/$B$12*$C$7)</f>
        <v>0</v>
      </c>
      <c r="BV912" s="31" t="n">
        <f aca="false">$B$11*(($A$1074)*$C912/$B$12*$B$7+(1-$A$1074)*$D912/$B$12*$C$7)</f>
        <v>0</v>
      </c>
      <c r="BW912" s="31" t="n">
        <f aca="false">$B$11*(($A$1075)*$C912/$B$12*$B$7+(1-$A$1075)*$D912/$B$12*$C$7)</f>
        <v>0</v>
      </c>
      <c r="BX912" s="31" t="n">
        <f aca="false">$B$11*(($A$1076)*$C912/$B$12*$B$7+(1-$A$1076)*$D912/$B$12*$C$7)</f>
        <v>0</v>
      </c>
      <c r="BY912" s="31" t="n">
        <f aca="false">$B$11*(($A$1077)*$C912/$B$12*$B$7+(1-$A$1077)*$D912/$B$12*$C$7)</f>
        <v>0</v>
      </c>
      <c r="BZ912" s="31" t="n">
        <f aca="false">$B$11*(($A$1078)*$C912/$B$12*$B$7+(1-$A$1078)*$D912/$B$12*$C$7)</f>
        <v>0</v>
      </c>
      <c r="CA912" s="31" t="n">
        <f aca="false">$B$11*(($A$1079)*$C912/$B$12*$B$7+(1-$A$1079)*$D912/$B$12*$C$7)</f>
        <v>0</v>
      </c>
      <c r="CB912" s="31" t="n">
        <f aca="false">$B$11*(($A$1080)*$C912/$B$12*$B$7+(1-$A$1080)*$D912/$B$12*$C$7)</f>
        <v>0</v>
      </c>
      <c r="CC912" s="31" t="n">
        <f aca="false">$B$11*(($A$1081)*$C912/$B$12*$B$7+(1-$A$1081)*$D912/$B$12*$C$7)</f>
        <v>0</v>
      </c>
    </row>
    <row r="913" customFormat="false" ht="15" hidden="false" customHeight="false" outlineLevel="0" collapsed="false">
      <c r="A913" s="21" t="n">
        <v>889</v>
      </c>
      <c r="B913" s="27" t="n">
        <v>-1.78298732211974</v>
      </c>
      <c r="C913" s="9" t="n">
        <f aca="false">SUM(AM913:AV913)</f>
        <v>0</v>
      </c>
      <c r="D913" s="9" t="n">
        <f aca="false">SUM(AW913:BF913)</f>
        <v>2</v>
      </c>
      <c r="E913" s="24" t="n">
        <f aca="false">(1-C913/$B$12)*$B$8-C913/$B$12*$B$7</f>
        <v>0.05</v>
      </c>
      <c r="F913" s="24" t="n">
        <f aca="false">(1-D913/$B$12)*$C$8-D913/$B$12*$C$7</f>
        <v>-0.048</v>
      </c>
      <c r="G913" s="47" t="n">
        <f aca="false">$B$11*($B$10*C913/$B$12*$B$7+(1-$B$10)*D913/$B$12*$C$7)</f>
        <v>600</v>
      </c>
      <c r="H913" s="24" t="n">
        <f aca="false">$B$10*E913+(1-$B$10)*F913</f>
        <v>0.001</v>
      </c>
      <c r="I913" s="21"/>
      <c r="J913" s="21"/>
      <c r="K913" s="21"/>
      <c r="L913" s="21"/>
      <c r="M913" s="21"/>
      <c r="N913" s="21"/>
      <c r="O913" s="21"/>
      <c r="P913" s="21"/>
      <c r="Q913" s="21"/>
      <c r="R913" s="27" t="n">
        <v>-0.669038274103851</v>
      </c>
      <c r="S913" s="27" t="n">
        <v>-1.69868808300674</v>
      </c>
      <c r="T913" s="27" t="n">
        <v>1.60093093346383</v>
      </c>
      <c r="U913" s="27" t="n">
        <v>1.44688370543257</v>
      </c>
      <c r="V913" s="27" t="n">
        <v>0.359151635231188</v>
      </c>
      <c r="W913" s="27" t="n">
        <v>-0.417820632149772</v>
      </c>
      <c r="X913" s="27" t="n">
        <v>-0.685451147995567</v>
      </c>
      <c r="Y913" s="27" t="n">
        <v>1.23014413418696</v>
      </c>
      <c r="Z913" s="27" t="n">
        <v>-0.323807724137494</v>
      </c>
      <c r="AA913" s="27" t="n">
        <v>1.33409252155661</v>
      </c>
      <c r="AB913" s="27" t="n">
        <v>-1.72554602176803</v>
      </c>
      <c r="AC913" s="27" t="n">
        <v>-0.149765430814229</v>
      </c>
      <c r="AD913" s="27" t="n">
        <v>1.88390808067011</v>
      </c>
      <c r="AE913" s="27" t="n">
        <v>0.0415951079578539</v>
      </c>
      <c r="AF913" s="27" t="n">
        <v>-0.350312968074079</v>
      </c>
      <c r="AG913" s="27" t="n">
        <v>-0.817534638309079</v>
      </c>
      <c r="AH913" s="27" t="n">
        <v>-1.69191500149065</v>
      </c>
      <c r="AI913" s="27" t="n">
        <v>0.105539677799054</v>
      </c>
      <c r="AJ913" s="27" t="n">
        <v>2.02287950016046</v>
      </c>
      <c r="AK913" s="27" t="n">
        <v>-0.300635412427267</v>
      </c>
      <c r="AL913" s="21"/>
      <c r="AM913" s="31" t="n">
        <f aca="false">IF(SQRT($B$9)*$B913+SQRT(1-$B$9)*R913&lt;_xlfn.NORM.S.INV($B$6),1,0)</f>
        <v>0</v>
      </c>
      <c r="AN913" s="31" t="n">
        <f aca="false">IF(SQRT($B$9)*$B913+SQRT(1-$B$9)*S913&lt;_xlfn.NORM.S.INV($B$6),1,0)</f>
        <v>0</v>
      </c>
      <c r="AO913" s="31" t="n">
        <f aca="false">IF(SQRT($B$9)*$B913+SQRT(1-$B$9)*T913&lt;_xlfn.NORM.S.INV($B$6),1,0)</f>
        <v>0</v>
      </c>
      <c r="AP913" s="31" t="n">
        <f aca="false">IF(SQRT($B$9)*$B913+SQRT(1-$B$9)*U913&lt;_xlfn.NORM.S.INV($B$6),1,0)</f>
        <v>0</v>
      </c>
      <c r="AQ913" s="31" t="n">
        <f aca="false">IF(SQRT($B$9)*$B913+SQRT(1-$B$9)*V913&lt;_xlfn.NORM.S.INV($B$6),1,0)</f>
        <v>0</v>
      </c>
      <c r="AR913" s="31" t="n">
        <f aca="false">IF(SQRT($B$9)*$B913+SQRT(1-$B$9)*W913&lt;_xlfn.NORM.S.INV($B$6),1,0)</f>
        <v>0</v>
      </c>
      <c r="AS913" s="31" t="n">
        <f aca="false">IF(SQRT($B$9)*$B913+SQRT(1-$B$9)*X913&lt;_xlfn.NORM.S.INV($B$6),1,0)</f>
        <v>0</v>
      </c>
      <c r="AT913" s="31" t="n">
        <f aca="false">IF(SQRT($B$9)*$B913+SQRT(1-$B$9)*Y913&lt;_xlfn.NORM.S.INV($B$6),1,0)</f>
        <v>0</v>
      </c>
      <c r="AU913" s="31" t="n">
        <f aca="false">IF(SQRT($B$9)*$B913+SQRT(1-$B$9)*Z913&lt;_xlfn.NORM.S.INV($B$6),1,0)</f>
        <v>0</v>
      </c>
      <c r="AV913" s="31" t="n">
        <f aca="false">IF(SQRT($B$9)*$B913+SQRT(1-$B$9)*AA913&lt;_xlfn.NORM.S.INV($B$6),1,0)</f>
        <v>0</v>
      </c>
      <c r="AW913" s="31" t="n">
        <f aca="false">IF(SQRT($C$9)*$B913+SQRT(1-$C$9)*AB913&lt;_xlfn.NORM.S.INV($C$6),1,0)</f>
        <v>1</v>
      </c>
      <c r="AX913" s="31" t="n">
        <f aca="false">IF(SQRT($C$9)*$B913+SQRT(1-$C$9)*AC913&lt;_xlfn.NORM.S.INV($C$6),1,0)</f>
        <v>0</v>
      </c>
      <c r="AY913" s="31" t="n">
        <f aca="false">IF(SQRT($C$9)*$B913+SQRT(1-$C$9)*AD913&lt;_xlfn.NORM.S.INV($C$6),1,0)</f>
        <v>0</v>
      </c>
      <c r="AZ913" s="31" t="n">
        <f aca="false">IF(SQRT($C$9)*$B913+SQRT(1-$C$9)*AE913&lt;_xlfn.NORM.S.INV($C$6),1,0)</f>
        <v>0</v>
      </c>
      <c r="BA913" s="31" t="n">
        <f aca="false">IF(SQRT($C$9)*$B913+SQRT(1-$C$9)*AF913&lt;_xlfn.NORM.S.INV($C$6),1,0)</f>
        <v>0</v>
      </c>
      <c r="BB913" s="31" t="n">
        <f aca="false">IF(SQRT($C$9)*$B913+SQRT(1-$C$9)*AG913&lt;_xlfn.NORM.S.INV($C$6),1,0)</f>
        <v>0</v>
      </c>
      <c r="BC913" s="31" t="n">
        <f aca="false">IF(SQRT($C$9)*$B913+SQRT(1-$C$9)*AH913&lt;_xlfn.NORM.S.INV($C$6),1,0)</f>
        <v>1</v>
      </c>
      <c r="BD913" s="31" t="n">
        <f aca="false">IF(SQRT($C$9)*$B913+SQRT(1-$C$9)*AI913&lt;_xlfn.NORM.S.INV($C$6),1,0)</f>
        <v>0</v>
      </c>
      <c r="BE913" s="31" t="n">
        <f aca="false">IF(SQRT($C$9)*$B913+SQRT(1-$C$9)*AJ913&lt;_xlfn.NORM.S.INV($C$6),1,0)</f>
        <v>0</v>
      </c>
      <c r="BF913" s="31" t="n">
        <f aca="false">IF(SQRT($C$9)*$B913+SQRT(1-$C$9)*AK913&lt;_xlfn.NORM.S.INV($C$6),1,0)</f>
        <v>0</v>
      </c>
      <c r="BG913" s="21"/>
      <c r="BH913" s="21"/>
      <c r="BI913" s="31" t="n">
        <f aca="false">$B$11*(($A$1061)*$C913/$B$12*$B$7+(1-$A$1061)*$D913/$B$12*$C$7)</f>
        <v>1200</v>
      </c>
      <c r="BJ913" s="31" t="n">
        <f aca="false">$B$11*(($A$1062)*$C913/$B$12*$B$7+(1-$A$1062)*$D913/$B$12*$C$7)</f>
        <v>1140</v>
      </c>
      <c r="BK913" s="31" t="n">
        <f aca="false">$B$11*(($A$1063)*$C913/$B$12*$B$7+(1-$A$1063)*$D913/$B$12*$C$7)</f>
        <v>1080</v>
      </c>
      <c r="BL913" s="31" t="n">
        <f aca="false">$B$11*(($A$1064)*$C913/$B$12*$B$7+(1-$A$1064)*$D913/$B$12*$C$7)</f>
        <v>1020</v>
      </c>
      <c r="BM913" s="31" t="n">
        <f aca="false">$B$11*(($A$1065)*$C913/$B$12*$B$7+(1-$A$1065)*$D913/$B$12*$C$7)</f>
        <v>960</v>
      </c>
      <c r="BN913" s="31" t="n">
        <f aca="false">$B$11*(($A$1066)*$C913/$B$12*$B$7+(1-$A$1066)*$D913/$B$12*$C$7)</f>
        <v>900</v>
      </c>
      <c r="BO913" s="31" t="n">
        <f aca="false">$B$11*(($A$1067)*$C913/$B$12*$B$7+(1-$A$1067)*$D913/$B$12*$C$7)</f>
        <v>840</v>
      </c>
      <c r="BP913" s="31" t="n">
        <f aca="false">$B$11*(($A$1068)*$C913/$B$12*$B$7+(1-$A$1068)*$D913/$B$12*$C$7)</f>
        <v>780</v>
      </c>
      <c r="BQ913" s="31" t="n">
        <f aca="false">$B$11*(($A$1069)*$C913/$B$12*$B$7+(1-$A$1069)*$D913/$B$12*$C$7)</f>
        <v>720</v>
      </c>
      <c r="BR913" s="31" t="n">
        <f aca="false">$B$11*(($A$1070)*$C913/$B$12*$B$7+(1-$A$1070)*$D913/$B$12*$C$7)</f>
        <v>660</v>
      </c>
      <c r="BS913" s="31" t="n">
        <f aca="false">$B$11*(($A$1071)*$C913/$B$12*$B$7+(1-$A$1071)*$D913/$B$12*$C$7)</f>
        <v>600</v>
      </c>
      <c r="BT913" s="31" t="n">
        <f aca="false">$B$11*(($A$1072)*$C913/$B$12*$B$7+(1-$A$1072)*$D913/$B$12*$C$7)</f>
        <v>540</v>
      </c>
      <c r="BU913" s="31" t="n">
        <f aca="false">$B$11*(($A$1073)*$C913/$B$12*$B$7+(1-$A$1073)*$D913/$B$12*$C$7)</f>
        <v>480</v>
      </c>
      <c r="BV913" s="31" t="n">
        <f aca="false">$B$11*(($A$1074)*$C913/$B$12*$B$7+(1-$A$1074)*$D913/$B$12*$C$7)</f>
        <v>420</v>
      </c>
      <c r="BW913" s="31" t="n">
        <f aca="false">$B$11*(($A$1075)*$C913/$B$12*$B$7+(1-$A$1075)*$D913/$B$12*$C$7)</f>
        <v>360</v>
      </c>
      <c r="BX913" s="31" t="n">
        <f aca="false">$B$11*(($A$1076)*$C913/$B$12*$B$7+(1-$A$1076)*$D913/$B$12*$C$7)</f>
        <v>300</v>
      </c>
      <c r="BY913" s="31" t="n">
        <f aca="false">$B$11*(($A$1077)*$C913/$B$12*$B$7+(1-$A$1077)*$D913/$B$12*$C$7)</f>
        <v>240</v>
      </c>
      <c r="BZ913" s="31" t="n">
        <f aca="false">$B$11*(($A$1078)*$C913/$B$12*$B$7+(1-$A$1078)*$D913/$B$12*$C$7)</f>
        <v>180</v>
      </c>
      <c r="CA913" s="31" t="n">
        <f aca="false">$B$11*(($A$1079)*$C913/$B$12*$B$7+(1-$A$1079)*$D913/$B$12*$C$7)</f>
        <v>120</v>
      </c>
      <c r="CB913" s="31" t="n">
        <f aca="false">$B$11*(($A$1080)*$C913/$B$12*$B$7+(1-$A$1080)*$D913/$B$12*$C$7)</f>
        <v>60.0000000000001</v>
      </c>
      <c r="CC913" s="31" t="n">
        <f aca="false">$B$11*(($A$1081)*$C913/$B$12*$B$7+(1-$A$1081)*$D913/$B$12*$C$7)</f>
        <v>0</v>
      </c>
    </row>
    <row r="914" customFormat="false" ht="15" hidden="false" customHeight="false" outlineLevel="0" collapsed="false">
      <c r="A914" s="21" t="n">
        <v>890</v>
      </c>
      <c r="B914" s="27" t="n">
        <v>-0.712168289786576</v>
      </c>
      <c r="C914" s="9" t="n">
        <f aca="false">SUM(AM914:AV914)</f>
        <v>1</v>
      </c>
      <c r="D914" s="9" t="n">
        <f aca="false">SUM(AW914:BF914)</f>
        <v>1</v>
      </c>
      <c r="E914" s="24" t="n">
        <f aca="false">(1-C914/$B$12)*$B$8-C914/$B$12*$B$7</f>
        <v>0.005</v>
      </c>
      <c r="F914" s="24" t="n">
        <f aca="false">(1-D914/$B$12)*$C$8-D914/$B$12*$C$7</f>
        <v>0.021</v>
      </c>
      <c r="G914" s="47" t="n">
        <f aca="false">$B$11*($B$10*C914/$B$12*$B$7+(1-$B$10)*D914/$B$12*$C$7)</f>
        <v>500</v>
      </c>
      <c r="H914" s="24" t="n">
        <f aca="false">$B$10*E914+(1-$B$10)*F914</f>
        <v>0.013</v>
      </c>
      <c r="I914" s="21"/>
      <c r="J914" s="21"/>
      <c r="K914" s="21"/>
      <c r="L914" s="21"/>
      <c r="M914" s="21"/>
      <c r="N914" s="21"/>
      <c r="O914" s="21"/>
      <c r="P914" s="21"/>
      <c r="Q914" s="21"/>
      <c r="R914" s="27" t="n">
        <v>-1.02797353886459</v>
      </c>
      <c r="S914" s="27" t="n">
        <v>0.0669976000309809</v>
      </c>
      <c r="T914" s="27" t="n">
        <v>-0.543365411178161</v>
      </c>
      <c r="U914" s="27" t="n">
        <v>-2.39655157258528</v>
      </c>
      <c r="V914" s="27" t="n">
        <v>0.0182610957898538</v>
      </c>
      <c r="W914" s="27" t="n">
        <v>-2.0412596903425</v>
      </c>
      <c r="X914" s="27" t="n">
        <v>0.499797607512523</v>
      </c>
      <c r="Y914" s="27" t="n">
        <v>0.238177946319805</v>
      </c>
      <c r="Z914" s="27" t="n">
        <v>0.893826955955985</v>
      </c>
      <c r="AA914" s="27" t="n">
        <v>-0.759091276231685</v>
      </c>
      <c r="AB914" s="27" t="n">
        <v>-0.0931206996872464</v>
      </c>
      <c r="AC914" s="27" t="n">
        <v>0.553616122406775</v>
      </c>
      <c r="AD914" s="27" t="n">
        <v>1.85258813709617</v>
      </c>
      <c r="AE914" s="27" t="n">
        <v>-1.98081692017357</v>
      </c>
      <c r="AF914" s="27" t="n">
        <v>1.050862106049</v>
      </c>
      <c r="AG914" s="27" t="n">
        <v>-1.18953931131605</v>
      </c>
      <c r="AH914" s="27" t="n">
        <v>2.12120032420966</v>
      </c>
      <c r="AI914" s="27" t="n">
        <v>-0.0919152832960362</v>
      </c>
      <c r="AJ914" s="27" t="n">
        <v>0.129094622010509</v>
      </c>
      <c r="AK914" s="27" t="n">
        <v>1.51164010386009</v>
      </c>
      <c r="AL914" s="21"/>
      <c r="AM914" s="31" t="n">
        <f aca="false">IF(SQRT($B$9)*$B914+SQRT(1-$B$9)*R914&lt;_xlfn.NORM.S.INV($B$6),1,0)</f>
        <v>0</v>
      </c>
      <c r="AN914" s="31" t="n">
        <f aca="false">IF(SQRT($B$9)*$B914+SQRT(1-$B$9)*S914&lt;_xlfn.NORM.S.INV($B$6),1,0)</f>
        <v>0</v>
      </c>
      <c r="AO914" s="31" t="n">
        <f aca="false">IF(SQRT($B$9)*$B914+SQRT(1-$B$9)*T914&lt;_xlfn.NORM.S.INV($B$6),1,0)</f>
        <v>0</v>
      </c>
      <c r="AP914" s="31" t="n">
        <f aca="false">IF(SQRT($B$9)*$B914+SQRT(1-$B$9)*U914&lt;_xlfn.NORM.S.INV($B$6),1,0)</f>
        <v>1</v>
      </c>
      <c r="AQ914" s="31" t="n">
        <f aca="false">IF(SQRT($B$9)*$B914+SQRT(1-$B$9)*V914&lt;_xlfn.NORM.S.INV($B$6),1,0)</f>
        <v>0</v>
      </c>
      <c r="AR914" s="31" t="n">
        <f aca="false">IF(SQRT($B$9)*$B914+SQRT(1-$B$9)*W914&lt;_xlfn.NORM.S.INV($B$6),1,0)</f>
        <v>0</v>
      </c>
      <c r="AS914" s="31" t="n">
        <f aca="false">IF(SQRT($B$9)*$B914+SQRT(1-$B$9)*X914&lt;_xlfn.NORM.S.INV($B$6),1,0)</f>
        <v>0</v>
      </c>
      <c r="AT914" s="31" t="n">
        <f aca="false">IF(SQRT($B$9)*$B914+SQRT(1-$B$9)*Y914&lt;_xlfn.NORM.S.INV($B$6),1,0)</f>
        <v>0</v>
      </c>
      <c r="AU914" s="31" t="n">
        <f aca="false">IF(SQRT($B$9)*$B914+SQRT(1-$B$9)*Z914&lt;_xlfn.NORM.S.INV($B$6),1,0)</f>
        <v>0</v>
      </c>
      <c r="AV914" s="31" t="n">
        <f aca="false">IF(SQRT($B$9)*$B914+SQRT(1-$B$9)*AA914&lt;_xlfn.NORM.S.INV($B$6),1,0)</f>
        <v>0</v>
      </c>
      <c r="AW914" s="31" t="n">
        <f aca="false">IF(SQRT($C$9)*$B914+SQRT(1-$C$9)*AB914&lt;_xlfn.NORM.S.INV($C$6),1,0)</f>
        <v>0</v>
      </c>
      <c r="AX914" s="31" t="n">
        <f aca="false">IF(SQRT($C$9)*$B914+SQRT(1-$C$9)*AC914&lt;_xlfn.NORM.S.INV($C$6),1,0)</f>
        <v>0</v>
      </c>
      <c r="AY914" s="31" t="n">
        <f aca="false">IF(SQRT($C$9)*$B914+SQRT(1-$C$9)*AD914&lt;_xlfn.NORM.S.INV($C$6),1,0)</f>
        <v>0</v>
      </c>
      <c r="AZ914" s="31" t="n">
        <f aca="false">IF(SQRT($C$9)*$B914+SQRT(1-$C$9)*AE914&lt;_xlfn.NORM.S.INV($C$6),1,0)</f>
        <v>1</v>
      </c>
      <c r="BA914" s="31" t="n">
        <f aca="false">IF(SQRT($C$9)*$B914+SQRT(1-$C$9)*AF914&lt;_xlfn.NORM.S.INV($C$6),1,0)</f>
        <v>0</v>
      </c>
      <c r="BB914" s="31" t="n">
        <f aca="false">IF(SQRT($C$9)*$B914+SQRT(1-$C$9)*AG914&lt;_xlfn.NORM.S.INV($C$6),1,0)</f>
        <v>0</v>
      </c>
      <c r="BC914" s="31" t="n">
        <f aca="false">IF(SQRT($C$9)*$B914+SQRT(1-$C$9)*AH914&lt;_xlfn.NORM.S.INV($C$6),1,0)</f>
        <v>0</v>
      </c>
      <c r="BD914" s="31" t="n">
        <f aca="false">IF(SQRT($C$9)*$B914+SQRT(1-$C$9)*AI914&lt;_xlfn.NORM.S.INV($C$6),1,0)</f>
        <v>0</v>
      </c>
      <c r="BE914" s="31" t="n">
        <f aca="false">IF(SQRT($C$9)*$B914+SQRT(1-$C$9)*AJ914&lt;_xlfn.NORM.S.INV($C$6),1,0)</f>
        <v>0</v>
      </c>
      <c r="BF914" s="31" t="n">
        <f aca="false">IF(SQRT($C$9)*$B914+SQRT(1-$C$9)*AK914&lt;_xlfn.NORM.S.INV($C$6),1,0)</f>
        <v>0</v>
      </c>
      <c r="BG914" s="21"/>
      <c r="BH914" s="21"/>
      <c r="BI914" s="31" t="n">
        <f aca="false">$B$11*(($A$1061)*$C914/$B$12*$B$7+(1-$A$1061)*$D914/$B$12*$C$7)</f>
        <v>600</v>
      </c>
      <c r="BJ914" s="31" t="n">
        <f aca="false">$B$11*(($A$1062)*$C914/$B$12*$B$7+(1-$A$1062)*$D914/$B$12*$C$7)</f>
        <v>590</v>
      </c>
      <c r="BK914" s="31" t="n">
        <f aca="false">$B$11*(($A$1063)*$C914/$B$12*$B$7+(1-$A$1063)*$D914/$B$12*$C$7)</f>
        <v>580</v>
      </c>
      <c r="BL914" s="31" t="n">
        <f aca="false">$B$11*(($A$1064)*$C914/$B$12*$B$7+(1-$A$1064)*$D914/$B$12*$C$7)</f>
        <v>570</v>
      </c>
      <c r="BM914" s="31" t="n">
        <f aca="false">$B$11*(($A$1065)*$C914/$B$12*$B$7+(1-$A$1065)*$D914/$B$12*$C$7)</f>
        <v>560</v>
      </c>
      <c r="BN914" s="31" t="n">
        <f aca="false">$B$11*(($A$1066)*$C914/$B$12*$B$7+(1-$A$1066)*$D914/$B$12*$C$7)</f>
        <v>550</v>
      </c>
      <c r="BO914" s="31" t="n">
        <f aca="false">$B$11*(($A$1067)*$C914/$B$12*$B$7+(1-$A$1067)*$D914/$B$12*$C$7)</f>
        <v>540</v>
      </c>
      <c r="BP914" s="31" t="n">
        <f aca="false">$B$11*(($A$1068)*$C914/$B$12*$B$7+(1-$A$1068)*$D914/$B$12*$C$7)</f>
        <v>530</v>
      </c>
      <c r="BQ914" s="31" t="n">
        <f aca="false">$B$11*(($A$1069)*$C914/$B$12*$B$7+(1-$A$1069)*$D914/$B$12*$C$7)</f>
        <v>520</v>
      </c>
      <c r="BR914" s="31" t="n">
        <f aca="false">$B$11*(($A$1070)*$C914/$B$12*$B$7+(1-$A$1070)*$D914/$B$12*$C$7)</f>
        <v>510</v>
      </c>
      <c r="BS914" s="31" t="n">
        <f aca="false">$B$11*(($A$1071)*$C914/$B$12*$B$7+(1-$A$1071)*$D914/$B$12*$C$7)</f>
        <v>500</v>
      </c>
      <c r="BT914" s="31" t="n">
        <f aca="false">$B$11*(($A$1072)*$C914/$B$12*$B$7+(1-$A$1072)*$D914/$B$12*$C$7)</f>
        <v>490</v>
      </c>
      <c r="BU914" s="31" t="n">
        <f aca="false">$B$11*(($A$1073)*$C914/$B$12*$B$7+(1-$A$1073)*$D914/$B$12*$C$7)</f>
        <v>480</v>
      </c>
      <c r="BV914" s="31" t="n">
        <f aca="false">$B$11*(($A$1074)*$C914/$B$12*$B$7+(1-$A$1074)*$D914/$B$12*$C$7)</f>
        <v>470</v>
      </c>
      <c r="BW914" s="31" t="n">
        <f aca="false">$B$11*(($A$1075)*$C914/$B$12*$B$7+(1-$A$1075)*$D914/$B$12*$C$7)</f>
        <v>460</v>
      </c>
      <c r="BX914" s="31" t="n">
        <f aca="false">$B$11*(($A$1076)*$C914/$B$12*$B$7+(1-$A$1076)*$D914/$B$12*$C$7)</f>
        <v>450</v>
      </c>
      <c r="BY914" s="31" t="n">
        <f aca="false">$B$11*(($A$1077)*$C914/$B$12*$B$7+(1-$A$1077)*$D914/$B$12*$C$7)</f>
        <v>440</v>
      </c>
      <c r="BZ914" s="31" t="n">
        <f aca="false">$B$11*(($A$1078)*$C914/$B$12*$B$7+(1-$A$1078)*$D914/$B$12*$C$7)</f>
        <v>430</v>
      </c>
      <c r="CA914" s="31" t="n">
        <f aca="false">$B$11*(($A$1079)*$C914/$B$12*$B$7+(1-$A$1079)*$D914/$B$12*$C$7)</f>
        <v>420</v>
      </c>
      <c r="CB914" s="31" t="n">
        <f aca="false">$B$11*(($A$1080)*$C914/$B$12*$B$7+(1-$A$1080)*$D914/$B$12*$C$7)</f>
        <v>410</v>
      </c>
      <c r="CC914" s="31" t="n">
        <f aca="false">$B$11*(($A$1081)*$C914/$B$12*$B$7+(1-$A$1081)*$D914/$B$12*$C$7)</f>
        <v>400</v>
      </c>
    </row>
    <row r="915" customFormat="false" ht="15" hidden="false" customHeight="false" outlineLevel="0" collapsed="false">
      <c r="A915" s="21" t="n">
        <v>891</v>
      </c>
      <c r="B915" s="27" t="n">
        <v>0.375333763267319</v>
      </c>
      <c r="C915" s="9" t="n">
        <f aca="false">SUM(AM915:AV915)</f>
        <v>0</v>
      </c>
      <c r="D915" s="9" t="n">
        <f aca="false">SUM(AW915:BF915)</f>
        <v>0</v>
      </c>
      <c r="E915" s="24" t="n">
        <f aca="false">(1-C915/$B$12)*$B$8-C915/$B$12*$B$7</f>
        <v>0.05</v>
      </c>
      <c r="F915" s="24" t="n">
        <f aca="false">(1-D915/$B$12)*$C$8-D915/$B$12*$C$7</f>
        <v>0.09</v>
      </c>
      <c r="G915" s="47" t="n">
        <f aca="false">$B$11*($B$10*C915/$B$12*$B$7+(1-$B$10)*D915/$B$12*$C$7)</f>
        <v>0</v>
      </c>
      <c r="H915" s="24" t="n">
        <f aca="false">$B$10*E915+(1-$B$10)*F915</f>
        <v>0.07</v>
      </c>
      <c r="I915" s="21"/>
      <c r="J915" s="21"/>
      <c r="K915" s="21"/>
      <c r="L915" s="21"/>
      <c r="M915" s="21"/>
      <c r="N915" s="21"/>
      <c r="O915" s="21"/>
      <c r="P915" s="21"/>
      <c r="Q915" s="21"/>
      <c r="R915" s="27" t="n">
        <v>0.609337855279301</v>
      </c>
      <c r="S915" s="27" t="n">
        <v>-0.0625359051119293</v>
      </c>
      <c r="T915" s="27" t="n">
        <v>-0.971314556333988</v>
      </c>
      <c r="U915" s="27" t="n">
        <v>-0.20594969544458</v>
      </c>
      <c r="V915" s="27" t="n">
        <v>0.0882564914464671</v>
      </c>
      <c r="W915" s="27" t="n">
        <v>-1.1242483290626</v>
      </c>
      <c r="X915" s="27" t="n">
        <v>-0.736734634521523</v>
      </c>
      <c r="Y915" s="27" t="n">
        <v>0.122940665221524</v>
      </c>
      <c r="Z915" s="27" t="n">
        <v>-1.20890796628852</v>
      </c>
      <c r="AA915" s="27" t="n">
        <v>-0.858493614300133</v>
      </c>
      <c r="AB915" s="27" t="n">
        <v>-0.822410193012556</v>
      </c>
      <c r="AC915" s="27" t="n">
        <v>-0.0505587058474574</v>
      </c>
      <c r="AD915" s="27" t="n">
        <v>0.622435142749411</v>
      </c>
      <c r="AE915" s="27" t="n">
        <v>0.830212590232899</v>
      </c>
      <c r="AF915" s="27" t="n">
        <v>0.18668901529545</v>
      </c>
      <c r="AG915" s="27" t="n">
        <v>1.07490816790657</v>
      </c>
      <c r="AH915" s="27" t="n">
        <v>0.550745321415059</v>
      </c>
      <c r="AI915" s="27" t="n">
        <v>-0.32257342696025</v>
      </c>
      <c r="AJ915" s="27" t="n">
        <v>0.144561010175023</v>
      </c>
      <c r="AK915" s="27" t="n">
        <v>-1.05007675543486</v>
      </c>
      <c r="AL915" s="21"/>
      <c r="AM915" s="31" t="n">
        <f aca="false">IF(SQRT($B$9)*$B915+SQRT(1-$B$9)*R915&lt;_xlfn.NORM.S.INV($B$6),1,0)</f>
        <v>0</v>
      </c>
      <c r="AN915" s="31" t="n">
        <f aca="false">IF(SQRT($B$9)*$B915+SQRT(1-$B$9)*S915&lt;_xlfn.NORM.S.INV($B$6),1,0)</f>
        <v>0</v>
      </c>
      <c r="AO915" s="31" t="n">
        <f aca="false">IF(SQRT($B$9)*$B915+SQRT(1-$B$9)*T915&lt;_xlfn.NORM.S.INV($B$6),1,0)</f>
        <v>0</v>
      </c>
      <c r="AP915" s="31" t="n">
        <f aca="false">IF(SQRT($B$9)*$B915+SQRT(1-$B$9)*U915&lt;_xlfn.NORM.S.INV($B$6),1,0)</f>
        <v>0</v>
      </c>
      <c r="AQ915" s="31" t="n">
        <f aca="false">IF(SQRT($B$9)*$B915+SQRT(1-$B$9)*V915&lt;_xlfn.NORM.S.INV($B$6),1,0)</f>
        <v>0</v>
      </c>
      <c r="AR915" s="31" t="n">
        <f aca="false">IF(SQRT($B$9)*$B915+SQRT(1-$B$9)*W915&lt;_xlfn.NORM.S.INV($B$6),1,0)</f>
        <v>0</v>
      </c>
      <c r="AS915" s="31" t="n">
        <f aca="false">IF(SQRT($B$9)*$B915+SQRT(1-$B$9)*X915&lt;_xlfn.NORM.S.INV($B$6),1,0)</f>
        <v>0</v>
      </c>
      <c r="AT915" s="31" t="n">
        <f aca="false">IF(SQRT($B$9)*$B915+SQRT(1-$B$9)*Y915&lt;_xlfn.NORM.S.INV($B$6),1,0)</f>
        <v>0</v>
      </c>
      <c r="AU915" s="31" t="n">
        <f aca="false">IF(SQRT($B$9)*$B915+SQRT(1-$B$9)*Z915&lt;_xlfn.NORM.S.INV($B$6),1,0)</f>
        <v>0</v>
      </c>
      <c r="AV915" s="31" t="n">
        <f aca="false">IF(SQRT($B$9)*$B915+SQRT(1-$B$9)*AA915&lt;_xlfn.NORM.S.INV($B$6),1,0)</f>
        <v>0</v>
      </c>
      <c r="AW915" s="31" t="n">
        <f aca="false">IF(SQRT($C$9)*$B915+SQRT(1-$C$9)*AB915&lt;_xlfn.NORM.S.INV($C$6),1,0)</f>
        <v>0</v>
      </c>
      <c r="AX915" s="31" t="n">
        <f aca="false">IF(SQRT($C$9)*$B915+SQRT(1-$C$9)*AC915&lt;_xlfn.NORM.S.INV($C$6),1,0)</f>
        <v>0</v>
      </c>
      <c r="AY915" s="31" t="n">
        <f aca="false">IF(SQRT($C$9)*$B915+SQRT(1-$C$9)*AD915&lt;_xlfn.NORM.S.INV($C$6),1,0)</f>
        <v>0</v>
      </c>
      <c r="AZ915" s="31" t="n">
        <f aca="false">IF(SQRT($C$9)*$B915+SQRT(1-$C$9)*AE915&lt;_xlfn.NORM.S.INV($C$6),1,0)</f>
        <v>0</v>
      </c>
      <c r="BA915" s="31" t="n">
        <f aca="false">IF(SQRT($C$9)*$B915+SQRT(1-$C$9)*AF915&lt;_xlfn.NORM.S.INV($C$6),1,0)</f>
        <v>0</v>
      </c>
      <c r="BB915" s="31" t="n">
        <f aca="false">IF(SQRT($C$9)*$B915+SQRT(1-$C$9)*AG915&lt;_xlfn.NORM.S.INV($C$6),1,0)</f>
        <v>0</v>
      </c>
      <c r="BC915" s="31" t="n">
        <f aca="false">IF(SQRT($C$9)*$B915+SQRT(1-$C$9)*AH915&lt;_xlfn.NORM.S.INV($C$6),1,0)</f>
        <v>0</v>
      </c>
      <c r="BD915" s="31" t="n">
        <f aca="false">IF(SQRT($C$9)*$B915+SQRT(1-$C$9)*AI915&lt;_xlfn.NORM.S.INV($C$6),1,0)</f>
        <v>0</v>
      </c>
      <c r="BE915" s="31" t="n">
        <f aca="false">IF(SQRT($C$9)*$B915+SQRT(1-$C$9)*AJ915&lt;_xlfn.NORM.S.INV($C$6),1,0)</f>
        <v>0</v>
      </c>
      <c r="BF915" s="31" t="n">
        <f aca="false">IF(SQRT($C$9)*$B915+SQRT(1-$C$9)*AK915&lt;_xlfn.NORM.S.INV($C$6),1,0)</f>
        <v>0</v>
      </c>
      <c r="BG915" s="21"/>
      <c r="BH915" s="21"/>
      <c r="BI915" s="31" t="n">
        <f aca="false">$B$11*(($A$1061)*$C915/$B$12*$B$7+(1-$A$1061)*$D915/$B$12*$C$7)</f>
        <v>0</v>
      </c>
      <c r="BJ915" s="31" t="n">
        <f aca="false">$B$11*(($A$1062)*$C915/$B$12*$B$7+(1-$A$1062)*$D915/$B$12*$C$7)</f>
        <v>0</v>
      </c>
      <c r="BK915" s="31" t="n">
        <f aca="false">$B$11*(($A$1063)*$C915/$B$12*$B$7+(1-$A$1063)*$D915/$B$12*$C$7)</f>
        <v>0</v>
      </c>
      <c r="BL915" s="31" t="n">
        <f aca="false">$B$11*(($A$1064)*$C915/$B$12*$B$7+(1-$A$1064)*$D915/$B$12*$C$7)</f>
        <v>0</v>
      </c>
      <c r="BM915" s="31" t="n">
        <f aca="false">$B$11*(($A$1065)*$C915/$B$12*$B$7+(1-$A$1065)*$D915/$B$12*$C$7)</f>
        <v>0</v>
      </c>
      <c r="BN915" s="31" t="n">
        <f aca="false">$B$11*(($A$1066)*$C915/$B$12*$B$7+(1-$A$1066)*$D915/$B$12*$C$7)</f>
        <v>0</v>
      </c>
      <c r="BO915" s="31" t="n">
        <f aca="false">$B$11*(($A$1067)*$C915/$B$12*$B$7+(1-$A$1067)*$D915/$B$12*$C$7)</f>
        <v>0</v>
      </c>
      <c r="BP915" s="31" t="n">
        <f aca="false">$B$11*(($A$1068)*$C915/$B$12*$B$7+(1-$A$1068)*$D915/$B$12*$C$7)</f>
        <v>0</v>
      </c>
      <c r="BQ915" s="31" t="n">
        <f aca="false">$B$11*(($A$1069)*$C915/$B$12*$B$7+(1-$A$1069)*$D915/$B$12*$C$7)</f>
        <v>0</v>
      </c>
      <c r="BR915" s="31" t="n">
        <f aca="false">$B$11*(($A$1070)*$C915/$B$12*$B$7+(1-$A$1070)*$D915/$B$12*$C$7)</f>
        <v>0</v>
      </c>
      <c r="BS915" s="31" t="n">
        <f aca="false">$B$11*(($A$1071)*$C915/$B$12*$B$7+(1-$A$1071)*$D915/$B$12*$C$7)</f>
        <v>0</v>
      </c>
      <c r="BT915" s="31" t="n">
        <f aca="false">$B$11*(($A$1072)*$C915/$B$12*$B$7+(1-$A$1072)*$D915/$B$12*$C$7)</f>
        <v>0</v>
      </c>
      <c r="BU915" s="31" t="n">
        <f aca="false">$B$11*(($A$1073)*$C915/$B$12*$B$7+(1-$A$1073)*$D915/$B$12*$C$7)</f>
        <v>0</v>
      </c>
      <c r="BV915" s="31" t="n">
        <f aca="false">$B$11*(($A$1074)*$C915/$B$12*$B$7+(1-$A$1074)*$D915/$B$12*$C$7)</f>
        <v>0</v>
      </c>
      <c r="BW915" s="31" t="n">
        <f aca="false">$B$11*(($A$1075)*$C915/$B$12*$B$7+(1-$A$1075)*$D915/$B$12*$C$7)</f>
        <v>0</v>
      </c>
      <c r="BX915" s="31" t="n">
        <f aca="false">$B$11*(($A$1076)*$C915/$B$12*$B$7+(1-$A$1076)*$D915/$B$12*$C$7)</f>
        <v>0</v>
      </c>
      <c r="BY915" s="31" t="n">
        <f aca="false">$B$11*(($A$1077)*$C915/$B$12*$B$7+(1-$A$1077)*$D915/$B$12*$C$7)</f>
        <v>0</v>
      </c>
      <c r="BZ915" s="31" t="n">
        <f aca="false">$B$11*(($A$1078)*$C915/$B$12*$B$7+(1-$A$1078)*$D915/$B$12*$C$7)</f>
        <v>0</v>
      </c>
      <c r="CA915" s="31" t="n">
        <f aca="false">$B$11*(($A$1079)*$C915/$B$12*$B$7+(1-$A$1079)*$D915/$B$12*$C$7)</f>
        <v>0</v>
      </c>
      <c r="CB915" s="31" t="n">
        <f aca="false">$B$11*(($A$1080)*$C915/$B$12*$B$7+(1-$A$1080)*$D915/$B$12*$C$7)</f>
        <v>0</v>
      </c>
      <c r="CC915" s="31" t="n">
        <f aca="false">$B$11*(($A$1081)*$C915/$B$12*$B$7+(1-$A$1081)*$D915/$B$12*$C$7)</f>
        <v>0</v>
      </c>
    </row>
    <row r="916" customFormat="false" ht="15" hidden="false" customHeight="false" outlineLevel="0" collapsed="false">
      <c r="A916" s="21" t="n">
        <v>892</v>
      </c>
      <c r="B916" s="27" t="n">
        <v>-0.034757264162013</v>
      </c>
      <c r="C916" s="9" t="n">
        <f aca="false">SUM(AM916:AV916)</f>
        <v>0</v>
      </c>
      <c r="D916" s="9" t="n">
        <f aca="false">SUM(AW916:BF916)</f>
        <v>0</v>
      </c>
      <c r="E916" s="24" t="n">
        <f aca="false">(1-C916/$B$12)*$B$8-C916/$B$12*$B$7</f>
        <v>0.05</v>
      </c>
      <c r="F916" s="24" t="n">
        <f aca="false">(1-D916/$B$12)*$C$8-D916/$B$12*$C$7</f>
        <v>0.09</v>
      </c>
      <c r="G916" s="47" t="n">
        <f aca="false">$B$11*($B$10*C916/$B$12*$B$7+(1-$B$10)*D916/$B$12*$C$7)</f>
        <v>0</v>
      </c>
      <c r="H916" s="24" t="n">
        <f aca="false">$B$10*E916+(1-$B$10)*F916</f>
        <v>0.07</v>
      </c>
      <c r="I916" s="21"/>
      <c r="J916" s="21"/>
      <c r="K916" s="21"/>
      <c r="L916" s="21"/>
      <c r="M916" s="21"/>
      <c r="N916" s="21"/>
      <c r="O916" s="21"/>
      <c r="P916" s="21"/>
      <c r="Q916" s="21"/>
      <c r="R916" s="27" t="n">
        <v>-1.20809737628641</v>
      </c>
      <c r="S916" s="27" t="n">
        <v>-1.65198151746148</v>
      </c>
      <c r="T916" s="27" t="n">
        <v>0.84007348964309</v>
      </c>
      <c r="U916" s="27" t="n">
        <v>-0.236969963402317</v>
      </c>
      <c r="V916" s="27" t="n">
        <v>0.0691057274449403</v>
      </c>
      <c r="W916" s="27" t="n">
        <v>-1.26873130636337</v>
      </c>
      <c r="X916" s="27" t="n">
        <v>-0.63045472484851</v>
      </c>
      <c r="Y916" s="27" t="n">
        <v>-0.0330804603793519</v>
      </c>
      <c r="Z916" s="27" t="n">
        <v>0.807022448107198</v>
      </c>
      <c r="AA916" s="27" t="n">
        <v>-0.597967665216363</v>
      </c>
      <c r="AB916" s="27" t="n">
        <v>1.37704723895496</v>
      </c>
      <c r="AC916" s="27" t="n">
        <v>0.194465339033743</v>
      </c>
      <c r="AD916" s="27" t="n">
        <v>2.65968263360752</v>
      </c>
      <c r="AE916" s="27" t="n">
        <v>-0.683224723780602</v>
      </c>
      <c r="AF916" s="27" t="n">
        <v>0.795054882481179</v>
      </c>
      <c r="AG916" s="27" t="n">
        <v>1.64234464558816</v>
      </c>
      <c r="AH916" s="27" t="n">
        <v>1.24554740054108</v>
      </c>
      <c r="AI916" s="27" t="n">
        <v>0.302758549006446</v>
      </c>
      <c r="AJ916" s="27" t="n">
        <v>0.263599605388073</v>
      </c>
      <c r="AK916" s="27" t="n">
        <v>-0.454727557229673</v>
      </c>
      <c r="AL916" s="21"/>
      <c r="AM916" s="31" t="n">
        <f aca="false">IF(SQRT($B$9)*$B916+SQRT(1-$B$9)*R916&lt;_xlfn.NORM.S.INV($B$6),1,0)</f>
        <v>0</v>
      </c>
      <c r="AN916" s="31" t="n">
        <f aca="false">IF(SQRT($B$9)*$B916+SQRT(1-$B$9)*S916&lt;_xlfn.NORM.S.INV($B$6),1,0)</f>
        <v>0</v>
      </c>
      <c r="AO916" s="31" t="n">
        <f aca="false">IF(SQRT($B$9)*$B916+SQRT(1-$B$9)*T916&lt;_xlfn.NORM.S.INV($B$6),1,0)</f>
        <v>0</v>
      </c>
      <c r="AP916" s="31" t="n">
        <f aca="false">IF(SQRT($B$9)*$B916+SQRT(1-$B$9)*U916&lt;_xlfn.NORM.S.INV($B$6),1,0)</f>
        <v>0</v>
      </c>
      <c r="AQ916" s="31" t="n">
        <f aca="false">IF(SQRT($B$9)*$B916+SQRT(1-$B$9)*V916&lt;_xlfn.NORM.S.INV($B$6),1,0)</f>
        <v>0</v>
      </c>
      <c r="AR916" s="31" t="n">
        <f aca="false">IF(SQRT($B$9)*$B916+SQRT(1-$B$9)*W916&lt;_xlfn.NORM.S.INV($B$6),1,0)</f>
        <v>0</v>
      </c>
      <c r="AS916" s="31" t="n">
        <f aca="false">IF(SQRT($B$9)*$B916+SQRT(1-$B$9)*X916&lt;_xlfn.NORM.S.INV($B$6),1,0)</f>
        <v>0</v>
      </c>
      <c r="AT916" s="31" t="n">
        <f aca="false">IF(SQRT($B$9)*$B916+SQRT(1-$B$9)*Y916&lt;_xlfn.NORM.S.INV($B$6),1,0)</f>
        <v>0</v>
      </c>
      <c r="AU916" s="31" t="n">
        <f aca="false">IF(SQRT($B$9)*$B916+SQRT(1-$B$9)*Z916&lt;_xlfn.NORM.S.INV($B$6),1,0)</f>
        <v>0</v>
      </c>
      <c r="AV916" s="31" t="n">
        <f aca="false">IF(SQRT($B$9)*$B916+SQRT(1-$B$9)*AA916&lt;_xlfn.NORM.S.INV($B$6),1,0)</f>
        <v>0</v>
      </c>
      <c r="AW916" s="31" t="n">
        <f aca="false">IF(SQRT($C$9)*$B916+SQRT(1-$C$9)*AB916&lt;_xlfn.NORM.S.INV($C$6),1,0)</f>
        <v>0</v>
      </c>
      <c r="AX916" s="31" t="n">
        <f aca="false">IF(SQRT($C$9)*$B916+SQRT(1-$C$9)*AC916&lt;_xlfn.NORM.S.INV($C$6),1,0)</f>
        <v>0</v>
      </c>
      <c r="AY916" s="31" t="n">
        <f aca="false">IF(SQRT($C$9)*$B916+SQRT(1-$C$9)*AD916&lt;_xlfn.NORM.S.INV($C$6),1,0)</f>
        <v>0</v>
      </c>
      <c r="AZ916" s="31" t="n">
        <f aca="false">IF(SQRT($C$9)*$B916+SQRT(1-$C$9)*AE916&lt;_xlfn.NORM.S.INV($C$6),1,0)</f>
        <v>0</v>
      </c>
      <c r="BA916" s="31" t="n">
        <f aca="false">IF(SQRT($C$9)*$B916+SQRT(1-$C$9)*AF916&lt;_xlfn.NORM.S.INV($C$6),1,0)</f>
        <v>0</v>
      </c>
      <c r="BB916" s="31" t="n">
        <f aca="false">IF(SQRT($C$9)*$B916+SQRT(1-$C$9)*AG916&lt;_xlfn.NORM.S.INV($C$6),1,0)</f>
        <v>0</v>
      </c>
      <c r="BC916" s="31" t="n">
        <f aca="false">IF(SQRT($C$9)*$B916+SQRT(1-$C$9)*AH916&lt;_xlfn.NORM.S.INV($C$6),1,0)</f>
        <v>0</v>
      </c>
      <c r="BD916" s="31" t="n">
        <f aca="false">IF(SQRT($C$9)*$B916+SQRT(1-$C$9)*AI916&lt;_xlfn.NORM.S.INV($C$6),1,0)</f>
        <v>0</v>
      </c>
      <c r="BE916" s="31" t="n">
        <f aca="false">IF(SQRT($C$9)*$B916+SQRT(1-$C$9)*AJ916&lt;_xlfn.NORM.S.INV($C$6),1,0)</f>
        <v>0</v>
      </c>
      <c r="BF916" s="31" t="n">
        <f aca="false">IF(SQRT($C$9)*$B916+SQRT(1-$C$9)*AK916&lt;_xlfn.NORM.S.INV($C$6),1,0)</f>
        <v>0</v>
      </c>
      <c r="BG916" s="21"/>
      <c r="BH916" s="21"/>
      <c r="BI916" s="31" t="n">
        <f aca="false">$B$11*(($A$1061)*$C916/$B$12*$B$7+(1-$A$1061)*$D916/$B$12*$C$7)</f>
        <v>0</v>
      </c>
      <c r="BJ916" s="31" t="n">
        <f aca="false">$B$11*(($A$1062)*$C916/$B$12*$B$7+(1-$A$1062)*$D916/$B$12*$C$7)</f>
        <v>0</v>
      </c>
      <c r="BK916" s="31" t="n">
        <f aca="false">$B$11*(($A$1063)*$C916/$B$12*$B$7+(1-$A$1063)*$D916/$B$12*$C$7)</f>
        <v>0</v>
      </c>
      <c r="BL916" s="31" t="n">
        <f aca="false">$B$11*(($A$1064)*$C916/$B$12*$B$7+(1-$A$1064)*$D916/$B$12*$C$7)</f>
        <v>0</v>
      </c>
      <c r="BM916" s="31" t="n">
        <f aca="false">$B$11*(($A$1065)*$C916/$B$12*$B$7+(1-$A$1065)*$D916/$B$12*$C$7)</f>
        <v>0</v>
      </c>
      <c r="BN916" s="31" t="n">
        <f aca="false">$B$11*(($A$1066)*$C916/$B$12*$B$7+(1-$A$1066)*$D916/$B$12*$C$7)</f>
        <v>0</v>
      </c>
      <c r="BO916" s="31" t="n">
        <f aca="false">$B$11*(($A$1067)*$C916/$B$12*$B$7+(1-$A$1067)*$D916/$B$12*$C$7)</f>
        <v>0</v>
      </c>
      <c r="BP916" s="31" t="n">
        <f aca="false">$B$11*(($A$1068)*$C916/$B$12*$B$7+(1-$A$1068)*$D916/$B$12*$C$7)</f>
        <v>0</v>
      </c>
      <c r="BQ916" s="31" t="n">
        <f aca="false">$B$11*(($A$1069)*$C916/$B$12*$B$7+(1-$A$1069)*$D916/$B$12*$C$7)</f>
        <v>0</v>
      </c>
      <c r="BR916" s="31" t="n">
        <f aca="false">$B$11*(($A$1070)*$C916/$B$12*$B$7+(1-$A$1070)*$D916/$B$12*$C$7)</f>
        <v>0</v>
      </c>
      <c r="BS916" s="31" t="n">
        <f aca="false">$B$11*(($A$1071)*$C916/$B$12*$B$7+(1-$A$1071)*$D916/$B$12*$C$7)</f>
        <v>0</v>
      </c>
      <c r="BT916" s="31" t="n">
        <f aca="false">$B$11*(($A$1072)*$C916/$B$12*$B$7+(1-$A$1072)*$D916/$B$12*$C$7)</f>
        <v>0</v>
      </c>
      <c r="BU916" s="31" t="n">
        <f aca="false">$B$11*(($A$1073)*$C916/$B$12*$B$7+(1-$A$1073)*$D916/$B$12*$C$7)</f>
        <v>0</v>
      </c>
      <c r="BV916" s="31" t="n">
        <f aca="false">$B$11*(($A$1074)*$C916/$B$12*$B$7+(1-$A$1074)*$D916/$B$12*$C$7)</f>
        <v>0</v>
      </c>
      <c r="BW916" s="31" t="n">
        <f aca="false">$B$11*(($A$1075)*$C916/$B$12*$B$7+(1-$A$1075)*$D916/$B$12*$C$7)</f>
        <v>0</v>
      </c>
      <c r="BX916" s="31" t="n">
        <f aca="false">$B$11*(($A$1076)*$C916/$B$12*$B$7+(1-$A$1076)*$D916/$B$12*$C$7)</f>
        <v>0</v>
      </c>
      <c r="BY916" s="31" t="n">
        <f aca="false">$B$11*(($A$1077)*$C916/$B$12*$B$7+(1-$A$1077)*$D916/$B$12*$C$7)</f>
        <v>0</v>
      </c>
      <c r="BZ916" s="31" t="n">
        <f aca="false">$B$11*(($A$1078)*$C916/$B$12*$B$7+(1-$A$1078)*$D916/$B$12*$C$7)</f>
        <v>0</v>
      </c>
      <c r="CA916" s="31" t="n">
        <f aca="false">$B$11*(($A$1079)*$C916/$B$12*$B$7+(1-$A$1079)*$D916/$B$12*$C$7)</f>
        <v>0</v>
      </c>
      <c r="CB916" s="31" t="n">
        <f aca="false">$B$11*(($A$1080)*$C916/$B$12*$B$7+(1-$A$1080)*$D916/$B$12*$C$7)</f>
        <v>0</v>
      </c>
      <c r="CC916" s="31" t="n">
        <f aca="false">$B$11*(($A$1081)*$C916/$B$12*$B$7+(1-$A$1081)*$D916/$B$12*$C$7)</f>
        <v>0</v>
      </c>
    </row>
    <row r="917" customFormat="false" ht="15" hidden="false" customHeight="false" outlineLevel="0" collapsed="false">
      <c r="A917" s="21" t="n">
        <v>893</v>
      </c>
      <c r="B917" s="27" t="n">
        <v>0.0143591839016933</v>
      </c>
      <c r="C917" s="9" t="n">
        <f aca="false">SUM(AM917:AV917)</f>
        <v>0</v>
      </c>
      <c r="D917" s="9" t="n">
        <f aca="false">SUM(AW917:BF917)</f>
        <v>0</v>
      </c>
      <c r="E917" s="24" t="n">
        <f aca="false">(1-C917/$B$12)*$B$8-C917/$B$12*$B$7</f>
        <v>0.05</v>
      </c>
      <c r="F917" s="24" t="n">
        <f aca="false">(1-D917/$B$12)*$C$8-D917/$B$12*$C$7</f>
        <v>0.09</v>
      </c>
      <c r="G917" s="47" t="n">
        <f aca="false">$B$11*($B$10*C917/$B$12*$B$7+(1-$B$10)*D917/$B$12*$C$7)</f>
        <v>0</v>
      </c>
      <c r="H917" s="24" t="n">
        <f aca="false">$B$10*E917+(1-$B$10)*F917</f>
        <v>0.07</v>
      </c>
      <c r="I917" s="21"/>
      <c r="J917" s="21"/>
      <c r="K917" s="21"/>
      <c r="L917" s="21"/>
      <c r="M917" s="21"/>
      <c r="N917" s="21"/>
      <c r="O917" s="21"/>
      <c r="P917" s="21"/>
      <c r="Q917" s="21"/>
      <c r="R917" s="27" t="n">
        <v>-2.12214355933047</v>
      </c>
      <c r="S917" s="27" t="n">
        <v>0.985814096486395</v>
      </c>
      <c r="T917" s="27" t="n">
        <v>0.47084905305304</v>
      </c>
      <c r="U917" s="27" t="n">
        <v>0.752833503276032</v>
      </c>
      <c r="V917" s="27" t="n">
        <v>-1.35152342190886</v>
      </c>
      <c r="W917" s="27" t="n">
        <v>1.41460388761898</v>
      </c>
      <c r="X917" s="27" t="n">
        <v>-0.923953038242645</v>
      </c>
      <c r="Y917" s="27" t="n">
        <v>-0.576867721819032</v>
      </c>
      <c r="Z917" s="27" t="n">
        <v>-1.16081121312325</v>
      </c>
      <c r="AA917" s="27" t="n">
        <v>-0.497474250259366</v>
      </c>
      <c r="AB917" s="27" t="n">
        <v>-1.30193441470349</v>
      </c>
      <c r="AC917" s="27" t="n">
        <v>0.430960766390362</v>
      </c>
      <c r="AD917" s="27" t="n">
        <v>1.40233045466607</v>
      </c>
      <c r="AE917" s="27" t="n">
        <v>0.00176713053635086</v>
      </c>
      <c r="AF917" s="27" t="n">
        <v>1.12908358336435</v>
      </c>
      <c r="AG917" s="27" t="n">
        <v>-0.988633055612727</v>
      </c>
      <c r="AH917" s="27" t="n">
        <v>0.271865007048643</v>
      </c>
      <c r="AI917" s="27" t="n">
        <v>-0.428767777371526</v>
      </c>
      <c r="AJ917" s="27" t="n">
        <v>-0.257875917901503</v>
      </c>
      <c r="AK917" s="27" t="n">
        <v>0.0923944570215116</v>
      </c>
      <c r="AL917" s="21"/>
      <c r="AM917" s="31" t="n">
        <f aca="false">IF(SQRT($B$9)*$B917+SQRT(1-$B$9)*R917&lt;_xlfn.NORM.S.INV($B$6),1,0)</f>
        <v>0</v>
      </c>
      <c r="AN917" s="31" t="n">
        <f aca="false">IF(SQRT($B$9)*$B917+SQRT(1-$B$9)*S917&lt;_xlfn.NORM.S.INV($B$6),1,0)</f>
        <v>0</v>
      </c>
      <c r="AO917" s="31" t="n">
        <f aca="false">IF(SQRT($B$9)*$B917+SQRT(1-$B$9)*T917&lt;_xlfn.NORM.S.INV($B$6),1,0)</f>
        <v>0</v>
      </c>
      <c r="AP917" s="31" t="n">
        <f aca="false">IF(SQRT($B$9)*$B917+SQRT(1-$B$9)*U917&lt;_xlfn.NORM.S.INV($B$6),1,0)</f>
        <v>0</v>
      </c>
      <c r="AQ917" s="31" t="n">
        <f aca="false">IF(SQRT($B$9)*$B917+SQRT(1-$B$9)*V917&lt;_xlfn.NORM.S.INV($B$6),1,0)</f>
        <v>0</v>
      </c>
      <c r="AR917" s="31" t="n">
        <f aca="false">IF(SQRT($B$9)*$B917+SQRT(1-$B$9)*W917&lt;_xlfn.NORM.S.INV($B$6),1,0)</f>
        <v>0</v>
      </c>
      <c r="AS917" s="31" t="n">
        <f aca="false">IF(SQRT($B$9)*$B917+SQRT(1-$B$9)*X917&lt;_xlfn.NORM.S.INV($B$6),1,0)</f>
        <v>0</v>
      </c>
      <c r="AT917" s="31" t="n">
        <f aca="false">IF(SQRT($B$9)*$B917+SQRT(1-$B$9)*Y917&lt;_xlfn.NORM.S.INV($B$6),1,0)</f>
        <v>0</v>
      </c>
      <c r="AU917" s="31" t="n">
        <f aca="false">IF(SQRT($B$9)*$B917+SQRT(1-$B$9)*Z917&lt;_xlfn.NORM.S.INV($B$6),1,0)</f>
        <v>0</v>
      </c>
      <c r="AV917" s="31" t="n">
        <f aca="false">IF(SQRT($B$9)*$B917+SQRT(1-$B$9)*AA917&lt;_xlfn.NORM.S.INV($B$6),1,0)</f>
        <v>0</v>
      </c>
      <c r="AW917" s="31" t="n">
        <f aca="false">IF(SQRT($C$9)*$B917+SQRT(1-$C$9)*AB917&lt;_xlfn.NORM.S.INV($C$6),1,0)</f>
        <v>0</v>
      </c>
      <c r="AX917" s="31" t="n">
        <f aca="false">IF(SQRT($C$9)*$B917+SQRT(1-$C$9)*AC917&lt;_xlfn.NORM.S.INV($C$6),1,0)</f>
        <v>0</v>
      </c>
      <c r="AY917" s="31" t="n">
        <f aca="false">IF(SQRT($C$9)*$B917+SQRT(1-$C$9)*AD917&lt;_xlfn.NORM.S.INV($C$6),1,0)</f>
        <v>0</v>
      </c>
      <c r="AZ917" s="31" t="n">
        <f aca="false">IF(SQRT($C$9)*$B917+SQRT(1-$C$9)*AE917&lt;_xlfn.NORM.S.INV($C$6),1,0)</f>
        <v>0</v>
      </c>
      <c r="BA917" s="31" t="n">
        <f aca="false">IF(SQRT($C$9)*$B917+SQRT(1-$C$9)*AF917&lt;_xlfn.NORM.S.INV($C$6),1,0)</f>
        <v>0</v>
      </c>
      <c r="BB917" s="31" t="n">
        <f aca="false">IF(SQRT($C$9)*$B917+SQRT(1-$C$9)*AG917&lt;_xlfn.NORM.S.INV($C$6),1,0)</f>
        <v>0</v>
      </c>
      <c r="BC917" s="31" t="n">
        <f aca="false">IF(SQRT($C$9)*$B917+SQRT(1-$C$9)*AH917&lt;_xlfn.NORM.S.INV($C$6),1,0)</f>
        <v>0</v>
      </c>
      <c r="BD917" s="31" t="n">
        <f aca="false">IF(SQRT($C$9)*$B917+SQRT(1-$C$9)*AI917&lt;_xlfn.NORM.S.INV($C$6),1,0)</f>
        <v>0</v>
      </c>
      <c r="BE917" s="31" t="n">
        <f aca="false">IF(SQRT($C$9)*$B917+SQRT(1-$C$9)*AJ917&lt;_xlfn.NORM.S.INV($C$6),1,0)</f>
        <v>0</v>
      </c>
      <c r="BF917" s="31" t="n">
        <f aca="false">IF(SQRT($C$9)*$B917+SQRT(1-$C$9)*AK917&lt;_xlfn.NORM.S.INV($C$6),1,0)</f>
        <v>0</v>
      </c>
      <c r="BG917" s="21"/>
      <c r="BH917" s="21"/>
      <c r="BI917" s="31" t="n">
        <f aca="false">$B$11*(($A$1061)*$C917/$B$12*$B$7+(1-$A$1061)*$D917/$B$12*$C$7)</f>
        <v>0</v>
      </c>
      <c r="BJ917" s="31" t="n">
        <f aca="false">$B$11*(($A$1062)*$C917/$B$12*$B$7+(1-$A$1062)*$D917/$B$12*$C$7)</f>
        <v>0</v>
      </c>
      <c r="BK917" s="31" t="n">
        <f aca="false">$B$11*(($A$1063)*$C917/$B$12*$B$7+(1-$A$1063)*$D917/$B$12*$C$7)</f>
        <v>0</v>
      </c>
      <c r="BL917" s="31" t="n">
        <f aca="false">$B$11*(($A$1064)*$C917/$B$12*$B$7+(1-$A$1064)*$D917/$B$12*$C$7)</f>
        <v>0</v>
      </c>
      <c r="BM917" s="31" t="n">
        <f aca="false">$B$11*(($A$1065)*$C917/$B$12*$B$7+(1-$A$1065)*$D917/$B$12*$C$7)</f>
        <v>0</v>
      </c>
      <c r="BN917" s="31" t="n">
        <f aca="false">$B$11*(($A$1066)*$C917/$B$12*$B$7+(1-$A$1066)*$D917/$B$12*$C$7)</f>
        <v>0</v>
      </c>
      <c r="BO917" s="31" t="n">
        <f aca="false">$B$11*(($A$1067)*$C917/$B$12*$B$7+(1-$A$1067)*$D917/$B$12*$C$7)</f>
        <v>0</v>
      </c>
      <c r="BP917" s="31" t="n">
        <f aca="false">$B$11*(($A$1068)*$C917/$B$12*$B$7+(1-$A$1068)*$D917/$B$12*$C$7)</f>
        <v>0</v>
      </c>
      <c r="BQ917" s="31" t="n">
        <f aca="false">$B$11*(($A$1069)*$C917/$B$12*$B$7+(1-$A$1069)*$D917/$B$12*$C$7)</f>
        <v>0</v>
      </c>
      <c r="BR917" s="31" t="n">
        <f aca="false">$B$11*(($A$1070)*$C917/$B$12*$B$7+(1-$A$1070)*$D917/$B$12*$C$7)</f>
        <v>0</v>
      </c>
      <c r="BS917" s="31" t="n">
        <f aca="false">$B$11*(($A$1071)*$C917/$B$12*$B$7+(1-$A$1071)*$D917/$B$12*$C$7)</f>
        <v>0</v>
      </c>
      <c r="BT917" s="31" t="n">
        <f aca="false">$B$11*(($A$1072)*$C917/$B$12*$B$7+(1-$A$1072)*$D917/$B$12*$C$7)</f>
        <v>0</v>
      </c>
      <c r="BU917" s="31" t="n">
        <f aca="false">$B$11*(($A$1073)*$C917/$B$12*$B$7+(1-$A$1073)*$D917/$B$12*$C$7)</f>
        <v>0</v>
      </c>
      <c r="BV917" s="31" t="n">
        <f aca="false">$B$11*(($A$1074)*$C917/$B$12*$B$7+(1-$A$1074)*$D917/$B$12*$C$7)</f>
        <v>0</v>
      </c>
      <c r="BW917" s="31" t="n">
        <f aca="false">$B$11*(($A$1075)*$C917/$B$12*$B$7+(1-$A$1075)*$D917/$B$12*$C$7)</f>
        <v>0</v>
      </c>
      <c r="BX917" s="31" t="n">
        <f aca="false">$B$11*(($A$1076)*$C917/$B$12*$B$7+(1-$A$1076)*$D917/$B$12*$C$7)</f>
        <v>0</v>
      </c>
      <c r="BY917" s="31" t="n">
        <f aca="false">$B$11*(($A$1077)*$C917/$B$12*$B$7+(1-$A$1077)*$D917/$B$12*$C$7)</f>
        <v>0</v>
      </c>
      <c r="BZ917" s="31" t="n">
        <f aca="false">$B$11*(($A$1078)*$C917/$B$12*$B$7+(1-$A$1078)*$D917/$B$12*$C$7)</f>
        <v>0</v>
      </c>
      <c r="CA917" s="31" t="n">
        <f aca="false">$B$11*(($A$1079)*$C917/$B$12*$B$7+(1-$A$1079)*$D917/$B$12*$C$7)</f>
        <v>0</v>
      </c>
      <c r="CB917" s="31" t="n">
        <f aca="false">$B$11*(($A$1080)*$C917/$B$12*$B$7+(1-$A$1080)*$D917/$B$12*$C$7)</f>
        <v>0</v>
      </c>
      <c r="CC917" s="31" t="n">
        <f aca="false">$B$11*(($A$1081)*$C917/$B$12*$B$7+(1-$A$1081)*$D917/$B$12*$C$7)</f>
        <v>0</v>
      </c>
    </row>
    <row r="918" customFormat="false" ht="15" hidden="false" customHeight="false" outlineLevel="0" collapsed="false">
      <c r="A918" s="21" t="n">
        <v>894</v>
      </c>
      <c r="B918" s="27" t="n">
        <v>0.0990551035718687</v>
      </c>
      <c r="C918" s="9" t="n">
        <f aca="false">SUM(AM918:AV918)</f>
        <v>0</v>
      </c>
      <c r="D918" s="9" t="n">
        <f aca="false">SUM(AW918:BF918)</f>
        <v>0</v>
      </c>
      <c r="E918" s="24" t="n">
        <f aca="false">(1-C918/$B$12)*$B$8-C918/$B$12*$B$7</f>
        <v>0.05</v>
      </c>
      <c r="F918" s="24" t="n">
        <f aca="false">(1-D918/$B$12)*$C$8-D918/$B$12*$C$7</f>
        <v>0.09</v>
      </c>
      <c r="G918" s="47" t="n">
        <f aca="false">$B$11*($B$10*C918/$B$12*$B$7+(1-$B$10)*D918/$B$12*$C$7)</f>
        <v>0</v>
      </c>
      <c r="H918" s="24" t="n">
        <f aca="false">$B$10*E918+(1-$B$10)*F918</f>
        <v>0.07</v>
      </c>
      <c r="I918" s="21"/>
      <c r="J918" s="21"/>
      <c r="K918" s="21"/>
      <c r="L918" s="21"/>
      <c r="M918" s="21"/>
      <c r="N918" s="21"/>
      <c r="O918" s="21"/>
      <c r="P918" s="21"/>
      <c r="Q918" s="21"/>
      <c r="R918" s="27" t="n">
        <v>-0.956635703304021</v>
      </c>
      <c r="S918" s="27" t="n">
        <v>0.897215282598376</v>
      </c>
      <c r="T918" s="27" t="n">
        <v>0.561398608828783</v>
      </c>
      <c r="U918" s="27" t="n">
        <v>-2.09158470209392</v>
      </c>
      <c r="V918" s="27" t="n">
        <v>-0.214920647793374</v>
      </c>
      <c r="W918" s="27" t="n">
        <v>-1.36613058817484</v>
      </c>
      <c r="X918" s="27" t="n">
        <v>-0.409645796125736</v>
      </c>
      <c r="Y918" s="27" t="n">
        <v>-1.65388189605559</v>
      </c>
      <c r="Z918" s="27" t="n">
        <v>0.117296581971571</v>
      </c>
      <c r="AA918" s="27" t="n">
        <v>-0.947299968655174</v>
      </c>
      <c r="AB918" s="27" t="n">
        <v>-0.0859077987823528</v>
      </c>
      <c r="AC918" s="27" t="n">
        <v>-0.152727868492314</v>
      </c>
      <c r="AD918" s="27" t="n">
        <v>0.584095587509118</v>
      </c>
      <c r="AE918" s="27" t="n">
        <v>0.202111999607804</v>
      </c>
      <c r="AF918" s="27" t="n">
        <v>0.330890853205168</v>
      </c>
      <c r="AG918" s="27" t="n">
        <v>1.53685696103021</v>
      </c>
      <c r="AH918" s="27" t="n">
        <v>-0.59147806141392</v>
      </c>
      <c r="AI918" s="27" t="n">
        <v>0.556658033388351</v>
      </c>
      <c r="AJ918" s="27" t="n">
        <v>-0.442232289005817</v>
      </c>
      <c r="AK918" s="27" t="n">
        <v>-0.49160272301706</v>
      </c>
      <c r="AL918" s="21"/>
      <c r="AM918" s="31" t="n">
        <f aca="false">IF(SQRT($B$9)*$B918+SQRT(1-$B$9)*R918&lt;_xlfn.NORM.S.INV($B$6),1,0)</f>
        <v>0</v>
      </c>
      <c r="AN918" s="31" t="n">
        <f aca="false">IF(SQRT($B$9)*$B918+SQRT(1-$B$9)*S918&lt;_xlfn.NORM.S.INV($B$6),1,0)</f>
        <v>0</v>
      </c>
      <c r="AO918" s="31" t="n">
        <f aca="false">IF(SQRT($B$9)*$B918+SQRT(1-$B$9)*T918&lt;_xlfn.NORM.S.INV($B$6),1,0)</f>
        <v>0</v>
      </c>
      <c r="AP918" s="31" t="n">
        <f aca="false">IF(SQRT($B$9)*$B918+SQRT(1-$B$9)*U918&lt;_xlfn.NORM.S.INV($B$6),1,0)</f>
        <v>0</v>
      </c>
      <c r="AQ918" s="31" t="n">
        <f aca="false">IF(SQRT($B$9)*$B918+SQRT(1-$B$9)*V918&lt;_xlfn.NORM.S.INV($B$6),1,0)</f>
        <v>0</v>
      </c>
      <c r="AR918" s="31" t="n">
        <f aca="false">IF(SQRT($B$9)*$B918+SQRT(1-$B$9)*W918&lt;_xlfn.NORM.S.INV($B$6),1,0)</f>
        <v>0</v>
      </c>
      <c r="AS918" s="31" t="n">
        <f aca="false">IF(SQRT($B$9)*$B918+SQRT(1-$B$9)*X918&lt;_xlfn.NORM.S.INV($B$6),1,0)</f>
        <v>0</v>
      </c>
      <c r="AT918" s="31" t="n">
        <f aca="false">IF(SQRT($B$9)*$B918+SQRT(1-$B$9)*Y918&lt;_xlfn.NORM.S.INV($B$6),1,0)</f>
        <v>0</v>
      </c>
      <c r="AU918" s="31" t="n">
        <f aca="false">IF(SQRT($B$9)*$B918+SQRT(1-$B$9)*Z918&lt;_xlfn.NORM.S.INV($B$6),1,0)</f>
        <v>0</v>
      </c>
      <c r="AV918" s="31" t="n">
        <f aca="false">IF(SQRT($B$9)*$B918+SQRT(1-$B$9)*AA918&lt;_xlfn.NORM.S.INV($B$6),1,0)</f>
        <v>0</v>
      </c>
      <c r="AW918" s="31" t="n">
        <f aca="false">IF(SQRT($C$9)*$B918+SQRT(1-$C$9)*AB918&lt;_xlfn.NORM.S.INV($C$6),1,0)</f>
        <v>0</v>
      </c>
      <c r="AX918" s="31" t="n">
        <f aca="false">IF(SQRT($C$9)*$B918+SQRT(1-$C$9)*AC918&lt;_xlfn.NORM.S.INV($C$6),1,0)</f>
        <v>0</v>
      </c>
      <c r="AY918" s="31" t="n">
        <f aca="false">IF(SQRT($C$9)*$B918+SQRT(1-$C$9)*AD918&lt;_xlfn.NORM.S.INV($C$6),1,0)</f>
        <v>0</v>
      </c>
      <c r="AZ918" s="31" t="n">
        <f aca="false">IF(SQRT($C$9)*$B918+SQRT(1-$C$9)*AE918&lt;_xlfn.NORM.S.INV($C$6),1,0)</f>
        <v>0</v>
      </c>
      <c r="BA918" s="31" t="n">
        <f aca="false">IF(SQRT($C$9)*$B918+SQRT(1-$C$9)*AF918&lt;_xlfn.NORM.S.INV($C$6),1,0)</f>
        <v>0</v>
      </c>
      <c r="BB918" s="31" t="n">
        <f aca="false">IF(SQRT($C$9)*$B918+SQRT(1-$C$9)*AG918&lt;_xlfn.NORM.S.INV($C$6),1,0)</f>
        <v>0</v>
      </c>
      <c r="BC918" s="31" t="n">
        <f aca="false">IF(SQRT($C$9)*$B918+SQRT(1-$C$9)*AH918&lt;_xlfn.NORM.S.INV($C$6),1,0)</f>
        <v>0</v>
      </c>
      <c r="BD918" s="31" t="n">
        <f aca="false">IF(SQRT($C$9)*$B918+SQRT(1-$C$9)*AI918&lt;_xlfn.NORM.S.INV($C$6),1,0)</f>
        <v>0</v>
      </c>
      <c r="BE918" s="31" t="n">
        <f aca="false">IF(SQRT($C$9)*$B918+SQRT(1-$C$9)*AJ918&lt;_xlfn.NORM.S.INV($C$6),1,0)</f>
        <v>0</v>
      </c>
      <c r="BF918" s="31" t="n">
        <f aca="false">IF(SQRT($C$9)*$B918+SQRT(1-$C$9)*AK918&lt;_xlfn.NORM.S.INV($C$6),1,0)</f>
        <v>0</v>
      </c>
      <c r="BG918" s="21"/>
      <c r="BH918" s="21"/>
      <c r="BI918" s="31" t="n">
        <f aca="false">$B$11*(($A$1061)*$C918/$B$12*$B$7+(1-$A$1061)*$D918/$B$12*$C$7)</f>
        <v>0</v>
      </c>
      <c r="BJ918" s="31" t="n">
        <f aca="false">$B$11*(($A$1062)*$C918/$B$12*$B$7+(1-$A$1062)*$D918/$B$12*$C$7)</f>
        <v>0</v>
      </c>
      <c r="BK918" s="31" t="n">
        <f aca="false">$B$11*(($A$1063)*$C918/$B$12*$B$7+(1-$A$1063)*$D918/$B$12*$C$7)</f>
        <v>0</v>
      </c>
      <c r="BL918" s="31" t="n">
        <f aca="false">$B$11*(($A$1064)*$C918/$B$12*$B$7+(1-$A$1064)*$D918/$B$12*$C$7)</f>
        <v>0</v>
      </c>
      <c r="BM918" s="31" t="n">
        <f aca="false">$B$11*(($A$1065)*$C918/$B$12*$B$7+(1-$A$1065)*$D918/$B$12*$C$7)</f>
        <v>0</v>
      </c>
      <c r="BN918" s="31" t="n">
        <f aca="false">$B$11*(($A$1066)*$C918/$B$12*$B$7+(1-$A$1066)*$D918/$B$12*$C$7)</f>
        <v>0</v>
      </c>
      <c r="BO918" s="31" t="n">
        <f aca="false">$B$11*(($A$1067)*$C918/$B$12*$B$7+(1-$A$1067)*$D918/$B$12*$C$7)</f>
        <v>0</v>
      </c>
      <c r="BP918" s="31" t="n">
        <f aca="false">$B$11*(($A$1068)*$C918/$B$12*$B$7+(1-$A$1068)*$D918/$B$12*$C$7)</f>
        <v>0</v>
      </c>
      <c r="BQ918" s="31" t="n">
        <f aca="false">$B$11*(($A$1069)*$C918/$B$12*$B$7+(1-$A$1069)*$D918/$B$12*$C$7)</f>
        <v>0</v>
      </c>
      <c r="BR918" s="31" t="n">
        <f aca="false">$B$11*(($A$1070)*$C918/$B$12*$B$7+(1-$A$1070)*$D918/$B$12*$C$7)</f>
        <v>0</v>
      </c>
      <c r="BS918" s="31" t="n">
        <f aca="false">$B$11*(($A$1071)*$C918/$B$12*$B$7+(1-$A$1071)*$D918/$B$12*$C$7)</f>
        <v>0</v>
      </c>
      <c r="BT918" s="31" t="n">
        <f aca="false">$B$11*(($A$1072)*$C918/$B$12*$B$7+(1-$A$1072)*$D918/$B$12*$C$7)</f>
        <v>0</v>
      </c>
      <c r="BU918" s="31" t="n">
        <f aca="false">$B$11*(($A$1073)*$C918/$B$12*$B$7+(1-$A$1073)*$D918/$B$12*$C$7)</f>
        <v>0</v>
      </c>
      <c r="BV918" s="31" t="n">
        <f aca="false">$B$11*(($A$1074)*$C918/$B$12*$B$7+(1-$A$1074)*$D918/$B$12*$C$7)</f>
        <v>0</v>
      </c>
      <c r="BW918" s="31" t="n">
        <f aca="false">$B$11*(($A$1075)*$C918/$B$12*$B$7+(1-$A$1075)*$D918/$B$12*$C$7)</f>
        <v>0</v>
      </c>
      <c r="BX918" s="31" t="n">
        <f aca="false">$B$11*(($A$1076)*$C918/$B$12*$B$7+(1-$A$1076)*$D918/$B$12*$C$7)</f>
        <v>0</v>
      </c>
      <c r="BY918" s="31" t="n">
        <f aca="false">$B$11*(($A$1077)*$C918/$B$12*$B$7+(1-$A$1077)*$D918/$B$12*$C$7)</f>
        <v>0</v>
      </c>
      <c r="BZ918" s="31" t="n">
        <f aca="false">$B$11*(($A$1078)*$C918/$B$12*$B$7+(1-$A$1078)*$D918/$B$12*$C$7)</f>
        <v>0</v>
      </c>
      <c r="CA918" s="31" t="n">
        <f aca="false">$B$11*(($A$1079)*$C918/$B$12*$B$7+(1-$A$1079)*$D918/$B$12*$C$7)</f>
        <v>0</v>
      </c>
      <c r="CB918" s="31" t="n">
        <f aca="false">$B$11*(($A$1080)*$C918/$B$12*$B$7+(1-$A$1080)*$D918/$B$12*$C$7)</f>
        <v>0</v>
      </c>
      <c r="CC918" s="31" t="n">
        <f aca="false">$B$11*(($A$1081)*$C918/$B$12*$B$7+(1-$A$1081)*$D918/$B$12*$C$7)</f>
        <v>0</v>
      </c>
    </row>
    <row r="919" customFormat="false" ht="15" hidden="false" customHeight="false" outlineLevel="0" collapsed="false">
      <c r="A919" s="21" t="n">
        <v>895</v>
      </c>
      <c r="B919" s="27" t="n">
        <v>1.03591049981269</v>
      </c>
      <c r="C919" s="9" t="n">
        <f aca="false">SUM(AM919:AV919)</f>
        <v>1</v>
      </c>
      <c r="D919" s="9" t="n">
        <f aca="false">SUM(AW919:BF919)</f>
        <v>0</v>
      </c>
      <c r="E919" s="24" t="n">
        <f aca="false">(1-C919/$B$12)*$B$8-C919/$B$12*$B$7</f>
        <v>0.005</v>
      </c>
      <c r="F919" s="24" t="n">
        <f aca="false">(1-D919/$B$12)*$C$8-D919/$B$12*$C$7</f>
        <v>0.09</v>
      </c>
      <c r="G919" s="47" t="n">
        <f aca="false">$B$11*($B$10*C919/$B$12*$B$7+(1-$B$10)*D919/$B$12*$C$7)</f>
        <v>200</v>
      </c>
      <c r="H919" s="24" t="n">
        <f aca="false">$B$10*E919+(1-$B$10)*F919</f>
        <v>0.0475</v>
      </c>
      <c r="I919" s="21"/>
      <c r="J919" s="21"/>
      <c r="K919" s="21"/>
      <c r="L919" s="21"/>
      <c r="M919" s="21"/>
      <c r="N919" s="21"/>
      <c r="O919" s="21"/>
      <c r="P919" s="21"/>
      <c r="Q919" s="21"/>
      <c r="R919" s="27" t="n">
        <v>0.301677898787451</v>
      </c>
      <c r="S919" s="27" t="n">
        <v>-1.53052389695332</v>
      </c>
      <c r="T919" s="27" t="n">
        <v>1.0809503841656</v>
      </c>
      <c r="U919" s="27" t="n">
        <v>-0.759327086955196</v>
      </c>
      <c r="V919" s="27" t="n">
        <v>-2.31242779016601</v>
      </c>
      <c r="W919" s="27" t="n">
        <v>-1.03102360896212</v>
      </c>
      <c r="X919" s="27" t="n">
        <v>-0.981262191300797</v>
      </c>
      <c r="Y919" s="27" t="n">
        <v>-1.58312516419644</v>
      </c>
      <c r="Z919" s="27" t="n">
        <v>-0.923688587255348</v>
      </c>
      <c r="AA919" s="27" t="n">
        <v>-3.80459396728368</v>
      </c>
      <c r="AB919" s="27" t="n">
        <v>-0.19733064159101</v>
      </c>
      <c r="AC919" s="27" t="n">
        <v>-1.05042968665192</v>
      </c>
      <c r="AD919" s="27" t="n">
        <v>0.237991066955692</v>
      </c>
      <c r="AE919" s="27" t="n">
        <v>1.30566790832325</v>
      </c>
      <c r="AF919" s="27" t="n">
        <v>-0.422697676082583</v>
      </c>
      <c r="AG919" s="27" t="n">
        <v>0.000220624289606747</v>
      </c>
      <c r="AH919" s="27" t="n">
        <v>0.220658350053108</v>
      </c>
      <c r="AI919" s="27" t="n">
        <v>-1.16184489204784</v>
      </c>
      <c r="AJ919" s="27" t="n">
        <v>-1.97760953183547</v>
      </c>
      <c r="AK919" s="27" t="n">
        <v>-0.302161128726526</v>
      </c>
      <c r="AL919" s="21"/>
      <c r="AM919" s="31" t="n">
        <f aca="false">IF(SQRT($B$9)*$B919+SQRT(1-$B$9)*R919&lt;_xlfn.NORM.S.INV($B$6),1,0)</f>
        <v>0</v>
      </c>
      <c r="AN919" s="31" t="n">
        <f aca="false">IF(SQRT($B$9)*$B919+SQRT(1-$B$9)*S919&lt;_xlfn.NORM.S.INV($B$6),1,0)</f>
        <v>0</v>
      </c>
      <c r="AO919" s="31" t="n">
        <f aca="false">IF(SQRT($B$9)*$B919+SQRT(1-$B$9)*T919&lt;_xlfn.NORM.S.INV($B$6),1,0)</f>
        <v>0</v>
      </c>
      <c r="AP919" s="31" t="n">
        <f aca="false">IF(SQRT($B$9)*$B919+SQRT(1-$B$9)*U919&lt;_xlfn.NORM.S.INV($B$6),1,0)</f>
        <v>0</v>
      </c>
      <c r="AQ919" s="31" t="n">
        <f aca="false">IF(SQRT($B$9)*$B919+SQRT(1-$B$9)*V919&lt;_xlfn.NORM.S.INV($B$6),1,0)</f>
        <v>0</v>
      </c>
      <c r="AR919" s="31" t="n">
        <f aca="false">IF(SQRT($B$9)*$B919+SQRT(1-$B$9)*W919&lt;_xlfn.NORM.S.INV($B$6),1,0)</f>
        <v>0</v>
      </c>
      <c r="AS919" s="31" t="n">
        <f aca="false">IF(SQRT($B$9)*$B919+SQRT(1-$B$9)*X919&lt;_xlfn.NORM.S.INV($B$6),1,0)</f>
        <v>0</v>
      </c>
      <c r="AT919" s="31" t="n">
        <f aca="false">IF(SQRT($B$9)*$B919+SQRT(1-$B$9)*Y919&lt;_xlfn.NORM.S.INV($B$6),1,0)</f>
        <v>0</v>
      </c>
      <c r="AU919" s="31" t="n">
        <f aca="false">IF(SQRT($B$9)*$B919+SQRT(1-$B$9)*Z919&lt;_xlfn.NORM.S.INV($B$6),1,0)</f>
        <v>0</v>
      </c>
      <c r="AV919" s="31" t="n">
        <f aca="false">IF(SQRT($B$9)*$B919+SQRT(1-$B$9)*AA919&lt;_xlfn.NORM.S.INV($B$6),1,0)</f>
        <v>1</v>
      </c>
      <c r="AW919" s="31" t="n">
        <f aca="false">IF(SQRT($C$9)*$B919+SQRT(1-$C$9)*AB919&lt;_xlfn.NORM.S.INV($C$6),1,0)</f>
        <v>0</v>
      </c>
      <c r="AX919" s="31" t="n">
        <f aca="false">IF(SQRT($C$9)*$B919+SQRT(1-$C$9)*AC919&lt;_xlfn.NORM.S.INV($C$6),1,0)</f>
        <v>0</v>
      </c>
      <c r="AY919" s="31" t="n">
        <f aca="false">IF(SQRT($C$9)*$B919+SQRT(1-$C$9)*AD919&lt;_xlfn.NORM.S.INV($C$6),1,0)</f>
        <v>0</v>
      </c>
      <c r="AZ919" s="31" t="n">
        <f aca="false">IF(SQRT($C$9)*$B919+SQRT(1-$C$9)*AE919&lt;_xlfn.NORM.S.INV($C$6),1,0)</f>
        <v>0</v>
      </c>
      <c r="BA919" s="31" t="n">
        <f aca="false">IF(SQRT($C$9)*$B919+SQRT(1-$C$9)*AF919&lt;_xlfn.NORM.S.INV($C$6),1,0)</f>
        <v>0</v>
      </c>
      <c r="BB919" s="31" t="n">
        <f aca="false">IF(SQRT($C$9)*$B919+SQRT(1-$C$9)*AG919&lt;_xlfn.NORM.S.INV($C$6),1,0)</f>
        <v>0</v>
      </c>
      <c r="BC919" s="31" t="n">
        <f aca="false">IF(SQRT($C$9)*$B919+SQRT(1-$C$9)*AH919&lt;_xlfn.NORM.S.INV($C$6),1,0)</f>
        <v>0</v>
      </c>
      <c r="BD919" s="31" t="n">
        <f aca="false">IF(SQRT($C$9)*$B919+SQRT(1-$C$9)*AI919&lt;_xlfn.NORM.S.INV($C$6),1,0)</f>
        <v>0</v>
      </c>
      <c r="BE919" s="31" t="n">
        <f aca="false">IF(SQRT($C$9)*$B919+SQRT(1-$C$9)*AJ919&lt;_xlfn.NORM.S.INV($C$6),1,0)</f>
        <v>0</v>
      </c>
      <c r="BF919" s="31" t="n">
        <f aca="false">IF(SQRT($C$9)*$B919+SQRT(1-$C$9)*AK919&lt;_xlfn.NORM.S.INV($C$6),1,0)</f>
        <v>0</v>
      </c>
      <c r="BG919" s="21"/>
      <c r="BH919" s="21"/>
      <c r="BI919" s="31" t="n">
        <f aca="false">$B$11*(($A$1061)*$C919/$B$12*$B$7+(1-$A$1061)*$D919/$B$12*$C$7)</f>
        <v>0</v>
      </c>
      <c r="BJ919" s="31" t="n">
        <f aca="false">$B$11*(($A$1062)*$C919/$B$12*$B$7+(1-$A$1062)*$D919/$B$12*$C$7)</f>
        <v>20</v>
      </c>
      <c r="BK919" s="31" t="n">
        <f aca="false">$B$11*(($A$1063)*$C919/$B$12*$B$7+(1-$A$1063)*$D919/$B$12*$C$7)</f>
        <v>40</v>
      </c>
      <c r="BL919" s="31" t="n">
        <f aca="false">$B$11*(($A$1064)*$C919/$B$12*$B$7+(1-$A$1064)*$D919/$B$12*$C$7)</f>
        <v>60</v>
      </c>
      <c r="BM919" s="31" t="n">
        <f aca="false">$B$11*(($A$1065)*$C919/$B$12*$B$7+(1-$A$1065)*$D919/$B$12*$C$7)</f>
        <v>80</v>
      </c>
      <c r="BN919" s="31" t="n">
        <f aca="false">$B$11*(($A$1066)*$C919/$B$12*$B$7+(1-$A$1066)*$D919/$B$12*$C$7)</f>
        <v>100</v>
      </c>
      <c r="BO919" s="31" t="n">
        <f aca="false">$B$11*(($A$1067)*$C919/$B$12*$B$7+(1-$A$1067)*$D919/$B$12*$C$7)</f>
        <v>120</v>
      </c>
      <c r="BP919" s="31" t="n">
        <f aca="false">$B$11*(($A$1068)*$C919/$B$12*$B$7+(1-$A$1068)*$D919/$B$12*$C$7)</f>
        <v>140</v>
      </c>
      <c r="BQ919" s="31" t="n">
        <f aca="false">$B$11*(($A$1069)*$C919/$B$12*$B$7+(1-$A$1069)*$D919/$B$12*$C$7)</f>
        <v>160</v>
      </c>
      <c r="BR919" s="31" t="n">
        <f aca="false">$B$11*(($A$1070)*$C919/$B$12*$B$7+(1-$A$1070)*$D919/$B$12*$C$7)</f>
        <v>180</v>
      </c>
      <c r="BS919" s="31" t="n">
        <f aca="false">$B$11*(($A$1071)*$C919/$B$12*$B$7+(1-$A$1071)*$D919/$B$12*$C$7)</f>
        <v>200</v>
      </c>
      <c r="BT919" s="31" t="n">
        <f aca="false">$B$11*(($A$1072)*$C919/$B$12*$B$7+(1-$A$1072)*$D919/$B$12*$C$7)</f>
        <v>220</v>
      </c>
      <c r="BU919" s="31" t="n">
        <f aca="false">$B$11*(($A$1073)*$C919/$B$12*$B$7+(1-$A$1073)*$D919/$B$12*$C$7)</f>
        <v>240</v>
      </c>
      <c r="BV919" s="31" t="n">
        <f aca="false">$B$11*(($A$1074)*$C919/$B$12*$B$7+(1-$A$1074)*$D919/$B$12*$C$7)</f>
        <v>260</v>
      </c>
      <c r="BW919" s="31" t="n">
        <f aca="false">$B$11*(($A$1075)*$C919/$B$12*$B$7+(1-$A$1075)*$D919/$B$12*$C$7)</f>
        <v>280</v>
      </c>
      <c r="BX919" s="31" t="n">
        <f aca="false">$B$11*(($A$1076)*$C919/$B$12*$B$7+(1-$A$1076)*$D919/$B$12*$C$7)</f>
        <v>300</v>
      </c>
      <c r="BY919" s="31" t="n">
        <f aca="false">$B$11*(($A$1077)*$C919/$B$12*$B$7+(1-$A$1077)*$D919/$B$12*$C$7)</f>
        <v>320</v>
      </c>
      <c r="BZ919" s="31" t="n">
        <f aca="false">$B$11*(($A$1078)*$C919/$B$12*$B$7+(1-$A$1078)*$D919/$B$12*$C$7)</f>
        <v>340</v>
      </c>
      <c r="CA919" s="31" t="n">
        <f aca="false">$B$11*(($A$1079)*$C919/$B$12*$B$7+(1-$A$1079)*$D919/$B$12*$C$7)</f>
        <v>360</v>
      </c>
      <c r="CB919" s="31" t="n">
        <f aca="false">$B$11*(($A$1080)*$C919/$B$12*$B$7+(1-$A$1080)*$D919/$B$12*$C$7)</f>
        <v>380</v>
      </c>
      <c r="CC919" s="31" t="n">
        <f aca="false">$B$11*(($A$1081)*$C919/$B$12*$B$7+(1-$A$1081)*$D919/$B$12*$C$7)</f>
        <v>400</v>
      </c>
    </row>
    <row r="920" customFormat="false" ht="15" hidden="false" customHeight="false" outlineLevel="0" collapsed="false">
      <c r="A920" s="21" t="n">
        <v>896</v>
      </c>
      <c r="B920" s="27" t="n">
        <v>-1.25581520436497</v>
      </c>
      <c r="C920" s="9" t="n">
        <f aca="false">SUM(AM920:AV920)</f>
        <v>1</v>
      </c>
      <c r="D920" s="9" t="n">
        <f aca="false">SUM(AW920:BF920)</f>
        <v>0</v>
      </c>
      <c r="E920" s="24" t="n">
        <f aca="false">(1-C920/$B$12)*$B$8-C920/$B$12*$B$7</f>
        <v>0.005</v>
      </c>
      <c r="F920" s="24" t="n">
        <f aca="false">(1-D920/$B$12)*$C$8-D920/$B$12*$C$7</f>
        <v>0.09</v>
      </c>
      <c r="G920" s="47" t="n">
        <f aca="false">$B$11*($B$10*C920/$B$12*$B$7+(1-$B$10)*D920/$B$12*$C$7)</f>
        <v>200</v>
      </c>
      <c r="H920" s="24" t="n">
        <f aca="false">$B$10*E920+(1-$B$10)*F920</f>
        <v>0.0475</v>
      </c>
      <c r="I920" s="21"/>
      <c r="J920" s="21"/>
      <c r="K920" s="21"/>
      <c r="L920" s="21"/>
      <c r="M920" s="21"/>
      <c r="N920" s="21"/>
      <c r="O920" s="21"/>
      <c r="P920" s="21"/>
      <c r="Q920" s="21"/>
      <c r="R920" s="27" t="n">
        <v>1.12249912944758</v>
      </c>
      <c r="S920" s="27" t="n">
        <v>0.417554033454416</v>
      </c>
      <c r="T920" s="27" t="n">
        <v>0.846822484495153</v>
      </c>
      <c r="U920" s="27" t="n">
        <v>-2.36331366394406</v>
      </c>
      <c r="V920" s="27" t="n">
        <v>0.514145376482202</v>
      </c>
      <c r="W920" s="27" t="n">
        <v>-0.419701361720741</v>
      </c>
      <c r="X920" s="27" t="n">
        <v>1.06727440145848</v>
      </c>
      <c r="Y920" s="27" t="n">
        <v>0.796126059003469</v>
      </c>
      <c r="Z920" s="27" t="n">
        <v>-0.626222650656536</v>
      </c>
      <c r="AA920" s="27" t="n">
        <v>-1.92123738415299</v>
      </c>
      <c r="AB920" s="27" t="n">
        <v>1.17602294049649</v>
      </c>
      <c r="AC920" s="27" t="n">
        <v>-1.11193502417311</v>
      </c>
      <c r="AD920" s="27" t="n">
        <v>-0.520846224180758</v>
      </c>
      <c r="AE920" s="27" t="n">
        <v>0.495857681621477</v>
      </c>
      <c r="AF920" s="27" t="n">
        <v>-0.420159111140607</v>
      </c>
      <c r="AG920" s="27" t="n">
        <v>0.793634153659293</v>
      </c>
      <c r="AH920" s="27" t="n">
        <v>0.664663642890356</v>
      </c>
      <c r="AI920" s="27" t="n">
        <v>-0.0966420625745509</v>
      </c>
      <c r="AJ920" s="27" t="n">
        <v>0.767508373482035</v>
      </c>
      <c r="AK920" s="27" t="n">
        <v>0.796064669987145</v>
      </c>
      <c r="AL920" s="21"/>
      <c r="AM920" s="31" t="n">
        <f aca="false">IF(SQRT($B$9)*$B920+SQRT(1-$B$9)*R920&lt;_xlfn.NORM.S.INV($B$6),1,0)</f>
        <v>0</v>
      </c>
      <c r="AN920" s="31" t="n">
        <f aca="false">IF(SQRT($B$9)*$B920+SQRT(1-$B$9)*S920&lt;_xlfn.NORM.S.INV($B$6),1,0)</f>
        <v>0</v>
      </c>
      <c r="AO920" s="31" t="n">
        <f aca="false">IF(SQRT($B$9)*$B920+SQRT(1-$B$9)*T920&lt;_xlfn.NORM.S.INV($B$6),1,0)</f>
        <v>0</v>
      </c>
      <c r="AP920" s="31" t="n">
        <f aca="false">IF(SQRT($B$9)*$B920+SQRT(1-$B$9)*U920&lt;_xlfn.NORM.S.INV($B$6),1,0)</f>
        <v>1</v>
      </c>
      <c r="AQ920" s="31" t="n">
        <f aca="false">IF(SQRT($B$9)*$B920+SQRT(1-$B$9)*V920&lt;_xlfn.NORM.S.INV($B$6),1,0)</f>
        <v>0</v>
      </c>
      <c r="AR920" s="31" t="n">
        <f aca="false">IF(SQRT($B$9)*$B920+SQRT(1-$B$9)*W920&lt;_xlfn.NORM.S.INV($B$6),1,0)</f>
        <v>0</v>
      </c>
      <c r="AS920" s="31" t="n">
        <f aca="false">IF(SQRT($B$9)*$B920+SQRT(1-$B$9)*X920&lt;_xlfn.NORM.S.INV($B$6),1,0)</f>
        <v>0</v>
      </c>
      <c r="AT920" s="31" t="n">
        <f aca="false">IF(SQRT($B$9)*$B920+SQRT(1-$B$9)*Y920&lt;_xlfn.NORM.S.INV($B$6),1,0)</f>
        <v>0</v>
      </c>
      <c r="AU920" s="31" t="n">
        <f aca="false">IF(SQRT($B$9)*$B920+SQRT(1-$B$9)*Z920&lt;_xlfn.NORM.S.INV($B$6),1,0)</f>
        <v>0</v>
      </c>
      <c r="AV920" s="31" t="n">
        <f aca="false">IF(SQRT($B$9)*$B920+SQRT(1-$B$9)*AA920&lt;_xlfn.NORM.S.INV($B$6),1,0)</f>
        <v>0</v>
      </c>
      <c r="AW920" s="31" t="n">
        <f aca="false">IF(SQRT($C$9)*$B920+SQRT(1-$C$9)*AB920&lt;_xlfn.NORM.S.INV($C$6),1,0)</f>
        <v>0</v>
      </c>
      <c r="AX920" s="31" t="n">
        <f aca="false">IF(SQRT($C$9)*$B920+SQRT(1-$C$9)*AC920&lt;_xlfn.NORM.S.INV($C$6),1,0)</f>
        <v>0</v>
      </c>
      <c r="AY920" s="31" t="n">
        <f aca="false">IF(SQRT($C$9)*$B920+SQRT(1-$C$9)*AD920&lt;_xlfn.NORM.S.INV($C$6),1,0)</f>
        <v>0</v>
      </c>
      <c r="AZ920" s="31" t="n">
        <f aca="false">IF(SQRT($C$9)*$B920+SQRT(1-$C$9)*AE920&lt;_xlfn.NORM.S.INV($C$6),1,0)</f>
        <v>0</v>
      </c>
      <c r="BA920" s="31" t="n">
        <f aca="false">IF(SQRT($C$9)*$B920+SQRT(1-$C$9)*AF920&lt;_xlfn.NORM.S.INV($C$6),1,0)</f>
        <v>0</v>
      </c>
      <c r="BB920" s="31" t="n">
        <f aca="false">IF(SQRT($C$9)*$B920+SQRT(1-$C$9)*AG920&lt;_xlfn.NORM.S.INV($C$6),1,0)</f>
        <v>0</v>
      </c>
      <c r="BC920" s="31" t="n">
        <f aca="false">IF(SQRT($C$9)*$B920+SQRT(1-$C$9)*AH920&lt;_xlfn.NORM.S.INV($C$6),1,0)</f>
        <v>0</v>
      </c>
      <c r="BD920" s="31" t="n">
        <f aca="false">IF(SQRT($C$9)*$B920+SQRT(1-$C$9)*AI920&lt;_xlfn.NORM.S.INV($C$6),1,0)</f>
        <v>0</v>
      </c>
      <c r="BE920" s="31" t="n">
        <f aca="false">IF(SQRT($C$9)*$B920+SQRT(1-$C$9)*AJ920&lt;_xlfn.NORM.S.INV($C$6),1,0)</f>
        <v>0</v>
      </c>
      <c r="BF920" s="31" t="n">
        <f aca="false">IF(SQRT($C$9)*$B920+SQRT(1-$C$9)*AK920&lt;_xlfn.NORM.S.INV($C$6),1,0)</f>
        <v>0</v>
      </c>
      <c r="BG920" s="21"/>
      <c r="BH920" s="21"/>
      <c r="BI920" s="31" t="n">
        <f aca="false">$B$11*(($A$1061)*$C920/$B$12*$B$7+(1-$A$1061)*$D920/$B$12*$C$7)</f>
        <v>0</v>
      </c>
      <c r="BJ920" s="31" t="n">
        <f aca="false">$B$11*(($A$1062)*$C920/$B$12*$B$7+(1-$A$1062)*$D920/$B$12*$C$7)</f>
        <v>20</v>
      </c>
      <c r="BK920" s="31" t="n">
        <f aca="false">$B$11*(($A$1063)*$C920/$B$12*$B$7+(1-$A$1063)*$D920/$B$12*$C$7)</f>
        <v>40</v>
      </c>
      <c r="BL920" s="31" t="n">
        <f aca="false">$B$11*(($A$1064)*$C920/$B$12*$B$7+(1-$A$1064)*$D920/$B$12*$C$7)</f>
        <v>60</v>
      </c>
      <c r="BM920" s="31" t="n">
        <f aca="false">$B$11*(($A$1065)*$C920/$B$12*$B$7+(1-$A$1065)*$D920/$B$12*$C$7)</f>
        <v>80</v>
      </c>
      <c r="BN920" s="31" t="n">
        <f aca="false">$B$11*(($A$1066)*$C920/$B$12*$B$7+(1-$A$1066)*$D920/$B$12*$C$7)</f>
        <v>100</v>
      </c>
      <c r="BO920" s="31" t="n">
        <f aca="false">$B$11*(($A$1067)*$C920/$B$12*$B$7+(1-$A$1067)*$D920/$B$12*$C$7)</f>
        <v>120</v>
      </c>
      <c r="BP920" s="31" t="n">
        <f aca="false">$B$11*(($A$1068)*$C920/$B$12*$B$7+(1-$A$1068)*$D920/$B$12*$C$7)</f>
        <v>140</v>
      </c>
      <c r="BQ920" s="31" t="n">
        <f aca="false">$B$11*(($A$1069)*$C920/$B$12*$B$7+(1-$A$1069)*$D920/$B$12*$C$7)</f>
        <v>160</v>
      </c>
      <c r="BR920" s="31" t="n">
        <f aca="false">$B$11*(($A$1070)*$C920/$B$12*$B$7+(1-$A$1070)*$D920/$B$12*$C$7)</f>
        <v>180</v>
      </c>
      <c r="BS920" s="31" t="n">
        <f aca="false">$B$11*(($A$1071)*$C920/$B$12*$B$7+(1-$A$1071)*$D920/$B$12*$C$7)</f>
        <v>200</v>
      </c>
      <c r="BT920" s="31" t="n">
        <f aca="false">$B$11*(($A$1072)*$C920/$B$12*$B$7+(1-$A$1072)*$D920/$B$12*$C$7)</f>
        <v>220</v>
      </c>
      <c r="BU920" s="31" t="n">
        <f aca="false">$B$11*(($A$1073)*$C920/$B$12*$B$7+(1-$A$1073)*$D920/$B$12*$C$7)</f>
        <v>240</v>
      </c>
      <c r="BV920" s="31" t="n">
        <f aca="false">$B$11*(($A$1074)*$C920/$B$12*$B$7+(1-$A$1074)*$D920/$B$12*$C$7)</f>
        <v>260</v>
      </c>
      <c r="BW920" s="31" t="n">
        <f aca="false">$B$11*(($A$1075)*$C920/$B$12*$B$7+(1-$A$1075)*$D920/$B$12*$C$7)</f>
        <v>280</v>
      </c>
      <c r="BX920" s="31" t="n">
        <f aca="false">$B$11*(($A$1076)*$C920/$B$12*$B$7+(1-$A$1076)*$D920/$B$12*$C$7)</f>
        <v>300</v>
      </c>
      <c r="BY920" s="31" t="n">
        <f aca="false">$B$11*(($A$1077)*$C920/$B$12*$B$7+(1-$A$1077)*$D920/$B$12*$C$7)</f>
        <v>320</v>
      </c>
      <c r="BZ920" s="31" t="n">
        <f aca="false">$B$11*(($A$1078)*$C920/$B$12*$B$7+(1-$A$1078)*$D920/$B$12*$C$7)</f>
        <v>340</v>
      </c>
      <c r="CA920" s="31" t="n">
        <f aca="false">$B$11*(($A$1079)*$C920/$B$12*$B$7+(1-$A$1079)*$D920/$B$12*$C$7)</f>
        <v>360</v>
      </c>
      <c r="CB920" s="31" t="n">
        <f aca="false">$B$11*(($A$1080)*$C920/$B$12*$B$7+(1-$A$1080)*$D920/$B$12*$C$7)</f>
        <v>380</v>
      </c>
      <c r="CC920" s="31" t="n">
        <f aca="false">$B$11*(($A$1081)*$C920/$B$12*$B$7+(1-$A$1081)*$D920/$B$12*$C$7)</f>
        <v>400</v>
      </c>
    </row>
    <row r="921" customFormat="false" ht="15" hidden="false" customHeight="false" outlineLevel="0" collapsed="false">
      <c r="A921" s="21" t="n">
        <v>897</v>
      </c>
      <c r="B921" s="27" t="n">
        <v>0.701210664275082</v>
      </c>
      <c r="C921" s="9" t="n">
        <f aca="false">SUM(AM921:AV921)</f>
        <v>0</v>
      </c>
      <c r="D921" s="9" t="n">
        <f aca="false">SUM(AW921:BF921)</f>
        <v>0</v>
      </c>
      <c r="E921" s="24" t="n">
        <f aca="false">(1-C921/$B$12)*$B$8-C921/$B$12*$B$7</f>
        <v>0.05</v>
      </c>
      <c r="F921" s="24" t="n">
        <f aca="false">(1-D921/$B$12)*$C$8-D921/$B$12*$C$7</f>
        <v>0.09</v>
      </c>
      <c r="G921" s="47" t="n">
        <f aca="false">$B$11*($B$10*C921/$B$12*$B$7+(1-$B$10)*D921/$B$12*$C$7)</f>
        <v>0</v>
      </c>
      <c r="H921" s="24" t="n">
        <f aca="false">$B$10*E921+(1-$B$10)*F921</f>
        <v>0.07</v>
      </c>
      <c r="I921" s="21"/>
      <c r="J921" s="21"/>
      <c r="K921" s="21"/>
      <c r="L921" s="21"/>
      <c r="M921" s="21"/>
      <c r="N921" s="21"/>
      <c r="O921" s="21"/>
      <c r="P921" s="21"/>
      <c r="Q921" s="21"/>
      <c r="R921" s="27" t="n">
        <v>-0.104869701324277</v>
      </c>
      <c r="S921" s="27" t="n">
        <v>0.34079026340149</v>
      </c>
      <c r="T921" s="27" t="n">
        <v>0.586404035639039</v>
      </c>
      <c r="U921" s="27" t="n">
        <v>0.573446686389817</v>
      </c>
      <c r="V921" s="27" t="n">
        <v>-0.243232774244373</v>
      </c>
      <c r="W921" s="27" t="n">
        <v>-0.476217236797182</v>
      </c>
      <c r="X921" s="27" t="n">
        <v>-1.30910367367148</v>
      </c>
      <c r="Y921" s="27" t="n">
        <v>0.399994957494237</v>
      </c>
      <c r="Z921" s="27" t="n">
        <v>-0.120746111580924</v>
      </c>
      <c r="AA921" s="27" t="n">
        <v>-0.787874046419643</v>
      </c>
      <c r="AB921" s="27" t="n">
        <v>0.775977551706235</v>
      </c>
      <c r="AC921" s="27" t="n">
        <v>-0.0562944561386942</v>
      </c>
      <c r="AD921" s="27" t="n">
        <v>1.45593296076296</v>
      </c>
      <c r="AE921" s="27" t="n">
        <v>0.0906456971960225</v>
      </c>
      <c r="AF921" s="27" t="n">
        <v>-0.471774629184218</v>
      </c>
      <c r="AG921" s="27" t="n">
        <v>-0.790617779618534</v>
      </c>
      <c r="AH921" s="27" t="n">
        <v>0.555520749006857</v>
      </c>
      <c r="AI921" s="27" t="n">
        <v>0.598734388248965</v>
      </c>
      <c r="AJ921" s="27" t="n">
        <v>2.76329515304118</v>
      </c>
      <c r="AK921" s="27" t="n">
        <v>0.0243108487813848</v>
      </c>
      <c r="AL921" s="21"/>
      <c r="AM921" s="31" t="n">
        <f aca="false">IF(SQRT($B$9)*$B921+SQRT(1-$B$9)*R921&lt;_xlfn.NORM.S.INV($B$6),1,0)</f>
        <v>0</v>
      </c>
      <c r="AN921" s="31" t="n">
        <f aca="false">IF(SQRT($B$9)*$B921+SQRT(1-$B$9)*S921&lt;_xlfn.NORM.S.INV($B$6),1,0)</f>
        <v>0</v>
      </c>
      <c r="AO921" s="31" t="n">
        <f aca="false">IF(SQRT($B$9)*$B921+SQRT(1-$B$9)*T921&lt;_xlfn.NORM.S.INV($B$6),1,0)</f>
        <v>0</v>
      </c>
      <c r="AP921" s="31" t="n">
        <f aca="false">IF(SQRT($B$9)*$B921+SQRT(1-$B$9)*U921&lt;_xlfn.NORM.S.INV($B$6),1,0)</f>
        <v>0</v>
      </c>
      <c r="AQ921" s="31" t="n">
        <f aca="false">IF(SQRT($B$9)*$B921+SQRT(1-$B$9)*V921&lt;_xlfn.NORM.S.INV($B$6),1,0)</f>
        <v>0</v>
      </c>
      <c r="AR921" s="31" t="n">
        <f aca="false">IF(SQRT($B$9)*$B921+SQRT(1-$B$9)*W921&lt;_xlfn.NORM.S.INV($B$6),1,0)</f>
        <v>0</v>
      </c>
      <c r="AS921" s="31" t="n">
        <f aca="false">IF(SQRT($B$9)*$B921+SQRT(1-$B$9)*X921&lt;_xlfn.NORM.S.INV($B$6),1,0)</f>
        <v>0</v>
      </c>
      <c r="AT921" s="31" t="n">
        <f aca="false">IF(SQRT($B$9)*$B921+SQRT(1-$B$9)*Y921&lt;_xlfn.NORM.S.INV($B$6),1,0)</f>
        <v>0</v>
      </c>
      <c r="AU921" s="31" t="n">
        <f aca="false">IF(SQRT($B$9)*$B921+SQRT(1-$B$9)*Z921&lt;_xlfn.NORM.S.INV($B$6),1,0)</f>
        <v>0</v>
      </c>
      <c r="AV921" s="31" t="n">
        <f aca="false">IF(SQRT($B$9)*$B921+SQRT(1-$B$9)*AA921&lt;_xlfn.NORM.S.INV($B$6),1,0)</f>
        <v>0</v>
      </c>
      <c r="AW921" s="31" t="n">
        <f aca="false">IF(SQRT($C$9)*$B921+SQRT(1-$C$9)*AB921&lt;_xlfn.NORM.S.INV($C$6),1,0)</f>
        <v>0</v>
      </c>
      <c r="AX921" s="31" t="n">
        <f aca="false">IF(SQRT($C$9)*$B921+SQRT(1-$C$9)*AC921&lt;_xlfn.NORM.S.INV($C$6),1,0)</f>
        <v>0</v>
      </c>
      <c r="AY921" s="31" t="n">
        <f aca="false">IF(SQRT($C$9)*$B921+SQRT(1-$C$9)*AD921&lt;_xlfn.NORM.S.INV($C$6),1,0)</f>
        <v>0</v>
      </c>
      <c r="AZ921" s="31" t="n">
        <f aca="false">IF(SQRT($C$9)*$B921+SQRT(1-$C$9)*AE921&lt;_xlfn.NORM.S.INV($C$6),1,0)</f>
        <v>0</v>
      </c>
      <c r="BA921" s="31" t="n">
        <f aca="false">IF(SQRT($C$9)*$B921+SQRT(1-$C$9)*AF921&lt;_xlfn.NORM.S.INV($C$6),1,0)</f>
        <v>0</v>
      </c>
      <c r="BB921" s="31" t="n">
        <f aca="false">IF(SQRT($C$9)*$B921+SQRT(1-$C$9)*AG921&lt;_xlfn.NORM.S.INV($C$6),1,0)</f>
        <v>0</v>
      </c>
      <c r="BC921" s="31" t="n">
        <f aca="false">IF(SQRT($C$9)*$B921+SQRT(1-$C$9)*AH921&lt;_xlfn.NORM.S.INV($C$6),1,0)</f>
        <v>0</v>
      </c>
      <c r="BD921" s="31" t="n">
        <f aca="false">IF(SQRT($C$9)*$B921+SQRT(1-$C$9)*AI921&lt;_xlfn.NORM.S.INV($C$6),1,0)</f>
        <v>0</v>
      </c>
      <c r="BE921" s="31" t="n">
        <f aca="false">IF(SQRT($C$9)*$B921+SQRT(1-$C$9)*AJ921&lt;_xlfn.NORM.S.INV($C$6),1,0)</f>
        <v>0</v>
      </c>
      <c r="BF921" s="31" t="n">
        <f aca="false">IF(SQRT($C$9)*$B921+SQRT(1-$C$9)*AK921&lt;_xlfn.NORM.S.INV($C$6),1,0)</f>
        <v>0</v>
      </c>
      <c r="BG921" s="21"/>
      <c r="BH921" s="21"/>
      <c r="BI921" s="31" t="n">
        <f aca="false">$B$11*(($A$1061)*$C921/$B$12*$B$7+(1-$A$1061)*$D921/$B$12*$C$7)</f>
        <v>0</v>
      </c>
      <c r="BJ921" s="31" t="n">
        <f aca="false">$B$11*(($A$1062)*$C921/$B$12*$B$7+(1-$A$1062)*$D921/$B$12*$C$7)</f>
        <v>0</v>
      </c>
      <c r="BK921" s="31" t="n">
        <f aca="false">$B$11*(($A$1063)*$C921/$B$12*$B$7+(1-$A$1063)*$D921/$B$12*$C$7)</f>
        <v>0</v>
      </c>
      <c r="BL921" s="31" t="n">
        <f aca="false">$B$11*(($A$1064)*$C921/$B$12*$B$7+(1-$A$1064)*$D921/$B$12*$C$7)</f>
        <v>0</v>
      </c>
      <c r="BM921" s="31" t="n">
        <f aca="false">$B$11*(($A$1065)*$C921/$B$12*$B$7+(1-$A$1065)*$D921/$B$12*$C$7)</f>
        <v>0</v>
      </c>
      <c r="BN921" s="31" t="n">
        <f aca="false">$B$11*(($A$1066)*$C921/$B$12*$B$7+(1-$A$1066)*$D921/$B$12*$C$7)</f>
        <v>0</v>
      </c>
      <c r="BO921" s="31" t="n">
        <f aca="false">$B$11*(($A$1067)*$C921/$B$12*$B$7+(1-$A$1067)*$D921/$B$12*$C$7)</f>
        <v>0</v>
      </c>
      <c r="BP921" s="31" t="n">
        <f aca="false">$B$11*(($A$1068)*$C921/$B$12*$B$7+(1-$A$1068)*$D921/$B$12*$C$7)</f>
        <v>0</v>
      </c>
      <c r="BQ921" s="31" t="n">
        <f aca="false">$B$11*(($A$1069)*$C921/$B$12*$B$7+(1-$A$1069)*$D921/$B$12*$C$7)</f>
        <v>0</v>
      </c>
      <c r="BR921" s="31" t="n">
        <f aca="false">$B$11*(($A$1070)*$C921/$B$12*$B$7+(1-$A$1070)*$D921/$B$12*$C$7)</f>
        <v>0</v>
      </c>
      <c r="BS921" s="31" t="n">
        <f aca="false">$B$11*(($A$1071)*$C921/$B$12*$B$7+(1-$A$1071)*$D921/$B$12*$C$7)</f>
        <v>0</v>
      </c>
      <c r="BT921" s="31" t="n">
        <f aca="false">$B$11*(($A$1072)*$C921/$B$12*$B$7+(1-$A$1072)*$D921/$B$12*$C$7)</f>
        <v>0</v>
      </c>
      <c r="BU921" s="31" t="n">
        <f aca="false">$B$11*(($A$1073)*$C921/$B$12*$B$7+(1-$A$1073)*$D921/$B$12*$C$7)</f>
        <v>0</v>
      </c>
      <c r="BV921" s="31" t="n">
        <f aca="false">$B$11*(($A$1074)*$C921/$B$12*$B$7+(1-$A$1074)*$D921/$B$12*$C$7)</f>
        <v>0</v>
      </c>
      <c r="BW921" s="31" t="n">
        <f aca="false">$B$11*(($A$1075)*$C921/$B$12*$B$7+(1-$A$1075)*$D921/$B$12*$C$7)</f>
        <v>0</v>
      </c>
      <c r="BX921" s="31" t="n">
        <f aca="false">$B$11*(($A$1076)*$C921/$B$12*$B$7+(1-$A$1076)*$D921/$B$12*$C$7)</f>
        <v>0</v>
      </c>
      <c r="BY921" s="31" t="n">
        <f aca="false">$B$11*(($A$1077)*$C921/$B$12*$B$7+(1-$A$1077)*$D921/$B$12*$C$7)</f>
        <v>0</v>
      </c>
      <c r="BZ921" s="31" t="n">
        <f aca="false">$B$11*(($A$1078)*$C921/$B$12*$B$7+(1-$A$1078)*$D921/$B$12*$C$7)</f>
        <v>0</v>
      </c>
      <c r="CA921" s="31" t="n">
        <f aca="false">$B$11*(($A$1079)*$C921/$B$12*$B$7+(1-$A$1079)*$D921/$B$12*$C$7)</f>
        <v>0</v>
      </c>
      <c r="CB921" s="31" t="n">
        <f aca="false">$B$11*(($A$1080)*$C921/$B$12*$B$7+(1-$A$1080)*$D921/$B$12*$C$7)</f>
        <v>0</v>
      </c>
      <c r="CC921" s="31" t="n">
        <f aca="false">$B$11*(($A$1081)*$C921/$B$12*$B$7+(1-$A$1081)*$D921/$B$12*$C$7)</f>
        <v>0</v>
      </c>
    </row>
    <row r="922" customFormat="false" ht="15" hidden="false" customHeight="false" outlineLevel="0" collapsed="false">
      <c r="A922" s="21" t="n">
        <v>898</v>
      </c>
      <c r="B922" s="27" t="n">
        <v>0.451034542878587</v>
      </c>
      <c r="C922" s="9" t="n">
        <f aca="false">SUM(AM922:AV922)</f>
        <v>0</v>
      </c>
      <c r="D922" s="9" t="n">
        <f aca="false">SUM(AW922:BF922)</f>
        <v>0</v>
      </c>
      <c r="E922" s="24" t="n">
        <f aca="false">(1-C922/$B$12)*$B$8-C922/$B$12*$B$7</f>
        <v>0.05</v>
      </c>
      <c r="F922" s="24" t="n">
        <f aca="false">(1-D922/$B$12)*$C$8-D922/$B$12*$C$7</f>
        <v>0.09</v>
      </c>
      <c r="G922" s="47" t="n">
        <f aca="false">$B$11*($B$10*C922/$B$12*$B$7+(1-$B$10)*D922/$B$12*$C$7)</f>
        <v>0</v>
      </c>
      <c r="H922" s="24" t="n">
        <f aca="false">$B$10*E922+(1-$B$10)*F922</f>
        <v>0.07</v>
      </c>
      <c r="I922" s="21"/>
      <c r="J922" s="21"/>
      <c r="K922" s="21"/>
      <c r="L922" s="21"/>
      <c r="M922" s="21"/>
      <c r="N922" s="21"/>
      <c r="O922" s="21"/>
      <c r="P922" s="21"/>
      <c r="Q922" s="21"/>
      <c r="R922" s="27" t="n">
        <v>0.283433683933153</v>
      </c>
      <c r="S922" s="27" t="n">
        <v>1.58798464302955</v>
      </c>
      <c r="T922" s="27" t="n">
        <v>1.76720905022139</v>
      </c>
      <c r="U922" s="27" t="n">
        <v>0.114351891123258</v>
      </c>
      <c r="V922" s="27" t="n">
        <v>-0.784099748051371</v>
      </c>
      <c r="W922" s="27" t="n">
        <v>-0.256789180612479</v>
      </c>
      <c r="X922" s="27" t="n">
        <v>-0.998814349346803</v>
      </c>
      <c r="Y922" s="27" t="n">
        <v>0.197594391310095</v>
      </c>
      <c r="Z922" s="27" t="n">
        <v>0.511543984525487</v>
      </c>
      <c r="AA922" s="27" t="n">
        <v>0.185511002314404</v>
      </c>
      <c r="AB922" s="27" t="n">
        <v>1.55671419881781</v>
      </c>
      <c r="AC922" s="27" t="n">
        <v>-0.249131014861924</v>
      </c>
      <c r="AD922" s="27" t="n">
        <v>1.79634576030615</v>
      </c>
      <c r="AE922" s="27" t="n">
        <v>1.37811411766524</v>
      </c>
      <c r="AF922" s="27" t="n">
        <v>-0.010756811572581</v>
      </c>
      <c r="AG922" s="27" t="n">
        <v>1.49528377080404</v>
      </c>
      <c r="AH922" s="27" t="n">
        <v>-0.449520020850461</v>
      </c>
      <c r="AI922" s="27" t="n">
        <v>-0.895846104579032</v>
      </c>
      <c r="AJ922" s="27" t="n">
        <v>1.56269703331768</v>
      </c>
      <c r="AK922" s="27" t="n">
        <v>-0.218909304512828</v>
      </c>
      <c r="AL922" s="21"/>
      <c r="AM922" s="31" t="n">
        <f aca="false">IF(SQRT($B$9)*$B922+SQRT(1-$B$9)*R922&lt;_xlfn.NORM.S.INV($B$6),1,0)</f>
        <v>0</v>
      </c>
      <c r="AN922" s="31" t="n">
        <f aca="false">IF(SQRT($B$9)*$B922+SQRT(1-$B$9)*S922&lt;_xlfn.NORM.S.INV($B$6),1,0)</f>
        <v>0</v>
      </c>
      <c r="AO922" s="31" t="n">
        <f aca="false">IF(SQRT($B$9)*$B922+SQRT(1-$B$9)*T922&lt;_xlfn.NORM.S.INV($B$6),1,0)</f>
        <v>0</v>
      </c>
      <c r="AP922" s="31" t="n">
        <f aca="false">IF(SQRT($B$9)*$B922+SQRT(1-$B$9)*U922&lt;_xlfn.NORM.S.INV($B$6),1,0)</f>
        <v>0</v>
      </c>
      <c r="AQ922" s="31" t="n">
        <f aca="false">IF(SQRT($B$9)*$B922+SQRT(1-$B$9)*V922&lt;_xlfn.NORM.S.INV($B$6),1,0)</f>
        <v>0</v>
      </c>
      <c r="AR922" s="31" t="n">
        <f aca="false">IF(SQRT($B$9)*$B922+SQRT(1-$B$9)*W922&lt;_xlfn.NORM.S.INV($B$6),1,0)</f>
        <v>0</v>
      </c>
      <c r="AS922" s="31" t="n">
        <f aca="false">IF(SQRT($B$9)*$B922+SQRT(1-$B$9)*X922&lt;_xlfn.NORM.S.INV($B$6),1,0)</f>
        <v>0</v>
      </c>
      <c r="AT922" s="31" t="n">
        <f aca="false">IF(SQRT($B$9)*$B922+SQRT(1-$B$9)*Y922&lt;_xlfn.NORM.S.INV($B$6),1,0)</f>
        <v>0</v>
      </c>
      <c r="AU922" s="31" t="n">
        <f aca="false">IF(SQRT($B$9)*$B922+SQRT(1-$B$9)*Z922&lt;_xlfn.NORM.S.INV($B$6),1,0)</f>
        <v>0</v>
      </c>
      <c r="AV922" s="31" t="n">
        <f aca="false">IF(SQRT($B$9)*$B922+SQRT(1-$B$9)*AA922&lt;_xlfn.NORM.S.INV($B$6),1,0)</f>
        <v>0</v>
      </c>
      <c r="AW922" s="31" t="n">
        <f aca="false">IF(SQRT($C$9)*$B922+SQRT(1-$C$9)*AB922&lt;_xlfn.NORM.S.INV($C$6),1,0)</f>
        <v>0</v>
      </c>
      <c r="AX922" s="31" t="n">
        <f aca="false">IF(SQRT($C$9)*$B922+SQRT(1-$C$9)*AC922&lt;_xlfn.NORM.S.INV($C$6),1,0)</f>
        <v>0</v>
      </c>
      <c r="AY922" s="31" t="n">
        <f aca="false">IF(SQRT($C$9)*$B922+SQRT(1-$C$9)*AD922&lt;_xlfn.NORM.S.INV($C$6),1,0)</f>
        <v>0</v>
      </c>
      <c r="AZ922" s="31" t="n">
        <f aca="false">IF(SQRT($C$9)*$B922+SQRT(1-$C$9)*AE922&lt;_xlfn.NORM.S.INV($C$6),1,0)</f>
        <v>0</v>
      </c>
      <c r="BA922" s="31" t="n">
        <f aca="false">IF(SQRT($C$9)*$B922+SQRT(1-$C$9)*AF922&lt;_xlfn.NORM.S.INV($C$6),1,0)</f>
        <v>0</v>
      </c>
      <c r="BB922" s="31" t="n">
        <f aca="false">IF(SQRT($C$9)*$B922+SQRT(1-$C$9)*AG922&lt;_xlfn.NORM.S.INV($C$6),1,0)</f>
        <v>0</v>
      </c>
      <c r="BC922" s="31" t="n">
        <f aca="false">IF(SQRT($C$9)*$B922+SQRT(1-$C$9)*AH922&lt;_xlfn.NORM.S.INV($C$6),1,0)</f>
        <v>0</v>
      </c>
      <c r="BD922" s="31" t="n">
        <f aca="false">IF(SQRT($C$9)*$B922+SQRT(1-$C$9)*AI922&lt;_xlfn.NORM.S.INV($C$6),1,0)</f>
        <v>0</v>
      </c>
      <c r="BE922" s="31" t="n">
        <f aca="false">IF(SQRT($C$9)*$B922+SQRT(1-$C$9)*AJ922&lt;_xlfn.NORM.S.INV($C$6),1,0)</f>
        <v>0</v>
      </c>
      <c r="BF922" s="31" t="n">
        <f aca="false">IF(SQRT($C$9)*$B922+SQRT(1-$C$9)*AK922&lt;_xlfn.NORM.S.INV($C$6),1,0)</f>
        <v>0</v>
      </c>
      <c r="BG922" s="21"/>
      <c r="BH922" s="21"/>
      <c r="BI922" s="31" t="n">
        <f aca="false">$B$11*(($A$1061)*$C922/$B$12*$B$7+(1-$A$1061)*$D922/$B$12*$C$7)</f>
        <v>0</v>
      </c>
      <c r="BJ922" s="31" t="n">
        <f aca="false">$B$11*(($A$1062)*$C922/$B$12*$B$7+(1-$A$1062)*$D922/$B$12*$C$7)</f>
        <v>0</v>
      </c>
      <c r="BK922" s="31" t="n">
        <f aca="false">$B$11*(($A$1063)*$C922/$B$12*$B$7+(1-$A$1063)*$D922/$B$12*$C$7)</f>
        <v>0</v>
      </c>
      <c r="BL922" s="31" t="n">
        <f aca="false">$B$11*(($A$1064)*$C922/$B$12*$B$7+(1-$A$1064)*$D922/$B$12*$C$7)</f>
        <v>0</v>
      </c>
      <c r="BM922" s="31" t="n">
        <f aca="false">$B$11*(($A$1065)*$C922/$B$12*$B$7+(1-$A$1065)*$D922/$B$12*$C$7)</f>
        <v>0</v>
      </c>
      <c r="BN922" s="31" t="n">
        <f aca="false">$B$11*(($A$1066)*$C922/$B$12*$B$7+(1-$A$1066)*$D922/$B$12*$C$7)</f>
        <v>0</v>
      </c>
      <c r="BO922" s="31" t="n">
        <f aca="false">$B$11*(($A$1067)*$C922/$B$12*$B$7+(1-$A$1067)*$D922/$B$12*$C$7)</f>
        <v>0</v>
      </c>
      <c r="BP922" s="31" t="n">
        <f aca="false">$B$11*(($A$1068)*$C922/$B$12*$B$7+(1-$A$1068)*$D922/$B$12*$C$7)</f>
        <v>0</v>
      </c>
      <c r="BQ922" s="31" t="n">
        <f aca="false">$B$11*(($A$1069)*$C922/$B$12*$B$7+(1-$A$1069)*$D922/$B$12*$C$7)</f>
        <v>0</v>
      </c>
      <c r="BR922" s="31" t="n">
        <f aca="false">$B$11*(($A$1070)*$C922/$B$12*$B$7+(1-$A$1070)*$D922/$B$12*$C$7)</f>
        <v>0</v>
      </c>
      <c r="BS922" s="31" t="n">
        <f aca="false">$B$11*(($A$1071)*$C922/$B$12*$B$7+(1-$A$1071)*$D922/$B$12*$C$7)</f>
        <v>0</v>
      </c>
      <c r="BT922" s="31" t="n">
        <f aca="false">$B$11*(($A$1072)*$C922/$B$12*$B$7+(1-$A$1072)*$D922/$B$12*$C$7)</f>
        <v>0</v>
      </c>
      <c r="BU922" s="31" t="n">
        <f aca="false">$B$11*(($A$1073)*$C922/$B$12*$B$7+(1-$A$1073)*$D922/$B$12*$C$7)</f>
        <v>0</v>
      </c>
      <c r="BV922" s="31" t="n">
        <f aca="false">$B$11*(($A$1074)*$C922/$B$12*$B$7+(1-$A$1074)*$D922/$B$12*$C$7)</f>
        <v>0</v>
      </c>
      <c r="BW922" s="31" t="n">
        <f aca="false">$B$11*(($A$1075)*$C922/$B$12*$B$7+(1-$A$1075)*$D922/$B$12*$C$7)</f>
        <v>0</v>
      </c>
      <c r="BX922" s="31" t="n">
        <f aca="false">$B$11*(($A$1076)*$C922/$B$12*$B$7+(1-$A$1076)*$D922/$B$12*$C$7)</f>
        <v>0</v>
      </c>
      <c r="BY922" s="31" t="n">
        <f aca="false">$B$11*(($A$1077)*$C922/$B$12*$B$7+(1-$A$1077)*$D922/$B$12*$C$7)</f>
        <v>0</v>
      </c>
      <c r="BZ922" s="31" t="n">
        <f aca="false">$B$11*(($A$1078)*$C922/$B$12*$B$7+(1-$A$1078)*$D922/$B$12*$C$7)</f>
        <v>0</v>
      </c>
      <c r="CA922" s="31" t="n">
        <f aca="false">$B$11*(($A$1079)*$C922/$B$12*$B$7+(1-$A$1079)*$D922/$B$12*$C$7)</f>
        <v>0</v>
      </c>
      <c r="CB922" s="31" t="n">
        <f aca="false">$B$11*(($A$1080)*$C922/$B$12*$B$7+(1-$A$1080)*$D922/$B$12*$C$7)</f>
        <v>0</v>
      </c>
      <c r="CC922" s="31" t="n">
        <f aca="false">$B$11*(($A$1081)*$C922/$B$12*$B$7+(1-$A$1081)*$D922/$B$12*$C$7)</f>
        <v>0</v>
      </c>
    </row>
    <row r="923" customFormat="false" ht="15" hidden="false" customHeight="false" outlineLevel="0" collapsed="false">
      <c r="A923" s="21" t="n">
        <v>899</v>
      </c>
      <c r="B923" s="27" t="n">
        <v>1.56533799537511</v>
      </c>
      <c r="C923" s="9" t="n">
        <f aca="false">SUM(AM923:AV923)</f>
        <v>0</v>
      </c>
      <c r="D923" s="9" t="n">
        <f aca="false">SUM(AW923:BF923)</f>
        <v>0</v>
      </c>
      <c r="E923" s="24" t="n">
        <f aca="false">(1-C923/$B$12)*$B$8-C923/$B$12*$B$7</f>
        <v>0.05</v>
      </c>
      <c r="F923" s="24" t="n">
        <f aca="false">(1-D923/$B$12)*$C$8-D923/$B$12*$C$7</f>
        <v>0.09</v>
      </c>
      <c r="G923" s="47" t="n">
        <f aca="false">$B$11*($B$10*C923/$B$12*$B$7+(1-$B$10)*D923/$B$12*$C$7)</f>
        <v>0</v>
      </c>
      <c r="H923" s="24" t="n">
        <f aca="false">$B$10*E923+(1-$B$10)*F923</f>
        <v>0.07</v>
      </c>
      <c r="I923" s="21"/>
      <c r="J923" s="21"/>
      <c r="K923" s="21"/>
      <c r="L923" s="21"/>
      <c r="M923" s="21"/>
      <c r="N923" s="21"/>
      <c r="O923" s="21"/>
      <c r="P923" s="21"/>
      <c r="Q923" s="21"/>
      <c r="R923" s="27" t="n">
        <v>-0.285645687329289</v>
      </c>
      <c r="S923" s="27" t="n">
        <v>-0.512254893990509</v>
      </c>
      <c r="T923" s="27" t="n">
        <v>-0.77099142591289</v>
      </c>
      <c r="U923" s="27" t="n">
        <v>-0.300965211694313</v>
      </c>
      <c r="V923" s="27" t="n">
        <v>-0.12700937232184</v>
      </c>
      <c r="W923" s="27" t="n">
        <v>0.683171534535666</v>
      </c>
      <c r="X923" s="27" t="n">
        <v>0.250422568906609</v>
      </c>
      <c r="Y923" s="27" t="n">
        <v>0.476081147927256</v>
      </c>
      <c r="Z923" s="27" t="n">
        <v>0.527711065043183</v>
      </c>
      <c r="AA923" s="27" t="n">
        <v>0.997874669474553</v>
      </c>
      <c r="AB923" s="27" t="n">
        <v>0.038830338451542</v>
      </c>
      <c r="AC923" s="27" t="n">
        <v>-1.23234773741402</v>
      </c>
      <c r="AD923" s="27" t="n">
        <v>-0.628882530405808</v>
      </c>
      <c r="AE923" s="27" t="n">
        <v>0.84892552600645</v>
      </c>
      <c r="AF923" s="27" t="n">
        <v>0.527875595997724</v>
      </c>
      <c r="AG923" s="27" t="n">
        <v>0.766624526864145</v>
      </c>
      <c r="AH923" s="27" t="n">
        <v>0.335929717316061</v>
      </c>
      <c r="AI923" s="27" t="n">
        <v>0.131138580339228</v>
      </c>
      <c r="AJ923" s="27" t="n">
        <v>0.709230510042124</v>
      </c>
      <c r="AK923" s="27" t="n">
        <v>-0.0801764431801369</v>
      </c>
      <c r="AL923" s="21"/>
      <c r="AM923" s="31" t="n">
        <f aca="false">IF(SQRT($B$9)*$B923+SQRT(1-$B$9)*R923&lt;_xlfn.NORM.S.INV($B$6),1,0)</f>
        <v>0</v>
      </c>
      <c r="AN923" s="31" t="n">
        <f aca="false">IF(SQRT($B$9)*$B923+SQRT(1-$B$9)*S923&lt;_xlfn.NORM.S.INV($B$6),1,0)</f>
        <v>0</v>
      </c>
      <c r="AO923" s="31" t="n">
        <f aca="false">IF(SQRT($B$9)*$B923+SQRT(1-$B$9)*T923&lt;_xlfn.NORM.S.INV($B$6),1,0)</f>
        <v>0</v>
      </c>
      <c r="AP923" s="31" t="n">
        <f aca="false">IF(SQRT($B$9)*$B923+SQRT(1-$B$9)*U923&lt;_xlfn.NORM.S.INV($B$6),1,0)</f>
        <v>0</v>
      </c>
      <c r="AQ923" s="31" t="n">
        <f aca="false">IF(SQRT($B$9)*$B923+SQRT(1-$B$9)*V923&lt;_xlfn.NORM.S.INV($B$6),1,0)</f>
        <v>0</v>
      </c>
      <c r="AR923" s="31" t="n">
        <f aca="false">IF(SQRT($B$9)*$B923+SQRT(1-$B$9)*W923&lt;_xlfn.NORM.S.INV($B$6),1,0)</f>
        <v>0</v>
      </c>
      <c r="AS923" s="31" t="n">
        <f aca="false">IF(SQRT($B$9)*$B923+SQRT(1-$B$9)*X923&lt;_xlfn.NORM.S.INV($B$6),1,0)</f>
        <v>0</v>
      </c>
      <c r="AT923" s="31" t="n">
        <f aca="false">IF(SQRT($B$9)*$B923+SQRT(1-$B$9)*Y923&lt;_xlfn.NORM.S.INV($B$6),1,0)</f>
        <v>0</v>
      </c>
      <c r="AU923" s="31" t="n">
        <f aca="false">IF(SQRT($B$9)*$B923+SQRT(1-$B$9)*Z923&lt;_xlfn.NORM.S.INV($B$6),1,0)</f>
        <v>0</v>
      </c>
      <c r="AV923" s="31" t="n">
        <f aca="false">IF(SQRT($B$9)*$B923+SQRT(1-$B$9)*AA923&lt;_xlfn.NORM.S.INV($B$6),1,0)</f>
        <v>0</v>
      </c>
      <c r="AW923" s="31" t="n">
        <f aca="false">IF(SQRT($C$9)*$B923+SQRT(1-$C$9)*AB923&lt;_xlfn.NORM.S.INV($C$6),1,0)</f>
        <v>0</v>
      </c>
      <c r="AX923" s="31" t="n">
        <f aca="false">IF(SQRT($C$9)*$B923+SQRT(1-$C$9)*AC923&lt;_xlfn.NORM.S.INV($C$6),1,0)</f>
        <v>0</v>
      </c>
      <c r="AY923" s="31" t="n">
        <f aca="false">IF(SQRT($C$9)*$B923+SQRT(1-$C$9)*AD923&lt;_xlfn.NORM.S.INV($C$6),1,0)</f>
        <v>0</v>
      </c>
      <c r="AZ923" s="31" t="n">
        <f aca="false">IF(SQRT($C$9)*$B923+SQRT(1-$C$9)*AE923&lt;_xlfn.NORM.S.INV($C$6),1,0)</f>
        <v>0</v>
      </c>
      <c r="BA923" s="31" t="n">
        <f aca="false">IF(SQRT($C$9)*$B923+SQRT(1-$C$9)*AF923&lt;_xlfn.NORM.S.INV($C$6),1,0)</f>
        <v>0</v>
      </c>
      <c r="BB923" s="31" t="n">
        <f aca="false">IF(SQRT($C$9)*$B923+SQRT(1-$C$9)*AG923&lt;_xlfn.NORM.S.INV($C$6),1,0)</f>
        <v>0</v>
      </c>
      <c r="BC923" s="31" t="n">
        <f aca="false">IF(SQRT($C$9)*$B923+SQRT(1-$C$9)*AH923&lt;_xlfn.NORM.S.INV($C$6),1,0)</f>
        <v>0</v>
      </c>
      <c r="BD923" s="31" t="n">
        <f aca="false">IF(SQRT($C$9)*$B923+SQRT(1-$C$9)*AI923&lt;_xlfn.NORM.S.INV($C$6),1,0)</f>
        <v>0</v>
      </c>
      <c r="BE923" s="31" t="n">
        <f aca="false">IF(SQRT($C$9)*$B923+SQRT(1-$C$9)*AJ923&lt;_xlfn.NORM.S.INV($C$6),1,0)</f>
        <v>0</v>
      </c>
      <c r="BF923" s="31" t="n">
        <f aca="false">IF(SQRT($C$9)*$B923+SQRT(1-$C$9)*AK923&lt;_xlfn.NORM.S.INV($C$6),1,0)</f>
        <v>0</v>
      </c>
      <c r="BG923" s="21"/>
      <c r="BH923" s="21"/>
      <c r="BI923" s="31" t="n">
        <f aca="false">$B$11*(($A$1061)*$C923/$B$12*$B$7+(1-$A$1061)*$D923/$B$12*$C$7)</f>
        <v>0</v>
      </c>
      <c r="BJ923" s="31" t="n">
        <f aca="false">$B$11*(($A$1062)*$C923/$B$12*$B$7+(1-$A$1062)*$D923/$B$12*$C$7)</f>
        <v>0</v>
      </c>
      <c r="BK923" s="31" t="n">
        <f aca="false">$B$11*(($A$1063)*$C923/$B$12*$B$7+(1-$A$1063)*$D923/$B$12*$C$7)</f>
        <v>0</v>
      </c>
      <c r="BL923" s="31" t="n">
        <f aca="false">$B$11*(($A$1064)*$C923/$B$12*$B$7+(1-$A$1064)*$D923/$B$12*$C$7)</f>
        <v>0</v>
      </c>
      <c r="BM923" s="31" t="n">
        <f aca="false">$B$11*(($A$1065)*$C923/$B$12*$B$7+(1-$A$1065)*$D923/$B$12*$C$7)</f>
        <v>0</v>
      </c>
      <c r="BN923" s="31" t="n">
        <f aca="false">$B$11*(($A$1066)*$C923/$B$12*$B$7+(1-$A$1066)*$D923/$B$12*$C$7)</f>
        <v>0</v>
      </c>
      <c r="BO923" s="31" t="n">
        <f aca="false">$B$11*(($A$1067)*$C923/$B$12*$B$7+(1-$A$1067)*$D923/$B$12*$C$7)</f>
        <v>0</v>
      </c>
      <c r="BP923" s="31" t="n">
        <f aca="false">$B$11*(($A$1068)*$C923/$B$12*$B$7+(1-$A$1068)*$D923/$B$12*$C$7)</f>
        <v>0</v>
      </c>
      <c r="BQ923" s="31" t="n">
        <f aca="false">$B$11*(($A$1069)*$C923/$B$12*$B$7+(1-$A$1069)*$D923/$B$12*$C$7)</f>
        <v>0</v>
      </c>
      <c r="BR923" s="31" t="n">
        <f aca="false">$B$11*(($A$1070)*$C923/$B$12*$B$7+(1-$A$1070)*$D923/$B$12*$C$7)</f>
        <v>0</v>
      </c>
      <c r="BS923" s="31" t="n">
        <f aca="false">$B$11*(($A$1071)*$C923/$B$12*$B$7+(1-$A$1071)*$D923/$B$12*$C$7)</f>
        <v>0</v>
      </c>
      <c r="BT923" s="31" t="n">
        <f aca="false">$B$11*(($A$1072)*$C923/$B$12*$B$7+(1-$A$1072)*$D923/$B$12*$C$7)</f>
        <v>0</v>
      </c>
      <c r="BU923" s="31" t="n">
        <f aca="false">$B$11*(($A$1073)*$C923/$B$12*$B$7+(1-$A$1073)*$D923/$B$12*$C$7)</f>
        <v>0</v>
      </c>
      <c r="BV923" s="31" t="n">
        <f aca="false">$B$11*(($A$1074)*$C923/$B$12*$B$7+(1-$A$1074)*$D923/$B$12*$C$7)</f>
        <v>0</v>
      </c>
      <c r="BW923" s="31" t="n">
        <f aca="false">$B$11*(($A$1075)*$C923/$B$12*$B$7+(1-$A$1075)*$D923/$B$12*$C$7)</f>
        <v>0</v>
      </c>
      <c r="BX923" s="31" t="n">
        <f aca="false">$B$11*(($A$1076)*$C923/$B$12*$B$7+(1-$A$1076)*$D923/$B$12*$C$7)</f>
        <v>0</v>
      </c>
      <c r="BY923" s="31" t="n">
        <f aca="false">$B$11*(($A$1077)*$C923/$B$12*$B$7+(1-$A$1077)*$D923/$B$12*$C$7)</f>
        <v>0</v>
      </c>
      <c r="BZ923" s="31" t="n">
        <f aca="false">$B$11*(($A$1078)*$C923/$B$12*$B$7+(1-$A$1078)*$D923/$B$12*$C$7)</f>
        <v>0</v>
      </c>
      <c r="CA923" s="31" t="n">
        <f aca="false">$B$11*(($A$1079)*$C923/$B$12*$B$7+(1-$A$1079)*$D923/$B$12*$C$7)</f>
        <v>0</v>
      </c>
      <c r="CB923" s="31" t="n">
        <f aca="false">$B$11*(($A$1080)*$C923/$B$12*$B$7+(1-$A$1080)*$D923/$B$12*$C$7)</f>
        <v>0</v>
      </c>
      <c r="CC923" s="31" t="n">
        <f aca="false">$B$11*(($A$1081)*$C923/$B$12*$B$7+(1-$A$1081)*$D923/$B$12*$C$7)</f>
        <v>0</v>
      </c>
    </row>
    <row r="924" customFormat="false" ht="15" hidden="false" customHeight="false" outlineLevel="0" collapsed="false">
      <c r="A924" s="21" t="n">
        <v>900</v>
      </c>
      <c r="B924" s="27" t="n">
        <v>0.862101526970457</v>
      </c>
      <c r="C924" s="9" t="n">
        <f aca="false">SUM(AM924:AV924)</f>
        <v>0</v>
      </c>
      <c r="D924" s="9" t="n">
        <f aca="false">SUM(AW924:BF924)</f>
        <v>0</v>
      </c>
      <c r="E924" s="24" t="n">
        <f aca="false">(1-C924/$B$12)*$B$8-C924/$B$12*$B$7</f>
        <v>0.05</v>
      </c>
      <c r="F924" s="24" t="n">
        <f aca="false">(1-D924/$B$12)*$C$8-D924/$B$12*$C$7</f>
        <v>0.09</v>
      </c>
      <c r="G924" s="47" t="n">
        <f aca="false">$B$11*($B$10*C924/$B$12*$B$7+(1-$B$10)*D924/$B$12*$C$7)</f>
        <v>0</v>
      </c>
      <c r="H924" s="24" t="n">
        <f aca="false">$B$10*E924+(1-$B$10)*F924</f>
        <v>0.07</v>
      </c>
      <c r="I924" s="21"/>
      <c r="J924" s="21"/>
      <c r="K924" s="21"/>
      <c r="L924" s="21"/>
      <c r="M924" s="21"/>
      <c r="N924" s="21"/>
      <c r="O924" s="21"/>
      <c r="P924" s="21"/>
      <c r="Q924" s="21"/>
      <c r="R924" s="27" t="n">
        <v>0.985803560837718</v>
      </c>
      <c r="S924" s="27" t="n">
        <v>0.739997841970412</v>
      </c>
      <c r="T924" s="27" t="n">
        <v>0.565047532207882</v>
      </c>
      <c r="U924" s="27" t="n">
        <v>-1.63742706655066</v>
      </c>
      <c r="V924" s="27" t="n">
        <v>-0.198649312453326</v>
      </c>
      <c r="W924" s="27" t="n">
        <v>1.1236346650467</v>
      </c>
      <c r="X924" s="27" t="n">
        <v>1.94858043544026</v>
      </c>
      <c r="Y924" s="27" t="n">
        <v>0.570693705207883</v>
      </c>
      <c r="Z924" s="27" t="n">
        <v>0.44153945869725</v>
      </c>
      <c r="AA924" s="27" t="n">
        <v>-0.662749421511606</v>
      </c>
      <c r="AB924" s="27" t="n">
        <v>-0.990427946896063</v>
      </c>
      <c r="AC924" s="27" t="n">
        <v>-0.78186828682198</v>
      </c>
      <c r="AD924" s="27" t="n">
        <v>-0.249677298448964</v>
      </c>
      <c r="AE924" s="27" t="n">
        <v>0.814631514305176</v>
      </c>
      <c r="AF924" s="27" t="n">
        <v>-0.183466488035335</v>
      </c>
      <c r="AG924" s="27" t="n">
        <v>-0.912916723945405</v>
      </c>
      <c r="AH924" s="27" t="n">
        <v>-0.496226126328257</v>
      </c>
      <c r="AI924" s="27" t="n">
        <v>0.32721090186976</v>
      </c>
      <c r="AJ924" s="27" t="n">
        <v>1.04934589444425</v>
      </c>
      <c r="AK924" s="27" t="n">
        <v>0.138064964351097</v>
      </c>
      <c r="AL924" s="21"/>
      <c r="AM924" s="31" t="n">
        <f aca="false">IF(SQRT($B$9)*$B924+SQRT(1-$B$9)*R924&lt;_xlfn.NORM.S.INV($B$6),1,0)</f>
        <v>0</v>
      </c>
      <c r="AN924" s="31" t="n">
        <f aca="false">IF(SQRT($B$9)*$B924+SQRT(1-$B$9)*S924&lt;_xlfn.NORM.S.INV($B$6),1,0)</f>
        <v>0</v>
      </c>
      <c r="AO924" s="31" t="n">
        <f aca="false">IF(SQRT($B$9)*$B924+SQRT(1-$B$9)*T924&lt;_xlfn.NORM.S.INV($B$6),1,0)</f>
        <v>0</v>
      </c>
      <c r="AP924" s="31" t="n">
        <f aca="false">IF(SQRT($B$9)*$B924+SQRT(1-$B$9)*U924&lt;_xlfn.NORM.S.INV($B$6),1,0)</f>
        <v>0</v>
      </c>
      <c r="AQ924" s="31" t="n">
        <f aca="false">IF(SQRT($B$9)*$B924+SQRT(1-$B$9)*V924&lt;_xlfn.NORM.S.INV($B$6),1,0)</f>
        <v>0</v>
      </c>
      <c r="AR924" s="31" t="n">
        <f aca="false">IF(SQRT($B$9)*$B924+SQRT(1-$B$9)*W924&lt;_xlfn.NORM.S.INV($B$6),1,0)</f>
        <v>0</v>
      </c>
      <c r="AS924" s="31" t="n">
        <f aca="false">IF(SQRT($B$9)*$B924+SQRT(1-$B$9)*X924&lt;_xlfn.NORM.S.INV($B$6),1,0)</f>
        <v>0</v>
      </c>
      <c r="AT924" s="31" t="n">
        <f aca="false">IF(SQRT($B$9)*$B924+SQRT(1-$B$9)*Y924&lt;_xlfn.NORM.S.INV($B$6),1,0)</f>
        <v>0</v>
      </c>
      <c r="AU924" s="31" t="n">
        <f aca="false">IF(SQRT($B$9)*$B924+SQRT(1-$B$9)*Z924&lt;_xlfn.NORM.S.INV($B$6),1,0)</f>
        <v>0</v>
      </c>
      <c r="AV924" s="31" t="n">
        <f aca="false">IF(SQRT($B$9)*$B924+SQRT(1-$B$9)*AA924&lt;_xlfn.NORM.S.INV($B$6),1,0)</f>
        <v>0</v>
      </c>
      <c r="AW924" s="31" t="n">
        <f aca="false">IF(SQRT($C$9)*$B924+SQRT(1-$C$9)*AB924&lt;_xlfn.NORM.S.INV($C$6),1,0)</f>
        <v>0</v>
      </c>
      <c r="AX924" s="31" t="n">
        <f aca="false">IF(SQRT($C$9)*$B924+SQRT(1-$C$9)*AC924&lt;_xlfn.NORM.S.INV($C$6),1,0)</f>
        <v>0</v>
      </c>
      <c r="AY924" s="31" t="n">
        <f aca="false">IF(SQRT($C$9)*$B924+SQRT(1-$C$9)*AD924&lt;_xlfn.NORM.S.INV($C$6),1,0)</f>
        <v>0</v>
      </c>
      <c r="AZ924" s="31" t="n">
        <f aca="false">IF(SQRT($C$9)*$B924+SQRT(1-$C$9)*AE924&lt;_xlfn.NORM.S.INV($C$6),1,0)</f>
        <v>0</v>
      </c>
      <c r="BA924" s="31" t="n">
        <f aca="false">IF(SQRT($C$9)*$B924+SQRT(1-$C$9)*AF924&lt;_xlfn.NORM.S.INV($C$6),1,0)</f>
        <v>0</v>
      </c>
      <c r="BB924" s="31" t="n">
        <f aca="false">IF(SQRT($C$9)*$B924+SQRT(1-$C$9)*AG924&lt;_xlfn.NORM.S.INV($C$6),1,0)</f>
        <v>0</v>
      </c>
      <c r="BC924" s="31" t="n">
        <f aca="false">IF(SQRT($C$9)*$B924+SQRT(1-$C$9)*AH924&lt;_xlfn.NORM.S.INV($C$6),1,0)</f>
        <v>0</v>
      </c>
      <c r="BD924" s="31" t="n">
        <f aca="false">IF(SQRT($C$9)*$B924+SQRT(1-$C$9)*AI924&lt;_xlfn.NORM.S.INV($C$6),1,0)</f>
        <v>0</v>
      </c>
      <c r="BE924" s="31" t="n">
        <f aca="false">IF(SQRT($C$9)*$B924+SQRT(1-$C$9)*AJ924&lt;_xlfn.NORM.S.INV($C$6),1,0)</f>
        <v>0</v>
      </c>
      <c r="BF924" s="31" t="n">
        <f aca="false">IF(SQRT($C$9)*$B924+SQRT(1-$C$9)*AK924&lt;_xlfn.NORM.S.INV($C$6),1,0)</f>
        <v>0</v>
      </c>
      <c r="BG924" s="21"/>
      <c r="BH924" s="21"/>
      <c r="BI924" s="31" t="n">
        <f aca="false">$B$11*(($A$1061)*$C924/$B$12*$B$7+(1-$A$1061)*$D924/$B$12*$C$7)</f>
        <v>0</v>
      </c>
      <c r="BJ924" s="31" t="n">
        <f aca="false">$B$11*(($A$1062)*$C924/$B$12*$B$7+(1-$A$1062)*$D924/$B$12*$C$7)</f>
        <v>0</v>
      </c>
      <c r="BK924" s="31" t="n">
        <f aca="false">$B$11*(($A$1063)*$C924/$B$12*$B$7+(1-$A$1063)*$D924/$B$12*$C$7)</f>
        <v>0</v>
      </c>
      <c r="BL924" s="31" t="n">
        <f aca="false">$B$11*(($A$1064)*$C924/$B$12*$B$7+(1-$A$1064)*$D924/$B$12*$C$7)</f>
        <v>0</v>
      </c>
      <c r="BM924" s="31" t="n">
        <f aca="false">$B$11*(($A$1065)*$C924/$B$12*$B$7+(1-$A$1065)*$D924/$B$12*$C$7)</f>
        <v>0</v>
      </c>
      <c r="BN924" s="31" t="n">
        <f aca="false">$B$11*(($A$1066)*$C924/$B$12*$B$7+(1-$A$1066)*$D924/$B$12*$C$7)</f>
        <v>0</v>
      </c>
      <c r="BO924" s="31" t="n">
        <f aca="false">$B$11*(($A$1067)*$C924/$B$12*$B$7+(1-$A$1067)*$D924/$B$12*$C$7)</f>
        <v>0</v>
      </c>
      <c r="BP924" s="31" t="n">
        <f aca="false">$B$11*(($A$1068)*$C924/$B$12*$B$7+(1-$A$1068)*$D924/$B$12*$C$7)</f>
        <v>0</v>
      </c>
      <c r="BQ924" s="31" t="n">
        <f aca="false">$B$11*(($A$1069)*$C924/$B$12*$B$7+(1-$A$1069)*$D924/$B$12*$C$7)</f>
        <v>0</v>
      </c>
      <c r="BR924" s="31" t="n">
        <f aca="false">$B$11*(($A$1070)*$C924/$B$12*$B$7+(1-$A$1070)*$D924/$B$12*$C$7)</f>
        <v>0</v>
      </c>
      <c r="BS924" s="31" t="n">
        <f aca="false">$B$11*(($A$1071)*$C924/$B$12*$B$7+(1-$A$1071)*$D924/$B$12*$C$7)</f>
        <v>0</v>
      </c>
      <c r="BT924" s="31" t="n">
        <f aca="false">$B$11*(($A$1072)*$C924/$B$12*$B$7+(1-$A$1072)*$D924/$B$12*$C$7)</f>
        <v>0</v>
      </c>
      <c r="BU924" s="31" t="n">
        <f aca="false">$B$11*(($A$1073)*$C924/$B$12*$B$7+(1-$A$1073)*$D924/$B$12*$C$7)</f>
        <v>0</v>
      </c>
      <c r="BV924" s="31" t="n">
        <f aca="false">$B$11*(($A$1074)*$C924/$B$12*$B$7+(1-$A$1074)*$D924/$B$12*$C$7)</f>
        <v>0</v>
      </c>
      <c r="BW924" s="31" t="n">
        <f aca="false">$B$11*(($A$1075)*$C924/$B$12*$B$7+(1-$A$1075)*$D924/$B$12*$C$7)</f>
        <v>0</v>
      </c>
      <c r="BX924" s="31" t="n">
        <f aca="false">$B$11*(($A$1076)*$C924/$B$12*$B$7+(1-$A$1076)*$D924/$B$12*$C$7)</f>
        <v>0</v>
      </c>
      <c r="BY924" s="31" t="n">
        <f aca="false">$B$11*(($A$1077)*$C924/$B$12*$B$7+(1-$A$1077)*$D924/$B$12*$C$7)</f>
        <v>0</v>
      </c>
      <c r="BZ924" s="31" t="n">
        <f aca="false">$B$11*(($A$1078)*$C924/$B$12*$B$7+(1-$A$1078)*$D924/$B$12*$C$7)</f>
        <v>0</v>
      </c>
      <c r="CA924" s="31" t="n">
        <f aca="false">$B$11*(($A$1079)*$C924/$B$12*$B$7+(1-$A$1079)*$D924/$B$12*$C$7)</f>
        <v>0</v>
      </c>
      <c r="CB924" s="31" t="n">
        <f aca="false">$B$11*(($A$1080)*$C924/$B$12*$B$7+(1-$A$1080)*$D924/$B$12*$C$7)</f>
        <v>0</v>
      </c>
      <c r="CC924" s="31" t="n">
        <f aca="false">$B$11*(($A$1081)*$C924/$B$12*$B$7+(1-$A$1081)*$D924/$B$12*$C$7)</f>
        <v>0</v>
      </c>
    </row>
    <row r="925" customFormat="false" ht="15" hidden="false" customHeight="false" outlineLevel="0" collapsed="false">
      <c r="A925" s="21" t="n">
        <v>901</v>
      </c>
      <c r="B925" s="27" t="n">
        <v>-0.341639810090097</v>
      </c>
      <c r="C925" s="9" t="n">
        <f aca="false">SUM(AM925:AV925)</f>
        <v>0</v>
      </c>
      <c r="D925" s="9" t="n">
        <f aca="false">SUM(AW925:BF925)</f>
        <v>1</v>
      </c>
      <c r="E925" s="24" t="n">
        <f aca="false">(1-C925/$B$12)*$B$8-C925/$B$12*$B$7</f>
        <v>0.05</v>
      </c>
      <c r="F925" s="24" t="n">
        <f aca="false">(1-D925/$B$12)*$C$8-D925/$B$12*$C$7</f>
        <v>0.021</v>
      </c>
      <c r="G925" s="47" t="n">
        <f aca="false">$B$11*($B$10*C925/$B$12*$B$7+(1-$B$10)*D925/$B$12*$C$7)</f>
        <v>300</v>
      </c>
      <c r="H925" s="24" t="n">
        <f aca="false">$B$10*E925+(1-$B$10)*F925</f>
        <v>0.0355</v>
      </c>
      <c r="I925" s="21"/>
      <c r="J925" s="21"/>
      <c r="K925" s="21"/>
      <c r="L925" s="21"/>
      <c r="M925" s="21"/>
      <c r="N925" s="21"/>
      <c r="O925" s="21"/>
      <c r="P925" s="21"/>
      <c r="Q925" s="21"/>
      <c r="R925" s="27" t="n">
        <v>-1.35064362650401</v>
      </c>
      <c r="S925" s="27" t="n">
        <v>1.12269878444806</v>
      </c>
      <c r="T925" s="27" t="n">
        <v>-1.33074950012368</v>
      </c>
      <c r="U925" s="27" t="n">
        <v>0.950613207502004</v>
      </c>
      <c r="V925" s="27" t="n">
        <v>0.512649237347902</v>
      </c>
      <c r="W925" s="27" t="n">
        <v>1.20748955292208</v>
      </c>
      <c r="X925" s="27" t="n">
        <v>-1.3772207375623</v>
      </c>
      <c r="Y925" s="27" t="n">
        <v>0.658791647952187</v>
      </c>
      <c r="Z925" s="27" t="n">
        <v>0.0325947882182843</v>
      </c>
      <c r="AA925" s="27" t="n">
        <v>0.549695385515868</v>
      </c>
      <c r="AB925" s="27" t="n">
        <v>-1.36466690114819</v>
      </c>
      <c r="AC925" s="27" t="n">
        <v>-0.0059088823144806</v>
      </c>
      <c r="AD925" s="27" t="n">
        <v>1.68664916128124</v>
      </c>
      <c r="AE925" s="27" t="n">
        <v>0.650866781025562</v>
      </c>
      <c r="AF925" s="27" t="n">
        <v>-1.62967759934052</v>
      </c>
      <c r="AG925" s="27" t="n">
        <v>-0.0444641351028065</v>
      </c>
      <c r="AH925" s="27" t="n">
        <v>-1.73747205534501</v>
      </c>
      <c r="AI925" s="27" t="n">
        <v>0.700137389951083</v>
      </c>
      <c r="AJ925" s="27" t="n">
        <v>0.734144056213972</v>
      </c>
      <c r="AK925" s="27" t="n">
        <v>-1.48172318874151</v>
      </c>
      <c r="AL925" s="21"/>
      <c r="AM925" s="31" t="n">
        <f aca="false">IF(SQRT($B$9)*$B925+SQRT(1-$B$9)*R925&lt;_xlfn.NORM.S.INV($B$6),1,0)</f>
        <v>0</v>
      </c>
      <c r="AN925" s="31" t="n">
        <f aca="false">IF(SQRT($B$9)*$B925+SQRT(1-$B$9)*S925&lt;_xlfn.NORM.S.INV($B$6),1,0)</f>
        <v>0</v>
      </c>
      <c r="AO925" s="31" t="n">
        <f aca="false">IF(SQRT($B$9)*$B925+SQRT(1-$B$9)*T925&lt;_xlfn.NORM.S.INV($B$6),1,0)</f>
        <v>0</v>
      </c>
      <c r="AP925" s="31" t="n">
        <f aca="false">IF(SQRT($B$9)*$B925+SQRT(1-$B$9)*U925&lt;_xlfn.NORM.S.INV($B$6),1,0)</f>
        <v>0</v>
      </c>
      <c r="AQ925" s="31" t="n">
        <f aca="false">IF(SQRT($B$9)*$B925+SQRT(1-$B$9)*V925&lt;_xlfn.NORM.S.INV($B$6),1,0)</f>
        <v>0</v>
      </c>
      <c r="AR925" s="31" t="n">
        <f aca="false">IF(SQRT($B$9)*$B925+SQRT(1-$B$9)*W925&lt;_xlfn.NORM.S.INV($B$6),1,0)</f>
        <v>0</v>
      </c>
      <c r="AS925" s="31" t="n">
        <f aca="false">IF(SQRT($B$9)*$B925+SQRT(1-$B$9)*X925&lt;_xlfn.NORM.S.INV($B$6),1,0)</f>
        <v>0</v>
      </c>
      <c r="AT925" s="31" t="n">
        <f aca="false">IF(SQRT($B$9)*$B925+SQRT(1-$B$9)*Y925&lt;_xlfn.NORM.S.INV($B$6),1,0)</f>
        <v>0</v>
      </c>
      <c r="AU925" s="31" t="n">
        <f aca="false">IF(SQRT($B$9)*$B925+SQRT(1-$B$9)*Z925&lt;_xlfn.NORM.S.INV($B$6),1,0)</f>
        <v>0</v>
      </c>
      <c r="AV925" s="31" t="n">
        <f aca="false">IF(SQRT($B$9)*$B925+SQRT(1-$B$9)*AA925&lt;_xlfn.NORM.S.INV($B$6),1,0)</f>
        <v>0</v>
      </c>
      <c r="AW925" s="31" t="n">
        <f aca="false">IF(SQRT($C$9)*$B925+SQRT(1-$C$9)*AB925&lt;_xlfn.NORM.S.INV($C$6),1,0)</f>
        <v>0</v>
      </c>
      <c r="AX925" s="31" t="n">
        <f aca="false">IF(SQRT($C$9)*$B925+SQRT(1-$C$9)*AC925&lt;_xlfn.NORM.S.INV($C$6),1,0)</f>
        <v>0</v>
      </c>
      <c r="AY925" s="31" t="n">
        <f aca="false">IF(SQRT($C$9)*$B925+SQRT(1-$C$9)*AD925&lt;_xlfn.NORM.S.INV($C$6),1,0)</f>
        <v>0</v>
      </c>
      <c r="AZ925" s="31" t="n">
        <f aca="false">IF(SQRT($C$9)*$B925+SQRT(1-$C$9)*AE925&lt;_xlfn.NORM.S.INV($C$6),1,0)</f>
        <v>0</v>
      </c>
      <c r="BA925" s="31" t="n">
        <f aca="false">IF(SQRT($C$9)*$B925+SQRT(1-$C$9)*AF925&lt;_xlfn.NORM.S.INV($C$6),1,0)</f>
        <v>0</v>
      </c>
      <c r="BB925" s="31" t="n">
        <f aca="false">IF(SQRT($C$9)*$B925+SQRT(1-$C$9)*AG925&lt;_xlfn.NORM.S.INV($C$6),1,0)</f>
        <v>0</v>
      </c>
      <c r="BC925" s="31" t="n">
        <f aca="false">IF(SQRT($C$9)*$B925+SQRT(1-$C$9)*AH925&lt;_xlfn.NORM.S.INV($C$6),1,0)</f>
        <v>1</v>
      </c>
      <c r="BD925" s="31" t="n">
        <f aca="false">IF(SQRT($C$9)*$B925+SQRT(1-$C$9)*AI925&lt;_xlfn.NORM.S.INV($C$6),1,0)</f>
        <v>0</v>
      </c>
      <c r="BE925" s="31" t="n">
        <f aca="false">IF(SQRT($C$9)*$B925+SQRT(1-$C$9)*AJ925&lt;_xlfn.NORM.S.INV($C$6),1,0)</f>
        <v>0</v>
      </c>
      <c r="BF925" s="31" t="n">
        <f aca="false">IF(SQRT($C$9)*$B925+SQRT(1-$C$9)*AK925&lt;_xlfn.NORM.S.INV($C$6),1,0)</f>
        <v>0</v>
      </c>
      <c r="BG925" s="21"/>
      <c r="BH925" s="21"/>
      <c r="BI925" s="31" t="n">
        <f aca="false">$B$11*(($A$1061)*$C925/$B$12*$B$7+(1-$A$1061)*$D925/$B$12*$C$7)</f>
        <v>600</v>
      </c>
      <c r="BJ925" s="31" t="n">
        <f aca="false">$B$11*(($A$1062)*$C925/$B$12*$B$7+(1-$A$1062)*$D925/$B$12*$C$7)</f>
        <v>570</v>
      </c>
      <c r="BK925" s="31" t="n">
        <f aca="false">$B$11*(($A$1063)*$C925/$B$12*$B$7+(1-$A$1063)*$D925/$B$12*$C$7)</f>
        <v>540</v>
      </c>
      <c r="BL925" s="31" t="n">
        <f aca="false">$B$11*(($A$1064)*$C925/$B$12*$B$7+(1-$A$1064)*$D925/$B$12*$C$7)</f>
        <v>510</v>
      </c>
      <c r="BM925" s="31" t="n">
        <f aca="false">$B$11*(($A$1065)*$C925/$B$12*$B$7+(1-$A$1065)*$D925/$B$12*$C$7)</f>
        <v>480</v>
      </c>
      <c r="BN925" s="31" t="n">
        <f aca="false">$B$11*(($A$1066)*$C925/$B$12*$B$7+(1-$A$1066)*$D925/$B$12*$C$7)</f>
        <v>450</v>
      </c>
      <c r="BO925" s="31" t="n">
        <f aca="false">$B$11*(($A$1067)*$C925/$B$12*$B$7+(1-$A$1067)*$D925/$B$12*$C$7)</f>
        <v>420</v>
      </c>
      <c r="BP925" s="31" t="n">
        <f aca="false">$B$11*(($A$1068)*$C925/$B$12*$B$7+(1-$A$1068)*$D925/$B$12*$C$7)</f>
        <v>390</v>
      </c>
      <c r="BQ925" s="31" t="n">
        <f aca="false">$B$11*(($A$1069)*$C925/$B$12*$B$7+(1-$A$1069)*$D925/$B$12*$C$7)</f>
        <v>360</v>
      </c>
      <c r="BR925" s="31" t="n">
        <f aca="false">$B$11*(($A$1070)*$C925/$B$12*$B$7+(1-$A$1070)*$D925/$B$12*$C$7)</f>
        <v>330</v>
      </c>
      <c r="BS925" s="31" t="n">
        <f aca="false">$B$11*(($A$1071)*$C925/$B$12*$B$7+(1-$A$1071)*$D925/$B$12*$C$7)</f>
        <v>300</v>
      </c>
      <c r="BT925" s="31" t="n">
        <f aca="false">$B$11*(($A$1072)*$C925/$B$12*$B$7+(1-$A$1072)*$D925/$B$12*$C$7)</f>
        <v>270</v>
      </c>
      <c r="BU925" s="31" t="n">
        <f aca="false">$B$11*(($A$1073)*$C925/$B$12*$B$7+(1-$A$1073)*$D925/$B$12*$C$7)</f>
        <v>240</v>
      </c>
      <c r="BV925" s="31" t="n">
        <f aca="false">$B$11*(($A$1074)*$C925/$B$12*$B$7+(1-$A$1074)*$D925/$B$12*$C$7)</f>
        <v>210</v>
      </c>
      <c r="BW925" s="31" t="n">
        <f aca="false">$B$11*(($A$1075)*$C925/$B$12*$B$7+(1-$A$1075)*$D925/$B$12*$C$7)</f>
        <v>180</v>
      </c>
      <c r="BX925" s="31" t="n">
        <f aca="false">$B$11*(($A$1076)*$C925/$B$12*$B$7+(1-$A$1076)*$D925/$B$12*$C$7)</f>
        <v>150</v>
      </c>
      <c r="BY925" s="31" t="n">
        <f aca="false">$B$11*(($A$1077)*$C925/$B$12*$B$7+(1-$A$1077)*$D925/$B$12*$C$7)</f>
        <v>120</v>
      </c>
      <c r="BZ925" s="31" t="n">
        <f aca="false">$B$11*(($A$1078)*$C925/$B$12*$B$7+(1-$A$1078)*$D925/$B$12*$C$7)</f>
        <v>90</v>
      </c>
      <c r="CA925" s="31" t="n">
        <f aca="false">$B$11*(($A$1079)*$C925/$B$12*$B$7+(1-$A$1079)*$D925/$B$12*$C$7)</f>
        <v>60</v>
      </c>
      <c r="CB925" s="31" t="n">
        <f aca="false">$B$11*(($A$1080)*$C925/$B$12*$B$7+(1-$A$1080)*$D925/$B$12*$C$7)</f>
        <v>30</v>
      </c>
      <c r="CC925" s="31" t="n">
        <f aca="false">$B$11*(($A$1081)*$C925/$B$12*$B$7+(1-$A$1081)*$D925/$B$12*$C$7)</f>
        <v>0</v>
      </c>
    </row>
    <row r="926" customFormat="false" ht="15" hidden="false" customHeight="false" outlineLevel="0" collapsed="false">
      <c r="A926" s="21" t="n">
        <v>902</v>
      </c>
      <c r="B926" s="27" t="n">
        <v>0.0147110968334021</v>
      </c>
      <c r="C926" s="9" t="n">
        <f aca="false">SUM(AM926:AV926)</f>
        <v>0</v>
      </c>
      <c r="D926" s="9" t="n">
        <f aca="false">SUM(AW926:BF926)</f>
        <v>0</v>
      </c>
      <c r="E926" s="24" t="n">
        <f aca="false">(1-C926/$B$12)*$B$8-C926/$B$12*$B$7</f>
        <v>0.05</v>
      </c>
      <c r="F926" s="24" t="n">
        <f aca="false">(1-D926/$B$12)*$C$8-D926/$B$12*$C$7</f>
        <v>0.09</v>
      </c>
      <c r="G926" s="47" t="n">
        <f aca="false">$B$11*($B$10*C926/$B$12*$B$7+(1-$B$10)*D926/$B$12*$C$7)</f>
        <v>0</v>
      </c>
      <c r="H926" s="24" t="n">
        <f aca="false">$B$10*E926+(1-$B$10)*F926</f>
        <v>0.07</v>
      </c>
      <c r="I926" s="21"/>
      <c r="J926" s="21"/>
      <c r="K926" s="21"/>
      <c r="L926" s="21"/>
      <c r="M926" s="21"/>
      <c r="N926" s="21"/>
      <c r="O926" s="21"/>
      <c r="P926" s="21"/>
      <c r="Q926" s="21"/>
      <c r="R926" s="27" t="n">
        <v>-0.301073736205872</v>
      </c>
      <c r="S926" s="27" t="n">
        <v>2.02372763189838</v>
      </c>
      <c r="T926" s="27" t="n">
        <v>0.522890318975123</v>
      </c>
      <c r="U926" s="27" t="n">
        <v>0.637362181618105</v>
      </c>
      <c r="V926" s="27" t="n">
        <v>-0.573361102846533</v>
      </c>
      <c r="W926" s="27" t="n">
        <v>0.160596071065268</v>
      </c>
      <c r="X926" s="27" t="n">
        <v>-1.59041767969608</v>
      </c>
      <c r="Y926" s="27" t="n">
        <v>-0.425865158289025</v>
      </c>
      <c r="Z926" s="27" t="n">
        <v>0.109437867729339</v>
      </c>
      <c r="AA926" s="27" t="n">
        <v>0.774587789222747</v>
      </c>
      <c r="AB926" s="27" t="n">
        <v>0.479760357726845</v>
      </c>
      <c r="AC926" s="27" t="n">
        <v>0.865459889077439</v>
      </c>
      <c r="AD926" s="27" t="n">
        <v>1.00452245757892</v>
      </c>
      <c r="AE926" s="27" t="n">
        <v>-1.06240008306058</v>
      </c>
      <c r="AF926" s="27" t="n">
        <v>0.38374025002601</v>
      </c>
      <c r="AG926" s="27" t="n">
        <v>2.06516417720214</v>
      </c>
      <c r="AH926" s="27" t="n">
        <v>-0.0422703041574001</v>
      </c>
      <c r="AI926" s="27" t="n">
        <v>0.541561348866292</v>
      </c>
      <c r="AJ926" s="27" t="n">
        <v>1.44227906424339</v>
      </c>
      <c r="AK926" s="27" t="n">
        <v>-0.552496575986666</v>
      </c>
      <c r="AL926" s="21"/>
      <c r="AM926" s="31" t="n">
        <f aca="false">IF(SQRT($B$9)*$B926+SQRT(1-$B$9)*R926&lt;_xlfn.NORM.S.INV($B$6),1,0)</f>
        <v>0</v>
      </c>
      <c r="AN926" s="31" t="n">
        <f aca="false">IF(SQRT($B$9)*$B926+SQRT(1-$B$9)*S926&lt;_xlfn.NORM.S.INV($B$6),1,0)</f>
        <v>0</v>
      </c>
      <c r="AO926" s="31" t="n">
        <f aca="false">IF(SQRT($B$9)*$B926+SQRT(1-$B$9)*T926&lt;_xlfn.NORM.S.INV($B$6),1,0)</f>
        <v>0</v>
      </c>
      <c r="AP926" s="31" t="n">
        <f aca="false">IF(SQRT($B$9)*$B926+SQRT(1-$B$9)*U926&lt;_xlfn.NORM.S.INV($B$6),1,0)</f>
        <v>0</v>
      </c>
      <c r="AQ926" s="31" t="n">
        <f aca="false">IF(SQRT($B$9)*$B926+SQRT(1-$B$9)*V926&lt;_xlfn.NORM.S.INV($B$6),1,0)</f>
        <v>0</v>
      </c>
      <c r="AR926" s="31" t="n">
        <f aca="false">IF(SQRT($B$9)*$B926+SQRT(1-$B$9)*W926&lt;_xlfn.NORM.S.INV($B$6),1,0)</f>
        <v>0</v>
      </c>
      <c r="AS926" s="31" t="n">
        <f aca="false">IF(SQRT($B$9)*$B926+SQRT(1-$B$9)*X926&lt;_xlfn.NORM.S.INV($B$6),1,0)</f>
        <v>0</v>
      </c>
      <c r="AT926" s="31" t="n">
        <f aca="false">IF(SQRT($B$9)*$B926+SQRT(1-$B$9)*Y926&lt;_xlfn.NORM.S.INV($B$6),1,0)</f>
        <v>0</v>
      </c>
      <c r="AU926" s="31" t="n">
        <f aca="false">IF(SQRT($B$9)*$B926+SQRT(1-$B$9)*Z926&lt;_xlfn.NORM.S.INV($B$6),1,0)</f>
        <v>0</v>
      </c>
      <c r="AV926" s="31" t="n">
        <f aca="false">IF(SQRT($B$9)*$B926+SQRT(1-$B$9)*AA926&lt;_xlfn.NORM.S.INV($B$6),1,0)</f>
        <v>0</v>
      </c>
      <c r="AW926" s="31" t="n">
        <f aca="false">IF(SQRT($C$9)*$B926+SQRT(1-$C$9)*AB926&lt;_xlfn.NORM.S.INV($C$6),1,0)</f>
        <v>0</v>
      </c>
      <c r="AX926" s="31" t="n">
        <f aca="false">IF(SQRT($C$9)*$B926+SQRT(1-$C$9)*AC926&lt;_xlfn.NORM.S.INV($C$6),1,0)</f>
        <v>0</v>
      </c>
      <c r="AY926" s="31" t="n">
        <f aca="false">IF(SQRT($C$9)*$B926+SQRT(1-$C$9)*AD926&lt;_xlfn.NORM.S.INV($C$6),1,0)</f>
        <v>0</v>
      </c>
      <c r="AZ926" s="31" t="n">
        <f aca="false">IF(SQRT($C$9)*$B926+SQRT(1-$C$9)*AE926&lt;_xlfn.NORM.S.INV($C$6),1,0)</f>
        <v>0</v>
      </c>
      <c r="BA926" s="31" t="n">
        <f aca="false">IF(SQRT($C$9)*$B926+SQRT(1-$C$9)*AF926&lt;_xlfn.NORM.S.INV($C$6),1,0)</f>
        <v>0</v>
      </c>
      <c r="BB926" s="31" t="n">
        <f aca="false">IF(SQRT($C$9)*$B926+SQRT(1-$C$9)*AG926&lt;_xlfn.NORM.S.INV($C$6),1,0)</f>
        <v>0</v>
      </c>
      <c r="BC926" s="31" t="n">
        <f aca="false">IF(SQRT($C$9)*$B926+SQRT(1-$C$9)*AH926&lt;_xlfn.NORM.S.INV($C$6),1,0)</f>
        <v>0</v>
      </c>
      <c r="BD926" s="31" t="n">
        <f aca="false">IF(SQRT($C$9)*$B926+SQRT(1-$C$9)*AI926&lt;_xlfn.NORM.S.INV($C$6),1,0)</f>
        <v>0</v>
      </c>
      <c r="BE926" s="31" t="n">
        <f aca="false">IF(SQRT($C$9)*$B926+SQRT(1-$C$9)*AJ926&lt;_xlfn.NORM.S.INV($C$6),1,0)</f>
        <v>0</v>
      </c>
      <c r="BF926" s="31" t="n">
        <f aca="false">IF(SQRT($C$9)*$B926+SQRT(1-$C$9)*AK926&lt;_xlfn.NORM.S.INV($C$6),1,0)</f>
        <v>0</v>
      </c>
      <c r="BG926" s="21"/>
      <c r="BH926" s="21"/>
      <c r="BI926" s="31" t="n">
        <f aca="false">$B$11*(($A$1061)*$C926/$B$12*$B$7+(1-$A$1061)*$D926/$B$12*$C$7)</f>
        <v>0</v>
      </c>
      <c r="BJ926" s="31" t="n">
        <f aca="false">$B$11*(($A$1062)*$C926/$B$12*$B$7+(1-$A$1062)*$D926/$B$12*$C$7)</f>
        <v>0</v>
      </c>
      <c r="BK926" s="31" t="n">
        <f aca="false">$B$11*(($A$1063)*$C926/$B$12*$B$7+(1-$A$1063)*$D926/$B$12*$C$7)</f>
        <v>0</v>
      </c>
      <c r="BL926" s="31" t="n">
        <f aca="false">$B$11*(($A$1064)*$C926/$B$12*$B$7+(1-$A$1064)*$D926/$B$12*$C$7)</f>
        <v>0</v>
      </c>
      <c r="BM926" s="31" t="n">
        <f aca="false">$B$11*(($A$1065)*$C926/$B$12*$B$7+(1-$A$1065)*$D926/$B$12*$C$7)</f>
        <v>0</v>
      </c>
      <c r="BN926" s="31" t="n">
        <f aca="false">$B$11*(($A$1066)*$C926/$B$12*$B$7+(1-$A$1066)*$D926/$B$12*$C$7)</f>
        <v>0</v>
      </c>
      <c r="BO926" s="31" t="n">
        <f aca="false">$B$11*(($A$1067)*$C926/$B$12*$B$7+(1-$A$1067)*$D926/$B$12*$C$7)</f>
        <v>0</v>
      </c>
      <c r="BP926" s="31" t="n">
        <f aca="false">$B$11*(($A$1068)*$C926/$B$12*$B$7+(1-$A$1068)*$D926/$B$12*$C$7)</f>
        <v>0</v>
      </c>
      <c r="BQ926" s="31" t="n">
        <f aca="false">$B$11*(($A$1069)*$C926/$B$12*$B$7+(1-$A$1069)*$D926/$B$12*$C$7)</f>
        <v>0</v>
      </c>
      <c r="BR926" s="31" t="n">
        <f aca="false">$B$11*(($A$1070)*$C926/$B$12*$B$7+(1-$A$1070)*$D926/$B$12*$C$7)</f>
        <v>0</v>
      </c>
      <c r="BS926" s="31" t="n">
        <f aca="false">$B$11*(($A$1071)*$C926/$B$12*$B$7+(1-$A$1071)*$D926/$B$12*$C$7)</f>
        <v>0</v>
      </c>
      <c r="BT926" s="31" t="n">
        <f aca="false">$B$11*(($A$1072)*$C926/$B$12*$B$7+(1-$A$1072)*$D926/$B$12*$C$7)</f>
        <v>0</v>
      </c>
      <c r="BU926" s="31" t="n">
        <f aca="false">$B$11*(($A$1073)*$C926/$B$12*$B$7+(1-$A$1073)*$D926/$B$12*$C$7)</f>
        <v>0</v>
      </c>
      <c r="BV926" s="31" t="n">
        <f aca="false">$B$11*(($A$1074)*$C926/$B$12*$B$7+(1-$A$1074)*$D926/$B$12*$C$7)</f>
        <v>0</v>
      </c>
      <c r="BW926" s="31" t="n">
        <f aca="false">$B$11*(($A$1075)*$C926/$B$12*$B$7+(1-$A$1075)*$D926/$B$12*$C$7)</f>
        <v>0</v>
      </c>
      <c r="BX926" s="31" t="n">
        <f aca="false">$B$11*(($A$1076)*$C926/$B$12*$B$7+(1-$A$1076)*$D926/$B$12*$C$7)</f>
        <v>0</v>
      </c>
      <c r="BY926" s="31" t="n">
        <f aca="false">$B$11*(($A$1077)*$C926/$B$12*$B$7+(1-$A$1077)*$D926/$B$12*$C$7)</f>
        <v>0</v>
      </c>
      <c r="BZ926" s="31" t="n">
        <f aca="false">$B$11*(($A$1078)*$C926/$B$12*$B$7+(1-$A$1078)*$D926/$B$12*$C$7)</f>
        <v>0</v>
      </c>
      <c r="CA926" s="31" t="n">
        <f aca="false">$B$11*(($A$1079)*$C926/$B$12*$B$7+(1-$A$1079)*$D926/$B$12*$C$7)</f>
        <v>0</v>
      </c>
      <c r="CB926" s="31" t="n">
        <f aca="false">$B$11*(($A$1080)*$C926/$B$12*$B$7+(1-$A$1080)*$D926/$B$12*$C$7)</f>
        <v>0</v>
      </c>
      <c r="CC926" s="31" t="n">
        <f aca="false">$B$11*(($A$1081)*$C926/$B$12*$B$7+(1-$A$1081)*$D926/$B$12*$C$7)</f>
        <v>0</v>
      </c>
    </row>
    <row r="927" customFormat="false" ht="15" hidden="false" customHeight="false" outlineLevel="0" collapsed="false">
      <c r="A927" s="21" t="n">
        <v>903</v>
      </c>
      <c r="B927" s="27" t="n">
        <v>-2.45012631823833</v>
      </c>
      <c r="C927" s="9" t="n">
        <f aca="false">SUM(AM927:AV927)</f>
        <v>3</v>
      </c>
      <c r="D927" s="9" t="n">
        <f aca="false">SUM(AW927:BF927)</f>
        <v>1</v>
      </c>
      <c r="E927" s="24" t="n">
        <f aca="false">(1-C927/$B$12)*$B$8-C927/$B$12*$B$7</f>
        <v>-0.085</v>
      </c>
      <c r="F927" s="24" t="n">
        <f aca="false">(1-D927/$B$12)*$C$8-D927/$B$12*$C$7</f>
        <v>0.021</v>
      </c>
      <c r="G927" s="47" t="n">
        <f aca="false">$B$11*($B$10*C927/$B$12*$B$7+(1-$B$10)*D927/$B$12*$C$7)</f>
        <v>900</v>
      </c>
      <c r="H927" s="24" t="n">
        <f aca="false">$B$10*E927+(1-$B$10)*F927</f>
        <v>-0.032</v>
      </c>
      <c r="I927" s="21"/>
      <c r="J927" s="21"/>
      <c r="K927" s="21"/>
      <c r="L927" s="21"/>
      <c r="M927" s="21"/>
      <c r="N927" s="21"/>
      <c r="O927" s="21"/>
      <c r="P927" s="21"/>
      <c r="Q927" s="21"/>
      <c r="R927" s="27" t="n">
        <v>0.868144284656671</v>
      </c>
      <c r="S927" s="27" t="n">
        <v>-0.408678953610876</v>
      </c>
      <c r="T927" s="27" t="n">
        <v>-1.15977369581571</v>
      </c>
      <c r="U927" s="27" t="n">
        <v>0.656523245418345</v>
      </c>
      <c r="V927" s="27" t="n">
        <v>0.689675125479236</v>
      </c>
      <c r="W927" s="27" t="n">
        <v>-1.51010064451466</v>
      </c>
      <c r="X927" s="27" t="n">
        <v>-1.45272701838474</v>
      </c>
      <c r="Y927" s="27" t="n">
        <v>2.55144401279964</v>
      </c>
      <c r="Z927" s="27" t="n">
        <v>-0.0896100276787581</v>
      </c>
      <c r="AA927" s="27" t="n">
        <v>-1.54740968979164</v>
      </c>
      <c r="AB927" s="27" t="n">
        <v>-0.355716519359991</v>
      </c>
      <c r="AC927" s="27" t="n">
        <v>-0.00863743107048899</v>
      </c>
      <c r="AD927" s="27" t="n">
        <v>-0.563138347193297</v>
      </c>
      <c r="AE927" s="27" t="n">
        <v>0.226039555276127</v>
      </c>
      <c r="AF927" s="27" t="n">
        <v>1.83494275704575</v>
      </c>
      <c r="AG927" s="27" t="n">
        <v>0.703059265476921</v>
      </c>
      <c r="AH927" s="27" t="n">
        <v>-0.828603196819273</v>
      </c>
      <c r="AI927" s="27" t="n">
        <v>-0.241013619486658</v>
      </c>
      <c r="AJ927" s="27" t="n">
        <v>0.320102453709335</v>
      </c>
      <c r="AK927" s="27" t="n">
        <v>0.653462736548802</v>
      </c>
      <c r="AL927" s="21"/>
      <c r="AM927" s="31" t="n">
        <f aca="false">IF(SQRT($B$9)*$B927+SQRT(1-$B$9)*R927&lt;_xlfn.NORM.S.INV($B$6),1,0)</f>
        <v>0</v>
      </c>
      <c r="AN927" s="31" t="n">
        <f aca="false">IF(SQRT($B$9)*$B927+SQRT(1-$B$9)*S927&lt;_xlfn.NORM.S.INV($B$6),1,0)</f>
        <v>0</v>
      </c>
      <c r="AO927" s="31" t="n">
        <f aca="false">IF(SQRT($B$9)*$B927+SQRT(1-$B$9)*T927&lt;_xlfn.NORM.S.INV($B$6),1,0)</f>
        <v>0</v>
      </c>
      <c r="AP927" s="31" t="n">
        <f aca="false">IF(SQRT($B$9)*$B927+SQRT(1-$B$9)*U927&lt;_xlfn.NORM.S.INV($B$6),1,0)</f>
        <v>0</v>
      </c>
      <c r="AQ927" s="31" t="n">
        <f aca="false">IF(SQRT($B$9)*$B927+SQRT(1-$B$9)*V927&lt;_xlfn.NORM.S.INV($B$6),1,0)</f>
        <v>0</v>
      </c>
      <c r="AR927" s="31" t="n">
        <f aca="false">IF(SQRT($B$9)*$B927+SQRT(1-$B$9)*W927&lt;_xlfn.NORM.S.INV($B$6),1,0)</f>
        <v>1</v>
      </c>
      <c r="AS927" s="31" t="n">
        <f aca="false">IF(SQRT($B$9)*$B927+SQRT(1-$B$9)*X927&lt;_xlfn.NORM.S.INV($B$6),1,0)</f>
        <v>1</v>
      </c>
      <c r="AT927" s="31" t="n">
        <f aca="false">IF(SQRT($B$9)*$B927+SQRT(1-$B$9)*Y927&lt;_xlfn.NORM.S.INV($B$6),1,0)</f>
        <v>0</v>
      </c>
      <c r="AU927" s="31" t="n">
        <f aca="false">IF(SQRT($B$9)*$B927+SQRT(1-$B$9)*Z927&lt;_xlfn.NORM.S.INV($B$6),1,0)</f>
        <v>0</v>
      </c>
      <c r="AV927" s="31" t="n">
        <f aca="false">IF(SQRT($B$9)*$B927+SQRT(1-$B$9)*AA927&lt;_xlfn.NORM.S.INV($B$6),1,0)</f>
        <v>1</v>
      </c>
      <c r="AW927" s="31" t="n">
        <f aca="false">IF(SQRT($C$9)*$B927+SQRT(1-$C$9)*AB927&lt;_xlfn.NORM.S.INV($C$6),1,0)</f>
        <v>0</v>
      </c>
      <c r="AX927" s="31" t="n">
        <f aca="false">IF(SQRT($C$9)*$B927+SQRT(1-$C$9)*AC927&lt;_xlfn.NORM.S.INV($C$6),1,0)</f>
        <v>0</v>
      </c>
      <c r="AY927" s="31" t="n">
        <f aca="false">IF(SQRT($C$9)*$B927+SQRT(1-$C$9)*AD927&lt;_xlfn.NORM.S.INV($C$6),1,0)</f>
        <v>0</v>
      </c>
      <c r="AZ927" s="31" t="n">
        <f aca="false">IF(SQRT($C$9)*$B927+SQRT(1-$C$9)*AE927&lt;_xlfn.NORM.S.INV($C$6),1,0)</f>
        <v>0</v>
      </c>
      <c r="BA927" s="31" t="n">
        <f aca="false">IF(SQRT($C$9)*$B927+SQRT(1-$C$9)*AF927&lt;_xlfn.NORM.S.INV($C$6),1,0)</f>
        <v>0</v>
      </c>
      <c r="BB927" s="31" t="n">
        <f aca="false">IF(SQRT($C$9)*$B927+SQRT(1-$C$9)*AG927&lt;_xlfn.NORM.S.INV($C$6),1,0)</f>
        <v>0</v>
      </c>
      <c r="BC927" s="31" t="n">
        <f aca="false">IF(SQRT($C$9)*$B927+SQRT(1-$C$9)*AH927&lt;_xlfn.NORM.S.INV($C$6),1,0)</f>
        <v>1</v>
      </c>
      <c r="BD927" s="31" t="n">
        <f aca="false">IF(SQRT($C$9)*$B927+SQRT(1-$C$9)*AI927&lt;_xlfn.NORM.S.INV($C$6),1,0)</f>
        <v>0</v>
      </c>
      <c r="BE927" s="31" t="n">
        <f aca="false">IF(SQRT($C$9)*$B927+SQRT(1-$C$9)*AJ927&lt;_xlfn.NORM.S.INV($C$6),1,0)</f>
        <v>0</v>
      </c>
      <c r="BF927" s="31" t="n">
        <f aca="false">IF(SQRT($C$9)*$B927+SQRT(1-$C$9)*AK927&lt;_xlfn.NORM.S.INV($C$6),1,0)</f>
        <v>0</v>
      </c>
      <c r="BG927" s="21"/>
      <c r="BH927" s="21"/>
      <c r="BI927" s="31" t="n">
        <f aca="false">$B$11*(($A$1061)*$C927/$B$12*$B$7+(1-$A$1061)*$D927/$B$12*$C$7)</f>
        <v>600</v>
      </c>
      <c r="BJ927" s="31" t="n">
        <f aca="false">$B$11*(($A$1062)*$C927/$B$12*$B$7+(1-$A$1062)*$D927/$B$12*$C$7)</f>
        <v>630</v>
      </c>
      <c r="BK927" s="31" t="n">
        <f aca="false">$B$11*(($A$1063)*$C927/$B$12*$B$7+(1-$A$1063)*$D927/$B$12*$C$7)</f>
        <v>660</v>
      </c>
      <c r="BL927" s="31" t="n">
        <f aca="false">$B$11*(($A$1064)*$C927/$B$12*$B$7+(1-$A$1064)*$D927/$B$12*$C$7)</f>
        <v>690</v>
      </c>
      <c r="BM927" s="31" t="n">
        <f aca="false">$B$11*(($A$1065)*$C927/$B$12*$B$7+(1-$A$1065)*$D927/$B$12*$C$7)</f>
        <v>720</v>
      </c>
      <c r="BN927" s="31" t="n">
        <f aca="false">$B$11*(($A$1066)*$C927/$B$12*$B$7+(1-$A$1066)*$D927/$B$12*$C$7)</f>
        <v>750</v>
      </c>
      <c r="BO927" s="31" t="n">
        <f aca="false">$B$11*(($A$1067)*$C927/$B$12*$B$7+(1-$A$1067)*$D927/$B$12*$C$7)</f>
        <v>780</v>
      </c>
      <c r="BP927" s="31" t="n">
        <f aca="false">$B$11*(($A$1068)*$C927/$B$12*$B$7+(1-$A$1068)*$D927/$B$12*$C$7)</f>
        <v>810</v>
      </c>
      <c r="BQ927" s="31" t="n">
        <f aca="false">$B$11*(($A$1069)*$C927/$B$12*$B$7+(1-$A$1069)*$D927/$B$12*$C$7)</f>
        <v>840</v>
      </c>
      <c r="BR927" s="31" t="n">
        <f aca="false">$B$11*(($A$1070)*$C927/$B$12*$B$7+(1-$A$1070)*$D927/$B$12*$C$7)</f>
        <v>870</v>
      </c>
      <c r="BS927" s="31" t="n">
        <f aca="false">$B$11*(($A$1071)*$C927/$B$12*$B$7+(1-$A$1071)*$D927/$B$12*$C$7)</f>
        <v>900</v>
      </c>
      <c r="BT927" s="31" t="n">
        <f aca="false">$B$11*(($A$1072)*$C927/$B$12*$B$7+(1-$A$1072)*$D927/$B$12*$C$7)</f>
        <v>930</v>
      </c>
      <c r="BU927" s="31" t="n">
        <f aca="false">$B$11*(($A$1073)*$C927/$B$12*$B$7+(1-$A$1073)*$D927/$B$12*$C$7)</f>
        <v>960</v>
      </c>
      <c r="BV927" s="31" t="n">
        <f aca="false">$B$11*(($A$1074)*$C927/$B$12*$B$7+(1-$A$1074)*$D927/$B$12*$C$7)</f>
        <v>990</v>
      </c>
      <c r="BW927" s="31" t="n">
        <f aca="false">$B$11*(($A$1075)*$C927/$B$12*$B$7+(1-$A$1075)*$D927/$B$12*$C$7)</f>
        <v>1020</v>
      </c>
      <c r="BX927" s="31" t="n">
        <f aca="false">$B$11*(($A$1076)*$C927/$B$12*$B$7+(1-$A$1076)*$D927/$B$12*$C$7)</f>
        <v>1050</v>
      </c>
      <c r="BY927" s="31" t="n">
        <f aca="false">$B$11*(($A$1077)*$C927/$B$12*$B$7+(1-$A$1077)*$D927/$B$12*$C$7)</f>
        <v>1080</v>
      </c>
      <c r="BZ927" s="31" t="n">
        <f aca="false">$B$11*(($A$1078)*$C927/$B$12*$B$7+(1-$A$1078)*$D927/$B$12*$C$7)</f>
        <v>1110</v>
      </c>
      <c r="CA927" s="31" t="n">
        <f aca="false">$B$11*(($A$1079)*$C927/$B$12*$B$7+(1-$A$1079)*$D927/$B$12*$C$7)</f>
        <v>1140</v>
      </c>
      <c r="CB927" s="31" t="n">
        <f aca="false">$B$11*(($A$1080)*$C927/$B$12*$B$7+(1-$A$1080)*$D927/$B$12*$C$7)</f>
        <v>1170</v>
      </c>
      <c r="CC927" s="31" t="n">
        <f aca="false">$B$11*(($A$1081)*$C927/$B$12*$B$7+(1-$A$1081)*$D927/$B$12*$C$7)</f>
        <v>1200</v>
      </c>
    </row>
    <row r="928" customFormat="false" ht="15" hidden="false" customHeight="false" outlineLevel="0" collapsed="false">
      <c r="A928" s="21" t="n">
        <v>904</v>
      </c>
      <c r="B928" s="27" t="n">
        <v>0.840212773667039</v>
      </c>
      <c r="C928" s="9" t="n">
        <f aca="false">SUM(AM928:AV928)</f>
        <v>0</v>
      </c>
      <c r="D928" s="9" t="n">
        <f aca="false">SUM(AW928:BF928)</f>
        <v>0</v>
      </c>
      <c r="E928" s="24" t="n">
        <f aca="false">(1-C928/$B$12)*$B$8-C928/$B$12*$B$7</f>
        <v>0.05</v>
      </c>
      <c r="F928" s="24" t="n">
        <f aca="false">(1-D928/$B$12)*$C$8-D928/$B$12*$C$7</f>
        <v>0.09</v>
      </c>
      <c r="G928" s="47" t="n">
        <f aca="false">$B$11*($B$10*C928/$B$12*$B$7+(1-$B$10)*D928/$B$12*$C$7)</f>
        <v>0</v>
      </c>
      <c r="H928" s="24" t="n">
        <f aca="false">$B$10*E928+(1-$B$10)*F928</f>
        <v>0.07</v>
      </c>
      <c r="I928" s="21"/>
      <c r="J928" s="21"/>
      <c r="K928" s="21"/>
      <c r="L928" s="21"/>
      <c r="M928" s="21"/>
      <c r="N928" s="21"/>
      <c r="O928" s="21"/>
      <c r="P928" s="21"/>
      <c r="Q928" s="21"/>
      <c r="R928" s="27" t="n">
        <v>-1.93345996761719</v>
      </c>
      <c r="S928" s="27" t="n">
        <v>-1.6809993062637</v>
      </c>
      <c r="T928" s="27" t="n">
        <v>-1.2831529531146</v>
      </c>
      <c r="U928" s="27" t="n">
        <v>0.898271775477428</v>
      </c>
      <c r="V928" s="27" t="n">
        <v>0.584359509944321</v>
      </c>
      <c r="W928" s="27" t="n">
        <v>0.730109529950052</v>
      </c>
      <c r="X928" s="27" t="n">
        <v>-0.528751670249097</v>
      </c>
      <c r="Y928" s="27" t="n">
        <v>1.17667797878641</v>
      </c>
      <c r="Z928" s="27" t="n">
        <v>-0.864243144857815</v>
      </c>
      <c r="AA928" s="27" t="n">
        <v>0.589406969481323</v>
      </c>
      <c r="AB928" s="27" t="n">
        <v>1.10824750044188</v>
      </c>
      <c r="AC928" s="27" t="n">
        <v>-0.979609209811155</v>
      </c>
      <c r="AD928" s="27" t="n">
        <v>-0.719070553237657</v>
      </c>
      <c r="AE928" s="27" t="n">
        <v>1.09002199009599</v>
      </c>
      <c r="AF928" s="27" t="n">
        <v>1.56372197343175</v>
      </c>
      <c r="AG928" s="27" t="n">
        <v>0.988591880564203</v>
      </c>
      <c r="AH928" s="27" t="n">
        <v>0.939422010920435</v>
      </c>
      <c r="AI928" s="27" t="n">
        <v>-0.383290922299301</v>
      </c>
      <c r="AJ928" s="27" t="n">
        <v>0.871315225682188</v>
      </c>
      <c r="AK928" s="27" t="n">
        <v>-0.581911066555731</v>
      </c>
      <c r="AL928" s="21"/>
      <c r="AM928" s="31" t="n">
        <f aca="false">IF(SQRT($B$9)*$B928+SQRT(1-$B$9)*R928&lt;_xlfn.NORM.S.INV($B$6),1,0)</f>
        <v>0</v>
      </c>
      <c r="AN928" s="31" t="n">
        <f aca="false">IF(SQRT($B$9)*$B928+SQRT(1-$B$9)*S928&lt;_xlfn.NORM.S.INV($B$6),1,0)</f>
        <v>0</v>
      </c>
      <c r="AO928" s="31" t="n">
        <f aca="false">IF(SQRT($B$9)*$B928+SQRT(1-$B$9)*T928&lt;_xlfn.NORM.S.INV($B$6),1,0)</f>
        <v>0</v>
      </c>
      <c r="AP928" s="31" t="n">
        <f aca="false">IF(SQRT($B$9)*$B928+SQRT(1-$B$9)*U928&lt;_xlfn.NORM.S.INV($B$6),1,0)</f>
        <v>0</v>
      </c>
      <c r="AQ928" s="31" t="n">
        <f aca="false">IF(SQRT($B$9)*$B928+SQRT(1-$B$9)*V928&lt;_xlfn.NORM.S.INV($B$6),1,0)</f>
        <v>0</v>
      </c>
      <c r="AR928" s="31" t="n">
        <f aca="false">IF(SQRT($B$9)*$B928+SQRT(1-$B$9)*W928&lt;_xlfn.NORM.S.INV($B$6),1,0)</f>
        <v>0</v>
      </c>
      <c r="AS928" s="31" t="n">
        <f aca="false">IF(SQRT($B$9)*$B928+SQRT(1-$B$9)*X928&lt;_xlfn.NORM.S.INV($B$6),1,0)</f>
        <v>0</v>
      </c>
      <c r="AT928" s="31" t="n">
        <f aca="false">IF(SQRT($B$9)*$B928+SQRT(1-$B$9)*Y928&lt;_xlfn.NORM.S.INV($B$6),1,0)</f>
        <v>0</v>
      </c>
      <c r="AU928" s="31" t="n">
        <f aca="false">IF(SQRT($B$9)*$B928+SQRT(1-$B$9)*Z928&lt;_xlfn.NORM.S.INV($B$6),1,0)</f>
        <v>0</v>
      </c>
      <c r="AV928" s="31" t="n">
        <f aca="false">IF(SQRT($B$9)*$B928+SQRT(1-$B$9)*AA928&lt;_xlfn.NORM.S.INV($B$6),1,0)</f>
        <v>0</v>
      </c>
      <c r="AW928" s="31" t="n">
        <f aca="false">IF(SQRT($C$9)*$B928+SQRT(1-$C$9)*AB928&lt;_xlfn.NORM.S.INV($C$6),1,0)</f>
        <v>0</v>
      </c>
      <c r="AX928" s="31" t="n">
        <f aca="false">IF(SQRT($C$9)*$B928+SQRT(1-$C$9)*AC928&lt;_xlfn.NORM.S.INV($C$6),1,0)</f>
        <v>0</v>
      </c>
      <c r="AY928" s="31" t="n">
        <f aca="false">IF(SQRT($C$9)*$B928+SQRT(1-$C$9)*AD928&lt;_xlfn.NORM.S.INV($C$6),1,0)</f>
        <v>0</v>
      </c>
      <c r="AZ928" s="31" t="n">
        <f aca="false">IF(SQRT($C$9)*$B928+SQRT(1-$C$9)*AE928&lt;_xlfn.NORM.S.INV($C$6),1,0)</f>
        <v>0</v>
      </c>
      <c r="BA928" s="31" t="n">
        <f aca="false">IF(SQRT($C$9)*$B928+SQRT(1-$C$9)*AF928&lt;_xlfn.NORM.S.INV($C$6),1,0)</f>
        <v>0</v>
      </c>
      <c r="BB928" s="31" t="n">
        <f aca="false">IF(SQRT($C$9)*$B928+SQRT(1-$C$9)*AG928&lt;_xlfn.NORM.S.INV($C$6),1,0)</f>
        <v>0</v>
      </c>
      <c r="BC928" s="31" t="n">
        <f aca="false">IF(SQRT($C$9)*$B928+SQRT(1-$C$9)*AH928&lt;_xlfn.NORM.S.INV($C$6),1,0)</f>
        <v>0</v>
      </c>
      <c r="BD928" s="31" t="n">
        <f aca="false">IF(SQRT($C$9)*$B928+SQRT(1-$C$9)*AI928&lt;_xlfn.NORM.S.INV($C$6),1,0)</f>
        <v>0</v>
      </c>
      <c r="BE928" s="31" t="n">
        <f aca="false">IF(SQRT($C$9)*$B928+SQRT(1-$C$9)*AJ928&lt;_xlfn.NORM.S.INV($C$6),1,0)</f>
        <v>0</v>
      </c>
      <c r="BF928" s="31" t="n">
        <f aca="false">IF(SQRT($C$9)*$B928+SQRT(1-$C$9)*AK928&lt;_xlfn.NORM.S.INV($C$6),1,0)</f>
        <v>0</v>
      </c>
      <c r="BG928" s="21"/>
      <c r="BH928" s="21"/>
      <c r="BI928" s="31" t="n">
        <f aca="false">$B$11*(($A$1061)*$C928/$B$12*$B$7+(1-$A$1061)*$D928/$B$12*$C$7)</f>
        <v>0</v>
      </c>
      <c r="BJ928" s="31" t="n">
        <f aca="false">$B$11*(($A$1062)*$C928/$B$12*$B$7+(1-$A$1062)*$D928/$B$12*$C$7)</f>
        <v>0</v>
      </c>
      <c r="BK928" s="31" t="n">
        <f aca="false">$B$11*(($A$1063)*$C928/$B$12*$B$7+(1-$A$1063)*$D928/$B$12*$C$7)</f>
        <v>0</v>
      </c>
      <c r="BL928" s="31" t="n">
        <f aca="false">$B$11*(($A$1064)*$C928/$B$12*$B$7+(1-$A$1064)*$D928/$B$12*$C$7)</f>
        <v>0</v>
      </c>
      <c r="BM928" s="31" t="n">
        <f aca="false">$B$11*(($A$1065)*$C928/$B$12*$B$7+(1-$A$1065)*$D928/$B$12*$C$7)</f>
        <v>0</v>
      </c>
      <c r="BN928" s="31" t="n">
        <f aca="false">$B$11*(($A$1066)*$C928/$B$12*$B$7+(1-$A$1066)*$D928/$B$12*$C$7)</f>
        <v>0</v>
      </c>
      <c r="BO928" s="31" t="n">
        <f aca="false">$B$11*(($A$1067)*$C928/$B$12*$B$7+(1-$A$1067)*$D928/$B$12*$C$7)</f>
        <v>0</v>
      </c>
      <c r="BP928" s="31" t="n">
        <f aca="false">$B$11*(($A$1068)*$C928/$B$12*$B$7+(1-$A$1068)*$D928/$B$12*$C$7)</f>
        <v>0</v>
      </c>
      <c r="BQ928" s="31" t="n">
        <f aca="false">$B$11*(($A$1069)*$C928/$B$12*$B$7+(1-$A$1069)*$D928/$B$12*$C$7)</f>
        <v>0</v>
      </c>
      <c r="BR928" s="31" t="n">
        <f aca="false">$B$11*(($A$1070)*$C928/$B$12*$B$7+(1-$A$1070)*$D928/$B$12*$C$7)</f>
        <v>0</v>
      </c>
      <c r="BS928" s="31" t="n">
        <f aca="false">$B$11*(($A$1071)*$C928/$B$12*$B$7+(1-$A$1071)*$D928/$B$12*$C$7)</f>
        <v>0</v>
      </c>
      <c r="BT928" s="31" t="n">
        <f aca="false">$B$11*(($A$1072)*$C928/$B$12*$B$7+(1-$A$1072)*$D928/$B$12*$C$7)</f>
        <v>0</v>
      </c>
      <c r="BU928" s="31" t="n">
        <f aca="false">$B$11*(($A$1073)*$C928/$B$12*$B$7+(1-$A$1073)*$D928/$B$12*$C$7)</f>
        <v>0</v>
      </c>
      <c r="BV928" s="31" t="n">
        <f aca="false">$B$11*(($A$1074)*$C928/$B$12*$B$7+(1-$A$1074)*$D928/$B$12*$C$7)</f>
        <v>0</v>
      </c>
      <c r="BW928" s="31" t="n">
        <f aca="false">$B$11*(($A$1075)*$C928/$B$12*$B$7+(1-$A$1075)*$D928/$B$12*$C$7)</f>
        <v>0</v>
      </c>
      <c r="BX928" s="31" t="n">
        <f aca="false">$B$11*(($A$1076)*$C928/$B$12*$B$7+(1-$A$1076)*$D928/$B$12*$C$7)</f>
        <v>0</v>
      </c>
      <c r="BY928" s="31" t="n">
        <f aca="false">$B$11*(($A$1077)*$C928/$B$12*$B$7+(1-$A$1077)*$D928/$B$12*$C$7)</f>
        <v>0</v>
      </c>
      <c r="BZ928" s="31" t="n">
        <f aca="false">$B$11*(($A$1078)*$C928/$B$12*$B$7+(1-$A$1078)*$D928/$B$12*$C$7)</f>
        <v>0</v>
      </c>
      <c r="CA928" s="31" t="n">
        <f aca="false">$B$11*(($A$1079)*$C928/$B$12*$B$7+(1-$A$1079)*$D928/$B$12*$C$7)</f>
        <v>0</v>
      </c>
      <c r="CB928" s="31" t="n">
        <f aca="false">$B$11*(($A$1080)*$C928/$B$12*$B$7+(1-$A$1080)*$D928/$B$12*$C$7)</f>
        <v>0</v>
      </c>
      <c r="CC928" s="31" t="n">
        <f aca="false">$B$11*(($A$1081)*$C928/$B$12*$B$7+(1-$A$1081)*$D928/$B$12*$C$7)</f>
        <v>0</v>
      </c>
    </row>
    <row r="929" customFormat="false" ht="15" hidden="false" customHeight="false" outlineLevel="0" collapsed="false">
      <c r="A929" s="21" t="n">
        <v>905</v>
      </c>
      <c r="B929" s="27" t="n">
        <v>0.431853408992921</v>
      </c>
      <c r="C929" s="9" t="n">
        <f aca="false">SUM(AM929:AV929)</f>
        <v>0</v>
      </c>
      <c r="D929" s="9" t="n">
        <f aca="false">SUM(AW929:BF929)</f>
        <v>0</v>
      </c>
      <c r="E929" s="24" t="n">
        <f aca="false">(1-C929/$B$12)*$B$8-C929/$B$12*$B$7</f>
        <v>0.05</v>
      </c>
      <c r="F929" s="24" t="n">
        <f aca="false">(1-D929/$B$12)*$C$8-D929/$B$12*$C$7</f>
        <v>0.09</v>
      </c>
      <c r="G929" s="47" t="n">
        <f aca="false">$B$11*($B$10*C929/$B$12*$B$7+(1-$B$10)*D929/$B$12*$C$7)</f>
        <v>0</v>
      </c>
      <c r="H929" s="24" t="n">
        <f aca="false">$B$10*E929+(1-$B$10)*F929</f>
        <v>0.07</v>
      </c>
      <c r="I929" s="21"/>
      <c r="J929" s="21"/>
      <c r="K929" s="21"/>
      <c r="L929" s="21"/>
      <c r="M929" s="21"/>
      <c r="N929" s="21"/>
      <c r="O929" s="21"/>
      <c r="P929" s="21"/>
      <c r="Q929" s="21"/>
      <c r="R929" s="27" t="n">
        <v>-0.143173167217318</v>
      </c>
      <c r="S929" s="27" t="n">
        <v>1.97389496133186</v>
      </c>
      <c r="T929" s="27" t="n">
        <v>0.508550561052831</v>
      </c>
      <c r="U929" s="27" t="n">
        <v>1.44060365158501</v>
      </c>
      <c r="V929" s="27" t="n">
        <v>0.241127984456411</v>
      </c>
      <c r="W929" s="27" t="n">
        <v>1.45900155563611</v>
      </c>
      <c r="X929" s="27" t="n">
        <v>-0.773750608227933</v>
      </c>
      <c r="Y929" s="27" t="n">
        <v>1.01538410192061</v>
      </c>
      <c r="Z929" s="27" t="n">
        <v>-0.332224077154278</v>
      </c>
      <c r="AA929" s="27" t="n">
        <v>-1.84147298943181</v>
      </c>
      <c r="AB929" s="27" t="n">
        <v>1.45342198424191</v>
      </c>
      <c r="AC929" s="27" t="n">
        <v>0.279745161185336</v>
      </c>
      <c r="AD929" s="27" t="n">
        <v>-0.774773453728865</v>
      </c>
      <c r="AE929" s="27" t="n">
        <v>-1.64798450605221</v>
      </c>
      <c r="AF929" s="27" t="n">
        <v>-1.83927276599631</v>
      </c>
      <c r="AG929" s="27" t="n">
        <v>1.81392516234846</v>
      </c>
      <c r="AH929" s="27" t="n">
        <v>-0.36881159609982</v>
      </c>
      <c r="AI929" s="27" t="n">
        <v>-0.174995522960157</v>
      </c>
      <c r="AJ929" s="27" t="n">
        <v>-0.931391353794871</v>
      </c>
      <c r="AK929" s="27" t="n">
        <v>0.734500361373048</v>
      </c>
      <c r="AL929" s="21"/>
      <c r="AM929" s="31" t="n">
        <f aca="false">IF(SQRT($B$9)*$B929+SQRT(1-$B$9)*R929&lt;_xlfn.NORM.S.INV($B$6),1,0)</f>
        <v>0</v>
      </c>
      <c r="AN929" s="31" t="n">
        <f aca="false">IF(SQRT($B$9)*$B929+SQRT(1-$B$9)*S929&lt;_xlfn.NORM.S.INV($B$6),1,0)</f>
        <v>0</v>
      </c>
      <c r="AO929" s="31" t="n">
        <f aca="false">IF(SQRT($B$9)*$B929+SQRT(1-$B$9)*T929&lt;_xlfn.NORM.S.INV($B$6),1,0)</f>
        <v>0</v>
      </c>
      <c r="AP929" s="31" t="n">
        <f aca="false">IF(SQRT($B$9)*$B929+SQRT(1-$B$9)*U929&lt;_xlfn.NORM.S.INV($B$6),1,0)</f>
        <v>0</v>
      </c>
      <c r="AQ929" s="31" t="n">
        <f aca="false">IF(SQRT($B$9)*$B929+SQRT(1-$B$9)*V929&lt;_xlfn.NORM.S.INV($B$6),1,0)</f>
        <v>0</v>
      </c>
      <c r="AR929" s="31" t="n">
        <f aca="false">IF(SQRT($B$9)*$B929+SQRT(1-$B$9)*W929&lt;_xlfn.NORM.S.INV($B$6),1,0)</f>
        <v>0</v>
      </c>
      <c r="AS929" s="31" t="n">
        <f aca="false">IF(SQRT($B$9)*$B929+SQRT(1-$B$9)*X929&lt;_xlfn.NORM.S.INV($B$6),1,0)</f>
        <v>0</v>
      </c>
      <c r="AT929" s="31" t="n">
        <f aca="false">IF(SQRT($B$9)*$B929+SQRT(1-$B$9)*Y929&lt;_xlfn.NORM.S.INV($B$6),1,0)</f>
        <v>0</v>
      </c>
      <c r="AU929" s="31" t="n">
        <f aca="false">IF(SQRT($B$9)*$B929+SQRT(1-$B$9)*Z929&lt;_xlfn.NORM.S.INV($B$6),1,0)</f>
        <v>0</v>
      </c>
      <c r="AV929" s="31" t="n">
        <f aca="false">IF(SQRT($B$9)*$B929+SQRT(1-$B$9)*AA929&lt;_xlfn.NORM.S.INV($B$6),1,0)</f>
        <v>0</v>
      </c>
      <c r="AW929" s="31" t="n">
        <f aca="false">IF(SQRT($C$9)*$B929+SQRT(1-$C$9)*AB929&lt;_xlfn.NORM.S.INV($C$6),1,0)</f>
        <v>0</v>
      </c>
      <c r="AX929" s="31" t="n">
        <f aca="false">IF(SQRT($C$9)*$B929+SQRT(1-$C$9)*AC929&lt;_xlfn.NORM.S.INV($C$6),1,0)</f>
        <v>0</v>
      </c>
      <c r="AY929" s="31" t="n">
        <f aca="false">IF(SQRT($C$9)*$B929+SQRT(1-$C$9)*AD929&lt;_xlfn.NORM.S.INV($C$6),1,0)</f>
        <v>0</v>
      </c>
      <c r="AZ929" s="31" t="n">
        <f aca="false">IF(SQRT($C$9)*$B929+SQRT(1-$C$9)*AE929&lt;_xlfn.NORM.S.INV($C$6),1,0)</f>
        <v>0</v>
      </c>
      <c r="BA929" s="31" t="n">
        <f aca="false">IF(SQRT($C$9)*$B929+SQRT(1-$C$9)*AF929&lt;_xlfn.NORM.S.INV($C$6),1,0)</f>
        <v>0</v>
      </c>
      <c r="BB929" s="31" t="n">
        <f aca="false">IF(SQRT($C$9)*$B929+SQRT(1-$C$9)*AG929&lt;_xlfn.NORM.S.INV($C$6),1,0)</f>
        <v>0</v>
      </c>
      <c r="BC929" s="31" t="n">
        <f aca="false">IF(SQRT($C$9)*$B929+SQRT(1-$C$9)*AH929&lt;_xlfn.NORM.S.INV($C$6),1,0)</f>
        <v>0</v>
      </c>
      <c r="BD929" s="31" t="n">
        <f aca="false">IF(SQRT($C$9)*$B929+SQRT(1-$C$9)*AI929&lt;_xlfn.NORM.S.INV($C$6),1,0)</f>
        <v>0</v>
      </c>
      <c r="BE929" s="31" t="n">
        <f aca="false">IF(SQRT($C$9)*$B929+SQRT(1-$C$9)*AJ929&lt;_xlfn.NORM.S.INV($C$6),1,0)</f>
        <v>0</v>
      </c>
      <c r="BF929" s="31" t="n">
        <f aca="false">IF(SQRT($C$9)*$B929+SQRT(1-$C$9)*AK929&lt;_xlfn.NORM.S.INV($C$6),1,0)</f>
        <v>0</v>
      </c>
      <c r="BG929" s="21"/>
      <c r="BH929" s="21"/>
      <c r="BI929" s="31" t="n">
        <f aca="false">$B$11*(($A$1061)*$C929/$B$12*$B$7+(1-$A$1061)*$D929/$B$12*$C$7)</f>
        <v>0</v>
      </c>
      <c r="BJ929" s="31" t="n">
        <f aca="false">$B$11*(($A$1062)*$C929/$B$12*$B$7+(1-$A$1062)*$D929/$B$12*$C$7)</f>
        <v>0</v>
      </c>
      <c r="BK929" s="31" t="n">
        <f aca="false">$B$11*(($A$1063)*$C929/$B$12*$B$7+(1-$A$1063)*$D929/$B$12*$C$7)</f>
        <v>0</v>
      </c>
      <c r="BL929" s="31" t="n">
        <f aca="false">$B$11*(($A$1064)*$C929/$B$12*$B$7+(1-$A$1064)*$D929/$B$12*$C$7)</f>
        <v>0</v>
      </c>
      <c r="BM929" s="31" t="n">
        <f aca="false">$B$11*(($A$1065)*$C929/$B$12*$B$7+(1-$A$1065)*$D929/$B$12*$C$7)</f>
        <v>0</v>
      </c>
      <c r="BN929" s="31" t="n">
        <f aca="false">$B$11*(($A$1066)*$C929/$B$12*$B$7+(1-$A$1066)*$D929/$B$12*$C$7)</f>
        <v>0</v>
      </c>
      <c r="BO929" s="31" t="n">
        <f aca="false">$B$11*(($A$1067)*$C929/$B$12*$B$7+(1-$A$1067)*$D929/$B$12*$C$7)</f>
        <v>0</v>
      </c>
      <c r="BP929" s="31" t="n">
        <f aca="false">$B$11*(($A$1068)*$C929/$B$12*$B$7+(1-$A$1068)*$D929/$B$12*$C$7)</f>
        <v>0</v>
      </c>
      <c r="BQ929" s="31" t="n">
        <f aca="false">$B$11*(($A$1069)*$C929/$B$12*$B$7+(1-$A$1069)*$D929/$B$12*$C$7)</f>
        <v>0</v>
      </c>
      <c r="BR929" s="31" t="n">
        <f aca="false">$B$11*(($A$1070)*$C929/$B$12*$B$7+(1-$A$1070)*$D929/$B$12*$C$7)</f>
        <v>0</v>
      </c>
      <c r="BS929" s="31" t="n">
        <f aca="false">$B$11*(($A$1071)*$C929/$B$12*$B$7+(1-$A$1071)*$D929/$B$12*$C$7)</f>
        <v>0</v>
      </c>
      <c r="BT929" s="31" t="n">
        <f aca="false">$B$11*(($A$1072)*$C929/$B$12*$B$7+(1-$A$1072)*$D929/$B$12*$C$7)</f>
        <v>0</v>
      </c>
      <c r="BU929" s="31" t="n">
        <f aca="false">$B$11*(($A$1073)*$C929/$B$12*$B$7+(1-$A$1073)*$D929/$B$12*$C$7)</f>
        <v>0</v>
      </c>
      <c r="BV929" s="31" t="n">
        <f aca="false">$B$11*(($A$1074)*$C929/$B$12*$B$7+(1-$A$1074)*$D929/$B$12*$C$7)</f>
        <v>0</v>
      </c>
      <c r="BW929" s="31" t="n">
        <f aca="false">$B$11*(($A$1075)*$C929/$B$12*$B$7+(1-$A$1075)*$D929/$B$12*$C$7)</f>
        <v>0</v>
      </c>
      <c r="BX929" s="31" t="n">
        <f aca="false">$B$11*(($A$1076)*$C929/$B$12*$B$7+(1-$A$1076)*$D929/$B$12*$C$7)</f>
        <v>0</v>
      </c>
      <c r="BY929" s="31" t="n">
        <f aca="false">$B$11*(($A$1077)*$C929/$B$12*$B$7+(1-$A$1077)*$D929/$B$12*$C$7)</f>
        <v>0</v>
      </c>
      <c r="BZ929" s="31" t="n">
        <f aca="false">$B$11*(($A$1078)*$C929/$B$12*$B$7+(1-$A$1078)*$D929/$B$12*$C$7)</f>
        <v>0</v>
      </c>
      <c r="CA929" s="31" t="n">
        <f aca="false">$B$11*(($A$1079)*$C929/$B$12*$B$7+(1-$A$1079)*$D929/$B$12*$C$7)</f>
        <v>0</v>
      </c>
      <c r="CB929" s="31" t="n">
        <f aca="false">$B$11*(($A$1080)*$C929/$B$12*$B$7+(1-$A$1080)*$D929/$B$12*$C$7)</f>
        <v>0</v>
      </c>
      <c r="CC929" s="31" t="n">
        <f aca="false">$B$11*(($A$1081)*$C929/$B$12*$B$7+(1-$A$1081)*$D929/$B$12*$C$7)</f>
        <v>0</v>
      </c>
    </row>
    <row r="930" customFormat="false" ht="15" hidden="false" customHeight="false" outlineLevel="0" collapsed="false">
      <c r="A930" s="21" t="n">
        <v>906</v>
      </c>
      <c r="B930" s="27" t="n">
        <v>-1.36645766643633</v>
      </c>
      <c r="C930" s="9" t="n">
        <f aca="false">SUM(AM930:AV930)</f>
        <v>0</v>
      </c>
      <c r="D930" s="9" t="n">
        <f aca="false">SUM(AW930:BF930)</f>
        <v>0</v>
      </c>
      <c r="E930" s="24" t="n">
        <f aca="false">(1-C930/$B$12)*$B$8-C930/$B$12*$B$7</f>
        <v>0.05</v>
      </c>
      <c r="F930" s="24" t="n">
        <f aca="false">(1-D930/$B$12)*$C$8-D930/$B$12*$C$7</f>
        <v>0.09</v>
      </c>
      <c r="G930" s="47" t="n">
        <f aca="false">$B$11*($B$10*C930/$B$12*$B$7+(1-$B$10)*D930/$B$12*$C$7)</f>
        <v>0</v>
      </c>
      <c r="H930" s="24" t="n">
        <f aca="false">$B$10*E930+(1-$B$10)*F930</f>
        <v>0.07</v>
      </c>
      <c r="I930" s="21"/>
      <c r="J930" s="21"/>
      <c r="K930" s="21"/>
      <c r="L930" s="21"/>
      <c r="M930" s="21"/>
      <c r="N930" s="21"/>
      <c r="O930" s="21"/>
      <c r="P930" s="21"/>
      <c r="Q930" s="21"/>
      <c r="R930" s="27" t="n">
        <v>1.38256337687289</v>
      </c>
      <c r="S930" s="27" t="n">
        <v>-0.129077645824037</v>
      </c>
      <c r="T930" s="27" t="n">
        <v>-0.00910046742486097</v>
      </c>
      <c r="U930" s="27" t="n">
        <v>-0.40563151174834</v>
      </c>
      <c r="V930" s="27" t="n">
        <v>1.75373733172463</v>
      </c>
      <c r="W930" s="27" t="n">
        <v>-0.14525275895279</v>
      </c>
      <c r="X930" s="27" t="n">
        <v>-0.445972404975806</v>
      </c>
      <c r="Y930" s="27" t="n">
        <v>0.148872120394508</v>
      </c>
      <c r="Z930" s="27" t="n">
        <v>-0.913564324648764</v>
      </c>
      <c r="AA930" s="27" t="n">
        <v>1.01903508524568</v>
      </c>
      <c r="AB930" s="27" t="n">
        <v>-1.14184483789953</v>
      </c>
      <c r="AC930" s="27" t="n">
        <v>-0.12137336182697</v>
      </c>
      <c r="AD930" s="27" t="n">
        <v>1.69821445502616</v>
      </c>
      <c r="AE930" s="27" t="n">
        <v>0.220267785112095</v>
      </c>
      <c r="AF930" s="27" t="n">
        <v>-0.259443399123716</v>
      </c>
      <c r="AG930" s="27" t="n">
        <v>1.62251108708175</v>
      </c>
      <c r="AH930" s="27" t="n">
        <v>0.473177649222531</v>
      </c>
      <c r="AI930" s="27" t="n">
        <v>0.690545280255452</v>
      </c>
      <c r="AJ930" s="27" t="n">
        <v>0.658739104208957</v>
      </c>
      <c r="AK930" s="27" t="n">
        <v>0.945326909637587</v>
      </c>
      <c r="AL930" s="21"/>
      <c r="AM930" s="31" t="n">
        <f aca="false">IF(SQRT($B$9)*$B930+SQRT(1-$B$9)*R930&lt;_xlfn.NORM.S.INV($B$6),1,0)</f>
        <v>0</v>
      </c>
      <c r="AN930" s="31" t="n">
        <f aca="false">IF(SQRT($B$9)*$B930+SQRT(1-$B$9)*S930&lt;_xlfn.NORM.S.INV($B$6),1,0)</f>
        <v>0</v>
      </c>
      <c r="AO930" s="31" t="n">
        <f aca="false">IF(SQRT($B$9)*$B930+SQRT(1-$B$9)*T930&lt;_xlfn.NORM.S.INV($B$6),1,0)</f>
        <v>0</v>
      </c>
      <c r="AP930" s="31" t="n">
        <f aca="false">IF(SQRT($B$9)*$B930+SQRT(1-$B$9)*U930&lt;_xlfn.NORM.S.INV($B$6),1,0)</f>
        <v>0</v>
      </c>
      <c r="AQ930" s="31" t="n">
        <f aca="false">IF(SQRT($B$9)*$B930+SQRT(1-$B$9)*V930&lt;_xlfn.NORM.S.INV($B$6),1,0)</f>
        <v>0</v>
      </c>
      <c r="AR930" s="31" t="n">
        <f aca="false">IF(SQRT($B$9)*$B930+SQRT(1-$B$9)*W930&lt;_xlfn.NORM.S.INV($B$6),1,0)</f>
        <v>0</v>
      </c>
      <c r="AS930" s="31" t="n">
        <f aca="false">IF(SQRT($B$9)*$B930+SQRT(1-$B$9)*X930&lt;_xlfn.NORM.S.INV($B$6),1,0)</f>
        <v>0</v>
      </c>
      <c r="AT930" s="31" t="n">
        <f aca="false">IF(SQRT($B$9)*$B930+SQRT(1-$B$9)*Y930&lt;_xlfn.NORM.S.INV($B$6),1,0)</f>
        <v>0</v>
      </c>
      <c r="AU930" s="31" t="n">
        <f aca="false">IF(SQRT($B$9)*$B930+SQRT(1-$B$9)*Z930&lt;_xlfn.NORM.S.INV($B$6),1,0)</f>
        <v>0</v>
      </c>
      <c r="AV930" s="31" t="n">
        <f aca="false">IF(SQRT($B$9)*$B930+SQRT(1-$B$9)*AA930&lt;_xlfn.NORM.S.INV($B$6),1,0)</f>
        <v>0</v>
      </c>
      <c r="AW930" s="31" t="n">
        <f aca="false">IF(SQRT($C$9)*$B930+SQRT(1-$C$9)*AB930&lt;_xlfn.NORM.S.INV($C$6),1,0)</f>
        <v>0</v>
      </c>
      <c r="AX930" s="31" t="n">
        <f aca="false">IF(SQRT($C$9)*$B930+SQRT(1-$C$9)*AC930&lt;_xlfn.NORM.S.INV($C$6),1,0)</f>
        <v>0</v>
      </c>
      <c r="AY930" s="31" t="n">
        <f aca="false">IF(SQRT($C$9)*$B930+SQRT(1-$C$9)*AD930&lt;_xlfn.NORM.S.INV($C$6),1,0)</f>
        <v>0</v>
      </c>
      <c r="AZ930" s="31" t="n">
        <f aca="false">IF(SQRT($C$9)*$B930+SQRT(1-$C$9)*AE930&lt;_xlfn.NORM.S.INV($C$6),1,0)</f>
        <v>0</v>
      </c>
      <c r="BA930" s="31" t="n">
        <f aca="false">IF(SQRT($C$9)*$B930+SQRT(1-$C$9)*AF930&lt;_xlfn.NORM.S.INV($C$6),1,0)</f>
        <v>0</v>
      </c>
      <c r="BB930" s="31" t="n">
        <f aca="false">IF(SQRT($C$9)*$B930+SQRT(1-$C$9)*AG930&lt;_xlfn.NORM.S.INV($C$6),1,0)</f>
        <v>0</v>
      </c>
      <c r="BC930" s="31" t="n">
        <f aca="false">IF(SQRT($C$9)*$B930+SQRT(1-$C$9)*AH930&lt;_xlfn.NORM.S.INV($C$6),1,0)</f>
        <v>0</v>
      </c>
      <c r="BD930" s="31" t="n">
        <f aca="false">IF(SQRT($C$9)*$B930+SQRT(1-$C$9)*AI930&lt;_xlfn.NORM.S.INV($C$6),1,0)</f>
        <v>0</v>
      </c>
      <c r="BE930" s="31" t="n">
        <f aca="false">IF(SQRT($C$9)*$B930+SQRT(1-$C$9)*AJ930&lt;_xlfn.NORM.S.INV($C$6),1,0)</f>
        <v>0</v>
      </c>
      <c r="BF930" s="31" t="n">
        <f aca="false">IF(SQRT($C$9)*$B930+SQRT(1-$C$9)*AK930&lt;_xlfn.NORM.S.INV($C$6),1,0)</f>
        <v>0</v>
      </c>
      <c r="BG930" s="21"/>
      <c r="BH930" s="21"/>
      <c r="BI930" s="31" t="n">
        <f aca="false">$B$11*(($A$1061)*$C930/$B$12*$B$7+(1-$A$1061)*$D930/$B$12*$C$7)</f>
        <v>0</v>
      </c>
      <c r="BJ930" s="31" t="n">
        <f aca="false">$B$11*(($A$1062)*$C930/$B$12*$B$7+(1-$A$1062)*$D930/$B$12*$C$7)</f>
        <v>0</v>
      </c>
      <c r="BK930" s="31" t="n">
        <f aca="false">$B$11*(($A$1063)*$C930/$B$12*$B$7+(1-$A$1063)*$D930/$B$12*$C$7)</f>
        <v>0</v>
      </c>
      <c r="BL930" s="31" t="n">
        <f aca="false">$B$11*(($A$1064)*$C930/$B$12*$B$7+(1-$A$1064)*$D930/$B$12*$C$7)</f>
        <v>0</v>
      </c>
      <c r="BM930" s="31" t="n">
        <f aca="false">$B$11*(($A$1065)*$C930/$B$12*$B$7+(1-$A$1065)*$D930/$B$12*$C$7)</f>
        <v>0</v>
      </c>
      <c r="BN930" s="31" t="n">
        <f aca="false">$B$11*(($A$1066)*$C930/$B$12*$B$7+(1-$A$1066)*$D930/$B$12*$C$7)</f>
        <v>0</v>
      </c>
      <c r="BO930" s="31" t="n">
        <f aca="false">$B$11*(($A$1067)*$C930/$B$12*$B$7+(1-$A$1067)*$D930/$B$12*$C$7)</f>
        <v>0</v>
      </c>
      <c r="BP930" s="31" t="n">
        <f aca="false">$B$11*(($A$1068)*$C930/$B$12*$B$7+(1-$A$1068)*$D930/$B$12*$C$7)</f>
        <v>0</v>
      </c>
      <c r="BQ930" s="31" t="n">
        <f aca="false">$B$11*(($A$1069)*$C930/$B$12*$B$7+(1-$A$1069)*$D930/$B$12*$C$7)</f>
        <v>0</v>
      </c>
      <c r="BR930" s="31" t="n">
        <f aca="false">$B$11*(($A$1070)*$C930/$B$12*$B$7+(1-$A$1070)*$D930/$B$12*$C$7)</f>
        <v>0</v>
      </c>
      <c r="BS930" s="31" t="n">
        <f aca="false">$B$11*(($A$1071)*$C930/$B$12*$B$7+(1-$A$1071)*$D930/$B$12*$C$7)</f>
        <v>0</v>
      </c>
      <c r="BT930" s="31" t="n">
        <f aca="false">$B$11*(($A$1072)*$C930/$B$12*$B$7+(1-$A$1072)*$D930/$B$12*$C$7)</f>
        <v>0</v>
      </c>
      <c r="BU930" s="31" t="n">
        <f aca="false">$B$11*(($A$1073)*$C930/$B$12*$B$7+(1-$A$1073)*$D930/$B$12*$C$7)</f>
        <v>0</v>
      </c>
      <c r="BV930" s="31" t="n">
        <f aca="false">$B$11*(($A$1074)*$C930/$B$12*$B$7+(1-$A$1074)*$D930/$B$12*$C$7)</f>
        <v>0</v>
      </c>
      <c r="BW930" s="31" t="n">
        <f aca="false">$B$11*(($A$1075)*$C930/$B$12*$B$7+(1-$A$1075)*$D930/$B$12*$C$7)</f>
        <v>0</v>
      </c>
      <c r="BX930" s="31" t="n">
        <f aca="false">$B$11*(($A$1076)*$C930/$B$12*$B$7+(1-$A$1076)*$D930/$B$12*$C$7)</f>
        <v>0</v>
      </c>
      <c r="BY930" s="31" t="n">
        <f aca="false">$B$11*(($A$1077)*$C930/$B$12*$B$7+(1-$A$1077)*$D930/$B$12*$C$7)</f>
        <v>0</v>
      </c>
      <c r="BZ930" s="31" t="n">
        <f aca="false">$B$11*(($A$1078)*$C930/$B$12*$B$7+(1-$A$1078)*$D930/$B$12*$C$7)</f>
        <v>0</v>
      </c>
      <c r="CA930" s="31" t="n">
        <f aca="false">$B$11*(($A$1079)*$C930/$B$12*$B$7+(1-$A$1079)*$D930/$B$12*$C$7)</f>
        <v>0</v>
      </c>
      <c r="CB930" s="31" t="n">
        <f aca="false">$B$11*(($A$1080)*$C930/$B$12*$B$7+(1-$A$1080)*$D930/$B$12*$C$7)</f>
        <v>0</v>
      </c>
      <c r="CC930" s="31" t="n">
        <f aca="false">$B$11*(($A$1081)*$C930/$B$12*$B$7+(1-$A$1081)*$D930/$B$12*$C$7)</f>
        <v>0</v>
      </c>
    </row>
    <row r="931" customFormat="false" ht="15" hidden="false" customHeight="false" outlineLevel="0" collapsed="false">
      <c r="A931" s="21" t="n">
        <v>907</v>
      </c>
      <c r="B931" s="27" t="n">
        <v>-0.473936574504699</v>
      </c>
      <c r="C931" s="9" t="n">
        <f aca="false">SUM(AM931:AV931)</f>
        <v>0</v>
      </c>
      <c r="D931" s="9" t="n">
        <f aca="false">SUM(AW931:BF931)</f>
        <v>0</v>
      </c>
      <c r="E931" s="24" t="n">
        <f aca="false">(1-C931/$B$12)*$B$8-C931/$B$12*$B$7</f>
        <v>0.05</v>
      </c>
      <c r="F931" s="24" t="n">
        <f aca="false">(1-D931/$B$12)*$C$8-D931/$B$12*$C$7</f>
        <v>0.09</v>
      </c>
      <c r="G931" s="47" t="n">
        <f aca="false">$B$11*($B$10*C931/$B$12*$B$7+(1-$B$10)*D931/$B$12*$C$7)</f>
        <v>0</v>
      </c>
      <c r="H931" s="24" t="n">
        <f aca="false">$B$10*E931+(1-$B$10)*F931</f>
        <v>0.07</v>
      </c>
      <c r="I931" s="21"/>
      <c r="J931" s="21"/>
      <c r="K931" s="21"/>
      <c r="L931" s="21"/>
      <c r="M931" s="21"/>
      <c r="N931" s="21"/>
      <c r="O931" s="21"/>
      <c r="P931" s="21"/>
      <c r="Q931" s="21"/>
      <c r="R931" s="27" t="n">
        <v>0.46265403894032</v>
      </c>
      <c r="S931" s="27" t="n">
        <v>0.0616847310107371</v>
      </c>
      <c r="T931" s="27" t="n">
        <v>-0.571695856792448</v>
      </c>
      <c r="U931" s="27" t="n">
        <v>-1.09040931392947</v>
      </c>
      <c r="V931" s="27" t="n">
        <v>1.83263055785676</v>
      </c>
      <c r="W931" s="27" t="n">
        <v>-0.191096811768566</v>
      </c>
      <c r="X931" s="27" t="n">
        <v>0.512158608473015</v>
      </c>
      <c r="Y931" s="27" t="n">
        <v>-0.990552522355303</v>
      </c>
      <c r="Z931" s="27" t="n">
        <v>0.739165885839878</v>
      </c>
      <c r="AA931" s="27" t="n">
        <v>-0.731768943527689</v>
      </c>
      <c r="AB931" s="27" t="n">
        <v>-0.909377784362022</v>
      </c>
      <c r="AC931" s="27" t="n">
        <v>1.76319090276413</v>
      </c>
      <c r="AD931" s="27" t="n">
        <v>0.562497749134045</v>
      </c>
      <c r="AE931" s="27" t="n">
        <v>-0.301582399714979</v>
      </c>
      <c r="AF931" s="27" t="n">
        <v>2.08616383310099</v>
      </c>
      <c r="AG931" s="27" t="n">
        <v>-0.374490028670444</v>
      </c>
      <c r="AH931" s="27" t="n">
        <v>0.788140478876666</v>
      </c>
      <c r="AI931" s="27" t="n">
        <v>2.61475775055648</v>
      </c>
      <c r="AJ931" s="27" t="n">
        <v>-0.491300042536972</v>
      </c>
      <c r="AK931" s="27" t="n">
        <v>2.23506151956738</v>
      </c>
      <c r="AL931" s="21"/>
      <c r="AM931" s="31" t="n">
        <f aca="false">IF(SQRT($B$9)*$B931+SQRT(1-$B$9)*R931&lt;_xlfn.NORM.S.INV($B$6),1,0)</f>
        <v>0</v>
      </c>
      <c r="AN931" s="31" t="n">
        <f aca="false">IF(SQRT($B$9)*$B931+SQRT(1-$B$9)*S931&lt;_xlfn.NORM.S.INV($B$6),1,0)</f>
        <v>0</v>
      </c>
      <c r="AO931" s="31" t="n">
        <f aca="false">IF(SQRT($B$9)*$B931+SQRT(1-$B$9)*T931&lt;_xlfn.NORM.S.INV($B$6),1,0)</f>
        <v>0</v>
      </c>
      <c r="AP931" s="31" t="n">
        <f aca="false">IF(SQRT($B$9)*$B931+SQRT(1-$B$9)*U931&lt;_xlfn.NORM.S.INV($B$6),1,0)</f>
        <v>0</v>
      </c>
      <c r="AQ931" s="31" t="n">
        <f aca="false">IF(SQRT($B$9)*$B931+SQRT(1-$B$9)*V931&lt;_xlfn.NORM.S.INV($B$6),1,0)</f>
        <v>0</v>
      </c>
      <c r="AR931" s="31" t="n">
        <f aca="false">IF(SQRT($B$9)*$B931+SQRT(1-$B$9)*W931&lt;_xlfn.NORM.S.INV($B$6),1,0)</f>
        <v>0</v>
      </c>
      <c r="AS931" s="31" t="n">
        <f aca="false">IF(SQRT($B$9)*$B931+SQRT(1-$B$9)*X931&lt;_xlfn.NORM.S.INV($B$6),1,0)</f>
        <v>0</v>
      </c>
      <c r="AT931" s="31" t="n">
        <f aca="false">IF(SQRT($B$9)*$B931+SQRT(1-$B$9)*Y931&lt;_xlfn.NORM.S.INV($B$6),1,0)</f>
        <v>0</v>
      </c>
      <c r="AU931" s="31" t="n">
        <f aca="false">IF(SQRT($B$9)*$B931+SQRT(1-$B$9)*Z931&lt;_xlfn.NORM.S.INV($B$6),1,0)</f>
        <v>0</v>
      </c>
      <c r="AV931" s="31" t="n">
        <f aca="false">IF(SQRT($B$9)*$B931+SQRT(1-$B$9)*AA931&lt;_xlfn.NORM.S.INV($B$6),1,0)</f>
        <v>0</v>
      </c>
      <c r="AW931" s="31" t="n">
        <f aca="false">IF(SQRT($C$9)*$B931+SQRT(1-$C$9)*AB931&lt;_xlfn.NORM.S.INV($C$6),1,0)</f>
        <v>0</v>
      </c>
      <c r="AX931" s="31" t="n">
        <f aca="false">IF(SQRT($C$9)*$B931+SQRT(1-$C$9)*AC931&lt;_xlfn.NORM.S.INV($C$6),1,0)</f>
        <v>0</v>
      </c>
      <c r="AY931" s="31" t="n">
        <f aca="false">IF(SQRT($C$9)*$B931+SQRT(1-$C$9)*AD931&lt;_xlfn.NORM.S.INV($C$6),1,0)</f>
        <v>0</v>
      </c>
      <c r="AZ931" s="31" t="n">
        <f aca="false">IF(SQRT($C$9)*$B931+SQRT(1-$C$9)*AE931&lt;_xlfn.NORM.S.INV($C$6),1,0)</f>
        <v>0</v>
      </c>
      <c r="BA931" s="31" t="n">
        <f aca="false">IF(SQRT($C$9)*$B931+SQRT(1-$C$9)*AF931&lt;_xlfn.NORM.S.INV($C$6),1,0)</f>
        <v>0</v>
      </c>
      <c r="BB931" s="31" t="n">
        <f aca="false">IF(SQRT($C$9)*$B931+SQRT(1-$C$9)*AG931&lt;_xlfn.NORM.S.INV($C$6),1,0)</f>
        <v>0</v>
      </c>
      <c r="BC931" s="31" t="n">
        <f aca="false">IF(SQRT($C$9)*$B931+SQRT(1-$C$9)*AH931&lt;_xlfn.NORM.S.INV($C$6),1,0)</f>
        <v>0</v>
      </c>
      <c r="BD931" s="31" t="n">
        <f aca="false">IF(SQRT($C$9)*$B931+SQRT(1-$C$9)*AI931&lt;_xlfn.NORM.S.INV($C$6),1,0)</f>
        <v>0</v>
      </c>
      <c r="BE931" s="31" t="n">
        <f aca="false">IF(SQRT($C$9)*$B931+SQRT(1-$C$9)*AJ931&lt;_xlfn.NORM.S.INV($C$6),1,0)</f>
        <v>0</v>
      </c>
      <c r="BF931" s="31" t="n">
        <f aca="false">IF(SQRT($C$9)*$B931+SQRT(1-$C$9)*AK931&lt;_xlfn.NORM.S.INV($C$6),1,0)</f>
        <v>0</v>
      </c>
      <c r="BG931" s="21"/>
      <c r="BH931" s="21"/>
      <c r="BI931" s="31" t="n">
        <f aca="false">$B$11*(($A$1061)*$C931/$B$12*$B$7+(1-$A$1061)*$D931/$B$12*$C$7)</f>
        <v>0</v>
      </c>
      <c r="BJ931" s="31" t="n">
        <f aca="false">$B$11*(($A$1062)*$C931/$B$12*$B$7+(1-$A$1062)*$D931/$B$12*$C$7)</f>
        <v>0</v>
      </c>
      <c r="BK931" s="31" t="n">
        <f aca="false">$B$11*(($A$1063)*$C931/$B$12*$B$7+(1-$A$1063)*$D931/$B$12*$C$7)</f>
        <v>0</v>
      </c>
      <c r="BL931" s="31" t="n">
        <f aca="false">$B$11*(($A$1064)*$C931/$B$12*$B$7+(1-$A$1064)*$D931/$B$12*$C$7)</f>
        <v>0</v>
      </c>
      <c r="BM931" s="31" t="n">
        <f aca="false">$B$11*(($A$1065)*$C931/$B$12*$B$7+(1-$A$1065)*$D931/$B$12*$C$7)</f>
        <v>0</v>
      </c>
      <c r="BN931" s="31" t="n">
        <f aca="false">$B$11*(($A$1066)*$C931/$B$12*$B$7+(1-$A$1066)*$D931/$B$12*$C$7)</f>
        <v>0</v>
      </c>
      <c r="BO931" s="31" t="n">
        <f aca="false">$B$11*(($A$1067)*$C931/$B$12*$B$7+(1-$A$1067)*$D931/$B$12*$C$7)</f>
        <v>0</v>
      </c>
      <c r="BP931" s="31" t="n">
        <f aca="false">$B$11*(($A$1068)*$C931/$B$12*$B$7+(1-$A$1068)*$D931/$B$12*$C$7)</f>
        <v>0</v>
      </c>
      <c r="BQ931" s="31" t="n">
        <f aca="false">$B$11*(($A$1069)*$C931/$B$12*$B$7+(1-$A$1069)*$D931/$B$12*$C$7)</f>
        <v>0</v>
      </c>
      <c r="BR931" s="31" t="n">
        <f aca="false">$B$11*(($A$1070)*$C931/$B$12*$B$7+(1-$A$1070)*$D931/$B$12*$C$7)</f>
        <v>0</v>
      </c>
      <c r="BS931" s="31" t="n">
        <f aca="false">$B$11*(($A$1071)*$C931/$B$12*$B$7+(1-$A$1071)*$D931/$B$12*$C$7)</f>
        <v>0</v>
      </c>
      <c r="BT931" s="31" t="n">
        <f aca="false">$B$11*(($A$1072)*$C931/$B$12*$B$7+(1-$A$1072)*$D931/$B$12*$C$7)</f>
        <v>0</v>
      </c>
      <c r="BU931" s="31" t="n">
        <f aca="false">$B$11*(($A$1073)*$C931/$B$12*$B$7+(1-$A$1073)*$D931/$B$12*$C$7)</f>
        <v>0</v>
      </c>
      <c r="BV931" s="31" t="n">
        <f aca="false">$B$11*(($A$1074)*$C931/$B$12*$B$7+(1-$A$1074)*$D931/$B$12*$C$7)</f>
        <v>0</v>
      </c>
      <c r="BW931" s="31" t="n">
        <f aca="false">$B$11*(($A$1075)*$C931/$B$12*$B$7+(1-$A$1075)*$D931/$B$12*$C$7)</f>
        <v>0</v>
      </c>
      <c r="BX931" s="31" t="n">
        <f aca="false">$B$11*(($A$1076)*$C931/$B$12*$B$7+(1-$A$1076)*$D931/$B$12*$C$7)</f>
        <v>0</v>
      </c>
      <c r="BY931" s="31" t="n">
        <f aca="false">$B$11*(($A$1077)*$C931/$B$12*$B$7+(1-$A$1077)*$D931/$B$12*$C$7)</f>
        <v>0</v>
      </c>
      <c r="BZ931" s="31" t="n">
        <f aca="false">$B$11*(($A$1078)*$C931/$B$12*$B$7+(1-$A$1078)*$D931/$B$12*$C$7)</f>
        <v>0</v>
      </c>
      <c r="CA931" s="31" t="n">
        <f aca="false">$B$11*(($A$1079)*$C931/$B$12*$B$7+(1-$A$1079)*$D931/$B$12*$C$7)</f>
        <v>0</v>
      </c>
      <c r="CB931" s="31" t="n">
        <f aca="false">$B$11*(($A$1080)*$C931/$B$12*$B$7+(1-$A$1080)*$D931/$B$12*$C$7)</f>
        <v>0</v>
      </c>
      <c r="CC931" s="31" t="n">
        <f aca="false">$B$11*(($A$1081)*$C931/$B$12*$B$7+(1-$A$1081)*$D931/$B$12*$C$7)</f>
        <v>0</v>
      </c>
    </row>
    <row r="932" customFormat="false" ht="15" hidden="false" customHeight="false" outlineLevel="0" collapsed="false">
      <c r="A932" s="21" t="n">
        <v>908</v>
      </c>
      <c r="B932" s="27" t="n">
        <v>-1.18087167833268</v>
      </c>
      <c r="C932" s="9" t="n">
        <f aca="false">SUM(AM932:AV932)</f>
        <v>0</v>
      </c>
      <c r="D932" s="9" t="n">
        <f aca="false">SUM(AW932:BF932)</f>
        <v>1</v>
      </c>
      <c r="E932" s="24" t="n">
        <f aca="false">(1-C932/$B$12)*$B$8-C932/$B$12*$B$7</f>
        <v>0.05</v>
      </c>
      <c r="F932" s="24" t="n">
        <f aca="false">(1-D932/$B$12)*$C$8-D932/$B$12*$C$7</f>
        <v>0.021</v>
      </c>
      <c r="G932" s="47" t="n">
        <f aca="false">$B$11*($B$10*C932/$B$12*$B$7+(1-$B$10)*D932/$B$12*$C$7)</f>
        <v>300</v>
      </c>
      <c r="H932" s="24" t="n">
        <f aca="false">$B$10*E932+(1-$B$10)*F932</f>
        <v>0.0355</v>
      </c>
      <c r="I932" s="21"/>
      <c r="J932" s="21"/>
      <c r="K932" s="21"/>
      <c r="L932" s="21"/>
      <c r="M932" s="21"/>
      <c r="N932" s="21"/>
      <c r="O932" s="21"/>
      <c r="P932" s="21"/>
      <c r="Q932" s="21"/>
      <c r="R932" s="27" t="n">
        <v>-0.896610536166592</v>
      </c>
      <c r="S932" s="27" t="n">
        <v>-1.65396703873468</v>
      </c>
      <c r="T932" s="27" t="n">
        <v>-1.1986858714627</v>
      </c>
      <c r="U932" s="27" t="n">
        <v>0.0180873622225014</v>
      </c>
      <c r="V932" s="27" t="n">
        <v>1.03402175309483</v>
      </c>
      <c r="W932" s="27" t="n">
        <v>-1.23309361807817</v>
      </c>
      <c r="X932" s="27" t="n">
        <v>0.896058462554475</v>
      </c>
      <c r="Y932" s="27" t="n">
        <v>-0.55333485820556</v>
      </c>
      <c r="Z932" s="27" t="n">
        <v>-0.727147769882769</v>
      </c>
      <c r="AA932" s="27" t="n">
        <v>-0.207094980119423</v>
      </c>
      <c r="AB932" s="27" t="n">
        <v>-0.656814068425781</v>
      </c>
      <c r="AC932" s="27" t="n">
        <v>0.726447363620218</v>
      </c>
      <c r="AD932" s="27" t="n">
        <v>1.31155337088887</v>
      </c>
      <c r="AE932" s="27" t="n">
        <v>0.306094629654892</v>
      </c>
      <c r="AF932" s="27" t="n">
        <v>-1.36999235502233</v>
      </c>
      <c r="AG932" s="27" t="n">
        <v>1.58477226864895</v>
      </c>
      <c r="AH932" s="27" t="n">
        <v>0.309564243259601</v>
      </c>
      <c r="AI932" s="27" t="n">
        <v>1.18387498329432</v>
      </c>
      <c r="AJ932" s="27" t="n">
        <v>-0.927959615128332</v>
      </c>
      <c r="AK932" s="27" t="n">
        <v>0.599301055407279</v>
      </c>
      <c r="AL932" s="21"/>
      <c r="AM932" s="31" t="n">
        <f aca="false">IF(SQRT($B$9)*$B932+SQRT(1-$B$9)*R932&lt;_xlfn.NORM.S.INV($B$6),1,0)</f>
        <v>0</v>
      </c>
      <c r="AN932" s="31" t="n">
        <f aca="false">IF(SQRT($B$9)*$B932+SQRT(1-$B$9)*S932&lt;_xlfn.NORM.S.INV($B$6),1,0)</f>
        <v>0</v>
      </c>
      <c r="AO932" s="31" t="n">
        <f aca="false">IF(SQRT($B$9)*$B932+SQRT(1-$B$9)*T932&lt;_xlfn.NORM.S.INV($B$6),1,0)</f>
        <v>0</v>
      </c>
      <c r="AP932" s="31" t="n">
        <f aca="false">IF(SQRT($B$9)*$B932+SQRT(1-$B$9)*U932&lt;_xlfn.NORM.S.INV($B$6),1,0)</f>
        <v>0</v>
      </c>
      <c r="AQ932" s="31" t="n">
        <f aca="false">IF(SQRT($B$9)*$B932+SQRT(1-$B$9)*V932&lt;_xlfn.NORM.S.INV($B$6),1,0)</f>
        <v>0</v>
      </c>
      <c r="AR932" s="31" t="n">
        <f aca="false">IF(SQRT($B$9)*$B932+SQRT(1-$B$9)*W932&lt;_xlfn.NORM.S.INV($B$6),1,0)</f>
        <v>0</v>
      </c>
      <c r="AS932" s="31" t="n">
        <f aca="false">IF(SQRT($B$9)*$B932+SQRT(1-$B$9)*X932&lt;_xlfn.NORM.S.INV($B$6),1,0)</f>
        <v>0</v>
      </c>
      <c r="AT932" s="31" t="n">
        <f aca="false">IF(SQRT($B$9)*$B932+SQRT(1-$B$9)*Y932&lt;_xlfn.NORM.S.INV($B$6),1,0)</f>
        <v>0</v>
      </c>
      <c r="AU932" s="31" t="n">
        <f aca="false">IF(SQRT($B$9)*$B932+SQRT(1-$B$9)*Z932&lt;_xlfn.NORM.S.INV($B$6),1,0)</f>
        <v>0</v>
      </c>
      <c r="AV932" s="31" t="n">
        <f aca="false">IF(SQRT($B$9)*$B932+SQRT(1-$B$9)*AA932&lt;_xlfn.NORM.S.INV($B$6),1,0)</f>
        <v>0</v>
      </c>
      <c r="AW932" s="31" t="n">
        <f aca="false">IF(SQRT($C$9)*$B932+SQRT(1-$C$9)*AB932&lt;_xlfn.NORM.S.INV($C$6),1,0)</f>
        <v>0</v>
      </c>
      <c r="AX932" s="31" t="n">
        <f aca="false">IF(SQRT($C$9)*$B932+SQRT(1-$C$9)*AC932&lt;_xlfn.NORM.S.INV($C$6),1,0)</f>
        <v>0</v>
      </c>
      <c r="AY932" s="31" t="n">
        <f aca="false">IF(SQRT($C$9)*$B932+SQRT(1-$C$9)*AD932&lt;_xlfn.NORM.S.INV($C$6),1,0)</f>
        <v>0</v>
      </c>
      <c r="AZ932" s="31" t="n">
        <f aca="false">IF(SQRT($C$9)*$B932+SQRT(1-$C$9)*AE932&lt;_xlfn.NORM.S.INV($C$6),1,0)</f>
        <v>0</v>
      </c>
      <c r="BA932" s="31" t="n">
        <f aca="false">IF(SQRT($C$9)*$B932+SQRT(1-$C$9)*AF932&lt;_xlfn.NORM.S.INV($C$6),1,0)</f>
        <v>1</v>
      </c>
      <c r="BB932" s="31" t="n">
        <f aca="false">IF(SQRT($C$9)*$B932+SQRT(1-$C$9)*AG932&lt;_xlfn.NORM.S.INV($C$6),1,0)</f>
        <v>0</v>
      </c>
      <c r="BC932" s="31" t="n">
        <f aca="false">IF(SQRT($C$9)*$B932+SQRT(1-$C$9)*AH932&lt;_xlfn.NORM.S.INV($C$6),1,0)</f>
        <v>0</v>
      </c>
      <c r="BD932" s="31" t="n">
        <f aca="false">IF(SQRT($C$9)*$B932+SQRT(1-$C$9)*AI932&lt;_xlfn.NORM.S.INV($C$6),1,0)</f>
        <v>0</v>
      </c>
      <c r="BE932" s="31" t="n">
        <f aca="false">IF(SQRT($C$9)*$B932+SQRT(1-$C$9)*AJ932&lt;_xlfn.NORM.S.INV($C$6),1,0)</f>
        <v>0</v>
      </c>
      <c r="BF932" s="31" t="n">
        <f aca="false">IF(SQRT($C$9)*$B932+SQRT(1-$C$9)*AK932&lt;_xlfn.NORM.S.INV($C$6),1,0)</f>
        <v>0</v>
      </c>
      <c r="BG932" s="21"/>
      <c r="BH932" s="21"/>
      <c r="BI932" s="31" t="n">
        <f aca="false">$B$11*(($A$1061)*$C932/$B$12*$B$7+(1-$A$1061)*$D932/$B$12*$C$7)</f>
        <v>600</v>
      </c>
      <c r="BJ932" s="31" t="n">
        <f aca="false">$B$11*(($A$1062)*$C932/$B$12*$B$7+(1-$A$1062)*$D932/$B$12*$C$7)</f>
        <v>570</v>
      </c>
      <c r="BK932" s="31" t="n">
        <f aca="false">$B$11*(($A$1063)*$C932/$B$12*$B$7+(1-$A$1063)*$D932/$B$12*$C$7)</f>
        <v>540</v>
      </c>
      <c r="BL932" s="31" t="n">
        <f aca="false">$B$11*(($A$1064)*$C932/$B$12*$B$7+(1-$A$1064)*$D932/$B$12*$C$7)</f>
        <v>510</v>
      </c>
      <c r="BM932" s="31" t="n">
        <f aca="false">$B$11*(($A$1065)*$C932/$B$12*$B$7+(1-$A$1065)*$D932/$B$12*$C$7)</f>
        <v>480</v>
      </c>
      <c r="BN932" s="31" t="n">
        <f aca="false">$B$11*(($A$1066)*$C932/$B$12*$B$7+(1-$A$1066)*$D932/$B$12*$C$7)</f>
        <v>450</v>
      </c>
      <c r="BO932" s="31" t="n">
        <f aca="false">$B$11*(($A$1067)*$C932/$B$12*$B$7+(1-$A$1067)*$D932/$B$12*$C$7)</f>
        <v>420</v>
      </c>
      <c r="BP932" s="31" t="n">
        <f aca="false">$B$11*(($A$1068)*$C932/$B$12*$B$7+(1-$A$1068)*$D932/$B$12*$C$7)</f>
        <v>390</v>
      </c>
      <c r="BQ932" s="31" t="n">
        <f aca="false">$B$11*(($A$1069)*$C932/$B$12*$B$7+(1-$A$1069)*$D932/$B$12*$C$7)</f>
        <v>360</v>
      </c>
      <c r="BR932" s="31" t="n">
        <f aca="false">$B$11*(($A$1070)*$C932/$B$12*$B$7+(1-$A$1070)*$D932/$B$12*$C$7)</f>
        <v>330</v>
      </c>
      <c r="BS932" s="31" t="n">
        <f aca="false">$B$11*(($A$1071)*$C932/$B$12*$B$7+(1-$A$1071)*$D932/$B$12*$C$7)</f>
        <v>300</v>
      </c>
      <c r="BT932" s="31" t="n">
        <f aca="false">$B$11*(($A$1072)*$C932/$B$12*$B$7+(1-$A$1072)*$D932/$B$12*$C$7)</f>
        <v>270</v>
      </c>
      <c r="BU932" s="31" t="n">
        <f aca="false">$B$11*(($A$1073)*$C932/$B$12*$B$7+(1-$A$1073)*$D932/$B$12*$C$7)</f>
        <v>240</v>
      </c>
      <c r="BV932" s="31" t="n">
        <f aca="false">$B$11*(($A$1074)*$C932/$B$12*$B$7+(1-$A$1074)*$D932/$B$12*$C$7)</f>
        <v>210</v>
      </c>
      <c r="BW932" s="31" t="n">
        <f aca="false">$B$11*(($A$1075)*$C932/$B$12*$B$7+(1-$A$1075)*$D932/$B$12*$C$7)</f>
        <v>180</v>
      </c>
      <c r="BX932" s="31" t="n">
        <f aca="false">$B$11*(($A$1076)*$C932/$B$12*$B$7+(1-$A$1076)*$D932/$B$12*$C$7)</f>
        <v>150</v>
      </c>
      <c r="BY932" s="31" t="n">
        <f aca="false">$B$11*(($A$1077)*$C932/$B$12*$B$7+(1-$A$1077)*$D932/$B$12*$C$7)</f>
        <v>120</v>
      </c>
      <c r="BZ932" s="31" t="n">
        <f aca="false">$B$11*(($A$1078)*$C932/$B$12*$B$7+(1-$A$1078)*$D932/$B$12*$C$7)</f>
        <v>90</v>
      </c>
      <c r="CA932" s="31" t="n">
        <f aca="false">$B$11*(($A$1079)*$C932/$B$12*$B$7+(1-$A$1079)*$D932/$B$12*$C$7)</f>
        <v>60</v>
      </c>
      <c r="CB932" s="31" t="n">
        <f aca="false">$B$11*(($A$1080)*$C932/$B$12*$B$7+(1-$A$1080)*$D932/$B$12*$C$7)</f>
        <v>30</v>
      </c>
      <c r="CC932" s="31" t="n">
        <f aca="false">$B$11*(($A$1081)*$C932/$B$12*$B$7+(1-$A$1081)*$D932/$B$12*$C$7)</f>
        <v>0</v>
      </c>
    </row>
    <row r="933" customFormat="false" ht="15" hidden="false" customHeight="false" outlineLevel="0" collapsed="false">
      <c r="A933" s="21" t="n">
        <v>909</v>
      </c>
      <c r="B933" s="27" t="n">
        <v>2.16783861381915</v>
      </c>
      <c r="C933" s="9" t="n">
        <f aca="false">SUM(AM933:AV933)</f>
        <v>0</v>
      </c>
      <c r="D933" s="9" t="n">
        <f aca="false">SUM(AW933:BF933)</f>
        <v>0</v>
      </c>
      <c r="E933" s="24" t="n">
        <f aca="false">(1-C933/$B$12)*$B$8-C933/$B$12*$B$7</f>
        <v>0.05</v>
      </c>
      <c r="F933" s="24" t="n">
        <f aca="false">(1-D933/$B$12)*$C$8-D933/$B$12*$C$7</f>
        <v>0.09</v>
      </c>
      <c r="G933" s="47" t="n">
        <f aca="false">$B$11*($B$10*C933/$B$12*$B$7+(1-$B$10)*D933/$B$12*$C$7)</f>
        <v>0</v>
      </c>
      <c r="H933" s="24" t="n">
        <f aca="false">$B$10*E933+(1-$B$10)*F933</f>
        <v>0.07</v>
      </c>
      <c r="I933" s="21"/>
      <c r="J933" s="21"/>
      <c r="K933" s="21"/>
      <c r="L933" s="21"/>
      <c r="M933" s="21"/>
      <c r="N933" s="21"/>
      <c r="O933" s="21"/>
      <c r="P933" s="21"/>
      <c r="Q933" s="21"/>
      <c r="R933" s="27" t="n">
        <v>-1.19301836595291</v>
      </c>
      <c r="S933" s="27" t="n">
        <v>0.674358039105882</v>
      </c>
      <c r="T933" s="27" t="n">
        <v>1.97582459050478</v>
      </c>
      <c r="U933" s="27" t="n">
        <v>-0.923814771212783</v>
      </c>
      <c r="V933" s="27" t="n">
        <v>0.0541682678012927</v>
      </c>
      <c r="W933" s="27" t="n">
        <v>0.781916403163545</v>
      </c>
      <c r="X933" s="27" t="n">
        <v>-0.375687914734607</v>
      </c>
      <c r="Y933" s="27" t="n">
        <v>1.52971486143159</v>
      </c>
      <c r="Z933" s="27" t="n">
        <v>0.318240141993492</v>
      </c>
      <c r="AA933" s="27" t="n">
        <v>-0.483206920730553</v>
      </c>
      <c r="AB933" s="27" t="n">
        <v>-1.46490746667549</v>
      </c>
      <c r="AC933" s="27" t="n">
        <v>0.791277433962542</v>
      </c>
      <c r="AD933" s="27" t="n">
        <v>-0.72488507147422</v>
      </c>
      <c r="AE933" s="27" t="n">
        <v>-1.73196314282957</v>
      </c>
      <c r="AF933" s="27" t="n">
        <v>-0.991153212026848</v>
      </c>
      <c r="AG933" s="27" t="n">
        <v>-1.58144764395971</v>
      </c>
      <c r="AH933" s="27" t="n">
        <v>-1.57438929463127</v>
      </c>
      <c r="AI933" s="27" t="n">
        <v>1.73224106659703</v>
      </c>
      <c r="AJ933" s="27" t="n">
        <v>-0.573580245960574</v>
      </c>
      <c r="AK933" s="27" t="n">
        <v>1.71624603435404</v>
      </c>
      <c r="AL933" s="21"/>
      <c r="AM933" s="31" t="n">
        <f aca="false">IF(SQRT($B$9)*$B933+SQRT(1-$B$9)*R933&lt;_xlfn.NORM.S.INV($B$6),1,0)</f>
        <v>0</v>
      </c>
      <c r="AN933" s="31" t="n">
        <f aca="false">IF(SQRT($B$9)*$B933+SQRT(1-$B$9)*S933&lt;_xlfn.NORM.S.INV($B$6),1,0)</f>
        <v>0</v>
      </c>
      <c r="AO933" s="31" t="n">
        <f aca="false">IF(SQRT($B$9)*$B933+SQRT(1-$B$9)*T933&lt;_xlfn.NORM.S.INV($B$6),1,0)</f>
        <v>0</v>
      </c>
      <c r="AP933" s="31" t="n">
        <f aca="false">IF(SQRT($B$9)*$B933+SQRT(1-$B$9)*U933&lt;_xlfn.NORM.S.INV($B$6),1,0)</f>
        <v>0</v>
      </c>
      <c r="AQ933" s="31" t="n">
        <f aca="false">IF(SQRT($B$9)*$B933+SQRT(1-$B$9)*V933&lt;_xlfn.NORM.S.INV($B$6),1,0)</f>
        <v>0</v>
      </c>
      <c r="AR933" s="31" t="n">
        <f aca="false">IF(SQRT($B$9)*$B933+SQRT(1-$B$9)*W933&lt;_xlfn.NORM.S.INV($B$6),1,0)</f>
        <v>0</v>
      </c>
      <c r="AS933" s="31" t="n">
        <f aca="false">IF(SQRT($B$9)*$B933+SQRT(1-$B$9)*X933&lt;_xlfn.NORM.S.INV($B$6),1,0)</f>
        <v>0</v>
      </c>
      <c r="AT933" s="31" t="n">
        <f aca="false">IF(SQRT($B$9)*$B933+SQRT(1-$B$9)*Y933&lt;_xlfn.NORM.S.INV($B$6),1,0)</f>
        <v>0</v>
      </c>
      <c r="AU933" s="31" t="n">
        <f aca="false">IF(SQRT($B$9)*$B933+SQRT(1-$B$9)*Z933&lt;_xlfn.NORM.S.INV($B$6),1,0)</f>
        <v>0</v>
      </c>
      <c r="AV933" s="31" t="n">
        <f aca="false">IF(SQRT($B$9)*$B933+SQRT(1-$B$9)*AA933&lt;_xlfn.NORM.S.INV($B$6),1,0)</f>
        <v>0</v>
      </c>
      <c r="AW933" s="31" t="n">
        <f aca="false">IF(SQRT($C$9)*$B933+SQRT(1-$C$9)*AB933&lt;_xlfn.NORM.S.INV($C$6),1,0)</f>
        <v>0</v>
      </c>
      <c r="AX933" s="31" t="n">
        <f aca="false">IF(SQRT($C$9)*$B933+SQRT(1-$C$9)*AC933&lt;_xlfn.NORM.S.INV($C$6),1,0)</f>
        <v>0</v>
      </c>
      <c r="AY933" s="31" t="n">
        <f aca="false">IF(SQRT($C$9)*$B933+SQRT(1-$C$9)*AD933&lt;_xlfn.NORM.S.INV($C$6),1,0)</f>
        <v>0</v>
      </c>
      <c r="AZ933" s="31" t="n">
        <f aca="false">IF(SQRT($C$9)*$B933+SQRT(1-$C$9)*AE933&lt;_xlfn.NORM.S.INV($C$6),1,0)</f>
        <v>0</v>
      </c>
      <c r="BA933" s="31" t="n">
        <f aca="false">IF(SQRT($C$9)*$B933+SQRT(1-$C$9)*AF933&lt;_xlfn.NORM.S.INV($C$6),1,0)</f>
        <v>0</v>
      </c>
      <c r="BB933" s="31" t="n">
        <f aca="false">IF(SQRT($C$9)*$B933+SQRT(1-$C$9)*AG933&lt;_xlfn.NORM.S.INV($C$6),1,0)</f>
        <v>0</v>
      </c>
      <c r="BC933" s="31" t="n">
        <f aca="false">IF(SQRT($C$9)*$B933+SQRT(1-$C$9)*AH933&lt;_xlfn.NORM.S.INV($C$6),1,0)</f>
        <v>0</v>
      </c>
      <c r="BD933" s="31" t="n">
        <f aca="false">IF(SQRT($C$9)*$B933+SQRT(1-$C$9)*AI933&lt;_xlfn.NORM.S.INV($C$6),1,0)</f>
        <v>0</v>
      </c>
      <c r="BE933" s="31" t="n">
        <f aca="false">IF(SQRT($C$9)*$B933+SQRT(1-$C$9)*AJ933&lt;_xlfn.NORM.S.INV($C$6),1,0)</f>
        <v>0</v>
      </c>
      <c r="BF933" s="31" t="n">
        <f aca="false">IF(SQRT($C$9)*$B933+SQRT(1-$C$9)*AK933&lt;_xlfn.NORM.S.INV($C$6),1,0)</f>
        <v>0</v>
      </c>
      <c r="BG933" s="21"/>
      <c r="BH933" s="21"/>
      <c r="BI933" s="31" t="n">
        <f aca="false">$B$11*(($A$1061)*$C933/$B$12*$B$7+(1-$A$1061)*$D933/$B$12*$C$7)</f>
        <v>0</v>
      </c>
      <c r="BJ933" s="31" t="n">
        <f aca="false">$B$11*(($A$1062)*$C933/$B$12*$B$7+(1-$A$1062)*$D933/$B$12*$C$7)</f>
        <v>0</v>
      </c>
      <c r="BK933" s="31" t="n">
        <f aca="false">$B$11*(($A$1063)*$C933/$B$12*$B$7+(1-$A$1063)*$D933/$B$12*$C$7)</f>
        <v>0</v>
      </c>
      <c r="BL933" s="31" t="n">
        <f aca="false">$B$11*(($A$1064)*$C933/$B$12*$B$7+(1-$A$1064)*$D933/$B$12*$C$7)</f>
        <v>0</v>
      </c>
      <c r="BM933" s="31" t="n">
        <f aca="false">$B$11*(($A$1065)*$C933/$B$12*$B$7+(1-$A$1065)*$D933/$B$12*$C$7)</f>
        <v>0</v>
      </c>
      <c r="BN933" s="31" t="n">
        <f aca="false">$B$11*(($A$1066)*$C933/$B$12*$B$7+(1-$A$1066)*$D933/$B$12*$C$7)</f>
        <v>0</v>
      </c>
      <c r="BO933" s="31" t="n">
        <f aca="false">$B$11*(($A$1067)*$C933/$B$12*$B$7+(1-$A$1067)*$D933/$B$12*$C$7)</f>
        <v>0</v>
      </c>
      <c r="BP933" s="31" t="n">
        <f aca="false">$B$11*(($A$1068)*$C933/$B$12*$B$7+(1-$A$1068)*$D933/$B$12*$C$7)</f>
        <v>0</v>
      </c>
      <c r="BQ933" s="31" t="n">
        <f aca="false">$B$11*(($A$1069)*$C933/$B$12*$B$7+(1-$A$1069)*$D933/$B$12*$C$7)</f>
        <v>0</v>
      </c>
      <c r="BR933" s="31" t="n">
        <f aca="false">$B$11*(($A$1070)*$C933/$B$12*$B$7+(1-$A$1070)*$D933/$B$12*$C$7)</f>
        <v>0</v>
      </c>
      <c r="BS933" s="31" t="n">
        <f aca="false">$B$11*(($A$1071)*$C933/$B$12*$B$7+(1-$A$1071)*$D933/$B$12*$C$7)</f>
        <v>0</v>
      </c>
      <c r="BT933" s="31" t="n">
        <f aca="false">$B$11*(($A$1072)*$C933/$B$12*$B$7+(1-$A$1072)*$D933/$B$12*$C$7)</f>
        <v>0</v>
      </c>
      <c r="BU933" s="31" t="n">
        <f aca="false">$B$11*(($A$1073)*$C933/$B$12*$B$7+(1-$A$1073)*$D933/$B$12*$C$7)</f>
        <v>0</v>
      </c>
      <c r="BV933" s="31" t="n">
        <f aca="false">$B$11*(($A$1074)*$C933/$B$12*$B$7+(1-$A$1074)*$D933/$B$12*$C$7)</f>
        <v>0</v>
      </c>
      <c r="BW933" s="31" t="n">
        <f aca="false">$B$11*(($A$1075)*$C933/$B$12*$B$7+(1-$A$1075)*$D933/$B$12*$C$7)</f>
        <v>0</v>
      </c>
      <c r="BX933" s="31" t="n">
        <f aca="false">$B$11*(($A$1076)*$C933/$B$12*$B$7+(1-$A$1076)*$D933/$B$12*$C$7)</f>
        <v>0</v>
      </c>
      <c r="BY933" s="31" t="n">
        <f aca="false">$B$11*(($A$1077)*$C933/$B$12*$B$7+(1-$A$1077)*$D933/$B$12*$C$7)</f>
        <v>0</v>
      </c>
      <c r="BZ933" s="31" t="n">
        <f aca="false">$B$11*(($A$1078)*$C933/$B$12*$B$7+(1-$A$1078)*$D933/$B$12*$C$7)</f>
        <v>0</v>
      </c>
      <c r="CA933" s="31" t="n">
        <f aca="false">$B$11*(($A$1079)*$C933/$B$12*$B$7+(1-$A$1079)*$D933/$B$12*$C$7)</f>
        <v>0</v>
      </c>
      <c r="CB933" s="31" t="n">
        <f aca="false">$B$11*(($A$1080)*$C933/$B$12*$B$7+(1-$A$1080)*$D933/$B$12*$C$7)</f>
        <v>0</v>
      </c>
      <c r="CC933" s="31" t="n">
        <f aca="false">$B$11*(($A$1081)*$C933/$B$12*$B$7+(1-$A$1081)*$D933/$B$12*$C$7)</f>
        <v>0</v>
      </c>
    </row>
    <row r="934" customFormat="false" ht="15" hidden="false" customHeight="false" outlineLevel="0" collapsed="false">
      <c r="A934" s="21" t="n">
        <v>910</v>
      </c>
      <c r="B934" s="27" t="n">
        <v>1.42356840256198</v>
      </c>
      <c r="C934" s="9" t="n">
        <f aca="false">SUM(AM934:AV934)</f>
        <v>0</v>
      </c>
      <c r="D934" s="9" t="n">
        <f aca="false">SUM(AW934:BF934)</f>
        <v>0</v>
      </c>
      <c r="E934" s="24" t="n">
        <f aca="false">(1-C934/$B$12)*$B$8-C934/$B$12*$B$7</f>
        <v>0.05</v>
      </c>
      <c r="F934" s="24" t="n">
        <f aca="false">(1-D934/$B$12)*$C$8-D934/$B$12*$C$7</f>
        <v>0.09</v>
      </c>
      <c r="G934" s="47" t="n">
        <f aca="false">$B$11*($B$10*C934/$B$12*$B$7+(1-$B$10)*D934/$B$12*$C$7)</f>
        <v>0</v>
      </c>
      <c r="H934" s="24" t="n">
        <f aca="false">$B$10*E934+(1-$B$10)*F934</f>
        <v>0.07</v>
      </c>
      <c r="I934" s="21"/>
      <c r="J934" s="21"/>
      <c r="K934" s="21"/>
      <c r="L934" s="21"/>
      <c r="M934" s="21"/>
      <c r="N934" s="21"/>
      <c r="O934" s="21"/>
      <c r="P934" s="21"/>
      <c r="Q934" s="21"/>
      <c r="R934" s="27" t="n">
        <v>1.64534662254518</v>
      </c>
      <c r="S934" s="27" t="n">
        <v>0.75151982120564</v>
      </c>
      <c r="T934" s="27" t="n">
        <v>-0.0161961036251485</v>
      </c>
      <c r="U934" s="27" t="n">
        <v>-1.83739824893269</v>
      </c>
      <c r="V934" s="27" t="n">
        <v>1.06061936304832</v>
      </c>
      <c r="W934" s="27" t="n">
        <v>-1.71745537888596</v>
      </c>
      <c r="X934" s="27" t="n">
        <v>0.241751851779285</v>
      </c>
      <c r="Y934" s="27" t="n">
        <v>0.512961306099233</v>
      </c>
      <c r="Z934" s="27" t="n">
        <v>-1.35959390844949</v>
      </c>
      <c r="AA934" s="27" t="n">
        <v>-0.255057911750851</v>
      </c>
      <c r="AB934" s="27" t="n">
        <v>-1.25913798792297</v>
      </c>
      <c r="AC934" s="27" t="n">
        <v>1.68706357302707</v>
      </c>
      <c r="AD934" s="27" t="n">
        <v>-0.748952926705029</v>
      </c>
      <c r="AE934" s="27" t="n">
        <v>0.950201699485959</v>
      </c>
      <c r="AF934" s="27" t="n">
        <v>-0.994594180793325</v>
      </c>
      <c r="AG934" s="27" t="n">
        <v>-2.35619589114901</v>
      </c>
      <c r="AH934" s="27" t="n">
        <v>1.00238143684141</v>
      </c>
      <c r="AI934" s="27" t="n">
        <v>0.458044218223602</v>
      </c>
      <c r="AJ934" s="27" t="n">
        <v>1.25561758932701</v>
      </c>
      <c r="AK934" s="27" t="n">
        <v>1.24399593958064</v>
      </c>
      <c r="AL934" s="21"/>
      <c r="AM934" s="31" t="n">
        <f aca="false">IF(SQRT($B$9)*$B934+SQRT(1-$B$9)*R934&lt;_xlfn.NORM.S.INV($B$6),1,0)</f>
        <v>0</v>
      </c>
      <c r="AN934" s="31" t="n">
        <f aca="false">IF(SQRT($B$9)*$B934+SQRT(1-$B$9)*S934&lt;_xlfn.NORM.S.INV($B$6),1,0)</f>
        <v>0</v>
      </c>
      <c r="AO934" s="31" t="n">
        <f aca="false">IF(SQRT($B$9)*$B934+SQRT(1-$B$9)*T934&lt;_xlfn.NORM.S.INV($B$6),1,0)</f>
        <v>0</v>
      </c>
      <c r="AP934" s="31" t="n">
        <f aca="false">IF(SQRT($B$9)*$B934+SQRT(1-$B$9)*U934&lt;_xlfn.NORM.S.INV($B$6),1,0)</f>
        <v>0</v>
      </c>
      <c r="AQ934" s="31" t="n">
        <f aca="false">IF(SQRT($B$9)*$B934+SQRT(1-$B$9)*V934&lt;_xlfn.NORM.S.INV($B$6),1,0)</f>
        <v>0</v>
      </c>
      <c r="AR934" s="31" t="n">
        <f aca="false">IF(SQRT($B$9)*$B934+SQRT(1-$B$9)*W934&lt;_xlfn.NORM.S.INV($B$6),1,0)</f>
        <v>0</v>
      </c>
      <c r="AS934" s="31" t="n">
        <f aca="false">IF(SQRT($B$9)*$B934+SQRT(1-$B$9)*X934&lt;_xlfn.NORM.S.INV($B$6),1,0)</f>
        <v>0</v>
      </c>
      <c r="AT934" s="31" t="n">
        <f aca="false">IF(SQRT($B$9)*$B934+SQRT(1-$B$9)*Y934&lt;_xlfn.NORM.S.INV($B$6),1,0)</f>
        <v>0</v>
      </c>
      <c r="AU934" s="31" t="n">
        <f aca="false">IF(SQRT($B$9)*$B934+SQRT(1-$B$9)*Z934&lt;_xlfn.NORM.S.INV($B$6),1,0)</f>
        <v>0</v>
      </c>
      <c r="AV934" s="31" t="n">
        <f aca="false">IF(SQRT($B$9)*$B934+SQRT(1-$B$9)*AA934&lt;_xlfn.NORM.S.INV($B$6),1,0)</f>
        <v>0</v>
      </c>
      <c r="AW934" s="31" t="n">
        <f aca="false">IF(SQRT($C$9)*$B934+SQRT(1-$C$9)*AB934&lt;_xlfn.NORM.S.INV($C$6),1,0)</f>
        <v>0</v>
      </c>
      <c r="AX934" s="31" t="n">
        <f aca="false">IF(SQRT($C$9)*$B934+SQRT(1-$C$9)*AC934&lt;_xlfn.NORM.S.INV($C$6),1,0)</f>
        <v>0</v>
      </c>
      <c r="AY934" s="31" t="n">
        <f aca="false">IF(SQRT($C$9)*$B934+SQRT(1-$C$9)*AD934&lt;_xlfn.NORM.S.INV($C$6),1,0)</f>
        <v>0</v>
      </c>
      <c r="AZ934" s="31" t="n">
        <f aca="false">IF(SQRT($C$9)*$B934+SQRT(1-$C$9)*AE934&lt;_xlfn.NORM.S.INV($C$6),1,0)</f>
        <v>0</v>
      </c>
      <c r="BA934" s="31" t="n">
        <f aca="false">IF(SQRT($C$9)*$B934+SQRT(1-$C$9)*AF934&lt;_xlfn.NORM.S.INV($C$6),1,0)</f>
        <v>0</v>
      </c>
      <c r="BB934" s="31" t="n">
        <f aca="false">IF(SQRT($C$9)*$B934+SQRT(1-$C$9)*AG934&lt;_xlfn.NORM.S.INV($C$6),1,0)</f>
        <v>0</v>
      </c>
      <c r="BC934" s="31" t="n">
        <f aca="false">IF(SQRT($C$9)*$B934+SQRT(1-$C$9)*AH934&lt;_xlfn.NORM.S.INV($C$6),1,0)</f>
        <v>0</v>
      </c>
      <c r="BD934" s="31" t="n">
        <f aca="false">IF(SQRT($C$9)*$B934+SQRT(1-$C$9)*AI934&lt;_xlfn.NORM.S.INV($C$6),1,0)</f>
        <v>0</v>
      </c>
      <c r="BE934" s="31" t="n">
        <f aca="false">IF(SQRT($C$9)*$B934+SQRT(1-$C$9)*AJ934&lt;_xlfn.NORM.S.INV($C$6),1,0)</f>
        <v>0</v>
      </c>
      <c r="BF934" s="31" t="n">
        <f aca="false">IF(SQRT($C$9)*$B934+SQRT(1-$C$9)*AK934&lt;_xlfn.NORM.S.INV($C$6),1,0)</f>
        <v>0</v>
      </c>
      <c r="BG934" s="21"/>
      <c r="BH934" s="21"/>
      <c r="BI934" s="31" t="n">
        <f aca="false">$B$11*(($A$1061)*$C934/$B$12*$B$7+(1-$A$1061)*$D934/$B$12*$C$7)</f>
        <v>0</v>
      </c>
      <c r="BJ934" s="31" t="n">
        <f aca="false">$B$11*(($A$1062)*$C934/$B$12*$B$7+(1-$A$1062)*$D934/$B$12*$C$7)</f>
        <v>0</v>
      </c>
      <c r="BK934" s="31" t="n">
        <f aca="false">$B$11*(($A$1063)*$C934/$B$12*$B$7+(1-$A$1063)*$D934/$B$12*$C$7)</f>
        <v>0</v>
      </c>
      <c r="BL934" s="31" t="n">
        <f aca="false">$B$11*(($A$1064)*$C934/$B$12*$B$7+(1-$A$1064)*$D934/$B$12*$C$7)</f>
        <v>0</v>
      </c>
      <c r="BM934" s="31" t="n">
        <f aca="false">$B$11*(($A$1065)*$C934/$B$12*$B$7+(1-$A$1065)*$D934/$B$12*$C$7)</f>
        <v>0</v>
      </c>
      <c r="BN934" s="31" t="n">
        <f aca="false">$B$11*(($A$1066)*$C934/$B$12*$B$7+(1-$A$1066)*$D934/$B$12*$C$7)</f>
        <v>0</v>
      </c>
      <c r="BO934" s="31" t="n">
        <f aca="false">$B$11*(($A$1067)*$C934/$B$12*$B$7+(1-$A$1067)*$D934/$B$12*$C$7)</f>
        <v>0</v>
      </c>
      <c r="BP934" s="31" t="n">
        <f aca="false">$B$11*(($A$1068)*$C934/$B$12*$B$7+(1-$A$1068)*$D934/$B$12*$C$7)</f>
        <v>0</v>
      </c>
      <c r="BQ934" s="31" t="n">
        <f aca="false">$B$11*(($A$1069)*$C934/$B$12*$B$7+(1-$A$1069)*$D934/$B$12*$C$7)</f>
        <v>0</v>
      </c>
      <c r="BR934" s="31" t="n">
        <f aca="false">$B$11*(($A$1070)*$C934/$B$12*$B$7+(1-$A$1070)*$D934/$B$12*$C$7)</f>
        <v>0</v>
      </c>
      <c r="BS934" s="31" t="n">
        <f aca="false">$B$11*(($A$1071)*$C934/$B$12*$B$7+(1-$A$1071)*$D934/$B$12*$C$7)</f>
        <v>0</v>
      </c>
      <c r="BT934" s="31" t="n">
        <f aca="false">$B$11*(($A$1072)*$C934/$B$12*$B$7+(1-$A$1072)*$D934/$B$12*$C$7)</f>
        <v>0</v>
      </c>
      <c r="BU934" s="31" t="n">
        <f aca="false">$B$11*(($A$1073)*$C934/$B$12*$B$7+(1-$A$1073)*$D934/$B$12*$C$7)</f>
        <v>0</v>
      </c>
      <c r="BV934" s="31" t="n">
        <f aca="false">$B$11*(($A$1074)*$C934/$B$12*$B$7+(1-$A$1074)*$D934/$B$12*$C$7)</f>
        <v>0</v>
      </c>
      <c r="BW934" s="31" t="n">
        <f aca="false">$B$11*(($A$1075)*$C934/$B$12*$B$7+(1-$A$1075)*$D934/$B$12*$C$7)</f>
        <v>0</v>
      </c>
      <c r="BX934" s="31" t="n">
        <f aca="false">$B$11*(($A$1076)*$C934/$B$12*$B$7+(1-$A$1076)*$D934/$B$12*$C$7)</f>
        <v>0</v>
      </c>
      <c r="BY934" s="31" t="n">
        <f aca="false">$B$11*(($A$1077)*$C934/$B$12*$B$7+(1-$A$1077)*$D934/$B$12*$C$7)</f>
        <v>0</v>
      </c>
      <c r="BZ934" s="31" t="n">
        <f aca="false">$B$11*(($A$1078)*$C934/$B$12*$B$7+(1-$A$1078)*$D934/$B$12*$C$7)</f>
        <v>0</v>
      </c>
      <c r="CA934" s="31" t="n">
        <f aca="false">$B$11*(($A$1079)*$C934/$B$12*$B$7+(1-$A$1079)*$D934/$B$12*$C$7)</f>
        <v>0</v>
      </c>
      <c r="CB934" s="31" t="n">
        <f aca="false">$B$11*(($A$1080)*$C934/$B$12*$B$7+(1-$A$1080)*$D934/$B$12*$C$7)</f>
        <v>0</v>
      </c>
      <c r="CC934" s="31" t="n">
        <f aca="false">$B$11*(($A$1081)*$C934/$B$12*$B$7+(1-$A$1081)*$D934/$B$12*$C$7)</f>
        <v>0</v>
      </c>
    </row>
    <row r="935" customFormat="false" ht="15" hidden="false" customHeight="false" outlineLevel="0" collapsed="false">
      <c r="A935" s="21" t="n">
        <v>911</v>
      </c>
      <c r="B935" s="27" t="n">
        <v>-1.51843022878848</v>
      </c>
      <c r="C935" s="9" t="n">
        <f aca="false">SUM(AM935:AV935)</f>
        <v>2</v>
      </c>
      <c r="D935" s="9" t="n">
        <f aca="false">SUM(AW935:BF935)</f>
        <v>2</v>
      </c>
      <c r="E935" s="24" t="n">
        <f aca="false">(1-C935/$B$12)*$B$8-C935/$B$12*$B$7</f>
        <v>-0.04</v>
      </c>
      <c r="F935" s="24" t="n">
        <f aca="false">(1-D935/$B$12)*$C$8-D935/$B$12*$C$7</f>
        <v>-0.048</v>
      </c>
      <c r="G935" s="47" t="n">
        <f aca="false">$B$11*($B$10*C935/$B$12*$B$7+(1-$B$10)*D935/$B$12*$C$7)</f>
        <v>1000</v>
      </c>
      <c r="H935" s="24" t="n">
        <f aca="false">$B$10*E935+(1-$B$10)*F935</f>
        <v>-0.044</v>
      </c>
      <c r="I935" s="21"/>
      <c r="J935" s="21"/>
      <c r="K935" s="21"/>
      <c r="L935" s="21"/>
      <c r="M935" s="21"/>
      <c r="N935" s="21"/>
      <c r="O935" s="21"/>
      <c r="P935" s="21"/>
      <c r="Q935" s="21"/>
      <c r="R935" s="27" t="n">
        <v>0.823648660250062</v>
      </c>
      <c r="S935" s="27" t="n">
        <v>1.39261362384528</v>
      </c>
      <c r="T935" s="27" t="n">
        <v>-0.461262152893102</v>
      </c>
      <c r="U935" s="27" t="n">
        <v>-1.88555417944588</v>
      </c>
      <c r="V935" s="27" t="n">
        <v>-0.175024147915994</v>
      </c>
      <c r="W935" s="27" t="n">
        <v>-1.85017184458097</v>
      </c>
      <c r="X935" s="27" t="n">
        <v>0.0508967139688033</v>
      </c>
      <c r="Y935" s="27" t="n">
        <v>-0.235558428895099</v>
      </c>
      <c r="Z935" s="27" t="n">
        <v>-1.37529836910102</v>
      </c>
      <c r="AA935" s="27" t="n">
        <v>0.689560037710282</v>
      </c>
      <c r="AB935" s="27" t="n">
        <v>0.735376388115025</v>
      </c>
      <c r="AC935" s="27" t="n">
        <v>0.0878626426557504</v>
      </c>
      <c r="AD935" s="27" t="n">
        <v>1.85849568611588</v>
      </c>
      <c r="AE935" s="27" t="n">
        <v>-0.183342916725795</v>
      </c>
      <c r="AF935" s="27" t="n">
        <v>-1.02800818022908</v>
      </c>
      <c r="AG935" s="27" t="n">
        <v>-0.384087391391582</v>
      </c>
      <c r="AH935" s="27" t="n">
        <v>-1.63452665932125</v>
      </c>
      <c r="AI935" s="27" t="n">
        <v>1.64734612752611</v>
      </c>
      <c r="AJ935" s="27" t="n">
        <v>0.096005024691471</v>
      </c>
      <c r="AK935" s="27" t="n">
        <v>-1.50643557656788</v>
      </c>
      <c r="AL935" s="21"/>
      <c r="AM935" s="31" t="n">
        <f aca="false">IF(SQRT($B$9)*$B935+SQRT(1-$B$9)*R935&lt;_xlfn.NORM.S.INV($B$6),1,0)</f>
        <v>0</v>
      </c>
      <c r="AN935" s="31" t="n">
        <f aca="false">IF(SQRT($B$9)*$B935+SQRT(1-$B$9)*S935&lt;_xlfn.NORM.S.INV($B$6),1,0)</f>
        <v>0</v>
      </c>
      <c r="AO935" s="31" t="n">
        <f aca="false">IF(SQRT($B$9)*$B935+SQRT(1-$B$9)*T935&lt;_xlfn.NORM.S.INV($B$6),1,0)</f>
        <v>0</v>
      </c>
      <c r="AP935" s="31" t="n">
        <f aca="false">IF(SQRT($B$9)*$B935+SQRT(1-$B$9)*U935&lt;_xlfn.NORM.S.INV($B$6),1,0)</f>
        <v>1</v>
      </c>
      <c r="AQ935" s="31" t="n">
        <f aca="false">IF(SQRT($B$9)*$B935+SQRT(1-$B$9)*V935&lt;_xlfn.NORM.S.INV($B$6),1,0)</f>
        <v>0</v>
      </c>
      <c r="AR935" s="31" t="n">
        <f aca="false">IF(SQRT($B$9)*$B935+SQRT(1-$B$9)*W935&lt;_xlfn.NORM.S.INV($B$6),1,0)</f>
        <v>1</v>
      </c>
      <c r="AS935" s="31" t="n">
        <f aca="false">IF(SQRT($B$9)*$B935+SQRT(1-$B$9)*X935&lt;_xlfn.NORM.S.INV($B$6),1,0)</f>
        <v>0</v>
      </c>
      <c r="AT935" s="31" t="n">
        <f aca="false">IF(SQRT($B$9)*$B935+SQRT(1-$B$9)*Y935&lt;_xlfn.NORM.S.INV($B$6),1,0)</f>
        <v>0</v>
      </c>
      <c r="AU935" s="31" t="n">
        <f aca="false">IF(SQRT($B$9)*$B935+SQRT(1-$B$9)*Z935&lt;_xlfn.NORM.S.INV($B$6),1,0)</f>
        <v>0</v>
      </c>
      <c r="AV935" s="31" t="n">
        <f aca="false">IF(SQRT($B$9)*$B935+SQRT(1-$B$9)*AA935&lt;_xlfn.NORM.S.INV($B$6),1,0)</f>
        <v>0</v>
      </c>
      <c r="AW935" s="31" t="n">
        <f aca="false">IF(SQRT($C$9)*$B935+SQRT(1-$C$9)*AB935&lt;_xlfn.NORM.S.INV($C$6),1,0)</f>
        <v>0</v>
      </c>
      <c r="AX935" s="31" t="n">
        <f aca="false">IF(SQRT($C$9)*$B935+SQRT(1-$C$9)*AC935&lt;_xlfn.NORM.S.INV($C$6),1,0)</f>
        <v>0</v>
      </c>
      <c r="AY935" s="31" t="n">
        <f aca="false">IF(SQRT($C$9)*$B935+SQRT(1-$C$9)*AD935&lt;_xlfn.NORM.S.INV($C$6),1,0)</f>
        <v>0</v>
      </c>
      <c r="AZ935" s="31" t="n">
        <f aca="false">IF(SQRT($C$9)*$B935+SQRT(1-$C$9)*AE935&lt;_xlfn.NORM.S.INV($C$6),1,0)</f>
        <v>0</v>
      </c>
      <c r="BA935" s="31" t="n">
        <f aca="false">IF(SQRT($C$9)*$B935+SQRT(1-$C$9)*AF935&lt;_xlfn.NORM.S.INV($C$6),1,0)</f>
        <v>0</v>
      </c>
      <c r="BB935" s="31" t="n">
        <f aca="false">IF(SQRT($C$9)*$B935+SQRT(1-$C$9)*AG935&lt;_xlfn.NORM.S.INV($C$6),1,0)</f>
        <v>0</v>
      </c>
      <c r="BC935" s="31" t="n">
        <f aca="false">IF(SQRT($C$9)*$B935+SQRT(1-$C$9)*AH935&lt;_xlfn.NORM.S.INV($C$6),1,0)</f>
        <v>1</v>
      </c>
      <c r="BD935" s="31" t="n">
        <f aca="false">IF(SQRT($C$9)*$B935+SQRT(1-$C$9)*AI935&lt;_xlfn.NORM.S.INV($C$6),1,0)</f>
        <v>0</v>
      </c>
      <c r="BE935" s="31" t="n">
        <f aca="false">IF(SQRT($C$9)*$B935+SQRT(1-$C$9)*AJ935&lt;_xlfn.NORM.S.INV($C$6),1,0)</f>
        <v>0</v>
      </c>
      <c r="BF935" s="31" t="n">
        <f aca="false">IF(SQRT($C$9)*$B935+SQRT(1-$C$9)*AK935&lt;_xlfn.NORM.S.INV($C$6),1,0)</f>
        <v>1</v>
      </c>
      <c r="BG935" s="21"/>
      <c r="BH935" s="21"/>
      <c r="BI935" s="31" t="n">
        <f aca="false">$B$11*(($A$1061)*$C935/$B$12*$B$7+(1-$A$1061)*$D935/$B$12*$C$7)</f>
        <v>1200</v>
      </c>
      <c r="BJ935" s="31" t="n">
        <f aca="false">$B$11*(($A$1062)*$C935/$B$12*$B$7+(1-$A$1062)*$D935/$B$12*$C$7)</f>
        <v>1180</v>
      </c>
      <c r="BK935" s="31" t="n">
        <f aca="false">$B$11*(($A$1063)*$C935/$B$12*$B$7+(1-$A$1063)*$D935/$B$12*$C$7)</f>
        <v>1160</v>
      </c>
      <c r="BL935" s="31" t="n">
        <f aca="false">$B$11*(($A$1064)*$C935/$B$12*$B$7+(1-$A$1064)*$D935/$B$12*$C$7)</f>
        <v>1140</v>
      </c>
      <c r="BM935" s="31" t="n">
        <f aca="false">$B$11*(($A$1065)*$C935/$B$12*$B$7+(1-$A$1065)*$D935/$B$12*$C$7)</f>
        <v>1120</v>
      </c>
      <c r="BN935" s="31" t="n">
        <f aca="false">$B$11*(($A$1066)*$C935/$B$12*$B$7+(1-$A$1066)*$D935/$B$12*$C$7)</f>
        <v>1100</v>
      </c>
      <c r="BO935" s="31" t="n">
        <f aca="false">$B$11*(($A$1067)*$C935/$B$12*$B$7+(1-$A$1067)*$D935/$B$12*$C$7)</f>
        <v>1080</v>
      </c>
      <c r="BP935" s="31" t="n">
        <f aca="false">$B$11*(($A$1068)*$C935/$B$12*$B$7+(1-$A$1068)*$D935/$B$12*$C$7)</f>
        <v>1060</v>
      </c>
      <c r="BQ935" s="31" t="n">
        <f aca="false">$B$11*(($A$1069)*$C935/$B$12*$B$7+(1-$A$1069)*$D935/$B$12*$C$7)</f>
        <v>1040</v>
      </c>
      <c r="BR935" s="31" t="n">
        <f aca="false">$B$11*(($A$1070)*$C935/$B$12*$B$7+(1-$A$1070)*$D935/$B$12*$C$7)</f>
        <v>1020</v>
      </c>
      <c r="BS935" s="31" t="n">
        <f aca="false">$B$11*(($A$1071)*$C935/$B$12*$B$7+(1-$A$1071)*$D935/$B$12*$C$7)</f>
        <v>1000</v>
      </c>
      <c r="BT935" s="31" t="n">
        <f aca="false">$B$11*(($A$1072)*$C935/$B$12*$B$7+(1-$A$1072)*$D935/$B$12*$C$7)</f>
        <v>980</v>
      </c>
      <c r="BU935" s="31" t="n">
        <f aca="false">$B$11*(($A$1073)*$C935/$B$12*$B$7+(1-$A$1073)*$D935/$B$12*$C$7)</f>
        <v>960</v>
      </c>
      <c r="BV935" s="31" t="n">
        <f aca="false">$B$11*(($A$1074)*$C935/$B$12*$B$7+(1-$A$1074)*$D935/$B$12*$C$7)</f>
        <v>940</v>
      </c>
      <c r="BW935" s="31" t="n">
        <f aca="false">$B$11*(($A$1075)*$C935/$B$12*$B$7+(1-$A$1075)*$D935/$B$12*$C$7)</f>
        <v>920</v>
      </c>
      <c r="BX935" s="31" t="n">
        <f aca="false">$B$11*(($A$1076)*$C935/$B$12*$B$7+(1-$A$1076)*$D935/$B$12*$C$7)</f>
        <v>900</v>
      </c>
      <c r="BY935" s="31" t="n">
        <f aca="false">$B$11*(($A$1077)*$C935/$B$12*$B$7+(1-$A$1077)*$D935/$B$12*$C$7)</f>
        <v>880</v>
      </c>
      <c r="BZ935" s="31" t="n">
        <f aca="false">$B$11*(($A$1078)*$C935/$B$12*$B$7+(1-$A$1078)*$D935/$B$12*$C$7)</f>
        <v>860</v>
      </c>
      <c r="CA935" s="31" t="n">
        <f aca="false">$B$11*(($A$1079)*$C935/$B$12*$B$7+(1-$A$1079)*$D935/$B$12*$C$7)</f>
        <v>840</v>
      </c>
      <c r="CB935" s="31" t="n">
        <f aca="false">$B$11*(($A$1080)*$C935/$B$12*$B$7+(1-$A$1080)*$D935/$B$12*$C$7)</f>
        <v>820</v>
      </c>
      <c r="CC935" s="31" t="n">
        <f aca="false">$B$11*(($A$1081)*$C935/$B$12*$B$7+(1-$A$1081)*$D935/$B$12*$C$7)</f>
        <v>800</v>
      </c>
    </row>
    <row r="936" customFormat="false" ht="15" hidden="false" customHeight="false" outlineLevel="0" collapsed="false">
      <c r="A936" s="21" t="n">
        <v>912</v>
      </c>
      <c r="B936" s="27" t="n">
        <v>-1.98235805941546</v>
      </c>
      <c r="C936" s="9" t="n">
        <f aca="false">SUM(AM936:AV936)</f>
        <v>0</v>
      </c>
      <c r="D936" s="9" t="n">
        <f aca="false">SUM(AW936:BF936)</f>
        <v>1</v>
      </c>
      <c r="E936" s="24" t="n">
        <f aca="false">(1-C936/$B$12)*$B$8-C936/$B$12*$B$7</f>
        <v>0.05</v>
      </c>
      <c r="F936" s="24" t="n">
        <f aca="false">(1-D936/$B$12)*$C$8-D936/$B$12*$C$7</f>
        <v>0.021</v>
      </c>
      <c r="G936" s="47" t="n">
        <f aca="false">$B$11*($B$10*C936/$B$12*$B$7+(1-$B$10)*D936/$B$12*$C$7)</f>
        <v>300</v>
      </c>
      <c r="H936" s="24" t="n">
        <f aca="false">$B$10*E936+(1-$B$10)*F936</f>
        <v>0.0355</v>
      </c>
      <c r="I936" s="21"/>
      <c r="J936" s="21"/>
      <c r="K936" s="21"/>
      <c r="L936" s="21"/>
      <c r="M936" s="21"/>
      <c r="N936" s="21"/>
      <c r="O936" s="21"/>
      <c r="P936" s="21"/>
      <c r="Q936" s="21"/>
      <c r="R936" s="27" t="n">
        <v>-1.50266193579155</v>
      </c>
      <c r="S936" s="27" t="n">
        <v>-0.311834106405356</v>
      </c>
      <c r="T936" s="27" t="n">
        <v>1.64021039928986</v>
      </c>
      <c r="U936" s="27" t="n">
        <v>0.160097765554318</v>
      </c>
      <c r="V936" s="27" t="n">
        <v>1.3284033483959</v>
      </c>
      <c r="W936" s="27" t="n">
        <v>-0.0623179127249983</v>
      </c>
      <c r="X936" s="27" t="n">
        <v>1.22347801348351</v>
      </c>
      <c r="Y936" s="27" t="n">
        <v>-0.310806027479652</v>
      </c>
      <c r="Z936" s="27" t="n">
        <v>-0.588700192101008</v>
      </c>
      <c r="AA936" s="27" t="n">
        <v>-0.0331314684507957</v>
      </c>
      <c r="AB936" s="27" t="n">
        <v>-1.24583638233224</v>
      </c>
      <c r="AC936" s="27" t="n">
        <v>-0.458727836024697</v>
      </c>
      <c r="AD936" s="27" t="n">
        <v>1.44564695355306</v>
      </c>
      <c r="AE936" s="27" t="n">
        <v>0.0924034836106642</v>
      </c>
      <c r="AF936" s="27" t="n">
        <v>0.107070360110427</v>
      </c>
      <c r="AG936" s="27" t="n">
        <v>-0.13569672003274</v>
      </c>
      <c r="AH936" s="27" t="n">
        <v>0.769714585784714</v>
      </c>
      <c r="AI936" s="27" t="n">
        <v>1.20533797654601</v>
      </c>
      <c r="AJ936" s="27" t="n">
        <v>0.334469617509415</v>
      </c>
      <c r="AK936" s="27" t="n">
        <v>0.178024449459349</v>
      </c>
      <c r="AL936" s="21"/>
      <c r="AM936" s="31" t="n">
        <f aca="false">IF(SQRT($B$9)*$B936+SQRT(1-$B$9)*R936&lt;_xlfn.NORM.S.INV($B$6),1,0)</f>
        <v>0</v>
      </c>
      <c r="AN936" s="31" t="n">
        <f aca="false">IF(SQRT($B$9)*$B936+SQRT(1-$B$9)*S936&lt;_xlfn.NORM.S.INV($B$6),1,0)</f>
        <v>0</v>
      </c>
      <c r="AO936" s="31" t="n">
        <f aca="false">IF(SQRT($B$9)*$B936+SQRT(1-$B$9)*T936&lt;_xlfn.NORM.S.INV($B$6),1,0)</f>
        <v>0</v>
      </c>
      <c r="AP936" s="31" t="n">
        <f aca="false">IF(SQRT($B$9)*$B936+SQRT(1-$B$9)*U936&lt;_xlfn.NORM.S.INV($B$6),1,0)</f>
        <v>0</v>
      </c>
      <c r="AQ936" s="31" t="n">
        <f aca="false">IF(SQRT($B$9)*$B936+SQRT(1-$B$9)*V936&lt;_xlfn.NORM.S.INV($B$6),1,0)</f>
        <v>0</v>
      </c>
      <c r="AR936" s="31" t="n">
        <f aca="false">IF(SQRT($B$9)*$B936+SQRT(1-$B$9)*W936&lt;_xlfn.NORM.S.INV($B$6),1,0)</f>
        <v>0</v>
      </c>
      <c r="AS936" s="31" t="n">
        <f aca="false">IF(SQRT($B$9)*$B936+SQRT(1-$B$9)*X936&lt;_xlfn.NORM.S.INV($B$6),1,0)</f>
        <v>0</v>
      </c>
      <c r="AT936" s="31" t="n">
        <f aca="false">IF(SQRT($B$9)*$B936+SQRT(1-$B$9)*Y936&lt;_xlfn.NORM.S.INV($B$6),1,0)</f>
        <v>0</v>
      </c>
      <c r="AU936" s="31" t="n">
        <f aca="false">IF(SQRT($B$9)*$B936+SQRT(1-$B$9)*Z936&lt;_xlfn.NORM.S.INV($B$6),1,0)</f>
        <v>0</v>
      </c>
      <c r="AV936" s="31" t="n">
        <f aca="false">IF(SQRT($B$9)*$B936+SQRT(1-$B$9)*AA936&lt;_xlfn.NORM.S.INV($B$6),1,0)</f>
        <v>0</v>
      </c>
      <c r="AW936" s="31" t="n">
        <f aca="false">IF(SQRT($C$9)*$B936+SQRT(1-$C$9)*AB936&lt;_xlfn.NORM.S.INV($C$6),1,0)</f>
        <v>1</v>
      </c>
      <c r="AX936" s="31" t="n">
        <f aca="false">IF(SQRT($C$9)*$B936+SQRT(1-$C$9)*AC936&lt;_xlfn.NORM.S.INV($C$6),1,0)</f>
        <v>0</v>
      </c>
      <c r="AY936" s="31" t="n">
        <f aca="false">IF(SQRT($C$9)*$B936+SQRT(1-$C$9)*AD936&lt;_xlfn.NORM.S.INV($C$6),1,0)</f>
        <v>0</v>
      </c>
      <c r="AZ936" s="31" t="n">
        <f aca="false">IF(SQRT($C$9)*$B936+SQRT(1-$C$9)*AE936&lt;_xlfn.NORM.S.INV($C$6),1,0)</f>
        <v>0</v>
      </c>
      <c r="BA936" s="31" t="n">
        <f aca="false">IF(SQRT($C$9)*$B936+SQRT(1-$C$9)*AF936&lt;_xlfn.NORM.S.INV($C$6),1,0)</f>
        <v>0</v>
      </c>
      <c r="BB936" s="31" t="n">
        <f aca="false">IF(SQRT($C$9)*$B936+SQRT(1-$C$9)*AG936&lt;_xlfn.NORM.S.INV($C$6),1,0)</f>
        <v>0</v>
      </c>
      <c r="BC936" s="31" t="n">
        <f aca="false">IF(SQRT($C$9)*$B936+SQRT(1-$C$9)*AH936&lt;_xlfn.NORM.S.INV($C$6),1,0)</f>
        <v>0</v>
      </c>
      <c r="BD936" s="31" t="n">
        <f aca="false">IF(SQRT($C$9)*$B936+SQRT(1-$C$9)*AI936&lt;_xlfn.NORM.S.INV($C$6),1,0)</f>
        <v>0</v>
      </c>
      <c r="BE936" s="31" t="n">
        <f aca="false">IF(SQRT($C$9)*$B936+SQRT(1-$C$9)*AJ936&lt;_xlfn.NORM.S.INV($C$6),1,0)</f>
        <v>0</v>
      </c>
      <c r="BF936" s="31" t="n">
        <f aca="false">IF(SQRT($C$9)*$B936+SQRT(1-$C$9)*AK936&lt;_xlfn.NORM.S.INV($C$6),1,0)</f>
        <v>0</v>
      </c>
      <c r="BG936" s="21"/>
      <c r="BH936" s="21"/>
      <c r="BI936" s="31" t="n">
        <f aca="false">$B$11*(($A$1061)*$C936/$B$12*$B$7+(1-$A$1061)*$D936/$B$12*$C$7)</f>
        <v>600</v>
      </c>
      <c r="BJ936" s="31" t="n">
        <f aca="false">$B$11*(($A$1062)*$C936/$B$12*$B$7+(1-$A$1062)*$D936/$B$12*$C$7)</f>
        <v>570</v>
      </c>
      <c r="BK936" s="31" t="n">
        <f aca="false">$B$11*(($A$1063)*$C936/$B$12*$B$7+(1-$A$1063)*$D936/$B$12*$C$7)</f>
        <v>540</v>
      </c>
      <c r="BL936" s="31" t="n">
        <f aca="false">$B$11*(($A$1064)*$C936/$B$12*$B$7+(1-$A$1064)*$D936/$B$12*$C$7)</f>
        <v>510</v>
      </c>
      <c r="BM936" s="31" t="n">
        <f aca="false">$B$11*(($A$1065)*$C936/$B$12*$B$7+(1-$A$1065)*$D936/$B$12*$C$7)</f>
        <v>480</v>
      </c>
      <c r="BN936" s="31" t="n">
        <f aca="false">$B$11*(($A$1066)*$C936/$B$12*$B$7+(1-$A$1066)*$D936/$B$12*$C$7)</f>
        <v>450</v>
      </c>
      <c r="BO936" s="31" t="n">
        <f aca="false">$B$11*(($A$1067)*$C936/$B$12*$B$7+(1-$A$1067)*$D936/$B$12*$C$7)</f>
        <v>420</v>
      </c>
      <c r="BP936" s="31" t="n">
        <f aca="false">$B$11*(($A$1068)*$C936/$B$12*$B$7+(1-$A$1068)*$D936/$B$12*$C$7)</f>
        <v>390</v>
      </c>
      <c r="BQ936" s="31" t="n">
        <f aca="false">$B$11*(($A$1069)*$C936/$B$12*$B$7+(1-$A$1069)*$D936/$B$12*$C$7)</f>
        <v>360</v>
      </c>
      <c r="BR936" s="31" t="n">
        <f aca="false">$B$11*(($A$1070)*$C936/$B$12*$B$7+(1-$A$1070)*$D936/$B$12*$C$7)</f>
        <v>330</v>
      </c>
      <c r="BS936" s="31" t="n">
        <f aca="false">$B$11*(($A$1071)*$C936/$B$12*$B$7+(1-$A$1071)*$D936/$B$12*$C$7)</f>
        <v>300</v>
      </c>
      <c r="BT936" s="31" t="n">
        <f aca="false">$B$11*(($A$1072)*$C936/$B$12*$B$7+(1-$A$1072)*$D936/$B$12*$C$7)</f>
        <v>270</v>
      </c>
      <c r="BU936" s="31" t="n">
        <f aca="false">$B$11*(($A$1073)*$C936/$B$12*$B$7+(1-$A$1073)*$D936/$B$12*$C$7)</f>
        <v>240</v>
      </c>
      <c r="BV936" s="31" t="n">
        <f aca="false">$B$11*(($A$1074)*$C936/$B$12*$B$7+(1-$A$1074)*$D936/$B$12*$C$7)</f>
        <v>210</v>
      </c>
      <c r="BW936" s="31" t="n">
        <f aca="false">$B$11*(($A$1075)*$C936/$B$12*$B$7+(1-$A$1075)*$D936/$B$12*$C$7)</f>
        <v>180</v>
      </c>
      <c r="BX936" s="31" t="n">
        <f aca="false">$B$11*(($A$1076)*$C936/$B$12*$B$7+(1-$A$1076)*$D936/$B$12*$C$7)</f>
        <v>150</v>
      </c>
      <c r="BY936" s="31" t="n">
        <f aca="false">$B$11*(($A$1077)*$C936/$B$12*$B$7+(1-$A$1077)*$D936/$B$12*$C$7)</f>
        <v>120</v>
      </c>
      <c r="BZ936" s="31" t="n">
        <f aca="false">$B$11*(($A$1078)*$C936/$B$12*$B$7+(1-$A$1078)*$D936/$B$12*$C$7)</f>
        <v>90</v>
      </c>
      <c r="CA936" s="31" t="n">
        <f aca="false">$B$11*(($A$1079)*$C936/$B$12*$B$7+(1-$A$1079)*$D936/$B$12*$C$7)</f>
        <v>60</v>
      </c>
      <c r="CB936" s="31" t="n">
        <f aca="false">$B$11*(($A$1080)*$C936/$B$12*$B$7+(1-$A$1080)*$D936/$B$12*$C$7)</f>
        <v>30</v>
      </c>
      <c r="CC936" s="31" t="n">
        <f aca="false">$B$11*(($A$1081)*$C936/$B$12*$B$7+(1-$A$1081)*$D936/$B$12*$C$7)</f>
        <v>0</v>
      </c>
    </row>
    <row r="937" customFormat="false" ht="15" hidden="false" customHeight="false" outlineLevel="0" collapsed="false">
      <c r="A937" s="21" t="n">
        <v>913</v>
      </c>
      <c r="B937" s="27" t="n">
        <v>-0.999297019167573</v>
      </c>
      <c r="C937" s="9" t="n">
        <f aca="false">SUM(AM937:AV937)</f>
        <v>0</v>
      </c>
      <c r="D937" s="9" t="n">
        <f aca="false">SUM(AW937:BF937)</f>
        <v>0</v>
      </c>
      <c r="E937" s="24" t="n">
        <f aca="false">(1-C937/$B$12)*$B$8-C937/$B$12*$B$7</f>
        <v>0.05</v>
      </c>
      <c r="F937" s="24" t="n">
        <f aca="false">(1-D937/$B$12)*$C$8-D937/$B$12*$C$7</f>
        <v>0.09</v>
      </c>
      <c r="G937" s="47" t="n">
        <f aca="false">$B$11*($B$10*C937/$B$12*$B$7+(1-$B$10)*D937/$B$12*$C$7)</f>
        <v>0</v>
      </c>
      <c r="H937" s="24" t="n">
        <f aca="false">$B$10*E937+(1-$B$10)*F937</f>
        <v>0.07</v>
      </c>
      <c r="I937" s="21"/>
      <c r="J937" s="21"/>
      <c r="K937" s="21"/>
      <c r="L937" s="21"/>
      <c r="M937" s="21"/>
      <c r="N937" s="21"/>
      <c r="O937" s="21"/>
      <c r="P937" s="21"/>
      <c r="Q937" s="21"/>
      <c r="R937" s="27" t="n">
        <v>-0.287957220581511</v>
      </c>
      <c r="S937" s="27" t="n">
        <v>-0.275720916551348</v>
      </c>
      <c r="T937" s="27" t="n">
        <v>-0.426946978909756</v>
      </c>
      <c r="U937" s="27" t="n">
        <v>-0.221586714419021</v>
      </c>
      <c r="V937" s="27" t="n">
        <v>-0.943990913250101</v>
      </c>
      <c r="W937" s="27" t="n">
        <v>-0.696596733965943</v>
      </c>
      <c r="X937" s="27" t="n">
        <v>-0.511491882993818</v>
      </c>
      <c r="Y937" s="27" t="n">
        <v>0.0597537496960467</v>
      </c>
      <c r="Z937" s="27" t="n">
        <v>-2.01951845648209</v>
      </c>
      <c r="AA937" s="27" t="n">
        <v>-0.391630798061341</v>
      </c>
      <c r="AB937" s="27" t="n">
        <v>-0.286246658683599</v>
      </c>
      <c r="AC937" s="27" t="n">
        <v>1.13971868781732</v>
      </c>
      <c r="AD937" s="27" t="n">
        <v>0.770355175017919</v>
      </c>
      <c r="AE937" s="27" t="n">
        <v>1.88567083224564</v>
      </c>
      <c r="AF937" s="27" t="n">
        <v>-1.17245969504163</v>
      </c>
      <c r="AG937" s="27" t="n">
        <v>1.14786209909559</v>
      </c>
      <c r="AH937" s="27" t="n">
        <v>-0.915304170163677</v>
      </c>
      <c r="AI937" s="27" t="n">
        <v>0.701605462857089</v>
      </c>
      <c r="AJ937" s="27" t="n">
        <v>0.306670538153551</v>
      </c>
      <c r="AK937" s="27" t="n">
        <v>-0.591759837653036</v>
      </c>
      <c r="AL937" s="21"/>
      <c r="AM937" s="31" t="n">
        <f aca="false">IF(SQRT($B$9)*$B937+SQRT(1-$B$9)*R937&lt;_xlfn.NORM.S.INV($B$6),1,0)</f>
        <v>0</v>
      </c>
      <c r="AN937" s="31" t="n">
        <f aca="false">IF(SQRT($B$9)*$B937+SQRT(1-$B$9)*S937&lt;_xlfn.NORM.S.INV($B$6),1,0)</f>
        <v>0</v>
      </c>
      <c r="AO937" s="31" t="n">
        <f aca="false">IF(SQRT($B$9)*$B937+SQRT(1-$B$9)*T937&lt;_xlfn.NORM.S.INV($B$6),1,0)</f>
        <v>0</v>
      </c>
      <c r="AP937" s="31" t="n">
        <f aca="false">IF(SQRT($B$9)*$B937+SQRT(1-$B$9)*U937&lt;_xlfn.NORM.S.INV($B$6),1,0)</f>
        <v>0</v>
      </c>
      <c r="AQ937" s="31" t="n">
        <f aca="false">IF(SQRT($B$9)*$B937+SQRT(1-$B$9)*V937&lt;_xlfn.NORM.S.INV($B$6),1,0)</f>
        <v>0</v>
      </c>
      <c r="AR937" s="31" t="n">
        <f aca="false">IF(SQRT($B$9)*$B937+SQRT(1-$B$9)*W937&lt;_xlfn.NORM.S.INV($B$6),1,0)</f>
        <v>0</v>
      </c>
      <c r="AS937" s="31" t="n">
        <f aca="false">IF(SQRT($B$9)*$B937+SQRT(1-$B$9)*X937&lt;_xlfn.NORM.S.INV($B$6),1,0)</f>
        <v>0</v>
      </c>
      <c r="AT937" s="31" t="n">
        <f aca="false">IF(SQRT($B$9)*$B937+SQRT(1-$B$9)*Y937&lt;_xlfn.NORM.S.INV($B$6),1,0)</f>
        <v>0</v>
      </c>
      <c r="AU937" s="31" t="n">
        <f aca="false">IF(SQRT($B$9)*$B937+SQRT(1-$B$9)*Z937&lt;_xlfn.NORM.S.INV($B$6),1,0)</f>
        <v>0</v>
      </c>
      <c r="AV937" s="31" t="n">
        <f aca="false">IF(SQRT($B$9)*$B937+SQRT(1-$B$9)*AA937&lt;_xlfn.NORM.S.INV($B$6),1,0)</f>
        <v>0</v>
      </c>
      <c r="AW937" s="31" t="n">
        <f aca="false">IF(SQRT($C$9)*$B937+SQRT(1-$C$9)*AB937&lt;_xlfn.NORM.S.INV($C$6),1,0)</f>
        <v>0</v>
      </c>
      <c r="AX937" s="31" t="n">
        <f aca="false">IF(SQRT($C$9)*$B937+SQRT(1-$C$9)*AC937&lt;_xlfn.NORM.S.INV($C$6),1,0)</f>
        <v>0</v>
      </c>
      <c r="AY937" s="31" t="n">
        <f aca="false">IF(SQRT($C$9)*$B937+SQRT(1-$C$9)*AD937&lt;_xlfn.NORM.S.INV($C$6),1,0)</f>
        <v>0</v>
      </c>
      <c r="AZ937" s="31" t="n">
        <f aca="false">IF(SQRT($C$9)*$B937+SQRT(1-$C$9)*AE937&lt;_xlfn.NORM.S.INV($C$6),1,0)</f>
        <v>0</v>
      </c>
      <c r="BA937" s="31" t="n">
        <f aca="false">IF(SQRT($C$9)*$B937+SQRT(1-$C$9)*AF937&lt;_xlfn.NORM.S.INV($C$6),1,0)</f>
        <v>0</v>
      </c>
      <c r="BB937" s="31" t="n">
        <f aca="false">IF(SQRT($C$9)*$B937+SQRT(1-$C$9)*AG937&lt;_xlfn.NORM.S.INV($C$6),1,0)</f>
        <v>0</v>
      </c>
      <c r="BC937" s="31" t="n">
        <f aca="false">IF(SQRT($C$9)*$B937+SQRT(1-$C$9)*AH937&lt;_xlfn.NORM.S.INV($C$6),1,0)</f>
        <v>0</v>
      </c>
      <c r="BD937" s="31" t="n">
        <f aca="false">IF(SQRT($C$9)*$B937+SQRT(1-$C$9)*AI937&lt;_xlfn.NORM.S.INV($C$6),1,0)</f>
        <v>0</v>
      </c>
      <c r="BE937" s="31" t="n">
        <f aca="false">IF(SQRT($C$9)*$B937+SQRT(1-$C$9)*AJ937&lt;_xlfn.NORM.S.INV($C$6),1,0)</f>
        <v>0</v>
      </c>
      <c r="BF937" s="31" t="n">
        <f aca="false">IF(SQRT($C$9)*$B937+SQRT(1-$C$9)*AK937&lt;_xlfn.NORM.S.INV($C$6),1,0)</f>
        <v>0</v>
      </c>
      <c r="BG937" s="21"/>
      <c r="BH937" s="21"/>
      <c r="BI937" s="31" t="n">
        <f aca="false">$B$11*(($A$1061)*$C937/$B$12*$B$7+(1-$A$1061)*$D937/$B$12*$C$7)</f>
        <v>0</v>
      </c>
      <c r="BJ937" s="31" t="n">
        <f aca="false">$B$11*(($A$1062)*$C937/$B$12*$B$7+(1-$A$1062)*$D937/$B$12*$C$7)</f>
        <v>0</v>
      </c>
      <c r="BK937" s="31" t="n">
        <f aca="false">$B$11*(($A$1063)*$C937/$B$12*$B$7+(1-$A$1063)*$D937/$B$12*$C$7)</f>
        <v>0</v>
      </c>
      <c r="BL937" s="31" t="n">
        <f aca="false">$B$11*(($A$1064)*$C937/$B$12*$B$7+(1-$A$1064)*$D937/$B$12*$C$7)</f>
        <v>0</v>
      </c>
      <c r="BM937" s="31" t="n">
        <f aca="false">$B$11*(($A$1065)*$C937/$B$12*$B$7+(1-$A$1065)*$D937/$B$12*$C$7)</f>
        <v>0</v>
      </c>
      <c r="BN937" s="31" t="n">
        <f aca="false">$B$11*(($A$1066)*$C937/$B$12*$B$7+(1-$A$1066)*$D937/$B$12*$C$7)</f>
        <v>0</v>
      </c>
      <c r="BO937" s="31" t="n">
        <f aca="false">$B$11*(($A$1067)*$C937/$B$12*$B$7+(1-$A$1067)*$D937/$B$12*$C$7)</f>
        <v>0</v>
      </c>
      <c r="BP937" s="31" t="n">
        <f aca="false">$B$11*(($A$1068)*$C937/$B$12*$B$7+(1-$A$1068)*$D937/$B$12*$C$7)</f>
        <v>0</v>
      </c>
      <c r="BQ937" s="31" t="n">
        <f aca="false">$B$11*(($A$1069)*$C937/$B$12*$B$7+(1-$A$1069)*$D937/$B$12*$C$7)</f>
        <v>0</v>
      </c>
      <c r="BR937" s="31" t="n">
        <f aca="false">$B$11*(($A$1070)*$C937/$B$12*$B$7+(1-$A$1070)*$D937/$B$12*$C$7)</f>
        <v>0</v>
      </c>
      <c r="BS937" s="31" t="n">
        <f aca="false">$B$11*(($A$1071)*$C937/$B$12*$B$7+(1-$A$1071)*$D937/$B$12*$C$7)</f>
        <v>0</v>
      </c>
      <c r="BT937" s="31" t="n">
        <f aca="false">$B$11*(($A$1072)*$C937/$B$12*$B$7+(1-$A$1072)*$D937/$B$12*$C$7)</f>
        <v>0</v>
      </c>
      <c r="BU937" s="31" t="n">
        <f aca="false">$B$11*(($A$1073)*$C937/$B$12*$B$7+(1-$A$1073)*$D937/$B$12*$C$7)</f>
        <v>0</v>
      </c>
      <c r="BV937" s="31" t="n">
        <f aca="false">$B$11*(($A$1074)*$C937/$B$12*$B$7+(1-$A$1074)*$D937/$B$12*$C$7)</f>
        <v>0</v>
      </c>
      <c r="BW937" s="31" t="n">
        <f aca="false">$B$11*(($A$1075)*$C937/$B$12*$B$7+(1-$A$1075)*$D937/$B$12*$C$7)</f>
        <v>0</v>
      </c>
      <c r="BX937" s="31" t="n">
        <f aca="false">$B$11*(($A$1076)*$C937/$B$12*$B$7+(1-$A$1076)*$D937/$B$12*$C$7)</f>
        <v>0</v>
      </c>
      <c r="BY937" s="31" t="n">
        <f aca="false">$B$11*(($A$1077)*$C937/$B$12*$B$7+(1-$A$1077)*$D937/$B$12*$C$7)</f>
        <v>0</v>
      </c>
      <c r="BZ937" s="31" t="n">
        <f aca="false">$B$11*(($A$1078)*$C937/$B$12*$B$7+(1-$A$1078)*$D937/$B$12*$C$7)</f>
        <v>0</v>
      </c>
      <c r="CA937" s="31" t="n">
        <f aca="false">$B$11*(($A$1079)*$C937/$B$12*$B$7+(1-$A$1079)*$D937/$B$12*$C$7)</f>
        <v>0</v>
      </c>
      <c r="CB937" s="31" t="n">
        <f aca="false">$B$11*(($A$1080)*$C937/$B$12*$B$7+(1-$A$1080)*$D937/$B$12*$C$7)</f>
        <v>0</v>
      </c>
      <c r="CC937" s="31" t="n">
        <f aca="false">$B$11*(($A$1081)*$C937/$B$12*$B$7+(1-$A$1081)*$D937/$B$12*$C$7)</f>
        <v>0</v>
      </c>
    </row>
    <row r="938" customFormat="false" ht="15" hidden="false" customHeight="false" outlineLevel="0" collapsed="false">
      <c r="A938" s="21" t="n">
        <v>914</v>
      </c>
      <c r="B938" s="27" t="n">
        <v>-1.34399190894351</v>
      </c>
      <c r="C938" s="9" t="n">
        <f aca="false">SUM(AM938:AV938)</f>
        <v>0</v>
      </c>
      <c r="D938" s="9" t="n">
        <f aca="false">SUM(AW938:BF938)</f>
        <v>1</v>
      </c>
      <c r="E938" s="24" t="n">
        <f aca="false">(1-C938/$B$12)*$B$8-C938/$B$12*$B$7</f>
        <v>0.05</v>
      </c>
      <c r="F938" s="24" t="n">
        <f aca="false">(1-D938/$B$12)*$C$8-D938/$B$12*$C$7</f>
        <v>0.021</v>
      </c>
      <c r="G938" s="47" t="n">
        <f aca="false">$B$11*($B$10*C938/$B$12*$B$7+(1-$B$10)*D938/$B$12*$C$7)</f>
        <v>300</v>
      </c>
      <c r="H938" s="24" t="n">
        <f aca="false">$B$10*E938+(1-$B$10)*F938</f>
        <v>0.0355</v>
      </c>
      <c r="I938" s="21"/>
      <c r="J938" s="21"/>
      <c r="K938" s="21"/>
      <c r="L938" s="21"/>
      <c r="M938" s="21"/>
      <c r="N938" s="21"/>
      <c r="O938" s="21"/>
      <c r="P938" s="21"/>
      <c r="Q938" s="21"/>
      <c r="R938" s="27" t="n">
        <v>-1.72037486955291</v>
      </c>
      <c r="S938" s="27" t="n">
        <v>-0.859973191778633</v>
      </c>
      <c r="T938" s="27" t="n">
        <v>-0.956161443550835</v>
      </c>
      <c r="U938" s="27" t="n">
        <v>0.773402012526039</v>
      </c>
      <c r="V938" s="27" t="n">
        <v>-0.514353969140696</v>
      </c>
      <c r="W938" s="27" t="n">
        <v>0.483215691869292</v>
      </c>
      <c r="X938" s="27" t="n">
        <v>-0.794640573228724</v>
      </c>
      <c r="Y938" s="27" t="n">
        <v>-0.887223982668812</v>
      </c>
      <c r="Z938" s="27" t="n">
        <v>0.817604737505868</v>
      </c>
      <c r="AA938" s="27" t="n">
        <v>0.260954665324376</v>
      </c>
      <c r="AB938" s="27" t="n">
        <v>1.68387827552237</v>
      </c>
      <c r="AC938" s="27" t="n">
        <v>0.394515159137655</v>
      </c>
      <c r="AD938" s="27" t="n">
        <v>-0.54245920419859</v>
      </c>
      <c r="AE938" s="27" t="n">
        <v>0.0319708957642275</v>
      </c>
      <c r="AF938" s="27" t="n">
        <v>-2.3342137450895</v>
      </c>
      <c r="AG938" s="27" t="n">
        <v>1.64437761042913</v>
      </c>
      <c r="AH938" s="27" t="n">
        <v>0.455924067068886</v>
      </c>
      <c r="AI938" s="27" t="n">
        <v>-0.945026067169081</v>
      </c>
      <c r="AJ938" s="27" t="n">
        <v>-1.15147644318463</v>
      </c>
      <c r="AK938" s="27" t="n">
        <v>0.132184501434754</v>
      </c>
      <c r="AL938" s="21"/>
      <c r="AM938" s="31" t="n">
        <f aca="false">IF(SQRT($B$9)*$B938+SQRT(1-$B$9)*R938&lt;_xlfn.NORM.S.INV($B$6),1,0)</f>
        <v>0</v>
      </c>
      <c r="AN938" s="31" t="n">
        <f aca="false">IF(SQRT($B$9)*$B938+SQRT(1-$B$9)*S938&lt;_xlfn.NORM.S.INV($B$6),1,0)</f>
        <v>0</v>
      </c>
      <c r="AO938" s="31" t="n">
        <f aca="false">IF(SQRT($B$9)*$B938+SQRT(1-$B$9)*T938&lt;_xlfn.NORM.S.INV($B$6),1,0)</f>
        <v>0</v>
      </c>
      <c r="AP938" s="31" t="n">
        <f aca="false">IF(SQRT($B$9)*$B938+SQRT(1-$B$9)*U938&lt;_xlfn.NORM.S.INV($B$6),1,0)</f>
        <v>0</v>
      </c>
      <c r="AQ938" s="31" t="n">
        <f aca="false">IF(SQRT($B$9)*$B938+SQRT(1-$B$9)*V938&lt;_xlfn.NORM.S.INV($B$6),1,0)</f>
        <v>0</v>
      </c>
      <c r="AR938" s="31" t="n">
        <f aca="false">IF(SQRT($B$9)*$B938+SQRT(1-$B$9)*W938&lt;_xlfn.NORM.S.INV($B$6),1,0)</f>
        <v>0</v>
      </c>
      <c r="AS938" s="31" t="n">
        <f aca="false">IF(SQRT($B$9)*$B938+SQRT(1-$B$9)*X938&lt;_xlfn.NORM.S.INV($B$6),1,0)</f>
        <v>0</v>
      </c>
      <c r="AT938" s="31" t="n">
        <f aca="false">IF(SQRT($B$9)*$B938+SQRT(1-$B$9)*Y938&lt;_xlfn.NORM.S.INV($B$6),1,0)</f>
        <v>0</v>
      </c>
      <c r="AU938" s="31" t="n">
        <f aca="false">IF(SQRT($B$9)*$B938+SQRT(1-$B$9)*Z938&lt;_xlfn.NORM.S.INV($B$6),1,0)</f>
        <v>0</v>
      </c>
      <c r="AV938" s="31" t="n">
        <f aca="false">IF(SQRT($B$9)*$B938+SQRT(1-$B$9)*AA938&lt;_xlfn.NORM.S.INV($B$6),1,0)</f>
        <v>0</v>
      </c>
      <c r="AW938" s="31" t="n">
        <f aca="false">IF(SQRT($C$9)*$B938+SQRT(1-$C$9)*AB938&lt;_xlfn.NORM.S.INV($C$6),1,0)</f>
        <v>0</v>
      </c>
      <c r="AX938" s="31" t="n">
        <f aca="false">IF(SQRT($C$9)*$B938+SQRT(1-$C$9)*AC938&lt;_xlfn.NORM.S.INV($C$6),1,0)</f>
        <v>0</v>
      </c>
      <c r="AY938" s="31" t="n">
        <f aca="false">IF(SQRT($C$9)*$B938+SQRT(1-$C$9)*AD938&lt;_xlfn.NORM.S.INV($C$6),1,0)</f>
        <v>0</v>
      </c>
      <c r="AZ938" s="31" t="n">
        <f aca="false">IF(SQRT($C$9)*$B938+SQRT(1-$C$9)*AE938&lt;_xlfn.NORM.S.INV($C$6),1,0)</f>
        <v>0</v>
      </c>
      <c r="BA938" s="31" t="n">
        <f aca="false">IF(SQRT($C$9)*$B938+SQRT(1-$C$9)*AF938&lt;_xlfn.NORM.S.INV($C$6),1,0)</f>
        <v>1</v>
      </c>
      <c r="BB938" s="31" t="n">
        <f aca="false">IF(SQRT($C$9)*$B938+SQRT(1-$C$9)*AG938&lt;_xlfn.NORM.S.INV($C$6),1,0)</f>
        <v>0</v>
      </c>
      <c r="BC938" s="31" t="n">
        <f aca="false">IF(SQRT($C$9)*$B938+SQRT(1-$C$9)*AH938&lt;_xlfn.NORM.S.INV($C$6),1,0)</f>
        <v>0</v>
      </c>
      <c r="BD938" s="31" t="n">
        <f aca="false">IF(SQRT($C$9)*$B938+SQRT(1-$C$9)*AI938&lt;_xlfn.NORM.S.INV($C$6),1,0)</f>
        <v>0</v>
      </c>
      <c r="BE938" s="31" t="n">
        <f aca="false">IF(SQRT($C$9)*$B938+SQRT(1-$C$9)*AJ938&lt;_xlfn.NORM.S.INV($C$6),1,0)</f>
        <v>0</v>
      </c>
      <c r="BF938" s="31" t="n">
        <f aca="false">IF(SQRT($C$9)*$B938+SQRT(1-$C$9)*AK938&lt;_xlfn.NORM.S.INV($C$6),1,0)</f>
        <v>0</v>
      </c>
      <c r="BG938" s="21"/>
      <c r="BH938" s="21"/>
      <c r="BI938" s="31" t="n">
        <f aca="false">$B$11*(($A$1061)*$C938/$B$12*$B$7+(1-$A$1061)*$D938/$B$12*$C$7)</f>
        <v>600</v>
      </c>
      <c r="BJ938" s="31" t="n">
        <f aca="false">$B$11*(($A$1062)*$C938/$B$12*$B$7+(1-$A$1062)*$D938/$B$12*$C$7)</f>
        <v>570</v>
      </c>
      <c r="BK938" s="31" t="n">
        <f aca="false">$B$11*(($A$1063)*$C938/$B$12*$B$7+(1-$A$1063)*$D938/$B$12*$C$7)</f>
        <v>540</v>
      </c>
      <c r="BL938" s="31" t="n">
        <f aca="false">$B$11*(($A$1064)*$C938/$B$12*$B$7+(1-$A$1064)*$D938/$B$12*$C$7)</f>
        <v>510</v>
      </c>
      <c r="BM938" s="31" t="n">
        <f aca="false">$B$11*(($A$1065)*$C938/$B$12*$B$7+(1-$A$1065)*$D938/$B$12*$C$7)</f>
        <v>480</v>
      </c>
      <c r="BN938" s="31" t="n">
        <f aca="false">$B$11*(($A$1066)*$C938/$B$12*$B$7+(1-$A$1066)*$D938/$B$12*$C$7)</f>
        <v>450</v>
      </c>
      <c r="BO938" s="31" t="n">
        <f aca="false">$B$11*(($A$1067)*$C938/$B$12*$B$7+(1-$A$1067)*$D938/$B$12*$C$7)</f>
        <v>420</v>
      </c>
      <c r="BP938" s="31" t="n">
        <f aca="false">$B$11*(($A$1068)*$C938/$B$12*$B$7+(1-$A$1068)*$D938/$B$12*$C$7)</f>
        <v>390</v>
      </c>
      <c r="BQ938" s="31" t="n">
        <f aca="false">$B$11*(($A$1069)*$C938/$B$12*$B$7+(1-$A$1069)*$D938/$B$12*$C$7)</f>
        <v>360</v>
      </c>
      <c r="BR938" s="31" t="n">
        <f aca="false">$B$11*(($A$1070)*$C938/$B$12*$B$7+(1-$A$1070)*$D938/$B$12*$C$7)</f>
        <v>330</v>
      </c>
      <c r="BS938" s="31" t="n">
        <f aca="false">$B$11*(($A$1071)*$C938/$B$12*$B$7+(1-$A$1071)*$D938/$B$12*$C$7)</f>
        <v>300</v>
      </c>
      <c r="BT938" s="31" t="n">
        <f aca="false">$B$11*(($A$1072)*$C938/$B$12*$B$7+(1-$A$1072)*$D938/$B$12*$C$7)</f>
        <v>270</v>
      </c>
      <c r="BU938" s="31" t="n">
        <f aca="false">$B$11*(($A$1073)*$C938/$B$12*$B$7+(1-$A$1073)*$D938/$B$12*$C$7)</f>
        <v>240</v>
      </c>
      <c r="BV938" s="31" t="n">
        <f aca="false">$B$11*(($A$1074)*$C938/$B$12*$B$7+(1-$A$1074)*$D938/$B$12*$C$7)</f>
        <v>210</v>
      </c>
      <c r="BW938" s="31" t="n">
        <f aca="false">$B$11*(($A$1075)*$C938/$B$12*$B$7+(1-$A$1075)*$D938/$B$12*$C$7)</f>
        <v>180</v>
      </c>
      <c r="BX938" s="31" t="n">
        <f aca="false">$B$11*(($A$1076)*$C938/$B$12*$B$7+(1-$A$1076)*$D938/$B$12*$C$7)</f>
        <v>150</v>
      </c>
      <c r="BY938" s="31" t="n">
        <f aca="false">$B$11*(($A$1077)*$C938/$B$12*$B$7+(1-$A$1077)*$D938/$B$12*$C$7)</f>
        <v>120</v>
      </c>
      <c r="BZ938" s="31" t="n">
        <f aca="false">$B$11*(($A$1078)*$C938/$B$12*$B$7+(1-$A$1078)*$D938/$B$12*$C$7)</f>
        <v>90</v>
      </c>
      <c r="CA938" s="31" t="n">
        <f aca="false">$B$11*(($A$1079)*$C938/$B$12*$B$7+(1-$A$1079)*$D938/$B$12*$C$7)</f>
        <v>60</v>
      </c>
      <c r="CB938" s="31" t="n">
        <f aca="false">$B$11*(($A$1080)*$C938/$B$12*$B$7+(1-$A$1080)*$D938/$B$12*$C$7)</f>
        <v>30</v>
      </c>
      <c r="CC938" s="31" t="n">
        <f aca="false">$B$11*(($A$1081)*$C938/$B$12*$B$7+(1-$A$1081)*$D938/$B$12*$C$7)</f>
        <v>0</v>
      </c>
    </row>
    <row r="939" customFormat="false" ht="15" hidden="false" customHeight="false" outlineLevel="0" collapsed="false">
      <c r="A939" s="21" t="n">
        <v>915</v>
      </c>
      <c r="B939" s="27" t="n">
        <v>1.06148255159429</v>
      </c>
      <c r="C939" s="9" t="n">
        <f aca="false">SUM(AM939:AV939)</f>
        <v>0</v>
      </c>
      <c r="D939" s="9" t="n">
        <f aca="false">SUM(AW939:BF939)</f>
        <v>0</v>
      </c>
      <c r="E939" s="24" t="n">
        <f aca="false">(1-C939/$B$12)*$B$8-C939/$B$12*$B$7</f>
        <v>0.05</v>
      </c>
      <c r="F939" s="24" t="n">
        <f aca="false">(1-D939/$B$12)*$C$8-D939/$B$12*$C$7</f>
        <v>0.09</v>
      </c>
      <c r="G939" s="47" t="n">
        <f aca="false">$B$11*($B$10*C939/$B$12*$B$7+(1-$B$10)*D939/$B$12*$C$7)</f>
        <v>0</v>
      </c>
      <c r="H939" s="24" t="n">
        <f aca="false">$B$10*E939+(1-$B$10)*F939</f>
        <v>0.07</v>
      </c>
      <c r="I939" s="21"/>
      <c r="J939" s="21"/>
      <c r="K939" s="21"/>
      <c r="L939" s="21"/>
      <c r="M939" s="21"/>
      <c r="N939" s="21"/>
      <c r="O939" s="21"/>
      <c r="P939" s="21"/>
      <c r="Q939" s="21"/>
      <c r="R939" s="27" t="n">
        <v>0.499033588749257</v>
      </c>
      <c r="S939" s="27" t="n">
        <v>1.22681383700142</v>
      </c>
      <c r="T939" s="27" t="n">
        <v>0.165558961562201</v>
      </c>
      <c r="U939" s="27" t="n">
        <v>-0.939769657125492</v>
      </c>
      <c r="V939" s="27" t="n">
        <v>0.341026929534434</v>
      </c>
      <c r="W939" s="27" t="n">
        <v>0.982756570686229</v>
      </c>
      <c r="X939" s="27" t="n">
        <v>-0.462428022008762</v>
      </c>
      <c r="Y939" s="27" t="n">
        <v>-1.45910748642435</v>
      </c>
      <c r="Z939" s="27" t="n">
        <v>-0.19210667816966</v>
      </c>
      <c r="AA939" s="27" t="n">
        <v>1.50306276993825</v>
      </c>
      <c r="AB939" s="27" t="n">
        <v>0.456222164271585</v>
      </c>
      <c r="AC939" s="27" t="n">
        <v>-0.10773875674198</v>
      </c>
      <c r="AD939" s="27" t="n">
        <v>1.10110643482307</v>
      </c>
      <c r="AE939" s="27" t="n">
        <v>-0.414465500928575</v>
      </c>
      <c r="AF939" s="27" t="n">
        <v>-1.25124434056932</v>
      </c>
      <c r="AG939" s="27" t="n">
        <v>0.359340266260276</v>
      </c>
      <c r="AH939" s="27" t="n">
        <v>-0.507967132168308</v>
      </c>
      <c r="AI939" s="27" t="n">
        <v>0.779923353938314</v>
      </c>
      <c r="AJ939" s="27" t="n">
        <v>0.0622164834724685</v>
      </c>
      <c r="AK939" s="27" t="n">
        <v>-0.894829519631146</v>
      </c>
      <c r="AL939" s="21"/>
      <c r="AM939" s="31" t="n">
        <f aca="false">IF(SQRT($B$9)*$B939+SQRT(1-$B$9)*R939&lt;_xlfn.NORM.S.INV($B$6),1,0)</f>
        <v>0</v>
      </c>
      <c r="AN939" s="31" t="n">
        <f aca="false">IF(SQRT($B$9)*$B939+SQRT(1-$B$9)*S939&lt;_xlfn.NORM.S.INV($B$6),1,0)</f>
        <v>0</v>
      </c>
      <c r="AO939" s="31" t="n">
        <f aca="false">IF(SQRT($B$9)*$B939+SQRT(1-$B$9)*T939&lt;_xlfn.NORM.S.INV($B$6),1,0)</f>
        <v>0</v>
      </c>
      <c r="AP939" s="31" t="n">
        <f aca="false">IF(SQRT($B$9)*$B939+SQRT(1-$B$9)*U939&lt;_xlfn.NORM.S.INV($B$6),1,0)</f>
        <v>0</v>
      </c>
      <c r="AQ939" s="31" t="n">
        <f aca="false">IF(SQRT($B$9)*$B939+SQRT(1-$B$9)*V939&lt;_xlfn.NORM.S.INV($B$6),1,0)</f>
        <v>0</v>
      </c>
      <c r="AR939" s="31" t="n">
        <f aca="false">IF(SQRT($B$9)*$B939+SQRT(1-$B$9)*W939&lt;_xlfn.NORM.S.INV($B$6),1,0)</f>
        <v>0</v>
      </c>
      <c r="AS939" s="31" t="n">
        <f aca="false">IF(SQRT($B$9)*$B939+SQRT(1-$B$9)*X939&lt;_xlfn.NORM.S.INV($B$6),1,0)</f>
        <v>0</v>
      </c>
      <c r="AT939" s="31" t="n">
        <f aca="false">IF(SQRT($B$9)*$B939+SQRT(1-$B$9)*Y939&lt;_xlfn.NORM.S.INV($B$6),1,0)</f>
        <v>0</v>
      </c>
      <c r="AU939" s="31" t="n">
        <f aca="false">IF(SQRT($B$9)*$B939+SQRT(1-$B$9)*Z939&lt;_xlfn.NORM.S.INV($B$6),1,0)</f>
        <v>0</v>
      </c>
      <c r="AV939" s="31" t="n">
        <f aca="false">IF(SQRT($B$9)*$B939+SQRT(1-$B$9)*AA939&lt;_xlfn.NORM.S.INV($B$6),1,0)</f>
        <v>0</v>
      </c>
      <c r="AW939" s="31" t="n">
        <f aca="false">IF(SQRT($C$9)*$B939+SQRT(1-$C$9)*AB939&lt;_xlfn.NORM.S.INV($C$6),1,0)</f>
        <v>0</v>
      </c>
      <c r="AX939" s="31" t="n">
        <f aca="false">IF(SQRT($C$9)*$B939+SQRT(1-$C$9)*AC939&lt;_xlfn.NORM.S.INV($C$6),1,0)</f>
        <v>0</v>
      </c>
      <c r="AY939" s="31" t="n">
        <f aca="false">IF(SQRT($C$9)*$B939+SQRT(1-$C$9)*AD939&lt;_xlfn.NORM.S.INV($C$6),1,0)</f>
        <v>0</v>
      </c>
      <c r="AZ939" s="31" t="n">
        <f aca="false">IF(SQRT($C$9)*$B939+SQRT(1-$C$9)*AE939&lt;_xlfn.NORM.S.INV($C$6),1,0)</f>
        <v>0</v>
      </c>
      <c r="BA939" s="31" t="n">
        <f aca="false">IF(SQRT($C$9)*$B939+SQRT(1-$C$9)*AF939&lt;_xlfn.NORM.S.INV($C$6),1,0)</f>
        <v>0</v>
      </c>
      <c r="BB939" s="31" t="n">
        <f aca="false">IF(SQRT($C$9)*$B939+SQRT(1-$C$9)*AG939&lt;_xlfn.NORM.S.INV($C$6),1,0)</f>
        <v>0</v>
      </c>
      <c r="BC939" s="31" t="n">
        <f aca="false">IF(SQRT($C$9)*$B939+SQRT(1-$C$9)*AH939&lt;_xlfn.NORM.S.INV($C$6),1,0)</f>
        <v>0</v>
      </c>
      <c r="BD939" s="31" t="n">
        <f aca="false">IF(SQRT($C$9)*$B939+SQRT(1-$C$9)*AI939&lt;_xlfn.NORM.S.INV($C$6),1,0)</f>
        <v>0</v>
      </c>
      <c r="BE939" s="31" t="n">
        <f aca="false">IF(SQRT($C$9)*$B939+SQRT(1-$C$9)*AJ939&lt;_xlfn.NORM.S.INV($C$6),1,0)</f>
        <v>0</v>
      </c>
      <c r="BF939" s="31" t="n">
        <f aca="false">IF(SQRT($C$9)*$B939+SQRT(1-$C$9)*AK939&lt;_xlfn.NORM.S.INV($C$6),1,0)</f>
        <v>0</v>
      </c>
      <c r="BG939" s="21"/>
      <c r="BH939" s="21"/>
      <c r="BI939" s="31" t="n">
        <f aca="false">$B$11*(($A$1061)*$C939/$B$12*$B$7+(1-$A$1061)*$D939/$B$12*$C$7)</f>
        <v>0</v>
      </c>
      <c r="BJ939" s="31" t="n">
        <f aca="false">$B$11*(($A$1062)*$C939/$B$12*$B$7+(1-$A$1062)*$D939/$B$12*$C$7)</f>
        <v>0</v>
      </c>
      <c r="BK939" s="31" t="n">
        <f aca="false">$B$11*(($A$1063)*$C939/$B$12*$B$7+(1-$A$1063)*$D939/$B$12*$C$7)</f>
        <v>0</v>
      </c>
      <c r="BL939" s="31" t="n">
        <f aca="false">$B$11*(($A$1064)*$C939/$B$12*$B$7+(1-$A$1064)*$D939/$B$12*$C$7)</f>
        <v>0</v>
      </c>
      <c r="BM939" s="31" t="n">
        <f aca="false">$B$11*(($A$1065)*$C939/$B$12*$B$7+(1-$A$1065)*$D939/$B$12*$C$7)</f>
        <v>0</v>
      </c>
      <c r="BN939" s="31" t="n">
        <f aca="false">$B$11*(($A$1066)*$C939/$B$12*$B$7+(1-$A$1066)*$D939/$B$12*$C$7)</f>
        <v>0</v>
      </c>
      <c r="BO939" s="31" t="n">
        <f aca="false">$B$11*(($A$1067)*$C939/$B$12*$B$7+(1-$A$1067)*$D939/$B$12*$C$7)</f>
        <v>0</v>
      </c>
      <c r="BP939" s="31" t="n">
        <f aca="false">$B$11*(($A$1068)*$C939/$B$12*$B$7+(1-$A$1068)*$D939/$B$12*$C$7)</f>
        <v>0</v>
      </c>
      <c r="BQ939" s="31" t="n">
        <f aca="false">$B$11*(($A$1069)*$C939/$B$12*$B$7+(1-$A$1069)*$D939/$B$12*$C$7)</f>
        <v>0</v>
      </c>
      <c r="BR939" s="31" t="n">
        <f aca="false">$B$11*(($A$1070)*$C939/$B$12*$B$7+(1-$A$1070)*$D939/$B$12*$C$7)</f>
        <v>0</v>
      </c>
      <c r="BS939" s="31" t="n">
        <f aca="false">$B$11*(($A$1071)*$C939/$B$12*$B$7+(1-$A$1071)*$D939/$B$12*$C$7)</f>
        <v>0</v>
      </c>
      <c r="BT939" s="31" t="n">
        <f aca="false">$B$11*(($A$1072)*$C939/$B$12*$B$7+(1-$A$1072)*$D939/$B$12*$C$7)</f>
        <v>0</v>
      </c>
      <c r="BU939" s="31" t="n">
        <f aca="false">$B$11*(($A$1073)*$C939/$B$12*$B$7+(1-$A$1073)*$D939/$B$12*$C$7)</f>
        <v>0</v>
      </c>
      <c r="BV939" s="31" t="n">
        <f aca="false">$B$11*(($A$1074)*$C939/$B$12*$B$7+(1-$A$1074)*$D939/$B$12*$C$7)</f>
        <v>0</v>
      </c>
      <c r="BW939" s="31" t="n">
        <f aca="false">$B$11*(($A$1075)*$C939/$B$12*$B$7+(1-$A$1075)*$D939/$B$12*$C$7)</f>
        <v>0</v>
      </c>
      <c r="BX939" s="31" t="n">
        <f aca="false">$B$11*(($A$1076)*$C939/$B$12*$B$7+(1-$A$1076)*$D939/$B$12*$C$7)</f>
        <v>0</v>
      </c>
      <c r="BY939" s="31" t="n">
        <f aca="false">$B$11*(($A$1077)*$C939/$B$12*$B$7+(1-$A$1077)*$D939/$B$12*$C$7)</f>
        <v>0</v>
      </c>
      <c r="BZ939" s="31" t="n">
        <f aca="false">$B$11*(($A$1078)*$C939/$B$12*$B$7+(1-$A$1078)*$D939/$B$12*$C$7)</f>
        <v>0</v>
      </c>
      <c r="CA939" s="31" t="n">
        <f aca="false">$B$11*(($A$1079)*$C939/$B$12*$B$7+(1-$A$1079)*$D939/$B$12*$C$7)</f>
        <v>0</v>
      </c>
      <c r="CB939" s="31" t="n">
        <f aca="false">$B$11*(($A$1080)*$C939/$B$12*$B$7+(1-$A$1080)*$D939/$B$12*$C$7)</f>
        <v>0</v>
      </c>
      <c r="CC939" s="31" t="n">
        <f aca="false">$B$11*(($A$1081)*$C939/$B$12*$B$7+(1-$A$1081)*$D939/$B$12*$C$7)</f>
        <v>0</v>
      </c>
    </row>
    <row r="940" customFormat="false" ht="15" hidden="false" customHeight="false" outlineLevel="0" collapsed="false">
      <c r="A940" s="21" t="n">
        <v>916</v>
      </c>
      <c r="B940" s="27" t="n">
        <v>-0.804365696424842</v>
      </c>
      <c r="C940" s="9" t="n">
        <f aca="false">SUM(AM940:AV940)</f>
        <v>0</v>
      </c>
      <c r="D940" s="9" t="n">
        <f aca="false">SUM(AW940:BF940)</f>
        <v>0</v>
      </c>
      <c r="E940" s="24" t="n">
        <f aca="false">(1-C940/$B$12)*$B$8-C940/$B$12*$B$7</f>
        <v>0.05</v>
      </c>
      <c r="F940" s="24" t="n">
        <f aca="false">(1-D940/$B$12)*$C$8-D940/$B$12*$C$7</f>
        <v>0.09</v>
      </c>
      <c r="G940" s="47" t="n">
        <f aca="false">$B$11*($B$10*C940/$B$12*$B$7+(1-$B$10)*D940/$B$12*$C$7)</f>
        <v>0</v>
      </c>
      <c r="H940" s="24" t="n">
        <f aca="false">$B$10*E940+(1-$B$10)*F940</f>
        <v>0.07</v>
      </c>
      <c r="I940" s="21"/>
      <c r="J940" s="21"/>
      <c r="K940" s="21"/>
      <c r="L940" s="21"/>
      <c r="M940" s="21"/>
      <c r="N940" s="21"/>
      <c r="O940" s="21"/>
      <c r="P940" s="21"/>
      <c r="Q940" s="21"/>
      <c r="R940" s="27" t="n">
        <v>1.25415773971831</v>
      </c>
      <c r="S940" s="27" t="n">
        <v>0.0370695048309125</v>
      </c>
      <c r="T940" s="27" t="n">
        <v>0.48345203215005</v>
      </c>
      <c r="U940" s="27" t="n">
        <v>0.233806596861551</v>
      </c>
      <c r="V940" s="27" t="n">
        <v>0.459059944433277</v>
      </c>
      <c r="W940" s="27" t="n">
        <v>0.982798688610952</v>
      </c>
      <c r="X940" s="27" t="n">
        <v>0.0409135859307942</v>
      </c>
      <c r="Y940" s="27" t="n">
        <v>-0.271102406847688</v>
      </c>
      <c r="Z940" s="27" t="n">
        <v>0.491793324214098</v>
      </c>
      <c r="AA940" s="27" t="n">
        <v>0.00234783482527185</v>
      </c>
      <c r="AB940" s="27" t="n">
        <v>-0.623913970062441</v>
      </c>
      <c r="AC940" s="27" t="n">
        <v>0.375802289251887</v>
      </c>
      <c r="AD940" s="27" t="n">
        <v>1.15071827652094</v>
      </c>
      <c r="AE940" s="27" t="n">
        <v>0.12282215371238</v>
      </c>
      <c r="AF940" s="27" t="n">
        <v>1.97914138045728</v>
      </c>
      <c r="AG940" s="27" t="n">
        <v>-0.784703486944103</v>
      </c>
      <c r="AH940" s="27" t="n">
        <v>1.26555848705722</v>
      </c>
      <c r="AI940" s="27" t="n">
        <v>0.414501741003228</v>
      </c>
      <c r="AJ940" s="27" t="n">
        <v>-0.193188606762312</v>
      </c>
      <c r="AK940" s="27" t="n">
        <v>0.413785995625453</v>
      </c>
      <c r="AL940" s="21"/>
      <c r="AM940" s="31" t="n">
        <f aca="false">IF(SQRT($B$9)*$B940+SQRT(1-$B$9)*R940&lt;_xlfn.NORM.S.INV($B$6),1,0)</f>
        <v>0</v>
      </c>
      <c r="AN940" s="31" t="n">
        <f aca="false">IF(SQRT($B$9)*$B940+SQRT(1-$B$9)*S940&lt;_xlfn.NORM.S.INV($B$6),1,0)</f>
        <v>0</v>
      </c>
      <c r="AO940" s="31" t="n">
        <f aca="false">IF(SQRT($B$9)*$B940+SQRT(1-$B$9)*T940&lt;_xlfn.NORM.S.INV($B$6),1,0)</f>
        <v>0</v>
      </c>
      <c r="AP940" s="31" t="n">
        <f aca="false">IF(SQRT($B$9)*$B940+SQRT(1-$B$9)*U940&lt;_xlfn.NORM.S.INV($B$6),1,0)</f>
        <v>0</v>
      </c>
      <c r="AQ940" s="31" t="n">
        <f aca="false">IF(SQRT($B$9)*$B940+SQRT(1-$B$9)*V940&lt;_xlfn.NORM.S.INV($B$6),1,0)</f>
        <v>0</v>
      </c>
      <c r="AR940" s="31" t="n">
        <f aca="false">IF(SQRT($B$9)*$B940+SQRT(1-$B$9)*W940&lt;_xlfn.NORM.S.INV($B$6),1,0)</f>
        <v>0</v>
      </c>
      <c r="AS940" s="31" t="n">
        <f aca="false">IF(SQRT($B$9)*$B940+SQRT(1-$B$9)*X940&lt;_xlfn.NORM.S.INV($B$6),1,0)</f>
        <v>0</v>
      </c>
      <c r="AT940" s="31" t="n">
        <f aca="false">IF(SQRT($B$9)*$B940+SQRT(1-$B$9)*Y940&lt;_xlfn.NORM.S.INV($B$6),1,0)</f>
        <v>0</v>
      </c>
      <c r="AU940" s="31" t="n">
        <f aca="false">IF(SQRT($B$9)*$B940+SQRT(1-$B$9)*Z940&lt;_xlfn.NORM.S.INV($B$6),1,0)</f>
        <v>0</v>
      </c>
      <c r="AV940" s="31" t="n">
        <f aca="false">IF(SQRT($B$9)*$B940+SQRT(1-$B$9)*AA940&lt;_xlfn.NORM.S.INV($B$6),1,0)</f>
        <v>0</v>
      </c>
      <c r="AW940" s="31" t="n">
        <f aca="false">IF(SQRT($C$9)*$B940+SQRT(1-$C$9)*AB940&lt;_xlfn.NORM.S.INV($C$6),1,0)</f>
        <v>0</v>
      </c>
      <c r="AX940" s="31" t="n">
        <f aca="false">IF(SQRT($C$9)*$B940+SQRT(1-$C$9)*AC940&lt;_xlfn.NORM.S.INV($C$6),1,0)</f>
        <v>0</v>
      </c>
      <c r="AY940" s="31" t="n">
        <f aca="false">IF(SQRT($C$9)*$B940+SQRT(1-$C$9)*AD940&lt;_xlfn.NORM.S.INV($C$6),1,0)</f>
        <v>0</v>
      </c>
      <c r="AZ940" s="31" t="n">
        <f aca="false">IF(SQRT($C$9)*$B940+SQRT(1-$C$9)*AE940&lt;_xlfn.NORM.S.INV($C$6),1,0)</f>
        <v>0</v>
      </c>
      <c r="BA940" s="31" t="n">
        <f aca="false">IF(SQRT($C$9)*$B940+SQRT(1-$C$9)*AF940&lt;_xlfn.NORM.S.INV($C$6),1,0)</f>
        <v>0</v>
      </c>
      <c r="BB940" s="31" t="n">
        <f aca="false">IF(SQRT($C$9)*$B940+SQRT(1-$C$9)*AG940&lt;_xlfn.NORM.S.INV($C$6),1,0)</f>
        <v>0</v>
      </c>
      <c r="BC940" s="31" t="n">
        <f aca="false">IF(SQRT($C$9)*$B940+SQRT(1-$C$9)*AH940&lt;_xlfn.NORM.S.INV($C$6),1,0)</f>
        <v>0</v>
      </c>
      <c r="BD940" s="31" t="n">
        <f aca="false">IF(SQRT($C$9)*$B940+SQRT(1-$C$9)*AI940&lt;_xlfn.NORM.S.INV($C$6),1,0)</f>
        <v>0</v>
      </c>
      <c r="BE940" s="31" t="n">
        <f aca="false">IF(SQRT($C$9)*$B940+SQRT(1-$C$9)*AJ940&lt;_xlfn.NORM.S.INV($C$6),1,0)</f>
        <v>0</v>
      </c>
      <c r="BF940" s="31" t="n">
        <f aca="false">IF(SQRT($C$9)*$B940+SQRT(1-$C$9)*AK940&lt;_xlfn.NORM.S.INV($C$6),1,0)</f>
        <v>0</v>
      </c>
      <c r="BG940" s="21"/>
      <c r="BH940" s="21"/>
      <c r="BI940" s="31" t="n">
        <f aca="false">$B$11*(($A$1061)*$C940/$B$12*$B$7+(1-$A$1061)*$D940/$B$12*$C$7)</f>
        <v>0</v>
      </c>
      <c r="BJ940" s="31" t="n">
        <f aca="false">$B$11*(($A$1062)*$C940/$B$12*$B$7+(1-$A$1062)*$D940/$B$12*$C$7)</f>
        <v>0</v>
      </c>
      <c r="BK940" s="31" t="n">
        <f aca="false">$B$11*(($A$1063)*$C940/$B$12*$B$7+(1-$A$1063)*$D940/$B$12*$C$7)</f>
        <v>0</v>
      </c>
      <c r="BL940" s="31" t="n">
        <f aca="false">$B$11*(($A$1064)*$C940/$B$12*$B$7+(1-$A$1064)*$D940/$B$12*$C$7)</f>
        <v>0</v>
      </c>
      <c r="BM940" s="31" t="n">
        <f aca="false">$B$11*(($A$1065)*$C940/$B$12*$B$7+(1-$A$1065)*$D940/$B$12*$C$7)</f>
        <v>0</v>
      </c>
      <c r="BN940" s="31" t="n">
        <f aca="false">$B$11*(($A$1066)*$C940/$B$12*$B$7+(1-$A$1066)*$D940/$B$12*$C$7)</f>
        <v>0</v>
      </c>
      <c r="BO940" s="31" t="n">
        <f aca="false">$B$11*(($A$1067)*$C940/$B$12*$B$7+(1-$A$1067)*$D940/$B$12*$C$7)</f>
        <v>0</v>
      </c>
      <c r="BP940" s="31" t="n">
        <f aca="false">$B$11*(($A$1068)*$C940/$B$12*$B$7+(1-$A$1068)*$D940/$B$12*$C$7)</f>
        <v>0</v>
      </c>
      <c r="BQ940" s="31" t="n">
        <f aca="false">$B$11*(($A$1069)*$C940/$B$12*$B$7+(1-$A$1069)*$D940/$B$12*$C$7)</f>
        <v>0</v>
      </c>
      <c r="BR940" s="31" t="n">
        <f aca="false">$B$11*(($A$1070)*$C940/$B$12*$B$7+(1-$A$1070)*$D940/$B$12*$C$7)</f>
        <v>0</v>
      </c>
      <c r="BS940" s="31" t="n">
        <f aca="false">$B$11*(($A$1071)*$C940/$B$12*$B$7+(1-$A$1071)*$D940/$B$12*$C$7)</f>
        <v>0</v>
      </c>
      <c r="BT940" s="31" t="n">
        <f aca="false">$B$11*(($A$1072)*$C940/$B$12*$B$7+(1-$A$1072)*$D940/$B$12*$C$7)</f>
        <v>0</v>
      </c>
      <c r="BU940" s="31" t="n">
        <f aca="false">$B$11*(($A$1073)*$C940/$B$12*$B$7+(1-$A$1073)*$D940/$B$12*$C$7)</f>
        <v>0</v>
      </c>
      <c r="BV940" s="31" t="n">
        <f aca="false">$B$11*(($A$1074)*$C940/$B$12*$B$7+(1-$A$1074)*$D940/$B$12*$C$7)</f>
        <v>0</v>
      </c>
      <c r="BW940" s="31" t="n">
        <f aca="false">$B$11*(($A$1075)*$C940/$B$12*$B$7+(1-$A$1075)*$D940/$B$12*$C$7)</f>
        <v>0</v>
      </c>
      <c r="BX940" s="31" t="n">
        <f aca="false">$B$11*(($A$1076)*$C940/$B$12*$B$7+(1-$A$1076)*$D940/$B$12*$C$7)</f>
        <v>0</v>
      </c>
      <c r="BY940" s="31" t="n">
        <f aca="false">$B$11*(($A$1077)*$C940/$B$12*$B$7+(1-$A$1077)*$D940/$B$12*$C$7)</f>
        <v>0</v>
      </c>
      <c r="BZ940" s="31" t="n">
        <f aca="false">$B$11*(($A$1078)*$C940/$B$12*$B$7+(1-$A$1078)*$D940/$B$12*$C$7)</f>
        <v>0</v>
      </c>
      <c r="CA940" s="31" t="n">
        <f aca="false">$B$11*(($A$1079)*$C940/$B$12*$B$7+(1-$A$1079)*$D940/$B$12*$C$7)</f>
        <v>0</v>
      </c>
      <c r="CB940" s="31" t="n">
        <f aca="false">$B$11*(($A$1080)*$C940/$B$12*$B$7+(1-$A$1080)*$D940/$B$12*$C$7)</f>
        <v>0</v>
      </c>
      <c r="CC940" s="31" t="n">
        <f aca="false">$B$11*(($A$1081)*$C940/$B$12*$B$7+(1-$A$1081)*$D940/$B$12*$C$7)</f>
        <v>0</v>
      </c>
    </row>
    <row r="941" customFormat="false" ht="15" hidden="false" customHeight="false" outlineLevel="0" collapsed="false">
      <c r="A941" s="21" t="n">
        <v>917</v>
      </c>
      <c r="B941" s="27" t="n">
        <v>-0.200264083561738</v>
      </c>
      <c r="C941" s="9" t="n">
        <f aca="false">SUM(AM941:AV941)</f>
        <v>0</v>
      </c>
      <c r="D941" s="9" t="n">
        <f aca="false">SUM(AW941:BF941)</f>
        <v>1</v>
      </c>
      <c r="E941" s="24" t="n">
        <f aca="false">(1-C941/$B$12)*$B$8-C941/$B$12*$B$7</f>
        <v>0.05</v>
      </c>
      <c r="F941" s="24" t="n">
        <f aca="false">(1-D941/$B$12)*$C$8-D941/$B$12*$C$7</f>
        <v>0.021</v>
      </c>
      <c r="G941" s="47" t="n">
        <f aca="false">$B$11*($B$10*C941/$B$12*$B$7+(1-$B$10)*D941/$B$12*$C$7)</f>
        <v>300</v>
      </c>
      <c r="H941" s="24" t="n">
        <f aca="false">$B$10*E941+(1-$B$10)*F941</f>
        <v>0.0355</v>
      </c>
      <c r="I941" s="21"/>
      <c r="J941" s="21"/>
      <c r="K941" s="21"/>
      <c r="L941" s="21"/>
      <c r="M941" s="21"/>
      <c r="N941" s="21"/>
      <c r="O941" s="21"/>
      <c r="P941" s="21"/>
      <c r="Q941" s="21"/>
      <c r="R941" s="27" t="n">
        <v>-1.18988723854585</v>
      </c>
      <c r="S941" s="27" t="n">
        <v>-1.43834775515579</v>
      </c>
      <c r="T941" s="27" t="n">
        <v>0.521993953881467</v>
      </c>
      <c r="U941" s="27" t="n">
        <v>1.05488653046872</v>
      </c>
      <c r="V941" s="27" t="n">
        <v>0.0841864432449372</v>
      </c>
      <c r="W941" s="27" t="n">
        <v>-1.03459880000023</v>
      </c>
      <c r="X941" s="27" t="n">
        <v>1.22063775431381</v>
      </c>
      <c r="Y941" s="27" t="n">
        <v>0.228236032170868</v>
      </c>
      <c r="Z941" s="27" t="n">
        <v>-0.508626372788962</v>
      </c>
      <c r="AA941" s="27" t="n">
        <v>-1.07689118875252</v>
      </c>
      <c r="AB941" s="27" t="n">
        <v>0.244314514991644</v>
      </c>
      <c r="AC941" s="27" t="n">
        <v>0.0144180450438891</v>
      </c>
      <c r="AD941" s="27" t="n">
        <v>-0.551234441748928</v>
      </c>
      <c r="AE941" s="27" t="n">
        <v>-0.394745773093498</v>
      </c>
      <c r="AF941" s="27" t="n">
        <v>0.926112593589646</v>
      </c>
      <c r="AG941" s="27" t="n">
        <v>1.28703800053545</v>
      </c>
      <c r="AH941" s="27" t="n">
        <v>-1.68676649283498</v>
      </c>
      <c r="AI941" s="27" t="n">
        <v>-1.8419469210116</v>
      </c>
      <c r="AJ941" s="27" t="n">
        <v>1.35561948995779</v>
      </c>
      <c r="AK941" s="27" t="n">
        <v>-0.3992438468371</v>
      </c>
      <c r="AL941" s="21"/>
      <c r="AM941" s="31" t="n">
        <f aca="false">IF(SQRT($B$9)*$B941+SQRT(1-$B$9)*R941&lt;_xlfn.NORM.S.INV($B$6),1,0)</f>
        <v>0</v>
      </c>
      <c r="AN941" s="31" t="n">
        <f aca="false">IF(SQRT($B$9)*$B941+SQRT(1-$B$9)*S941&lt;_xlfn.NORM.S.INV($B$6),1,0)</f>
        <v>0</v>
      </c>
      <c r="AO941" s="31" t="n">
        <f aca="false">IF(SQRT($B$9)*$B941+SQRT(1-$B$9)*T941&lt;_xlfn.NORM.S.INV($B$6),1,0)</f>
        <v>0</v>
      </c>
      <c r="AP941" s="31" t="n">
        <f aca="false">IF(SQRT($B$9)*$B941+SQRT(1-$B$9)*U941&lt;_xlfn.NORM.S.INV($B$6),1,0)</f>
        <v>0</v>
      </c>
      <c r="AQ941" s="31" t="n">
        <f aca="false">IF(SQRT($B$9)*$B941+SQRT(1-$B$9)*V941&lt;_xlfn.NORM.S.INV($B$6),1,0)</f>
        <v>0</v>
      </c>
      <c r="AR941" s="31" t="n">
        <f aca="false">IF(SQRT($B$9)*$B941+SQRT(1-$B$9)*W941&lt;_xlfn.NORM.S.INV($B$6),1,0)</f>
        <v>0</v>
      </c>
      <c r="AS941" s="31" t="n">
        <f aca="false">IF(SQRT($B$9)*$B941+SQRT(1-$B$9)*X941&lt;_xlfn.NORM.S.INV($B$6),1,0)</f>
        <v>0</v>
      </c>
      <c r="AT941" s="31" t="n">
        <f aca="false">IF(SQRT($B$9)*$B941+SQRT(1-$B$9)*Y941&lt;_xlfn.NORM.S.INV($B$6),1,0)</f>
        <v>0</v>
      </c>
      <c r="AU941" s="31" t="n">
        <f aca="false">IF(SQRT($B$9)*$B941+SQRT(1-$B$9)*Z941&lt;_xlfn.NORM.S.INV($B$6),1,0)</f>
        <v>0</v>
      </c>
      <c r="AV941" s="31" t="n">
        <f aca="false">IF(SQRT($B$9)*$B941+SQRT(1-$B$9)*AA941&lt;_xlfn.NORM.S.INV($B$6),1,0)</f>
        <v>0</v>
      </c>
      <c r="AW941" s="31" t="n">
        <f aca="false">IF(SQRT($C$9)*$B941+SQRT(1-$C$9)*AB941&lt;_xlfn.NORM.S.INV($C$6),1,0)</f>
        <v>0</v>
      </c>
      <c r="AX941" s="31" t="n">
        <f aca="false">IF(SQRT($C$9)*$B941+SQRT(1-$C$9)*AC941&lt;_xlfn.NORM.S.INV($C$6),1,0)</f>
        <v>0</v>
      </c>
      <c r="AY941" s="31" t="n">
        <f aca="false">IF(SQRT($C$9)*$B941+SQRT(1-$C$9)*AD941&lt;_xlfn.NORM.S.INV($C$6),1,0)</f>
        <v>0</v>
      </c>
      <c r="AZ941" s="31" t="n">
        <f aca="false">IF(SQRT($C$9)*$B941+SQRT(1-$C$9)*AE941&lt;_xlfn.NORM.S.INV($C$6),1,0)</f>
        <v>0</v>
      </c>
      <c r="BA941" s="31" t="n">
        <f aca="false">IF(SQRT($C$9)*$B941+SQRT(1-$C$9)*AF941&lt;_xlfn.NORM.S.INV($C$6),1,0)</f>
        <v>0</v>
      </c>
      <c r="BB941" s="31" t="n">
        <f aca="false">IF(SQRT($C$9)*$B941+SQRT(1-$C$9)*AG941&lt;_xlfn.NORM.S.INV($C$6),1,0)</f>
        <v>0</v>
      </c>
      <c r="BC941" s="31" t="n">
        <f aca="false">IF(SQRT($C$9)*$B941+SQRT(1-$C$9)*AH941&lt;_xlfn.NORM.S.INV($C$6),1,0)</f>
        <v>0</v>
      </c>
      <c r="BD941" s="31" t="n">
        <f aca="false">IF(SQRT($C$9)*$B941+SQRT(1-$C$9)*AI941&lt;_xlfn.NORM.S.INV($C$6),1,0)</f>
        <v>1</v>
      </c>
      <c r="BE941" s="31" t="n">
        <f aca="false">IF(SQRT($C$9)*$B941+SQRT(1-$C$9)*AJ941&lt;_xlfn.NORM.S.INV($C$6),1,0)</f>
        <v>0</v>
      </c>
      <c r="BF941" s="31" t="n">
        <f aca="false">IF(SQRT($C$9)*$B941+SQRT(1-$C$9)*AK941&lt;_xlfn.NORM.S.INV($C$6),1,0)</f>
        <v>0</v>
      </c>
      <c r="BG941" s="21"/>
      <c r="BH941" s="21"/>
      <c r="BI941" s="31" t="n">
        <f aca="false">$B$11*(($A$1061)*$C941/$B$12*$B$7+(1-$A$1061)*$D941/$B$12*$C$7)</f>
        <v>600</v>
      </c>
      <c r="BJ941" s="31" t="n">
        <f aca="false">$B$11*(($A$1062)*$C941/$B$12*$B$7+(1-$A$1062)*$D941/$B$12*$C$7)</f>
        <v>570</v>
      </c>
      <c r="BK941" s="31" t="n">
        <f aca="false">$B$11*(($A$1063)*$C941/$B$12*$B$7+(1-$A$1063)*$D941/$B$12*$C$7)</f>
        <v>540</v>
      </c>
      <c r="BL941" s="31" t="n">
        <f aca="false">$B$11*(($A$1064)*$C941/$B$12*$B$7+(1-$A$1064)*$D941/$B$12*$C$7)</f>
        <v>510</v>
      </c>
      <c r="BM941" s="31" t="n">
        <f aca="false">$B$11*(($A$1065)*$C941/$B$12*$B$7+(1-$A$1065)*$D941/$B$12*$C$7)</f>
        <v>480</v>
      </c>
      <c r="BN941" s="31" t="n">
        <f aca="false">$B$11*(($A$1066)*$C941/$B$12*$B$7+(1-$A$1066)*$D941/$B$12*$C$7)</f>
        <v>450</v>
      </c>
      <c r="BO941" s="31" t="n">
        <f aca="false">$B$11*(($A$1067)*$C941/$B$12*$B$7+(1-$A$1067)*$D941/$B$12*$C$7)</f>
        <v>420</v>
      </c>
      <c r="BP941" s="31" t="n">
        <f aca="false">$B$11*(($A$1068)*$C941/$B$12*$B$7+(1-$A$1068)*$D941/$B$12*$C$7)</f>
        <v>390</v>
      </c>
      <c r="BQ941" s="31" t="n">
        <f aca="false">$B$11*(($A$1069)*$C941/$B$12*$B$7+(1-$A$1069)*$D941/$B$12*$C$7)</f>
        <v>360</v>
      </c>
      <c r="BR941" s="31" t="n">
        <f aca="false">$B$11*(($A$1070)*$C941/$B$12*$B$7+(1-$A$1070)*$D941/$B$12*$C$7)</f>
        <v>330</v>
      </c>
      <c r="BS941" s="31" t="n">
        <f aca="false">$B$11*(($A$1071)*$C941/$B$12*$B$7+(1-$A$1071)*$D941/$B$12*$C$7)</f>
        <v>300</v>
      </c>
      <c r="BT941" s="31" t="n">
        <f aca="false">$B$11*(($A$1072)*$C941/$B$12*$B$7+(1-$A$1072)*$D941/$B$12*$C$7)</f>
        <v>270</v>
      </c>
      <c r="BU941" s="31" t="n">
        <f aca="false">$B$11*(($A$1073)*$C941/$B$12*$B$7+(1-$A$1073)*$D941/$B$12*$C$7)</f>
        <v>240</v>
      </c>
      <c r="BV941" s="31" t="n">
        <f aca="false">$B$11*(($A$1074)*$C941/$B$12*$B$7+(1-$A$1074)*$D941/$B$12*$C$7)</f>
        <v>210</v>
      </c>
      <c r="BW941" s="31" t="n">
        <f aca="false">$B$11*(($A$1075)*$C941/$B$12*$B$7+(1-$A$1075)*$D941/$B$12*$C$7)</f>
        <v>180</v>
      </c>
      <c r="BX941" s="31" t="n">
        <f aca="false">$B$11*(($A$1076)*$C941/$B$12*$B$7+(1-$A$1076)*$D941/$B$12*$C$7)</f>
        <v>150</v>
      </c>
      <c r="BY941" s="31" t="n">
        <f aca="false">$B$11*(($A$1077)*$C941/$B$12*$B$7+(1-$A$1077)*$D941/$B$12*$C$7)</f>
        <v>120</v>
      </c>
      <c r="BZ941" s="31" t="n">
        <f aca="false">$B$11*(($A$1078)*$C941/$B$12*$B$7+(1-$A$1078)*$D941/$B$12*$C$7)</f>
        <v>90</v>
      </c>
      <c r="CA941" s="31" t="n">
        <f aca="false">$B$11*(($A$1079)*$C941/$B$12*$B$7+(1-$A$1079)*$D941/$B$12*$C$7)</f>
        <v>60</v>
      </c>
      <c r="CB941" s="31" t="n">
        <f aca="false">$B$11*(($A$1080)*$C941/$B$12*$B$7+(1-$A$1080)*$D941/$B$12*$C$7)</f>
        <v>30</v>
      </c>
      <c r="CC941" s="31" t="n">
        <f aca="false">$B$11*(($A$1081)*$C941/$B$12*$B$7+(1-$A$1081)*$D941/$B$12*$C$7)</f>
        <v>0</v>
      </c>
    </row>
    <row r="942" customFormat="false" ht="15" hidden="false" customHeight="false" outlineLevel="0" collapsed="false">
      <c r="A942" s="21" t="n">
        <v>918</v>
      </c>
      <c r="B942" s="27" t="n">
        <v>-0.586188528724586</v>
      </c>
      <c r="C942" s="9" t="n">
        <f aca="false">SUM(AM942:AV942)</f>
        <v>0</v>
      </c>
      <c r="D942" s="9" t="n">
        <f aca="false">SUM(AW942:BF942)</f>
        <v>0</v>
      </c>
      <c r="E942" s="24" t="n">
        <f aca="false">(1-C942/$B$12)*$B$8-C942/$B$12*$B$7</f>
        <v>0.05</v>
      </c>
      <c r="F942" s="24" t="n">
        <f aca="false">(1-D942/$B$12)*$C$8-D942/$B$12*$C$7</f>
        <v>0.09</v>
      </c>
      <c r="G942" s="47" t="n">
        <f aca="false">$B$11*($B$10*C942/$B$12*$B$7+(1-$B$10)*D942/$B$12*$C$7)</f>
        <v>0</v>
      </c>
      <c r="H942" s="24" t="n">
        <f aca="false">$B$10*E942+(1-$B$10)*F942</f>
        <v>0.07</v>
      </c>
      <c r="I942" s="21"/>
      <c r="J942" s="21"/>
      <c r="K942" s="21"/>
      <c r="L942" s="21"/>
      <c r="M942" s="21"/>
      <c r="N942" s="21"/>
      <c r="O942" s="21"/>
      <c r="P942" s="21"/>
      <c r="Q942" s="21"/>
      <c r="R942" s="27" t="n">
        <v>0.822130347421652</v>
      </c>
      <c r="S942" s="27" t="n">
        <v>0.119320750102957</v>
      </c>
      <c r="T942" s="27" t="n">
        <v>0.340239294292525</v>
      </c>
      <c r="U942" s="27" t="n">
        <v>-1.26221951207642</v>
      </c>
      <c r="V942" s="27" t="n">
        <v>-1.16267317863848</v>
      </c>
      <c r="W942" s="27" t="n">
        <v>-1.43876627213316</v>
      </c>
      <c r="X942" s="27" t="n">
        <v>0.291693190597443</v>
      </c>
      <c r="Y942" s="27" t="n">
        <v>-1.18765548322859</v>
      </c>
      <c r="Z942" s="27" t="n">
        <v>0.864852875812651</v>
      </c>
      <c r="AA942" s="27" t="n">
        <v>0.892032815653848</v>
      </c>
      <c r="AB942" s="27" t="n">
        <v>-0.120364738687959</v>
      </c>
      <c r="AC942" s="27" t="n">
        <v>-0.61739759390122</v>
      </c>
      <c r="AD942" s="27" t="n">
        <v>1.49731439654664</v>
      </c>
      <c r="AE942" s="27" t="n">
        <v>0.319053048873793</v>
      </c>
      <c r="AF942" s="27" t="n">
        <v>0.323690094994565</v>
      </c>
      <c r="AG942" s="27" t="n">
        <v>1.71310829341899</v>
      </c>
      <c r="AH942" s="27" t="n">
        <v>0.760268240204762</v>
      </c>
      <c r="AI942" s="27" t="n">
        <v>-1.20599150400842</v>
      </c>
      <c r="AJ942" s="27" t="n">
        <v>-0.590899504670689</v>
      </c>
      <c r="AK942" s="27" t="n">
        <v>0.436799593601009</v>
      </c>
      <c r="AL942" s="21"/>
      <c r="AM942" s="31" t="n">
        <f aca="false">IF(SQRT($B$9)*$B942+SQRT(1-$B$9)*R942&lt;_xlfn.NORM.S.INV($B$6),1,0)</f>
        <v>0</v>
      </c>
      <c r="AN942" s="31" t="n">
        <f aca="false">IF(SQRT($B$9)*$B942+SQRT(1-$B$9)*S942&lt;_xlfn.NORM.S.INV($B$6),1,0)</f>
        <v>0</v>
      </c>
      <c r="AO942" s="31" t="n">
        <f aca="false">IF(SQRT($B$9)*$B942+SQRT(1-$B$9)*T942&lt;_xlfn.NORM.S.INV($B$6),1,0)</f>
        <v>0</v>
      </c>
      <c r="AP942" s="31" t="n">
        <f aca="false">IF(SQRT($B$9)*$B942+SQRT(1-$B$9)*U942&lt;_xlfn.NORM.S.INV($B$6),1,0)</f>
        <v>0</v>
      </c>
      <c r="AQ942" s="31" t="n">
        <f aca="false">IF(SQRT($B$9)*$B942+SQRT(1-$B$9)*V942&lt;_xlfn.NORM.S.INV($B$6),1,0)</f>
        <v>0</v>
      </c>
      <c r="AR942" s="31" t="n">
        <f aca="false">IF(SQRT($B$9)*$B942+SQRT(1-$B$9)*W942&lt;_xlfn.NORM.S.INV($B$6),1,0)</f>
        <v>0</v>
      </c>
      <c r="AS942" s="31" t="n">
        <f aca="false">IF(SQRT($B$9)*$B942+SQRT(1-$B$9)*X942&lt;_xlfn.NORM.S.INV($B$6),1,0)</f>
        <v>0</v>
      </c>
      <c r="AT942" s="31" t="n">
        <f aca="false">IF(SQRT($B$9)*$B942+SQRT(1-$B$9)*Y942&lt;_xlfn.NORM.S.INV($B$6),1,0)</f>
        <v>0</v>
      </c>
      <c r="AU942" s="31" t="n">
        <f aca="false">IF(SQRT($B$9)*$B942+SQRT(1-$B$9)*Z942&lt;_xlfn.NORM.S.INV($B$6),1,0)</f>
        <v>0</v>
      </c>
      <c r="AV942" s="31" t="n">
        <f aca="false">IF(SQRT($B$9)*$B942+SQRT(1-$B$9)*AA942&lt;_xlfn.NORM.S.INV($B$6),1,0)</f>
        <v>0</v>
      </c>
      <c r="AW942" s="31" t="n">
        <f aca="false">IF(SQRT($C$9)*$B942+SQRT(1-$C$9)*AB942&lt;_xlfn.NORM.S.INV($C$6),1,0)</f>
        <v>0</v>
      </c>
      <c r="AX942" s="31" t="n">
        <f aca="false">IF(SQRT($C$9)*$B942+SQRT(1-$C$9)*AC942&lt;_xlfn.NORM.S.INV($C$6),1,0)</f>
        <v>0</v>
      </c>
      <c r="AY942" s="31" t="n">
        <f aca="false">IF(SQRT($C$9)*$B942+SQRT(1-$C$9)*AD942&lt;_xlfn.NORM.S.INV($C$6),1,0)</f>
        <v>0</v>
      </c>
      <c r="AZ942" s="31" t="n">
        <f aca="false">IF(SQRT($C$9)*$B942+SQRT(1-$C$9)*AE942&lt;_xlfn.NORM.S.INV($C$6),1,0)</f>
        <v>0</v>
      </c>
      <c r="BA942" s="31" t="n">
        <f aca="false">IF(SQRT($C$9)*$B942+SQRT(1-$C$9)*AF942&lt;_xlfn.NORM.S.INV($C$6),1,0)</f>
        <v>0</v>
      </c>
      <c r="BB942" s="31" t="n">
        <f aca="false">IF(SQRT($C$9)*$B942+SQRT(1-$C$9)*AG942&lt;_xlfn.NORM.S.INV($C$6),1,0)</f>
        <v>0</v>
      </c>
      <c r="BC942" s="31" t="n">
        <f aca="false">IF(SQRT($C$9)*$B942+SQRT(1-$C$9)*AH942&lt;_xlfn.NORM.S.INV($C$6),1,0)</f>
        <v>0</v>
      </c>
      <c r="BD942" s="31" t="n">
        <f aca="false">IF(SQRT($C$9)*$B942+SQRT(1-$C$9)*AI942&lt;_xlfn.NORM.S.INV($C$6),1,0)</f>
        <v>0</v>
      </c>
      <c r="BE942" s="31" t="n">
        <f aca="false">IF(SQRT($C$9)*$B942+SQRT(1-$C$9)*AJ942&lt;_xlfn.NORM.S.INV($C$6),1,0)</f>
        <v>0</v>
      </c>
      <c r="BF942" s="31" t="n">
        <f aca="false">IF(SQRT($C$9)*$B942+SQRT(1-$C$9)*AK942&lt;_xlfn.NORM.S.INV($C$6),1,0)</f>
        <v>0</v>
      </c>
      <c r="BG942" s="21"/>
      <c r="BH942" s="21"/>
      <c r="BI942" s="31" t="n">
        <f aca="false">$B$11*(($A$1061)*$C942/$B$12*$B$7+(1-$A$1061)*$D942/$B$12*$C$7)</f>
        <v>0</v>
      </c>
      <c r="BJ942" s="31" t="n">
        <f aca="false">$B$11*(($A$1062)*$C942/$B$12*$B$7+(1-$A$1062)*$D942/$B$12*$C$7)</f>
        <v>0</v>
      </c>
      <c r="BK942" s="31" t="n">
        <f aca="false">$B$11*(($A$1063)*$C942/$B$12*$B$7+(1-$A$1063)*$D942/$B$12*$C$7)</f>
        <v>0</v>
      </c>
      <c r="BL942" s="31" t="n">
        <f aca="false">$B$11*(($A$1064)*$C942/$B$12*$B$7+(1-$A$1064)*$D942/$B$12*$C$7)</f>
        <v>0</v>
      </c>
      <c r="BM942" s="31" t="n">
        <f aca="false">$B$11*(($A$1065)*$C942/$B$12*$B$7+(1-$A$1065)*$D942/$B$12*$C$7)</f>
        <v>0</v>
      </c>
      <c r="BN942" s="31" t="n">
        <f aca="false">$B$11*(($A$1066)*$C942/$B$12*$B$7+(1-$A$1066)*$D942/$B$12*$C$7)</f>
        <v>0</v>
      </c>
      <c r="BO942" s="31" t="n">
        <f aca="false">$B$11*(($A$1067)*$C942/$B$12*$B$7+(1-$A$1067)*$D942/$B$12*$C$7)</f>
        <v>0</v>
      </c>
      <c r="BP942" s="31" t="n">
        <f aca="false">$B$11*(($A$1068)*$C942/$B$12*$B$7+(1-$A$1068)*$D942/$B$12*$C$7)</f>
        <v>0</v>
      </c>
      <c r="BQ942" s="31" t="n">
        <f aca="false">$B$11*(($A$1069)*$C942/$B$12*$B$7+(1-$A$1069)*$D942/$B$12*$C$7)</f>
        <v>0</v>
      </c>
      <c r="BR942" s="31" t="n">
        <f aca="false">$B$11*(($A$1070)*$C942/$B$12*$B$7+(1-$A$1070)*$D942/$B$12*$C$7)</f>
        <v>0</v>
      </c>
      <c r="BS942" s="31" t="n">
        <f aca="false">$B$11*(($A$1071)*$C942/$B$12*$B$7+(1-$A$1071)*$D942/$B$12*$C$7)</f>
        <v>0</v>
      </c>
      <c r="BT942" s="31" t="n">
        <f aca="false">$B$11*(($A$1072)*$C942/$B$12*$B$7+(1-$A$1072)*$D942/$B$12*$C$7)</f>
        <v>0</v>
      </c>
      <c r="BU942" s="31" t="n">
        <f aca="false">$B$11*(($A$1073)*$C942/$B$12*$B$7+(1-$A$1073)*$D942/$B$12*$C$7)</f>
        <v>0</v>
      </c>
      <c r="BV942" s="31" t="n">
        <f aca="false">$B$11*(($A$1074)*$C942/$B$12*$B$7+(1-$A$1074)*$D942/$B$12*$C$7)</f>
        <v>0</v>
      </c>
      <c r="BW942" s="31" t="n">
        <f aca="false">$B$11*(($A$1075)*$C942/$B$12*$B$7+(1-$A$1075)*$D942/$B$12*$C$7)</f>
        <v>0</v>
      </c>
      <c r="BX942" s="31" t="n">
        <f aca="false">$B$11*(($A$1076)*$C942/$B$12*$B$7+(1-$A$1076)*$D942/$B$12*$C$7)</f>
        <v>0</v>
      </c>
      <c r="BY942" s="31" t="n">
        <f aca="false">$B$11*(($A$1077)*$C942/$B$12*$B$7+(1-$A$1077)*$D942/$B$12*$C$7)</f>
        <v>0</v>
      </c>
      <c r="BZ942" s="31" t="n">
        <f aca="false">$B$11*(($A$1078)*$C942/$B$12*$B$7+(1-$A$1078)*$D942/$B$12*$C$7)</f>
        <v>0</v>
      </c>
      <c r="CA942" s="31" t="n">
        <f aca="false">$B$11*(($A$1079)*$C942/$B$12*$B$7+(1-$A$1079)*$D942/$B$12*$C$7)</f>
        <v>0</v>
      </c>
      <c r="CB942" s="31" t="n">
        <f aca="false">$B$11*(($A$1080)*$C942/$B$12*$B$7+(1-$A$1080)*$D942/$B$12*$C$7)</f>
        <v>0</v>
      </c>
      <c r="CC942" s="31" t="n">
        <f aca="false">$B$11*(($A$1081)*$C942/$B$12*$B$7+(1-$A$1081)*$D942/$B$12*$C$7)</f>
        <v>0</v>
      </c>
    </row>
    <row r="943" customFormat="false" ht="15" hidden="false" customHeight="false" outlineLevel="0" collapsed="false">
      <c r="A943" s="21" t="n">
        <v>919</v>
      </c>
      <c r="B943" s="27" t="n">
        <v>-0.217132644564598</v>
      </c>
      <c r="C943" s="9" t="n">
        <f aca="false">SUM(AM943:AV943)</f>
        <v>0</v>
      </c>
      <c r="D943" s="9" t="n">
        <f aca="false">SUM(AW943:BF943)</f>
        <v>0</v>
      </c>
      <c r="E943" s="24" t="n">
        <f aca="false">(1-C943/$B$12)*$B$8-C943/$B$12*$B$7</f>
        <v>0.05</v>
      </c>
      <c r="F943" s="24" t="n">
        <f aca="false">(1-D943/$B$12)*$C$8-D943/$B$12*$C$7</f>
        <v>0.09</v>
      </c>
      <c r="G943" s="47" t="n">
        <f aca="false">$B$11*($B$10*C943/$B$12*$B$7+(1-$B$10)*D943/$B$12*$C$7)</f>
        <v>0</v>
      </c>
      <c r="H943" s="24" t="n">
        <f aca="false">$B$10*E943+(1-$B$10)*F943</f>
        <v>0.07</v>
      </c>
      <c r="I943" s="21"/>
      <c r="J943" s="21"/>
      <c r="K943" s="21"/>
      <c r="L943" s="21"/>
      <c r="M943" s="21"/>
      <c r="N943" s="21"/>
      <c r="O943" s="21"/>
      <c r="P943" s="21"/>
      <c r="Q943" s="21"/>
      <c r="R943" s="27" t="n">
        <v>-0.854866146841943</v>
      </c>
      <c r="S943" s="27" t="n">
        <v>0.93069210723303</v>
      </c>
      <c r="T943" s="27" t="n">
        <v>-1.17473928419537</v>
      </c>
      <c r="U943" s="27" t="n">
        <v>-0.774163409633678</v>
      </c>
      <c r="V943" s="27" t="n">
        <v>1.45839143801479</v>
      </c>
      <c r="W943" s="27" t="n">
        <v>1.72207488927287</v>
      </c>
      <c r="X943" s="27" t="n">
        <v>1.15250729951564</v>
      </c>
      <c r="Y943" s="27" t="n">
        <v>1.48257250131789</v>
      </c>
      <c r="Z943" s="27" t="n">
        <v>1.05390325087651</v>
      </c>
      <c r="AA943" s="27" t="n">
        <v>-0.867736917461289</v>
      </c>
      <c r="AB943" s="27" t="n">
        <v>-0.122090333454197</v>
      </c>
      <c r="AC943" s="27" t="n">
        <v>0.0978074966320181</v>
      </c>
      <c r="AD943" s="27" t="n">
        <v>-0.0268874243256354</v>
      </c>
      <c r="AE943" s="27" t="n">
        <v>1.06545391216507</v>
      </c>
      <c r="AF943" s="27" t="n">
        <v>-0.212030356149535</v>
      </c>
      <c r="AG943" s="27" t="n">
        <v>0.195289523752999</v>
      </c>
      <c r="AH943" s="27" t="n">
        <v>-0.585808106899163</v>
      </c>
      <c r="AI943" s="27" t="n">
        <v>-0.983055227064648</v>
      </c>
      <c r="AJ943" s="27" t="n">
        <v>-0.979151434226611</v>
      </c>
      <c r="AK943" s="27" t="n">
        <v>0.105426281555251</v>
      </c>
      <c r="AL943" s="21"/>
      <c r="AM943" s="31" t="n">
        <f aca="false">IF(SQRT($B$9)*$B943+SQRT(1-$B$9)*R943&lt;_xlfn.NORM.S.INV($B$6),1,0)</f>
        <v>0</v>
      </c>
      <c r="AN943" s="31" t="n">
        <f aca="false">IF(SQRT($B$9)*$B943+SQRT(1-$B$9)*S943&lt;_xlfn.NORM.S.INV($B$6),1,0)</f>
        <v>0</v>
      </c>
      <c r="AO943" s="31" t="n">
        <f aca="false">IF(SQRT($B$9)*$B943+SQRT(1-$B$9)*T943&lt;_xlfn.NORM.S.INV($B$6),1,0)</f>
        <v>0</v>
      </c>
      <c r="AP943" s="31" t="n">
        <f aca="false">IF(SQRT($B$9)*$B943+SQRT(1-$B$9)*U943&lt;_xlfn.NORM.S.INV($B$6),1,0)</f>
        <v>0</v>
      </c>
      <c r="AQ943" s="31" t="n">
        <f aca="false">IF(SQRT($B$9)*$B943+SQRT(1-$B$9)*V943&lt;_xlfn.NORM.S.INV($B$6),1,0)</f>
        <v>0</v>
      </c>
      <c r="AR943" s="31" t="n">
        <f aca="false">IF(SQRT($B$9)*$B943+SQRT(1-$B$9)*W943&lt;_xlfn.NORM.S.INV($B$6),1,0)</f>
        <v>0</v>
      </c>
      <c r="AS943" s="31" t="n">
        <f aca="false">IF(SQRT($B$9)*$B943+SQRT(1-$B$9)*X943&lt;_xlfn.NORM.S.INV($B$6),1,0)</f>
        <v>0</v>
      </c>
      <c r="AT943" s="31" t="n">
        <f aca="false">IF(SQRT($B$9)*$B943+SQRT(1-$B$9)*Y943&lt;_xlfn.NORM.S.INV($B$6),1,0)</f>
        <v>0</v>
      </c>
      <c r="AU943" s="31" t="n">
        <f aca="false">IF(SQRT($B$9)*$B943+SQRT(1-$B$9)*Z943&lt;_xlfn.NORM.S.INV($B$6),1,0)</f>
        <v>0</v>
      </c>
      <c r="AV943" s="31" t="n">
        <f aca="false">IF(SQRT($B$9)*$B943+SQRT(1-$B$9)*AA943&lt;_xlfn.NORM.S.INV($B$6),1,0)</f>
        <v>0</v>
      </c>
      <c r="AW943" s="31" t="n">
        <f aca="false">IF(SQRT($C$9)*$B943+SQRT(1-$C$9)*AB943&lt;_xlfn.NORM.S.INV($C$6),1,0)</f>
        <v>0</v>
      </c>
      <c r="AX943" s="31" t="n">
        <f aca="false">IF(SQRT($C$9)*$B943+SQRT(1-$C$9)*AC943&lt;_xlfn.NORM.S.INV($C$6),1,0)</f>
        <v>0</v>
      </c>
      <c r="AY943" s="31" t="n">
        <f aca="false">IF(SQRT($C$9)*$B943+SQRT(1-$C$9)*AD943&lt;_xlfn.NORM.S.INV($C$6),1,0)</f>
        <v>0</v>
      </c>
      <c r="AZ943" s="31" t="n">
        <f aca="false">IF(SQRT($C$9)*$B943+SQRT(1-$C$9)*AE943&lt;_xlfn.NORM.S.INV($C$6),1,0)</f>
        <v>0</v>
      </c>
      <c r="BA943" s="31" t="n">
        <f aca="false">IF(SQRT($C$9)*$B943+SQRT(1-$C$9)*AF943&lt;_xlfn.NORM.S.INV($C$6),1,0)</f>
        <v>0</v>
      </c>
      <c r="BB943" s="31" t="n">
        <f aca="false">IF(SQRT($C$9)*$B943+SQRT(1-$C$9)*AG943&lt;_xlfn.NORM.S.INV($C$6),1,0)</f>
        <v>0</v>
      </c>
      <c r="BC943" s="31" t="n">
        <f aca="false">IF(SQRT($C$9)*$B943+SQRT(1-$C$9)*AH943&lt;_xlfn.NORM.S.INV($C$6),1,0)</f>
        <v>0</v>
      </c>
      <c r="BD943" s="31" t="n">
        <f aca="false">IF(SQRT($C$9)*$B943+SQRT(1-$C$9)*AI943&lt;_xlfn.NORM.S.INV($C$6),1,0)</f>
        <v>0</v>
      </c>
      <c r="BE943" s="31" t="n">
        <f aca="false">IF(SQRT($C$9)*$B943+SQRT(1-$C$9)*AJ943&lt;_xlfn.NORM.S.INV($C$6),1,0)</f>
        <v>0</v>
      </c>
      <c r="BF943" s="31" t="n">
        <f aca="false">IF(SQRT($C$9)*$B943+SQRT(1-$C$9)*AK943&lt;_xlfn.NORM.S.INV($C$6),1,0)</f>
        <v>0</v>
      </c>
      <c r="BG943" s="21"/>
      <c r="BH943" s="21"/>
      <c r="BI943" s="31" t="n">
        <f aca="false">$B$11*(($A$1061)*$C943/$B$12*$B$7+(1-$A$1061)*$D943/$B$12*$C$7)</f>
        <v>0</v>
      </c>
      <c r="BJ943" s="31" t="n">
        <f aca="false">$B$11*(($A$1062)*$C943/$B$12*$B$7+(1-$A$1062)*$D943/$B$12*$C$7)</f>
        <v>0</v>
      </c>
      <c r="BK943" s="31" t="n">
        <f aca="false">$B$11*(($A$1063)*$C943/$B$12*$B$7+(1-$A$1063)*$D943/$B$12*$C$7)</f>
        <v>0</v>
      </c>
      <c r="BL943" s="31" t="n">
        <f aca="false">$B$11*(($A$1064)*$C943/$B$12*$B$7+(1-$A$1064)*$D943/$B$12*$C$7)</f>
        <v>0</v>
      </c>
      <c r="BM943" s="31" t="n">
        <f aca="false">$B$11*(($A$1065)*$C943/$B$12*$B$7+(1-$A$1065)*$D943/$B$12*$C$7)</f>
        <v>0</v>
      </c>
      <c r="BN943" s="31" t="n">
        <f aca="false">$B$11*(($A$1066)*$C943/$B$12*$B$7+(1-$A$1066)*$D943/$B$12*$C$7)</f>
        <v>0</v>
      </c>
      <c r="BO943" s="31" t="n">
        <f aca="false">$B$11*(($A$1067)*$C943/$B$12*$B$7+(1-$A$1067)*$D943/$B$12*$C$7)</f>
        <v>0</v>
      </c>
      <c r="BP943" s="31" t="n">
        <f aca="false">$B$11*(($A$1068)*$C943/$B$12*$B$7+(1-$A$1068)*$D943/$B$12*$C$7)</f>
        <v>0</v>
      </c>
      <c r="BQ943" s="31" t="n">
        <f aca="false">$B$11*(($A$1069)*$C943/$B$12*$B$7+(1-$A$1069)*$D943/$B$12*$C$7)</f>
        <v>0</v>
      </c>
      <c r="BR943" s="31" t="n">
        <f aca="false">$B$11*(($A$1070)*$C943/$B$12*$B$7+(1-$A$1070)*$D943/$B$12*$C$7)</f>
        <v>0</v>
      </c>
      <c r="BS943" s="31" t="n">
        <f aca="false">$B$11*(($A$1071)*$C943/$B$12*$B$7+(1-$A$1071)*$D943/$B$12*$C$7)</f>
        <v>0</v>
      </c>
      <c r="BT943" s="31" t="n">
        <f aca="false">$B$11*(($A$1072)*$C943/$B$12*$B$7+(1-$A$1072)*$D943/$B$12*$C$7)</f>
        <v>0</v>
      </c>
      <c r="BU943" s="31" t="n">
        <f aca="false">$B$11*(($A$1073)*$C943/$B$12*$B$7+(1-$A$1073)*$D943/$B$12*$C$7)</f>
        <v>0</v>
      </c>
      <c r="BV943" s="31" t="n">
        <f aca="false">$B$11*(($A$1074)*$C943/$B$12*$B$7+(1-$A$1074)*$D943/$B$12*$C$7)</f>
        <v>0</v>
      </c>
      <c r="BW943" s="31" t="n">
        <f aca="false">$B$11*(($A$1075)*$C943/$B$12*$B$7+(1-$A$1075)*$D943/$B$12*$C$7)</f>
        <v>0</v>
      </c>
      <c r="BX943" s="31" t="n">
        <f aca="false">$B$11*(($A$1076)*$C943/$B$12*$B$7+(1-$A$1076)*$D943/$B$12*$C$7)</f>
        <v>0</v>
      </c>
      <c r="BY943" s="31" t="n">
        <f aca="false">$B$11*(($A$1077)*$C943/$B$12*$B$7+(1-$A$1077)*$D943/$B$12*$C$7)</f>
        <v>0</v>
      </c>
      <c r="BZ943" s="31" t="n">
        <f aca="false">$B$11*(($A$1078)*$C943/$B$12*$B$7+(1-$A$1078)*$D943/$B$12*$C$7)</f>
        <v>0</v>
      </c>
      <c r="CA943" s="31" t="n">
        <f aca="false">$B$11*(($A$1079)*$C943/$B$12*$B$7+(1-$A$1079)*$D943/$B$12*$C$7)</f>
        <v>0</v>
      </c>
      <c r="CB943" s="31" t="n">
        <f aca="false">$B$11*(($A$1080)*$C943/$B$12*$B$7+(1-$A$1080)*$D943/$B$12*$C$7)</f>
        <v>0</v>
      </c>
      <c r="CC943" s="31" t="n">
        <f aca="false">$B$11*(($A$1081)*$C943/$B$12*$B$7+(1-$A$1081)*$D943/$B$12*$C$7)</f>
        <v>0</v>
      </c>
    </row>
    <row r="944" customFormat="false" ht="15" hidden="false" customHeight="false" outlineLevel="0" collapsed="false">
      <c r="A944" s="21" t="n">
        <v>920</v>
      </c>
      <c r="B944" s="27" t="n">
        <v>-1.76976901849968</v>
      </c>
      <c r="C944" s="9" t="n">
        <f aca="false">SUM(AM944:AV944)</f>
        <v>1</v>
      </c>
      <c r="D944" s="9" t="n">
        <f aca="false">SUM(AW944:BF944)</f>
        <v>0</v>
      </c>
      <c r="E944" s="24" t="n">
        <f aca="false">(1-C944/$B$12)*$B$8-C944/$B$12*$B$7</f>
        <v>0.005</v>
      </c>
      <c r="F944" s="24" t="n">
        <f aca="false">(1-D944/$B$12)*$C$8-D944/$B$12*$C$7</f>
        <v>0.09</v>
      </c>
      <c r="G944" s="47" t="n">
        <f aca="false">$B$11*($B$10*C944/$B$12*$B$7+(1-$B$10)*D944/$B$12*$C$7)</f>
        <v>200</v>
      </c>
      <c r="H944" s="24" t="n">
        <f aca="false">$B$10*E944+(1-$B$10)*F944</f>
        <v>0.0475</v>
      </c>
      <c r="I944" s="21"/>
      <c r="J944" s="21"/>
      <c r="K944" s="21"/>
      <c r="L944" s="21"/>
      <c r="M944" s="21"/>
      <c r="N944" s="21"/>
      <c r="O944" s="21"/>
      <c r="P944" s="21"/>
      <c r="Q944" s="21"/>
      <c r="R944" s="27" t="n">
        <v>0.0721937722644807</v>
      </c>
      <c r="S944" s="27" t="n">
        <v>0.738104848485008</v>
      </c>
      <c r="T944" s="27" t="n">
        <v>0.0959576348981622</v>
      </c>
      <c r="U944" s="27" t="n">
        <v>1.87808352516074</v>
      </c>
      <c r="V944" s="27" t="n">
        <v>1.73107803714764</v>
      </c>
      <c r="W944" s="27" t="n">
        <v>0.740266387497974</v>
      </c>
      <c r="X944" s="27" t="n">
        <v>-0.829271245922908</v>
      </c>
      <c r="Y944" s="27" t="n">
        <v>-0.704079063464293</v>
      </c>
      <c r="Z944" s="27" t="n">
        <v>1.81374666107679</v>
      </c>
      <c r="AA944" s="27" t="n">
        <v>-2.10079846140784</v>
      </c>
      <c r="AB944" s="27" t="n">
        <v>0.443790859311459</v>
      </c>
      <c r="AC944" s="27" t="n">
        <v>-0.327889623467281</v>
      </c>
      <c r="AD944" s="27" t="n">
        <v>0.179740112422141</v>
      </c>
      <c r="AE944" s="27" t="n">
        <v>0.517750655322945</v>
      </c>
      <c r="AF944" s="27" t="n">
        <v>0.241794988113861</v>
      </c>
      <c r="AG944" s="27" t="n">
        <v>1.275294083842</v>
      </c>
      <c r="AH944" s="27" t="n">
        <v>0.7011008848295</v>
      </c>
      <c r="AI944" s="27" t="n">
        <v>0.908213145140251</v>
      </c>
      <c r="AJ944" s="27" t="n">
        <v>-0.104729794563619</v>
      </c>
      <c r="AK944" s="27" t="n">
        <v>1.12077348956653</v>
      </c>
      <c r="AL944" s="21"/>
      <c r="AM944" s="31" t="n">
        <f aca="false">IF(SQRT($B$9)*$B944+SQRT(1-$B$9)*R944&lt;_xlfn.NORM.S.INV($B$6),1,0)</f>
        <v>0</v>
      </c>
      <c r="AN944" s="31" t="n">
        <f aca="false">IF(SQRT($B$9)*$B944+SQRT(1-$B$9)*S944&lt;_xlfn.NORM.S.INV($B$6),1,0)</f>
        <v>0</v>
      </c>
      <c r="AO944" s="31" t="n">
        <f aca="false">IF(SQRT($B$9)*$B944+SQRT(1-$B$9)*T944&lt;_xlfn.NORM.S.INV($B$6),1,0)</f>
        <v>0</v>
      </c>
      <c r="AP944" s="31" t="n">
        <f aca="false">IF(SQRT($B$9)*$B944+SQRT(1-$B$9)*U944&lt;_xlfn.NORM.S.INV($B$6),1,0)</f>
        <v>0</v>
      </c>
      <c r="AQ944" s="31" t="n">
        <f aca="false">IF(SQRT($B$9)*$B944+SQRT(1-$B$9)*V944&lt;_xlfn.NORM.S.INV($B$6),1,0)</f>
        <v>0</v>
      </c>
      <c r="AR944" s="31" t="n">
        <f aca="false">IF(SQRT($B$9)*$B944+SQRT(1-$B$9)*W944&lt;_xlfn.NORM.S.INV($B$6),1,0)</f>
        <v>0</v>
      </c>
      <c r="AS944" s="31" t="n">
        <f aca="false">IF(SQRT($B$9)*$B944+SQRT(1-$B$9)*X944&lt;_xlfn.NORM.S.INV($B$6),1,0)</f>
        <v>0</v>
      </c>
      <c r="AT944" s="31" t="n">
        <f aca="false">IF(SQRT($B$9)*$B944+SQRT(1-$B$9)*Y944&lt;_xlfn.NORM.S.INV($B$6),1,0)</f>
        <v>0</v>
      </c>
      <c r="AU944" s="31" t="n">
        <f aca="false">IF(SQRT($B$9)*$B944+SQRT(1-$B$9)*Z944&lt;_xlfn.NORM.S.INV($B$6),1,0)</f>
        <v>0</v>
      </c>
      <c r="AV944" s="31" t="n">
        <f aca="false">IF(SQRT($B$9)*$B944+SQRT(1-$B$9)*AA944&lt;_xlfn.NORM.S.INV($B$6),1,0)</f>
        <v>1</v>
      </c>
      <c r="AW944" s="31" t="n">
        <f aca="false">IF(SQRT($C$9)*$B944+SQRT(1-$C$9)*AB944&lt;_xlfn.NORM.S.INV($C$6),1,0)</f>
        <v>0</v>
      </c>
      <c r="AX944" s="31" t="n">
        <f aca="false">IF(SQRT($C$9)*$B944+SQRT(1-$C$9)*AC944&lt;_xlfn.NORM.S.INV($C$6),1,0)</f>
        <v>0</v>
      </c>
      <c r="AY944" s="31" t="n">
        <f aca="false">IF(SQRT($C$9)*$B944+SQRT(1-$C$9)*AD944&lt;_xlfn.NORM.S.INV($C$6),1,0)</f>
        <v>0</v>
      </c>
      <c r="AZ944" s="31" t="n">
        <f aca="false">IF(SQRT($C$9)*$B944+SQRT(1-$C$9)*AE944&lt;_xlfn.NORM.S.INV($C$6),1,0)</f>
        <v>0</v>
      </c>
      <c r="BA944" s="31" t="n">
        <f aca="false">IF(SQRT($C$9)*$B944+SQRT(1-$C$9)*AF944&lt;_xlfn.NORM.S.INV($C$6),1,0)</f>
        <v>0</v>
      </c>
      <c r="BB944" s="31" t="n">
        <f aca="false">IF(SQRT($C$9)*$B944+SQRT(1-$C$9)*AG944&lt;_xlfn.NORM.S.INV($C$6),1,0)</f>
        <v>0</v>
      </c>
      <c r="BC944" s="31" t="n">
        <f aca="false">IF(SQRT($C$9)*$B944+SQRT(1-$C$9)*AH944&lt;_xlfn.NORM.S.INV($C$6),1,0)</f>
        <v>0</v>
      </c>
      <c r="BD944" s="31" t="n">
        <f aca="false">IF(SQRT($C$9)*$B944+SQRT(1-$C$9)*AI944&lt;_xlfn.NORM.S.INV($C$6),1,0)</f>
        <v>0</v>
      </c>
      <c r="BE944" s="31" t="n">
        <f aca="false">IF(SQRT($C$9)*$B944+SQRT(1-$C$9)*AJ944&lt;_xlfn.NORM.S.INV($C$6),1,0)</f>
        <v>0</v>
      </c>
      <c r="BF944" s="31" t="n">
        <f aca="false">IF(SQRT($C$9)*$B944+SQRT(1-$C$9)*AK944&lt;_xlfn.NORM.S.INV($C$6),1,0)</f>
        <v>0</v>
      </c>
      <c r="BG944" s="21"/>
      <c r="BH944" s="21"/>
      <c r="BI944" s="31" t="n">
        <f aca="false">$B$11*(($A$1061)*$C944/$B$12*$B$7+(1-$A$1061)*$D944/$B$12*$C$7)</f>
        <v>0</v>
      </c>
      <c r="BJ944" s="31" t="n">
        <f aca="false">$B$11*(($A$1062)*$C944/$B$12*$B$7+(1-$A$1062)*$D944/$B$12*$C$7)</f>
        <v>20</v>
      </c>
      <c r="BK944" s="31" t="n">
        <f aca="false">$B$11*(($A$1063)*$C944/$B$12*$B$7+(1-$A$1063)*$D944/$B$12*$C$7)</f>
        <v>40</v>
      </c>
      <c r="BL944" s="31" t="n">
        <f aca="false">$B$11*(($A$1064)*$C944/$B$12*$B$7+(1-$A$1064)*$D944/$B$12*$C$7)</f>
        <v>60</v>
      </c>
      <c r="BM944" s="31" t="n">
        <f aca="false">$B$11*(($A$1065)*$C944/$B$12*$B$7+(1-$A$1065)*$D944/$B$12*$C$7)</f>
        <v>80</v>
      </c>
      <c r="BN944" s="31" t="n">
        <f aca="false">$B$11*(($A$1066)*$C944/$B$12*$B$7+(1-$A$1066)*$D944/$B$12*$C$7)</f>
        <v>100</v>
      </c>
      <c r="BO944" s="31" t="n">
        <f aca="false">$B$11*(($A$1067)*$C944/$B$12*$B$7+(1-$A$1067)*$D944/$B$12*$C$7)</f>
        <v>120</v>
      </c>
      <c r="BP944" s="31" t="n">
        <f aca="false">$B$11*(($A$1068)*$C944/$B$12*$B$7+(1-$A$1068)*$D944/$B$12*$C$7)</f>
        <v>140</v>
      </c>
      <c r="BQ944" s="31" t="n">
        <f aca="false">$B$11*(($A$1069)*$C944/$B$12*$B$7+(1-$A$1069)*$D944/$B$12*$C$7)</f>
        <v>160</v>
      </c>
      <c r="BR944" s="31" t="n">
        <f aca="false">$B$11*(($A$1070)*$C944/$B$12*$B$7+(1-$A$1070)*$D944/$B$12*$C$7)</f>
        <v>180</v>
      </c>
      <c r="BS944" s="31" t="n">
        <f aca="false">$B$11*(($A$1071)*$C944/$B$12*$B$7+(1-$A$1071)*$D944/$B$12*$C$7)</f>
        <v>200</v>
      </c>
      <c r="BT944" s="31" t="n">
        <f aca="false">$B$11*(($A$1072)*$C944/$B$12*$B$7+(1-$A$1072)*$D944/$B$12*$C$7)</f>
        <v>220</v>
      </c>
      <c r="BU944" s="31" t="n">
        <f aca="false">$B$11*(($A$1073)*$C944/$B$12*$B$7+(1-$A$1073)*$D944/$B$12*$C$7)</f>
        <v>240</v>
      </c>
      <c r="BV944" s="31" t="n">
        <f aca="false">$B$11*(($A$1074)*$C944/$B$12*$B$7+(1-$A$1074)*$D944/$B$12*$C$7)</f>
        <v>260</v>
      </c>
      <c r="BW944" s="31" t="n">
        <f aca="false">$B$11*(($A$1075)*$C944/$B$12*$B$7+(1-$A$1075)*$D944/$B$12*$C$7)</f>
        <v>280</v>
      </c>
      <c r="BX944" s="31" t="n">
        <f aca="false">$B$11*(($A$1076)*$C944/$B$12*$B$7+(1-$A$1076)*$D944/$B$12*$C$7)</f>
        <v>300</v>
      </c>
      <c r="BY944" s="31" t="n">
        <f aca="false">$B$11*(($A$1077)*$C944/$B$12*$B$7+(1-$A$1077)*$D944/$B$12*$C$7)</f>
        <v>320</v>
      </c>
      <c r="BZ944" s="31" t="n">
        <f aca="false">$B$11*(($A$1078)*$C944/$B$12*$B$7+(1-$A$1078)*$D944/$B$12*$C$7)</f>
        <v>340</v>
      </c>
      <c r="CA944" s="31" t="n">
        <f aca="false">$B$11*(($A$1079)*$C944/$B$12*$B$7+(1-$A$1079)*$D944/$B$12*$C$7)</f>
        <v>360</v>
      </c>
      <c r="CB944" s="31" t="n">
        <f aca="false">$B$11*(($A$1080)*$C944/$B$12*$B$7+(1-$A$1080)*$D944/$B$12*$C$7)</f>
        <v>380</v>
      </c>
      <c r="CC944" s="31" t="n">
        <f aca="false">$B$11*(($A$1081)*$C944/$B$12*$B$7+(1-$A$1081)*$D944/$B$12*$C$7)</f>
        <v>400</v>
      </c>
    </row>
    <row r="945" customFormat="false" ht="15" hidden="false" customHeight="false" outlineLevel="0" collapsed="false">
      <c r="A945" s="21" t="n">
        <v>921</v>
      </c>
      <c r="B945" s="27" t="n">
        <v>0.537570495427356</v>
      </c>
      <c r="C945" s="9" t="n">
        <f aca="false">SUM(AM945:AV945)</f>
        <v>0</v>
      </c>
      <c r="D945" s="9" t="n">
        <f aca="false">SUM(AW945:BF945)</f>
        <v>0</v>
      </c>
      <c r="E945" s="24" t="n">
        <f aca="false">(1-C945/$B$12)*$B$8-C945/$B$12*$B$7</f>
        <v>0.05</v>
      </c>
      <c r="F945" s="24" t="n">
        <f aca="false">(1-D945/$B$12)*$C$8-D945/$B$12*$C$7</f>
        <v>0.09</v>
      </c>
      <c r="G945" s="47" t="n">
        <f aca="false">$B$11*($B$10*C945/$B$12*$B$7+(1-$B$10)*D945/$B$12*$C$7)</f>
        <v>0</v>
      </c>
      <c r="H945" s="24" t="n">
        <f aca="false">$B$10*E945+(1-$B$10)*F945</f>
        <v>0.07</v>
      </c>
      <c r="I945" s="21"/>
      <c r="J945" s="21"/>
      <c r="K945" s="21"/>
      <c r="L945" s="21"/>
      <c r="M945" s="21"/>
      <c r="N945" s="21"/>
      <c r="O945" s="21"/>
      <c r="P945" s="21"/>
      <c r="Q945" s="21"/>
      <c r="R945" s="27" t="n">
        <v>0.300456527967843</v>
      </c>
      <c r="S945" s="27" t="n">
        <v>0.628971884526771</v>
      </c>
      <c r="T945" s="27" t="n">
        <v>1.59005485869326</v>
      </c>
      <c r="U945" s="27" t="n">
        <v>0.107369138493741</v>
      </c>
      <c r="V945" s="27" t="n">
        <v>-0.539423610348929</v>
      </c>
      <c r="W945" s="27" t="n">
        <v>0.149240022162969</v>
      </c>
      <c r="X945" s="27" t="n">
        <v>-1.00820700746459</v>
      </c>
      <c r="Y945" s="27" t="n">
        <v>0.15645512084118</v>
      </c>
      <c r="Z945" s="27" t="n">
        <v>1.03609620335834</v>
      </c>
      <c r="AA945" s="27" t="n">
        <v>-0.0372816651767674</v>
      </c>
      <c r="AB945" s="27" t="n">
        <v>-0.201041210498515</v>
      </c>
      <c r="AC945" s="27" t="n">
        <v>-0.0861834309032112</v>
      </c>
      <c r="AD945" s="27" t="n">
        <v>-1.24201021693027</v>
      </c>
      <c r="AE945" s="27" t="n">
        <v>0.551517125338291</v>
      </c>
      <c r="AF945" s="27" t="n">
        <v>-1.65473565793105</v>
      </c>
      <c r="AG945" s="27" t="n">
        <v>-0.427748797808936</v>
      </c>
      <c r="AH945" s="27" t="n">
        <v>0.841475591216398</v>
      </c>
      <c r="AI945" s="27" t="n">
        <v>-0.0519932491053368</v>
      </c>
      <c r="AJ945" s="27" t="n">
        <v>2.15819958039656</v>
      </c>
      <c r="AK945" s="27" t="n">
        <v>-0.989446584090569</v>
      </c>
      <c r="AL945" s="21"/>
      <c r="AM945" s="31" t="n">
        <f aca="false">IF(SQRT($B$9)*$B945+SQRT(1-$B$9)*R945&lt;_xlfn.NORM.S.INV($B$6),1,0)</f>
        <v>0</v>
      </c>
      <c r="AN945" s="31" t="n">
        <f aca="false">IF(SQRT($B$9)*$B945+SQRT(1-$B$9)*S945&lt;_xlfn.NORM.S.INV($B$6),1,0)</f>
        <v>0</v>
      </c>
      <c r="AO945" s="31" t="n">
        <f aca="false">IF(SQRT($B$9)*$B945+SQRT(1-$B$9)*T945&lt;_xlfn.NORM.S.INV($B$6),1,0)</f>
        <v>0</v>
      </c>
      <c r="AP945" s="31" t="n">
        <f aca="false">IF(SQRT($B$9)*$B945+SQRT(1-$B$9)*U945&lt;_xlfn.NORM.S.INV($B$6),1,0)</f>
        <v>0</v>
      </c>
      <c r="AQ945" s="31" t="n">
        <f aca="false">IF(SQRT($B$9)*$B945+SQRT(1-$B$9)*V945&lt;_xlfn.NORM.S.INV($B$6),1,0)</f>
        <v>0</v>
      </c>
      <c r="AR945" s="31" t="n">
        <f aca="false">IF(SQRT($B$9)*$B945+SQRT(1-$B$9)*W945&lt;_xlfn.NORM.S.INV($B$6),1,0)</f>
        <v>0</v>
      </c>
      <c r="AS945" s="31" t="n">
        <f aca="false">IF(SQRT($B$9)*$B945+SQRT(1-$B$9)*X945&lt;_xlfn.NORM.S.INV($B$6),1,0)</f>
        <v>0</v>
      </c>
      <c r="AT945" s="31" t="n">
        <f aca="false">IF(SQRT($B$9)*$B945+SQRT(1-$B$9)*Y945&lt;_xlfn.NORM.S.INV($B$6),1,0)</f>
        <v>0</v>
      </c>
      <c r="AU945" s="31" t="n">
        <f aca="false">IF(SQRT($B$9)*$B945+SQRT(1-$B$9)*Z945&lt;_xlfn.NORM.S.INV($B$6),1,0)</f>
        <v>0</v>
      </c>
      <c r="AV945" s="31" t="n">
        <f aca="false">IF(SQRT($B$9)*$B945+SQRT(1-$B$9)*AA945&lt;_xlfn.NORM.S.INV($B$6),1,0)</f>
        <v>0</v>
      </c>
      <c r="AW945" s="31" t="n">
        <f aca="false">IF(SQRT($C$9)*$B945+SQRT(1-$C$9)*AB945&lt;_xlfn.NORM.S.INV($C$6),1,0)</f>
        <v>0</v>
      </c>
      <c r="AX945" s="31" t="n">
        <f aca="false">IF(SQRT($C$9)*$B945+SQRT(1-$C$9)*AC945&lt;_xlfn.NORM.S.INV($C$6),1,0)</f>
        <v>0</v>
      </c>
      <c r="AY945" s="31" t="n">
        <f aca="false">IF(SQRT($C$9)*$B945+SQRT(1-$C$9)*AD945&lt;_xlfn.NORM.S.INV($C$6),1,0)</f>
        <v>0</v>
      </c>
      <c r="AZ945" s="31" t="n">
        <f aca="false">IF(SQRT($C$9)*$B945+SQRT(1-$C$9)*AE945&lt;_xlfn.NORM.S.INV($C$6),1,0)</f>
        <v>0</v>
      </c>
      <c r="BA945" s="31" t="n">
        <f aca="false">IF(SQRT($C$9)*$B945+SQRT(1-$C$9)*AF945&lt;_xlfn.NORM.S.INV($C$6),1,0)</f>
        <v>0</v>
      </c>
      <c r="BB945" s="31" t="n">
        <f aca="false">IF(SQRT($C$9)*$B945+SQRT(1-$C$9)*AG945&lt;_xlfn.NORM.S.INV($C$6),1,0)</f>
        <v>0</v>
      </c>
      <c r="BC945" s="31" t="n">
        <f aca="false">IF(SQRT($C$9)*$B945+SQRT(1-$C$9)*AH945&lt;_xlfn.NORM.S.INV($C$6),1,0)</f>
        <v>0</v>
      </c>
      <c r="BD945" s="31" t="n">
        <f aca="false">IF(SQRT($C$9)*$B945+SQRT(1-$C$9)*AI945&lt;_xlfn.NORM.S.INV($C$6),1,0)</f>
        <v>0</v>
      </c>
      <c r="BE945" s="31" t="n">
        <f aca="false">IF(SQRT($C$9)*$B945+SQRT(1-$C$9)*AJ945&lt;_xlfn.NORM.S.INV($C$6),1,0)</f>
        <v>0</v>
      </c>
      <c r="BF945" s="31" t="n">
        <f aca="false">IF(SQRT($C$9)*$B945+SQRT(1-$C$9)*AK945&lt;_xlfn.NORM.S.INV($C$6),1,0)</f>
        <v>0</v>
      </c>
      <c r="BG945" s="21"/>
      <c r="BH945" s="21"/>
      <c r="BI945" s="31" t="n">
        <f aca="false">$B$11*(($A$1061)*$C945/$B$12*$B$7+(1-$A$1061)*$D945/$B$12*$C$7)</f>
        <v>0</v>
      </c>
      <c r="BJ945" s="31" t="n">
        <f aca="false">$B$11*(($A$1062)*$C945/$B$12*$B$7+(1-$A$1062)*$D945/$B$12*$C$7)</f>
        <v>0</v>
      </c>
      <c r="BK945" s="31" t="n">
        <f aca="false">$B$11*(($A$1063)*$C945/$B$12*$B$7+(1-$A$1063)*$D945/$B$12*$C$7)</f>
        <v>0</v>
      </c>
      <c r="BL945" s="31" t="n">
        <f aca="false">$B$11*(($A$1064)*$C945/$B$12*$B$7+(1-$A$1064)*$D945/$B$12*$C$7)</f>
        <v>0</v>
      </c>
      <c r="BM945" s="31" t="n">
        <f aca="false">$B$11*(($A$1065)*$C945/$B$12*$B$7+(1-$A$1065)*$D945/$B$12*$C$7)</f>
        <v>0</v>
      </c>
      <c r="BN945" s="31" t="n">
        <f aca="false">$B$11*(($A$1066)*$C945/$B$12*$B$7+(1-$A$1066)*$D945/$B$12*$C$7)</f>
        <v>0</v>
      </c>
      <c r="BO945" s="31" t="n">
        <f aca="false">$B$11*(($A$1067)*$C945/$B$12*$B$7+(1-$A$1067)*$D945/$B$12*$C$7)</f>
        <v>0</v>
      </c>
      <c r="BP945" s="31" t="n">
        <f aca="false">$B$11*(($A$1068)*$C945/$B$12*$B$7+(1-$A$1068)*$D945/$B$12*$C$7)</f>
        <v>0</v>
      </c>
      <c r="BQ945" s="31" t="n">
        <f aca="false">$B$11*(($A$1069)*$C945/$B$12*$B$7+(1-$A$1069)*$D945/$B$12*$C$7)</f>
        <v>0</v>
      </c>
      <c r="BR945" s="31" t="n">
        <f aca="false">$B$11*(($A$1070)*$C945/$B$12*$B$7+(1-$A$1070)*$D945/$B$12*$C$7)</f>
        <v>0</v>
      </c>
      <c r="BS945" s="31" t="n">
        <f aca="false">$B$11*(($A$1071)*$C945/$B$12*$B$7+(1-$A$1071)*$D945/$B$12*$C$7)</f>
        <v>0</v>
      </c>
      <c r="BT945" s="31" t="n">
        <f aca="false">$B$11*(($A$1072)*$C945/$B$12*$B$7+(1-$A$1072)*$D945/$B$12*$C$7)</f>
        <v>0</v>
      </c>
      <c r="BU945" s="31" t="n">
        <f aca="false">$B$11*(($A$1073)*$C945/$B$12*$B$7+(1-$A$1073)*$D945/$B$12*$C$7)</f>
        <v>0</v>
      </c>
      <c r="BV945" s="31" t="n">
        <f aca="false">$B$11*(($A$1074)*$C945/$B$12*$B$7+(1-$A$1074)*$D945/$B$12*$C$7)</f>
        <v>0</v>
      </c>
      <c r="BW945" s="31" t="n">
        <f aca="false">$B$11*(($A$1075)*$C945/$B$12*$B$7+(1-$A$1075)*$D945/$B$12*$C$7)</f>
        <v>0</v>
      </c>
      <c r="BX945" s="31" t="n">
        <f aca="false">$B$11*(($A$1076)*$C945/$B$12*$B$7+(1-$A$1076)*$D945/$B$12*$C$7)</f>
        <v>0</v>
      </c>
      <c r="BY945" s="31" t="n">
        <f aca="false">$B$11*(($A$1077)*$C945/$B$12*$B$7+(1-$A$1077)*$D945/$B$12*$C$7)</f>
        <v>0</v>
      </c>
      <c r="BZ945" s="31" t="n">
        <f aca="false">$B$11*(($A$1078)*$C945/$B$12*$B$7+(1-$A$1078)*$D945/$B$12*$C$7)</f>
        <v>0</v>
      </c>
      <c r="CA945" s="31" t="n">
        <f aca="false">$B$11*(($A$1079)*$C945/$B$12*$B$7+(1-$A$1079)*$D945/$B$12*$C$7)</f>
        <v>0</v>
      </c>
      <c r="CB945" s="31" t="n">
        <f aca="false">$B$11*(($A$1080)*$C945/$B$12*$B$7+(1-$A$1080)*$D945/$B$12*$C$7)</f>
        <v>0</v>
      </c>
      <c r="CC945" s="31" t="n">
        <f aca="false">$B$11*(($A$1081)*$C945/$B$12*$B$7+(1-$A$1081)*$D945/$B$12*$C$7)</f>
        <v>0</v>
      </c>
    </row>
    <row r="946" customFormat="false" ht="15" hidden="false" customHeight="false" outlineLevel="0" collapsed="false">
      <c r="A946" s="21" t="n">
        <v>922</v>
      </c>
      <c r="B946" s="27" t="n">
        <v>-0.439983233945104</v>
      </c>
      <c r="C946" s="9" t="n">
        <f aca="false">SUM(AM946:AV946)</f>
        <v>0</v>
      </c>
      <c r="D946" s="9" t="n">
        <f aca="false">SUM(AW946:BF946)</f>
        <v>0</v>
      </c>
      <c r="E946" s="24" t="n">
        <f aca="false">(1-C946/$B$12)*$B$8-C946/$B$12*$B$7</f>
        <v>0.05</v>
      </c>
      <c r="F946" s="24" t="n">
        <f aca="false">(1-D946/$B$12)*$C$8-D946/$B$12*$C$7</f>
        <v>0.09</v>
      </c>
      <c r="G946" s="47" t="n">
        <f aca="false">$B$11*($B$10*C946/$B$12*$B$7+(1-$B$10)*D946/$B$12*$C$7)</f>
        <v>0</v>
      </c>
      <c r="H946" s="24" t="n">
        <f aca="false">$B$10*E946+(1-$B$10)*F946</f>
        <v>0.07</v>
      </c>
      <c r="I946" s="21"/>
      <c r="J946" s="21"/>
      <c r="K946" s="21"/>
      <c r="L946" s="21"/>
      <c r="M946" s="21"/>
      <c r="N946" s="21"/>
      <c r="O946" s="21"/>
      <c r="P946" s="21"/>
      <c r="Q946" s="21"/>
      <c r="R946" s="27" t="n">
        <v>0.155917060682089</v>
      </c>
      <c r="S946" s="27" t="n">
        <v>2.21815712737324</v>
      </c>
      <c r="T946" s="27" t="n">
        <v>1.59265917865961</v>
      </c>
      <c r="U946" s="27" t="n">
        <v>-0.562973109175037</v>
      </c>
      <c r="V946" s="27" t="n">
        <v>-0.795304060835043</v>
      </c>
      <c r="W946" s="27" t="n">
        <v>-0.0491875473901548</v>
      </c>
      <c r="X946" s="27" t="n">
        <v>0.37112594234297</v>
      </c>
      <c r="Y946" s="27" t="n">
        <v>0.0437369178625551</v>
      </c>
      <c r="Z946" s="27" t="n">
        <v>0.0784511158555978</v>
      </c>
      <c r="AA946" s="27" t="n">
        <v>-0.124769015841611</v>
      </c>
      <c r="AB946" s="27" t="n">
        <v>-0.824870173325676</v>
      </c>
      <c r="AC946" s="27" t="n">
        <v>0.795377419173773</v>
      </c>
      <c r="AD946" s="27" t="n">
        <v>0.780758123944945</v>
      </c>
      <c r="AE946" s="27" t="n">
        <v>-0.163635059681066</v>
      </c>
      <c r="AF946" s="27" t="n">
        <v>0.460911303826038</v>
      </c>
      <c r="AG946" s="27" t="n">
        <v>-0.833096455755383</v>
      </c>
      <c r="AH946" s="27" t="n">
        <v>-0.852161494146138</v>
      </c>
      <c r="AI946" s="27" t="n">
        <v>-0.633137474757775</v>
      </c>
      <c r="AJ946" s="27" t="n">
        <v>-0.701204210907391</v>
      </c>
      <c r="AK946" s="27" t="n">
        <v>0.6061297007952</v>
      </c>
      <c r="AL946" s="21"/>
      <c r="AM946" s="31" t="n">
        <f aca="false">IF(SQRT($B$9)*$B946+SQRT(1-$B$9)*R946&lt;_xlfn.NORM.S.INV($B$6),1,0)</f>
        <v>0</v>
      </c>
      <c r="AN946" s="31" t="n">
        <f aca="false">IF(SQRT($B$9)*$B946+SQRT(1-$B$9)*S946&lt;_xlfn.NORM.S.INV($B$6),1,0)</f>
        <v>0</v>
      </c>
      <c r="AO946" s="31" t="n">
        <f aca="false">IF(SQRT($B$9)*$B946+SQRT(1-$B$9)*T946&lt;_xlfn.NORM.S.INV($B$6),1,0)</f>
        <v>0</v>
      </c>
      <c r="AP946" s="31" t="n">
        <f aca="false">IF(SQRT($B$9)*$B946+SQRT(1-$B$9)*U946&lt;_xlfn.NORM.S.INV($B$6),1,0)</f>
        <v>0</v>
      </c>
      <c r="AQ946" s="31" t="n">
        <f aca="false">IF(SQRT($B$9)*$B946+SQRT(1-$B$9)*V946&lt;_xlfn.NORM.S.INV($B$6),1,0)</f>
        <v>0</v>
      </c>
      <c r="AR946" s="31" t="n">
        <f aca="false">IF(SQRT($B$9)*$B946+SQRT(1-$B$9)*W946&lt;_xlfn.NORM.S.INV($B$6),1,0)</f>
        <v>0</v>
      </c>
      <c r="AS946" s="31" t="n">
        <f aca="false">IF(SQRT($B$9)*$B946+SQRT(1-$B$9)*X946&lt;_xlfn.NORM.S.INV($B$6),1,0)</f>
        <v>0</v>
      </c>
      <c r="AT946" s="31" t="n">
        <f aca="false">IF(SQRT($B$9)*$B946+SQRT(1-$B$9)*Y946&lt;_xlfn.NORM.S.INV($B$6),1,0)</f>
        <v>0</v>
      </c>
      <c r="AU946" s="31" t="n">
        <f aca="false">IF(SQRT($B$9)*$B946+SQRT(1-$B$9)*Z946&lt;_xlfn.NORM.S.INV($B$6),1,0)</f>
        <v>0</v>
      </c>
      <c r="AV946" s="31" t="n">
        <f aca="false">IF(SQRT($B$9)*$B946+SQRT(1-$B$9)*AA946&lt;_xlfn.NORM.S.INV($B$6),1,0)</f>
        <v>0</v>
      </c>
      <c r="AW946" s="31" t="n">
        <f aca="false">IF(SQRT($C$9)*$B946+SQRT(1-$C$9)*AB946&lt;_xlfn.NORM.S.INV($C$6),1,0)</f>
        <v>0</v>
      </c>
      <c r="AX946" s="31" t="n">
        <f aca="false">IF(SQRT($C$9)*$B946+SQRT(1-$C$9)*AC946&lt;_xlfn.NORM.S.INV($C$6),1,0)</f>
        <v>0</v>
      </c>
      <c r="AY946" s="31" t="n">
        <f aca="false">IF(SQRT($C$9)*$B946+SQRT(1-$C$9)*AD946&lt;_xlfn.NORM.S.INV($C$6),1,0)</f>
        <v>0</v>
      </c>
      <c r="AZ946" s="31" t="n">
        <f aca="false">IF(SQRT($C$9)*$B946+SQRT(1-$C$9)*AE946&lt;_xlfn.NORM.S.INV($C$6),1,0)</f>
        <v>0</v>
      </c>
      <c r="BA946" s="31" t="n">
        <f aca="false">IF(SQRT($C$9)*$B946+SQRT(1-$C$9)*AF946&lt;_xlfn.NORM.S.INV($C$6),1,0)</f>
        <v>0</v>
      </c>
      <c r="BB946" s="31" t="n">
        <f aca="false">IF(SQRT($C$9)*$B946+SQRT(1-$C$9)*AG946&lt;_xlfn.NORM.S.INV($C$6),1,0)</f>
        <v>0</v>
      </c>
      <c r="BC946" s="31" t="n">
        <f aca="false">IF(SQRT($C$9)*$B946+SQRT(1-$C$9)*AH946&lt;_xlfn.NORM.S.INV($C$6),1,0)</f>
        <v>0</v>
      </c>
      <c r="BD946" s="31" t="n">
        <f aca="false">IF(SQRT($C$9)*$B946+SQRT(1-$C$9)*AI946&lt;_xlfn.NORM.S.INV($C$6),1,0)</f>
        <v>0</v>
      </c>
      <c r="BE946" s="31" t="n">
        <f aca="false">IF(SQRT($C$9)*$B946+SQRT(1-$C$9)*AJ946&lt;_xlfn.NORM.S.INV($C$6),1,0)</f>
        <v>0</v>
      </c>
      <c r="BF946" s="31" t="n">
        <f aca="false">IF(SQRT($C$9)*$B946+SQRT(1-$C$9)*AK946&lt;_xlfn.NORM.S.INV($C$6),1,0)</f>
        <v>0</v>
      </c>
      <c r="BG946" s="21"/>
      <c r="BH946" s="21"/>
      <c r="BI946" s="31" t="n">
        <f aca="false">$B$11*(($A$1061)*$C946/$B$12*$B$7+(1-$A$1061)*$D946/$B$12*$C$7)</f>
        <v>0</v>
      </c>
      <c r="BJ946" s="31" t="n">
        <f aca="false">$B$11*(($A$1062)*$C946/$B$12*$B$7+(1-$A$1062)*$D946/$B$12*$C$7)</f>
        <v>0</v>
      </c>
      <c r="BK946" s="31" t="n">
        <f aca="false">$B$11*(($A$1063)*$C946/$B$12*$B$7+(1-$A$1063)*$D946/$B$12*$C$7)</f>
        <v>0</v>
      </c>
      <c r="BL946" s="31" t="n">
        <f aca="false">$B$11*(($A$1064)*$C946/$B$12*$B$7+(1-$A$1064)*$D946/$B$12*$C$7)</f>
        <v>0</v>
      </c>
      <c r="BM946" s="31" t="n">
        <f aca="false">$B$11*(($A$1065)*$C946/$B$12*$B$7+(1-$A$1065)*$D946/$B$12*$C$7)</f>
        <v>0</v>
      </c>
      <c r="BN946" s="31" t="n">
        <f aca="false">$B$11*(($A$1066)*$C946/$B$12*$B$7+(1-$A$1066)*$D946/$B$12*$C$7)</f>
        <v>0</v>
      </c>
      <c r="BO946" s="31" t="n">
        <f aca="false">$B$11*(($A$1067)*$C946/$B$12*$B$7+(1-$A$1067)*$D946/$B$12*$C$7)</f>
        <v>0</v>
      </c>
      <c r="BP946" s="31" t="n">
        <f aca="false">$B$11*(($A$1068)*$C946/$B$12*$B$7+(1-$A$1068)*$D946/$B$12*$C$7)</f>
        <v>0</v>
      </c>
      <c r="BQ946" s="31" t="n">
        <f aca="false">$B$11*(($A$1069)*$C946/$B$12*$B$7+(1-$A$1069)*$D946/$B$12*$C$7)</f>
        <v>0</v>
      </c>
      <c r="BR946" s="31" t="n">
        <f aca="false">$B$11*(($A$1070)*$C946/$B$12*$B$7+(1-$A$1070)*$D946/$B$12*$C$7)</f>
        <v>0</v>
      </c>
      <c r="BS946" s="31" t="n">
        <f aca="false">$B$11*(($A$1071)*$C946/$B$12*$B$7+(1-$A$1071)*$D946/$B$12*$C$7)</f>
        <v>0</v>
      </c>
      <c r="BT946" s="31" t="n">
        <f aca="false">$B$11*(($A$1072)*$C946/$B$12*$B$7+(1-$A$1072)*$D946/$B$12*$C$7)</f>
        <v>0</v>
      </c>
      <c r="BU946" s="31" t="n">
        <f aca="false">$B$11*(($A$1073)*$C946/$B$12*$B$7+(1-$A$1073)*$D946/$B$12*$C$7)</f>
        <v>0</v>
      </c>
      <c r="BV946" s="31" t="n">
        <f aca="false">$B$11*(($A$1074)*$C946/$B$12*$B$7+(1-$A$1074)*$D946/$B$12*$C$7)</f>
        <v>0</v>
      </c>
      <c r="BW946" s="31" t="n">
        <f aca="false">$B$11*(($A$1075)*$C946/$B$12*$B$7+(1-$A$1075)*$D946/$B$12*$C$7)</f>
        <v>0</v>
      </c>
      <c r="BX946" s="31" t="n">
        <f aca="false">$B$11*(($A$1076)*$C946/$B$12*$B$7+(1-$A$1076)*$D946/$B$12*$C$7)</f>
        <v>0</v>
      </c>
      <c r="BY946" s="31" t="n">
        <f aca="false">$B$11*(($A$1077)*$C946/$B$12*$B$7+(1-$A$1077)*$D946/$B$12*$C$7)</f>
        <v>0</v>
      </c>
      <c r="BZ946" s="31" t="n">
        <f aca="false">$B$11*(($A$1078)*$C946/$B$12*$B$7+(1-$A$1078)*$D946/$B$12*$C$7)</f>
        <v>0</v>
      </c>
      <c r="CA946" s="31" t="n">
        <f aca="false">$B$11*(($A$1079)*$C946/$B$12*$B$7+(1-$A$1079)*$D946/$B$12*$C$7)</f>
        <v>0</v>
      </c>
      <c r="CB946" s="31" t="n">
        <f aca="false">$B$11*(($A$1080)*$C946/$B$12*$B$7+(1-$A$1080)*$D946/$B$12*$C$7)</f>
        <v>0</v>
      </c>
      <c r="CC946" s="31" t="n">
        <f aca="false">$B$11*(($A$1081)*$C946/$B$12*$B$7+(1-$A$1081)*$D946/$B$12*$C$7)</f>
        <v>0</v>
      </c>
    </row>
    <row r="947" customFormat="false" ht="15" hidden="false" customHeight="false" outlineLevel="0" collapsed="false">
      <c r="A947" s="21" t="n">
        <v>923</v>
      </c>
      <c r="B947" s="27" t="n">
        <v>0.511719601932763</v>
      </c>
      <c r="C947" s="9" t="n">
        <f aca="false">SUM(AM947:AV947)</f>
        <v>0</v>
      </c>
      <c r="D947" s="9" t="n">
        <f aca="false">SUM(AW947:BF947)</f>
        <v>0</v>
      </c>
      <c r="E947" s="24" t="n">
        <f aca="false">(1-C947/$B$12)*$B$8-C947/$B$12*$B$7</f>
        <v>0.05</v>
      </c>
      <c r="F947" s="24" t="n">
        <f aca="false">(1-D947/$B$12)*$C$8-D947/$B$12*$C$7</f>
        <v>0.09</v>
      </c>
      <c r="G947" s="47" t="n">
        <f aca="false">$B$11*($B$10*C947/$B$12*$B$7+(1-$B$10)*D947/$B$12*$C$7)</f>
        <v>0</v>
      </c>
      <c r="H947" s="24" t="n">
        <f aca="false">$B$10*E947+(1-$B$10)*F947</f>
        <v>0.07</v>
      </c>
      <c r="I947" s="21"/>
      <c r="J947" s="21"/>
      <c r="K947" s="21"/>
      <c r="L947" s="21"/>
      <c r="M947" s="21"/>
      <c r="N947" s="21"/>
      <c r="O947" s="21"/>
      <c r="P947" s="21"/>
      <c r="Q947" s="21"/>
      <c r="R947" s="27" t="n">
        <v>-0.934518668707933</v>
      </c>
      <c r="S947" s="27" t="n">
        <v>-1.11133758433634</v>
      </c>
      <c r="T947" s="27" t="n">
        <v>0.80503873506552</v>
      </c>
      <c r="U947" s="27" t="n">
        <v>1.37760686304477</v>
      </c>
      <c r="V947" s="27" t="n">
        <v>-2.44338670652102</v>
      </c>
      <c r="W947" s="27" t="n">
        <v>2.01000368316036</v>
      </c>
      <c r="X947" s="27" t="n">
        <v>0.479256948431881</v>
      </c>
      <c r="Y947" s="27" t="n">
        <v>-0.164306552109851</v>
      </c>
      <c r="Z947" s="27" t="n">
        <v>-0.192134363191016</v>
      </c>
      <c r="AA947" s="27" t="n">
        <v>0.630775335391501</v>
      </c>
      <c r="AB947" s="27" t="n">
        <v>-0.61765356208838</v>
      </c>
      <c r="AC947" s="27" t="n">
        <v>1.7499166828972</v>
      </c>
      <c r="AD947" s="27" t="n">
        <v>-1.87070439624823</v>
      </c>
      <c r="AE947" s="27" t="n">
        <v>-1.49065464625617</v>
      </c>
      <c r="AF947" s="27" t="n">
        <v>-0.772902680912197</v>
      </c>
      <c r="AG947" s="27" t="n">
        <v>0.798565751682829</v>
      </c>
      <c r="AH947" s="27" t="n">
        <v>1.10783806242006</v>
      </c>
      <c r="AI947" s="27" t="n">
        <v>1.139576388028</v>
      </c>
      <c r="AJ947" s="27" t="n">
        <v>1.42352621246436</v>
      </c>
      <c r="AK947" s="27" t="n">
        <v>0.866042976471613</v>
      </c>
      <c r="AL947" s="21"/>
      <c r="AM947" s="31" t="n">
        <f aca="false">IF(SQRT($B$9)*$B947+SQRT(1-$B$9)*R947&lt;_xlfn.NORM.S.INV($B$6),1,0)</f>
        <v>0</v>
      </c>
      <c r="AN947" s="31" t="n">
        <f aca="false">IF(SQRT($B$9)*$B947+SQRT(1-$B$9)*S947&lt;_xlfn.NORM.S.INV($B$6),1,0)</f>
        <v>0</v>
      </c>
      <c r="AO947" s="31" t="n">
        <f aca="false">IF(SQRT($B$9)*$B947+SQRT(1-$B$9)*T947&lt;_xlfn.NORM.S.INV($B$6),1,0)</f>
        <v>0</v>
      </c>
      <c r="AP947" s="31" t="n">
        <f aca="false">IF(SQRT($B$9)*$B947+SQRT(1-$B$9)*U947&lt;_xlfn.NORM.S.INV($B$6),1,0)</f>
        <v>0</v>
      </c>
      <c r="AQ947" s="31" t="n">
        <f aca="false">IF(SQRT($B$9)*$B947+SQRT(1-$B$9)*V947&lt;_xlfn.NORM.S.INV($B$6),1,0)</f>
        <v>0</v>
      </c>
      <c r="AR947" s="31" t="n">
        <f aca="false">IF(SQRT($B$9)*$B947+SQRT(1-$B$9)*W947&lt;_xlfn.NORM.S.INV($B$6),1,0)</f>
        <v>0</v>
      </c>
      <c r="AS947" s="31" t="n">
        <f aca="false">IF(SQRT($B$9)*$B947+SQRT(1-$B$9)*X947&lt;_xlfn.NORM.S.INV($B$6),1,0)</f>
        <v>0</v>
      </c>
      <c r="AT947" s="31" t="n">
        <f aca="false">IF(SQRT($B$9)*$B947+SQRT(1-$B$9)*Y947&lt;_xlfn.NORM.S.INV($B$6),1,0)</f>
        <v>0</v>
      </c>
      <c r="AU947" s="31" t="n">
        <f aca="false">IF(SQRT($B$9)*$B947+SQRT(1-$B$9)*Z947&lt;_xlfn.NORM.S.INV($B$6),1,0)</f>
        <v>0</v>
      </c>
      <c r="AV947" s="31" t="n">
        <f aca="false">IF(SQRT($B$9)*$B947+SQRT(1-$B$9)*AA947&lt;_xlfn.NORM.S.INV($B$6),1,0)</f>
        <v>0</v>
      </c>
      <c r="AW947" s="31" t="n">
        <f aca="false">IF(SQRT($C$9)*$B947+SQRT(1-$C$9)*AB947&lt;_xlfn.NORM.S.INV($C$6),1,0)</f>
        <v>0</v>
      </c>
      <c r="AX947" s="31" t="n">
        <f aca="false">IF(SQRT($C$9)*$B947+SQRT(1-$C$9)*AC947&lt;_xlfn.NORM.S.INV($C$6),1,0)</f>
        <v>0</v>
      </c>
      <c r="AY947" s="31" t="n">
        <f aca="false">IF(SQRT($C$9)*$B947+SQRT(1-$C$9)*AD947&lt;_xlfn.NORM.S.INV($C$6),1,0)</f>
        <v>0</v>
      </c>
      <c r="AZ947" s="31" t="n">
        <f aca="false">IF(SQRT($C$9)*$B947+SQRT(1-$C$9)*AE947&lt;_xlfn.NORM.S.INV($C$6),1,0)</f>
        <v>0</v>
      </c>
      <c r="BA947" s="31" t="n">
        <f aca="false">IF(SQRT($C$9)*$B947+SQRT(1-$C$9)*AF947&lt;_xlfn.NORM.S.INV($C$6),1,0)</f>
        <v>0</v>
      </c>
      <c r="BB947" s="31" t="n">
        <f aca="false">IF(SQRT($C$9)*$B947+SQRT(1-$C$9)*AG947&lt;_xlfn.NORM.S.INV($C$6),1,0)</f>
        <v>0</v>
      </c>
      <c r="BC947" s="31" t="n">
        <f aca="false">IF(SQRT($C$9)*$B947+SQRT(1-$C$9)*AH947&lt;_xlfn.NORM.S.INV($C$6),1,0)</f>
        <v>0</v>
      </c>
      <c r="BD947" s="31" t="n">
        <f aca="false">IF(SQRT($C$9)*$B947+SQRT(1-$C$9)*AI947&lt;_xlfn.NORM.S.INV($C$6),1,0)</f>
        <v>0</v>
      </c>
      <c r="BE947" s="31" t="n">
        <f aca="false">IF(SQRT($C$9)*$B947+SQRT(1-$C$9)*AJ947&lt;_xlfn.NORM.S.INV($C$6),1,0)</f>
        <v>0</v>
      </c>
      <c r="BF947" s="31" t="n">
        <f aca="false">IF(SQRT($C$9)*$B947+SQRT(1-$C$9)*AK947&lt;_xlfn.NORM.S.INV($C$6),1,0)</f>
        <v>0</v>
      </c>
      <c r="BG947" s="21"/>
      <c r="BH947" s="21"/>
      <c r="BI947" s="31" t="n">
        <f aca="false">$B$11*(($A$1061)*$C947/$B$12*$B$7+(1-$A$1061)*$D947/$B$12*$C$7)</f>
        <v>0</v>
      </c>
      <c r="BJ947" s="31" t="n">
        <f aca="false">$B$11*(($A$1062)*$C947/$B$12*$B$7+(1-$A$1062)*$D947/$B$12*$C$7)</f>
        <v>0</v>
      </c>
      <c r="BK947" s="31" t="n">
        <f aca="false">$B$11*(($A$1063)*$C947/$B$12*$B$7+(1-$A$1063)*$D947/$B$12*$C$7)</f>
        <v>0</v>
      </c>
      <c r="BL947" s="31" t="n">
        <f aca="false">$B$11*(($A$1064)*$C947/$B$12*$B$7+(1-$A$1064)*$D947/$B$12*$C$7)</f>
        <v>0</v>
      </c>
      <c r="BM947" s="31" t="n">
        <f aca="false">$B$11*(($A$1065)*$C947/$B$12*$B$7+(1-$A$1065)*$D947/$B$12*$C$7)</f>
        <v>0</v>
      </c>
      <c r="BN947" s="31" t="n">
        <f aca="false">$B$11*(($A$1066)*$C947/$B$12*$B$7+(1-$A$1066)*$D947/$B$12*$C$7)</f>
        <v>0</v>
      </c>
      <c r="BO947" s="31" t="n">
        <f aca="false">$B$11*(($A$1067)*$C947/$B$12*$B$7+(1-$A$1067)*$D947/$B$12*$C$7)</f>
        <v>0</v>
      </c>
      <c r="BP947" s="31" t="n">
        <f aca="false">$B$11*(($A$1068)*$C947/$B$12*$B$7+(1-$A$1068)*$D947/$B$12*$C$7)</f>
        <v>0</v>
      </c>
      <c r="BQ947" s="31" t="n">
        <f aca="false">$B$11*(($A$1069)*$C947/$B$12*$B$7+(1-$A$1069)*$D947/$B$12*$C$7)</f>
        <v>0</v>
      </c>
      <c r="BR947" s="31" t="n">
        <f aca="false">$B$11*(($A$1070)*$C947/$B$12*$B$7+(1-$A$1070)*$D947/$B$12*$C$7)</f>
        <v>0</v>
      </c>
      <c r="BS947" s="31" t="n">
        <f aca="false">$B$11*(($A$1071)*$C947/$B$12*$B$7+(1-$A$1071)*$D947/$B$12*$C$7)</f>
        <v>0</v>
      </c>
      <c r="BT947" s="31" t="n">
        <f aca="false">$B$11*(($A$1072)*$C947/$B$12*$B$7+(1-$A$1072)*$D947/$B$12*$C$7)</f>
        <v>0</v>
      </c>
      <c r="BU947" s="31" t="n">
        <f aca="false">$B$11*(($A$1073)*$C947/$B$12*$B$7+(1-$A$1073)*$D947/$B$12*$C$7)</f>
        <v>0</v>
      </c>
      <c r="BV947" s="31" t="n">
        <f aca="false">$B$11*(($A$1074)*$C947/$B$12*$B$7+(1-$A$1074)*$D947/$B$12*$C$7)</f>
        <v>0</v>
      </c>
      <c r="BW947" s="31" t="n">
        <f aca="false">$B$11*(($A$1075)*$C947/$B$12*$B$7+(1-$A$1075)*$D947/$B$12*$C$7)</f>
        <v>0</v>
      </c>
      <c r="BX947" s="31" t="n">
        <f aca="false">$B$11*(($A$1076)*$C947/$B$12*$B$7+(1-$A$1076)*$D947/$B$12*$C$7)</f>
        <v>0</v>
      </c>
      <c r="BY947" s="31" t="n">
        <f aca="false">$B$11*(($A$1077)*$C947/$B$12*$B$7+(1-$A$1077)*$D947/$B$12*$C$7)</f>
        <v>0</v>
      </c>
      <c r="BZ947" s="31" t="n">
        <f aca="false">$B$11*(($A$1078)*$C947/$B$12*$B$7+(1-$A$1078)*$D947/$B$12*$C$7)</f>
        <v>0</v>
      </c>
      <c r="CA947" s="31" t="n">
        <f aca="false">$B$11*(($A$1079)*$C947/$B$12*$B$7+(1-$A$1079)*$D947/$B$12*$C$7)</f>
        <v>0</v>
      </c>
      <c r="CB947" s="31" t="n">
        <f aca="false">$B$11*(($A$1080)*$C947/$B$12*$B$7+(1-$A$1080)*$D947/$B$12*$C$7)</f>
        <v>0</v>
      </c>
      <c r="CC947" s="31" t="n">
        <f aca="false">$B$11*(($A$1081)*$C947/$B$12*$B$7+(1-$A$1081)*$D947/$B$12*$C$7)</f>
        <v>0</v>
      </c>
    </row>
    <row r="948" customFormat="false" ht="15" hidden="false" customHeight="false" outlineLevel="0" collapsed="false">
      <c r="A948" s="21" t="n">
        <v>924</v>
      </c>
      <c r="B948" s="27" t="n">
        <v>-0.119485335746312</v>
      </c>
      <c r="C948" s="9" t="n">
        <f aca="false">SUM(AM948:AV948)</f>
        <v>0</v>
      </c>
      <c r="D948" s="9" t="n">
        <f aca="false">SUM(AW948:BF948)</f>
        <v>0</v>
      </c>
      <c r="E948" s="24" t="n">
        <f aca="false">(1-C948/$B$12)*$B$8-C948/$B$12*$B$7</f>
        <v>0.05</v>
      </c>
      <c r="F948" s="24" t="n">
        <f aca="false">(1-D948/$B$12)*$C$8-D948/$B$12*$C$7</f>
        <v>0.09</v>
      </c>
      <c r="G948" s="47" t="n">
        <f aca="false">$B$11*($B$10*C948/$B$12*$B$7+(1-$B$10)*D948/$B$12*$C$7)</f>
        <v>0</v>
      </c>
      <c r="H948" s="24" t="n">
        <f aca="false">$B$10*E948+(1-$B$10)*F948</f>
        <v>0.07</v>
      </c>
      <c r="I948" s="21"/>
      <c r="J948" s="21"/>
      <c r="K948" s="21"/>
      <c r="L948" s="21"/>
      <c r="M948" s="21"/>
      <c r="N948" s="21"/>
      <c r="O948" s="21"/>
      <c r="P948" s="21"/>
      <c r="Q948" s="21"/>
      <c r="R948" s="27" t="n">
        <v>0.252292345535675</v>
      </c>
      <c r="S948" s="27" t="n">
        <v>0.707837667631045</v>
      </c>
      <c r="T948" s="27" t="n">
        <v>0.226978373456893</v>
      </c>
      <c r="U948" s="27" t="n">
        <v>1.1765642244972</v>
      </c>
      <c r="V948" s="27" t="n">
        <v>-0.544026244086441</v>
      </c>
      <c r="W948" s="27" t="n">
        <v>-0.758707129640433</v>
      </c>
      <c r="X948" s="27" t="n">
        <v>1.18412385941478</v>
      </c>
      <c r="Y948" s="27" t="n">
        <v>-0.225958352188407</v>
      </c>
      <c r="Z948" s="27" t="n">
        <v>-2.17771060046014</v>
      </c>
      <c r="AA948" s="27" t="n">
        <v>0.11553058395592</v>
      </c>
      <c r="AB948" s="27" t="n">
        <v>0.371845113550267</v>
      </c>
      <c r="AC948" s="27" t="n">
        <v>-1.42746048616272</v>
      </c>
      <c r="AD948" s="27" t="n">
        <v>-0.0662537114834953</v>
      </c>
      <c r="AE948" s="27" t="n">
        <v>-0.853856964815596</v>
      </c>
      <c r="AF948" s="27" t="n">
        <v>-0.523559090081364</v>
      </c>
      <c r="AG948" s="27" t="n">
        <v>3.03124002729469</v>
      </c>
      <c r="AH948" s="27" t="n">
        <v>0.0176319622795166</v>
      </c>
      <c r="AI948" s="27" t="n">
        <v>-1.58085039875507</v>
      </c>
      <c r="AJ948" s="27" t="n">
        <v>-0.972947333213538</v>
      </c>
      <c r="AK948" s="27" t="n">
        <v>-0.804551572265518</v>
      </c>
      <c r="AL948" s="21"/>
      <c r="AM948" s="31" t="n">
        <f aca="false">IF(SQRT($B$9)*$B948+SQRT(1-$B$9)*R948&lt;_xlfn.NORM.S.INV($B$6),1,0)</f>
        <v>0</v>
      </c>
      <c r="AN948" s="31" t="n">
        <f aca="false">IF(SQRT($B$9)*$B948+SQRT(1-$B$9)*S948&lt;_xlfn.NORM.S.INV($B$6),1,0)</f>
        <v>0</v>
      </c>
      <c r="AO948" s="31" t="n">
        <f aca="false">IF(SQRT($B$9)*$B948+SQRT(1-$B$9)*T948&lt;_xlfn.NORM.S.INV($B$6),1,0)</f>
        <v>0</v>
      </c>
      <c r="AP948" s="31" t="n">
        <f aca="false">IF(SQRT($B$9)*$B948+SQRT(1-$B$9)*U948&lt;_xlfn.NORM.S.INV($B$6),1,0)</f>
        <v>0</v>
      </c>
      <c r="AQ948" s="31" t="n">
        <f aca="false">IF(SQRT($B$9)*$B948+SQRT(1-$B$9)*V948&lt;_xlfn.NORM.S.INV($B$6),1,0)</f>
        <v>0</v>
      </c>
      <c r="AR948" s="31" t="n">
        <f aca="false">IF(SQRT($B$9)*$B948+SQRT(1-$B$9)*W948&lt;_xlfn.NORM.S.INV($B$6),1,0)</f>
        <v>0</v>
      </c>
      <c r="AS948" s="31" t="n">
        <f aca="false">IF(SQRT($B$9)*$B948+SQRT(1-$B$9)*X948&lt;_xlfn.NORM.S.INV($B$6),1,0)</f>
        <v>0</v>
      </c>
      <c r="AT948" s="31" t="n">
        <f aca="false">IF(SQRT($B$9)*$B948+SQRT(1-$B$9)*Y948&lt;_xlfn.NORM.S.INV($B$6),1,0)</f>
        <v>0</v>
      </c>
      <c r="AU948" s="31" t="n">
        <f aca="false">IF(SQRT($B$9)*$B948+SQRT(1-$B$9)*Z948&lt;_xlfn.NORM.S.INV($B$6),1,0)</f>
        <v>0</v>
      </c>
      <c r="AV948" s="31" t="n">
        <f aca="false">IF(SQRT($B$9)*$B948+SQRT(1-$B$9)*AA948&lt;_xlfn.NORM.S.INV($B$6),1,0)</f>
        <v>0</v>
      </c>
      <c r="AW948" s="31" t="n">
        <f aca="false">IF(SQRT($C$9)*$B948+SQRT(1-$C$9)*AB948&lt;_xlfn.NORM.S.INV($C$6),1,0)</f>
        <v>0</v>
      </c>
      <c r="AX948" s="31" t="n">
        <f aca="false">IF(SQRT($C$9)*$B948+SQRT(1-$C$9)*AC948&lt;_xlfn.NORM.S.INV($C$6),1,0)</f>
        <v>0</v>
      </c>
      <c r="AY948" s="31" t="n">
        <f aca="false">IF(SQRT($C$9)*$B948+SQRT(1-$C$9)*AD948&lt;_xlfn.NORM.S.INV($C$6),1,0)</f>
        <v>0</v>
      </c>
      <c r="AZ948" s="31" t="n">
        <f aca="false">IF(SQRT($C$9)*$B948+SQRT(1-$C$9)*AE948&lt;_xlfn.NORM.S.INV($C$6),1,0)</f>
        <v>0</v>
      </c>
      <c r="BA948" s="31" t="n">
        <f aca="false">IF(SQRT($C$9)*$B948+SQRT(1-$C$9)*AF948&lt;_xlfn.NORM.S.INV($C$6),1,0)</f>
        <v>0</v>
      </c>
      <c r="BB948" s="31" t="n">
        <f aca="false">IF(SQRT($C$9)*$B948+SQRT(1-$C$9)*AG948&lt;_xlfn.NORM.S.INV($C$6),1,0)</f>
        <v>0</v>
      </c>
      <c r="BC948" s="31" t="n">
        <f aca="false">IF(SQRT($C$9)*$B948+SQRT(1-$C$9)*AH948&lt;_xlfn.NORM.S.INV($C$6),1,0)</f>
        <v>0</v>
      </c>
      <c r="BD948" s="31" t="n">
        <f aca="false">IF(SQRT($C$9)*$B948+SQRT(1-$C$9)*AI948&lt;_xlfn.NORM.S.INV($C$6),1,0)</f>
        <v>0</v>
      </c>
      <c r="BE948" s="31" t="n">
        <f aca="false">IF(SQRT($C$9)*$B948+SQRT(1-$C$9)*AJ948&lt;_xlfn.NORM.S.INV($C$6),1,0)</f>
        <v>0</v>
      </c>
      <c r="BF948" s="31" t="n">
        <f aca="false">IF(SQRT($C$9)*$B948+SQRT(1-$C$9)*AK948&lt;_xlfn.NORM.S.INV($C$6),1,0)</f>
        <v>0</v>
      </c>
      <c r="BG948" s="21"/>
      <c r="BH948" s="21"/>
      <c r="BI948" s="31" t="n">
        <f aca="false">$B$11*(($A$1061)*$C948/$B$12*$B$7+(1-$A$1061)*$D948/$B$12*$C$7)</f>
        <v>0</v>
      </c>
      <c r="BJ948" s="31" t="n">
        <f aca="false">$B$11*(($A$1062)*$C948/$B$12*$B$7+(1-$A$1062)*$D948/$B$12*$C$7)</f>
        <v>0</v>
      </c>
      <c r="BK948" s="31" t="n">
        <f aca="false">$B$11*(($A$1063)*$C948/$B$12*$B$7+(1-$A$1063)*$D948/$B$12*$C$7)</f>
        <v>0</v>
      </c>
      <c r="BL948" s="31" t="n">
        <f aca="false">$B$11*(($A$1064)*$C948/$B$12*$B$7+(1-$A$1064)*$D948/$B$12*$C$7)</f>
        <v>0</v>
      </c>
      <c r="BM948" s="31" t="n">
        <f aca="false">$B$11*(($A$1065)*$C948/$B$12*$B$7+(1-$A$1065)*$D948/$B$12*$C$7)</f>
        <v>0</v>
      </c>
      <c r="BN948" s="31" t="n">
        <f aca="false">$B$11*(($A$1066)*$C948/$B$12*$B$7+(1-$A$1066)*$D948/$B$12*$C$7)</f>
        <v>0</v>
      </c>
      <c r="BO948" s="31" t="n">
        <f aca="false">$B$11*(($A$1067)*$C948/$B$12*$B$7+(1-$A$1067)*$D948/$B$12*$C$7)</f>
        <v>0</v>
      </c>
      <c r="BP948" s="31" t="n">
        <f aca="false">$B$11*(($A$1068)*$C948/$B$12*$B$7+(1-$A$1068)*$D948/$B$12*$C$7)</f>
        <v>0</v>
      </c>
      <c r="BQ948" s="31" t="n">
        <f aca="false">$B$11*(($A$1069)*$C948/$B$12*$B$7+(1-$A$1069)*$D948/$B$12*$C$7)</f>
        <v>0</v>
      </c>
      <c r="BR948" s="31" t="n">
        <f aca="false">$B$11*(($A$1070)*$C948/$B$12*$B$7+(1-$A$1070)*$D948/$B$12*$C$7)</f>
        <v>0</v>
      </c>
      <c r="BS948" s="31" t="n">
        <f aca="false">$B$11*(($A$1071)*$C948/$B$12*$B$7+(1-$A$1071)*$D948/$B$12*$C$7)</f>
        <v>0</v>
      </c>
      <c r="BT948" s="31" t="n">
        <f aca="false">$B$11*(($A$1072)*$C948/$B$12*$B$7+(1-$A$1072)*$D948/$B$12*$C$7)</f>
        <v>0</v>
      </c>
      <c r="BU948" s="31" t="n">
        <f aca="false">$B$11*(($A$1073)*$C948/$B$12*$B$7+(1-$A$1073)*$D948/$B$12*$C$7)</f>
        <v>0</v>
      </c>
      <c r="BV948" s="31" t="n">
        <f aca="false">$B$11*(($A$1074)*$C948/$B$12*$B$7+(1-$A$1074)*$D948/$B$12*$C$7)</f>
        <v>0</v>
      </c>
      <c r="BW948" s="31" t="n">
        <f aca="false">$B$11*(($A$1075)*$C948/$B$12*$B$7+(1-$A$1075)*$D948/$B$12*$C$7)</f>
        <v>0</v>
      </c>
      <c r="BX948" s="31" t="n">
        <f aca="false">$B$11*(($A$1076)*$C948/$B$12*$B$7+(1-$A$1076)*$D948/$B$12*$C$7)</f>
        <v>0</v>
      </c>
      <c r="BY948" s="31" t="n">
        <f aca="false">$B$11*(($A$1077)*$C948/$B$12*$B$7+(1-$A$1077)*$D948/$B$12*$C$7)</f>
        <v>0</v>
      </c>
      <c r="BZ948" s="31" t="n">
        <f aca="false">$B$11*(($A$1078)*$C948/$B$12*$B$7+(1-$A$1078)*$D948/$B$12*$C$7)</f>
        <v>0</v>
      </c>
      <c r="CA948" s="31" t="n">
        <f aca="false">$B$11*(($A$1079)*$C948/$B$12*$B$7+(1-$A$1079)*$D948/$B$12*$C$7)</f>
        <v>0</v>
      </c>
      <c r="CB948" s="31" t="n">
        <f aca="false">$B$11*(($A$1080)*$C948/$B$12*$B$7+(1-$A$1080)*$D948/$B$12*$C$7)</f>
        <v>0</v>
      </c>
      <c r="CC948" s="31" t="n">
        <f aca="false">$B$11*(($A$1081)*$C948/$B$12*$B$7+(1-$A$1081)*$D948/$B$12*$C$7)</f>
        <v>0</v>
      </c>
    </row>
    <row r="949" customFormat="false" ht="15" hidden="false" customHeight="false" outlineLevel="0" collapsed="false">
      <c r="A949" s="21" t="n">
        <v>925</v>
      </c>
      <c r="B949" s="27" t="n">
        <v>0.211074008936794</v>
      </c>
      <c r="C949" s="9" t="n">
        <f aca="false">SUM(AM949:AV949)</f>
        <v>0</v>
      </c>
      <c r="D949" s="9" t="n">
        <f aca="false">SUM(AW949:BF949)</f>
        <v>0</v>
      </c>
      <c r="E949" s="24" t="n">
        <f aca="false">(1-C949/$B$12)*$B$8-C949/$B$12*$B$7</f>
        <v>0.05</v>
      </c>
      <c r="F949" s="24" t="n">
        <f aca="false">(1-D949/$B$12)*$C$8-D949/$B$12*$C$7</f>
        <v>0.09</v>
      </c>
      <c r="G949" s="47" t="n">
        <f aca="false">$B$11*($B$10*C949/$B$12*$B$7+(1-$B$10)*D949/$B$12*$C$7)</f>
        <v>0</v>
      </c>
      <c r="H949" s="24" t="n">
        <f aca="false">$B$10*E949+(1-$B$10)*F949</f>
        <v>0.07</v>
      </c>
      <c r="I949" s="21"/>
      <c r="J949" s="21"/>
      <c r="K949" s="21"/>
      <c r="L949" s="21"/>
      <c r="M949" s="21"/>
      <c r="N949" s="21"/>
      <c r="O949" s="21"/>
      <c r="P949" s="21"/>
      <c r="Q949" s="21"/>
      <c r="R949" s="27" t="n">
        <v>-1.0878383665954</v>
      </c>
      <c r="S949" s="27" t="n">
        <v>0.743478697841391</v>
      </c>
      <c r="T949" s="27" t="n">
        <v>0.20723269710342</v>
      </c>
      <c r="U949" s="27" t="n">
        <v>-1.66065618881461</v>
      </c>
      <c r="V949" s="27" t="n">
        <v>-0.0437727930972675</v>
      </c>
      <c r="W949" s="27" t="n">
        <v>-2.07125343246082</v>
      </c>
      <c r="X949" s="27" t="n">
        <v>0.828698691389894</v>
      </c>
      <c r="Y949" s="27" t="n">
        <v>1.51967666864929</v>
      </c>
      <c r="Z949" s="27" t="n">
        <v>-0.366193991206227</v>
      </c>
      <c r="AA949" s="27" t="n">
        <v>-0.794245146249845</v>
      </c>
      <c r="AB949" s="27" t="n">
        <v>0.303833902230263</v>
      </c>
      <c r="AC949" s="27" t="n">
        <v>1.35270771072505</v>
      </c>
      <c r="AD949" s="27" t="n">
        <v>-0.482859520338274</v>
      </c>
      <c r="AE949" s="27" t="n">
        <v>-0.461501390248601</v>
      </c>
      <c r="AF949" s="27" t="n">
        <v>0.832414427347403</v>
      </c>
      <c r="AG949" s="27" t="n">
        <v>0.784044496410024</v>
      </c>
      <c r="AH949" s="27" t="n">
        <v>1.47769917889127</v>
      </c>
      <c r="AI949" s="27" t="n">
        <v>0.697138249084008</v>
      </c>
      <c r="AJ949" s="27" t="n">
        <v>-0.877084488366188</v>
      </c>
      <c r="AK949" s="27" t="n">
        <v>1.04804336890666</v>
      </c>
      <c r="AL949" s="21"/>
      <c r="AM949" s="31" t="n">
        <f aca="false">IF(SQRT($B$9)*$B949+SQRT(1-$B$9)*R949&lt;_xlfn.NORM.S.INV($B$6),1,0)</f>
        <v>0</v>
      </c>
      <c r="AN949" s="31" t="n">
        <f aca="false">IF(SQRT($B$9)*$B949+SQRT(1-$B$9)*S949&lt;_xlfn.NORM.S.INV($B$6),1,0)</f>
        <v>0</v>
      </c>
      <c r="AO949" s="31" t="n">
        <f aca="false">IF(SQRT($B$9)*$B949+SQRT(1-$B$9)*T949&lt;_xlfn.NORM.S.INV($B$6),1,0)</f>
        <v>0</v>
      </c>
      <c r="AP949" s="31" t="n">
        <f aca="false">IF(SQRT($B$9)*$B949+SQRT(1-$B$9)*U949&lt;_xlfn.NORM.S.INV($B$6),1,0)</f>
        <v>0</v>
      </c>
      <c r="AQ949" s="31" t="n">
        <f aca="false">IF(SQRT($B$9)*$B949+SQRT(1-$B$9)*V949&lt;_xlfn.NORM.S.INV($B$6),1,0)</f>
        <v>0</v>
      </c>
      <c r="AR949" s="31" t="n">
        <f aca="false">IF(SQRT($B$9)*$B949+SQRT(1-$B$9)*W949&lt;_xlfn.NORM.S.INV($B$6),1,0)</f>
        <v>0</v>
      </c>
      <c r="AS949" s="31" t="n">
        <f aca="false">IF(SQRT($B$9)*$B949+SQRT(1-$B$9)*X949&lt;_xlfn.NORM.S.INV($B$6),1,0)</f>
        <v>0</v>
      </c>
      <c r="AT949" s="31" t="n">
        <f aca="false">IF(SQRT($B$9)*$B949+SQRT(1-$B$9)*Y949&lt;_xlfn.NORM.S.INV($B$6),1,0)</f>
        <v>0</v>
      </c>
      <c r="AU949" s="31" t="n">
        <f aca="false">IF(SQRT($B$9)*$B949+SQRT(1-$B$9)*Z949&lt;_xlfn.NORM.S.INV($B$6),1,0)</f>
        <v>0</v>
      </c>
      <c r="AV949" s="31" t="n">
        <f aca="false">IF(SQRT($B$9)*$B949+SQRT(1-$B$9)*AA949&lt;_xlfn.NORM.S.INV($B$6),1,0)</f>
        <v>0</v>
      </c>
      <c r="AW949" s="31" t="n">
        <f aca="false">IF(SQRT($C$9)*$B949+SQRT(1-$C$9)*AB949&lt;_xlfn.NORM.S.INV($C$6),1,0)</f>
        <v>0</v>
      </c>
      <c r="AX949" s="31" t="n">
        <f aca="false">IF(SQRT($C$9)*$B949+SQRT(1-$C$9)*AC949&lt;_xlfn.NORM.S.INV($C$6),1,0)</f>
        <v>0</v>
      </c>
      <c r="AY949" s="31" t="n">
        <f aca="false">IF(SQRT($C$9)*$B949+SQRT(1-$C$9)*AD949&lt;_xlfn.NORM.S.INV($C$6),1,0)</f>
        <v>0</v>
      </c>
      <c r="AZ949" s="31" t="n">
        <f aca="false">IF(SQRT($C$9)*$B949+SQRT(1-$C$9)*AE949&lt;_xlfn.NORM.S.INV($C$6),1,0)</f>
        <v>0</v>
      </c>
      <c r="BA949" s="31" t="n">
        <f aca="false">IF(SQRT($C$9)*$B949+SQRT(1-$C$9)*AF949&lt;_xlfn.NORM.S.INV($C$6),1,0)</f>
        <v>0</v>
      </c>
      <c r="BB949" s="31" t="n">
        <f aca="false">IF(SQRT($C$9)*$B949+SQRT(1-$C$9)*AG949&lt;_xlfn.NORM.S.INV($C$6),1,0)</f>
        <v>0</v>
      </c>
      <c r="BC949" s="31" t="n">
        <f aca="false">IF(SQRT($C$9)*$B949+SQRT(1-$C$9)*AH949&lt;_xlfn.NORM.S.INV($C$6),1,0)</f>
        <v>0</v>
      </c>
      <c r="BD949" s="31" t="n">
        <f aca="false">IF(SQRT($C$9)*$B949+SQRT(1-$C$9)*AI949&lt;_xlfn.NORM.S.INV($C$6),1,0)</f>
        <v>0</v>
      </c>
      <c r="BE949" s="31" t="n">
        <f aca="false">IF(SQRT($C$9)*$B949+SQRT(1-$C$9)*AJ949&lt;_xlfn.NORM.S.INV($C$6),1,0)</f>
        <v>0</v>
      </c>
      <c r="BF949" s="31" t="n">
        <f aca="false">IF(SQRT($C$9)*$B949+SQRT(1-$C$9)*AK949&lt;_xlfn.NORM.S.INV($C$6),1,0)</f>
        <v>0</v>
      </c>
      <c r="BG949" s="21"/>
      <c r="BH949" s="21"/>
      <c r="BI949" s="31" t="n">
        <f aca="false">$B$11*(($A$1061)*$C949/$B$12*$B$7+(1-$A$1061)*$D949/$B$12*$C$7)</f>
        <v>0</v>
      </c>
      <c r="BJ949" s="31" t="n">
        <f aca="false">$B$11*(($A$1062)*$C949/$B$12*$B$7+(1-$A$1062)*$D949/$B$12*$C$7)</f>
        <v>0</v>
      </c>
      <c r="BK949" s="31" t="n">
        <f aca="false">$B$11*(($A$1063)*$C949/$B$12*$B$7+(1-$A$1063)*$D949/$B$12*$C$7)</f>
        <v>0</v>
      </c>
      <c r="BL949" s="31" t="n">
        <f aca="false">$B$11*(($A$1064)*$C949/$B$12*$B$7+(1-$A$1064)*$D949/$B$12*$C$7)</f>
        <v>0</v>
      </c>
      <c r="BM949" s="31" t="n">
        <f aca="false">$B$11*(($A$1065)*$C949/$B$12*$B$7+(1-$A$1065)*$D949/$B$12*$C$7)</f>
        <v>0</v>
      </c>
      <c r="BN949" s="31" t="n">
        <f aca="false">$B$11*(($A$1066)*$C949/$B$12*$B$7+(1-$A$1066)*$D949/$B$12*$C$7)</f>
        <v>0</v>
      </c>
      <c r="BO949" s="31" t="n">
        <f aca="false">$B$11*(($A$1067)*$C949/$B$12*$B$7+(1-$A$1067)*$D949/$B$12*$C$7)</f>
        <v>0</v>
      </c>
      <c r="BP949" s="31" t="n">
        <f aca="false">$B$11*(($A$1068)*$C949/$B$12*$B$7+(1-$A$1068)*$D949/$B$12*$C$7)</f>
        <v>0</v>
      </c>
      <c r="BQ949" s="31" t="n">
        <f aca="false">$B$11*(($A$1069)*$C949/$B$12*$B$7+(1-$A$1069)*$D949/$B$12*$C$7)</f>
        <v>0</v>
      </c>
      <c r="BR949" s="31" t="n">
        <f aca="false">$B$11*(($A$1070)*$C949/$B$12*$B$7+(1-$A$1070)*$D949/$B$12*$C$7)</f>
        <v>0</v>
      </c>
      <c r="BS949" s="31" t="n">
        <f aca="false">$B$11*(($A$1071)*$C949/$B$12*$B$7+(1-$A$1071)*$D949/$B$12*$C$7)</f>
        <v>0</v>
      </c>
      <c r="BT949" s="31" t="n">
        <f aca="false">$B$11*(($A$1072)*$C949/$B$12*$B$7+(1-$A$1072)*$D949/$B$12*$C$7)</f>
        <v>0</v>
      </c>
      <c r="BU949" s="31" t="n">
        <f aca="false">$B$11*(($A$1073)*$C949/$B$12*$B$7+(1-$A$1073)*$D949/$B$12*$C$7)</f>
        <v>0</v>
      </c>
      <c r="BV949" s="31" t="n">
        <f aca="false">$B$11*(($A$1074)*$C949/$B$12*$B$7+(1-$A$1074)*$D949/$B$12*$C$7)</f>
        <v>0</v>
      </c>
      <c r="BW949" s="31" t="n">
        <f aca="false">$B$11*(($A$1075)*$C949/$B$12*$B$7+(1-$A$1075)*$D949/$B$12*$C$7)</f>
        <v>0</v>
      </c>
      <c r="BX949" s="31" t="n">
        <f aca="false">$B$11*(($A$1076)*$C949/$B$12*$B$7+(1-$A$1076)*$D949/$B$12*$C$7)</f>
        <v>0</v>
      </c>
      <c r="BY949" s="31" t="n">
        <f aca="false">$B$11*(($A$1077)*$C949/$B$12*$B$7+(1-$A$1077)*$D949/$B$12*$C$7)</f>
        <v>0</v>
      </c>
      <c r="BZ949" s="31" t="n">
        <f aca="false">$B$11*(($A$1078)*$C949/$B$12*$B$7+(1-$A$1078)*$D949/$B$12*$C$7)</f>
        <v>0</v>
      </c>
      <c r="CA949" s="31" t="n">
        <f aca="false">$B$11*(($A$1079)*$C949/$B$12*$B$7+(1-$A$1079)*$D949/$B$12*$C$7)</f>
        <v>0</v>
      </c>
      <c r="CB949" s="31" t="n">
        <f aca="false">$B$11*(($A$1080)*$C949/$B$12*$B$7+(1-$A$1080)*$D949/$B$12*$C$7)</f>
        <v>0</v>
      </c>
      <c r="CC949" s="31" t="n">
        <f aca="false">$B$11*(($A$1081)*$C949/$B$12*$B$7+(1-$A$1081)*$D949/$B$12*$C$7)</f>
        <v>0</v>
      </c>
    </row>
    <row r="950" customFormat="false" ht="15" hidden="false" customHeight="false" outlineLevel="0" collapsed="false">
      <c r="A950" s="21" t="n">
        <v>926</v>
      </c>
      <c r="B950" s="27" t="n">
        <v>-0.98049404150928</v>
      </c>
      <c r="C950" s="9" t="n">
        <f aca="false">SUM(AM950:AV950)</f>
        <v>1</v>
      </c>
      <c r="D950" s="9" t="n">
        <f aca="false">SUM(AW950:BF950)</f>
        <v>0</v>
      </c>
      <c r="E950" s="24" t="n">
        <f aca="false">(1-C950/$B$12)*$B$8-C950/$B$12*$B$7</f>
        <v>0.005</v>
      </c>
      <c r="F950" s="24" t="n">
        <f aca="false">(1-D950/$B$12)*$C$8-D950/$B$12*$C$7</f>
        <v>0.09</v>
      </c>
      <c r="G950" s="47" t="n">
        <f aca="false">$B$11*($B$10*C950/$B$12*$B$7+(1-$B$10)*D950/$B$12*$C$7)</f>
        <v>200</v>
      </c>
      <c r="H950" s="24" t="n">
        <f aca="false">$B$10*E950+(1-$B$10)*F950</f>
        <v>0.0475</v>
      </c>
      <c r="I950" s="21"/>
      <c r="J950" s="21"/>
      <c r="K950" s="21"/>
      <c r="L950" s="21"/>
      <c r="M950" s="21"/>
      <c r="N950" s="21"/>
      <c r="O950" s="21"/>
      <c r="P950" s="21"/>
      <c r="Q950" s="21"/>
      <c r="R950" s="27" t="n">
        <v>-2.52477055210409</v>
      </c>
      <c r="S950" s="27" t="n">
        <v>1.31858574067308</v>
      </c>
      <c r="T950" s="27" t="n">
        <v>0.235678889357557</v>
      </c>
      <c r="U950" s="27" t="n">
        <v>0.0865911284977636</v>
      </c>
      <c r="V950" s="27" t="n">
        <v>-0.160685975304478</v>
      </c>
      <c r="W950" s="27" t="n">
        <v>0.724579880097735</v>
      </c>
      <c r="X950" s="27" t="n">
        <v>1.79195624213865</v>
      </c>
      <c r="Y950" s="27" t="n">
        <v>0.935783099087133</v>
      </c>
      <c r="Z950" s="27" t="n">
        <v>-0.579576586692685</v>
      </c>
      <c r="AA950" s="27" t="n">
        <v>1.31053550819819</v>
      </c>
      <c r="AB950" s="27" t="n">
        <v>0.563465139881479</v>
      </c>
      <c r="AC950" s="27" t="n">
        <v>-1.03521643859576</v>
      </c>
      <c r="AD950" s="27" t="n">
        <v>-0.416560360346291</v>
      </c>
      <c r="AE950" s="27" t="n">
        <v>-1.07407897152364</v>
      </c>
      <c r="AF950" s="27" t="n">
        <v>-1.09937393647515</v>
      </c>
      <c r="AG950" s="27" t="n">
        <v>-0.526771458984923</v>
      </c>
      <c r="AH950" s="27" t="n">
        <v>1.77538160842961</v>
      </c>
      <c r="AI950" s="27" t="n">
        <v>1.23467431388736</v>
      </c>
      <c r="AJ950" s="27" t="n">
        <v>0.115960521841012</v>
      </c>
      <c r="AK950" s="27" t="n">
        <v>-0.344721425830172</v>
      </c>
      <c r="AL950" s="21"/>
      <c r="AM950" s="31" t="n">
        <f aca="false">IF(SQRT($B$9)*$B950+SQRT(1-$B$9)*R950&lt;_xlfn.NORM.S.INV($B$6),1,0)</f>
        <v>1</v>
      </c>
      <c r="AN950" s="31" t="n">
        <f aca="false">IF(SQRT($B$9)*$B950+SQRT(1-$B$9)*S950&lt;_xlfn.NORM.S.INV($B$6),1,0)</f>
        <v>0</v>
      </c>
      <c r="AO950" s="31" t="n">
        <f aca="false">IF(SQRT($B$9)*$B950+SQRT(1-$B$9)*T950&lt;_xlfn.NORM.S.INV($B$6),1,0)</f>
        <v>0</v>
      </c>
      <c r="AP950" s="31" t="n">
        <f aca="false">IF(SQRT($B$9)*$B950+SQRT(1-$B$9)*U950&lt;_xlfn.NORM.S.INV($B$6),1,0)</f>
        <v>0</v>
      </c>
      <c r="AQ950" s="31" t="n">
        <f aca="false">IF(SQRT($B$9)*$B950+SQRT(1-$B$9)*V950&lt;_xlfn.NORM.S.INV($B$6),1,0)</f>
        <v>0</v>
      </c>
      <c r="AR950" s="31" t="n">
        <f aca="false">IF(SQRT($B$9)*$B950+SQRT(1-$B$9)*W950&lt;_xlfn.NORM.S.INV($B$6),1,0)</f>
        <v>0</v>
      </c>
      <c r="AS950" s="31" t="n">
        <f aca="false">IF(SQRT($B$9)*$B950+SQRT(1-$B$9)*X950&lt;_xlfn.NORM.S.INV($B$6),1,0)</f>
        <v>0</v>
      </c>
      <c r="AT950" s="31" t="n">
        <f aca="false">IF(SQRT($B$9)*$B950+SQRT(1-$B$9)*Y950&lt;_xlfn.NORM.S.INV($B$6),1,0)</f>
        <v>0</v>
      </c>
      <c r="AU950" s="31" t="n">
        <f aca="false">IF(SQRT($B$9)*$B950+SQRT(1-$B$9)*Z950&lt;_xlfn.NORM.S.INV($B$6),1,0)</f>
        <v>0</v>
      </c>
      <c r="AV950" s="31" t="n">
        <f aca="false">IF(SQRT($B$9)*$B950+SQRT(1-$B$9)*AA950&lt;_xlfn.NORM.S.INV($B$6),1,0)</f>
        <v>0</v>
      </c>
      <c r="AW950" s="31" t="n">
        <f aca="false">IF(SQRT($C$9)*$B950+SQRT(1-$C$9)*AB950&lt;_xlfn.NORM.S.INV($C$6),1,0)</f>
        <v>0</v>
      </c>
      <c r="AX950" s="31" t="n">
        <f aca="false">IF(SQRT($C$9)*$B950+SQRT(1-$C$9)*AC950&lt;_xlfn.NORM.S.INV($C$6),1,0)</f>
        <v>0</v>
      </c>
      <c r="AY950" s="31" t="n">
        <f aca="false">IF(SQRT($C$9)*$B950+SQRT(1-$C$9)*AD950&lt;_xlfn.NORM.S.INV($C$6),1,0)</f>
        <v>0</v>
      </c>
      <c r="AZ950" s="31" t="n">
        <f aca="false">IF(SQRT($C$9)*$B950+SQRT(1-$C$9)*AE950&lt;_xlfn.NORM.S.INV($C$6),1,0)</f>
        <v>0</v>
      </c>
      <c r="BA950" s="31" t="n">
        <f aca="false">IF(SQRT($C$9)*$B950+SQRT(1-$C$9)*AF950&lt;_xlfn.NORM.S.INV($C$6),1,0)</f>
        <v>0</v>
      </c>
      <c r="BB950" s="31" t="n">
        <f aca="false">IF(SQRT($C$9)*$B950+SQRT(1-$C$9)*AG950&lt;_xlfn.NORM.S.INV($C$6),1,0)</f>
        <v>0</v>
      </c>
      <c r="BC950" s="31" t="n">
        <f aca="false">IF(SQRT($C$9)*$B950+SQRT(1-$C$9)*AH950&lt;_xlfn.NORM.S.INV($C$6),1,0)</f>
        <v>0</v>
      </c>
      <c r="BD950" s="31" t="n">
        <f aca="false">IF(SQRT($C$9)*$B950+SQRT(1-$C$9)*AI950&lt;_xlfn.NORM.S.INV($C$6),1,0)</f>
        <v>0</v>
      </c>
      <c r="BE950" s="31" t="n">
        <f aca="false">IF(SQRT($C$9)*$B950+SQRT(1-$C$9)*AJ950&lt;_xlfn.NORM.S.INV($C$6),1,0)</f>
        <v>0</v>
      </c>
      <c r="BF950" s="31" t="n">
        <f aca="false">IF(SQRT($C$9)*$B950+SQRT(1-$C$9)*AK950&lt;_xlfn.NORM.S.INV($C$6),1,0)</f>
        <v>0</v>
      </c>
      <c r="BG950" s="21"/>
      <c r="BH950" s="21"/>
      <c r="BI950" s="31" t="n">
        <f aca="false">$B$11*(($A$1061)*$C950/$B$12*$B$7+(1-$A$1061)*$D950/$B$12*$C$7)</f>
        <v>0</v>
      </c>
      <c r="BJ950" s="31" t="n">
        <f aca="false">$B$11*(($A$1062)*$C950/$B$12*$B$7+(1-$A$1062)*$D950/$B$12*$C$7)</f>
        <v>20</v>
      </c>
      <c r="BK950" s="31" t="n">
        <f aca="false">$B$11*(($A$1063)*$C950/$B$12*$B$7+(1-$A$1063)*$D950/$B$12*$C$7)</f>
        <v>40</v>
      </c>
      <c r="BL950" s="31" t="n">
        <f aca="false">$B$11*(($A$1064)*$C950/$B$12*$B$7+(1-$A$1064)*$D950/$B$12*$C$7)</f>
        <v>60</v>
      </c>
      <c r="BM950" s="31" t="n">
        <f aca="false">$B$11*(($A$1065)*$C950/$B$12*$B$7+(1-$A$1065)*$D950/$B$12*$C$7)</f>
        <v>80</v>
      </c>
      <c r="BN950" s="31" t="n">
        <f aca="false">$B$11*(($A$1066)*$C950/$B$12*$B$7+(1-$A$1066)*$D950/$B$12*$C$7)</f>
        <v>100</v>
      </c>
      <c r="BO950" s="31" t="n">
        <f aca="false">$B$11*(($A$1067)*$C950/$B$12*$B$7+(1-$A$1067)*$D950/$B$12*$C$7)</f>
        <v>120</v>
      </c>
      <c r="BP950" s="31" t="n">
        <f aca="false">$B$11*(($A$1068)*$C950/$B$12*$B$7+(1-$A$1068)*$D950/$B$12*$C$7)</f>
        <v>140</v>
      </c>
      <c r="BQ950" s="31" t="n">
        <f aca="false">$B$11*(($A$1069)*$C950/$B$12*$B$7+(1-$A$1069)*$D950/$B$12*$C$7)</f>
        <v>160</v>
      </c>
      <c r="BR950" s="31" t="n">
        <f aca="false">$B$11*(($A$1070)*$C950/$B$12*$B$7+(1-$A$1070)*$D950/$B$12*$C$7)</f>
        <v>180</v>
      </c>
      <c r="BS950" s="31" t="n">
        <f aca="false">$B$11*(($A$1071)*$C950/$B$12*$B$7+(1-$A$1071)*$D950/$B$12*$C$7)</f>
        <v>200</v>
      </c>
      <c r="BT950" s="31" t="n">
        <f aca="false">$B$11*(($A$1072)*$C950/$B$12*$B$7+(1-$A$1072)*$D950/$B$12*$C$7)</f>
        <v>220</v>
      </c>
      <c r="BU950" s="31" t="n">
        <f aca="false">$B$11*(($A$1073)*$C950/$B$12*$B$7+(1-$A$1073)*$D950/$B$12*$C$7)</f>
        <v>240</v>
      </c>
      <c r="BV950" s="31" t="n">
        <f aca="false">$B$11*(($A$1074)*$C950/$B$12*$B$7+(1-$A$1074)*$D950/$B$12*$C$7)</f>
        <v>260</v>
      </c>
      <c r="BW950" s="31" t="n">
        <f aca="false">$B$11*(($A$1075)*$C950/$B$12*$B$7+(1-$A$1075)*$D950/$B$12*$C$7)</f>
        <v>280</v>
      </c>
      <c r="BX950" s="31" t="n">
        <f aca="false">$B$11*(($A$1076)*$C950/$B$12*$B$7+(1-$A$1076)*$D950/$B$12*$C$7)</f>
        <v>300</v>
      </c>
      <c r="BY950" s="31" t="n">
        <f aca="false">$B$11*(($A$1077)*$C950/$B$12*$B$7+(1-$A$1077)*$D950/$B$12*$C$7)</f>
        <v>320</v>
      </c>
      <c r="BZ950" s="31" t="n">
        <f aca="false">$B$11*(($A$1078)*$C950/$B$12*$B$7+(1-$A$1078)*$D950/$B$12*$C$7)</f>
        <v>340</v>
      </c>
      <c r="CA950" s="31" t="n">
        <f aca="false">$B$11*(($A$1079)*$C950/$B$12*$B$7+(1-$A$1079)*$D950/$B$12*$C$7)</f>
        <v>360</v>
      </c>
      <c r="CB950" s="31" t="n">
        <f aca="false">$B$11*(($A$1080)*$C950/$B$12*$B$7+(1-$A$1080)*$D950/$B$12*$C$7)</f>
        <v>380</v>
      </c>
      <c r="CC950" s="31" t="n">
        <f aca="false">$B$11*(($A$1081)*$C950/$B$12*$B$7+(1-$A$1081)*$D950/$B$12*$C$7)</f>
        <v>400</v>
      </c>
    </row>
    <row r="951" customFormat="false" ht="15" hidden="false" customHeight="false" outlineLevel="0" collapsed="false">
      <c r="A951" s="21" t="n">
        <v>927</v>
      </c>
      <c r="B951" s="27" t="n">
        <v>0.752097973082786</v>
      </c>
      <c r="C951" s="9" t="n">
        <f aca="false">SUM(AM951:AV951)</f>
        <v>0</v>
      </c>
      <c r="D951" s="9" t="n">
        <f aca="false">SUM(AW951:BF951)</f>
        <v>0</v>
      </c>
      <c r="E951" s="24" t="n">
        <f aca="false">(1-C951/$B$12)*$B$8-C951/$B$12*$B$7</f>
        <v>0.05</v>
      </c>
      <c r="F951" s="24" t="n">
        <f aca="false">(1-D951/$B$12)*$C$8-D951/$B$12*$C$7</f>
        <v>0.09</v>
      </c>
      <c r="G951" s="47" t="n">
        <f aca="false">$B$11*($B$10*C951/$B$12*$B$7+(1-$B$10)*D951/$B$12*$C$7)</f>
        <v>0</v>
      </c>
      <c r="H951" s="24" t="n">
        <f aca="false">$B$10*E951+(1-$B$10)*F951</f>
        <v>0.07</v>
      </c>
      <c r="I951" s="21"/>
      <c r="J951" s="21"/>
      <c r="K951" s="21"/>
      <c r="L951" s="21"/>
      <c r="M951" s="21"/>
      <c r="N951" s="21"/>
      <c r="O951" s="21"/>
      <c r="P951" s="21"/>
      <c r="Q951" s="21"/>
      <c r="R951" s="27" t="n">
        <v>0.633968528647418</v>
      </c>
      <c r="S951" s="27" t="n">
        <v>1.14647444121175</v>
      </c>
      <c r="T951" s="27" t="n">
        <v>0.757166593347763</v>
      </c>
      <c r="U951" s="27" t="n">
        <v>0.249582328324842</v>
      </c>
      <c r="V951" s="27" t="n">
        <v>-1.1265586949339</v>
      </c>
      <c r="W951" s="27" t="n">
        <v>0.0251913258915303</v>
      </c>
      <c r="X951" s="27" t="n">
        <v>-0.80587010721414</v>
      </c>
      <c r="Y951" s="27" t="n">
        <v>-1.6359884099756</v>
      </c>
      <c r="Z951" s="27" t="n">
        <v>-0.787701427864223</v>
      </c>
      <c r="AA951" s="27" t="n">
        <v>-0.295726657305063</v>
      </c>
      <c r="AB951" s="27" t="n">
        <v>0.331398480603295</v>
      </c>
      <c r="AC951" s="27" t="n">
        <v>0.413347685795611</v>
      </c>
      <c r="AD951" s="27" t="n">
        <v>-0.0712199865693566</v>
      </c>
      <c r="AE951" s="27" t="n">
        <v>-0.391654031557618</v>
      </c>
      <c r="AF951" s="27" t="n">
        <v>-0.135982034734616</v>
      </c>
      <c r="AG951" s="27" t="n">
        <v>-0.0587130102242906</v>
      </c>
      <c r="AH951" s="27" t="n">
        <v>0.0892761013844731</v>
      </c>
      <c r="AI951" s="27" t="n">
        <v>-0.600311286226282</v>
      </c>
      <c r="AJ951" s="27" t="n">
        <v>0.338750783612917</v>
      </c>
      <c r="AK951" s="27" t="n">
        <v>-0.310030723114061</v>
      </c>
      <c r="AL951" s="21"/>
      <c r="AM951" s="31" t="n">
        <f aca="false">IF(SQRT($B$9)*$B951+SQRT(1-$B$9)*R951&lt;_xlfn.NORM.S.INV($B$6),1,0)</f>
        <v>0</v>
      </c>
      <c r="AN951" s="31" t="n">
        <f aca="false">IF(SQRT($B$9)*$B951+SQRT(1-$B$9)*S951&lt;_xlfn.NORM.S.INV($B$6),1,0)</f>
        <v>0</v>
      </c>
      <c r="AO951" s="31" t="n">
        <f aca="false">IF(SQRT($B$9)*$B951+SQRT(1-$B$9)*T951&lt;_xlfn.NORM.S.INV($B$6),1,0)</f>
        <v>0</v>
      </c>
      <c r="AP951" s="31" t="n">
        <f aca="false">IF(SQRT($B$9)*$B951+SQRT(1-$B$9)*U951&lt;_xlfn.NORM.S.INV($B$6),1,0)</f>
        <v>0</v>
      </c>
      <c r="AQ951" s="31" t="n">
        <f aca="false">IF(SQRT($B$9)*$B951+SQRT(1-$B$9)*V951&lt;_xlfn.NORM.S.INV($B$6),1,0)</f>
        <v>0</v>
      </c>
      <c r="AR951" s="31" t="n">
        <f aca="false">IF(SQRT($B$9)*$B951+SQRT(1-$B$9)*W951&lt;_xlfn.NORM.S.INV($B$6),1,0)</f>
        <v>0</v>
      </c>
      <c r="AS951" s="31" t="n">
        <f aca="false">IF(SQRT($B$9)*$B951+SQRT(1-$B$9)*X951&lt;_xlfn.NORM.S.INV($B$6),1,0)</f>
        <v>0</v>
      </c>
      <c r="AT951" s="31" t="n">
        <f aca="false">IF(SQRT($B$9)*$B951+SQRT(1-$B$9)*Y951&lt;_xlfn.NORM.S.INV($B$6),1,0)</f>
        <v>0</v>
      </c>
      <c r="AU951" s="31" t="n">
        <f aca="false">IF(SQRT($B$9)*$B951+SQRT(1-$B$9)*Z951&lt;_xlfn.NORM.S.INV($B$6),1,0)</f>
        <v>0</v>
      </c>
      <c r="AV951" s="31" t="n">
        <f aca="false">IF(SQRT($B$9)*$B951+SQRT(1-$B$9)*AA951&lt;_xlfn.NORM.S.INV($B$6),1,0)</f>
        <v>0</v>
      </c>
      <c r="AW951" s="31" t="n">
        <f aca="false">IF(SQRT($C$9)*$B951+SQRT(1-$C$9)*AB951&lt;_xlfn.NORM.S.INV($C$6),1,0)</f>
        <v>0</v>
      </c>
      <c r="AX951" s="31" t="n">
        <f aca="false">IF(SQRT($C$9)*$B951+SQRT(1-$C$9)*AC951&lt;_xlfn.NORM.S.INV($C$6),1,0)</f>
        <v>0</v>
      </c>
      <c r="AY951" s="31" t="n">
        <f aca="false">IF(SQRT($C$9)*$B951+SQRT(1-$C$9)*AD951&lt;_xlfn.NORM.S.INV($C$6),1,0)</f>
        <v>0</v>
      </c>
      <c r="AZ951" s="31" t="n">
        <f aca="false">IF(SQRT($C$9)*$B951+SQRT(1-$C$9)*AE951&lt;_xlfn.NORM.S.INV($C$6),1,0)</f>
        <v>0</v>
      </c>
      <c r="BA951" s="31" t="n">
        <f aca="false">IF(SQRT($C$9)*$B951+SQRT(1-$C$9)*AF951&lt;_xlfn.NORM.S.INV($C$6),1,0)</f>
        <v>0</v>
      </c>
      <c r="BB951" s="31" t="n">
        <f aca="false">IF(SQRT($C$9)*$B951+SQRT(1-$C$9)*AG951&lt;_xlfn.NORM.S.INV($C$6),1,0)</f>
        <v>0</v>
      </c>
      <c r="BC951" s="31" t="n">
        <f aca="false">IF(SQRT($C$9)*$B951+SQRT(1-$C$9)*AH951&lt;_xlfn.NORM.S.INV($C$6),1,0)</f>
        <v>0</v>
      </c>
      <c r="BD951" s="31" t="n">
        <f aca="false">IF(SQRT($C$9)*$B951+SQRT(1-$C$9)*AI951&lt;_xlfn.NORM.S.INV($C$6),1,0)</f>
        <v>0</v>
      </c>
      <c r="BE951" s="31" t="n">
        <f aca="false">IF(SQRT($C$9)*$B951+SQRT(1-$C$9)*AJ951&lt;_xlfn.NORM.S.INV($C$6),1,0)</f>
        <v>0</v>
      </c>
      <c r="BF951" s="31" t="n">
        <f aca="false">IF(SQRT($C$9)*$B951+SQRT(1-$C$9)*AK951&lt;_xlfn.NORM.S.INV($C$6),1,0)</f>
        <v>0</v>
      </c>
      <c r="BG951" s="21"/>
      <c r="BH951" s="21"/>
      <c r="BI951" s="31" t="n">
        <f aca="false">$B$11*(($A$1061)*$C951/$B$12*$B$7+(1-$A$1061)*$D951/$B$12*$C$7)</f>
        <v>0</v>
      </c>
      <c r="BJ951" s="31" t="n">
        <f aca="false">$B$11*(($A$1062)*$C951/$B$12*$B$7+(1-$A$1062)*$D951/$B$12*$C$7)</f>
        <v>0</v>
      </c>
      <c r="BK951" s="31" t="n">
        <f aca="false">$B$11*(($A$1063)*$C951/$B$12*$B$7+(1-$A$1063)*$D951/$B$12*$C$7)</f>
        <v>0</v>
      </c>
      <c r="BL951" s="31" t="n">
        <f aca="false">$B$11*(($A$1064)*$C951/$B$12*$B$7+(1-$A$1064)*$D951/$B$12*$C$7)</f>
        <v>0</v>
      </c>
      <c r="BM951" s="31" t="n">
        <f aca="false">$B$11*(($A$1065)*$C951/$B$12*$B$7+(1-$A$1065)*$D951/$B$12*$C$7)</f>
        <v>0</v>
      </c>
      <c r="BN951" s="31" t="n">
        <f aca="false">$B$11*(($A$1066)*$C951/$B$12*$B$7+(1-$A$1066)*$D951/$B$12*$C$7)</f>
        <v>0</v>
      </c>
      <c r="BO951" s="31" t="n">
        <f aca="false">$B$11*(($A$1067)*$C951/$B$12*$B$7+(1-$A$1067)*$D951/$B$12*$C$7)</f>
        <v>0</v>
      </c>
      <c r="BP951" s="31" t="n">
        <f aca="false">$B$11*(($A$1068)*$C951/$B$12*$B$7+(1-$A$1068)*$D951/$B$12*$C$7)</f>
        <v>0</v>
      </c>
      <c r="BQ951" s="31" t="n">
        <f aca="false">$B$11*(($A$1069)*$C951/$B$12*$B$7+(1-$A$1069)*$D951/$B$12*$C$7)</f>
        <v>0</v>
      </c>
      <c r="BR951" s="31" t="n">
        <f aca="false">$B$11*(($A$1070)*$C951/$B$12*$B$7+(1-$A$1070)*$D951/$B$12*$C$7)</f>
        <v>0</v>
      </c>
      <c r="BS951" s="31" t="n">
        <f aca="false">$B$11*(($A$1071)*$C951/$B$12*$B$7+(1-$A$1071)*$D951/$B$12*$C$7)</f>
        <v>0</v>
      </c>
      <c r="BT951" s="31" t="n">
        <f aca="false">$B$11*(($A$1072)*$C951/$B$12*$B$7+(1-$A$1072)*$D951/$B$12*$C$7)</f>
        <v>0</v>
      </c>
      <c r="BU951" s="31" t="n">
        <f aca="false">$B$11*(($A$1073)*$C951/$B$12*$B$7+(1-$A$1073)*$D951/$B$12*$C$7)</f>
        <v>0</v>
      </c>
      <c r="BV951" s="31" t="n">
        <f aca="false">$B$11*(($A$1074)*$C951/$B$12*$B$7+(1-$A$1074)*$D951/$B$12*$C$7)</f>
        <v>0</v>
      </c>
      <c r="BW951" s="31" t="n">
        <f aca="false">$B$11*(($A$1075)*$C951/$B$12*$B$7+(1-$A$1075)*$D951/$B$12*$C$7)</f>
        <v>0</v>
      </c>
      <c r="BX951" s="31" t="n">
        <f aca="false">$B$11*(($A$1076)*$C951/$B$12*$B$7+(1-$A$1076)*$D951/$B$12*$C$7)</f>
        <v>0</v>
      </c>
      <c r="BY951" s="31" t="n">
        <f aca="false">$B$11*(($A$1077)*$C951/$B$12*$B$7+(1-$A$1077)*$D951/$B$12*$C$7)</f>
        <v>0</v>
      </c>
      <c r="BZ951" s="31" t="n">
        <f aca="false">$B$11*(($A$1078)*$C951/$B$12*$B$7+(1-$A$1078)*$D951/$B$12*$C$7)</f>
        <v>0</v>
      </c>
      <c r="CA951" s="31" t="n">
        <f aca="false">$B$11*(($A$1079)*$C951/$B$12*$B$7+(1-$A$1079)*$D951/$B$12*$C$7)</f>
        <v>0</v>
      </c>
      <c r="CB951" s="31" t="n">
        <f aca="false">$B$11*(($A$1080)*$C951/$B$12*$B$7+(1-$A$1080)*$D951/$B$12*$C$7)</f>
        <v>0</v>
      </c>
      <c r="CC951" s="31" t="n">
        <f aca="false">$B$11*(($A$1081)*$C951/$B$12*$B$7+(1-$A$1081)*$D951/$B$12*$C$7)</f>
        <v>0</v>
      </c>
    </row>
    <row r="952" customFormat="false" ht="15" hidden="false" customHeight="false" outlineLevel="0" collapsed="false">
      <c r="A952" s="21" t="n">
        <v>928</v>
      </c>
      <c r="B952" s="27" t="n">
        <v>0.587201317132706</v>
      </c>
      <c r="C952" s="9" t="n">
        <f aca="false">SUM(AM952:AV952)</f>
        <v>0</v>
      </c>
      <c r="D952" s="9" t="n">
        <f aca="false">SUM(AW952:BF952)</f>
        <v>0</v>
      </c>
      <c r="E952" s="24" t="n">
        <f aca="false">(1-C952/$B$12)*$B$8-C952/$B$12*$B$7</f>
        <v>0.05</v>
      </c>
      <c r="F952" s="24" t="n">
        <f aca="false">(1-D952/$B$12)*$C$8-D952/$B$12*$C$7</f>
        <v>0.09</v>
      </c>
      <c r="G952" s="47" t="n">
        <f aca="false">$B$11*($B$10*C952/$B$12*$B$7+(1-$B$10)*D952/$B$12*$C$7)</f>
        <v>0</v>
      </c>
      <c r="H952" s="24" t="n">
        <f aca="false">$B$10*E952+(1-$B$10)*F952</f>
        <v>0.07</v>
      </c>
      <c r="I952" s="21"/>
      <c r="J952" s="21"/>
      <c r="K952" s="21"/>
      <c r="L952" s="21"/>
      <c r="M952" s="21"/>
      <c r="N952" s="21"/>
      <c r="O952" s="21"/>
      <c r="P952" s="21"/>
      <c r="Q952" s="21"/>
      <c r="R952" s="27" t="n">
        <v>-0.270924935313199</v>
      </c>
      <c r="S952" s="27" t="n">
        <v>1.08155544823204</v>
      </c>
      <c r="T952" s="27" t="n">
        <v>0.831327298856326</v>
      </c>
      <c r="U952" s="27" t="n">
        <v>0.787177021907519</v>
      </c>
      <c r="V952" s="27" t="n">
        <v>1.40085205474079</v>
      </c>
      <c r="W952" s="27" t="n">
        <v>0.488843851926268</v>
      </c>
      <c r="X952" s="27" t="n">
        <v>0.998875882418502</v>
      </c>
      <c r="Y952" s="27" t="n">
        <v>-1.17442876113097</v>
      </c>
      <c r="Z952" s="27" t="n">
        <v>0.909639270124109</v>
      </c>
      <c r="AA952" s="27" t="n">
        <v>-1.19591767152534</v>
      </c>
      <c r="AB952" s="27" t="n">
        <v>-0.940649575362566</v>
      </c>
      <c r="AC952" s="27" t="n">
        <v>1.84421374876098</v>
      </c>
      <c r="AD952" s="27" t="n">
        <v>0.318855941749878</v>
      </c>
      <c r="AE952" s="27" t="n">
        <v>-0.65352980762006</v>
      </c>
      <c r="AF952" s="27" t="n">
        <v>0.881334112024575</v>
      </c>
      <c r="AG952" s="27" t="n">
        <v>-0.898812310989142</v>
      </c>
      <c r="AH952" s="27" t="n">
        <v>-0.212633305761542</v>
      </c>
      <c r="AI952" s="27" t="n">
        <v>-1.03059473271665</v>
      </c>
      <c r="AJ952" s="27" t="n">
        <v>-0.602753884769906</v>
      </c>
      <c r="AK952" s="27" t="n">
        <v>-0.283038817816867</v>
      </c>
      <c r="AL952" s="21"/>
      <c r="AM952" s="31" t="n">
        <f aca="false">IF(SQRT($B$9)*$B952+SQRT(1-$B$9)*R952&lt;_xlfn.NORM.S.INV($B$6),1,0)</f>
        <v>0</v>
      </c>
      <c r="AN952" s="31" t="n">
        <f aca="false">IF(SQRT($B$9)*$B952+SQRT(1-$B$9)*S952&lt;_xlfn.NORM.S.INV($B$6),1,0)</f>
        <v>0</v>
      </c>
      <c r="AO952" s="31" t="n">
        <f aca="false">IF(SQRT($B$9)*$B952+SQRT(1-$B$9)*T952&lt;_xlfn.NORM.S.INV($B$6),1,0)</f>
        <v>0</v>
      </c>
      <c r="AP952" s="31" t="n">
        <f aca="false">IF(SQRT($B$9)*$B952+SQRT(1-$B$9)*U952&lt;_xlfn.NORM.S.INV($B$6),1,0)</f>
        <v>0</v>
      </c>
      <c r="AQ952" s="31" t="n">
        <f aca="false">IF(SQRT($B$9)*$B952+SQRT(1-$B$9)*V952&lt;_xlfn.NORM.S.INV($B$6),1,0)</f>
        <v>0</v>
      </c>
      <c r="AR952" s="31" t="n">
        <f aca="false">IF(SQRT($B$9)*$B952+SQRT(1-$B$9)*W952&lt;_xlfn.NORM.S.INV($B$6),1,0)</f>
        <v>0</v>
      </c>
      <c r="AS952" s="31" t="n">
        <f aca="false">IF(SQRT($B$9)*$B952+SQRT(1-$B$9)*X952&lt;_xlfn.NORM.S.INV($B$6),1,0)</f>
        <v>0</v>
      </c>
      <c r="AT952" s="31" t="n">
        <f aca="false">IF(SQRT($B$9)*$B952+SQRT(1-$B$9)*Y952&lt;_xlfn.NORM.S.INV($B$6),1,0)</f>
        <v>0</v>
      </c>
      <c r="AU952" s="31" t="n">
        <f aca="false">IF(SQRT($B$9)*$B952+SQRT(1-$B$9)*Z952&lt;_xlfn.NORM.S.INV($B$6),1,0)</f>
        <v>0</v>
      </c>
      <c r="AV952" s="31" t="n">
        <f aca="false">IF(SQRT($B$9)*$B952+SQRT(1-$B$9)*AA952&lt;_xlfn.NORM.S.INV($B$6),1,0)</f>
        <v>0</v>
      </c>
      <c r="AW952" s="31" t="n">
        <f aca="false">IF(SQRT($C$9)*$B952+SQRT(1-$C$9)*AB952&lt;_xlfn.NORM.S.INV($C$6),1,0)</f>
        <v>0</v>
      </c>
      <c r="AX952" s="31" t="n">
        <f aca="false">IF(SQRT($C$9)*$B952+SQRT(1-$C$9)*AC952&lt;_xlfn.NORM.S.INV($C$6),1,0)</f>
        <v>0</v>
      </c>
      <c r="AY952" s="31" t="n">
        <f aca="false">IF(SQRT($C$9)*$B952+SQRT(1-$C$9)*AD952&lt;_xlfn.NORM.S.INV($C$6),1,0)</f>
        <v>0</v>
      </c>
      <c r="AZ952" s="31" t="n">
        <f aca="false">IF(SQRT($C$9)*$B952+SQRT(1-$C$9)*AE952&lt;_xlfn.NORM.S.INV($C$6),1,0)</f>
        <v>0</v>
      </c>
      <c r="BA952" s="31" t="n">
        <f aca="false">IF(SQRT($C$9)*$B952+SQRT(1-$C$9)*AF952&lt;_xlfn.NORM.S.INV($C$6),1,0)</f>
        <v>0</v>
      </c>
      <c r="BB952" s="31" t="n">
        <f aca="false">IF(SQRT($C$9)*$B952+SQRT(1-$C$9)*AG952&lt;_xlfn.NORM.S.INV($C$6),1,0)</f>
        <v>0</v>
      </c>
      <c r="BC952" s="31" t="n">
        <f aca="false">IF(SQRT($C$9)*$B952+SQRT(1-$C$9)*AH952&lt;_xlfn.NORM.S.INV($C$6),1,0)</f>
        <v>0</v>
      </c>
      <c r="BD952" s="31" t="n">
        <f aca="false">IF(SQRT($C$9)*$B952+SQRT(1-$C$9)*AI952&lt;_xlfn.NORM.S.INV($C$6),1,0)</f>
        <v>0</v>
      </c>
      <c r="BE952" s="31" t="n">
        <f aca="false">IF(SQRT($C$9)*$B952+SQRT(1-$C$9)*AJ952&lt;_xlfn.NORM.S.INV($C$6),1,0)</f>
        <v>0</v>
      </c>
      <c r="BF952" s="31" t="n">
        <f aca="false">IF(SQRT($C$9)*$B952+SQRT(1-$C$9)*AK952&lt;_xlfn.NORM.S.INV($C$6),1,0)</f>
        <v>0</v>
      </c>
      <c r="BG952" s="21"/>
      <c r="BH952" s="21"/>
      <c r="BI952" s="31" t="n">
        <f aca="false">$B$11*(($A$1061)*$C952/$B$12*$B$7+(1-$A$1061)*$D952/$B$12*$C$7)</f>
        <v>0</v>
      </c>
      <c r="BJ952" s="31" t="n">
        <f aca="false">$B$11*(($A$1062)*$C952/$B$12*$B$7+(1-$A$1062)*$D952/$B$12*$C$7)</f>
        <v>0</v>
      </c>
      <c r="BK952" s="31" t="n">
        <f aca="false">$B$11*(($A$1063)*$C952/$B$12*$B$7+(1-$A$1063)*$D952/$B$12*$C$7)</f>
        <v>0</v>
      </c>
      <c r="BL952" s="31" t="n">
        <f aca="false">$B$11*(($A$1064)*$C952/$B$12*$B$7+(1-$A$1064)*$D952/$B$12*$C$7)</f>
        <v>0</v>
      </c>
      <c r="BM952" s="31" t="n">
        <f aca="false">$B$11*(($A$1065)*$C952/$B$12*$B$7+(1-$A$1065)*$D952/$B$12*$C$7)</f>
        <v>0</v>
      </c>
      <c r="BN952" s="31" t="n">
        <f aca="false">$B$11*(($A$1066)*$C952/$B$12*$B$7+(1-$A$1066)*$D952/$B$12*$C$7)</f>
        <v>0</v>
      </c>
      <c r="BO952" s="31" t="n">
        <f aca="false">$B$11*(($A$1067)*$C952/$B$12*$B$7+(1-$A$1067)*$D952/$B$12*$C$7)</f>
        <v>0</v>
      </c>
      <c r="BP952" s="31" t="n">
        <f aca="false">$B$11*(($A$1068)*$C952/$B$12*$B$7+(1-$A$1068)*$D952/$B$12*$C$7)</f>
        <v>0</v>
      </c>
      <c r="BQ952" s="31" t="n">
        <f aca="false">$B$11*(($A$1069)*$C952/$B$12*$B$7+(1-$A$1069)*$D952/$B$12*$C$7)</f>
        <v>0</v>
      </c>
      <c r="BR952" s="31" t="n">
        <f aca="false">$B$11*(($A$1070)*$C952/$B$12*$B$7+(1-$A$1070)*$D952/$B$12*$C$7)</f>
        <v>0</v>
      </c>
      <c r="BS952" s="31" t="n">
        <f aca="false">$B$11*(($A$1071)*$C952/$B$12*$B$7+(1-$A$1071)*$D952/$B$12*$C$7)</f>
        <v>0</v>
      </c>
      <c r="BT952" s="31" t="n">
        <f aca="false">$B$11*(($A$1072)*$C952/$B$12*$B$7+(1-$A$1072)*$D952/$B$12*$C$7)</f>
        <v>0</v>
      </c>
      <c r="BU952" s="31" t="n">
        <f aca="false">$B$11*(($A$1073)*$C952/$B$12*$B$7+(1-$A$1073)*$D952/$B$12*$C$7)</f>
        <v>0</v>
      </c>
      <c r="BV952" s="31" t="n">
        <f aca="false">$B$11*(($A$1074)*$C952/$B$12*$B$7+(1-$A$1074)*$D952/$B$12*$C$7)</f>
        <v>0</v>
      </c>
      <c r="BW952" s="31" t="n">
        <f aca="false">$B$11*(($A$1075)*$C952/$B$12*$B$7+(1-$A$1075)*$D952/$B$12*$C$7)</f>
        <v>0</v>
      </c>
      <c r="BX952" s="31" t="n">
        <f aca="false">$B$11*(($A$1076)*$C952/$B$12*$B$7+(1-$A$1076)*$D952/$B$12*$C$7)</f>
        <v>0</v>
      </c>
      <c r="BY952" s="31" t="n">
        <f aca="false">$B$11*(($A$1077)*$C952/$B$12*$B$7+(1-$A$1077)*$D952/$B$12*$C$7)</f>
        <v>0</v>
      </c>
      <c r="BZ952" s="31" t="n">
        <f aca="false">$B$11*(($A$1078)*$C952/$B$12*$B$7+(1-$A$1078)*$D952/$B$12*$C$7)</f>
        <v>0</v>
      </c>
      <c r="CA952" s="31" t="n">
        <f aca="false">$B$11*(($A$1079)*$C952/$B$12*$B$7+(1-$A$1079)*$D952/$B$12*$C$7)</f>
        <v>0</v>
      </c>
      <c r="CB952" s="31" t="n">
        <f aca="false">$B$11*(($A$1080)*$C952/$B$12*$B$7+(1-$A$1080)*$D952/$B$12*$C$7)</f>
        <v>0</v>
      </c>
      <c r="CC952" s="31" t="n">
        <f aca="false">$B$11*(($A$1081)*$C952/$B$12*$B$7+(1-$A$1081)*$D952/$B$12*$C$7)</f>
        <v>0</v>
      </c>
    </row>
    <row r="953" customFormat="false" ht="15" hidden="false" customHeight="false" outlineLevel="0" collapsed="false">
      <c r="A953" s="21" t="n">
        <v>929</v>
      </c>
      <c r="B953" s="27" t="n">
        <v>0.948828470130244</v>
      </c>
      <c r="C953" s="9" t="n">
        <f aca="false">SUM(AM953:AV953)</f>
        <v>0</v>
      </c>
      <c r="D953" s="9" t="n">
        <f aca="false">SUM(AW953:BF953)</f>
        <v>0</v>
      </c>
      <c r="E953" s="24" t="n">
        <f aca="false">(1-C953/$B$12)*$B$8-C953/$B$12*$B$7</f>
        <v>0.05</v>
      </c>
      <c r="F953" s="24" t="n">
        <f aca="false">(1-D953/$B$12)*$C$8-D953/$B$12*$C$7</f>
        <v>0.09</v>
      </c>
      <c r="G953" s="47" t="n">
        <f aca="false">$B$11*($B$10*C953/$B$12*$B$7+(1-$B$10)*D953/$B$12*$C$7)</f>
        <v>0</v>
      </c>
      <c r="H953" s="24" t="n">
        <f aca="false">$B$10*E953+(1-$B$10)*F953</f>
        <v>0.07</v>
      </c>
      <c r="I953" s="21"/>
      <c r="J953" s="21"/>
      <c r="K953" s="21"/>
      <c r="L953" s="21"/>
      <c r="M953" s="21"/>
      <c r="N953" s="21"/>
      <c r="O953" s="21"/>
      <c r="P953" s="21"/>
      <c r="Q953" s="21"/>
      <c r="R953" s="27" t="n">
        <v>0.192674591595553</v>
      </c>
      <c r="S953" s="27" t="n">
        <v>-0.799486597182829</v>
      </c>
      <c r="T953" s="27" t="n">
        <v>1.34089312303542</v>
      </c>
      <c r="U953" s="27" t="n">
        <v>-0.298016451279457</v>
      </c>
      <c r="V953" s="27" t="n">
        <v>-0.166379118934629</v>
      </c>
      <c r="W953" s="27" t="n">
        <v>1.6109728109822</v>
      </c>
      <c r="X953" s="27" t="n">
        <v>-0.799868385464805</v>
      </c>
      <c r="Y953" s="27" t="n">
        <v>-0.353294565575616</v>
      </c>
      <c r="Z953" s="27" t="n">
        <v>-0.956696327742058</v>
      </c>
      <c r="AA953" s="27" t="n">
        <v>0.89609911530257</v>
      </c>
      <c r="AB953" s="27" t="n">
        <v>-1.48688475940784</v>
      </c>
      <c r="AC953" s="27" t="n">
        <v>1.04898177502937</v>
      </c>
      <c r="AD953" s="27" t="n">
        <v>-0.00133798599818296</v>
      </c>
      <c r="AE953" s="27" t="n">
        <v>1.52139219518546</v>
      </c>
      <c r="AF953" s="27" t="n">
        <v>-1.10330534008796</v>
      </c>
      <c r="AG953" s="27" t="n">
        <v>0.208952435458209</v>
      </c>
      <c r="AH953" s="27" t="n">
        <v>1.38507762226769</v>
      </c>
      <c r="AI953" s="27" t="n">
        <v>-0.348494055134142</v>
      </c>
      <c r="AJ953" s="27" t="n">
        <v>-0.981984978903025</v>
      </c>
      <c r="AK953" s="27" t="n">
        <v>1.31083998189914</v>
      </c>
      <c r="AL953" s="21"/>
      <c r="AM953" s="31" t="n">
        <f aca="false">IF(SQRT($B$9)*$B953+SQRT(1-$B$9)*R953&lt;_xlfn.NORM.S.INV($B$6),1,0)</f>
        <v>0</v>
      </c>
      <c r="AN953" s="31" t="n">
        <f aca="false">IF(SQRT($B$9)*$B953+SQRT(1-$B$9)*S953&lt;_xlfn.NORM.S.INV($B$6),1,0)</f>
        <v>0</v>
      </c>
      <c r="AO953" s="31" t="n">
        <f aca="false">IF(SQRT($B$9)*$B953+SQRT(1-$B$9)*T953&lt;_xlfn.NORM.S.INV($B$6),1,0)</f>
        <v>0</v>
      </c>
      <c r="AP953" s="31" t="n">
        <f aca="false">IF(SQRT($B$9)*$B953+SQRT(1-$B$9)*U953&lt;_xlfn.NORM.S.INV($B$6),1,0)</f>
        <v>0</v>
      </c>
      <c r="AQ953" s="31" t="n">
        <f aca="false">IF(SQRT($B$9)*$B953+SQRT(1-$B$9)*V953&lt;_xlfn.NORM.S.INV($B$6),1,0)</f>
        <v>0</v>
      </c>
      <c r="AR953" s="31" t="n">
        <f aca="false">IF(SQRT($B$9)*$B953+SQRT(1-$B$9)*W953&lt;_xlfn.NORM.S.INV($B$6),1,0)</f>
        <v>0</v>
      </c>
      <c r="AS953" s="31" t="n">
        <f aca="false">IF(SQRT($B$9)*$B953+SQRT(1-$B$9)*X953&lt;_xlfn.NORM.S.INV($B$6),1,0)</f>
        <v>0</v>
      </c>
      <c r="AT953" s="31" t="n">
        <f aca="false">IF(SQRT($B$9)*$B953+SQRT(1-$B$9)*Y953&lt;_xlfn.NORM.S.INV($B$6),1,0)</f>
        <v>0</v>
      </c>
      <c r="AU953" s="31" t="n">
        <f aca="false">IF(SQRT($B$9)*$B953+SQRT(1-$B$9)*Z953&lt;_xlfn.NORM.S.INV($B$6),1,0)</f>
        <v>0</v>
      </c>
      <c r="AV953" s="31" t="n">
        <f aca="false">IF(SQRT($B$9)*$B953+SQRT(1-$B$9)*AA953&lt;_xlfn.NORM.S.INV($B$6),1,0)</f>
        <v>0</v>
      </c>
      <c r="AW953" s="31" t="n">
        <f aca="false">IF(SQRT($C$9)*$B953+SQRT(1-$C$9)*AB953&lt;_xlfn.NORM.S.INV($C$6),1,0)</f>
        <v>0</v>
      </c>
      <c r="AX953" s="31" t="n">
        <f aca="false">IF(SQRT($C$9)*$B953+SQRT(1-$C$9)*AC953&lt;_xlfn.NORM.S.INV($C$6),1,0)</f>
        <v>0</v>
      </c>
      <c r="AY953" s="31" t="n">
        <f aca="false">IF(SQRT($C$9)*$B953+SQRT(1-$C$9)*AD953&lt;_xlfn.NORM.S.INV($C$6),1,0)</f>
        <v>0</v>
      </c>
      <c r="AZ953" s="31" t="n">
        <f aca="false">IF(SQRT($C$9)*$B953+SQRT(1-$C$9)*AE953&lt;_xlfn.NORM.S.INV($C$6),1,0)</f>
        <v>0</v>
      </c>
      <c r="BA953" s="31" t="n">
        <f aca="false">IF(SQRT($C$9)*$B953+SQRT(1-$C$9)*AF953&lt;_xlfn.NORM.S.INV($C$6),1,0)</f>
        <v>0</v>
      </c>
      <c r="BB953" s="31" t="n">
        <f aca="false">IF(SQRT($C$9)*$B953+SQRT(1-$C$9)*AG953&lt;_xlfn.NORM.S.INV($C$6),1,0)</f>
        <v>0</v>
      </c>
      <c r="BC953" s="31" t="n">
        <f aca="false">IF(SQRT($C$9)*$B953+SQRT(1-$C$9)*AH953&lt;_xlfn.NORM.S.INV($C$6),1,0)</f>
        <v>0</v>
      </c>
      <c r="BD953" s="31" t="n">
        <f aca="false">IF(SQRT($C$9)*$B953+SQRT(1-$C$9)*AI953&lt;_xlfn.NORM.S.INV($C$6),1,0)</f>
        <v>0</v>
      </c>
      <c r="BE953" s="31" t="n">
        <f aca="false">IF(SQRT($C$9)*$B953+SQRT(1-$C$9)*AJ953&lt;_xlfn.NORM.S.INV($C$6),1,0)</f>
        <v>0</v>
      </c>
      <c r="BF953" s="31" t="n">
        <f aca="false">IF(SQRT($C$9)*$B953+SQRT(1-$C$9)*AK953&lt;_xlfn.NORM.S.INV($C$6),1,0)</f>
        <v>0</v>
      </c>
      <c r="BG953" s="21"/>
      <c r="BH953" s="21"/>
      <c r="BI953" s="31" t="n">
        <f aca="false">$B$11*(($A$1061)*$C953/$B$12*$B$7+(1-$A$1061)*$D953/$B$12*$C$7)</f>
        <v>0</v>
      </c>
      <c r="BJ953" s="31" t="n">
        <f aca="false">$B$11*(($A$1062)*$C953/$B$12*$B$7+(1-$A$1062)*$D953/$B$12*$C$7)</f>
        <v>0</v>
      </c>
      <c r="BK953" s="31" t="n">
        <f aca="false">$B$11*(($A$1063)*$C953/$B$12*$B$7+(1-$A$1063)*$D953/$B$12*$C$7)</f>
        <v>0</v>
      </c>
      <c r="BL953" s="31" t="n">
        <f aca="false">$B$11*(($A$1064)*$C953/$B$12*$B$7+(1-$A$1064)*$D953/$B$12*$C$7)</f>
        <v>0</v>
      </c>
      <c r="BM953" s="31" t="n">
        <f aca="false">$B$11*(($A$1065)*$C953/$B$12*$B$7+(1-$A$1065)*$D953/$B$12*$C$7)</f>
        <v>0</v>
      </c>
      <c r="BN953" s="31" t="n">
        <f aca="false">$B$11*(($A$1066)*$C953/$B$12*$B$7+(1-$A$1066)*$D953/$B$12*$C$7)</f>
        <v>0</v>
      </c>
      <c r="BO953" s="31" t="n">
        <f aca="false">$B$11*(($A$1067)*$C953/$B$12*$B$7+(1-$A$1067)*$D953/$B$12*$C$7)</f>
        <v>0</v>
      </c>
      <c r="BP953" s="31" t="n">
        <f aca="false">$B$11*(($A$1068)*$C953/$B$12*$B$7+(1-$A$1068)*$D953/$B$12*$C$7)</f>
        <v>0</v>
      </c>
      <c r="BQ953" s="31" t="n">
        <f aca="false">$B$11*(($A$1069)*$C953/$B$12*$B$7+(1-$A$1069)*$D953/$B$12*$C$7)</f>
        <v>0</v>
      </c>
      <c r="BR953" s="31" t="n">
        <f aca="false">$B$11*(($A$1070)*$C953/$B$12*$B$7+(1-$A$1070)*$D953/$B$12*$C$7)</f>
        <v>0</v>
      </c>
      <c r="BS953" s="31" t="n">
        <f aca="false">$B$11*(($A$1071)*$C953/$B$12*$B$7+(1-$A$1071)*$D953/$B$12*$C$7)</f>
        <v>0</v>
      </c>
      <c r="BT953" s="31" t="n">
        <f aca="false">$B$11*(($A$1072)*$C953/$B$12*$B$7+(1-$A$1072)*$D953/$B$12*$C$7)</f>
        <v>0</v>
      </c>
      <c r="BU953" s="31" t="n">
        <f aca="false">$B$11*(($A$1073)*$C953/$B$12*$B$7+(1-$A$1073)*$D953/$B$12*$C$7)</f>
        <v>0</v>
      </c>
      <c r="BV953" s="31" t="n">
        <f aca="false">$B$11*(($A$1074)*$C953/$B$12*$B$7+(1-$A$1074)*$D953/$B$12*$C$7)</f>
        <v>0</v>
      </c>
      <c r="BW953" s="31" t="n">
        <f aca="false">$B$11*(($A$1075)*$C953/$B$12*$B$7+(1-$A$1075)*$D953/$B$12*$C$7)</f>
        <v>0</v>
      </c>
      <c r="BX953" s="31" t="n">
        <f aca="false">$B$11*(($A$1076)*$C953/$B$12*$B$7+(1-$A$1076)*$D953/$B$12*$C$7)</f>
        <v>0</v>
      </c>
      <c r="BY953" s="31" t="n">
        <f aca="false">$B$11*(($A$1077)*$C953/$B$12*$B$7+(1-$A$1077)*$D953/$B$12*$C$7)</f>
        <v>0</v>
      </c>
      <c r="BZ953" s="31" t="n">
        <f aca="false">$B$11*(($A$1078)*$C953/$B$12*$B$7+(1-$A$1078)*$D953/$B$12*$C$7)</f>
        <v>0</v>
      </c>
      <c r="CA953" s="31" t="n">
        <f aca="false">$B$11*(($A$1079)*$C953/$B$12*$B$7+(1-$A$1079)*$D953/$B$12*$C$7)</f>
        <v>0</v>
      </c>
      <c r="CB953" s="31" t="n">
        <f aca="false">$B$11*(($A$1080)*$C953/$B$12*$B$7+(1-$A$1080)*$D953/$B$12*$C$7)</f>
        <v>0</v>
      </c>
      <c r="CC953" s="31" t="n">
        <f aca="false">$B$11*(($A$1081)*$C953/$B$12*$B$7+(1-$A$1081)*$D953/$B$12*$C$7)</f>
        <v>0</v>
      </c>
    </row>
    <row r="954" customFormat="false" ht="15" hidden="false" customHeight="false" outlineLevel="0" collapsed="false">
      <c r="A954" s="21" t="n">
        <v>930</v>
      </c>
      <c r="B954" s="27" t="n">
        <v>0.367381015183352</v>
      </c>
      <c r="C954" s="9" t="n">
        <f aca="false">SUM(AM954:AV954)</f>
        <v>0</v>
      </c>
      <c r="D954" s="9" t="n">
        <f aca="false">SUM(AW954:BF954)</f>
        <v>0</v>
      </c>
      <c r="E954" s="24" t="n">
        <f aca="false">(1-C954/$B$12)*$B$8-C954/$B$12*$B$7</f>
        <v>0.05</v>
      </c>
      <c r="F954" s="24" t="n">
        <f aca="false">(1-D954/$B$12)*$C$8-D954/$B$12*$C$7</f>
        <v>0.09</v>
      </c>
      <c r="G954" s="47" t="n">
        <f aca="false">$B$11*($B$10*C954/$B$12*$B$7+(1-$B$10)*D954/$B$12*$C$7)</f>
        <v>0</v>
      </c>
      <c r="H954" s="24" t="n">
        <f aca="false">$B$10*E954+(1-$B$10)*F954</f>
        <v>0.07</v>
      </c>
      <c r="I954" s="21"/>
      <c r="J954" s="21"/>
      <c r="K954" s="21"/>
      <c r="L954" s="21"/>
      <c r="M954" s="21"/>
      <c r="N954" s="21"/>
      <c r="O954" s="21"/>
      <c r="P954" s="21"/>
      <c r="Q954" s="21"/>
      <c r="R954" s="27" t="n">
        <v>0.903884071815327</v>
      </c>
      <c r="S954" s="27" t="n">
        <v>-0.012650856709948</v>
      </c>
      <c r="T954" s="27" t="n">
        <v>0.862691323340809</v>
      </c>
      <c r="U954" s="27" t="n">
        <v>-0.758945363607557</v>
      </c>
      <c r="V954" s="27" t="n">
        <v>-0.589372630832902</v>
      </c>
      <c r="W954" s="27" t="n">
        <v>0.393427410239459</v>
      </c>
      <c r="X954" s="27" t="n">
        <v>1.3559984207099</v>
      </c>
      <c r="Y954" s="27" t="n">
        <v>-0.936671460297353</v>
      </c>
      <c r="Z954" s="27" t="n">
        <v>0.0330806827764146</v>
      </c>
      <c r="AA954" s="27" t="n">
        <v>0.198440322854783</v>
      </c>
      <c r="AB954" s="27" t="n">
        <v>-1.06910066583529</v>
      </c>
      <c r="AC954" s="27" t="n">
        <v>-0.356148732605371</v>
      </c>
      <c r="AD954" s="27" t="n">
        <v>0.0458923335747124</v>
      </c>
      <c r="AE954" s="27" t="n">
        <v>-0.439537900924699</v>
      </c>
      <c r="AF954" s="27" t="n">
        <v>-1.06612303666751</v>
      </c>
      <c r="AG954" s="27" t="n">
        <v>1.75799505287948</v>
      </c>
      <c r="AH954" s="27" t="n">
        <v>-0.63795909085026</v>
      </c>
      <c r="AI954" s="27" t="n">
        <v>-0.156228980948419</v>
      </c>
      <c r="AJ954" s="27" t="n">
        <v>-0.767793492090191</v>
      </c>
      <c r="AK954" s="27" t="n">
        <v>0.262134521193848</v>
      </c>
      <c r="AL954" s="21"/>
      <c r="AM954" s="31" t="n">
        <f aca="false">IF(SQRT($B$9)*$B954+SQRT(1-$B$9)*R954&lt;_xlfn.NORM.S.INV($B$6),1,0)</f>
        <v>0</v>
      </c>
      <c r="AN954" s="31" t="n">
        <f aca="false">IF(SQRT($B$9)*$B954+SQRT(1-$B$9)*S954&lt;_xlfn.NORM.S.INV($B$6),1,0)</f>
        <v>0</v>
      </c>
      <c r="AO954" s="31" t="n">
        <f aca="false">IF(SQRT($B$9)*$B954+SQRT(1-$B$9)*T954&lt;_xlfn.NORM.S.INV($B$6),1,0)</f>
        <v>0</v>
      </c>
      <c r="AP954" s="31" t="n">
        <f aca="false">IF(SQRT($B$9)*$B954+SQRT(1-$B$9)*U954&lt;_xlfn.NORM.S.INV($B$6),1,0)</f>
        <v>0</v>
      </c>
      <c r="AQ954" s="31" t="n">
        <f aca="false">IF(SQRT($B$9)*$B954+SQRT(1-$B$9)*V954&lt;_xlfn.NORM.S.INV($B$6),1,0)</f>
        <v>0</v>
      </c>
      <c r="AR954" s="31" t="n">
        <f aca="false">IF(SQRT($B$9)*$B954+SQRT(1-$B$9)*W954&lt;_xlfn.NORM.S.INV($B$6),1,0)</f>
        <v>0</v>
      </c>
      <c r="AS954" s="31" t="n">
        <f aca="false">IF(SQRT($B$9)*$B954+SQRT(1-$B$9)*X954&lt;_xlfn.NORM.S.INV($B$6),1,0)</f>
        <v>0</v>
      </c>
      <c r="AT954" s="31" t="n">
        <f aca="false">IF(SQRT($B$9)*$B954+SQRT(1-$B$9)*Y954&lt;_xlfn.NORM.S.INV($B$6),1,0)</f>
        <v>0</v>
      </c>
      <c r="AU954" s="31" t="n">
        <f aca="false">IF(SQRT($B$9)*$B954+SQRT(1-$B$9)*Z954&lt;_xlfn.NORM.S.INV($B$6),1,0)</f>
        <v>0</v>
      </c>
      <c r="AV954" s="31" t="n">
        <f aca="false">IF(SQRT($B$9)*$B954+SQRT(1-$B$9)*AA954&lt;_xlfn.NORM.S.INV($B$6),1,0)</f>
        <v>0</v>
      </c>
      <c r="AW954" s="31" t="n">
        <f aca="false">IF(SQRT($C$9)*$B954+SQRT(1-$C$9)*AB954&lt;_xlfn.NORM.S.INV($C$6),1,0)</f>
        <v>0</v>
      </c>
      <c r="AX954" s="31" t="n">
        <f aca="false">IF(SQRT($C$9)*$B954+SQRT(1-$C$9)*AC954&lt;_xlfn.NORM.S.INV($C$6),1,0)</f>
        <v>0</v>
      </c>
      <c r="AY954" s="31" t="n">
        <f aca="false">IF(SQRT($C$9)*$B954+SQRT(1-$C$9)*AD954&lt;_xlfn.NORM.S.INV($C$6),1,0)</f>
        <v>0</v>
      </c>
      <c r="AZ954" s="31" t="n">
        <f aca="false">IF(SQRT($C$9)*$B954+SQRT(1-$C$9)*AE954&lt;_xlfn.NORM.S.INV($C$6),1,0)</f>
        <v>0</v>
      </c>
      <c r="BA954" s="31" t="n">
        <f aca="false">IF(SQRT($C$9)*$B954+SQRT(1-$C$9)*AF954&lt;_xlfn.NORM.S.INV($C$6),1,0)</f>
        <v>0</v>
      </c>
      <c r="BB954" s="31" t="n">
        <f aca="false">IF(SQRT($C$9)*$B954+SQRT(1-$C$9)*AG954&lt;_xlfn.NORM.S.INV($C$6),1,0)</f>
        <v>0</v>
      </c>
      <c r="BC954" s="31" t="n">
        <f aca="false">IF(SQRT($C$9)*$B954+SQRT(1-$C$9)*AH954&lt;_xlfn.NORM.S.INV($C$6),1,0)</f>
        <v>0</v>
      </c>
      <c r="BD954" s="31" t="n">
        <f aca="false">IF(SQRT($C$9)*$B954+SQRT(1-$C$9)*AI954&lt;_xlfn.NORM.S.INV($C$6),1,0)</f>
        <v>0</v>
      </c>
      <c r="BE954" s="31" t="n">
        <f aca="false">IF(SQRT($C$9)*$B954+SQRT(1-$C$9)*AJ954&lt;_xlfn.NORM.S.INV($C$6),1,0)</f>
        <v>0</v>
      </c>
      <c r="BF954" s="31" t="n">
        <f aca="false">IF(SQRT($C$9)*$B954+SQRT(1-$C$9)*AK954&lt;_xlfn.NORM.S.INV($C$6),1,0)</f>
        <v>0</v>
      </c>
      <c r="BG954" s="21"/>
      <c r="BH954" s="21"/>
      <c r="BI954" s="31" t="n">
        <f aca="false">$B$11*(($A$1061)*$C954/$B$12*$B$7+(1-$A$1061)*$D954/$B$12*$C$7)</f>
        <v>0</v>
      </c>
      <c r="BJ954" s="31" t="n">
        <f aca="false">$B$11*(($A$1062)*$C954/$B$12*$B$7+(1-$A$1062)*$D954/$B$12*$C$7)</f>
        <v>0</v>
      </c>
      <c r="BK954" s="31" t="n">
        <f aca="false">$B$11*(($A$1063)*$C954/$B$12*$B$7+(1-$A$1063)*$D954/$B$12*$C$7)</f>
        <v>0</v>
      </c>
      <c r="BL954" s="31" t="n">
        <f aca="false">$B$11*(($A$1064)*$C954/$B$12*$B$7+(1-$A$1064)*$D954/$B$12*$C$7)</f>
        <v>0</v>
      </c>
      <c r="BM954" s="31" t="n">
        <f aca="false">$B$11*(($A$1065)*$C954/$B$12*$B$7+(1-$A$1065)*$D954/$B$12*$C$7)</f>
        <v>0</v>
      </c>
      <c r="BN954" s="31" t="n">
        <f aca="false">$B$11*(($A$1066)*$C954/$B$12*$B$7+(1-$A$1066)*$D954/$B$12*$C$7)</f>
        <v>0</v>
      </c>
      <c r="BO954" s="31" t="n">
        <f aca="false">$B$11*(($A$1067)*$C954/$B$12*$B$7+(1-$A$1067)*$D954/$B$12*$C$7)</f>
        <v>0</v>
      </c>
      <c r="BP954" s="31" t="n">
        <f aca="false">$B$11*(($A$1068)*$C954/$B$12*$B$7+(1-$A$1068)*$D954/$B$12*$C$7)</f>
        <v>0</v>
      </c>
      <c r="BQ954" s="31" t="n">
        <f aca="false">$B$11*(($A$1069)*$C954/$B$12*$B$7+(1-$A$1069)*$D954/$B$12*$C$7)</f>
        <v>0</v>
      </c>
      <c r="BR954" s="31" t="n">
        <f aca="false">$B$11*(($A$1070)*$C954/$B$12*$B$7+(1-$A$1070)*$D954/$B$12*$C$7)</f>
        <v>0</v>
      </c>
      <c r="BS954" s="31" t="n">
        <f aca="false">$B$11*(($A$1071)*$C954/$B$12*$B$7+(1-$A$1071)*$D954/$B$12*$C$7)</f>
        <v>0</v>
      </c>
      <c r="BT954" s="31" t="n">
        <f aca="false">$B$11*(($A$1072)*$C954/$B$12*$B$7+(1-$A$1072)*$D954/$B$12*$C$7)</f>
        <v>0</v>
      </c>
      <c r="BU954" s="31" t="n">
        <f aca="false">$B$11*(($A$1073)*$C954/$B$12*$B$7+(1-$A$1073)*$D954/$B$12*$C$7)</f>
        <v>0</v>
      </c>
      <c r="BV954" s="31" t="n">
        <f aca="false">$B$11*(($A$1074)*$C954/$B$12*$B$7+(1-$A$1074)*$D954/$B$12*$C$7)</f>
        <v>0</v>
      </c>
      <c r="BW954" s="31" t="n">
        <f aca="false">$B$11*(($A$1075)*$C954/$B$12*$B$7+(1-$A$1075)*$D954/$B$12*$C$7)</f>
        <v>0</v>
      </c>
      <c r="BX954" s="31" t="n">
        <f aca="false">$B$11*(($A$1076)*$C954/$B$12*$B$7+(1-$A$1076)*$D954/$B$12*$C$7)</f>
        <v>0</v>
      </c>
      <c r="BY954" s="31" t="n">
        <f aca="false">$B$11*(($A$1077)*$C954/$B$12*$B$7+(1-$A$1077)*$D954/$B$12*$C$7)</f>
        <v>0</v>
      </c>
      <c r="BZ954" s="31" t="n">
        <f aca="false">$B$11*(($A$1078)*$C954/$B$12*$B$7+(1-$A$1078)*$D954/$B$12*$C$7)</f>
        <v>0</v>
      </c>
      <c r="CA954" s="31" t="n">
        <f aca="false">$B$11*(($A$1079)*$C954/$B$12*$B$7+(1-$A$1079)*$D954/$B$12*$C$7)</f>
        <v>0</v>
      </c>
      <c r="CB954" s="31" t="n">
        <f aca="false">$B$11*(($A$1080)*$C954/$B$12*$B$7+(1-$A$1080)*$D954/$B$12*$C$7)</f>
        <v>0</v>
      </c>
      <c r="CC954" s="31" t="n">
        <f aca="false">$B$11*(($A$1081)*$C954/$B$12*$B$7+(1-$A$1081)*$D954/$B$12*$C$7)</f>
        <v>0</v>
      </c>
    </row>
    <row r="955" customFormat="false" ht="15" hidden="false" customHeight="false" outlineLevel="0" collapsed="false">
      <c r="A955" s="21" t="n">
        <v>931</v>
      </c>
      <c r="B955" s="27" t="n">
        <v>0.747260593731246</v>
      </c>
      <c r="C955" s="9" t="n">
        <f aca="false">SUM(AM955:AV955)</f>
        <v>0</v>
      </c>
      <c r="D955" s="9" t="n">
        <f aca="false">SUM(AW955:BF955)</f>
        <v>0</v>
      </c>
      <c r="E955" s="24" t="n">
        <f aca="false">(1-C955/$B$12)*$B$8-C955/$B$12*$B$7</f>
        <v>0.05</v>
      </c>
      <c r="F955" s="24" t="n">
        <f aca="false">(1-D955/$B$12)*$C$8-D955/$B$12*$C$7</f>
        <v>0.09</v>
      </c>
      <c r="G955" s="47" t="n">
        <f aca="false">$B$11*($B$10*C955/$B$12*$B$7+(1-$B$10)*D955/$B$12*$C$7)</f>
        <v>0</v>
      </c>
      <c r="H955" s="24" t="n">
        <f aca="false">$B$10*E955+(1-$B$10)*F955</f>
        <v>0.07</v>
      </c>
      <c r="I955" s="21"/>
      <c r="J955" s="21"/>
      <c r="K955" s="21"/>
      <c r="L955" s="21"/>
      <c r="M955" s="21"/>
      <c r="N955" s="21"/>
      <c r="O955" s="21"/>
      <c r="P955" s="21"/>
      <c r="Q955" s="21"/>
      <c r="R955" s="27" t="n">
        <v>-0.629727646438192</v>
      </c>
      <c r="S955" s="27" t="n">
        <v>0.96981873087768</v>
      </c>
      <c r="T955" s="27" t="n">
        <v>0.486460247483003</v>
      </c>
      <c r="U955" s="27" t="n">
        <v>-0.548964216273897</v>
      </c>
      <c r="V955" s="27" t="n">
        <v>1.20483024359168</v>
      </c>
      <c r="W955" s="27" t="n">
        <v>1.43888506262347</v>
      </c>
      <c r="X955" s="27" t="n">
        <v>-0.0661191438069717</v>
      </c>
      <c r="Y955" s="27" t="n">
        <v>0.127402993650774</v>
      </c>
      <c r="Z955" s="27" t="n">
        <v>-0.674017619293931</v>
      </c>
      <c r="AA955" s="27" t="n">
        <v>0.0815357240422216</v>
      </c>
      <c r="AB955" s="27" t="n">
        <v>1.12209939388066</v>
      </c>
      <c r="AC955" s="27" t="n">
        <v>-1.08227815223304</v>
      </c>
      <c r="AD955" s="27" t="n">
        <v>-0.780753759339884</v>
      </c>
      <c r="AE955" s="27" t="n">
        <v>-0.00345008060854228</v>
      </c>
      <c r="AF955" s="27" t="n">
        <v>-0.334931857818395</v>
      </c>
      <c r="AG955" s="27" t="n">
        <v>-1.22951920489555</v>
      </c>
      <c r="AH955" s="27" t="n">
        <v>2.15694788303444</v>
      </c>
      <c r="AI955" s="27" t="n">
        <v>2.24552512438847</v>
      </c>
      <c r="AJ955" s="27" t="n">
        <v>-0.513204297554534</v>
      </c>
      <c r="AK955" s="27" t="n">
        <v>0.57798844807372</v>
      </c>
      <c r="AL955" s="21"/>
      <c r="AM955" s="31" t="n">
        <f aca="false">IF(SQRT($B$9)*$B955+SQRT(1-$B$9)*R955&lt;_xlfn.NORM.S.INV($B$6),1,0)</f>
        <v>0</v>
      </c>
      <c r="AN955" s="31" t="n">
        <f aca="false">IF(SQRT($B$9)*$B955+SQRT(1-$B$9)*S955&lt;_xlfn.NORM.S.INV($B$6),1,0)</f>
        <v>0</v>
      </c>
      <c r="AO955" s="31" t="n">
        <f aca="false">IF(SQRT($B$9)*$B955+SQRT(1-$B$9)*T955&lt;_xlfn.NORM.S.INV($B$6),1,0)</f>
        <v>0</v>
      </c>
      <c r="AP955" s="31" t="n">
        <f aca="false">IF(SQRT($B$9)*$B955+SQRT(1-$B$9)*U955&lt;_xlfn.NORM.S.INV($B$6),1,0)</f>
        <v>0</v>
      </c>
      <c r="AQ955" s="31" t="n">
        <f aca="false">IF(SQRT($B$9)*$B955+SQRT(1-$B$9)*V955&lt;_xlfn.NORM.S.INV($B$6),1,0)</f>
        <v>0</v>
      </c>
      <c r="AR955" s="31" t="n">
        <f aca="false">IF(SQRT($B$9)*$B955+SQRT(1-$B$9)*W955&lt;_xlfn.NORM.S.INV($B$6),1,0)</f>
        <v>0</v>
      </c>
      <c r="AS955" s="31" t="n">
        <f aca="false">IF(SQRT($B$9)*$B955+SQRT(1-$B$9)*X955&lt;_xlfn.NORM.S.INV($B$6),1,0)</f>
        <v>0</v>
      </c>
      <c r="AT955" s="31" t="n">
        <f aca="false">IF(SQRT($B$9)*$B955+SQRT(1-$B$9)*Y955&lt;_xlfn.NORM.S.INV($B$6),1,0)</f>
        <v>0</v>
      </c>
      <c r="AU955" s="31" t="n">
        <f aca="false">IF(SQRT($B$9)*$B955+SQRT(1-$B$9)*Z955&lt;_xlfn.NORM.S.INV($B$6),1,0)</f>
        <v>0</v>
      </c>
      <c r="AV955" s="31" t="n">
        <f aca="false">IF(SQRT($B$9)*$B955+SQRT(1-$B$9)*AA955&lt;_xlfn.NORM.S.INV($B$6),1,0)</f>
        <v>0</v>
      </c>
      <c r="AW955" s="31" t="n">
        <f aca="false">IF(SQRT($C$9)*$B955+SQRT(1-$C$9)*AB955&lt;_xlfn.NORM.S.INV($C$6),1,0)</f>
        <v>0</v>
      </c>
      <c r="AX955" s="31" t="n">
        <f aca="false">IF(SQRT($C$9)*$B955+SQRT(1-$C$9)*AC955&lt;_xlfn.NORM.S.INV($C$6),1,0)</f>
        <v>0</v>
      </c>
      <c r="AY955" s="31" t="n">
        <f aca="false">IF(SQRT($C$9)*$B955+SQRT(1-$C$9)*AD955&lt;_xlfn.NORM.S.INV($C$6),1,0)</f>
        <v>0</v>
      </c>
      <c r="AZ955" s="31" t="n">
        <f aca="false">IF(SQRT($C$9)*$B955+SQRT(1-$C$9)*AE955&lt;_xlfn.NORM.S.INV($C$6),1,0)</f>
        <v>0</v>
      </c>
      <c r="BA955" s="31" t="n">
        <f aca="false">IF(SQRT($C$9)*$B955+SQRT(1-$C$9)*AF955&lt;_xlfn.NORM.S.INV($C$6),1,0)</f>
        <v>0</v>
      </c>
      <c r="BB955" s="31" t="n">
        <f aca="false">IF(SQRT($C$9)*$B955+SQRT(1-$C$9)*AG955&lt;_xlfn.NORM.S.INV($C$6),1,0)</f>
        <v>0</v>
      </c>
      <c r="BC955" s="31" t="n">
        <f aca="false">IF(SQRT($C$9)*$B955+SQRT(1-$C$9)*AH955&lt;_xlfn.NORM.S.INV($C$6),1,0)</f>
        <v>0</v>
      </c>
      <c r="BD955" s="31" t="n">
        <f aca="false">IF(SQRT($C$9)*$B955+SQRT(1-$C$9)*AI955&lt;_xlfn.NORM.S.INV($C$6),1,0)</f>
        <v>0</v>
      </c>
      <c r="BE955" s="31" t="n">
        <f aca="false">IF(SQRT($C$9)*$B955+SQRT(1-$C$9)*AJ955&lt;_xlfn.NORM.S.INV($C$6),1,0)</f>
        <v>0</v>
      </c>
      <c r="BF955" s="31" t="n">
        <f aca="false">IF(SQRT($C$9)*$B955+SQRT(1-$C$9)*AK955&lt;_xlfn.NORM.S.INV($C$6),1,0)</f>
        <v>0</v>
      </c>
      <c r="BG955" s="21"/>
      <c r="BH955" s="21"/>
      <c r="BI955" s="31" t="n">
        <f aca="false">$B$11*(($A$1061)*$C955/$B$12*$B$7+(1-$A$1061)*$D955/$B$12*$C$7)</f>
        <v>0</v>
      </c>
      <c r="BJ955" s="31" t="n">
        <f aca="false">$B$11*(($A$1062)*$C955/$B$12*$B$7+(1-$A$1062)*$D955/$B$12*$C$7)</f>
        <v>0</v>
      </c>
      <c r="BK955" s="31" t="n">
        <f aca="false">$B$11*(($A$1063)*$C955/$B$12*$B$7+(1-$A$1063)*$D955/$B$12*$C$7)</f>
        <v>0</v>
      </c>
      <c r="BL955" s="31" t="n">
        <f aca="false">$B$11*(($A$1064)*$C955/$B$12*$B$7+(1-$A$1064)*$D955/$B$12*$C$7)</f>
        <v>0</v>
      </c>
      <c r="BM955" s="31" t="n">
        <f aca="false">$B$11*(($A$1065)*$C955/$B$12*$B$7+(1-$A$1065)*$D955/$B$12*$C$7)</f>
        <v>0</v>
      </c>
      <c r="BN955" s="31" t="n">
        <f aca="false">$B$11*(($A$1066)*$C955/$B$12*$B$7+(1-$A$1066)*$D955/$B$12*$C$7)</f>
        <v>0</v>
      </c>
      <c r="BO955" s="31" t="n">
        <f aca="false">$B$11*(($A$1067)*$C955/$B$12*$B$7+(1-$A$1067)*$D955/$B$12*$C$7)</f>
        <v>0</v>
      </c>
      <c r="BP955" s="31" t="n">
        <f aca="false">$B$11*(($A$1068)*$C955/$B$12*$B$7+(1-$A$1068)*$D955/$B$12*$C$7)</f>
        <v>0</v>
      </c>
      <c r="BQ955" s="31" t="n">
        <f aca="false">$B$11*(($A$1069)*$C955/$B$12*$B$7+(1-$A$1069)*$D955/$B$12*$C$7)</f>
        <v>0</v>
      </c>
      <c r="BR955" s="31" t="n">
        <f aca="false">$B$11*(($A$1070)*$C955/$B$12*$B$7+(1-$A$1070)*$D955/$B$12*$C$7)</f>
        <v>0</v>
      </c>
      <c r="BS955" s="31" t="n">
        <f aca="false">$B$11*(($A$1071)*$C955/$B$12*$B$7+(1-$A$1071)*$D955/$B$12*$C$7)</f>
        <v>0</v>
      </c>
      <c r="BT955" s="31" t="n">
        <f aca="false">$B$11*(($A$1072)*$C955/$B$12*$B$7+(1-$A$1072)*$D955/$B$12*$C$7)</f>
        <v>0</v>
      </c>
      <c r="BU955" s="31" t="n">
        <f aca="false">$B$11*(($A$1073)*$C955/$B$12*$B$7+(1-$A$1073)*$D955/$B$12*$C$7)</f>
        <v>0</v>
      </c>
      <c r="BV955" s="31" t="n">
        <f aca="false">$B$11*(($A$1074)*$C955/$B$12*$B$7+(1-$A$1074)*$D955/$B$12*$C$7)</f>
        <v>0</v>
      </c>
      <c r="BW955" s="31" t="n">
        <f aca="false">$B$11*(($A$1075)*$C955/$B$12*$B$7+(1-$A$1075)*$D955/$B$12*$C$7)</f>
        <v>0</v>
      </c>
      <c r="BX955" s="31" t="n">
        <f aca="false">$B$11*(($A$1076)*$C955/$B$12*$B$7+(1-$A$1076)*$D955/$B$12*$C$7)</f>
        <v>0</v>
      </c>
      <c r="BY955" s="31" t="n">
        <f aca="false">$B$11*(($A$1077)*$C955/$B$12*$B$7+(1-$A$1077)*$D955/$B$12*$C$7)</f>
        <v>0</v>
      </c>
      <c r="BZ955" s="31" t="n">
        <f aca="false">$B$11*(($A$1078)*$C955/$B$12*$B$7+(1-$A$1078)*$D955/$B$12*$C$7)</f>
        <v>0</v>
      </c>
      <c r="CA955" s="31" t="n">
        <f aca="false">$B$11*(($A$1079)*$C955/$B$12*$B$7+(1-$A$1079)*$D955/$B$12*$C$7)</f>
        <v>0</v>
      </c>
      <c r="CB955" s="31" t="n">
        <f aca="false">$B$11*(($A$1080)*$C955/$B$12*$B$7+(1-$A$1080)*$D955/$B$12*$C$7)</f>
        <v>0</v>
      </c>
      <c r="CC955" s="31" t="n">
        <f aca="false">$B$11*(($A$1081)*$C955/$B$12*$B$7+(1-$A$1081)*$D955/$B$12*$C$7)</f>
        <v>0</v>
      </c>
    </row>
    <row r="956" customFormat="false" ht="15" hidden="false" customHeight="false" outlineLevel="0" collapsed="false">
      <c r="A956" s="21" t="n">
        <v>932</v>
      </c>
      <c r="B956" s="27" t="n">
        <v>0.601149230032558</v>
      </c>
      <c r="C956" s="9" t="n">
        <f aca="false">SUM(AM956:AV956)</f>
        <v>0</v>
      </c>
      <c r="D956" s="9" t="n">
        <f aca="false">SUM(AW956:BF956)</f>
        <v>0</v>
      </c>
      <c r="E956" s="24" t="n">
        <f aca="false">(1-C956/$B$12)*$B$8-C956/$B$12*$B$7</f>
        <v>0.05</v>
      </c>
      <c r="F956" s="24" t="n">
        <f aca="false">(1-D956/$B$12)*$C$8-D956/$B$12*$C$7</f>
        <v>0.09</v>
      </c>
      <c r="G956" s="47" t="n">
        <f aca="false">$B$11*($B$10*C956/$B$12*$B$7+(1-$B$10)*D956/$B$12*$C$7)</f>
        <v>0</v>
      </c>
      <c r="H956" s="24" t="n">
        <f aca="false">$B$10*E956+(1-$B$10)*F956</f>
        <v>0.07</v>
      </c>
      <c r="I956" s="21"/>
      <c r="J956" s="21"/>
      <c r="K956" s="21"/>
      <c r="L956" s="21"/>
      <c r="M956" s="21"/>
      <c r="N956" s="21"/>
      <c r="O956" s="21"/>
      <c r="P956" s="21"/>
      <c r="Q956" s="21"/>
      <c r="R956" s="27" t="n">
        <v>-1.2919656456733</v>
      </c>
      <c r="S956" s="27" t="n">
        <v>0.164854193138459</v>
      </c>
      <c r="T956" s="27" t="n">
        <v>-0.386525426024932</v>
      </c>
      <c r="U956" s="27" t="n">
        <v>0.600474950673688</v>
      </c>
      <c r="V956" s="27" t="n">
        <v>1.81972220197053</v>
      </c>
      <c r="W956" s="27" t="n">
        <v>0.852940776721186</v>
      </c>
      <c r="X956" s="27" t="n">
        <v>-1.1381543570731</v>
      </c>
      <c r="Y956" s="27" t="n">
        <v>-0.718977757290349</v>
      </c>
      <c r="Z956" s="27" t="n">
        <v>0.872496945492891</v>
      </c>
      <c r="AA956" s="27" t="n">
        <v>1.29093464693558</v>
      </c>
      <c r="AB956" s="27" t="n">
        <v>-0.4752317122</v>
      </c>
      <c r="AC956" s="27" t="n">
        <v>0.627415874184351</v>
      </c>
      <c r="AD956" s="27" t="n">
        <v>1.03072967597135</v>
      </c>
      <c r="AE956" s="27" t="n">
        <v>0.0197779112913948</v>
      </c>
      <c r="AF956" s="27" t="n">
        <v>0.24362235845576</v>
      </c>
      <c r="AG956" s="27" t="n">
        <v>0.745052857302744</v>
      </c>
      <c r="AH956" s="27" t="n">
        <v>0.802260172123094</v>
      </c>
      <c r="AI956" s="27" t="n">
        <v>0.706640434899809</v>
      </c>
      <c r="AJ956" s="27" t="n">
        <v>-0.983050475783257</v>
      </c>
      <c r="AK956" s="27" t="n">
        <v>0.871236060062764</v>
      </c>
      <c r="AL956" s="21"/>
      <c r="AM956" s="31" t="n">
        <f aca="false">IF(SQRT($B$9)*$B956+SQRT(1-$B$9)*R956&lt;_xlfn.NORM.S.INV($B$6),1,0)</f>
        <v>0</v>
      </c>
      <c r="AN956" s="31" t="n">
        <f aca="false">IF(SQRT($B$9)*$B956+SQRT(1-$B$9)*S956&lt;_xlfn.NORM.S.INV($B$6),1,0)</f>
        <v>0</v>
      </c>
      <c r="AO956" s="31" t="n">
        <f aca="false">IF(SQRT($B$9)*$B956+SQRT(1-$B$9)*T956&lt;_xlfn.NORM.S.INV($B$6),1,0)</f>
        <v>0</v>
      </c>
      <c r="AP956" s="31" t="n">
        <f aca="false">IF(SQRT($B$9)*$B956+SQRT(1-$B$9)*U956&lt;_xlfn.NORM.S.INV($B$6),1,0)</f>
        <v>0</v>
      </c>
      <c r="AQ956" s="31" t="n">
        <f aca="false">IF(SQRT($B$9)*$B956+SQRT(1-$B$9)*V956&lt;_xlfn.NORM.S.INV($B$6),1,0)</f>
        <v>0</v>
      </c>
      <c r="AR956" s="31" t="n">
        <f aca="false">IF(SQRT($B$9)*$B956+SQRT(1-$B$9)*W956&lt;_xlfn.NORM.S.INV($B$6),1,0)</f>
        <v>0</v>
      </c>
      <c r="AS956" s="31" t="n">
        <f aca="false">IF(SQRT($B$9)*$B956+SQRT(1-$B$9)*X956&lt;_xlfn.NORM.S.INV($B$6),1,0)</f>
        <v>0</v>
      </c>
      <c r="AT956" s="31" t="n">
        <f aca="false">IF(SQRT($B$9)*$B956+SQRT(1-$B$9)*Y956&lt;_xlfn.NORM.S.INV($B$6),1,0)</f>
        <v>0</v>
      </c>
      <c r="AU956" s="31" t="n">
        <f aca="false">IF(SQRT($B$9)*$B956+SQRT(1-$B$9)*Z956&lt;_xlfn.NORM.S.INV($B$6),1,0)</f>
        <v>0</v>
      </c>
      <c r="AV956" s="31" t="n">
        <f aca="false">IF(SQRT($B$9)*$B956+SQRT(1-$B$9)*AA956&lt;_xlfn.NORM.S.INV($B$6),1,0)</f>
        <v>0</v>
      </c>
      <c r="AW956" s="31" t="n">
        <f aca="false">IF(SQRT($C$9)*$B956+SQRT(1-$C$9)*AB956&lt;_xlfn.NORM.S.INV($C$6),1,0)</f>
        <v>0</v>
      </c>
      <c r="AX956" s="31" t="n">
        <f aca="false">IF(SQRT($C$9)*$B956+SQRT(1-$C$9)*AC956&lt;_xlfn.NORM.S.INV($C$6),1,0)</f>
        <v>0</v>
      </c>
      <c r="AY956" s="31" t="n">
        <f aca="false">IF(SQRT($C$9)*$B956+SQRT(1-$C$9)*AD956&lt;_xlfn.NORM.S.INV($C$6),1,0)</f>
        <v>0</v>
      </c>
      <c r="AZ956" s="31" t="n">
        <f aca="false">IF(SQRT($C$9)*$B956+SQRT(1-$C$9)*AE956&lt;_xlfn.NORM.S.INV($C$6),1,0)</f>
        <v>0</v>
      </c>
      <c r="BA956" s="31" t="n">
        <f aca="false">IF(SQRT($C$9)*$B956+SQRT(1-$C$9)*AF956&lt;_xlfn.NORM.S.INV($C$6),1,0)</f>
        <v>0</v>
      </c>
      <c r="BB956" s="31" t="n">
        <f aca="false">IF(SQRT($C$9)*$B956+SQRT(1-$C$9)*AG956&lt;_xlfn.NORM.S.INV($C$6),1,0)</f>
        <v>0</v>
      </c>
      <c r="BC956" s="31" t="n">
        <f aca="false">IF(SQRT($C$9)*$B956+SQRT(1-$C$9)*AH956&lt;_xlfn.NORM.S.INV($C$6),1,0)</f>
        <v>0</v>
      </c>
      <c r="BD956" s="31" t="n">
        <f aca="false">IF(SQRT($C$9)*$B956+SQRT(1-$C$9)*AI956&lt;_xlfn.NORM.S.INV($C$6),1,0)</f>
        <v>0</v>
      </c>
      <c r="BE956" s="31" t="n">
        <f aca="false">IF(SQRT($C$9)*$B956+SQRT(1-$C$9)*AJ956&lt;_xlfn.NORM.S.INV($C$6),1,0)</f>
        <v>0</v>
      </c>
      <c r="BF956" s="31" t="n">
        <f aca="false">IF(SQRT($C$9)*$B956+SQRT(1-$C$9)*AK956&lt;_xlfn.NORM.S.INV($C$6),1,0)</f>
        <v>0</v>
      </c>
      <c r="BG956" s="21"/>
      <c r="BH956" s="21"/>
      <c r="BI956" s="31" t="n">
        <f aca="false">$B$11*(($A$1061)*$C956/$B$12*$B$7+(1-$A$1061)*$D956/$B$12*$C$7)</f>
        <v>0</v>
      </c>
      <c r="BJ956" s="31" t="n">
        <f aca="false">$B$11*(($A$1062)*$C956/$B$12*$B$7+(1-$A$1062)*$D956/$B$12*$C$7)</f>
        <v>0</v>
      </c>
      <c r="BK956" s="31" t="n">
        <f aca="false">$B$11*(($A$1063)*$C956/$B$12*$B$7+(1-$A$1063)*$D956/$B$12*$C$7)</f>
        <v>0</v>
      </c>
      <c r="BL956" s="31" t="n">
        <f aca="false">$B$11*(($A$1064)*$C956/$B$12*$B$7+(1-$A$1064)*$D956/$B$12*$C$7)</f>
        <v>0</v>
      </c>
      <c r="BM956" s="31" t="n">
        <f aca="false">$B$11*(($A$1065)*$C956/$B$12*$B$7+(1-$A$1065)*$D956/$B$12*$C$7)</f>
        <v>0</v>
      </c>
      <c r="BN956" s="31" t="n">
        <f aca="false">$B$11*(($A$1066)*$C956/$B$12*$B$7+(1-$A$1066)*$D956/$B$12*$C$7)</f>
        <v>0</v>
      </c>
      <c r="BO956" s="31" t="n">
        <f aca="false">$B$11*(($A$1067)*$C956/$B$12*$B$7+(1-$A$1067)*$D956/$B$12*$C$7)</f>
        <v>0</v>
      </c>
      <c r="BP956" s="31" t="n">
        <f aca="false">$B$11*(($A$1068)*$C956/$B$12*$B$7+(1-$A$1068)*$D956/$B$12*$C$7)</f>
        <v>0</v>
      </c>
      <c r="BQ956" s="31" t="n">
        <f aca="false">$B$11*(($A$1069)*$C956/$B$12*$B$7+(1-$A$1069)*$D956/$B$12*$C$7)</f>
        <v>0</v>
      </c>
      <c r="BR956" s="31" t="n">
        <f aca="false">$B$11*(($A$1070)*$C956/$B$12*$B$7+(1-$A$1070)*$D956/$B$12*$C$7)</f>
        <v>0</v>
      </c>
      <c r="BS956" s="31" t="n">
        <f aca="false">$B$11*(($A$1071)*$C956/$B$12*$B$7+(1-$A$1071)*$D956/$B$12*$C$7)</f>
        <v>0</v>
      </c>
      <c r="BT956" s="31" t="n">
        <f aca="false">$B$11*(($A$1072)*$C956/$B$12*$B$7+(1-$A$1072)*$D956/$B$12*$C$7)</f>
        <v>0</v>
      </c>
      <c r="BU956" s="31" t="n">
        <f aca="false">$B$11*(($A$1073)*$C956/$B$12*$B$7+(1-$A$1073)*$D956/$B$12*$C$7)</f>
        <v>0</v>
      </c>
      <c r="BV956" s="31" t="n">
        <f aca="false">$B$11*(($A$1074)*$C956/$B$12*$B$7+(1-$A$1074)*$D956/$B$12*$C$7)</f>
        <v>0</v>
      </c>
      <c r="BW956" s="31" t="n">
        <f aca="false">$B$11*(($A$1075)*$C956/$B$12*$B$7+(1-$A$1075)*$D956/$B$12*$C$7)</f>
        <v>0</v>
      </c>
      <c r="BX956" s="31" t="n">
        <f aca="false">$B$11*(($A$1076)*$C956/$B$12*$B$7+(1-$A$1076)*$D956/$B$12*$C$7)</f>
        <v>0</v>
      </c>
      <c r="BY956" s="31" t="n">
        <f aca="false">$B$11*(($A$1077)*$C956/$B$12*$B$7+(1-$A$1077)*$D956/$B$12*$C$7)</f>
        <v>0</v>
      </c>
      <c r="BZ956" s="31" t="n">
        <f aca="false">$B$11*(($A$1078)*$C956/$B$12*$B$7+(1-$A$1078)*$D956/$B$12*$C$7)</f>
        <v>0</v>
      </c>
      <c r="CA956" s="31" t="n">
        <f aca="false">$B$11*(($A$1079)*$C956/$B$12*$B$7+(1-$A$1079)*$D956/$B$12*$C$7)</f>
        <v>0</v>
      </c>
      <c r="CB956" s="31" t="n">
        <f aca="false">$B$11*(($A$1080)*$C956/$B$12*$B$7+(1-$A$1080)*$D956/$B$12*$C$7)</f>
        <v>0</v>
      </c>
      <c r="CC956" s="31" t="n">
        <f aca="false">$B$11*(($A$1081)*$C956/$B$12*$B$7+(1-$A$1081)*$D956/$B$12*$C$7)</f>
        <v>0</v>
      </c>
    </row>
    <row r="957" customFormat="false" ht="15" hidden="false" customHeight="false" outlineLevel="0" collapsed="false">
      <c r="A957" s="21" t="n">
        <v>933</v>
      </c>
      <c r="B957" s="27" t="n">
        <v>-0.348649297298652</v>
      </c>
      <c r="C957" s="9" t="n">
        <f aca="false">SUM(AM957:AV957)</f>
        <v>0</v>
      </c>
      <c r="D957" s="9" t="n">
        <f aca="false">SUM(AW957:BF957)</f>
        <v>1</v>
      </c>
      <c r="E957" s="24" t="n">
        <f aca="false">(1-C957/$B$12)*$B$8-C957/$B$12*$B$7</f>
        <v>0.05</v>
      </c>
      <c r="F957" s="24" t="n">
        <f aca="false">(1-D957/$B$12)*$C$8-D957/$B$12*$C$7</f>
        <v>0.021</v>
      </c>
      <c r="G957" s="47" t="n">
        <f aca="false">$B$11*($B$10*C957/$B$12*$B$7+(1-$B$10)*D957/$B$12*$C$7)</f>
        <v>300</v>
      </c>
      <c r="H957" s="24" t="n">
        <f aca="false">$B$10*E957+(1-$B$10)*F957</f>
        <v>0.0355</v>
      </c>
      <c r="I957" s="21"/>
      <c r="J957" s="21"/>
      <c r="K957" s="21"/>
      <c r="L957" s="21"/>
      <c r="M957" s="21"/>
      <c r="N957" s="21"/>
      <c r="O957" s="21"/>
      <c r="P957" s="21"/>
      <c r="Q957" s="21"/>
      <c r="R957" s="27" t="n">
        <v>-0.634648694867184</v>
      </c>
      <c r="S957" s="27" t="n">
        <v>0.686838559377719</v>
      </c>
      <c r="T957" s="27" t="n">
        <v>-0.798298795222339</v>
      </c>
      <c r="U957" s="27" t="n">
        <v>0.0226385781325405</v>
      </c>
      <c r="V957" s="27" t="n">
        <v>-0.452702210736721</v>
      </c>
      <c r="W957" s="27" t="n">
        <v>-0.490446793230262</v>
      </c>
      <c r="X957" s="27" t="n">
        <v>-0.0195167993847055</v>
      </c>
      <c r="Y957" s="27" t="n">
        <v>1.24582438724536</v>
      </c>
      <c r="Z957" s="27" t="n">
        <v>-0.422384433190794</v>
      </c>
      <c r="AA957" s="27" t="n">
        <v>-1.05725954537383</v>
      </c>
      <c r="AB957" s="27" t="n">
        <v>0.709259011841928</v>
      </c>
      <c r="AC957" s="27" t="n">
        <v>0.925983735019491</v>
      </c>
      <c r="AD957" s="27" t="n">
        <v>2.32009812076953</v>
      </c>
      <c r="AE957" s="27" t="n">
        <v>0.0704673831852549</v>
      </c>
      <c r="AF957" s="27" t="n">
        <v>-1.25561651218279</v>
      </c>
      <c r="AG957" s="27" t="n">
        <v>-1.91099783028467</v>
      </c>
      <c r="AH957" s="27" t="n">
        <v>-0.0244659883044429</v>
      </c>
      <c r="AI957" s="27" t="n">
        <v>0.783180500629239</v>
      </c>
      <c r="AJ957" s="27" t="n">
        <v>-1.15436298029132</v>
      </c>
      <c r="AK957" s="27" t="n">
        <v>1.04448379186021</v>
      </c>
      <c r="AL957" s="21"/>
      <c r="AM957" s="31" t="n">
        <f aca="false">IF(SQRT($B$9)*$B957+SQRT(1-$B$9)*R957&lt;_xlfn.NORM.S.INV($B$6),1,0)</f>
        <v>0</v>
      </c>
      <c r="AN957" s="31" t="n">
        <f aca="false">IF(SQRT($B$9)*$B957+SQRT(1-$B$9)*S957&lt;_xlfn.NORM.S.INV($B$6),1,0)</f>
        <v>0</v>
      </c>
      <c r="AO957" s="31" t="n">
        <f aca="false">IF(SQRT($B$9)*$B957+SQRT(1-$B$9)*T957&lt;_xlfn.NORM.S.INV($B$6),1,0)</f>
        <v>0</v>
      </c>
      <c r="AP957" s="31" t="n">
        <f aca="false">IF(SQRT($B$9)*$B957+SQRT(1-$B$9)*U957&lt;_xlfn.NORM.S.INV($B$6),1,0)</f>
        <v>0</v>
      </c>
      <c r="AQ957" s="31" t="n">
        <f aca="false">IF(SQRT($B$9)*$B957+SQRT(1-$B$9)*V957&lt;_xlfn.NORM.S.INV($B$6),1,0)</f>
        <v>0</v>
      </c>
      <c r="AR957" s="31" t="n">
        <f aca="false">IF(SQRT($B$9)*$B957+SQRT(1-$B$9)*W957&lt;_xlfn.NORM.S.INV($B$6),1,0)</f>
        <v>0</v>
      </c>
      <c r="AS957" s="31" t="n">
        <f aca="false">IF(SQRT($B$9)*$B957+SQRT(1-$B$9)*X957&lt;_xlfn.NORM.S.INV($B$6),1,0)</f>
        <v>0</v>
      </c>
      <c r="AT957" s="31" t="n">
        <f aca="false">IF(SQRT($B$9)*$B957+SQRT(1-$B$9)*Y957&lt;_xlfn.NORM.S.INV($B$6),1,0)</f>
        <v>0</v>
      </c>
      <c r="AU957" s="31" t="n">
        <f aca="false">IF(SQRT($B$9)*$B957+SQRT(1-$B$9)*Z957&lt;_xlfn.NORM.S.INV($B$6),1,0)</f>
        <v>0</v>
      </c>
      <c r="AV957" s="31" t="n">
        <f aca="false">IF(SQRT($B$9)*$B957+SQRT(1-$B$9)*AA957&lt;_xlfn.NORM.S.INV($B$6),1,0)</f>
        <v>0</v>
      </c>
      <c r="AW957" s="31" t="n">
        <f aca="false">IF(SQRT($C$9)*$B957+SQRT(1-$C$9)*AB957&lt;_xlfn.NORM.S.INV($C$6),1,0)</f>
        <v>0</v>
      </c>
      <c r="AX957" s="31" t="n">
        <f aca="false">IF(SQRT($C$9)*$B957+SQRT(1-$C$9)*AC957&lt;_xlfn.NORM.S.INV($C$6),1,0)</f>
        <v>0</v>
      </c>
      <c r="AY957" s="31" t="n">
        <f aca="false">IF(SQRT($C$9)*$B957+SQRT(1-$C$9)*AD957&lt;_xlfn.NORM.S.INV($C$6),1,0)</f>
        <v>0</v>
      </c>
      <c r="AZ957" s="31" t="n">
        <f aca="false">IF(SQRT($C$9)*$B957+SQRT(1-$C$9)*AE957&lt;_xlfn.NORM.S.INV($C$6),1,0)</f>
        <v>0</v>
      </c>
      <c r="BA957" s="31" t="n">
        <f aca="false">IF(SQRT($C$9)*$B957+SQRT(1-$C$9)*AF957&lt;_xlfn.NORM.S.INV($C$6),1,0)</f>
        <v>0</v>
      </c>
      <c r="BB957" s="31" t="n">
        <f aca="false">IF(SQRT($C$9)*$B957+SQRT(1-$C$9)*AG957&lt;_xlfn.NORM.S.INV($C$6),1,0)</f>
        <v>1</v>
      </c>
      <c r="BC957" s="31" t="n">
        <f aca="false">IF(SQRT($C$9)*$B957+SQRT(1-$C$9)*AH957&lt;_xlfn.NORM.S.INV($C$6),1,0)</f>
        <v>0</v>
      </c>
      <c r="BD957" s="31" t="n">
        <f aca="false">IF(SQRT($C$9)*$B957+SQRT(1-$C$9)*AI957&lt;_xlfn.NORM.S.INV($C$6),1,0)</f>
        <v>0</v>
      </c>
      <c r="BE957" s="31" t="n">
        <f aca="false">IF(SQRT($C$9)*$B957+SQRT(1-$C$9)*AJ957&lt;_xlfn.NORM.S.INV($C$6),1,0)</f>
        <v>0</v>
      </c>
      <c r="BF957" s="31" t="n">
        <f aca="false">IF(SQRT($C$9)*$B957+SQRT(1-$C$9)*AK957&lt;_xlfn.NORM.S.INV($C$6),1,0)</f>
        <v>0</v>
      </c>
      <c r="BG957" s="21"/>
      <c r="BH957" s="21"/>
      <c r="BI957" s="31" t="n">
        <f aca="false">$B$11*(($A$1061)*$C957/$B$12*$B$7+(1-$A$1061)*$D957/$B$12*$C$7)</f>
        <v>600</v>
      </c>
      <c r="BJ957" s="31" t="n">
        <f aca="false">$B$11*(($A$1062)*$C957/$B$12*$B$7+(1-$A$1062)*$D957/$B$12*$C$7)</f>
        <v>570</v>
      </c>
      <c r="BK957" s="31" t="n">
        <f aca="false">$B$11*(($A$1063)*$C957/$B$12*$B$7+(1-$A$1063)*$D957/$B$12*$C$7)</f>
        <v>540</v>
      </c>
      <c r="BL957" s="31" t="n">
        <f aca="false">$B$11*(($A$1064)*$C957/$B$12*$B$7+(1-$A$1064)*$D957/$B$12*$C$7)</f>
        <v>510</v>
      </c>
      <c r="BM957" s="31" t="n">
        <f aca="false">$B$11*(($A$1065)*$C957/$B$12*$B$7+(1-$A$1065)*$D957/$B$12*$C$7)</f>
        <v>480</v>
      </c>
      <c r="BN957" s="31" t="n">
        <f aca="false">$B$11*(($A$1066)*$C957/$B$12*$B$7+(1-$A$1066)*$D957/$B$12*$C$7)</f>
        <v>450</v>
      </c>
      <c r="BO957" s="31" t="n">
        <f aca="false">$B$11*(($A$1067)*$C957/$B$12*$B$7+(1-$A$1067)*$D957/$B$12*$C$7)</f>
        <v>420</v>
      </c>
      <c r="BP957" s="31" t="n">
        <f aca="false">$B$11*(($A$1068)*$C957/$B$12*$B$7+(1-$A$1068)*$D957/$B$12*$C$7)</f>
        <v>390</v>
      </c>
      <c r="BQ957" s="31" t="n">
        <f aca="false">$B$11*(($A$1069)*$C957/$B$12*$B$7+(1-$A$1069)*$D957/$B$12*$C$7)</f>
        <v>360</v>
      </c>
      <c r="BR957" s="31" t="n">
        <f aca="false">$B$11*(($A$1070)*$C957/$B$12*$B$7+(1-$A$1070)*$D957/$B$12*$C$7)</f>
        <v>330</v>
      </c>
      <c r="BS957" s="31" t="n">
        <f aca="false">$B$11*(($A$1071)*$C957/$B$12*$B$7+(1-$A$1071)*$D957/$B$12*$C$7)</f>
        <v>300</v>
      </c>
      <c r="BT957" s="31" t="n">
        <f aca="false">$B$11*(($A$1072)*$C957/$B$12*$B$7+(1-$A$1072)*$D957/$B$12*$C$7)</f>
        <v>270</v>
      </c>
      <c r="BU957" s="31" t="n">
        <f aca="false">$B$11*(($A$1073)*$C957/$B$12*$B$7+(1-$A$1073)*$D957/$B$12*$C$7)</f>
        <v>240</v>
      </c>
      <c r="BV957" s="31" t="n">
        <f aca="false">$B$11*(($A$1074)*$C957/$B$12*$B$7+(1-$A$1074)*$D957/$B$12*$C$7)</f>
        <v>210</v>
      </c>
      <c r="BW957" s="31" t="n">
        <f aca="false">$B$11*(($A$1075)*$C957/$B$12*$B$7+(1-$A$1075)*$D957/$B$12*$C$7)</f>
        <v>180</v>
      </c>
      <c r="BX957" s="31" t="n">
        <f aca="false">$B$11*(($A$1076)*$C957/$B$12*$B$7+(1-$A$1076)*$D957/$B$12*$C$7)</f>
        <v>150</v>
      </c>
      <c r="BY957" s="31" t="n">
        <f aca="false">$B$11*(($A$1077)*$C957/$B$12*$B$7+(1-$A$1077)*$D957/$B$12*$C$7)</f>
        <v>120</v>
      </c>
      <c r="BZ957" s="31" t="n">
        <f aca="false">$B$11*(($A$1078)*$C957/$B$12*$B$7+(1-$A$1078)*$D957/$B$12*$C$7)</f>
        <v>90</v>
      </c>
      <c r="CA957" s="31" t="n">
        <f aca="false">$B$11*(($A$1079)*$C957/$B$12*$B$7+(1-$A$1079)*$D957/$B$12*$C$7)</f>
        <v>60</v>
      </c>
      <c r="CB957" s="31" t="n">
        <f aca="false">$B$11*(($A$1080)*$C957/$B$12*$B$7+(1-$A$1080)*$D957/$B$12*$C$7)</f>
        <v>30</v>
      </c>
      <c r="CC957" s="31" t="n">
        <f aca="false">$B$11*(($A$1081)*$C957/$B$12*$B$7+(1-$A$1081)*$D957/$B$12*$C$7)</f>
        <v>0</v>
      </c>
    </row>
    <row r="958" customFormat="false" ht="15" hidden="false" customHeight="false" outlineLevel="0" collapsed="false">
      <c r="A958" s="21" t="n">
        <v>934</v>
      </c>
      <c r="B958" s="27" t="n">
        <v>-0.667156370924702</v>
      </c>
      <c r="C958" s="9" t="n">
        <f aca="false">SUM(AM958:AV958)</f>
        <v>0</v>
      </c>
      <c r="D958" s="9" t="n">
        <f aca="false">SUM(AW958:BF958)</f>
        <v>0</v>
      </c>
      <c r="E958" s="24" t="n">
        <f aca="false">(1-C958/$B$12)*$B$8-C958/$B$12*$B$7</f>
        <v>0.05</v>
      </c>
      <c r="F958" s="24" t="n">
        <f aca="false">(1-D958/$B$12)*$C$8-D958/$B$12*$C$7</f>
        <v>0.09</v>
      </c>
      <c r="G958" s="47" t="n">
        <f aca="false">$B$11*($B$10*C958/$B$12*$B$7+(1-$B$10)*D958/$B$12*$C$7)</f>
        <v>0</v>
      </c>
      <c r="H958" s="24" t="n">
        <f aca="false">$B$10*E958+(1-$B$10)*F958</f>
        <v>0.07</v>
      </c>
      <c r="I958" s="21"/>
      <c r="J958" s="21"/>
      <c r="K958" s="21"/>
      <c r="L958" s="21"/>
      <c r="M958" s="21"/>
      <c r="N958" s="21"/>
      <c r="O958" s="21"/>
      <c r="P958" s="21"/>
      <c r="Q958" s="21"/>
      <c r="R958" s="27" t="n">
        <v>-0.442835153073752</v>
      </c>
      <c r="S958" s="27" t="n">
        <v>1.21833764569729</v>
      </c>
      <c r="T958" s="27" t="n">
        <v>-0.110207410552777</v>
      </c>
      <c r="U958" s="27" t="n">
        <v>1.62667375996436</v>
      </c>
      <c r="V958" s="27" t="n">
        <v>-0.208130311605857</v>
      </c>
      <c r="W958" s="27" t="n">
        <v>1.41859002479789</v>
      </c>
      <c r="X958" s="27" t="n">
        <v>1.90891988755189</v>
      </c>
      <c r="Y958" s="27" t="n">
        <v>-1.7083058644452</v>
      </c>
      <c r="Z958" s="27" t="n">
        <v>-0.827624873703721</v>
      </c>
      <c r="AA958" s="27" t="n">
        <v>0.237212480949354</v>
      </c>
      <c r="AB958" s="27" t="n">
        <v>0.736539504183079</v>
      </c>
      <c r="AC958" s="27" t="n">
        <v>0.369319896422502</v>
      </c>
      <c r="AD958" s="27" t="n">
        <v>-0.648486458968504</v>
      </c>
      <c r="AE958" s="27" t="n">
        <v>0.03154182845993</v>
      </c>
      <c r="AF958" s="27" t="n">
        <v>1.63516064915419</v>
      </c>
      <c r="AG958" s="27" t="n">
        <v>-1.15035928140298</v>
      </c>
      <c r="AH958" s="27" t="n">
        <v>1.47701184200117</v>
      </c>
      <c r="AI958" s="27" t="n">
        <v>0.298735079742007</v>
      </c>
      <c r="AJ958" s="27" t="n">
        <v>0.0942676464951144</v>
      </c>
      <c r="AK958" s="27" t="n">
        <v>2.69191063826726</v>
      </c>
      <c r="AL958" s="21"/>
      <c r="AM958" s="31" t="n">
        <f aca="false">IF(SQRT($B$9)*$B958+SQRT(1-$B$9)*R958&lt;_xlfn.NORM.S.INV($B$6),1,0)</f>
        <v>0</v>
      </c>
      <c r="AN958" s="31" t="n">
        <f aca="false">IF(SQRT($B$9)*$B958+SQRT(1-$B$9)*S958&lt;_xlfn.NORM.S.INV($B$6),1,0)</f>
        <v>0</v>
      </c>
      <c r="AO958" s="31" t="n">
        <f aca="false">IF(SQRT($B$9)*$B958+SQRT(1-$B$9)*T958&lt;_xlfn.NORM.S.INV($B$6),1,0)</f>
        <v>0</v>
      </c>
      <c r="AP958" s="31" t="n">
        <f aca="false">IF(SQRT($B$9)*$B958+SQRT(1-$B$9)*U958&lt;_xlfn.NORM.S.INV($B$6),1,0)</f>
        <v>0</v>
      </c>
      <c r="AQ958" s="31" t="n">
        <f aca="false">IF(SQRT($B$9)*$B958+SQRT(1-$B$9)*V958&lt;_xlfn.NORM.S.INV($B$6),1,0)</f>
        <v>0</v>
      </c>
      <c r="AR958" s="31" t="n">
        <f aca="false">IF(SQRT($B$9)*$B958+SQRT(1-$B$9)*W958&lt;_xlfn.NORM.S.INV($B$6),1,0)</f>
        <v>0</v>
      </c>
      <c r="AS958" s="31" t="n">
        <f aca="false">IF(SQRT($B$9)*$B958+SQRT(1-$B$9)*X958&lt;_xlfn.NORM.S.INV($B$6),1,0)</f>
        <v>0</v>
      </c>
      <c r="AT958" s="31" t="n">
        <f aca="false">IF(SQRT($B$9)*$B958+SQRT(1-$B$9)*Y958&lt;_xlfn.NORM.S.INV($B$6),1,0)</f>
        <v>0</v>
      </c>
      <c r="AU958" s="31" t="n">
        <f aca="false">IF(SQRT($B$9)*$B958+SQRT(1-$B$9)*Z958&lt;_xlfn.NORM.S.INV($B$6),1,0)</f>
        <v>0</v>
      </c>
      <c r="AV958" s="31" t="n">
        <f aca="false">IF(SQRT($B$9)*$B958+SQRT(1-$B$9)*AA958&lt;_xlfn.NORM.S.INV($B$6),1,0)</f>
        <v>0</v>
      </c>
      <c r="AW958" s="31" t="n">
        <f aca="false">IF(SQRT($C$9)*$B958+SQRT(1-$C$9)*AB958&lt;_xlfn.NORM.S.INV($C$6),1,0)</f>
        <v>0</v>
      </c>
      <c r="AX958" s="31" t="n">
        <f aca="false">IF(SQRT($C$9)*$B958+SQRT(1-$C$9)*AC958&lt;_xlfn.NORM.S.INV($C$6),1,0)</f>
        <v>0</v>
      </c>
      <c r="AY958" s="31" t="n">
        <f aca="false">IF(SQRT($C$9)*$B958+SQRT(1-$C$9)*AD958&lt;_xlfn.NORM.S.INV($C$6),1,0)</f>
        <v>0</v>
      </c>
      <c r="AZ958" s="31" t="n">
        <f aca="false">IF(SQRT($C$9)*$B958+SQRT(1-$C$9)*AE958&lt;_xlfn.NORM.S.INV($C$6),1,0)</f>
        <v>0</v>
      </c>
      <c r="BA958" s="31" t="n">
        <f aca="false">IF(SQRT($C$9)*$B958+SQRT(1-$C$9)*AF958&lt;_xlfn.NORM.S.INV($C$6),1,0)</f>
        <v>0</v>
      </c>
      <c r="BB958" s="31" t="n">
        <f aca="false">IF(SQRT($C$9)*$B958+SQRT(1-$C$9)*AG958&lt;_xlfn.NORM.S.INV($C$6),1,0)</f>
        <v>0</v>
      </c>
      <c r="BC958" s="31" t="n">
        <f aca="false">IF(SQRT($C$9)*$B958+SQRT(1-$C$9)*AH958&lt;_xlfn.NORM.S.INV($C$6),1,0)</f>
        <v>0</v>
      </c>
      <c r="BD958" s="31" t="n">
        <f aca="false">IF(SQRT($C$9)*$B958+SQRT(1-$C$9)*AI958&lt;_xlfn.NORM.S.INV($C$6),1,0)</f>
        <v>0</v>
      </c>
      <c r="BE958" s="31" t="n">
        <f aca="false">IF(SQRT($C$9)*$B958+SQRT(1-$C$9)*AJ958&lt;_xlfn.NORM.S.INV($C$6),1,0)</f>
        <v>0</v>
      </c>
      <c r="BF958" s="31" t="n">
        <f aca="false">IF(SQRT($C$9)*$B958+SQRT(1-$C$9)*AK958&lt;_xlfn.NORM.S.INV($C$6),1,0)</f>
        <v>0</v>
      </c>
      <c r="BG958" s="21"/>
      <c r="BH958" s="21"/>
      <c r="BI958" s="31" t="n">
        <f aca="false">$B$11*(($A$1061)*$C958/$B$12*$B$7+(1-$A$1061)*$D958/$B$12*$C$7)</f>
        <v>0</v>
      </c>
      <c r="BJ958" s="31" t="n">
        <f aca="false">$B$11*(($A$1062)*$C958/$B$12*$B$7+(1-$A$1062)*$D958/$B$12*$C$7)</f>
        <v>0</v>
      </c>
      <c r="BK958" s="31" t="n">
        <f aca="false">$B$11*(($A$1063)*$C958/$B$12*$B$7+(1-$A$1063)*$D958/$B$12*$C$7)</f>
        <v>0</v>
      </c>
      <c r="BL958" s="31" t="n">
        <f aca="false">$B$11*(($A$1064)*$C958/$B$12*$B$7+(1-$A$1064)*$D958/$B$12*$C$7)</f>
        <v>0</v>
      </c>
      <c r="BM958" s="31" t="n">
        <f aca="false">$B$11*(($A$1065)*$C958/$B$12*$B$7+(1-$A$1065)*$D958/$B$12*$C$7)</f>
        <v>0</v>
      </c>
      <c r="BN958" s="31" t="n">
        <f aca="false">$B$11*(($A$1066)*$C958/$B$12*$B$7+(1-$A$1066)*$D958/$B$12*$C$7)</f>
        <v>0</v>
      </c>
      <c r="BO958" s="31" t="n">
        <f aca="false">$B$11*(($A$1067)*$C958/$B$12*$B$7+(1-$A$1067)*$D958/$B$12*$C$7)</f>
        <v>0</v>
      </c>
      <c r="BP958" s="31" t="n">
        <f aca="false">$B$11*(($A$1068)*$C958/$B$12*$B$7+(1-$A$1068)*$D958/$B$12*$C$7)</f>
        <v>0</v>
      </c>
      <c r="BQ958" s="31" t="n">
        <f aca="false">$B$11*(($A$1069)*$C958/$B$12*$B$7+(1-$A$1069)*$D958/$B$12*$C$7)</f>
        <v>0</v>
      </c>
      <c r="BR958" s="31" t="n">
        <f aca="false">$B$11*(($A$1070)*$C958/$B$12*$B$7+(1-$A$1070)*$D958/$B$12*$C$7)</f>
        <v>0</v>
      </c>
      <c r="BS958" s="31" t="n">
        <f aca="false">$B$11*(($A$1071)*$C958/$B$12*$B$7+(1-$A$1071)*$D958/$B$12*$C$7)</f>
        <v>0</v>
      </c>
      <c r="BT958" s="31" t="n">
        <f aca="false">$B$11*(($A$1072)*$C958/$B$12*$B$7+(1-$A$1072)*$D958/$B$12*$C$7)</f>
        <v>0</v>
      </c>
      <c r="BU958" s="31" t="n">
        <f aca="false">$B$11*(($A$1073)*$C958/$B$12*$B$7+(1-$A$1073)*$D958/$B$12*$C$7)</f>
        <v>0</v>
      </c>
      <c r="BV958" s="31" t="n">
        <f aca="false">$B$11*(($A$1074)*$C958/$B$12*$B$7+(1-$A$1074)*$D958/$B$12*$C$7)</f>
        <v>0</v>
      </c>
      <c r="BW958" s="31" t="n">
        <f aca="false">$B$11*(($A$1075)*$C958/$B$12*$B$7+(1-$A$1075)*$D958/$B$12*$C$7)</f>
        <v>0</v>
      </c>
      <c r="BX958" s="31" t="n">
        <f aca="false">$B$11*(($A$1076)*$C958/$B$12*$B$7+(1-$A$1076)*$D958/$B$12*$C$7)</f>
        <v>0</v>
      </c>
      <c r="BY958" s="31" t="n">
        <f aca="false">$B$11*(($A$1077)*$C958/$B$12*$B$7+(1-$A$1077)*$D958/$B$12*$C$7)</f>
        <v>0</v>
      </c>
      <c r="BZ958" s="31" t="n">
        <f aca="false">$B$11*(($A$1078)*$C958/$B$12*$B$7+(1-$A$1078)*$D958/$B$12*$C$7)</f>
        <v>0</v>
      </c>
      <c r="CA958" s="31" t="n">
        <f aca="false">$B$11*(($A$1079)*$C958/$B$12*$B$7+(1-$A$1079)*$D958/$B$12*$C$7)</f>
        <v>0</v>
      </c>
      <c r="CB958" s="31" t="n">
        <f aca="false">$B$11*(($A$1080)*$C958/$B$12*$B$7+(1-$A$1080)*$D958/$B$12*$C$7)</f>
        <v>0</v>
      </c>
      <c r="CC958" s="31" t="n">
        <f aca="false">$B$11*(($A$1081)*$C958/$B$12*$B$7+(1-$A$1081)*$D958/$B$12*$C$7)</f>
        <v>0</v>
      </c>
    </row>
    <row r="959" customFormat="false" ht="15" hidden="false" customHeight="false" outlineLevel="0" collapsed="false">
      <c r="A959" s="21" t="n">
        <v>935</v>
      </c>
      <c r="B959" s="27" t="n">
        <v>-0.0517124410493797</v>
      </c>
      <c r="C959" s="9" t="n">
        <f aca="false">SUM(AM959:AV959)</f>
        <v>0</v>
      </c>
      <c r="D959" s="9" t="n">
        <f aca="false">SUM(AW959:BF959)</f>
        <v>0</v>
      </c>
      <c r="E959" s="24" t="n">
        <f aca="false">(1-C959/$B$12)*$B$8-C959/$B$12*$B$7</f>
        <v>0.05</v>
      </c>
      <c r="F959" s="24" t="n">
        <f aca="false">(1-D959/$B$12)*$C$8-D959/$B$12*$C$7</f>
        <v>0.09</v>
      </c>
      <c r="G959" s="47" t="n">
        <f aca="false">$B$11*($B$10*C959/$B$12*$B$7+(1-$B$10)*D959/$B$12*$C$7)</f>
        <v>0</v>
      </c>
      <c r="H959" s="24" t="n">
        <f aca="false">$B$10*E959+(1-$B$10)*F959</f>
        <v>0.07</v>
      </c>
      <c r="I959" s="21"/>
      <c r="J959" s="21"/>
      <c r="K959" s="21"/>
      <c r="L959" s="21"/>
      <c r="M959" s="21"/>
      <c r="N959" s="21"/>
      <c r="O959" s="21"/>
      <c r="P959" s="21"/>
      <c r="Q959" s="21"/>
      <c r="R959" s="27" t="n">
        <v>-0.119493751487571</v>
      </c>
      <c r="S959" s="27" t="n">
        <v>-1.94948884945361</v>
      </c>
      <c r="T959" s="27" t="n">
        <v>1.11280279104957</v>
      </c>
      <c r="U959" s="27" t="n">
        <v>-0.174332695690497</v>
      </c>
      <c r="V959" s="27" t="n">
        <v>0.887615339522062</v>
      </c>
      <c r="W959" s="27" t="n">
        <v>-0.0203156960786491</v>
      </c>
      <c r="X959" s="27" t="n">
        <v>-0.823018530694789</v>
      </c>
      <c r="Y959" s="27" t="n">
        <v>0.0481870769813954</v>
      </c>
      <c r="Z959" s="27" t="n">
        <v>0.588897250778841</v>
      </c>
      <c r="AA959" s="27" t="n">
        <v>-0.430467130163323</v>
      </c>
      <c r="AB959" s="27" t="n">
        <v>0.488737770171503</v>
      </c>
      <c r="AC959" s="27" t="n">
        <v>0.689140843082011</v>
      </c>
      <c r="AD959" s="27" t="n">
        <v>0.820363877190634</v>
      </c>
      <c r="AE959" s="27" t="n">
        <v>1.69152518812701</v>
      </c>
      <c r="AF959" s="27" t="n">
        <v>-0.685283233118913</v>
      </c>
      <c r="AG959" s="27" t="n">
        <v>-0.409772428478553</v>
      </c>
      <c r="AH959" s="27" t="n">
        <v>0.408908267159633</v>
      </c>
      <c r="AI959" s="27" t="n">
        <v>-1.02219305651839</v>
      </c>
      <c r="AJ959" s="27" t="n">
        <v>0.656544906079898</v>
      </c>
      <c r="AK959" s="27" t="n">
        <v>0.376946546317114</v>
      </c>
      <c r="AL959" s="21"/>
      <c r="AM959" s="31" t="n">
        <f aca="false">IF(SQRT($B$9)*$B959+SQRT(1-$B$9)*R959&lt;_xlfn.NORM.S.INV($B$6),1,0)</f>
        <v>0</v>
      </c>
      <c r="AN959" s="31" t="n">
        <f aca="false">IF(SQRT($B$9)*$B959+SQRT(1-$B$9)*S959&lt;_xlfn.NORM.S.INV($B$6),1,0)</f>
        <v>0</v>
      </c>
      <c r="AO959" s="31" t="n">
        <f aca="false">IF(SQRT($B$9)*$B959+SQRT(1-$B$9)*T959&lt;_xlfn.NORM.S.INV($B$6),1,0)</f>
        <v>0</v>
      </c>
      <c r="AP959" s="31" t="n">
        <f aca="false">IF(SQRT($B$9)*$B959+SQRT(1-$B$9)*U959&lt;_xlfn.NORM.S.INV($B$6),1,0)</f>
        <v>0</v>
      </c>
      <c r="AQ959" s="31" t="n">
        <f aca="false">IF(SQRT($B$9)*$B959+SQRT(1-$B$9)*V959&lt;_xlfn.NORM.S.INV($B$6),1,0)</f>
        <v>0</v>
      </c>
      <c r="AR959" s="31" t="n">
        <f aca="false">IF(SQRT($B$9)*$B959+SQRT(1-$B$9)*W959&lt;_xlfn.NORM.S.INV($B$6),1,0)</f>
        <v>0</v>
      </c>
      <c r="AS959" s="31" t="n">
        <f aca="false">IF(SQRT($B$9)*$B959+SQRT(1-$B$9)*X959&lt;_xlfn.NORM.S.INV($B$6),1,0)</f>
        <v>0</v>
      </c>
      <c r="AT959" s="31" t="n">
        <f aca="false">IF(SQRT($B$9)*$B959+SQRT(1-$B$9)*Y959&lt;_xlfn.NORM.S.INV($B$6),1,0)</f>
        <v>0</v>
      </c>
      <c r="AU959" s="31" t="n">
        <f aca="false">IF(SQRT($B$9)*$B959+SQRT(1-$B$9)*Z959&lt;_xlfn.NORM.S.INV($B$6),1,0)</f>
        <v>0</v>
      </c>
      <c r="AV959" s="31" t="n">
        <f aca="false">IF(SQRT($B$9)*$B959+SQRT(1-$B$9)*AA959&lt;_xlfn.NORM.S.INV($B$6),1,0)</f>
        <v>0</v>
      </c>
      <c r="AW959" s="31" t="n">
        <f aca="false">IF(SQRT($C$9)*$B959+SQRT(1-$C$9)*AB959&lt;_xlfn.NORM.S.INV($C$6),1,0)</f>
        <v>0</v>
      </c>
      <c r="AX959" s="31" t="n">
        <f aca="false">IF(SQRT($C$9)*$B959+SQRT(1-$C$9)*AC959&lt;_xlfn.NORM.S.INV($C$6),1,0)</f>
        <v>0</v>
      </c>
      <c r="AY959" s="31" t="n">
        <f aca="false">IF(SQRT($C$9)*$B959+SQRT(1-$C$9)*AD959&lt;_xlfn.NORM.S.INV($C$6),1,0)</f>
        <v>0</v>
      </c>
      <c r="AZ959" s="31" t="n">
        <f aca="false">IF(SQRT($C$9)*$B959+SQRT(1-$C$9)*AE959&lt;_xlfn.NORM.S.INV($C$6),1,0)</f>
        <v>0</v>
      </c>
      <c r="BA959" s="31" t="n">
        <f aca="false">IF(SQRT($C$9)*$B959+SQRT(1-$C$9)*AF959&lt;_xlfn.NORM.S.INV($C$6),1,0)</f>
        <v>0</v>
      </c>
      <c r="BB959" s="31" t="n">
        <f aca="false">IF(SQRT($C$9)*$B959+SQRT(1-$C$9)*AG959&lt;_xlfn.NORM.S.INV($C$6),1,0)</f>
        <v>0</v>
      </c>
      <c r="BC959" s="31" t="n">
        <f aca="false">IF(SQRT($C$9)*$B959+SQRT(1-$C$9)*AH959&lt;_xlfn.NORM.S.INV($C$6),1,0)</f>
        <v>0</v>
      </c>
      <c r="BD959" s="31" t="n">
        <f aca="false">IF(SQRT($C$9)*$B959+SQRT(1-$C$9)*AI959&lt;_xlfn.NORM.S.INV($C$6),1,0)</f>
        <v>0</v>
      </c>
      <c r="BE959" s="31" t="n">
        <f aca="false">IF(SQRT($C$9)*$B959+SQRT(1-$C$9)*AJ959&lt;_xlfn.NORM.S.INV($C$6),1,0)</f>
        <v>0</v>
      </c>
      <c r="BF959" s="31" t="n">
        <f aca="false">IF(SQRT($C$9)*$B959+SQRT(1-$C$9)*AK959&lt;_xlfn.NORM.S.INV($C$6),1,0)</f>
        <v>0</v>
      </c>
      <c r="BG959" s="21"/>
      <c r="BH959" s="21"/>
      <c r="BI959" s="31" t="n">
        <f aca="false">$B$11*(($A$1061)*$C959/$B$12*$B$7+(1-$A$1061)*$D959/$B$12*$C$7)</f>
        <v>0</v>
      </c>
      <c r="BJ959" s="31" t="n">
        <f aca="false">$B$11*(($A$1062)*$C959/$B$12*$B$7+(1-$A$1062)*$D959/$B$12*$C$7)</f>
        <v>0</v>
      </c>
      <c r="BK959" s="31" t="n">
        <f aca="false">$B$11*(($A$1063)*$C959/$B$12*$B$7+(1-$A$1063)*$D959/$B$12*$C$7)</f>
        <v>0</v>
      </c>
      <c r="BL959" s="31" t="n">
        <f aca="false">$B$11*(($A$1064)*$C959/$B$12*$B$7+(1-$A$1064)*$D959/$B$12*$C$7)</f>
        <v>0</v>
      </c>
      <c r="BM959" s="31" t="n">
        <f aca="false">$B$11*(($A$1065)*$C959/$B$12*$B$7+(1-$A$1065)*$D959/$B$12*$C$7)</f>
        <v>0</v>
      </c>
      <c r="BN959" s="31" t="n">
        <f aca="false">$B$11*(($A$1066)*$C959/$B$12*$B$7+(1-$A$1066)*$D959/$B$12*$C$7)</f>
        <v>0</v>
      </c>
      <c r="BO959" s="31" t="n">
        <f aca="false">$B$11*(($A$1067)*$C959/$B$12*$B$7+(1-$A$1067)*$D959/$B$12*$C$7)</f>
        <v>0</v>
      </c>
      <c r="BP959" s="31" t="n">
        <f aca="false">$B$11*(($A$1068)*$C959/$B$12*$B$7+(1-$A$1068)*$D959/$B$12*$C$7)</f>
        <v>0</v>
      </c>
      <c r="BQ959" s="31" t="n">
        <f aca="false">$B$11*(($A$1069)*$C959/$B$12*$B$7+(1-$A$1069)*$D959/$B$12*$C$7)</f>
        <v>0</v>
      </c>
      <c r="BR959" s="31" t="n">
        <f aca="false">$B$11*(($A$1070)*$C959/$B$12*$B$7+(1-$A$1070)*$D959/$B$12*$C$7)</f>
        <v>0</v>
      </c>
      <c r="BS959" s="31" t="n">
        <f aca="false">$B$11*(($A$1071)*$C959/$B$12*$B$7+(1-$A$1071)*$D959/$B$12*$C$7)</f>
        <v>0</v>
      </c>
      <c r="BT959" s="31" t="n">
        <f aca="false">$B$11*(($A$1072)*$C959/$B$12*$B$7+(1-$A$1072)*$D959/$B$12*$C$7)</f>
        <v>0</v>
      </c>
      <c r="BU959" s="31" t="n">
        <f aca="false">$B$11*(($A$1073)*$C959/$B$12*$B$7+(1-$A$1073)*$D959/$B$12*$C$7)</f>
        <v>0</v>
      </c>
      <c r="BV959" s="31" t="n">
        <f aca="false">$B$11*(($A$1074)*$C959/$B$12*$B$7+(1-$A$1074)*$D959/$B$12*$C$7)</f>
        <v>0</v>
      </c>
      <c r="BW959" s="31" t="n">
        <f aca="false">$B$11*(($A$1075)*$C959/$B$12*$B$7+(1-$A$1075)*$D959/$B$12*$C$7)</f>
        <v>0</v>
      </c>
      <c r="BX959" s="31" t="n">
        <f aca="false">$B$11*(($A$1076)*$C959/$B$12*$B$7+(1-$A$1076)*$D959/$B$12*$C$7)</f>
        <v>0</v>
      </c>
      <c r="BY959" s="31" t="n">
        <f aca="false">$B$11*(($A$1077)*$C959/$B$12*$B$7+(1-$A$1077)*$D959/$B$12*$C$7)</f>
        <v>0</v>
      </c>
      <c r="BZ959" s="31" t="n">
        <f aca="false">$B$11*(($A$1078)*$C959/$B$12*$B$7+(1-$A$1078)*$D959/$B$12*$C$7)</f>
        <v>0</v>
      </c>
      <c r="CA959" s="31" t="n">
        <f aca="false">$B$11*(($A$1079)*$C959/$B$12*$B$7+(1-$A$1079)*$D959/$B$12*$C$7)</f>
        <v>0</v>
      </c>
      <c r="CB959" s="31" t="n">
        <f aca="false">$B$11*(($A$1080)*$C959/$B$12*$B$7+(1-$A$1080)*$D959/$B$12*$C$7)</f>
        <v>0</v>
      </c>
      <c r="CC959" s="31" t="n">
        <f aca="false">$B$11*(($A$1081)*$C959/$B$12*$B$7+(1-$A$1081)*$D959/$B$12*$C$7)</f>
        <v>0</v>
      </c>
    </row>
    <row r="960" customFormat="false" ht="15" hidden="false" customHeight="false" outlineLevel="0" collapsed="false">
      <c r="A960" s="21" t="n">
        <v>936</v>
      </c>
      <c r="B960" s="27" t="n">
        <v>-0.825636498644321</v>
      </c>
      <c r="C960" s="9" t="n">
        <f aca="false">SUM(AM960:AV960)</f>
        <v>2</v>
      </c>
      <c r="D960" s="9" t="n">
        <f aca="false">SUM(AW960:BF960)</f>
        <v>1</v>
      </c>
      <c r="E960" s="24" t="n">
        <f aca="false">(1-C960/$B$12)*$B$8-C960/$B$12*$B$7</f>
        <v>-0.04</v>
      </c>
      <c r="F960" s="24" t="n">
        <f aca="false">(1-D960/$B$12)*$C$8-D960/$B$12*$C$7</f>
        <v>0.021</v>
      </c>
      <c r="G960" s="47" t="n">
        <f aca="false">$B$11*($B$10*C960/$B$12*$B$7+(1-$B$10)*D960/$B$12*$C$7)</f>
        <v>700</v>
      </c>
      <c r="H960" s="24" t="n">
        <f aca="false">$B$10*E960+(1-$B$10)*F960</f>
        <v>-0.0095</v>
      </c>
      <c r="I960" s="21"/>
      <c r="J960" s="21"/>
      <c r="K960" s="21"/>
      <c r="L960" s="21"/>
      <c r="M960" s="21"/>
      <c r="N960" s="21"/>
      <c r="O960" s="21"/>
      <c r="P960" s="21"/>
      <c r="Q960" s="21"/>
      <c r="R960" s="27" t="n">
        <v>-1.21022229736389</v>
      </c>
      <c r="S960" s="27" t="n">
        <v>-2.30128710467949</v>
      </c>
      <c r="T960" s="27" t="n">
        <v>-2.60994704766099</v>
      </c>
      <c r="U960" s="27" t="n">
        <v>-0.488361934036398</v>
      </c>
      <c r="V960" s="27" t="n">
        <v>-0.332060588671438</v>
      </c>
      <c r="W960" s="27" t="n">
        <v>-0.582371164536718</v>
      </c>
      <c r="X960" s="27" t="n">
        <v>-1.7923333207478</v>
      </c>
      <c r="Y960" s="27" t="n">
        <v>0.264357099339121</v>
      </c>
      <c r="Z960" s="27" t="n">
        <v>-0.525321790484734</v>
      </c>
      <c r="AA960" s="27" t="n">
        <v>0.846647962078053</v>
      </c>
      <c r="AB960" s="27" t="n">
        <v>1.04523621715797</v>
      </c>
      <c r="AC960" s="27" t="n">
        <v>0.0247260299829268</v>
      </c>
      <c r="AD960" s="27" t="n">
        <v>-1.58452873067311</v>
      </c>
      <c r="AE960" s="27" t="n">
        <v>0.697003871940497</v>
      </c>
      <c r="AF960" s="27" t="n">
        <v>2.25986583109821</v>
      </c>
      <c r="AG960" s="27" t="n">
        <v>-0.780854360117835</v>
      </c>
      <c r="AH960" s="27" t="n">
        <v>-0.478636423094966</v>
      </c>
      <c r="AI960" s="27" t="n">
        <v>0.317866449990416</v>
      </c>
      <c r="AJ960" s="27" t="n">
        <v>0.264028172218541</v>
      </c>
      <c r="AK960" s="27" t="n">
        <v>-0.00702817405603238</v>
      </c>
      <c r="AL960" s="21"/>
      <c r="AM960" s="31" t="n">
        <f aca="false">IF(SQRT($B$9)*$B960+SQRT(1-$B$9)*R960&lt;_xlfn.NORM.S.INV($B$6),1,0)</f>
        <v>0</v>
      </c>
      <c r="AN960" s="31" t="n">
        <f aca="false">IF(SQRT($B$9)*$B960+SQRT(1-$B$9)*S960&lt;_xlfn.NORM.S.INV($B$6),1,0)</f>
        <v>1</v>
      </c>
      <c r="AO960" s="31" t="n">
        <f aca="false">IF(SQRT($B$9)*$B960+SQRT(1-$B$9)*T960&lt;_xlfn.NORM.S.INV($B$6),1,0)</f>
        <v>1</v>
      </c>
      <c r="AP960" s="31" t="n">
        <f aca="false">IF(SQRT($B$9)*$B960+SQRT(1-$B$9)*U960&lt;_xlfn.NORM.S.INV($B$6),1,0)</f>
        <v>0</v>
      </c>
      <c r="AQ960" s="31" t="n">
        <f aca="false">IF(SQRT($B$9)*$B960+SQRT(1-$B$9)*V960&lt;_xlfn.NORM.S.INV($B$6),1,0)</f>
        <v>0</v>
      </c>
      <c r="AR960" s="31" t="n">
        <f aca="false">IF(SQRT($B$9)*$B960+SQRT(1-$B$9)*W960&lt;_xlfn.NORM.S.INV($B$6),1,0)</f>
        <v>0</v>
      </c>
      <c r="AS960" s="31" t="n">
        <f aca="false">IF(SQRT($B$9)*$B960+SQRT(1-$B$9)*X960&lt;_xlfn.NORM.S.INV($B$6),1,0)</f>
        <v>0</v>
      </c>
      <c r="AT960" s="31" t="n">
        <f aca="false">IF(SQRT($B$9)*$B960+SQRT(1-$B$9)*Y960&lt;_xlfn.NORM.S.INV($B$6),1,0)</f>
        <v>0</v>
      </c>
      <c r="AU960" s="31" t="n">
        <f aca="false">IF(SQRT($B$9)*$B960+SQRT(1-$B$9)*Z960&lt;_xlfn.NORM.S.INV($B$6),1,0)</f>
        <v>0</v>
      </c>
      <c r="AV960" s="31" t="n">
        <f aca="false">IF(SQRT($B$9)*$B960+SQRT(1-$B$9)*AA960&lt;_xlfn.NORM.S.INV($B$6),1,0)</f>
        <v>0</v>
      </c>
      <c r="AW960" s="31" t="n">
        <f aca="false">IF(SQRT($C$9)*$B960+SQRT(1-$C$9)*AB960&lt;_xlfn.NORM.S.INV($C$6),1,0)</f>
        <v>0</v>
      </c>
      <c r="AX960" s="31" t="n">
        <f aca="false">IF(SQRT($C$9)*$B960+SQRT(1-$C$9)*AC960&lt;_xlfn.NORM.S.INV($C$6),1,0)</f>
        <v>0</v>
      </c>
      <c r="AY960" s="31" t="n">
        <f aca="false">IF(SQRT($C$9)*$B960+SQRT(1-$C$9)*AD960&lt;_xlfn.NORM.S.INV($C$6),1,0)</f>
        <v>1</v>
      </c>
      <c r="AZ960" s="31" t="n">
        <f aca="false">IF(SQRT($C$9)*$B960+SQRT(1-$C$9)*AE960&lt;_xlfn.NORM.S.INV($C$6),1,0)</f>
        <v>0</v>
      </c>
      <c r="BA960" s="31" t="n">
        <f aca="false">IF(SQRT($C$9)*$B960+SQRT(1-$C$9)*AF960&lt;_xlfn.NORM.S.INV($C$6),1,0)</f>
        <v>0</v>
      </c>
      <c r="BB960" s="31" t="n">
        <f aca="false">IF(SQRT($C$9)*$B960+SQRT(1-$C$9)*AG960&lt;_xlfn.NORM.S.INV($C$6),1,0)</f>
        <v>0</v>
      </c>
      <c r="BC960" s="31" t="n">
        <f aca="false">IF(SQRT($C$9)*$B960+SQRT(1-$C$9)*AH960&lt;_xlfn.NORM.S.INV($C$6),1,0)</f>
        <v>0</v>
      </c>
      <c r="BD960" s="31" t="n">
        <f aca="false">IF(SQRT($C$9)*$B960+SQRT(1-$C$9)*AI960&lt;_xlfn.NORM.S.INV($C$6),1,0)</f>
        <v>0</v>
      </c>
      <c r="BE960" s="31" t="n">
        <f aca="false">IF(SQRT($C$9)*$B960+SQRT(1-$C$9)*AJ960&lt;_xlfn.NORM.S.INV($C$6),1,0)</f>
        <v>0</v>
      </c>
      <c r="BF960" s="31" t="n">
        <f aca="false">IF(SQRT($C$9)*$B960+SQRT(1-$C$9)*AK960&lt;_xlfn.NORM.S.INV($C$6),1,0)</f>
        <v>0</v>
      </c>
      <c r="BG960" s="21"/>
      <c r="BH960" s="21"/>
      <c r="BI960" s="31" t="n">
        <f aca="false">$B$11*(($A$1061)*$C960/$B$12*$B$7+(1-$A$1061)*$D960/$B$12*$C$7)</f>
        <v>600</v>
      </c>
      <c r="BJ960" s="31" t="n">
        <f aca="false">$B$11*(($A$1062)*$C960/$B$12*$B$7+(1-$A$1062)*$D960/$B$12*$C$7)</f>
        <v>610</v>
      </c>
      <c r="BK960" s="31" t="n">
        <f aca="false">$B$11*(($A$1063)*$C960/$B$12*$B$7+(1-$A$1063)*$D960/$B$12*$C$7)</f>
        <v>620</v>
      </c>
      <c r="BL960" s="31" t="n">
        <f aca="false">$B$11*(($A$1064)*$C960/$B$12*$B$7+(1-$A$1064)*$D960/$B$12*$C$7)</f>
        <v>630</v>
      </c>
      <c r="BM960" s="31" t="n">
        <f aca="false">$B$11*(($A$1065)*$C960/$B$12*$B$7+(1-$A$1065)*$D960/$B$12*$C$7)</f>
        <v>640</v>
      </c>
      <c r="BN960" s="31" t="n">
        <f aca="false">$B$11*(($A$1066)*$C960/$B$12*$B$7+(1-$A$1066)*$D960/$B$12*$C$7)</f>
        <v>650</v>
      </c>
      <c r="BO960" s="31" t="n">
        <f aca="false">$B$11*(($A$1067)*$C960/$B$12*$B$7+(1-$A$1067)*$D960/$B$12*$C$7)</f>
        <v>660</v>
      </c>
      <c r="BP960" s="31" t="n">
        <f aca="false">$B$11*(($A$1068)*$C960/$B$12*$B$7+(1-$A$1068)*$D960/$B$12*$C$7)</f>
        <v>670</v>
      </c>
      <c r="BQ960" s="31" t="n">
        <f aca="false">$B$11*(($A$1069)*$C960/$B$12*$B$7+(1-$A$1069)*$D960/$B$12*$C$7)</f>
        <v>680</v>
      </c>
      <c r="BR960" s="31" t="n">
        <f aca="false">$B$11*(($A$1070)*$C960/$B$12*$B$7+(1-$A$1070)*$D960/$B$12*$C$7)</f>
        <v>690</v>
      </c>
      <c r="BS960" s="31" t="n">
        <f aca="false">$B$11*(($A$1071)*$C960/$B$12*$B$7+(1-$A$1071)*$D960/$B$12*$C$7)</f>
        <v>700</v>
      </c>
      <c r="BT960" s="31" t="n">
        <f aca="false">$B$11*(($A$1072)*$C960/$B$12*$B$7+(1-$A$1072)*$D960/$B$12*$C$7)</f>
        <v>710</v>
      </c>
      <c r="BU960" s="31" t="n">
        <f aca="false">$B$11*(($A$1073)*$C960/$B$12*$B$7+(1-$A$1073)*$D960/$B$12*$C$7)</f>
        <v>720</v>
      </c>
      <c r="BV960" s="31" t="n">
        <f aca="false">$B$11*(($A$1074)*$C960/$B$12*$B$7+(1-$A$1074)*$D960/$B$12*$C$7)</f>
        <v>730</v>
      </c>
      <c r="BW960" s="31" t="n">
        <f aca="false">$B$11*(($A$1075)*$C960/$B$12*$B$7+(1-$A$1075)*$D960/$B$12*$C$7)</f>
        <v>740</v>
      </c>
      <c r="BX960" s="31" t="n">
        <f aca="false">$B$11*(($A$1076)*$C960/$B$12*$B$7+(1-$A$1076)*$D960/$B$12*$C$7)</f>
        <v>750</v>
      </c>
      <c r="BY960" s="31" t="n">
        <f aca="false">$B$11*(($A$1077)*$C960/$B$12*$B$7+(1-$A$1077)*$D960/$B$12*$C$7)</f>
        <v>760</v>
      </c>
      <c r="BZ960" s="31" t="n">
        <f aca="false">$B$11*(($A$1078)*$C960/$B$12*$B$7+(1-$A$1078)*$D960/$B$12*$C$7)</f>
        <v>770</v>
      </c>
      <c r="CA960" s="31" t="n">
        <f aca="false">$B$11*(($A$1079)*$C960/$B$12*$B$7+(1-$A$1079)*$D960/$B$12*$C$7)</f>
        <v>780</v>
      </c>
      <c r="CB960" s="31" t="n">
        <f aca="false">$B$11*(($A$1080)*$C960/$B$12*$B$7+(1-$A$1080)*$D960/$B$12*$C$7)</f>
        <v>790</v>
      </c>
      <c r="CC960" s="31" t="n">
        <f aca="false">$B$11*(($A$1081)*$C960/$B$12*$B$7+(1-$A$1081)*$D960/$B$12*$C$7)</f>
        <v>800</v>
      </c>
    </row>
    <row r="961" customFormat="false" ht="15" hidden="false" customHeight="false" outlineLevel="0" collapsed="false">
      <c r="A961" s="21" t="n">
        <v>937</v>
      </c>
      <c r="B961" s="27" t="n">
        <v>-2.07493652598145</v>
      </c>
      <c r="C961" s="9" t="n">
        <f aca="false">SUM(AM961:AV961)</f>
        <v>0</v>
      </c>
      <c r="D961" s="9" t="n">
        <f aca="false">SUM(AW961:BF961)</f>
        <v>2</v>
      </c>
      <c r="E961" s="24" t="n">
        <f aca="false">(1-C961/$B$12)*$B$8-C961/$B$12*$B$7</f>
        <v>0.05</v>
      </c>
      <c r="F961" s="24" t="n">
        <f aca="false">(1-D961/$B$12)*$C$8-D961/$B$12*$C$7</f>
        <v>-0.048</v>
      </c>
      <c r="G961" s="47" t="n">
        <f aca="false">$B$11*($B$10*C961/$B$12*$B$7+(1-$B$10)*D961/$B$12*$C$7)</f>
        <v>600</v>
      </c>
      <c r="H961" s="24" t="n">
        <f aca="false">$B$10*E961+(1-$B$10)*F961</f>
        <v>0.001</v>
      </c>
      <c r="I961" s="21"/>
      <c r="J961" s="21"/>
      <c r="K961" s="21"/>
      <c r="L961" s="21"/>
      <c r="M961" s="21"/>
      <c r="N961" s="21"/>
      <c r="O961" s="21"/>
      <c r="P961" s="21"/>
      <c r="Q961" s="21"/>
      <c r="R961" s="27" t="n">
        <v>0.46807535487192</v>
      </c>
      <c r="S961" s="27" t="n">
        <v>-1.08355727536597</v>
      </c>
      <c r="T961" s="27" t="n">
        <v>-1.40248955338992</v>
      </c>
      <c r="U961" s="27" t="n">
        <v>-1.51088785629539</v>
      </c>
      <c r="V961" s="27" t="n">
        <v>1.04085351268325</v>
      </c>
      <c r="W961" s="27" t="n">
        <v>-0.298495452153846</v>
      </c>
      <c r="X961" s="27" t="n">
        <v>0.309946121166871</v>
      </c>
      <c r="Y961" s="27" t="n">
        <v>-0.200185055294165</v>
      </c>
      <c r="Z961" s="27" t="n">
        <v>-0.820103822858247</v>
      </c>
      <c r="AA961" s="27" t="n">
        <v>0.727497768986471</v>
      </c>
      <c r="AB961" s="27" t="n">
        <v>-0.184853549859791</v>
      </c>
      <c r="AC961" s="27" t="n">
        <v>0.362367502133901</v>
      </c>
      <c r="AD961" s="27" t="n">
        <v>0.600748053603772</v>
      </c>
      <c r="AE961" s="27" t="n">
        <v>-0.531326972526085</v>
      </c>
      <c r="AF961" s="27" t="n">
        <v>-1.05330168298171</v>
      </c>
      <c r="AG961" s="27" t="n">
        <v>0.446760486367322</v>
      </c>
      <c r="AH961" s="27" t="n">
        <v>-0.569623117125679</v>
      </c>
      <c r="AI961" s="27" t="n">
        <v>-1.58786111973446</v>
      </c>
      <c r="AJ961" s="27" t="n">
        <v>-0.179860182662959</v>
      </c>
      <c r="AK961" s="27" t="n">
        <v>-0.578999108581138</v>
      </c>
      <c r="AL961" s="21"/>
      <c r="AM961" s="31" t="n">
        <f aca="false">IF(SQRT($B$9)*$B961+SQRT(1-$B$9)*R961&lt;_xlfn.NORM.S.INV($B$6),1,0)</f>
        <v>0</v>
      </c>
      <c r="AN961" s="31" t="n">
        <f aca="false">IF(SQRT($B$9)*$B961+SQRT(1-$B$9)*S961&lt;_xlfn.NORM.S.INV($B$6),1,0)</f>
        <v>0</v>
      </c>
      <c r="AO961" s="31" t="n">
        <f aca="false">IF(SQRT($B$9)*$B961+SQRT(1-$B$9)*T961&lt;_xlfn.NORM.S.INV($B$6),1,0)</f>
        <v>0</v>
      </c>
      <c r="AP961" s="31" t="n">
        <f aca="false">IF(SQRT($B$9)*$B961+SQRT(1-$B$9)*U961&lt;_xlfn.NORM.S.INV($B$6),1,0)</f>
        <v>0</v>
      </c>
      <c r="AQ961" s="31" t="n">
        <f aca="false">IF(SQRT($B$9)*$B961+SQRT(1-$B$9)*V961&lt;_xlfn.NORM.S.INV($B$6),1,0)</f>
        <v>0</v>
      </c>
      <c r="AR961" s="31" t="n">
        <f aca="false">IF(SQRT($B$9)*$B961+SQRT(1-$B$9)*W961&lt;_xlfn.NORM.S.INV($B$6),1,0)</f>
        <v>0</v>
      </c>
      <c r="AS961" s="31" t="n">
        <f aca="false">IF(SQRT($B$9)*$B961+SQRT(1-$B$9)*X961&lt;_xlfn.NORM.S.INV($B$6),1,0)</f>
        <v>0</v>
      </c>
      <c r="AT961" s="31" t="n">
        <f aca="false">IF(SQRT($B$9)*$B961+SQRT(1-$B$9)*Y961&lt;_xlfn.NORM.S.INV($B$6),1,0)</f>
        <v>0</v>
      </c>
      <c r="AU961" s="31" t="n">
        <f aca="false">IF(SQRT($B$9)*$B961+SQRT(1-$B$9)*Z961&lt;_xlfn.NORM.S.INV($B$6),1,0)</f>
        <v>0</v>
      </c>
      <c r="AV961" s="31" t="n">
        <f aca="false">IF(SQRT($B$9)*$B961+SQRT(1-$B$9)*AA961&lt;_xlfn.NORM.S.INV($B$6),1,0)</f>
        <v>0</v>
      </c>
      <c r="AW961" s="31" t="n">
        <f aca="false">IF(SQRT($C$9)*$B961+SQRT(1-$C$9)*AB961&lt;_xlfn.NORM.S.INV($C$6),1,0)</f>
        <v>0</v>
      </c>
      <c r="AX961" s="31" t="n">
        <f aca="false">IF(SQRT($C$9)*$B961+SQRT(1-$C$9)*AC961&lt;_xlfn.NORM.S.INV($C$6),1,0)</f>
        <v>0</v>
      </c>
      <c r="AY961" s="31" t="n">
        <f aca="false">IF(SQRT($C$9)*$B961+SQRT(1-$C$9)*AD961&lt;_xlfn.NORM.S.INV($C$6),1,0)</f>
        <v>0</v>
      </c>
      <c r="AZ961" s="31" t="n">
        <f aca="false">IF(SQRT($C$9)*$B961+SQRT(1-$C$9)*AE961&lt;_xlfn.NORM.S.INV($C$6),1,0)</f>
        <v>0</v>
      </c>
      <c r="BA961" s="31" t="n">
        <f aca="false">IF(SQRT($C$9)*$B961+SQRT(1-$C$9)*AF961&lt;_xlfn.NORM.S.INV($C$6),1,0)</f>
        <v>1</v>
      </c>
      <c r="BB961" s="31" t="n">
        <f aca="false">IF(SQRT($C$9)*$B961+SQRT(1-$C$9)*AG961&lt;_xlfn.NORM.S.INV($C$6),1,0)</f>
        <v>0</v>
      </c>
      <c r="BC961" s="31" t="n">
        <f aca="false">IF(SQRT($C$9)*$B961+SQRT(1-$C$9)*AH961&lt;_xlfn.NORM.S.INV($C$6),1,0)</f>
        <v>0</v>
      </c>
      <c r="BD961" s="31" t="n">
        <f aca="false">IF(SQRT($C$9)*$B961+SQRT(1-$C$9)*AI961&lt;_xlfn.NORM.S.INV($C$6),1,0)</f>
        <v>1</v>
      </c>
      <c r="BE961" s="31" t="n">
        <f aca="false">IF(SQRT($C$9)*$B961+SQRT(1-$C$9)*AJ961&lt;_xlfn.NORM.S.INV($C$6),1,0)</f>
        <v>0</v>
      </c>
      <c r="BF961" s="31" t="n">
        <f aca="false">IF(SQRT($C$9)*$B961+SQRT(1-$C$9)*AK961&lt;_xlfn.NORM.S.INV($C$6),1,0)</f>
        <v>0</v>
      </c>
      <c r="BG961" s="21"/>
      <c r="BH961" s="21"/>
      <c r="BI961" s="31" t="n">
        <f aca="false">$B$11*(($A$1061)*$C961/$B$12*$B$7+(1-$A$1061)*$D961/$B$12*$C$7)</f>
        <v>1200</v>
      </c>
      <c r="BJ961" s="31" t="n">
        <f aca="false">$B$11*(($A$1062)*$C961/$B$12*$B$7+(1-$A$1062)*$D961/$B$12*$C$7)</f>
        <v>1140</v>
      </c>
      <c r="BK961" s="31" t="n">
        <f aca="false">$B$11*(($A$1063)*$C961/$B$12*$B$7+(1-$A$1063)*$D961/$B$12*$C$7)</f>
        <v>1080</v>
      </c>
      <c r="BL961" s="31" t="n">
        <f aca="false">$B$11*(($A$1064)*$C961/$B$12*$B$7+(1-$A$1064)*$D961/$B$12*$C$7)</f>
        <v>1020</v>
      </c>
      <c r="BM961" s="31" t="n">
        <f aca="false">$B$11*(($A$1065)*$C961/$B$12*$B$7+(1-$A$1065)*$D961/$B$12*$C$7)</f>
        <v>960</v>
      </c>
      <c r="BN961" s="31" t="n">
        <f aca="false">$B$11*(($A$1066)*$C961/$B$12*$B$7+(1-$A$1066)*$D961/$B$12*$C$7)</f>
        <v>900</v>
      </c>
      <c r="BO961" s="31" t="n">
        <f aca="false">$B$11*(($A$1067)*$C961/$B$12*$B$7+(1-$A$1067)*$D961/$B$12*$C$7)</f>
        <v>840</v>
      </c>
      <c r="BP961" s="31" t="n">
        <f aca="false">$B$11*(($A$1068)*$C961/$B$12*$B$7+(1-$A$1068)*$D961/$B$12*$C$7)</f>
        <v>780</v>
      </c>
      <c r="BQ961" s="31" t="n">
        <f aca="false">$B$11*(($A$1069)*$C961/$B$12*$B$7+(1-$A$1069)*$D961/$B$12*$C$7)</f>
        <v>720</v>
      </c>
      <c r="BR961" s="31" t="n">
        <f aca="false">$B$11*(($A$1070)*$C961/$B$12*$B$7+(1-$A$1070)*$D961/$B$12*$C$7)</f>
        <v>660</v>
      </c>
      <c r="BS961" s="31" t="n">
        <f aca="false">$B$11*(($A$1071)*$C961/$B$12*$B$7+(1-$A$1071)*$D961/$B$12*$C$7)</f>
        <v>600</v>
      </c>
      <c r="BT961" s="31" t="n">
        <f aca="false">$B$11*(($A$1072)*$C961/$B$12*$B$7+(1-$A$1072)*$D961/$B$12*$C$7)</f>
        <v>540</v>
      </c>
      <c r="BU961" s="31" t="n">
        <f aca="false">$B$11*(($A$1073)*$C961/$B$12*$B$7+(1-$A$1073)*$D961/$B$12*$C$7)</f>
        <v>480</v>
      </c>
      <c r="BV961" s="31" t="n">
        <f aca="false">$B$11*(($A$1074)*$C961/$B$12*$B$7+(1-$A$1074)*$D961/$B$12*$C$7)</f>
        <v>420</v>
      </c>
      <c r="BW961" s="31" t="n">
        <f aca="false">$B$11*(($A$1075)*$C961/$B$12*$B$7+(1-$A$1075)*$D961/$B$12*$C$7)</f>
        <v>360</v>
      </c>
      <c r="BX961" s="31" t="n">
        <f aca="false">$B$11*(($A$1076)*$C961/$B$12*$B$7+(1-$A$1076)*$D961/$B$12*$C$7)</f>
        <v>300</v>
      </c>
      <c r="BY961" s="31" t="n">
        <f aca="false">$B$11*(($A$1077)*$C961/$B$12*$B$7+(1-$A$1077)*$D961/$B$12*$C$7)</f>
        <v>240</v>
      </c>
      <c r="BZ961" s="31" t="n">
        <f aca="false">$B$11*(($A$1078)*$C961/$B$12*$B$7+(1-$A$1078)*$D961/$B$12*$C$7)</f>
        <v>180</v>
      </c>
      <c r="CA961" s="31" t="n">
        <f aca="false">$B$11*(($A$1079)*$C961/$B$12*$B$7+(1-$A$1079)*$D961/$B$12*$C$7)</f>
        <v>120</v>
      </c>
      <c r="CB961" s="31" t="n">
        <f aca="false">$B$11*(($A$1080)*$C961/$B$12*$B$7+(1-$A$1080)*$D961/$B$12*$C$7)</f>
        <v>60.0000000000001</v>
      </c>
      <c r="CC961" s="31" t="n">
        <f aca="false">$B$11*(($A$1081)*$C961/$B$12*$B$7+(1-$A$1081)*$D961/$B$12*$C$7)</f>
        <v>0</v>
      </c>
    </row>
    <row r="962" customFormat="false" ht="15" hidden="false" customHeight="false" outlineLevel="0" collapsed="false">
      <c r="A962" s="21" t="n">
        <v>938</v>
      </c>
      <c r="B962" s="27" t="n">
        <v>0.859771289743742</v>
      </c>
      <c r="C962" s="9" t="n">
        <f aca="false">SUM(AM962:AV962)</f>
        <v>0</v>
      </c>
      <c r="D962" s="9" t="n">
        <f aca="false">SUM(AW962:BF962)</f>
        <v>0</v>
      </c>
      <c r="E962" s="24" t="n">
        <f aca="false">(1-C962/$B$12)*$B$8-C962/$B$12*$B$7</f>
        <v>0.05</v>
      </c>
      <c r="F962" s="24" t="n">
        <f aca="false">(1-D962/$B$12)*$C$8-D962/$B$12*$C$7</f>
        <v>0.09</v>
      </c>
      <c r="G962" s="47" t="n">
        <f aca="false">$B$11*($B$10*C962/$B$12*$B$7+(1-$B$10)*D962/$B$12*$C$7)</f>
        <v>0</v>
      </c>
      <c r="H962" s="24" t="n">
        <f aca="false">$B$10*E962+(1-$B$10)*F962</f>
        <v>0.07</v>
      </c>
      <c r="I962" s="21"/>
      <c r="J962" s="21"/>
      <c r="K962" s="21"/>
      <c r="L962" s="21"/>
      <c r="M962" s="21"/>
      <c r="N962" s="21"/>
      <c r="O962" s="21"/>
      <c r="P962" s="21"/>
      <c r="Q962" s="21"/>
      <c r="R962" s="27" t="n">
        <v>0.985989977685328</v>
      </c>
      <c r="S962" s="27" t="n">
        <v>-0.0960068172107707</v>
      </c>
      <c r="T962" s="27" t="n">
        <v>-1.20728810712195</v>
      </c>
      <c r="U962" s="27" t="n">
        <v>-2.07073921657505</v>
      </c>
      <c r="V962" s="27" t="n">
        <v>-0.302469137740381</v>
      </c>
      <c r="W962" s="27" t="n">
        <v>0.434919342438958</v>
      </c>
      <c r="X962" s="27" t="n">
        <v>-0.0594247405369466</v>
      </c>
      <c r="Y962" s="27" t="n">
        <v>-0.0974871028170716</v>
      </c>
      <c r="Z962" s="27" t="n">
        <v>0.735522906122956</v>
      </c>
      <c r="AA962" s="27" t="n">
        <v>-0.837276862682015</v>
      </c>
      <c r="AB962" s="27" t="n">
        <v>-0.300209416778778</v>
      </c>
      <c r="AC962" s="27" t="n">
        <v>0.969836712679682</v>
      </c>
      <c r="AD962" s="27" t="n">
        <v>0.117442857875913</v>
      </c>
      <c r="AE962" s="27" t="n">
        <v>0.172851725019153</v>
      </c>
      <c r="AF962" s="27" t="n">
        <v>-0.282333805777106</v>
      </c>
      <c r="AG962" s="27" t="n">
        <v>0.857859331375733</v>
      </c>
      <c r="AH962" s="27" t="n">
        <v>-0.0460880185598782</v>
      </c>
      <c r="AI962" s="27" t="n">
        <v>-0.320470965855214</v>
      </c>
      <c r="AJ962" s="27" t="n">
        <v>-0.264176407917162</v>
      </c>
      <c r="AK962" s="27" t="n">
        <v>-0.833805703531467</v>
      </c>
      <c r="AL962" s="21"/>
      <c r="AM962" s="31" t="n">
        <f aca="false">IF(SQRT($B$9)*$B962+SQRT(1-$B$9)*R962&lt;_xlfn.NORM.S.INV($B$6),1,0)</f>
        <v>0</v>
      </c>
      <c r="AN962" s="31" t="n">
        <f aca="false">IF(SQRT($B$9)*$B962+SQRT(1-$B$9)*S962&lt;_xlfn.NORM.S.INV($B$6),1,0)</f>
        <v>0</v>
      </c>
      <c r="AO962" s="31" t="n">
        <f aca="false">IF(SQRT($B$9)*$B962+SQRT(1-$B$9)*T962&lt;_xlfn.NORM.S.INV($B$6),1,0)</f>
        <v>0</v>
      </c>
      <c r="AP962" s="31" t="n">
        <f aca="false">IF(SQRT($B$9)*$B962+SQRT(1-$B$9)*U962&lt;_xlfn.NORM.S.INV($B$6),1,0)</f>
        <v>0</v>
      </c>
      <c r="AQ962" s="31" t="n">
        <f aca="false">IF(SQRT($B$9)*$B962+SQRT(1-$B$9)*V962&lt;_xlfn.NORM.S.INV($B$6),1,0)</f>
        <v>0</v>
      </c>
      <c r="AR962" s="31" t="n">
        <f aca="false">IF(SQRT($B$9)*$B962+SQRT(1-$B$9)*W962&lt;_xlfn.NORM.S.INV($B$6),1,0)</f>
        <v>0</v>
      </c>
      <c r="AS962" s="31" t="n">
        <f aca="false">IF(SQRT($B$9)*$B962+SQRT(1-$B$9)*X962&lt;_xlfn.NORM.S.INV($B$6),1,0)</f>
        <v>0</v>
      </c>
      <c r="AT962" s="31" t="n">
        <f aca="false">IF(SQRT($B$9)*$B962+SQRT(1-$B$9)*Y962&lt;_xlfn.NORM.S.INV($B$6),1,0)</f>
        <v>0</v>
      </c>
      <c r="AU962" s="31" t="n">
        <f aca="false">IF(SQRT($B$9)*$B962+SQRT(1-$B$9)*Z962&lt;_xlfn.NORM.S.INV($B$6),1,0)</f>
        <v>0</v>
      </c>
      <c r="AV962" s="31" t="n">
        <f aca="false">IF(SQRT($B$9)*$B962+SQRT(1-$B$9)*AA962&lt;_xlfn.NORM.S.INV($B$6),1,0)</f>
        <v>0</v>
      </c>
      <c r="AW962" s="31" t="n">
        <f aca="false">IF(SQRT($C$9)*$B962+SQRT(1-$C$9)*AB962&lt;_xlfn.NORM.S.INV($C$6),1,0)</f>
        <v>0</v>
      </c>
      <c r="AX962" s="31" t="n">
        <f aca="false">IF(SQRT($C$9)*$B962+SQRT(1-$C$9)*AC962&lt;_xlfn.NORM.S.INV($C$6),1,0)</f>
        <v>0</v>
      </c>
      <c r="AY962" s="31" t="n">
        <f aca="false">IF(SQRT($C$9)*$B962+SQRT(1-$C$9)*AD962&lt;_xlfn.NORM.S.INV($C$6),1,0)</f>
        <v>0</v>
      </c>
      <c r="AZ962" s="31" t="n">
        <f aca="false">IF(SQRT($C$9)*$B962+SQRT(1-$C$9)*AE962&lt;_xlfn.NORM.S.INV($C$6),1,0)</f>
        <v>0</v>
      </c>
      <c r="BA962" s="31" t="n">
        <f aca="false">IF(SQRT($C$9)*$B962+SQRT(1-$C$9)*AF962&lt;_xlfn.NORM.S.INV($C$6),1,0)</f>
        <v>0</v>
      </c>
      <c r="BB962" s="31" t="n">
        <f aca="false">IF(SQRT($C$9)*$B962+SQRT(1-$C$9)*AG962&lt;_xlfn.NORM.S.INV($C$6),1,0)</f>
        <v>0</v>
      </c>
      <c r="BC962" s="31" t="n">
        <f aca="false">IF(SQRT($C$9)*$B962+SQRT(1-$C$9)*AH962&lt;_xlfn.NORM.S.INV($C$6),1,0)</f>
        <v>0</v>
      </c>
      <c r="BD962" s="31" t="n">
        <f aca="false">IF(SQRT($C$9)*$B962+SQRT(1-$C$9)*AI962&lt;_xlfn.NORM.S.INV($C$6),1,0)</f>
        <v>0</v>
      </c>
      <c r="BE962" s="31" t="n">
        <f aca="false">IF(SQRT($C$9)*$B962+SQRT(1-$C$9)*AJ962&lt;_xlfn.NORM.S.INV($C$6),1,0)</f>
        <v>0</v>
      </c>
      <c r="BF962" s="31" t="n">
        <f aca="false">IF(SQRT($C$9)*$B962+SQRT(1-$C$9)*AK962&lt;_xlfn.NORM.S.INV($C$6),1,0)</f>
        <v>0</v>
      </c>
      <c r="BG962" s="21"/>
      <c r="BH962" s="21"/>
      <c r="BI962" s="31" t="n">
        <f aca="false">$B$11*(($A$1061)*$C962/$B$12*$B$7+(1-$A$1061)*$D962/$B$12*$C$7)</f>
        <v>0</v>
      </c>
      <c r="BJ962" s="31" t="n">
        <f aca="false">$B$11*(($A$1062)*$C962/$B$12*$B$7+(1-$A$1062)*$D962/$B$12*$C$7)</f>
        <v>0</v>
      </c>
      <c r="BK962" s="31" t="n">
        <f aca="false">$B$11*(($A$1063)*$C962/$B$12*$B$7+(1-$A$1063)*$D962/$B$12*$C$7)</f>
        <v>0</v>
      </c>
      <c r="BL962" s="31" t="n">
        <f aca="false">$B$11*(($A$1064)*$C962/$B$12*$B$7+(1-$A$1064)*$D962/$B$12*$C$7)</f>
        <v>0</v>
      </c>
      <c r="BM962" s="31" t="n">
        <f aca="false">$B$11*(($A$1065)*$C962/$B$12*$B$7+(1-$A$1065)*$D962/$B$12*$C$7)</f>
        <v>0</v>
      </c>
      <c r="BN962" s="31" t="n">
        <f aca="false">$B$11*(($A$1066)*$C962/$B$12*$B$7+(1-$A$1066)*$D962/$B$12*$C$7)</f>
        <v>0</v>
      </c>
      <c r="BO962" s="31" t="n">
        <f aca="false">$B$11*(($A$1067)*$C962/$B$12*$B$7+(1-$A$1067)*$D962/$B$12*$C$7)</f>
        <v>0</v>
      </c>
      <c r="BP962" s="31" t="n">
        <f aca="false">$B$11*(($A$1068)*$C962/$B$12*$B$7+(1-$A$1068)*$D962/$B$12*$C$7)</f>
        <v>0</v>
      </c>
      <c r="BQ962" s="31" t="n">
        <f aca="false">$B$11*(($A$1069)*$C962/$B$12*$B$7+(1-$A$1069)*$D962/$B$12*$C$7)</f>
        <v>0</v>
      </c>
      <c r="BR962" s="31" t="n">
        <f aca="false">$B$11*(($A$1070)*$C962/$B$12*$B$7+(1-$A$1070)*$D962/$B$12*$C$7)</f>
        <v>0</v>
      </c>
      <c r="BS962" s="31" t="n">
        <f aca="false">$B$11*(($A$1071)*$C962/$B$12*$B$7+(1-$A$1071)*$D962/$B$12*$C$7)</f>
        <v>0</v>
      </c>
      <c r="BT962" s="31" t="n">
        <f aca="false">$B$11*(($A$1072)*$C962/$B$12*$B$7+(1-$A$1072)*$D962/$B$12*$C$7)</f>
        <v>0</v>
      </c>
      <c r="BU962" s="31" t="n">
        <f aca="false">$B$11*(($A$1073)*$C962/$B$12*$B$7+(1-$A$1073)*$D962/$B$12*$C$7)</f>
        <v>0</v>
      </c>
      <c r="BV962" s="31" t="n">
        <f aca="false">$B$11*(($A$1074)*$C962/$B$12*$B$7+(1-$A$1074)*$D962/$B$12*$C$7)</f>
        <v>0</v>
      </c>
      <c r="BW962" s="31" t="n">
        <f aca="false">$B$11*(($A$1075)*$C962/$B$12*$B$7+(1-$A$1075)*$D962/$B$12*$C$7)</f>
        <v>0</v>
      </c>
      <c r="BX962" s="31" t="n">
        <f aca="false">$B$11*(($A$1076)*$C962/$B$12*$B$7+(1-$A$1076)*$D962/$B$12*$C$7)</f>
        <v>0</v>
      </c>
      <c r="BY962" s="31" t="n">
        <f aca="false">$B$11*(($A$1077)*$C962/$B$12*$B$7+(1-$A$1077)*$D962/$B$12*$C$7)</f>
        <v>0</v>
      </c>
      <c r="BZ962" s="31" t="n">
        <f aca="false">$B$11*(($A$1078)*$C962/$B$12*$B$7+(1-$A$1078)*$D962/$B$12*$C$7)</f>
        <v>0</v>
      </c>
      <c r="CA962" s="31" t="n">
        <f aca="false">$B$11*(($A$1079)*$C962/$B$12*$B$7+(1-$A$1079)*$D962/$B$12*$C$7)</f>
        <v>0</v>
      </c>
      <c r="CB962" s="31" t="n">
        <f aca="false">$B$11*(($A$1080)*$C962/$B$12*$B$7+(1-$A$1080)*$D962/$B$12*$C$7)</f>
        <v>0</v>
      </c>
      <c r="CC962" s="31" t="n">
        <f aca="false">$B$11*(($A$1081)*$C962/$B$12*$B$7+(1-$A$1081)*$D962/$B$12*$C$7)</f>
        <v>0</v>
      </c>
    </row>
    <row r="963" customFormat="false" ht="15" hidden="false" customHeight="false" outlineLevel="0" collapsed="false">
      <c r="A963" s="21" t="n">
        <v>939</v>
      </c>
      <c r="B963" s="27" t="n">
        <v>1.87373187635689</v>
      </c>
      <c r="C963" s="9" t="n">
        <f aca="false">SUM(AM963:AV963)</f>
        <v>0</v>
      </c>
      <c r="D963" s="9" t="n">
        <f aca="false">SUM(AW963:BF963)</f>
        <v>0</v>
      </c>
      <c r="E963" s="24" t="n">
        <f aca="false">(1-C963/$B$12)*$B$8-C963/$B$12*$B$7</f>
        <v>0.05</v>
      </c>
      <c r="F963" s="24" t="n">
        <f aca="false">(1-D963/$B$12)*$C$8-D963/$B$12*$C$7</f>
        <v>0.09</v>
      </c>
      <c r="G963" s="47" t="n">
        <f aca="false">$B$11*($B$10*C963/$B$12*$B$7+(1-$B$10)*D963/$B$12*$C$7)</f>
        <v>0</v>
      </c>
      <c r="H963" s="24" t="n">
        <f aca="false">$B$10*E963+(1-$B$10)*F963</f>
        <v>0.07</v>
      </c>
      <c r="I963" s="21"/>
      <c r="J963" s="21"/>
      <c r="K963" s="21"/>
      <c r="L963" s="21"/>
      <c r="M963" s="21"/>
      <c r="N963" s="21"/>
      <c r="O963" s="21"/>
      <c r="P963" s="21"/>
      <c r="Q963" s="21"/>
      <c r="R963" s="27" t="n">
        <v>-1.06430973656742</v>
      </c>
      <c r="S963" s="27" t="n">
        <v>-1.16880343384774</v>
      </c>
      <c r="T963" s="27" t="n">
        <v>-0.245943876018492</v>
      </c>
      <c r="U963" s="27" t="n">
        <v>0.562041003896313</v>
      </c>
      <c r="V963" s="27" t="n">
        <v>2.10648528602251</v>
      </c>
      <c r="W963" s="27" t="n">
        <v>-1.46105008920366</v>
      </c>
      <c r="X963" s="27" t="n">
        <v>-1.4896456320948</v>
      </c>
      <c r="Y963" s="27" t="n">
        <v>-0.407304477584927</v>
      </c>
      <c r="Z963" s="27" t="n">
        <v>0.276911777673438</v>
      </c>
      <c r="AA963" s="27" t="n">
        <v>0.613776107135957</v>
      </c>
      <c r="AB963" s="27" t="n">
        <v>0.358069086545559</v>
      </c>
      <c r="AC963" s="27" t="n">
        <v>1.07897152272864</v>
      </c>
      <c r="AD963" s="27" t="n">
        <v>-0.384643407445342</v>
      </c>
      <c r="AE963" s="27" t="n">
        <v>1.12055888325106</v>
      </c>
      <c r="AF963" s="27" t="n">
        <v>-0.736027314306195</v>
      </c>
      <c r="AG963" s="27" t="n">
        <v>1.82904625564837</v>
      </c>
      <c r="AH963" s="27" t="n">
        <v>0.303639420448227</v>
      </c>
      <c r="AI963" s="27" t="n">
        <v>-1.61975571476595</v>
      </c>
      <c r="AJ963" s="27" t="n">
        <v>-0.378846349744068</v>
      </c>
      <c r="AK963" s="27" t="n">
        <v>-0.384847807891927</v>
      </c>
      <c r="AL963" s="21"/>
      <c r="AM963" s="31" t="n">
        <f aca="false">IF(SQRT($B$9)*$B963+SQRT(1-$B$9)*R963&lt;_xlfn.NORM.S.INV($B$6),1,0)</f>
        <v>0</v>
      </c>
      <c r="AN963" s="31" t="n">
        <f aca="false">IF(SQRT($B$9)*$B963+SQRT(1-$B$9)*S963&lt;_xlfn.NORM.S.INV($B$6),1,0)</f>
        <v>0</v>
      </c>
      <c r="AO963" s="31" t="n">
        <f aca="false">IF(SQRT($B$9)*$B963+SQRT(1-$B$9)*T963&lt;_xlfn.NORM.S.INV($B$6),1,0)</f>
        <v>0</v>
      </c>
      <c r="AP963" s="31" t="n">
        <f aca="false">IF(SQRT($B$9)*$B963+SQRT(1-$B$9)*U963&lt;_xlfn.NORM.S.INV($B$6),1,0)</f>
        <v>0</v>
      </c>
      <c r="AQ963" s="31" t="n">
        <f aca="false">IF(SQRT($B$9)*$B963+SQRT(1-$B$9)*V963&lt;_xlfn.NORM.S.INV($B$6),1,0)</f>
        <v>0</v>
      </c>
      <c r="AR963" s="31" t="n">
        <f aca="false">IF(SQRT($B$9)*$B963+SQRT(1-$B$9)*W963&lt;_xlfn.NORM.S.INV($B$6),1,0)</f>
        <v>0</v>
      </c>
      <c r="AS963" s="31" t="n">
        <f aca="false">IF(SQRT($B$9)*$B963+SQRT(1-$B$9)*X963&lt;_xlfn.NORM.S.INV($B$6),1,0)</f>
        <v>0</v>
      </c>
      <c r="AT963" s="31" t="n">
        <f aca="false">IF(SQRT($B$9)*$B963+SQRT(1-$B$9)*Y963&lt;_xlfn.NORM.S.INV($B$6),1,0)</f>
        <v>0</v>
      </c>
      <c r="AU963" s="31" t="n">
        <f aca="false">IF(SQRT($B$9)*$B963+SQRT(1-$B$9)*Z963&lt;_xlfn.NORM.S.INV($B$6),1,0)</f>
        <v>0</v>
      </c>
      <c r="AV963" s="31" t="n">
        <f aca="false">IF(SQRT($B$9)*$B963+SQRT(1-$B$9)*AA963&lt;_xlfn.NORM.S.INV($B$6),1,0)</f>
        <v>0</v>
      </c>
      <c r="AW963" s="31" t="n">
        <f aca="false">IF(SQRT($C$9)*$B963+SQRT(1-$C$9)*AB963&lt;_xlfn.NORM.S.INV($C$6),1,0)</f>
        <v>0</v>
      </c>
      <c r="AX963" s="31" t="n">
        <f aca="false">IF(SQRT($C$9)*$B963+SQRT(1-$C$9)*AC963&lt;_xlfn.NORM.S.INV($C$6),1,0)</f>
        <v>0</v>
      </c>
      <c r="AY963" s="31" t="n">
        <f aca="false">IF(SQRT($C$9)*$B963+SQRT(1-$C$9)*AD963&lt;_xlfn.NORM.S.INV($C$6),1,0)</f>
        <v>0</v>
      </c>
      <c r="AZ963" s="31" t="n">
        <f aca="false">IF(SQRT($C$9)*$B963+SQRT(1-$C$9)*AE963&lt;_xlfn.NORM.S.INV($C$6),1,0)</f>
        <v>0</v>
      </c>
      <c r="BA963" s="31" t="n">
        <f aca="false">IF(SQRT($C$9)*$B963+SQRT(1-$C$9)*AF963&lt;_xlfn.NORM.S.INV($C$6),1,0)</f>
        <v>0</v>
      </c>
      <c r="BB963" s="31" t="n">
        <f aca="false">IF(SQRT($C$9)*$B963+SQRT(1-$C$9)*AG963&lt;_xlfn.NORM.S.INV($C$6),1,0)</f>
        <v>0</v>
      </c>
      <c r="BC963" s="31" t="n">
        <f aca="false">IF(SQRT($C$9)*$B963+SQRT(1-$C$9)*AH963&lt;_xlfn.NORM.S.INV($C$6),1,0)</f>
        <v>0</v>
      </c>
      <c r="BD963" s="31" t="n">
        <f aca="false">IF(SQRT($C$9)*$B963+SQRT(1-$C$9)*AI963&lt;_xlfn.NORM.S.INV($C$6),1,0)</f>
        <v>0</v>
      </c>
      <c r="BE963" s="31" t="n">
        <f aca="false">IF(SQRT($C$9)*$B963+SQRT(1-$C$9)*AJ963&lt;_xlfn.NORM.S.INV($C$6),1,0)</f>
        <v>0</v>
      </c>
      <c r="BF963" s="31" t="n">
        <f aca="false">IF(SQRT($C$9)*$B963+SQRT(1-$C$9)*AK963&lt;_xlfn.NORM.S.INV($C$6),1,0)</f>
        <v>0</v>
      </c>
      <c r="BG963" s="21"/>
      <c r="BH963" s="21"/>
      <c r="BI963" s="31" t="n">
        <f aca="false">$B$11*(($A$1061)*$C963/$B$12*$B$7+(1-$A$1061)*$D963/$B$12*$C$7)</f>
        <v>0</v>
      </c>
      <c r="BJ963" s="31" t="n">
        <f aca="false">$B$11*(($A$1062)*$C963/$B$12*$B$7+(1-$A$1062)*$D963/$B$12*$C$7)</f>
        <v>0</v>
      </c>
      <c r="BK963" s="31" t="n">
        <f aca="false">$B$11*(($A$1063)*$C963/$B$12*$B$7+(1-$A$1063)*$D963/$B$12*$C$7)</f>
        <v>0</v>
      </c>
      <c r="BL963" s="31" t="n">
        <f aca="false">$B$11*(($A$1064)*$C963/$B$12*$B$7+(1-$A$1064)*$D963/$B$12*$C$7)</f>
        <v>0</v>
      </c>
      <c r="BM963" s="31" t="n">
        <f aca="false">$B$11*(($A$1065)*$C963/$B$12*$B$7+(1-$A$1065)*$D963/$B$12*$C$7)</f>
        <v>0</v>
      </c>
      <c r="BN963" s="31" t="n">
        <f aca="false">$B$11*(($A$1066)*$C963/$B$12*$B$7+(1-$A$1066)*$D963/$B$12*$C$7)</f>
        <v>0</v>
      </c>
      <c r="BO963" s="31" t="n">
        <f aca="false">$B$11*(($A$1067)*$C963/$B$12*$B$7+(1-$A$1067)*$D963/$B$12*$C$7)</f>
        <v>0</v>
      </c>
      <c r="BP963" s="31" t="n">
        <f aca="false">$B$11*(($A$1068)*$C963/$B$12*$B$7+(1-$A$1068)*$D963/$B$12*$C$7)</f>
        <v>0</v>
      </c>
      <c r="BQ963" s="31" t="n">
        <f aca="false">$B$11*(($A$1069)*$C963/$B$12*$B$7+(1-$A$1069)*$D963/$B$12*$C$7)</f>
        <v>0</v>
      </c>
      <c r="BR963" s="31" t="n">
        <f aca="false">$B$11*(($A$1070)*$C963/$B$12*$B$7+(1-$A$1070)*$D963/$B$12*$C$7)</f>
        <v>0</v>
      </c>
      <c r="BS963" s="31" t="n">
        <f aca="false">$B$11*(($A$1071)*$C963/$B$12*$B$7+(1-$A$1071)*$D963/$B$12*$C$7)</f>
        <v>0</v>
      </c>
      <c r="BT963" s="31" t="n">
        <f aca="false">$B$11*(($A$1072)*$C963/$B$12*$B$7+(1-$A$1072)*$D963/$B$12*$C$7)</f>
        <v>0</v>
      </c>
      <c r="BU963" s="31" t="n">
        <f aca="false">$B$11*(($A$1073)*$C963/$B$12*$B$7+(1-$A$1073)*$D963/$B$12*$C$7)</f>
        <v>0</v>
      </c>
      <c r="BV963" s="31" t="n">
        <f aca="false">$B$11*(($A$1074)*$C963/$B$12*$B$7+(1-$A$1074)*$D963/$B$12*$C$7)</f>
        <v>0</v>
      </c>
      <c r="BW963" s="31" t="n">
        <f aca="false">$B$11*(($A$1075)*$C963/$B$12*$B$7+(1-$A$1075)*$D963/$B$12*$C$7)</f>
        <v>0</v>
      </c>
      <c r="BX963" s="31" t="n">
        <f aca="false">$B$11*(($A$1076)*$C963/$B$12*$B$7+(1-$A$1076)*$D963/$B$12*$C$7)</f>
        <v>0</v>
      </c>
      <c r="BY963" s="31" t="n">
        <f aca="false">$B$11*(($A$1077)*$C963/$B$12*$B$7+(1-$A$1077)*$D963/$B$12*$C$7)</f>
        <v>0</v>
      </c>
      <c r="BZ963" s="31" t="n">
        <f aca="false">$B$11*(($A$1078)*$C963/$B$12*$B$7+(1-$A$1078)*$D963/$B$12*$C$7)</f>
        <v>0</v>
      </c>
      <c r="CA963" s="31" t="n">
        <f aca="false">$B$11*(($A$1079)*$C963/$B$12*$B$7+(1-$A$1079)*$D963/$B$12*$C$7)</f>
        <v>0</v>
      </c>
      <c r="CB963" s="31" t="n">
        <f aca="false">$B$11*(($A$1080)*$C963/$B$12*$B$7+(1-$A$1080)*$D963/$B$12*$C$7)</f>
        <v>0</v>
      </c>
      <c r="CC963" s="31" t="n">
        <f aca="false">$B$11*(($A$1081)*$C963/$B$12*$B$7+(1-$A$1081)*$D963/$B$12*$C$7)</f>
        <v>0</v>
      </c>
    </row>
    <row r="964" customFormat="false" ht="15" hidden="false" customHeight="false" outlineLevel="0" collapsed="false">
      <c r="A964" s="21" t="n">
        <v>940</v>
      </c>
      <c r="B964" s="27" t="n">
        <v>0.925671810867074</v>
      </c>
      <c r="C964" s="9" t="n">
        <f aca="false">SUM(AM964:AV964)</f>
        <v>0</v>
      </c>
      <c r="D964" s="9" t="n">
        <f aca="false">SUM(AW964:BF964)</f>
        <v>0</v>
      </c>
      <c r="E964" s="24" t="n">
        <f aca="false">(1-C964/$B$12)*$B$8-C964/$B$12*$B$7</f>
        <v>0.05</v>
      </c>
      <c r="F964" s="24" t="n">
        <f aca="false">(1-D964/$B$12)*$C$8-D964/$B$12*$C$7</f>
        <v>0.09</v>
      </c>
      <c r="G964" s="47" t="n">
        <f aca="false">$B$11*($B$10*C964/$B$12*$B$7+(1-$B$10)*D964/$B$12*$C$7)</f>
        <v>0</v>
      </c>
      <c r="H964" s="24" t="n">
        <f aca="false">$B$10*E964+(1-$B$10)*F964</f>
        <v>0.07</v>
      </c>
      <c r="I964" s="21"/>
      <c r="J964" s="21"/>
      <c r="K964" s="21"/>
      <c r="L964" s="21"/>
      <c r="M964" s="21"/>
      <c r="N964" s="21"/>
      <c r="O964" s="21"/>
      <c r="P964" s="21"/>
      <c r="Q964" s="21"/>
      <c r="R964" s="27" t="n">
        <v>-0.80838390901941</v>
      </c>
      <c r="S964" s="27" t="n">
        <v>-0.828065939420907</v>
      </c>
      <c r="T964" s="27" t="n">
        <v>1.32478659418185</v>
      </c>
      <c r="U964" s="27" t="n">
        <v>1.65091188279283</v>
      </c>
      <c r="V964" s="27" t="n">
        <v>-0.721086417874023</v>
      </c>
      <c r="W964" s="27" t="n">
        <v>0.371406868546833</v>
      </c>
      <c r="X964" s="27" t="n">
        <v>0.649384040522456</v>
      </c>
      <c r="Y964" s="27" t="n">
        <v>1.42064272429637</v>
      </c>
      <c r="Z964" s="27" t="n">
        <v>-1.82769496340168</v>
      </c>
      <c r="AA964" s="27" t="n">
        <v>-0.748681875092235</v>
      </c>
      <c r="AB964" s="27" t="n">
        <v>0.827285212419483</v>
      </c>
      <c r="AC964" s="27" t="n">
        <v>0.329141441318138</v>
      </c>
      <c r="AD964" s="27" t="n">
        <v>-0.256003777841475</v>
      </c>
      <c r="AE964" s="27" t="n">
        <v>0.560368445537119</v>
      </c>
      <c r="AF964" s="27" t="n">
        <v>0.774012045044833</v>
      </c>
      <c r="AG964" s="27" t="n">
        <v>-1.32976424641051</v>
      </c>
      <c r="AH964" s="27" t="n">
        <v>-0.594123795246247</v>
      </c>
      <c r="AI964" s="27" t="n">
        <v>0.272912562332421</v>
      </c>
      <c r="AJ964" s="27" t="n">
        <v>-0.962927593870325</v>
      </c>
      <c r="AK964" s="27" t="n">
        <v>0.0532700591182621</v>
      </c>
      <c r="AL964" s="21"/>
      <c r="AM964" s="31" t="n">
        <f aca="false">IF(SQRT($B$9)*$B964+SQRT(1-$B$9)*R964&lt;_xlfn.NORM.S.INV($B$6),1,0)</f>
        <v>0</v>
      </c>
      <c r="AN964" s="31" t="n">
        <f aca="false">IF(SQRT($B$9)*$B964+SQRT(1-$B$9)*S964&lt;_xlfn.NORM.S.INV($B$6),1,0)</f>
        <v>0</v>
      </c>
      <c r="AO964" s="31" t="n">
        <f aca="false">IF(SQRT($B$9)*$B964+SQRT(1-$B$9)*T964&lt;_xlfn.NORM.S.INV($B$6),1,0)</f>
        <v>0</v>
      </c>
      <c r="AP964" s="31" t="n">
        <f aca="false">IF(SQRT($B$9)*$B964+SQRT(1-$B$9)*U964&lt;_xlfn.NORM.S.INV($B$6),1,0)</f>
        <v>0</v>
      </c>
      <c r="AQ964" s="31" t="n">
        <f aca="false">IF(SQRT($B$9)*$B964+SQRT(1-$B$9)*V964&lt;_xlfn.NORM.S.INV($B$6),1,0)</f>
        <v>0</v>
      </c>
      <c r="AR964" s="31" t="n">
        <f aca="false">IF(SQRT($B$9)*$B964+SQRT(1-$B$9)*W964&lt;_xlfn.NORM.S.INV($B$6),1,0)</f>
        <v>0</v>
      </c>
      <c r="AS964" s="31" t="n">
        <f aca="false">IF(SQRT($B$9)*$B964+SQRT(1-$B$9)*X964&lt;_xlfn.NORM.S.INV($B$6),1,0)</f>
        <v>0</v>
      </c>
      <c r="AT964" s="31" t="n">
        <f aca="false">IF(SQRT($B$9)*$B964+SQRT(1-$B$9)*Y964&lt;_xlfn.NORM.S.INV($B$6),1,0)</f>
        <v>0</v>
      </c>
      <c r="AU964" s="31" t="n">
        <f aca="false">IF(SQRT($B$9)*$B964+SQRT(1-$B$9)*Z964&lt;_xlfn.NORM.S.INV($B$6),1,0)</f>
        <v>0</v>
      </c>
      <c r="AV964" s="31" t="n">
        <f aca="false">IF(SQRT($B$9)*$B964+SQRT(1-$B$9)*AA964&lt;_xlfn.NORM.S.INV($B$6),1,0)</f>
        <v>0</v>
      </c>
      <c r="AW964" s="31" t="n">
        <f aca="false">IF(SQRT($C$9)*$B964+SQRT(1-$C$9)*AB964&lt;_xlfn.NORM.S.INV($C$6),1,0)</f>
        <v>0</v>
      </c>
      <c r="AX964" s="31" t="n">
        <f aca="false">IF(SQRT($C$9)*$B964+SQRT(1-$C$9)*AC964&lt;_xlfn.NORM.S.INV($C$6),1,0)</f>
        <v>0</v>
      </c>
      <c r="AY964" s="31" t="n">
        <f aca="false">IF(SQRT($C$9)*$B964+SQRT(1-$C$9)*AD964&lt;_xlfn.NORM.S.INV($C$6),1,0)</f>
        <v>0</v>
      </c>
      <c r="AZ964" s="31" t="n">
        <f aca="false">IF(SQRT($C$9)*$B964+SQRT(1-$C$9)*AE964&lt;_xlfn.NORM.S.INV($C$6),1,0)</f>
        <v>0</v>
      </c>
      <c r="BA964" s="31" t="n">
        <f aca="false">IF(SQRT($C$9)*$B964+SQRT(1-$C$9)*AF964&lt;_xlfn.NORM.S.INV($C$6),1,0)</f>
        <v>0</v>
      </c>
      <c r="BB964" s="31" t="n">
        <f aca="false">IF(SQRT($C$9)*$B964+SQRT(1-$C$9)*AG964&lt;_xlfn.NORM.S.INV($C$6),1,0)</f>
        <v>0</v>
      </c>
      <c r="BC964" s="31" t="n">
        <f aca="false">IF(SQRT($C$9)*$B964+SQRT(1-$C$9)*AH964&lt;_xlfn.NORM.S.INV($C$6),1,0)</f>
        <v>0</v>
      </c>
      <c r="BD964" s="31" t="n">
        <f aca="false">IF(SQRT($C$9)*$B964+SQRT(1-$C$9)*AI964&lt;_xlfn.NORM.S.INV($C$6),1,0)</f>
        <v>0</v>
      </c>
      <c r="BE964" s="31" t="n">
        <f aca="false">IF(SQRT($C$9)*$B964+SQRT(1-$C$9)*AJ964&lt;_xlfn.NORM.S.INV($C$6),1,0)</f>
        <v>0</v>
      </c>
      <c r="BF964" s="31" t="n">
        <f aca="false">IF(SQRT($C$9)*$B964+SQRT(1-$C$9)*AK964&lt;_xlfn.NORM.S.INV($C$6),1,0)</f>
        <v>0</v>
      </c>
      <c r="BG964" s="21"/>
      <c r="BH964" s="21"/>
      <c r="BI964" s="31" t="n">
        <f aca="false">$B$11*(($A$1061)*$C964/$B$12*$B$7+(1-$A$1061)*$D964/$B$12*$C$7)</f>
        <v>0</v>
      </c>
      <c r="BJ964" s="31" t="n">
        <f aca="false">$B$11*(($A$1062)*$C964/$B$12*$B$7+(1-$A$1062)*$D964/$B$12*$C$7)</f>
        <v>0</v>
      </c>
      <c r="BK964" s="31" t="n">
        <f aca="false">$B$11*(($A$1063)*$C964/$B$12*$B$7+(1-$A$1063)*$D964/$B$12*$C$7)</f>
        <v>0</v>
      </c>
      <c r="BL964" s="31" t="n">
        <f aca="false">$B$11*(($A$1064)*$C964/$B$12*$B$7+(1-$A$1064)*$D964/$B$12*$C$7)</f>
        <v>0</v>
      </c>
      <c r="BM964" s="31" t="n">
        <f aca="false">$B$11*(($A$1065)*$C964/$B$12*$B$7+(1-$A$1065)*$D964/$B$12*$C$7)</f>
        <v>0</v>
      </c>
      <c r="BN964" s="31" t="n">
        <f aca="false">$B$11*(($A$1066)*$C964/$B$12*$B$7+(1-$A$1066)*$D964/$B$12*$C$7)</f>
        <v>0</v>
      </c>
      <c r="BO964" s="31" t="n">
        <f aca="false">$B$11*(($A$1067)*$C964/$B$12*$B$7+(1-$A$1067)*$D964/$B$12*$C$7)</f>
        <v>0</v>
      </c>
      <c r="BP964" s="31" t="n">
        <f aca="false">$B$11*(($A$1068)*$C964/$B$12*$B$7+(1-$A$1068)*$D964/$B$12*$C$7)</f>
        <v>0</v>
      </c>
      <c r="BQ964" s="31" t="n">
        <f aca="false">$B$11*(($A$1069)*$C964/$B$12*$B$7+(1-$A$1069)*$D964/$B$12*$C$7)</f>
        <v>0</v>
      </c>
      <c r="BR964" s="31" t="n">
        <f aca="false">$B$11*(($A$1070)*$C964/$B$12*$B$7+(1-$A$1070)*$D964/$B$12*$C$7)</f>
        <v>0</v>
      </c>
      <c r="BS964" s="31" t="n">
        <f aca="false">$B$11*(($A$1071)*$C964/$B$12*$B$7+(1-$A$1071)*$D964/$B$12*$C$7)</f>
        <v>0</v>
      </c>
      <c r="BT964" s="31" t="n">
        <f aca="false">$B$11*(($A$1072)*$C964/$B$12*$B$7+(1-$A$1072)*$D964/$B$12*$C$7)</f>
        <v>0</v>
      </c>
      <c r="BU964" s="31" t="n">
        <f aca="false">$B$11*(($A$1073)*$C964/$B$12*$B$7+(1-$A$1073)*$D964/$B$12*$C$7)</f>
        <v>0</v>
      </c>
      <c r="BV964" s="31" t="n">
        <f aca="false">$B$11*(($A$1074)*$C964/$B$12*$B$7+(1-$A$1074)*$D964/$B$12*$C$7)</f>
        <v>0</v>
      </c>
      <c r="BW964" s="31" t="n">
        <f aca="false">$B$11*(($A$1075)*$C964/$B$12*$B$7+(1-$A$1075)*$D964/$B$12*$C$7)</f>
        <v>0</v>
      </c>
      <c r="BX964" s="31" t="n">
        <f aca="false">$B$11*(($A$1076)*$C964/$B$12*$B$7+(1-$A$1076)*$D964/$B$12*$C$7)</f>
        <v>0</v>
      </c>
      <c r="BY964" s="31" t="n">
        <f aca="false">$B$11*(($A$1077)*$C964/$B$12*$B$7+(1-$A$1077)*$D964/$B$12*$C$7)</f>
        <v>0</v>
      </c>
      <c r="BZ964" s="31" t="n">
        <f aca="false">$B$11*(($A$1078)*$C964/$B$12*$B$7+(1-$A$1078)*$D964/$B$12*$C$7)</f>
        <v>0</v>
      </c>
      <c r="CA964" s="31" t="n">
        <f aca="false">$B$11*(($A$1079)*$C964/$B$12*$B$7+(1-$A$1079)*$D964/$B$12*$C$7)</f>
        <v>0</v>
      </c>
      <c r="CB964" s="31" t="n">
        <f aca="false">$B$11*(($A$1080)*$C964/$B$12*$B$7+(1-$A$1080)*$D964/$B$12*$C$7)</f>
        <v>0</v>
      </c>
      <c r="CC964" s="31" t="n">
        <f aca="false">$B$11*(($A$1081)*$C964/$B$12*$B$7+(1-$A$1081)*$D964/$B$12*$C$7)</f>
        <v>0</v>
      </c>
    </row>
    <row r="965" customFormat="false" ht="15" hidden="false" customHeight="false" outlineLevel="0" collapsed="false">
      <c r="A965" s="21" t="n">
        <v>941</v>
      </c>
      <c r="B965" s="27" t="n">
        <v>-1.28155045107038</v>
      </c>
      <c r="C965" s="9" t="n">
        <f aca="false">SUM(AM965:AV965)</f>
        <v>1</v>
      </c>
      <c r="D965" s="9" t="n">
        <f aca="false">SUM(AW965:BF965)</f>
        <v>3</v>
      </c>
      <c r="E965" s="24" t="n">
        <f aca="false">(1-C965/$B$12)*$B$8-C965/$B$12*$B$7</f>
        <v>0.005</v>
      </c>
      <c r="F965" s="24" t="n">
        <f aca="false">(1-D965/$B$12)*$C$8-D965/$B$12*$C$7</f>
        <v>-0.117</v>
      </c>
      <c r="G965" s="47" t="n">
        <f aca="false">$B$11*($B$10*C965/$B$12*$B$7+(1-$B$10)*D965/$B$12*$C$7)</f>
        <v>1100</v>
      </c>
      <c r="H965" s="24" t="n">
        <f aca="false">$B$10*E965+(1-$B$10)*F965</f>
        <v>-0.056</v>
      </c>
      <c r="I965" s="21"/>
      <c r="J965" s="21"/>
      <c r="K965" s="21"/>
      <c r="L965" s="21"/>
      <c r="M965" s="21"/>
      <c r="N965" s="21"/>
      <c r="O965" s="21"/>
      <c r="P965" s="21"/>
      <c r="Q965" s="21"/>
      <c r="R965" s="27" t="n">
        <v>-0.251455224104181</v>
      </c>
      <c r="S965" s="27" t="n">
        <v>-1.81827821194381</v>
      </c>
      <c r="T965" s="27" t="n">
        <v>0.994647648221608</v>
      </c>
      <c r="U965" s="27" t="n">
        <v>-0.84776636404261</v>
      </c>
      <c r="V965" s="27" t="n">
        <v>0.755800539221859</v>
      </c>
      <c r="W965" s="27" t="n">
        <v>2.51886059208708</v>
      </c>
      <c r="X965" s="27" t="n">
        <v>-1.21732098669752</v>
      </c>
      <c r="Y965" s="27" t="n">
        <v>-2.20881436662087</v>
      </c>
      <c r="Z965" s="27" t="n">
        <v>-0.0364697713144717</v>
      </c>
      <c r="AA965" s="27" t="n">
        <v>0.451518665012379</v>
      </c>
      <c r="AB965" s="27" t="n">
        <v>0.533441463823111</v>
      </c>
      <c r="AC965" s="27" t="n">
        <v>1.2853008116043</v>
      </c>
      <c r="AD965" s="27" t="n">
        <v>-1.37751843177513</v>
      </c>
      <c r="AE965" s="27" t="n">
        <v>0.599222937153543</v>
      </c>
      <c r="AF965" s="27" t="n">
        <v>0.363685928696345</v>
      </c>
      <c r="AG965" s="27" t="n">
        <v>0.23159935801166</v>
      </c>
      <c r="AH965" s="27" t="n">
        <v>-1.19972998658449</v>
      </c>
      <c r="AI965" s="27" t="n">
        <v>-1.57006016302288</v>
      </c>
      <c r="AJ965" s="27" t="n">
        <v>-0.403802285747914</v>
      </c>
      <c r="AK965" s="27" t="n">
        <v>-0.354305069615386</v>
      </c>
      <c r="AL965" s="21"/>
      <c r="AM965" s="31" t="n">
        <f aca="false">IF(SQRT($B$9)*$B965+SQRT(1-$B$9)*R965&lt;_xlfn.NORM.S.INV($B$6),1,0)</f>
        <v>0</v>
      </c>
      <c r="AN965" s="31" t="n">
        <f aca="false">IF(SQRT($B$9)*$B965+SQRT(1-$B$9)*S965&lt;_xlfn.NORM.S.INV($B$6),1,0)</f>
        <v>0</v>
      </c>
      <c r="AO965" s="31" t="n">
        <f aca="false">IF(SQRT($B$9)*$B965+SQRT(1-$B$9)*T965&lt;_xlfn.NORM.S.INV($B$6),1,0)</f>
        <v>0</v>
      </c>
      <c r="AP965" s="31" t="n">
        <f aca="false">IF(SQRT($B$9)*$B965+SQRT(1-$B$9)*U965&lt;_xlfn.NORM.S.INV($B$6),1,0)</f>
        <v>0</v>
      </c>
      <c r="AQ965" s="31" t="n">
        <f aca="false">IF(SQRT($B$9)*$B965+SQRT(1-$B$9)*V965&lt;_xlfn.NORM.S.INV($B$6),1,0)</f>
        <v>0</v>
      </c>
      <c r="AR965" s="31" t="n">
        <f aca="false">IF(SQRT($B$9)*$B965+SQRT(1-$B$9)*W965&lt;_xlfn.NORM.S.INV($B$6),1,0)</f>
        <v>0</v>
      </c>
      <c r="AS965" s="31" t="n">
        <f aca="false">IF(SQRT($B$9)*$B965+SQRT(1-$B$9)*X965&lt;_xlfn.NORM.S.INV($B$6),1,0)</f>
        <v>0</v>
      </c>
      <c r="AT965" s="31" t="n">
        <f aca="false">IF(SQRT($B$9)*$B965+SQRT(1-$B$9)*Y965&lt;_xlfn.NORM.S.INV($B$6),1,0)</f>
        <v>1</v>
      </c>
      <c r="AU965" s="31" t="n">
        <f aca="false">IF(SQRT($B$9)*$B965+SQRT(1-$B$9)*Z965&lt;_xlfn.NORM.S.INV($B$6),1,0)</f>
        <v>0</v>
      </c>
      <c r="AV965" s="31" t="n">
        <f aca="false">IF(SQRT($B$9)*$B965+SQRT(1-$B$9)*AA965&lt;_xlfn.NORM.S.INV($B$6),1,0)</f>
        <v>0</v>
      </c>
      <c r="AW965" s="31" t="n">
        <f aca="false">IF(SQRT($C$9)*$B965+SQRT(1-$C$9)*AB965&lt;_xlfn.NORM.S.INV($C$6),1,0)</f>
        <v>0</v>
      </c>
      <c r="AX965" s="31" t="n">
        <f aca="false">IF(SQRT($C$9)*$B965+SQRT(1-$C$9)*AC965&lt;_xlfn.NORM.S.INV($C$6),1,0)</f>
        <v>0</v>
      </c>
      <c r="AY965" s="31" t="n">
        <f aca="false">IF(SQRT($C$9)*$B965+SQRT(1-$C$9)*AD965&lt;_xlfn.NORM.S.INV($C$6),1,0)</f>
        <v>1</v>
      </c>
      <c r="AZ965" s="31" t="n">
        <f aca="false">IF(SQRT($C$9)*$B965+SQRT(1-$C$9)*AE965&lt;_xlfn.NORM.S.INV($C$6),1,0)</f>
        <v>0</v>
      </c>
      <c r="BA965" s="31" t="n">
        <f aca="false">IF(SQRT($C$9)*$B965+SQRT(1-$C$9)*AF965&lt;_xlfn.NORM.S.INV($C$6),1,0)</f>
        <v>0</v>
      </c>
      <c r="BB965" s="31" t="n">
        <f aca="false">IF(SQRT($C$9)*$B965+SQRT(1-$C$9)*AG965&lt;_xlfn.NORM.S.INV($C$6),1,0)</f>
        <v>0</v>
      </c>
      <c r="BC965" s="31" t="n">
        <f aca="false">IF(SQRT($C$9)*$B965+SQRT(1-$C$9)*AH965&lt;_xlfn.NORM.S.INV($C$6),1,0)</f>
        <v>1</v>
      </c>
      <c r="BD965" s="31" t="n">
        <f aca="false">IF(SQRT($C$9)*$B965+SQRT(1-$C$9)*AI965&lt;_xlfn.NORM.S.INV($C$6),1,0)</f>
        <v>1</v>
      </c>
      <c r="BE965" s="31" t="n">
        <f aca="false">IF(SQRT($C$9)*$B965+SQRT(1-$C$9)*AJ965&lt;_xlfn.NORM.S.INV($C$6),1,0)</f>
        <v>0</v>
      </c>
      <c r="BF965" s="31" t="n">
        <f aca="false">IF(SQRT($C$9)*$B965+SQRT(1-$C$9)*AK965&lt;_xlfn.NORM.S.INV($C$6),1,0)</f>
        <v>0</v>
      </c>
      <c r="BG965" s="21"/>
      <c r="BH965" s="21"/>
      <c r="BI965" s="31" t="n">
        <f aca="false">$B$11*(($A$1061)*$C965/$B$12*$B$7+(1-$A$1061)*$D965/$B$12*$C$7)</f>
        <v>1800</v>
      </c>
      <c r="BJ965" s="31" t="n">
        <f aca="false">$B$11*(($A$1062)*$C965/$B$12*$B$7+(1-$A$1062)*$D965/$B$12*$C$7)</f>
        <v>1730</v>
      </c>
      <c r="BK965" s="31" t="n">
        <f aca="false">$B$11*(($A$1063)*$C965/$B$12*$B$7+(1-$A$1063)*$D965/$B$12*$C$7)</f>
        <v>1660</v>
      </c>
      <c r="BL965" s="31" t="n">
        <f aca="false">$B$11*(($A$1064)*$C965/$B$12*$B$7+(1-$A$1064)*$D965/$B$12*$C$7)</f>
        <v>1590</v>
      </c>
      <c r="BM965" s="31" t="n">
        <f aca="false">$B$11*(($A$1065)*$C965/$B$12*$B$7+(1-$A$1065)*$D965/$B$12*$C$7)</f>
        <v>1520</v>
      </c>
      <c r="BN965" s="31" t="n">
        <f aca="false">$B$11*(($A$1066)*$C965/$B$12*$B$7+(1-$A$1066)*$D965/$B$12*$C$7)</f>
        <v>1450</v>
      </c>
      <c r="BO965" s="31" t="n">
        <f aca="false">$B$11*(($A$1067)*$C965/$B$12*$B$7+(1-$A$1067)*$D965/$B$12*$C$7)</f>
        <v>1380</v>
      </c>
      <c r="BP965" s="31" t="n">
        <f aca="false">$B$11*(($A$1068)*$C965/$B$12*$B$7+(1-$A$1068)*$D965/$B$12*$C$7)</f>
        <v>1310</v>
      </c>
      <c r="BQ965" s="31" t="n">
        <f aca="false">$B$11*(($A$1069)*$C965/$B$12*$B$7+(1-$A$1069)*$D965/$B$12*$C$7)</f>
        <v>1240</v>
      </c>
      <c r="BR965" s="31" t="n">
        <f aca="false">$B$11*(($A$1070)*$C965/$B$12*$B$7+(1-$A$1070)*$D965/$B$12*$C$7)</f>
        <v>1170</v>
      </c>
      <c r="BS965" s="31" t="n">
        <f aca="false">$B$11*(($A$1071)*$C965/$B$12*$B$7+(1-$A$1071)*$D965/$B$12*$C$7)</f>
        <v>1100</v>
      </c>
      <c r="BT965" s="31" t="n">
        <f aca="false">$B$11*(($A$1072)*$C965/$B$12*$B$7+(1-$A$1072)*$D965/$B$12*$C$7)</f>
        <v>1030</v>
      </c>
      <c r="BU965" s="31" t="n">
        <f aca="false">$B$11*(($A$1073)*$C965/$B$12*$B$7+(1-$A$1073)*$D965/$B$12*$C$7)</f>
        <v>960</v>
      </c>
      <c r="BV965" s="31" t="n">
        <f aca="false">$B$11*(($A$1074)*$C965/$B$12*$B$7+(1-$A$1074)*$D965/$B$12*$C$7)</f>
        <v>890</v>
      </c>
      <c r="BW965" s="31" t="n">
        <f aca="false">$B$11*(($A$1075)*$C965/$B$12*$B$7+(1-$A$1075)*$D965/$B$12*$C$7)</f>
        <v>820</v>
      </c>
      <c r="BX965" s="31" t="n">
        <f aca="false">$B$11*(($A$1076)*$C965/$B$12*$B$7+(1-$A$1076)*$D965/$B$12*$C$7)</f>
        <v>750</v>
      </c>
      <c r="BY965" s="31" t="n">
        <f aca="false">$B$11*(($A$1077)*$C965/$B$12*$B$7+(1-$A$1077)*$D965/$B$12*$C$7)</f>
        <v>680</v>
      </c>
      <c r="BZ965" s="31" t="n">
        <f aca="false">$B$11*(($A$1078)*$C965/$B$12*$B$7+(1-$A$1078)*$D965/$B$12*$C$7)</f>
        <v>610</v>
      </c>
      <c r="CA965" s="31" t="n">
        <f aca="false">$B$11*(($A$1079)*$C965/$B$12*$B$7+(1-$A$1079)*$D965/$B$12*$C$7)</f>
        <v>540</v>
      </c>
      <c r="CB965" s="31" t="n">
        <f aca="false">$B$11*(($A$1080)*$C965/$B$12*$B$7+(1-$A$1080)*$D965/$B$12*$C$7)</f>
        <v>470</v>
      </c>
      <c r="CC965" s="31" t="n">
        <f aca="false">$B$11*(($A$1081)*$C965/$B$12*$B$7+(1-$A$1081)*$D965/$B$12*$C$7)</f>
        <v>400</v>
      </c>
    </row>
    <row r="966" customFormat="false" ht="15" hidden="false" customHeight="false" outlineLevel="0" collapsed="false">
      <c r="A966" s="21" t="n">
        <v>942</v>
      </c>
      <c r="B966" s="27" t="n">
        <v>0.708578978384823</v>
      </c>
      <c r="C966" s="9" t="n">
        <f aca="false">SUM(AM966:AV966)</f>
        <v>0</v>
      </c>
      <c r="D966" s="9" t="n">
        <f aca="false">SUM(AW966:BF966)</f>
        <v>0</v>
      </c>
      <c r="E966" s="24" t="n">
        <f aca="false">(1-C966/$B$12)*$B$8-C966/$B$12*$B$7</f>
        <v>0.05</v>
      </c>
      <c r="F966" s="24" t="n">
        <f aca="false">(1-D966/$B$12)*$C$8-D966/$B$12*$C$7</f>
        <v>0.09</v>
      </c>
      <c r="G966" s="47" t="n">
        <f aca="false">$B$11*($B$10*C966/$B$12*$B$7+(1-$B$10)*D966/$B$12*$C$7)</f>
        <v>0</v>
      </c>
      <c r="H966" s="24" t="n">
        <f aca="false">$B$10*E966+(1-$B$10)*F966</f>
        <v>0.07</v>
      </c>
      <c r="I966" s="21"/>
      <c r="J966" s="21"/>
      <c r="K966" s="21"/>
      <c r="L966" s="21"/>
      <c r="M966" s="21"/>
      <c r="N966" s="21"/>
      <c r="O966" s="21"/>
      <c r="P966" s="21"/>
      <c r="Q966" s="21"/>
      <c r="R966" s="27" t="n">
        <v>0.297661741523944</v>
      </c>
      <c r="S966" s="27" t="n">
        <v>-0.543043090251353</v>
      </c>
      <c r="T966" s="27" t="n">
        <v>0.87897983000927</v>
      </c>
      <c r="U966" s="27" t="n">
        <v>-0.909837339810657</v>
      </c>
      <c r="V966" s="27" t="n">
        <v>1.28216039890441</v>
      </c>
      <c r="W966" s="27" t="n">
        <v>0.535835996006881</v>
      </c>
      <c r="X966" s="27" t="n">
        <v>0.539697128254623</v>
      </c>
      <c r="Y966" s="27" t="n">
        <v>-0.108456227889594</v>
      </c>
      <c r="Z966" s="27" t="n">
        <v>-1.67096038289036</v>
      </c>
      <c r="AA966" s="27" t="n">
        <v>1.53052813754208</v>
      </c>
      <c r="AB966" s="27" t="n">
        <v>0.801652310684759</v>
      </c>
      <c r="AC966" s="27" t="n">
        <v>1.0883674282699</v>
      </c>
      <c r="AD966" s="27" t="n">
        <v>1.50604665571056</v>
      </c>
      <c r="AE966" s="27" t="n">
        <v>0.316262022220031</v>
      </c>
      <c r="AF966" s="27" t="n">
        <v>0.946131547001551</v>
      </c>
      <c r="AG966" s="27" t="n">
        <v>-0.423631040923646</v>
      </c>
      <c r="AH966" s="27" t="n">
        <v>0.475915711919268</v>
      </c>
      <c r="AI966" s="27" t="n">
        <v>-0.616807769880692</v>
      </c>
      <c r="AJ966" s="27" t="n">
        <v>-0.797394089829378</v>
      </c>
      <c r="AK966" s="27" t="n">
        <v>0.816470272932026</v>
      </c>
      <c r="AL966" s="21"/>
      <c r="AM966" s="31" t="n">
        <f aca="false">IF(SQRT($B$9)*$B966+SQRT(1-$B$9)*R966&lt;_xlfn.NORM.S.INV($B$6),1,0)</f>
        <v>0</v>
      </c>
      <c r="AN966" s="31" t="n">
        <f aca="false">IF(SQRT($B$9)*$B966+SQRT(1-$B$9)*S966&lt;_xlfn.NORM.S.INV($B$6),1,0)</f>
        <v>0</v>
      </c>
      <c r="AO966" s="31" t="n">
        <f aca="false">IF(SQRT($B$9)*$B966+SQRT(1-$B$9)*T966&lt;_xlfn.NORM.S.INV($B$6),1,0)</f>
        <v>0</v>
      </c>
      <c r="AP966" s="31" t="n">
        <f aca="false">IF(SQRT($B$9)*$B966+SQRT(1-$B$9)*U966&lt;_xlfn.NORM.S.INV($B$6),1,0)</f>
        <v>0</v>
      </c>
      <c r="AQ966" s="31" t="n">
        <f aca="false">IF(SQRT($B$9)*$B966+SQRT(1-$B$9)*V966&lt;_xlfn.NORM.S.INV($B$6),1,0)</f>
        <v>0</v>
      </c>
      <c r="AR966" s="31" t="n">
        <f aca="false">IF(SQRT($B$9)*$B966+SQRT(1-$B$9)*W966&lt;_xlfn.NORM.S.INV($B$6),1,0)</f>
        <v>0</v>
      </c>
      <c r="AS966" s="31" t="n">
        <f aca="false">IF(SQRT($B$9)*$B966+SQRT(1-$B$9)*X966&lt;_xlfn.NORM.S.INV($B$6),1,0)</f>
        <v>0</v>
      </c>
      <c r="AT966" s="31" t="n">
        <f aca="false">IF(SQRT($B$9)*$B966+SQRT(1-$B$9)*Y966&lt;_xlfn.NORM.S.INV($B$6),1,0)</f>
        <v>0</v>
      </c>
      <c r="AU966" s="31" t="n">
        <f aca="false">IF(SQRT($B$9)*$B966+SQRT(1-$B$9)*Z966&lt;_xlfn.NORM.S.INV($B$6),1,0)</f>
        <v>0</v>
      </c>
      <c r="AV966" s="31" t="n">
        <f aca="false">IF(SQRT($B$9)*$B966+SQRT(1-$B$9)*AA966&lt;_xlfn.NORM.S.INV($B$6),1,0)</f>
        <v>0</v>
      </c>
      <c r="AW966" s="31" t="n">
        <f aca="false">IF(SQRT($C$9)*$B966+SQRT(1-$C$9)*AB966&lt;_xlfn.NORM.S.INV($C$6),1,0)</f>
        <v>0</v>
      </c>
      <c r="AX966" s="31" t="n">
        <f aca="false">IF(SQRT($C$9)*$B966+SQRT(1-$C$9)*AC966&lt;_xlfn.NORM.S.INV($C$6),1,0)</f>
        <v>0</v>
      </c>
      <c r="AY966" s="31" t="n">
        <f aca="false">IF(SQRT($C$9)*$B966+SQRT(1-$C$9)*AD966&lt;_xlfn.NORM.S.INV($C$6),1,0)</f>
        <v>0</v>
      </c>
      <c r="AZ966" s="31" t="n">
        <f aca="false">IF(SQRT($C$9)*$B966+SQRT(1-$C$9)*AE966&lt;_xlfn.NORM.S.INV($C$6),1,0)</f>
        <v>0</v>
      </c>
      <c r="BA966" s="31" t="n">
        <f aca="false">IF(SQRT($C$9)*$B966+SQRT(1-$C$9)*AF966&lt;_xlfn.NORM.S.INV($C$6),1,0)</f>
        <v>0</v>
      </c>
      <c r="BB966" s="31" t="n">
        <f aca="false">IF(SQRT($C$9)*$B966+SQRT(1-$C$9)*AG966&lt;_xlfn.NORM.S.INV($C$6),1,0)</f>
        <v>0</v>
      </c>
      <c r="BC966" s="31" t="n">
        <f aca="false">IF(SQRT($C$9)*$B966+SQRT(1-$C$9)*AH966&lt;_xlfn.NORM.S.INV($C$6),1,0)</f>
        <v>0</v>
      </c>
      <c r="BD966" s="31" t="n">
        <f aca="false">IF(SQRT($C$9)*$B966+SQRT(1-$C$9)*AI966&lt;_xlfn.NORM.S.INV($C$6),1,0)</f>
        <v>0</v>
      </c>
      <c r="BE966" s="31" t="n">
        <f aca="false">IF(SQRT($C$9)*$B966+SQRT(1-$C$9)*AJ966&lt;_xlfn.NORM.S.INV($C$6),1,0)</f>
        <v>0</v>
      </c>
      <c r="BF966" s="31" t="n">
        <f aca="false">IF(SQRT($C$9)*$B966+SQRT(1-$C$9)*AK966&lt;_xlfn.NORM.S.INV($C$6),1,0)</f>
        <v>0</v>
      </c>
      <c r="BG966" s="21"/>
      <c r="BH966" s="21"/>
      <c r="BI966" s="31" t="n">
        <f aca="false">$B$11*(($A$1061)*$C966/$B$12*$B$7+(1-$A$1061)*$D966/$B$12*$C$7)</f>
        <v>0</v>
      </c>
      <c r="BJ966" s="31" t="n">
        <f aca="false">$B$11*(($A$1062)*$C966/$B$12*$B$7+(1-$A$1062)*$D966/$B$12*$C$7)</f>
        <v>0</v>
      </c>
      <c r="BK966" s="31" t="n">
        <f aca="false">$B$11*(($A$1063)*$C966/$B$12*$B$7+(1-$A$1063)*$D966/$B$12*$C$7)</f>
        <v>0</v>
      </c>
      <c r="BL966" s="31" t="n">
        <f aca="false">$B$11*(($A$1064)*$C966/$B$12*$B$7+(1-$A$1064)*$D966/$B$12*$C$7)</f>
        <v>0</v>
      </c>
      <c r="BM966" s="31" t="n">
        <f aca="false">$B$11*(($A$1065)*$C966/$B$12*$B$7+(1-$A$1065)*$D966/$B$12*$C$7)</f>
        <v>0</v>
      </c>
      <c r="BN966" s="31" t="n">
        <f aca="false">$B$11*(($A$1066)*$C966/$B$12*$B$7+(1-$A$1066)*$D966/$B$12*$C$7)</f>
        <v>0</v>
      </c>
      <c r="BO966" s="31" t="n">
        <f aca="false">$B$11*(($A$1067)*$C966/$B$12*$B$7+(1-$A$1067)*$D966/$B$12*$C$7)</f>
        <v>0</v>
      </c>
      <c r="BP966" s="31" t="n">
        <f aca="false">$B$11*(($A$1068)*$C966/$B$12*$B$7+(1-$A$1068)*$D966/$B$12*$C$7)</f>
        <v>0</v>
      </c>
      <c r="BQ966" s="31" t="n">
        <f aca="false">$B$11*(($A$1069)*$C966/$B$12*$B$7+(1-$A$1069)*$D966/$B$12*$C$7)</f>
        <v>0</v>
      </c>
      <c r="BR966" s="31" t="n">
        <f aca="false">$B$11*(($A$1070)*$C966/$B$12*$B$7+(1-$A$1070)*$D966/$B$12*$C$7)</f>
        <v>0</v>
      </c>
      <c r="BS966" s="31" t="n">
        <f aca="false">$B$11*(($A$1071)*$C966/$B$12*$B$7+(1-$A$1071)*$D966/$B$12*$C$7)</f>
        <v>0</v>
      </c>
      <c r="BT966" s="31" t="n">
        <f aca="false">$B$11*(($A$1072)*$C966/$B$12*$B$7+(1-$A$1072)*$D966/$B$12*$C$7)</f>
        <v>0</v>
      </c>
      <c r="BU966" s="31" t="n">
        <f aca="false">$B$11*(($A$1073)*$C966/$B$12*$B$7+(1-$A$1073)*$D966/$B$12*$C$7)</f>
        <v>0</v>
      </c>
      <c r="BV966" s="31" t="n">
        <f aca="false">$B$11*(($A$1074)*$C966/$B$12*$B$7+(1-$A$1074)*$D966/$B$12*$C$7)</f>
        <v>0</v>
      </c>
      <c r="BW966" s="31" t="n">
        <f aca="false">$B$11*(($A$1075)*$C966/$B$12*$B$7+(1-$A$1075)*$D966/$B$12*$C$7)</f>
        <v>0</v>
      </c>
      <c r="BX966" s="31" t="n">
        <f aca="false">$B$11*(($A$1076)*$C966/$B$12*$B$7+(1-$A$1076)*$D966/$B$12*$C$7)</f>
        <v>0</v>
      </c>
      <c r="BY966" s="31" t="n">
        <f aca="false">$B$11*(($A$1077)*$C966/$B$12*$B$7+(1-$A$1077)*$D966/$B$12*$C$7)</f>
        <v>0</v>
      </c>
      <c r="BZ966" s="31" t="n">
        <f aca="false">$B$11*(($A$1078)*$C966/$B$12*$B$7+(1-$A$1078)*$D966/$B$12*$C$7)</f>
        <v>0</v>
      </c>
      <c r="CA966" s="31" t="n">
        <f aca="false">$B$11*(($A$1079)*$C966/$B$12*$B$7+(1-$A$1079)*$D966/$B$12*$C$7)</f>
        <v>0</v>
      </c>
      <c r="CB966" s="31" t="n">
        <f aca="false">$B$11*(($A$1080)*$C966/$B$12*$B$7+(1-$A$1080)*$D966/$B$12*$C$7)</f>
        <v>0</v>
      </c>
      <c r="CC966" s="31" t="n">
        <f aca="false">$B$11*(($A$1081)*$C966/$B$12*$B$7+(1-$A$1081)*$D966/$B$12*$C$7)</f>
        <v>0</v>
      </c>
    </row>
    <row r="967" customFormat="false" ht="15" hidden="false" customHeight="false" outlineLevel="0" collapsed="false">
      <c r="A967" s="21" t="n">
        <v>943</v>
      </c>
      <c r="B967" s="27" t="n">
        <v>0.281553497538977</v>
      </c>
      <c r="C967" s="9" t="n">
        <f aca="false">SUM(AM967:AV967)</f>
        <v>0</v>
      </c>
      <c r="D967" s="9" t="n">
        <f aca="false">SUM(AW967:BF967)</f>
        <v>0</v>
      </c>
      <c r="E967" s="24" t="n">
        <f aca="false">(1-C967/$B$12)*$B$8-C967/$B$12*$B$7</f>
        <v>0.05</v>
      </c>
      <c r="F967" s="24" t="n">
        <f aca="false">(1-D967/$B$12)*$C$8-D967/$B$12*$C$7</f>
        <v>0.09</v>
      </c>
      <c r="G967" s="47" t="n">
        <f aca="false">$B$11*($B$10*C967/$B$12*$B$7+(1-$B$10)*D967/$B$12*$C$7)</f>
        <v>0</v>
      </c>
      <c r="H967" s="24" t="n">
        <f aca="false">$B$10*E967+(1-$B$10)*F967</f>
        <v>0.07</v>
      </c>
      <c r="I967" s="21"/>
      <c r="J967" s="21"/>
      <c r="K967" s="21"/>
      <c r="L967" s="21"/>
      <c r="M967" s="21"/>
      <c r="N967" s="21"/>
      <c r="O967" s="21"/>
      <c r="P967" s="21"/>
      <c r="Q967" s="21"/>
      <c r="R967" s="27" t="n">
        <v>0.571751461280775</v>
      </c>
      <c r="S967" s="27" t="n">
        <v>-1.21257742858106</v>
      </c>
      <c r="T967" s="27" t="n">
        <v>-0.724325664373846</v>
      </c>
      <c r="U967" s="27" t="n">
        <v>0.372036055972807</v>
      </c>
      <c r="V967" s="27" t="n">
        <v>0.335890152273781</v>
      </c>
      <c r="W967" s="27" t="n">
        <v>-2.37875628413908</v>
      </c>
      <c r="X967" s="27" t="n">
        <v>1.09331836607242</v>
      </c>
      <c r="Y967" s="27" t="n">
        <v>-0.367603157453985</v>
      </c>
      <c r="Z967" s="27" t="n">
        <v>0.702687156207312</v>
      </c>
      <c r="AA967" s="27" t="n">
        <v>2.26463441990948</v>
      </c>
      <c r="AB967" s="27" t="n">
        <v>-1.13769262596446</v>
      </c>
      <c r="AC967" s="27" t="n">
        <v>2.32148916549275</v>
      </c>
      <c r="AD967" s="27" t="n">
        <v>0.015075691755056</v>
      </c>
      <c r="AE967" s="27" t="n">
        <v>-0.872279674616179</v>
      </c>
      <c r="AF967" s="27" t="n">
        <v>-1.21249332216733</v>
      </c>
      <c r="AG967" s="27" t="n">
        <v>0.594448684234672</v>
      </c>
      <c r="AH967" s="27" t="n">
        <v>-0.730202804767944</v>
      </c>
      <c r="AI967" s="27" t="n">
        <v>-0.922903662940121</v>
      </c>
      <c r="AJ967" s="27" t="n">
        <v>0.13769010558862</v>
      </c>
      <c r="AK967" s="27" t="n">
        <v>-0.31183315759571</v>
      </c>
      <c r="AL967" s="21"/>
      <c r="AM967" s="31" t="n">
        <f aca="false">IF(SQRT($B$9)*$B967+SQRT(1-$B$9)*R967&lt;_xlfn.NORM.S.INV($B$6),1,0)</f>
        <v>0</v>
      </c>
      <c r="AN967" s="31" t="n">
        <f aca="false">IF(SQRT($B$9)*$B967+SQRT(1-$B$9)*S967&lt;_xlfn.NORM.S.INV($B$6),1,0)</f>
        <v>0</v>
      </c>
      <c r="AO967" s="31" t="n">
        <f aca="false">IF(SQRT($B$9)*$B967+SQRT(1-$B$9)*T967&lt;_xlfn.NORM.S.INV($B$6),1,0)</f>
        <v>0</v>
      </c>
      <c r="AP967" s="31" t="n">
        <f aca="false">IF(SQRT($B$9)*$B967+SQRT(1-$B$9)*U967&lt;_xlfn.NORM.S.INV($B$6),1,0)</f>
        <v>0</v>
      </c>
      <c r="AQ967" s="31" t="n">
        <f aca="false">IF(SQRT($B$9)*$B967+SQRT(1-$B$9)*V967&lt;_xlfn.NORM.S.INV($B$6),1,0)</f>
        <v>0</v>
      </c>
      <c r="AR967" s="31" t="n">
        <f aca="false">IF(SQRT($B$9)*$B967+SQRT(1-$B$9)*W967&lt;_xlfn.NORM.S.INV($B$6),1,0)</f>
        <v>0</v>
      </c>
      <c r="AS967" s="31" t="n">
        <f aca="false">IF(SQRT($B$9)*$B967+SQRT(1-$B$9)*X967&lt;_xlfn.NORM.S.INV($B$6),1,0)</f>
        <v>0</v>
      </c>
      <c r="AT967" s="31" t="n">
        <f aca="false">IF(SQRT($B$9)*$B967+SQRT(1-$B$9)*Y967&lt;_xlfn.NORM.S.INV($B$6),1,0)</f>
        <v>0</v>
      </c>
      <c r="AU967" s="31" t="n">
        <f aca="false">IF(SQRT($B$9)*$B967+SQRT(1-$B$9)*Z967&lt;_xlfn.NORM.S.INV($B$6),1,0)</f>
        <v>0</v>
      </c>
      <c r="AV967" s="31" t="n">
        <f aca="false">IF(SQRT($B$9)*$B967+SQRT(1-$B$9)*AA967&lt;_xlfn.NORM.S.INV($B$6),1,0)</f>
        <v>0</v>
      </c>
      <c r="AW967" s="31" t="n">
        <f aca="false">IF(SQRT($C$9)*$B967+SQRT(1-$C$9)*AB967&lt;_xlfn.NORM.S.INV($C$6),1,0)</f>
        <v>0</v>
      </c>
      <c r="AX967" s="31" t="n">
        <f aca="false">IF(SQRT($C$9)*$B967+SQRT(1-$C$9)*AC967&lt;_xlfn.NORM.S.INV($C$6),1,0)</f>
        <v>0</v>
      </c>
      <c r="AY967" s="31" t="n">
        <f aca="false">IF(SQRT($C$9)*$B967+SQRT(1-$C$9)*AD967&lt;_xlfn.NORM.S.INV($C$6),1,0)</f>
        <v>0</v>
      </c>
      <c r="AZ967" s="31" t="n">
        <f aca="false">IF(SQRT($C$9)*$B967+SQRT(1-$C$9)*AE967&lt;_xlfn.NORM.S.INV($C$6),1,0)</f>
        <v>0</v>
      </c>
      <c r="BA967" s="31" t="n">
        <f aca="false">IF(SQRT($C$9)*$B967+SQRT(1-$C$9)*AF967&lt;_xlfn.NORM.S.INV($C$6),1,0)</f>
        <v>0</v>
      </c>
      <c r="BB967" s="31" t="n">
        <f aca="false">IF(SQRT($C$9)*$B967+SQRT(1-$C$9)*AG967&lt;_xlfn.NORM.S.INV($C$6),1,0)</f>
        <v>0</v>
      </c>
      <c r="BC967" s="31" t="n">
        <f aca="false">IF(SQRT($C$9)*$B967+SQRT(1-$C$9)*AH967&lt;_xlfn.NORM.S.INV($C$6),1,0)</f>
        <v>0</v>
      </c>
      <c r="BD967" s="31" t="n">
        <f aca="false">IF(SQRT($C$9)*$B967+SQRT(1-$C$9)*AI967&lt;_xlfn.NORM.S.INV($C$6),1,0)</f>
        <v>0</v>
      </c>
      <c r="BE967" s="31" t="n">
        <f aca="false">IF(SQRT($C$9)*$B967+SQRT(1-$C$9)*AJ967&lt;_xlfn.NORM.S.INV($C$6),1,0)</f>
        <v>0</v>
      </c>
      <c r="BF967" s="31" t="n">
        <f aca="false">IF(SQRT($C$9)*$B967+SQRT(1-$C$9)*AK967&lt;_xlfn.NORM.S.INV($C$6),1,0)</f>
        <v>0</v>
      </c>
      <c r="BG967" s="21"/>
      <c r="BH967" s="21"/>
      <c r="BI967" s="31" t="n">
        <f aca="false">$B$11*(($A$1061)*$C967/$B$12*$B$7+(1-$A$1061)*$D967/$B$12*$C$7)</f>
        <v>0</v>
      </c>
      <c r="BJ967" s="31" t="n">
        <f aca="false">$B$11*(($A$1062)*$C967/$B$12*$B$7+(1-$A$1062)*$D967/$B$12*$C$7)</f>
        <v>0</v>
      </c>
      <c r="BK967" s="31" t="n">
        <f aca="false">$B$11*(($A$1063)*$C967/$B$12*$B$7+(1-$A$1063)*$D967/$B$12*$C$7)</f>
        <v>0</v>
      </c>
      <c r="BL967" s="31" t="n">
        <f aca="false">$B$11*(($A$1064)*$C967/$B$12*$B$7+(1-$A$1064)*$D967/$B$12*$C$7)</f>
        <v>0</v>
      </c>
      <c r="BM967" s="31" t="n">
        <f aca="false">$B$11*(($A$1065)*$C967/$B$12*$B$7+(1-$A$1065)*$D967/$B$12*$C$7)</f>
        <v>0</v>
      </c>
      <c r="BN967" s="31" t="n">
        <f aca="false">$B$11*(($A$1066)*$C967/$B$12*$B$7+(1-$A$1066)*$D967/$B$12*$C$7)</f>
        <v>0</v>
      </c>
      <c r="BO967" s="31" t="n">
        <f aca="false">$B$11*(($A$1067)*$C967/$B$12*$B$7+(1-$A$1067)*$D967/$B$12*$C$7)</f>
        <v>0</v>
      </c>
      <c r="BP967" s="31" t="n">
        <f aca="false">$B$11*(($A$1068)*$C967/$B$12*$B$7+(1-$A$1068)*$D967/$B$12*$C$7)</f>
        <v>0</v>
      </c>
      <c r="BQ967" s="31" t="n">
        <f aca="false">$B$11*(($A$1069)*$C967/$B$12*$B$7+(1-$A$1069)*$D967/$B$12*$C$7)</f>
        <v>0</v>
      </c>
      <c r="BR967" s="31" t="n">
        <f aca="false">$B$11*(($A$1070)*$C967/$B$12*$B$7+(1-$A$1070)*$D967/$B$12*$C$7)</f>
        <v>0</v>
      </c>
      <c r="BS967" s="31" t="n">
        <f aca="false">$B$11*(($A$1071)*$C967/$B$12*$B$7+(1-$A$1071)*$D967/$B$12*$C$7)</f>
        <v>0</v>
      </c>
      <c r="BT967" s="31" t="n">
        <f aca="false">$B$11*(($A$1072)*$C967/$B$12*$B$7+(1-$A$1072)*$D967/$B$12*$C$7)</f>
        <v>0</v>
      </c>
      <c r="BU967" s="31" t="n">
        <f aca="false">$B$11*(($A$1073)*$C967/$B$12*$B$7+(1-$A$1073)*$D967/$B$12*$C$7)</f>
        <v>0</v>
      </c>
      <c r="BV967" s="31" t="n">
        <f aca="false">$B$11*(($A$1074)*$C967/$B$12*$B$7+(1-$A$1074)*$D967/$B$12*$C$7)</f>
        <v>0</v>
      </c>
      <c r="BW967" s="31" t="n">
        <f aca="false">$B$11*(($A$1075)*$C967/$B$12*$B$7+(1-$A$1075)*$D967/$B$12*$C$7)</f>
        <v>0</v>
      </c>
      <c r="BX967" s="31" t="n">
        <f aca="false">$B$11*(($A$1076)*$C967/$B$12*$B$7+(1-$A$1076)*$D967/$B$12*$C$7)</f>
        <v>0</v>
      </c>
      <c r="BY967" s="31" t="n">
        <f aca="false">$B$11*(($A$1077)*$C967/$B$12*$B$7+(1-$A$1077)*$D967/$B$12*$C$7)</f>
        <v>0</v>
      </c>
      <c r="BZ967" s="31" t="n">
        <f aca="false">$B$11*(($A$1078)*$C967/$B$12*$B$7+(1-$A$1078)*$D967/$B$12*$C$7)</f>
        <v>0</v>
      </c>
      <c r="CA967" s="31" t="n">
        <f aca="false">$B$11*(($A$1079)*$C967/$B$12*$B$7+(1-$A$1079)*$D967/$B$12*$C$7)</f>
        <v>0</v>
      </c>
      <c r="CB967" s="31" t="n">
        <f aca="false">$B$11*(($A$1080)*$C967/$B$12*$B$7+(1-$A$1080)*$D967/$B$12*$C$7)</f>
        <v>0</v>
      </c>
      <c r="CC967" s="31" t="n">
        <f aca="false">$B$11*(($A$1081)*$C967/$B$12*$B$7+(1-$A$1081)*$D967/$B$12*$C$7)</f>
        <v>0</v>
      </c>
    </row>
    <row r="968" customFormat="false" ht="15" hidden="false" customHeight="false" outlineLevel="0" collapsed="false">
      <c r="A968" s="21" t="n">
        <v>944</v>
      </c>
      <c r="B968" s="27" t="n">
        <v>-0.776967091323724</v>
      </c>
      <c r="C968" s="9" t="n">
        <f aca="false">SUM(AM968:AV968)</f>
        <v>1</v>
      </c>
      <c r="D968" s="9" t="n">
        <f aca="false">SUM(AW968:BF968)</f>
        <v>1</v>
      </c>
      <c r="E968" s="24" t="n">
        <f aca="false">(1-C968/$B$12)*$B$8-C968/$B$12*$B$7</f>
        <v>0.005</v>
      </c>
      <c r="F968" s="24" t="n">
        <f aca="false">(1-D968/$B$12)*$C$8-D968/$B$12*$C$7</f>
        <v>0.021</v>
      </c>
      <c r="G968" s="47" t="n">
        <f aca="false">$B$11*($B$10*C968/$B$12*$B$7+(1-$B$10)*D968/$B$12*$C$7)</f>
        <v>500</v>
      </c>
      <c r="H968" s="24" t="n">
        <f aca="false">$B$10*E968+(1-$B$10)*F968</f>
        <v>0.013</v>
      </c>
      <c r="I968" s="21"/>
      <c r="J968" s="21"/>
      <c r="K968" s="21"/>
      <c r="L968" s="21"/>
      <c r="M968" s="21"/>
      <c r="N968" s="21"/>
      <c r="O968" s="21"/>
      <c r="P968" s="21"/>
      <c r="Q968" s="21"/>
      <c r="R968" s="27" t="n">
        <v>0.569088931554628</v>
      </c>
      <c r="S968" s="27" t="n">
        <v>-2.48541214696731</v>
      </c>
      <c r="T968" s="27" t="n">
        <v>-0.112082290658927</v>
      </c>
      <c r="U968" s="27" t="n">
        <v>-1.40148122047605</v>
      </c>
      <c r="V968" s="27" t="n">
        <v>-0.156276437962474</v>
      </c>
      <c r="W968" s="27" t="n">
        <v>-0.648118222250713</v>
      </c>
      <c r="X968" s="27" t="n">
        <v>-1.09866692926539</v>
      </c>
      <c r="Y968" s="27" t="n">
        <v>-0.205257706018365</v>
      </c>
      <c r="Z968" s="27" t="n">
        <v>0.955559475877711</v>
      </c>
      <c r="AA968" s="27" t="n">
        <v>-0.752942987236058</v>
      </c>
      <c r="AB968" s="27" t="n">
        <v>1.3793105129245</v>
      </c>
      <c r="AC968" s="27" t="n">
        <v>-0.777597626977511</v>
      </c>
      <c r="AD968" s="27" t="n">
        <v>-0.224880643253797</v>
      </c>
      <c r="AE968" s="27" t="n">
        <v>-1.17596994419055</v>
      </c>
      <c r="AF968" s="27" t="n">
        <v>-0.0879637186643396</v>
      </c>
      <c r="AG968" s="27" t="n">
        <v>-1.56369877012357</v>
      </c>
      <c r="AH968" s="27" t="n">
        <v>0.893508575782156</v>
      </c>
      <c r="AI968" s="27" t="n">
        <v>1.72576232339429</v>
      </c>
      <c r="AJ968" s="27" t="n">
        <v>-0.943834671213363</v>
      </c>
      <c r="AK968" s="27" t="n">
        <v>1.36546037507852</v>
      </c>
      <c r="AL968" s="21"/>
      <c r="AM968" s="31" t="n">
        <f aca="false">IF(SQRT($B$9)*$B968+SQRT(1-$B$9)*R968&lt;_xlfn.NORM.S.INV($B$6),1,0)</f>
        <v>0</v>
      </c>
      <c r="AN968" s="31" t="n">
        <f aca="false">IF(SQRT($B$9)*$B968+SQRT(1-$B$9)*S968&lt;_xlfn.NORM.S.INV($B$6),1,0)</f>
        <v>1</v>
      </c>
      <c r="AO968" s="31" t="n">
        <f aca="false">IF(SQRT($B$9)*$B968+SQRT(1-$B$9)*T968&lt;_xlfn.NORM.S.INV($B$6),1,0)</f>
        <v>0</v>
      </c>
      <c r="AP968" s="31" t="n">
        <f aca="false">IF(SQRT($B$9)*$B968+SQRT(1-$B$9)*U968&lt;_xlfn.NORM.S.INV($B$6),1,0)</f>
        <v>0</v>
      </c>
      <c r="AQ968" s="31" t="n">
        <f aca="false">IF(SQRT($B$9)*$B968+SQRT(1-$B$9)*V968&lt;_xlfn.NORM.S.INV($B$6),1,0)</f>
        <v>0</v>
      </c>
      <c r="AR968" s="31" t="n">
        <f aca="false">IF(SQRT($B$9)*$B968+SQRT(1-$B$9)*W968&lt;_xlfn.NORM.S.INV($B$6),1,0)</f>
        <v>0</v>
      </c>
      <c r="AS968" s="31" t="n">
        <f aca="false">IF(SQRT($B$9)*$B968+SQRT(1-$B$9)*X968&lt;_xlfn.NORM.S.INV($B$6),1,0)</f>
        <v>0</v>
      </c>
      <c r="AT968" s="31" t="n">
        <f aca="false">IF(SQRT($B$9)*$B968+SQRT(1-$B$9)*Y968&lt;_xlfn.NORM.S.INV($B$6),1,0)</f>
        <v>0</v>
      </c>
      <c r="AU968" s="31" t="n">
        <f aca="false">IF(SQRT($B$9)*$B968+SQRT(1-$B$9)*Z968&lt;_xlfn.NORM.S.INV($B$6),1,0)</f>
        <v>0</v>
      </c>
      <c r="AV968" s="31" t="n">
        <f aca="false">IF(SQRT($B$9)*$B968+SQRT(1-$B$9)*AA968&lt;_xlfn.NORM.S.INV($B$6),1,0)</f>
        <v>0</v>
      </c>
      <c r="AW968" s="31" t="n">
        <f aca="false">IF(SQRT($C$9)*$B968+SQRT(1-$C$9)*AB968&lt;_xlfn.NORM.S.INV($C$6),1,0)</f>
        <v>0</v>
      </c>
      <c r="AX968" s="31" t="n">
        <f aca="false">IF(SQRT($C$9)*$B968+SQRT(1-$C$9)*AC968&lt;_xlfn.NORM.S.INV($C$6),1,0)</f>
        <v>0</v>
      </c>
      <c r="AY968" s="31" t="n">
        <f aca="false">IF(SQRT($C$9)*$B968+SQRT(1-$C$9)*AD968&lt;_xlfn.NORM.S.INV($C$6),1,0)</f>
        <v>0</v>
      </c>
      <c r="AZ968" s="31" t="n">
        <f aca="false">IF(SQRT($C$9)*$B968+SQRT(1-$C$9)*AE968&lt;_xlfn.NORM.S.INV($C$6),1,0)</f>
        <v>0</v>
      </c>
      <c r="BA968" s="31" t="n">
        <f aca="false">IF(SQRT($C$9)*$B968+SQRT(1-$C$9)*AF968&lt;_xlfn.NORM.S.INV($C$6),1,0)</f>
        <v>0</v>
      </c>
      <c r="BB968" s="31" t="n">
        <f aca="false">IF(SQRT($C$9)*$B968+SQRT(1-$C$9)*AG968&lt;_xlfn.NORM.S.INV($C$6),1,0)</f>
        <v>1</v>
      </c>
      <c r="BC968" s="31" t="n">
        <f aca="false">IF(SQRT($C$9)*$B968+SQRT(1-$C$9)*AH968&lt;_xlfn.NORM.S.INV($C$6),1,0)</f>
        <v>0</v>
      </c>
      <c r="BD968" s="31" t="n">
        <f aca="false">IF(SQRT($C$9)*$B968+SQRT(1-$C$9)*AI968&lt;_xlfn.NORM.S.INV($C$6),1,0)</f>
        <v>0</v>
      </c>
      <c r="BE968" s="31" t="n">
        <f aca="false">IF(SQRT($C$9)*$B968+SQRT(1-$C$9)*AJ968&lt;_xlfn.NORM.S.INV($C$6),1,0)</f>
        <v>0</v>
      </c>
      <c r="BF968" s="31" t="n">
        <f aca="false">IF(SQRT($C$9)*$B968+SQRT(1-$C$9)*AK968&lt;_xlfn.NORM.S.INV($C$6),1,0)</f>
        <v>0</v>
      </c>
      <c r="BG968" s="21"/>
      <c r="BH968" s="21"/>
      <c r="BI968" s="31" t="n">
        <f aca="false">$B$11*(($A$1061)*$C968/$B$12*$B$7+(1-$A$1061)*$D968/$B$12*$C$7)</f>
        <v>600</v>
      </c>
      <c r="BJ968" s="31" t="n">
        <f aca="false">$B$11*(($A$1062)*$C968/$B$12*$B$7+(1-$A$1062)*$D968/$B$12*$C$7)</f>
        <v>590</v>
      </c>
      <c r="BK968" s="31" t="n">
        <f aca="false">$B$11*(($A$1063)*$C968/$B$12*$B$7+(1-$A$1063)*$D968/$B$12*$C$7)</f>
        <v>580</v>
      </c>
      <c r="BL968" s="31" t="n">
        <f aca="false">$B$11*(($A$1064)*$C968/$B$12*$B$7+(1-$A$1064)*$D968/$B$12*$C$7)</f>
        <v>570</v>
      </c>
      <c r="BM968" s="31" t="n">
        <f aca="false">$B$11*(($A$1065)*$C968/$B$12*$B$7+(1-$A$1065)*$D968/$B$12*$C$7)</f>
        <v>560</v>
      </c>
      <c r="BN968" s="31" t="n">
        <f aca="false">$B$11*(($A$1066)*$C968/$B$12*$B$7+(1-$A$1066)*$D968/$B$12*$C$7)</f>
        <v>550</v>
      </c>
      <c r="BO968" s="31" t="n">
        <f aca="false">$B$11*(($A$1067)*$C968/$B$12*$B$7+(1-$A$1067)*$D968/$B$12*$C$7)</f>
        <v>540</v>
      </c>
      <c r="BP968" s="31" t="n">
        <f aca="false">$B$11*(($A$1068)*$C968/$B$12*$B$7+(1-$A$1068)*$D968/$B$12*$C$7)</f>
        <v>530</v>
      </c>
      <c r="BQ968" s="31" t="n">
        <f aca="false">$B$11*(($A$1069)*$C968/$B$12*$B$7+(1-$A$1069)*$D968/$B$12*$C$7)</f>
        <v>520</v>
      </c>
      <c r="BR968" s="31" t="n">
        <f aca="false">$B$11*(($A$1070)*$C968/$B$12*$B$7+(1-$A$1070)*$D968/$B$12*$C$7)</f>
        <v>510</v>
      </c>
      <c r="BS968" s="31" t="n">
        <f aca="false">$B$11*(($A$1071)*$C968/$B$12*$B$7+(1-$A$1071)*$D968/$B$12*$C$7)</f>
        <v>500</v>
      </c>
      <c r="BT968" s="31" t="n">
        <f aca="false">$B$11*(($A$1072)*$C968/$B$12*$B$7+(1-$A$1072)*$D968/$B$12*$C$7)</f>
        <v>490</v>
      </c>
      <c r="BU968" s="31" t="n">
        <f aca="false">$B$11*(($A$1073)*$C968/$B$12*$B$7+(1-$A$1073)*$D968/$B$12*$C$7)</f>
        <v>480</v>
      </c>
      <c r="BV968" s="31" t="n">
        <f aca="false">$B$11*(($A$1074)*$C968/$B$12*$B$7+(1-$A$1074)*$D968/$B$12*$C$7)</f>
        <v>470</v>
      </c>
      <c r="BW968" s="31" t="n">
        <f aca="false">$B$11*(($A$1075)*$C968/$B$12*$B$7+(1-$A$1075)*$D968/$B$12*$C$7)</f>
        <v>460</v>
      </c>
      <c r="BX968" s="31" t="n">
        <f aca="false">$B$11*(($A$1076)*$C968/$B$12*$B$7+(1-$A$1076)*$D968/$B$12*$C$7)</f>
        <v>450</v>
      </c>
      <c r="BY968" s="31" t="n">
        <f aca="false">$B$11*(($A$1077)*$C968/$B$12*$B$7+(1-$A$1077)*$D968/$B$12*$C$7)</f>
        <v>440</v>
      </c>
      <c r="BZ968" s="31" t="n">
        <f aca="false">$B$11*(($A$1078)*$C968/$B$12*$B$7+(1-$A$1078)*$D968/$B$12*$C$7)</f>
        <v>430</v>
      </c>
      <c r="CA968" s="31" t="n">
        <f aca="false">$B$11*(($A$1079)*$C968/$B$12*$B$7+(1-$A$1079)*$D968/$B$12*$C$7)</f>
        <v>420</v>
      </c>
      <c r="CB968" s="31" t="n">
        <f aca="false">$B$11*(($A$1080)*$C968/$B$12*$B$7+(1-$A$1080)*$D968/$B$12*$C$7)</f>
        <v>410</v>
      </c>
      <c r="CC968" s="31" t="n">
        <f aca="false">$B$11*(($A$1081)*$C968/$B$12*$B$7+(1-$A$1081)*$D968/$B$12*$C$7)</f>
        <v>400</v>
      </c>
    </row>
    <row r="969" customFormat="false" ht="15" hidden="false" customHeight="false" outlineLevel="0" collapsed="false">
      <c r="A969" s="21" t="n">
        <v>945</v>
      </c>
      <c r="B969" s="27" t="n">
        <v>0.870701394675981</v>
      </c>
      <c r="C969" s="9" t="n">
        <f aca="false">SUM(AM969:AV969)</f>
        <v>0</v>
      </c>
      <c r="D969" s="9" t="n">
        <f aca="false">SUM(AW969:BF969)</f>
        <v>0</v>
      </c>
      <c r="E969" s="24" t="n">
        <f aca="false">(1-C969/$B$12)*$B$8-C969/$B$12*$B$7</f>
        <v>0.05</v>
      </c>
      <c r="F969" s="24" t="n">
        <f aca="false">(1-D969/$B$12)*$C$8-D969/$B$12*$C$7</f>
        <v>0.09</v>
      </c>
      <c r="G969" s="47" t="n">
        <f aca="false">$B$11*($B$10*C969/$B$12*$B$7+(1-$B$10)*D969/$B$12*$C$7)</f>
        <v>0</v>
      </c>
      <c r="H969" s="24" t="n">
        <f aca="false">$B$10*E969+(1-$B$10)*F969</f>
        <v>0.07</v>
      </c>
      <c r="I969" s="21"/>
      <c r="J969" s="21"/>
      <c r="K969" s="21"/>
      <c r="L969" s="21"/>
      <c r="M969" s="21"/>
      <c r="N969" s="21"/>
      <c r="O969" s="21"/>
      <c r="P969" s="21"/>
      <c r="Q969" s="21"/>
      <c r="R969" s="27" t="n">
        <v>0.0448159019628139</v>
      </c>
      <c r="S969" s="27" t="n">
        <v>-1.33870631711504</v>
      </c>
      <c r="T969" s="27" t="n">
        <v>-0.738882863170416</v>
      </c>
      <c r="U969" s="27" t="n">
        <v>-1.22662052232201</v>
      </c>
      <c r="V969" s="27" t="n">
        <v>0.121341167220591</v>
      </c>
      <c r="W969" s="27" t="n">
        <v>-0.184419650155654</v>
      </c>
      <c r="X969" s="27" t="n">
        <v>1.825070046371</v>
      </c>
      <c r="Y969" s="27" t="n">
        <v>-0.651724134703064</v>
      </c>
      <c r="Z969" s="27" t="n">
        <v>0.609466068752111</v>
      </c>
      <c r="AA969" s="27" t="n">
        <v>-0.136974043668534</v>
      </c>
      <c r="AB969" s="27" t="n">
        <v>-1.20615896492321</v>
      </c>
      <c r="AC969" s="27" t="n">
        <v>-0.239356684979139</v>
      </c>
      <c r="AD969" s="27" t="n">
        <v>0.401132309986125</v>
      </c>
      <c r="AE969" s="27" t="n">
        <v>0.0954131969525565</v>
      </c>
      <c r="AF969" s="27" t="n">
        <v>-0.310622110791332</v>
      </c>
      <c r="AG969" s="27" t="n">
        <v>0.405175190438017</v>
      </c>
      <c r="AH969" s="27" t="n">
        <v>-0.077917996873616</v>
      </c>
      <c r="AI969" s="27" t="n">
        <v>0.487043477091508</v>
      </c>
      <c r="AJ969" s="27" t="n">
        <v>-0.616991756064711</v>
      </c>
      <c r="AK969" s="27" t="n">
        <v>1.21753536262901</v>
      </c>
      <c r="AL969" s="21"/>
      <c r="AM969" s="31" t="n">
        <f aca="false">IF(SQRT($B$9)*$B969+SQRT(1-$B$9)*R969&lt;_xlfn.NORM.S.INV($B$6),1,0)</f>
        <v>0</v>
      </c>
      <c r="AN969" s="31" t="n">
        <f aca="false">IF(SQRT($B$9)*$B969+SQRT(1-$B$9)*S969&lt;_xlfn.NORM.S.INV($B$6),1,0)</f>
        <v>0</v>
      </c>
      <c r="AO969" s="31" t="n">
        <f aca="false">IF(SQRT($B$9)*$B969+SQRT(1-$B$9)*T969&lt;_xlfn.NORM.S.INV($B$6),1,0)</f>
        <v>0</v>
      </c>
      <c r="AP969" s="31" t="n">
        <f aca="false">IF(SQRT($B$9)*$B969+SQRT(1-$B$9)*U969&lt;_xlfn.NORM.S.INV($B$6),1,0)</f>
        <v>0</v>
      </c>
      <c r="AQ969" s="31" t="n">
        <f aca="false">IF(SQRT($B$9)*$B969+SQRT(1-$B$9)*V969&lt;_xlfn.NORM.S.INV($B$6),1,0)</f>
        <v>0</v>
      </c>
      <c r="AR969" s="31" t="n">
        <f aca="false">IF(SQRT($B$9)*$B969+SQRT(1-$B$9)*W969&lt;_xlfn.NORM.S.INV($B$6),1,0)</f>
        <v>0</v>
      </c>
      <c r="AS969" s="31" t="n">
        <f aca="false">IF(SQRT($B$9)*$B969+SQRT(1-$B$9)*X969&lt;_xlfn.NORM.S.INV($B$6),1,0)</f>
        <v>0</v>
      </c>
      <c r="AT969" s="31" t="n">
        <f aca="false">IF(SQRT($B$9)*$B969+SQRT(1-$B$9)*Y969&lt;_xlfn.NORM.S.INV($B$6),1,0)</f>
        <v>0</v>
      </c>
      <c r="AU969" s="31" t="n">
        <f aca="false">IF(SQRT($B$9)*$B969+SQRT(1-$B$9)*Z969&lt;_xlfn.NORM.S.INV($B$6),1,0)</f>
        <v>0</v>
      </c>
      <c r="AV969" s="31" t="n">
        <f aca="false">IF(SQRT($B$9)*$B969+SQRT(1-$B$9)*AA969&lt;_xlfn.NORM.S.INV($B$6),1,0)</f>
        <v>0</v>
      </c>
      <c r="AW969" s="31" t="n">
        <f aca="false">IF(SQRT($C$9)*$B969+SQRT(1-$C$9)*AB969&lt;_xlfn.NORM.S.INV($C$6),1,0)</f>
        <v>0</v>
      </c>
      <c r="AX969" s="31" t="n">
        <f aca="false">IF(SQRT($C$9)*$B969+SQRT(1-$C$9)*AC969&lt;_xlfn.NORM.S.INV($C$6),1,0)</f>
        <v>0</v>
      </c>
      <c r="AY969" s="31" t="n">
        <f aca="false">IF(SQRT($C$9)*$B969+SQRT(1-$C$9)*AD969&lt;_xlfn.NORM.S.INV($C$6),1,0)</f>
        <v>0</v>
      </c>
      <c r="AZ969" s="31" t="n">
        <f aca="false">IF(SQRT($C$9)*$B969+SQRT(1-$C$9)*AE969&lt;_xlfn.NORM.S.INV($C$6),1,0)</f>
        <v>0</v>
      </c>
      <c r="BA969" s="31" t="n">
        <f aca="false">IF(SQRT($C$9)*$B969+SQRT(1-$C$9)*AF969&lt;_xlfn.NORM.S.INV($C$6),1,0)</f>
        <v>0</v>
      </c>
      <c r="BB969" s="31" t="n">
        <f aca="false">IF(SQRT($C$9)*$B969+SQRT(1-$C$9)*AG969&lt;_xlfn.NORM.S.INV($C$6),1,0)</f>
        <v>0</v>
      </c>
      <c r="BC969" s="31" t="n">
        <f aca="false">IF(SQRT($C$9)*$B969+SQRT(1-$C$9)*AH969&lt;_xlfn.NORM.S.INV($C$6),1,0)</f>
        <v>0</v>
      </c>
      <c r="BD969" s="31" t="n">
        <f aca="false">IF(SQRT($C$9)*$B969+SQRT(1-$C$9)*AI969&lt;_xlfn.NORM.S.INV($C$6),1,0)</f>
        <v>0</v>
      </c>
      <c r="BE969" s="31" t="n">
        <f aca="false">IF(SQRT($C$9)*$B969+SQRT(1-$C$9)*AJ969&lt;_xlfn.NORM.S.INV($C$6),1,0)</f>
        <v>0</v>
      </c>
      <c r="BF969" s="31" t="n">
        <f aca="false">IF(SQRT($C$9)*$B969+SQRT(1-$C$9)*AK969&lt;_xlfn.NORM.S.INV($C$6),1,0)</f>
        <v>0</v>
      </c>
      <c r="BG969" s="21"/>
      <c r="BH969" s="21"/>
      <c r="BI969" s="31" t="n">
        <f aca="false">$B$11*(($A$1061)*$C969/$B$12*$B$7+(1-$A$1061)*$D969/$B$12*$C$7)</f>
        <v>0</v>
      </c>
      <c r="BJ969" s="31" t="n">
        <f aca="false">$B$11*(($A$1062)*$C969/$B$12*$B$7+(1-$A$1062)*$D969/$B$12*$C$7)</f>
        <v>0</v>
      </c>
      <c r="BK969" s="31" t="n">
        <f aca="false">$B$11*(($A$1063)*$C969/$B$12*$B$7+(1-$A$1063)*$D969/$B$12*$C$7)</f>
        <v>0</v>
      </c>
      <c r="BL969" s="31" t="n">
        <f aca="false">$B$11*(($A$1064)*$C969/$B$12*$B$7+(1-$A$1064)*$D969/$B$12*$C$7)</f>
        <v>0</v>
      </c>
      <c r="BM969" s="31" t="n">
        <f aca="false">$B$11*(($A$1065)*$C969/$B$12*$B$7+(1-$A$1065)*$D969/$B$12*$C$7)</f>
        <v>0</v>
      </c>
      <c r="BN969" s="31" t="n">
        <f aca="false">$B$11*(($A$1066)*$C969/$B$12*$B$7+(1-$A$1066)*$D969/$B$12*$C$7)</f>
        <v>0</v>
      </c>
      <c r="BO969" s="31" t="n">
        <f aca="false">$B$11*(($A$1067)*$C969/$B$12*$B$7+(1-$A$1067)*$D969/$B$12*$C$7)</f>
        <v>0</v>
      </c>
      <c r="BP969" s="31" t="n">
        <f aca="false">$B$11*(($A$1068)*$C969/$B$12*$B$7+(1-$A$1068)*$D969/$B$12*$C$7)</f>
        <v>0</v>
      </c>
      <c r="BQ969" s="31" t="n">
        <f aca="false">$B$11*(($A$1069)*$C969/$B$12*$B$7+(1-$A$1069)*$D969/$B$12*$C$7)</f>
        <v>0</v>
      </c>
      <c r="BR969" s="31" t="n">
        <f aca="false">$B$11*(($A$1070)*$C969/$B$12*$B$7+(1-$A$1070)*$D969/$B$12*$C$7)</f>
        <v>0</v>
      </c>
      <c r="BS969" s="31" t="n">
        <f aca="false">$B$11*(($A$1071)*$C969/$B$12*$B$7+(1-$A$1071)*$D969/$B$12*$C$7)</f>
        <v>0</v>
      </c>
      <c r="BT969" s="31" t="n">
        <f aca="false">$B$11*(($A$1072)*$C969/$B$12*$B$7+(1-$A$1072)*$D969/$B$12*$C$7)</f>
        <v>0</v>
      </c>
      <c r="BU969" s="31" t="n">
        <f aca="false">$B$11*(($A$1073)*$C969/$B$12*$B$7+(1-$A$1073)*$D969/$B$12*$C$7)</f>
        <v>0</v>
      </c>
      <c r="BV969" s="31" t="n">
        <f aca="false">$B$11*(($A$1074)*$C969/$B$12*$B$7+(1-$A$1074)*$D969/$B$12*$C$7)</f>
        <v>0</v>
      </c>
      <c r="BW969" s="31" t="n">
        <f aca="false">$B$11*(($A$1075)*$C969/$B$12*$B$7+(1-$A$1075)*$D969/$B$12*$C$7)</f>
        <v>0</v>
      </c>
      <c r="BX969" s="31" t="n">
        <f aca="false">$B$11*(($A$1076)*$C969/$B$12*$B$7+(1-$A$1076)*$D969/$B$12*$C$7)</f>
        <v>0</v>
      </c>
      <c r="BY969" s="31" t="n">
        <f aca="false">$B$11*(($A$1077)*$C969/$B$12*$B$7+(1-$A$1077)*$D969/$B$12*$C$7)</f>
        <v>0</v>
      </c>
      <c r="BZ969" s="31" t="n">
        <f aca="false">$B$11*(($A$1078)*$C969/$B$12*$B$7+(1-$A$1078)*$D969/$B$12*$C$7)</f>
        <v>0</v>
      </c>
      <c r="CA969" s="31" t="n">
        <f aca="false">$B$11*(($A$1079)*$C969/$B$12*$B$7+(1-$A$1079)*$D969/$B$12*$C$7)</f>
        <v>0</v>
      </c>
      <c r="CB969" s="31" t="n">
        <f aca="false">$B$11*(($A$1080)*$C969/$B$12*$B$7+(1-$A$1080)*$D969/$B$12*$C$7)</f>
        <v>0</v>
      </c>
      <c r="CC969" s="31" t="n">
        <f aca="false">$B$11*(($A$1081)*$C969/$B$12*$B$7+(1-$A$1081)*$D969/$B$12*$C$7)</f>
        <v>0</v>
      </c>
    </row>
    <row r="970" customFormat="false" ht="15" hidden="false" customHeight="false" outlineLevel="0" collapsed="false">
      <c r="A970" s="21" t="n">
        <v>946</v>
      </c>
      <c r="B970" s="27" t="n">
        <v>-1.08648374609944</v>
      </c>
      <c r="C970" s="9" t="n">
        <f aca="false">SUM(AM970:AV970)</f>
        <v>1</v>
      </c>
      <c r="D970" s="9" t="n">
        <f aca="false">SUM(AW970:BF970)</f>
        <v>1</v>
      </c>
      <c r="E970" s="24" t="n">
        <f aca="false">(1-C970/$B$12)*$B$8-C970/$B$12*$B$7</f>
        <v>0.005</v>
      </c>
      <c r="F970" s="24" t="n">
        <f aca="false">(1-D970/$B$12)*$C$8-D970/$B$12*$C$7</f>
        <v>0.021</v>
      </c>
      <c r="G970" s="47" t="n">
        <f aca="false">$B$11*($B$10*C970/$B$12*$B$7+(1-$B$10)*D970/$B$12*$C$7)</f>
        <v>500</v>
      </c>
      <c r="H970" s="24" t="n">
        <f aca="false">$B$10*E970+(1-$B$10)*F970</f>
        <v>0.013</v>
      </c>
      <c r="I970" s="21"/>
      <c r="J970" s="21"/>
      <c r="K970" s="21"/>
      <c r="L970" s="21"/>
      <c r="M970" s="21"/>
      <c r="N970" s="21"/>
      <c r="O970" s="21"/>
      <c r="P970" s="21"/>
      <c r="Q970" s="21"/>
      <c r="R970" s="27" t="n">
        <v>0.416901796272183</v>
      </c>
      <c r="S970" s="27" t="n">
        <v>-0.407054441453082</v>
      </c>
      <c r="T970" s="27" t="n">
        <v>-0.38836615031229</v>
      </c>
      <c r="U970" s="27" t="n">
        <v>-0.00923908610010207</v>
      </c>
      <c r="V970" s="27" t="n">
        <v>0.905399699003798</v>
      </c>
      <c r="W970" s="27" t="n">
        <v>-2.26505254523493</v>
      </c>
      <c r="X970" s="27" t="n">
        <v>-0.558367314828251</v>
      </c>
      <c r="Y970" s="27" t="n">
        <v>1.45970483188599</v>
      </c>
      <c r="Z970" s="27" t="n">
        <v>1.07058378555636</v>
      </c>
      <c r="AA970" s="27" t="n">
        <v>0.0461372342293362</v>
      </c>
      <c r="AB970" s="27" t="n">
        <v>-1.26981081303899</v>
      </c>
      <c r="AC970" s="27" t="n">
        <v>0.620791958300325</v>
      </c>
      <c r="AD970" s="27" t="n">
        <v>-0.158182550829458</v>
      </c>
      <c r="AE970" s="27" t="n">
        <v>0.323793026674406</v>
      </c>
      <c r="AF970" s="27" t="n">
        <v>-1.87881457810437</v>
      </c>
      <c r="AG970" s="27" t="n">
        <v>0.404020085674938</v>
      </c>
      <c r="AH970" s="27" t="n">
        <v>0.649165787155854</v>
      </c>
      <c r="AI970" s="27" t="n">
        <v>0.164722129524258</v>
      </c>
      <c r="AJ970" s="27" t="n">
        <v>-1.25252043556496</v>
      </c>
      <c r="AK970" s="27" t="n">
        <v>1.15892593163792</v>
      </c>
      <c r="AL970" s="21"/>
      <c r="AM970" s="31" t="n">
        <f aca="false">IF(SQRT($B$9)*$B970+SQRT(1-$B$9)*R970&lt;_xlfn.NORM.S.INV($B$6),1,0)</f>
        <v>0</v>
      </c>
      <c r="AN970" s="31" t="n">
        <f aca="false">IF(SQRT($B$9)*$B970+SQRT(1-$B$9)*S970&lt;_xlfn.NORM.S.INV($B$6),1,0)</f>
        <v>0</v>
      </c>
      <c r="AO970" s="31" t="n">
        <f aca="false">IF(SQRT($B$9)*$B970+SQRT(1-$B$9)*T970&lt;_xlfn.NORM.S.INV($B$6),1,0)</f>
        <v>0</v>
      </c>
      <c r="AP970" s="31" t="n">
        <f aca="false">IF(SQRT($B$9)*$B970+SQRT(1-$B$9)*U970&lt;_xlfn.NORM.S.INV($B$6),1,0)</f>
        <v>0</v>
      </c>
      <c r="AQ970" s="31" t="n">
        <f aca="false">IF(SQRT($B$9)*$B970+SQRT(1-$B$9)*V970&lt;_xlfn.NORM.S.INV($B$6),1,0)</f>
        <v>0</v>
      </c>
      <c r="AR970" s="31" t="n">
        <f aca="false">IF(SQRT($B$9)*$B970+SQRT(1-$B$9)*W970&lt;_xlfn.NORM.S.INV($B$6),1,0)</f>
        <v>1</v>
      </c>
      <c r="AS970" s="31" t="n">
        <f aca="false">IF(SQRT($B$9)*$B970+SQRT(1-$B$9)*X970&lt;_xlfn.NORM.S.INV($B$6),1,0)</f>
        <v>0</v>
      </c>
      <c r="AT970" s="31" t="n">
        <f aca="false">IF(SQRT($B$9)*$B970+SQRT(1-$B$9)*Y970&lt;_xlfn.NORM.S.INV($B$6),1,0)</f>
        <v>0</v>
      </c>
      <c r="AU970" s="31" t="n">
        <f aca="false">IF(SQRT($B$9)*$B970+SQRT(1-$B$9)*Z970&lt;_xlfn.NORM.S.INV($B$6),1,0)</f>
        <v>0</v>
      </c>
      <c r="AV970" s="31" t="n">
        <f aca="false">IF(SQRT($B$9)*$B970+SQRT(1-$B$9)*AA970&lt;_xlfn.NORM.S.INV($B$6),1,0)</f>
        <v>0</v>
      </c>
      <c r="AW970" s="31" t="n">
        <f aca="false">IF(SQRT($C$9)*$B970+SQRT(1-$C$9)*AB970&lt;_xlfn.NORM.S.INV($C$6),1,0)</f>
        <v>0</v>
      </c>
      <c r="AX970" s="31" t="n">
        <f aca="false">IF(SQRT($C$9)*$B970+SQRT(1-$C$9)*AC970&lt;_xlfn.NORM.S.INV($C$6),1,0)</f>
        <v>0</v>
      </c>
      <c r="AY970" s="31" t="n">
        <f aca="false">IF(SQRT($C$9)*$B970+SQRT(1-$C$9)*AD970&lt;_xlfn.NORM.S.INV($C$6),1,0)</f>
        <v>0</v>
      </c>
      <c r="AZ970" s="31" t="n">
        <f aca="false">IF(SQRT($C$9)*$B970+SQRT(1-$C$9)*AE970&lt;_xlfn.NORM.S.INV($C$6),1,0)</f>
        <v>0</v>
      </c>
      <c r="BA970" s="31" t="n">
        <f aca="false">IF(SQRT($C$9)*$B970+SQRT(1-$C$9)*AF970&lt;_xlfn.NORM.S.INV($C$6),1,0)</f>
        <v>1</v>
      </c>
      <c r="BB970" s="31" t="n">
        <f aca="false">IF(SQRT($C$9)*$B970+SQRT(1-$C$9)*AG970&lt;_xlfn.NORM.S.INV($C$6),1,0)</f>
        <v>0</v>
      </c>
      <c r="BC970" s="31" t="n">
        <f aca="false">IF(SQRT($C$9)*$B970+SQRT(1-$C$9)*AH970&lt;_xlfn.NORM.S.INV($C$6),1,0)</f>
        <v>0</v>
      </c>
      <c r="BD970" s="31" t="n">
        <f aca="false">IF(SQRT($C$9)*$B970+SQRT(1-$C$9)*AI970&lt;_xlfn.NORM.S.INV($C$6),1,0)</f>
        <v>0</v>
      </c>
      <c r="BE970" s="31" t="n">
        <f aca="false">IF(SQRT($C$9)*$B970+SQRT(1-$C$9)*AJ970&lt;_xlfn.NORM.S.INV($C$6),1,0)</f>
        <v>0</v>
      </c>
      <c r="BF970" s="31" t="n">
        <f aca="false">IF(SQRT($C$9)*$B970+SQRT(1-$C$9)*AK970&lt;_xlfn.NORM.S.INV($C$6),1,0)</f>
        <v>0</v>
      </c>
      <c r="BG970" s="21"/>
      <c r="BH970" s="21"/>
      <c r="BI970" s="31" t="n">
        <f aca="false">$B$11*(($A$1061)*$C970/$B$12*$B$7+(1-$A$1061)*$D970/$B$12*$C$7)</f>
        <v>600</v>
      </c>
      <c r="BJ970" s="31" t="n">
        <f aca="false">$B$11*(($A$1062)*$C970/$B$12*$B$7+(1-$A$1062)*$D970/$B$12*$C$7)</f>
        <v>590</v>
      </c>
      <c r="BK970" s="31" t="n">
        <f aca="false">$B$11*(($A$1063)*$C970/$B$12*$B$7+(1-$A$1063)*$D970/$B$12*$C$7)</f>
        <v>580</v>
      </c>
      <c r="BL970" s="31" t="n">
        <f aca="false">$B$11*(($A$1064)*$C970/$B$12*$B$7+(1-$A$1064)*$D970/$B$12*$C$7)</f>
        <v>570</v>
      </c>
      <c r="BM970" s="31" t="n">
        <f aca="false">$B$11*(($A$1065)*$C970/$B$12*$B$7+(1-$A$1065)*$D970/$B$12*$C$7)</f>
        <v>560</v>
      </c>
      <c r="BN970" s="31" t="n">
        <f aca="false">$B$11*(($A$1066)*$C970/$B$12*$B$7+(1-$A$1066)*$D970/$B$12*$C$7)</f>
        <v>550</v>
      </c>
      <c r="BO970" s="31" t="n">
        <f aca="false">$B$11*(($A$1067)*$C970/$B$12*$B$7+(1-$A$1067)*$D970/$B$12*$C$7)</f>
        <v>540</v>
      </c>
      <c r="BP970" s="31" t="n">
        <f aca="false">$B$11*(($A$1068)*$C970/$B$12*$B$7+(1-$A$1068)*$D970/$B$12*$C$7)</f>
        <v>530</v>
      </c>
      <c r="BQ970" s="31" t="n">
        <f aca="false">$B$11*(($A$1069)*$C970/$B$12*$B$7+(1-$A$1069)*$D970/$B$12*$C$7)</f>
        <v>520</v>
      </c>
      <c r="BR970" s="31" t="n">
        <f aca="false">$B$11*(($A$1070)*$C970/$B$12*$B$7+(1-$A$1070)*$D970/$B$12*$C$7)</f>
        <v>510</v>
      </c>
      <c r="BS970" s="31" t="n">
        <f aca="false">$B$11*(($A$1071)*$C970/$B$12*$B$7+(1-$A$1071)*$D970/$B$12*$C$7)</f>
        <v>500</v>
      </c>
      <c r="BT970" s="31" t="n">
        <f aca="false">$B$11*(($A$1072)*$C970/$B$12*$B$7+(1-$A$1072)*$D970/$B$12*$C$7)</f>
        <v>490</v>
      </c>
      <c r="BU970" s="31" t="n">
        <f aca="false">$B$11*(($A$1073)*$C970/$B$12*$B$7+(1-$A$1073)*$D970/$B$12*$C$7)</f>
        <v>480</v>
      </c>
      <c r="BV970" s="31" t="n">
        <f aca="false">$B$11*(($A$1074)*$C970/$B$12*$B$7+(1-$A$1074)*$D970/$B$12*$C$7)</f>
        <v>470</v>
      </c>
      <c r="BW970" s="31" t="n">
        <f aca="false">$B$11*(($A$1075)*$C970/$B$12*$B$7+(1-$A$1075)*$D970/$B$12*$C$7)</f>
        <v>460</v>
      </c>
      <c r="BX970" s="31" t="n">
        <f aca="false">$B$11*(($A$1076)*$C970/$B$12*$B$7+(1-$A$1076)*$D970/$B$12*$C$7)</f>
        <v>450</v>
      </c>
      <c r="BY970" s="31" t="n">
        <f aca="false">$B$11*(($A$1077)*$C970/$B$12*$B$7+(1-$A$1077)*$D970/$B$12*$C$7)</f>
        <v>440</v>
      </c>
      <c r="BZ970" s="31" t="n">
        <f aca="false">$B$11*(($A$1078)*$C970/$B$12*$B$7+(1-$A$1078)*$D970/$B$12*$C$7)</f>
        <v>430</v>
      </c>
      <c r="CA970" s="31" t="n">
        <f aca="false">$B$11*(($A$1079)*$C970/$B$12*$B$7+(1-$A$1079)*$D970/$B$12*$C$7)</f>
        <v>420</v>
      </c>
      <c r="CB970" s="31" t="n">
        <f aca="false">$B$11*(($A$1080)*$C970/$B$12*$B$7+(1-$A$1080)*$D970/$B$12*$C$7)</f>
        <v>410</v>
      </c>
      <c r="CC970" s="31" t="n">
        <f aca="false">$B$11*(($A$1081)*$C970/$B$12*$B$7+(1-$A$1081)*$D970/$B$12*$C$7)</f>
        <v>400</v>
      </c>
    </row>
    <row r="971" customFormat="false" ht="15" hidden="false" customHeight="false" outlineLevel="0" collapsed="false">
      <c r="A971" s="21" t="n">
        <v>947</v>
      </c>
      <c r="B971" s="27" t="n">
        <v>-1.15396323169985</v>
      </c>
      <c r="C971" s="9" t="n">
        <f aca="false">SUM(AM971:AV971)</f>
        <v>0</v>
      </c>
      <c r="D971" s="9" t="n">
        <f aca="false">SUM(AW971:BF971)</f>
        <v>0</v>
      </c>
      <c r="E971" s="24" t="n">
        <f aca="false">(1-C971/$B$12)*$B$8-C971/$B$12*$B$7</f>
        <v>0.05</v>
      </c>
      <c r="F971" s="24" t="n">
        <f aca="false">(1-D971/$B$12)*$C$8-D971/$B$12*$C$7</f>
        <v>0.09</v>
      </c>
      <c r="G971" s="47" t="n">
        <f aca="false">$B$11*($B$10*C971/$B$12*$B$7+(1-$B$10)*D971/$B$12*$C$7)</f>
        <v>0</v>
      </c>
      <c r="H971" s="24" t="n">
        <f aca="false">$B$10*E971+(1-$B$10)*F971</f>
        <v>0.07</v>
      </c>
      <c r="I971" s="21"/>
      <c r="J971" s="21"/>
      <c r="K971" s="21"/>
      <c r="L971" s="21"/>
      <c r="M971" s="21"/>
      <c r="N971" s="21"/>
      <c r="O971" s="21"/>
      <c r="P971" s="21"/>
      <c r="Q971" s="21"/>
      <c r="R971" s="27" t="n">
        <v>1.96275442768412</v>
      </c>
      <c r="S971" s="27" t="n">
        <v>0.571612749898277</v>
      </c>
      <c r="T971" s="27" t="n">
        <v>0.617659506975432</v>
      </c>
      <c r="U971" s="27" t="n">
        <v>1.02553027791868</v>
      </c>
      <c r="V971" s="27" t="n">
        <v>0.638998826994897</v>
      </c>
      <c r="W971" s="27" t="n">
        <v>-0.36573351472368</v>
      </c>
      <c r="X971" s="27" t="n">
        <v>-0.794509379689338</v>
      </c>
      <c r="Y971" s="27" t="n">
        <v>-0.623541528268191</v>
      </c>
      <c r="Z971" s="27" t="n">
        <v>-1.3598318033974</v>
      </c>
      <c r="AA971" s="27" t="n">
        <v>-1.00002282070884</v>
      </c>
      <c r="AB971" s="27" t="n">
        <v>0.91170497103684</v>
      </c>
      <c r="AC971" s="27" t="n">
        <v>-0.996087442561448</v>
      </c>
      <c r="AD971" s="27" t="n">
        <v>0.968818421560501</v>
      </c>
      <c r="AE971" s="27" t="n">
        <v>-1.07533123466598</v>
      </c>
      <c r="AF971" s="27" t="n">
        <v>1.4730993038326</v>
      </c>
      <c r="AG971" s="27" t="n">
        <v>-0.099225149921898</v>
      </c>
      <c r="AH971" s="27" t="n">
        <v>-0.580224335682699</v>
      </c>
      <c r="AI971" s="27" t="n">
        <v>-0.252705809879929</v>
      </c>
      <c r="AJ971" s="27" t="n">
        <v>-0.742100936698714</v>
      </c>
      <c r="AK971" s="27" t="n">
        <v>-0.44962398990041</v>
      </c>
      <c r="AL971" s="21"/>
      <c r="AM971" s="31" t="n">
        <f aca="false">IF(SQRT($B$9)*$B971+SQRT(1-$B$9)*R971&lt;_xlfn.NORM.S.INV($B$6),1,0)</f>
        <v>0</v>
      </c>
      <c r="AN971" s="31" t="n">
        <f aca="false">IF(SQRT($B$9)*$B971+SQRT(1-$B$9)*S971&lt;_xlfn.NORM.S.INV($B$6),1,0)</f>
        <v>0</v>
      </c>
      <c r="AO971" s="31" t="n">
        <f aca="false">IF(SQRT($B$9)*$B971+SQRT(1-$B$9)*T971&lt;_xlfn.NORM.S.INV($B$6),1,0)</f>
        <v>0</v>
      </c>
      <c r="AP971" s="31" t="n">
        <f aca="false">IF(SQRT($B$9)*$B971+SQRT(1-$B$9)*U971&lt;_xlfn.NORM.S.INV($B$6),1,0)</f>
        <v>0</v>
      </c>
      <c r="AQ971" s="31" t="n">
        <f aca="false">IF(SQRT($B$9)*$B971+SQRT(1-$B$9)*V971&lt;_xlfn.NORM.S.INV($B$6),1,0)</f>
        <v>0</v>
      </c>
      <c r="AR971" s="31" t="n">
        <f aca="false">IF(SQRT($B$9)*$B971+SQRT(1-$B$9)*W971&lt;_xlfn.NORM.S.INV($B$6),1,0)</f>
        <v>0</v>
      </c>
      <c r="AS971" s="31" t="n">
        <f aca="false">IF(SQRT($B$9)*$B971+SQRT(1-$B$9)*X971&lt;_xlfn.NORM.S.INV($B$6),1,0)</f>
        <v>0</v>
      </c>
      <c r="AT971" s="31" t="n">
        <f aca="false">IF(SQRT($B$9)*$B971+SQRT(1-$B$9)*Y971&lt;_xlfn.NORM.S.INV($B$6),1,0)</f>
        <v>0</v>
      </c>
      <c r="AU971" s="31" t="n">
        <f aca="false">IF(SQRT($B$9)*$B971+SQRT(1-$B$9)*Z971&lt;_xlfn.NORM.S.INV($B$6),1,0)</f>
        <v>0</v>
      </c>
      <c r="AV971" s="31" t="n">
        <f aca="false">IF(SQRT($B$9)*$B971+SQRT(1-$B$9)*AA971&lt;_xlfn.NORM.S.INV($B$6),1,0)</f>
        <v>0</v>
      </c>
      <c r="AW971" s="31" t="n">
        <f aca="false">IF(SQRT($C$9)*$B971+SQRT(1-$C$9)*AB971&lt;_xlfn.NORM.S.INV($C$6),1,0)</f>
        <v>0</v>
      </c>
      <c r="AX971" s="31" t="n">
        <f aca="false">IF(SQRT($C$9)*$B971+SQRT(1-$C$9)*AC971&lt;_xlfn.NORM.S.INV($C$6),1,0)</f>
        <v>0</v>
      </c>
      <c r="AY971" s="31" t="n">
        <f aca="false">IF(SQRT($C$9)*$B971+SQRT(1-$C$9)*AD971&lt;_xlfn.NORM.S.INV($C$6),1,0)</f>
        <v>0</v>
      </c>
      <c r="AZ971" s="31" t="n">
        <f aca="false">IF(SQRT($C$9)*$B971+SQRT(1-$C$9)*AE971&lt;_xlfn.NORM.S.INV($C$6),1,0)</f>
        <v>0</v>
      </c>
      <c r="BA971" s="31" t="n">
        <f aca="false">IF(SQRT($C$9)*$B971+SQRT(1-$C$9)*AF971&lt;_xlfn.NORM.S.INV($C$6),1,0)</f>
        <v>0</v>
      </c>
      <c r="BB971" s="31" t="n">
        <f aca="false">IF(SQRT($C$9)*$B971+SQRT(1-$C$9)*AG971&lt;_xlfn.NORM.S.INV($C$6),1,0)</f>
        <v>0</v>
      </c>
      <c r="BC971" s="31" t="n">
        <f aca="false">IF(SQRT($C$9)*$B971+SQRT(1-$C$9)*AH971&lt;_xlfn.NORM.S.INV($C$6),1,0)</f>
        <v>0</v>
      </c>
      <c r="BD971" s="31" t="n">
        <f aca="false">IF(SQRT($C$9)*$B971+SQRT(1-$C$9)*AI971&lt;_xlfn.NORM.S.INV($C$6),1,0)</f>
        <v>0</v>
      </c>
      <c r="BE971" s="31" t="n">
        <f aca="false">IF(SQRT($C$9)*$B971+SQRT(1-$C$9)*AJ971&lt;_xlfn.NORM.S.INV($C$6),1,0)</f>
        <v>0</v>
      </c>
      <c r="BF971" s="31" t="n">
        <f aca="false">IF(SQRT($C$9)*$B971+SQRT(1-$C$9)*AK971&lt;_xlfn.NORM.S.INV($C$6),1,0)</f>
        <v>0</v>
      </c>
      <c r="BG971" s="21"/>
      <c r="BH971" s="21"/>
      <c r="BI971" s="31" t="n">
        <f aca="false">$B$11*(($A$1061)*$C971/$B$12*$B$7+(1-$A$1061)*$D971/$B$12*$C$7)</f>
        <v>0</v>
      </c>
      <c r="BJ971" s="31" t="n">
        <f aca="false">$B$11*(($A$1062)*$C971/$B$12*$B$7+(1-$A$1062)*$D971/$B$12*$C$7)</f>
        <v>0</v>
      </c>
      <c r="BK971" s="31" t="n">
        <f aca="false">$B$11*(($A$1063)*$C971/$B$12*$B$7+(1-$A$1063)*$D971/$B$12*$C$7)</f>
        <v>0</v>
      </c>
      <c r="BL971" s="31" t="n">
        <f aca="false">$B$11*(($A$1064)*$C971/$B$12*$B$7+(1-$A$1064)*$D971/$B$12*$C$7)</f>
        <v>0</v>
      </c>
      <c r="BM971" s="31" t="n">
        <f aca="false">$B$11*(($A$1065)*$C971/$B$12*$B$7+(1-$A$1065)*$D971/$B$12*$C$7)</f>
        <v>0</v>
      </c>
      <c r="BN971" s="31" t="n">
        <f aca="false">$B$11*(($A$1066)*$C971/$B$12*$B$7+(1-$A$1066)*$D971/$B$12*$C$7)</f>
        <v>0</v>
      </c>
      <c r="BO971" s="31" t="n">
        <f aca="false">$B$11*(($A$1067)*$C971/$B$12*$B$7+(1-$A$1067)*$D971/$B$12*$C$7)</f>
        <v>0</v>
      </c>
      <c r="BP971" s="31" t="n">
        <f aca="false">$B$11*(($A$1068)*$C971/$B$12*$B$7+(1-$A$1068)*$D971/$B$12*$C$7)</f>
        <v>0</v>
      </c>
      <c r="BQ971" s="31" t="n">
        <f aca="false">$B$11*(($A$1069)*$C971/$B$12*$B$7+(1-$A$1069)*$D971/$B$12*$C$7)</f>
        <v>0</v>
      </c>
      <c r="BR971" s="31" t="n">
        <f aca="false">$B$11*(($A$1070)*$C971/$B$12*$B$7+(1-$A$1070)*$D971/$B$12*$C$7)</f>
        <v>0</v>
      </c>
      <c r="BS971" s="31" t="n">
        <f aca="false">$B$11*(($A$1071)*$C971/$B$12*$B$7+(1-$A$1071)*$D971/$B$12*$C$7)</f>
        <v>0</v>
      </c>
      <c r="BT971" s="31" t="n">
        <f aca="false">$B$11*(($A$1072)*$C971/$B$12*$B$7+(1-$A$1072)*$D971/$B$12*$C$7)</f>
        <v>0</v>
      </c>
      <c r="BU971" s="31" t="n">
        <f aca="false">$B$11*(($A$1073)*$C971/$B$12*$B$7+(1-$A$1073)*$D971/$B$12*$C$7)</f>
        <v>0</v>
      </c>
      <c r="BV971" s="31" t="n">
        <f aca="false">$B$11*(($A$1074)*$C971/$B$12*$B$7+(1-$A$1074)*$D971/$B$12*$C$7)</f>
        <v>0</v>
      </c>
      <c r="BW971" s="31" t="n">
        <f aca="false">$B$11*(($A$1075)*$C971/$B$12*$B$7+(1-$A$1075)*$D971/$B$12*$C$7)</f>
        <v>0</v>
      </c>
      <c r="BX971" s="31" t="n">
        <f aca="false">$B$11*(($A$1076)*$C971/$B$12*$B$7+(1-$A$1076)*$D971/$B$12*$C$7)</f>
        <v>0</v>
      </c>
      <c r="BY971" s="31" t="n">
        <f aca="false">$B$11*(($A$1077)*$C971/$B$12*$B$7+(1-$A$1077)*$D971/$B$12*$C$7)</f>
        <v>0</v>
      </c>
      <c r="BZ971" s="31" t="n">
        <f aca="false">$B$11*(($A$1078)*$C971/$B$12*$B$7+(1-$A$1078)*$D971/$B$12*$C$7)</f>
        <v>0</v>
      </c>
      <c r="CA971" s="31" t="n">
        <f aca="false">$B$11*(($A$1079)*$C971/$B$12*$B$7+(1-$A$1079)*$D971/$B$12*$C$7)</f>
        <v>0</v>
      </c>
      <c r="CB971" s="31" t="n">
        <f aca="false">$B$11*(($A$1080)*$C971/$B$12*$B$7+(1-$A$1080)*$D971/$B$12*$C$7)</f>
        <v>0</v>
      </c>
      <c r="CC971" s="31" t="n">
        <f aca="false">$B$11*(($A$1081)*$C971/$B$12*$B$7+(1-$A$1081)*$D971/$B$12*$C$7)</f>
        <v>0</v>
      </c>
    </row>
    <row r="972" customFormat="false" ht="15" hidden="false" customHeight="false" outlineLevel="0" collapsed="false">
      <c r="A972" s="21" t="n">
        <v>948</v>
      </c>
      <c r="B972" s="27" t="n">
        <v>-0.195046657146437</v>
      </c>
      <c r="C972" s="9" t="n">
        <f aca="false">SUM(AM972:AV972)</f>
        <v>0</v>
      </c>
      <c r="D972" s="9" t="n">
        <f aca="false">SUM(AW972:BF972)</f>
        <v>0</v>
      </c>
      <c r="E972" s="24" t="n">
        <f aca="false">(1-C972/$B$12)*$B$8-C972/$B$12*$B$7</f>
        <v>0.05</v>
      </c>
      <c r="F972" s="24" t="n">
        <f aca="false">(1-D972/$B$12)*$C$8-D972/$B$12*$C$7</f>
        <v>0.09</v>
      </c>
      <c r="G972" s="47" t="n">
        <f aca="false">$B$11*($B$10*C972/$B$12*$B$7+(1-$B$10)*D972/$B$12*$C$7)</f>
        <v>0</v>
      </c>
      <c r="H972" s="24" t="n">
        <f aca="false">$B$10*E972+(1-$B$10)*F972</f>
        <v>0.07</v>
      </c>
      <c r="I972" s="21"/>
      <c r="J972" s="21"/>
      <c r="K972" s="21"/>
      <c r="L972" s="21"/>
      <c r="M972" s="21"/>
      <c r="N972" s="21"/>
      <c r="O972" s="21"/>
      <c r="P972" s="21"/>
      <c r="Q972" s="21"/>
      <c r="R972" s="27" t="n">
        <v>1.41857126585372</v>
      </c>
      <c r="S972" s="27" t="n">
        <v>-1.01473334808468</v>
      </c>
      <c r="T972" s="27" t="n">
        <v>-0.28877442092074</v>
      </c>
      <c r="U972" s="27" t="n">
        <v>-0.159542474148903</v>
      </c>
      <c r="V972" s="27" t="n">
        <v>-1.63052531116026</v>
      </c>
      <c r="W972" s="27" t="n">
        <v>1.57778535305133</v>
      </c>
      <c r="X972" s="27" t="n">
        <v>0.637375117930486</v>
      </c>
      <c r="Y972" s="27" t="n">
        <v>0.948458767352436</v>
      </c>
      <c r="Z972" s="27" t="n">
        <v>-0.222006097979117</v>
      </c>
      <c r="AA972" s="27" t="n">
        <v>0.419450552717749</v>
      </c>
      <c r="AB972" s="27" t="n">
        <v>0.385043164406959</v>
      </c>
      <c r="AC972" s="27" t="n">
        <v>-0.337228996810249</v>
      </c>
      <c r="AD972" s="27" t="n">
        <v>-0.915891795766201</v>
      </c>
      <c r="AE972" s="27" t="n">
        <v>0.231391465153952</v>
      </c>
      <c r="AF972" s="27" t="n">
        <v>-0.568262771858764</v>
      </c>
      <c r="AG972" s="27" t="n">
        <v>1.36930617495724</v>
      </c>
      <c r="AH972" s="27" t="n">
        <v>-1.57770781829071</v>
      </c>
      <c r="AI972" s="27" t="n">
        <v>-0.838209391326647</v>
      </c>
      <c r="AJ972" s="27" t="n">
        <v>0.968015484758694</v>
      </c>
      <c r="AK972" s="27" t="n">
        <v>0.746901122962996</v>
      </c>
      <c r="AL972" s="21"/>
      <c r="AM972" s="31" t="n">
        <f aca="false">IF(SQRT($B$9)*$B972+SQRT(1-$B$9)*R972&lt;_xlfn.NORM.S.INV($B$6),1,0)</f>
        <v>0</v>
      </c>
      <c r="AN972" s="31" t="n">
        <f aca="false">IF(SQRT($B$9)*$B972+SQRT(1-$B$9)*S972&lt;_xlfn.NORM.S.INV($B$6),1,0)</f>
        <v>0</v>
      </c>
      <c r="AO972" s="31" t="n">
        <f aca="false">IF(SQRT($B$9)*$B972+SQRT(1-$B$9)*T972&lt;_xlfn.NORM.S.INV($B$6),1,0)</f>
        <v>0</v>
      </c>
      <c r="AP972" s="31" t="n">
        <f aca="false">IF(SQRT($B$9)*$B972+SQRT(1-$B$9)*U972&lt;_xlfn.NORM.S.INV($B$6),1,0)</f>
        <v>0</v>
      </c>
      <c r="AQ972" s="31" t="n">
        <f aca="false">IF(SQRT($B$9)*$B972+SQRT(1-$B$9)*V972&lt;_xlfn.NORM.S.INV($B$6),1,0)</f>
        <v>0</v>
      </c>
      <c r="AR972" s="31" t="n">
        <f aca="false">IF(SQRT($B$9)*$B972+SQRT(1-$B$9)*W972&lt;_xlfn.NORM.S.INV($B$6),1,0)</f>
        <v>0</v>
      </c>
      <c r="AS972" s="31" t="n">
        <f aca="false">IF(SQRT($B$9)*$B972+SQRT(1-$B$9)*X972&lt;_xlfn.NORM.S.INV($B$6),1,0)</f>
        <v>0</v>
      </c>
      <c r="AT972" s="31" t="n">
        <f aca="false">IF(SQRT($B$9)*$B972+SQRT(1-$B$9)*Y972&lt;_xlfn.NORM.S.INV($B$6),1,0)</f>
        <v>0</v>
      </c>
      <c r="AU972" s="31" t="n">
        <f aca="false">IF(SQRT($B$9)*$B972+SQRT(1-$B$9)*Z972&lt;_xlfn.NORM.S.INV($B$6),1,0)</f>
        <v>0</v>
      </c>
      <c r="AV972" s="31" t="n">
        <f aca="false">IF(SQRT($B$9)*$B972+SQRT(1-$B$9)*AA972&lt;_xlfn.NORM.S.INV($B$6),1,0)</f>
        <v>0</v>
      </c>
      <c r="AW972" s="31" t="n">
        <f aca="false">IF(SQRT($C$9)*$B972+SQRT(1-$C$9)*AB972&lt;_xlfn.NORM.S.INV($C$6),1,0)</f>
        <v>0</v>
      </c>
      <c r="AX972" s="31" t="n">
        <f aca="false">IF(SQRT($C$9)*$B972+SQRT(1-$C$9)*AC972&lt;_xlfn.NORM.S.INV($C$6),1,0)</f>
        <v>0</v>
      </c>
      <c r="AY972" s="31" t="n">
        <f aca="false">IF(SQRT($C$9)*$B972+SQRT(1-$C$9)*AD972&lt;_xlfn.NORM.S.INV($C$6),1,0)</f>
        <v>0</v>
      </c>
      <c r="AZ972" s="31" t="n">
        <f aca="false">IF(SQRT($C$9)*$B972+SQRT(1-$C$9)*AE972&lt;_xlfn.NORM.S.INV($C$6),1,0)</f>
        <v>0</v>
      </c>
      <c r="BA972" s="31" t="n">
        <f aca="false">IF(SQRT($C$9)*$B972+SQRT(1-$C$9)*AF972&lt;_xlfn.NORM.S.INV($C$6),1,0)</f>
        <v>0</v>
      </c>
      <c r="BB972" s="31" t="n">
        <f aca="false">IF(SQRT($C$9)*$B972+SQRT(1-$C$9)*AG972&lt;_xlfn.NORM.S.INV($C$6),1,0)</f>
        <v>0</v>
      </c>
      <c r="BC972" s="31" t="n">
        <f aca="false">IF(SQRT($C$9)*$B972+SQRT(1-$C$9)*AH972&lt;_xlfn.NORM.S.INV($C$6),1,0)</f>
        <v>0</v>
      </c>
      <c r="BD972" s="31" t="n">
        <f aca="false">IF(SQRT($C$9)*$B972+SQRT(1-$C$9)*AI972&lt;_xlfn.NORM.S.INV($C$6),1,0)</f>
        <v>0</v>
      </c>
      <c r="BE972" s="31" t="n">
        <f aca="false">IF(SQRT($C$9)*$B972+SQRT(1-$C$9)*AJ972&lt;_xlfn.NORM.S.INV($C$6),1,0)</f>
        <v>0</v>
      </c>
      <c r="BF972" s="31" t="n">
        <f aca="false">IF(SQRT($C$9)*$B972+SQRT(1-$C$9)*AK972&lt;_xlfn.NORM.S.INV($C$6),1,0)</f>
        <v>0</v>
      </c>
      <c r="BG972" s="21"/>
      <c r="BH972" s="21"/>
      <c r="BI972" s="31" t="n">
        <f aca="false">$B$11*(($A$1061)*$C972/$B$12*$B$7+(1-$A$1061)*$D972/$B$12*$C$7)</f>
        <v>0</v>
      </c>
      <c r="BJ972" s="31" t="n">
        <f aca="false">$B$11*(($A$1062)*$C972/$B$12*$B$7+(1-$A$1062)*$D972/$B$12*$C$7)</f>
        <v>0</v>
      </c>
      <c r="BK972" s="31" t="n">
        <f aca="false">$B$11*(($A$1063)*$C972/$B$12*$B$7+(1-$A$1063)*$D972/$B$12*$C$7)</f>
        <v>0</v>
      </c>
      <c r="BL972" s="31" t="n">
        <f aca="false">$B$11*(($A$1064)*$C972/$B$12*$B$7+(1-$A$1064)*$D972/$B$12*$C$7)</f>
        <v>0</v>
      </c>
      <c r="BM972" s="31" t="n">
        <f aca="false">$B$11*(($A$1065)*$C972/$B$12*$B$7+(1-$A$1065)*$D972/$B$12*$C$7)</f>
        <v>0</v>
      </c>
      <c r="BN972" s="31" t="n">
        <f aca="false">$B$11*(($A$1066)*$C972/$B$12*$B$7+(1-$A$1066)*$D972/$B$12*$C$7)</f>
        <v>0</v>
      </c>
      <c r="BO972" s="31" t="n">
        <f aca="false">$B$11*(($A$1067)*$C972/$B$12*$B$7+(1-$A$1067)*$D972/$B$12*$C$7)</f>
        <v>0</v>
      </c>
      <c r="BP972" s="31" t="n">
        <f aca="false">$B$11*(($A$1068)*$C972/$B$12*$B$7+(1-$A$1068)*$D972/$B$12*$C$7)</f>
        <v>0</v>
      </c>
      <c r="BQ972" s="31" t="n">
        <f aca="false">$B$11*(($A$1069)*$C972/$B$12*$B$7+(1-$A$1069)*$D972/$B$12*$C$7)</f>
        <v>0</v>
      </c>
      <c r="BR972" s="31" t="n">
        <f aca="false">$B$11*(($A$1070)*$C972/$B$12*$B$7+(1-$A$1070)*$D972/$B$12*$C$7)</f>
        <v>0</v>
      </c>
      <c r="BS972" s="31" t="n">
        <f aca="false">$B$11*(($A$1071)*$C972/$B$12*$B$7+(1-$A$1071)*$D972/$B$12*$C$7)</f>
        <v>0</v>
      </c>
      <c r="BT972" s="31" t="n">
        <f aca="false">$B$11*(($A$1072)*$C972/$B$12*$B$7+(1-$A$1072)*$D972/$B$12*$C$7)</f>
        <v>0</v>
      </c>
      <c r="BU972" s="31" t="n">
        <f aca="false">$B$11*(($A$1073)*$C972/$B$12*$B$7+(1-$A$1073)*$D972/$B$12*$C$7)</f>
        <v>0</v>
      </c>
      <c r="BV972" s="31" t="n">
        <f aca="false">$B$11*(($A$1074)*$C972/$B$12*$B$7+(1-$A$1074)*$D972/$B$12*$C$7)</f>
        <v>0</v>
      </c>
      <c r="BW972" s="31" t="n">
        <f aca="false">$B$11*(($A$1075)*$C972/$B$12*$B$7+(1-$A$1075)*$D972/$B$12*$C$7)</f>
        <v>0</v>
      </c>
      <c r="BX972" s="31" t="n">
        <f aca="false">$B$11*(($A$1076)*$C972/$B$12*$B$7+(1-$A$1076)*$D972/$B$12*$C$7)</f>
        <v>0</v>
      </c>
      <c r="BY972" s="31" t="n">
        <f aca="false">$B$11*(($A$1077)*$C972/$B$12*$B$7+(1-$A$1077)*$D972/$B$12*$C$7)</f>
        <v>0</v>
      </c>
      <c r="BZ972" s="31" t="n">
        <f aca="false">$B$11*(($A$1078)*$C972/$B$12*$B$7+(1-$A$1078)*$D972/$B$12*$C$7)</f>
        <v>0</v>
      </c>
      <c r="CA972" s="31" t="n">
        <f aca="false">$B$11*(($A$1079)*$C972/$B$12*$B$7+(1-$A$1079)*$D972/$B$12*$C$7)</f>
        <v>0</v>
      </c>
      <c r="CB972" s="31" t="n">
        <f aca="false">$B$11*(($A$1080)*$C972/$B$12*$B$7+(1-$A$1080)*$D972/$B$12*$C$7)</f>
        <v>0</v>
      </c>
      <c r="CC972" s="31" t="n">
        <f aca="false">$B$11*(($A$1081)*$C972/$B$12*$B$7+(1-$A$1081)*$D972/$B$12*$C$7)</f>
        <v>0</v>
      </c>
    </row>
    <row r="973" customFormat="false" ht="15" hidden="false" customHeight="false" outlineLevel="0" collapsed="false">
      <c r="A973" s="21" t="n">
        <v>949</v>
      </c>
      <c r="B973" s="27" t="n">
        <v>-0.802444142407681</v>
      </c>
      <c r="C973" s="9" t="n">
        <f aca="false">SUM(AM973:AV973)</f>
        <v>0</v>
      </c>
      <c r="D973" s="9" t="n">
        <f aca="false">SUM(AW973:BF973)</f>
        <v>0</v>
      </c>
      <c r="E973" s="24" t="n">
        <f aca="false">(1-C973/$B$12)*$B$8-C973/$B$12*$B$7</f>
        <v>0.05</v>
      </c>
      <c r="F973" s="24" t="n">
        <f aca="false">(1-D973/$B$12)*$C$8-D973/$B$12*$C$7</f>
        <v>0.09</v>
      </c>
      <c r="G973" s="47" t="n">
        <f aca="false">$B$11*($B$10*C973/$B$12*$B$7+(1-$B$10)*D973/$B$12*$C$7)</f>
        <v>0</v>
      </c>
      <c r="H973" s="24" t="n">
        <f aca="false">$B$10*E973+(1-$B$10)*F973</f>
        <v>0.07</v>
      </c>
      <c r="I973" s="21"/>
      <c r="J973" s="21"/>
      <c r="K973" s="21"/>
      <c r="L973" s="21"/>
      <c r="M973" s="21"/>
      <c r="N973" s="21"/>
      <c r="O973" s="21"/>
      <c r="P973" s="21"/>
      <c r="Q973" s="21"/>
      <c r="R973" s="27" t="n">
        <v>0.920561536713087</v>
      </c>
      <c r="S973" s="27" t="n">
        <v>-1.95545957629366</v>
      </c>
      <c r="T973" s="27" t="n">
        <v>0.758955057361272</v>
      </c>
      <c r="U973" s="27" t="n">
        <v>1.18714663874418</v>
      </c>
      <c r="V973" s="27" t="n">
        <v>0.639735655320634</v>
      </c>
      <c r="W973" s="27" t="n">
        <v>0.0228376219868269</v>
      </c>
      <c r="X973" s="27" t="n">
        <v>1.06659780924801</v>
      </c>
      <c r="Y973" s="27" t="n">
        <v>0.545261437518738</v>
      </c>
      <c r="Z973" s="27" t="n">
        <v>1.50267109565743</v>
      </c>
      <c r="AA973" s="27" t="n">
        <v>-0.115583451563284</v>
      </c>
      <c r="AB973" s="27" t="n">
        <v>0.0041935159120909</v>
      </c>
      <c r="AC973" s="27" t="n">
        <v>0.250086965297045</v>
      </c>
      <c r="AD973" s="27" t="n">
        <v>1.38986984641411</v>
      </c>
      <c r="AE973" s="27" t="n">
        <v>0.359958087667569</v>
      </c>
      <c r="AF973" s="27" t="n">
        <v>1.1760960586374</v>
      </c>
      <c r="AG973" s="27" t="n">
        <v>0.264065705938098</v>
      </c>
      <c r="AH973" s="27" t="n">
        <v>-0.69573041347905</v>
      </c>
      <c r="AI973" s="27" t="n">
        <v>-1.33331703999619</v>
      </c>
      <c r="AJ973" s="27" t="n">
        <v>1.06109587417148</v>
      </c>
      <c r="AK973" s="27" t="n">
        <v>0.162877927373995</v>
      </c>
      <c r="AL973" s="21"/>
      <c r="AM973" s="31" t="n">
        <f aca="false">IF(SQRT($B$9)*$B973+SQRT(1-$B$9)*R973&lt;_xlfn.NORM.S.INV($B$6),1,0)</f>
        <v>0</v>
      </c>
      <c r="AN973" s="31" t="n">
        <f aca="false">IF(SQRT($B$9)*$B973+SQRT(1-$B$9)*S973&lt;_xlfn.NORM.S.INV($B$6),1,0)</f>
        <v>0</v>
      </c>
      <c r="AO973" s="31" t="n">
        <f aca="false">IF(SQRT($B$9)*$B973+SQRT(1-$B$9)*T973&lt;_xlfn.NORM.S.INV($B$6),1,0)</f>
        <v>0</v>
      </c>
      <c r="AP973" s="31" t="n">
        <f aca="false">IF(SQRT($B$9)*$B973+SQRT(1-$B$9)*U973&lt;_xlfn.NORM.S.INV($B$6),1,0)</f>
        <v>0</v>
      </c>
      <c r="AQ973" s="31" t="n">
        <f aca="false">IF(SQRT($B$9)*$B973+SQRT(1-$B$9)*V973&lt;_xlfn.NORM.S.INV($B$6),1,0)</f>
        <v>0</v>
      </c>
      <c r="AR973" s="31" t="n">
        <f aca="false">IF(SQRT($B$9)*$B973+SQRT(1-$B$9)*W973&lt;_xlfn.NORM.S.INV($B$6),1,0)</f>
        <v>0</v>
      </c>
      <c r="AS973" s="31" t="n">
        <f aca="false">IF(SQRT($B$9)*$B973+SQRT(1-$B$9)*X973&lt;_xlfn.NORM.S.INV($B$6),1,0)</f>
        <v>0</v>
      </c>
      <c r="AT973" s="31" t="n">
        <f aca="false">IF(SQRT($B$9)*$B973+SQRT(1-$B$9)*Y973&lt;_xlfn.NORM.S.INV($B$6),1,0)</f>
        <v>0</v>
      </c>
      <c r="AU973" s="31" t="n">
        <f aca="false">IF(SQRT($B$9)*$B973+SQRT(1-$B$9)*Z973&lt;_xlfn.NORM.S.INV($B$6),1,0)</f>
        <v>0</v>
      </c>
      <c r="AV973" s="31" t="n">
        <f aca="false">IF(SQRT($B$9)*$B973+SQRT(1-$B$9)*AA973&lt;_xlfn.NORM.S.INV($B$6),1,0)</f>
        <v>0</v>
      </c>
      <c r="AW973" s="31" t="n">
        <f aca="false">IF(SQRT($C$9)*$B973+SQRT(1-$C$9)*AB973&lt;_xlfn.NORM.S.INV($C$6),1,0)</f>
        <v>0</v>
      </c>
      <c r="AX973" s="31" t="n">
        <f aca="false">IF(SQRT($C$9)*$B973+SQRT(1-$C$9)*AC973&lt;_xlfn.NORM.S.INV($C$6),1,0)</f>
        <v>0</v>
      </c>
      <c r="AY973" s="31" t="n">
        <f aca="false">IF(SQRT($C$9)*$B973+SQRT(1-$C$9)*AD973&lt;_xlfn.NORM.S.INV($C$6),1,0)</f>
        <v>0</v>
      </c>
      <c r="AZ973" s="31" t="n">
        <f aca="false">IF(SQRT($C$9)*$B973+SQRT(1-$C$9)*AE973&lt;_xlfn.NORM.S.INV($C$6),1,0)</f>
        <v>0</v>
      </c>
      <c r="BA973" s="31" t="n">
        <f aca="false">IF(SQRT($C$9)*$B973+SQRT(1-$C$9)*AF973&lt;_xlfn.NORM.S.INV($C$6),1,0)</f>
        <v>0</v>
      </c>
      <c r="BB973" s="31" t="n">
        <f aca="false">IF(SQRT($C$9)*$B973+SQRT(1-$C$9)*AG973&lt;_xlfn.NORM.S.INV($C$6),1,0)</f>
        <v>0</v>
      </c>
      <c r="BC973" s="31" t="n">
        <f aca="false">IF(SQRT($C$9)*$B973+SQRT(1-$C$9)*AH973&lt;_xlfn.NORM.S.INV($C$6),1,0)</f>
        <v>0</v>
      </c>
      <c r="BD973" s="31" t="n">
        <f aca="false">IF(SQRT($C$9)*$B973+SQRT(1-$C$9)*AI973&lt;_xlfn.NORM.S.INV($C$6),1,0)</f>
        <v>0</v>
      </c>
      <c r="BE973" s="31" t="n">
        <f aca="false">IF(SQRT($C$9)*$B973+SQRT(1-$C$9)*AJ973&lt;_xlfn.NORM.S.INV($C$6),1,0)</f>
        <v>0</v>
      </c>
      <c r="BF973" s="31" t="n">
        <f aca="false">IF(SQRT($C$9)*$B973+SQRT(1-$C$9)*AK973&lt;_xlfn.NORM.S.INV($C$6),1,0)</f>
        <v>0</v>
      </c>
      <c r="BG973" s="21"/>
      <c r="BH973" s="21"/>
      <c r="BI973" s="31" t="n">
        <f aca="false">$B$11*(($A$1061)*$C973/$B$12*$B$7+(1-$A$1061)*$D973/$B$12*$C$7)</f>
        <v>0</v>
      </c>
      <c r="BJ973" s="31" t="n">
        <f aca="false">$B$11*(($A$1062)*$C973/$B$12*$B$7+(1-$A$1062)*$D973/$B$12*$C$7)</f>
        <v>0</v>
      </c>
      <c r="BK973" s="31" t="n">
        <f aca="false">$B$11*(($A$1063)*$C973/$B$12*$B$7+(1-$A$1063)*$D973/$B$12*$C$7)</f>
        <v>0</v>
      </c>
      <c r="BL973" s="31" t="n">
        <f aca="false">$B$11*(($A$1064)*$C973/$B$12*$B$7+(1-$A$1064)*$D973/$B$12*$C$7)</f>
        <v>0</v>
      </c>
      <c r="BM973" s="31" t="n">
        <f aca="false">$B$11*(($A$1065)*$C973/$B$12*$B$7+(1-$A$1065)*$D973/$B$12*$C$7)</f>
        <v>0</v>
      </c>
      <c r="BN973" s="31" t="n">
        <f aca="false">$B$11*(($A$1066)*$C973/$B$12*$B$7+(1-$A$1066)*$D973/$B$12*$C$7)</f>
        <v>0</v>
      </c>
      <c r="BO973" s="31" t="n">
        <f aca="false">$B$11*(($A$1067)*$C973/$B$12*$B$7+(1-$A$1067)*$D973/$B$12*$C$7)</f>
        <v>0</v>
      </c>
      <c r="BP973" s="31" t="n">
        <f aca="false">$B$11*(($A$1068)*$C973/$B$12*$B$7+(1-$A$1068)*$D973/$B$12*$C$7)</f>
        <v>0</v>
      </c>
      <c r="BQ973" s="31" t="n">
        <f aca="false">$B$11*(($A$1069)*$C973/$B$12*$B$7+(1-$A$1069)*$D973/$B$12*$C$7)</f>
        <v>0</v>
      </c>
      <c r="BR973" s="31" t="n">
        <f aca="false">$B$11*(($A$1070)*$C973/$B$12*$B$7+(1-$A$1070)*$D973/$B$12*$C$7)</f>
        <v>0</v>
      </c>
      <c r="BS973" s="31" t="n">
        <f aca="false">$B$11*(($A$1071)*$C973/$B$12*$B$7+(1-$A$1071)*$D973/$B$12*$C$7)</f>
        <v>0</v>
      </c>
      <c r="BT973" s="31" t="n">
        <f aca="false">$B$11*(($A$1072)*$C973/$B$12*$B$7+(1-$A$1072)*$D973/$B$12*$C$7)</f>
        <v>0</v>
      </c>
      <c r="BU973" s="31" t="n">
        <f aca="false">$B$11*(($A$1073)*$C973/$B$12*$B$7+(1-$A$1073)*$D973/$B$12*$C$7)</f>
        <v>0</v>
      </c>
      <c r="BV973" s="31" t="n">
        <f aca="false">$B$11*(($A$1074)*$C973/$B$12*$B$7+(1-$A$1074)*$D973/$B$12*$C$7)</f>
        <v>0</v>
      </c>
      <c r="BW973" s="31" t="n">
        <f aca="false">$B$11*(($A$1075)*$C973/$B$12*$B$7+(1-$A$1075)*$D973/$B$12*$C$7)</f>
        <v>0</v>
      </c>
      <c r="BX973" s="31" t="n">
        <f aca="false">$B$11*(($A$1076)*$C973/$B$12*$B$7+(1-$A$1076)*$D973/$B$12*$C$7)</f>
        <v>0</v>
      </c>
      <c r="BY973" s="31" t="n">
        <f aca="false">$B$11*(($A$1077)*$C973/$B$12*$B$7+(1-$A$1077)*$D973/$B$12*$C$7)</f>
        <v>0</v>
      </c>
      <c r="BZ973" s="31" t="n">
        <f aca="false">$B$11*(($A$1078)*$C973/$B$12*$B$7+(1-$A$1078)*$D973/$B$12*$C$7)</f>
        <v>0</v>
      </c>
      <c r="CA973" s="31" t="n">
        <f aca="false">$B$11*(($A$1079)*$C973/$B$12*$B$7+(1-$A$1079)*$D973/$B$12*$C$7)</f>
        <v>0</v>
      </c>
      <c r="CB973" s="31" t="n">
        <f aca="false">$B$11*(($A$1080)*$C973/$B$12*$B$7+(1-$A$1080)*$D973/$B$12*$C$7)</f>
        <v>0</v>
      </c>
      <c r="CC973" s="31" t="n">
        <f aca="false">$B$11*(($A$1081)*$C973/$B$12*$B$7+(1-$A$1081)*$D973/$B$12*$C$7)</f>
        <v>0</v>
      </c>
    </row>
    <row r="974" customFormat="false" ht="15" hidden="false" customHeight="false" outlineLevel="0" collapsed="false">
      <c r="A974" s="21" t="n">
        <v>950</v>
      </c>
      <c r="B974" s="27" t="n">
        <v>-0.0682088768834496</v>
      </c>
      <c r="C974" s="9" t="n">
        <f aca="false">SUM(AM974:AV974)</f>
        <v>1</v>
      </c>
      <c r="D974" s="9" t="n">
        <f aca="false">SUM(AW974:BF974)</f>
        <v>0</v>
      </c>
      <c r="E974" s="24" t="n">
        <f aca="false">(1-C974/$B$12)*$B$8-C974/$B$12*$B$7</f>
        <v>0.005</v>
      </c>
      <c r="F974" s="24" t="n">
        <f aca="false">(1-D974/$B$12)*$C$8-D974/$B$12*$C$7</f>
        <v>0.09</v>
      </c>
      <c r="G974" s="47" t="n">
        <f aca="false">$B$11*($B$10*C974/$B$12*$B$7+(1-$B$10)*D974/$B$12*$C$7)</f>
        <v>200</v>
      </c>
      <c r="H974" s="24" t="n">
        <f aca="false">$B$10*E974+(1-$B$10)*F974</f>
        <v>0.0475</v>
      </c>
      <c r="I974" s="21"/>
      <c r="J974" s="21"/>
      <c r="K974" s="21"/>
      <c r="L974" s="21"/>
      <c r="M974" s="21"/>
      <c r="N974" s="21"/>
      <c r="O974" s="21"/>
      <c r="P974" s="21"/>
      <c r="Q974" s="21"/>
      <c r="R974" s="27" t="n">
        <v>-1.96950407997796</v>
      </c>
      <c r="S974" s="27" t="n">
        <v>-2.63041237863607</v>
      </c>
      <c r="T974" s="27" t="n">
        <v>-0.472469366232091</v>
      </c>
      <c r="U974" s="27" t="n">
        <v>0.555346886804963</v>
      </c>
      <c r="V974" s="27" t="n">
        <v>0.321592687290605</v>
      </c>
      <c r="W974" s="27" t="n">
        <v>0.211870370755467</v>
      </c>
      <c r="X974" s="27" t="n">
        <v>0.186262498211018</v>
      </c>
      <c r="Y974" s="27" t="n">
        <v>0.238843027307217</v>
      </c>
      <c r="Z974" s="27" t="n">
        <v>0.171415504446562</v>
      </c>
      <c r="AA974" s="27" t="n">
        <v>-0.455849263214136</v>
      </c>
      <c r="AB974" s="27" t="n">
        <v>-0.393582986339374</v>
      </c>
      <c r="AC974" s="27" t="n">
        <v>0.424266787002685</v>
      </c>
      <c r="AD974" s="27" t="n">
        <v>0.391306062167879</v>
      </c>
      <c r="AE974" s="27" t="n">
        <v>-0.168086933999771</v>
      </c>
      <c r="AF974" s="27" t="n">
        <v>0.188628476539428</v>
      </c>
      <c r="AG974" s="27" t="n">
        <v>-0.188908086649944</v>
      </c>
      <c r="AH974" s="27" t="n">
        <v>-0.0557483988602325</v>
      </c>
      <c r="AI974" s="27" t="n">
        <v>0.430261303598733</v>
      </c>
      <c r="AJ974" s="27" t="n">
        <v>-0.606012549840304</v>
      </c>
      <c r="AK974" s="27" t="n">
        <v>-0.856242033625353</v>
      </c>
      <c r="AL974" s="21"/>
      <c r="AM974" s="31" t="n">
        <f aca="false">IF(SQRT($B$9)*$B974+SQRT(1-$B$9)*R974&lt;_xlfn.NORM.S.INV($B$6),1,0)</f>
        <v>0</v>
      </c>
      <c r="AN974" s="31" t="n">
        <f aca="false">IF(SQRT($B$9)*$B974+SQRT(1-$B$9)*S974&lt;_xlfn.NORM.S.INV($B$6),1,0)</f>
        <v>1</v>
      </c>
      <c r="AO974" s="31" t="n">
        <f aca="false">IF(SQRT($B$9)*$B974+SQRT(1-$B$9)*T974&lt;_xlfn.NORM.S.INV($B$6),1,0)</f>
        <v>0</v>
      </c>
      <c r="AP974" s="31" t="n">
        <f aca="false">IF(SQRT($B$9)*$B974+SQRT(1-$B$9)*U974&lt;_xlfn.NORM.S.INV($B$6),1,0)</f>
        <v>0</v>
      </c>
      <c r="AQ974" s="31" t="n">
        <f aca="false">IF(SQRT($B$9)*$B974+SQRT(1-$B$9)*V974&lt;_xlfn.NORM.S.INV($B$6),1,0)</f>
        <v>0</v>
      </c>
      <c r="AR974" s="31" t="n">
        <f aca="false">IF(SQRT($B$9)*$B974+SQRT(1-$B$9)*W974&lt;_xlfn.NORM.S.INV($B$6),1,0)</f>
        <v>0</v>
      </c>
      <c r="AS974" s="31" t="n">
        <f aca="false">IF(SQRT($B$9)*$B974+SQRT(1-$B$9)*X974&lt;_xlfn.NORM.S.INV($B$6),1,0)</f>
        <v>0</v>
      </c>
      <c r="AT974" s="31" t="n">
        <f aca="false">IF(SQRT($B$9)*$B974+SQRT(1-$B$9)*Y974&lt;_xlfn.NORM.S.INV($B$6),1,0)</f>
        <v>0</v>
      </c>
      <c r="AU974" s="31" t="n">
        <f aca="false">IF(SQRT($B$9)*$B974+SQRT(1-$B$9)*Z974&lt;_xlfn.NORM.S.INV($B$6),1,0)</f>
        <v>0</v>
      </c>
      <c r="AV974" s="31" t="n">
        <f aca="false">IF(SQRT($B$9)*$B974+SQRT(1-$B$9)*AA974&lt;_xlfn.NORM.S.INV($B$6),1,0)</f>
        <v>0</v>
      </c>
      <c r="AW974" s="31" t="n">
        <f aca="false">IF(SQRT($C$9)*$B974+SQRT(1-$C$9)*AB974&lt;_xlfn.NORM.S.INV($C$6),1,0)</f>
        <v>0</v>
      </c>
      <c r="AX974" s="31" t="n">
        <f aca="false">IF(SQRT($C$9)*$B974+SQRT(1-$C$9)*AC974&lt;_xlfn.NORM.S.INV($C$6),1,0)</f>
        <v>0</v>
      </c>
      <c r="AY974" s="31" t="n">
        <f aca="false">IF(SQRT($C$9)*$B974+SQRT(1-$C$9)*AD974&lt;_xlfn.NORM.S.INV($C$6),1,0)</f>
        <v>0</v>
      </c>
      <c r="AZ974" s="31" t="n">
        <f aca="false">IF(SQRT($C$9)*$B974+SQRT(1-$C$9)*AE974&lt;_xlfn.NORM.S.INV($C$6),1,0)</f>
        <v>0</v>
      </c>
      <c r="BA974" s="31" t="n">
        <f aca="false">IF(SQRT($C$9)*$B974+SQRT(1-$C$9)*AF974&lt;_xlfn.NORM.S.INV($C$6),1,0)</f>
        <v>0</v>
      </c>
      <c r="BB974" s="31" t="n">
        <f aca="false">IF(SQRT($C$9)*$B974+SQRT(1-$C$9)*AG974&lt;_xlfn.NORM.S.INV($C$6),1,0)</f>
        <v>0</v>
      </c>
      <c r="BC974" s="31" t="n">
        <f aca="false">IF(SQRT($C$9)*$B974+SQRT(1-$C$9)*AH974&lt;_xlfn.NORM.S.INV($C$6),1,0)</f>
        <v>0</v>
      </c>
      <c r="BD974" s="31" t="n">
        <f aca="false">IF(SQRT($C$9)*$B974+SQRT(1-$C$9)*AI974&lt;_xlfn.NORM.S.INV($C$6),1,0)</f>
        <v>0</v>
      </c>
      <c r="BE974" s="31" t="n">
        <f aca="false">IF(SQRT($C$9)*$B974+SQRT(1-$C$9)*AJ974&lt;_xlfn.NORM.S.INV($C$6),1,0)</f>
        <v>0</v>
      </c>
      <c r="BF974" s="31" t="n">
        <f aca="false">IF(SQRT($C$9)*$B974+SQRT(1-$C$9)*AK974&lt;_xlfn.NORM.S.INV($C$6),1,0)</f>
        <v>0</v>
      </c>
      <c r="BG974" s="21"/>
      <c r="BH974" s="21"/>
      <c r="BI974" s="31" t="n">
        <f aca="false">$B$11*(($A$1061)*$C974/$B$12*$B$7+(1-$A$1061)*$D974/$B$12*$C$7)</f>
        <v>0</v>
      </c>
      <c r="BJ974" s="31" t="n">
        <f aca="false">$B$11*(($A$1062)*$C974/$B$12*$B$7+(1-$A$1062)*$D974/$B$12*$C$7)</f>
        <v>20</v>
      </c>
      <c r="BK974" s="31" t="n">
        <f aca="false">$B$11*(($A$1063)*$C974/$B$12*$B$7+(1-$A$1063)*$D974/$B$12*$C$7)</f>
        <v>40</v>
      </c>
      <c r="BL974" s="31" t="n">
        <f aca="false">$B$11*(($A$1064)*$C974/$B$12*$B$7+(1-$A$1064)*$D974/$B$12*$C$7)</f>
        <v>60</v>
      </c>
      <c r="BM974" s="31" t="n">
        <f aca="false">$B$11*(($A$1065)*$C974/$B$12*$B$7+(1-$A$1065)*$D974/$B$12*$C$7)</f>
        <v>80</v>
      </c>
      <c r="BN974" s="31" t="n">
        <f aca="false">$B$11*(($A$1066)*$C974/$B$12*$B$7+(1-$A$1066)*$D974/$B$12*$C$7)</f>
        <v>100</v>
      </c>
      <c r="BO974" s="31" t="n">
        <f aca="false">$B$11*(($A$1067)*$C974/$B$12*$B$7+(1-$A$1067)*$D974/$B$12*$C$7)</f>
        <v>120</v>
      </c>
      <c r="BP974" s="31" t="n">
        <f aca="false">$B$11*(($A$1068)*$C974/$B$12*$B$7+(1-$A$1068)*$D974/$B$12*$C$7)</f>
        <v>140</v>
      </c>
      <c r="BQ974" s="31" t="n">
        <f aca="false">$B$11*(($A$1069)*$C974/$B$12*$B$7+(1-$A$1069)*$D974/$B$12*$C$7)</f>
        <v>160</v>
      </c>
      <c r="BR974" s="31" t="n">
        <f aca="false">$B$11*(($A$1070)*$C974/$B$12*$B$7+(1-$A$1070)*$D974/$B$12*$C$7)</f>
        <v>180</v>
      </c>
      <c r="BS974" s="31" t="n">
        <f aca="false">$B$11*(($A$1071)*$C974/$B$12*$B$7+(1-$A$1071)*$D974/$B$12*$C$7)</f>
        <v>200</v>
      </c>
      <c r="BT974" s="31" t="n">
        <f aca="false">$B$11*(($A$1072)*$C974/$B$12*$B$7+(1-$A$1072)*$D974/$B$12*$C$7)</f>
        <v>220</v>
      </c>
      <c r="BU974" s="31" t="n">
        <f aca="false">$B$11*(($A$1073)*$C974/$B$12*$B$7+(1-$A$1073)*$D974/$B$12*$C$7)</f>
        <v>240</v>
      </c>
      <c r="BV974" s="31" t="n">
        <f aca="false">$B$11*(($A$1074)*$C974/$B$12*$B$7+(1-$A$1074)*$D974/$B$12*$C$7)</f>
        <v>260</v>
      </c>
      <c r="BW974" s="31" t="n">
        <f aca="false">$B$11*(($A$1075)*$C974/$B$12*$B$7+(1-$A$1075)*$D974/$B$12*$C$7)</f>
        <v>280</v>
      </c>
      <c r="BX974" s="31" t="n">
        <f aca="false">$B$11*(($A$1076)*$C974/$B$12*$B$7+(1-$A$1076)*$D974/$B$12*$C$7)</f>
        <v>300</v>
      </c>
      <c r="BY974" s="31" t="n">
        <f aca="false">$B$11*(($A$1077)*$C974/$B$12*$B$7+(1-$A$1077)*$D974/$B$12*$C$7)</f>
        <v>320</v>
      </c>
      <c r="BZ974" s="31" t="n">
        <f aca="false">$B$11*(($A$1078)*$C974/$B$12*$B$7+(1-$A$1078)*$D974/$B$12*$C$7)</f>
        <v>340</v>
      </c>
      <c r="CA974" s="31" t="n">
        <f aca="false">$B$11*(($A$1079)*$C974/$B$12*$B$7+(1-$A$1079)*$D974/$B$12*$C$7)</f>
        <v>360</v>
      </c>
      <c r="CB974" s="31" t="n">
        <f aca="false">$B$11*(($A$1080)*$C974/$B$12*$B$7+(1-$A$1080)*$D974/$B$12*$C$7)</f>
        <v>380</v>
      </c>
      <c r="CC974" s="31" t="n">
        <f aca="false">$B$11*(($A$1081)*$C974/$B$12*$B$7+(1-$A$1081)*$D974/$B$12*$C$7)</f>
        <v>400</v>
      </c>
    </row>
    <row r="975" customFormat="false" ht="15" hidden="false" customHeight="false" outlineLevel="0" collapsed="false">
      <c r="A975" s="21" t="n">
        <v>951</v>
      </c>
      <c r="B975" s="27" t="n">
        <v>0.948698182289357</v>
      </c>
      <c r="C975" s="9" t="n">
        <f aca="false">SUM(AM975:AV975)</f>
        <v>0</v>
      </c>
      <c r="D975" s="9" t="n">
        <f aca="false">SUM(AW975:BF975)</f>
        <v>0</v>
      </c>
      <c r="E975" s="24" t="n">
        <f aca="false">(1-C975/$B$12)*$B$8-C975/$B$12*$B$7</f>
        <v>0.05</v>
      </c>
      <c r="F975" s="24" t="n">
        <f aca="false">(1-D975/$B$12)*$C$8-D975/$B$12*$C$7</f>
        <v>0.09</v>
      </c>
      <c r="G975" s="47" t="n">
        <f aca="false">$B$11*($B$10*C975/$B$12*$B$7+(1-$B$10)*D975/$B$12*$C$7)</f>
        <v>0</v>
      </c>
      <c r="H975" s="24" t="n">
        <f aca="false">$B$10*E975+(1-$B$10)*F975</f>
        <v>0.07</v>
      </c>
      <c r="I975" s="21"/>
      <c r="J975" s="21"/>
      <c r="K975" s="21"/>
      <c r="L975" s="21"/>
      <c r="M975" s="21"/>
      <c r="N975" s="21"/>
      <c r="O975" s="21"/>
      <c r="P975" s="21"/>
      <c r="Q975" s="21"/>
      <c r="R975" s="27" t="n">
        <v>0.402206166795002</v>
      </c>
      <c r="S975" s="27" t="n">
        <v>0.634748594919559</v>
      </c>
      <c r="T975" s="27" t="n">
        <v>1.87885869993801</v>
      </c>
      <c r="U975" s="27" t="n">
        <v>1.43458383858164</v>
      </c>
      <c r="V975" s="27" t="n">
        <v>-0.553983641322945</v>
      </c>
      <c r="W975" s="27" t="n">
        <v>-1.09166676036425</v>
      </c>
      <c r="X975" s="27" t="n">
        <v>0.0701965570160903</v>
      </c>
      <c r="Y975" s="27" t="n">
        <v>1.45648389348928</v>
      </c>
      <c r="Z975" s="27" t="n">
        <v>-0.710324795097909</v>
      </c>
      <c r="AA975" s="27" t="n">
        <v>-0.400841193767475</v>
      </c>
      <c r="AB975" s="27" t="n">
        <v>-0.316052657212005</v>
      </c>
      <c r="AC975" s="27" t="n">
        <v>0.802570821293237</v>
      </c>
      <c r="AD975" s="27" t="n">
        <v>0.634775398027721</v>
      </c>
      <c r="AE975" s="27" t="n">
        <v>-0.0928324616388219</v>
      </c>
      <c r="AF975" s="27" t="n">
        <v>-0.937197328469648</v>
      </c>
      <c r="AG975" s="27" t="n">
        <v>-0.154530507380515</v>
      </c>
      <c r="AH975" s="27" t="n">
        <v>1.08815200290546</v>
      </c>
      <c r="AI975" s="27" t="n">
        <v>-1.27499022579138</v>
      </c>
      <c r="AJ975" s="27" t="n">
        <v>-0.159057135296341</v>
      </c>
      <c r="AK975" s="27" t="n">
        <v>0.914412093307513</v>
      </c>
      <c r="AL975" s="21"/>
      <c r="AM975" s="31" t="n">
        <f aca="false">IF(SQRT($B$9)*$B975+SQRT(1-$B$9)*R975&lt;_xlfn.NORM.S.INV($B$6),1,0)</f>
        <v>0</v>
      </c>
      <c r="AN975" s="31" t="n">
        <f aca="false">IF(SQRT($B$9)*$B975+SQRT(1-$B$9)*S975&lt;_xlfn.NORM.S.INV($B$6),1,0)</f>
        <v>0</v>
      </c>
      <c r="AO975" s="31" t="n">
        <f aca="false">IF(SQRT($B$9)*$B975+SQRT(1-$B$9)*T975&lt;_xlfn.NORM.S.INV($B$6),1,0)</f>
        <v>0</v>
      </c>
      <c r="AP975" s="31" t="n">
        <f aca="false">IF(SQRT($B$9)*$B975+SQRT(1-$B$9)*U975&lt;_xlfn.NORM.S.INV($B$6),1,0)</f>
        <v>0</v>
      </c>
      <c r="AQ975" s="31" t="n">
        <f aca="false">IF(SQRT($B$9)*$B975+SQRT(1-$B$9)*V975&lt;_xlfn.NORM.S.INV($B$6),1,0)</f>
        <v>0</v>
      </c>
      <c r="AR975" s="31" t="n">
        <f aca="false">IF(SQRT($B$9)*$B975+SQRT(1-$B$9)*W975&lt;_xlfn.NORM.S.INV($B$6),1,0)</f>
        <v>0</v>
      </c>
      <c r="AS975" s="31" t="n">
        <f aca="false">IF(SQRT($B$9)*$B975+SQRT(1-$B$9)*X975&lt;_xlfn.NORM.S.INV($B$6),1,0)</f>
        <v>0</v>
      </c>
      <c r="AT975" s="31" t="n">
        <f aca="false">IF(SQRT($B$9)*$B975+SQRT(1-$B$9)*Y975&lt;_xlfn.NORM.S.INV($B$6),1,0)</f>
        <v>0</v>
      </c>
      <c r="AU975" s="31" t="n">
        <f aca="false">IF(SQRT($B$9)*$B975+SQRT(1-$B$9)*Z975&lt;_xlfn.NORM.S.INV($B$6),1,0)</f>
        <v>0</v>
      </c>
      <c r="AV975" s="31" t="n">
        <f aca="false">IF(SQRT($B$9)*$B975+SQRT(1-$B$9)*AA975&lt;_xlfn.NORM.S.INV($B$6),1,0)</f>
        <v>0</v>
      </c>
      <c r="AW975" s="31" t="n">
        <f aca="false">IF(SQRT($C$9)*$B975+SQRT(1-$C$9)*AB975&lt;_xlfn.NORM.S.INV($C$6),1,0)</f>
        <v>0</v>
      </c>
      <c r="AX975" s="31" t="n">
        <f aca="false">IF(SQRT($C$9)*$B975+SQRT(1-$C$9)*AC975&lt;_xlfn.NORM.S.INV($C$6),1,0)</f>
        <v>0</v>
      </c>
      <c r="AY975" s="31" t="n">
        <f aca="false">IF(SQRT($C$9)*$B975+SQRT(1-$C$9)*AD975&lt;_xlfn.NORM.S.INV($C$6),1,0)</f>
        <v>0</v>
      </c>
      <c r="AZ975" s="31" t="n">
        <f aca="false">IF(SQRT($C$9)*$B975+SQRT(1-$C$9)*AE975&lt;_xlfn.NORM.S.INV($C$6),1,0)</f>
        <v>0</v>
      </c>
      <c r="BA975" s="31" t="n">
        <f aca="false">IF(SQRT($C$9)*$B975+SQRT(1-$C$9)*AF975&lt;_xlfn.NORM.S.INV($C$6),1,0)</f>
        <v>0</v>
      </c>
      <c r="BB975" s="31" t="n">
        <f aca="false">IF(SQRT($C$9)*$B975+SQRT(1-$C$9)*AG975&lt;_xlfn.NORM.S.INV($C$6),1,0)</f>
        <v>0</v>
      </c>
      <c r="BC975" s="31" t="n">
        <f aca="false">IF(SQRT($C$9)*$B975+SQRT(1-$C$9)*AH975&lt;_xlfn.NORM.S.INV($C$6),1,0)</f>
        <v>0</v>
      </c>
      <c r="BD975" s="31" t="n">
        <f aca="false">IF(SQRT($C$9)*$B975+SQRT(1-$C$9)*AI975&lt;_xlfn.NORM.S.INV($C$6),1,0)</f>
        <v>0</v>
      </c>
      <c r="BE975" s="31" t="n">
        <f aca="false">IF(SQRT($C$9)*$B975+SQRT(1-$C$9)*AJ975&lt;_xlfn.NORM.S.INV($C$6),1,0)</f>
        <v>0</v>
      </c>
      <c r="BF975" s="31" t="n">
        <f aca="false">IF(SQRT($C$9)*$B975+SQRT(1-$C$9)*AK975&lt;_xlfn.NORM.S.INV($C$6),1,0)</f>
        <v>0</v>
      </c>
      <c r="BG975" s="21"/>
      <c r="BH975" s="21"/>
      <c r="BI975" s="31" t="n">
        <f aca="false">$B$11*(($A$1061)*$C975/$B$12*$B$7+(1-$A$1061)*$D975/$B$12*$C$7)</f>
        <v>0</v>
      </c>
      <c r="BJ975" s="31" t="n">
        <f aca="false">$B$11*(($A$1062)*$C975/$B$12*$B$7+(1-$A$1062)*$D975/$B$12*$C$7)</f>
        <v>0</v>
      </c>
      <c r="BK975" s="31" t="n">
        <f aca="false">$B$11*(($A$1063)*$C975/$B$12*$B$7+(1-$A$1063)*$D975/$B$12*$C$7)</f>
        <v>0</v>
      </c>
      <c r="BL975" s="31" t="n">
        <f aca="false">$B$11*(($A$1064)*$C975/$B$12*$B$7+(1-$A$1064)*$D975/$B$12*$C$7)</f>
        <v>0</v>
      </c>
      <c r="BM975" s="31" t="n">
        <f aca="false">$B$11*(($A$1065)*$C975/$B$12*$B$7+(1-$A$1065)*$D975/$B$12*$C$7)</f>
        <v>0</v>
      </c>
      <c r="BN975" s="31" t="n">
        <f aca="false">$B$11*(($A$1066)*$C975/$B$12*$B$7+(1-$A$1066)*$D975/$B$12*$C$7)</f>
        <v>0</v>
      </c>
      <c r="BO975" s="31" t="n">
        <f aca="false">$B$11*(($A$1067)*$C975/$B$12*$B$7+(1-$A$1067)*$D975/$B$12*$C$7)</f>
        <v>0</v>
      </c>
      <c r="BP975" s="31" t="n">
        <f aca="false">$B$11*(($A$1068)*$C975/$B$12*$B$7+(1-$A$1068)*$D975/$B$12*$C$7)</f>
        <v>0</v>
      </c>
      <c r="BQ975" s="31" t="n">
        <f aca="false">$B$11*(($A$1069)*$C975/$B$12*$B$7+(1-$A$1069)*$D975/$B$12*$C$7)</f>
        <v>0</v>
      </c>
      <c r="BR975" s="31" t="n">
        <f aca="false">$B$11*(($A$1070)*$C975/$B$12*$B$7+(1-$A$1070)*$D975/$B$12*$C$7)</f>
        <v>0</v>
      </c>
      <c r="BS975" s="31" t="n">
        <f aca="false">$B$11*(($A$1071)*$C975/$B$12*$B$7+(1-$A$1071)*$D975/$B$12*$C$7)</f>
        <v>0</v>
      </c>
      <c r="BT975" s="31" t="n">
        <f aca="false">$B$11*(($A$1072)*$C975/$B$12*$B$7+(1-$A$1072)*$D975/$B$12*$C$7)</f>
        <v>0</v>
      </c>
      <c r="BU975" s="31" t="n">
        <f aca="false">$B$11*(($A$1073)*$C975/$B$12*$B$7+(1-$A$1073)*$D975/$B$12*$C$7)</f>
        <v>0</v>
      </c>
      <c r="BV975" s="31" t="n">
        <f aca="false">$B$11*(($A$1074)*$C975/$B$12*$B$7+(1-$A$1074)*$D975/$B$12*$C$7)</f>
        <v>0</v>
      </c>
      <c r="BW975" s="31" t="n">
        <f aca="false">$B$11*(($A$1075)*$C975/$B$12*$B$7+(1-$A$1075)*$D975/$B$12*$C$7)</f>
        <v>0</v>
      </c>
      <c r="BX975" s="31" t="n">
        <f aca="false">$B$11*(($A$1076)*$C975/$B$12*$B$7+(1-$A$1076)*$D975/$B$12*$C$7)</f>
        <v>0</v>
      </c>
      <c r="BY975" s="31" t="n">
        <f aca="false">$B$11*(($A$1077)*$C975/$B$12*$B$7+(1-$A$1077)*$D975/$B$12*$C$7)</f>
        <v>0</v>
      </c>
      <c r="BZ975" s="31" t="n">
        <f aca="false">$B$11*(($A$1078)*$C975/$B$12*$B$7+(1-$A$1078)*$D975/$B$12*$C$7)</f>
        <v>0</v>
      </c>
      <c r="CA975" s="31" t="n">
        <f aca="false">$B$11*(($A$1079)*$C975/$B$12*$B$7+(1-$A$1079)*$D975/$B$12*$C$7)</f>
        <v>0</v>
      </c>
      <c r="CB975" s="31" t="n">
        <f aca="false">$B$11*(($A$1080)*$C975/$B$12*$B$7+(1-$A$1080)*$D975/$B$12*$C$7)</f>
        <v>0</v>
      </c>
      <c r="CC975" s="31" t="n">
        <f aca="false">$B$11*(($A$1081)*$C975/$B$12*$B$7+(1-$A$1081)*$D975/$B$12*$C$7)</f>
        <v>0</v>
      </c>
    </row>
    <row r="976" customFormat="false" ht="15" hidden="false" customHeight="false" outlineLevel="0" collapsed="false">
      <c r="A976" s="21" t="n">
        <v>952</v>
      </c>
      <c r="B976" s="27" t="n">
        <v>0.29692692248854</v>
      </c>
      <c r="C976" s="9" t="n">
        <f aca="false">SUM(AM976:AV976)</f>
        <v>0</v>
      </c>
      <c r="D976" s="9" t="n">
        <f aca="false">SUM(AW976:BF976)</f>
        <v>0</v>
      </c>
      <c r="E976" s="24" t="n">
        <f aca="false">(1-C976/$B$12)*$B$8-C976/$B$12*$B$7</f>
        <v>0.05</v>
      </c>
      <c r="F976" s="24" t="n">
        <f aca="false">(1-D976/$B$12)*$C$8-D976/$B$12*$C$7</f>
        <v>0.09</v>
      </c>
      <c r="G976" s="47" t="n">
        <f aca="false">$B$11*($B$10*C976/$B$12*$B$7+(1-$B$10)*D976/$B$12*$C$7)</f>
        <v>0</v>
      </c>
      <c r="H976" s="24" t="n">
        <f aca="false">$B$10*E976+(1-$B$10)*F976</f>
        <v>0.07</v>
      </c>
      <c r="I976" s="21"/>
      <c r="J976" s="21"/>
      <c r="K976" s="21"/>
      <c r="L976" s="21"/>
      <c r="M976" s="21"/>
      <c r="N976" s="21"/>
      <c r="O976" s="21"/>
      <c r="P976" s="21"/>
      <c r="Q976" s="21"/>
      <c r="R976" s="27" t="n">
        <v>0.291468891794863</v>
      </c>
      <c r="S976" s="27" t="n">
        <v>0.705115398207342</v>
      </c>
      <c r="T976" s="27" t="n">
        <v>0.851755217132417</v>
      </c>
      <c r="U976" s="27" t="n">
        <v>0.708021770941112</v>
      </c>
      <c r="V976" s="27" t="n">
        <v>-1.02592910406704</v>
      </c>
      <c r="W976" s="27" t="n">
        <v>0.911716599411734</v>
      </c>
      <c r="X976" s="27" t="n">
        <v>-0.589563589157547</v>
      </c>
      <c r="Y976" s="27" t="n">
        <v>1.60774705821676</v>
      </c>
      <c r="Z976" s="27" t="n">
        <v>-1.91291669069774</v>
      </c>
      <c r="AA976" s="27" t="n">
        <v>-0.48993785529623</v>
      </c>
      <c r="AB976" s="27" t="n">
        <v>1.3742012662546</v>
      </c>
      <c r="AC976" s="27" t="n">
        <v>0.0977951081993555</v>
      </c>
      <c r="AD976" s="27" t="n">
        <v>-0.695945924705512</v>
      </c>
      <c r="AE976" s="27" t="n">
        <v>-0.752859693184946</v>
      </c>
      <c r="AF976" s="27" t="n">
        <v>-1.67760090919535</v>
      </c>
      <c r="AG976" s="27" t="n">
        <v>-1.45896685662902</v>
      </c>
      <c r="AH976" s="27" t="n">
        <v>1.12952573392279</v>
      </c>
      <c r="AI976" s="27" t="n">
        <v>1.39313317932478</v>
      </c>
      <c r="AJ976" s="27" t="n">
        <v>0.200103508988344</v>
      </c>
      <c r="AK976" s="27" t="n">
        <v>-1.00111060841569</v>
      </c>
      <c r="AL976" s="21"/>
      <c r="AM976" s="31" t="n">
        <f aca="false">IF(SQRT($B$9)*$B976+SQRT(1-$B$9)*R976&lt;_xlfn.NORM.S.INV($B$6),1,0)</f>
        <v>0</v>
      </c>
      <c r="AN976" s="31" t="n">
        <f aca="false">IF(SQRT($B$9)*$B976+SQRT(1-$B$9)*S976&lt;_xlfn.NORM.S.INV($B$6),1,0)</f>
        <v>0</v>
      </c>
      <c r="AO976" s="31" t="n">
        <f aca="false">IF(SQRT($B$9)*$B976+SQRT(1-$B$9)*T976&lt;_xlfn.NORM.S.INV($B$6),1,0)</f>
        <v>0</v>
      </c>
      <c r="AP976" s="31" t="n">
        <f aca="false">IF(SQRT($B$9)*$B976+SQRT(1-$B$9)*U976&lt;_xlfn.NORM.S.INV($B$6),1,0)</f>
        <v>0</v>
      </c>
      <c r="AQ976" s="31" t="n">
        <f aca="false">IF(SQRT($B$9)*$B976+SQRT(1-$B$9)*V976&lt;_xlfn.NORM.S.INV($B$6),1,0)</f>
        <v>0</v>
      </c>
      <c r="AR976" s="31" t="n">
        <f aca="false">IF(SQRT($B$9)*$B976+SQRT(1-$B$9)*W976&lt;_xlfn.NORM.S.INV($B$6),1,0)</f>
        <v>0</v>
      </c>
      <c r="AS976" s="31" t="n">
        <f aca="false">IF(SQRT($B$9)*$B976+SQRT(1-$B$9)*X976&lt;_xlfn.NORM.S.INV($B$6),1,0)</f>
        <v>0</v>
      </c>
      <c r="AT976" s="31" t="n">
        <f aca="false">IF(SQRT($B$9)*$B976+SQRT(1-$B$9)*Y976&lt;_xlfn.NORM.S.INV($B$6),1,0)</f>
        <v>0</v>
      </c>
      <c r="AU976" s="31" t="n">
        <f aca="false">IF(SQRT($B$9)*$B976+SQRT(1-$B$9)*Z976&lt;_xlfn.NORM.S.INV($B$6),1,0)</f>
        <v>0</v>
      </c>
      <c r="AV976" s="31" t="n">
        <f aca="false">IF(SQRT($B$9)*$B976+SQRT(1-$B$9)*AA976&lt;_xlfn.NORM.S.INV($B$6),1,0)</f>
        <v>0</v>
      </c>
      <c r="AW976" s="31" t="n">
        <f aca="false">IF(SQRT($C$9)*$B976+SQRT(1-$C$9)*AB976&lt;_xlfn.NORM.S.INV($C$6),1,0)</f>
        <v>0</v>
      </c>
      <c r="AX976" s="31" t="n">
        <f aca="false">IF(SQRT($C$9)*$B976+SQRT(1-$C$9)*AC976&lt;_xlfn.NORM.S.INV($C$6),1,0)</f>
        <v>0</v>
      </c>
      <c r="AY976" s="31" t="n">
        <f aca="false">IF(SQRT($C$9)*$B976+SQRT(1-$C$9)*AD976&lt;_xlfn.NORM.S.INV($C$6),1,0)</f>
        <v>0</v>
      </c>
      <c r="AZ976" s="31" t="n">
        <f aca="false">IF(SQRT($C$9)*$B976+SQRT(1-$C$9)*AE976&lt;_xlfn.NORM.S.INV($C$6),1,0)</f>
        <v>0</v>
      </c>
      <c r="BA976" s="31" t="n">
        <f aca="false">IF(SQRT($C$9)*$B976+SQRT(1-$C$9)*AF976&lt;_xlfn.NORM.S.INV($C$6),1,0)</f>
        <v>0</v>
      </c>
      <c r="BB976" s="31" t="n">
        <f aca="false">IF(SQRT($C$9)*$B976+SQRT(1-$C$9)*AG976&lt;_xlfn.NORM.S.INV($C$6),1,0)</f>
        <v>0</v>
      </c>
      <c r="BC976" s="31" t="n">
        <f aca="false">IF(SQRT($C$9)*$B976+SQRT(1-$C$9)*AH976&lt;_xlfn.NORM.S.INV($C$6),1,0)</f>
        <v>0</v>
      </c>
      <c r="BD976" s="31" t="n">
        <f aca="false">IF(SQRT($C$9)*$B976+SQRT(1-$C$9)*AI976&lt;_xlfn.NORM.S.INV($C$6),1,0)</f>
        <v>0</v>
      </c>
      <c r="BE976" s="31" t="n">
        <f aca="false">IF(SQRT($C$9)*$B976+SQRT(1-$C$9)*AJ976&lt;_xlfn.NORM.S.INV($C$6),1,0)</f>
        <v>0</v>
      </c>
      <c r="BF976" s="31" t="n">
        <f aca="false">IF(SQRT($C$9)*$B976+SQRT(1-$C$9)*AK976&lt;_xlfn.NORM.S.INV($C$6),1,0)</f>
        <v>0</v>
      </c>
      <c r="BG976" s="21"/>
      <c r="BH976" s="21"/>
      <c r="BI976" s="31" t="n">
        <f aca="false">$B$11*(($A$1061)*$C976/$B$12*$B$7+(1-$A$1061)*$D976/$B$12*$C$7)</f>
        <v>0</v>
      </c>
      <c r="BJ976" s="31" t="n">
        <f aca="false">$B$11*(($A$1062)*$C976/$B$12*$B$7+(1-$A$1062)*$D976/$B$12*$C$7)</f>
        <v>0</v>
      </c>
      <c r="BK976" s="31" t="n">
        <f aca="false">$B$11*(($A$1063)*$C976/$B$12*$B$7+(1-$A$1063)*$D976/$B$12*$C$7)</f>
        <v>0</v>
      </c>
      <c r="BL976" s="31" t="n">
        <f aca="false">$B$11*(($A$1064)*$C976/$B$12*$B$7+(1-$A$1064)*$D976/$B$12*$C$7)</f>
        <v>0</v>
      </c>
      <c r="BM976" s="31" t="n">
        <f aca="false">$B$11*(($A$1065)*$C976/$B$12*$B$7+(1-$A$1065)*$D976/$B$12*$C$7)</f>
        <v>0</v>
      </c>
      <c r="BN976" s="31" t="n">
        <f aca="false">$B$11*(($A$1066)*$C976/$B$12*$B$7+(1-$A$1066)*$D976/$B$12*$C$7)</f>
        <v>0</v>
      </c>
      <c r="BO976" s="31" t="n">
        <f aca="false">$B$11*(($A$1067)*$C976/$B$12*$B$7+(1-$A$1067)*$D976/$B$12*$C$7)</f>
        <v>0</v>
      </c>
      <c r="BP976" s="31" t="n">
        <f aca="false">$B$11*(($A$1068)*$C976/$B$12*$B$7+(1-$A$1068)*$D976/$B$12*$C$7)</f>
        <v>0</v>
      </c>
      <c r="BQ976" s="31" t="n">
        <f aca="false">$B$11*(($A$1069)*$C976/$B$12*$B$7+(1-$A$1069)*$D976/$B$12*$C$7)</f>
        <v>0</v>
      </c>
      <c r="BR976" s="31" t="n">
        <f aca="false">$B$11*(($A$1070)*$C976/$B$12*$B$7+(1-$A$1070)*$D976/$B$12*$C$7)</f>
        <v>0</v>
      </c>
      <c r="BS976" s="31" t="n">
        <f aca="false">$B$11*(($A$1071)*$C976/$B$12*$B$7+(1-$A$1071)*$D976/$B$12*$C$7)</f>
        <v>0</v>
      </c>
      <c r="BT976" s="31" t="n">
        <f aca="false">$B$11*(($A$1072)*$C976/$B$12*$B$7+(1-$A$1072)*$D976/$B$12*$C$7)</f>
        <v>0</v>
      </c>
      <c r="BU976" s="31" t="n">
        <f aca="false">$B$11*(($A$1073)*$C976/$B$12*$B$7+(1-$A$1073)*$D976/$B$12*$C$7)</f>
        <v>0</v>
      </c>
      <c r="BV976" s="31" t="n">
        <f aca="false">$B$11*(($A$1074)*$C976/$B$12*$B$7+(1-$A$1074)*$D976/$B$12*$C$7)</f>
        <v>0</v>
      </c>
      <c r="BW976" s="31" t="n">
        <f aca="false">$B$11*(($A$1075)*$C976/$B$12*$B$7+(1-$A$1075)*$D976/$B$12*$C$7)</f>
        <v>0</v>
      </c>
      <c r="BX976" s="31" t="n">
        <f aca="false">$B$11*(($A$1076)*$C976/$B$12*$B$7+(1-$A$1076)*$D976/$B$12*$C$7)</f>
        <v>0</v>
      </c>
      <c r="BY976" s="31" t="n">
        <f aca="false">$B$11*(($A$1077)*$C976/$B$12*$B$7+(1-$A$1077)*$D976/$B$12*$C$7)</f>
        <v>0</v>
      </c>
      <c r="BZ976" s="31" t="n">
        <f aca="false">$B$11*(($A$1078)*$C976/$B$12*$B$7+(1-$A$1078)*$D976/$B$12*$C$7)</f>
        <v>0</v>
      </c>
      <c r="CA976" s="31" t="n">
        <f aca="false">$B$11*(($A$1079)*$C976/$B$12*$B$7+(1-$A$1079)*$D976/$B$12*$C$7)</f>
        <v>0</v>
      </c>
      <c r="CB976" s="31" t="n">
        <f aca="false">$B$11*(($A$1080)*$C976/$B$12*$B$7+(1-$A$1080)*$D976/$B$12*$C$7)</f>
        <v>0</v>
      </c>
      <c r="CC976" s="31" t="n">
        <f aca="false">$B$11*(($A$1081)*$C976/$B$12*$B$7+(1-$A$1081)*$D976/$B$12*$C$7)</f>
        <v>0</v>
      </c>
    </row>
    <row r="977" customFormat="false" ht="15" hidden="false" customHeight="false" outlineLevel="0" collapsed="false">
      <c r="A977" s="21" t="n">
        <v>953</v>
      </c>
      <c r="B977" s="27" t="n">
        <v>-1.28489031912613</v>
      </c>
      <c r="C977" s="9" t="n">
        <f aca="false">SUM(AM977:AV977)</f>
        <v>1</v>
      </c>
      <c r="D977" s="9" t="n">
        <f aca="false">SUM(AW977:BF977)</f>
        <v>0</v>
      </c>
      <c r="E977" s="24" t="n">
        <f aca="false">(1-C977/$B$12)*$B$8-C977/$B$12*$B$7</f>
        <v>0.005</v>
      </c>
      <c r="F977" s="24" t="n">
        <f aca="false">(1-D977/$B$12)*$C$8-D977/$B$12*$C$7</f>
        <v>0.09</v>
      </c>
      <c r="G977" s="47" t="n">
        <f aca="false">$B$11*($B$10*C977/$B$12*$B$7+(1-$B$10)*D977/$B$12*$C$7)</f>
        <v>200</v>
      </c>
      <c r="H977" s="24" t="n">
        <f aca="false">$B$10*E977+(1-$B$10)*F977</f>
        <v>0.0475</v>
      </c>
      <c r="I977" s="21"/>
      <c r="J977" s="21"/>
      <c r="K977" s="21"/>
      <c r="L977" s="21"/>
      <c r="M977" s="21"/>
      <c r="N977" s="21"/>
      <c r="O977" s="21"/>
      <c r="P977" s="21"/>
      <c r="Q977" s="21"/>
      <c r="R977" s="27" t="n">
        <v>0.139808292253615</v>
      </c>
      <c r="S977" s="27" t="n">
        <v>-1.8419654264099</v>
      </c>
      <c r="T977" s="27" t="n">
        <v>0.394825586567614</v>
      </c>
      <c r="U977" s="27" t="n">
        <v>1.90843673230438</v>
      </c>
      <c r="V977" s="27" t="n">
        <v>0.15855283149932</v>
      </c>
      <c r="W977" s="27" t="n">
        <v>0.199658896858419</v>
      </c>
      <c r="X977" s="27" t="n">
        <v>-2.23547590886773</v>
      </c>
      <c r="Y977" s="27" t="n">
        <v>0.614459657808513</v>
      </c>
      <c r="Z977" s="27" t="n">
        <v>1.27439310739687</v>
      </c>
      <c r="AA977" s="27" t="n">
        <v>1.1064292902275</v>
      </c>
      <c r="AB977" s="27" t="n">
        <v>0.104364991709085</v>
      </c>
      <c r="AC977" s="27" t="n">
        <v>-0.823583933700136</v>
      </c>
      <c r="AD977" s="27" t="n">
        <v>0.0268320764479626</v>
      </c>
      <c r="AE977" s="27" t="n">
        <v>0.0162639210940904</v>
      </c>
      <c r="AF977" s="27" t="n">
        <v>-0.190243084407253</v>
      </c>
      <c r="AG977" s="27" t="n">
        <v>-0.88872382113307</v>
      </c>
      <c r="AH977" s="27" t="n">
        <v>1.54095898063079</v>
      </c>
      <c r="AI977" s="27" t="n">
        <v>0.763444614453363</v>
      </c>
      <c r="AJ977" s="27" t="n">
        <v>-0.920864273149723</v>
      </c>
      <c r="AK977" s="27" t="n">
        <v>0.64762415662406</v>
      </c>
      <c r="AL977" s="21"/>
      <c r="AM977" s="31" t="n">
        <f aca="false">IF(SQRT($B$9)*$B977+SQRT(1-$B$9)*R977&lt;_xlfn.NORM.S.INV($B$6),1,0)</f>
        <v>0</v>
      </c>
      <c r="AN977" s="31" t="n">
        <f aca="false">IF(SQRT($B$9)*$B977+SQRT(1-$B$9)*S977&lt;_xlfn.NORM.S.INV($B$6),1,0)</f>
        <v>0</v>
      </c>
      <c r="AO977" s="31" t="n">
        <f aca="false">IF(SQRT($B$9)*$B977+SQRT(1-$B$9)*T977&lt;_xlfn.NORM.S.INV($B$6),1,0)</f>
        <v>0</v>
      </c>
      <c r="AP977" s="31" t="n">
        <f aca="false">IF(SQRT($B$9)*$B977+SQRT(1-$B$9)*U977&lt;_xlfn.NORM.S.INV($B$6),1,0)</f>
        <v>0</v>
      </c>
      <c r="AQ977" s="31" t="n">
        <f aca="false">IF(SQRT($B$9)*$B977+SQRT(1-$B$9)*V977&lt;_xlfn.NORM.S.INV($B$6),1,0)</f>
        <v>0</v>
      </c>
      <c r="AR977" s="31" t="n">
        <f aca="false">IF(SQRT($B$9)*$B977+SQRT(1-$B$9)*W977&lt;_xlfn.NORM.S.INV($B$6),1,0)</f>
        <v>0</v>
      </c>
      <c r="AS977" s="31" t="n">
        <f aca="false">IF(SQRT($B$9)*$B977+SQRT(1-$B$9)*X977&lt;_xlfn.NORM.S.INV($B$6),1,0)</f>
        <v>1</v>
      </c>
      <c r="AT977" s="31" t="n">
        <f aca="false">IF(SQRT($B$9)*$B977+SQRT(1-$B$9)*Y977&lt;_xlfn.NORM.S.INV($B$6),1,0)</f>
        <v>0</v>
      </c>
      <c r="AU977" s="31" t="n">
        <f aca="false">IF(SQRT($B$9)*$B977+SQRT(1-$B$9)*Z977&lt;_xlfn.NORM.S.INV($B$6),1,0)</f>
        <v>0</v>
      </c>
      <c r="AV977" s="31" t="n">
        <f aca="false">IF(SQRT($B$9)*$B977+SQRT(1-$B$9)*AA977&lt;_xlfn.NORM.S.INV($B$6),1,0)</f>
        <v>0</v>
      </c>
      <c r="AW977" s="31" t="n">
        <f aca="false">IF(SQRT($C$9)*$B977+SQRT(1-$C$9)*AB977&lt;_xlfn.NORM.S.INV($C$6),1,0)</f>
        <v>0</v>
      </c>
      <c r="AX977" s="31" t="n">
        <f aca="false">IF(SQRT($C$9)*$B977+SQRT(1-$C$9)*AC977&lt;_xlfn.NORM.S.INV($C$6),1,0)</f>
        <v>0</v>
      </c>
      <c r="AY977" s="31" t="n">
        <f aca="false">IF(SQRT($C$9)*$B977+SQRT(1-$C$9)*AD977&lt;_xlfn.NORM.S.INV($C$6),1,0)</f>
        <v>0</v>
      </c>
      <c r="AZ977" s="31" t="n">
        <f aca="false">IF(SQRT($C$9)*$B977+SQRT(1-$C$9)*AE977&lt;_xlfn.NORM.S.INV($C$6),1,0)</f>
        <v>0</v>
      </c>
      <c r="BA977" s="31" t="n">
        <f aca="false">IF(SQRT($C$9)*$B977+SQRT(1-$C$9)*AF977&lt;_xlfn.NORM.S.INV($C$6),1,0)</f>
        <v>0</v>
      </c>
      <c r="BB977" s="31" t="n">
        <f aca="false">IF(SQRT($C$9)*$B977+SQRT(1-$C$9)*AG977&lt;_xlfn.NORM.S.INV($C$6),1,0)</f>
        <v>0</v>
      </c>
      <c r="BC977" s="31" t="n">
        <f aca="false">IF(SQRT($C$9)*$B977+SQRT(1-$C$9)*AH977&lt;_xlfn.NORM.S.INV($C$6),1,0)</f>
        <v>0</v>
      </c>
      <c r="BD977" s="31" t="n">
        <f aca="false">IF(SQRT($C$9)*$B977+SQRT(1-$C$9)*AI977&lt;_xlfn.NORM.S.INV($C$6),1,0)</f>
        <v>0</v>
      </c>
      <c r="BE977" s="31" t="n">
        <f aca="false">IF(SQRT($C$9)*$B977+SQRT(1-$C$9)*AJ977&lt;_xlfn.NORM.S.INV($C$6),1,0)</f>
        <v>0</v>
      </c>
      <c r="BF977" s="31" t="n">
        <f aca="false">IF(SQRT($C$9)*$B977+SQRT(1-$C$9)*AK977&lt;_xlfn.NORM.S.INV($C$6),1,0)</f>
        <v>0</v>
      </c>
      <c r="BG977" s="21"/>
      <c r="BH977" s="21"/>
      <c r="BI977" s="31" t="n">
        <f aca="false">$B$11*(($A$1061)*$C977/$B$12*$B$7+(1-$A$1061)*$D977/$B$12*$C$7)</f>
        <v>0</v>
      </c>
      <c r="BJ977" s="31" t="n">
        <f aca="false">$B$11*(($A$1062)*$C977/$B$12*$B$7+(1-$A$1062)*$D977/$B$12*$C$7)</f>
        <v>20</v>
      </c>
      <c r="BK977" s="31" t="n">
        <f aca="false">$B$11*(($A$1063)*$C977/$B$12*$B$7+(1-$A$1063)*$D977/$B$12*$C$7)</f>
        <v>40</v>
      </c>
      <c r="BL977" s="31" t="n">
        <f aca="false">$B$11*(($A$1064)*$C977/$B$12*$B$7+(1-$A$1064)*$D977/$B$12*$C$7)</f>
        <v>60</v>
      </c>
      <c r="BM977" s="31" t="n">
        <f aca="false">$B$11*(($A$1065)*$C977/$B$12*$B$7+(1-$A$1065)*$D977/$B$12*$C$7)</f>
        <v>80</v>
      </c>
      <c r="BN977" s="31" t="n">
        <f aca="false">$B$11*(($A$1066)*$C977/$B$12*$B$7+(1-$A$1066)*$D977/$B$12*$C$7)</f>
        <v>100</v>
      </c>
      <c r="BO977" s="31" t="n">
        <f aca="false">$B$11*(($A$1067)*$C977/$B$12*$B$7+(1-$A$1067)*$D977/$B$12*$C$7)</f>
        <v>120</v>
      </c>
      <c r="BP977" s="31" t="n">
        <f aca="false">$B$11*(($A$1068)*$C977/$B$12*$B$7+(1-$A$1068)*$D977/$B$12*$C$7)</f>
        <v>140</v>
      </c>
      <c r="BQ977" s="31" t="n">
        <f aca="false">$B$11*(($A$1069)*$C977/$B$12*$B$7+(1-$A$1069)*$D977/$B$12*$C$7)</f>
        <v>160</v>
      </c>
      <c r="BR977" s="31" t="n">
        <f aca="false">$B$11*(($A$1070)*$C977/$B$12*$B$7+(1-$A$1070)*$D977/$B$12*$C$7)</f>
        <v>180</v>
      </c>
      <c r="BS977" s="31" t="n">
        <f aca="false">$B$11*(($A$1071)*$C977/$B$12*$B$7+(1-$A$1071)*$D977/$B$12*$C$7)</f>
        <v>200</v>
      </c>
      <c r="BT977" s="31" t="n">
        <f aca="false">$B$11*(($A$1072)*$C977/$B$12*$B$7+(1-$A$1072)*$D977/$B$12*$C$7)</f>
        <v>220</v>
      </c>
      <c r="BU977" s="31" t="n">
        <f aca="false">$B$11*(($A$1073)*$C977/$B$12*$B$7+(1-$A$1073)*$D977/$B$12*$C$7)</f>
        <v>240</v>
      </c>
      <c r="BV977" s="31" t="n">
        <f aca="false">$B$11*(($A$1074)*$C977/$B$12*$B$7+(1-$A$1074)*$D977/$B$12*$C$7)</f>
        <v>260</v>
      </c>
      <c r="BW977" s="31" t="n">
        <f aca="false">$B$11*(($A$1075)*$C977/$B$12*$B$7+(1-$A$1075)*$D977/$B$12*$C$7)</f>
        <v>280</v>
      </c>
      <c r="BX977" s="31" t="n">
        <f aca="false">$B$11*(($A$1076)*$C977/$B$12*$B$7+(1-$A$1076)*$D977/$B$12*$C$7)</f>
        <v>300</v>
      </c>
      <c r="BY977" s="31" t="n">
        <f aca="false">$B$11*(($A$1077)*$C977/$B$12*$B$7+(1-$A$1077)*$D977/$B$12*$C$7)</f>
        <v>320</v>
      </c>
      <c r="BZ977" s="31" t="n">
        <f aca="false">$B$11*(($A$1078)*$C977/$B$12*$B$7+(1-$A$1078)*$D977/$B$12*$C$7)</f>
        <v>340</v>
      </c>
      <c r="CA977" s="31" t="n">
        <f aca="false">$B$11*(($A$1079)*$C977/$B$12*$B$7+(1-$A$1079)*$D977/$B$12*$C$7)</f>
        <v>360</v>
      </c>
      <c r="CB977" s="31" t="n">
        <f aca="false">$B$11*(($A$1080)*$C977/$B$12*$B$7+(1-$A$1080)*$D977/$B$12*$C$7)</f>
        <v>380</v>
      </c>
      <c r="CC977" s="31" t="n">
        <f aca="false">$B$11*(($A$1081)*$C977/$B$12*$B$7+(1-$A$1081)*$D977/$B$12*$C$7)</f>
        <v>400</v>
      </c>
    </row>
    <row r="978" customFormat="false" ht="15" hidden="false" customHeight="false" outlineLevel="0" collapsed="false">
      <c r="A978" s="21" t="n">
        <v>954</v>
      </c>
      <c r="B978" s="27" t="n">
        <v>0.441168138047715</v>
      </c>
      <c r="C978" s="9" t="n">
        <f aca="false">SUM(AM978:AV978)</f>
        <v>0</v>
      </c>
      <c r="D978" s="9" t="n">
        <f aca="false">SUM(AW978:BF978)</f>
        <v>0</v>
      </c>
      <c r="E978" s="24" t="n">
        <f aca="false">(1-C978/$B$12)*$B$8-C978/$B$12*$B$7</f>
        <v>0.05</v>
      </c>
      <c r="F978" s="24" t="n">
        <f aca="false">(1-D978/$B$12)*$C$8-D978/$B$12*$C$7</f>
        <v>0.09</v>
      </c>
      <c r="G978" s="47" t="n">
        <f aca="false">$B$11*($B$10*C978/$B$12*$B$7+(1-$B$10)*D978/$B$12*$C$7)</f>
        <v>0</v>
      </c>
      <c r="H978" s="24" t="n">
        <f aca="false">$B$10*E978+(1-$B$10)*F978</f>
        <v>0.07</v>
      </c>
      <c r="I978" s="21"/>
      <c r="J978" s="21"/>
      <c r="K978" s="21"/>
      <c r="L978" s="21"/>
      <c r="M978" s="21"/>
      <c r="N978" s="21"/>
      <c r="O978" s="21"/>
      <c r="P978" s="21"/>
      <c r="Q978" s="21"/>
      <c r="R978" s="27" t="n">
        <v>0.681463069247542</v>
      </c>
      <c r="S978" s="27" t="n">
        <v>-0.557467729016439</v>
      </c>
      <c r="T978" s="27" t="n">
        <v>-0.423237893645479</v>
      </c>
      <c r="U978" s="27" t="n">
        <v>3.53020951780047</v>
      </c>
      <c r="V978" s="27" t="n">
        <v>-0.090153214413554</v>
      </c>
      <c r="W978" s="27" t="n">
        <v>-0.567587133492827</v>
      </c>
      <c r="X978" s="27" t="n">
        <v>-1.17055817456037</v>
      </c>
      <c r="Y978" s="27" t="n">
        <v>0.932645077606619</v>
      </c>
      <c r="Z978" s="27" t="n">
        <v>-0.652717092943593</v>
      </c>
      <c r="AA978" s="27" t="n">
        <v>0.474938195430221</v>
      </c>
      <c r="AB978" s="27" t="n">
        <v>0.0972390191410908</v>
      </c>
      <c r="AC978" s="27" t="n">
        <v>-1.52137425237818</v>
      </c>
      <c r="AD978" s="27" t="n">
        <v>1.15188603860969</v>
      </c>
      <c r="AE978" s="27" t="n">
        <v>0.628250331168216</v>
      </c>
      <c r="AF978" s="27" t="n">
        <v>0.0700635994067578</v>
      </c>
      <c r="AG978" s="27" t="n">
        <v>-0.652462316448647</v>
      </c>
      <c r="AH978" s="27" t="n">
        <v>0.570551245641891</v>
      </c>
      <c r="AI978" s="27" t="n">
        <v>0.503910535970149</v>
      </c>
      <c r="AJ978" s="27" t="n">
        <v>-0.773878750106319</v>
      </c>
      <c r="AK978" s="27" t="n">
        <v>-0.193494485240346</v>
      </c>
      <c r="AL978" s="21"/>
      <c r="AM978" s="31" t="n">
        <f aca="false">IF(SQRT($B$9)*$B978+SQRT(1-$B$9)*R978&lt;_xlfn.NORM.S.INV($B$6),1,0)</f>
        <v>0</v>
      </c>
      <c r="AN978" s="31" t="n">
        <f aca="false">IF(SQRT($B$9)*$B978+SQRT(1-$B$9)*S978&lt;_xlfn.NORM.S.INV($B$6),1,0)</f>
        <v>0</v>
      </c>
      <c r="AO978" s="31" t="n">
        <f aca="false">IF(SQRT($B$9)*$B978+SQRT(1-$B$9)*T978&lt;_xlfn.NORM.S.INV($B$6),1,0)</f>
        <v>0</v>
      </c>
      <c r="AP978" s="31" t="n">
        <f aca="false">IF(SQRT($B$9)*$B978+SQRT(1-$B$9)*U978&lt;_xlfn.NORM.S.INV($B$6),1,0)</f>
        <v>0</v>
      </c>
      <c r="AQ978" s="31" t="n">
        <f aca="false">IF(SQRT($B$9)*$B978+SQRT(1-$B$9)*V978&lt;_xlfn.NORM.S.INV($B$6),1,0)</f>
        <v>0</v>
      </c>
      <c r="AR978" s="31" t="n">
        <f aca="false">IF(SQRT($B$9)*$B978+SQRT(1-$B$9)*W978&lt;_xlfn.NORM.S.INV($B$6),1,0)</f>
        <v>0</v>
      </c>
      <c r="AS978" s="31" t="n">
        <f aca="false">IF(SQRT($B$9)*$B978+SQRT(1-$B$9)*X978&lt;_xlfn.NORM.S.INV($B$6),1,0)</f>
        <v>0</v>
      </c>
      <c r="AT978" s="31" t="n">
        <f aca="false">IF(SQRT($B$9)*$B978+SQRT(1-$B$9)*Y978&lt;_xlfn.NORM.S.INV($B$6),1,0)</f>
        <v>0</v>
      </c>
      <c r="AU978" s="31" t="n">
        <f aca="false">IF(SQRT($B$9)*$B978+SQRT(1-$B$9)*Z978&lt;_xlfn.NORM.S.INV($B$6),1,0)</f>
        <v>0</v>
      </c>
      <c r="AV978" s="31" t="n">
        <f aca="false">IF(SQRT($B$9)*$B978+SQRT(1-$B$9)*AA978&lt;_xlfn.NORM.S.INV($B$6),1,0)</f>
        <v>0</v>
      </c>
      <c r="AW978" s="31" t="n">
        <f aca="false">IF(SQRT($C$9)*$B978+SQRT(1-$C$9)*AB978&lt;_xlfn.NORM.S.INV($C$6),1,0)</f>
        <v>0</v>
      </c>
      <c r="AX978" s="31" t="n">
        <f aca="false">IF(SQRT($C$9)*$B978+SQRT(1-$C$9)*AC978&lt;_xlfn.NORM.S.INV($C$6),1,0)</f>
        <v>0</v>
      </c>
      <c r="AY978" s="31" t="n">
        <f aca="false">IF(SQRT($C$9)*$B978+SQRT(1-$C$9)*AD978&lt;_xlfn.NORM.S.INV($C$6),1,0)</f>
        <v>0</v>
      </c>
      <c r="AZ978" s="31" t="n">
        <f aca="false">IF(SQRT($C$9)*$B978+SQRT(1-$C$9)*AE978&lt;_xlfn.NORM.S.INV($C$6),1,0)</f>
        <v>0</v>
      </c>
      <c r="BA978" s="31" t="n">
        <f aca="false">IF(SQRT($C$9)*$B978+SQRT(1-$C$9)*AF978&lt;_xlfn.NORM.S.INV($C$6),1,0)</f>
        <v>0</v>
      </c>
      <c r="BB978" s="31" t="n">
        <f aca="false">IF(SQRT($C$9)*$B978+SQRT(1-$C$9)*AG978&lt;_xlfn.NORM.S.INV($C$6),1,0)</f>
        <v>0</v>
      </c>
      <c r="BC978" s="31" t="n">
        <f aca="false">IF(SQRT($C$9)*$B978+SQRT(1-$C$9)*AH978&lt;_xlfn.NORM.S.INV($C$6),1,0)</f>
        <v>0</v>
      </c>
      <c r="BD978" s="31" t="n">
        <f aca="false">IF(SQRT($C$9)*$B978+SQRT(1-$C$9)*AI978&lt;_xlfn.NORM.S.INV($C$6),1,0)</f>
        <v>0</v>
      </c>
      <c r="BE978" s="31" t="n">
        <f aca="false">IF(SQRT($C$9)*$B978+SQRT(1-$C$9)*AJ978&lt;_xlfn.NORM.S.INV($C$6),1,0)</f>
        <v>0</v>
      </c>
      <c r="BF978" s="31" t="n">
        <f aca="false">IF(SQRT($C$9)*$B978+SQRT(1-$C$9)*AK978&lt;_xlfn.NORM.S.INV($C$6),1,0)</f>
        <v>0</v>
      </c>
      <c r="BG978" s="21"/>
      <c r="BH978" s="21"/>
      <c r="BI978" s="31" t="n">
        <f aca="false">$B$11*(($A$1061)*$C978/$B$12*$B$7+(1-$A$1061)*$D978/$B$12*$C$7)</f>
        <v>0</v>
      </c>
      <c r="BJ978" s="31" t="n">
        <f aca="false">$B$11*(($A$1062)*$C978/$B$12*$B$7+(1-$A$1062)*$D978/$B$12*$C$7)</f>
        <v>0</v>
      </c>
      <c r="BK978" s="31" t="n">
        <f aca="false">$B$11*(($A$1063)*$C978/$B$12*$B$7+(1-$A$1063)*$D978/$B$12*$C$7)</f>
        <v>0</v>
      </c>
      <c r="BL978" s="31" t="n">
        <f aca="false">$B$11*(($A$1064)*$C978/$B$12*$B$7+(1-$A$1064)*$D978/$B$12*$C$7)</f>
        <v>0</v>
      </c>
      <c r="BM978" s="31" t="n">
        <f aca="false">$B$11*(($A$1065)*$C978/$B$12*$B$7+(1-$A$1065)*$D978/$B$12*$C$7)</f>
        <v>0</v>
      </c>
      <c r="BN978" s="31" t="n">
        <f aca="false">$B$11*(($A$1066)*$C978/$B$12*$B$7+(1-$A$1066)*$D978/$B$12*$C$7)</f>
        <v>0</v>
      </c>
      <c r="BO978" s="31" t="n">
        <f aca="false">$B$11*(($A$1067)*$C978/$B$12*$B$7+(1-$A$1067)*$D978/$B$12*$C$7)</f>
        <v>0</v>
      </c>
      <c r="BP978" s="31" t="n">
        <f aca="false">$B$11*(($A$1068)*$C978/$B$12*$B$7+(1-$A$1068)*$D978/$B$12*$C$7)</f>
        <v>0</v>
      </c>
      <c r="BQ978" s="31" t="n">
        <f aca="false">$B$11*(($A$1069)*$C978/$B$12*$B$7+(1-$A$1069)*$D978/$B$12*$C$7)</f>
        <v>0</v>
      </c>
      <c r="BR978" s="31" t="n">
        <f aca="false">$B$11*(($A$1070)*$C978/$B$12*$B$7+(1-$A$1070)*$D978/$B$12*$C$7)</f>
        <v>0</v>
      </c>
      <c r="BS978" s="31" t="n">
        <f aca="false">$B$11*(($A$1071)*$C978/$B$12*$B$7+(1-$A$1071)*$D978/$B$12*$C$7)</f>
        <v>0</v>
      </c>
      <c r="BT978" s="31" t="n">
        <f aca="false">$B$11*(($A$1072)*$C978/$B$12*$B$7+(1-$A$1072)*$D978/$B$12*$C$7)</f>
        <v>0</v>
      </c>
      <c r="BU978" s="31" t="n">
        <f aca="false">$B$11*(($A$1073)*$C978/$B$12*$B$7+(1-$A$1073)*$D978/$B$12*$C$7)</f>
        <v>0</v>
      </c>
      <c r="BV978" s="31" t="n">
        <f aca="false">$B$11*(($A$1074)*$C978/$B$12*$B$7+(1-$A$1074)*$D978/$B$12*$C$7)</f>
        <v>0</v>
      </c>
      <c r="BW978" s="31" t="n">
        <f aca="false">$B$11*(($A$1075)*$C978/$B$12*$B$7+(1-$A$1075)*$D978/$B$12*$C$7)</f>
        <v>0</v>
      </c>
      <c r="BX978" s="31" t="n">
        <f aca="false">$B$11*(($A$1076)*$C978/$B$12*$B$7+(1-$A$1076)*$D978/$B$12*$C$7)</f>
        <v>0</v>
      </c>
      <c r="BY978" s="31" t="n">
        <f aca="false">$B$11*(($A$1077)*$C978/$B$12*$B$7+(1-$A$1077)*$D978/$B$12*$C$7)</f>
        <v>0</v>
      </c>
      <c r="BZ978" s="31" t="n">
        <f aca="false">$B$11*(($A$1078)*$C978/$B$12*$B$7+(1-$A$1078)*$D978/$B$12*$C$7)</f>
        <v>0</v>
      </c>
      <c r="CA978" s="31" t="n">
        <f aca="false">$B$11*(($A$1079)*$C978/$B$12*$B$7+(1-$A$1079)*$D978/$B$12*$C$7)</f>
        <v>0</v>
      </c>
      <c r="CB978" s="31" t="n">
        <f aca="false">$B$11*(($A$1080)*$C978/$B$12*$B$7+(1-$A$1080)*$D978/$B$12*$C$7)</f>
        <v>0</v>
      </c>
      <c r="CC978" s="31" t="n">
        <f aca="false">$B$11*(($A$1081)*$C978/$B$12*$B$7+(1-$A$1081)*$D978/$B$12*$C$7)</f>
        <v>0</v>
      </c>
    </row>
    <row r="979" customFormat="false" ht="15" hidden="false" customHeight="false" outlineLevel="0" collapsed="false">
      <c r="A979" s="21" t="n">
        <v>955</v>
      </c>
      <c r="B979" s="27" t="n">
        <v>-0.0943031301841084</v>
      </c>
      <c r="C979" s="9" t="n">
        <f aca="false">SUM(AM979:AV979)</f>
        <v>0</v>
      </c>
      <c r="D979" s="9" t="n">
        <f aca="false">SUM(AW979:BF979)</f>
        <v>0</v>
      </c>
      <c r="E979" s="24" t="n">
        <f aca="false">(1-C979/$B$12)*$B$8-C979/$B$12*$B$7</f>
        <v>0.05</v>
      </c>
      <c r="F979" s="24" t="n">
        <f aca="false">(1-D979/$B$12)*$C$8-D979/$B$12*$C$7</f>
        <v>0.09</v>
      </c>
      <c r="G979" s="47" t="n">
        <f aca="false">$B$11*($B$10*C979/$B$12*$B$7+(1-$B$10)*D979/$B$12*$C$7)</f>
        <v>0</v>
      </c>
      <c r="H979" s="24" t="n">
        <f aca="false">$B$10*E979+(1-$B$10)*F979</f>
        <v>0.07</v>
      </c>
      <c r="I979" s="21"/>
      <c r="J979" s="21"/>
      <c r="K979" s="21"/>
      <c r="L979" s="21"/>
      <c r="M979" s="21"/>
      <c r="N979" s="21"/>
      <c r="O979" s="21"/>
      <c r="P979" s="21"/>
      <c r="Q979" s="21"/>
      <c r="R979" s="27" t="n">
        <v>-1.13971344636635</v>
      </c>
      <c r="S979" s="27" t="n">
        <v>-0.401988501575536</v>
      </c>
      <c r="T979" s="27" t="n">
        <v>-0.147248017883205</v>
      </c>
      <c r="U979" s="27" t="n">
        <v>0.0824357270159016</v>
      </c>
      <c r="V979" s="27" t="n">
        <v>1.00412776966729</v>
      </c>
      <c r="W979" s="27" t="n">
        <v>1.00989337556836</v>
      </c>
      <c r="X979" s="27" t="n">
        <v>0.859424668288729</v>
      </c>
      <c r="Y979" s="27" t="n">
        <v>0.540642753075782</v>
      </c>
      <c r="Z979" s="27" t="n">
        <v>-0.0434764008423979</v>
      </c>
      <c r="AA979" s="27" t="n">
        <v>-0.554599349256684</v>
      </c>
      <c r="AB979" s="27" t="n">
        <v>0.81688522750953</v>
      </c>
      <c r="AC979" s="27" t="n">
        <v>-0.477787985207408</v>
      </c>
      <c r="AD979" s="27" t="n">
        <v>-0.648174127733812</v>
      </c>
      <c r="AE979" s="27" t="n">
        <v>-0.431960463688675</v>
      </c>
      <c r="AF979" s="27" t="n">
        <v>0.711808082417464</v>
      </c>
      <c r="AG979" s="27" t="n">
        <v>0.670004474428776</v>
      </c>
      <c r="AH979" s="27" t="n">
        <v>-0.564714006888992</v>
      </c>
      <c r="AI979" s="27" t="n">
        <v>1.23193140789994</v>
      </c>
      <c r="AJ979" s="27" t="n">
        <v>-1.33216338022873</v>
      </c>
      <c r="AK979" s="27" t="n">
        <v>-0.174914365077378</v>
      </c>
      <c r="AL979" s="21"/>
      <c r="AM979" s="31" t="n">
        <f aca="false">IF(SQRT($B$9)*$B979+SQRT(1-$B$9)*R979&lt;_xlfn.NORM.S.INV($B$6),1,0)</f>
        <v>0</v>
      </c>
      <c r="AN979" s="31" t="n">
        <f aca="false">IF(SQRT($B$9)*$B979+SQRT(1-$B$9)*S979&lt;_xlfn.NORM.S.INV($B$6),1,0)</f>
        <v>0</v>
      </c>
      <c r="AO979" s="31" t="n">
        <f aca="false">IF(SQRT($B$9)*$B979+SQRT(1-$B$9)*T979&lt;_xlfn.NORM.S.INV($B$6),1,0)</f>
        <v>0</v>
      </c>
      <c r="AP979" s="31" t="n">
        <f aca="false">IF(SQRT($B$9)*$B979+SQRT(1-$B$9)*U979&lt;_xlfn.NORM.S.INV($B$6),1,0)</f>
        <v>0</v>
      </c>
      <c r="AQ979" s="31" t="n">
        <f aca="false">IF(SQRT($B$9)*$B979+SQRT(1-$B$9)*V979&lt;_xlfn.NORM.S.INV($B$6),1,0)</f>
        <v>0</v>
      </c>
      <c r="AR979" s="31" t="n">
        <f aca="false">IF(SQRT($B$9)*$B979+SQRT(1-$B$9)*W979&lt;_xlfn.NORM.S.INV($B$6),1,0)</f>
        <v>0</v>
      </c>
      <c r="AS979" s="31" t="n">
        <f aca="false">IF(SQRT($B$9)*$B979+SQRT(1-$B$9)*X979&lt;_xlfn.NORM.S.INV($B$6),1,0)</f>
        <v>0</v>
      </c>
      <c r="AT979" s="31" t="n">
        <f aca="false">IF(SQRT($B$9)*$B979+SQRT(1-$B$9)*Y979&lt;_xlfn.NORM.S.INV($B$6),1,0)</f>
        <v>0</v>
      </c>
      <c r="AU979" s="31" t="n">
        <f aca="false">IF(SQRT($B$9)*$B979+SQRT(1-$B$9)*Z979&lt;_xlfn.NORM.S.INV($B$6),1,0)</f>
        <v>0</v>
      </c>
      <c r="AV979" s="31" t="n">
        <f aca="false">IF(SQRT($B$9)*$B979+SQRT(1-$B$9)*AA979&lt;_xlfn.NORM.S.INV($B$6),1,0)</f>
        <v>0</v>
      </c>
      <c r="AW979" s="31" t="n">
        <f aca="false">IF(SQRT($C$9)*$B979+SQRT(1-$C$9)*AB979&lt;_xlfn.NORM.S.INV($C$6),1,0)</f>
        <v>0</v>
      </c>
      <c r="AX979" s="31" t="n">
        <f aca="false">IF(SQRT($C$9)*$B979+SQRT(1-$C$9)*AC979&lt;_xlfn.NORM.S.INV($C$6),1,0)</f>
        <v>0</v>
      </c>
      <c r="AY979" s="31" t="n">
        <f aca="false">IF(SQRT($C$9)*$B979+SQRT(1-$C$9)*AD979&lt;_xlfn.NORM.S.INV($C$6),1,0)</f>
        <v>0</v>
      </c>
      <c r="AZ979" s="31" t="n">
        <f aca="false">IF(SQRT($C$9)*$B979+SQRT(1-$C$9)*AE979&lt;_xlfn.NORM.S.INV($C$6),1,0)</f>
        <v>0</v>
      </c>
      <c r="BA979" s="31" t="n">
        <f aca="false">IF(SQRT($C$9)*$B979+SQRT(1-$C$9)*AF979&lt;_xlfn.NORM.S.INV($C$6),1,0)</f>
        <v>0</v>
      </c>
      <c r="BB979" s="31" t="n">
        <f aca="false">IF(SQRT($C$9)*$B979+SQRT(1-$C$9)*AG979&lt;_xlfn.NORM.S.INV($C$6),1,0)</f>
        <v>0</v>
      </c>
      <c r="BC979" s="31" t="n">
        <f aca="false">IF(SQRT($C$9)*$B979+SQRT(1-$C$9)*AH979&lt;_xlfn.NORM.S.INV($C$6),1,0)</f>
        <v>0</v>
      </c>
      <c r="BD979" s="31" t="n">
        <f aca="false">IF(SQRT($C$9)*$B979+SQRT(1-$C$9)*AI979&lt;_xlfn.NORM.S.INV($C$6),1,0)</f>
        <v>0</v>
      </c>
      <c r="BE979" s="31" t="n">
        <f aca="false">IF(SQRT($C$9)*$B979+SQRT(1-$C$9)*AJ979&lt;_xlfn.NORM.S.INV($C$6),1,0)</f>
        <v>0</v>
      </c>
      <c r="BF979" s="31" t="n">
        <f aca="false">IF(SQRT($C$9)*$B979+SQRT(1-$C$9)*AK979&lt;_xlfn.NORM.S.INV($C$6),1,0)</f>
        <v>0</v>
      </c>
      <c r="BG979" s="21"/>
      <c r="BH979" s="21"/>
      <c r="BI979" s="31" t="n">
        <f aca="false">$B$11*(($A$1061)*$C979/$B$12*$B$7+(1-$A$1061)*$D979/$B$12*$C$7)</f>
        <v>0</v>
      </c>
      <c r="BJ979" s="31" t="n">
        <f aca="false">$B$11*(($A$1062)*$C979/$B$12*$B$7+(1-$A$1062)*$D979/$B$12*$C$7)</f>
        <v>0</v>
      </c>
      <c r="BK979" s="31" t="n">
        <f aca="false">$B$11*(($A$1063)*$C979/$B$12*$B$7+(1-$A$1063)*$D979/$B$12*$C$7)</f>
        <v>0</v>
      </c>
      <c r="BL979" s="31" t="n">
        <f aca="false">$B$11*(($A$1064)*$C979/$B$12*$B$7+(1-$A$1064)*$D979/$B$12*$C$7)</f>
        <v>0</v>
      </c>
      <c r="BM979" s="31" t="n">
        <f aca="false">$B$11*(($A$1065)*$C979/$B$12*$B$7+(1-$A$1065)*$D979/$B$12*$C$7)</f>
        <v>0</v>
      </c>
      <c r="BN979" s="31" t="n">
        <f aca="false">$B$11*(($A$1066)*$C979/$B$12*$B$7+(1-$A$1066)*$D979/$B$12*$C$7)</f>
        <v>0</v>
      </c>
      <c r="BO979" s="31" t="n">
        <f aca="false">$B$11*(($A$1067)*$C979/$B$12*$B$7+(1-$A$1067)*$D979/$B$12*$C$7)</f>
        <v>0</v>
      </c>
      <c r="BP979" s="31" t="n">
        <f aca="false">$B$11*(($A$1068)*$C979/$B$12*$B$7+(1-$A$1068)*$D979/$B$12*$C$7)</f>
        <v>0</v>
      </c>
      <c r="BQ979" s="31" t="n">
        <f aca="false">$B$11*(($A$1069)*$C979/$B$12*$B$7+(1-$A$1069)*$D979/$B$12*$C$7)</f>
        <v>0</v>
      </c>
      <c r="BR979" s="31" t="n">
        <f aca="false">$B$11*(($A$1070)*$C979/$B$12*$B$7+(1-$A$1070)*$D979/$B$12*$C$7)</f>
        <v>0</v>
      </c>
      <c r="BS979" s="31" t="n">
        <f aca="false">$B$11*(($A$1071)*$C979/$B$12*$B$7+(1-$A$1071)*$D979/$B$12*$C$7)</f>
        <v>0</v>
      </c>
      <c r="BT979" s="31" t="n">
        <f aca="false">$B$11*(($A$1072)*$C979/$B$12*$B$7+(1-$A$1072)*$D979/$B$12*$C$7)</f>
        <v>0</v>
      </c>
      <c r="BU979" s="31" t="n">
        <f aca="false">$B$11*(($A$1073)*$C979/$B$12*$B$7+(1-$A$1073)*$D979/$B$12*$C$7)</f>
        <v>0</v>
      </c>
      <c r="BV979" s="31" t="n">
        <f aca="false">$B$11*(($A$1074)*$C979/$B$12*$B$7+(1-$A$1074)*$D979/$B$12*$C$7)</f>
        <v>0</v>
      </c>
      <c r="BW979" s="31" t="n">
        <f aca="false">$B$11*(($A$1075)*$C979/$B$12*$B$7+(1-$A$1075)*$D979/$B$12*$C$7)</f>
        <v>0</v>
      </c>
      <c r="BX979" s="31" t="n">
        <f aca="false">$B$11*(($A$1076)*$C979/$B$12*$B$7+(1-$A$1076)*$D979/$B$12*$C$7)</f>
        <v>0</v>
      </c>
      <c r="BY979" s="31" t="n">
        <f aca="false">$B$11*(($A$1077)*$C979/$B$12*$B$7+(1-$A$1077)*$D979/$B$12*$C$7)</f>
        <v>0</v>
      </c>
      <c r="BZ979" s="31" t="n">
        <f aca="false">$B$11*(($A$1078)*$C979/$B$12*$B$7+(1-$A$1078)*$D979/$B$12*$C$7)</f>
        <v>0</v>
      </c>
      <c r="CA979" s="31" t="n">
        <f aca="false">$B$11*(($A$1079)*$C979/$B$12*$B$7+(1-$A$1079)*$D979/$B$12*$C$7)</f>
        <v>0</v>
      </c>
      <c r="CB979" s="31" t="n">
        <f aca="false">$B$11*(($A$1080)*$C979/$B$12*$B$7+(1-$A$1080)*$D979/$B$12*$C$7)</f>
        <v>0</v>
      </c>
      <c r="CC979" s="31" t="n">
        <f aca="false">$B$11*(($A$1081)*$C979/$B$12*$B$7+(1-$A$1081)*$D979/$B$12*$C$7)</f>
        <v>0</v>
      </c>
    </row>
    <row r="980" customFormat="false" ht="15" hidden="false" customHeight="false" outlineLevel="0" collapsed="false">
      <c r="A980" s="21" t="n">
        <v>956</v>
      </c>
      <c r="B980" s="27" t="n">
        <v>0.948797942511168</v>
      </c>
      <c r="C980" s="9" t="n">
        <f aca="false">SUM(AM980:AV980)</f>
        <v>0</v>
      </c>
      <c r="D980" s="9" t="n">
        <f aca="false">SUM(AW980:BF980)</f>
        <v>0</v>
      </c>
      <c r="E980" s="24" t="n">
        <f aca="false">(1-C980/$B$12)*$B$8-C980/$B$12*$B$7</f>
        <v>0.05</v>
      </c>
      <c r="F980" s="24" t="n">
        <f aca="false">(1-D980/$B$12)*$C$8-D980/$B$12*$C$7</f>
        <v>0.09</v>
      </c>
      <c r="G980" s="47" t="n">
        <f aca="false">$B$11*($B$10*C980/$B$12*$B$7+(1-$B$10)*D980/$B$12*$C$7)</f>
        <v>0</v>
      </c>
      <c r="H980" s="24" t="n">
        <f aca="false">$B$10*E980+(1-$B$10)*F980</f>
        <v>0.07</v>
      </c>
      <c r="I980" s="21"/>
      <c r="J980" s="21"/>
      <c r="K980" s="21"/>
      <c r="L980" s="21"/>
      <c r="M980" s="21"/>
      <c r="N980" s="21"/>
      <c r="O980" s="21"/>
      <c r="P980" s="21"/>
      <c r="Q980" s="21"/>
      <c r="R980" s="27" t="n">
        <v>-0.663781644680127</v>
      </c>
      <c r="S980" s="27" t="n">
        <v>1.07337418439421</v>
      </c>
      <c r="T980" s="27" t="n">
        <v>1.95702397759707</v>
      </c>
      <c r="U980" s="27" t="n">
        <v>-0.654760025735818</v>
      </c>
      <c r="V980" s="27" t="n">
        <v>1.08906147138936</v>
      </c>
      <c r="W980" s="27" t="n">
        <v>0.571853160137645</v>
      </c>
      <c r="X980" s="27" t="n">
        <v>0.652257531805639</v>
      </c>
      <c r="Y980" s="27" t="n">
        <v>-0.995584111840357</v>
      </c>
      <c r="Z980" s="27" t="n">
        <v>-0.00580258970588602</v>
      </c>
      <c r="AA980" s="27" t="n">
        <v>-0.696097909057487</v>
      </c>
      <c r="AB980" s="27" t="n">
        <v>0.7982144418853</v>
      </c>
      <c r="AC980" s="27" t="n">
        <v>1.44464639234827</v>
      </c>
      <c r="AD980" s="27" t="n">
        <v>0.522029797438562</v>
      </c>
      <c r="AE980" s="27" t="n">
        <v>-0.872504775032822</v>
      </c>
      <c r="AF980" s="27" t="n">
        <v>0.760972012351064</v>
      </c>
      <c r="AG980" s="27" t="n">
        <v>-0.310079395057078</v>
      </c>
      <c r="AH980" s="27" t="n">
        <v>0.0046691606715465</v>
      </c>
      <c r="AI980" s="27" t="n">
        <v>1.28906421117738</v>
      </c>
      <c r="AJ980" s="27" t="n">
        <v>-1.00461485490482</v>
      </c>
      <c r="AK980" s="27" t="n">
        <v>-0.37614793077579</v>
      </c>
      <c r="AL980" s="21"/>
      <c r="AM980" s="31" t="n">
        <f aca="false">IF(SQRT($B$9)*$B980+SQRT(1-$B$9)*R980&lt;_xlfn.NORM.S.INV($B$6),1,0)</f>
        <v>0</v>
      </c>
      <c r="AN980" s="31" t="n">
        <f aca="false">IF(SQRT($B$9)*$B980+SQRT(1-$B$9)*S980&lt;_xlfn.NORM.S.INV($B$6),1,0)</f>
        <v>0</v>
      </c>
      <c r="AO980" s="31" t="n">
        <f aca="false">IF(SQRT($B$9)*$B980+SQRT(1-$B$9)*T980&lt;_xlfn.NORM.S.INV($B$6),1,0)</f>
        <v>0</v>
      </c>
      <c r="AP980" s="31" t="n">
        <f aca="false">IF(SQRT($B$9)*$B980+SQRT(1-$B$9)*U980&lt;_xlfn.NORM.S.INV($B$6),1,0)</f>
        <v>0</v>
      </c>
      <c r="AQ980" s="31" t="n">
        <f aca="false">IF(SQRT($B$9)*$B980+SQRT(1-$B$9)*V980&lt;_xlfn.NORM.S.INV($B$6),1,0)</f>
        <v>0</v>
      </c>
      <c r="AR980" s="31" t="n">
        <f aca="false">IF(SQRT($B$9)*$B980+SQRT(1-$B$9)*W980&lt;_xlfn.NORM.S.INV($B$6),1,0)</f>
        <v>0</v>
      </c>
      <c r="AS980" s="31" t="n">
        <f aca="false">IF(SQRT($B$9)*$B980+SQRT(1-$B$9)*X980&lt;_xlfn.NORM.S.INV($B$6),1,0)</f>
        <v>0</v>
      </c>
      <c r="AT980" s="31" t="n">
        <f aca="false">IF(SQRT($B$9)*$B980+SQRT(1-$B$9)*Y980&lt;_xlfn.NORM.S.INV($B$6),1,0)</f>
        <v>0</v>
      </c>
      <c r="AU980" s="31" t="n">
        <f aca="false">IF(SQRT($B$9)*$B980+SQRT(1-$B$9)*Z980&lt;_xlfn.NORM.S.INV($B$6),1,0)</f>
        <v>0</v>
      </c>
      <c r="AV980" s="31" t="n">
        <f aca="false">IF(SQRT($B$9)*$B980+SQRT(1-$B$9)*AA980&lt;_xlfn.NORM.S.INV($B$6),1,0)</f>
        <v>0</v>
      </c>
      <c r="AW980" s="31" t="n">
        <f aca="false">IF(SQRT($C$9)*$B980+SQRT(1-$C$9)*AB980&lt;_xlfn.NORM.S.INV($C$6),1,0)</f>
        <v>0</v>
      </c>
      <c r="AX980" s="31" t="n">
        <f aca="false">IF(SQRT($C$9)*$B980+SQRT(1-$C$9)*AC980&lt;_xlfn.NORM.S.INV($C$6),1,0)</f>
        <v>0</v>
      </c>
      <c r="AY980" s="31" t="n">
        <f aca="false">IF(SQRT($C$9)*$B980+SQRT(1-$C$9)*AD980&lt;_xlfn.NORM.S.INV($C$6),1,0)</f>
        <v>0</v>
      </c>
      <c r="AZ980" s="31" t="n">
        <f aca="false">IF(SQRT($C$9)*$B980+SQRT(1-$C$9)*AE980&lt;_xlfn.NORM.S.INV($C$6),1,0)</f>
        <v>0</v>
      </c>
      <c r="BA980" s="31" t="n">
        <f aca="false">IF(SQRT($C$9)*$B980+SQRT(1-$C$9)*AF980&lt;_xlfn.NORM.S.INV($C$6),1,0)</f>
        <v>0</v>
      </c>
      <c r="BB980" s="31" t="n">
        <f aca="false">IF(SQRT($C$9)*$B980+SQRT(1-$C$9)*AG980&lt;_xlfn.NORM.S.INV($C$6),1,0)</f>
        <v>0</v>
      </c>
      <c r="BC980" s="31" t="n">
        <f aca="false">IF(SQRT($C$9)*$B980+SQRT(1-$C$9)*AH980&lt;_xlfn.NORM.S.INV($C$6),1,0)</f>
        <v>0</v>
      </c>
      <c r="BD980" s="31" t="n">
        <f aca="false">IF(SQRT($C$9)*$B980+SQRT(1-$C$9)*AI980&lt;_xlfn.NORM.S.INV($C$6),1,0)</f>
        <v>0</v>
      </c>
      <c r="BE980" s="31" t="n">
        <f aca="false">IF(SQRT($C$9)*$B980+SQRT(1-$C$9)*AJ980&lt;_xlfn.NORM.S.INV($C$6),1,0)</f>
        <v>0</v>
      </c>
      <c r="BF980" s="31" t="n">
        <f aca="false">IF(SQRT($C$9)*$B980+SQRT(1-$C$9)*AK980&lt;_xlfn.NORM.S.INV($C$6),1,0)</f>
        <v>0</v>
      </c>
      <c r="BG980" s="21"/>
      <c r="BH980" s="21"/>
      <c r="BI980" s="31" t="n">
        <f aca="false">$B$11*(($A$1061)*$C980/$B$12*$B$7+(1-$A$1061)*$D980/$B$12*$C$7)</f>
        <v>0</v>
      </c>
      <c r="BJ980" s="31" t="n">
        <f aca="false">$B$11*(($A$1062)*$C980/$B$12*$B$7+(1-$A$1062)*$D980/$B$12*$C$7)</f>
        <v>0</v>
      </c>
      <c r="BK980" s="31" t="n">
        <f aca="false">$B$11*(($A$1063)*$C980/$B$12*$B$7+(1-$A$1063)*$D980/$B$12*$C$7)</f>
        <v>0</v>
      </c>
      <c r="BL980" s="31" t="n">
        <f aca="false">$B$11*(($A$1064)*$C980/$B$12*$B$7+(1-$A$1064)*$D980/$B$12*$C$7)</f>
        <v>0</v>
      </c>
      <c r="BM980" s="31" t="n">
        <f aca="false">$B$11*(($A$1065)*$C980/$B$12*$B$7+(1-$A$1065)*$D980/$B$12*$C$7)</f>
        <v>0</v>
      </c>
      <c r="BN980" s="31" t="n">
        <f aca="false">$B$11*(($A$1066)*$C980/$B$12*$B$7+(1-$A$1066)*$D980/$B$12*$C$7)</f>
        <v>0</v>
      </c>
      <c r="BO980" s="31" t="n">
        <f aca="false">$B$11*(($A$1067)*$C980/$B$12*$B$7+(1-$A$1067)*$D980/$B$12*$C$7)</f>
        <v>0</v>
      </c>
      <c r="BP980" s="31" t="n">
        <f aca="false">$B$11*(($A$1068)*$C980/$B$12*$B$7+(1-$A$1068)*$D980/$B$12*$C$7)</f>
        <v>0</v>
      </c>
      <c r="BQ980" s="31" t="n">
        <f aca="false">$B$11*(($A$1069)*$C980/$B$12*$B$7+(1-$A$1069)*$D980/$B$12*$C$7)</f>
        <v>0</v>
      </c>
      <c r="BR980" s="31" t="n">
        <f aca="false">$B$11*(($A$1070)*$C980/$B$12*$B$7+(1-$A$1070)*$D980/$B$12*$C$7)</f>
        <v>0</v>
      </c>
      <c r="BS980" s="31" t="n">
        <f aca="false">$B$11*(($A$1071)*$C980/$B$12*$B$7+(1-$A$1071)*$D980/$B$12*$C$7)</f>
        <v>0</v>
      </c>
      <c r="BT980" s="31" t="n">
        <f aca="false">$B$11*(($A$1072)*$C980/$B$12*$B$7+(1-$A$1072)*$D980/$B$12*$C$7)</f>
        <v>0</v>
      </c>
      <c r="BU980" s="31" t="n">
        <f aca="false">$B$11*(($A$1073)*$C980/$B$12*$B$7+(1-$A$1073)*$D980/$B$12*$C$7)</f>
        <v>0</v>
      </c>
      <c r="BV980" s="31" t="n">
        <f aca="false">$B$11*(($A$1074)*$C980/$B$12*$B$7+(1-$A$1074)*$D980/$B$12*$C$7)</f>
        <v>0</v>
      </c>
      <c r="BW980" s="31" t="n">
        <f aca="false">$B$11*(($A$1075)*$C980/$B$12*$B$7+(1-$A$1075)*$D980/$B$12*$C$7)</f>
        <v>0</v>
      </c>
      <c r="BX980" s="31" t="n">
        <f aca="false">$B$11*(($A$1076)*$C980/$B$12*$B$7+(1-$A$1076)*$D980/$B$12*$C$7)</f>
        <v>0</v>
      </c>
      <c r="BY980" s="31" t="n">
        <f aca="false">$B$11*(($A$1077)*$C980/$B$12*$B$7+(1-$A$1077)*$D980/$B$12*$C$7)</f>
        <v>0</v>
      </c>
      <c r="BZ980" s="31" t="n">
        <f aca="false">$B$11*(($A$1078)*$C980/$B$12*$B$7+(1-$A$1078)*$D980/$B$12*$C$7)</f>
        <v>0</v>
      </c>
      <c r="CA980" s="31" t="n">
        <f aca="false">$B$11*(($A$1079)*$C980/$B$12*$B$7+(1-$A$1079)*$D980/$B$12*$C$7)</f>
        <v>0</v>
      </c>
      <c r="CB980" s="31" t="n">
        <f aca="false">$B$11*(($A$1080)*$C980/$B$12*$B$7+(1-$A$1080)*$D980/$B$12*$C$7)</f>
        <v>0</v>
      </c>
      <c r="CC980" s="31" t="n">
        <f aca="false">$B$11*(($A$1081)*$C980/$B$12*$B$7+(1-$A$1081)*$D980/$B$12*$C$7)</f>
        <v>0</v>
      </c>
    </row>
    <row r="981" customFormat="false" ht="15" hidden="false" customHeight="false" outlineLevel="0" collapsed="false">
      <c r="A981" s="21" t="n">
        <v>957</v>
      </c>
      <c r="B981" s="27" t="n">
        <v>0.867951892826871</v>
      </c>
      <c r="C981" s="9" t="n">
        <f aca="false">SUM(AM981:AV981)</f>
        <v>0</v>
      </c>
      <c r="D981" s="9" t="n">
        <f aca="false">SUM(AW981:BF981)</f>
        <v>0</v>
      </c>
      <c r="E981" s="24" t="n">
        <f aca="false">(1-C981/$B$12)*$B$8-C981/$B$12*$B$7</f>
        <v>0.05</v>
      </c>
      <c r="F981" s="24" t="n">
        <f aca="false">(1-D981/$B$12)*$C$8-D981/$B$12*$C$7</f>
        <v>0.09</v>
      </c>
      <c r="G981" s="47" t="n">
        <f aca="false">$B$11*($B$10*C981/$B$12*$B$7+(1-$B$10)*D981/$B$12*$C$7)</f>
        <v>0</v>
      </c>
      <c r="H981" s="24" t="n">
        <f aca="false">$B$10*E981+(1-$B$10)*F981</f>
        <v>0.07</v>
      </c>
      <c r="I981" s="21"/>
      <c r="J981" s="21"/>
      <c r="K981" s="21"/>
      <c r="L981" s="21"/>
      <c r="M981" s="21"/>
      <c r="N981" s="21"/>
      <c r="O981" s="21"/>
      <c r="P981" s="21"/>
      <c r="Q981" s="21"/>
      <c r="R981" s="27" t="n">
        <v>0.614793395922941</v>
      </c>
      <c r="S981" s="27" t="n">
        <v>-0.155445431297699</v>
      </c>
      <c r="T981" s="27" t="n">
        <v>-0.89462703208124</v>
      </c>
      <c r="U981" s="27" t="n">
        <v>0.745134000458887</v>
      </c>
      <c r="V981" s="27" t="n">
        <v>-1.19472314494548</v>
      </c>
      <c r="W981" s="27" t="n">
        <v>0.527968512610829</v>
      </c>
      <c r="X981" s="27" t="n">
        <v>-0.996341853940199</v>
      </c>
      <c r="Y981" s="27" t="n">
        <v>-1.22254998358434</v>
      </c>
      <c r="Z981" s="27" t="n">
        <v>0.186777610721806</v>
      </c>
      <c r="AA981" s="27" t="n">
        <v>-0.313698504780803</v>
      </c>
      <c r="AB981" s="27" t="n">
        <v>0.0219346261574703</v>
      </c>
      <c r="AC981" s="27" t="n">
        <v>-0.580324299131498</v>
      </c>
      <c r="AD981" s="27" t="n">
        <v>2.10206115817311</v>
      </c>
      <c r="AE981" s="27" t="n">
        <v>0.0355564432849015</v>
      </c>
      <c r="AF981" s="27" t="n">
        <v>0.311731003282179</v>
      </c>
      <c r="AG981" s="27" t="n">
        <v>-0.505027549059143</v>
      </c>
      <c r="AH981" s="27" t="n">
        <v>-0.864931596471618</v>
      </c>
      <c r="AI981" s="27" t="n">
        <v>2.14127896921967</v>
      </c>
      <c r="AJ981" s="27" t="n">
        <v>-0.551711690880241</v>
      </c>
      <c r="AK981" s="27" t="n">
        <v>-0.247422235135704</v>
      </c>
      <c r="AL981" s="21"/>
      <c r="AM981" s="31" t="n">
        <f aca="false">IF(SQRT($B$9)*$B981+SQRT(1-$B$9)*R981&lt;_xlfn.NORM.S.INV($B$6),1,0)</f>
        <v>0</v>
      </c>
      <c r="AN981" s="31" t="n">
        <f aca="false">IF(SQRT($B$9)*$B981+SQRT(1-$B$9)*S981&lt;_xlfn.NORM.S.INV($B$6),1,0)</f>
        <v>0</v>
      </c>
      <c r="AO981" s="31" t="n">
        <f aca="false">IF(SQRT($B$9)*$B981+SQRT(1-$B$9)*T981&lt;_xlfn.NORM.S.INV($B$6),1,0)</f>
        <v>0</v>
      </c>
      <c r="AP981" s="31" t="n">
        <f aca="false">IF(SQRT($B$9)*$B981+SQRT(1-$B$9)*U981&lt;_xlfn.NORM.S.INV($B$6),1,0)</f>
        <v>0</v>
      </c>
      <c r="AQ981" s="31" t="n">
        <f aca="false">IF(SQRT($B$9)*$B981+SQRT(1-$B$9)*V981&lt;_xlfn.NORM.S.INV($B$6),1,0)</f>
        <v>0</v>
      </c>
      <c r="AR981" s="31" t="n">
        <f aca="false">IF(SQRT($B$9)*$B981+SQRT(1-$B$9)*W981&lt;_xlfn.NORM.S.INV($B$6),1,0)</f>
        <v>0</v>
      </c>
      <c r="AS981" s="31" t="n">
        <f aca="false">IF(SQRT($B$9)*$B981+SQRT(1-$B$9)*X981&lt;_xlfn.NORM.S.INV($B$6),1,0)</f>
        <v>0</v>
      </c>
      <c r="AT981" s="31" t="n">
        <f aca="false">IF(SQRT($B$9)*$B981+SQRT(1-$B$9)*Y981&lt;_xlfn.NORM.S.INV($B$6),1,0)</f>
        <v>0</v>
      </c>
      <c r="AU981" s="31" t="n">
        <f aca="false">IF(SQRT($B$9)*$B981+SQRT(1-$B$9)*Z981&lt;_xlfn.NORM.S.INV($B$6),1,0)</f>
        <v>0</v>
      </c>
      <c r="AV981" s="31" t="n">
        <f aca="false">IF(SQRT($B$9)*$B981+SQRT(1-$B$9)*AA981&lt;_xlfn.NORM.S.INV($B$6),1,0)</f>
        <v>0</v>
      </c>
      <c r="AW981" s="31" t="n">
        <f aca="false">IF(SQRT($C$9)*$B981+SQRT(1-$C$9)*AB981&lt;_xlfn.NORM.S.INV($C$6),1,0)</f>
        <v>0</v>
      </c>
      <c r="AX981" s="31" t="n">
        <f aca="false">IF(SQRT($C$9)*$B981+SQRT(1-$C$9)*AC981&lt;_xlfn.NORM.S.INV($C$6),1,0)</f>
        <v>0</v>
      </c>
      <c r="AY981" s="31" t="n">
        <f aca="false">IF(SQRT($C$9)*$B981+SQRT(1-$C$9)*AD981&lt;_xlfn.NORM.S.INV($C$6),1,0)</f>
        <v>0</v>
      </c>
      <c r="AZ981" s="31" t="n">
        <f aca="false">IF(SQRT($C$9)*$B981+SQRT(1-$C$9)*AE981&lt;_xlfn.NORM.S.INV($C$6),1,0)</f>
        <v>0</v>
      </c>
      <c r="BA981" s="31" t="n">
        <f aca="false">IF(SQRT($C$9)*$B981+SQRT(1-$C$9)*AF981&lt;_xlfn.NORM.S.INV($C$6),1,0)</f>
        <v>0</v>
      </c>
      <c r="BB981" s="31" t="n">
        <f aca="false">IF(SQRT($C$9)*$B981+SQRT(1-$C$9)*AG981&lt;_xlfn.NORM.S.INV($C$6),1,0)</f>
        <v>0</v>
      </c>
      <c r="BC981" s="31" t="n">
        <f aca="false">IF(SQRT($C$9)*$B981+SQRT(1-$C$9)*AH981&lt;_xlfn.NORM.S.INV($C$6),1,0)</f>
        <v>0</v>
      </c>
      <c r="BD981" s="31" t="n">
        <f aca="false">IF(SQRT($C$9)*$B981+SQRT(1-$C$9)*AI981&lt;_xlfn.NORM.S.INV($C$6),1,0)</f>
        <v>0</v>
      </c>
      <c r="BE981" s="31" t="n">
        <f aca="false">IF(SQRT($C$9)*$B981+SQRT(1-$C$9)*AJ981&lt;_xlfn.NORM.S.INV($C$6),1,0)</f>
        <v>0</v>
      </c>
      <c r="BF981" s="31" t="n">
        <f aca="false">IF(SQRT($C$9)*$B981+SQRT(1-$C$9)*AK981&lt;_xlfn.NORM.S.INV($C$6),1,0)</f>
        <v>0</v>
      </c>
      <c r="BG981" s="21"/>
      <c r="BH981" s="21"/>
      <c r="BI981" s="31" t="n">
        <f aca="false">$B$11*(($A$1061)*$C981/$B$12*$B$7+(1-$A$1061)*$D981/$B$12*$C$7)</f>
        <v>0</v>
      </c>
      <c r="BJ981" s="31" t="n">
        <f aca="false">$B$11*(($A$1062)*$C981/$B$12*$B$7+(1-$A$1062)*$D981/$B$12*$C$7)</f>
        <v>0</v>
      </c>
      <c r="BK981" s="31" t="n">
        <f aca="false">$B$11*(($A$1063)*$C981/$B$12*$B$7+(1-$A$1063)*$D981/$B$12*$C$7)</f>
        <v>0</v>
      </c>
      <c r="BL981" s="31" t="n">
        <f aca="false">$B$11*(($A$1064)*$C981/$B$12*$B$7+(1-$A$1064)*$D981/$B$12*$C$7)</f>
        <v>0</v>
      </c>
      <c r="BM981" s="31" t="n">
        <f aca="false">$B$11*(($A$1065)*$C981/$B$12*$B$7+(1-$A$1065)*$D981/$B$12*$C$7)</f>
        <v>0</v>
      </c>
      <c r="BN981" s="31" t="n">
        <f aca="false">$B$11*(($A$1066)*$C981/$B$12*$B$7+(1-$A$1066)*$D981/$B$12*$C$7)</f>
        <v>0</v>
      </c>
      <c r="BO981" s="31" t="n">
        <f aca="false">$B$11*(($A$1067)*$C981/$B$12*$B$7+(1-$A$1067)*$D981/$B$12*$C$7)</f>
        <v>0</v>
      </c>
      <c r="BP981" s="31" t="n">
        <f aca="false">$B$11*(($A$1068)*$C981/$B$12*$B$7+(1-$A$1068)*$D981/$B$12*$C$7)</f>
        <v>0</v>
      </c>
      <c r="BQ981" s="31" t="n">
        <f aca="false">$B$11*(($A$1069)*$C981/$B$12*$B$7+(1-$A$1069)*$D981/$B$12*$C$7)</f>
        <v>0</v>
      </c>
      <c r="BR981" s="31" t="n">
        <f aca="false">$B$11*(($A$1070)*$C981/$B$12*$B$7+(1-$A$1070)*$D981/$B$12*$C$7)</f>
        <v>0</v>
      </c>
      <c r="BS981" s="31" t="n">
        <f aca="false">$B$11*(($A$1071)*$C981/$B$12*$B$7+(1-$A$1071)*$D981/$B$12*$C$7)</f>
        <v>0</v>
      </c>
      <c r="BT981" s="31" t="n">
        <f aca="false">$B$11*(($A$1072)*$C981/$B$12*$B$7+(1-$A$1072)*$D981/$B$12*$C$7)</f>
        <v>0</v>
      </c>
      <c r="BU981" s="31" t="n">
        <f aca="false">$B$11*(($A$1073)*$C981/$B$12*$B$7+(1-$A$1073)*$D981/$B$12*$C$7)</f>
        <v>0</v>
      </c>
      <c r="BV981" s="31" t="n">
        <f aca="false">$B$11*(($A$1074)*$C981/$B$12*$B$7+(1-$A$1074)*$D981/$B$12*$C$7)</f>
        <v>0</v>
      </c>
      <c r="BW981" s="31" t="n">
        <f aca="false">$B$11*(($A$1075)*$C981/$B$12*$B$7+(1-$A$1075)*$D981/$B$12*$C$7)</f>
        <v>0</v>
      </c>
      <c r="BX981" s="31" t="n">
        <f aca="false">$B$11*(($A$1076)*$C981/$B$12*$B$7+(1-$A$1076)*$D981/$B$12*$C$7)</f>
        <v>0</v>
      </c>
      <c r="BY981" s="31" t="n">
        <f aca="false">$B$11*(($A$1077)*$C981/$B$12*$B$7+(1-$A$1077)*$D981/$B$12*$C$7)</f>
        <v>0</v>
      </c>
      <c r="BZ981" s="31" t="n">
        <f aca="false">$B$11*(($A$1078)*$C981/$B$12*$B$7+(1-$A$1078)*$D981/$B$12*$C$7)</f>
        <v>0</v>
      </c>
      <c r="CA981" s="31" t="n">
        <f aca="false">$B$11*(($A$1079)*$C981/$B$12*$B$7+(1-$A$1079)*$D981/$B$12*$C$7)</f>
        <v>0</v>
      </c>
      <c r="CB981" s="31" t="n">
        <f aca="false">$B$11*(($A$1080)*$C981/$B$12*$B$7+(1-$A$1080)*$D981/$B$12*$C$7)</f>
        <v>0</v>
      </c>
      <c r="CC981" s="31" t="n">
        <f aca="false">$B$11*(($A$1081)*$C981/$B$12*$B$7+(1-$A$1081)*$D981/$B$12*$C$7)</f>
        <v>0</v>
      </c>
    </row>
    <row r="982" customFormat="false" ht="15" hidden="false" customHeight="false" outlineLevel="0" collapsed="false">
      <c r="A982" s="21" t="n">
        <v>958</v>
      </c>
      <c r="B982" s="27" t="n">
        <v>0.660744474049283</v>
      </c>
      <c r="C982" s="9" t="n">
        <f aca="false">SUM(AM982:AV982)</f>
        <v>0</v>
      </c>
      <c r="D982" s="9" t="n">
        <f aca="false">SUM(AW982:BF982)</f>
        <v>0</v>
      </c>
      <c r="E982" s="24" t="n">
        <f aca="false">(1-C982/$B$12)*$B$8-C982/$B$12*$B$7</f>
        <v>0.05</v>
      </c>
      <c r="F982" s="24" t="n">
        <f aca="false">(1-D982/$B$12)*$C$8-D982/$B$12*$C$7</f>
        <v>0.09</v>
      </c>
      <c r="G982" s="47" t="n">
        <f aca="false">$B$11*($B$10*C982/$B$12*$B$7+(1-$B$10)*D982/$B$12*$C$7)</f>
        <v>0</v>
      </c>
      <c r="H982" s="24" t="n">
        <f aca="false">$B$10*E982+(1-$B$10)*F982</f>
        <v>0.07</v>
      </c>
      <c r="I982" s="21"/>
      <c r="J982" s="21"/>
      <c r="K982" s="21"/>
      <c r="L982" s="21"/>
      <c r="M982" s="21"/>
      <c r="N982" s="21"/>
      <c r="O982" s="21"/>
      <c r="P982" s="21"/>
      <c r="Q982" s="21"/>
      <c r="R982" s="27" t="n">
        <v>1.31268002715603</v>
      </c>
      <c r="S982" s="27" t="n">
        <v>1.92259120789084</v>
      </c>
      <c r="T982" s="27" t="n">
        <v>-1.09525635120703</v>
      </c>
      <c r="U982" s="27" t="n">
        <v>0.198114414087925</v>
      </c>
      <c r="V982" s="27" t="n">
        <v>1.09169460985277</v>
      </c>
      <c r="W982" s="27" t="n">
        <v>0.796467286906893</v>
      </c>
      <c r="X982" s="27" t="n">
        <v>0.0386939510829058</v>
      </c>
      <c r="Y982" s="27" t="n">
        <v>0.654406918641261</v>
      </c>
      <c r="Z982" s="27" t="n">
        <v>-0.219075725067774</v>
      </c>
      <c r="AA982" s="27" t="n">
        <v>-1.01652175639842</v>
      </c>
      <c r="AB982" s="27" t="n">
        <v>2.0724016001063</v>
      </c>
      <c r="AC982" s="27" t="n">
        <v>-0.323557650536581</v>
      </c>
      <c r="AD982" s="27" t="n">
        <v>1.23783528169371</v>
      </c>
      <c r="AE982" s="27" t="n">
        <v>0.394077343253322</v>
      </c>
      <c r="AF982" s="27" t="n">
        <v>0.352494415601871</v>
      </c>
      <c r="AG982" s="27" t="n">
        <v>0.798907058176813</v>
      </c>
      <c r="AH982" s="27" t="n">
        <v>0.59372642474779</v>
      </c>
      <c r="AI982" s="27" t="n">
        <v>-0.622047712489694</v>
      </c>
      <c r="AJ982" s="27" t="n">
        <v>0.500035343082044</v>
      </c>
      <c r="AK982" s="27" t="n">
        <v>-0.268439722633892</v>
      </c>
      <c r="AL982" s="21"/>
      <c r="AM982" s="31" t="n">
        <f aca="false">IF(SQRT($B$9)*$B982+SQRT(1-$B$9)*R982&lt;_xlfn.NORM.S.INV($B$6),1,0)</f>
        <v>0</v>
      </c>
      <c r="AN982" s="31" t="n">
        <f aca="false">IF(SQRT($B$9)*$B982+SQRT(1-$B$9)*S982&lt;_xlfn.NORM.S.INV($B$6),1,0)</f>
        <v>0</v>
      </c>
      <c r="AO982" s="31" t="n">
        <f aca="false">IF(SQRT($B$9)*$B982+SQRT(1-$B$9)*T982&lt;_xlfn.NORM.S.INV($B$6),1,0)</f>
        <v>0</v>
      </c>
      <c r="AP982" s="31" t="n">
        <f aca="false">IF(SQRT($B$9)*$B982+SQRT(1-$B$9)*U982&lt;_xlfn.NORM.S.INV($B$6),1,0)</f>
        <v>0</v>
      </c>
      <c r="AQ982" s="31" t="n">
        <f aca="false">IF(SQRT($B$9)*$B982+SQRT(1-$B$9)*V982&lt;_xlfn.NORM.S.INV($B$6),1,0)</f>
        <v>0</v>
      </c>
      <c r="AR982" s="31" t="n">
        <f aca="false">IF(SQRT($B$9)*$B982+SQRT(1-$B$9)*W982&lt;_xlfn.NORM.S.INV($B$6),1,0)</f>
        <v>0</v>
      </c>
      <c r="AS982" s="31" t="n">
        <f aca="false">IF(SQRT($B$9)*$B982+SQRT(1-$B$9)*X982&lt;_xlfn.NORM.S.INV($B$6),1,0)</f>
        <v>0</v>
      </c>
      <c r="AT982" s="31" t="n">
        <f aca="false">IF(SQRT($B$9)*$B982+SQRT(1-$B$9)*Y982&lt;_xlfn.NORM.S.INV($B$6),1,0)</f>
        <v>0</v>
      </c>
      <c r="AU982" s="31" t="n">
        <f aca="false">IF(SQRT($B$9)*$B982+SQRT(1-$B$9)*Z982&lt;_xlfn.NORM.S.INV($B$6),1,0)</f>
        <v>0</v>
      </c>
      <c r="AV982" s="31" t="n">
        <f aca="false">IF(SQRT($B$9)*$B982+SQRT(1-$B$9)*AA982&lt;_xlfn.NORM.S.INV($B$6),1,0)</f>
        <v>0</v>
      </c>
      <c r="AW982" s="31" t="n">
        <f aca="false">IF(SQRT($C$9)*$B982+SQRT(1-$C$9)*AB982&lt;_xlfn.NORM.S.INV($C$6),1,0)</f>
        <v>0</v>
      </c>
      <c r="AX982" s="31" t="n">
        <f aca="false">IF(SQRT($C$9)*$B982+SQRT(1-$C$9)*AC982&lt;_xlfn.NORM.S.INV($C$6),1,0)</f>
        <v>0</v>
      </c>
      <c r="AY982" s="31" t="n">
        <f aca="false">IF(SQRT($C$9)*$B982+SQRT(1-$C$9)*AD982&lt;_xlfn.NORM.S.INV($C$6),1,0)</f>
        <v>0</v>
      </c>
      <c r="AZ982" s="31" t="n">
        <f aca="false">IF(SQRT($C$9)*$B982+SQRT(1-$C$9)*AE982&lt;_xlfn.NORM.S.INV($C$6),1,0)</f>
        <v>0</v>
      </c>
      <c r="BA982" s="31" t="n">
        <f aca="false">IF(SQRT($C$9)*$B982+SQRT(1-$C$9)*AF982&lt;_xlfn.NORM.S.INV($C$6),1,0)</f>
        <v>0</v>
      </c>
      <c r="BB982" s="31" t="n">
        <f aca="false">IF(SQRT($C$9)*$B982+SQRT(1-$C$9)*AG982&lt;_xlfn.NORM.S.INV($C$6),1,0)</f>
        <v>0</v>
      </c>
      <c r="BC982" s="31" t="n">
        <f aca="false">IF(SQRT($C$9)*$B982+SQRT(1-$C$9)*AH982&lt;_xlfn.NORM.S.INV($C$6),1,0)</f>
        <v>0</v>
      </c>
      <c r="BD982" s="31" t="n">
        <f aca="false">IF(SQRT($C$9)*$B982+SQRT(1-$C$9)*AI982&lt;_xlfn.NORM.S.INV($C$6),1,0)</f>
        <v>0</v>
      </c>
      <c r="BE982" s="31" t="n">
        <f aca="false">IF(SQRT($C$9)*$B982+SQRT(1-$C$9)*AJ982&lt;_xlfn.NORM.S.INV($C$6),1,0)</f>
        <v>0</v>
      </c>
      <c r="BF982" s="31" t="n">
        <f aca="false">IF(SQRT($C$9)*$B982+SQRT(1-$C$9)*AK982&lt;_xlfn.NORM.S.INV($C$6),1,0)</f>
        <v>0</v>
      </c>
      <c r="BG982" s="21"/>
      <c r="BH982" s="21"/>
      <c r="BI982" s="31" t="n">
        <f aca="false">$B$11*(($A$1061)*$C982/$B$12*$B$7+(1-$A$1061)*$D982/$B$12*$C$7)</f>
        <v>0</v>
      </c>
      <c r="BJ982" s="31" t="n">
        <f aca="false">$B$11*(($A$1062)*$C982/$B$12*$B$7+(1-$A$1062)*$D982/$B$12*$C$7)</f>
        <v>0</v>
      </c>
      <c r="BK982" s="31" t="n">
        <f aca="false">$B$11*(($A$1063)*$C982/$B$12*$B$7+(1-$A$1063)*$D982/$B$12*$C$7)</f>
        <v>0</v>
      </c>
      <c r="BL982" s="31" t="n">
        <f aca="false">$B$11*(($A$1064)*$C982/$B$12*$B$7+(1-$A$1064)*$D982/$B$12*$C$7)</f>
        <v>0</v>
      </c>
      <c r="BM982" s="31" t="n">
        <f aca="false">$B$11*(($A$1065)*$C982/$B$12*$B$7+(1-$A$1065)*$D982/$B$12*$C$7)</f>
        <v>0</v>
      </c>
      <c r="BN982" s="31" t="n">
        <f aca="false">$B$11*(($A$1066)*$C982/$B$12*$B$7+(1-$A$1066)*$D982/$B$12*$C$7)</f>
        <v>0</v>
      </c>
      <c r="BO982" s="31" t="n">
        <f aca="false">$B$11*(($A$1067)*$C982/$B$12*$B$7+(1-$A$1067)*$D982/$B$12*$C$7)</f>
        <v>0</v>
      </c>
      <c r="BP982" s="31" t="n">
        <f aca="false">$B$11*(($A$1068)*$C982/$B$12*$B$7+(1-$A$1068)*$D982/$B$12*$C$7)</f>
        <v>0</v>
      </c>
      <c r="BQ982" s="31" t="n">
        <f aca="false">$B$11*(($A$1069)*$C982/$B$12*$B$7+(1-$A$1069)*$D982/$B$12*$C$7)</f>
        <v>0</v>
      </c>
      <c r="BR982" s="31" t="n">
        <f aca="false">$B$11*(($A$1070)*$C982/$B$12*$B$7+(1-$A$1070)*$D982/$B$12*$C$7)</f>
        <v>0</v>
      </c>
      <c r="BS982" s="31" t="n">
        <f aca="false">$B$11*(($A$1071)*$C982/$B$12*$B$7+(1-$A$1071)*$D982/$B$12*$C$7)</f>
        <v>0</v>
      </c>
      <c r="BT982" s="31" t="n">
        <f aca="false">$B$11*(($A$1072)*$C982/$B$12*$B$7+(1-$A$1072)*$D982/$B$12*$C$7)</f>
        <v>0</v>
      </c>
      <c r="BU982" s="31" t="n">
        <f aca="false">$B$11*(($A$1073)*$C982/$B$12*$B$7+(1-$A$1073)*$D982/$B$12*$C$7)</f>
        <v>0</v>
      </c>
      <c r="BV982" s="31" t="n">
        <f aca="false">$B$11*(($A$1074)*$C982/$B$12*$B$7+(1-$A$1074)*$D982/$B$12*$C$7)</f>
        <v>0</v>
      </c>
      <c r="BW982" s="31" t="n">
        <f aca="false">$B$11*(($A$1075)*$C982/$B$12*$B$7+(1-$A$1075)*$D982/$B$12*$C$7)</f>
        <v>0</v>
      </c>
      <c r="BX982" s="31" t="n">
        <f aca="false">$B$11*(($A$1076)*$C982/$B$12*$B$7+(1-$A$1076)*$D982/$B$12*$C$7)</f>
        <v>0</v>
      </c>
      <c r="BY982" s="31" t="n">
        <f aca="false">$B$11*(($A$1077)*$C982/$B$12*$B$7+(1-$A$1077)*$D982/$B$12*$C$7)</f>
        <v>0</v>
      </c>
      <c r="BZ982" s="31" t="n">
        <f aca="false">$B$11*(($A$1078)*$C982/$B$12*$B$7+(1-$A$1078)*$D982/$B$12*$C$7)</f>
        <v>0</v>
      </c>
      <c r="CA982" s="31" t="n">
        <f aca="false">$B$11*(($A$1079)*$C982/$B$12*$B$7+(1-$A$1079)*$D982/$B$12*$C$7)</f>
        <v>0</v>
      </c>
      <c r="CB982" s="31" t="n">
        <f aca="false">$B$11*(($A$1080)*$C982/$B$12*$B$7+(1-$A$1080)*$D982/$B$12*$C$7)</f>
        <v>0</v>
      </c>
      <c r="CC982" s="31" t="n">
        <f aca="false">$B$11*(($A$1081)*$C982/$B$12*$B$7+(1-$A$1081)*$D982/$B$12*$C$7)</f>
        <v>0</v>
      </c>
    </row>
    <row r="983" customFormat="false" ht="15" hidden="false" customHeight="false" outlineLevel="0" collapsed="false">
      <c r="A983" s="21" t="n">
        <v>959</v>
      </c>
      <c r="B983" s="27" t="n">
        <v>0.882587639728981</v>
      </c>
      <c r="C983" s="9" t="n">
        <f aca="false">SUM(AM983:AV983)</f>
        <v>0</v>
      </c>
      <c r="D983" s="9" t="n">
        <f aca="false">SUM(AW983:BF983)</f>
        <v>1</v>
      </c>
      <c r="E983" s="24" t="n">
        <f aca="false">(1-C983/$B$12)*$B$8-C983/$B$12*$B$7</f>
        <v>0.05</v>
      </c>
      <c r="F983" s="24" t="n">
        <f aca="false">(1-D983/$B$12)*$C$8-D983/$B$12*$C$7</f>
        <v>0.021</v>
      </c>
      <c r="G983" s="47" t="n">
        <f aca="false">$B$11*($B$10*C983/$B$12*$B$7+(1-$B$10)*D983/$B$12*$C$7)</f>
        <v>300</v>
      </c>
      <c r="H983" s="24" t="n">
        <f aca="false">$B$10*E983+(1-$B$10)*F983</f>
        <v>0.0355</v>
      </c>
      <c r="I983" s="21"/>
      <c r="J983" s="21"/>
      <c r="K983" s="21"/>
      <c r="L983" s="21"/>
      <c r="M983" s="21"/>
      <c r="N983" s="21"/>
      <c r="O983" s="21"/>
      <c r="P983" s="21"/>
      <c r="Q983" s="21"/>
      <c r="R983" s="27" t="n">
        <v>-0.347249773143258</v>
      </c>
      <c r="S983" s="27" t="n">
        <v>-0.511437600411544</v>
      </c>
      <c r="T983" s="27" t="n">
        <v>-0.423581624767736</v>
      </c>
      <c r="U983" s="27" t="n">
        <v>-0.32913853895575</v>
      </c>
      <c r="V983" s="27" t="n">
        <v>0.762651761029432</v>
      </c>
      <c r="W983" s="27" t="n">
        <v>1.10838954916178</v>
      </c>
      <c r="X983" s="27" t="n">
        <v>-0.166643119064695</v>
      </c>
      <c r="Y983" s="27" t="n">
        <v>-1.14015960574362</v>
      </c>
      <c r="Z983" s="27" t="n">
        <v>-0.160708233382493</v>
      </c>
      <c r="AA983" s="27" t="n">
        <v>0.17520608833998</v>
      </c>
      <c r="AB983" s="27" t="n">
        <v>1.22240647017355</v>
      </c>
      <c r="AC983" s="27" t="n">
        <v>-2.51504167308408</v>
      </c>
      <c r="AD983" s="27" t="n">
        <v>0.621506044688388</v>
      </c>
      <c r="AE983" s="27" t="n">
        <v>1.89286025211637</v>
      </c>
      <c r="AF983" s="27" t="n">
        <v>-1.00165955130965</v>
      </c>
      <c r="AG983" s="27" t="n">
        <v>-0.514612839659128</v>
      </c>
      <c r="AH983" s="27" t="n">
        <v>1.29296991248053</v>
      </c>
      <c r="AI983" s="27" t="n">
        <v>-0.19940636938374</v>
      </c>
      <c r="AJ983" s="27" t="n">
        <v>-0.754247247818558</v>
      </c>
      <c r="AK983" s="27" t="n">
        <v>-1.88935689843486</v>
      </c>
      <c r="AL983" s="21"/>
      <c r="AM983" s="31" t="n">
        <f aca="false">IF(SQRT($B$9)*$B983+SQRT(1-$B$9)*R983&lt;_xlfn.NORM.S.INV($B$6),1,0)</f>
        <v>0</v>
      </c>
      <c r="AN983" s="31" t="n">
        <f aca="false">IF(SQRT($B$9)*$B983+SQRT(1-$B$9)*S983&lt;_xlfn.NORM.S.INV($B$6),1,0)</f>
        <v>0</v>
      </c>
      <c r="AO983" s="31" t="n">
        <f aca="false">IF(SQRT($B$9)*$B983+SQRT(1-$B$9)*T983&lt;_xlfn.NORM.S.INV($B$6),1,0)</f>
        <v>0</v>
      </c>
      <c r="AP983" s="31" t="n">
        <f aca="false">IF(SQRT($B$9)*$B983+SQRT(1-$B$9)*U983&lt;_xlfn.NORM.S.INV($B$6),1,0)</f>
        <v>0</v>
      </c>
      <c r="AQ983" s="31" t="n">
        <f aca="false">IF(SQRT($B$9)*$B983+SQRT(1-$B$9)*V983&lt;_xlfn.NORM.S.INV($B$6),1,0)</f>
        <v>0</v>
      </c>
      <c r="AR983" s="31" t="n">
        <f aca="false">IF(SQRT($B$9)*$B983+SQRT(1-$B$9)*W983&lt;_xlfn.NORM.S.INV($B$6),1,0)</f>
        <v>0</v>
      </c>
      <c r="AS983" s="31" t="n">
        <f aca="false">IF(SQRT($B$9)*$B983+SQRT(1-$B$9)*X983&lt;_xlfn.NORM.S.INV($B$6),1,0)</f>
        <v>0</v>
      </c>
      <c r="AT983" s="31" t="n">
        <f aca="false">IF(SQRT($B$9)*$B983+SQRT(1-$B$9)*Y983&lt;_xlfn.NORM.S.INV($B$6),1,0)</f>
        <v>0</v>
      </c>
      <c r="AU983" s="31" t="n">
        <f aca="false">IF(SQRT($B$9)*$B983+SQRT(1-$B$9)*Z983&lt;_xlfn.NORM.S.INV($B$6),1,0)</f>
        <v>0</v>
      </c>
      <c r="AV983" s="31" t="n">
        <f aca="false">IF(SQRT($B$9)*$B983+SQRT(1-$B$9)*AA983&lt;_xlfn.NORM.S.INV($B$6),1,0)</f>
        <v>0</v>
      </c>
      <c r="AW983" s="31" t="n">
        <f aca="false">IF(SQRT($C$9)*$B983+SQRT(1-$C$9)*AB983&lt;_xlfn.NORM.S.INV($C$6),1,0)</f>
        <v>0</v>
      </c>
      <c r="AX983" s="31" t="n">
        <f aca="false">IF(SQRT($C$9)*$B983+SQRT(1-$C$9)*AC983&lt;_xlfn.NORM.S.INV($C$6),1,0)</f>
        <v>1</v>
      </c>
      <c r="AY983" s="31" t="n">
        <f aca="false">IF(SQRT($C$9)*$B983+SQRT(1-$C$9)*AD983&lt;_xlfn.NORM.S.INV($C$6),1,0)</f>
        <v>0</v>
      </c>
      <c r="AZ983" s="31" t="n">
        <f aca="false">IF(SQRT($C$9)*$B983+SQRT(1-$C$9)*AE983&lt;_xlfn.NORM.S.INV($C$6),1,0)</f>
        <v>0</v>
      </c>
      <c r="BA983" s="31" t="n">
        <f aca="false">IF(SQRT($C$9)*$B983+SQRT(1-$C$9)*AF983&lt;_xlfn.NORM.S.INV($C$6),1,0)</f>
        <v>0</v>
      </c>
      <c r="BB983" s="31" t="n">
        <f aca="false">IF(SQRT($C$9)*$B983+SQRT(1-$C$9)*AG983&lt;_xlfn.NORM.S.INV($C$6),1,0)</f>
        <v>0</v>
      </c>
      <c r="BC983" s="31" t="n">
        <f aca="false">IF(SQRT($C$9)*$B983+SQRT(1-$C$9)*AH983&lt;_xlfn.NORM.S.INV($C$6),1,0)</f>
        <v>0</v>
      </c>
      <c r="BD983" s="31" t="n">
        <f aca="false">IF(SQRT($C$9)*$B983+SQRT(1-$C$9)*AI983&lt;_xlfn.NORM.S.INV($C$6),1,0)</f>
        <v>0</v>
      </c>
      <c r="BE983" s="31" t="n">
        <f aca="false">IF(SQRT($C$9)*$B983+SQRT(1-$C$9)*AJ983&lt;_xlfn.NORM.S.INV($C$6),1,0)</f>
        <v>0</v>
      </c>
      <c r="BF983" s="31" t="n">
        <f aca="false">IF(SQRT($C$9)*$B983+SQRT(1-$C$9)*AK983&lt;_xlfn.NORM.S.INV($C$6),1,0)</f>
        <v>0</v>
      </c>
      <c r="BG983" s="21"/>
      <c r="BH983" s="21"/>
      <c r="BI983" s="31" t="n">
        <f aca="false">$B$11*(($A$1061)*$C983/$B$12*$B$7+(1-$A$1061)*$D983/$B$12*$C$7)</f>
        <v>600</v>
      </c>
      <c r="BJ983" s="31" t="n">
        <f aca="false">$B$11*(($A$1062)*$C983/$B$12*$B$7+(1-$A$1062)*$D983/$B$12*$C$7)</f>
        <v>570</v>
      </c>
      <c r="BK983" s="31" t="n">
        <f aca="false">$B$11*(($A$1063)*$C983/$B$12*$B$7+(1-$A$1063)*$D983/$B$12*$C$7)</f>
        <v>540</v>
      </c>
      <c r="BL983" s="31" t="n">
        <f aca="false">$B$11*(($A$1064)*$C983/$B$12*$B$7+(1-$A$1064)*$D983/$B$12*$C$7)</f>
        <v>510</v>
      </c>
      <c r="BM983" s="31" t="n">
        <f aca="false">$B$11*(($A$1065)*$C983/$B$12*$B$7+(1-$A$1065)*$D983/$B$12*$C$7)</f>
        <v>480</v>
      </c>
      <c r="BN983" s="31" t="n">
        <f aca="false">$B$11*(($A$1066)*$C983/$B$12*$B$7+(1-$A$1066)*$D983/$B$12*$C$7)</f>
        <v>450</v>
      </c>
      <c r="BO983" s="31" t="n">
        <f aca="false">$B$11*(($A$1067)*$C983/$B$12*$B$7+(1-$A$1067)*$D983/$B$12*$C$7)</f>
        <v>420</v>
      </c>
      <c r="BP983" s="31" t="n">
        <f aca="false">$B$11*(($A$1068)*$C983/$B$12*$B$7+(1-$A$1068)*$D983/$B$12*$C$7)</f>
        <v>390</v>
      </c>
      <c r="BQ983" s="31" t="n">
        <f aca="false">$B$11*(($A$1069)*$C983/$B$12*$B$7+(1-$A$1069)*$D983/$B$12*$C$7)</f>
        <v>360</v>
      </c>
      <c r="BR983" s="31" t="n">
        <f aca="false">$B$11*(($A$1070)*$C983/$B$12*$B$7+(1-$A$1070)*$D983/$B$12*$C$7)</f>
        <v>330</v>
      </c>
      <c r="BS983" s="31" t="n">
        <f aca="false">$B$11*(($A$1071)*$C983/$B$12*$B$7+(1-$A$1071)*$D983/$B$12*$C$7)</f>
        <v>300</v>
      </c>
      <c r="BT983" s="31" t="n">
        <f aca="false">$B$11*(($A$1072)*$C983/$B$12*$B$7+(1-$A$1072)*$D983/$B$12*$C$7)</f>
        <v>270</v>
      </c>
      <c r="BU983" s="31" t="n">
        <f aca="false">$B$11*(($A$1073)*$C983/$B$12*$B$7+(1-$A$1073)*$D983/$B$12*$C$7)</f>
        <v>240</v>
      </c>
      <c r="BV983" s="31" t="n">
        <f aca="false">$B$11*(($A$1074)*$C983/$B$12*$B$7+(1-$A$1074)*$D983/$B$12*$C$7)</f>
        <v>210</v>
      </c>
      <c r="BW983" s="31" t="n">
        <f aca="false">$B$11*(($A$1075)*$C983/$B$12*$B$7+(1-$A$1075)*$D983/$B$12*$C$7)</f>
        <v>180</v>
      </c>
      <c r="BX983" s="31" t="n">
        <f aca="false">$B$11*(($A$1076)*$C983/$B$12*$B$7+(1-$A$1076)*$D983/$B$12*$C$7)</f>
        <v>150</v>
      </c>
      <c r="BY983" s="31" t="n">
        <f aca="false">$B$11*(($A$1077)*$C983/$B$12*$B$7+(1-$A$1077)*$D983/$B$12*$C$7)</f>
        <v>120</v>
      </c>
      <c r="BZ983" s="31" t="n">
        <f aca="false">$B$11*(($A$1078)*$C983/$B$12*$B$7+(1-$A$1078)*$D983/$B$12*$C$7)</f>
        <v>90</v>
      </c>
      <c r="CA983" s="31" t="n">
        <f aca="false">$B$11*(($A$1079)*$C983/$B$12*$B$7+(1-$A$1079)*$D983/$B$12*$C$7)</f>
        <v>60</v>
      </c>
      <c r="CB983" s="31" t="n">
        <f aca="false">$B$11*(($A$1080)*$C983/$B$12*$B$7+(1-$A$1080)*$D983/$B$12*$C$7)</f>
        <v>30</v>
      </c>
      <c r="CC983" s="31" t="n">
        <f aca="false">$B$11*(($A$1081)*$C983/$B$12*$B$7+(1-$A$1081)*$D983/$B$12*$C$7)</f>
        <v>0</v>
      </c>
    </row>
    <row r="984" customFormat="false" ht="15" hidden="false" customHeight="false" outlineLevel="0" collapsed="false">
      <c r="A984" s="21" t="n">
        <v>960</v>
      </c>
      <c r="B984" s="27" t="n">
        <v>2.53492031077822</v>
      </c>
      <c r="C984" s="9" t="n">
        <f aca="false">SUM(AM984:AV984)</f>
        <v>0</v>
      </c>
      <c r="D984" s="9" t="n">
        <f aca="false">SUM(AW984:BF984)</f>
        <v>0</v>
      </c>
      <c r="E984" s="24" t="n">
        <f aca="false">(1-C984/$B$12)*$B$8-C984/$B$12*$B$7</f>
        <v>0.05</v>
      </c>
      <c r="F984" s="24" t="n">
        <f aca="false">(1-D984/$B$12)*$C$8-D984/$B$12*$C$7</f>
        <v>0.09</v>
      </c>
      <c r="G984" s="47" t="n">
        <f aca="false">$B$11*($B$10*C984/$B$12*$B$7+(1-$B$10)*D984/$B$12*$C$7)</f>
        <v>0</v>
      </c>
      <c r="H984" s="24" t="n">
        <f aca="false">$B$10*E984+(1-$B$10)*F984</f>
        <v>0.07</v>
      </c>
      <c r="I984" s="21"/>
      <c r="J984" s="21"/>
      <c r="K984" s="21"/>
      <c r="L984" s="21"/>
      <c r="M984" s="21"/>
      <c r="N984" s="21"/>
      <c r="O984" s="21"/>
      <c r="P984" s="21"/>
      <c r="Q984" s="21"/>
      <c r="R984" s="27" t="n">
        <v>0.505445264996178</v>
      </c>
      <c r="S984" s="27" t="n">
        <v>-0.479117612393278</v>
      </c>
      <c r="T984" s="27" t="n">
        <v>-2.17530023012787</v>
      </c>
      <c r="U984" s="27" t="n">
        <v>-0.845249213268455</v>
      </c>
      <c r="V984" s="27" t="n">
        <v>0.626462389527618</v>
      </c>
      <c r="W984" s="27" t="n">
        <v>-0.998793302080217</v>
      </c>
      <c r="X984" s="27" t="n">
        <v>1.46146762115499</v>
      </c>
      <c r="Y984" s="27" t="n">
        <v>-1.68115995620204</v>
      </c>
      <c r="Z984" s="27" t="n">
        <v>-0.291764885535008</v>
      </c>
      <c r="AA984" s="27" t="n">
        <v>-1.32519764302043</v>
      </c>
      <c r="AB984" s="27" t="n">
        <v>-0.684350624636004</v>
      </c>
      <c r="AC984" s="27" t="n">
        <v>0.416486966568565</v>
      </c>
      <c r="AD984" s="27" t="n">
        <v>0.462356204208025</v>
      </c>
      <c r="AE984" s="27" t="n">
        <v>-0.249824744941376</v>
      </c>
      <c r="AF984" s="27" t="n">
        <v>1.11024071318116</v>
      </c>
      <c r="AG984" s="27" t="n">
        <v>0.318395662466638</v>
      </c>
      <c r="AH984" s="27" t="n">
        <v>-1.2541319046455</v>
      </c>
      <c r="AI984" s="27" t="n">
        <v>0.0346310848340536</v>
      </c>
      <c r="AJ984" s="27" t="n">
        <v>-1.05725747062761</v>
      </c>
      <c r="AK984" s="27" t="n">
        <v>0.43612411168649</v>
      </c>
      <c r="AL984" s="21"/>
      <c r="AM984" s="31" t="n">
        <f aca="false">IF(SQRT($B$9)*$B984+SQRT(1-$B$9)*R984&lt;_xlfn.NORM.S.INV($B$6),1,0)</f>
        <v>0</v>
      </c>
      <c r="AN984" s="31" t="n">
        <f aca="false">IF(SQRT($B$9)*$B984+SQRT(1-$B$9)*S984&lt;_xlfn.NORM.S.INV($B$6),1,0)</f>
        <v>0</v>
      </c>
      <c r="AO984" s="31" t="n">
        <f aca="false">IF(SQRT($B$9)*$B984+SQRT(1-$B$9)*T984&lt;_xlfn.NORM.S.INV($B$6),1,0)</f>
        <v>0</v>
      </c>
      <c r="AP984" s="31" t="n">
        <f aca="false">IF(SQRT($B$9)*$B984+SQRT(1-$B$9)*U984&lt;_xlfn.NORM.S.INV($B$6),1,0)</f>
        <v>0</v>
      </c>
      <c r="AQ984" s="31" t="n">
        <f aca="false">IF(SQRT($B$9)*$B984+SQRT(1-$B$9)*V984&lt;_xlfn.NORM.S.INV($B$6),1,0)</f>
        <v>0</v>
      </c>
      <c r="AR984" s="31" t="n">
        <f aca="false">IF(SQRT($B$9)*$B984+SQRT(1-$B$9)*W984&lt;_xlfn.NORM.S.INV($B$6),1,0)</f>
        <v>0</v>
      </c>
      <c r="AS984" s="31" t="n">
        <f aca="false">IF(SQRT($B$9)*$B984+SQRT(1-$B$9)*X984&lt;_xlfn.NORM.S.INV($B$6),1,0)</f>
        <v>0</v>
      </c>
      <c r="AT984" s="31" t="n">
        <f aca="false">IF(SQRT($B$9)*$B984+SQRT(1-$B$9)*Y984&lt;_xlfn.NORM.S.INV($B$6),1,0)</f>
        <v>0</v>
      </c>
      <c r="AU984" s="31" t="n">
        <f aca="false">IF(SQRT($B$9)*$B984+SQRT(1-$B$9)*Z984&lt;_xlfn.NORM.S.INV($B$6),1,0)</f>
        <v>0</v>
      </c>
      <c r="AV984" s="31" t="n">
        <f aca="false">IF(SQRT($B$9)*$B984+SQRT(1-$B$9)*AA984&lt;_xlfn.NORM.S.INV($B$6),1,0)</f>
        <v>0</v>
      </c>
      <c r="AW984" s="31" t="n">
        <f aca="false">IF(SQRT($C$9)*$B984+SQRT(1-$C$9)*AB984&lt;_xlfn.NORM.S.INV($C$6),1,0)</f>
        <v>0</v>
      </c>
      <c r="AX984" s="31" t="n">
        <f aca="false">IF(SQRT($C$9)*$B984+SQRT(1-$C$9)*AC984&lt;_xlfn.NORM.S.INV($C$6),1,0)</f>
        <v>0</v>
      </c>
      <c r="AY984" s="31" t="n">
        <f aca="false">IF(SQRT($C$9)*$B984+SQRT(1-$C$9)*AD984&lt;_xlfn.NORM.S.INV($C$6),1,0)</f>
        <v>0</v>
      </c>
      <c r="AZ984" s="31" t="n">
        <f aca="false">IF(SQRT($C$9)*$B984+SQRT(1-$C$9)*AE984&lt;_xlfn.NORM.S.INV($C$6),1,0)</f>
        <v>0</v>
      </c>
      <c r="BA984" s="31" t="n">
        <f aca="false">IF(SQRT($C$9)*$B984+SQRT(1-$C$9)*AF984&lt;_xlfn.NORM.S.INV($C$6),1,0)</f>
        <v>0</v>
      </c>
      <c r="BB984" s="31" t="n">
        <f aca="false">IF(SQRT($C$9)*$B984+SQRT(1-$C$9)*AG984&lt;_xlfn.NORM.S.INV($C$6),1,0)</f>
        <v>0</v>
      </c>
      <c r="BC984" s="31" t="n">
        <f aca="false">IF(SQRT($C$9)*$B984+SQRT(1-$C$9)*AH984&lt;_xlfn.NORM.S.INV($C$6),1,0)</f>
        <v>0</v>
      </c>
      <c r="BD984" s="31" t="n">
        <f aca="false">IF(SQRT($C$9)*$B984+SQRT(1-$C$9)*AI984&lt;_xlfn.NORM.S.INV($C$6),1,0)</f>
        <v>0</v>
      </c>
      <c r="BE984" s="31" t="n">
        <f aca="false">IF(SQRT($C$9)*$B984+SQRT(1-$C$9)*AJ984&lt;_xlfn.NORM.S.INV($C$6),1,0)</f>
        <v>0</v>
      </c>
      <c r="BF984" s="31" t="n">
        <f aca="false">IF(SQRT($C$9)*$B984+SQRT(1-$C$9)*AK984&lt;_xlfn.NORM.S.INV($C$6),1,0)</f>
        <v>0</v>
      </c>
      <c r="BG984" s="21"/>
      <c r="BH984" s="21"/>
      <c r="BI984" s="31" t="n">
        <f aca="false">$B$11*(($A$1061)*$C984/$B$12*$B$7+(1-$A$1061)*$D984/$B$12*$C$7)</f>
        <v>0</v>
      </c>
      <c r="BJ984" s="31" t="n">
        <f aca="false">$B$11*(($A$1062)*$C984/$B$12*$B$7+(1-$A$1062)*$D984/$B$12*$C$7)</f>
        <v>0</v>
      </c>
      <c r="BK984" s="31" t="n">
        <f aca="false">$B$11*(($A$1063)*$C984/$B$12*$B$7+(1-$A$1063)*$D984/$B$12*$C$7)</f>
        <v>0</v>
      </c>
      <c r="BL984" s="31" t="n">
        <f aca="false">$B$11*(($A$1064)*$C984/$B$12*$B$7+(1-$A$1064)*$D984/$B$12*$C$7)</f>
        <v>0</v>
      </c>
      <c r="BM984" s="31" t="n">
        <f aca="false">$B$11*(($A$1065)*$C984/$B$12*$B$7+(1-$A$1065)*$D984/$B$12*$C$7)</f>
        <v>0</v>
      </c>
      <c r="BN984" s="31" t="n">
        <f aca="false">$B$11*(($A$1066)*$C984/$B$12*$B$7+(1-$A$1066)*$D984/$B$12*$C$7)</f>
        <v>0</v>
      </c>
      <c r="BO984" s="31" t="n">
        <f aca="false">$B$11*(($A$1067)*$C984/$B$12*$B$7+(1-$A$1067)*$D984/$B$12*$C$7)</f>
        <v>0</v>
      </c>
      <c r="BP984" s="31" t="n">
        <f aca="false">$B$11*(($A$1068)*$C984/$B$12*$B$7+(1-$A$1068)*$D984/$B$12*$C$7)</f>
        <v>0</v>
      </c>
      <c r="BQ984" s="31" t="n">
        <f aca="false">$B$11*(($A$1069)*$C984/$B$12*$B$7+(1-$A$1069)*$D984/$B$12*$C$7)</f>
        <v>0</v>
      </c>
      <c r="BR984" s="31" t="n">
        <f aca="false">$B$11*(($A$1070)*$C984/$B$12*$B$7+(1-$A$1070)*$D984/$B$12*$C$7)</f>
        <v>0</v>
      </c>
      <c r="BS984" s="31" t="n">
        <f aca="false">$B$11*(($A$1071)*$C984/$B$12*$B$7+(1-$A$1071)*$D984/$B$12*$C$7)</f>
        <v>0</v>
      </c>
      <c r="BT984" s="31" t="n">
        <f aca="false">$B$11*(($A$1072)*$C984/$B$12*$B$7+(1-$A$1072)*$D984/$B$12*$C$7)</f>
        <v>0</v>
      </c>
      <c r="BU984" s="31" t="n">
        <f aca="false">$B$11*(($A$1073)*$C984/$B$12*$B$7+(1-$A$1073)*$D984/$B$12*$C$7)</f>
        <v>0</v>
      </c>
      <c r="BV984" s="31" t="n">
        <f aca="false">$B$11*(($A$1074)*$C984/$B$12*$B$7+(1-$A$1074)*$D984/$B$12*$C$7)</f>
        <v>0</v>
      </c>
      <c r="BW984" s="31" t="n">
        <f aca="false">$B$11*(($A$1075)*$C984/$B$12*$B$7+(1-$A$1075)*$D984/$B$12*$C$7)</f>
        <v>0</v>
      </c>
      <c r="BX984" s="31" t="n">
        <f aca="false">$B$11*(($A$1076)*$C984/$B$12*$B$7+(1-$A$1076)*$D984/$B$12*$C$7)</f>
        <v>0</v>
      </c>
      <c r="BY984" s="31" t="n">
        <f aca="false">$B$11*(($A$1077)*$C984/$B$12*$B$7+(1-$A$1077)*$D984/$B$12*$C$7)</f>
        <v>0</v>
      </c>
      <c r="BZ984" s="31" t="n">
        <f aca="false">$B$11*(($A$1078)*$C984/$B$12*$B$7+(1-$A$1078)*$D984/$B$12*$C$7)</f>
        <v>0</v>
      </c>
      <c r="CA984" s="31" t="n">
        <f aca="false">$B$11*(($A$1079)*$C984/$B$12*$B$7+(1-$A$1079)*$D984/$B$12*$C$7)</f>
        <v>0</v>
      </c>
      <c r="CB984" s="31" t="n">
        <f aca="false">$B$11*(($A$1080)*$C984/$B$12*$B$7+(1-$A$1080)*$D984/$B$12*$C$7)</f>
        <v>0</v>
      </c>
      <c r="CC984" s="31" t="n">
        <f aca="false">$B$11*(($A$1081)*$C984/$B$12*$B$7+(1-$A$1081)*$D984/$B$12*$C$7)</f>
        <v>0</v>
      </c>
    </row>
    <row r="985" customFormat="false" ht="15" hidden="false" customHeight="false" outlineLevel="0" collapsed="false">
      <c r="A985" s="21" t="n">
        <v>961</v>
      </c>
      <c r="B985" s="27" t="n">
        <v>-0.660932535538629</v>
      </c>
      <c r="C985" s="9" t="n">
        <f aca="false">SUM(AM985:AV985)</f>
        <v>0</v>
      </c>
      <c r="D985" s="9" t="n">
        <f aca="false">SUM(AW985:BF985)</f>
        <v>2</v>
      </c>
      <c r="E985" s="24" t="n">
        <f aca="false">(1-C985/$B$12)*$B$8-C985/$B$12*$B$7</f>
        <v>0.05</v>
      </c>
      <c r="F985" s="24" t="n">
        <f aca="false">(1-D985/$B$12)*$C$8-D985/$B$12*$C$7</f>
        <v>-0.048</v>
      </c>
      <c r="G985" s="47" t="n">
        <f aca="false">$B$11*($B$10*C985/$B$12*$B$7+(1-$B$10)*D985/$B$12*$C$7)</f>
        <v>600</v>
      </c>
      <c r="H985" s="24" t="n">
        <f aca="false">$B$10*E985+(1-$B$10)*F985</f>
        <v>0.001</v>
      </c>
      <c r="I985" s="21"/>
      <c r="J985" s="21"/>
      <c r="K985" s="21"/>
      <c r="L985" s="21"/>
      <c r="M985" s="21"/>
      <c r="N985" s="21"/>
      <c r="O985" s="21"/>
      <c r="P985" s="21"/>
      <c r="Q985" s="21"/>
      <c r="R985" s="27" t="n">
        <v>1.26741017266946</v>
      </c>
      <c r="S985" s="27" t="n">
        <v>1.11967253167839</v>
      </c>
      <c r="T985" s="27" t="n">
        <v>-0.645435815770932</v>
      </c>
      <c r="U985" s="27" t="n">
        <v>-0.0864368446161431</v>
      </c>
      <c r="V985" s="27" t="n">
        <v>0.273051523915837</v>
      </c>
      <c r="W985" s="27" t="n">
        <v>1.1841910373306</v>
      </c>
      <c r="X985" s="27" t="n">
        <v>0.961948191844732</v>
      </c>
      <c r="Y985" s="27" t="n">
        <v>-1.07247875335256</v>
      </c>
      <c r="Z985" s="27" t="n">
        <v>-1.30690455708373</v>
      </c>
      <c r="AA985" s="27" t="n">
        <v>1.06886300293529</v>
      </c>
      <c r="AB985" s="27" t="n">
        <v>-0.7359553521481</v>
      </c>
      <c r="AC985" s="27" t="n">
        <v>-0.265355351377733</v>
      </c>
      <c r="AD985" s="27" t="n">
        <v>-0.768090951174679</v>
      </c>
      <c r="AE985" s="27" t="n">
        <v>0.457706502151552</v>
      </c>
      <c r="AF985" s="27" t="n">
        <v>-1.92191630060544</v>
      </c>
      <c r="AG985" s="27" t="n">
        <v>-0.159991964051483</v>
      </c>
      <c r="AH985" s="27" t="n">
        <v>0.719105818121436</v>
      </c>
      <c r="AI985" s="27" t="n">
        <v>-0.021455324791065</v>
      </c>
      <c r="AJ985" s="27" t="n">
        <v>0.274480437063759</v>
      </c>
      <c r="AK985" s="27" t="n">
        <v>-1.64529000293905</v>
      </c>
      <c r="AL985" s="21"/>
      <c r="AM985" s="31" t="n">
        <f aca="false">IF(SQRT($B$9)*$B985+SQRT(1-$B$9)*R985&lt;_xlfn.NORM.S.INV($B$6),1,0)</f>
        <v>0</v>
      </c>
      <c r="AN985" s="31" t="n">
        <f aca="false">IF(SQRT($B$9)*$B985+SQRT(1-$B$9)*S985&lt;_xlfn.NORM.S.INV($B$6),1,0)</f>
        <v>0</v>
      </c>
      <c r="AO985" s="31" t="n">
        <f aca="false">IF(SQRT($B$9)*$B985+SQRT(1-$B$9)*T985&lt;_xlfn.NORM.S.INV($B$6),1,0)</f>
        <v>0</v>
      </c>
      <c r="AP985" s="31" t="n">
        <f aca="false">IF(SQRT($B$9)*$B985+SQRT(1-$B$9)*U985&lt;_xlfn.NORM.S.INV($B$6),1,0)</f>
        <v>0</v>
      </c>
      <c r="AQ985" s="31" t="n">
        <f aca="false">IF(SQRT($B$9)*$B985+SQRT(1-$B$9)*V985&lt;_xlfn.NORM.S.INV($B$6),1,0)</f>
        <v>0</v>
      </c>
      <c r="AR985" s="31" t="n">
        <f aca="false">IF(SQRT($B$9)*$B985+SQRT(1-$B$9)*W985&lt;_xlfn.NORM.S.INV($B$6),1,0)</f>
        <v>0</v>
      </c>
      <c r="AS985" s="31" t="n">
        <f aca="false">IF(SQRT($B$9)*$B985+SQRT(1-$B$9)*X985&lt;_xlfn.NORM.S.INV($B$6),1,0)</f>
        <v>0</v>
      </c>
      <c r="AT985" s="31" t="n">
        <f aca="false">IF(SQRT($B$9)*$B985+SQRT(1-$B$9)*Y985&lt;_xlfn.NORM.S.INV($B$6),1,0)</f>
        <v>0</v>
      </c>
      <c r="AU985" s="31" t="n">
        <f aca="false">IF(SQRT($B$9)*$B985+SQRT(1-$B$9)*Z985&lt;_xlfn.NORM.S.INV($B$6),1,0)</f>
        <v>0</v>
      </c>
      <c r="AV985" s="31" t="n">
        <f aca="false">IF(SQRT($B$9)*$B985+SQRT(1-$B$9)*AA985&lt;_xlfn.NORM.S.INV($B$6),1,0)</f>
        <v>0</v>
      </c>
      <c r="AW985" s="31" t="n">
        <f aca="false">IF(SQRT($C$9)*$B985+SQRT(1-$C$9)*AB985&lt;_xlfn.NORM.S.INV($C$6),1,0)</f>
        <v>0</v>
      </c>
      <c r="AX985" s="31" t="n">
        <f aca="false">IF(SQRT($C$9)*$B985+SQRT(1-$C$9)*AC985&lt;_xlfn.NORM.S.INV($C$6),1,0)</f>
        <v>0</v>
      </c>
      <c r="AY985" s="31" t="n">
        <f aca="false">IF(SQRT($C$9)*$B985+SQRT(1-$C$9)*AD985&lt;_xlfn.NORM.S.INV($C$6),1,0)</f>
        <v>0</v>
      </c>
      <c r="AZ985" s="31" t="n">
        <f aca="false">IF(SQRT($C$9)*$B985+SQRT(1-$C$9)*AE985&lt;_xlfn.NORM.S.INV($C$6),1,0)</f>
        <v>0</v>
      </c>
      <c r="BA985" s="31" t="n">
        <f aca="false">IF(SQRT($C$9)*$B985+SQRT(1-$C$9)*AF985&lt;_xlfn.NORM.S.INV($C$6),1,0)</f>
        <v>1</v>
      </c>
      <c r="BB985" s="31" t="n">
        <f aca="false">IF(SQRT($C$9)*$B985+SQRT(1-$C$9)*AG985&lt;_xlfn.NORM.S.INV($C$6),1,0)</f>
        <v>0</v>
      </c>
      <c r="BC985" s="31" t="n">
        <f aca="false">IF(SQRT($C$9)*$B985+SQRT(1-$C$9)*AH985&lt;_xlfn.NORM.S.INV($C$6),1,0)</f>
        <v>0</v>
      </c>
      <c r="BD985" s="31" t="n">
        <f aca="false">IF(SQRT($C$9)*$B985+SQRT(1-$C$9)*AI985&lt;_xlfn.NORM.S.INV($C$6),1,0)</f>
        <v>0</v>
      </c>
      <c r="BE985" s="31" t="n">
        <f aca="false">IF(SQRT($C$9)*$B985+SQRT(1-$C$9)*AJ985&lt;_xlfn.NORM.S.INV($C$6),1,0)</f>
        <v>0</v>
      </c>
      <c r="BF985" s="31" t="n">
        <f aca="false">IF(SQRT($C$9)*$B985+SQRT(1-$C$9)*AK985&lt;_xlfn.NORM.S.INV($C$6),1,0)</f>
        <v>1</v>
      </c>
      <c r="BG985" s="21"/>
      <c r="BH985" s="21"/>
      <c r="BI985" s="31" t="n">
        <f aca="false">$B$11*(($A$1061)*$C985/$B$12*$B$7+(1-$A$1061)*$D985/$B$12*$C$7)</f>
        <v>1200</v>
      </c>
      <c r="BJ985" s="31" t="n">
        <f aca="false">$B$11*(($A$1062)*$C985/$B$12*$B$7+(1-$A$1062)*$D985/$B$12*$C$7)</f>
        <v>1140</v>
      </c>
      <c r="BK985" s="31" t="n">
        <f aca="false">$B$11*(($A$1063)*$C985/$B$12*$B$7+(1-$A$1063)*$D985/$B$12*$C$7)</f>
        <v>1080</v>
      </c>
      <c r="BL985" s="31" t="n">
        <f aca="false">$B$11*(($A$1064)*$C985/$B$12*$B$7+(1-$A$1064)*$D985/$B$12*$C$7)</f>
        <v>1020</v>
      </c>
      <c r="BM985" s="31" t="n">
        <f aca="false">$B$11*(($A$1065)*$C985/$B$12*$B$7+(1-$A$1065)*$D985/$B$12*$C$7)</f>
        <v>960</v>
      </c>
      <c r="BN985" s="31" t="n">
        <f aca="false">$B$11*(($A$1066)*$C985/$B$12*$B$7+(1-$A$1066)*$D985/$B$12*$C$7)</f>
        <v>900</v>
      </c>
      <c r="BO985" s="31" t="n">
        <f aca="false">$B$11*(($A$1067)*$C985/$B$12*$B$7+(1-$A$1067)*$D985/$B$12*$C$7)</f>
        <v>840</v>
      </c>
      <c r="BP985" s="31" t="n">
        <f aca="false">$B$11*(($A$1068)*$C985/$B$12*$B$7+(1-$A$1068)*$D985/$B$12*$C$7)</f>
        <v>780</v>
      </c>
      <c r="BQ985" s="31" t="n">
        <f aca="false">$B$11*(($A$1069)*$C985/$B$12*$B$7+(1-$A$1069)*$D985/$B$12*$C$7)</f>
        <v>720</v>
      </c>
      <c r="BR985" s="31" t="n">
        <f aca="false">$B$11*(($A$1070)*$C985/$B$12*$B$7+(1-$A$1070)*$D985/$B$12*$C$7)</f>
        <v>660</v>
      </c>
      <c r="BS985" s="31" t="n">
        <f aca="false">$B$11*(($A$1071)*$C985/$B$12*$B$7+(1-$A$1071)*$D985/$B$12*$C$7)</f>
        <v>600</v>
      </c>
      <c r="BT985" s="31" t="n">
        <f aca="false">$B$11*(($A$1072)*$C985/$B$12*$B$7+(1-$A$1072)*$D985/$B$12*$C$7)</f>
        <v>540</v>
      </c>
      <c r="BU985" s="31" t="n">
        <f aca="false">$B$11*(($A$1073)*$C985/$B$12*$B$7+(1-$A$1073)*$D985/$B$12*$C$7)</f>
        <v>480</v>
      </c>
      <c r="BV985" s="31" t="n">
        <f aca="false">$B$11*(($A$1074)*$C985/$B$12*$B$7+(1-$A$1074)*$D985/$B$12*$C$7)</f>
        <v>420</v>
      </c>
      <c r="BW985" s="31" t="n">
        <f aca="false">$B$11*(($A$1075)*$C985/$B$12*$B$7+(1-$A$1075)*$D985/$B$12*$C$7)</f>
        <v>360</v>
      </c>
      <c r="BX985" s="31" t="n">
        <f aca="false">$B$11*(($A$1076)*$C985/$B$12*$B$7+(1-$A$1076)*$D985/$B$12*$C$7)</f>
        <v>300</v>
      </c>
      <c r="BY985" s="31" t="n">
        <f aca="false">$B$11*(($A$1077)*$C985/$B$12*$B$7+(1-$A$1077)*$D985/$B$12*$C$7)</f>
        <v>240</v>
      </c>
      <c r="BZ985" s="31" t="n">
        <f aca="false">$B$11*(($A$1078)*$C985/$B$12*$B$7+(1-$A$1078)*$D985/$B$12*$C$7)</f>
        <v>180</v>
      </c>
      <c r="CA985" s="31" t="n">
        <f aca="false">$B$11*(($A$1079)*$C985/$B$12*$B$7+(1-$A$1079)*$D985/$B$12*$C$7)</f>
        <v>120</v>
      </c>
      <c r="CB985" s="31" t="n">
        <f aca="false">$B$11*(($A$1080)*$C985/$B$12*$B$7+(1-$A$1080)*$D985/$B$12*$C$7)</f>
        <v>60.0000000000001</v>
      </c>
      <c r="CC985" s="31" t="n">
        <f aca="false">$B$11*(($A$1081)*$C985/$B$12*$B$7+(1-$A$1081)*$D985/$B$12*$C$7)</f>
        <v>0</v>
      </c>
    </row>
    <row r="986" customFormat="false" ht="15" hidden="false" customHeight="false" outlineLevel="0" collapsed="false">
      <c r="A986" s="21" t="n">
        <v>962</v>
      </c>
      <c r="B986" s="27" t="n">
        <v>-1.6265773716932</v>
      </c>
      <c r="C986" s="9" t="n">
        <f aca="false">SUM(AM986:AV986)</f>
        <v>0</v>
      </c>
      <c r="D986" s="9" t="n">
        <f aca="false">SUM(AW986:BF986)</f>
        <v>2</v>
      </c>
      <c r="E986" s="24" t="n">
        <f aca="false">(1-C986/$B$12)*$B$8-C986/$B$12*$B$7</f>
        <v>0.05</v>
      </c>
      <c r="F986" s="24" t="n">
        <f aca="false">(1-D986/$B$12)*$C$8-D986/$B$12*$C$7</f>
        <v>-0.048</v>
      </c>
      <c r="G986" s="47" t="n">
        <f aca="false">$B$11*($B$10*C986/$B$12*$B$7+(1-$B$10)*D986/$B$12*$C$7)</f>
        <v>600</v>
      </c>
      <c r="H986" s="24" t="n">
        <f aca="false">$B$10*E986+(1-$B$10)*F986</f>
        <v>0.001</v>
      </c>
      <c r="I986" s="21"/>
      <c r="J986" s="21"/>
      <c r="K986" s="21"/>
      <c r="L986" s="21"/>
      <c r="M986" s="21"/>
      <c r="N986" s="21"/>
      <c r="O986" s="21"/>
      <c r="P986" s="21"/>
      <c r="Q986" s="21"/>
      <c r="R986" s="27" t="n">
        <v>1.16260287632702</v>
      </c>
      <c r="S986" s="27" t="n">
        <v>0.118556559858298</v>
      </c>
      <c r="T986" s="27" t="n">
        <v>-1.25900917338389</v>
      </c>
      <c r="U986" s="27" t="n">
        <v>2.38592817028229</v>
      </c>
      <c r="V986" s="27" t="n">
        <v>0.591243200061098</v>
      </c>
      <c r="W986" s="27" t="n">
        <v>1.34377566723301</v>
      </c>
      <c r="X986" s="27" t="n">
        <v>-0.102258905730253</v>
      </c>
      <c r="Y986" s="27" t="n">
        <v>-0.661088057249417</v>
      </c>
      <c r="Z986" s="27" t="n">
        <v>-1.38024830268276</v>
      </c>
      <c r="AA986" s="27" t="n">
        <v>-1.02359478783317</v>
      </c>
      <c r="AB986" s="27" t="n">
        <v>0.0245907304835001</v>
      </c>
      <c r="AC986" s="27" t="n">
        <v>-0.721289975451298</v>
      </c>
      <c r="AD986" s="27" t="n">
        <v>-0.112058409823419</v>
      </c>
      <c r="AE986" s="27" t="n">
        <v>-0.187130801698343</v>
      </c>
      <c r="AF986" s="27" t="n">
        <v>-1.55028920577608</v>
      </c>
      <c r="AG986" s="27" t="n">
        <v>-0.544664807927295</v>
      </c>
      <c r="AH986" s="27" t="n">
        <v>0.747614662327052</v>
      </c>
      <c r="AI986" s="27" t="n">
        <v>1.56931315477473</v>
      </c>
      <c r="AJ986" s="27" t="n">
        <v>-0.105856956691776</v>
      </c>
      <c r="AK986" s="27" t="n">
        <v>-1.74455765006049</v>
      </c>
      <c r="AL986" s="21"/>
      <c r="AM986" s="31" t="n">
        <f aca="false">IF(SQRT($B$9)*$B986+SQRT(1-$B$9)*R986&lt;_xlfn.NORM.S.INV($B$6),1,0)</f>
        <v>0</v>
      </c>
      <c r="AN986" s="31" t="n">
        <f aca="false">IF(SQRT($B$9)*$B986+SQRT(1-$B$9)*S986&lt;_xlfn.NORM.S.INV($B$6),1,0)</f>
        <v>0</v>
      </c>
      <c r="AO986" s="31" t="n">
        <f aca="false">IF(SQRT($B$9)*$B986+SQRT(1-$B$9)*T986&lt;_xlfn.NORM.S.INV($B$6),1,0)</f>
        <v>0</v>
      </c>
      <c r="AP986" s="31" t="n">
        <f aca="false">IF(SQRT($B$9)*$B986+SQRT(1-$B$9)*U986&lt;_xlfn.NORM.S.INV($B$6),1,0)</f>
        <v>0</v>
      </c>
      <c r="AQ986" s="31" t="n">
        <f aca="false">IF(SQRT($B$9)*$B986+SQRT(1-$B$9)*V986&lt;_xlfn.NORM.S.INV($B$6),1,0)</f>
        <v>0</v>
      </c>
      <c r="AR986" s="31" t="n">
        <f aca="false">IF(SQRT($B$9)*$B986+SQRT(1-$B$9)*W986&lt;_xlfn.NORM.S.INV($B$6),1,0)</f>
        <v>0</v>
      </c>
      <c r="AS986" s="31" t="n">
        <f aca="false">IF(SQRT($B$9)*$B986+SQRT(1-$B$9)*X986&lt;_xlfn.NORM.S.INV($B$6),1,0)</f>
        <v>0</v>
      </c>
      <c r="AT986" s="31" t="n">
        <f aca="false">IF(SQRT($B$9)*$B986+SQRT(1-$B$9)*Y986&lt;_xlfn.NORM.S.INV($B$6),1,0)</f>
        <v>0</v>
      </c>
      <c r="AU986" s="31" t="n">
        <f aca="false">IF(SQRT($B$9)*$B986+SQRT(1-$B$9)*Z986&lt;_xlfn.NORM.S.INV($B$6),1,0)</f>
        <v>0</v>
      </c>
      <c r="AV986" s="31" t="n">
        <f aca="false">IF(SQRT($B$9)*$B986+SQRT(1-$B$9)*AA986&lt;_xlfn.NORM.S.INV($B$6),1,0)</f>
        <v>0</v>
      </c>
      <c r="AW986" s="31" t="n">
        <f aca="false">IF(SQRT($C$9)*$B986+SQRT(1-$C$9)*AB986&lt;_xlfn.NORM.S.INV($C$6),1,0)</f>
        <v>0</v>
      </c>
      <c r="AX986" s="31" t="n">
        <f aca="false">IF(SQRT($C$9)*$B986+SQRT(1-$C$9)*AC986&lt;_xlfn.NORM.S.INV($C$6),1,0)</f>
        <v>0</v>
      </c>
      <c r="AY986" s="31" t="n">
        <f aca="false">IF(SQRT($C$9)*$B986+SQRT(1-$C$9)*AD986&lt;_xlfn.NORM.S.INV($C$6),1,0)</f>
        <v>0</v>
      </c>
      <c r="AZ986" s="31" t="n">
        <f aca="false">IF(SQRT($C$9)*$B986+SQRT(1-$C$9)*AE986&lt;_xlfn.NORM.S.INV($C$6),1,0)</f>
        <v>0</v>
      </c>
      <c r="BA986" s="31" t="n">
        <f aca="false">IF(SQRT($C$9)*$B986+SQRT(1-$C$9)*AF986&lt;_xlfn.NORM.S.INV($C$6),1,0)</f>
        <v>1</v>
      </c>
      <c r="BB986" s="31" t="n">
        <f aca="false">IF(SQRT($C$9)*$B986+SQRT(1-$C$9)*AG986&lt;_xlfn.NORM.S.INV($C$6),1,0)</f>
        <v>0</v>
      </c>
      <c r="BC986" s="31" t="n">
        <f aca="false">IF(SQRT($C$9)*$B986+SQRT(1-$C$9)*AH986&lt;_xlfn.NORM.S.INV($C$6),1,0)</f>
        <v>0</v>
      </c>
      <c r="BD986" s="31" t="n">
        <f aca="false">IF(SQRT($C$9)*$B986+SQRT(1-$C$9)*AI986&lt;_xlfn.NORM.S.INV($C$6),1,0)</f>
        <v>0</v>
      </c>
      <c r="BE986" s="31" t="n">
        <f aca="false">IF(SQRT($C$9)*$B986+SQRT(1-$C$9)*AJ986&lt;_xlfn.NORM.S.INV($C$6),1,0)</f>
        <v>0</v>
      </c>
      <c r="BF986" s="31" t="n">
        <f aca="false">IF(SQRT($C$9)*$B986+SQRT(1-$C$9)*AK986&lt;_xlfn.NORM.S.INV($C$6),1,0)</f>
        <v>1</v>
      </c>
      <c r="BG986" s="21"/>
      <c r="BH986" s="21"/>
      <c r="BI986" s="31" t="n">
        <f aca="false">$B$11*(($A$1061)*$C986/$B$12*$B$7+(1-$A$1061)*$D986/$B$12*$C$7)</f>
        <v>1200</v>
      </c>
      <c r="BJ986" s="31" t="n">
        <f aca="false">$B$11*(($A$1062)*$C986/$B$12*$B$7+(1-$A$1062)*$D986/$B$12*$C$7)</f>
        <v>1140</v>
      </c>
      <c r="BK986" s="31" t="n">
        <f aca="false">$B$11*(($A$1063)*$C986/$B$12*$B$7+(1-$A$1063)*$D986/$B$12*$C$7)</f>
        <v>1080</v>
      </c>
      <c r="BL986" s="31" t="n">
        <f aca="false">$B$11*(($A$1064)*$C986/$B$12*$B$7+(1-$A$1064)*$D986/$B$12*$C$7)</f>
        <v>1020</v>
      </c>
      <c r="BM986" s="31" t="n">
        <f aca="false">$B$11*(($A$1065)*$C986/$B$12*$B$7+(1-$A$1065)*$D986/$B$12*$C$7)</f>
        <v>960</v>
      </c>
      <c r="BN986" s="31" t="n">
        <f aca="false">$B$11*(($A$1066)*$C986/$B$12*$B$7+(1-$A$1066)*$D986/$B$12*$C$7)</f>
        <v>900</v>
      </c>
      <c r="BO986" s="31" t="n">
        <f aca="false">$B$11*(($A$1067)*$C986/$B$12*$B$7+(1-$A$1067)*$D986/$B$12*$C$7)</f>
        <v>840</v>
      </c>
      <c r="BP986" s="31" t="n">
        <f aca="false">$B$11*(($A$1068)*$C986/$B$12*$B$7+(1-$A$1068)*$D986/$B$12*$C$7)</f>
        <v>780</v>
      </c>
      <c r="BQ986" s="31" t="n">
        <f aca="false">$B$11*(($A$1069)*$C986/$B$12*$B$7+(1-$A$1069)*$D986/$B$12*$C$7)</f>
        <v>720</v>
      </c>
      <c r="BR986" s="31" t="n">
        <f aca="false">$B$11*(($A$1070)*$C986/$B$12*$B$7+(1-$A$1070)*$D986/$B$12*$C$7)</f>
        <v>660</v>
      </c>
      <c r="BS986" s="31" t="n">
        <f aca="false">$B$11*(($A$1071)*$C986/$B$12*$B$7+(1-$A$1071)*$D986/$B$12*$C$7)</f>
        <v>600</v>
      </c>
      <c r="BT986" s="31" t="n">
        <f aca="false">$B$11*(($A$1072)*$C986/$B$12*$B$7+(1-$A$1072)*$D986/$B$12*$C$7)</f>
        <v>540</v>
      </c>
      <c r="BU986" s="31" t="n">
        <f aca="false">$B$11*(($A$1073)*$C986/$B$12*$B$7+(1-$A$1073)*$D986/$B$12*$C$7)</f>
        <v>480</v>
      </c>
      <c r="BV986" s="31" t="n">
        <f aca="false">$B$11*(($A$1074)*$C986/$B$12*$B$7+(1-$A$1074)*$D986/$B$12*$C$7)</f>
        <v>420</v>
      </c>
      <c r="BW986" s="31" t="n">
        <f aca="false">$B$11*(($A$1075)*$C986/$B$12*$B$7+(1-$A$1075)*$D986/$B$12*$C$7)</f>
        <v>360</v>
      </c>
      <c r="BX986" s="31" t="n">
        <f aca="false">$B$11*(($A$1076)*$C986/$B$12*$B$7+(1-$A$1076)*$D986/$B$12*$C$7)</f>
        <v>300</v>
      </c>
      <c r="BY986" s="31" t="n">
        <f aca="false">$B$11*(($A$1077)*$C986/$B$12*$B$7+(1-$A$1077)*$D986/$B$12*$C$7)</f>
        <v>240</v>
      </c>
      <c r="BZ986" s="31" t="n">
        <f aca="false">$B$11*(($A$1078)*$C986/$B$12*$B$7+(1-$A$1078)*$D986/$B$12*$C$7)</f>
        <v>180</v>
      </c>
      <c r="CA986" s="31" t="n">
        <f aca="false">$B$11*(($A$1079)*$C986/$B$12*$B$7+(1-$A$1079)*$D986/$B$12*$C$7)</f>
        <v>120</v>
      </c>
      <c r="CB986" s="31" t="n">
        <f aca="false">$B$11*(($A$1080)*$C986/$B$12*$B$7+(1-$A$1080)*$D986/$B$12*$C$7)</f>
        <v>60.0000000000001</v>
      </c>
      <c r="CC986" s="31" t="n">
        <f aca="false">$B$11*(($A$1081)*$C986/$B$12*$B$7+(1-$A$1081)*$D986/$B$12*$C$7)</f>
        <v>0</v>
      </c>
    </row>
    <row r="987" customFormat="false" ht="15" hidden="false" customHeight="false" outlineLevel="0" collapsed="false">
      <c r="A987" s="21" t="n">
        <v>963</v>
      </c>
      <c r="B987" s="27" t="n">
        <v>0.0838262882933686</v>
      </c>
      <c r="C987" s="9" t="n">
        <f aca="false">SUM(AM987:AV987)</f>
        <v>0</v>
      </c>
      <c r="D987" s="9" t="n">
        <f aca="false">SUM(AW987:BF987)</f>
        <v>0</v>
      </c>
      <c r="E987" s="24" t="n">
        <f aca="false">(1-C987/$B$12)*$B$8-C987/$B$12*$B$7</f>
        <v>0.05</v>
      </c>
      <c r="F987" s="24" t="n">
        <f aca="false">(1-D987/$B$12)*$C$8-D987/$B$12*$C$7</f>
        <v>0.09</v>
      </c>
      <c r="G987" s="47" t="n">
        <f aca="false">$B$11*($B$10*C987/$B$12*$B$7+(1-$B$10)*D987/$B$12*$C$7)</f>
        <v>0</v>
      </c>
      <c r="H987" s="24" t="n">
        <f aca="false">$B$10*E987+(1-$B$10)*F987</f>
        <v>0.07</v>
      </c>
      <c r="I987" s="21"/>
      <c r="J987" s="21"/>
      <c r="K987" s="21"/>
      <c r="L987" s="21"/>
      <c r="M987" s="21"/>
      <c r="N987" s="21"/>
      <c r="O987" s="21"/>
      <c r="P987" s="21"/>
      <c r="Q987" s="21"/>
      <c r="R987" s="27" t="n">
        <v>-0.665152797980462</v>
      </c>
      <c r="S987" s="27" t="n">
        <v>-0.0689528857688978</v>
      </c>
      <c r="T987" s="27" t="n">
        <v>1.04340075486746</v>
      </c>
      <c r="U987" s="27" t="n">
        <v>-0.5225859497249</v>
      </c>
      <c r="V987" s="27" t="n">
        <v>-0.393099022849529</v>
      </c>
      <c r="W987" s="27" t="n">
        <v>0.548926412535443</v>
      </c>
      <c r="X987" s="27" t="n">
        <v>0.337936173004833</v>
      </c>
      <c r="Y987" s="27" t="n">
        <v>-0.115951102352124</v>
      </c>
      <c r="Z987" s="27" t="n">
        <v>-0.729491578285772</v>
      </c>
      <c r="AA987" s="27" t="n">
        <v>-0.138390666631918</v>
      </c>
      <c r="AB987" s="27" t="n">
        <v>2.07525463874389</v>
      </c>
      <c r="AC987" s="27" t="n">
        <v>0.353468431847323</v>
      </c>
      <c r="AD987" s="27" t="n">
        <v>1.99280201071476</v>
      </c>
      <c r="AE987" s="27" t="n">
        <v>0.472246327121622</v>
      </c>
      <c r="AF987" s="27" t="n">
        <v>-0.659774473042167</v>
      </c>
      <c r="AG987" s="27" t="n">
        <v>-0.237742156613037</v>
      </c>
      <c r="AH987" s="27" t="n">
        <v>-0.523730181852113</v>
      </c>
      <c r="AI987" s="27" t="n">
        <v>-0.357901970891623</v>
      </c>
      <c r="AJ987" s="27" t="n">
        <v>-0.422592009153963</v>
      </c>
      <c r="AK987" s="27" t="n">
        <v>0.148394160032031</v>
      </c>
      <c r="AL987" s="21"/>
      <c r="AM987" s="31" t="n">
        <f aca="false">IF(SQRT($B$9)*$B987+SQRT(1-$B$9)*R987&lt;_xlfn.NORM.S.INV($B$6),1,0)</f>
        <v>0</v>
      </c>
      <c r="AN987" s="31" t="n">
        <f aca="false">IF(SQRT($B$9)*$B987+SQRT(1-$B$9)*S987&lt;_xlfn.NORM.S.INV($B$6),1,0)</f>
        <v>0</v>
      </c>
      <c r="AO987" s="31" t="n">
        <f aca="false">IF(SQRT($B$9)*$B987+SQRT(1-$B$9)*T987&lt;_xlfn.NORM.S.INV($B$6),1,0)</f>
        <v>0</v>
      </c>
      <c r="AP987" s="31" t="n">
        <f aca="false">IF(SQRT($B$9)*$B987+SQRT(1-$B$9)*U987&lt;_xlfn.NORM.S.INV($B$6),1,0)</f>
        <v>0</v>
      </c>
      <c r="AQ987" s="31" t="n">
        <f aca="false">IF(SQRT($B$9)*$B987+SQRT(1-$B$9)*V987&lt;_xlfn.NORM.S.INV($B$6),1,0)</f>
        <v>0</v>
      </c>
      <c r="AR987" s="31" t="n">
        <f aca="false">IF(SQRT($B$9)*$B987+SQRT(1-$B$9)*W987&lt;_xlfn.NORM.S.INV($B$6),1,0)</f>
        <v>0</v>
      </c>
      <c r="AS987" s="31" t="n">
        <f aca="false">IF(SQRT($B$9)*$B987+SQRT(1-$B$9)*X987&lt;_xlfn.NORM.S.INV($B$6),1,0)</f>
        <v>0</v>
      </c>
      <c r="AT987" s="31" t="n">
        <f aca="false">IF(SQRT($B$9)*$B987+SQRT(1-$B$9)*Y987&lt;_xlfn.NORM.S.INV($B$6),1,0)</f>
        <v>0</v>
      </c>
      <c r="AU987" s="31" t="n">
        <f aca="false">IF(SQRT($B$9)*$B987+SQRT(1-$B$9)*Z987&lt;_xlfn.NORM.S.INV($B$6),1,0)</f>
        <v>0</v>
      </c>
      <c r="AV987" s="31" t="n">
        <f aca="false">IF(SQRT($B$9)*$B987+SQRT(1-$B$9)*AA987&lt;_xlfn.NORM.S.INV($B$6),1,0)</f>
        <v>0</v>
      </c>
      <c r="AW987" s="31" t="n">
        <f aca="false">IF(SQRT($C$9)*$B987+SQRT(1-$C$9)*AB987&lt;_xlfn.NORM.S.INV($C$6),1,0)</f>
        <v>0</v>
      </c>
      <c r="AX987" s="31" t="n">
        <f aca="false">IF(SQRT($C$9)*$B987+SQRT(1-$C$9)*AC987&lt;_xlfn.NORM.S.INV($C$6),1,0)</f>
        <v>0</v>
      </c>
      <c r="AY987" s="31" t="n">
        <f aca="false">IF(SQRT($C$9)*$B987+SQRT(1-$C$9)*AD987&lt;_xlfn.NORM.S.INV($C$6),1,0)</f>
        <v>0</v>
      </c>
      <c r="AZ987" s="31" t="n">
        <f aca="false">IF(SQRT($C$9)*$B987+SQRT(1-$C$9)*AE987&lt;_xlfn.NORM.S.INV($C$6),1,0)</f>
        <v>0</v>
      </c>
      <c r="BA987" s="31" t="n">
        <f aca="false">IF(SQRT($C$9)*$B987+SQRT(1-$C$9)*AF987&lt;_xlfn.NORM.S.INV($C$6),1,0)</f>
        <v>0</v>
      </c>
      <c r="BB987" s="31" t="n">
        <f aca="false">IF(SQRT($C$9)*$B987+SQRT(1-$C$9)*AG987&lt;_xlfn.NORM.S.INV($C$6),1,0)</f>
        <v>0</v>
      </c>
      <c r="BC987" s="31" t="n">
        <f aca="false">IF(SQRT($C$9)*$B987+SQRT(1-$C$9)*AH987&lt;_xlfn.NORM.S.INV($C$6),1,0)</f>
        <v>0</v>
      </c>
      <c r="BD987" s="31" t="n">
        <f aca="false">IF(SQRT($C$9)*$B987+SQRT(1-$C$9)*AI987&lt;_xlfn.NORM.S.INV($C$6),1,0)</f>
        <v>0</v>
      </c>
      <c r="BE987" s="31" t="n">
        <f aca="false">IF(SQRT($C$9)*$B987+SQRT(1-$C$9)*AJ987&lt;_xlfn.NORM.S.INV($C$6),1,0)</f>
        <v>0</v>
      </c>
      <c r="BF987" s="31" t="n">
        <f aca="false">IF(SQRT($C$9)*$B987+SQRT(1-$C$9)*AK987&lt;_xlfn.NORM.S.INV($C$6),1,0)</f>
        <v>0</v>
      </c>
      <c r="BG987" s="21"/>
      <c r="BH987" s="21"/>
      <c r="BI987" s="31" t="n">
        <f aca="false">$B$11*(($A$1061)*$C987/$B$12*$B$7+(1-$A$1061)*$D987/$B$12*$C$7)</f>
        <v>0</v>
      </c>
      <c r="BJ987" s="31" t="n">
        <f aca="false">$B$11*(($A$1062)*$C987/$B$12*$B$7+(1-$A$1062)*$D987/$B$12*$C$7)</f>
        <v>0</v>
      </c>
      <c r="BK987" s="31" t="n">
        <f aca="false">$B$11*(($A$1063)*$C987/$B$12*$B$7+(1-$A$1063)*$D987/$B$12*$C$7)</f>
        <v>0</v>
      </c>
      <c r="BL987" s="31" t="n">
        <f aca="false">$B$11*(($A$1064)*$C987/$B$12*$B$7+(1-$A$1064)*$D987/$B$12*$C$7)</f>
        <v>0</v>
      </c>
      <c r="BM987" s="31" t="n">
        <f aca="false">$B$11*(($A$1065)*$C987/$B$12*$B$7+(1-$A$1065)*$D987/$B$12*$C$7)</f>
        <v>0</v>
      </c>
      <c r="BN987" s="31" t="n">
        <f aca="false">$B$11*(($A$1066)*$C987/$B$12*$B$7+(1-$A$1066)*$D987/$B$12*$C$7)</f>
        <v>0</v>
      </c>
      <c r="BO987" s="31" t="n">
        <f aca="false">$B$11*(($A$1067)*$C987/$B$12*$B$7+(1-$A$1067)*$D987/$B$12*$C$7)</f>
        <v>0</v>
      </c>
      <c r="BP987" s="31" t="n">
        <f aca="false">$B$11*(($A$1068)*$C987/$B$12*$B$7+(1-$A$1068)*$D987/$B$12*$C$7)</f>
        <v>0</v>
      </c>
      <c r="BQ987" s="31" t="n">
        <f aca="false">$B$11*(($A$1069)*$C987/$B$12*$B$7+(1-$A$1069)*$D987/$B$12*$C$7)</f>
        <v>0</v>
      </c>
      <c r="BR987" s="31" t="n">
        <f aca="false">$B$11*(($A$1070)*$C987/$B$12*$B$7+(1-$A$1070)*$D987/$B$12*$C$7)</f>
        <v>0</v>
      </c>
      <c r="BS987" s="31" t="n">
        <f aca="false">$B$11*(($A$1071)*$C987/$B$12*$B$7+(1-$A$1071)*$D987/$B$12*$C$7)</f>
        <v>0</v>
      </c>
      <c r="BT987" s="31" t="n">
        <f aca="false">$B$11*(($A$1072)*$C987/$B$12*$B$7+(1-$A$1072)*$D987/$B$12*$C$7)</f>
        <v>0</v>
      </c>
      <c r="BU987" s="31" t="n">
        <f aca="false">$B$11*(($A$1073)*$C987/$B$12*$B$7+(1-$A$1073)*$D987/$B$12*$C$7)</f>
        <v>0</v>
      </c>
      <c r="BV987" s="31" t="n">
        <f aca="false">$B$11*(($A$1074)*$C987/$B$12*$B$7+(1-$A$1074)*$D987/$B$12*$C$7)</f>
        <v>0</v>
      </c>
      <c r="BW987" s="31" t="n">
        <f aca="false">$B$11*(($A$1075)*$C987/$B$12*$B$7+(1-$A$1075)*$D987/$B$12*$C$7)</f>
        <v>0</v>
      </c>
      <c r="BX987" s="31" t="n">
        <f aca="false">$B$11*(($A$1076)*$C987/$B$12*$B$7+(1-$A$1076)*$D987/$B$12*$C$7)</f>
        <v>0</v>
      </c>
      <c r="BY987" s="31" t="n">
        <f aca="false">$B$11*(($A$1077)*$C987/$B$12*$B$7+(1-$A$1077)*$D987/$B$12*$C$7)</f>
        <v>0</v>
      </c>
      <c r="BZ987" s="31" t="n">
        <f aca="false">$B$11*(($A$1078)*$C987/$B$12*$B$7+(1-$A$1078)*$D987/$B$12*$C$7)</f>
        <v>0</v>
      </c>
      <c r="CA987" s="31" t="n">
        <f aca="false">$B$11*(($A$1079)*$C987/$B$12*$B$7+(1-$A$1079)*$D987/$B$12*$C$7)</f>
        <v>0</v>
      </c>
      <c r="CB987" s="31" t="n">
        <f aca="false">$B$11*(($A$1080)*$C987/$B$12*$B$7+(1-$A$1080)*$D987/$B$12*$C$7)</f>
        <v>0</v>
      </c>
      <c r="CC987" s="31" t="n">
        <f aca="false">$B$11*(($A$1081)*$C987/$B$12*$B$7+(1-$A$1081)*$D987/$B$12*$C$7)</f>
        <v>0</v>
      </c>
    </row>
    <row r="988" customFormat="false" ht="15" hidden="false" customHeight="false" outlineLevel="0" collapsed="false">
      <c r="A988" s="21" t="n">
        <v>964</v>
      </c>
      <c r="B988" s="27" t="n">
        <v>-0.125046551475652</v>
      </c>
      <c r="C988" s="9" t="n">
        <f aca="false">SUM(AM988:AV988)</f>
        <v>0</v>
      </c>
      <c r="D988" s="9" t="n">
        <f aca="false">SUM(AW988:BF988)</f>
        <v>0</v>
      </c>
      <c r="E988" s="24" t="n">
        <f aca="false">(1-C988/$B$12)*$B$8-C988/$B$12*$B$7</f>
        <v>0.05</v>
      </c>
      <c r="F988" s="24" t="n">
        <f aca="false">(1-D988/$B$12)*$C$8-D988/$B$12*$C$7</f>
        <v>0.09</v>
      </c>
      <c r="G988" s="47" t="n">
        <f aca="false">$B$11*($B$10*C988/$B$12*$B$7+(1-$B$10)*D988/$B$12*$C$7)</f>
        <v>0</v>
      </c>
      <c r="H988" s="24" t="n">
        <f aca="false">$B$10*E988+(1-$B$10)*F988</f>
        <v>0.07</v>
      </c>
      <c r="I988" s="21"/>
      <c r="J988" s="21"/>
      <c r="K988" s="21"/>
      <c r="L988" s="21"/>
      <c r="M988" s="21"/>
      <c r="N988" s="21"/>
      <c r="O988" s="21"/>
      <c r="P988" s="21"/>
      <c r="Q988" s="21"/>
      <c r="R988" s="27" t="n">
        <v>-0.580665057237307</v>
      </c>
      <c r="S988" s="27" t="n">
        <v>0.409957733163888</v>
      </c>
      <c r="T988" s="27" t="n">
        <v>0.789780242989031</v>
      </c>
      <c r="U988" s="27" t="n">
        <v>-0.587109671311151</v>
      </c>
      <c r="V988" s="27" t="n">
        <v>-0.424659046541197</v>
      </c>
      <c r="W988" s="27" t="n">
        <v>0.472022974688712</v>
      </c>
      <c r="X988" s="27" t="n">
        <v>-0.0872497372470109</v>
      </c>
      <c r="Y988" s="27" t="n">
        <v>0.626392922685042</v>
      </c>
      <c r="Z988" s="27" t="n">
        <v>-0.360782740405473</v>
      </c>
      <c r="AA988" s="27" t="n">
        <v>0.0493650631337831</v>
      </c>
      <c r="AB988" s="27" t="n">
        <v>0.893595722691707</v>
      </c>
      <c r="AC988" s="27" t="n">
        <v>-1.17918706324365</v>
      </c>
      <c r="AD988" s="27" t="n">
        <v>-0.0976840621797684</v>
      </c>
      <c r="AE988" s="27" t="n">
        <v>-0.743067127694785</v>
      </c>
      <c r="AF988" s="27" t="n">
        <v>0.49090666112739</v>
      </c>
      <c r="AG988" s="27" t="n">
        <v>-0.0496747019547652</v>
      </c>
      <c r="AH988" s="27" t="n">
        <v>0.935809727005871</v>
      </c>
      <c r="AI988" s="27" t="n">
        <v>-0.853477261621947</v>
      </c>
      <c r="AJ988" s="27" t="n">
        <v>-1.09997350639418</v>
      </c>
      <c r="AK988" s="27" t="n">
        <v>-0.410915360185013</v>
      </c>
      <c r="AL988" s="21"/>
      <c r="AM988" s="31" t="n">
        <f aca="false">IF(SQRT($B$9)*$B988+SQRT(1-$B$9)*R988&lt;_xlfn.NORM.S.INV($B$6),1,0)</f>
        <v>0</v>
      </c>
      <c r="AN988" s="31" t="n">
        <f aca="false">IF(SQRT($B$9)*$B988+SQRT(1-$B$9)*S988&lt;_xlfn.NORM.S.INV($B$6),1,0)</f>
        <v>0</v>
      </c>
      <c r="AO988" s="31" t="n">
        <f aca="false">IF(SQRT($B$9)*$B988+SQRT(1-$B$9)*T988&lt;_xlfn.NORM.S.INV($B$6),1,0)</f>
        <v>0</v>
      </c>
      <c r="AP988" s="31" t="n">
        <f aca="false">IF(SQRT($B$9)*$B988+SQRT(1-$B$9)*U988&lt;_xlfn.NORM.S.INV($B$6),1,0)</f>
        <v>0</v>
      </c>
      <c r="AQ988" s="31" t="n">
        <f aca="false">IF(SQRT($B$9)*$B988+SQRT(1-$B$9)*V988&lt;_xlfn.NORM.S.INV($B$6),1,0)</f>
        <v>0</v>
      </c>
      <c r="AR988" s="31" t="n">
        <f aca="false">IF(SQRT($B$9)*$B988+SQRT(1-$B$9)*W988&lt;_xlfn.NORM.S.INV($B$6),1,0)</f>
        <v>0</v>
      </c>
      <c r="AS988" s="31" t="n">
        <f aca="false">IF(SQRT($B$9)*$B988+SQRT(1-$B$9)*X988&lt;_xlfn.NORM.S.INV($B$6),1,0)</f>
        <v>0</v>
      </c>
      <c r="AT988" s="31" t="n">
        <f aca="false">IF(SQRT($B$9)*$B988+SQRT(1-$B$9)*Y988&lt;_xlfn.NORM.S.INV($B$6),1,0)</f>
        <v>0</v>
      </c>
      <c r="AU988" s="31" t="n">
        <f aca="false">IF(SQRT($B$9)*$B988+SQRT(1-$B$9)*Z988&lt;_xlfn.NORM.S.INV($B$6),1,0)</f>
        <v>0</v>
      </c>
      <c r="AV988" s="31" t="n">
        <f aca="false">IF(SQRT($B$9)*$B988+SQRT(1-$B$9)*AA988&lt;_xlfn.NORM.S.INV($B$6),1,0)</f>
        <v>0</v>
      </c>
      <c r="AW988" s="31" t="n">
        <f aca="false">IF(SQRT($C$9)*$B988+SQRT(1-$C$9)*AB988&lt;_xlfn.NORM.S.INV($C$6),1,0)</f>
        <v>0</v>
      </c>
      <c r="AX988" s="31" t="n">
        <f aca="false">IF(SQRT($C$9)*$B988+SQRT(1-$C$9)*AC988&lt;_xlfn.NORM.S.INV($C$6),1,0)</f>
        <v>0</v>
      </c>
      <c r="AY988" s="31" t="n">
        <f aca="false">IF(SQRT($C$9)*$B988+SQRT(1-$C$9)*AD988&lt;_xlfn.NORM.S.INV($C$6),1,0)</f>
        <v>0</v>
      </c>
      <c r="AZ988" s="31" t="n">
        <f aca="false">IF(SQRT($C$9)*$B988+SQRT(1-$C$9)*AE988&lt;_xlfn.NORM.S.INV($C$6),1,0)</f>
        <v>0</v>
      </c>
      <c r="BA988" s="31" t="n">
        <f aca="false">IF(SQRT($C$9)*$B988+SQRT(1-$C$9)*AF988&lt;_xlfn.NORM.S.INV($C$6),1,0)</f>
        <v>0</v>
      </c>
      <c r="BB988" s="31" t="n">
        <f aca="false">IF(SQRT($C$9)*$B988+SQRT(1-$C$9)*AG988&lt;_xlfn.NORM.S.INV($C$6),1,0)</f>
        <v>0</v>
      </c>
      <c r="BC988" s="31" t="n">
        <f aca="false">IF(SQRT($C$9)*$B988+SQRT(1-$C$9)*AH988&lt;_xlfn.NORM.S.INV($C$6),1,0)</f>
        <v>0</v>
      </c>
      <c r="BD988" s="31" t="n">
        <f aca="false">IF(SQRT($C$9)*$B988+SQRT(1-$C$9)*AI988&lt;_xlfn.NORM.S.INV($C$6),1,0)</f>
        <v>0</v>
      </c>
      <c r="BE988" s="31" t="n">
        <f aca="false">IF(SQRT($C$9)*$B988+SQRT(1-$C$9)*AJ988&lt;_xlfn.NORM.S.INV($C$6),1,0)</f>
        <v>0</v>
      </c>
      <c r="BF988" s="31" t="n">
        <f aca="false">IF(SQRT($C$9)*$B988+SQRT(1-$C$9)*AK988&lt;_xlfn.NORM.S.INV($C$6),1,0)</f>
        <v>0</v>
      </c>
      <c r="BG988" s="21"/>
      <c r="BH988" s="21"/>
      <c r="BI988" s="31" t="n">
        <f aca="false">$B$11*(($A$1061)*$C988/$B$12*$B$7+(1-$A$1061)*$D988/$B$12*$C$7)</f>
        <v>0</v>
      </c>
      <c r="BJ988" s="31" t="n">
        <f aca="false">$B$11*(($A$1062)*$C988/$B$12*$B$7+(1-$A$1062)*$D988/$B$12*$C$7)</f>
        <v>0</v>
      </c>
      <c r="BK988" s="31" t="n">
        <f aca="false">$B$11*(($A$1063)*$C988/$B$12*$B$7+(1-$A$1063)*$D988/$B$12*$C$7)</f>
        <v>0</v>
      </c>
      <c r="BL988" s="31" t="n">
        <f aca="false">$B$11*(($A$1064)*$C988/$B$12*$B$7+(1-$A$1064)*$D988/$B$12*$C$7)</f>
        <v>0</v>
      </c>
      <c r="BM988" s="31" t="n">
        <f aca="false">$B$11*(($A$1065)*$C988/$B$12*$B$7+(1-$A$1065)*$D988/$B$12*$C$7)</f>
        <v>0</v>
      </c>
      <c r="BN988" s="31" t="n">
        <f aca="false">$B$11*(($A$1066)*$C988/$B$12*$B$7+(1-$A$1066)*$D988/$B$12*$C$7)</f>
        <v>0</v>
      </c>
      <c r="BO988" s="31" t="n">
        <f aca="false">$B$11*(($A$1067)*$C988/$B$12*$B$7+(1-$A$1067)*$D988/$B$12*$C$7)</f>
        <v>0</v>
      </c>
      <c r="BP988" s="31" t="n">
        <f aca="false">$B$11*(($A$1068)*$C988/$B$12*$B$7+(1-$A$1068)*$D988/$B$12*$C$7)</f>
        <v>0</v>
      </c>
      <c r="BQ988" s="31" t="n">
        <f aca="false">$B$11*(($A$1069)*$C988/$B$12*$B$7+(1-$A$1069)*$D988/$B$12*$C$7)</f>
        <v>0</v>
      </c>
      <c r="BR988" s="31" t="n">
        <f aca="false">$B$11*(($A$1070)*$C988/$B$12*$B$7+(1-$A$1070)*$D988/$B$12*$C$7)</f>
        <v>0</v>
      </c>
      <c r="BS988" s="31" t="n">
        <f aca="false">$B$11*(($A$1071)*$C988/$B$12*$B$7+(1-$A$1071)*$D988/$B$12*$C$7)</f>
        <v>0</v>
      </c>
      <c r="BT988" s="31" t="n">
        <f aca="false">$B$11*(($A$1072)*$C988/$B$12*$B$7+(1-$A$1072)*$D988/$B$12*$C$7)</f>
        <v>0</v>
      </c>
      <c r="BU988" s="31" t="n">
        <f aca="false">$B$11*(($A$1073)*$C988/$B$12*$B$7+(1-$A$1073)*$D988/$B$12*$C$7)</f>
        <v>0</v>
      </c>
      <c r="BV988" s="31" t="n">
        <f aca="false">$B$11*(($A$1074)*$C988/$B$12*$B$7+(1-$A$1074)*$D988/$B$12*$C$7)</f>
        <v>0</v>
      </c>
      <c r="BW988" s="31" t="n">
        <f aca="false">$B$11*(($A$1075)*$C988/$B$12*$B$7+(1-$A$1075)*$D988/$B$12*$C$7)</f>
        <v>0</v>
      </c>
      <c r="BX988" s="31" t="n">
        <f aca="false">$B$11*(($A$1076)*$C988/$B$12*$B$7+(1-$A$1076)*$D988/$B$12*$C$7)</f>
        <v>0</v>
      </c>
      <c r="BY988" s="31" t="n">
        <f aca="false">$B$11*(($A$1077)*$C988/$B$12*$B$7+(1-$A$1077)*$D988/$B$12*$C$7)</f>
        <v>0</v>
      </c>
      <c r="BZ988" s="31" t="n">
        <f aca="false">$B$11*(($A$1078)*$C988/$B$12*$B$7+(1-$A$1078)*$D988/$B$12*$C$7)</f>
        <v>0</v>
      </c>
      <c r="CA988" s="31" t="n">
        <f aca="false">$B$11*(($A$1079)*$C988/$B$12*$B$7+(1-$A$1079)*$D988/$B$12*$C$7)</f>
        <v>0</v>
      </c>
      <c r="CB988" s="31" t="n">
        <f aca="false">$B$11*(($A$1080)*$C988/$B$12*$B$7+(1-$A$1080)*$D988/$B$12*$C$7)</f>
        <v>0</v>
      </c>
      <c r="CC988" s="31" t="n">
        <f aca="false">$B$11*(($A$1081)*$C988/$B$12*$B$7+(1-$A$1081)*$D988/$B$12*$C$7)</f>
        <v>0</v>
      </c>
    </row>
    <row r="989" customFormat="false" ht="15" hidden="false" customHeight="false" outlineLevel="0" collapsed="false">
      <c r="A989" s="21" t="n">
        <v>965</v>
      </c>
      <c r="B989" s="27" t="n">
        <v>-0.51919079340867</v>
      </c>
      <c r="C989" s="9" t="n">
        <f aca="false">SUM(AM989:AV989)</f>
        <v>0</v>
      </c>
      <c r="D989" s="9" t="n">
        <f aca="false">SUM(AW989:BF989)</f>
        <v>0</v>
      </c>
      <c r="E989" s="24" t="n">
        <f aca="false">(1-C989/$B$12)*$B$8-C989/$B$12*$B$7</f>
        <v>0.05</v>
      </c>
      <c r="F989" s="24" t="n">
        <f aca="false">(1-D989/$B$12)*$C$8-D989/$B$12*$C$7</f>
        <v>0.09</v>
      </c>
      <c r="G989" s="47" t="n">
        <f aca="false">$B$11*($B$10*C989/$B$12*$B$7+(1-$B$10)*D989/$B$12*$C$7)</f>
        <v>0</v>
      </c>
      <c r="H989" s="24" t="n">
        <f aca="false">$B$10*E989+(1-$B$10)*F989</f>
        <v>0.07</v>
      </c>
      <c r="I989" s="21"/>
      <c r="J989" s="21"/>
      <c r="K989" s="21"/>
      <c r="L989" s="21"/>
      <c r="M989" s="21"/>
      <c r="N989" s="21"/>
      <c r="O989" s="21"/>
      <c r="P989" s="21"/>
      <c r="Q989" s="21"/>
      <c r="R989" s="27" t="n">
        <v>-0.198327027031105</v>
      </c>
      <c r="S989" s="27" t="n">
        <v>-0.245275754549497</v>
      </c>
      <c r="T989" s="27" t="n">
        <v>0.757352743216757</v>
      </c>
      <c r="U989" s="27" t="n">
        <v>1.30004136988492</v>
      </c>
      <c r="V989" s="27" t="n">
        <v>1.82511556932445</v>
      </c>
      <c r="W989" s="27" t="n">
        <v>-0.520272680206275</v>
      </c>
      <c r="X989" s="27" t="n">
        <v>-0.674723414252312</v>
      </c>
      <c r="Y989" s="27" t="n">
        <v>-0.0354184755742561</v>
      </c>
      <c r="Z989" s="27" t="n">
        <v>0.786404654609878</v>
      </c>
      <c r="AA989" s="27" t="n">
        <v>1.27859505301544</v>
      </c>
      <c r="AB989" s="27" t="n">
        <v>-0.524887908241665</v>
      </c>
      <c r="AC989" s="27" t="n">
        <v>1.50879087931878</v>
      </c>
      <c r="AD989" s="27" t="n">
        <v>-0.0272648234722793</v>
      </c>
      <c r="AE989" s="27" t="n">
        <v>-1.45174778221904</v>
      </c>
      <c r="AF989" s="27" t="n">
        <v>0.601651699193252</v>
      </c>
      <c r="AG989" s="27" t="n">
        <v>-0.603785549582617</v>
      </c>
      <c r="AH989" s="27" t="n">
        <v>1.34835390968903</v>
      </c>
      <c r="AI989" s="27" t="n">
        <v>0.0282705195666853</v>
      </c>
      <c r="AJ989" s="27" t="n">
        <v>-0.229787756000714</v>
      </c>
      <c r="AK989" s="27" t="n">
        <v>-0.495943173514584</v>
      </c>
      <c r="AL989" s="21"/>
      <c r="AM989" s="31" t="n">
        <f aca="false">IF(SQRT($B$9)*$B989+SQRT(1-$B$9)*R989&lt;_xlfn.NORM.S.INV($B$6),1,0)</f>
        <v>0</v>
      </c>
      <c r="AN989" s="31" t="n">
        <f aca="false">IF(SQRT($B$9)*$B989+SQRT(1-$B$9)*S989&lt;_xlfn.NORM.S.INV($B$6),1,0)</f>
        <v>0</v>
      </c>
      <c r="AO989" s="31" t="n">
        <f aca="false">IF(SQRT($B$9)*$B989+SQRT(1-$B$9)*T989&lt;_xlfn.NORM.S.INV($B$6),1,0)</f>
        <v>0</v>
      </c>
      <c r="AP989" s="31" t="n">
        <f aca="false">IF(SQRT($B$9)*$B989+SQRT(1-$B$9)*U989&lt;_xlfn.NORM.S.INV($B$6),1,0)</f>
        <v>0</v>
      </c>
      <c r="AQ989" s="31" t="n">
        <f aca="false">IF(SQRT($B$9)*$B989+SQRT(1-$B$9)*V989&lt;_xlfn.NORM.S.INV($B$6),1,0)</f>
        <v>0</v>
      </c>
      <c r="AR989" s="31" t="n">
        <f aca="false">IF(SQRT($B$9)*$B989+SQRT(1-$B$9)*W989&lt;_xlfn.NORM.S.INV($B$6),1,0)</f>
        <v>0</v>
      </c>
      <c r="AS989" s="31" t="n">
        <f aca="false">IF(SQRT($B$9)*$B989+SQRT(1-$B$9)*X989&lt;_xlfn.NORM.S.INV($B$6),1,0)</f>
        <v>0</v>
      </c>
      <c r="AT989" s="31" t="n">
        <f aca="false">IF(SQRT($B$9)*$B989+SQRT(1-$B$9)*Y989&lt;_xlfn.NORM.S.INV($B$6),1,0)</f>
        <v>0</v>
      </c>
      <c r="AU989" s="31" t="n">
        <f aca="false">IF(SQRT($B$9)*$B989+SQRT(1-$B$9)*Z989&lt;_xlfn.NORM.S.INV($B$6),1,0)</f>
        <v>0</v>
      </c>
      <c r="AV989" s="31" t="n">
        <f aca="false">IF(SQRT($B$9)*$B989+SQRT(1-$B$9)*AA989&lt;_xlfn.NORM.S.INV($B$6),1,0)</f>
        <v>0</v>
      </c>
      <c r="AW989" s="31" t="n">
        <f aca="false">IF(SQRT($C$9)*$B989+SQRT(1-$C$9)*AB989&lt;_xlfn.NORM.S.INV($C$6),1,0)</f>
        <v>0</v>
      </c>
      <c r="AX989" s="31" t="n">
        <f aca="false">IF(SQRT($C$9)*$B989+SQRT(1-$C$9)*AC989&lt;_xlfn.NORM.S.INV($C$6),1,0)</f>
        <v>0</v>
      </c>
      <c r="AY989" s="31" t="n">
        <f aca="false">IF(SQRT($C$9)*$B989+SQRT(1-$C$9)*AD989&lt;_xlfn.NORM.S.INV($C$6),1,0)</f>
        <v>0</v>
      </c>
      <c r="AZ989" s="31" t="n">
        <f aca="false">IF(SQRT($C$9)*$B989+SQRT(1-$C$9)*AE989&lt;_xlfn.NORM.S.INV($C$6),1,0)</f>
        <v>0</v>
      </c>
      <c r="BA989" s="31" t="n">
        <f aca="false">IF(SQRT($C$9)*$B989+SQRT(1-$C$9)*AF989&lt;_xlfn.NORM.S.INV($C$6),1,0)</f>
        <v>0</v>
      </c>
      <c r="BB989" s="31" t="n">
        <f aca="false">IF(SQRT($C$9)*$B989+SQRT(1-$C$9)*AG989&lt;_xlfn.NORM.S.INV($C$6),1,0)</f>
        <v>0</v>
      </c>
      <c r="BC989" s="31" t="n">
        <f aca="false">IF(SQRT($C$9)*$B989+SQRT(1-$C$9)*AH989&lt;_xlfn.NORM.S.INV($C$6),1,0)</f>
        <v>0</v>
      </c>
      <c r="BD989" s="31" t="n">
        <f aca="false">IF(SQRT($C$9)*$B989+SQRT(1-$C$9)*AI989&lt;_xlfn.NORM.S.INV($C$6),1,0)</f>
        <v>0</v>
      </c>
      <c r="BE989" s="31" t="n">
        <f aca="false">IF(SQRT($C$9)*$B989+SQRT(1-$C$9)*AJ989&lt;_xlfn.NORM.S.INV($C$6),1,0)</f>
        <v>0</v>
      </c>
      <c r="BF989" s="31" t="n">
        <f aca="false">IF(SQRT($C$9)*$B989+SQRT(1-$C$9)*AK989&lt;_xlfn.NORM.S.INV($C$6),1,0)</f>
        <v>0</v>
      </c>
      <c r="BG989" s="21"/>
      <c r="BH989" s="21"/>
      <c r="BI989" s="31" t="n">
        <f aca="false">$B$11*(($A$1061)*$C989/$B$12*$B$7+(1-$A$1061)*$D989/$B$12*$C$7)</f>
        <v>0</v>
      </c>
      <c r="BJ989" s="31" t="n">
        <f aca="false">$B$11*(($A$1062)*$C989/$B$12*$B$7+(1-$A$1062)*$D989/$B$12*$C$7)</f>
        <v>0</v>
      </c>
      <c r="BK989" s="31" t="n">
        <f aca="false">$B$11*(($A$1063)*$C989/$B$12*$B$7+(1-$A$1063)*$D989/$B$12*$C$7)</f>
        <v>0</v>
      </c>
      <c r="BL989" s="31" t="n">
        <f aca="false">$B$11*(($A$1064)*$C989/$B$12*$B$7+(1-$A$1064)*$D989/$B$12*$C$7)</f>
        <v>0</v>
      </c>
      <c r="BM989" s="31" t="n">
        <f aca="false">$B$11*(($A$1065)*$C989/$B$12*$B$7+(1-$A$1065)*$D989/$B$12*$C$7)</f>
        <v>0</v>
      </c>
      <c r="BN989" s="31" t="n">
        <f aca="false">$B$11*(($A$1066)*$C989/$B$12*$B$7+(1-$A$1066)*$D989/$B$12*$C$7)</f>
        <v>0</v>
      </c>
      <c r="BO989" s="31" t="n">
        <f aca="false">$B$11*(($A$1067)*$C989/$B$12*$B$7+(1-$A$1067)*$D989/$B$12*$C$7)</f>
        <v>0</v>
      </c>
      <c r="BP989" s="31" t="n">
        <f aca="false">$B$11*(($A$1068)*$C989/$B$12*$B$7+(1-$A$1068)*$D989/$B$12*$C$7)</f>
        <v>0</v>
      </c>
      <c r="BQ989" s="31" t="n">
        <f aca="false">$B$11*(($A$1069)*$C989/$B$12*$B$7+(1-$A$1069)*$D989/$B$12*$C$7)</f>
        <v>0</v>
      </c>
      <c r="BR989" s="31" t="n">
        <f aca="false">$B$11*(($A$1070)*$C989/$B$12*$B$7+(1-$A$1070)*$D989/$B$12*$C$7)</f>
        <v>0</v>
      </c>
      <c r="BS989" s="31" t="n">
        <f aca="false">$B$11*(($A$1071)*$C989/$B$12*$B$7+(1-$A$1071)*$D989/$B$12*$C$7)</f>
        <v>0</v>
      </c>
      <c r="BT989" s="31" t="n">
        <f aca="false">$B$11*(($A$1072)*$C989/$B$12*$B$7+(1-$A$1072)*$D989/$B$12*$C$7)</f>
        <v>0</v>
      </c>
      <c r="BU989" s="31" t="n">
        <f aca="false">$B$11*(($A$1073)*$C989/$B$12*$B$7+(1-$A$1073)*$D989/$B$12*$C$7)</f>
        <v>0</v>
      </c>
      <c r="BV989" s="31" t="n">
        <f aca="false">$B$11*(($A$1074)*$C989/$B$12*$B$7+(1-$A$1074)*$D989/$B$12*$C$7)</f>
        <v>0</v>
      </c>
      <c r="BW989" s="31" t="n">
        <f aca="false">$B$11*(($A$1075)*$C989/$B$12*$B$7+(1-$A$1075)*$D989/$B$12*$C$7)</f>
        <v>0</v>
      </c>
      <c r="BX989" s="31" t="n">
        <f aca="false">$B$11*(($A$1076)*$C989/$B$12*$B$7+(1-$A$1076)*$D989/$B$12*$C$7)</f>
        <v>0</v>
      </c>
      <c r="BY989" s="31" t="n">
        <f aca="false">$B$11*(($A$1077)*$C989/$B$12*$B$7+(1-$A$1077)*$D989/$B$12*$C$7)</f>
        <v>0</v>
      </c>
      <c r="BZ989" s="31" t="n">
        <f aca="false">$B$11*(($A$1078)*$C989/$B$12*$B$7+(1-$A$1078)*$D989/$B$12*$C$7)</f>
        <v>0</v>
      </c>
      <c r="CA989" s="31" t="n">
        <f aca="false">$B$11*(($A$1079)*$C989/$B$12*$B$7+(1-$A$1079)*$D989/$B$12*$C$7)</f>
        <v>0</v>
      </c>
      <c r="CB989" s="31" t="n">
        <f aca="false">$B$11*(($A$1080)*$C989/$B$12*$B$7+(1-$A$1080)*$D989/$B$12*$C$7)</f>
        <v>0</v>
      </c>
      <c r="CC989" s="31" t="n">
        <f aca="false">$B$11*(($A$1081)*$C989/$B$12*$B$7+(1-$A$1081)*$D989/$B$12*$C$7)</f>
        <v>0</v>
      </c>
    </row>
    <row r="990" customFormat="false" ht="15" hidden="false" customHeight="false" outlineLevel="0" collapsed="false">
      <c r="A990" s="21" t="n">
        <v>966</v>
      </c>
      <c r="B990" s="27" t="n">
        <v>0.923976130683461</v>
      </c>
      <c r="C990" s="9" t="n">
        <f aca="false">SUM(AM990:AV990)</f>
        <v>0</v>
      </c>
      <c r="D990" s="9" t="n">
        <f aca="false">SUM(AW990:BF990)</f>
        <v>0</v>
      </c>
      <c r="E990" s="24" t="n">
        <f aca="false">(1-C990/$B$12)*$B$8-C990/$B$12*$B$7</f>
        <v>0.05</v>
      </c>
      <c r="F990" s="24" t="n">
        <f aca="false">(1-D990/$B$12)*$C$8-D990/$B$12*$C$7</f>
        <v>0.09</v>
      </c>
      <c r="G990" s="47" t="n">
        <f aca="false">$B$11*($B$10*C990/$B$12*$B$7+(1-$B$10)*D990/$B$12*$C$7)</f>
        <v>0</v>
      </c>
      <c r="H990" s="24" t="n">
        <f aca="false">$B$10*E990+(1-$B$10)*F990</f>
        <v>0.07</v>
      </c>
      <c r="I990" s="21"/>
      <c r="J990" s="21"/>
      <c r="K990" s="21"/>
      <c r="L990" s="21"/>
      <c r="M990" s="21"/>
      <c r="N990" s="21"/>
      <c r="O990" s="21"/>
      <c r="P990" s="21"/>
      <c r="Q990" s="21"/>
      <c r="R990" s="27" t="n">
        <v>0.164756567385621</v>
      </c>
      <c r="S990" s="27" t="n">
        <v>-0.0172757720481128</v>
      </c>
      <c r="T990" s="27" t="n">
        <v>0.370249873371747</v>
      </c>
      <c r="U990" s="27" t="n">
        <v>-0.00522026989066496</v>
      </c>
      <c r="V990" s="27" t="n">
        <v>-0.15042579097676</v>
      </c>
      <c r="W990" s="27" t="n">
        <v>0.581047639852244</v>
      </c>
      <c r="X990" s="27" t="n">
        <v>-2.18587444243879</v>
      </c>
      <c r="Y990" s="27" t="n">
        <v>0.563946295416582</v>
      </c>
      <c r="Z990" s="27" t="n">
        <v>-0.628850211615282</v>
      </c>
      <c r="AA990" s="27" t="n">
        <v>-1.37895443496435</v>
      </c>
      <c r="AB990" s="27" t="n">
        <v>0.363999245547653</v>
      </c>
      <c r="AC990" s="27" t="n">
        <v>0.206951921796605</v>
      </c>
      <c r="AD990" s="27" t="n">
        <v>0.9768717836304</v>
      </c>
      <c r="AE990" s="27" t="n">
        <v>-0.669908283424815</v>
      </c>
      <c r="AF990" s="27" t="n">
        <v>1.47478462654527</v>
      </c>
      <c r="AG990" s="27" t="n">
        <v>-1.54800850109146</v>
      </c>
      <c r="AH990" s="27" t="n">
        <v>0.482638320087411</v>
      </c>
      <c r="AI990" s="27" t="n">
        <v>-1.06227753237617</v>
      </c>
      <c r="AJ990" s="27" t="n">
        <v>-0.120078803154152</v>
      </c>
      <c r="AK990" s="27" t="n">
        <v>0.0687827818216088</v>
      </c>
      <c r="AL990" s="21"/>
      <c r="AM990" s="31" t="n">
        <f aca="false">IF(SQRT($B$9)*$B990+SQRT(1-$B$9)*R990&lt;_xlfn.NORM.S.INV($B$6),1,0)</f>
        <v>0</v>
      </c>
      <c r="AN990" s="31" t="n">
        <f aca="false">IF(SQRT($B$9)*$B990+SQRT(1-$B$9)*S990&lt;_xlfn.NORM.S.INV($B$6),1,0)</f>
        <v>0</v>
      </c>
      <c r="AO990" s="31" t="n">
        <f aca="false">IF(SQRT($B$9)*$B990+SQRT(1-$B$9)*T990&lt;_xlfn.NORM.S.INV($B$6),1,0)</f>
        <v>0</v>
      </c>
      <c r="AP990" s="31" t="n">
        <f aca="false">IF(SQRT($B$9)*$B990+SQRT(1-$B$9)*U990&lt;_xlfn.NORM.S.INV($B$6),1,0)</f>
        <v>0</v>
      </c>
      <c r="AQ990" s="31" t="n">
        <f aca="false">IF(SQRT($B$9)*$B990+SQRT(1-$B$9)*V990&lt;_xlfn.NORM.S.INV($B$6),1,0)</f>
        <v>0</v>
      </c>
      <c r="AR990" s="31" t="n">
        <f aca="false">IF(SQRT($B$9)*$B990+SQRT(1-$B$9)*W990&lt;_xlfn.NORM.S.INV($B$6),1,0)</f>
        <v>0</v>
      </c>
      <c r="AS990" s="31" t="n">
        <f aca="false">IF(SQRT($B$9)*$B990+SQRT(1-$B$9)*X990&lt;_xlfn.NORM.S.INV($B$6),1,0)</f>
        <v>0</v>
      </c>
      <c r="AT990" s="31" t="n">
        <f aca="false">IF(SQRT($B$9)*$B990+SQRT(1-$B$9)*Y990&lt;_xlfn.NORM.S.INV($B$6),1,0)</f>
        <v>0</v>
      </c>
      <c r="AU990" s="31" t="n">
        <f aca="false">IF(SQRT($B$9)*$B990+SQRT(1-$B$9)*Z990&lt;_xlfn.NORM.S.INV($B$6),1,0)</f>
        <v>0</v>
      </c>
      <c r="AV990" s="31" t="n">
        <f aca="false">IF(SQRT($B$9)*$B990+SQRT(1-$B$9)*AA990&lt;_xlfn.NORM.S.INV($B$6),1,0)</f>
        <v>0</v>
      </c>
      <c r="AW990" s="31" t="n">
        <f aca="false">IF(SQRT($C$9)*$B990+SQRT(1-$C$9)*AB990&lt;_xlfn.NORM.S.INV($C$6),1,0)</f>
        <v>0</v>
      </c>
      <c r="AX990" s="31" t="n">
        <f aca="false">IF(SQRT($C$9)*$B990+SQRT(1-$C$9)*AC990&lt;_xlfn.NORM.S.INV($C$6),1,0)</f>
        <v>0</v>
      </c>
      <c r="AY990" s="31" t="n">
        <f aca="false">IF(SQRT($C$9)*$B990+SQRT(1-$C$9)*AD990&lt;_xlfn.NORM.S.INV($C$6),1,0)</f>
        <v>0</v>
      </c>
      <c r="AZ990" s="31" t="n">
        <f aca="false">IF(SQRT($C$9)*$B990+SQRT(1-$C$9)*AE990&lt;_xlfn.NORM.S.INV($C$6),1,0)</f>
        <v>0</v>
      </c>
      <c r="BA990" s="31" t="n">
        <f aca="false">IF(SQRT($C$9)*$B990+SQRT(1-$C$9)*AF990&lt;_xlfn.NORM.S.INV($C$6),1,0)</f>
        <v>0</v>
      </c>
      <c r="BB990" s="31" t="n">
        <f aca="false">IF(SQRT($C$9)*$B990+SQRT(1-$C$9)*AG990&lt;_xlfn.NORM.S.INV($C$6),1,0)</f>
        <v>0</v>
      </c>
      <c r="BC990" s="31" t="n">
        <f aca="false">IF(SQRT($C$9)*$B990+SQRT(1-$C$9)*AH990&lt;_xlfn.NORM.S.INV($C$6),1,0)</f>
        <v>0</v>
      </c>
      <c r="BD990" s="31" t="n">
        <f aca="false">IF(SQRT($C$9)*$B990+SQRT(1-$C$9)*AI990&lt;_xlfn.NORM.S.INV($C$6),1,0)</f>
        <v>0</v>
      </c>
      <c r="BE990" s="31" t="n">
        <f aca="false">IF(SQRT($C$9)*$B990+SQRT(1-$C$9)*AJ990&lt;_xlfn.NORM.S.INV($C$6),1,0)</f>
        <v>0</v>
      </c>
      <c r="BF990" s="31" t="n">
        <f aca="false">IF(SQRT($C$9)*$B990+SQRT(1-$C$9)*AK990&lt;_xlfn.NORM.S.INV($C$6),1,0)</f>
        <v>0</v>
      </c>
      <c r="BG990" s="21"/>
      <c r="BH990" s="21"/>
      <c r="BI990" s="31" t="n">
        <f aca="false">$B$11*(($A$1061)*$C990/$B$12*$B$7+(1-$A$1061)*$D990/$B$12*$C$7)</f>
        <v>0</v>
      </c>
      <c r="BJ990" s="31" t="n">
        <f aca="false">$B$11*(($A$1062)*$C990/$B$12*$B$7+(1-$A$1062)*$D990/$B$12*$C$7)</f>
        <v>0</v>
      </c>
      <c r="BK990" s="31" t="n">
        <f aca="false">$B$11*(($A$1063)*$C990/$B$12*$B$7+(1-$A$1063)*$D990/$B$12*$C$7)</f>
        <v>0</v>
      </c>
      <c r="BL990" s="31" t="n">
        <f aca="false">$B$11*(($A$1064)*$C990/$B$12*$B$7+(1-$A$1064)*$D990/$B$12*$C$7)</f>
        <v>0</v>
      </c>
      <c r="BM990" s="31" t="n">
        <f aca="false">$B$11*(($A$1065)*$C990/$B$12*$B$7+(1-$A$1065)*$D990/$B$12*$C$7)</f>
        <v>0</v>
      </c>
      <c r="BN990" s="31" t="n">
        <f aca="false">$B$11*(($A$1066)*$C990/$B$12*$B$7+(1-$A$1066)*$D990/$B$12*$C$7)</f>
        <v>0</v>
      </c>
      <c r="BO990" s="31" t="n">
        <f aca="false">$B$11*(($A$1067)*$C990/$B$12*$B$7+(1-$A$1067)*$D990/$B$12*$C$7)</f>
        <v>0</v>
      </c>
      <c r="BP990" s="31" t="n">
        <f aca="false">$B$11*(($A$1068)*$C990/$B$12*$B$7+(1-$A$1068)*$D990/$B$12*$C$7)</f>
        <v>0</v>
      </c>
      <c r="BQ990" s="31" t="n">
        <f aca="false">$B$11*(($A$1069)*$C990/$B$12*$B$7+(1-$A$1069)*$D990/$B$12*$C$7)</f>
        <v>0</v>
      </c>
      <c r="BR990" s="31" t="n">
        <f aca="false">$B$11*(($A$1070)*$C990/$B$12*$B$7+(1-$A$1070)*$D990/$B$12*$C$7)</f>
        <v>0</v>
      </c>
      <c r="BS990" s="31" t="n">
        <f aca="false">$B$11*(($A$1071)*$C990/$B$12*$B$7+(1-$A$1071)*$D990/$B$12*$C$7)</f>
        <v>0</v>
      </c>
      <c r="BT990" s="31" t="n">
        <f aca="false">$B$11*(($A$1072)*$C990/$B$12*$B$7+(1-$A$1072)*$D990/$B$12*$C$7)</f>
        <v>0</v>
      </c>
      <c r="BU990" s="31" t="n">
        <f aca="false">$B$11*(($A$1073)*$C990/$B$12*$B$7+(1-$A$1073)*$D990/$B$12*$C$7)</f>
        <v>0</v>
      </c>
      <c r="BV990" s="31" t="n">
        <f aca="false">$B$11*(($A$1074)*$C990/$B$12*$B$7+(1-$A$1074)*$D990/$B$12*$C$7)</f>
        <v>0</v>
      </c>
      <c r="BW990" s="31" t="n">
        <f aca="false">$B$11*(($A$1075)*$C990/$B$12*$B$7+(1-$A$1075)*$D990/$B$12*$C$7)</f>
        <v>0</v>
      </c>
      <c r="BX990" s="31" t="n">
        <f aca="false">$B$11*(($A$1076)*$C990/$B$12*$B$7+(1-$A$1076)*$D990/$B$12*$C$7)</f>
        <v>0</v>
      </c>
      <c r="BY990" s="31" t="n">
        <f aca="false">$B$11*(($A$1077)*$C990/$B$12*$B$7+(1-$A$1077)*$D990/$B$12*$C$7)</f>
        <v>0</v>
      </c>
      <c r="BZ990" s="31" t="n">
        <f aca="false">$B$11*(($A$1078)*$C990/$B$12*$B$7+(1-$A$1078)*$D990/$B$12*$C$7)</f>
        <v>0</v>
      </c>
      <c r="CA990" s="31" t="n">
        <f aca="false">$B$11*(($A$1079)*$C990/$B$12*$B$7+(1-$A$1079)*$D990/$B$12*$C$7)</f>
        <v>0</v>
      </c>
      <c r="CB990" s="31" t="n">
        <f aca="false">$B$11*(($A$1080)*$C990/$B$12*$B$7+(1-$A$1080)*$D990/$B$12*$C$7)</f>
        <v>0</v>
      </c>
      <c r="CC990" s="31" t="n">
        <f aca="false">$B$11*(($A$1081)*$C990/$B$12*$B$7+(1-$A$1081)*$D990/$B$12*$C$7)</f>
        <v>0</v>
      </c>
    </row>
    <row r="991" customFormat="false" ht="15" hidden="false" customHeight="false" outlineLevel="0" collapsed="false">
      <c r="A991" s="21" t="n">
        <v>967</v>
      </c>
      <c r="B991" s="27" t="n">
        <v>1.55722051202322</v>
      </c>
      <c r="C991" s="9" t="n">
        <f aca="false">SUM(AM991:AV991)</f>
        <v>0</v>
      </c>
      <c r="D991" s="9" t="n">
        <f aca="false">SUM(AW991:BF991)</f>
        <v>0</v>
      </c>
      <c r="E991" s="24" t="n">
        <f aca="false">(1-C991/$B$12)*$B$8-C991/$B$12*$B$7</f>
        <v>0.05</v>
      </c>
      <c r="F991" s="24" t="n">
        <f aca="false">(1-D991/$B$12)*$C$8-D991/$B$12*$C$7</f>
        <v>0.09</v>
      </c>
      <c r="G991" s="47" t="n">
        <f aca="false">$B$11*($B$10*C991/$B$12*$B$7+(1-$B$10)*D991/$B$12*$C$7)</f>
        <v>0</v>
      </c>
      <c r="H991" s="24" t="n">
        <f aca="false">$B$10*E991+(1-$B$10)*F991</f>
        <v>0.07</v>
      </c>
      <c r="I991" s="21"/>
      <c r="J991" s="21"/>
      <c r="K991" s="21"/>
      <c r="L991" s="21"/>
      <c r="M991" s="21"/>
      <c r="N991" s="21"/>
      <c r="O991" s="21"/>
      <c r="P991" s="21"/>
      <c r="Q991" s="21"/>
      <c r="R991" s="27" t="n">
        <v>-0.833608471939591</v>
      </c>
      <c r="S991" s="27" t="n">
        <v>2.04472223854725</v>
      </c>
      <c r="T991" s="27" t="n">
        <v>-1.13187157505896</v>
      </c>
      <c r="U991" s="27" t="n">
        <v>0.389743858438638</v>
      </c>
      <c r="V991" s="27" t="n">
        <v>-1.43021390847561</v>
      </c>
      <c r="W991" s="27" t="n">
        <v>0.970022526934156</v>
      </c>
      <c r="X991" s="27" t="n">
        <v>1.07586606302085</v>
      </c>
      <c r="Y991" s="27" t="n">
        <v>0.618848828411004</v>
      </c>
      <c r="Z991" s="27" t="n">
        <v>-1.64010376324382</v>
      </c>
      <c r="AA991" s="27" t="n">
        <v>0.7922634242194</v>
      </c>
      <c r="AB991" s="27" t="n">
        <v>-0.760152504754727</v>
      </c>
      <c r="AC991" s="27" t="n">
        <v>0.698116681491749</v>
      </c>
      <c r="AD991" s="27" t="n">
        <v>-0.653851918374211</v>
      </c>
      <c r="AE991" s="27" t="n">
        <v>0.622970820192589</v>
      </c>
      <c r="AF991" s="27" t="n">
        <v>0.776877707462031</v>
      </c>
      <c r="AG991" s="27" t="n">
        <v>0.771763447774927</v>
      </c>
      <c r="AH991" s="27" t="n">
        <v>0.560904288503856</v>
      </c>
      <c r="AI991" s="27" t="n">
        <v>-1.35239970288243</v>
      </c>
      <c r="AJ991" s="27" t="n">
        <v>1.09429143667466</v>
      </c>
      <c r="AK991" s="27" t="n">
        <v>-1.29104074953761</v>
      </c>
      <c r="AL991" s="21"/>
      <c r="AM991" s="31" t="n">
        <f aca="false">IF(SQRT($B$9)*$B991+SQRT(1-$B$9)*R991&lt;_xlfn.NORM.S.INV($B$6),1,0)</f>
        <v>0</v>
      </c>
      <c r="AN991" s="31" t="n">
        <f aca="false">IF(SQRT($B$9)*$B991+SQRT(1-$B$9)*S991&lt;_xlfn.NORM.S.INV($B$6),1,0)</f>
        <v>0</v>
      </c>
      <c r="AO991" s="31" t="n">
        <f aca="false">IF(SQRT($B$9)*$B991+SQRT(1-$B$9)*T991&lt;_xlfn.NORM.S.INV($B$6),1,0)</f>
        <v>0</v>
      </c>
      <c r="AP991" s="31" t="n">
        <f aca="false">IF(SQRT($B$9)*$B991+SQRT(1-$B$9)*U991&lt;_xlfn.NORM.S.INV($B$6),1,0)</f>
        <v>0</v>
      </c>
      <c r="AQ991" s="31" t="n">
        <f aca="false">IF(SQRT($B$9)*$B991+SQRT(1-$B$9)*V991&lt;_xlfn.NORM.S.INV($B$6),1,0)</f>
        <v>0</v>
      </c>
      <c r="AR991" s="31" t="n">
        <f aca="false">IF(SQRT($B$9)*$B991+SQRT(1-$B$9)*W991&lt;_xlfn.NORM.S.INV($B$6),1,0)</f>
        <v>0</v>
      </c>
      <c r="AS991" s="31" t="n">
        <f aca="false">IF(SQRT($B$9)*$B991+SQRT(1-$B$9)*X991&lt;_xlfn.NORM.S.INV($B$6),1,0)</f>
        <v>0</v>
      </c>
      <c r="AT991" s="31" t="n">
        <f aca="false">IF(SQRT($B$9)*$B991+SQRT(1-$B$9)*Y991&lt;_xlfn.NORM.S.INV($B$6),1,0)</f>
        <v>0</v>
      </c>
      <c r="AU991" s="31" t="n">
        <f aca="false">IF(SQRT($B$9)*$B991+SQRT(1-$B$9)*Z991&lt;_xlfn.NORM.S.INV($B$6),1,0)</f>
        <v>0</v>
      </c>
      <c r="AV991" s="31" t="n">
        <f aca="false">IF(SQRT($B$9)*$B991+SQRT(1-$B$9)*AA991&lt;_xlfn.NORM.S.INV($B$6),1,0)</f>
        <v>0</v>
      </c>
      <c r="AW991" s="31" t="n">
        <f aca="false">IF(SQRT($C$9)*$B991+SQRT(1-$C$9)*AB991&lt;_xlfn.NORM.S.INV($C$6),1,0)</f>
        <v>0</v>
      </c>
      <c r="AX991" s="31" t="n">
        <f aca="false">IF(SQRT($C$9)*$B991+SQRT(1-$C$9)*AC991&lt;_xlfn.NORM.S.INV($C$6),1,0)</f>
        <v>0</v>
      </c>
      <c r="AY991" s="31" t="n">
        <f aca="false">IF(SQRT($C$9)*$B991+SQRT(1-$C$9)*AD991&lt;_xlfn.NORM.S.INV($C$6),1,0)</f>
        <v>0</v>
      </c>
      <c r="AZ991" s="31" t="n">
        <f aca="false">IF(SQRT($C$9)*$B991+SQRT(1-$C$9)*AE991&lt;_xlfn.NORM.S.INV($C$6),1,0)</f>
        <v>0</v>
      </c>
      <c r="BA991" s="31" t="n">
        <f aca="false">IF(SQRT($C$9)*$B991+SQRT(1-$C$9)*AF991&lt;_xlfn.NORM.S.INV($C$6),1,0)</f>
        <v>0</v>
      </c>
      <c r="BB991" s="31" t="n">
        <f aca="false">IF(SQRT($C$9)*$B991+SQRT(1-$C$9)*AG991&lt;_xlfn.NORM.S.INV($C$6),1,0)</f>
        <v>0</v>
      </c>
      <c r="BC991" s="31" t="n">
        <f aca="false">IF(SQRT($C$9)*$B991+SQRT(1-$C$9)*AH991&lt;_xlfn.NORM.S.INV($C$6),1,0)</f>
        <v>0</v>
      </c>
      <c r="BD991" s="31" t="n">
        <f aca="false">IF(SQRT($C$9)*$B991+SQRT(1-$C$9)*AI991&lt;_xlfn.NORM.S.INV($C$6),1,0)</f>
        <v>0</v>
      </c>
      <c r="BE991" s="31" t="n">
        <f aca="false">IF(SQRT($C$9)*$B991+SQRT(1-$C$9)*AJ991&lt;_xlfn.NORM.S.INV($C$6),1,0)</f>
        <v>0</v>
      </c>
      <c r="BF991" s="31" t="n">
        <f aca="false">IF(SQRT($C$9)*$B991+SQRT(1-$C$9)*AK991&lt;_xlfn.NORM.S.INV($C$6),1,0)</f>
        <v>0</v>
      </c>
      <c r="BG991" s="21"/>
      <c r="BH991" s="21"/>
      <c r="BI991" s="31" t="n">
        <f aca="false">$B$11*(($A$1061)*$C991/$B$12*$B$7+(1-$A$1061)*$D991/$B$12*$C$7)</f>
        <v>0</v>
      </c>
      <c r="BJ991" s="31" t="n">
        <f aca="false">$B$11*(($A$1062)*$C991/$B$12*$B$7+(1-$A$1062)*$D991/$B$12*$C$7)</f>
        <v>0</v>
      </c>
      <c r="BK991" s="31" t="n">
        <f aca="false">$B$11*(($A$1063)*$C991/$B$12*$B$7+(1-$A$1063)*$D991/$B$12*$C$7)</f>
        <v>0</v>
      </c>
      <c r="BL991" s="31" t="n">
        <f aca="false">$B$11*(($A$1064)*$C991/$B$12*$B$7+(1-$A$1064)*$D991/$B$12*$C$7)</f>
        <v>0</v>
      </c>
      <c r="BM991" s="31" t="n">
        <f aca="false">$B$11*(($A$1065)*$C991/$B$12*$B$7+(1-$A$1065)*$D991/$B$12*$C$7)</f>
        <v>0</v>
      </c>
      <c r="BN991" s="31" t="n">
        <f aca="false">$B$11*(($A$1066)*$C991/$B$12*$B$7+(1-$A$1066)*$D991/$B$12*$C$7)</f>
        <v>0</v>
      </c>
      <c r="BO991" s="31" t="n">
        <f aca="false">$B$11*(($A$1067)*$C991/$B$12*$B$7+(1-$A$1067)*$D991/$B$12*$C$7)</f>
        <v>0</v>
      </c>
      <c r="BP991" s="31" t="n">
        <f aca="false">$B$11*(($A$1068)*$C991/$B$12*$B$7+(1-$A$1068)*$D991/$B$12*$C$7)</f>
        <v>0</v>
      </c>
      <c r="BQ991" s="31" t="n">
        <f aca="false">$B$11*(($A$1069)*$C991/$B$12*$B$7+(1-$A$1069)*$D991/$B$12*$C$7)</f>
        <v>0</v>
      </c>
      <c r="BR991" s="31" t="n">
        <f aca="false">$B$11*(($A$1070)*$C991/$B$12*$B$7+(1-$A$1070)*$D991/$B$12*$C$7)</f>
        <v>0</v>
      </c>
      <c r="BS991" s="31" t="n">
        <f aca="false">$B$11*(($A$1071)*$C991/$B$12*$B$7+(1-$A$1071)*$D991/$B$12*$C$7)</f>
        <v>0</v>
      </c>
      <c r="BT991" s="31" t="n">
        <f aca="false">$B$11*(($A$1072)*$C991/$B$12*$B$7+(1-$A$1072)*$D991/$B$12*$C$7)</f>
        <v>0</v>
      </c>
      <c r="BU991" s="31" t="n">
        <f aca="false">$B$11*(($A$1073)*$C991/$B$12*$B$7+(1-$A$1073)*$D991/$B$12*$C$7)</f>
        <v>0</v>
      </c>
      <c r="BV991" s="31" t="n">
        <f aca="false">$B$11*(($A$1074)*$C991/$B$12*$B$7+(1-$A$1074)*$D991/$B$12*$C$7)</f>
        <v>0</v>
      </c>
      <c r="BW991" s="31" t="n">
        <f aca="false">$B$11*(($A$1075)*$C991/$B$12*$B$7+(1-$A$1075)*$D991/$B$12*$C$7)</f>
        <v>0</v>
      </c>
      <c r="BX991" s="31" t="n">
        <f aca="false">$B$11*(($A$1076)*$C991/$B$12*$B$7+(1-$A$1076)*$D991/$B$12*$C$7)</f>
        <v>0</v>
      </c>
      <c r="BY991" s="31" t="n">
        <f aca="false">$B$11*(($A$1077)*$C991/$B$12*$B$7+(1-$A$1077)*$D991/$B$12*$C$7)</f>
        <v>0</v>
      </c>
      <c r="BZ991" s="31" t="n">
        <f aca="false">$B$11*(($A$1078)*$C991/$B$12*$B$7+(1-$A$1078)*$D991/$B$12*$C$7)</f>
        <v>0</v>
      </c>
      <c r="CA991" s="31" t="n">
        <f aca="false">$B$11*(($A$1079)*$C991/$B$12*$B$7+(1-$A$1079)*$D991/$B$12*$C$7)</f>
        <v>0</v>
      </c>
      <c r="CB991" s="31" t="n">
        <f aca="false">$B$11*(($A$1080)*$C991/$B$12*$B$7+(1-$A$1080)*$D991/$B$12*$C$7)</f>
        <v>0</v>
      </c>
      <c r="CC991" s="31" t="n">
        <f aca="false">$B$11*(($A$1081)*$C991/$B$12*$B$7+(1-$A$1081)*$D991/$B$12*$C$7)</f>
        <v>0</v>
      </c>
    </row>
    <row r="992" customFormat="false" ht="15" hidden="false" customHeight="false" outlineLevel="0" collapsed="false">
      <c r="A992" s="21" t="n">
        <v>968</v>
      </c>
      <c r="B992" s="27" t="n">
        <v>-0.893741975629178</v>
      </c>
      <c r="C992" s="9" t="n">
        <f aca="false">SUM(AM992:AV992)</f>
        <v>0</v>
      </c>
      <c r="D992" s="9" t="n">
        <f aca="false">SUM(AW992:BF992)</f>
        <v>0</v>
      </c>
      <c r="E992" s="24" t="n">
        <f aca="false">(1-C992/$B$12)*$B$8-C992/$B$12*$B$7</f>
        <v>0.05</v>
      </c>
      <c r="F992" s="24" t="n">
        <f aca="false">(1-D992/$B$12)*$C$8-D992/$B$12*$C$7</f>
        <v>0.09</v>
      </c>
      <c r="G992" s="47" t="n">
        <f aca="false">$B$11*($B$10*C992/$B$12*$B$7+(1-$B$10)*D992/$B$12*$C$7)</f>
        <v>0</v>
      </c>
      <c r="H992" s="24" t="n">
        <f aca="false">$B$10*E992+(1-$B$10)*F992</f>
        <v>0.07</v>
      </c>
      <c r="I992" s="21"/>
      <c r="J992" s="21"/>
      <c r="K992" s="21"/>
      <c r="L992" s="21"/>
      <c r="M992" s="21"/>
      <c r="N992" s="21"/>
      <c r="O992" s="21"/>
      <c r="P992" s="21"/>
      <c r="Q992" s="21"/>
      <c r="R992" s="27" t="n">
        <v>-0.916018214112275</v>
      </c>
      <c r="S992" s="27" t="n">
        <v>0.219317801974298</v>
      </c>
      <c r="T992" s="27" t="n">
        <v>-0.616169277805254</v>
      </c>
      <c r="U992" s="27" t="n">
        <v>0.783269762079513</v>
      </c>
      <c r="V992" s="27" t="n">
        <v>-1.4024487346625</v>
      </c>
      <c r="W992" s="27" t="n">
        <v>0.969982142637596</v>
      </c>
      <c r="X992" s="27" t="n">
        <v>0.47316111645333</v>
      </c>
      <c r="Y992" s="27" t="n">
        <v>1.05068645099041</v>
      </c>
      <c r="Z992" s="27" t="n">
        <v>0.637707202301399</v>
      </c>
      <c r="AA992" s="27" t="n">
        <v>0.124840138614975</v>
      </c>
      <c r="AB992" s="27" t="n">
        <v>1.93694157120766</v>
      </c>
      <c r="AC992" s="27" t="n">
        <v>0.306973215182255</v>
      </c>
      <c r="AD992" s="27" t="n">
        <v>1.44827826718143</v>
      </c>
      <c r="AE992" s="27" t="n">
        <v>1.25775213908847</v>
      </c>
      <c r="AF992" s="27" t="n">
        <v>0.978453967385221</v>
      </c>
      <c r="AG992" s="27" t="n">
        <v>0.640714229910533</v>
      </c>
      <c r="AH992" s="27" t="n">
        <v>-0.656782639967143</v>
      </c>
      <c r="AI992" s="27" t="n">
        <v>-0.390741749992551</v>
      </c>
      <c r="AJ992" s="27" t="n">
        <v>-0.188667159485567</v>
      </c>
      <c r="AK992" s="27" t="n">
        <v>0.167979482662147</v>
      </c>
      <c r="AL992" s="21"/>
      <c r="AM992" s="31" t="n">
        <f aca="false">IF(SQRT($B$9)*$B992+SQRT(1-$B$9)*R992&lt;_xlfn.NORM.S.INV($B$6),1,0)</f>
        <v>0</v>
      </c>
      <c r="AN992" s="31" t="n">
        <f aca="false">IF(SQRT($B$9)*$B992+SQRT(1-$B$9)*S992&lt;_xlfn.NORM.S.INV($B$6),1,0)</f>
        <v>0</v>
      </c>
      <c r="AO992" s="31" t="n">
        <f aca="false">IF(SQRT($B$9)*$B992+SQRT(1-$B$9)*T992&lt;_xlfn.NORM.S.INV($B$6),1,0)</f>
        <v>0</v>
      </c>
      <c r="AP992" s="31" t="n">
        <f aca="false">IF(SQRT($B$9)*$B992+SQRT(1-$B$9)*U992&lt;_xlfn.NORM.S.INV($B$6),1,0)</f>
        <v>0</v>
      </c>
      <c r="AQ992" s="31" t="n">
        <f aca="false">IF(SQRT($B$9)*$B992+SQRT(1-$B$9)*V992&lt;_xlfn.NORM.S.INV($B$6),1,0)</f>
        <v>0</v>
      </c>
      <c r="AR992" s="31" t="n">
        <f aca="false">IF(SQRT($B$9)*$B992+SQRT(1-$B$9)*W992&lt;_xlfn.NORM.S.INV($B$6),1,0)</f>
        <v>0</v>
      </c>
      <c r="AS992" s="31" t="n">
        <f aca="false">IF(SQRT($B$9)*$B992+SQRT(1-$B$9)*X992&lt;_xlfn.NORM.S.INV($B$6),1,0)</f>
        <v>0</v>
      </c>
      <c r="AT992" s="31" t="n">
        <f aca="false">IF(SQRT($B$9)*$B992+SQRT(1-$B$9)*Y992&lt;_xlfn.NORM.S.INV($B$6),1,0)</f>
        <v>0</v>
      </c>
      <c r="AU992" s="31" t="n">
        <f aca="false">IF(SQRT($B$9)*$B992+SQRT(1-$B$9)*Z992&lt;_xlfn.NORM.S.INV($B$6),1,0)</f>
        <v>0</v>
      </c>
      <c r="AV992" s="31" t="n">
        <f aca="false">IF(SQRT($B$9)*$B992+SQRT(1-$B$9)*AA992&lt;_xlfn.NORM.S.INV($B$6),1,0)</f>
        <v>0</v>
      </c>
      <c r="AW992" s="31" t="n">
        <f aca="false">IF(SQRT($C$9)*$B992+SQRT(1-$C$9)*AB992&lt;_xlfn.NORM.S.INV($C$6),1,0)</f>
        <v>0</v>
      </c>
      <c r="AX992" s="31" t="n">
        <f aca="false">IF(SQRT($C$9)*$B992+SQRT(1-$C$9)*AC992&lt;_xlfn.NORM.S.INV($C$6),1,0)</f>
        <v>0</v>
      </c>
      <c r="AY992" s="31" t="n">
        <f aca="false">IF(SQRT($C$9)*$B992+SQRT(1-$C$9)*AD992&lt;_xlfn.NORM.S.INV($C$6),1,0)</f>
        <v>0</v>
      </c>
      <c r="AZ992" s="31" t="n">
        <f aca="false">IF(SQRT($C$9)*$B992+SQRT(1-$C$9)*AE992&lt;_xlfn.NORM.S.INV($C$6),1,0)</f>
        <v>0</v>
      </c>
      <c r="BA992" s="31" t="n">
        <f aca="false">IF(SQRT($C$9)*$B992+SQRT(1-$C$9)*AF992&lt;_xlfn.NORM.S.INV($C$6),1,0)</f>
        <v>0</v>
      </c>
      <c r="BB992" s="31" t="n">
        <f aca="false">IF(SQRT($C$9)*$B992+SQRT(1-$C$9)*AG992&lt;_xlfn.NORM.S.INV($C$6),1,0)</f>
        <v>0</v>
      </c>
      <c r="BC992" s="31" t="n">
        <f aca="false">IF(SQRT($C$9)*$B992+SQRT(1-$C$9)*AH992&lt;_xlfn.NORM.S.INV($C$6),1,0)</f>
        <v>0</v>
      </c>
      <c r="BD992" s="31" t="n">
        <f aca="false">IF(SQRT($C$9)*$B992+SQRT(1-$C$9)*AI992&lt;_xlfn.NORM.S.INV($C$6),1,0)</f>
        <v>0</v>
      </c>
      <c r="BE992" s="31" t="n">
        <f aca="false">IF(SQRT($C$9)*$B992+SQRT(1-$C$9)*AJ992&lt;_xlfn.NORM.S.INV($C$6),1,0)</f>
        <v>0</v>
      </c>
      <c r="BF992" s="31" t="n">
        <f aca="false">IF(SQRT($C$9)*$B992+SQRT(1-$C$9)*AK992&lt;_xlfn.NORM.S.INV($C$6),1,0)</f>
        <v>0</v>
      </c>
      <c r="BG992" s="21"/>
      <c r="BH992" s="21"/>
      <c r="BI992" s="31" t="n">
        <f aca="false">$B$11*(($A$1061)*$C992/$B$12*$B$7+(1-$A$1061)*$D992/$B$12*$C$7)</f>
        <v>0</v>
      </c>
      <c r="BJ992" s="31" t="n">
        <f aca="false">$B$11*(($A$1062)*$C992/$B$12*$B$7+(1-$A$1062)*$D992/$B$12*$C$7)</f>
        <v>0</v>
      </c>
      <c r="BK992" s="31" t="n">
        <f aca="false">$B$11*(($A$1063)*$C992/$B$12*$B$7+(1-$A$1063)*$D992/$B$12*$C$7)</f>
        <v>0</v>
      </c>
      <c r="BL992" s="31" t="n">
        <f aca="false">$B$11*(($A$1064)*$C992/$B$12*$B$7+(1-$A$1064)*$D992/$B$12*$C$7)</f>
        <v>0</v>
      </c>
      <c r="BM992" s="31" t="n">
        <f aca="false">$B$11*(($A$1065)*$C992/$B$12*$B$7+(1-$A$1065)*$D992/$B$12*$C$7)</f>
        <v>0</v>
      </c>
      <c r="BN992" s="31" t="n">
        <f aca="false">$B$11*(($A$1066)*$C992/$B$12*$B$7+(1-$A$1066)*$D992/$B$12*$C$7)</f>
        <v>0</v>
      </c>
      <c r="BO992" s="31" t="n">
        <f aca="false">$B$11*(($A$1067)*$C992/$B$12*$B$7+(1-$A$1067)*$D992/$B$12*$C$7)</f>
        <v>0</v>
      </c>
      <c r="BP992" s="31" t="n">
        <f aca="false">$B$11*(($A$1068)*$C992/$B$12*$B$7+(1-$A$1068)*$D992/$B$12*$C$7)</f>
        <v>0</v>
      </c>
      <c r="BQ992" s="31" t="n">
        <f aca="false">$B$11*(($A$1069)*$C992/$B$12*$B$7+(1-$A$1069)*$D992/$B$12*$C$7)</f>
        <v>0</v>
      </c>
      <c r="BR992" s="31" t="n">
        <f aca="false">$B$11*(($A$1070)*$C992/$B$12*$B$7+(1-$A$1070)*$D992/$B$12*$C$7)</f>
        <v>0</v>
      </c>
      <c r="BS992" s="31" t="n">
        <f aca="false">$B$11*(($A$1071)*$C992/$B$12*$B$7+(1-$A$1071)*$D992/$B$12*$C$7)</f>
        <v>0</v>
      </c>
      <c r="BT992" s="31" t="n">
        <f aca="false">$B$11*(($A$1072)*$C992/$B$12*$B$7+(1-$A$1072)*$D992/$B$12*$C$7)</f>
        <v>0</v>
      </c>
      <c r="BU992" s="31" t="n">
        <f aca="false">$B$11*(($A$1073)*$C992/$B$12*$B$7+(1-$A$1073)*$D992/$B$12*$C$7)</f>
        <v>0</v>
      </c>
      <c r="BV992" s="31" t="n">
        <f aca="false">$B$11*(($A$1074)*$C992/$B$12*$B$7+(1-$A$1074)*$D992/$B$12*$C$7)</f>
        <v>0</v>
      </c>
      <c r="BW992" s="31" t="n">
        <f aca="false">$B$11*(($A$1075)*$C992/$B$12*$B$7+(1-$A$1075)*$D992/$B$12*$C$7)</f>
        <v>0</v>
      </c>
      <c r="BX992" s="31" t="n">
        <f aca="false">$B$11*(($A$1076)*$C992/$B$12*$B$7+(1-$A$1076)*$D992/$B$12*$C$7)</f>
        <v>0</v>
      </c>
      <c r="BY992" s="31" t="n">
        <f aca="false">$B$11*(($A$1077)*$C992/$B$12*$B$7+(1-$A$1077)*$D992/$B$12*$C$7)</f>
        <v>0</v>
      </c>
      <c r="BZ992" s="31" t="n">
        <f aca="false">$B$11*(($A$1078)*$C992/$B$12*$B$7+(1-$A$1078)*$D992/$B$12*$C$7)</f>
        <v>0</v>
      </c>
      <c r="CA992" s="31" t="n">
        <f aca="false">$B$11*(($A$1079)*$C992/$B$12*$B$7+(1-$A$1079)*$D992/$B$12*$C$7)</f>
        <v>0</v>
      </c>
      <c r="CB992" s="31" t="n">
        <f aca="false">$B$11*(($A$1080)*$C992/$B$12*$B$7+(1-$A$1080)*$D992/$B$12*$C$7)</f>
        <v>0</v>
      </c>
      <c r="CC992" s="31" t="n">
        <f aca="false">$B$11*(($A$1081)*$C992/$B$12*$B$7+(1-$A$1081)*$D992/$B$12*$C$7)</f>
        <v>0</v>
      </c>
    </row>
    <row r="993" customFormat="false" ht="15" hidden="false" customHeight="false" outlineLevel="0" collapsed="false">
      <c r="A993" s="21" t="n">
        <v>969</v>
      </c>
      <c r="B993" s="27" t="n">
        <v>-0.572257248232795</v>
      </c>
      <c r="C993" s="9" t="n">
        <f aca="false">SUM(AM993:AV993)</f>
        <v>0</v>
      </c>
      <c r="D993" s="9" t="n">
        <f aca="false">SUM(AW993:BF993)</f>
        <v>0</v>
      </c>
      <c r="E993" s="24" t="n">
        <f aca="false">(1-C993/$B$12)*$B$8-C993/$B$12*$B$7</f>
        <v>0.05</v>
      </c>
      <c r="F993" s="24" t="n">
        <f aca="false">(1-D993/$B$12)*$C$8-D993/$B$12*$C$7</f>
        <v>0.09</v>
      </c>
      <c r="G993" s="47" t="n">
        <f aca="false">$B$11*($B$10*C993/$B$12*$B$7+(1-$B$10)*D993/$B$12*$C$7)</f>
        <v>0</v>
      </c>
      <c r="H993" s="24" t="n">
        <f aca="false">$B$10*E993+(1-$B$10)*F993</f>
        <v>0.07</v>
      </c>
      <c r="I993" s="21"/>
      <c r="J993" s="21"/>
      <c r="K993" s="21"/>
      <c r="L993" s="21"/>
      <c r="M993" s="21"/>
      <c r="N993" s="21"/>
      <c r="O993" s="21"/>
      <c r="P993" s="21"/>
      <c r="Q993" s="21"/>
      <c r="R993" s="27" t="n">
        <v>-2.28981567346909</v>
      </c>
      <c r="S993" s="27" t="n">
        <v>0.417905295572484</v>
      </c>
      <c r="T993" s="27" t="n">
        <v>-0.579081724264445</v>
      </c>
      <c r="U993" s="27" t="n">
        <v>2.20413205687577</v>
      </c>
      <c r="V993" s="27" t="n">
        <v>-1.55552484055618</v>
      </c>
      <c r="W993" s="27" t="n">
        <v>1.8785770149219</v>
      </c>
      <c r="X993" s="27" t="n">
        <v>-0.419769524811709</v>
      </c>
      <c r="Y993" s="27" t="n">
        <v>0.73613679786609</v>
      </c>
      <c r="Z993" s="27" t="n">
        <v>1.60249303921356</v>
      </c>
      <c r="AA993" s="27" t="n">
        <v>-1.34588972735591</v>
      </c>
      <c r="AB993" s="27" t="n">
        <v>0.333197608787768</v>
      </c>
      <c r="AC993" s="27" t="n">
        <v>-0.808092026780539</v>
      </c>
      <c r="AD993" s="27" t="n">
        <v>0.0617629623960855</v>
      </c>
      <c r="AE993" s="27" t="n">
        <v>-0.0976072980294434</v>
      </c>
      <c r="AF993" s="27" t="n">
        <v>-1.15961116689275</v>
      </c>
      <c r="AG993" s="27" t="n">
        <v>-0.235213619990306</v>
      </c>
      <c r="AH993" s="27" t="n">
        <v>0.500914993559177</v>
      </c>
      <c r="AI993" s="27" t="n">
        <v>-0.0855801896561247</v>
      </c>
      <c r="AJ993" s="27" t="n">
        <v>0.644555388605814</v>
      </c>
      <c r="AK993" s="27" t="n">
        <v>0.153565008440833</v>
      </c>
      <c r="AL993" s="21"/>
      <c r="AM993" s="31" t="n">
        <f aca="false">IF(SQRT($B$9)*$B993+SQRT(1-$B$9)*R993&lt;_xlfn.NORM.S.INV($B$6),1,0)</f>
        <v>0</v>
      </c>
      <c r="AN993" s="31" t="n">
        <f aca="false">IF(SQRT($B$9)*$B993+SQRT(1-$B$9)*S993&lt;_xlfn.NORM.S.INV($B$6),1,0)</f>
        <v>0</v>
      </c>
      <c r="AO993" s="31" t="n">
        <f aca="false">IF(SQRT($B$9)*$B993+SQRT(1-$B$9)*T993&lt;_xlfn.NORM.S.INV($B$6),1,0)</f>
        <v>0</v>
      </c>
      <c r="AP993" s="31" t="n">
        <f aca="false">IF(SQRT($B$9)*$B993+SQRT(1-$B$9)*U993&lt;_xlfn.NORM.S.INV($B$6),1,0)</f>
        <v>0</v>
      </c>
      <c r="AQ993" s="31" t="n">
        <f aca="false">IF(SQRT($B$9)*$B993+SQRT(1-$B$9)*V993&lt;_xlfn.NORM.S.INV($B$6),1,0)</f>
        <v>0</v>
      </c>
      <c r="AR993" s="31" t="n">
        <f aca="false">IF(SQRT($B$9)*$B993+SQRT(1-$B$9)*W993&lt;_xlfn.NORM.S.INV($B$6),1,0)</f>
        <v>0</v>
      </c>
      <c r="AS993" s="31" t="n">
        <f aca="false">IF(SQRT($B$9)*$B993+SQRT(1-$B$9)*X993&lt;_xlfn.NORM.S.INV($B$6),1,0)</f>
        <v>0</v>
      </c>
      <c r="AT993" s="31" t="n">
        <f aca="false">IF(SQRT($B$9)*$B993+SQRT(1-$B$9)*Y993&lt;_xlfn.NORM.S.INV($B$6),1,0)</f>
        <v>0</v>
      </c>
      <c r="AU993" s="31" t="n">
        <f aca="false">IF(SQRT($B$9)*$B993+SQRT(1-$B$9)*Z993&lt;_xlfn.NORM.S.INV($B$6),1,0)</f>
        <v>0</v>
      </c>
      <c r="AV993" s="31" t="n">
        <f aca="false">IF(SQRT($B$9)*$B993+SQRT(1-$B$9)*AA993&lt;_xlfn.NORM.S.INV($B$6),1,0)</f>
        <v>0</v>
      </c>
      <c r="AW993" s="31" t="n">
        <f aca="false">IF(SQRT($C$9)*$B993+SQRT(1-$C$9)*AB993&lt;_xlfn.NORM.S.INV($C$6),1,0)</f>
        <v>0</v>
      </c>
      <c r="AX993" s="31" t="n">
        <f aca="false">IF(SQRT($C$9)*$B993+SQRT(1-$C$9)*AC993&lt;_xlfn.NORM.S.INV($C$6),1,0)</f>
        <v>0</v>
      </c>
      <c r="AY993" s="31" t="n">
        <f aca="false">IF(SQRT($C$9)*$B993+SQRT(1-$C$9)*AD993&lt;_xlfn.NORM.S.INV($C$6),1,0)</f>
        <v>0</v>
      </c>
      <c r="AZ993" s="31" t="n">
        <f aca="false">IF(SQRT($C$9)*$B993+SQRT(1-$C$9)*AE993&lt;_xlfn.NORM.S.INV($C$6),1,0)</f>
        <v>0</v>
      </c>
      <c r="BA993" s="31" t="n">
        <f aca="false">IF(SQRT($C$9)*$B993+SQRT(1-$C$9)*AF993&lt;_xlfn.NORM.S.INV($C$6),1,0)</f>
        <v>0</v>
      </c>
      <c r="BB993" s="31" t="n">
        <f aca="false">IF(SQRT($C$9)*$B993+SQRT(1-$C$9)*AG993&lt;_xlfn.NORM.S.INV($C$6),1,0)</f>
        <v>0</v>
      </c>
      <c r="BC993" s="31" t="n">
        <f aca="false">IF(SQRT($C$9)*$B993+SQRT(1-$C$9)*AH993&lt;_xlfn.NORM.S.INV($C$6),1,0)</f>
        <v>0</v>
      </c>
      <c r="BD993" s="31" t="n">
        <f aca="false">IF(SQRT($C$9)*$B993+SQRT(1-$C$9)*AI993&lt;_xlfn.NORM.S.INV($C$6),1,0)</f>
        <v>0</v>
      </c>
      <c r="BE993" s="31" t="n">
        <f aca="false">IF(SQRT($C$9)*$B993+SQRT(1-$C$9)*AJ993&lt;_xlfn.NORM.S.INV($C$6),1,0)</f>
        <v>0</v>
      </c>
      <c r="BF993" s="31" t="n">
        <f aca="false">IF(SQRT($C$9)*$B993+SQRT(1-$C$9)*AK993&lt;_xlfn.NORM.S.INV($C$6),1,0)</f>
        <v>0</v>
      </c>
      <c r="BG993" s="21"/>
      <c r="BH993" s="21"/>
      <c r="BI993" s="31" t="n">
        <f aca="false">$B$11*(($A$1061)*$C993/$B$12*$B$7+(1-$A$1061)*$D993/$B$12*$C$7)</f>
        <v>0</v>
      </c>
      <c r="BJ993" s="31" t="n">
        <f aca="false">$B$11*(($A$1062)*$C993/$B$12*$B$7+(1-$A$1062)*$D993/$B$12*$C$7)</f>
        <v>0</v>
      </c>
      <c r="BK993" s="31" t="n">
        <f aca="false">$B$11*(($A$1063)*$C993/$B$12*$B$7+(1-$A$1063)*$D993/$B$12*$C$7)</f>
        <v>0</v>
      </c>
      <c r="BL993" s="31" t="n">
        <f aca="false">$B$11*(($A$1064)*$C993/$B$12*$B$7+(1-$A$1064)*$D993/$B$12*$C$7)</f>
        <v>0</v>
      </c>
      <c r="BM993" s="31" t="n">
        <f aca="false">$B$11*(($A$1065)*$C993/$B$12*$B$7+(1-$A$1065)*$D993/$B$12*$C$7)</f>
        <v>0</v>
      </c>
      <c r="BN993" s="31" t="n">
        <f aca="false">$B$11*(($A$1066)*$C993/$B$12*$B$7+(1-$A$1066)*$D993/$B$12*$C$7)</f>
        <v>0</v>
      </c>
      <c r="BO993" s="31" t="n">
        <f aca="false">$B$11*(($A$1067)*$C993/$B$12*$B$7+(1-$A$1067)*$D993/$B$12*$C$7)</f>
        <v>0</v>
      </c>
      <c r="BP993" s="31" t="n">
        <f aca="false">$B$11*(($A$1068)*$C993/$B$12*$B$7+(1-$A$1068)*$D993/$B$12*$C$7)</f>
        <v>0</v>
      </c>
      <c r="BQ993" s="31" t="n">
        <f aca="false">$B$11*(($A$1069)*$C993/$B$12*$B$7+(1-$A$1069)*$D993/$B$12*$C$7)</f>
        <v>0</v>
      </c>
      <c r="BR993" s="31" t="n">
        <f aca="false">$B$11*(($A$1070)*$C993/$B$12*$B$7+(1-$A$1070)*$D993/$B$12*$C$7)</f>
        <v>0</v>
      </c>
      <c r="BS993" s="31" t="n">
        <f aca="false">$B$11*(($A$1071)*$C993/$B$12*$B$7+(1-$A$1071)*$D993/$B$12*$C$7)</f>
        <v>0</v>
      </c>
      <c r="BT993" s="31" t="n">
        <f aca="false">$B$11*(($A$1072)*$C993/$B$12*$B$7+(1-$A$1072)*$D993/$B$12*$C$7)</f>
        <v>0</v>
      </c>
      <c r="BU993" s="31" t="n">
        <f aca="false">$B$11*(($A$1073)*$C993/$B$12*$B$7+(1-$A$1073)*$D993/$B$12*$C$7)</f>
        <v>0</v>
      </c>
      <c r="BV993" s="31" t="n">
        <f aca="false">$B$11*(($A$1074)*$C993/$B$12*$B$7+(1-$A$1074)*$D993/$B$12*$C$7)</f>
        <v>0</v>
      </c>
      <c r="BW993" s="31" t="n">
        <f aca="false">$B$11*(($A$1075)*$C993/$B$12*$B$7+(1-$A$1075)*$D993/$B$12*$C$7)</f>
        <v>0</v>
      </c>
      <c r="BX993" s="31" t="n">
        <f aca="false">$B$11*(($A$1076)*$C993/$B$12*$B$7+(1-$A$1076)*$D993/$B$12*$C$7)</f>
        <v>0</v>
      </c>
      <c r="BY993" s="31" t="n">
        <f aca="false">$B$11*(($A$1077)*$C993/$B$12*$B$7+(1-$A$1077)*$D993/$B$12*$C$7)</f>
        <v>0</v>
      </c>
      <c r="BZ993" s="31" t="n">
        <f aca="false">$B$11*(($A$1078)*$C993/$B$12*$B$7+(1-$A$1078)*$D993/$B$12*$C$7)</f>
        <v>0</v>
      </c>
      <c r="CA993" s="31" t="n">
        <f aca="false">$B$11*(($A$1079)*$C993/$B$12*$B$7+(1-$A$1079)*$D993/$B$12*$C$7)</f>
        <v>0</v>
      </c>
      <c r="CB993" s="31" t="n">
        <f aca="false">$B$11*(($A$1080)*$C993/$B$12*$B$7+(1-$A$1080)*$D993/$B$12*$C$7)</f>
        <v>0</v>
      </c>
      <c r="CC993" s="31" t="n">
        <f aca="false">$B$11*(($A$1081)*$C993/$B$12*$B$7+(1-$A$1081)*$D993/$B$12*$C$7)</f>
        <v>0</v>
      </c>
    </row>
    <row r="994" customFormat="false" ht="15" hidden="false" customHeight="false" outlineLevel="0" collapsed="false">
      <c r="A994" s="21" t="n">
        <v>970</v>
      </c>
      <c r="B994" s="27" t="n">
        <v>-0.00561357904944403</v>
      </c>
      <c r="C994" s="9" t="n">
        <f aca="false">SUM(AM994:AV994)</f>
        <v>0</v>
      </c>
      <c r="D994" s="9" t="n">
        <f aca="false">SUM(AW994:BF994)</f>
        <v>0</v>
      </c>
      <c r="E994" s="24" t="n">
        <f aca="false">(1-C994/$B$12)*$B$8-C994/$B$12*$B$7</f>
        <v>0.05</v>
      </c>
      <c r="F994" s="24" t="n">
        <f aca="false">(1-D994/$B$12)*$C$8-D994/$B$12*$C$7</f>
        <v>0.09</v>
      </c>
      <c r="G994" s="47" t="n">
        <f aca="false">$B$11*($B$10*C994/$B$12*$B$7+(1-$B$10)*D994/$B$12*$C$7)</f>
        <v>0</v>
      </c>
      <c r="H994" s="24" t="n">
        <f aca="false">$B$10*E994+(1-$B$10)*F994</f>
        <v>0.07</v>
      </c>
      <c r="I994" s="21"/>
      <c r="J994" s="21"/>
      <c r="K994" s="21"/>
      <c r="L994" s="21"/>
      <c r="M994" s="21"/>
      <c r="N994" s="21"/>
      <c r="O994" s="21"/>
      <c r="P994" s="21"/>
      <c r="Q994" s="21"/>
      <c r="R994" s="27" t="n">
        <v>-0.966647161379957</v>
      </c>
      <c r="S994" s="27" t="n">
        <v>0.47115266248863</v>
      </c>
      <c r="T994" s="27" t="n">
        <v>0.887580648971724</v>
      </c>
      <c r="U994" s="27" t="n">
        <v>0.990669368975912</v>
      </c>
      <c r="V994" s="27" t="n">
        <v>0.260045879193024</v>
      </c>
      <c r="W994" s="27" t="n">
        <v>-0.581438391752561</v>
      </c>
      <c r="X994" s="27" t="n">
        <v>1.15948429548541</v>
      </c>
      <c r="Y994" s="27" t="n">
        <v>-0.0819565985108837</v>
      </c>
      <c r="Z994" s="27" t="n">
        <v>-0.548093990813578</v>
      </c>
      <c r="AA994" s="27" t="n">
        <v>2.26171947276515</v>
      </c>
      <c r="AB994" s="27" t="n">
        <v>0.716198279964635</v>
      </c>
      <c r="AC994" s="27" t="n">
        <v>0.871629440653837</v>
      </c>
      <c r="AD994" s="27" t="n">
        <v>0.400752470049312</v>
      </c>
      <c r="AE994" s="27" t="n">
        <v>-0.975465876580802</v>
      </c>
      <c r="AF994" s="27" t="n">
        <v>-0.357998539150567</v>
      </c>
      <c r="AG994" s="27" t="n">
        <v>0.0359187671888546</v>
      </c>
      <c r="AH994" s="27" t="n">
        <v>-0.0610902263555271</v>
      </c>
      <c r="AI994" s="27" t="n">
        <v>0.820311306319385</v>
      </c>
      <c r="AJ994" s="27" t="n">
        <v>-0.714411427525778</v>
      </c>
      <c r="AK994" s="27" t="n">
        <v>0.905776355253704</v>
      </c>
      <c r="AL994" s="21"/>
      <c r="AM994" s="31" t="n">
        <f aca="false">IF(SQRT($B$9)*$B994+SQRT(1-$B$9)*R994&lt;_xlfn.NORM.S.INV($B$6),1,0)</f>
        <v>0</v>
      </c>
      <c r="AN994" s="31" t="n">
        <f aca="false">IF(SQRT($B$9)*$B994+SQRT(1-$B$9)*S994&lt;_xlfn.NORM.S.INV($B$6),1,0)</f>
        <v>0</v>
      </c>
      <c r="AO994" s="31" t="n">
        <f aca="false">IF(SQRT($B$9)*$B994+SQRT(1-$B$9)*T994&lt;_xlfn.NORM.S.INV($B$6),1,0)</f>
        <v>0</v>
      </c>
      <c r="AP994" s="31" t="n">
        <f aca="false">IF(SQRT($B$9)*$B994+SQRT(1-$B$9)*U994&lt;_xlfn.NORM.S.INV($B$6),1,0)</f>
        <v>0</v>
      </c>
      <c r="AQ994" s="31" t="n">
        <f aca="false">IF(SQRT($B$9)*$B994+SQRT(1-$B$9)*V994&lt;_xlfn.NORM.S.INV($B$6),1,0)</f>
        <v>0</v>
      </c>
      <c r="AR994" s="31" t="n">
        <f aca="false">IF(SQRT($B$9)*$B994+SQRT(1-$B$9)*W994&lt;_xlfn.NORM.S.INV($B$6),1,0)</f>
        <v>0</v>
      </c>
      <c r="AS994" s="31" t="n">
        <f aca="false">IF(SQRT($B$9)*$B994+SQRT(1-$B$9)*X994&lt;_xlfn.NORM.S.INV($B$6),1,0)</f>
        <v>0</v>
      </c>
      <c r="AT994" s="31" t="n">
        <f aca="false">IF(SQRT($B$9)*$B994+SQRT(1-$B$9)*Y994&lt;_xlfn.NORM.S.INV($B$6),1,0)</f>
        <v>0</v>
      </c>
      <c r="AU994" s="31" t="n">
        <f aca="false">IF(SQRT($B$9)*$B994+SQRT(1-$B$9)*Z994&lt;_xlfn.NORM.S.INV($B$6),1,0)</f>
        <v>0</v>
      </c>
      <c r="AV994" s="31" t="n">
        <f aca="false">IF(SQRT($B$9)*$B994+SQRT(1-$B$9)*AA994&lt;_xlfn.NORM.S.INV($B$6),1,0)</f>
        <v>0</v>
      </c>
      <c r="AW994" s="31" t="n">
        <f aca="false">IF(SQRT($C$9)*$B994+SQRT(1-$C$9)*AB994&lt;_xlfn.NORM.S.INV($C$6),1,0)</f>
        <v>0</v>
      </c>
      <c r="AX994" s="31" t="n">
        <f aca="false">IF(SQRT($C$9)*$B994+SQRT(1-$C$9)*AC994&lt;_xlfn.NORM.S.INV($C$6),1,0)</f>
        <v>0</v>
      </c>
      <c r="AY994" s="31" t="n">
        <f aca="false">IF(SQRT($C$9)*$B994+SQRT(1-$C$9)*AD994&lt;_xlfn.NORM.S.INV($C$6),1,0)</f>
        <v>0</v>
      </c>
      <c r="AZ994" s="31" t="n">
        <f aca="false">IF(SQRT($C$9)*$B994+SQRT(1-$C$9)*AE994&lt;_xlfn.NORM.S.INV($C$6),1,0)</f>
        <v>0</v>
      </c>
      <c r="BA994" s="31" t="n">
        <f aca="false">IF(SQRT($C$9)*$B994+SQRT(1-$C$9)*AF994&lt;_xlfn.NORM.S.INV($C$6),1,0)</f>
        <v>0</v>
      </c>
      <c r="BB994" s="31" t="n">
        <f aca="false">IF(SQRT($C$9)*$B994+SQRT(1-$C$9)*AG994&lt;_xlfn.NORM.S.INV($C$6),1,0)</f>
        <v>0</v>
      </c>
      <c r="BC994" s="31" t="n">
        <f aca="false">IF(SQRT($C$9)*$B994+SQRT(1-$C$9)*AH994&lt;_xlfn.NORM.S.INV($C$6),1,0)</f>
        <v>0</v>
      </c>
      <c r="BD994" s="31" t="n">
        <f aca="false">IF(SQRT($C$9)*$B994+SQRT(1-$C$9)*AI994&lt;_xlfn.NORM.S.INV($C$6),1,0)</f>
        <v>0</v>
      </c>
      <c r="BE994" s="31" t="n">
        <f aca="false">IF(SQRT($C$9)*$B994+SQRT(1-$C$9)*AJ994&lt;_xlfn.NORM.S.INV($C$6),1,0)</f>
        <v>0</v>
      </c>
      <c r="BF994" s="31" t="n">
        <f aca="false">IF(SQRT($C$9)*$B994+SQRT(1-$C$9)*AK994&lt;_xlfn.NORM.S.INV($C$6),1,0)</f>
        <v>0</v>
      </c>
      <c r="BG994" s="21"/>
      <c r="BH994" s="21"/>
      <c r="BI994" s="31" t="n">
        <f aca="false">$B$11*(($A$1061)*$C994/$B$12*$B$7+(1-$A$1061)*$D994/$B$12*$C$7)</f>
        <v>0</v>
      </c>
      <c r="BJ994" s="31" t="n">
        <f aca="false">$B$11*(($A$1062)*$C994/$B$12*$B$7+(1-$A$1062)*$D994/$B$12*$C$7)</f>
        <v>0</v>
      </c>
      <c r="BK994" s="31" t="n">
        <f aca="false">$B$11*(($A$1063)*$C994/$B$12*$B$7+(1-$A$1063)*$D994/$B$12*$C$7)</f>
        <v>0</v>
      </c>
      <c r="BL994" s="31" t="n">
        <f aca="false">$B$11*(($A$1064)*$C994/$B$12*$B$7+(1-$A$1064)*$D994/$B$12*$C$7)</f>
        <v>0</v>
      </c>
      <c r="BM994" s="31" t="n">
        <f aca="false">$B$11*(($A$1065)*$C994/$B$12*$B$7+(1-$A$1065)*$D994/$B$12*$C$7)</f>
        <v>0</v>
      </c>
      <c r="BN994" s="31" t="n">
        <f aca="false">$B$11*(($A$1066)*$C994/$B$12*$B$7+(1-$A$1066)*$D994/$B$12*$C$7)</f>
        <v>0</v>
      </c>
      <c r="BO994" s="31" t="n">
        <f aca="false">$B$11*(($A$1067)*$C994/$B$12*$B$7+(1-$A$1067)*$D994/$B$12*$C$7)</f>
        <v>0</v>
      </c>
      <c r="BP994" s="31" t="n">
        <f aca="false">$B$11*(($A$1068)*$C994/$B$12*$B$7+(1-$A$1068)*$D994/$B$12*$C$7)</f>
        <v>0</v>
      </c>
      <c r="BQ994" s="31" t="n">
        <f aca="false">$B$11*(($A$1069)*$C994/$B$12*$B$7+(1-$A$1069)*$D994/$B$12*$C$7)</f>
        <v>0</v>
      </c>
      <c r="BR994" s="31" t="n">
        <f aca="false">$B$11*(($A$1070)*$C994/$B$12*$B$7+(1-$A$1070)*$D994/$B$12*$C$7)</f>
        <v>0</v>
      </c>
      <c r="BS994" s="31" t="n">
        <f aca="false">$B$11*(($A$1071)*$C994/$B$12*$B$7+(1-$A$1071)*$D994/$B$12*$C$7)</f>
        <v>0</v>
      </c>
      <c r="BT994" s="31" t="n">
        <f aca="false">$B$11*(($A$1072)*$C994/$B$12*$B$7+(1-$A$1072)*$D994/$B$12*$C$7)</f>
        <v>0</v>
      </c>
      <c r="BU994" s="31" t="n">
        <f aca="false">$B$11*(($A$1073)*$C994/$B$12*$B$7+(1-$A$1073)*$D994/$B$12*$C$7)</f>
        <v>0</v>
      </c>
      <c r="BV994" s="31" t="n">
        <f aca="false">$B$11*(($A$1074)*$C994/$B$12*$B$7+(1-$A$1074)*$D994/$B$12*$C$7)</f>
        <v>0</v>
      </c>
      <c r="BW994" s="31" t="n">
        <f aca="false">$B$11*(($A$1075)*$C994/$B$12*$B$7+(1-$A$1075)*$D994/$B$12*$C$7)</f>
        <v>0</v>
      </c>
      <c r="BX994" s="31" t="n">
        <f aca="false">$B$11*(($A$1076)*$C994/$B$12*$B$7+(1-$A$1076)*$D994/$B$12*$C$7)</f>
        <v>0</v>
      </c>
      <c r="BY994" s="31" t="n">
        <f aca="false">$B$11*(($A$1077)*$C994/$B$12*$B$7+(1-$A$1077)*$D994/$B$12*$C$7)</f>
        <v>0</v>
      </c>
      <c r="BZ994" s="31" t="n">
        <f aca="false">$B$11*(($A$1078)*$C994/$B$12*$B$7+(1-$A$1078)*$D994/$B$12*$C$7)</f>
        <v>0</v>
      </c>
      <c r="CA994" s="31" t="n">
        <f aca="false">$B$11*(($A$1079)*$C994/$B$12*$B$7+(1-$A$1079)*$D994/$B$12*$C$7)</f>
        <v>0</v>
      </c>
      <c r="CB994" s="31" t="n">
        <f aca="false">$B$11*(($A$1080)*$C994/$B$12*$B$7+(1-$A$1080)*$D994/$B$12*$C$7)</f>
        <v>0</v>
      </c>
      <c r="CC994" s="31" t="n">
        <f aca="false">$B$11*(($A$1081)*$C994/$B$12*$B$7+(1-$A$1081)*$D994/$B$12*$C$7)</f>
        <v>0</v>
      </c>
    </row>
    <row r="995" customFormat="false" ht="15" hidden="false" customHeight="false" outlineLevel="0" collapsed="false">
      <c r="A995" s="21" t="n">
        <v>971</v>
      </c>
      <c r="B995" s="27" t="n">
        <v>1.01947824233644</v>
      </c>
      <c r="C995" s="9" t="n">
        <f aca="false">SUM(AM995:AV995)</f>
        <v>0</v>
      </c>
      <c r="D995" s="9" t="n">
        <f aca="false">SUM(AW995:BF995)</f>
        <v>0</v>
      </c>
      <c r="E995" s="24" t="n">
        <f aca="false">(1-C995/$B$12)*$B$8-C995/$B$12*$B$7</f>
        <v>0.05</v>
      </c>
      <c r="F995" s="24" t="n">
        <f aca="false">(1-D995/$B$12)*$C$8-D995/$B$12*$C$7</f>
        <v>0.09</v>
      </c>
      <c r="G995" s="47" t="n">
        <f aca="false">$B$11*($B$10*C995/$B$12*$B$7+(1-$B$10)*D995/$B$12*$C$7)</f>
        <v>0</v>
      </c>
      <c r="H995" s="24" t="n">
        <f aca="false">$B$10*E995+(1-$B$10)*F995</f>
        <v>0.07</v>
      </c>
      <c r="I995" s="21"/>
      <c r="J995" s="21"/>
      <c r="K995" s="21"/>
      <c r="L995" s="21"/>
      <c r="M995" s="21"/>
      <c r="N995" s="21"/>
      <c r="O995" s="21"/>
      <c r="P995" s="21"/>
      <c r="Q995" s="21"/>
      <c r="R995" s="27" t="n">
        <v>-1.30823819601401</v>
      </c>
      <c r="S995" s="27" t="n">
        <v>-1.08925717326178</v>
      </c>
      <c r="T995" s="27" t="n">
        <v>1.26584513442102</v>
      </c>
      <c r="U995" s="27" t="n">
        <v>-0.422166330593522</v>
      </c>
      <c r="V995" s="27" t="n">
        <v>-1.48300106373967</v>
      </c>
      <c r="W995" s="27" t="n">
        <v>0.73772118821985</v>
      </c>
      <c r="X995" s="27" t="n">
        <v>-1.38008159339809</v>
      </c>
      <c r="Y995" s="27" t="n">
        <v>0.0821884598180007</v>
      </c>
      <c r="Z995" s="27" t="n">
        <v>0.399129665490577</v>
      </c>
      <c r="AA995" s="27" t="n">
        <v>-0.0498697216374939</v>
      </c>
      <c r="AB995" s="27" t="n">
        <v>0.41080341829587</v>
      </c>
      <c r="AC995" s="27" t="n">
        <v>-1.28739906712066</v>
      </c>
      <c r="AD995" s="27" t="n">
        <v>-1.80853524078507</v>
      </c>
      <c r="AE995" s="27" t="n">
        <v>0.381719736639574</v>
      </c>
      <c r="AF995" s="27" t="n">
        <v>0.60219696282706</v>
      </c>
      <c r="AG995" s="27" t="n">
        <v>-1.24776979388891</v>
      </c>
      <c r="AH995" s="27" t="n">
        <v>0.200752756368079</v>
      </c>
      <c r="AI995" s="27" t="n">
        <v>0.486263640135401</v>
      </c>
      <c r="AJ995" s="27" t="n">
        <v>-0.0987213590286995</v>
      </c>
      <c r="AK995" s="27" t="n">
        <v>0.664181033760849</v>
      </c>
      <c r="AL995" s="21"/>
      <c r="AM995" s="31" t="n">
        <f aca="false">IF(SQRT($B$9)*$B995+SQRT(1-$B$9)*R995&lt;_xlfn.NORM.S.INV($B$6),1,0)</f>
        <v>0</v>
      </c>
      <c r="AN995" s="31" t="n">
        <f aca="false">IF(SQRT($B$9)*$B995+SQRT(1-$B$9)*S995&lt;_xlfn.NORM.S.INV($B$6),1,0)</f>
        <v>0</v>
      </c>
      <c r="AO995" s="31" t="n">
        <f aca="false">IF(SQRT($B$9)*$B995+SQRT(1-$B$9)*T995&lt;_xlfn.NORM.S.INV($B$6),1,0)</f>
        <v>0</v>
      </c>
      <c r="AP995" s="31" t="n">
        <f aca="false">IF(SQRT($B$9)*$B995+SQRT(1-$B$9)*U995&lt;_xlfn.NORM.S.INV($B$6),1,0)</f>
        <v>0</v>
      </c>
      <c r="AQ995" s="31" t="n">
        <f aca="false">IF(SQRT($B$9)*$B995+SQRT(1-$B$9)*V995&lt;_xlfn.NORM.S.INV($B$6),1,0)</f>
        <v>0</v>
      </c>
      <c r="AR995" s="31" t="n">
        <f aca="false">IF(SQRT($B$9)*$B995+SQRT(1-$B$9)*W995&lt;_xlfn.NORM.S.INV($B$6),1,0)</f>
        <v>0</v>
      </c>
      <c r="AS995" s="31" t="n">
        <f aca="false">IF(SQRT($B$9)*$B995+SQRT(1-$B$9)*X995&lt;_xlfn.NORM.S.INV($B$6),1,0)</f>
        <v>0</v>
      </c>
      <c r="AT995" s="31" t="n">
        <f aca="false">IF(SQRT($B$9)*$B995+SQRT(1-$B$9)*Y995&lt;_xlfn.NORM.S.INV($B$6),1,0)</f>
        <v>0</v>
      </c>
      <c r="AU995" s="31" t="n">
        <f aca="false">IF(SQRT($B$9)*$B995+SQRT(1-$B$9)*Z995&lt;_xlfn.NORM.S.INV($B$6),1,0)</f>
        <v>0</v>
      </c>
      <c r="AV995" s="31" t="n">
        <f aca="false">IF(SQRT($B$9)*$B995+SQRT(1-$B$9)*AA995&lt;_xlfn.NORM.S.INV($B$6),1,0)</f>
        <v>0</v>
      </c>
      <c r="AW995" s="31" t="n">
        <f aca="false">IF(SQRT($C$9)*$B995+SQRT(1-$C$9)*AB995&lt;_xlfn.NORM.S.INV($C$6),1,0)</f>
        <v>0</v>
      </c>
      <c r="AX995" s="31" t="n">
        <f aca="false">IF(SQRT($C$9)*$B995+SQRT(1-$C$9)*AC995&lt;_xlfn.NORM.S.INV($C$6),1,0)</f>
        <v>0</v>
      </c>
      <c r="AY995" s="31" t="n">
        <f aca="false">IF(SQRT($C$9)*$B995+SQRT(1-$C$9)*AD995&lt;_xlfn.NORM.S.INV($C$6),1,0)</f>
        <v>0</v>
      </c>
      <c r="AZ995" s="31" t="n">
        <f aca="false">IF(SQRT($C$9)*$B995+SQRT(1-$C$9)*AE995&lt;_xlfn.NORM.S.INV($C$6),1,0)</f>
        <v>0</v>
      </c>
      <c r="BA995" s="31" t="n">
        <f aca="false">IF(SQRT($C$9)*$B995+SQRT(1-$C$9)*AF995&lt;_xlfn.NORM.S.INV($C$6),1,0)</f>
        <v>0</v>
      </c>
      <c r="BB995" s="31" t="n">
        <f aca="false">IF(SQRT($C$9)*$B995+SQRT(1-$C$9)*AG995&lt;_xlfn.NORM.S.INV($C$6),1,0)</f>
        <v>0</v>
      </c>
      <c r="BC995" s="31" t="n">
        <f aca="false">IF(SQRT($C$9)*$B995+SQRT(1-$C$9)*AH995&lt;_xlfn.NORM.S.INV($C$6),1,0)</f>
        <v>0</v>
      </c>
      <c r="BD995" s="31" t="n">
        <f aca="false">IF(SQRT($C$9)*$B995+SQRT(1-$C$9)*AI995&lt;_xlfn.NORM.S.INV($C$6),1,0)</f>
        <v>0</v>
      </c>
      <c r="BE995" s="31" t="n">
        <f aca="false">IF(SQRT($C$9)*$B995+SQRT(1-$C$9)*AJ995&lt;_xlfn.NORM.S.INV($C$6),1,0)</f>
        <v>0</v>
      </c>
      <c r="BF995" s="31" t="n">
        <f aca="false">IF(SQRT($C$9)*$B995+SQRT(1-$C$9)*AK995&lt;_xlfn.NORM.S.INV($C$6),1,0)</f>
        <v>0</v>
      </c>
      <c r="BG995" s="21"/>
      <c r="BH995" s="21"/>
      <c r="BI995" s="31" t="n">
        <f aca="false">$B$11*(($A$1061)*$C995/$B$12*$B$7+(1-$A$1061)*$D995/$B$12*$C$7)</f>
        <v>0</v>
      </c>
      <c r="BJ995" s="31" t="n">
        <f aca="false">$B$11*(($A$1062)*$C995/$B$12*$B$7+(1-$A$1062)*$D995/$B$12*$C$7)</f>
        <v>0</v>
      </c>
      <c r="BK995" s="31" t="n">
        <f aca="false">$B$11*(($A$1063)*$C995/$B$12*$B$7+(1-$A$1063)*$D995/$B$12*$C$7)</f>
        <v>0</v>
      </c>
      <c r="BL995" s="31" t="n">
        <f aca="false">$B$11*(($A$1064)*$C995/$B$12*$B$7+(1-$A$1064)*$D995/$B$12*$C$7)</f>
        <v>0</v>
      </c>
      <c r="BM995" s="31" t="n">
        <f aca="false">$B$11*(($A$1065)*$C995/$B$12*$B$7+(1-$A$1065)*$D995/$B$12*$C$7)</f>
        <v>0</v>
      </c>
      <c r="BN995" s="31" t="n">
        <f aca="false">$B$11*(($A$1066)*$C995/$B$12*$B$7+(1-$A$1066)*$D995/$B$12*$C$7)</f>
        <v>0</v>
      </c>
      <c r="BO995" s="31" t="n">
        <f aca="false">$B$11*(($A$1067)*$C995/$B$12*$B$7+(1-$A$1067)*$D995/$B$12*$C$7)</f>
        <v>0</v>
      </c>
      <c r="BP995" s="31" t="n">
        <f aca="false">$B$11*(($A$1068)*$C995/$B$12*$B$7+(1-$A$1068)*$D995/$B$12*$C$7)</f>
        <v>0</v>
      </c>
      <c r="BQ995" s="31" t="n">
        <f aca="false">$B$11*(($A$1069)*$C995/$B$12*$B$7+(1-$A$1069)*$D995/$B$12*$C$7)</f>
        <v>0</v>
      </c>
      <c r="BR995" s="31" t="n">
        <f aca="false">$B$11*(($A$1070)*$C995/$B$12*$B$7+(1-$A$1070)*$D995/$B$12*$C$7)</f>
        <v>0</v>
      </c>
      <c r="BS995" s="31" t="n">
        <f aca="false">$B$11*(($A$1071)*$C995/$B$12*$B$7+(1-$A$1071)*$D995/$B$12*$C$7)</f>
        <v>0</v>
      </c>
      <c r="BT995" s="31" t="n">
        <f aca="false">$B$11*(($A$1072)*$C995/$B$12*$B$7+(1-$A$1072)*$D995/$B$12*$C$7)</f>
        <v>0</v>
      </c>
      <c r="BU995" s="31" t="n">
        <f aca="false">$B$11*(($A$1073)*$C995/$B$12*$B$7+(1-$A$1073)*$D995/$B$12*$C$7)</f>
        <v>0</v>
      </c>
      <c r="BV995" s="31" t="n">
        <f aca="false">$B$11*(($A$1074)*$C995/$B$12*$B$7+(1-$A$1074)*$D995/$B$12*$C$7)</f>
        <v>0</v>
      </c>
      <c r="BW995" s="31" t="n">
        <f aca="false">$B$11*(($A$1075)*$C995/$B$12*$B$7+(1-$A$1075)*$D995/$B$12*$C$7)</f>
        <v>0</v>
      </c>
      <c r="BX995" s="31" t="n">
        <f aca="false">$B$11*(($A$1076)*$C995/$B$12*$B$7+(1-$A$1076)*$D995/$B$12*$C$7)</f>
        <v>0</v>
      </c>
      <c r="BY995" s="31" t="n">
        <f aca="false">$B$11*(($A$1077)*$C995/$B$12*$B$7+(1-$A$1077)*$D995/$B$12*$C$7)</f>
        <v>0</v>
      </c>
      <c r="BZ995" s="31" t="n">
        <f aca="false">$B$11*(($A$1078)*$C995/$B$12*$B$7+(1-$A$1078)*$D995/$B$12*$C$7)</f>
        <v>0</v>
      </c>
      <c r="CA995" s="31" t="n">
        <f aca="false">$B$11*(($A$1079)*$C995/$B$12*$B$7+(1-$A$1079)*$D995/$B$12*$C$7)</f>
        <v>0</v>
      </c>
      <c r="CB995" s="31" t="n">
        <f aca="false">$B$11*(($A$1080)*$C995/$B$12*$B$7+(1-$A$1080)*$D995/$B$12*$C$7)</f>
        <v>0</v>
      </c>
      <c r="CC995" s="31" t="n">
        <f aca="false">$B$11*(($A$1081)*$C995/$B$12*$B$7+(1-$A$1081)*$D995/$B$12*$C$7)</f>
        <v>0</v>
      </c>
    </row>
    <row r="996" customFormat="false" ht="15" hidden="false" customHeight="false" outlineLevel="0" collapsed="false">
      <c r="A996" s="21" t="n">
        <v>972</v>
      </c>
      <c r="B996" s="27" t="n">
        <v>0.91439035262104</v>
      </c>
      <c r="C996" s="9" t="n">
        <f aca="false">SUM(AM996:AV996)</f>
        <v>0</v>
      </c>
      <c r="D996" s="9" t="n">
        <f aca="false">SUM(AW996:BF996)</f>
        <v>0</v>
      </c>
      <c r="E996" s="24" t="n">
        <f aca="false">(1-C996/$B$12)*$B$8-C996/$B$12*$B$7</f>
        <v>0.05</v>
      </c>
      <c r="F996" s="24" t="n">
        <f aca="false">(1-D996/$B$12)*$C$8-D996/$B$12*$C$7</f>
        <v>0.09</v>
      </c>
      <c r="G996" s="47" t="n">
        <f aca="false">$B$11*($B$10*C996/$B$12*$B$7+(1-$B$10)*D996/$B$12*$C$7)</f>
        <v>0</v>
      </c>
      <c r="H996" s="24" t="n">
        <f aca="false">$B$10*E996+(1-$B$10)*F996</f>
        <v>0.07</v>
      </c>
      <c r="I996" s="21"/>
      <c r="J996" s="21"/>
      <c r="K996" s="21"/>
      <c r="L996" s="21"/>
      <c r="M996" s="21"/>
      <c r="N996" s="21"/>
      <c r="O996" s="21"/>
      <c r="P996" s="21"/>
      <c r="Q996" s="21"/>
      <c r="R996" s="27" t="n">
        <v>0.183969248984089</v>
      </c>
      <c r="S996" s="27" t="n">
        <v>-0.216648758955315</v>
      </c>
      <c r="T996" s="27" t="n">
        <v>-0.760297204706656</v>
      </c>
      <c r="U996" s="27" t="n">
        <v>-1.3127757304415</v>
      </c>
      <c r="V996" s="27" t="n">
        <v>1.72326266773598</v>
      </c>
      <c r="W996" s="27" t="n">
        <v>-0.205973446340237</v>
      </c>
      <c r="X996" s="27" t="n">
        <v>-1.49038999344039</v>
      </c>
      <c r="Y996" s="27" t="n">
        <v>1.73021503057456</v>
      </c>
      <c r="Z996" s="27" t="n">
        <v>-0.481298840643242</v>
      </c>
      <c r="AA996" s="27" t="n">
        <v>-0.128404468075426</v>
      </c>
      <c r="AB996" s="27" t="n">
        <v>0.0999513740594008</v>
      </c>
      <c r="AC996" s="27" t="n">
        <v>-0.0876735143203062</v>
      </c>
      <c r="AD996" s="27" t="n">
        <v>-1.35571149985725</v>
      </c>
      <c r="AE996" s="27" t="n">
        <v>-0.352895089361483</v>
      </c>
      <c r="AF996" s="27" t="n">
        <v>-0.490771775822333</v>
      </c>
      <c r="AG996" s="27" t="n">
        <v>1.56236678146912</v>
      </c>
      <c r="AH996" s="27" t="n">
        <v>-0.675083431330315</v>
      </c>
      <c r="AI996" s="27" t="n">
        <v>1.38582306932382</v>
      </c>
      <c r="AJ996" s="27" t="n">
        <v>0.588820813722917</v>
      </c>
      <c r="AK996" s="27" t="n">
        <v>0.175676570420625</v>
      </c>
      <c r="AL996" s="21"/>
      <c r="AM996" s="31" t="n">
        <f aca="false">IF(SQRT($B$9)*$B996+SQRT(1-$B$9)*R996&lt;_xlfn.NORM.S.INV($B$6),1,0)</f>
        <v>0</v>
      </c>
      <c r="AN996" s="31" t="n">
        <f aca="false">IF(SQRT($B$9)*$B996+SQRT(1-$B$9)*S996&lt;_xlfn.NORM.S.INV($B$6),1,0)</f>
        <v>0</v>
      </c>
      <c r="AO996" s="31" t="n">
        <f aca="false">IF(SQRT($B$9)*$B996+SQRT(1-$B$9)*T996&lt;_xlfn.NORM.S.INV($B$6),1,0)</f>
        <v>0</v>
      </c>
      <c r="AP996" s="31" t="n">
        <f aca="false">IF(SQRT($B$9)*$B996+SQRT(1-$B$9)*U996&lt;_xlfn.NORM.S.INV($B$6),1,0)</f>
        <v>0</v>
      </c>
      <c r="AQ996" s="31" t="n">
        <f aca="false">IF(SQRT($B$9)*$B996+SQRT(1-$B$9)*V996&lt;_xlfn.NORM.S.INV($B$6),1,0)</f>
        <v>0</v>
      </c>
      <c r="AR996" s="31" t="n">
        <f aca="false">IF(SQRT($B$9)*$B996+SQRT(1-$B$9)*W996&lt;_xlfn.NORM.S.INV($B$6),1,0)</f>
        <v>0</v>
      </c>
      <c r="AS996" s="31" t="n">
        <f aca="false">IF(SQRT($B$9)*$B996+SQRT(1-$B$9)*X996&lt;_xlfn.NORM.S.INV($B$6),1,0)</f>
        <v>0</v>
      </c>
      <c r="AT996" s="31" t="n">
        <f aca="false">IF(SQRT($B$9)*$B996+SQRT(1-$B$9)*Y996&lt;_xlfn.NORM.S.INV($B$6),1,0)</f>
        <v>0</v>
      </c>
      <c r="AU996" s="31" t="n">
        <f aca="false">IF(SQRT($B$9)*$B996+SQRT(1-$B$9)*Z996&lt;_xlfn.NORM.S.INV($B$6),1,0)</f>
        <v>0</v>
      </c>
      <c r="AV996" s="31" t="n">
        <f aca="false">IF(SQRT($B$9)*$B996+SQRT(1-$B$9)*AA996&lt;_xlfn.NORM.S.INV($B$6),1,0)</f>
        <v>0</v>
      </c>
      <c r="AW996" s="31" t="n">
        <f aca="false">IF(SQRT($C$9)*$B996+SQRT(1-$C$9)*AB996&lt;_xlfn.NORM.S.INV($C$6),1,0)</f>
        <v>0</v>
      </c>
      <c r="AX996" s="31" t="n">
        <f aca="false">IF(SQRT($C$9)*$B996+SQRT(1-$C$9)*AC996&lt;_xlfn.NORM.S.INV($C$6),1,0)</f>
        <v>0</v>
      </c>
      <c r="AY996" s="31" t="n">
        <f aca="false">IF(SQRT($C$9)*$B996+SQRT(1-$C$9)*AD996&lt;_xlfn.NORM.S.INV($C$6),1,0)</f>
        <v>0</v>
      </c>
      <c r="AZ996" s="31" t="n">
        <f aca="false">IF(SQRT($C$9)*$B996+SQRT(1-$C$9)*AE996&lt;_xlfn.NORM.S.INV($C$6),1,0)</f>
        <v>0</v>
      </c>
      <c r="BA996" s="31" t="n">
        <f aca="false">IF(SQRT($C$9)*$B996+SQRT(1-$C$9)*AF996&lt;_xlfn.NORM.S.INV($C$6),1,0)</f>
        <v>0</v>
      </c>
      <c r="BB996" s="31" t="n">
        <f aca="false">IF(SQRT($C$9)*$B996+SQRT(1-$C$9)*AG996&lt;_xlfn.NORM.S.INV($C$6),1,0)</f>
        <v>0</v>
      </c>
      <c r="BC996" s="31" t="n">
        <f aca="false">IF(SQRT($C$9)*$B996+SQRT(1-$C$9)*AH996&lt;_xlfn.NORM.S.INV($C$6),1,0)</f>
        <v>0</v>
      </c>
      <c r="BD996" s="31" t="n">
        <f aca="false">IF(SQRT($C$9)*$B996+SQRT(1-$C$9)*AI996&lt;_xlfn.NORM.S.INV($C$6),1,0)</f>
        <v>0</v>
      </c>
      <c r="BE996" s="31" t="n">
        <f aca="false">IF(SQRT($C$9)*$B996+SQRT(1-$C$9)*AJ996&lt;_xlfn.NORM.S.INV($C$6),1,0)</f>
        <v>0</v>
      </c>
      <c r="BF996" s="31" t="n">
        <f aca="false">IF(SQRT($C$9)*$B996+SQRT(1-$C$9)*AK996&lt;_xlfn.NORM.S.INV($C$6),1,0)</f>
        <v>0</v>
      </c>
      <c r="BG996" s="21"/>
      <c r="BH996" s="21"/>
      <c r="BI996" s="31" t="n">
        <f aca="false">$B$11*(($A$1061)*$C996/$B$12*$B$7+(1-$A$1061)*$D996/$B$12*$C$7)</f>
        <v>0</v>
      </c>
      <c r="BJ996" s="31" t="n">
        <f aca="false">$B$11*(($A$1062)*$C996/$B$12*$B$7+(1-$A$1062)*$D996/$B$12*$C$7)</f>
        <v>0</v>
      </c>
      <c r="BK996" s="31" t="n">
        <f aca="false">$B$11*(($A$1063)*$C996/$B$12*$B$7+(1-$A$1063)*$D996/$B$12*$C$7)</f>
        <v>0</v>
      </c>
      <c r="BL996" s="31" t="n">
        <f aca="false">$B$11*(($A$1064)*$C996/$B$12*$B$7+(1-$A$1064)*$D996/$B$12*$C$7)</f>
        <v>0</v>
      </c>
      <c r="BM996" s="31" t="n">
        <f aca="false">$B$11*(($A$1065)*$C996/$B$12*$B$7+(1-$A$1065)*$D996/$B$12*$C$7)</f>
        <v>0</v>
      </c>
      <c r="BN996" s="31" t="n">
        <f aca="false">$B$11*(($A$1066)*$C996/$B$12*$B$7+(1-$A$1066)*$D996/$B$12*$C$7)</f>
        <v>0</v>
      </c>
      <c r="BO996" s="31" t="n">
        <f aca="false">$B$11*(($A$1067)*$C996/$B$12*$B$7+(1-$A$1067)*$D996/$B$12*$C$7)</f>
        <v>0</v>
      </c>
      <c r="BP996" s="31" t="n">
        <f aca="false">$B$11*(($A$1068)*$C996/$B$12*$B$7+(1-$A$1068)*$D996/$B$12*$C$7)</f>
        <v>0</v>
      </c>
      <c r="BQ996" s="31" t="n">
        <f aca="false">$B$11*(($A$1069)*$C996/$B$12*$B$7+(1-$A$1069)*$D996/$B$12*$C$7)</f>
        <v>0</v>
      </c>
      <c r="BR996" s="31" t="n">
        <f aca="false">$B$11*(($A$1070)*$C996/$B$12*$B$7+(1-$A$1070)*$D996/$B$12*$C$7)</f>
        <v>0</v>
      </c>
      <c r="BS996" s="31" t="n">
        <f aca="false">$B$11*(($A$1071)*$C996/$B$12*$B$7+(1-$A$1071)*$D996/$B$12*$C$7)</f>
        <v>0</v>
      </c>
      <c r="BT996" s="31" t="n">
        <f aca="false">$B$11*(($A$1072)*$C996/$B$12*$B$7+(1-$A$1072)*$D996/$B$12*$C$7)</f>
        <v>0</v>
      </c>
      <c r="BU996" s="31" t="n">
        <f aca="false">$B$11*(($A$1073)*$C996/$B$12*$B$7+(1-$A$1073)*$D996/$B$12*$C$7)</f>
        <v>0</v>
      </c>
      <c r="BV996" s="31" t="n">
        <f aca="false">$B$11*(($A$1074)*$C996/$B$12*$B$7+(1-$A$1074)*$D996/$B$12*$C$7)</f>
        <v>0</v>
      </c>
      <c r="BW996" s="31" t="n">
        <f aca="false">$B$11*(($A$1075)*$C996/$B$12*$B$7+(1-$A$1075)*$D996/$B$12*$C$7)</f>
        <v>0</v>
      </c>
      <c r="BX996" s="31" t="n">
        <f aca="false">$B$11*(($A$1076)*$C996/$B$12*$B$7+(1-$A$1076)*$D996/$B$12*$C$7)</f>
        <v>0</v>
      </c>
      <c r="BY996" s="31" t="n">
        <f aca="false">$B$11*(($A$1077)*$C996/$B$12*$B$7+(1-$A$1077)*$D996/$B$12*$C$7)</f>
        <v>0</v>
      </c>
      <c r="BZ996" s="31" t="n">
        <f aca="false">$B$11*(($A$1078)*$C996/$B$12*$B$7+(1-$A$1078)*$D996/$B$12*$C$7)</f>
        <v>0</v>
      </c>
      <c r="CA996" s="31" t="n">
        <f aca="false">$B$11*(($A$1079)*$C996/$B$12*$B$7+(1-$A$1079)*$D996/$B$12*$C$7)</f>
        <v>0</v>
      </c>
      <c r="CB996" s="31" t="n">
        <f aca="false">$B$11*(($A$1080)*$C996/$B$12*$B$7+(1-$A$1080)*$D996/$B$12*$C$7)</f>
        <v>0</v>
      </c>
      <c r="CC996" s="31" t="n">
        <f aca="false">$B$11*(($A$1081)*$C996/$B$12*$B$7+(1-$A$1081)*$D996/$B$12*$C$7)</f>
        <v>0</v>
      </c>
    </row>
    <row r="997" customFormat="false" ht="15" hidden="false" customHeight="false" outlineLevel="0" collapsed="false">
      <c r="A997" s="21" t="n">
        <v>973</v>
      </c>
      <c r="B997" s="27" t="n">
        <v>1.87847779481969</v>
      </c>
      <c r="C997" s="9" t="n">
        <f aca="false">SUM(AM997:AV997)</f>
        <v>0</v>
      </c>
      <c r="D997" s="9" t="n">
        <f aca="false">SUM(AW997:BF997)</f>
        <v>0</v>
      </c>
      <c r="E997" s="24" t="n">
        <f aca="false">(1-C997/$B$12)*$B$8-C997/$B$12*$B$7</f>
        <v>0.05</v>
      </c>
      <c r="F997" s="24" t="n">
        <f aca="false">(1-D997/$B$12)*$C$8-D997/$B$12*$C$7</f>
        <v>0.09</v>
      </c>
      <c r="G997" s="47" t="n">
        <f aca="false">$B$11*($B$10*C997/$B$12*$B$7+(1-$B$10)*D997/$B$12*$C$7)</f>
        <v>0</v>
      </c>
      <c r="H997" s="24" t="n">
        <f aca="false">$B$10*E997+(1-$B$10)*F997</f>
        <v>0.07</v>
      </c>
      <c r="I997" s="21"/>
      <c r="J997" s="21"/>
      <c r="K997" s="21"/>
      <c r="L997" s="21"/>
      <c r="M997" s="21"/>
      <c r="N997" s="21"/>
      <c r="O997" s="21"/>
      <c r="P997" s="21"/>
      <c r="Q997" s="21"/>
      <c r="R997" s="27" t="n">
        <v>0.675660431082838</v>
      </c>
      <c r="S997" s="27" t="n">
        <v>1.12933593784354</v>
      </c>
      <c r="T997" s="27" t="n">
        <v>0.553709193023388</v>
      </c>
      <c r="U997" s="27" t="n">
        <v>-1.66764594261417</v>
      </c>
      <c r="V997" s="27" t="n">
        <v>0.188614828234352</v>
      </c>
      <c r="W997" s="27" t="n">
        <v>0.584604186423805</v>
      </c>
      <c r="X997" s="27" t="n">
        <v>0.864033414678351</v>
      </c>
      <c r="Y997" s="27" t="n">
        <v>-1.65488351993895</v>
      </c>
      <c r="Z997" s="27" t="n">
        <v>-0.711904508144345</v>
      </c>
      <c r="AA997" s="27" t="n">
        <v>-0.307132883056512</v>
      </c>
      <c r="AB997" s="27" t="n">
        <v>0.312182877236882</v>
      </c>
      <c r="AC997" s="27" t="n">
        <v>-0.386956991170118</v>
      </c>
      <c r="AD997" s="27" t="n">
        <v>0.2665151029389</v>
      </c>
      <c r="AE997" s="27" t="n">
        <v>1.90325866323139</v>
      </c>
      <c r="AF997" s="27" t="n">
        <v>-0.772438379077382</v>
      </c>
      <c r="AG997" s="27" t="n">
        <v>-1.64514902770159</v>
      </c>
      <c r="AH997" s="27" t="n">
        <v>0.00415215368688208</v>
      </c>
      <c r="AI997" s="27" t="n">
        <v>-0.255248563228238</v>
      </c>
      <c r="AJ997" s="27" t="n">
        <v>-0.75650137547952</v>
      </c>
      <c r="AK997" s="27" t="n">
        <v>1.05595154047825</v>
      </c>
      <c r="AL997" s="21"/>
      <c r="AM997" s="31" t="n">
        <f aca="false">IF(SQRT($B$9)*$B997+SQRT(1-$B$9)*R997&lt;_xlfn.NORM.S.INV($B$6),1,0)</f>
        <v>0</v>
      </c>
      <c r="AN997" s="31" t="n">
        <f aca="false">IF(SQRT($B$9)*$B997+SQRT(1-$B$9)*S997&lt;_xlfn.NORM.S.INV($B$6),1,0)</f>
        <v>0</v>
      </c>
      <c r="AO997" s="31" t="n">
        <f aca="false">IF(SQRT($B$9)*$B997+SQRT(1-$B$9)*T997&lt;_xlfn.NORM.S.INV($B$6),1,0)</f>
        <v>0</v>
      </c>
      <c r="AP997" s="31" t="n">
        <f aca="false">IF(SQRT($B$9)*$B997+SQRT(1-$B$9)*U997&lt;_xlfn.NORM.S.INV($B$6),1,0)</f>
        <v>0</v>
      </c>
      <c r="AQ997" s="31" t="n">
        <f aca="false">IF(SQRT($B$9)*$B997+SQRT(1-$B$9)*V997&lt;_xlfn.NORM.S.INV($B$6),1,0)</f>
        <v>0</v>
      </c>
      <c r="AR997" s="31" t="n">
        <f aca="false">IF(SQRT($B$9)*$B997+SQRT(1-$B$9)*W997&lt;_xlfn.NORM.S.INV($B$6),1,0)</f>
        <v>0</v>
      </c>
      <c r="AS997" s="31" t="n">
        <f aca="false">IF(SQRT($B$9)*$B997+SQRT(1-$B$9)*X997&lt;_xlfn.NORM.S.INV($B$6),1,0)</f>
        <v>0</v>
      </c>
      <c r="AT997" s="31" t="n">
        <f aca="false">IF(SQRT($B$9)*$B997+SQRT(1-$B$9)*Y997&lt;_xlfn.NORM.S.INV($B$6),1,0)</f>
        <v>0</v>
      </c>
      <c r="AU997" s="31" t="n">
        <f aca="false">IF(SQRT($B$9)*$B997+SQRT(1-$B$9)*Z997&lt;_xlfn.NORM.S.INV($B$6),1,0)</f>
        <v>0</v>
      </c>
      <c r="AV997" s="31" t="n">
        <f aca="false">IF(SQRT($B$9)*$B997+SQRT(1-$B$9)*AA997&lt;_xlfn.NORM.S.INV($B$6),1,0)</f>
        <v>0</v>
      </c>
      <c r="AW997" s="31" t="n">
        <f aca="false">IF(SQRT($C$9)*$B997+SQRT(1-$C$9)*AB997&lt;_xlfn.NORM.S.INV($C$6),1,0)</f>
        <v>0</v>
      </c>
      <c r="AX997" s="31" t="n">
        <f aca="false">IF(SQRT($C$9)*$B997+SQRT(1-$C$9)*AC997&lt;_xlfn.NORM.S.INV($C$6),1,0)</f>
        <v>0</v>
      </c>
      <c r="AY997" s="31" t="n">
        <f aca="false">IF(SQRT($C$9)*$B997+SQRT(1-$C$9)*AD997&lt;_xlfn.NORM.S.INV($C$6),1,0)</f>
        <v>0</v>
      </c>
      <c r="AZ997" s="31" t="n">
        <f aca="false">IF(SQRT($C$9)*$B997+SQRT(1-$C$9)*AE997&lt;_xlfn.NORM.S.INV($C$6),1,0)</f>
        <v>0</v>
      </c>
      <c r="BA997" s="31" t="n">
        <f aca="false">IF(SQRT($C$9)*$B997+SQRT(1-$C$9)*AF997&lt;_xlfn.NORM.S.INV($C$6),1,0)</f>
        <v>0</v>
      </c>
      <c r="BB997" s="31" t="n">
        <f aca="false">IF(SQRT($C$9)*$B997+SQRT(1-$C$9)*AG997&lt;_xlfn.NORM.S.INV($C$6),1,0)</f>
        <v>0</v>
      </c>
      <c r="BC997" s="31" t="n">
        <f aca="false">IF(SQRT($C$9)*$B997+SQRT(1-$C$9)*AH997&lt;_xlfn.NORM.S.INV($C$6),1,0)</f>
        <v>0</v>
      </c>
      <c r="BD997" s="31" t="n">
        <f aca="false">IF(SQRT($C$9)*$B997+SQRT(1-$C$9)*AI997&lt;_xlfn.NORM.S.INV($C$6),1,0)</f>
        <v>0</v>
      </c>
      <c r="BE997" s="31" t="n">
        <f aca="false">IF(SQRT($C$9)*$B997+SQRT(1-$C$9)*AJ997&lt;_xlfn.NORM.S.INV($C$6),1,0)</f>
        <v>0</v>
      </c>
      <c r="BF997" s="31" t="n">
        <f aca="false">IF(SQRT($C$9)*$B997+SQRT(1-$C$9)*AK997&lt;_xlfn.NORM.S.INV($C$6),1,0)</f>
        <v>0</v>
      </c>
      <c r="BG997" s="21"/>
      <c r="BH997" s="21"/>
      <c r="BI997" s="31" t="n">
        <f aca="false">$B$11*(($A$1061)*$C997/$B$12*$B$7+(1-$A$1061)*$D997/$B$12*$C$7)</f>
        <v>0</v>
      </c>
      <c r="BJ997" s="31" t="n">
        <f aca="false">$B$11*(($A$1062)*$C997/$B$12*$B$7+(1-$A$1062)*$D997/$B$12*$C$7)</f>
        <v>0</v>
      </c>
      <c r="BK997" s="31" t="n">
        <f aca="false">$B$11*(($A$1063)*$C997/$B$12*$B$7+(1-$A$1063)*$D997/$B$12*$C$7)</f>
        <v>0</v>
      </c>
      <c r="BL997" s="31" t="n">
        <f aca="false">$B$11*(($A$1064)*$C997/$B$12*$B$7+(1-$A$1064)*$D997/$B$12*$C$7)</f>
        <v>0</v>
      </c>
      <c r="BM997" s="31" t="n">
        <f aca="false">$B$11*(($A$1065)*$C997/$B$12*$B$7+(1-$A$1065)*$D997/$B$12*$C$7)</f>
        <v>0</v>
      </c>
      <c r="BN997" s="31" t="n">
        <f aca="false">$B$11*(($A$1066)*$C997/$B$12*$B$7+(1-$A$1066)*$D997/$B$12*$C$7)</f>
        <v>0</v>
      </c>
      <c r="BO997" s="31" t="n">
        <f aca="false">$B$11*(($A$1067)*$C997/$B$12*$B$7+(1-$A$1067)*$D997/$B$12*$C$7)</f>
        <v>0</v>
      </c>
      <c r="BP997" s="31" t="n">
        <f aca="false">$B$11*(($A$1068)*$C997/$B$12*$B$7+(1-$A$1068)*$D997/$B$12*$C$7)</f>
        <v>0</v>
      </c>
      <c r="BQ997" s="31" t="n">
        <f aca="false">$B$11*(($A$1069)*$C997/$B$12*$B$7+(1-$A$1069)*$D997/$B$12*$C$7)</f>
        <v>0</v>
      </c>
      <c r="BR997" s="31" t="n">
        <f aca="false">$B$11*(($A$1070)*$C997/$B$12*$B$7+(1-$A$1070)*$D997/$B$12*$C$7)</f>
        <v>0</v>
      </c>
      <c r="BS997" s="31" t="n">
        <f aca="false">$B$11*(($A$1071)*$C997/$B$12*$B$7+(1-$A$1071)*$D997/$B$12*$C$7)</f>
        <v>0</v>
      </c>
      <c r="BT997" s="31" t="n">
        <f aca="false">$B$11*(($A$1072)*$C997/$B$12*$B$7+(1-$A$1072)*$D997/$B$12*$C$7)</f>
        <v>0</v>
      </c>
      <c r="BU997" s="31" t="n">
        <f aca="false">$B$11*(($A$1073)*$C997/$B$12*$B$7+(1-$A$1073)*$D997/$B$12*$C$7)</f>
        <v>0</v>
      </c>
      <c r="BV997" s="31" t="n">
        <f aca="false">$B$11*(($A$1074)*$C997/$B$12*$B$7+(1-$A$1074)*$D997/$B$12*$C$7)</f>
        <v>0</v>
      </c>
      <c r="BW997" s="31" t="n">
        <f aca="false">$B$11*(($A$1075)*$C997/$B$12*$B$7+(1-$A$1075)*$D997/$B$12*$C$7)</f>
        <v>0</v>
      </c>
      <c r="BX997" s="31" t="n">
        <f aca="false">$B$11*(($A$1076)*$C997/$B$12*$B$7+(1-$A$1076)*$D997/$B$12*$C$7)</f>
        <v>0</v>
      </c>
      <c r="BY997" s="31" t="n">
        <f aca="false">$B$11*(($A$1077)*$C997/$B$12*$B$7+(1-$A$1077)*$D997/$B$12*$C$7)</f>
        <v>0</v>
      </c>
      <c r="BZ997" s="31" t="n">
        <f aca="false">$B$11*(($A$1078)*$C997/$B$12*$B$7+(1-$A$1078)*$D997/$B$12*$C$7)</f>
        <v>0</v>
      </c>
      <c r="CA997" s="31" t="n">
        <f aca="false">$B$11*(($A$1079)*$C997/$B$12*$B$7+(1-$A$1079)*$D997/$B$12*$C$7)</f>
        <v>0</v>
      </c>
      <c r="CB997" s="31" t="n">
        <f aca="false">$B$11*(($A$1080)*$C997/$B$12*$B$7+(1-$A$1080)*$D997/$B$12*$C$7)</f>
        <v>0</v>
      </c>
      <c r="CC997" s="31" t="n">
        <f aca="false">$B$11*(($A$1081)*$C997/$B$12*$B$7+(1-$A$1081)*$D997/$B$12*$C$7)</f>
        <v>0</v>
      </c>
    </row>
    <row r="998" customFormat="false" ht="15" hidden="false" customHeight="false" outlineLevel="0" collapsed="false">
      <c r="A998" s="21" t="n">
        <v>974</v>
      </c>
      <c r="B998" s="27" t="n">
        <v>-0.412113590015804</v>
      </c>
      <c r="C998" s="9" t="n">
        <f aca="false">SUM(AM998:AV998)</f>
        <v>0</v>
      </c>
      <c r="D998" s="9" t="n">
        <f aca="false">SUM(AW998:BF998)</f>
        <v>1</v>
      </c>
      <c r="E998" s="24" t="n">
        <f aca="false">(1-C998/$B$12)*$B$8-C998/$B$12*$B$7</f>
        <v>0.05</v>
      </c>
      <c r="F998" s="24" t="n">
        <f aca="false">(1-D998/$B$12)*$C$8-D998/$B$12*$C$7</f>
        <v>0.021</v>
      </c>
      <c r="G998" s="47" t="n">
        <f aca="false">$B$11*($B$10*C998/$B$12*$B$7+(1-$B$10)*D998/$B$12*$C$7)</f>
        <v>300</v>
      </c>
      <c r="H998" s="24" t="n">
        <f aca="false">$B$10*E998+(1-$B$10)*F998</f>
        <v>0.0355</v>
      </c>
      <c r="I998" s="21"/>
      <c r="J998" s="21"/>
      <c r="K998" s="21"/>
      <c r="L998" s="21"/>
      <c r="M998" s="21"/>
      <c r="N998" s="21"/>
      <c r="O998" s="21"/>
      <c r="P998" s="21"/>
      <c r="Q998" s="21"/>
      <c r="R998" s="27" t="n">
        <v>1.75415807946103</v>
      </c>
      <c r="S998" s="27" t="n">
        <v>0.0774870095443361</v>
      </c>
      <c r="T998" s="27" t="n">
        <v>-1.35428329575391</v>
      </c>
      <c r="U998" s="27" t="n">
        <v>-0.817227915870347</v>
      </c>
      <c r="V998" s="27" t="n">
        <v>-0.795370508471592</v>
      </c>
      <c r="W998" s="27" t="n">
        <v>-0.158705821444358</v>
      </c>
      <c r="X998" s="27" t="n">
        <v>0.754340655542262</v>
      </c>
      <c r="Y998" s="27" t="n">
        <v>-0.864580864727096</v>
      </c>
      <c r="Z998" s="27" t="n">
        <v>-2.31309532429913</v>
      </c>
      <c r="AA998" s="27" t="n">
        <v>-0.759578483069042</v>
      </c>
      <c r="AB998" s="27" t="n">
        <v>0.207832385714342</v>
      </c>
      <c r="AC998" s="27" t="n">
        <v>0.696907548299425</v>
      </c>
      <c r="AD998" s="27" t="n">
        <v>0.977221234517956</v>
      </c>
      <c r="AE998" s="27" t="n">
        <v>-1.39495168035942</v>
      </c>
      <c r="AF998" s="27" t="n">
        <v>-0.0130383926902488</v>
      </c>
      <c r="AG998" s="27" t="n">
        <v>0.364709716388893</v>
      </c>
      <c r="AH998" s="27" t="n">
        <v>-1.87880267782309</v>
      </c>
      <c r="AI998" s="27" t="n">
        <v>-0.121953711868673</v>
      </c>
      <c r="AJ998" s="27" t="n">
        <v>-0.856189161624617</v>
      </c>
      <c r="AK998" s="27" t="n">
        <v>-1.59721386118242</v>
      </c>
      <c r="AL998" s="21"/>
      <c r="AM998" s="31" t="n">
        <f aca="false">IF(SQRT($B$9)*$B998+SQRT(1-$B$9)*R998&lt;_xlfn.NORM.S.INV($B$6),1,0)</f>
        <v>0</v>
      </c>
      <c r="AN998" s="31" t="n">
        <f aca="false">IF(SQRT($B$9)*$B998+SQRT(1-$B$9)*S998&lt;_xlfn.NORM.S.INV($B$6),1,0)</f>
        <v>0</v>
      </c>
      <c r="AO998" s="31" t="n">
        <f aca="false">IF(SQRT($B$9)*$B998+SQRT(1-$B$9)*T998&lt;_xlfn.NORM.S.INV($B$6),1,0)</f>
        <v>0</v>
      </c>
      <c r="AP998" s="31" t="n">
        <f aca="false">IF(SQRT($B$9)*$B998+SQRT(1-$B$9)*U998&lt;_xlfn.NORM.S.INV($B$6),1,0)</f>
        <v>0</v>
      </c>
      <c r="AQ998" s="31" t="n">
        <f aca="false">IF(SQRT($B$9)*$B998+SQRT(1-$B$9)*V998&lt;_xlfn.NORM.S.INV($B$6),1,0)</f>
        <v>0</v>
      </c>
      <c r="AR998" s="31" t="n">
        <f aca="false">IF(SQRT($B$9)*$B998+SQRT(1-$B$9)*W998&lt;_xlfn.NORM.S.INV($B$6),1,0)</f>
        <v>0</v>
      </c>
      <c r="AS998" s="31" t="n">
        <f aca="false">IF(SQRT($B$9)*$B998+SQRT(1-$B$9)*X998&lt;_xlfn.NORM.S.INV($B$6),1,0)</f>
        <v>0</v>
      </c>
      <c r="AT998" s="31" t="n">
        <f aca="false">IF(SQRT($B$9)*$B998+SQRT(1-$B$9)*Y998&lt;_xlfn.NORM.S.INV($B$6),1,0)</f>
        <v>0</v>
      </c>
      <c r="AU998" s="31" t="n">
        <f aca="false">IF(SQRT($B$9)*$B998+SQRT(1-$B$9)*Z998&lt;_xlfn.NORM.S.INV($B$6),1,0)</f>
        <v>0</v>
      </c>
      <c r="AV998" s="31" t="n">
        <f aca="false">IF(SQRT($B$9)*$B998+SQRT(1-$B$9)*AA998&lt;_xlfn.NORM.S.INV($B$6),1,0)</f>
        <v>0</v>
      </c>
      <c r="AW998" s="31" t="n">
        <f aca="false">IF(SQRT($C$9)*$B998+SQRT(1-$C$9)*AB998&lt;_xlfn.NORM.S.INV($C$6),1,0)</f>
        <v>0</v>
      </c>
      <c r="AX998" s="31" t="n">
        <f aca="false">IF(SQRT($C$9)*$B998+SQRT(1-$C$9)*AC998&lt;_xlfn.NORM.S.INV($C$6),1,0)</f>
        <v>0</v>
      </c>
      <c r="AY998" s="31" t="n">
        <f aca="false">IF(SQRT($C$9)*$B998+SQRT(1-$C$9)*AD998&lt;_xlfn.NORM.S.INV($C$6),1,0)</f>
        <v>0</v>
      </c>
      <c r="AZ998" s="31" t="n">
        <f aca="false">IF(SQRT($C$9)*$B998+SQRT(1-$C$9)*AE998&lt;_xlfn.NORM.S.INV($C$6),1,0)</f>
        <v>0</v>
      </c>
      <c r="BA998" s="31" t="n">
        <f aca="false">IF(SQRT($C$9)*$B998+SQRT(1-$C$9)*AF998&lt;_xlfn.NORM.S.INV($C$6),1,0)</f>
        <v>0</v>
      </c>
      <c r="BB998" s="31" t="n">
        <f aca="false">IF(SQRT($C$9)*$B998+SQRT(1-$C$9)*AG998&lt;_xlfn.NORM.S.INV($C$6),1,0)</f>
        <v>0</v>
      </c>
      <c r="BC998" s="31" t="n">
        <f aca="false">IF(SQRT($C$9)*$B998+SQRT(1-$C$9)*AH998&lt;_xlfn.NORM.S.INV($C$6),1,0)</f>
        <v>1</v>
      </c>
      <c r="BD998" s="31" t="n">
        <f aca="false">IF(SQRT($C$9)*$B998+SQRT(1-$C$9)*AI998&lt;_xlfn.NORM.S.INV($C$6),1,0)</f>
        <v>0</v>
      </c>
      <c r="BE998" s="31" t="n">
        <f aca="false">IF(SQRT($C$9)*$B998+SQRT(1-$C$9)*AJ998&lt;_xlfn.NORM.S.INV($C$6),1,0)</f>
        <v>0</v>
      </c>
      <c r="BF998" s="31" t="n">
        <f aca="false">IF(SQRT($C$9)*$B998+SQRT(1-$C$9)*AK998&lt;_xlfn.NORM.S.INV($C$6),1,0)</f>
        <v>0</v>
      </c>
      <c r="BG998" s="21"/>
      <c r="BH998" s="21"/>
      <c r="BI998" s="31" t="n">
        <f aca="false">$B$11*(($A$1061)*$C998/$B$12*$B$7+(1-$A$1061)*$D998/$B$12*$C$7)</f>
        <v>600</v>
      </c>
      <c r="BJ998" s="31" t="n">
        <f aca="false">$B$11*(($A$1062)*$C998/$B$12*$B$7+(1-$A$1062)*$D998/$B$12*$C$7)</f>
        <v>570</v>
      </c>
      <c r="BK998" s="31" t="n">
        <f aca="false">$B$11*(($A$1063)*$C998/$B$12*$B$7+(1-$A$1063)*$D998/$B$12*$C$7)</f>
        <v>540</v>
      </c>
      <c r="BL998" s="31" t="n">
        <f aca="false">$B$11*(($A$1064)*$C998/$B$12*$B$7+(1-$A$1064)*$D998/$B$12*$C$7)</f>
        <v>510</v>
      </c>
      <c r="BM998" s="31" t="n">
        <f aca="false">$B$11*(($A$1065)*$C998/$B$12*$B$7+(1-$A$1065)*$D998/$B$12*$C$7)</f>
        <v>480</v>
      </c>
      <c r="BN998" s="31" t="n">
        <f aca="false">$B$11*(($A$1066)*$C998/$B$12*$B$7+(1-$A$1066)*$D998/$B$12*$C$7)</f>
        <v>450</v>
      </c>
      <c r="BO998" s="31" t="n">
        <f aca="false">$B$11*(($A$1067)*$C998/$B$12*$B$7+(1-$A$1067)*$D998/$B$12*$C$7)</f>
        <v>420</v>
      </c>
      <c r="BP998" s="31" t="n">
        <f aca="false">$B$11*(($A$1068)*$C998/$B$12*$B$7+(1-$A$1068)*$D998/$B$12*$C$7)</f>
        <v>390</v>
      </c>
      <c r="BQ998" s="31" t="n">
        <f aca="false">$B$11*(($A$1069)*$C998/$B$12*$B$7+(1-$A$1069)*$D998/$B$12*$C$7)</f>
        <v>360</v>
      </c>
      <c r="BR998" s="31" t="n">
        <f aca="false">$B$11*(($A$1070)*$C998/$B$12*$B$7+(1-$A$1070)*$D998/$B$12*$C$7)</f>
        <v>330</v>
      </c>
      <c r="BS998" s="31" t="n">
        <f aca="false">$B$11*(($A$1071)*$C998/$B$12*$B$7+(1-$A$1071)*$D998/$B$12*$C$7)</f>
        <v>300</v>
      </c>
      <c r="BT998" s="31" t="n">
        <f aca="false">$B$11*(($A$1072)*$C998/$B$12*$B$7+(1-$A$1072)*$D998/$B$12*$C$7)</f>
        <v>270</v>
      </c>
      <c r="BU998" s="31" t="n">
        <f aca="false">$B$11*(($A$1073)*$C998/$B$12*$B$7+(1-$A$1073)*$D998/$B$12*$C$7)</f>
        <v>240</v>
      </c>
      <c r="BV998" s="31" t="n">
        <f aca="false">$B$11*(($A$1074)*$C998/$B$12*$B$7+(1-$A$1074)*$D998/$B$12*$C$7)</f>
        <v>210</v>
      </c>
      <c r="BW998" s="31" t="n">
        <f aca="false">$B$11*(($A$1075)*$C998/$B$12*$B$7+(1-$A$1075)*$D998/$B$12*$C$7)</f>
        <v>180</v>
      </c>
      <c r="BX998" s="31" t="n">
        <f aca="false">$B$11*(($A$1076)*$C998/$B$12*$B$7+(1-$A$1076)*$D998/$B$12*$C$7)</f>
        <v>150</v>
      </c>
      <c r="BY998" s="31" t="n">
        <f aca="false">$B$11*(($A$1077)*$C998/$B$12*$B$7+(1-$A$1077)*$D998/$B$12*$C$7)</f>
        <v>120</v>
      </c>
      <c r="BZ998" s="31" t="n">
        <f aca="false">$B$11*(($A$1078)*$C998/$B$12*$B$7+(1-$A$1078)*$D998/$B$12*$C$7)</f>
        <v>90</v>
      </c>
      <c r="CA998" s="31" t="n">
        <f aca="false">$B$11*(($A$1079)*$C998/$B$12*$B$7+(1-$A$1079)*$D998/$B$12*$C$7)</f>
        <v>60</v>
      </c>
      <c r="CB998" s="31" t="n">
        <f aca="false">$B$11*(($A$1080)*$C998/$B$12*$B$7+(1-$A$1080)*$D998/$B$12*$C$7)</f>
        <v>30</v>
      </c>
      <c r="CC998" s="31" t="n">
        <f aca="false">$B$11*(($A$1081)*$C998/$B$12*$B$7+(1-$A$1081)*$D998/$B$12*$C$7)</f>
        <v>0</v>
      </c>
    </row>
    <row r="999" customFormat="false" ht="15" hidden="false" customHeight="false" outlineLevel="0" collapsed="false">
      <c r="A999" s="21" t="n">
        <v>975</v>
      </c>
      <c r="B999" s="27" t="n">
        <v>0.806794410397639</v>
      </c>
      <c r="C999" s="9" t="n">
        <f aca="false">SUM(AM999:AV999)</f>
        <v>0</v>
      </c>
      <c r="D999" s="9" t="n">
        <f aca="false">SUM(AW999:BF999)</f>
        <v>0</v>
      </c>
      <c r="E999" s="24" t="n">
        <f aca="false">(1-C999/$B$12)*$B$8-C999/$B$12*$B$7</f>
        <v>0.05</v>
      </c>
      <c r="F999" s="24" t="n">
        <f aca="false">(1-D999/$B$12)*$C$8-D999/$B$12*$C$7</f>
        <v>0.09</v>
      </c>
      <c r="G999" s="47" t="n">
        <f aca="false">$B$11*($B$10*C999/$B$12*$B$7+(1-$B$10)*D999/$B$12*$C$7)</f>
        <v>0</v>
      </c>
      <c r="H999" s="24" t="n">
        <f aca="false">$B$10*E999+(1-$B$10)*F999</f>
        <v>0.07</v>
      </c>
      <c r="I999" s="21"/>
      <c r="J999" s="21"/>
      <c r="K999" s="21"/>
      <c r="L999" s="21"/>
      <c r="M999" s="21"/>
      <c r="N999" s="21"/>
      <c r="O999" s="21"/>
      <c r="P999" s="21"/>
      <c r="Q999" s="21"/>
      <c r="R999" s="27" t="n">
        <v>-0.405719985914361</v>
      </c>
      <c r="S999" s="27" t="n">
        <v>0.480590136342534</v>
      </c>
      <c r="T999" s="27" t="n">
        <v>-0.42943225835495</v>
      </c>
      <c r="U999" s="27" t="n">
        <v>0.411911648824266</v>
      </c>
      <c r="V999" s="27" t="n">
        <v>-0.418732769268072</v>
      </c>
      <c r="W999" s="27" t="n">
        <v>0.367855076503177</v>
      </c>
      <c r="X999" s="27" t="n">
        <v>-0.0122728693647393</v>
      </c>
      <c r="Y999" s="27" t="n">
        <v>-1.66355512698289</v>
      </c>
      <c r="Z999" s="27" t="n">
        <v>0.741378908051679</v>
      </c>
      <c r="AA999" s="27" t="n">
        <v>1.93601886881061</v>
      </c>
      <c r="AB999" s="27" t="n">
        <v>-1.07004429861746</v>
      </c>
      <c r="AC999" s="27" t="n">
        <v>-1.1145636952715</v>
      </c>
      <c r="AD999" s="27" t="n">
        <v>0.418585030428678</v>
      </c>
      <c r="AE999" s="27" t="n">
        <v>1.50301428192132</v>
      </c>
      <c r="AF999" s="27" t="n">
        <v>-0.468747699267928</v>
      </c>
      <c r="AG999" s="27" t="n">
        <v>1.46230111927758</v>
      </c>
      <c r="AH999" s="27" t="n">
        <v>1.92638928920852</v>
      </c>
      <c r="AI999" s="27" t="n">
        <v>0.937193531064206</v>
      </c>
      <c r="AJ999" s="27" t="n">
        <v>-0.417527285430157</v>
      </c>
      <c r="AK999" s="27" t="n">
        <v>-1.03525447695444</v>
      </c>
      <c r="AL999" s="21"/>
      <c r="AM999" s="31" t="n">
        <f aca="false">IF(SQRT($B$9)*$B999+SQRT(1-$B$9)*R999&lt;_xlfn.NORM.S.INV($B$6),1,0)</f>
        <v>0</v>
      </c>
      <c r="AN999" s="31" t="n">
        <f aca="false">IF(SQRT($B$9)*$B999+SQRT(1-$B$9)*S999&lt;_xlfn.NORM.S.INV($B$6),1,0)</f>
        <v>0</v>
      </c>
      <c r="AO999" s="31" t="n">
        <f aca="false">IF(SQRT($B$9)*$B999+SQRT(1-$B$9)*T999&lt;_xlfn.NORM.S.INV($B$6),1,0)</f>
        <v>0</v>
      </c>
      <c r="AP999" s="31" t="n">
        <f aca="false">IF(SQRT($B$9)*$B999+SQRT(1-$B$9)*U999&lt;_xlfn.NORM.S.INV($B$6),1,0)</f>
        <v>0</v>
      </c>
      <c r="AQ999" s="31" t="n">
        <f aca="false">IF(SQRT($B$9)*$B999+SQRT(1-$B$9)*V999&lt;_xlfn.NORM.S.INV($B$6),1,0)</f>
        <v>0</v>
      </c>
      <c r="AR999" s="31" t="n">
        <f aca="false">IF(SQRT($B$9)*$B999+SQRT(1-$B$9)*W999&lt;_xlfn.NORM.S.INV($B$6),1,0)</f>
        <v>0</v>
      </c>
      <c r="AS999" s="31" t="n">
        <f aca="false">IF(SQRT($B$9)*$B999+SQRT(1-$B$9)*X999&lt;_xlfn.NORM.S.INV($B$6),1,0)</f>
        <v>0</v>
      </c>
      <c r="AT999" s="31" t="n">
        <f aca="false">IF(SQRT($B$9)*$B999+SQRT(1-$B$9)*Y999&lt;_xlfn.NORM.S.INV($B$6),1,0)</f>
        <v>0</v>
      </c>
      <c r="AU999" s="31" t="n">
        <f aca="false">IF(SQRT($B$9)*$B999+SQRT(1-$B$9)*Z999&lt;_xlfn.NORM.S.INV($B$6),1,0)</f>
        <v>0</v>
      </c>
      <c r="AV999" s="31" t="n">
        <f aca="false">IF(SQRT($B$9)*$B999+SQRT(1-$B$9)*AA999&lt;_xlfn.NORM.S.INV($B$6),1,0)</f>
        <v>0</v>
      </c>
      <c r="AW999" s="31" t="n">
        <f aca="false">IF(SQRT($C$9)*$B999+SQRT(1-$C$9)*AB999&lt;_xlfn.NORM.S.INV($C$6),1,0)</f>
        <v>0</v>
      </c>
      <c r="AX999" s="31" t="n">
        <f aca="false">IF(SQRT($C$9)*$B999+SQRT(1-$C$9)*AC999&lt;_xlfn.NORM.S.INV($C$6),1,0)</f>
        <v>0</v>
      </c>
      <c r="AY999" s="31" t="n">
        <f aca="false">IF(SQRT($C$9)*$B999+SQRT(1-$C$9)*AD999&lt;_xlfn.NORM.S.INV($C$6),1,0)</f>
        <v>0</v>
      </c>
      <c r="AZ999" s="31" t="n">
        <f aca="false">IF(SQRT($C$9)*$B999+SQRT(1-$C$9)*AE999&lt;_xlfn.NORM.S.INV($C$6),1,0)</f>
        <v>0</v>
      </c>
      <c r="BA999" s="31" t="n">
        <f aca="false">IF(SQRT($C$9)*$B999+SQRT(1-$C$9)*AF999&lt;_xlfn.NORM.S.INV($C$6),1,0)</f>
        <v>0</v>
      </c>
      <c r="BB999" s="31" t="n">
        <f aca="false">IF(SQRT($C$9)*$B999+SQRT(1-$C$9)*AG999&lt;_xlfn.NORM.S.INV($C$6),1,0)</f>
        <v>0</v>
      </c>
      <c r="BC999" s="31" t="n">
        <f aca="false">IF(SQRT($C$9)*$B999+SQRT(1-$C$9)*AH999&lt;_xlfn.NORM.S.INV($C$6),1,0)</f>
        <v>0</v>
      </c>
      <c r="BD999" s="31" t="n">
        <f aca="false">IF(SQRT($C$9)*$B999+SQRT(1-$C$9)*AI999&lt;_xlfn.NORM.S.INV($C$6),1,0)</f>
        <v>0</v>
      </c>
      <c r="BE999" s="31" t="n">
        <f aca="false">IF(SQRT($C$9)*$B999+SQRT(1-$C$9)*AJ999&lt;_xlfn.NORM.S.INV($C$6),1,0)</f>
        <v>0</v>
      </c>
      <c r="BF999" s="31" t="n">
        <f aca="false">IF(SQRT($C$9)*$B999+SQRT(1-$C$9)*AK999&lt;_xlfn.NORM.S.INV($C$6),1,0)</f>
        <v>0</v>
      </c>
      <c r="BG999" s="21"/>
      <c r="BH999" s="21"/>
      <c r="BI999" s="31" t="n">
        <f aca="false">$B$11*(($A$1061)*$C999/$B$12*$B$7+(1-$A$1061)*$D999/$B$12*$C$7)</f>
        <v>0</v>
      </c>
      <c r="BJ999" s="31" t="n">
        <f aca="false">$B$11*(($A$1062)*$C999/$B$12*$B$7+(1-$A$1062)*$D999/$B$12*$C$7)</f>
        <v>0</v>
      </c>
      <c r="BK999" s="31" t="n">
        <f aca="false">$B$11*(($A$1063)*$C999/$B$12*$B$7+(1-$A$1063)*$D999/$B$12*$C$7)</f>
        <v>0</v>
      </c>
      <c r="BL999" s="31" t="n">
        <f aca="false">$B$11*(($A$1064)*$C999/$B$12*$B$7+(1-$A$1064)*$D999/$B$12*$C$7)</f>
        <v>0</v>
      </c>
      <c r="BM999" s="31" t="n">
        <f aca="false">$B$11*(($A$1065)*$C999/$B$12*$B$7+(1-$A$1065)*$D999/$B$12*$C$7)</f>
        <v>0</v>
      </c>
      <c r="BN999" s="31" t="n">
        <f aca="false">$B$11*(($A$1066)*$C999/$B$12*$B$7+(1-$A$1066)*$D999/$B$12*$C$7)</f>
        <v>0</v>
      </c>
      <c r="BO999" s="31" t="n">
        <f aca="false">$B$11*(($A$1067)*$C999/$B$12*$B$7+(1-$A$1067)*$D999/$B$12*$C$7)</f>
        <v>0</v>
      </c>
      <c r="BP999" s="31" t="n">
        <f aca="false">$B$11*(($A$1068)*$C999/$B$12*$B$7+(1-$A$1068)*$D999/$B$12*$C$7)</f>
        <v>0</v>
      </c>
      <c r="BQ999" s="31" t="n">
        <f aca="false">$B$11*(($A$1069)*$C999/$B$12*$B$7+(1-$A$1069)*$D999/$B$12*$C$7)</f>
        <v>0</v>
      </c>
      <c r="BR999" s="31" t="n">
        <f aca="false">$B$11*(($A$1070)*$C999/$B$12*$B$7+(1-$A$1070)*$D999/$B$12*$C$7)</f>
        <v>0</v>
      </c>
      <c r="BS999" s="31" t="n">
        <f aca="false">$B$11*(($A$1071)*$C999/$B$12*$B$7+(1-$A$1071)*$D999/$B$12*$C$7)</f>
        <v>0</v>
      </c>
      <c r="BT999" s="31" t="n">
        <f aca="false">$B$11*(($A$1072)*$C999/$B$12*$B$7+(1-$A$1072)*$D999/$B$12*$C$7)</f>
        <v>0</v>
      </c>
      <c r="BU999" s="31" t="n">
        <f aca="false">$B$11*(($A$1073)*$C999/$B$12*$B$7+(1-$A$1073)*$D999/$B$12*$C$7)</f>
        <v>0</v>
      </c>
      <c r="BV999" s="31" t="n">
        <f aca="false">$B$11*(($A$1074)*$C999/$B$12*$B$7+(1-$A$1074)*$D999/$B$12*$C$7)</f>
        <v>0</v>
      </c>
      <c r="BW999" s="31" t="n">
        <f aca="false">$B$11*(($A$1075)*$C999/$B$12*$B$7+(1-$A$1075)*$D999/$B$12*$C$7)</f>
        <v>0</v>
      </c>
      <c r="BX999" s="31" t="n">
        <f aca="false">$B$11*(($A$1076)*$C999/$B$12*$B$7+(1-$A$1076)*$D999/$B$12*$C$7)</f>
        <v>0</v>
      </c>
      <c r="BY999" s="31" t="n">
        <f aca="false">$B$11*(($A$1077)*$C999/$B$12*$B$7+(1-$A$1077)*$D999/$B$12*$C$7)</f>
        <v>0</v>
      </c>
      <c r="BZ999" s="31" t="n">
        <f aca="false">$B$11*(($A$1078)*$C999/$B$12*$B$7+(1-$A$1078)*$D999/$B$12*$C$7)</f>
        <v>0</v>
      </c>
      <c r="CA999" s="31" t="n">
        <f aca="false">$B$11*(($A$1079)*$C999/$B$12*$B$7+(1-$A$1079)*$D999/$B$12*$C$7)</f>
        <v>0</v>
      </c>
      <c r="CB999" s="31" t="n">
        <f aca="false">$B$11*(($A$1080)*$C999/$B$12*$B$7+(1-$A$1080)*$D999/$B$12*$C$7)</f>
        <v>0</v>
      </c>
      <c r="CC999" s="31" t="n">
        <f aca="false">$B$11*(($A$1081)*$C999/$B$12*$B$7+(1-$A$1081)*$D999/$B$12*$C$7)</f>
        <v>0</v>
      </c>
    </row>
    <row r="1000" customFormat="false" ht="15" hidden="false" customHeight="false" outlineLevel="0" collapsed="false">
      <c r="A1000" s="21" t="n">
        <v>976</v>
      </c>
      <c r="B1000" s="27" t="n">
        <v>1.6276536212912</v>
      </c>
      <c r="C1000" s="9" t="n">
        <f aca="false">SUM(AM1000:AV1000)</f>
        <v>0</v>
      </c>
      <c r="D1000" s="9" t="n">
        <f aca="false">SUM(AW1000:BF1000)</f>
        <v>0</v>
      </c>
      <c r="E1000" s="24" t="n">
        <f aca="false">(1-C1000/$B$12)*$B$8-C1000/$B$12*$B$7</f>
        <v>0.05</v>
      </c>
      <c r="F1000" s="24" t="n">
        <f aca="false">(1-D1000/$B$12)*$C$8-D1000/$B$12*$C$7</f>
        <v>0.09</v>
      </c>
      <c r="G1000" s="47" t="n">
        <f aca="false">$B$11*($B$10*C1000/$B$12*$B$7+(1-$B$10)*D1000/$B$12*$C$7)</f>
        <v>0</v>
      </c>
      <c r="H1000" s="24" t="n">
        <f aca="false">$B$10*E1000+(1-$B$10)*F1000</f>
        <v>0.07</v>
      </c>
      <c r="I1000" s="21"/>
      <c r="J1000" s="21"/>
      <c r="K1000" s="21"/>
      <c r="L1000" s="21"/>
      <c r="M1000" s="21"/>
      <c r="N1000" s="21"/>
      <c r="O1000" s="21"/>
      <c r="P1000" s="21"/>
      <c r="Q1000" s="21"/>
      <c r="R1000" s="27" t="n">
        <v>0.956100681381932</v>
      </c>
      <c r="S1000" s="27" t="n">
        <v>-1.43164733937875</v>
      </c>
      <c r="T1000" s="27" t="n">
        <v>1.77314079839737</v>
      </c>
      <c r="U1000" s="27" t="n">
        <v>0.71467165781499</v>
      </c>
      <c r="V1000" s="27" t="n">
        <v>1.161717518909</v>
      </c>
      <c r="W1000" s="27" t="n">
        <v>-0.248425196465421</v>
      </c>
      <c r="X1000" s="27" t="n">
        <v>-0.481703824642082</v>
      </c>
      <c r="Y1000" s="27" t="n">
        <v>0.23970720361866</v>
      </c>
      <c r="Z1000" s="27" t="n">
        <v>-0.47822279861267</v>
      </c>
      <c r="AA1000" s="27" t="n">
        <v>1.59725884459889</v>
      </c>
      <c r="AB1000" s="27" t="n">
        <v>0.502161871844581</v>
      </c>
      <c r="AC1000" s="27" t="n">
        <v>-1.41891693746927</v>
      </c>
      <c r="AD1000" s="27" t="n">
        <v>-0.695387428740826</v>
      </c>
      <c r="AE1000" s="27" t="n">
        <v>-2.01572341968067</v>
      </c>
      <c r="AF1000" s="27" t="n">
        <v>0.616824379033845</v>
      </c>
      <c r="AG1000" s="27" t="n">
        <v>0.106116658827643</v>
      </c>
      <c r="AH1000" s="27" t="n">
        <v>-0.0497284402434766</v>
      </c>
      <c r="AI1000" s="27" t="n">
        <v>-0.916576834280009</v>
      </c>
      <c r="AJ1000" s="27" t="n">
        <v>1.92375087221818</v>
      </c>
      <c r="AK1000" s="27" t="n">
        <v>0.726036735936049</v>
      </c>
      <c r="AL1000" s="21"/>
      <c r="AM1000" s="31" t="n">
        <f aca="false">IF(SQRT($B$9)*$B1000+SQRT(1-$B$9)*R1000&lt;_xlfn.NORM.S.INV($B$6),1,0)</f>
        <v>0</v>
      </c>
      <c r="AN1000" s="31" t="n">
        <f aca="false">IF(SQRT($B$9)*$B1000+SQRT(1-$B$9)*S1000&lt;_xlfn.NORM.S.INV($B$6),1,0)</f>
        <v>0</v>
      </c>
      <c r="AO1000" s="31" t="n">
        <f aca="false">IF(SQRT($B$9)*$B1000+SQRT(1-$B$9)*T1000&lt;_xlfn.NORM.S.INV($B$6),1,0)</f>
        <v>0</v>
      </c>
      <c r="AP1000" s="31" t="n">
        <f aca="false">IF(SQRT($B$9)*$B1000+SQRT(1-$B$9)*U1000&lt;_xlfn.NORM.S.INV($B$6),1,0)</f>
        <v>0</v>
      </c>
      <c r="AQ1000" s="31" t="n">
        <f aca="false">IF(SQRT($B$9)*$B1000+SQRT(1-$B$9)*V1000&lt;_xlfn.NORM.S.INV($B$6),1,0)</f>
        <v>0</v>
      </c>
      <c r="AR1000" s="31" t="n">
        <f aca="false">IF(SQRT($B$9)*$B1000+SQRT(1-$B$9)*W1000&lt;_xlfn.NORM.S.INV($B$6),1,0)</f>
        <v>0</v>
      </c>
      <c r="AS1000" s="31" t="n">
        <f aca="false">IF(SQRT($B$9)*$B1000+SQRT(1-$B$9)*X1000&lt;_xlfn.NORM.S.INV($B$6),1,0)</f>
        <v>0</v>
      </c>
      <c r="AT1000" s="31" t="n">
        <f aca="false">IF(SQRT($B$9)*$B1000+SQRT(1-$B$9)*Y1000&lt;_xlfn.NORM.S.INV($B$6),1,0)</f>
        <v>0</v>
      </c>
      <c r="AU1000" s="31" t="n">
        <f aca="false">IF(SQRT($B$9)*$B1000+SQRT(1-$B$9)*Z1000&lt;_xlfn.NORM.S.INV($B$6),1,0)</f>
        <v>0</v>
      </c>
      <c r="AV1000" s="31" t="n">
        <f aca="false">IF(SQRT($B$9)*$B1000+SQRT(1-$B$9)*AA1000&lt;_xlfn.NORM.S.INV($B$6),1,0)</f>
        <v>0</v>
      </c>
      <c r="AW1000" s="31" t="n">
        <f aca="false">IF(SQRT($C$9)*$B1000+SQRT(1-$C$9)*AB1000&lt;_xlfn.NORM.S.INV($C$6),1,0)</f>
        <v>0</v>
      </c>
      <c r="AX1000" s="31" t="n">
        <f aca="false">IF(SQRT($C$9)*$B1000+SQRT(1-$C$9)*AC1000&lt;_xlfn.NORM.S.INV($C$6),1,0)</f>
        <v>0</v>
      </c>
      <c r="AY1000" s="31" t="n">
        <f aca="false">IF(SQRT($C$9)*$B1000+SQRT(1-$C$9)*AD1000&lt;_xlfn.NORM.S.INV($C$6),1,0)</f>
        <v>0</v>
      </c>
      <c r="AZ1000" s="31" t="n">
        <f aca="false">IF(SQRT($C$9)*$B1000+SQRT(1-$C$9)*AE1000&lt;_xlfn.NORM.S.INV($C$6),1,0)</f>
        <v>0</v>
      </c>
      <c r="BA1000" s="31" t="n">
        <f aca="false">IF(SQRT($C$9)*$B1000+SQRT(1-$C$9)*AF1000&lt;_xlfn.NORM.S.INV($C$6),1,0)</f>
        <v>0</v>
      </c>
      <c r="BB1000" s="31" t="n">
        <f aca="false">IF(SQRT($C$9)*$B1000+SQRT(1-$C$9)*AG1000&lt;_xlfn.NORM.S.INV($C$6),1,0)</f>
        <v>0</v>
      </c>
      <c r="BC1000" s="31" t="n">
        <f aca="false">IF(SQRT($C$9)*$B1000+SQRT(1-$C$9)*AH1000&lt;_xlfn.NORM.S.INV($C$6),1,0)</f>
        <v>0</v>
      </c>
      <c r="BD1000" s="31" t="n">
        <f aca="false">IF(SQRT($C$9)*$B1000+SQRT(1-$C$9)*AI1000&lt;_xlfn.NORM.S.INV($C$6),1,0)</f>
        <v>0</v>
      </c>
      <c r="BE1000" s="31" t="n">
        <f aca="false">IF(SQRT($C$9)*$B1000+SQRT(1-$C$9)*AJ1000&lt;_xlfn.NORM.S.INV($C$6),1,0)</f>
        <v>0</v>
      </c>
      <c r="BF1000" s="31" t="n">
        <f aca="false">IF(SQRT($C$9)*$B1000+SQRT(1-$C$9)*AK1000&lt;_xlfn.NORM.S.INV($C$6),1,0)</f>
        <v>0</v>
      </c>
      <c r="BG1000" s="21"/>
      <c r="BH1000" s="21"/>
      <c r="BI1000" s="31" t="n">
        <f aca="false">$B$11*(($A$1061)*$C1000/$B$12*$B$7+(1-$A$1061)*$D1000/$B$12*$C$7)</f>
        <v>0</v>
      </c>
      <c r="BJ1000" s="31" t="n">
        <f aca="false">$B$11*(($A$1062)*$C1000/$B$12*$B$7+(1-$A$1062)*$D1000/$B$12*$C$7)</f>
        <v>0</v>
      </c>
      <c r="BK1000" s="31" t="n">
        <f aca="false">$B$11*(($A$1063)*$C1000/$B$12*$B$7+(1-$A$1063)*$D1000/$B$12*$C$7)</f>
        <v>0</v>
      </c>
      <c r="BL1000" s="31" t="n">
        <f aca="false">$B$11*(($A$1064)*$C1000/$B$12*$B$7+(1-$A$1064)*$D1000/$B$12*$C$7)</f>
        <v>0</v>
      </c>
      <c r="BM1000" s="31" t="n">
        <f aca="false">$B$11*(($A$1065)*$C1000/$B$12*$B$7+(1-$A$1065)*$D1000/$B$12*$C$7)</f>
        <v>0</v>
      </c>
      <c r="BN1000" s="31" t="n">
        <f aca="false">$B$11*(($A$1066)*$C1000/$B$12*$B$7+(1-$A$1066)*$D1000/$B$12*$C$7)</f>
        <v>0</v>
      </c>
      <c r="BO1000" s="31" t="n">
        <f aca="false">$B$11*(($A$1067)*$C1000/$B$12*$B$7+(1-$A$1067)*$D1000/$B$12*$C$7)</f>
        <v>0</v>
      </c>
      <c r="BP1000" s="31" t="n">
        <f aca="false">$B$11*(($A$1068)*$C1000/$B$12*$B$7+(1-$A$1068)*$D1000/$B$12*$C$7)</f>
        <v>0</v>
      </c>
      <c r="BQ1000" s="31" t="n">
        <f aca="false">$B$11*(($A$1069)*$C1000/$B$12*$B$7+(1-$A$1069)*$D1000/$B$12*$C$7)</f>
        <v>0</v>
      </c>
      <c r="BR1000" s="31" t="n">
        <f aca="false">$B$11*(($A$1070)*$C1000/$B$12*$B$7+(1-$A$1070)*$D1000/$B$12*$C$7)</f>
        <v>0</v>
      </c>
      <c r="BS1000" s="31" t="n">
        <f aca="false">$B$11*(($A$1071)*$C1000/$B$12*$B$7+(1-$A$1071)*$D1000/$B$12*$C$7)</f>
        <v>0</v>
      </c>
      <c r="BT1000" s="31" t="n">
        <f aca="false">$B$11*(($A$1072)*$C1000/$B$12*$B$7+(1-$A$1072)*$D1000/$B$12*$C$7)</f>
        <v>0</v>
      </c>
      <c r="BU1000" s="31" t="n">
        <f aca="false">$B$11*(($A$1073)*$C1000/$B$12*$B$7+(1-$A$1073)*$D1000/$B$12*$C$7)</f>
        <v>0</v>
      </c>
      <c r="BV1000" s="31" t="n">
        <f aca="false">$B$11*(($A$1074)*$C1000/$B$12*$B$7+(1-$A$1074)*$D1000/$B$12*$C$7)</f>
        <v>0</v>
      </c>
      <c r="BW1000" s="31" t="n">
        <f aca="false">$B$11*(($A$1075)*$C1000/$B$12*$B$7+(1-$A$1075)*$D1000/$B$12*$C$7)</f>
        <v>0</v>
      </c>
      <c r="BX1000" s="31" t="n">
        <f aca="false">$B$11*(($A$1076)*$C1000/$B$12*$B$7+(1-$A$1076)*$D1000/$B$12*$C$7)</f>
        <v>0</v>
      </c>
      <c r="BY1000" s="31" t="n">
        <f aca="false">$B$11*(($A$1077)*$C1000/$B$12*$B$7+(1-$A$1077)*$D1000/$B$12*$C$7)</f>
        <v>0</v>
      </c>
      <c r="BZ1000" s="31" t="n">
        <f aca="false">$B$11*(($A$1078)*$C1000/$B$12*$B$7+(1-$A$1078)*$D1000/$B$12*$C$7)</f>
        <v>0</v>
      </c>
      <c r="CA1000" s="31" t="n">
        <f aca="false">$B$11*(($A$1079)*$C1000/$B$12*$B$7+(1-$A$1079)*$D1000/$B$12*$C$7)</f>
        <v>0</v>
      </c>
      <c r="CB1000" s="31" t="n">
        <f aca="false">$B$11*(($A$1080)*$C1000/$B$12*$B$7+(1-$A$1080)*$D1000/$B$12*$C$7)</f>
        <v>0</v>
      </c>
      <c r="CC1000" s="31" t="n">
        <f aca="false">$B$11*(($A$1081)*$C1000/$B$12*$B$7+(1-$A$1081)*$D1000/$B$12*$C$7)</f>
        <v>0</v>
      </c>
    </row>
    <row r="1001" customFormat="false" ht="15" hidden="false" customHeight="false" outlineLevel="0" collapsed="false">
      <c r="A1001" s="21" t="n">
        <v>977</v>
      </c>
      <c r="B1001" s="27" t="n">
        <v>0.533262722387603</v>
      </c>
      <c r="C1001" s="9" t="n">
        <f aca="false">SUM(AM1001:AV1001)</f>
        <v>0</v>
      </c>
      <c r="D1001" s="9" t="n">
        <f aca="false">SUM(AW1001:BF1001)</f>
        <v>0</v>
      </c>
      <c r="E1001" s="24" t="n">
        <f aca="false">(1-C1001/$B$12)*$B$8-C1001/$B$12*$B$7</f>
        <v>0.05</v>
      </c>
      <c r="F1001" s="24" t="n">
        <f aca="false">(1-D1001/$B$12)*$C$8-D1001/$B$12*$C$7</f>
        <v>0.09</v>
      </c>
      <c r="G1001" s="47" t="n">
        <f aca="false">$B$11*($B$10*C1001/$B$12*$B$7+(1-$B$10)*D1001/$B$12*$C$7)</f>
        <v>0</v>
      </c>
      <c r="H1001" s="24" t="n">
        <f aca="false">$B$10*E1001+(1-$B$10)*F1001</f>
        <v>0.07</v>
      </c>
      <c r="I1001" s="21"/>
      <c r="J1001" s="21"/>
      <c r="K1001" s="21"/>
      <c r="L1001" s="21"/>
      <c r="M1001" s="21"/>
      <c r="N1001" s="21"/>
      <c r="O1001" s="21"/>
      <c r="P1001" s="21"/>
      <c r="Q1001" s="21"/>
      <c r="R1001" s="27" t="n">
        <v>-0.705073554254434</v>
      </c>
      <c r="S1001" s="27" t="n">
        <v>0.68098215948926</v>
      </c>
      <c r="T1001" s="27" t="n">
        <v>-0.506765665103744</v>
      </c>
      <c r="U1001" s="27" t="n">
        <v>1.76536357753968</v>
      </c>
      <c r="V1001" s="27" t="n">
        <v>0.813852990577349</v>
      </c>
      <c r="W1001" s="27" t="n">
        <v>2.36916882204011</v>
      </c>
      <c r="X1001" s="27" t="n">
        <v>0.634448646525291</v>
      </c>
      <c r="Y1001" s="27" t="n">
        <v>-1.17344482495375</v>
      </c>
      <c r="Z1001" s="27" t="n">
        <v>1.69022636377858</v>
      </c>
      <c r="AA1001" s="27" t="n">
        <v>-0.0470233034820287</v>
      </c>
      <c r="AB1001" s="27" t="n">
        <v>1.49915602384267</v>
      </c>
      <c r="AC1001" s="27" t="n">
        <v>-0.0772334099433299</v>
      </c>
      <c r="AD1001" s="27" t="n">
        <v>1.39244864970002</v>
      </c>
      <c r="AE1001" s="27" t="n">
        <v>0.906635552943423</v>
      </c>
      <c r="AF1001" s="27" t="n">
        <v>-1.21468611656388</v>
      </c>
      <c r="AG1001" s="27" t="n">
        <v>-0.910500885103621</v>
      </c>
      <c r="AH1001" s="27" t="n">
        <v>0.44879431371329</v>
      </c>
      <c r="AI1001" s="27" t="n">
        <v>-0.509699438585214</v>
      </c>
      <c r="AJ1001" s="27" t="n">
        <v>0.747071989994368</v>
      </c>
      <c r="AK1001" s="27" t="n">
        <v>0.867808176658319</v>
      </c>
      <c r="AL1001" s="21"/>
      <c r="AM1001" s="31" t="n">
        <f aca="false">IF(SQRT($B$9)*$B1001+SQRT(1-$B$9)*R1001&lt;_xlfn.NORM.S.INV($B$6),1,0)</f>
        <v>0</v>
      </c>
      <c r="AN1001" s="31" t="n">
        <f aca="false">IF(SQRT($B$9)*$B1001+SQRT(1-$B$9)*S1001&lt;_xlfn.NORM.S.INV($B$6),1,0)</f>
        <v>0</v>
      </c>
      <c r="AO1001" s="31" t="n">
        <f aca="false">IF(SQRT($B$9)*$B1001+SQRT(1-$B$9)*T1001&lt;_xlfn.NORM.S.INV($B$6),1,0)</f>
        <v>0</v>
      </c>
      <c r="AP1001" s="31" t="n">
        <f aca="false">IF(SQRT($B$9)*$B1001+SQRT(1-$B$9)*U1001&lt;_xlfn.NORM.S.INV($B$6),1,0)</f>
        <v>0</v>
      </c>
      <c r="AQ1001" s="31" t="n">
        <f aca="false">IF(SQRT($B$9)*$B1001+SQRT(1-$B$9)*V1001&lt;_xlfn.NORM.S.INV($B$6),1,0)</f>
        <v>0</v>
      </c>
      <c r="AR1001" s="31" t="n">
        <f aca="false">IF(SQRT($B$9)*$B1001+SQRT(1-$B$9)*W1001&lt;_xlfn.NORM.S.INV($B$6),1,0)</f>
        <v>0</v>
      </c>
      <c r="AS1001" s="31" t="n">
        <f aca="false">IF(SQRT($B$9)*$B1001+SQRT(1-$B$9)*X1001&lt;_xlfn.NORM.S.INV($B$6),1,0)</f>
        <v>0</v>
      </c>
      <c r="AT1001" s="31" t="n">
        <f aca="false">IF(SQRT($B$9)*$B1001+SQRT(1-$B$9)*Y1001&lt;_xlfn.NORM.S.INV($B$6),1,0)</f>
        <v>0</v>
      </c>
      <c r="AU1001" s="31" t="n">
        <f aca="false">IF(SQRT($B$9)*$B1001+SQRT(1-$B$9)*Z1001&lt;_xlfn.NORM.S.INV($B$6),1,0)</f>
        <v>0</v>
      </c>
      <c r="AV1001" s="31" t="n">
        <f aca="false">IF(SQRT($B$9)*$B1001+SQRT(1-$B$9)*AA1001&lt;_xlfn.NORM.S.INV($B$6),1,0)</f>
        <v>0</v>
      </c>
      <c r="AW1001" s="31" t="n">
        <f aca="false">IF(SQRT($C$9)*$B1001+SQRT(1-$C$9)*AB1001&lt;_xlfn.NORM.S.INV($C$6),1,0)</f>
        <v>0</v>
      </c>
      <c r="AX1001" s="31" t="n">
        <f aca="false">IF(SQRT($C$9)*$B1001+SQRT(1-$C$9)*AC1001&lt;_xlfn.NORM.S.INV($C$6),1,0)</f>
        <v>0</v>
      </c>
      <c r="AY1001" s="31" t="n">
        <f aca="false">IF(SQRT($C$9)*$B1001+SQRT(1-$C$9)*AD1001&lt;_xlfn.NORM.S.INV($C$6),1,0)</f>
        <v>0</v>
      </c>
      <c r="AZ1001" s="31" t="n">
        <f aca="false">IF(SQRT($C$9)*$B1001+SQRT(1-$C$9)*AE1001&lt;_xlfn.NORM.S.INV($C$6),1,0)</f>
        <v>0</v>
      </c>
      <c r="BA1001" s="31" t="n">
        <f aca="false">IF(SQRT($C$9)*$B1001+SQRT(1-$C$9)*AF1001&lt;_xlfn.NORM.S.INV($C$6),1,0)</f>
        <v>0</v>
      </c>
      <c r="BB1001" s="31" t="n">
        <f aca="false">IF(SQRT($C$9)*$B1001+SQRT(1-$C$9)*AG1001&lt;_xlfn.NORM.S.INV($C$6),1,0)</f>
        <v>0</v>
      </c>
      <c r="BC1001" s="31" t="n">
        <f aca="false">IF(SQRT($C$9)*$B1001+SQRT(1-$C$9)*AH1001&lt;_xlfn.NORM.S.INV($C$6),1,0)</f>
        <v>0</v>
      </c>
      <c r="BD1001" s="31" t="n">
        <f aca="false">IF(SQRT($C$9)*$B1001+SQRT(1-$C$9)*AI1001&lt;_xlfn.NORM.S.INV($C$6),1,0)</f>
        <v>0</v>
      </c>
      <c r="BE1001" s="31" t="n">
        <f aca="false">IF(SQRT($C$9)*$B1001+SQRT(1-$C$9)*AJ1001&lt;_xlfn.NORM.S.INV($C$6),1,0)</f>
        <v>0</v>
      </c>
      <c r="BF1001" s="31" t="n">
        <f aca="false">IF(SQRT($C$9)*$B1001+SQRT(1-$C$9)*AK1001&lt;_xlfn.NORM.S.INV($C$6),1,0)</f>
        <v>0</v>
      </c>
      <c r="BG1001" s="21"/>
      <c r="BH1001" s="21"/>
      <c r="BI1001" s="31" t="n">
        <f aca="false">$B$11*(($A$1061)*$C1001/$B$12*$B$7+(1-$A$1061)*$D1001/$B$12*$C$7)</f>
        <v>0</v>
      </c>
      <c r="BJ1001" s="31" t="n">
        <f aca="false">$B$11*(($A$1062)*$C1001/$B$12*$B$7+(1-$A$1062)*$D1001/$B$12*$C$7)</f>
        <v>0</v>
      </c>
      <c r="BK1001" s="31" t="n">
        <f aca="false">$B$11*(($A$1063)*$C1001/$B$12*$B$7+(1-$A$1063)*$D1001/$B$12*$C$7)</f>
        <v>0</v>
      </c>
      <c r="BL1001" s="31" t="n">
        <f aca="false">$B$11*(($A$1064)*$C1001/$B$12*$B$7+(1-$A$1064)*$D1001/$B$12*$C$7)</f>
        <v>0</v>
      </c>
      <c r="BM1001" s="31" t="n">
        <f aca="false">$B$11*(($A$1065)*$C1001/$B$12*$B$7+(1-$A$1065)*$D1001/$B$12*$C$7)</f>
        <v>0</v>
      </c>
      <c r="BN1001" s="31" t="n">
        <f aca="false">$B$11*(($A$1066)*$C1001/$B$12*$B$7+(1-$A$1066)*$D1001/$B$12*$C$7)</f>
        <v>0</v>
      </c>
      <c r="BO1001" s="31" t="n">
        <f aca="false">$B$11*(($A$1067)*$C1001/$B$12*$B$7+(1-$A$1067)*$D1001/$B$12*$C$7)</f>
        <v>0</v>
      </c>
      <c r="BP1001" s="31" t="n">
        <f aca="false">$B$11*(($A$1068)*$C1001/$B$12*$B$7+(1-$A$1068)*$D1001/$B$12*$C$7)</f>
        <v>0</v>
      </c>
      <c r="BQ1001" s="31" t="n">
        <f aca="false">$B$11*(($A$1069)*$C1001/$B$12*$B$7+(1-$A$1069)*$D1001/$B$12*$C$7)</f>
        <v>0</v>
      </c>
      <c r="BR1001" s="31" t="n">
        <f aca="false">$B$11*(($A$1070)*$C1001/$B$12*$B$7+(1-$A$1070)*$D1001/$B$12*$C$7)</f>
        <v>0</v>
      </c>
      <c r="BS1001" s="31" t="n">
        <f aca="false">$B$11*(($A$1071)*$C1001/$B$12*$B$7+(1-$A$1071)*$D1001/$B$12*$C$7)</f>
        <v>0</v>
      </c>
      <c r="BT1001" s="31" t="n">
        <f aca="false">$B$11*(($A$1072)*$C1001/$B$12*$B$7+(1-$A$1072)*$D1001/$B$12*$C$7)</f>
        <v>0</v>
      </c>
      <c r="BU1001" s="31" t="n">
        <f aca="false">$B$11*(($A$1073)*$C1001/$B$12*$B$7+(1-$A$1073)*$D1001/$B$12*$C$7)</f>
        <v>0</v>
      </c>
      <c r="BV1001" s="31" t="n">
        <f aca="false">$B$11*(($A$1074)*$C1001/$B$12*$B$7+(1-$A$1074)*$D1001/$B$12*$C$7)</f>
        <v>0</v>
      </c>
      <c r="BW1001" s="31" t="n">
        <f aca="false">$B$11*(($A$1075)*$C1001/$B$12*$B$7+(1-$A$1075)*$D1001/$B$12*$C$7)</f>
        <v>0</v>
      </c>
      <c r="BX1001" s="31" t="n">
        <f aca="false">$B$11*(($A$1076)*$C1001/$B$12*$B$7+(1-$A$1076)*$D1001/$B$12*$C$7)</f>
        <v>0</v>
      </c>
      <c r="BY1001" s="31" t="n">
        <f aca="false">$B$11*(($A$1077)*$C1001/$B$12*$B$7+(1-$A$1077)*$D1001/$B$12*$C$7)</f>
        <v>0</v>
      </c>
      <c r="BZ1001" s="31" t="n">
        <f aca="false">$B$11*(($A$1078)*$C1001/$B$12*$B$7+(1-$A$1078)*$D1001/$B$12*$C$7)</f>
        <v>0</v>
      </c>
      <c r="CA1001" s="31" t="n">
        <f aca="false">$B$11*(($A$1079)*$C1001/$B$12*$B$7+(1-$A$1079)*$D1001/$B$12*$C$7)</f>
        <v>0</v>
      </c>
      <c r="CB1001" s="31" t="n">
        <f aca="false">$B$11*(($A$1080)*$C1001/$B$12*$B$7+(1-$A$1080)*$D1001/$B$12*$C$7)</f>
        <v>0</v>
      </c>
      <c r="CC1001" s="31" t="n">
        <f aca="false">$B$11*(($A$1081)*$C1001/$B$12*$B$7+(1-$A$1081)*$D1001/$B$12*$C$7)</f>
        <v>0</v>
      </c>
    </row>
    <row r="1002" customFormat="false" ht="15" hidden="false" customHeight="false" outlineLevel="0" collapsed="false">
      <c r="A1002" s="21" t="n">
        <v>978</v>
      </c>
      <c r="B1002" s="27" t="n">
        <v>0.26271653091283</v>
      </c>
      <c r="C1002" s="9" t="n">
        <f aca="false">SUM(AM1002:AV1002)</f>
        <v>0</v>
      </c>
      <c r="D1002" s="9" t="n">
        <f aca="false">SUM(AW1002:BF1002)</f>
        <v>1</v>
      </c>
      <c r="E1002" s="24" t="n">
        <f aca="false">(1-C1002/$B$12)*$B$8-C1002/$B$12*$B$7</f>
        <v>0.05</v>
      </c>
      <c r="F1002" s="24" t="n">
        <f aca="false">(1-D1002/$B$12)*$C$8-D1002/$B$12*$C$7</f>
        <v>0.021</v>
      </c>
      <c r="G1002" s="47" t="n">
        <f aca="false">$B$11*($B$10*C1002/$B$12*$B$7+(1-$B$10)*D1002/$B$12*$C$7)</f>
        <v>300</v>
      </c>
      <c r="H1002" s="24" t="n">
        <f aca="false">$B$10*E1002+(1-$B$10)*F1002</f>
        <v>0.0355</v>
      </c>
      <c r="I1002" s="21"/>
      <c r="J1002" s="21"/>
      <c r="K1002" s="21"/>
      <c r="L1002" s="21"/>
      <c r="M1002" s="21"/>
      <c r="N1002" s="21"/>
      <c r="O1002" s="21"/>
      <c r="P1002" s="21"/>
      <c r="Q1002" s="21"/>
      <c r="R1002" s="27" t="n">
        <v>-0.85347691415722</v>
      </c>
      <c r="S1002" s="27" t="n">
        <v>-0.224988527002619</v>
      </c>
      <c r="T1002" s="27" t="n">
        <v>-0.240082976138657</v>
      </c>
      <c r="U1002" s="27" t="n">
        <v>-1.81547322271819</v>
      </c>
      <c r="V1002" s="27" t="n">
        <v>-0.625450353454017</v>
      </c>
      <c r="W1002" s="27" t="n">
        <v>-0.321234643919237</v>
      </c>
      <c r="X1002" s="27" t="n">
        <v>-0.580437290549158</v>
      </c>
      <c r="Y1002" s="27" t="n">
        <v>0.474316125497096</v>
      </c>
      <c r="Z1002" s="27" t="n">
        <v>-0.48437776206033</v>
      </c>
      <c r="AA1002" s="27" t="n">
        <v>0.0972481824507562</v>
      </c>
      <c r="AB1002" s="27" t="n">
        <v>0.451409282855786</v>
      </c>
      <c r="AC1002" s="27" t="n">
        <v>1.07311253641886</v>
      </c>
      <c r="AD1002" s="27" t="n">
        <v>-0.900002123877945</v>
      </c>
      <c r="AE1002" s="27" t="n">
        <v>0.880399289414458</v>
      </c>
      <c r="AF1002" s="27" t="n">
        <v>-2.01522881126383</v>
      </c>
      <c r="AG1002" s="27" t="n">
        <v>-0.0795292656944547</v>
      </c>
      <c r="AH1002" s="27" t="n">
        <v>0.80526837946334</v>
      </c>
      <c r="AI1002" s="27" t="n">
        <v>1.07539976600704</v>
      </c>
      <c r="AJ1002" s="27" t="n">
        <v>-1.28284009054214</v>
      </c>
      <c r="AK1002" s="27" t="n">
        <v>1.433811115213</v>
      </c>
      <c r="AL1002" s="21"/>
      <c r="AM1002" s="31" t="n">
        <f aca="false">IF(SQRT($B$9)*$B1002+SQRT(1-$B$9)*R1002&lt;_xlfn.NORM.S.INV($B$6),1,0)</f>
        <v>0</v>
      </c>
      <c r="AN1002" s="31" t="n">
        <f aca="false">IF(SQRT($B$9)*$B1002+SQRT(1-$B$9)*S1002&lt;_xlfn.NORM.S.INV($B$6),1,0)</f>
        <v>0</v>
      </c>
      <c r="AO1002" s="31" t="n">
        <f aca="false">IF(SQRT($B$9)*$B1002+SQRT(1-$B$9)*T1002&lt;_xlfn.NORM.S.INV($B$6),1,0)</f>
        <v>0</v>
      </c>
      <c r="AP1002" s="31" t="n">
        <f aca="false">IF(SQRT($B$9)*$B1002+SQRT(1-$B$9)*U1002&lt;_xlfn.NORM.S.INV($B$6),1,0)</f>
        <v>0</v>
      </c>
      <c r="AQ1002" s="31" t="n">
        <f aca="false">IF(SQRT($B$9)*$B1002+SQRT(1-$B$9)*V1002&lt;_xlfn.NORM.S.INV($B$6),1,0)</f>
        <v>0</v>
      </c>
      <c r="AR1002" s="31" t="n">
        <f aca="false">IF(SQRT($B$9)*$B1002+SQRT(1-$B$9)*W1002&lt;_xlfn.NORM.S.INV($B$6),1,0)</f>
        <v>0</v>
      </c>
      <c r="AS1002" s="31" t="n">
        <f aca="false">IF(SQRT($B$9)*$B1002+SQRT(1-$B$9)*X1002&lt;_xlfn.NORM.S.INV($B$6),1,0)</f>
        <v>0</v>
      </c>
      <c r="AT1002" s="31" t="n">
        <f aca="false">IF(SQRT($B$9)*$B1002+SQRT(1-$B$9)*Y1002&lt;_xlfn.NORM.S.INV($B$6),1,0)</f>
        <v>0</v>
      </c>
      <c r="AU1002" s="31" t="n">
        <f aca="false">IF(SQRT($B$9)*$B1002+SQRT(1-$B$9)*Z1002&lt;_xlfn.NORM.S.INV($B$6),1,0)</f>
        <v>0</v>
      </c>
      <c r="AV1002" s="31" t="n">
        <f aca="false">IF(SQRT($B$9)*$B1002+SQRT(1-$B$9)*AA1002&lt;_xlfn.NORM.S.INV($B$6),1,0)</f>
        <v>0</v>
      </c>
      <c r="AW1002" s="31" t="n">
        <f aca="false">IF(SQRT($C$9)*$B1002+SQRT(1-$C$9)*AB1002&lt;_xlfn.NORM.S.INV($C$6),1,0)</f>
        <v>0</v>
      </c>
      <c r="AX1002" s="31" t="n">
        <f aca="false">IF(SQRT($C$9)*$B1002+SQRT(1-$C$9)*AC1002&lt;_xlfn.NORM.S.INV($C$6),1,0)</f>
        <v>0</v>
      </c>
      <c r="AY1002" s="31" t="n">
        <f aca="false">IF(SQRT($C$9)*$B1002+SQRT(1-$C$9)*AD1002&lt;_xlfn.NORM.S.INV($C$6),1,0)</f>
        <v>0</v>
      </c>
      <c r="AZ1002" s="31" t="n">
        <f aca="false">IF(SQRT($C$9)*$B1002+SQRT(1-$C$9)*AE1002&lt;_xlfn.NORM.S.INV($C$6),1,0)</f>
        <v>0</v>
      </c>
      <c r="BA1002" s="31" t="n">
        <f aca="false">IF(SQRT($C$9)*$B1002+SQRT(1-$C$9)*AF1002&lt;_xlfn.NORM.S.INV($C$6),1,0)</f>
        <v>1</v>
      </c>
      <c r="BB1002" s="31" t="n">
        <f aca="false">IF(SQRT($C$9)*$B1002+SQRT(1-$C$9)*AG1002&lt;_xlfn.NORM.S.INV($C$6),1,0)</f>
        <v>0</v>
      </c>
      <c r="BC1002" s="31" t="n">
        <f aca="false">IF(SQRT($C$9)*$B1002+SQRT(1-$C$9)*AH1002&lt;_xlfn.NORM.S.INV($C$6),1,0)</f>
        <v>0</v>
      </c>
      <c r="BD1002" s="31" t="n">
        <f aca="false">IF(SQRT($C$9)*$B1002+SQRT(1-$C$9)*AI1002&lt;_xlfn.NORM.S.INV($C$6),1,0)</f>
        <v>0</v>
      </c>
      <c r="BE1002" s="31" t="n">
        <f aca="false">IF(SQRT($C$9)*$B1002+SQRT(1-$C$9)*AJ1002&lt;_xlfn.NORM.S.INV($C$6),1,0)</f>
        <v>0</v>
      </c>
      <c r="BF1002" s="31" t="n">
        <f aca="false">IF(SQRT($C$9)*$B1002+SQRT(1-$C$9)*AK1002&lt;_xlfn.NORM.S.INV($C$6),1,0)</f>
        <v>0</v>
      </c>
      <c r="BG1002" s="21"/>
      <c r="BH1002" s="21"/>
      <c r="BI1002" s="31" t="n">
        <f aca="false">$B$11*(($A$1061)*$C1002/$B$12*$B$7+(1-$A$1061)*$D1002/$B$12*$C$7)</f>
        <v>600</v>
      </c>
      <c r="BJ1002" s="31" t="n">
        <f aca="false">$B$11*(($A$1062)*$C1002/$B$12*$B$7+(1-$A$1062)*$D1002/$B$12*$C$7)</f>
        <v>570</v>
      </c>
      <c r="BK1002" s="31" t="n">
        <f aca="false">$B$11*(($A$1063)*$C1002/$B$12*$B$7+(1-$A$1063)*$D1002/$B$12*$C$7)</f>
        <v>540</v>
      </c>
      <c r="BL1002" s="31" t="n">
        <f aca="false">$B$11*(($A$1064)*$C1002/$B$12*$B$7+(1-$A$1064)*$D1002/$B$12*$C$7)</f>
        <v>510</v>
      </c>
      <c r="BM1002" s="31" t="n">
        <f aca="false">$B$11*(($A$1065)*$C1002/$B$12*$B$7+(1-$A$1065)*$D1002/$B$12*$C$7)</f>
        <v>480</v>
      </c>
      <c r="BN1002" s="31" t="n">
        <f aca="false">$B$11*(($A$1066)*$C1002/$B$12*$B$7+(1-$A$1066)*$D1002/$B$12*$C$7)</f>
        <v>450</v>
      </c>
      <c r="BO1002" s="31" t="n">
        <f aca="false">$B$11*(($A$1067)*$C1002/$B$12*$B$7+(1-$A$1067)*$D1002/$B$12*$C$7)</f>
        <v>420</v>
      </c>
      <c r="BP1002" s="31" t="n">
        <f aca="false">$B$11*(($A$1068)*$C1002/$B$12*$B$7+(1-$A$1068)*$D1002/$B$12*$C$7)</f>
        <v>390</v>
      </c>
      <c r="BQ1002" s="31" t="n">
        <f aca="false">$B$11*(($A$1069)*$C1002/$B$12*$B$7+(1-$A$1069)*$D1002/$B$12*$C$7)</f>
        <v>360</v>
      </c>
      <c r="BR1002" s="31" t="n">
        <f aca="false">$B$11*(($A$1070)*$C1002/$B$12*$B$7+(1-$A$1070)*$D1002/$B$12*$C$7)</f>
        <v>330</v>
      </c>
      <c r="BS1002" s="31" t="n">
        <f aca="false">$B$11*(($A$1071)*$C1002/$B$12*$B$7+(1-$A$1071)*$D1002/$B$12*$C$7)</f>
        <v>300</v>
      </c>
      <c r="BT1002" s="31" t="n">
        <f aca="false">$B$11*(($A$1072)*$C1002/$B$12*$B$7+(1-$A$1072)*$D1002/$B$12*$C$7)</f>
        <v>270</v>
      </c>
      <c r="BU1002" s="31" t="n">
        <f aca="false">$B$11*(($A$1073)*$C1002/$B$12*$B$7+(1-$A$1073)*$D1002/$B$12*$C$7)</f>
        <v>240</v>
      </c>
      <c r="BV1002" s="31" t="n">
        <f aca="false">$B$11*(($A$1074)*$C1002/$B$12*$B$7+(1-$A$1074)*$D1002/$B$12*$C$7)</f>
        <v>210</v>
      </c>
      <c r="BW1002" s="31" t="n">
        <f aca="false">$B$11*(($A$1075)*$C1002/$B$12*$B$7+(1-$A$1075)*$D1002/$B$12*$C$7)</f>
        <v>180</v>
      </c>
      <c r="BX1002" s="31" t="n">
        <f aca="false">$B$11*(($A$1076)*$C1002/$B$12*$B$7+(1-$A$1076)*$D1002/$B$12*$C$7)</f>
        <v>150</v>
      </c>
      <c r="BY1002" s="31" t="n">
        <f aca="false">$B$11*(($A$1077)*$C1002/$B$12*$B$7+(1-$A$1077)*$D1002/$B$12*$C$7)</f>
        <v>120</v>
      </c>
      <c r="BZ1002" s="31" t="n">
        <f aca="false">$B$11*(($A$1078)*$C1002/$B$12*$B$7+(1-$A$1078)*$D1002/$B$12*$C$7)</f>
        <v>90</v>
      </c>
      <c r="CA1002" s="31" t="n">
        <f aca="false">$B$11*(($A$1079)*$C1002/$B$12*$B$7+(1-$A$1079)*$D1002/$B$12*$C$7)</f>
        <v>60</v>
      </c>
      <c r="CB1002" s="31" t="n">
        <f aca="false">$B$11*(($A$1080)*$C1002/$B$12*$B$7+(1-$A$1080)*$D1002/$B$12*$C$7)</f>
        <v>30</v>
      </c>
      <c r="CC1002" s="31" t="n">
        <f aca="false">$B$11*(($A$1081)*$C1002/$B$12*$B$7+(1-$A$1081)*$D1002/$B$12*$C$7)</f>
        <v>0</v>
      </c>
    </row>
    <row r="1003" customFormat="false" ht="15" hidden="false" customHeight="false" outlineLevel="0" collapsed="false">
      <c r="A1003" s="21" t="n">
        <v>979</v>
      </c>
      <c r="B1003" s="27" t="n">
        <v>0.473877626710559</v>
      </c>
      <c r="C1003" s="9" t="n">
        <f aca="false">SUM(AM1003:AV1003)</f>
        <v>0</v>
      </c>
      <c r="D1003" s="9" t="n">
        <f aca="false">SUM(AW1003:BF1003)</f>
        <v>0</v>
      </c>
      <c r="E1003" s="24" t="n">
        <f aca="false">(1-C1003/$B$12)*$B$8-C1003/$B$12*$B$7</f>
        <v>0.05</v>
      </c>
      <c r="F1003" s="24" t="n">
        <f aca="false">(1-D1003/$B$12)*$C$8-D1003/$B$12*$C$7</f>
        <v>0.09</v>
      </c>
      <c r="G1003" s="47" t="n">
        <f aca="false">$B$11*($B$10*C1003/$B$12*$B$7+(1-$B$10)*D1003/$B$12*$C$7)</f>
        <v>0</v>
      </c>
      <c r="H1003" s="24" t="n">
        <f aca="false">$B$10*E1003+(1-$B$10)*F1003</f>
        <v>0.07</v>
      </c>
      <c r="I1003" s="21"/>
      <c r="J1003" s="21"/>
      <c r="K1003" s="21"/>
      <c r="L1003" s="21"/>
      <c r="M1003" s="21"/>
      <c r="N1003" s="21"/>
      <c r="O1003" s="21"/>
      <c r="P1003" s="21"/>
      <c r="Q1003" s="21"/>
      <c r="R1003" s="27" t="n">
        <v>0.861191281966212</v>
      </c>
      <c r="S1003" s="27" t="n">
        <v>1.18279444085295</v>
      </c>
      <c r="T1003" s="27" t="n">
        <v>0.840765409637441</v>
      </c>
      <c r="U1003" s="27" t="n">
        <v>-0.824806821953821</v>
      </c>
      <c r="V1003" s="27" t="n">
        <v>0.288756844635024</v>
      </c>
      <c r="W1003" s="27" t="n">
        <v>0.977589715864786</v>
      </c>
      <c r="X1003" s="27" t="n">
        <v>0.615954754112567</v>
      </c>
      <c r="Y1003" s="27" t="n">
        <v>0.44282766419295</v>
      </c>
      <c r="Z1003" s="27" t="n">
        <v>-0.672149192884431</v>
      </c>
      <c r="AA1003" s="27" t="n">
        <v>-0.379444397973892</v>
      </c>
      <c r="AB1003" s="27" t="n">
        <v>0.188111952826753</v>
      </c>
      <c r="AC1003" s="27" t="n">
        <v>-0.0650712279896309</v>
      </c>
      <c r="AD1003" s="27" t="n">
        <v>-0.630827207977099</v>
      </c>
      <c r="AE1003" s="27" t="n">
        <v>1.91897086090803</v>
      </c>
      <c r="AF1003" s="27" t="n">
        <v>0.330066585162986</v>
      </c>
      <c r="AG1003" s="27" t="n">
        <v>0.916581786578329</v>
      </c>
      <c r="AH1003" s="27" t="n">
        <v>-0.0729988925329759</v>
      </c>
      <c r="AI1003" s="27" t="n">
        <v>-1.1488232369527</v>
      </c>
      <c r="AJ1003" s="27" t="n">
        <v>0.332102655448675</v>
      </c>
      <c r="AK1003" s="27" t="n">
        <v>-0.2115527124419</v>
      </c>
      <c r="AL1003" s="21"/>
      <c r="AM1003" s="31" t="n">
        <f aca="false">IF(SQRT($B$9)*$B1003+SQRT(1-$B$9)*R1003&lt;_xlfn.NORM.S.INV($B$6),1,0)</f>
        <v>0</v>
      </c>
      <c r="AN1003" s="31" t="n">
        <f aca="false">IF(SQRT($B$9)*$B1003+SQRT(1-$B$9)*S1003&lt;_xlfn.NORM.S.INV($B$6),1,0)</f>
        <v>0</v>
      </c>
      <c r="AO1003" s="31" t="n">
        <f aca="false">IF(SQRT($B$9)*$B1003+SQRT(1-$B$9)*T1003&lt;_xlfn.NORM.S.INV($B$6),1,0)</f>
        <v>0</v>
      </c>
      <c r="AP1003" s="31" t="n">
        <f aca="false">IF(SQRT($B$9)*$B1003+SQRT(1-$B$9)*U1003&lt;_xlfn.NORM.S.INV($B$6),1,0)</f>
        <v>0</v>
      </c>
      <c r="AQ1003" s="31" t="n">
        <f aca="false">IF(SQRT($B$9)*$B1003+SQRT(1-$B$9)*V1003&lt;_xlfn.NORM.S.INV($B$6),1,0)</f>
        <v>0</v>
      </c>
      <c r="AR1003" s="31" t="n">
        <f aca="false">IF(SQRT($B$9)*$B1003+SQRT(1-$B$9)*W1003&lt;_xlfn.NORM.S.INV($B$6),1,0)</f>
        <v>0</v>
      </c>
      <c r="AS1003" s="31" t="n">
        <f aca="false">IF(SQRT($B$9)*$B1003+SQRT(1-$B$9)*X1003&lt;_xlfn.NORM.S.INV($B$6),1,0)</f>
        <v>0</v>
      </c>
      <c r="AT1003" s="31" t="n">
        <f aca="false">IF(SQRT($B$9)*$B1003+SQRT(1-$B$9)*Y1003&lt;_xlfn.NORM.S.INV($B$6),1,0)</f>
        <v>0</v>
      </c>
      <c r="AU1003" s="31" t="n">
        <f aca="false">IF(SQRT($B$9)*$B1003+SQRT(1-$B$9)*Z1003&lt;_xlfn.NORM.S.INV($B$6),1,0)</f>
        <v>0</v>
      </c>
      <c r="AV1003" s="31" t="n">
        <f aca="false">IF(SQRT($B$9)*$B1003+SQRT(1-$B$9)*AA1003&lt;_xlfn.NORM.S.INV($B$6),1,0)</f>
        <v>0</v>
      </c>
      <c r="AW1003" s="31" t="n">
        <f aca="false">IF(SQRT($C$9)*$B1003+SQRT(1-$C$9)*AB1003&lt;_xlfn.NORM.S.INV($C$6),1,0)</f>
        <v>0</v>
      </c>
      <c r="AX1003" s="31" t="n">
        <f aca="false">IF(SQRT($C$9)*$B1003+SQRT(1-$C$9)*AC1003&lt;_xlfn.NORM.S.INV($C$6),1,0)</f>
        <v>0</v>
      </c>
      <c r="AY1003" s="31" t="n">
        <f aca="false">IF(SQRT($C$9)*$B1003+SQRT(1-$C$9)*AD1003&lt;_xlfn.NORM.S.INV($C$6),1,0)</f>
        <v>0</v>
      </c>
      <c r="AZ1003" s="31" t="n">
        <f aca="false">IF(SQRT($C$9)*$B1003+SQRT(1-$C$9)*AE1003&lt;_xlfn.NORM.S.INV($C$6),1,0)</f>
        <v>0</v>
      </c>
      <c r="BA1003" s="31" t="n">
        <f aca="false">IF(SQRT($C$9)*$B1003+SQRT(1-$C$9)*AF1003&lt;_xlfn.NORM.S.INV($C$6),1,0)</f>
        <v>0</v>
      </c>
      <c r="BB1003" s="31" t="n">
        <f aca="false">IF(SQRT($C$9)*$B1003+SQRT(1-$C$9)*AG1003&lt;_xlfn.NORM.S.INV($C$6),1,0)</f>
        <v>0</v>
      </c>
      <c r="BC1003" s="31" t="n">
        <f aca="false">IF(SQRT($C$9)*$B1003+SQRT(1-$C$9)*AH1003&lt;_xlfn.NORM.S.INV($C$6),1,0)</f>
        <v>0</v>
      </c>
      <c r="BD1003" s="31" t="n">
        <f aca="false">IF(SQRT($C$9)*$B1003+SQRT(1-$C$9)*AI1003&lt;_xlfn.NORM.S.INV($C$6),1,0)</f>
        <v>0</v>
      </c>
      <c r="BE1003" s="31" t="n">
        <f aca="false">IF(SQRT($C$9)*$B1003+SQRT(1-$C$9)*AJ1003&lt;_xlfn.NORM.S.INV($C$6),1,0)</f>
        <v>0</v>
      </c>
      <c r="BF1003" s="31" t="n">
        <f aca="false">IF(SQRT($C$9)*$B1003+SQRT(1-$C$9)*AK1003&lt;_xlfn.NORM.S.INV($C$6),1,0)</f>
        <v>0</v>
      </c>
      <c r="BG1003" s="21"/>
      <c r="BH1003" s="21"/>
      <c r="BI1003" s="31" t="n">
        <f aca="false">$B$11*(($A$1061)*$C1003/$B$12*$B$7+(1-$A$1061)*$D1003/$B$12*$C$7)</f>
        <v>0</v>
      </c>
      <c r="BJ1003" s="31" t="n">
        <f aca="false">$B$11*(($A$1062)*$C1003/$B$12*$B$7+(1-$A$1062)*$D1003/$B$12*$C$7)</f>
        <v>0</v>
      </c>
      <c r="BK1003" s="31" t="n">
        <f aca="false">$B$11*(($A$1063)*$C1003/$B$12*$B$7+(1-$A$1063)*$D1003/$B$12*$C$7)</f>
        <v>0</v>
      </c>
      <c r="BL1003" s="31" t="n">
        <f aca="false">$B$11*(($A$1064)*$C1003/$B$12*$B$7+(1-$A$1064)*$D1003/$B$12*$C$7)</f>
        <v>0</v>
      </c>
      <c r="BM1003" s="31" t="n">
        <f aca="false">$B$11*(($A$1065)*$C1003/$B$12*$B$7+(1-$A$1065)*$D1003/$B$12*$C$7)</f>
        <v>0</v>
      </c>
      <c r="BN1003" s="31" t="n">
        <f aca="false">$B$11*(($A$1066)*$C1003/$B$12*$B$7+(1-$A$1066)*$D1003/$B$12*$C$7)</f>
        <v>0</v>
      </c>
      <c r="BO1003" s="31" t="n">
        <f aca="false">$B$11*(($A$1067)*$C1003/$B$12*$B$7+(1-$A$1067)*$D1003/$B$12*$C$7)</f>
        <v>0</v>
      </c>
      <c r="BP1003" s="31" t="n">
        <f aca="false">$B$11*(($A$1068)*$C1003/$B$12*$B$7+(1-$A$1068)*$D1003/$B$12*$C$7)</f>
        <v>0</v>
      </c>
      <c r="BQ1003" s="31" t="n">
        <f aca="false">$B$11*(($A$1069)*$C1003/$B$12*$B$7+(1-$A$1069)*$D1003/$B$12*$C$7)</f>
        <v>0</v>
      </c>
      <c r="BR1003" s="31" t="n">
        <f aca="false">$B$11*(($A$1070)*$C1003/$B$12*$B$7+(1-$A$1070)*$D1003/$B$12*$C$7)</f>
        <v>0</v>
      </c>
      <c r="BS1003" s="31" t="n">
        <f aca="false">$B$11*(($A$1071)*$C1003/$B$12*$B$7+(1-$A$1071)*$D1003/$B$12*$C$7)</f>
        <v>0</v>
      </c>
      <c r="BT1003" s="31" t="n">
        <f aca="false">$B$11*(($A$1072)*$C1003/$B$12*$B$7+(1-$A$1072)*$D1003/$B$12*$C$7)</f>
        <v>0</v>
      </c>
      <c r="BU1003" s="31" t="n">
        <f aca="false">$B$11*(($A$1073)*$C1003/$B$12*$B$7+(1-$A$1073)*$D1003/$B$12*$C$7)</f>
        <v>0</v>
      </c>
      <c r="BV1003" s="31" t="n">
        <f aca="false">$B$11*(($A$1074)*$C1003/$B$12*$B$7+(1-$A$1074)*$D1003/$B$12*$C$7)</f>
        <v>0</v>
      </c>
      <c r="BW1003" s="31" t="n">
        <f aca="false">$B$11*(($A$1075)*$C1003/$B$12*$B$7+(1-$A$1075)*$D1003/$B$12*$C$7)</f>
        <v>0</v>
      </c>
      <c r="BX1003" s="31" t="n">
        <f aca="false">$B$11*(($A$1076)*$C1003/$B$12*$B$7+(1-$A$1076)*$D1003/$B$12*$C$7)</f>
        <v>0</v>
      </c>
      <c r="BY1003" s="31" t="n">
        <f aca="false">$B$11*(($A$1077)*$C1003/$B$12*$B$7+(1-$A$1077)*$D1003/$B$12*$C$7)</f>
        <v>0</v>
      </c>
      <c r="BZ1003" s="31" t="n">
        <f aca="false">$B$11*(($A$1078)*$C1003/$B$12*$B$7+(1-$A$1078)*$D1003/$B$12*$C$7)</f>
        <v>0</v>
      </c>
      <c r="CA1003" s="31" t="n">
        <f aca="false">$B$11*(($A$1079)*$C1003/$B$12*$B$7+(1-$A$1079)*$D1003/$B$12*$C$7)</f>
        <v>0</v>
      </c>
      <c r="CB1003" s="31" t="n">
        <f aca="false">$B$11*(($A$1080)*$C1003/$B$12*$B$7+(1-$A$1080)*$D1003/$B$12*$C$7)</f>
        <v>0</v>
      </c>
      <c r="CC1003" s="31" t="n">
        <f aca="false">$B$11*(($A$1081)*$C1003/$B$12*$B$7+(1-$A$1081)*$D1003/$B$12*$C$7)</f>
        <v>0</v>
      </c>
    </row>
    <row r="1004" customFormat="false" ht="15" hidden="false" customHeight="false" outlineLevel="0" collapsed="false">
      <c r="A1004" s="21" t="n">
        <v>980</v>
      </c>
      <c r="B1004" s="27" t="n">
        <v>-1.30204374443353</v>
      </c>
      <c r="C1004" s="9" t="n">
        <f aca="false">SUM(AM1004:AV1004)</f>
        <v>0</v>
      </c>
      <c r="D1004" s="9" t="n">
        <f aca="false">SUM(AW1004:BF1004)</f>
        <v>0</v>
      </c>
      <c r="E1004" s="24" t="n">
        <f aca="false">(1-C1004/$B$12)*$B$8-C1004/$B$12*$B$7</f>
        <v>0.05</v>
      </c>
      <c r="F1004" s="24" t="n">
        <f aca="false">(1-D1004/$B$12)*$C$8-D1004/$B$12*$C$7</f>
        <v>0.09</v>
      </c>
      <c r="G1004" s="47" t="n">
        <f aca="false">$B$11*($B$10*C1004/$B$12*$B$7+(1-$B$10)*D1004/$B$12*$C$7)</f>
        <v>0</v>
      </c>
      <c r="H1004" s="24" t="n">
        <f aca="false">$B$10*E1004+(1-$B$10)*F1004</f>
        <v>0.07</v>
      </c>
      <c r="I1004" s="21"/>
      <c r="J1004" s="21"/>
      <c r="K1004" s="21"/>
      <c r="L1004" s="21"/>
      <c r="M1004" s="21"/>
      <c r="N1004" s="21"/>
      <c r="O1004" s="21"/>
      <c r="P1004" s="21"/>
      <c r="Q1004" s="21"/>
      <c r="R1004" s="27" t="n">
        <v>0.343054785521113</v>
      </c>
      <c r="S1004" s="27" t="n">
        <v>1.89098555076452</v>
      </c>
      <c r="T1004" s="27" t="n">
        <v>0.731820965675238</v>
      </c>
      <c r="U1004" s="27" t="n">
        <v>-0.0185929837313637</v>
      </c>
      <c r="V1004" s="27" t="n">
        <v>-0.231015154313468</v>
      </c>
      <c r="W1004" s="27" t="n">
        <v>0.501142266634582</v>
      </c>
      <c r="X1004" s="27" t="n">
        <v>0.077603219941187</v>
      </c>
      <c r="Y1004" s="27" t="n">
        <v>0.192964726918257</v>
      </c>
      <c r="Z1004" s="27" t="n">
        <v>-1.14044942866086</v>
      </c>
      <c r="AA1004" s="27" t="n">
        <v>1.4399686077279</v>
      </c>
      <c r="AB1004" s="27" t="n">
        <v>-1.04660631528546</v>
      </c>
      <c r="AC1004" s="27" t="n">
        <v>0.56040381948317</v>
      </c>
      <c r="AD1004" s="27" t="n">
        <v>-0.465204281841921</v>
      </c>
      <c r="AE1004" s="27" t="n">
        <v>0.220801189835199</v>
      </c>
      <c r="AF1004" s="27" t="n">
        <v>0.584009941905579</v>
      </c>
      <c r="AG1004" s="27" t="n">
        <v>-0.627706846148487</v>
      </c>
      <c r="AH1004" s="27" t="n">
        <v>1.87961564216558</v>
      </c>
      <c r="AI1004" s="27" t="n">
        <v>-0.820196848064183</v>
      </c>
      <c r="AJ1004" s="27" t="n">
        <v>2.56857134347137</v>
      </c>
      <c r="AK1004" s="27" t="n">
        <v>-1.10476522638971</v>
      </c>
      <c r="AL1004" s="21"/>
      <c r="AM1004" s="31" t="n">
        <f aca="false">IF(SQRT($B$9)*$B1004+SQRT(1-$B$9)*R1004&lt;_xlfn.NORM.S.INV($B$6),1,0)</f>
        <v>0</v>
      </c>
      <c r="AN1004" s="31" t="n">
        <f aca="false">IF(SQRT($B$9)*$B1004+SQRT(1-$B$9)*S1004&lt;_xlfn.NORM.S.INV($B$6),1,0)</f>
        <v>0</v>
      </c>
      <c r="AO1004" s="31" t="n">
        <f aca="false">IF(SQRT($B$9)*$B1004+SQRT(1-$B$9)*T1004&lt;_xlfn.NORM.S.INV($B$6),1,0)</f>
        <v>0</v>
      </c>
      <c r="AP1004" s="31" t="n">
        <f aca="false">IF(SQRT($B$9)*$B1004+SQRT(1-$B$9)*U1004&lt;_xlfn.NORM.S.INV($B$6),1,0)</f>
        <v>0</v>
      </c>
      <c r="AQ1004" s="31" t="n">
        <f aca="false">IF(SQRT($B$9)*$B1004+SQRT(1-$B$9)*V1004&lt;_xlfn.NORM.S.INV($B$6),1,0)</f>
        <v>0</v>
      </c>
      <c r="AR1004" s="31" t="n">
        <f aca="false">IF(SQRT($B$9)*$B1004+SQRT(1-$B$9)*W1004&lt;_xlfn.NORM.S.INV($B$6),1,0)</f>
        <v>0</v>
      </c>
      <c r="AS1004" s="31" t="n">
        <f aca="false">IF(SQRT($B$9)*$B1004+SQRT(1-$B$9)*X1004&lt;_xlfn.NORM.S.INV($B$6),1,0)</f>
        <v>0</v>
      </c>
      <c r="AT1004" s="31" t="n">
        <f aca="false">IF(SQRT($B$9)*$B1004+SQRT(1-$B$9)*Y1004&lt;_xlfn.NORM.S.INV($B$6),1,0)</f>
        <v>0</v>
      </c>
      <c r="AU1004" s="31" t="n">
        <f aca="false">IF(SQRT($B$9)*$B1004+SQRT(1-$B$9)*Z1004&lt;_xlfn.NORM.S.INV($B$6),1,0)</f>
        <v>0</v>
      </c>
      <c r="AV1004" s="31" t="n">
        <f aca="false">IF(SQRT($B$9)*$B1004+SQRT(1-$B$9)*AA1004&lt;_xlfn.NORM.S.INV($B$6),1,0)</f>
        <v>0</v>
      </c>
      <c r="AW1004" s="31" t="n">
        <f aca="false">IF(SQRT($C$9)*$B1004+SQRT(1-$C$9)*AB1004&lt;_xlfn.NORM.S.INV($C$6),1,0)</f>
        <v>0</v>
      </c>
      <c r="AX1004" s="31" t="n">
        <f aca="false">IF(SQRT($C$9)*$B1004+SQRT(1-$C$9)*AC1004&lt;_xlfn.NORM.S.INV($C$6),1,0)</f>
        <v>0</v>
      </c>
      <c r="AY1004" s="31" t="n">
        <f aca="false">IF(SQRT($C$9)*$B1004+SQRT(1-$C$9)*AD1004&lt;_xlfn.NORM.S.INV($C$6),1,0)</f>
        <v>0</v>
      </c>
      <c r="AZ1004" s="31" t="n">
        <f aca="false">IF(SQRT($C$9)*$B1004+SQRT(1-$C$9)*AE1004&lt;_xlfn.NORM.S.INV($C$6),1,0)</f>
        <v>0</v>
      </c>
      <c r="BA1004" s="31" t="n">
        <f aca="false">IF(SQRT($C$9)*$B1004+SQRT(1-$C$9)*AF1004&lt;_xlfn.NORM.S.INV($C$6),1,0)</f>
        <v>0</v>
      </c>
      <c r="BB1004" s="31" t="n">
        <f aca="false">IF(SQRT($C$9)*$B1004+SQRT(1-$C$9)*AG1004&lt;_xlfn.NORM.S.INV($C$6),1,0)</f>
        <v>0</v>
      </c>
      <c r="BC1004" s="31" t="n">
        <f aca="false">IF(SQRT($C$9)*$B1004+SQRT(1-$C$9)*AH1004&lt;_xlfn.NORM.S.INV($C$6),1,0)</f>
        <v>0</v>
      </c>
      <c r="BD1004" s="31" t="n">
        <f aca="false">IF(SQRT($C$9)*$B1004+SQRT(1-$C$9)*AI1004&lt;_xlfn.NORM.S.INV($C$6),1,0)</f>
        <v>0</v>
      </c>
      <c r="BE1004" s="31" t="n">
        <f aca="false">IF(SQRT($C$9)*$B1004+SQRT(1-$C$9)*AJ1004&lt;_xlfn.NORM.S.INV($C$6),1,0)</f>
        <v>0</v>
      </c>
      <c r="BF1004" s="31" t="n">
        <f aca="false">IF(SQRT($C$9)*$B1004+SQRT(1-$C$9)*AK1004&lt;_xlfn.NORM.S.INV($C$6),1,0)</f>
        <v>0</v>
      </c>
      <c r="BG1004" s="21"/>
      <c r="BH1004" s="21"/>
      <c r="BI1004" s="31" t="n">
        <f aca="false">$B$11*(($A$1061)*$C1004/$B$12*$B$7+(1-$A$1061)*$D1004/$B$12*$C$7)</f>
        <v>0</v>
      </c>
      <c r="BJ1004" s="31" t="n">
        <f aca="false">$B$11*(($A$1062)*$C1004/$B$12*$B$7+(1-$A$1062)*$D1004/$B$12*$C$7)</f>
        <v>0</v>
      </c>
      <c r="BK1004" s="31" t="n">
        <f aca="false">$B$11*(($A$1063)*$C1004/$B$12*$B$7+(1-$A$1063)*$D1004/$B$12*$C$7)</f>
        <v>0</v>
      </c>
      <c r="BL1004" s="31" t="n">
        <f aca="false">$B$11*(($A$1064)*$C1004/$B$12*$B$7+(1-$A$1064)*$D1004/$B$12*$C$7)</f>
        <v>0</v>
      </c>
      <c r="BM1004" s="31" t="n">
        <f aca="false">$B$11*(($A$1065)*$C1004/$B$12*$B$7+(1-$A$1065)*$D1004/$B$12*$C$7)</f>
        <v>0</v>
      </c>
      <c r="BN1004" s="31" t="n">
        <f aca="false">$B$11*(($A$1066)*$C1004/$B$12*$B$7+(1-$A$1066)*$D1004/$B$12*$C$7)</f>
        <v>0</v>
      </c>
      <c r="BO1004" s="31" t="n">
        <f aca="false">$B$11*(($A$1067)*$C1004/$B$12*$B$7+(1-$A$1067)*$D1004/$B$12*$C$7)</f>
        <v>0</v>
      </c>
      <c r="BP1004" s="31" t="n">
        <f aca="false">$B$11*(($A$1068)*$C1004/$B$12*$B$7+(1-$A$1068)*$D1004/$B$12*$C$7)</f>
        <v>0</v>
      </c>
      <c r="BQ1004" s="31" t="n">
        <f aca="false">$B$11*(($A$1069)*$C1004/$B$12*$B$7+(1-$A$1069)*$D1004/$B$12*$C$7)</f>
        <v>0</v>
      </c>
      <c r="BR1004" s="31" t="n">
        <f aca="false">$B$11*(($A$1070)*$C1004/$B$12*$B$7+(1-$A$1070)*$D1004/$B$12*$C$7)</f>
        <v>0</v>
      </c>
      <c r="BS1004" s="31" t="n">
        <f aca="false">$B$11*(($A$1071)*$C1004/$B$12*$B$7+(1-$A$1071)*$D1004/$B$12*$C$7)</f>
        <v>0</v>
      </c>
      <c r="BT1004" s="31" t="n">
        <f aca="false">$B$11*(($A$1072)*$C1004/$B$12*$B$7+(1-$A$1072)*$D1004/$B$12*$C$7)</f>
        <v>0</v>
      </c>
      <c r="BU1004" s="31" t="n">
        <f aca="false">$B$11*(($A$1073)*$C1004/$B$12*$B$7+(1-$A$1073)*$D1004/$B$12*$C$7)</f>
        <v>0</v>
      </c>
      <c r="BV1004" s="31" t="n">
        <f aca="false">$B$11*(($A$1074)*$C1004/$B$12*$B$7+(1-$A$1074)*$D1004/$B$12*$C$7)</f>
        <v>0</v>
      </c>
      <c r="BW1004" s="31" t="n">
        <f aca="false">$B$11*(($A$1075)*$C1004/$B$12*$B$7+(1-$A$1075)*$D1004/$B$12*$C$7)</f>
        <v>0</v>
      </c>
      <c r="BX1004" s="31" t="n">
        <f aca="false">$B$11*(($A$1076)*$C1004/$B$12*$B$7+(1-$A$1076)*$D1004/$B$12*$C$7)</f>
        <v>0</v>
      </c>
      <c r="BY1004" s="31" t="n">
        <f aca="false">$B$11*(($A$1077)*$C1004/$B$12*$B$7+(1-$A$1077)*$D1004/$B$12*$C$7)</f>
        <v>0</v>
      </c>
      <c r="BZ1004" s="31" t="n">
        <f aca="false">$B$11*(($A$1078)*$C1004/$B$12*$B$7+(1-$A$1078)*$D1004/$B$12*$C$7)</f>
        <v>0</v>
      </c>
      <c r="CA1004" s="31" t="n">
        <f aca="false">$B$11*(($A$1079)*$C1004/$B$12*$B$7+(1-$A$1079)*$D1004/$B$12*$C$7)</f>
        <v>0</v>
      </c>
      <c r="CB1004" s="31" t="n">
        <f aca="false">$B$11*(($A$1080)*$C1004/$B$12*$B$7+(1-$A$1080)*$D1004/$B$12*$C$7)</f>
        <v>0</v>
      </c>
      <c r="CC1004" s="31" t="n">
        <f aca="false">$B$11*(($A$1081)*$C1004/$B$12*$B$7+(1-$A$1081)*$D1004/$B$12*$C$7)</f>
        <v>0</v>
      </c>
    </row>
    <row r="1005" customFormat="false" ht="15" hidden="false" customHeight="false" outlineLevel="0" collapsed="false">
      <c r="A1005" s="21" t="n">
        <v>981</v>
      </c>
      <c r="B1005" s="27" t="n">
        <v>0.68334875945066</v>
      </c>
      <c r="C1005" s="9" t="n">
        <f aca="false">SUM(AM1005:AV1005)</f>
        <v>0</v>
      </c>
      <c r="D1005" s="9" t="n">
        <f aca="false">SUM(AW1005:BF1005)</f>
        <v>0</v>
      </c>
      <c r="E1005" s="24" t="n">
        <f aca="false">(1-C1005/$B$12)*$B$8-C1005/$B$12*$B$7</f>
        <v>0.05</v>
      </c>
      <c r="F1005" s="24" t="n">
        <f aca="false">(1-D1005/$B$12)*$C$8-D1005/$B$12*$C$7</f>
        <v>0.09</v>
      </c>
      <c r="G1005" s="47" t="n">
        <f aca="false">$B$11*($B$10*C1005/$B$12*$B$7+(1-$B$10)*D1005/$B$12*$C$7)</f>
        <v>0</v>
      </c>
      <c r="H1005" s="24" t="n">
        <f aca="false">$B$10*E1005+(1-$B$10)*F1005</f>
        <v>0.07</v>
      </c>
      <c r="I1005" s="21"/>
      <c r="J1005" s="21"/>
      <c r="K1005" s="21"/>
      <c r="L1005" s="21"/>
      <c r="M1005" s="21"/>
      <c r="N1005" s="21"/>
      <c r="O1005" s="21"/>
      <c r="P1005" s="21"/>
      <c r="Q1005" s="21"/>
      <c r="R1005" s="27" t="n">
        <v>0.890980742052395</v>
      </c>
      <c r="S1005" s="27" t="n">
        <v>0.693477793791992</v>
      </c>
      <c r="T1005" s="27" t="n">
        <v>-0.390215696298671</v>
      </c>
      <c r="U1005" s="27" t="n">
        <v>0.469283154166795</v>
      </c>
      <c r="V1005" s="27" t="n">
        <v>1.00217573848813</v>
      </c>
      <c r="W1005" s="27" t="n">
        <v>0.635047143598269</v>
      </c>
      <c r="X1005" s="27" t="n">
        <v>0.448753569684395</v>
      </c>
      <c r="Y1005" s="27" t="n">
        <v>-0.158500792150567</v>
      </c>
      <c r="Z1005" s="27" t="n">
        <v>0.543483958535031</v>
      </c>
      <c r="AA1005" s="27" t="n">
        <v>0.0383001776926269</v>
      </c>
      <c r="AB1005" s="27" t="n">
        <v>0.698596205325932</v>
      </c>
      <c r="AC1005" s="27" t="n">
        <v>-0.473786808813845</v>
      </c>
      <c r="AD1005" s="27" t="n">
        <v>0.0556427332358544</v>
      </c>
      <c r="AE1005" s="27" t="n">
        <v>0.722312069692845</v>
      </c>
      <c r="AF1005" s="27" t="n">
        <v>-0.880114295876294</v>
      </c>
      <c r="AG1005" s="27" t="n">
        <v>0.194566227429486</v>
      </c>
      <c r="AH1005" s="27" t="n">
        <v>-1.67264753544482</v>
      </c>
      <c r="AI1005" s="27" t="n">
        <v>-0.347397956723528</v>
      </c>
      <c r="AJ1005" s="27" t="n">
        <v>-0.15918965103339</v>
      </c>
      <c r="AK1005" s="27" t="n">
        <v>1.4059394283206</v>
      </c>
      <c r="AL1005" s="21"/>
      <c r="AM1005" s="31" t="n">
        <f aca="false">IF(SQRT($B$9)*$B1005+SQRT(1-$B$9)*R1005&lt;_xlfn.NORM.S.INV($B$6),1,0)</f>
        <v>0</v>
      </c>
      <c r="AN1005" s="31" t="n">
        <f aca="false">IF(SQRT($B$9)*$B1005+SQRT(1-$B$9)*S1005&lt;_xlfn.NORM.S.INV($B$6),1,0)</f>
        <v>0</v>
      </c>
      <c r="AO1005" s="31" t="n">
        <f aca="false">IF(SQRT($B$9)*$B1005+SQRT(1-$B$9)*T1005&lt;_xlfn.NORM.S.INV($B$6),1,0)</f>
        <v>0</v>
      </c>
      <c r="AP1005" s="31" t="n">
        <f aca="false">IF(SQRT($B$9)*$B1005+SQRT(1-$B$9)*U1005&lt;_xlfn.NORM.S.INV($B$6),1,0)</f>
        <v>0</v>
      </c>
      <c r="AQ1005" s="31" t="n">
        <f aca="false">IF(SQRT($B$9)*$B1005+SQRT(1-$B$9)*V1005&lt;_xlfn.NORM.S.INV($B$6),1,0)</f>
        <v>0</v>
      </c>
      <c r="AR1005" s="31" t="n">
        <f aca="false">IF(SQRT($B$9)*$B1005+SQRT(1-$B$9)*W1005&lt;_xlfn.NORM.S.INV($B$6),1,0)</f>
        <v>0</v>
      </c>
      <c r="AS1005" s="31" t="n">
        <f aca="false">IF(SQRT($B$9)*$B1005+SQRT(1-$B$9)*X1005&lt;_xlfn.NORM.S.INV($B$6),1,0)</f>
        <v>0</v>
      </c>
      <c r="AT1005" s="31" t="n">
        <f aca="false">IF(SQRT($B$9)*$B1005+SQRT(1-$B$9)*Y1005&lt;_xlfn.NORM.S.INV($B$6),1,0)</f>
        <v>0</v>
      </c>
      <c r="AU1005" s="31" t="n">
        <f aca="false">IF(SQRT($B$9)*$B1005+SQRT(1-$B$9)*Z1005&lt;_xlfn.NORM.S.INV($B$6),1,0)</f>
        <v>0</v>
      </c>
      <c r="AV1005" s="31" t="n">
        <f aca="false">IF(SQRT($B$9)*$B1005+SQRT(1-$B$9)*AA1005&lt;_xlfn.NORM.S.INV($B$6),1,0)</f>
        <v>0</v>
      </c>
      <c r="AW1005" s="31" t="n">
        <f aca="false">IF(SQRT($C$9)*$B1005+SQRT(1-$C$9)*AB1005&lt;_xlfn.NORM.S.INV($C$6),1,0)</f>
        <v>0</v>
      </c>
      <c r="AX1005" s="31" t="n">
        <f aca="false">IF(SQRT($C$9)*$B1005+SQRT(1-$C$9)*AC1005&lt;_xlfn.NORM.S.INV($C$6),1,0)</f>
        <v>0</v>
      </c>
      <c r="AY1005" s="31" t="n">
        <f aca="false">IF(SQRT($C$9)*$B1005+SQRT(1-$C$9)*AD1005&lt;_xlfn.NORM.S.INV($C$6),1,0)</f>
        <v>0</v>
      </c>
      <c r="AZ1005" s="31" t="n">
        <f aca="false">IF(SQRT($C$9)*$B1005+SQRT(1-$C$9)*AE1005&lt;_xlfn.NORM.S.INV($C$6),1,0)</f>
        <v>0</v>
      </c>
      <c r="BA1005" s="31" t="n">
        <f aca="false">IF(SQRT($C$9)*$B1005+SQRT(1-$C$9)*AF1005&lt;_xlfn.NORM.S.INV($C$6),1,0)</f>
        <v>0</v>
      </c>
      <c r="BB1005" s="31" t="n">
        <f aca="false">IF(SQRT($C$9)*$B1005+SQRT(1-$C$9)*AG1005&lt;_xlfn.NORM.S.INV($C$6),1,0)</f>
        <v>0</v>
      </c>
      <c r="BC1005" s="31" t="n">
        <f aca="false">IF(SQRT($C$9)*$B1005+SQRT(1-$C$9)*AH1005&lt;_xlfn.NORM.S.INV($C$6),1,0)</f>
        <v>0</v>
      </c>
      <c r="BD1005" s="31" t="n">
        <f aca="false">IF(SQRT($C$9)*$B1005+SQRT(1-$C$9)*AI1005&lt;_xlfn.NORM.S.INV($C$6),1,0)</f>
        <v>0</v>
      </c>
      <c r="BE1005" s="31" t="n">
        <f aca="false">IF(SQRT($C$9)*$B1005+SQRT(1-$C$9)*AJ1005&lt;_xlfn.NORM.S.INV($C$6),1,0)</f>
        <v>0</v>
      </c>
      <c r="BF1005" s="31" t="n">
        <f aca="false">IF(SQRT($C$9)*$B1005+SQRT(1-$C$9)*AK1005&lt;_xlfn.NORM.S.INV($C$6),1,0)</f>
        <v>0</v>
      </c>
      <c r="BG1005" s="21"/>
      <c r="BH1005" s="21"/>
      <c r="BI1005" s="31" t="n">
        <f aca="false">$B$11*(($A$1061)*$C1005/$B$12*$B$7+(1-$A$1061)*$D1005/$B$12*$C$7)</f>
        <v>0</v>
      </c>
      <c r="BJ1005" s="31" t="n">
        <f aca="false">$B$11*(($A$1062)*$C1005/$B$12*$B$7+(1-$A$1062)*$D1005/$B$12*$C$7)</f>
        <v>0</v>
      </c>
      <c r="BK1005" s="31" t="n">
        <f aca="false">$B$11*(($A$1063)*$C1005/$B$12*$B$7+(1-$A$1063)*$D1005/$B$12*$C$7)</f>
        <v>0</v>
      </c>
      <c r="BL1005" s="31" t="n">
        <f aca="false">$B$11*(($A$1064)*$C1005/$B$12*$B$7+(1-$A$1064)*$D1005/$B$12*$C$7)</f>
        <v>0</v>
      </c>
      <c r="BM1005" s="31" t="n">
        <f aca="false">$B$11*(($A$1065)*$C1005/$B$12*$B$7+(1-$A$1065)*$D1005/$B$12*$C$7)</f>
        <v>0</v>
      </c>
      <c r="BN1005" s="31" t="n">
        <f aca="false">$B$11*(($A$1066)*$C1005/$B$12*$B$7+(1-$A$1066)*$D1005/$B$12*$C$7)</f>
        <v>0</v>
      </c>
      <c r="BO1005" s="31" t="n">
        <f aca="false">$B$11*(($A$1067)*$C1005/$B$12*$B$7+(1-$A$1067)*$D1005/$B$12*$C$7)</f>
        <v>0</v>
      </c>
      <c r="BP1005" s="31" t="n">
        <f aca="false">$B$11*(($A$1068)*$C1005/$B$12*$B$7+(1-$A$1068)*$D1005/$B$12*$C$7)</f>
        <v>0</v>
      </c>
      <c r="BQ1005" s="31" t="n">
        <f aca="false">$B$11*(($A$1069)*$C1005/$B$12*$B$7+(1-$A$1069)*$D1005/$B$12*$C$7)</f>
        <v>0</v>
      </c>
      <c r="BR1005" s="31" t="n">
        <f aca="false">$B$11*(($A$1070)*$C1005/$B$12*$B$7+(1-$A$1070)*$D1005/$B$12*$C$7)</f>
        <v>0</v>
      </c>
      <c r="BS1005" s="31" t="n">
        <f aca="false">$B$11*(($A$1071)*$C1005/$B$12*$B$7+(1-$A$1071)*$D1005/$B$12*$C$7)</f>
        <v>0</v>
      </c>
      <c r="BT1005" s="31" t="n">
        <f aca="false">$B$11*(($A$1072)*$C1005/$B$12*$B$7+(1-$A$1072)*$D1005/$B$12*$C$7)</f>
        <v>0</v>
      </c>
      <c r="BU1005" s="31" t="n">
        <f aca="false">$B$11*(($A$1073)*$C1005/$B$12*$B$7+(1-$A$1073)*$D1005/$B$12*$C$7)</f>
        <v>0</v>
      </c>
      <c r="BV1005" s="31" t="n">
        <f aca="false">$B$11*(($A$1074)*$C1005/$B$12*$B$7+(1-$A$1074)*$D1005/$B$12*$C$7)</f>
        <v>0</v>
      </c>
      <c r="BW1005" s="31" t="n">
        <f aca="false">$B$11*(($A$1075)*$C1005/$B$12*$B$7+(1-$A$1075)*$D1005/$B$12*$C$7)</f>
        <v>0</v>
      </c>
      <c r="BX1005" s="31" t="n">
        <f aca="false">$B$11*(($A$1076)*$C1005/$B$12*$B$7+(1-$A$1076)*$D1005/$B$12*$C$7)</f>
        <v>0</v>
      </c>
      <c r="BY1005" s="31" t="n">
        <f aca="false">$B$11*(($A$1077)*$C1005/$B$12*$B$7+(1-$A$1077)*$D1005/$B$12*$C$7)</f>
        <v>0</v>
      </c>
      <c r="BZ1005" s="31" t="n">
        <f aca="false">$B$11*(($A$1078)*$C1005/$B$12*$B$7+(1-$A$1078)*$D1005/$B$12*$C$7)</f>
        <v>0</v>
      </c>
      <c r="CA1005" s="31" t="n">
        <f aca="false">$B$11*(($A$1079)*$C1005/$B$12*$B$7+(1-$A$1079)*$D1005/$B$12*$C$7)</f>
        <v>0</v>
      </c>
      <c r="CB1005" s="31" t="n">
        <f aca="false">$B$11*(($A$1080)*$C1005/$B$12*$B$7+(1-$A$1080)*$D1005/$B$12*$C$7)</f>
        <v>0</v>
      </c>
      <c r="CC1005" s="31" t="n">
        <f aca="false">$B$11*(($A$1081)*$C1005/$B$12*$B$7+(1-$A$1081)*$D1005/$B$12*$C$7)</f>
        <v>0</v>
      </c>
    </row>
    <row r="1006" customFormat="false" ht="15" hidden="false" customHeight="false" outlineLevel="0" collapsed="false">
      <c r="A1006" s="21" t="n">
        <v>982</v>
      </c>
      <c r="B1006" s="27" t="n">
        <v>-0.181604250694369</v>
      </c>
      <c r="C1006" s="9" t="n">
        <f aca="false">SUM(AM1006:AV1006)</f>
        <v>0</v>
      </c>
      <c r="D1006" s="9" t="n">
        <f aca="false">SUM(AW1006:BF1006)</f>
        <v>2</v>
      </c>
      <c r="E1006" s="24" t="n">
        <f aca="false">(1-C1006/$B$12)*$B$8-C1006/$B$12*$B$7</f>
        <v>0.05</v>
      </c>
      <c r="F1006" s="24" t="n">
        <f aca="false">(1-D1006/$B$12)*$C$8-D1006/$B$12*$C$7</f>
        <v>-0.048</v>
      </c>
      <c r="G1006" s="47" t="n">
        <f aca="false">$B$11*($B$10*C1006/$B$12*$B$7+(1-$B$10)*D1006/$B$12*$C$7)</f>
        <v>600</v>
      </c>
      <c r="H1006" s="24" t="n">
        <f aca="false">$B$10*E1006+(1-$B$10)*F1006</f>
        <v>0.001</v>
      </c>
      <c r="I1006" s="21"/>
      <c r="J1006" s="21"/>
      <c r="K1006" s="21"/>
      <c r="L1006" s="21"/>
      <c r="M1006" s="21"/>
      <c r="N1006" s="21"/>
      <c r="O1006" s="21"/>
      <c r="P1006" s="21"/>
      <c r="Q1006" s="21"/>
      <c r="R1006" s="27" t="n">
        <v>0.00557588205257695</v>
      </c>
      <c r="S1006" s="27" t="n">
        <v>0.183246821762254</v>
      </c>
      <c r="T1006" s="27" t="n">
        <v>1.51777292518291</v>
      </c>
      <c r="U1006" s="27" t="n">
        <v>-0.94490887267329</v>
      </c>
      <c r="V1006" s="27" t="n">
        <v>0.400890728611533</v>
      </c>
      <c r="W1006" s="27" t="n">
        <v>1.65112284978054</v>
      </c>
      <c r="X1006" s="27" t="n">
        <v>-0.0673213595247524</v>
      </c>
      <c r="Y1006" s="27" t="n">
        <v>-0.629797527582761</v>
      </c>
      <c r="Z1006" s="27" t="n">
        <v>-0.820701865656132</v>
      </c>
      <c r="AA1006" s="27" t="n">
        <v>-0.0231407682871744</v>
      </c>
      <c r="AB1006" s="27" t="n">
        <v>-0.854575680400633</v>
      </c>
      <c r="AC1006" s="27" t="n">
        <v>2.12510873714682</v>
      </c>
      <c r="AD1006" s="27" t="n">
        <v>0.703667594589791</v>
      </c>
      <c r="AE1006" s="27" t="n">
        <v>-0.273620235886409</v>
      </c>
      <c r="AF1006" s="27" t="n">
        <v>-2.16108028749726</v>
      </c>
      <c r="AG1006" s="27" t="n">
        <v>-0.342387529350133</v>
      </c>
      <c r="AH1006" s="27" t="n">
        <v>-0.45168085492075</v>
      </c>
      <c r="AI1006" s="27" t="n">
        <v>-2.30253315567994</v>
      </c>
      <c r="AJ1006" s="27" t="n">
        <v>-0.087042885987238</v>
      </c>
      <c r="AK1006" s="27" t="n">
        <v>-0.467313734910299</v>
      </c>
      <c r="AL1006" s="21"/>
      <c r="AM1006" s="31" t="n">
        <f aca="false">IF(SQRT($B$9)*$B1006+SQRT(1-$B$9)*R1006&lt;_xlfn.NORM.S.INV($B$6),1,0)</f>
        <v>0</v>
      </c>
      <c r="AN1006" s="31" t="n">
        <f aca="false">IF(SQRT($B$9)*$B1006+SQRT(1-$B$9)*S1006&lt;_xlfn.NORM.S.INV($B$6),1,0)</f>
        <v>0</v>
      </c>
      <c r="AO1006" s="31" t="n">
        <f aca="false">IF(SQRT($B$9)*$B1006+SQRT(1-$B$9)*T1006&lt;_xlfn.NORM.S.INV($B$6),1,0)</f>
        <v>0</v>
      </c>
      <c r="AP1006" s="31" t="n">
        <f aca="false">IF(SQRT($B$9)*$B1006+SQRT(1-$B$9)*U1006&lt;_xlfn.NORM.S.INV($B$6),1,0)</f>
        <v>0</v>
      </c>
      <c r="AQ1006" s="31" t="n">
        <f aca="false">IF(SQRT($B$9)*$B1006+SQRT(1-$B$9)*V1006&lt;_xlfn.NORM.S.INV($B$6),1,0)</f>
        <v>0</v>
      </c>
      <c r="AR1006" s="31" t="n">
        <f aca="false">IF(SQRT($B$9)*$B1006+SQRT(1-$B$9)*W1006&lt;_xlfn.NORM.S.INV($B$6),1,0)</f>
        <v>0</v>
      </c>
      <c r="AS1006" s="31" t="n">
        <f aca="false">IF(SQRT($B$9)*$B1006+SQRT(1-$B$9)*X1006&lt;_xlfn.NORM.S.INV($B$6),1,0)</f>
        <v>0</v>
      </c>
      <c r="AT1006" s="31" t="n">
        <f aca="false">IF(SQRT($B$9)*$B1006+SQRT(1-$B$9)*Y1006&lt;_xlfn.NORM.S.INV($B$6),1,0)</f>
        <v>0</v>
      </c>
      <c r="AU1006" s="31" t="n">
        <f aca="false">IF(SQRT($B$9)*$B1006+SQRT(1-$B$9)*Z1006&lt;_xlfn.NORM.S.INV($B$6),1,0)</f>
        <v>0</v>
      </c>
      <c r="AV1006" s="31" t="n">
        <f aca="false">IF(SQRT($B$9)*$B1006+SQRT(1-$B$9)*AA1006&lt;_xlfn.NORM.S.INV($B$6),1,0)</f>
        <v>0</v>
      </c>
      <c r="AW1006" s="31" t="n">
        <f aca="false">IF(SQRT($C$9)*$B1006+SQRT(1-$C$9)*AB1006&lt;_xlfn.NORM.S.INV($C$6),1,0)</f>
        <v>0</v>
      </c>
      <c r="AX1006" s="31" t="n">
        <f aca="false">IF(SQRT($C$9)*$B1006+SQRT(1-$C$9)*AC1006&lt;_xlfn.NORM.S.INV($C$6),1,0)</f>
        <v>0</v>
      </c>
      <c r="AY1006" s="31" t="n">
        <f aca="false">IF(SQRT($C$9)*$B1006+SQRT(1-$C$9)*AD1006&lt;_xlfn.NORM.S.INV($C$6),1,0)</f>
        <v>0</v>
      </c>
      <c r="AZ1006" s="31" t="n">
        <f aca="false">IF(SQRT($C$9)*$B1006+SQRT(1-$C$9)*AE1006&lt;_xlfn.NORM.S.INV($C$6),1,0)</f>
        <v>0</v>
      </c>
      <c r="BA1006" s="31" t="n">
        <f aca="false">IF(SQRT($C$9)*$B1006+SQRT(1-$C$9)*AF1006&lt;_xlfn.NORM.S.INV($C$6),1,0)</f>
        <v>1</v>
      </c>
      <c r="BB1006" s="31" t="n">
        <f aca="false">IF(SQRT($C$9)*$B1006+SQRT(1-$C$9)*AG1006&lt;_xlfn.NORM.S.INV($C$6),1,0)</f>
        <v>0</v>
      </c>
      <c r="BC1006" s="31" t="n">
        <f aca="false">IF(SQRT($C$9)*$B1006+SQRT(1-$C$9)*AH1006&lt;_xlfn.NORM.S.INV($C$6),1,0)</f>
        <v>0</v>
      </c>
      <c r="BD1006" s="31" t="n">
        <f aca="false">IF(SQRT($C$9)*$B1006+SQRT(1-$C$9)*AI1006&lt;_xlfn.NORM.S.INV($C$6),1,0)</f>
        <v>1</v>
      </c>
      <c r="BE1006" s="31" t="n">
        <f aca="false">IF(SQRT($C$9)*$B1006+SQRT(1-$C$9)*AJ1006&lt;_xlfn.NORM.S.INV($C$6),1,0)</f>
        <v>0</v>
      </c>
      <c r="BF1006" s="31" t="n">
        <f aca="false">IF(SQRT($C$9)*$B1006+SQRT(1-$C$9)*AK1006&lt;_xlfn.NORM.S.INV($C$6),1,0)</f>
        <v>0</v>
      </c>
      <c r="BG1006" s="21"/>
      <c r="BH1006" s="21"/>
      <c r="BI1006" s="31" t="n">
        <f aca="false">$B$11*(($A$1061)*$C1006/$B$12*$B$7+(1-$A$1061)*$D1006/$B$12*$C$7)</f>
        <v>1200</v>
      </c>
      <c r="BJ1006" s="31" t="n">
        <f aca="false">$B$11*(($A$1062)*$C1006/$B$12*$B$7+(1-$A$1062)*$D1006/$B$12*$C$7)</f>
        <v>1140</v>
      </c>
      <c r="BK1006" s="31" t="n">
        <f aca="false">$B$11*(($A$1063)*$C1006/$B$12*$B$7+(1-$A$1063)*$D1006/$B$12*$C$7)</f>
        <v>1080</v>
      </c>
      <c r="BL1006" s="31" t="n">
        <f aca="false">$B$11*(($A$1064)*$C1006/$B$12*$B$7+(1-$A$1064)*$D1006/$B$12*$C$7)</f>
        <v>1020</v>
      </c>
      <c r="BM1006" s="31" t="n">
        <f aca="false">$B$11*(($A$1065)*$C1006/$B$12*$B$7+(1-$A$1065)*$D1006/$B$12*$C$7)</f>
        <v>960</v>
      </c>
      <c r="BN1006" s="31" t="n">
        <f aca="false">$B$11*(($A$1066)*$C1006/$B$12*$B$7+(1-$A$1066)*$D1006/$B$12*$C$7)</f>
        <v>900</v>
      </c>
      <c r="BO1006" s="31" t="n">
        <f aca="false">$B$11*(($A$1067)*$C1006/$B$12*$B$7+(1-$A$1067)*$D1006/$B$12*$C$7)</f>
        <v>840</v>
      </c>
      <c r="BP1006" s="31" t="n">
        <f aca="false">$B$11*(($A$1068)*$C1006/$B$12*$B$7+(1-$A$1068)*$D1006/$B$12*$C$7)</f>
        <v>780</v>
      </c>
      <c r="BQ1006" s="31" t="n">
        <f aca="false">$B$11*(($A$1069)*$C1006/$B$12*$B$7+(1-$A$1069)*$D1006/$B$12*$C$7)</f>
        <v>720</v>
      </c>
      <c r="BR1006" s="31" t="n">
        <f aca="false">$B$11*(($A$1070)*$C1006/$B$12*$B$7+(1-$A$1070)*$D1006/$B$12*$C$7)</f>
        <v>660</v>
      </c>
      <c r="BS1006" s="31" t="n">
        <f aca="false">$B$11*(($A$1071)*$C1006/$B$12*$B$7+(1-$A$1071)*$D1006/$B$12*$C$7)</f>
        <v>600</v>
      </c>
      <c r="BT1006" s="31" t="n">
        <f aca="false">$B$11*(($A$1072)*$C1006/$B$12*$B$7+(1-$A$1072)*$D1006/$B$12*$C$7)</f>
        <v>540</v>
      </c>
      <c r="BU1006" s="31" t="n">
        <f aca="false">$B$11*(($A$1073)*$C1006/$B$12*$B$7+(1-$A$1073)*$D1006/$B$12*$C$7)</f>
        <v>480</v>
      </c>
      <c r="BV1006" s="31" t="n">
        <f aca="false">$B$11*(($A$1074)*$C1006/$B$12*$B$7+(1-$A$1074)*$D1006/$B$12*$C$7)</f>
        <v>420</v>
      </c>
      <c r="BW1006" s="31" t="n">
        <f aca="false">$B$11*(($A$1075)*$C1006/$B$12*$B$7+(1-$A$1075)*$D1006/$B$12*$C$7)</f>
        <v>360</v>
      </c>
      <c r="BX1006" s="31" t="n">
        <f aca="false">$B$11*(($A$1076)*$C1006/$B$12*$B$7+(1-$A$1076)*$D1006/$B$12*$C$7)</f>
        <v>300</v>
      </c>
      <c r="BY1006" s="31" t="n">
        <f aca="false">$B$11*(($A$1077)*$C1006/$B$12*$B$7+(1-$A$1077)*$D1006/$B$12*$C$7)</f>
        <v>240</v>
      </c>
      <c r="BZ1006" s="31" t="n">
        <f aca="false">$B$11*(($A$1078)*$C1006/$B$12*$B$7+(1-$A$1078)*$D1006/$B$12*$C$7)</f>
        <v>180</v>
      </c>
      <c r="CA1006" s="31" t="n">
        <f aca="false">$B$11*(($A$1079)*$C1006/$B$12*$B$7+(1-$A$1079)*$D1006/$B$12*$C$7)</f>
        <v>120</v>
      </c>
      <c r="CB1006" s="31" t="n">
        <f aca="false">$B$11*(($A$1080)*$C1006/$B$12*$B$7+(1-$A$1080)*$D1006/$B$12*$C$7)</f>
        <v>60.0000000000001</v>
      </c>
      <c r="CC1006" s="31" t="n">
        <f aca="false">$B$11*(($A$1081)*$C1006/$B$12*$B$7+(1-$A$1081)*$D1006/$B$12*$C$7)</f>
        <v>0</v>
      </c>
    </row>
    <row r="1007" customFormat="false" ht="15" hidden="false" customHeight="false" outlineLevel="0" collapsed="false">
      <c r="A1007" s="21" t="n">
        <v>983</v>
      </c>
      <c r="B1007" s="27" t="n">
        <v>0.699030357281664</v>
      </c>
      <c r="C1007" s="9" t="n">
        <f aca="false">SUM(AM1007:AV1007)</f>
        <v>0</v>
      </c>
      <c r="D1007" s="9" t="n">
        <f aca="false">SUM(AW1007:BF1007)</f>
        <v>0</v>
      </c>
      <c r="E1007" s="24" t="n">
        <f aca="false">(1-C1007/$B$12)*$B$8-C1007/$B$12*$B$7</f>
        <v>0.05</v>
      </c>
      <c r="F1007" s="24" t="n">
        <f aca="false">(1-D1007/$B$12)*$C$8-D1007/$B$12*$C$7</f>
        <v>0.09</v>
      </c>
      <c r="G1007" s="47" t="n">
        <f aca="false">$B$11*($B$10*C1007/$B$12*$B$7+(1-$B$10)*D1007/$B$12*$C$7)</f>
        <v>0</v>
      </c>
      <c r="H1007" s="24" t="n">
        <f aca="false">$B$10*E1007+(1-$B$10)*F1007</f>
        <v>0.07</v>
      </c>
      <c r="I1007" s="21"/>
      <c r="J1007" s="21"/>
      <c r="K1007" s="21"/>
      <c r="L1007" s="21"/>
      <c r="M1007" s="21"/>
      <c r="N1007" s="21"/>
      <c r="O1007" s="21"/>
      <c r="P1007" s="21"/>
      <c r="Q1007" s="21"/>
      <c r="R1007" s="27" t="n">
        <v>-0.384964022069739</v>
      </c>
      <c r="S1007" s="27" t="n">
        <v>-0.367073265559989</v>
      </c>
      <c r="T1007" s="27" t="n">
        <v>1.02892909114462</v>
      </c>
      <c r="U1007" s="27" t="n">
        <v>0.218033016150511</v>
      </c>
      <c r="V1007" s="27" t="n">
        <v>0.495623292244853</v>
      </c>
      <c r="W1007" s="27" t="n">
        <v>-0.321552079988485</v>
      </c>
      <c r="X1007" s="27" t="n">
        <v>1.0016921862289</v>
      </c>
      <c r="Y1007" s="27" t="n">
        <v>1.80083877995801</v>
      </c>
      <c r="Z1007" s="27" t="n">
        <v>-0.622027554784856</v>
      </c>
      <c r="AA1007" s="27" t="n">
        <v>-0.270798890484228</v>
      </c>
      <c r="AB1007" s="27" t="n">
        <v>-0.606175412084347</v>
      </c>
      <c r="AC1007" s="27" t="n">
        <v>-0.608096237802283</v>
      </c>
      <c r="AD1007" s="27" t="n">
        <v>-1.01072486773185</v>
      </c>
      <c r="AE1007" s="27" t="n">
        <v>-1.07050216172782</v>
      </c>
      <c r="AF1007" s="27" t="n">
        <v>-0.800624589526846</v>
      </c>
      <c r="AG1007" s="27" t="n">
        <v>-0.514690822668578</v>
      </c>
      <c r="AH1007" s="27" t="n">
        <v>1.1814090026839</v>
      </c>
      <c r="AI1007" s="27" t="n">
        <v>-0.971651547496937</v>
      </c>
      <c r="AJ1007" s="27" t="n">
        <v>-0.382649215587641</v>
      </c>
      <c r="AK1007" s="27" t="n">
        <v>1.02449707710857</v>
      </c>
      <c r="AL1007" s="21"/>
      <c r="AM1007" s="31" t="n">
        <f aca="false">IF(SQRT($B$9)*$B1007+SQRT(1-$B$9)*R1007&lt;_xlfn.NORM.S.INV($B$6),1,0)</f>
        <v>0</v>
      </c>
      <c r="AN1007" s="31" t="n">
        <f aca="false">IF(SQRT($B$9)*$B1007+SQRT(1-$B$9)*S1007&lt;_xlfn.NORM.S.INV($B$6),1,0)</f>
        <v>0</v>
      </c>
      <c r="AO1007" s="31" t="n">
        <f aca="false">IF(SQRT($B$9)*$B1007+SQRT(1-$B$9)*T1007&lt;_xlfn.NORM.S.INV($B$6),1,0)</f>
        <v>0</v>
      </c>
      <c r="AP1007" s="31" t="n">
        <f aca="false">IF(SQRT($B$9)*$B1007+SQRT(1-$B$9)*U1007&lt;_xlfn.NORM.S.INV($B$6),1,0)</f>
        <v>0</v>
      </c>
      <c r="AQ1007" s="31" t="n">
        <f aca="false">IF(SQRT($B$9)*$B1007+SQRT(1-$B$9)*V1007&lt;_xlfn.NORM.S.INV($B$6),1,0)</f>
        <v>0</v>
      </c>
      <c r="AR1007" s="31" t="n">
        <f aca="false">IF(SQRT($B$9)*$B1007+SQRT(1-$B$9)*W1007&lt;_xlfn.NORM.S.INV($B$6),1,0)</f>
        <v>0</v>
      </c>
      <c r="AS1007" s="31" t="n">
        <f aca="false">IF(SQRT($B$9)*$B1007+SQRT(1-$B$9)*X1007&lt;_xlfn.NORM.S.INV($B$6),1,0)</f>
        <v>0</v>
      </c>
      <c r="AT1007" s="31" t="n">
        <f aca="false">IF(SQRT($B$9)*$B1007+SQRT(1-$B$9)*Y1007&lt;_xlfn.NORM.S.INV($B$6),1,0)</f>
        <v>0</v>
      </c>
      <c r="AU1007" s="31" t="n">
        <f aca="false">IF(SQRT($B$9)*$B1007+SQRT(1-$B$9)*Z1007&lt;_xlfn.NORM.S.INV($B$6),1,0)</f>
        <v>0</v>
      </c>
      <c r="AV1007" s="31" t="n">
        <f aca="false">IF(SQRT($B$9)*$B1007+SQRT(1-$B$9)*AA1007&lt;_xlfn.NORM.S.INV($B$6),1,0)</f>
        <v>0</v>
      </c>
      <c r="AW1007" s="31" t="n">
        <f aca="false">IF(SQRT($C$9)*$B1007+SQRT(1-$C$9)*AB1007&lt;_xlfn.NORM.S.INV($C$6),1,0)</f>
        <v>0</v>
      </c>
      <c r="AX1007" s="31" t="n">
        <f aca="false">IF(SQRT($C$9)*$B1007+SQRT(1-$C$9)*AC1007&lt;_xlfn.NORM.S.INV($C$6),1,0)</f>
        <v>0</v>
      </c>
      <c r="AY1007" s="31" t="n">
        <f aca="false">IF(SQRT($C$9)*$B1007+SQRT(1-$C$9)*AD1007&lt;_xlfn.NORM.S.INV($C$6),1,0)</f>
        <v>0</v>
      </c>
      <c r="AZ1007" s="31" t="n">
        <f aca="false">IF(SQRT($C$9)*$B1007+SQRT(1-$C$9)*AE1007&lt;_xlfn.NORM.S.INV($C$6),1,0)</f>
        <v>0</v>
      </c>
      <c r="BA1007" s="31" t="n">
        <f aca="false">IF(SQRT($C$9)*$B1007+SQRT(1-$C$9)*AF1007&lt;_xlfn.NORM.S.INV($C$6),1,0)</f>
        <v>0</v>
      </c>
      <c r="BB1007" s="31" t="n">
        <f aca="false">IF(SQRT($C$9)*$B1007+SQRT(1-$C$9)*AG1007&lt;_xlfn.NORM.S.INV($C$6),1,0)</f>
        <v>0</v>
      </c>
      <c r="BC1007" s="31" t="n">
        <f aca="false">IF(SQRT($C$9)*$B1007+SQRT(1-$C$9)*AH1007&lt;_xlfn.NORM.S.INV($C$6),1,0)</f>
        <v>0</v>
      </c>
      <c r="BD1007" s="31" t="n">
        <f aca="false">IF(SQRT($C$9)*$B1007+SQRT(1-$C$9)*AI1007&lt;_xlfn.NORM.S.INV($C$6),1,0)</f>
        <v>0</v>
      </c>
      <c r="BE1007" s="31" t="n">
        <f aca="false">IF(SQRT($C$9)*$B1007+SQRT(1-$C$9)*AJ1007&lt;_xlfn.NORM.S.INV($C$6),1,0)</f>
        <v>0</v>
      </c>
      <c r="BF1007" s="31" t="n">
        <f aca="false">IF(SQRT($C$9)*$B1007+SQRT(1-$C$9)*AK1007&lt;_xlfn.NORM.S.INV($C$6),1,0)</f>
        <v>0</v>
      </c>
      <c r="BG1007" s="21"/>
      <c r="BH1007" s="21"/>
      <c r="BI1007" s="31" t="n">
        <f aca="false">$B$11*(($A$1061)*$C1007/$B$12*$B$7+(1-$A$1061)*$D1007/$B$12*$C$7)</f>
        <v>0</v>
      </c>
      <c r="BJ1007" s="31" t="n">
        <f aca="false">$B$11*(($A$1062)*$C1007/$B$12*$B$7+(1-$A$1062)*$D1007/$B$12*$C$7)</f>
        <v>0</v>
      </c>
      <c r="BK1007" s="31" t="n">
        <f aca="false">$B$11*(($A$1063)*$C1007/$B$12*$B$7+(1-$A$1063)*$D1007/$B$12*$C$7)</f>
        <v>0</v>
      </c>
      <c r="BL1007" s="31" t="n">
        <f aca="false">$B$11*(($A$1064)*$C1007/$B$12*$B$7+(1-$A$1064)*$D1007/$B$12*$C$7)</f>
        <v>0</v>
      </c>
      <c r="BM1007" s="31" t="n">
        <f aca="false">$B$11*(($A$1065)*$C1007/$B$12*$B$7+(1-$A$1065)*$D1007/$B$12*$C$7)</f>
        <v>0</v>
      </c>
      <c r="BN1007" s="31" t="n">
        <f aca="false">$B$11*(($A$1066)*$C1007/$B$12*$B$7+(1-$A$1066)*$D1007/$B$12*$C$7)</f>
        <v>0</v>
      </c>
      <c r="BO1007" s="31" t="n">
        <f aca="false">$B$11*(($A$1067)*$C1007/$B$12*$B$7+(1-$A$1067)*$D1007/$B$12*$C$7)</f>
        <v>0</v>
      </c>
      <c r="BP1007" s="31" t="n">
        <f aca="false">$B$11*(($A$1068)*$C1007/$B$12*$B$7+(1-$A$1068)*$D1007/$B$12*$C$7)</f>
        <v>0</v>
      </c>
      <c r="BQ1007" s="31" t="n">
        <f aca="false">$B$11*(($A$1069)*$C1007/$B$12*$B$7+(1-$A$1069)*$D1007/$B$12*$C$7)</f>
        <v>0</v>
      </c>
      <c r="BR1007" s="31" t="n">
        <f aca="false">$B$11*(($A$1070)*$C1007/$B$12*$B$7+(1-$A$1070)*$D1007/$B$12*$C$7)</f>
        <v>0</v>
      </c>
      <c r="BS1007" s="31" t="n">
        <f aca="false">$B$11*(($A$1071)*$C1007/$B$12*$B$7+(1-$A$1071)*$D1007/$B$12*$C$7)</f>
        <v>0</v>
      </c>
      <c r="BT1007" s="31" t="n">
        <f aca="false">$B$11*(($A$1072)*$C1007/$B$12*$B$7+(1-$A$1072)*$D1007/$B$12*$C$7)</f>
        <v>0</v>
      </c>
      <c r="BU1007" s="31" t="n">
        <f aca="false">$B$11*(($A$1073)*$C1007/$B$12*$B$7+(1-$A$1073)*$D1007/$B$12*$C$7)</f>
        <v>0</v>
      </c>
      <c r="BV1007" s="31" t="n">
        <f aca="false">$B$11*(($A$1074)*$C1007/$B$12*$B$7+(1-$A$1074)*$D1007/$B$12*$C$7)</f>
        <v>0</v>
      </c>
      <c r="BW1007" s="31" t="n">
        <f aca="false">$B$11*(($A$1075)*$C1007/$B$12*$B$7+(1-$A$1075)*$D1007/$B$12*$C$7)</f>
        <v>0</v>
      </c>
      <c r="BX1007" s="31" t="n">
        <f aca="false">$B$11*(($A$1076)*$C1007/$B$12*$B$7+(1-$A$1076)*$D1007/$B$12*$C$7)</f>
        <v>0</v>
      </c>
      <c r="BY1007" s="31" t="n">
        <f aca="false">$B$11*(($A$1077)*$C1007/$B$12*$B$7+(1-$A$1077)*$D1007/$B$12*$C$7)</f>
        <v>0</v>
      </c>
      <c r="BZ1007" s="31" t="n">
        <f aca="false">$B$11*(($A$1078)*$C1007/$B$12*$B$7+(1-$A$1078)*$D1007/$B$12*$C$7)</f>
        <v>0</v>
      </c>
      <c r="CA1007" s="31" t="n">
        <f aca="false">$B$11*(($A$1079)*$C1007/$B$12*$B$7+(1-$A$1079)*$D1007/$B$12*$C$7)</f>
        <v>0</v>
      </c>
      <c r="CB1007" s="31" t="n">
        <f aca="false">$B$11*(($A$1080)*$C1007/$B$12*$B$7+(1-$A$1080)*$D1007/$B$12*$C$7)</f>
        <v>0</v>
      </c>
      <c r="CC1007" s="31" t="n">
        <f aca="false">$B$11*(($A$1081)*$C1007/$B$12*$B$7+(1-$A$1081)*$D1007/$B$12*$C$7)</f>
        <v>0</v>
      </c>
    </row>
    <row r="1008" customFormat="false" ht="15" hidden="false" customHeight="false" outlineLevel="0" collapsed="false">
      <c r="A1008" s="21" t="n">
        <v>984</v>
      </c>
      <c r="B1008" s="27" t="n">
        <v>-1.00106896416799</v>
      </c>
      <c r="C1008" s="9" t="n">
        <f aca="false">SUM(AM1008:AV1008)</f>
        <v>0</v>
      </c>
      <c r="D1008" s="9" t="n">
        <f aca="false">SUM(AW1008:BF1008)</f>
        <v>2</v>
      </c>
      <c r="E1008" s="24" t="n">
        <f aca="false">(1-C1008/$B$12)*$B$8-C1008/$B$12*$B$7</f>
        <v>0.05</v>
      </c>
      <c r="F1008" s="24" t="n">
        <f aca="false">(1-D1008/$B$12)*$C$8-D1008/$B$12*$C$7</f>
        <v>-0.048</v>
      </c>
      <c r="G1008" s="47" t="n">
        <f aca="false">$B$11*($B$10*C1008/$B$12*$B$7+(1-$B$10)*D1008/$B$12*$C$7)</f>
        <v>600</v>
      </c>
      <c r="H1008" s="24" t="n">
        <f aca="false">$B$10*E1008+(1-$B$10)*F1008</f>
        <v>0.001</v>
      </c>
      <c r="I1008" s="21"/>
      <c r="J1008" s="21"/>
      <c r="K1008" s="21"/>
      <c r="L1008" s="21"/>
      <c r="M1008" s="21"/>
      <c r="N1008" s="21"/>
      <c r="O1008" s="21"/>
      <c r="P1008" s="21"/>
      <c r="Q1008" s="21"/>
      <c r="R1008" s="27" t="n">
        <v>0.315087596090352</v>
      </c>
      <c r="S1008" s="27" t="n">
        <v>0.434373291388164</v>
      </c>
      <c r="T1008" s="27" t="n">
        <v>-1.49604927795179</v>
      </c>
      <c r="U1008" s="27" t="n">
        <v>-0.527168284814626</v>
      </c>
      <c r="V1008" s="27" t="n">
        <v>-0.114796430982614</v>
      </c>
      <c r="W1008" s="27" t="n">
        <v>-0.758001037134471</v>
      </c>
      <c r="X1008" s="27" t="n">
        <v>0.97908613474864</v>
      </c>
      <c r="Y1008" s="27" t="n">
        <v>-0.391691040209557</v>
      </c>
      <c r="Z1008" s="27" t="n">
        <v>0.448806372446373</v>
      </c>
      <c r="AA1008" s="27" t="n">
        <v>0.739575203924641</v>
      </c>
      <c r="AB1008" s="27" t="n">
        <v>0.15124803065734</v>
      </c>
      <c r="AC1008" s="27" t="n">
        <v>-0.122883606975629</v>
      </c>
      <c r="AD1008" s="27" t="n">
        <v>-0.652681406573746</v>
      </c>
      <c r="AE1008" s="27" t="n">
        <v>1.13214169308181</v>
      </c>
      <c r="AF1008" s="27" t="n">
        <v>-1.88959399594594</v>
      </c>
      <c r="AG1008" s="27" t="n">
        <v>-2.16208582955702</v>
      </c>
      <c r="AH1008" s="27" t="n">
        <v>-0.929955249895972</v>
      </c>
      <c r="AI1008" s="27" t="n">
        <v>0.36879445777807</v>
      </c>
      <c r="AJ1008" s="27" t="n">
        <v>-0.142800938749013</v>
      </c>
      <c r="AK1008" s="27" t="n">
        <v>2.22063826259846</v>
      </c>
      <c r="AL1008" s="21"/>
      <c r="AM1008" s="31" t="n">
        <f aca="false">IF(SQRT($B$9)*$B1008+SQRT(1-$B$9)*R1008&lt;_xlfn.NORM.S.INV($B$6),1,0)</f>
        <v>0</v>
      </c>
      <c r="AN1008" s="31" t="n">
        <f aca="false">IF(SQRT($B$9)*$B1008+SQRT(1-$B$9)*S1008&lt;_xlfn.NORM.S.INV($B$6),1,0)</f>
        <v>0</v>
      </c>
      <c r="AO1008" s="31" t="n">
        <f aca="false">IF(SQRT($B$9)*$B1008+SQRT(1-$B$9)*T1008&lt;_xlfn.NORM.S.INV($B$6),1,0)</f>
        <v>0</v>
      </c>
      <c r="AP1008" s="31" t="n">
        <f aca="false">IF(SQRT($B$9)*$B1008+SQRT(1-$B$9)*U1008&lt;_xlfn.NORM.S.INV($B$6),1,0)</f>
        <v>0</v>
      </c>
      <c r="AQ1008" s="31" t="n">
        <f aca="false">IF(SQRT($B$9)*$B1008+SQRT(1-$B$9)*V1008&lt;_xlfn.NORM.S.INV($B$6),1,0)</f>
        <v>0</v>
      </c>
      <c r="AR1008" s="31" t="n">
        <f aca="false">IF(SQRT($B$9)*$B1008+SQRT(1-$B$9)*W1008&lt;_xlfn.NORM.S.INV($B$6),1,0)</f>
        <v>0</v>
      </c>
      <c r="AS1008" s="31" t="n">
        <f aca="false">IF(SQRT($B$9)*$B1008+SQRT(1-$B$9)*X1008&lt;_xlfn.NORM.S.INV($B$6),1,0)</f>
        <v>0</v>
      </c>
      <c r="AT1008" s="31" t="n">
        <f aca="false">IF(SQRT($B$9)*$B1008+SQRT(1-$B$9)*Y1008&lt;_xlfn.NORM.S.INV($B$6),1,0)</f>
        <v>0</v>
      </c>
      <c r="AU1008" s="31" t="n">
        <f aca="false">IF(SQRT($B$9)*$B1008+SQRT(1-$B$9)*Z1008&lt;_xlfn.NORM.S.INV($B$6),1,0)</f>
        <v>0</v>
      </c>
      <c r="AV1008" s="31" t="n">
        <f aca="false">IF(SQRT($B$9)*$B1008+SQRT(1-$B$9)*AA1008&lt;_xlfn.NORM.S.INV($B$6),1,0)</f>
        <v>0</v>
      </c>
      <c r="AW1008" s="31" t="n">
        <f aca="false">IF(SQRT($C$9)*$B1008+SQRT(1-$C$9)*AB1008&lt;_xlfn.NORM.S.INV($C$6),1,0)</f>
        <v>0</v>
      </c>
      <c r="AX1008" s="31" t="n">
        <f aca="false">IF(SQRT($C$9)*$B1008+SQRT(1-$C$9)*AC1008&lt;_xlfn.NORM.S.INV($C$6),1,0)</f>
        <v>0</v>
      </c>
      <c r="AY1008" s="31" t="n">
        <f aca="false">IF(SQRT($C$9)*$B1008+SQRT(1-$C$9)*AD1008&lt;_xlfn.NORM.S.INV($C$6),1,0)</f>
        <v>0</v>
      </c>
      <c r="AZ1008" s="31" t="n">
        <f aca="false">IF(SQRT($C$9)*$B1008+SQRT(1-$C$9)*AE1008&lt;_xlfn.NORM.S.INV($C$6),1,0)</f>
        <v>0</v>
      </c>
      <c r="BA1008" s="31" t="n">
        <f aca="false">IF(SQRT($C$9)*$B1008+SQRT(1-$C$9)*AF1008&lt;_xlfn.NORM.S.INV($C$6),1,0)</f>
        <v>1</v>
      </c>
      <c r="BB1008" s="31" t="n">
        <f aca="false">IF(SQRT($C$9)*$B1008+SQRT(1-$C$9)*AG1008&lt;_xlfn.NORM.S.INV($C$6),1,0)</f>
        <v>1</v>
      </c>
      <c r="BC1008" s="31" t="n">
        <f aca="false">IF(SQRT($C$9)*$B1008+SQRT(1-$C$9)*AH1008&lt;_xlfn.NORM.S.INV($C$6),1,0)</f>
        <v>0</v>
      </c>
      <c r="BD1008" s="31" t="n">
        <f aca="false">IF(SQRT($C$9)*$B1008+SQRT(1-$C$9)*AI1008&lt;_xlfn.NORM.S.INV($C$6),1,0)</f>
        <v>0</v>
      </c>
      <c r="BE1008" s="31" t="n">
        <f aca="false">IF(SQRT($C$9)*$B1008+SQRT(1-$C$9)*AJ1008&lt;_xlfn.NORM.S.INV($C$6),1,0)</f>
        <v>0</v>
      </c>
      <c r="BF1008" s="31" t="n">
        <f aca="false">IF(SQRT($C$9)*$B1008+SQRT(1-$C$9)*AK1008&lt;_xlfn.NORM.S.INV($C$6),1,0)</f>
        <v>0</v>
      </c>
      <c r="BG1008" s="21"/>
      <c r="BH1008" s="21"/>
      <c r="BI1008" s="31" t="n">
        <f aca="false">$B$11*(($A$1061)*$C1008/$B$12*$B$7+(1-$A$1061)*$D1008/$B$12*$C$7)</f>
        <v>1200</v>
      </c>
      <c r="BJ1008" s="31" t="n">
        <f aca="false">$B$11*(($A$1062)*$C1008/$B$12*$B$7+(1-$A$1062)*$D1008/$B$12*$C$7)</f>
        <v>1140</v>
      </c>
      <c r="BK1008" s="31" t="n">
        <f aca="false">$B$11*(($A$1063)*$C1008/$B$12*$B$7+(1-$A$1063)*$D1008/$B$12*$C$7)</f>
        <v>1080</v>
      </c>
      <c r="BL1008" s="31" t="n">
        <f aca="false">$B$11*(($A$1064)*$C1008/$B$12*$B$7+(1-$A$1064)*$D1008/$B$12*$C$7)</f>
        <v>1020</v>
      </c>
      <c r="BM1008" s="31" t="n">
        <f aca="false">$B$11*(($A$1065)*$C1008/$B$12*$B$7+(1-$A$1065)*$D1008/$B$12*$C$7)</f>
        <v>960</v>
      </c>
      <c r="BN1008" s="31" t="n">
        <f aca="false">$B$11*(($A$1066)*$C1008/$B$12*$B$7+(1-$A$1066)*$D1008/$B$12*$C$7)</f>
        <v>900</v>
      </c>
      <c r="BO1008" s="31" t="n">
        <f aca="false">$B$11*(($A$1067)*$C1008/$B$12*$B$7+(1-$A$1067)*$D1008/$B$12*$C$7)</f>
        <v>840</v>
      </c>
      <c r="BP1008" s="31" t="n">
        <f aca="false">$B$11*(($A$1068)*$C1008/$B$12*$B$7+(1-$A$1068)*$D1008/$B$12*$C$7)</f>
        <v>780</v>
      </c>
      <c r="BQ1008" s="31" t="n">
        <f aca="false">$B$11*(($A$1069)*$C1008/$B$12*$B$7+(1-$A$1069)*$D1008/$B$12*$C$7)</f>
        <v>720</v>
      </c>
      <c r="BR1008" s="31" t="n">
        <f aca="false">$B$11*(($A$1070)*$C1008/$B$12*$B$7+(1-$A$1070)*$D1008/$B$12*$C$7)</f>
        <v>660</v>
      </c>
      <c r="BS1008" s="31" t="n">
        <f aca="false">$B$11*(($A$1071)*$C1008/$B$12*$B$7+(1-$A$1071)*$D1008/$B$12*$C$7)</f>
        <v>600</v>
      </c>
      <c r="BT1008" s="31" t="n">
        <f aca="false">$B$11*(($A$1072)*$C1008/$B$12*$B$7+(1-$A$1072)*$D1008/$B$12*$C$7)</f>
        <v>540</v>
      </c>
      <c r="BU1008" s="31" t="n">
        <f aca="false">$B$11*(($A$1073)*$C1008/$B$12*$B$7+(1-$A$1073)*$D1008/$B$12*$C$7)</f>
        <v>480</v>
      </c>
      <c r="BV1008" s="31" t="n">
        <f aca="false">$B$11*(($A$1074)*$C1008/$B$12*$B$7+(1-$A$1074)*$D1008/$B$12*$C$7)</f>
        <v>420</v>
      </c>
      <c r="BW1008" s="31" t="n">
        <f aca="false">$B$11*(($A$1075)*$C1008/$B$12*$B$7+(1-$A$1075)*$D1008/$B$12*$C$7)</f>
        <v>360</v>
      </c>
      <c r="BX1008" s="31" t="n">
        <f aca="false">$B$11*(($A$1076)*$C1008/$B$12*$B$7+(1-$A$1076)*$D1008/$B$12*$C$7)</f>
        <v>300</v>
      </c>
      <c r="BY1008" s="31" t="n">
        <f aca="false">$B$11*(($A$1077)*$C1008/$B$12*$B$7+(1-$A$1077)*$D1008/$B$12*$C$7)</f>
        <v>240</v>
      </c>
      <c r="BZ1008" s="31" t="n">
        <f aca="false">$B$11*(($A$1078)*$C1008/$B$12*$B$7+(1-$A$1078)*$D1008/$B$12*$C$7)</f>
        <v>180</v>
      </c>
      <c r="CA1008" s="31" t="n">
        <f aca="false">$B$11*(($A$1079)*$C1008/$B$12*$B$7+(1-$A$1079)*$D1008/$B$12*$C$7)</f>
        <v>120</v>
      </c>
      <c r="CB1008" s="31" t="n">
        <f aca="false">$B$11*(($A$1080)*$C1008/$B$12*$B$7+(1-$A$1080)*$D1008/$B$12*$C$7)</f>
        <v>60.0000000000001</v>
      </c>
      <c r="CC1008" s="31" t="n">
        <f aca="false">$B$11*(($A$1081)*$C1008/$B$12*$B$7+(1-$A$1081)*$D1008/$B$12*$C$7)</f>
        <v>0</v>
      </c>
    </row>
    <row r="1009" customFormat="false" ht="15" hidden="false" customHeight="false" outlineLevel="0" collapsed="false">
      <c r="A1009" s="21" t="n">
        <v>985</v>
      </c>
      <c r="B1009" s="27" t="n">
        <v>-0.743427779806995</v>
      </c>
      <c r="C1009" s="9" t="n">
        <f aca="false">SUM(AM1009:AV1009)</f>
        <v>0</v>
      </c>
      <c r="D1009" s="9" t="n">
        <f aca="false">SUM(AW1009:BF1009)</f>
        <v>0</v>
      </c>
      <c r="E1009" s="24" t="n">
        <f aca="false">(1-C1009/$B$12)*$B$8-C1009/$B$12*$B$7</f>
        <v>0.05</v>
      </c>
      <c r="F1009" s="24" t="n">
        <f aca="false">(1-D1009/$B$12)*$C$8-D1009/$B$12*$C$7</f>
        <v>0.09</v>
      </c>
      <c r="G1009" s="47" t="n">
        <f aca="false">$B$11*($B$10*C1009/$B$12*$B$7+(1-$B$10)*D1009/$B$12*$C$7)</f>
        <v>0</v>
      </c>
      <c r="H1009" s="24" t="n">
        <f aca="false">$B$10*E1009+(1-$B$10)*F1009</f>
        <v>0.07</v>
      </c>
      <c r="I1009" s="21"/>
      <c r="J1009" s="21"/>
      <c r="K1009" s="21"/>
      <c r="L1009" s="21"/>
      <c r="M1009" s="21"/>
      <c r="N1009" s="21"/>
      <c r="O1009" s="21"/>
      <c r="P1009" s="21"/>
      <c r="Q1009" s="21"/>
      <c r="R1009" s="27" t="n">
        <v>1.12926400913321</v>
      </c>
      <c r="S1009" s="27" t="n">
        <v>1.25215028788369</v>
      </c>
      <c r="T1009" s="27" t="n">
        <v>-0.105293501685593</v>
      </c>
      <c r="U1009" s="27" t="n">
        <v>0.507337166126423</v>
      </c>
      <c r="V1009" s="27" t="n">
        <v>-0.893449445547816</v>
      </c>
      <c r="W1009" s="27" t="n">
        <v>0.452017695398013</v>
      </c>
      <c r="X1009" s="27" t="n">
        <v>-0.383523731440101</v>
      </c>
      <c r="Y1009" s="27" t="n">
        <v>0.686612594875481</v>
      </c>
      <c r="Z1009" s="27" t="n">
        <v>-0.167762930480579</v>
      </c>
      <c r="AA1009" s="27" t="n">
        <v>0.0779448497337467</v>
      </c>
      <c r="AB1009" s="27" t="n">
        <v>-0.0454596628816963</v>
      </c>
      <c r="AC1009" s="27" t="n">
        <v>0.721853046091657</v>
      </c>
      <c r="AD1009" s="27" t="n">
        <v>0.103259281523642</v>
      </c>
      <c r="AE1009" s="27" t="n">
        <v>-1.27805179471907</v>
      </c>
      <c r="AF1009" s="27" t="n">
        <v>-1.3366460892034</v>
      </c>
      <c r="AG1009" s="27" t="n">
        <v>0.652037180199012</v>
      </c>
      <c r="AH1009" s="27" t="n">
        <v>0.0981039039840873</v>
      </c>
      <c r="AI1009" s="27" t="n">
        <v>0.00331921584120396</v>
      </c>
      <c r="AJ1009" s="27" t="n">
        <v>0.098317935973693</v>
      </c>
      <c r="AK1009" s="27" t="n">
        <v>1.29313824112893</v>
      </c>
      <c r="AL1009" s="21"/>
      <c r="AM1009" s="31" t="n">
        <f aca="false">IF(SQRT($B$9)*$B1009+SQRT(1-$B$9)*R1009&lt;_xlfn.NORM.S.INV($B$6),1,0)</f>
        <v>0</v>
      </c>
      <c r="AN1009" s="31" t="n">
        <f aca="false">IF(SQRT($B$9)*$B1009+SQRT(1-$B$9)*S1009&lt;_xlfn.NORM.S.INV($B$6),1,0)</f>
        <v>0</v>
      </c>
      <c r="AO1009" s="31" t="n">
        <f aca="false">IF(SQRT($B$9)*$B1009+SQRT(1-$B$9)*T1009&lt;_xlfn.NORM.S.INV($B$6),1,0)</f>
        <v>0</v>
      </c>
      <c r="AP1009" s="31" t="n">
        <f aca="false">IF(SQRT($B$9)*$B1009+SQRT(1-$B$9)*U1009&lt;_xlfn.NORM.S.INV($B$6),1,0)</f>
        <v>0</v>
      </c>
      <c r="AQ1009" s="31" t="n">
        <f aca="false">IF(SQRT($B$9)*$B1009+SQRT(1-$B$9)*V1009&lt;_xlfn.NORM.S.INV($B$6),1,0)</f>
        <v>0</v>
      </c>
      <c r="AR1009" s="31" t="n">
        <f aca="false">IF(SQRT($B$9)*$B1009+SQRT(1-$B$9)*W1009&lt;_xlfn.NORM.S.INV($B$6),1,0)</f>
        <v>0</v>
      </c>
      <c r="AS1009" s="31" t="n">
        <f aca="false">IF(SQRT($B$9)*$B1009+SQRT(1-$B$9)*X1009&lt;_xlfn.NORM.S.INV($B$6),1,0)</f>
        <v>0</v>
      </c>
      <c r="AT1009" s="31" t="n">
        <f aca="false">IF(SQRT($B$9)*$B1009+SQRT(1-$B$9)*Y1009&lt;_xlfn.NORM.S.INV($B$6),1,0)</f>
        <v>0</v>
      </c>
      <c r="AU1009" s="31" t="n">
        <f aca="false">IF(SQRT($B$9)*$B1009+SQRT(1-$B$9)*Z1009&lt;_xlfn.NORM.S.INV($B$6),1,0)</f>
        <v>0</v>
      </c>
      <c r="AV1009" s="31" t="n">
        <f aca="false">IF(SQRT($B$9)*$B1009+SQRT(1-$B$9)*AA1009&lt;_xlfn.NORM.S.INV($B$6),1,0)</f>
        <v>0</v>
      </c>
      <c r="AW1009" s="31" t="n">
        <f aca="false">IF(SQRT($C$9)*$B1009+SQRT(1-$C$9)*AB1009&lt;_xlfn.NORM.S.INV($C$6),1,0)</f>
        <v>0</v>
      </c>
      <c r="AX1009" s="31" t="n">
        <f aca="false">IF(SQRT($C$9)*$B1009+SQRT(1-$C$9)*AC1009&lt;_xlfn.NORM.S.INV($C$6),1,0)</f>
        <v>0</v>
      </c>
      <c r="AY1009" s="31" t="n">
        <f aca="false">IF(SQRT($C$9)*$B1009+SQRT(1-$C$9)*AD1009&lt;_xlfn.NORM.S.INV($C$6),1,0)</f>
        <v>0</v>
      </c>
      <c r="AZ1009" s="31" t="n">
        <f aca="false">IF(SQRT($C$9)*$B1009+SQRT(1-$C$9)*AE1009&lt;_xlfn.NORM.S.INV($C$6),1,0)</f>
        <v>0</v>
      </c>
      <c r="BA1009" s="31" t="n">
        <f aca="false">IF(SQRT($C$9)*$B1009+SQRT(1-$C$9)*AF1009&lt;_xlfn.NORM.S.INV($C$6),1,0)</f>
        <v>0</v>
      </c>
      <c r="BB1009" s="31" t="n">
        <f aca="false">IF(SQRT($C$9)*$B1009+SQRT(1-$C$9)*AG1009&lt;_xlfn.NORM.S.INV($C$6),1,0)</f>
        <v>0</v>
      </c>
      <c r="BC1009" s="31" t="n">
        <f aca="false">IF(SQRT($C$9)*$B1009+SQRT(1-$C$9)*AH1009&lt;_xlfn.NORM.S.INV($C$6),1,0)</f>
        <v>0</v>
      </c>
      <c r="BD1009" s="31" t="n">
        <f aca="false">IF(SQRT($C$9)*$B1009+SQRT(1-$C$9)*AI1009&lt;_xlfn.NORM.S.INV($C$6),1,0)</f>
        <v>0</v>
      </c>
      <c r="BE1009" s="31" t="n">
        <f aca="false">IF(SQRT($C$9)*$B1009+SQRT(1-$C$9)*AJ1009&lt;_xlfn.NORM.S.INV($C$6),1,0)</f>
        <v>0</v>
      </c>
      <c r="BF1009" s="31" t="n">
        <f aca="false">IF(SQRT($C$9)*$B1009+SQRT(1-$C$9)*AK1009&lt;_xlfn.NORM.S.INV($C$6),1,0)</f>
        <v>0</v>
      </c>
      <c r="BG1009" s="21"/>
      <c r="BH1009" s="21"/>
      <c r="BI1009" s="31" t="n">
        <f aca="false">$B$11*(($A$1061)*$C1009/$B$12*$B$7+(1-$A$1061)*$D1009/$B$12*$C$7)</f>
        <v>0</v>
      </c>
      <c r="BJ1009" s="31" t="n">
        <f aca="false">$B$11*(($A$1062)*$C1009/$B$12*$B$7+(1-$A$1062)*$D1009/$B$12*$C$7)</f>
        <v>0</v>
      </c>
      <c r="BK1009" s="31" t="n">
        <f aca="false">$B$11*(($A$1063)*$C1009/$B$12*$B$7+(1-$A$1063)*$D1009/$B$12*$C$7)</f>
        <v>0</v>
      </c>
      <c r="BL1009" s="31" t="n">
        <f aca="false">$B$11*(($A$1064)*$C1009/$B$12*$B$7+(1-$A$1064)*$D1009/$B$12*$C$7)</f>
        <v>0</v>
      </c>
      <c r="BM1009" s="31" t="n">
        <f aca="false">$B$11*(($A$1065)*$C1009/$B$12*$B$7+(1-$A$1065)*$D1009/$B$12*$C$7)</f>
        <v>0</v>
      </c>
      <c r="BN1009" s="31" t="n">
        <f aca="false">$B$11*(($A$1066)*$C1009/$B$12*$B$7+(1-$A$1066)*$D1009/$B$12*$C$7)</f>
        <v>0</v>
      </c>
      <c r="BO1009" s="31" t="n">
        <f aca="false">$B$11*(($A$1067)*$C1009/$B$12*$B$7+(1-$A$1067)*$D1009/$B$12*$C$7)</f>
        <v>0</v>
      </c>
      <c r="BP1009" s="31" t="n">
        <f aca="false">$B$11*(($A$1068)*$C1009/$B$12*$B$7+(1-$A$1068)*$D1009/$B$12*$C$7)</f>
        <v>0</v>
      </c>
      <c r="BQ1009" s="31" t="n">
        <f aca="false">$B$11*(($A$1069)*$C1009/$B$12*$B$7+(1-$A$1069)*$D1009/$B$12*$C$7)</f>
        <v>0</v>
      </c>
      <c r="BR1009" s="31" t="n">
        <f aca="false">$B$11*(($A$1070)*$C1009/$B$12*$B$7+(1-$A$1070)*$D1009/$B$12*$C$7)</f>
        <v>0</v>
      </c>
      <c r="BS1009" s="31" t="n">
        <f aca="false">$B$11*(($A$1071)*$C1009/$B$12*$B$7+(1-$A$1071)*$D1009/$B$12*$C$7)</f>
        <v>0</v>
      </c>
      <c r="BT1009" s="31" t="n">
        <f aca="false">$B$11*(($A$1072)*$C1009/$B$12*$B$7+(1-$A$1072)*$D1009/$B$12*$C$7)</f>
        <v>0</v>
      </c>
      <c r="BU1009" s="31" t="n">
        <f aca="false">$B$11*(($A$1073)*$C1009/$B$12*$B$7+(1-$A$1073)*$D1009/$B$12*$C$7)</f>
        <v>0</v>
      </c>
      <c r="BV1009" s="31" t="n">
        <f aca="false">$B$11*(($A$1074)*$C1009/$B$12*$B$7+(1-$A$1074)*$D1009/$B$12*$C$7)</f>
        <v>0</v>
      </c>
      <c r="BW1009" s="31" t="n">
        <f aca="false">$B$11*(($A$1075)*$C1009/$B$12*$B$7+(1-$A$1075)*$D1009/$B$12*$C$7)</f>
        <v>0</v>
      </c>
      <c r="BX1009" s="31" t="n">
        <f aca="false">$B$11*(($A$1076)*$C1009/$B$12*$B$7+(1-$A$1076)*$D1009/$B$12*$C$7)</f>
        <v>0</v>
      </c>
      <c r="BY1009" s="31" t="n">
        <f aca="false">$B$11*(($A$1077)*$C1009/$B$12*$B$7+(1-$A$1077)*$D1009/$B$12*$C$7)</f>
        <v>0</v>
      </c>
      <c r="BZ1009" s="31" t="n">
        <f aca="false">$B$11*(($A$1078)*$C1009/$B$12*$B$7+(1-$A$1078)*$D1009/$B$12*$C$7)</f>
        <v>0</v>
      </c>
      <c r="CA1009" s="31" t="n">
        <f aca="false">$B$11*(($A$1079)*$C1009/$B$12*$B$7+(1-$A$1079)*$D1009/$B$12*$C$7)</f>
        <v>0</v>
      </c>
      <c r="CB1009" s="31" t="n">
        <f aca="false">$B$11*(($A$1080)*$C1009/$B$12*$B$7+(1-$A$1080)*$D1009/$B$12*$C$7)</f>
        <v>0</v>
      </c>
      <c r="CC1009" s="31" t="n">
        <f aca="false">$B$11*(($A$1081)*$C1009/$B$12*$B$7+(1-$A$1081)*$D1009/$B$12*$C$7)</f>
        <v>0</v>
      </c>
    </row>
    <row r="1010" customFormat="false" ht="15" hidden="false" customHeight="false" outlineLevel="0" collapsed="false">
      <c r="A1010" s="21" t="n">
        <v>986</v>
      </c>
      <c r="B1010" s="27" t="n">
        <v>0.225278424251298</v>
      </c>
      <c r="C1010" s="9" t="n">
        <f aca="false">SUM(AM1010:AV1010)</f>
        <v>0</v>
      </c>
      <c r="D1010" s="9" t="n">
        <f aca="false">SUM(AW1010:BF1010)</f>
        <v>0</v>
      </c>
      <c r="E1010" s="24" t="n">
        <f aca="false">(1-C1010/$B$12)*$B$8-C1010/$B$12*$B$7</f>
        <v>0.05</v>
      </c>
      <c r="F1010" s="24" t="n">
        <f aca="false">(1-D1010/$B$12)*$C$8-D1010/$B$12*$C$7</f>
        <v>0.09</v>
      </c>
      <c r="G1010" s="47" t="n">
        <f aca="false">$B$11*($B$10*C1010/$B$12*$B$7+(1-$B$10)*D1010/$B$12*$C$7)</f>
        <v>0</v>
      </c>
      <c r="H1010" s="24" t="n">
        <f aca="false">$B$10*E1010+(1-$B$10)*F1010</f>
        <v>0.07</v>
      </c>
      <c r="I1010" s="21"/>
      <c r="J1010" s="21"/>
      <c r="K1010" s="21"/>
      <c r="L1010" s="21"/>
      <c r="M1010" s="21"/>
      <c r="N1010" s="21"/>
      <c r="O1010" s="21"/>
      <c r="P1010" s="21"/>
      <c r="Q1010" s="21"/>
      <c r="R1010" s="27" t="n">
        <v>-2.40267604180158</v>
      </c>
      <c r="S1010" s="27" t="n">
        <v>1.10547438342203</v>
      </c>
      <c r="T1010" s="27" t="n">
        <v>0.436448369536112</v>
      </c>
      <c r="U1010" s="27" t="n">
        <v>-0.498778978652476</v>
      </c>
      <c r="V1010" s="27" t="n">
        <v>-0.487994578212725</v>
      </c>
      <c r="W1010" s="27" t="n">
        <v>0.458616810663356</v>
      </c>
      <c r="X1010" s="27" t="n">
        <v>0.0546867415613105</v>
      </c>
      <c r="Y1010" s="27" t="n">
        <v>0.854343570672241</v>
      </c>
      <c r="Z1010" s="27" t="n">
        <v>-0.203541933068375</v>
      </c>
      <c r="AA1010" s="27" t="n">
        <v>0.435909370124322</v>
      </c>
      <c r="AB1010" s="27" t="n">
        <v>0.644841242876114</v>
      </c>
      <c r="AC1010" s="27" t="n">
        <v>0.0405245188402149</v>
      </c>
      <c r="AD1010" s="27" t="n">
        <v>1.03774137470047</v>
      </c>
      <c r="AE1010" s="27" t="n">
        <v>0.364779610249938</v>
      </c>
      <c r="AF1010" s="27" t="n">
        <v>-0.40578067808395</v>
      </c>
      <c r="AG1010" s="27" t="n">
        <v>0.154898568373404</v>
      </c>
      <c r="AH1010" s="27" t="n">
        <v>-0.266477916367663</v>
      </c>
      <c r="AI1010" s="27" t="n">
        <v>2.14664512486706</v>
      </c>
      <c r="AJ1010" s="27" t="n">
        <v>-0.0952315809202841</v>
      </c>
      <c r="AK1010" s="27" t="n">
        <v>-0.879284401806193</v>
      </c>
      <c r="AL1010" s="21"/>
      <c r="AM1010" s="31" t="n">
        <f aca="false">IF(SQRT($B$9)*$B1010+SQRT(1-$B$9)*R1010&lt;_xlfn.NORM.S.INV($B$6),1,0)</f>
        <v>0</v>
      </c>
      <c r="AN1010" s="31" t="n">
        <f aca="false">IF(SQRT($B$9)*$B1010+SQRT(1-$B$9)*S1010&lt;_xlfn.NORM.S.INV($B$6),1,0)</f>
        <v>0</v>
      </c>
      <c r="AO1010" s="31" t="n">
        <f aca="false">IF(SQRT($B$9)*$B1010+SQRT(1-$B$9)*T1010&lt;_xlfn.NORM.S.INV($B$6),1,0)</f>
        <v>0</v>
      </c>
      <c r="AP1010" s="31" t="n">
        <f aca="false">IF(SQRT($B$9)*$B1010+SQRT(1-$B$9)*U1010&lt;_xlfn.NORM.S.INV($B$6),1,0)</f>
        <v>0</v>
      </c>
      <c r="AQ1010" s="31" t="n">
        <f aca="false">IF(SQRT($B$9)*$B1010+SQRT(1-$B$9)*V1010&lt;_xlfn.NORM.S.INV($B$6),1,0)</f>
        <v>0</v>
      </c>
      <c r="AR1010" s="31" t="n">
        <f aca="false">IF(SQRT($B$9)*$B1010+SQRT(1-$B$9)*W1010&lt;_xlfn.NORM.S.INV($B$6),1,0)</f>
        <v>0</v>
      </c>
      <c r="AS1010" s="31" t="n">
        <f aca="false">IF(SQRT($B$9)*$B1010+SQRT(1-$B$9)*X1010&lt;_xlfn.NORM.S.INV($B$6),1,0)</f>
        <v>0</v>
      </c>
      <c r="AT1010" s="31" t="n">
        <f aca="false">IF(SQRT($B$9)*$B1010+SQRT(1-$B$9)*Y1010&lt;_xlfn.NORM.S.INV($B$6),1,0)</f>
        <v>0</v>
      </c>
      <c r="AU1010" s="31" t="n">
        <f aca="false">IF(SQRT($B$9)*$B1010+SQRT(1-$B$9)*Z1010&lt;_xlfn.NORM.S.INV($B$6),1,0)</f>
        <v>0</v>
      </c>
      <c r="AV1010" s="31" t="n">
        <f aca="false">IF(SQRT($B$9)*$B1010+SQRT(1-$B$9)*AA1010&lt;_xlfn.NORM.S.INV($B$6),1,0)</f>
        <v>0</v>
      </c>
      <c r="AW1010" s="31" t="n">
        <f aca="false">IF(SQRT($C$9)*$B1010+SQRT(1-$C$9)*AB1010&lt;_xlfn.NORM.S.INV($C$6),1,0)</f>
        <v>0</v>
      </c>
      <c r="AX1010" s="31" t="n">
        <f aca="false">IF(SQRT($C$9)*$B1010+SQRT(1-$C$9)*AC1010&lt;_xlfn.NORM.S.INV($C$6),1,0)</f>
        <v>0</v>
      </c>
      <c r="AY1010" s="31" t="n">
        <f aca="false">IF(SQRT($C$9)*$B1010+SQRT(1-$C$9)*AD1010&lt;_xlfn.NORM.S.INV($C$6),1,0)</f>
        <v>0</v>
      </c>
      <c r="AZ1010" s="31" t="n">
        <f aca="false">IF(SQRT($C$9)*$B1010+SQRT(1-$C$9)*AE1010&lt;_xlfn.NORM.S.INV($C$6),1,0)</f>
        <v>0</v>
      </c>
      <c r="BA1010" s="31" t="n">
        <f aca="false">IF(SQRT($C$9)*$B1010+SQRT(1-$C$9)*AF1010&lt;_xlfn.NORM.S.INV($C$6),1,0)</f>
        <v>0</v>
      </c>
      <c r="BB1010" s="31" t="n">
        <f aca="false">IF(SQRT($C$9)*$B1010+SQRT(1-$C$9)*AG1010&lt;_xlfn.NORM.S.INV($C$6),1,0)</f>
        <v>0</v>
      </c>
      <c r="BC1010" s="31" t="n">
        <f aca="false">IF(SQRT($C$9)*$B1010+SQRT(1-$C$9)*AH1010&lt;_xlfn.NORM.S.INV($C$6),1,0)</f>
        <v>0</v>
      </c>
      <c r="BD1010" s="31" t="n">
        <f aca="false">IF(SQRT($C$9)*$B1010+SQRT(1-$C$9)*AI1010&lt;_xlfn.NORM.S.INV($C$6),1,0)</f>
        <v>0</v>
      </c>
      <c r="BE1010" s="31" t="n">
        <f aca="false">IF(SQRT($C$9)*$B1010+SQRT(1-$C$9)*AJ1010&lt;_xlfn.NORM.S.INV($C$6),1,0)</f>
        <v>0</v>
      </c>
      <c r="BF1010" s="31" t="n">
        <f aca="false">IF(SQRT($C$9)*$B1010+SQRT(1-$C$9)*AK1010&lt;_xlfn.NORM.S.INV($C$6),1,0)</f>
        <v>0</v>
      </c>
      <c r="BG1010" s="21"/>
      <c r="BH1010" s="21"/>
      <c r="BI1010" s="31" t="n">
        <f aca="false">$B$11*(($A$1061)*$C1010/$B$12*$B$7+(1-$A$1061)*$D1010/$B$12*$C$7)</f>
        <v>0</v>
      </c>
      <c r="BJ1010" s="31" t="n">
        <f aca="false">$B$11*(($A$1062)*$C1010/$B$12*$B$7+(1-$A$1062)*$D1010/$B$12*$C$7)</f>
        <v>0</v>
      </c>
      <c r="BK1010" s="31" t="n">
        <f aca="false">$B$11*(($A$1063)*$C1010/$B$12*$B$7+(1-$A$1063)*$D1010/$B$12*$C$7)</f>
        <v>0</v>
      </c>
      <c r="BL1010" s="31" t="n">
        <f aca="false">$B$11*(($A$1064)*$C1010/$B$12*$B$7+(1-$A$1064)*$D1010/$B$12*$C$7)</f>
        <v>0</v>
      </c>
      <c r="BM1010" s="31" t="n">
        <f aca="false">$B$11*(($A$1065)*$C1010/$B$12*$B$7+(1-$A$1065)*$D1010/$B$12*$C$7)</f>
        <v>0</v>
      </c>
      <c r="BN1010" s="31" t="n">
        <f aca="false">$B$11*(($A$1066)*$C1010/$B$12*$B$7+(1-$A$1066)*$D1010/$B$12*$C$7)</f>
        <v>0</v>
      </c>
      <c r="BO1010" s="31" t="n">
        <f aca="false">$B$11*(($A$1067)*$C1010/$B$12*$B$7+(1-$A$1067)*$D1010/$B$12*$C$7)</f>
        <v>0</v>
      </c>
      <c r="BP1010" s="31" t="n">
        <f aca="false">$B$11*(($A$1068)*$C1010/$B$12*$B$7+(1-$A$1068)*$D1010/$B$12*$C$7)</f>
        <v>0</v>
      </c>
      <c r="BQ1010" s="31" t="n">
        <f aca="false">$B$11*(($A$1069)*$C1010/$B$12*$B$7+(1-$A$1069)*$D1010/$B$12*$C$7)</f>
        <v>0</v>
      </c>
      <c r="BR1010" s="31" t="n">
        <f aca="false">$B$11*(($A$1070)*$C1010/$B$12*$B$7+(1-$A$1070)*$D1010/$B$12*$C$7)</f>
        <v>0</v>
      </c>
      <c r="BS1010" s="31" t="n">
        <f aca="false">$B$11*(($A$1071)*$C1010/$B$12*$B$7+(1-$A$1071)*$D1010/$B$12*$C$7)</f>
        <v>0</v>
      </c>
      <c r="BT1010" s="31" t="n">
        <f aca="false">$B$11*(($A$1072)*$C1010/$B$12*$B$7+(1-$A$1072)*$D1010/$B$12*$C$7)</f>
        <v>0</v>
      </c>
      <c r="BU1010" s="31" t="n">
        <f aca="false">$B$11*(($A$1073)*$C1010/$B$12*$B$7+(1-$A$1073)*$D1010/$B$12*$C$7)</f>
        <v>0</v>
      </c>
      <c r="BV1010" s="31" t="n">
        <f aca="false">$B$11*(($A$1074)*$C1010/$B$12*$B$7+(1-$A$1074)*$D1010/$B$12*$C$7)</f>
        <v>0</v>
      </c>
      <c r="BW1010" s="31" t="n">
        <f aca="false">$B$11*(($A$1075)*$C1010/$B$12*$B$7+(1-$A$1075)*$D1010/$B$12*$C$7)</f>
        <v>0</v>
      </c>
      <c r="BX1010" s="31" t="n">
        <f aca="false">$B$11*(($A$1076)*$C1010/$B$12*$B$7+(1-$A$1076)*$D1010/$B$12*$C$7)</f>
        <v>0</v>
      </c>
      <c r="BY1010" s="31" t="n">
        <f aca="false">$B$11*(($A$1077)*$C1010/$B$12*$B$7+(1-$A$1077)*$D1010/$B$12*$C$7)</f>
        <v>0</v>
      </c>
      <c r="BZ1010" s="31" t="n">
        <f aca="false">$B$11*(($A$1078)*$C1010/$B$12*$B$7+(1-$A$1078)*$D1010/$B$12*$C$7)</f>
        <v>0</v>
      </c>
      <c r="CA1010" s="31" t="n">
        <f aca="false">$B$11*(($A$1079)*$C1010/$B$12*$B$7+(1-$A$1079)*$D1010/$B$12*$C$7)</f>
        <v>0</v>
      </c>
      <c r="CB1010" s="31" t="n">
        <f aca="false">$B$11*(($A$1080)*$C1010/$B$12*$B$7+(1-$A$1080)*$D1010/$B$12*$C$7)</f>
        <v>0</v>
      </c>
      <c r="CC1010" s="31" t="n">
        <f aca="false">$B$11*(($A$1081)*$C1010/$B$12*$B$7+(1-$A$1081)*$D1010/$B$12*$C$7)</f>
        <v>0</v>
      </c>
    </row>
    <row r="1011" customFormat="false" ht="15" hidden="false" customHeight="false" outlineLevel="0" collapsed="false">
      <c r="A1011" s="21" t="n">
        <v>987</v>
      </c>
      <c r="B1011" s="27" t="n">
        <v>-0.0264701602621314</v>
      </c>
      <c r="C1011" s="9" t="n">
        <f aca="false">SUM(AM1011:AV1011)</f>
        <v>0</v>
      </c>
      <c r="D1011" s="9" t="n">
        <f aca="false">SUM(AW1011:BF1011)</f>
        <v>0</v>
      </c>
      <c r="E1011" s="24" t="n">
        <f aca="false">(1-C1011/$B$12)*$B$8-C1011/$B$12*$B$7</f>
        <v>0.05</v>
      </c>
      <c r="F1011" s="24" t="n">
        <f aca="false">(1-D1011/$B$12)*$C$8-D1011/$B$12*$C$7</f>
        <v>0.09</v>
      </c>
      <c r="G1011" s="47" t="n">
        <f aca="false">$B$11*($B$10*C1011/$B$12*$B$7+(1-$B$10)*D1011/$B$12*$C$7)</f>
        <v>0</v>
      </c>
      <c r="H1011" s="24" t="n">
        <f aca="false">$B$10*E1011+(1-$B$10)*F1011</f>
        <v>0.07</v>
      </c>
      <c r="I1011" s="21"/>
      <c r="J1011" s="21"/>
      <c r="K1011" s="21"/>
      <c r="L1011" s="21"/>
      <c r="M1011" s="21"/>
      <c r="N1011" s="21"/>
      <c r="O1011" s="21"/>
      <c r="P1011" s="21"/>
      <c r="Q1011" s="21"/>
      <c r="R1011" s="27" t="n">
        <v>0.850326338001483</v>
      </c>
      <c r="S1011" s="27" t="n">
        <v>1.02136606239355</v>
      </c>
      <c r="T1011" s="27" t="n">
        <v>2.00203539004165</v>
      </c>
      <c r="U1011" s="27" t="n">
        <v>0.146315274352874</v>
      </c>
      <c r="V1011" s="27" t="n">
        <v>-0.143992337749254</v>
      </c>
      <c r="W1011" s="27" t="n">
        <v>0.234399855172224</v>
      </c>
      <c r="X1011" s="27" t="n">
        <v>1.7022495176731</v>
      </c>
      <c r="Y1011" s="27" t="n">
        <v>0.43964952160282</v>
      </c>
      <c r="Z1011" s="27" t="n">
        <v>-1.13260941401201</v>
      </c>
      <c r="AA1011" s="27" t="n">
        <v>-1.83584067075285</v>
      </c>
      <c r="AB1011" s="27" t="n">
        <v>0.290738895123003</v>
      </c>
      <c r="AC1011" s="27" t="n">
        <v>-0.239591500029053</v>
      </c>
      <c r="AD1011" s="27" t="n">
        <v>0.368864985661799</v>
      </c>
      <c r="AE1011" s="27" t="n">
        <v>-1.23589009357852</v>
      </c>
      <c r="AF1011" s="27" t="n">
        <v>-1.20225557686819</v>
      </c>
      <c r="AG1011" s="27" t="n">
        <v>-1.42085766790603</v>
      </c>
      <c r="AH1011" s="27" t="n">
        <v>0.423238839771332</v>
      </c>
      <c r="AI1011" s="27" t="n">
        <v>0.240464578927214</v>
      </c>
      <c r="AJ1011" s="27" t="n">
        <v>0.824043418093941</v>
      </c>
      <c r="AK1011" s="27" t="n">
        <v>0.629124615543185</v>
      </c>
      <c r="AL1011" s="21"/>
      <c r="AM1011" s="31" t="n">
        <f aca="false">IF(SQRT($B$9)*$B1011+SQRT(1-$B$9)*R1011&lt;_xlfn.NORM.S.INV($B$6),1,0)</f>
        <v>0</v>
      </c>
      <c r="AN1011" s="31" t="n">
        <f aca="false">IF(SQRT($B$9)*$B1011+SQRT(1-$B$9)*S1011&lt;_xlfn.NORM.S.INV($B$6),1,0)</f>
        <v>0</v>
      </c>
      <c r="AO1011" s="31" t="n">
        <f aca="false">IF(SQRT($B$9)*$B1011+SQRT(1-$B$9)*T1011&lt;_xlfn.NORM.S.INV($B$6),1,0)</f>
        <v>0</v>
      </c>
      <c r="AP1011" s="31" t="n">
        <f aca="false">IF(SQRT($B$9)*$B1011+SQRT(1-$B$9)*U1011&lt;_xlfn.NORM.S.INV($B$6),1,0)</f>
        <v>0</v>
      </c>
      <c r="AQ1011" s="31" t="n">
        <f aca="false">IF(SQRT($B$9)*$B1011+SQRT(1-$B$9)*V1011&lt;_xlfn.NORM.S.INV($B$6),1,0)</f>
        <v>0</v>
      </c>
      <c r="AR1011" s="31" t="n">
        <f aca="false">IF(SQRT($B$9)*$B1011+SQRT(1-$B$9)*W1011&lt;_xlfn.NORM.S.INV($B$6),1,0)</f>
        <v>0</v>
      </c>
      <c r="AS1011" s="31" t="n">
        <f aca="false">IF(SQRT($B$9)*$B1011+SQRT(1-$B$9)*X1011&lt;_xlfn.NORM.S.INV($B$6),1,0)</f>
        <v>0</v>
      </c>
      <c r="AT1011" s="31" t="n">
        <f aca="false">IF(SQRT($B$9)*$B1011+SQRT(1-$B$9)*Y1011&lt;_xlfn.NORM.S.INV($B$6),1,0)</f>
        <v>0</v>
      </c>
      <c r="AU1011" s="31" t="n">
        <f aca="false">IF(SQRT($B$9)*$B1011+SQRT(1-$B$9)*Z1011&lt;_xlfn.NORM.S.INV($B$6),1,0)</f>
        <v>0</v>
      </c>
      <c r="AV1011" s="31" t="n">
        <f aca="false">IF(SQRT($B$9)*$B1011+SQRT(1-$B$9)*AA1011&lt;_xlfn.NORM.S.INV($B$6),1,0)</f>
        <v>0</v>
      </c>
      <c r="AW1011" s="31" t="n">
        <f aca="false">IF(SQRT($C$9)*$B1011+SQRT(1-$C$9)*AB1011&lt;_xlfn.NORM.S.INV($C$6),1,0)</f>
        <v>0</v>
      </c>
      <c r="AX1011" s="31" t="n">
        <f aca="false">IF(SQRT($C$9)*$B1011+SQRT(1-$C$9)*AC1011&lt;_xlfn.NORM.S.INV($C$6),1,0)</f>
        <v>0</v>
      </c>
      <c r="AY1011" s="31" t="n">
        <f aca="false">IF(SQRT($C$9)*$B1011+SQRT(1-$C$9)*AD1011&lt;_xlfn.NORM.S.INV($C$6),1,0)</f>
        <v>0</v>
      </c>
      <c r="AZ1011" s="31" t="n">
        <f aca="false">IF(SQRT($C$9)*$B1011+SQRT(1-$C$9)*AE1011&lt;_xlfn.NORM.S.INV($C$6),1,0)</f>
        <v>0</v>
      </c>
      <c r="BA1011" s="31" t="n">
        <f aca="false">IF(SQRT($C$9)*$B1011+SQRT(1-$C$9)*AF1011&lt;_xlfn.NORM.S.INV($C$6),1,0)</f>
        <v>0</v>
      </c>
      <c r="BB1011" s="31" t="n">
        <f aca="false">IF(SQRT($C$9)*$B1011+SQRT(1-$C$9)*AG1011&lt;_xlfn.NORM.S.INV($C$6),1,0)</f>
        <v>0</v>
      </c>
      <c r="BC1011" s="31" t="n">
        <f aca="false">IF(SQRT($C$9)*$B1011+SQRT(1-$C$9)*AH1011&lt;_xlfn.NORM.S.INV($C$6),1,0)</f>
        <v>0</v>
      </c>
      <c r="BD1011" s="31" t="n">
        <f aca="false">IF(SQRT($C$9)*$B1011+SQRT(1-$C$9)*AI1011&lt;_xlfn.NORM.S.INV($C$6),1,0)</f>
        <v>0</v>
      </c>
      <c r="BE1011" s="31" t="n">
        <f aca="false">IF(SQRT($C$9)*$B1011+SQRT(1-$C$9)*AJ1011&lt;_xlfn.NORM.S.INV($C$6),1,0)</f>
        <v>0</v>
      </c>
      <c r="BF1011" s="31" t="n">
        <f aca="false">IF(SQRT($C$9)*$B1011+SQRT(1-$C$9)*AK1011&lt;_xlfn.NORM.S.INV($C$6),1,0)</f>
        <v>0</v>
      </c>
      <c r="BG1011" s="21"/>
      <c r="BH1011" s="21"/>
      <c r="BI1011" s="31" t="n">
        <f aca="false">$B$11*(($A$1061)*$C1011/$B$12*$B$7+(1-$A$1061)*$D1011/$B$12*$C$7)</f>
        <v>0</v>
      </c>
      <c r="BJ1011" s="31" t="n">
        <f aca="false">$B$11*(($A$1062)*$C1011/$B$12*$B$7+(1-$A$1062)*$D1011/$B$12*$C$7)</f>
        <v>0</v>
      </c>
      <c r="BK1011" s="31" t="n">
        <f aca="false">$B$11*(($A$1063)*$C1011/$B$12*$B$7+(1-$A$1063)*$D1011/$B$12*$C$7)</f>
        <v>0</v>
      </c>
      <c r="BL1011" s="31" t="n">
        <f aca="false">$B$11*(($A$1064)*$C1011/$B$12*$B$7+(1-$A$1064)*$D1011/$B$12*$C$7)</f>
        <v>0</v>
      </c>
      <c r="BM1011" s="31" t="n">
        <f aca="false">$B$11*(($A$1065)*$C1011/$B$12*$B$7+(1-$A$1065)*$D1011/$B$12*$C$7)</f>
        <v>0</v>
      </c>
      <c r="BN1011" s="31" t="n">
        <f aca="false">$B$11*(($A$1066)*$C1011/$B$12*$B$7+(1-$A$1066)*$D1011/$B$12*$C$7)</f>
        <v>0</v>
      </c>
      <c r="BO1011" s="31" t="n">
        <f aca="false">$B$11*(($A$1067)*$C1011/$B$12*$B$7+(1-$A$1067)*$D1011/$B$12*$C$7)</f>
        <v>0</v>
      </c>
      <c r="BP1011" s="31" t="n">
        <f aca="false">$B$11*(($A$1068)*$C1011/$B$12*$B$7+(1-$A$1068)*$D1011/$B$12*$C$7)</f>
        <v>0</v>
      </c>
      <c r="BQ1011" s="31" t="n">
        <f aca="false">$B$11*(($A$1069)*$C1011/$B$12*$B$7+(1-$A$1069)*$D1011/$B$12*$C$7)</f>
        <v>0</v>
      </c>
      <c r="BR1011" s="31" t="n">
        <f aca="false">$B$11*(($A$1070)*$C1011/$B$12*$B$7+(1-$A$1070)*$D1011/$B$12*$C$7)</f>
        <v>0</v>
      </c>
      <c r="BS1011" s="31" t="n">
        <f aca="false">$B$11*(($A$1071)*$C1011/$B$12*$B$7+(1-$A$1071)*$D1011/$B$12*$C$7)</f>
        <v>0</v>
      </c>
      <c r="BT1011" s="31" t="n">
        <f aca="false">$B$11*(($A$1072)*$C1011/$B$12*$B$7+(1-$A$1072)*$D1011/$B$12*$C$7)</f>
        <v>0</v>
      </c>
      <c r="BU1011" s="31" t="n">
        <f aca="false">$B$11*(($A$1073)*$C1011/$B$12*$B$7+(1-$A$1073)*$D1011/$B$12*$C$7)</f>
        <v>0</v>
      </c>
      <c r="BV1011" s="31" t="n">
        <f aca="false">$B$11*(($A$1074)*$C1011/$B$12*$B$7+(1-$A$1074)*$D1011/$B$12*$C$7)</f>
        <v>0</v>
      </c>
      <c r="BW1011" s="31" t="n">
        <f aca="false">$B$11*(($A$1075)*$C1011/$B$12*$B$7+(1-$A$1075)*$D1011/$B$12*$C$7)</f>
        <v>0</v>
      </c>
      <c r="BX1011" s="31" t="n">
        <f aca="false">$B$11*(($A$1076)*$C1011/$B$12*$B$7+(1-$A$1076)*$D1011/$B$12*$C$7)</f>
        <v>0</v>
      </c>
      <c r="BY1011" s="31" t="n">
        <f aca="false">$B$11*(($A$1077)*$C1011/$B$12*$B$7+(1-$A$1077)*$D1011/$B$12*$C$7)</f>
        <v>0</v>
      </c>
      <c r="BZ1011" s="31" t="n">
        <f aca="false">$B$11*(($A$1078)*$C1011/$B$12*$B$7+(1-$A$1078)*$D1011/$B$12*$C$7)</f>
        <v>0</v>
      </c>
      <c r="CA1011" s="31" t="n">
        <f aca="false">$B$11*(($A$1079)*$C1011/$B$12*$B$7+(1-$A$1079)*$D1011/$B$12*$C$7)</f>
        <v>0</v>
      </c>
      <c r="CB1011" s="31" t="n">
        <f aca="false">$B$11*(($A$1080)*$C1011/$B$12*$B$7+(1-$A$1080)*$D1011/$B$12*$C$7)</f>
        <v>0</v>
      </c>
      <c r="CC1011" s="31" t="n">
        <f aca="false">$B$11*(($A$1081)*$C1011/$B$12*$B$7+(1-$A$1081)*$D1011/$B$12*$C$7)</f>
        <v>0</v>
      </c>
    </row>
    <row r="1012" customFormat="false" ht="15" hidden="false" customHeight="false" outlineLevel="0" collapsed="false">
      <c r="A1012" s="21" t="n">
        <v>988</v>
      </c>
      <c r="B1012" s="27" t="n">
        <v>-0.292975537325268</v>
      </c>
      <c r="C1012" s="9" t="n">
        <f aca="false">SUM(AM1012:AV1012)</f>
        <v>0</v>
      </c>
      <c r="D1012" s="9" t="n">
        <f aca="false">SUM(AW1012:BF1012)</f>
        <v>0</v>
      </c>
      <c r="E1012" s="24" t="n">
        <f aca="false">(1-C1012/$B$12)*$B$8-C1012/$B$12*$B$7</f>
        <v>0.05</v>
      </c>
      <c r="F1012" s="24" t="n">
        <f aca="false">(1-D1012/$B$12)*$C$8-D1012/$B$12*$C$7</f>
        <v>0.09</v>
      </c>
      <c r="G1012" s="47" t="n">
        <f aca="false">$B$11*($B$10*C1012/$B$12*$B$7+(1-$B$10)*D1012/$B$12*$C$7)</f>
        <v>0</v>
      </c>
      <c r="H1012" s="24" t="n">
        <f aca="false">$B$10*E1012+(1-$B$10)*F1012</f>
        <v>0.07</v>
      </c>
      <c r="I1012" s="21"/>
      <c r="J1012" s="21"/>
      <c r="K1012" s="21"/>
      <c r="L1012" s="21"/>
      <c r="M1012" s="21"/>
      <c r="N1012" s="21"/>
      <c r="O1012" s="21"/>
      <c r="P1012" s="21"/>
      <c r="Q1012" s="21"/>
      <c r="R1012" s="27" t="n">
        <v>0.313521816261072</v>
      </c>
      <c r="S1012" s="27" t="n">
        <v>-1.72669620065793</v>
      </c>
      <c r="T1012" s="27" t="n">
        <v>0.967206805936609</v>
      </c>
      <c r="U1012" s="27" t="n">
        <v>0.531934143709365</v>
      </c>
      <c r="V1012" s="27" t="n">
        <v>-1.09346657218398</v>
      </c>
      <c r="W1012" s="27" t="n">
        <v>-1.25187905271276</v>
      </c>
      <c r="X1012" s="27" t="n">
        <v>0.288980192599201</v>
      </c>
      <c r="Y1012" s="27" t="n">
        <v>0.0539918007200309</v>
      </c>
      <c r="Z1012" s="27" t="n">
        <v>-0.11555863997759</v>
      </c>
      <c r="AA1012" s="27" t="n">
        <v>-1.17572593800192</v>
      </c>
      <c r="AB1012" s="27" t="n">
        <v>-0.0670215101917649</v>
      </c>
      <c r="AC1012" s="27" t="n">
        <v>0.459813637618281</v>
      </c>
      <c r="AD1012" s="27" t="n">
        <v>-0.342146927636472</v>
      </c>
      <c r="AE1012" s="27" t="n">
        <v>0.564780225756197</v>
      </c>
      <c r="AF1012" s="27" t="n">
        <v>-0.505392546503076</v>
      </c>
      <c r="AG1012" s="27" t="n">
        <v>-0.913333210111504</v>
      </c>
      <c r="AH1012" s="27" t="n">
        <v>0.741769065235445</v>
      </c>
      <c r="AI1012" s="27" t="n">
        <v>-0.131066302342095</v>
      </c>
      <c r="AJ1012" s="27" t="n">
        <v>0.324275932736631</v>
      </c>
      <c r="AK1012" s="27" t="n">
        <v>-0.48234833670956</v>
      </c>
      <c r="AL1012" s="21"/>
      <c r="AM1012" s="31" t="n">
        <f aca="false">IF(SQRT($B$9)*$B1012+SQRT(1-$B$9)*R1012&lt;_xlfn.NORM.S.INV($B$6),1,0)</f>
        <v>0</v>
      </c>
      <c r="AN1012" s="31" t="n">
        <f aca="false">IF(SQRT($B$9)*$B1012+SQRT(1-$B$9)*S1012&lt;_xlfn.NORM.S.INV($B$6),1,0)</f>
        <v>0</v>
      </c>
      <c r="AO1012" s="31" t="n">
        <f aca="false">IF(SQRT($B$9)*$B1012+SQRT(1-$B$9)*T1012&lt;_xlfn.NORM.S.INV($B$6),1,0)</f>
        <v>0</v>
      </c>
      <c r="AP1012" s="31" t="n">
        <f aca="false">IF(SQRT($B$9)*$B1012+SQRT(1-$B$9)*U1012&lt;_xlfn.NORM.S.INV($B$6),1,0)</f>
        <v>0</v>
      </c>
      <c r="AQ1012" s="31" t="n">
        <f aca="false">IF(SQRT($B$9)*$B1012+SQRT(1-$B$9)*V1012&lt;_xlfn.NORM.S.INV($B$6),1,0)</f>
        <v>0</v>
      </c>
      <c r="AR1012" s="31" t="n">
        <f aca="false">IF(SQRT($B$9)*$B1012+SQRT(1-$B$9)*W1012&lt;_xlfn.NORM.S.INV($B$6),1,0)</f>
        <v>0</v>
      </c>
      <c r="AS1012" s="31" t="n">
        <f aca="false">IF(SQRT($B$9)*$B1012+SQRT(1-$B$9)*X1012&lt;_xlfn.NORM.S.INV($B$6),1,0)</f>
        <v>0</v>
      </c>
      <c r="AT1012" s="31" t="n">
        <f aca="false">IF(SQRT($B$9)*$B1012+SQRT(1-$B$9)*Y1012&lt;_xlfn.NORM.S.INV($B$6),1,0)</f>
        <v>0</v>
      </c>
      <c r="AU1012" s="31" t="n">
        <f aca="false">IF(SQRT($B$9)*$B1012+SQRT(1-$B$9)*Z1012&lt;_xlfn.NORM.S.INV($B$6),1,0)</f>
        <v>0</v>
      </c>
      <c r="AV1012" s="31" t="n">
        <f aca="false">IF(SQRT($B$9)*$B1012+SQRT(1-$B$9)*AA1012&lt;_xlfn.NORM.S.INV($B$6),1,0)</f>
        <v>0</v>
      </c>
      <c r="AW1012" s="31" t="n">
        <f aca="false">IF(SQRT($C$9)*$B1012+SQRT(1-$C$9)*AB1012&lt;_xlfn.NORM.S.INV($C$6),1,0)</f>
        <v>0</v>
      </c>
      <c r="AX1012" s="31" t="n">
        <f aca="false">IF(SQRT($C$9)*$B1012+SQRT(1-$C$9)*AC1012&lt;_xlfn.NORM.S.INV($C$6),1,0)</f>
        <v>0</v>
      </c>
      <c r="AY1012" s="31" t="n">
        <f aca="false">IF(SQRT($C$9)*$B1012+SQRT(1-$C$9)*AD1012&lt;_xlfn.NORM.S.INV($C$6),1,0)</f>
        <v>0</v>
      </c>
      <c r="AZ1012" s="31" t="n">
        <f aca="false">IF(SQRT($C$9)*$B1012+SQRT(1-$C$9)*AE1012&lt;_xlfn.NORM.S.INV($C$6),1,0)</f>
        <v>0</v>
      </c>
      <c r="BA1012" s="31" t="n">
        <f aca="false">IF(SQRT($C$9)*$B1012+SQRT(1-$C$9)*AF1012&lt;_xlfn.NORM.S.INV($C$6),1,0)</f>
        <v>0</v>
      </c>
      <c r="BB1012" s="31" t="n">
        <f aca="false">IF(SQRT($C$9)*$B1012+SQRT(1-$C$9)*AG1012&lt;_xlfn.NORM.S.INV($C$6),1,0)</f>
        <v>0</v>
      </c>
      <c r="BC1012" s="31" t="n">
        <f aca="false">IF(SQRT($C$9)*$B1012+SQRT(1-$C$9)*AH1012&lt;_xlfn.NORM.S.INV($C$6),1,0)</f>
        <v>0</v>
      </c>
      <c r="BD1012" s="31" t="n">
        <f aca="false">IF(SQRT($C$9)*$B1012+SQRT(1-$C$9)*AI1012&lt;_xlfn.NORM.S.INV($C$6),1,0)</f>
        <v>0</v>
      </c>
      <c r="BE1012" s="31" t="n">
        <f aca="false">IF(SQRT($C$9)*$B1012+SQRT(1-$C$9)*AJ1012&lt;_xlfn.NORM.S.INV($C$6),1,0)</f>
        <v>0</v>
      </c>
      <c r="BF1012" s="31" t="n">
        <f aca="false">IF(SQRT($C$9)*$B1012+SQRT(1-$C$9)*AK1012&lt;_xlfn.NORM.S.INV($C$6),1,0)</f>
        <v>0</v>
      </c>
      <c r="BG1012" s="21"/>
      <c r="BH1012" s="21"/>
      <c r="BI1012" s="31" t="n">
        <f aca="false">$B$11*(($A$1061)*$C1012/$B$12*$B$7+(1-$A$1061)*$D1012/$B$12*$C$7)</f>
        <v>0</v>
      </c>
      <c r="BJ1012" s="31" t="n">
        <f aca="false">$B$11*(($A$1062)*$C1012/$B$12*$B$7+(1-$A$1062)*$D1012/$B$12*$C$7)</f>
        <v>0</v>
      </c>
      <c r="BK1012" s="31" t="n">
        <f aca="false">$B$11*(($A$1063)*$C1012/$B$12*$B$7+(1-$A$1063)*$D1012/$B$12*$C$7)</f>
        <v>0</v>
      </c>
      <c r="BL1012" s="31" t="n">
        <f aca="false">$B$11*(($A$1064)*$C1012/$B$12*$B$7+(1-$A$1064)*$D1012/$B$12*$C$7)</f>
        <v>0</v>
      </c>
      <c r="BM1012" s="31" t="n">
        <f aca="false">$B$11*(($A$1065)*$C1012/$B$12*$B$7+(1-$A$1065)*$D1012/$B$12*$C$7)</f>
        <v>0</v>
      </c>
      <c r="BN1012" s="31" t="n">
        <f aca="false">$B$11*(($A$1066)*$C1012/$B$12*$B$7+(1-$A$1066)*$D1012/$B$12*$C$7)</f>
        <v>0</v>
      </c>
      <c r="BO1012" s="31" t="n">
        <f aca="false">$B$11*(($A$1067)*$C1012/$B$12*$B$7+(1-$A$1067)*$D1012/$B$12*$C$7)</f>
        <v>0</v>
      </c>
      <c r="BP1012" s="31" t="n">
        <f aca="false">$B$11*(($A$1068)*$C1012/$B$12*$B$7+(1-$A$1068)*$D1012/$B$12*$C$7)</f>
        <v>0</v>
      </c>
      <c r="BQ1012" s="31" t="n">
        <f aca="false">$B$11*(($A$1069)*$C1012/$B$12*$B$7+(1-$A$1069)*$D1012/$B$12*$C$7)</f>
        <v>0</v>
      </c>
      <c r="BR1012" s="31" t="n">
        <f aca="false">$B$11*(($A$1070)*$C1012/$B$12*$B$7+(1-$A$1070)*$D1012/$B$12*$C$7)</f>
        <v>0</v>
      </c>
      <c r="BS1012" s="31" t="n">
        <f aca="false">$B$11*(($A$1071)*$C1012/$B$12*$B$7+(1-$A$1071)*$D1012/$B$12*$C$7)</f>
        <v>0</v>
      </c>
      <c r="BT1012" s="31" t="n">
        <f aca="false">$B$11*(($A$1072)*$C1012/$B$12*$B$7+(1-$A$1072)*$D1012/$B$12*$C$7)</f>
        <v>0</v>
      </c>
      <c r="BU1012" s="31" t="n">
        <f aca="false">$B$11*(($A$1073)*$C1012/$B$12*$B$7+(1-$A$1073)*$D1012/$B$12*$C$7)</f>
        <v>0</v>
      </c>
      <c r="BV1012" s="31" t="n">
        <f aca="false">$B$11*(($A$1074)*$C1012/$B$12*$B$7+(1-$A$1074)*$D1012/$B$12*$C$7)</f>
        <v>0</v>
      </c>
      <c r="BW1012" s="31" t="n">
        <f aca="false">$B$11*(($A$1075)*$C1012/$B$12*$B$7+(1-$A$1075)*$D1012/$B$12*$C$7)</f>
        <v>0</v>
      </c>
      <c r="BX1012" s="31" t="n">
        <f aca="false">$B$11*(($A$1076)*$C1012/$B$12*$B$7+(1-$A$1076)*$D1012/$B$12*$C$7)</f>
        <v>0</v>
      </c>
      <c r="BY1012" s="31" t="n">
        <f aca="false">$B$11*(($A$1077)*$C1012/$B$12*$B$7+(1-$A$1077)*$D1012/$B$12*$C$7)</f>
        <v>0</v>
      </c>
      <c r="BZ1012" s="31" t="n">
        <f aca="false">$B$11*(($A$1078)*$C1012/$B$12*$B$7+(1-$A$1078)*$D1012/$B$12*$C$7)</f>
        <v>0</v>
      </c>
      <c r="CA1012" s="31" t="n">
        <f aca="false">$B$11*(($A$1079)*$C1012/$B$12*$B$7+(1-$A$1079)*$D1012/$B$12*$C$7)</f>
        <v>0</v>
      </c>
      <c r="CB1012" s="31" t="n">
        <f aca="false">$B$11*(($A$1080)*$C1012/$B$12*$B$7+(1-$A$1080)*$D1012/$B$12*$C$7)</f>
        <v>0</v>
      </c>
      <c r="CC1012" s="31" t="n">
        <f aca="false">$B$11*(($A$1081)*$C1012/$B$12*$B$7+(1-$A$1081)*$D1012/$B$12*$C$7)</f>
        <v>0</v>
      </c>
    </row>
    <row r="1013" customFormat="false" ht="15" hidden="false" customHeight="false" outlineLevel="0" collapsed="false">
      <c r="A1013" s="21" t="n">
        <v>989</v>
      </c>
      <c r="B1013" s="27" t="n">
        <v>0.800082982266054</v>
      </c>
      <c r="C1013" s="9" t="n">
        <f aca="false">SUM(AM1013:AV1013)</f>
        <v>0</v>
      </c>
      <c r="D1013" s="9" t="n">
        <f aca="false">SUM(AW1013:BF1013)</f>
        <v>0</v>
      </c>
      <c r="E1013" s="24" t="n">
        <f aca="false">(1-C1013/$B$12)*$B$8-C1013/$B$12*$B$7</f>
        <v>0.05</v>
      </c>
      <c r="F1013" s="24" t="n">
        <f aca="false">(1-D1013/$B$12)*$C$8-D1013/$B$12*$C$7</f>
        <v>0.09</v>
      </c>
      <c r="G1013" s="47" t="n">
        <f aca="false">$B$11*($B$10*C1013/$B$12*$B$7+(1-$B$10)*D1013/$B$12*$C$7)</f>
        <v>0</v>
      </c>
      <c r="H1013" s="24" t="n">
        <f aca="false">$B$10*E1013+(1-$B$10)*F1013</f>
        <v>0.07</v>
      </c>
      <c r="I1013" s="21"/>
      <c r="J1013" s="21"/>
      <c r="K1013" s="21"/>
      <c r="L1013" s="21"/>
      <c r="M1013" s="21"/>
      <c r="N1013" s="21"/>
      <c r="O1013" s="21"/>
      <c r="P1013" s="21"/>
      <c r="Q1013" s="21"/>
      <c r="R1013" s="27" t="n">
        <v>-0.395596055691719</v>
      </c>
      <c r="S1013" s="27" t="n">
        <v>0.29487954260719</v>
      </c>
      <c r="T1013" s="27" t="n">
        <v>0.616631783216269</v>
      </c>
      <c r="U1013" s="27" t="n">
        <v>0.810885776690557</v>
      </c>
      <c r="V1013" s="27" t="n">
        <v>2.03608259283492</v>
      </c>
      <c r="W1013" s="27" t="n">
        <v>0.321369397635115</v>
      </c>
      <c r="X1013" s="27" t="n">
        <v>-0.626838809584077</v>
      </c>
      <c r="Y1013" s="27" t="n">
        <v>0.265362212147662</v>
      </c>
      <c r="Z1013" s="27" t="n">
        <v>0.225448404094028</v>
      </c>
      <c r="AA1013" s="27" t="n">
        <v>-0.05069801752176</v>
      </c>
      <c r="AB1013" s="27" t="n">
        <v>0.916289534294433</v>
      </c>
      <c r="AC1013" s="27" t="n">
        <v>1.18985597402462</v>
      </c>
      <c r="AD1013" s="27" t="n">
        <v>0.0924147093695685</v>
      </c>
      <c r="AE1013" s="27" t="n">
        <v>0.305547645291503</v>
      </c>
      <c r="AF1013" s="27" t="n">
        <v>0.762438840772588</v>
      </c>
      <c r="AG1013" s="27" t="n">
        <v>1.18036477316032</v>
      </c>
      <c r="AH1013" s="27" t="n">
        <v>-0.0139216468389971</v>
      </c>
      <c r="AI1013" s="27" t="n">
        <v>0.69011923373046</v>
      </c>
      <c r="AJ1013" s="27" t="n">
        <v>1.34014832488549</v>
      </c>
      <c r="AK1013" s="27" t="n">
        <v>-0.096068723903797</v>
      </c>
      <c r="AL1013" s="21"/>
      <c r="AM1013" s="31" t="n">
        <f aca="false">IF(SQRT($B$9)*$B1013+SQRT(1-$B$9)*R1013&lt;_xlfn.NORM.S.INV($B$6),1,0)</f>
        <v>0</v>
      </c>
      <c r="AN1013" s="31" t="n">
        <f aca="false">IF(SQRT($B$9)*$B1013+SQRT(1-$B$9)*S1013&lt;_xlfn.NORM.S.INV($B$6),1,0)</f>
        <v>0</v>
      </c>
      <c r="AO1013" s="31" t="n">
        <f aca="false">IF(SQRT($B$9)*$B1013+SQRT(1-$B$9)*T1013&lt;_xlfn.NORM.S.INV($B$6),1,0)</f>
        <v>0</v>
      </c>
      <c r="AP1013" s="31" t="n">
        <f aca="false">IF(SQRT($B$9)*$B1013+SQRT(1-$B$9)*U1013&lt;_xlfn.NORM.S.INV($B$6),1,0)</f>
        <v>0</v>
      </c>
      <c r="AQ1013" s="31" t="n">
        <f aca="false">IF(SQRT($B$9)*$B1013+SQRT(1-$B$9)*V1013&lt;_xlfn.NORM.S.INV($B$6),1,0)</f>
        <v>0</v>
      </c>
      <c r="AR1013" s="31" t="n">
        <f aca="false">IF(SQRT($B$9)*$B1013+SQRT(1-$B$9)*W1013&lt;_xlfn.NORM.S.INV($B$6),1,0)</f>
        <v>0</v>
      </c>
      <c r="AS1013" s="31" t="n">
        <f aca="false">IF(SQRT($B$9)*$B1013+SQRT(1-$B$9)*X1013&lt;_xlfn.NORM.S.INV($B$6),1,0)</f>
        <v>0</v>
      </c>
      <c r="AT1013" s="31" t="n">
        <f aca="false">IF(SQRT($B$9)*$B1013+SQRT(1-$B$9)*Y1013&lt;_xlfn.NORM.S.INV($B$6),1,0)</f>
        <v>0</v>
      </c>
      <c r="AU1013" s="31" t="n">
        <f aca="false">IF(SQRT($B$9)*$B1013+SQRT(1-$B$9)*Z1013&lt;_xlfn.NORM.S.INV($B$6),1,0)</f>
        <v>0</v>
      </c>
      <c r="AV1013" s="31" t="n">
        <f aca="false">IF(SQRT($B$9)*$B1013+SQRT(1-$B$9)*AA1013&lt;_xlfn.NORM.S.INV($B$6),1,0)</f>
        <v>0</v>
      </c>
      <c r="AW1013" s="31" t="n">
        <f aca="false">IF(SQRT($C$9)*$B1013+SQRT(1-$C$9)*AB1013&lt;_xlfn.NORM.S.INV($C$6),1,0)</f>
        <v>0</v>
      </c>
      <c r="AX1013" s="31" t="n">
        <f aca="false">IF(SQRT($C$9)*$B1013+SQRT(1-$C$9)*AC1013&lt;_xlfn.NORM.S.INV($C$6),1,0)</f>
        <v>0</v>
      </c>
      <c r="AY1013" s="31" t="n">
        <f aca="false">IF(SQRT($C$9)*$B1013+SQRT(1-$C$9)*AD1013&lt;_xlfn.NORM.S.INV($C$6),1,0)</f>
        <v>0</v>
      </c>
      <c r="AZ1013" s="31" t="n">
        <f aca="false">IF(SQRT($C$9)*$B1013+SQRT(1-$C$9)*AE1013&lt;_xlfn.NORM.S.INV($C$6),1,0)</f>
        <v>0</v>
      </c>
      <c r="BA1013" s="31" t="n">
        <f aca="false">IF(SQRT($C$9)*$B1013+SQRT(1-$C$9)*AF1013&lt;_xlfn.NORM.S.INV($C$6),1,0)</f>
        <v>0</v>
      </c>
      <c r="BB1013" s="31" t="n">
        <f aca="false">IF(SQRT($C$9)*$B1013+SQRT(1-$C$9)*AG1013&lt;_xlfn.NORM.S.INV($C$6),1,0)</f>
        <v>0</v>
      </c>
      <c r="BC1013" s="31" t="n">
        <f aca="false">IF(SQRT($C$9)*$B1013+SQRT(1-$C$9)*AH1013&lt;_xlfn.NORM.S.INV($C$6),1,0)</f>
        <v>0</v>
      </c>
      <c r="BD1013" s="31" t="n">
        <f aca="false">IF(SQRT($C$9)*$B1013+SQRT(1-$C$9)*AI1013&lt;_xlfn.NORM.S.INV($C$6),1,0)</f>
        <v>0</v>
      </c>
      <c r="BE1013" s="31" t="n">
        <f aca="false">IF(SQRT($C$9)*$B1013+SQRT(1-$C$9)*AJ1013&lt;_xlfn.NORM.S.INV($C$6),1,0)</f>
        <v>0</v>
      </c>
      <c r="BF1013" s="31" t="n">
        <f aca="false">IF(SQRT($C$9)*$B1013+SQRT(1-$C$9)*AK1013&lt;_xlfn.NORM.S.INV($C$6),1,0)</f>
        <v>0</v>
      </c>
      <c r="BG1013" s="21"/>
      <c r="BH1013" s="21"/>
      <c r="BI1013" s="31" t="n">
        <f aca="false">$B$11*(($A$1061)*$C1013/$B$12*$B$7+(1-$A$1061)*$D1013/$B$12*$C$7)</f>
        <v>0</v>
      </c>
      <c r="BJ1013" s="31" t="n">
        <f aca="false">$B$11*(($A$1062)*$C1013/$B$12*$B$7+(1-$A$1062)*$D1013/$B$12*$C$7)</f>
        <v>0</v>
      </c>
      <c r="BK1013" s="31" t="n">
        <f aca="false">$B$11*(($A$1063)*$C1013/$B$12*$B$7+(1-$A$1063)*$D1013/$B$12*$C$7)</f>
        <v>0</v>
      </c>
      <c r="BL1013" s="31" t="n">
        <f aca="false">$B$11*(($A$1064)*$C1013/$B$12*$B$7+(1-$A$1064)*$D1013/$B$12*$C$7)</f>
        <v>0</v>
      </c>
      <c r="BM1013" s="31" t="n">
        <f aca="false">$B$11*(($A$1065)*$C1013/$B$12*$B$7+(1-$A$1065)*$D1013/$B$12*$C$7)</f>
        <v>0</v>
      </c>
      <c r="BN1013" s="31" t="n">
        <f aca="false">$B$11*(($A$1066)*$C1013/$B$12*$B$7+(1-$A$1066)*$D1013/$B$12*$C$7)</f>
        <v>0</v>
      </c>
      <c r="BO1013" s="31" t="n">
        <f aca="false">$B$11*(($A$1067)*$C1013/$B$12*$B$7+(1-$A$1067)*$D1013/$B$12*$C$7)</f>
        <v>0</v>
      </c>
      <c r="BP1013" s="31" t="n">
        <f aca="false">$B$11*(($A$1068)*$C1013/$B$12*$B$7+(1-$A$1068)*$D1013/$B$12*$C$7)</f>
        <v>0</v>
      </c>
      <c r="BQ1013" s="31" t="n">
        <f aca="false">$B$11*(($A$1069)*$C1013/$B$12*$B$7+(1-$A$1069)*$D1013/$B$12*$C$7)</f>
        <v>0</v>
      </c>
      <c r="BR1013" s="31" t="n">
        <f aca="false">$B$11*(($A$1070)*$C1013/$B$12*$B$7+(1-$A$1070)*$D1013/$B$12*$C$7)</f>
        <v>0</v>
      </c>
      <c r="BS1013" s="31" t="n">
        <f aca="false">$B$11*(($A$1071)*$C1013/$B$12*$B$7+(1-$A$1071)*$D1013/$B$12*$C$7)</f>
        <v>0</v>
      </c>
      <c r="BT1013" s="31" t="n">
        <f aca="false">$B$11*(($A$1072)*$C1013/$B$12*$B$7+(1-$A$1072)*$D1013/$B$12*$C$7)</f>
        <v>0</v>
      </c>
      <c r="BU1013" s="31" t="n">
        <f aca="false">$B$11*(($A$1073)*$C1013/$B$12*$B$7+(1-$A$1073)*$D1013/$B$12*$C$7)</f>
        <v>0</v>
      </c>
      <c r="BV1013" s="31" t="n">
        <f aca="false">$B$11*(($A$1074)*$C1013/$B$12*$B$7+(1-$A$1074)*$D1013/$B$12*$C$7)</f>
        <v>0</v>
      </c>
      <c r="BW1013" s="31" t="n">
        <f aca="false">$B$11*(($A$1075)*$C1013/$B$12*$B$7+(1-$A$1075)*$D1013/$B$12*$C$7)</f>
        <v>0</v>
      </c>
      <c r="BX1013" s="31" t="n">
        <f aca="false">$B$11*(($A$1076)*$C1013/$B$12*$B$7+(1-$A$1076)*$D1013/$B$12*$C$7)</f>
        <v>0</v>
      </c>
      <c r="BY1013" s="31" t="n">
        <f aca="false">$B$11*(($A$1077)*$C1013/$B$12*$B$7+(1-$A$1077)*$D1013/$B$12*$C$7)</f>
        <v>0</v>
      </c>
      <c r="BZ1013" s="31" t="n">
        <f aca="false">$B$11*(($A$1078)*$C1013/$B$12*$B$7+(1-$A$1078)*$D1013/$B$12*$C$7)</f>
        <v>0</v>
      </c>
      <c r="CA1013" s="31" t="n">
        <f aca="false">$B$11*(($A$1079)*$C1013/$B$12*$B$7+(1-$A$1079)*$D1013/$B$12*$C$7)</f>
        <v>0</v>
      </c>
      <c r="CB1013" s="31" t="n">
        <f aca="false">$B$11*(($A$1080)*$C1013/$B$12*$B$7+(1-$A$1080)*$D1013/$B$12*$C$7)</f>
        <v>0</v>
      </c>
      <c r="CC1013" s="31" t="n">
        <f aca="false">$B$11*(($A$1081)*$C1013/$B$12*$B$7+(1-$A$1081)*$D1013/$B$12*$C$7)</f>
        <v>0</v>
      </c>
    </row>
    <row r="1014" customFormat="false" ht="15" hidden="false" customHeight="false" outlineLevel="0" collapsed="false">
      <c r="A1014" s="21" t="n">
        <v>990</v>
      </c>
      <c r="B1014" s="27" t="n">
        <v>-0.232849146939935</v>
      </c>
      <c r="C1014" s="9" t="n">
        <f aca="false">SUM(AM1014:AV1014)</f>
        <v>0</v>
      </c>
      <c r="D1014" s="9" t="n">
        <f aca="false">SUM(AW1014:BF1014)</f>
        <v>1</v>
      </c>
      <c r="E1014" s="24" t="n">
        <f aca="false">(1-C1014/$B$12)*$B$8-C1014/$B$12*$B$7</f>
        <v>0.05</v>
      </c>
      <c r="F1014" s="24" t="n">
        <f aca="false">(1-D1014/$B$12)*$C$8-D1014/$B$12*$C$7</f>
        <v>0.021</v>
      </c>
      <c r="G1014" s="47" t="n">
        <f aca="false">$B$11*($B$10*C1014/$B$12*$B$7+(1-$B$10)*D1014/$B$12*$C$7)</f>
        <v>300</v>
      </c>
      <c r="H1014" s="24" t="n">
        <f aca="false">$B$10*E1014+(1-$B$10)*F1014</f>
        <v>0.0355</v>
      </c>
      <c r="I1014" s="21"/>
      <c r="J1014" s="21"/>
      <c r="K1014" s="21"/>
      <c r="L1014" s="21"/>
      <c r="M1014" s="21"/>
      <c r="N1014" s="21"/>
      <c r="O1014" s="21"/>
      <c r="P1014" s="21"/>
      <c r="Q1014" s="21"/>
      <c r="R1014" s="27" t="n">
        <v>0.259946409962711</v>
      </c>
      <c r="S1014" s="27" t="n">
        <v>1.11772509491831</v>
      </c>
      <c r="T1014" s="27" t="n">
        <v>0.645012088591337</v>
      </c>
      <c r="U1014" s="27" t="n">
        <v>-0.936889569557616</v>
      </c>
      <c r="V1014" s="27" t="n">
        <v>0.147369773345679</v>
      </c>
      <c r="W1014" s="27" t="n">
        <v>0.0469381415874431</v>
      </c>
      <c r="X1014" s="27" t="n">
        <v>0.618644106650434</v>
      </c>
      <c r="Y1014" s="27" t="n">
        <v>-0.56473811483879</v>
      </c>
      <c r="Z1014" s="27" t="n">
        <v>-0.140729865833953</v>
      </c>
      <c r="AA1014" s="27" t="n">
        <v>0.471563104715337</v>
      </c>
      <c r="AB1014" s="27" t="n">
        <v>1.41886471168943</v>
      </c>
      <c r="AC1014" s="27" t="n">
        <v>-1.24427740766768</v>
      </c>
      <c r="AD1014" s="27" t="n">
        <v>0.131380684142068</v>
      </c>
      <c r="AE1014" s="27" t="n">
        <v>-0.900901565801066</v>
      </c>
      <c r="AF1014" s="27" t="n">
        <v>-0.519078801942173</v>
      </c>
      <c r="AG1014" s="27" t="n">
        <v>-0.912156707348697</v>
      </c>
      <c r="AH1014" s="27" t="n">
        <v>-2.0827397850501</v>
      </c>
      <c r="AI1014" s="27" t="n">
        <v>-0.315171616721698</v>
      </c>
      <c r="AJ1014" s="27" t="n">
        <v>0.34882547569026</v>
      </c>
      <c r="AK1014" s="27" t="n">
        <v>0.00810524283189053</v>
      </c>
      <c r="AL1014" s="21"/>
      <c r="AM1014" s="31" t="n">
        <f aca="false">IF(SQRT($B$9)*$B1014+SQRT(1-$B$9)*R1014&lt;_xlfn.NORM.S.INV($B$6),1,0)</f>
        <v>0</v>
      </c>
      <c r="AN1014" s="31" t="n">
        <f aca="false">IF(SQRT($B$9)*$B1014+SQRT(1-$B$9)*S1014&lt;_xlfn.NORM.S.INV($B$6),1,0)</f>
        <v>0</v>
      </c>
      <c r="AO1014" s="31" t="n">
        <f aca="false">IF(SQRT($B$9)*$B1014+SQRT(1-$B$9)*T1014&lt;_xlfn.NORM.S.INV($B$6),1,0)</f>
        <v>0</v>
      </c>
      <c r="AP1014" s="31" t="n">
        <f aca="false">IF(SQRT($B$9)*$B1014+SQRT(1-$B$9)*U1014&lt;_xlfn.NORM.S.INV($B$6),1,0)</f>
        <v>0</v>
      </c>
      <c r="AQ1014" s="31" t="n">
        <f aca="false">IF(SQRT($B$9)*$B1014+SQRT(1-$B$9)*V1014&lt;_xlfn.NORM.S.INV($B$6),1,0)</f>
        <v>0</v>
      </c>
      <c r="AR1014" s="31" t="n">
        <f aca="false">IF(SQRT($B$9)*$B1014+SQRT(1-$B$9)*W1014&lt;_xlfn.NORM.S.INV($B$6),1,0)</f>
        <v>0</v>
      </c>
      <c r="AS1014" s="31" t="n">
        <f aca="false">IF(SQRT($B$9)*$B1014+SQRT(1-$B$9)*X1014&lt;_xlfn.NORM.S.INV($B$6),1,0)</f>
        <v>0</v>
      </c>
      <c r="AT1014" s="31" t="n">
        <f aca="false">IF(SQRT($B$9)*$B1014+SQRT(1-$B$9)*Y1014&lt;_xlfn.NORM.S.INV($B$6),1,0)</f>
        <v>0</v>
      </c>
      <c r="AU1014" s="31" t="n">
        <f aca="false">IF(SQRT($B$9)*$B1014+SQRT(1-$B$9)*Z1014&lt;_xlfn.NORM.S.INV($B$6),1,0)</f>
        <v>0</v>
      </c>
      <c r="AV1014" s="31" t="n">
        <f aca="false">IF(SQRT($B$9)*$B1014+SQRT(1-$B$9)*AA1014&lt;_xlfn.NORM.S.INV($B$6),1,0)</f>
        <v>0</v>
      </c>
      <c r="AW1014" s="31" t="n">
        <f aca="false">IF(SQRT($C$9)*$B1014+SQRT(1-$C$9)*AB1014&lt;_xlfn.NORM.S.INV($C$6),1,0)</f>
        <v>0</v>
      </c>
      <c r="AX1014" s="31" t="n">
        <f aca="false">IF(SQRT($C$9)*$B1014+SQRT(1-$C$9)*AC1014&lt;_xlfn.NORM.S.INV($C$6),1,0)</f>
        <v>0</v>
      </c>
      <c r="AY1014" s="31" t="n">
        <f aca="false">IF(SQRT($C$9)*$B1014+SQRT(1-$C$9)*AD1014&lt;_xlfn.NORM.S.INV($C$6),1,0)</f>
        <v>0</v>
      </c>
      <c r="AZ1014" s="31" t="n">
        <f aca="false">IF(SQRT($C$9)*$B1014+SQRT(1-$C$9)*AE1014&lt;_xlfn.NORM.S.INV($C$6),1,0)</f>
        <v>0</v>
      </c>
      <c r="BA1014" s="31" t="n">
        <f aca="false">IF(SQRT($C$9)*$B1014+SQRT(1-$C$9)*AF1014&lt;_xlfn.NORM.S.INV($C$6),1,0)</f>
        <v>0</v>
      </c>
      <c r="BB1014" s="31" t="n">
        <f aca="false">IF(SQRT($C$9)*$B1014+SQRT(1-$C$9)*AG1014&lt;_xlfn.NORM.S.INV($C$6),1,0)</f>
        <v>0</v>
      </c>
      <c r="BC1014" s="31" t="n">
        <f aca="false">IF(SQRT($C$9)*$B1014+SQRT(1-$C$9)*AH1014&lt;_xlfn.NORM.S.INV($C$6),1,0)</f>
        <v>1</v>
      </c>
      <c r="BD1014" s="31" t="n">
        <f aca="false">IF(SQRT($C$9)*$B1014+SQRT(1-$C$9)*AI1014&lt;_xlfn.NORM.S.INV($C$6),1,0)</f>
        <v>0</v>
      </c>
      <c r="BE1014" s="31" t="n">
        <f aca="false">IF(SQRT($C$9)*$B1014+SQRT(1-$C$9)*AJ1014&lt;_xlfn.NORM.S.INV($C$6),1,0)</f>
        <v>0</v>
      </c>
      <c r="BF1014" s="31" t="n">
        <f aca="false">IF(SQRT($C$9)*$B1014+SQRT(1-$C$9)*AK1014&lt;_xlfn.NORM.S.INV($C$6),1,0)</f>
        <v>0</v>
      </c>
      <c r="BG1014" s="21"/>
      <c r="BH1014" s="21"/>
      <c r="BI1014" s="31" t="n">
        <f aca="false">$B$11*(($A$1061)*$C1014/$B$12*$B$7+(1-$A$1061)*$D1014/$B$12*$C$7)</f>
        <v>600</v>
      </c>
      <c r="BJ1014" s="31" t="n">
        <f aca="false">$B$11*(($A$1062)*$C1014/$B$12*$B$7+(1-$A$1062)*$D1014/$B$12*$C$7)</f>
        <v>570</v>
      </c>
      <c r="BK1014" s="31" t="n">
        <f aca="false">$B$11*(($A$1063)*$C1014/$B$12*$B$7+(1-$A$1063)*$D1014/$B$12*$C$7)</f>
        <v>540</v>
      </c>
      <c r="BL1014" s="31" t="n">
        <f aca="false">$B$11*(($A$1064)*$C1014/$B$12*$B$7+(1-$A$1064)*$D1014/$B$12*$C$7)</f>
        <v>510</v>
      </c>
      <c r="BM1014" s="31" t="n">
        <f aca="false">$B$11*(($A$1065)*$C1014/$B$12*$B$7+(1-$A$1065)*$D1014/$B$12*$C$7)</f>
        <v>480</v>
      </c>
      <c r="BN1014" s="31" t="n">
        <f aca="false">$B$11*(($A$1066)*$C1014/$B$12*$B$7+(1-$A$1066)*$D1014/$B$12*$C$7)</f>
        <v>450</v>
      </c>
      <c r="BO1014" s="31" t="n">
        <f aca="false">$B$11*(($A$1067)*$C1014/$B$12*$B$7+(1-$A$1067)*$D1014/$B$12*$C$7)</f>
        <v>420</v>
      </c>
      <c r="BP1014" s="31" t="n">
        <f aca="false">$B$11*(($A$1068)*$C1014/$B$12*$B$7+(1-$A$1068)*$D1014/$B$12*$C$7)</f>
        <v>390</v>
      </c>
      <c r="BQ1014" s="31" t="n">
        <f aca="false">$B$11*(($A$1069)*$C1014/$B$12*$B$7+(1-$A$1069)*$D1014/$B$12*$C$7)</f>
        <v>360</v>
      </c>
      <c r="BR1014" s="31" t="n">
        <f aca="false">$B$11*(($A$1070)*$C1014/$B$12*$B$7+(1-$A$1070)*$D1014/$B$12*$C$7)</f>
        <v>330</v>
      </c>
      <c r="BS1014" s="31" t="n">
        <f aca="false">$B$11*(($A$1071)*$C1014/$B$12*$B$7+(1-$A$1071)*$D1014/$B$12*$C$7)</f>
        <v>300</v>
      </c>
      <c r="BT1014" s="31" t="n">
        <f aca="false">$B$11*(($A$1072)*$C1014/$B$12*$B$7+(1-$A$1072)*$D1014/$B$12*$C$7)</f>
        <v>270</v>
      </c>
      <c r="BU1014" s="31" t="n">
        <f aca="false">$B$11*(($A$1073)*$C1014/$B$12*$B$7+(1-$A$1073)*$D1014/$B$12*$C$7)</f>
        <v>240</v>
      </c>
      <c r="BV1014" s="31" t="n">
        <f aca="false">$B$11*(($A$1074)*$C1014/$B$12*$B$7+(1-$A$1074)*$D1014/$B$12*$C$7)</f>
        <v>210</v>
      </c>
      <c r="BW1014" s="31" t="n">
        <f aca="false">$B$11*(($A$1075)*$C1014/$B$12*$B$7+(1-$A$1075)*$D1014/$B$12*$C$7)</f>
        <v>180</v>
      </c>
      <c r="BX1014" s="31" t="n">
        <f aca="false">$B$11*(($A$1076)*$C1014/$B$12*$B$7+(1-$A$1076)*$D1014/$B$12*$C$7)</f>
        <v>150</v>
      </c>
      <c r="BY1014" s="31" t="n">
        <f aca="false">$B$11*(($A$1077)*$C1014/$B$12*$B$7+(1-$A$1077)*$D1014/$B$12*$C$7)</f>
        <v>120</v>
      </c>
      <c r="BZ1014" s="31" t="n">
        <f aca="false">$B$11*(($A$1078)*$C1014/$B$12*$B$7+(1-$A$1078)*$D1014/$B$12*$C$7)</f>
        <v>90</v>
      </c>
      <c r="CA1014" s="31" t="n">
        <f aca="false">$B$11*(($A$1079)*$C1014/$B$12*$B$7+(1-$A$1079)*$D1014/$B$12*$C$7)</f>
        <v>60</v>
      </c>
      <c r="CB1014" s="31" t="n">
        <f aca="false">$B$11*(($A$1080)*$C1014/$B$12*$B$7+(1-$A$1080)*$D1014/$B$12*$C$7)</f>
        <v>30</v>
      </c>
      <c r="CC1014" s="31" t="n">
        <f aca="false">$B$11*(($A$1081)*$C1014/$B$12*$B$7+(1-$A$1081)*$D1014/$B$12*$C$7)</f>
        <v>0</v>
      </c>
    </row>
    <row r="1015" customFormat="false" ht="15" hidden="false" customHeight="false" outlineLevel="0" collapsed="false">
      <c r="A1015" s="21" t="n">
        <v>991</v>
      </c>
      <c r="B1015" s="27" t="n">
        <v>-0.804595907881077</v>
      </c>
      <c r="C1015" s="9" t="n">
        <f aca="false">SUM(AM1015:AV1015)</f>
        <v>1</v>
      </c>
      <c r="D1015" s="9" t="n">
        <f aca="false">SUM(AW1015:BF1015)</f>
        <v>0</v>
      </c>
      <c r="E1015" s="24" t="n">
        <f aca="false">(1-C1015/$B$12)*$B$8-C1015/$B$12*$B$7</f>
        <v>0.005</v>
      </c>
      <c r="F1015" s="24" t="n">
        <f aca="false">(1-D1015/$B$12)*$C$8-D1015/$B$12*$C$7</f>
        <v>0.09</v>
      </c>
      <c r="G1015" s="47" t="n">
        <f aca="false">$B$11*($B$10*C1015/$B$12*$B$7+(1-$B$10)*D1015/$B$12*$C$7)</f>
        <v>200</v>
      </c>
      <c r="H1015" s="24" t="n">
        <f aca="false">$B$10*E1015+(1-$B$10)*F1015</f>
        <v>0.0475</v>
      </c>
      <c r="I1015" s="21"/>
      <c r="J1015" s="21"/>
      <c r="K1015" s="21"/>
      <c r="L1015" s="21"/>
      <c r="M1015" s="21"/>
      <c r="N1015" s="21"/>
      <c r="O1015" s="21"/>
      <c r="P1015" s="21"/>
      <c r="Q1015" s="21"/>
      <c r="R1015" s="27" t="n">
        <v>0.733913011536974</v>
      </c>
      <c r="S1015" s="27" t="n">
        <v>0.604246051864533</v>
      </c>
      <c r="T1015" s="27" t="n">
        <v>-1.56250723453766</v>
      </c>
      <c r="U1015" s="27" t="n">
        <v>-0.360079857219126</v>
      </c>
      <c r="V1015" s="27" t="n">
        <v>1.30358987791347</v>
      </c>
      <c r="W1015" s="27" t="n">
        <v>-3.39332703061712</v>
      </c>
      <c r="X1015" s="27" t="n">
        <v>-0.204795123419262</v>
      </c>
      <c r="Y1015" s="27" t="n">
        <v>0.589175228513063</v>
      </c>
      <c r="Z1015" s="27" t="n">
        <v>1.15215151965389</v>
      </c>
      <c r="AA1015" s="27" t="n">
        <v>0.770138732035452</v>
      </c>
      <c r="AB1015" s="27" t="n">
        <v>1.83901965407142</v>
      </c>
      <c r="AC1015" s="27" t="n">
        <v>1.57996243454547</v>
      </c>
      <c r="AD1015" s="27" t="n">
        <v>2.25597250076878</v>
      </c>
      <c r="AE1015" s="27" t="n">
        <v>-1.26594094339129</v>
      </c>
      <c r="AF1015" s="27" t="n">
        <v>-1.18732663601196</v>
      </c>
      <c r="AG1015" s="27" t="n">
        <v>1.4894347495425</v>
      </c>
      <c r="AH1015" s="27" t="n">
        <v>-0.183850418950565</v>
      </c>
      <c r="AI1015" s="27" t="n">
        <v>0.133212305923078</v>
      </c>
      <c r="AJ1015" s="27" t="n">
        <v>0.857272416340523</v>
      </c>
      <c r="AK1015" s="27" t="n">
        <v>1.74936081071367</v>
      </c>
      <c r="AL1015" s="21"/>
      <c r="AM1015" s="31" t="n">
        <f aca="false">IF(SQRT($B$9)*$B1015+SQRT(1-$B$9)*R1015&lt;_xlfn.NORM.S.INV($B$6),1,0)</f>
        <v>0</v>
      </c>
      <c r="AN1015" s="31" t="n">
        <f aca="false">IF(SQRT($B$9)*$B1015+SQRT(1-$B$9)*S1015&lt;_xlfn.NORM.S.INV($B$6),1,0)</f>
        <v>0</v>
      </c>
      <c r="AO1015" s="31" t="n">
        <f aca="false">IF(SQRT($B$9)*$B1015+SQRT(1-$B$9)*T1015&lt;_xlfn.NORM.S.INV($B$6),1,0)</f>
        <v>0</v>
      </c>
      <c r="AP1015" s="31" t="n">
        <f aca="false">IF(SQRT($B$9)*$B1015+SQRT(1-$B$9)*U1015&lt;_xlfn.NORM.S.INV($B$6),1,0)</f>
        <v>0</v>
      </c>
      <c r="AQ1015" s="31" t="n">
        <f aca="false">IF(SQRT($B$9)*$B1015+SQRT(1-$B$9)*V1015&lt;_xlfn.NORM.S.INV($B$6),1,0)</f>
        <v>0</v>
      </c>
      <c r="AR1015" s="31" t="n">
        <f aca="false">IF(SQRT($B$9)*$B1015+SQRT(1-$B$9)*W1015&lt;_xlfn.NORM.S.INV($B$6),1,0)</f>
        <v>1</v>
      </c>
      <c r="AS1015" s="31" t="n">
        <f aca="false">IF(SQRT($B$9)*$B1015+SQRT(1-$B$9)*X1015&lt;_xlfn.NORM.S.INV($B$6),1,0)</f>
        <v>0</v>
      </c>
      <c r="AT1015" s="31" t="n">
        <f aca="false">IF(SQRT($B$9)*$B1015+SQRT(1-$B$9)*Y1015&lt;_xlfn.NORM.S.INV($B$6),1,0)</f>
        <v>0</v>
      </c>
      <c r="AU1015" s="31" t="n">
        <f aca="false">IF(SQRT($B$9)*$B1015+SQRT(1-$B$9)*Z1015&lt;_xlfn.NORM.S.INV($B$6),1,0)</f>
        <v>0</v>
      </c>
      <c r="AV1015" s="31" t="n">
        <f aca="false">IF(SQRT($B$9)*$B1015+SQRT(1-$B$9)*AA1015&lt;_xlfn.NORM.S.INV($B$6),1,0)</f>
        <v>0</v>
      </c>
      <c r="AW1015" s="31" t="n">
        <f aca="false">IF(SQRT($C$9)*$B1015+SQRT(1-$C$9)*AB1015&lt;_xlfn.NORM.S.INV($C$6),1,0)</f>
        <v>0</v>
      </c>
      <c r="AX1015" s="31" t="n">
        <f aca="false">IF(SQRT($C$9)*$B1015+SQRT(1-$C$9)*AC1015&lt;_xlfn.NORM.S.INV($C$6),1,0)</f>
        <v>0</v>
      </c>
      <c r="AY1015" s="31" t="n">
        <f aca="false">IF(SQRT($C$9)*$B1015+SQRT(1-$C$9)*AD1015&lt;_xlfn.NORM.S.INV($C$6),1,0)</f>
        <v>0</v>
      </c>
      <c r="AZ1015" s="31" t="n">
        <f aca="false">IF(SQRT($C$9)*$B1015+SQRT(1-$C$9)*AE1015&lt;_xlfn.NORM.S.INV($C$6),1,0)</f>
        <v>0</v>
      </c>
      <c r="BA1015" s="31" t="n">
        <f aca="false">IF(SQRT($C$9)*$B1015+SQRT(1-$C$9)*AF1015&lt;_xlfn.NORM.S.INV($C$6),1,0)</f>
        <v>0</v>
      </c>
      <c r="BB1015" s="31" t="n">
        <f aca="false">IF(SQRT($C$9)*$B1015+SQRT(1-$C$9)*AG1015&lt;_xlfn.NORM.S.INV($C$6),1,0)</f>
        <v>0</v>
      </c>
      <c r="BC1015" s="31" t="n">
        <f aca="false">IF(SQRT($C$9)*$B1015+SQRT(1-$C$9)*AH1015&lt;_xlfn.NORM.S.INV($C$6),1,0)</f>
        <v>0</v>
      </c>
      <c r="BD1015" s="31" t="n">
        <f aca="false">IF(SQRT($C$9)*$B1015+SQRT(1-$C$9)*AI1015&lt;_xlfn.NORM.S.INV($C$6),1,0)</f>
        <v>0</v>
      </c>
      <c r="BE1015" s="31" t="n">
        <f aca="false">IF(SQRT($C$9)*$B1015+SQRT(1-$C$9)*AJ1015&lt;_xlfn.NORM.S.INV($C$6),1,0)</f>
        <v>0</v>
      </c>
      <c r="BF1015" s="31" t="n">
        <f aca="false">IF(SQRT($C$9)*$B1015+SQRT(1-$C$9)*AK1015&lt;_xlfn.NORM.S.INV($C$6),1,0)</f>
        <v>0</v>
      </c>
      <c r="BG1015" s="21"/>
      <c r="BH1015" s="21"/>
      <c r="BI1015" s="31" t="n">
        <f aca="false">$B$11*(($A$1061)*$C1015/$B$12*$B$7+(1-$A$1061)*$D1015/$B$12*$C$7)</f>
        <v>0</v>
      </c>
      <c r="BJ1015" s="31" t="n">
        <f aca="false">$B$11*(($A$1062)*$C1015/$B$12*$B$7+(1-$A$1062)*$D1015/$B$12*$C$7)</f>
        <v>20</v>
      </c>
      <c r="BK1015" s="31" t="n">
        <f aca="false">$B$11*(($A$1063)*$C1015/$B$12*$B$7+(1-$A$1063)*$D1015/$B$12*$C$7)</f>
        <v>40</v>
      </c>
      <c r="BL1015" s="31" t="n">
        <f aca="false">$B$11*(($A$1064)*$C1015/$B$12*$B$7+(1-$A$1064)*$D1015/$B$12*$C$7)</f>
        <v>60</v>
      </c>
      <c r="BM1015" s="31" t="n">
        <f aca="false">$B$11*(($A$1065)*$C1015/$B$12*$B$7+(1-$A$1065)*$D1015/$B$12*$C$7)</f>
        <v>80</v>
      </c>
      <c r="BN1015" s="31" t="n">
        <f aca="false">$B$11*(($A$1066)*$C1015/$B$12*$B$7+(1-$A$1066)*$D1015/$B$12*$C$7)</f>
        <v>100</v>
      </c>
      <c r="BO1015" s="31" t="n">
        <f aca="false">$B$11*(($A$1067)*$C1015/$B$12*$B$7+(1-$A$1067)*$D1015/$B$12*$C$7)</f>
        <v>120</v>
      </c>
      <c r="BP1015" s="31" t="n">
        <f aca="false">$B$11*(($A$1068)*$C1015/$B$12*$B$7+(1-$A$1068)*$D1015/$B$12*$C$7)</f>
        <v>140</v>
      </c>
      <c r="BQ1015" s="31" t="n">
        <f aca="false">$B$11*(($A$1069)*$C1015/$B$12*$B$7+(1-$A$1069)*$D1015/$B$12*$C$7)</f>
        <v>160</v>
      </c>
      <c r="BR1015" s="31" t="n">
        <f aca="false">$B$11*(($A$1070)*$C1015/$B$12*$B$7+(1-$A$1070)*$D1015/$B$12*$C$7)</f>
        <v>180</v>
      </c>
      <c r="BS1015" s="31" t="n">
        <f aca="false">$B$11*(($A$1071)*$C1015/$B$12*$B$7+(1-$A$1071)*$D1015/$B$12*$C$7)</f>
        <v>200</v>
      </c>
      <c r="BT1015" s="31" t="n">
        <f aca="false">$B$11*(($A$1072)*$C1015/$B$12*$B$7+(1-$A$1072)*$D1015/$B$12*$C$7)</f>
        <v>220</v>
      </c>
      <c r="BU1015" s="31" t="n">
        <f aca="false">$B$11*(($A$1073)*$C1015/$B$12*$B$7+(1-$A$1073)*$D1015/$B$12*$C$7)</f>
        <v>240</v>
      </c>
      <c r="BV1015" s="31" t="n">
        <f aca="false">$B$11*(($A$1074)*$C1015/$B$12*$B$7+(1-$A$1074)*$D1015/$B$12*$C$7)</f>
        <v>260</v>
      </c>
      <c r="BW1015" s="31" t="n">
        <f aca="false">$B$11*(($A$1075)*$C1015/$B$12*$B$7+(1-$A$1075)*$D1015/$B$12*$C$7)</f>
        <v>280</v>
      </c>
      <c r="BX1015" s="31" t="n">
        <f aca="false">$B$11*(($A$1076)*$C1015/$B$12*$B$7+(1-$A$1076)*$D1015/$B$12*$C$7)</f>
        <v>300</v>
      </c>
      <c r="BY1015" s="31" t="n">
        <f aca="false">$B$11*(($A$1077)*$C1015/$B$12*$B$7+(1-$A$1077)*$D1015/$B$12*$C$7)</f>
        <v>320</v>
      </c>
      <c r="BZ1015" s="31" t="n">
        <f aca="false">$B$11*(($A$1078)*$C1015/$B$12*$B$7+(1-$A$1078)*$D1015/$B$12*$C$7)</f>
        <v>340</v>
      </c>
      <c r="CA1015" s="31" t="n">
        <f aca="false">$B$11*(($A$1079)*$C1015/$B$12*$B$7+(1-$A$1079)*$D1015/$B$12*$C$7)</f>
        <v>360</v>
      </c>
      <c r="CB1015" s="31" t="n">
        <f aca="false">$B$11*(($A$1080)*$C1015/$B$12*$B$7+(1-$A$1080)*$D1015/$B$12*$C$7)</f>
        <v>380</v>
      </c>
      <c r="CC1015" s="31" t="n">
        <f aca="false">$B$11*(($A$1081)*$C1015/$B$12*$B$7+(1-$A$1081)*$D1015/$B$12*$C$7)</f>
        <v>400</v>
      </c>
    </row>
    <row r="1016" customFormat="false" ht="15" hidden="false" customHeight="false" outlineLevel="0" collapsed="false">
      <c r="A1016" s="21" t="n">
        <v>992</v>
      </c>
      <c r="B1016" s="27" t="n">
        <v>0.914482255700342</v>
      </c>
      <c r="C1016" s="9" t="n">
        <f aca="false">SUM(AM1016:AV1016)</f>
        <v>0</v>
      </c>
      <c r="D1016" s="9" t="n">
        <f aca="false">SUM(AW1016:BF1016)</f>
        <v>0</v>
      </c>
      <c r="E1016" s="24" t="n">
        <f aca="false">(1-C1016/$B$12)*$B$8-C1016/$B$12*$B$7</f>
        <v>0.05</v>
      </c>
      <c r="F1016" s="24" t="n">
        <f aca="false">(1-D1016/$B$12)*$C$8-D1016/$B$12*$C$7</f>
        <v>0.09</v>
      </c>
      <c r="G1016" s="47" t="n">
        <f aca="false">$B$11*($B$10*C1016/$B$12*$B$7+(1-$B$10)*D1016/$B$12*$C$7)</f>
        <v>0</v>
      </c>
      <c r="H1016" s="24" t="n">
        <f aca="false">$B$10*E1016+(1-$B$10)*F1016</f>
        <v>0.07</v>
      </c>
      <c r="I1016" s="21"/>
      <c r="J1016" s="21"/>
      <c r="K1016" s="21"/>
      <c r="L1016" s="21"/>
      <c r="M1016" s="21"/>
      <c r="N1016" s="21"/>
      <c r="O1016" s="21"/>
      <c r="P1016" s="21"/>
      <c r="Q1016" s="21"/>
      <c r="R1016" s="27" t="n">
        <v>-0.352617911058179</v>
      </c>
      <c r="S1016" s="27" t="n">
        <v>-1.18658412447106</v>
      </c>
      <c r="T1016" s="27" t="n">
        <v>0.572857556465184</v>
      </c>
      <c r="U1016" s="27" t="n">
        <v>0.066015445578782</v>
      </c>
      <c r="V1016" s="27" t="n">
        <v>1.71958218156427</v>
      </c>
      <c r="W1016" s="27" t="n">
        <v>-0.50208027515324</v>
      </c>
      <c r="X1016" s="27" t="n">
        <v>0.706800544562309</v>
      </c>
      <c r="Y1016" s="27" t="n">
        <v>1.27686795828015</v>
      </c>
      <c r="Z1016" s="27" t="n">
        <v>1.37336321613829</v>
      </c>
      <c r="AA1016" s="27" t="n">
        <v>0.961717570995864</v>
      </c>
      <c r="AB1016" s="27" t="n">
        <v>0.215549278119998</v>
      </c>
      <c r="AC1016" s="27" t="n">
        <v>0.414940809004519</v>
      </c>
      <c r="AD1016" s="27" t="n">
        <v>-1.18771141970552</v>
      </c>
      <c r="AE1016" s="27" t="n">
        <v>1.12767602173185</v>
      </c>
      <c r="AF1016" s="27" t="n">
        <v>-0.45892501851017</v>
      </c>
      <c r="AG1016" s="27" t="n">
        <v>1.31724845558977</v>
      </c>
      <c r="AH1016" s="27" t="n">
        <v>2.39901904248477</v>
      </c>
      <c r="AI1016" s="27" t="n">
        <v>0.387849229605254</v>
      </c>
      <c r="AJ1016" s="27" t="n">
        <v>0.0534151171970814</v>
      </c>
      <c r="AK1016" s="27" t="n">
        <v>-0.0660572746929523</v>
      </c>
      <c r="AL1016" s="21"/>
      <c r="AM1016" s="31" t="n">
        <f aca="false">IF(SQRT($B$9)*$B1016+SQRT(1-$B$9)*R1016&lt;_xlfn.NORM.S.INV($B$6),1,0)</f>
        <v>0</v>
      </c>
      <c r="AN1016" s="31" t="n">
        <f aca="false">IF(SQRT($B$9)*$B1016+SQRT(1-$B$9)*S1016&lt;_xlfn.NORM.S.INV($B$6),1,0)</f>
        <v>0</v>
      </c>
      <c r="AO1016" s="31" t="n">
        <f aca="false">IF(SQRT($B$9)*$B1016+SQRT(1-$B$9)*T1016&lt;_xlfn.NORM.S.INV($B$6),1,0)</f>
        <v>0</v>
      </c>
      <c r="AP1016" s="31" t="n">
        <f aca="false">IF(SQRT($B$9)*$B1016+SQRT(1-$B$9)*U1016&lt;_xlfn.NORM.S.INV($B$6),1,0)</f>
        <v>0</v>
      </c>
      <c r="AQ1016" s="31" t="n">
        <f aca="false">IF(SQRT($B$9)*$B1016+SQRT(1-$B$9)*V1016&lt;_xlfn.NORM.S.INV($B$6),1,0)</f>
        <v>0</v>
      </c>
      <c r="AR1016" s="31" t="n">
        <f aca="false">IF(SQRT($B$9)*$B1016+SQRT(1-$B$9)*W1016&lt;_xlfn.NORM.S.INV($B$6),1,0)</f>
        <v>0</v>
      </c>
      <c r="AS1016" s="31" t="n">
        <f aca="false">IF(SQRT($B$9)*$B1016+SQRT(1-$B$9)*X1016&lt;_xlfn.NORM.S.INV($B$6),1,0)</f>
        <v>0</v>
      </c>
      <c r="AT1016" s="31" t="n">
        <f aca="false">IF(SQRT($B$9)*$B1016+SQRT(1-$B$9)*Y1016&lt;_xlfn.NORM.S.INV($B$6),1,0)</f>
        <v>0</v>
      </c>
      <c r="AU1016" s="31" t="n">
        <f aca="false">IF(SQRT($B$9)*$B1016+SQRT(1-$B$9)*Z1016&lt;_xlfn.NORM.S.INV($B$6),1,0)</f>
        <v>0</v>
      </c>
      <c r="AV1016" s="31" t="n">
        <f aca="false">IF(SQRT($B$9)*$B1016+SQRT(1-$B$9)*AA1016&lt;_xlfn.NORM.S.INV($B$6),1,0)</f>
        <v>0</v>
      </c>
      <c r="AW1016" s="31" t="n">
        <f aca="false">IF(SQRT($C$9)*$B1016+SQRT(1-$C$9)*AB1016&lt;_xlfn.NORM.S.INV($C$6),1,0)</f>
        <v>0</v>
      </c>
      <c r="AX1016" s="31" t="n">
        <f aca="false">IF(SQRT($C$9)*$B1016+SQRT(1-$C$9)*AC1016&lt;_xlfn.NORM.S.INV($C$6),1,0)</f>
        <v>0</v>
      </c>
      <c r="AY1016" s="31" t="n">
        <f aca="false">IF(SQRT($C$9)*$B1016+SQRT(1-$C$9)*AD1016&lt;_xlfn.NORM.S.INV($C$6),1,0)</f>
        <v>0</v>
      </c>
      <c r="AZ1016" s="31" t="n">
        <f aca="false">IF(SQRT($C$9)*$B1016+SQRT(1-$C$9)*AE1016&lt;_xlfn.NORM.S.INV($C$6),1,0)</f>
        <v>0</v>
      </c>
      <c r="BA1016" s="31" t="n">
        <f aca="false">IF(SQRT($C$9)*$B1016+SQRT(1-$C$9)*AF1016&lt;_xlfn.NORM.S.INV($C$6),1,0)</f>
        <v>0</v>
      </c>
      <c r="BB1016" s="31" t="n">
        <f aca="false">IF(SQRT($C$9)*$B1016+SQRT(1-$C$9)*AG1016&lt;_xlfn.NORM.S.INV($C$6),1,0)</f>
        <v>0</v>
      </c>
      <c r="BC1016" s="31" t="n">
        <f aca="false">IF(SQRT($C$9)*$B1016+SQRT(1-$C$9)*AH1016&lt;_xlfn.NORM.S.INV($C$6),1,0)</f>
        <v>0</v>
      </c>
      <c r="BD1016" s="31" t="n">
        <f aca="false">IF(SQRT($C$9)*$B1016+SQRT(1-$C$9)*AI1016&lt;_xlfn.NORM.S.INV($C$6),1,0)</f>
        <v>0</v>
      </c>
      <c r="BE1016" s="31" t="n">
        <f aca="false">IF(SQRT($C$9)*$B1016+SQRT(1-$C$9)*AJ1016&lt;_xlfn.NORM.S.INV($C$6),1,0)</f>
        <v>0</v>
      </c>
      <c r="BF1016" s="31" t="n">
        <f aca="false">IF(SQRT($C$9)*$B1016+SQRT(1-$C$9)*AK1016&lt;_xlfn.NORM.S.INV($C$6),1,0)</f>
        <v>0</v>
      </c>
      <c r="BG1016" s="21"/>
      <c r="BH1016" s="21"/>
      <c r="BI1016" s="31" t="n">
        <f aca="false">$B$11*(($A$1061)*$C1016/$B$12*$B$7+(1-$A$1061)*$D1016/$B$12*$C$7)</f>
        <v>0</v>
      </c>
      <c r="BJ1016" s="31" t="n">
        <f aca="false">$B$11*(($A$1062)*$C1016/$B$12*$B$7+(1-$A$1062)*$D1016/$B$12*$C$7)</f>
        <v>0</v>
      </c>
      <c r="BK1016" s="31" t="n">
        <f aca="false">$B$11*(($A$1063)*$C1016/$B$12*$B$7+(1-$A$1063)*$D1016/$B$12*$C$7)</f>
        <v>0</v>
      </c>
      <c r="BL1016" s="31" t="n">
        <f aca="false">$B$11*(($A$1064)*$C1016/$B$12*$B$7+(1-$A$1064)*$D1016/$B$12*$C$7)</f>
        <v>0</v>
      </c>
      <c r="BM1016" s="31" t="n">
        <f aca="false">$B$11*(($A$1065)*$C1016/$B$12*$B$7+(1-$A$1065)*$D1016/$B$12*$C$7)</f>
        <v>0</v>
      </c>
      <c r="BN1016" s="31" t="n">
        <f aca="false">$B$11*(($A$1066)*$C1016/$B$12*$B$7+(1-$A$1066)*$D1016/$B$12*$C$7)</f>
        <v>0</v>
      </c>
      <c r="BO1016" s="31" t="n">
        <f aca="false">$B$11*(($A$1067)*$C1016/$B$12*$B$7+(1-$A$1067)*$D1016/$B$12*$C$7)</f>
        <v>0</v>
      </c>
      <c r="BP1016" s="31" t="n">
        <f aca="false">$B$11*(($A$1068)*$C1016/$B$12*$B$7+(1-$A$1068)*$D1016/$B$12*$C$7)</f>
        <v>0</v>
      </c>
      <c r="BQ1016" s="31" t="n">
        <f aca="false">$B$11*(($A$1069)*$C1016/$B$12*$B$7+(1-$A$1069)*$D1016/$B$12*$C$7)</f>
        <v>0</v>
      </c>
      <c r="BR1016" s="31" t="n">
        <f aca="false">$B$11*(($A$1070)*$C1016/$B$12*$B$7+(1-$A$1070)*$D1016/$B$12*$C$7)</f>
        <v>0</v>
      </c>
      <c r="BS1016" s="31" t="n">
        <f aca="false">$B$11*(($A$1071)*$C1016/$B$12*$B$7+(1-$A$1071)*$D1016/$B$12*$C$7)</f>
        <v>0</v>
      </c>
      <c r="BT1016" s="31" t="n">
        <f aca="false">$B$11*(($A$1072)*$C1016/$B$12*$B$7+(1-$A$1072)*$D1016/$B$12*$C$7)</f>
        <v>0</v>
      </c>
      <c r="BU1016" s="31" t="n">
        <f aca="false">$B$11*(($A$1073)*$C1016/$B$12*$B$7+(1-$A$1073)*$D1016/$B$12*$C$7)</f>
        <v>0</v>
      </c>
      <c r="BV1016" s="31" t="n">
        <f aca="false">$B$11*(($A$1074)*$C1016/$B$12*$B$7+(1-$A$1074)*$D1016/$B$12*$C$7)</f>
        <v>0</v>
      </c>
      <c r="BW1016" s="31" t="n">
        <f aca="false">$B$11*(($A$1075)*$C1016/$B$12*$B$7+(1-$A$1075)*$D1016/$B$12*$C$7)</f>
        <v>0</v>
      </c>
      <c r="BX1016" s="31" t="n">
        <f aca="false">$B$11*(($A$1076)*$C1016/$B$12*$B$7+(1-$A$1076)*$D1016/$B$12*$C$7)</f>
        <v>0</v>
      </c>
      <c r="BY1016" s="31" t="n">
        <f aca="false">$B$11*(($A$1077)*$C1016/$B$12*$B$7+(1-$A$1077)*$D1016/$B$12*$C$7)</f>
        <v>0</v>
      </c>
      <c r="BZ1016" s="31" t="n">
        <f aca="false">$B$11*(($A$1078)*$C1016/$B$12*$B$7+(1-$A$1078)*$D1016/$B$12*$C$7)</f>
        <v>0</v>
      </c>
      <c r="CA1016" s="31" t="n">
        <f aca="false">$B$11*(($A$1079)*$C1016/$B$12*$B$7+(1-$A$1079)*$D1016/$B$12*$C$7)</f>
        <v>0</v>
      </c>
      <c r="CB1016" s="31" t="n">
        <f aca="false">$B$11*(($A$1080)*$C1016/$B$12*$B$7+(1-$A$1080)*$D1016/$B$12*$C$7)</f>
        <v>0</v>
      </c>
      <c r="CC1016" s="31" t="n">
        <f aca="false">$B$11*(($A$1081)*$C1016/$B$12*$B$7+(1-$A$1081)*$D1016/$B$12*$C$7)</f>
        <v>0</v>
      </c>
    </row>
    <row r="1017" customFormat="false" ht="15" hidden="false" customHeight="false" outlineLevel="0" collapsed="false">
      <c r="A1017" s="21" t="n">
        <v>993</v>
      </c>
      <c r="B1017" s="27" t="n">
        <v>-1.04253633870369</v>
      </c>
      <c r="C1017" s="9" t="n">
        <f aca="false">SUM(AM1017:AV1017)</f>
        <v>0</v>
      </c>
      <c r="D1017" s="9" t="n">
        <f aca="false">SUM(AW1017:BF1017)</f>
        <v>0</v>
      </c>
      <c r="E1017" s="24" t="n">
        <f aca="false">(1-C1017/$B$12)*$B$8-C1017/$B$12*$B$7</f>
        <v>0.05</v>
      </c>
      <c r="F1017" s="24" t="n">
        <f aca="false">(1-D1017/$B$12)*$C$8-D1017/$B$12*$C$7</f>
        <v>0.09</v>
      </c>
      <c r="G1017" s="47" t="n">
        <f aca="false">$B$11*($B$10*C1017/$B$12*$B$7+(1-$B$10)*D1017/$B$12*$C$7)</f>
        <v>0</v>
      </c>
      <c r="H1017" s="24" t="n">
        <f aca="false">$B$10*E1017+(1-$B$10)*F1017</f>
        <v>0.07</v>
      </c>
      <c r="I1017" s="21"/>
      <c r="J1017" s="21"/>
      <c r="K1017" s="21"/>
      <c r="L1017" s="21"/>
      <c r="M1017" s="21"/>
      <c r="N1017" s="21"/>
      <c r="O1017" s="21"/>
      <c r="P1017" s="21"/>
      <c r="Q1017" s="21"/>
      <c r="R1017" s="27" t="n">
        <v>1.63921279898167</v>
      </c>
      <c r="S1017" s="27" t="n">
        <v>-0.504182769761195</v>
      </c>
      <c r="T1017" s="27" t="n">
        <v>-1.10121696818305</v>
      </c>
      <c r="U1017" s="27" t="n">
        <v>1.33491792679016</v>
      </c>
      <c r="V1017" s="27" t="n">
        <v>-0.769375796433871</v>
      </c>
      <c r="W1017" s="27" t="n">
        <v>0.548796569223097</v>
      </c>
      <c r="X1017" s="27" t="n">
        <v>-0.870138869239899</v>
      </c>
      <c r="Y1017" s="27" t="n">
        <v>1.97661000278307</v>
      </c>
      <c r="Z1017" s="27" t="n">
        <v>1.32196116128602</v>
      </c>
      <c r="AA1017" s="27" t="n">
        <v>-0.283693009035643</v>
      </c>
      <c r="AB1017" s="27" t="n">
        <v>-1.12352165732056</v>
      </c>
      <c r="AC1017" s="27" t="n">
        <v>-0.202748097949526</v>
      </c>
      <c r="AD1017" s="27" t="n">
        <v>1.64136692417186</v>
      </c>
      <c r="AE1017" s="27" t="n">
        <v>-0.130948506827358</v>
      </c>
      <c r="AF1017" s="27" t="n">
        <v>0.449891072032217</v>
      </c>
      <c r="AG1017" s="27" t="n">
        <v>0.692819251339265</v>
      </c>
      <c r="AH1017" s="27" t="n">
        <v>-0.798719840150961</v>
      </c>
      <c r="AI1017" s="27" t="n">
        <v>-1.15163684726828</v>
      </c>
      <c r="AJ1017" s="27" t="n">
        <v>-0.0417443172148824</v>
      </c>
      <c r="AK1017" s="27" t="n">
        <v>-0.286211124091018</v>
      </c>
      <c r="AL1017" s="21"/>
      <c r="AM1017" s="31" t="n">
        <f aca="false">IF(SQRT($B$9)*$B1017+SQRT(1-$B$9)*R1017&lt;_xlfn.NORM.S.INV($B$6),1,0)</f>
        <v>0</v>
      </c>
      <c r="AN1017" s="31" t="n">
        <f aca="false">IF(SQRT($B$9)*$B1017+SQRT(1-$B$9)*S1017&lt;_xlfn.NORM.S.INV($B$6),1,0)</f>
        <v>0</v>
      </c>
      <c r="AO1017" s="31" t="n">
        <f aca="false">IF(SQRT($B$9)*$B1017+SQRT(1-$B$9)*T1017&lt;_xlfn.NORM.S.INV($B$6),1,0)</f>
        <v>0</v>
      </c>
      <c r="AP1017" s="31" t="n">
        <f aca="false">IF(SQRT($B$9)*$B1017+SQRT(1-$B$9)*U1017&lt;_xlfn.NORM.S.INV($B$6),1,0)</f>
        <v>0</v>
      </c>
      <c r="AQ1017" s="31" t="n">
        <f aca="false">IF(SQRT($B$9)*$B1017+SQRT(1-$B$9)*V1017&lt;_xlfn.NORM.S.INV($B$6),1,0)</f>
        <v>0</v>
      </c>
      <c r="AR1017" s="31" t="n">
        <f aca="false">IF(SQRT($B$9)*$B1017+SQRT(1-$B$9)*W1017&lt;_xlfn.NORM.S.INV($B$6),1,0)</f>
        <v>0</v>
      </c>
      <c r="AS1017" s="31" t="n">
        <f aca="false">IF(SQRT($B$9)*$B1017+SQRT(1-$B$9)*X1017&lt;_xlfn.NORM.S.INV($B$6),1,0)</f>
        <v>0</v>
      </c>
      <c r="AT1017" s="31" t="n">
        <f aca="false">IF(SQRT($B$9)*$B1017+SQRT(1-$B$9)*Y1017&lt;_xlfn.NORM.S.INV($B$6),1,0)</f>
        <v>0</v>
      </c>
      <c r="AU1017" s="31" t="n">
        <f aca="false">IF(SQRT($B$9)*$B1017+SQRT(1-$B$9)*Z1017&lt;_xlfn.NORM.S.INV($B$6),1,0)</f>
        <v>0</v>
      </c>
      <c r="AV1017" s="31" t="n">
        <f aca="false">IF(SQRT($B$9)*$B1017+SQRT(1-$B$9)*AA1017&lt;_xlfn.NORM.S.INV($B$6),1,0)</f>
        <v>0</v>
      </c>
      <c r="AW1017" s="31" t="n">
        <f aca="false">IF(SQRT($C$9)*$B1017+SQRT(1-$C$9)*AB1017&lt;_xlfn.NORM.S.INV($C$6),1,0)</f>
        <v>0</v>
      </c>
      <c r="AX1017" s="31" t="n">
        <f aca="false">IF(SQRT($C$9)*$B1017+SQRT(1-$C$9)*AC1017&lt;_xlfn.NORM.S.INV($C$6),1,0)</f>
        <v>0</v>
      </c>
      <c r="AY1017" s="31" t="n">
        <f aca="false">IF(SQRT($C$9)*$B1017+SQRT(1-$C$9)*AD1017&lt;_xlfn.NORM.S.INV($C$6),1,0)</f>
        <v>0</v>
      </c>
      <c r="AZ1017" s="31" t="n">
        <f aca="false">IF(SQRT($C$9)*$B1017+SQRT(1-$C$9)*AE1017&lt;_xlfn.NORM.S.INV($C$6),1,0)</f>
        <v>0</v>
      </c>
      <c r="BA1017" s="31" t="n">
        <f aca="false">IF(SQRT($C$9)*$B1017+SQRT(1-$C$9)*AF1017&lt;_xlfn.NORM.S.INV($C$6),1,0)</f>
        <v>0</v>
      </c>
      <c r="BB1017" s="31" t="n">
        <f aca="false">IF(SQRT($C$9)*$B1017+SQRT(1-$C$9)*AG1017&lt;_xlfn.NORM.S.INV($C$6),1,0)</f>
        <v>0</v>
      </c>
      <c r="BC1017" s="31" t="n">
        <f aca="false">IF(SQRT($C$9)*$B1017+SQRT(1-$C$9)*AH1017&lt;_xlfn.NORM.S.INV($C$6),1,0)</f>
        <v>0</v>
      </c>
      <c r="BD1017" s="31" t="n">
        <f aca="false">IF(SQRT($C$9)*$B1017+SQRT(1-$C$9)*AI1017&lt;_xlfn.NORM.S.INV($C$6),1,0)</f>
        <v>0</v>
      </c>
      <c r="BE1017" s="31" t="n">
        <f aca="false">IF(SQRT($C$9)*$B1017+SQRT(1-$C$9)*AJ1017&lt;_xlfn.NORM.S.INV($C$6),1,0)</f>
        <v>0</v>
      </c>
      <c r="BF1017" s="31" t="n">
        <f aca="false">IF(SQRT($C$9)*$B1017+SQRT(1-$C$9)*AK1017&lt;_xlfn.NORM.S.INV($C$6),1,0)</f>
        <v>0</v>
      </c>
      <c r="BG1017" s="21"/>
      <c r="BH1017" s="21"/>
      <c r="BI1017" s="31" t="n">
        <f aca="false">$B$11*(($A$1061)*$C1017/$B$12*$B$7+(1-$A$1061)*$D1017/$B$12*$C$7)</f>
        <v>0</v>
      </c>
      <c r="BJ1017" s="31" t="n">
        <f aca="false">$B$11*(($A$1062)*$C1017/$B$12*$B$7+(1-$A$1062)*$D1017/$B$12*$C$7)</f>
        <v>0</v>
      </c>
      <c r="BK1017" s="31" t="n">
        <f aca="false">$B$11*(($A$1063)*$C1017/$B$12*$B$7+(1-$A$1063)*$D1017/$B$12*$C$7)</f>
        <v>0</v>
      </c>
      <c r="BL1017" s="31" t="n">
        <f aca="false">$B$11*(($A$1064)*$C1017/$B$12*$B$7+(1-$A$1064)*$D1017/$B$12*$C$7)</f>
        <v>0</v>
      </c>
      <c r="BM1017" s="31" t="n">
        <f aca="false">$B$11*(($A$1065)*$C1017/$B$12*$B$7+(1-$A$1065)*$D1017/$B$12*$C$7)</f>
        <v>0</v>
      </c>
      <c r="BN1017" s="31" t="n">
        <f aca="false">$B$11*(($A$1066)*$C1017/$B$12*$B$7+(1-$A$1066)*$D1017/$B$12*$C$7)</f>
        <v>0</v>
      </c>
      <c r="BO1017" s="31" t="n">
        <f aca="false">$B$11*(($A$1067)*$C1017/$B$12*$B$7+(1-$A$1067)*$D1017/$B$12*$C$7)</f>
        <v>0</v>
      </c>
      <c r="BP1017" s="31" t="n">
        <f aca="false">$B$11*(($A$1068)*$C1017/$B$12*$B$7+(1-$A$1068)*$D1017/$B$12*$C$7)</f>
        <v>0</v>
      </c>
      <c r="BQ1017" s="31" t="n">
        <f aca="false">$B$11*(($A$1069)*$C1017/$B$12*$B$7+(1-$A$1069)*$D1017/$B$12*$C$7)</f>
        <v>0</v>
      </c>
      <c r="BR1017" s="31" t="n">
        <f aca="false">$B$11*(($A$1070)*$C1017/$B$12*$B$7+(1-$A$1070)*$D1017/$B$12*$C$7)</f>
        <v>0</v>
      </c>
      <c r="BS1017" s="31" t="n">
        <f aca="false">$B$11*(($A$1071)*$C1017/$B$12*$B$7+(1-$A$1071)*$D1017/$B$12*$C$7)</f>
        <v>0</v>
      </c>
      <c r="BT1017" s="31" t="n">
        <f aca="false">$B$11*(($A$1072)*$C1017/$B$12*$B$7+(1-$A$1072)*$D1017/$B$12*$C$7)</f>
        <v>0</v>
      </c>
      <c r="BU1017" s="31" t="n">
        <f aca="false">$B$11*(($A$1073)*$C1017/$B$12*$B$7+(1-$A$1073)*$D1017/$B$12*$C$7)</f>
        <v>0</v>
      </c>
      <c r="BV1017" s="31" t="n">
        <f aca="false">$B$11*(($A$1074)*$C1017/$B$12*$B$7+(1-$A$1074)*$D1017/$B$12*$C$7)</f>
        <v>0</v>
      </c>
      <c r="BW1017" s="31" t="n">
        <f aca="false">$B$11*(($A$1075)*$C1017/$B$12*$B$7+(1-$A$1075)*$D1017/$B$12*$C$7)</f>
        <v>0</v>
      </c>
      <c r="BX1017" s="31" t="n">
        <f aca="false">$B$11*(($A$1076)*$C1017/$B$12*$B$7+(1-$A$1076)*$D1017/$B$12*$C$7)</f>
        <v>0</v>
      </c>
      <c r="BY1017" s="31" t="n">
        <f aca="false">$B$11*(($A$1077)*$C1017/$B$12*$B$7+(1-$A$1077)*$D1017/$B$12*$C$7)</f>
        <v>0</v>
      </c>
      <c r="BZ1017" s="31" t="n">
        <f aca="false">$B$11*(($A$1078)*$C1017/$B$12*$B$7+(1-$A$1078)*$D1017/$B$12*$C$7)</f>
        <v>0</v>
      </c>
      <c r="CA1017" s="31" t="n">
        <f aca="false">$B$11*(($A$1079)*$C1017/$B$12*$B$7+(1-$A$1079)*$D1017/$B$12*$C$7)</f>
        <v>0</v>
      </c>
      <c r="CB1017" s="31" t="n">
        <f aca="false">$B$11*(($A$1080)*$C1017/$B$12*$B$7+(1-$A$1080)*$D1017/$B$12*$C$7)</f>
        <v>0</v>
      </c>
      <c r="CC1017" s="31" t="n">
        <f aca="false">$B$11*(($A$1081)*$C1017/$B$12*$B$7+(1-$A$1081)*$D1017/$B$12*$C$7)</f>
        <v>0</v>
      </c>
    </row>
    <row r="1018" customFormat="false" ht="15" hidden="false" customHeight="false" outlineLevel="0" collapsed="false">
      <c r="A1018" s="21" t="n">
        <v>994</v>
      </c>
      <c r="B1018" s="27" t="n">
        <v>-0.0636184571908905</v>
      </c>
      <c r="C1018" s="9" t="n">
        <f aca="false">SUM(AM1018:AV1018)</f>
        <v>0</v>
      </c>
      <c r="D1018" s="9" t="n">
        <f aca="false">SUM(AW1018:BF1018)</f>
        <v>0</v>
      </c>
      <c r="E1018" s="24" t="n">
        <f aca="false">(1-C1018/$B$12)*$B$8-C1018/$B$12*$B$7</f>
        <v>0.05</v>
      </c>
      <c r="F1018" s="24" t="n">
        <f aca="false">(1-D1018/$B$12)*$C$8-D1018/$B$12*$C$7</f>
        <v>0.09</v>
      </c>
      <c r="G1018" s="47" t="n">
        <f aca="false">$B$11*($B$10*C1018/$B$12*$B$7+(1-$B$10)*D1018/$B$12*$C$7)</f>
        <v>0</v>
      </c>
      <c r="H1018" s="24" t="n">
        <f aca="false">$B$10*E1018+(1-$B$10)*F1018</f>
        <v>0.07</v>
      </c>
      <c r="I1018" s="21"/>
      <c r="J1018" s="21"/>
      <c r="K1018" s="21"/>
      <c r="L1018" s="21"/>
      <c r="M1018" s="21"/>
      <c r="N1018" s="21"/>
      <c r="O1018" s="21"/>
      <c r="P1018" s="21"/>
      <c r="Q1018" s="21"/>
      <c r="R1018" s="27" t="n">
        <v>-0.742548705391767</v>
      </c>
      <c r="S1018" s="27" t="n">
        <v>-0.0725373608118267</v>
      </c>
      <c r="T1018" s="27" t="n">
        <v>-2.27146918183928</v>
      </c>
      <c r="U1018" s="27" t="n">
        <v>2.78788692136955</v>
      </c>
      <c r="V1018" s="27" t="n">
        <v>-0.258569247300097</v>
      </c>
      <c r="W1018" s="27" t="n">
        <v>-0.166718801267105</v>
      </c>
      <c r="X1018" s="27" t="n">
        <v>-0.558700091259955</v>
      </c>
      <c r="Y1018" s="27" t="n">
        <v>2.44904120255421</v>
      </c>
      <c r="Z1018" s="27" t="n">
        <v>-1.35278523631877</v>
      </c>
      <c r="AA1018" s="27" t="n">
        <v>-0.518300437079852</v>
      </c>
      <c r="AB1018" s="27" t="n">
        <v>1.40402518722613</v>
      </c>
      <c r="AC1018" s="27" t="n">
        <v>0.702113468575291</v>
      </c>
      <c r="AD1018" s="27" t="n">
        <v>0.801023245677037</v>
      </c>
      <c r="AE1018" s="27" t="n">
        <v>0.90901827826747</v>
      </c>
      <c r="AF1018" s="27" t="n">
        <v>-0.546061183636315</v>
      </c>
      <c r="AG1018" s="27" t="n">
        <v>0.961573813268431</v>
      </c>
      <c r="AH1018" s="27" t="n">
        <v>-0.0964098808338407</v>
      </c>
      <c r="AI1018" s="27" t="n">
        <v>-0.436182957575293</v>
      </c>
      <c r="AJ1018" s="27" t="n">
        <v>0.782573692216443</v>
      </c>
      <c r="AK1018" s="27" t="n">
        <v>1.76311011572286</v>
      </c>
      <c r="AL1018" s="21"/>
      <c r="AM1018" s="31" t="n">
        <f aca="false">IF(SQRT($B$9)*$B1018+SQRT(1-$B$9)*R1018&lt;_xlfn.NORM.S.INV($B$6),1,0)</f>
        <v>0</v>
      </c>
      <c r="AN1018" s="31" t="n">
        <f aca="false">IF(SQRT($B$9)*$B1018+SQRT(1-$B$9)*S1018&lt;_xlfn.NORM.S.INV($B$6),1,0)</f>
        <v>0</v>
      </c>
      <c r="AO1018" s="31" t="n">
        <f aca="false">IF(SQRT($B$9)*$B1018+SQRT(1-$B$9)*T1018&lt;_xlfn.NORM.S.INV($B$6),1,0)</f>
        <v>0</v>
      </c>
      <c r="AP1018" s="31" t="n">
        <f aca="false">IF(SQRT($B$9)*$B1018+SQRT(1-$B$9)*U1018&lt;_xlfn.NORM.S.INV($B$6),1,0)</f>
        <v>0</v>
      </c>
      <c r="AQ1018" s="31" t="n">
        <f aca="false">IF(SQRT($B$9)*$B1018+SQRT(1-$B$9)*V1018&lt;_xlfn.NORM.S.INV($B$6),1,0)</f>
        <v>0</v>
      </c>
      <c r="AR1018" s="31" t="n">
        <f aca="false">IF(SQRT($B$9)*$B1018+SQRT(1-$B$9)*W1018&lt;_xlfn.NORM.S.INV($B$6),1,0)</f>
        <v>0</v>
      </c>
      <c r="AS1018" s="31" t="n">
        <f aca="false">IF(SQRT($B$9)*$B1018+SQRT(1-$B$9)*X1018&lt;_xlfn.NORM.S.INV($B$6),1,0)</f>
        <v>0</v>
      </c>
      <c r="AT1018" s="31" t="n">
        <f aca="false">IF(SQRT($B$9)*$B1018+SQRT(1-$B$9)*Y1018&lt;_xlfn.NORM.S.INV($B$6),1,0)</f>
        <v>0</v>
      </c>
      <c r="AU1018" s="31" t="n">
        <f aca="false">IF(SQRT($B$9)*$B1018+SQRT(1-$B$9)*Z1018&lt;_xlfn.NORM.S.INV($B$6),1,0)</f>
        <v>0</v>
      </c>
      <c r="AV1018" s="31" t="n">
        <f aca="false">IF(SQRT($B$9)*$B1018+SQRT(1-$B$9)*AA1018&lt;_xlfn.NORM.S.INV($B$6),1,0)</f>
        <v>0</v>
      </c>
      <c r="AW1018" s="31" t="n">
        <f aca="false">IF(SQRT($C$9)*$B1018+SQRT(1-$C$9)*AB1018&lt;_xlfn.NORM.S.INV($C$6),1,0)</f>
        <v>0</v>
      </c>
      <c r="AX1018" s="31" t="n">
        <f aca="false">IF(SQRT($C$9)*$B1018+SQRT(1-$C$9)*AC1018&lt;_xlfn.NORM.S.INV($C$6),1,0)</f>
        <v>0</v>
      </c>
      <c r="AY1018" s="31" t="n">
        <f aca="false">IF(SQRT($C$9)*$B1018+SQRT(1-$C$9)*AD1018&lt;_xlfn.NORM.S.INV($C$6),1,0)</f>
        <v>0</v>
      </c>
      <c r="AZ1018" s="31" t="n">
        <f aca="false">IF(SQRT($C$9)*$B1018+SQRT(1-$C$9)*AE1018&lt;_xlfn.NORM.S.INV($C$6),1,0)</f>
        <v>0</v>
      </c>
      <c r="BA1018" s="31" t="n">
        <f aca="false">IF(SQRT($C$9)*$B1018+SQRT(1-$C$9)*AF1018&lt;_xlfn.NORM.S.INV($C$6),1,0)</f>
        <v>0</v>
      </c>
      <c r="BB1018" s="31" t="n">
        <f aca="false">IF(SQRT($C$9)*$B1018+SQRT(1-$C$9)*AG1018&lt;_xlfn.NORM.S.INV($C$6),1,0)</f>
        <v>0</v>
      </c>
      <c r="BC1018" s="31" t="n">
        <f aca="false">IF(SQRT($C$9)*$B1018+SQRT(1-$C$9)*AH1018&lt;_xlfn.NORM.S.INV($C$6),1,0)</f>
        <v>0</v>
      </c>
      <c r="BD1018" s="31" t="n">
        <f aca="false">IF(SQRT($C$9)*$B1018+SQRT(1-$C$9)*AI1018&lt;_xlfn.NORM.S.INV($C$6),1,0)</f>
        <v>0</v>
      </c>
      <c r="BE1018" s="31" t="n">
        <f aca="false">IF(SQRT($C$9)*$B1018+SQRT(1-$C$9)*AJ1018&lt;_xlfn.NORM.S.INV($C$6),1,0)</f>
        <v>0</v>
      </c>
      <c r="BF1018" s="31" t="n">
        <f aca="false">IF(SQRT($C$9)*$B1018+SQRT(1-$C$9)*AK1018&lt;_xlfn.NORM.S.INV($C$6),1,0)</f>
        <v>0</v>
      </c>
      <c r="BG1018" s="21"/>
      <c r="BH1018" s="21"/>
      <c r="BI1018" s="31" t="n">
        <f aca="false">$B$11*(($A$1061)*$C1018/$B$12*$B$7+(1-$A$1061)*$D1018/$B$12*$C$7)</f>
        <v>0</v>
      </c>
      <c r="BJ1018" s="31" t="n">
        <f aca="false">$B$11*(($A$1062)*$C1018/$B$12*$B$7+(1-$A$1062)*$D1018/$B$12*$C$7)</f>
        <v>0</v>
      </c>
      <c r="BK1018" s="31" t="n">
        <f aca="false">$B$11*(($A$1063)*$C1018/$B$12*$B$7+(1-$A$1063)*$D1018/$B$12*$C$7)</f>
        <v>0</v>
      </c>
      <c r="BL1018" s="31" t="n">
        <f aca="false">$B$11*(($A$1064)*$C1018/$B$12*$B$7+(1-$A$1064)*$D1018/$B$12*$C$7)</f>
        <v>0</v>
      </c>
      <c r="BM1018" s="31" t="n">
        <f aca="false">$B$11*(($A$1065)*$C1018/$B$12*$B$7+(1-$A$1065)*$D1018/$B$12*$C$7)</f>
        <v>0</v>
      </c>
      <c r="BN1018" s="31" t="n">
        <f aca="false">$B$11*(($A$1066)*$C1018/$B$12*$B$7+(1-$A$1066)*$D1018/$B$12*$C$7)</f>
        <v>0</v>
      </c>
      <c r="BO1018" s="31" t="n">
        <f aca="false">$B$11*(($A$1067)*$C1018/$B$12*$B$7+(1-$A$1067)*$D1018/$B$12*$C$7)</f>
        <v>0</v>
      </c>
      <c r="BP1018" s="31" t="n">
        <f aca="false">$B$11*(($A$1068)*$C1018/$B$12*$B$7+(1-$A$1068)*$D1018/$B$12*$C$7)</f>
        <v>0</v>
      </c>
      <c r="BQ1018" s="31" t="n">
        <f aca="false">$B$11*(($A$1069)*$C1018/$B$12*$B$7+(1-$A$1069)*$D1018/$B$12*$C$7)</f>
        <v>0</v>
      </c>
      <c r="BR1018" s="31" t="n">
        <f aca="false">$B$11*(($A$1070)*$C1018/$B$12*$B$7+(1-$A$1070)*$D1018/$B$12*$C$7)</f>
        <v>0</v>
      </c>
      <c r="BS1018" s="31" t="n">
        <f aca="false">$B$11*(($A$1071)*$C1018/$B$12*$B$7+(1-$A$1071)*$D1018/$B$12*$C$7)</f>
        <v>0</v>
      </c>
      <c r="BT1018" s="31" t="n">
        <f aca="false">$B$11*(($A$1072)*$C1018/$B$12*$B$7+(1-$A$1072)*$D1018/$B$12*$C$7)</f>
        <v>0</v>
      </c>
      <c r="BU1018" s="31" t="n">
        <f aca="false">$B$11*(($A$1073)*$C1018/$B$12*$B$7+(1-$A$1073)*$D1018/$B$12*$C$7)</f>
        <v>0</v>
      </c>
      <c r="BV1018" s="31" t="n">
        <f aca="false">$B$11*(($A$1074)*$C1018/$B$12*$B$7+(1-$A$1074)*$D1018/$B$12*$C$7)</f>
        <v>0</v>
      </c>
      <c r="BW1018" s="31" t="n">
        <f aca="false">$B$11*(($A$1075)*$C1018/$B$12*$B$7+(1-$A$1075)*$D1018/$B$12*$C$7)</f>
        <v>0</v>
      </c>
      <c r="BX1018" s="31" t="n">
        <f aca="false">$B$11*(($A$1076)*$C1018/$B$12*$B$7+(1-$A$1076)*$D1018/$B$12*$C$7)</f>
        <v>0</v>
      </c>
      <c r="BY1018" s="31" t="n">
        <f aca="false">$B$11*(($A$1077)*$C1018/$B$12*$B$7+(1-$A$1077)*$D1018/$B$12*$C$7)</f>
        <v>0</v>
      </c>
      <c r="BZ1018" s="31" t="n">
        <f aca="false">$B$11*(($A$1078)*$C1018/$B$12*$B$7+(1-$A$1078)*$D1018/$B$12*$C$7)</f>
        <v>0</v>
      </c>
      <c r="CA1018" s="31" t="n">
        <f aca="false">$B$11*(($A$1079)*$C1018/$B$12*$B$7+(1-$A$1079)*$D1018/$B$12*$C$7)</f>
        <v>0</v>
      </c>
      <c r="CB1018" s="31" t="n">
        <f aca="false">$B$11*(($A$1080)*$C1018/$B$12*$B$7+(1-$A$1080)*$D1018/$B$12*$C$7)</f>
        <v>0</v>
      </c>
      <c r="CC1018" s="31" t="n">
        <f aca="false">$B$11*(($A$1081)*$C1018/$B$12*$B$7+(1-$A$1081)*$D1018/$B$12*$C$7)</f>
        <v>0</v>
      </c>
    </row>
    <row r="1019" customFormat="false" ht="15" hidden="false" customHeight="false" outlineLevel="0" collapsed="false">
      <c r="A1019" s="21" t="n">
        <v>995</v>
      </c>
      <c r="B1019" s="27" t="n">
        <v>-1.12684005081711</v>
      </c>
      <c r="C1019" s="9" t="n">
        <f aca="false">SUM(AM1019:AV1019)</f>
        <v>1</v>
      </c>
      <c r="D1019" s="9" t="n">
        <f aca="false">SUM(AW1019:BF1019)</f>
        <v>2</v>
      </c>
      <c r="E1019" s="24" t="n">
        <f aca="false">(1-C1019/$B$12)*$B$8-C1019/$B$12*$B$7</f>
        <v>0.005</v>
      </c>
      <c r="F1019" s="24" t="n">
        <f aca="false">(1-D1019/$B$12)*$C$8-D1019/$B$12*$C$7</f>
        <v>-0.048</v>
      </c>
      <c r="G1019" s="47" t="n">
        <f aca="false">$B$11*($B$10*C1019/$B$12*$B$7+(1-$B$10)*D1019/$B$12*$C$7)</f>
        <v>800</v>
      </c>
      <c r="H1019" s="24" t="n">
        <f aca="false">$B$10*E1019+(1-$B$10)*F1019</f>
        <v>-0.0215</v>
      </c>
      <c r="I1019" s="21"/>
      <c r="J1019" s="21"/>
      <c r="K1019" s="21"/>
      <c r="L1019" s="21"/>
      <c r="M1019" s="21"/>
      <c r="N1019" s="21"/>
      <c r="O1019" s="21"/>
      <c r="P1019" s="21"/>
      <c r="Q1019" s="21"/>
      <c r="R1019" s="27" t="n">
        <v>-2.05489381286003</v>
      </c>
      <c r="S1019" s="27" t="n">
        <v>-0.0718713054250981</v>
      </c>
      <c r="T1019" s="27" t="n">
        <v>0.431677274090133</v>
      </c>
      <c r="U1019" s="27" t="n">
        <v>1.28098936822724</v>
      </c>
      <c r="V1019" s="27" t="n">
        <v>1.25078300785113</v>
      </c>
      <c r="W1019" s="27" t="n">
        <v>-1.60042685332725</v>
      </c>
      <c r="X1019" s="27" t="n">
        <v>-0.586376746287568</v>
      </c>
      <c r="Y1019" s="27" t="n">
        <v>0.452378393213878</v>
      </c>
      <c r="Z1019" s="27" t="n">
        <v>-0.41451653481256</v>
      </c>
      <c r="AA1019" s="27" t="n">
        <v>-0.653835663946014</v>
      </c>
      <c r="AB1019" s="27" t="n">
        <v>-0.162959400834661</v>
      </c>
      <c r="AC1019" s="27" t="n">
        <v>0.131081262236517</v>
      </c>
      <c r="AD1019" s="27" t="n">
        <v>-1.9625944107474</v>
      </c>
      <c r="AE1019" s="27" t="n">
        <v>-1.70599680087597</v>
      </c>
      <c r="AF1019" s="27" t="n">
        <v>-0.034106539944307</v>
      </c>
      <c r="AG1019" s="27" t="n">
        <v>1.06589985868665</v>
      </c>
      <c r="AH1019" s="27" t="n">
        <v>-0.40128801461375</v>
      </c>
      <c r="AI1019" s="27" t="n">
        <v>-0.499292409616269</v>
      </c>
      <c r="AJ1019" s="27" t="n">
        <v>0.922891541267565</v>
      </c>
      <c r="AK1019" s="27" t="n">
        <v>-0.0278978221030767</v>
      </c>
      <c r="AL1019" s="21"/>
      <c r="AM1019" s="31" t="n">
        <f aca="false">IF(SQRT($B$9)*$B1019+SQRT(1-$B$9)*R1019&lt;_xlfn.NORM.S.INV($B$6),1,0)</f>
        <v>1</v>
      </c>
      <c r="AN1019" s="31" t="n">
        <f aca="false">IF(SQRT($B$9)*$B1019+SQRT(1-$B$9)*S1019&lt;_xlfn.NORM.S.INV($B$6),1,0)</f>
        <v>0</v>
      </c>
      <c r="AO1019" s="31" t="n">
        <f aca="false">IF(SQRT($B$9)*$B1019+SQRT(1-$B$9)*T1019&lt;_xlfn.NORM.S.INV($B$6),1,0)</f>
        <v>0</v>
      </c>
      <c r="AP1019" s="31" t="n">
        <f aca="false">IF(SQRT($B$9)*$B1019+SQRT(1-$B$9)*U1019&lt;_xlfn.NORM.S.INV($B$6),1,0)</f>
        <v>0</v>
      </c>
      <c r="AQ1019" s="31" t="n">
        <f aca="false">IF(SQRT($B$9)*$B1019+SQRT(1-$B$9)*V1019&lt;_xlfn.NORM.S.INV($B$6),1,0)</f>
        <v>0</v>
      </c>
      <c r="AR1019" s="31" t="n">
        <f aca="false">IF(SQRT($B$9)*$B1019+SQRT(1-$B$9)*W1019&lt;_xlfn.NORM.S.INV($B$6),1,0)</f>
        <v>0</v>
      </c>
      <c r="AS1019" s="31" t="n">
        <f aca="false">IF(SQRT($B$9)*$B1019+SQRT(1-$B$9)*X1019&lt;_xlfn.NORM.S.INV($B$6),1,0)</f>
        <v>0</v>
      </c>
      <c r="AT1019" s="31" t="n">
        <f aca="false">IF(SQRT($B$9)*$B1019+SQRT(1-$B$9)*Y1019&lt;_xlfn.NORM.S.INV($B$6),1,0)</f>
        <v>0</v>
      </c>
      <c r="AU1019" s="31" t="n">
        <f aca="false">IF(SQRT($B$9)*$B1019+SQRT(1-$B$9)*Z1019&lt;_xlfn.NORM.S.INV($B$6),1,0)</f>
        <v>0</v>
      </c>
      <c r="AV1019" s="31" t="n">
        <f aca="false">IF(SQRT($B$9)*$B1019+SQRT(1-$B$9)*AA1019&lt;_xlfn.NORM.S.INV($B$6),1,0)</f>
        <v>0</v>
      </c>
      <c r="AW1019" s="31" t="n">
        <f aca="false">IF(SQRT($C$9)*$B1019+SQRT(1-$C$9)*AB1019&lt;_xlfn.NORM.S.INV($C$6),1,0)</f>
        <v>0</v>
      </c>
      <c r="AX1019" s="31" t="n">
        <f aca="false">IF(SQRT($C$9)*$B1019+SQRT(1-$C$9)*AC1019&lt;_xlfn.NORM.S.INV($C$6),1,0)</f>
        <v>0</v>
      </c>
      <c r="AY1019" s="31" t="n">
        <f aca="false">IF(SQRT($C$9)*$B1019+SQRT(1-$C$9)*AD1019&lt;_xlfn.NORM.S.INV($C$6),1,0)</f>
        <v>1</v>
      </c>
      <c r="AZ1019" s="31" t="n">
        <f aca="false">IF(SQRT($C$9)*$B1019+SQRT(1-$C$9)*AE1019&lt;_xlfn.NORM.S.INV($C$6),1,0)</f>
        <v>1</v>
      </c>
      <c r="BA1019" s="31" t="n">
        <f aca="false">IF(SQRT($C$9)*$B1019+SQRT(1-$C$9)*AF1019&lt;_xlfn.NORM.S.INV($C$6),1,0)</f>
        <v>0</v>
      </c>
      <c r="BB1019" s="31" t="n">
        <f aca="false">IF(SQRT($C$9)*$B1019+SQRT(1-$C$9)*AG1019&lt;_xlfn.NORM.S.INV($C$6),1,0)</f>
        <v>0</v>
      </c>
      <c r="BC1019" s="31" t="n">
        <f aca="false">IF(SQRT($C$9)*$B1019+SQRT(1-$C$9)*AH1019&lt;_xlfn.NORM.S.INV($C$6),1,0)</f>
        <v>0</v>
      </c>
      <c r="BD1019" s="31" t="n">
        <f aca="false">IF(SQRT($C$9)*$B1019+SQRT(1-$C$9)*AI1019&lt;_xlfn.NORM.S.INV($C$6),1,0)</f>
        <v>0</v>
      </c>
      <c r="BE1019" s="31" t="n">
        <f aca="false">IF(SQRT($C$9)*$B1019+SQRT(1-$C$9)*AJ1019&lt;_xlfn.NORM.S.INV($C$6),1,0)</f>
        <v>0</v>
      </c>
      <c r="BF1019" s="31" t="n">
        <f aca="false">IF(SQRT($C$9)*$B1019+SQRT(1-$C$9)*AK1019&lt;_xlfn.NORM.S.INV($C$6),1,0)</f>
        <v>0</v>
      </c>
      <c r="BG1019" s="21"/>
      <c r="BH1019" s="21"/>
      <c r="BI1019" s="31" t="n">
        <f aca="false">$B$11*(($A$1061)*$C1019/$B$12*$B$7+(1-$A$1061)*$D1019/$B$12*$C$7)</f>
        <v>1200</v>
      </c>
      <c r="BJ1019" s="31" t="n">
        <f aca="false">$B$11*(($A$1062)*$C1019/$B$12*$B$7+(1-$A$1062)*$D1019/$B$12*$C$7)</f>
        <v>1160</v>
      </c>
      <c r="BK1019" s="31" t="n">
        <f aca="false">$B$11*(($A$1063)*$C1019/$B$12*$B$7+(1-$A$1063)*$D1019/$B$12*$C$7)</f>
        <v>1120</v>
      </c>
      <c r="BL1019" s="31" t="n">
        <f aca="false">$B$11*(($A$1064)*$C1019/$B$12*$B$7+(1-$A$1064)*$D1019/$B$12*$C$7)</f>
        <v>1080</v>
      </c>
      <c r="BM1019" s="31" t="n">
        <f aca="false">$B$11*(($A$1065)*$C1019/$B$12*$B$7+(1-$A$1065)*$D1019/$B$12*$C$7)</f>
        <v>1040</v>
      </c>
      <c r="BN1019" s="31" t="n">
        <f aca="false">$B$11*(($A$1066)*$C1019/$B$12*$B$7+(1-$A$1066)*$D1019/$B$12*$C$7)</f>
        <v>1000</v>
      </c>
      <c r="BO1019" s="31" t="n">
        <f aca="false">$B$11*(($A$1067)*$C1019/$B$12*$B$7+(1-$A$1067)*$D1019/$B$12*$C$7)</f>
        <v>960</v>
      </c>
      <c r="BP1019" s="31" t="n">
        <f aca="false">$B$11*(($A$1068)*$C1019/$B$12*$B$7+(1-$A$1068)*$D1019/$B$12*$C$7)</f>
        <v>920</v>
      </c>
      <c r="BQ1019" s="31" t="n">
        <f aca="false">$B$11*(($A$1069)*$C1019/$B$12*$B$7+(1-$A$1069)*$D1019/$B$12*$C$7)</f>
        <v>880</v>
      </c>
      <c r="BR1019" s="31" t="n">
        <f aca="false">$B$11*(($A$1070)*$C1019/$B$12*$B$7+(1-$A$1070)*$D1019/$B$12*$C$7)</f>
        <v>840</v>
      </c>
      <c r="BS1019" s="31" t="n">
        <f aca="false">$B$11*(($A$1071)*$C1019/$B$12*$B$7+(1-$A$1071)*$D1019/$B$12*$C$7)</f>
        <v>800</v>
      </c>
      <c r="BT1019" s="31" t="n">
        <f aca="false">$B$11*(($A$1072)*$C1019/$B$12*$B$7+(1-$A$1072)*$D1019/$B$12*$C$7)</f>
        <v>760</v>
      </c>
      <c r="BU1019" s="31" t="n">
        <f aca="false">$B$11*(($A$1073)*$C1019/$B$12*$B$7+(1-$A$1073)*$D1019/$B$12*$C$7)</f>
        <v>720</v>
      </c>
      <c r="BV1019" s="31" t="n">
        <f aca="false">$B$11*(($A$1074)*$C1019/$B$12*$B$7+(1-$A$1074)*$D1019/$B$12*$C$7)</f>
        <v>680</v>
      </c>
      <c r="BW1019" s="31" t="n">
        <f aca="false">$B$11*(($A$1075)*$C1019/$B$12*$B$7+(1-$A$1075)*$D1019/$B$12*$C$7)</f>
        <v>640</v>
      </c>
      <c r="BX1019" s="31" t="n">
        <f aca="false">$B$11*(($A$1076)*$C1019/$B$12*$B$7+(1-$A$1076)*$D1019/$B$12*$C$7)</f>
        <v>600</v>
      </c>
      <c r="BY1019" s="31" t="n">
        <f aca="false">$B$11*(($A$1077)*$C1019/$B$12*$B$7+(1-$A$1077)*$D1019/$B$12*$C$7)</f>
        <v>560</v>
      </c>
      <c r="BZ1019" s="31" t="n">
        <f aca="false">$B$11*(($A$1078)*$C1019/$B$12*$B$7+(1-$A$1078)*$D1019/$B$12*$C$7)</f>
        <v>520</v>
      </c>
      <c r="CA1019" s="31" t="n">
        <f aca="false">$B$11*(($A$1079)*$C1019/$B$12*$B$7+(1-$A$1079)*$D1019/$B$12*$C$7)</f>
        <v>480</v>
      </c>
      <c r="CB1019" s="31" t="n">
        <f aca="false">$B$11*(($A$1080)*$C1019/$B$12*$B$7+(1-$A$1080)*$D1019/$B$12*$C$7)</f>
        <v>440</v>
      </c>
      <c r="CC1019" s="31" t="n">
        <f aca="false">$B$11*(($A$1081)*$C1019/$B$12*$B$7+(1-$A$1081)*$D1019/$B$12*$C$7)</f>
        <v>400</v>
      </c>
    </row>
    <row r="1020" customFormat="false" ht="15" hidden="false" customHeight="false" outlineLevel="0" collapsed="false">
      <c r="A1020" s="21" t="n">
        <v>996</v>
      </c>
      <c r="B1020" s="27" t="n">
        <v>1.33571042675047</v>
      </c>
      <c r="C1020" s="9" t="n">
        <f aca="false">SUM(AM1020:AV1020)</f>
        <v>0</v>
      </c>
      <c r="D1020" s="9" t="n">
        <f aca="false">SUM(AW1020:BF1020)</f>
        <v>0</v>
      </c>
      <c r="E1020" s="24" t="n">
        <f aca="false">(1-C1020/$B$12)*$B$8-C1020/$B$12*$B$7</f>
        <v>0.05</v>
      </c>
      <c r="F1020" s="24" t="n">
        <f aca="false">(1-D1020/$B$12)*$C$8-D1020/$B$12*$C$7</f>
        <v>0.09</v>
      </c>
      <c r="G1020" s="47" t="n">
        <f aca="false">$B$11*($B$10*C1020/$B$12*$B$7+(1-$B$10)*D1020/$B$12*$C$7)</f>
        <v>0</v>
      </c>
      <c r="H1020" s="24" t="n">
        <f aca="false">$B$10*E1020+(1-$B$10)*F1020</f>
        <v>0.07</v>
      </c>
      <c r="I1020" s="21"/>
      <c r="J1020" s="21"/>
      <c r="K1020" s="21"/>
      <c r="L1020" s="21"/>
      <c r="M1020" s="21"/>
      <c r="N1020" s="21"/>
      <c r="O1020" s="21"/>
      <c r="P1020" s="21"/>
      <c r="Q1020" s="21"/>
      <c r="R1020" s="27" t="n">
        <v>1.53978142472243</v>
      </c>
      <c r="S1020" s="27" t="n">
        <v>-0.717173202986015</v>
      </c>
      <c r="T1020" s="27" t="n">
        <v>0.184149214735812</v>
      </c>
      <c r="U1020" s="27" t="n">
        <v>-0.0585786214255825</v>
      </c>
      <c r="V1020" s="27" t="n">
        <v>-0.445654524400925</v>
      </c>
      <c r="W1020" s="27" t="n">
        <v>-0.311531945601099</v>
      </c>
      <c r="X1020" s="27" t="n">
        <v>0.969625377854383</v>
      </c>
      <c r="Y1020" s="27" t="n">
        <v>-0.651804248923723</v>
      </c>
      <c r="Z1020" s="27" t="n">
        <v>-2.16252793533493</v>
      </c>
      <c r="AA1020" s="27" t="n">
        <v>-1.57127794723463</v>
      </c>
      <c r="AB1020" s="27" t="n">
        <v>-0.202852093122833</v>
      </c>
      <c r="AC1020" s="27" t="n">
        <v>0.782920692614127</v>
      </c>
      <c r="AD1020" s="27" t="n">
        <v>0.328337693364404</v>
      </c>
      <c r="AE1020" s="27" t="n">
        <v>-1.13633278981337</v>
      </c>
      <c r="AF1020" s="27" t="n">
        <v>0.265282631202876</v>
      </c>
      <c r="AG1020" s="27" t="n">
        <v>0.545188994483287</v>
      </c>
      <c r="AH1020" s="27" t="n">
        <v>0.367703235247662</v>
      </c>
      <c r="AI1020" s="27" t="n">
        <v>-0.116991844278643</v>
      </c>
      <c r="AJ1020" s="27" t="n">
        <v>-1.01670364805493</v>
      </c>
      <c r="AK1020" s="27" t="n">
        <v>-0.585138623233042</v>
      </c>
      <c r="AL1020" s="21"/>
      <c r="AM1020" s="31" t="n">
        <f aca="false">IF(SQRT($B$9)*$B1020+SQRT(1-$B$9)*R1020&lt;_xlfn.NORM.S.INV($B$6),1,0)</f>
        <v>0</v>
      </c>
      <c r="AN1020" s="31" t="n">
        <f aca="false">IF(SQRT($B$9)*$B1020+SQRT(1-$B$9)*S1020&lt;_xlfn.NORM.S.INV($B$6),1,0)</f>
        <v>0</v>
      </c>
      <c r="AO1020" s="31" t="n">
        <f aca="false">IF(SQRT($B$9)*$B1020+SQRT(1-$B$9)*T1020&lt;_xlfn.NORM.S.INV($B$6),1,0)</f>
        <v>0</v>
      </c>
      <c r="AP1020" s="31" t="n">
        <f aca="false">IF(SQRT($B$9)*$B1020+SQRT(1-$B$9)*U1020&lt;_xlfn.NORM.S.INV($B$6),1,0)</f>
        <v>0</v>
      </c>
      <c r="AQ1020" s="31" t="n">
        <f aca="false">IF(SQRT($B$9)*$B1020+SQRT(1-$B$9)*V1020&lt;_xlfn.NORM.S.INV($B$6),1,0)</f>
        <v>0</v>
      </c>
      <c r="AR1020" s="31" t="n">
        <f aca="false">IF(SQRT($B$9)*$B1020+SQRT(1-$B$9)*W1020&lt;_xlfn.NORM.S.INV($B$6),1,0)</f>
        <v>0</v>
      </c>
      <c r="AS1020" s="31" t="n">
        <f aca="false">IF(SQRT($B$9)*$B1020+SQRT(1-$B$9)*X1020&lt;_xlfn.NORM.S.INV($B$6),1,0)</f>
        <v>0</v>
      </c>
      <c r="AT1020" s="31" t="n">
        <f aca="false">IF(SQRT($B$9)*$B1020+SQRT(1-$B$9)*Y1020&lt;_xlfn.NORM.S.INV($B$6),1,0)</f>
        <v>0</v>
      </c>
      <c r="AU1020" s="31" t="n">
        <f aca="false">IF(SQRT($B$9)*$B1020+SQRT(1-$B$9)*Z1020&lt;_xlfn.NORM.S.INV($B$6),1,0)</f>
        <v>0</v>
      </c>
      <c r="AV1020" s="31" t="n">
        <f aca="false">IF(SQRT($B$9)*$B1020+SQRT(1-$B$9)*AA1020&lt;_xlfn.NORM.S.INV($B$6),1,0)</f>
        <v>0</v>
      </c>
      <c r="AW1020" s="31" t="n">
        <f aca="false">IF(SQRT($C$9)*$B1020+SQRT(1-$C$9)*AB1020&lt;_xlfn.NORM.S.INV($C$6),1,0)</f>
        <v>0</v>
      </c>
      <c r="AX1020" s="31" t="n">
        <f aca="false">IF(SQRT($C$9)*$B1020+SQRT(1-$C$9)*AC1020&lt;_xlfn.NORM.S.INV($C$6),1,0)</f>
        <v>0</v>
      </c>
      <c r="AY1020" s="31" t="n">
        <f aca="false">IF(SQRT($C$9)*$B1020+SQRT(1-$C$9)*AD1020&lt;_xlfn.NORM.S.INV($C$6),1,0)</f>
        <v>0</v>
      </c>
      <c r="AZ1020" s="31" t="n">
        <f aca="false">IF(SQRT($C$9)*$B1020+SQRT(1-$C$9)*AE1020&lt;_xlfn.NORM.S.INV($C$6),1,0)</f>
        <v>0</v>
      </c>
      <c r="BA1020" s="31" t="n">
        <f aca="false">IF(SQRT($C$9)*$B1020+SQRT(1-$C$9)*AF1020&lt;_xlfn.NORM.S.INV($C$6),1,0)</f>
        <v>0</v>
      </c>
      <c r="BB1020" s="31" t="n">
        <f aca="false">IF(SQRT($C$9)*$B1020+SQRT(1-$C$9)*AG1020&lt;_xlfn.NORM.S.INV($C$6),1,0)</f>
        <v>0</v>
      </c>
      <c r="BC1020" s="31" t="n">
        <f aca="false">IF(SQRT($C$9)*$B1020+SQRT(1-$C$9)*AH1020&lt;_xlfn.NORM.S.INV($C$6),1,0)</f>
        <v>0</v>
      </c>
      <c r="BD1020" s="31" t="n">
        <f aca="false">IF(SQRT($C$9)*$B1020+SQRT(1-$C$9)*AI1020&lt;_xlfn.NORM.S.INV($C$6),1,0)</f>
        <v>0</v>
      </c>
      <c r="BE1020" s="31" t="n">
        <f aca="false">IF(SQRT($C$9)*$B1020+SQRT(1-$C$9)*AJ1020&lt;_xlfn.NORM.S.INV($C$6),1,0)</f>
        <v>0</v>
      </c>
      <c r="BF1020" s="31" t="n">
        <f aca="false">IF(SQRT($C$9)*$B1020+SQRT(1-$C$9)*AK1020&lt;_xlfn.NORM.S.INV($C$6),1,0)</f>
        <v>0</v>
      </c>
      <c r="BG1020" s="21"/>
      <c r="BH1020" s="21"/>
      <c r="BI1020" s="31" t="n">
        <f aca="false">$B$11*(($A$1061)*$C1020/$B$12*$B$7+(1-$A$1061)*$D1020/$B$12*$C$7)</f>
        <v>0</v>
      </c>
      <c r="BJ1020" s="31" t="n">
        <f aca="false">$B$11*(($A$1062)*$C1020/$B$12*$B$7+(1-$A$1062)*$D1020/$B$12*$C$7)</f>
        <v>0</v>
      </c>
      <c r="BK1020" s="31" t="n">
        <f aca="false">$B$11*(($A$1063)*$C1020/$B$12*$B$7+(1-$A$1063)*$D1020/$B$12*$C$7)</f>
        <v>0</v>
      </c>
      <c r="BL1020" s="31" t="n">
        <f aca="false">$B$11*(($A$1064)*$C1020/$B$12*$B$7+(1-$A$1064)*$D1020/$B$12*$C$7)</f>
        <v>0</v>
      </c>
      <c r="BM1020" s="31" t="n">
        <f aca="false">$B$11*(($A$1065)*$C1020/$B$12*$B$7+(1-$A$1065)*$D1020/$B$12*$C$7)</f>
        <v>0</v>
      </c>
      <c r="BN1020" s="31" t="n">
        <f aca="false">$B$11*(($A$1066)*$C1020/$B$12*$B$7+(1-$A$1066)*$D1020/$B$12*$C$7)</f>
        <v>0</v>
      </c>
      <c r="BO1020" s="31" t="n">
        <f aca="false">$B$11*(($A$1067)*$C1020/$B$12*$B$7+(1-$A$1067)*$D1020/$B$12*$C$7)</f>
        <v>0</v>
      </c>
      <c r="BP1020" s="31" t="n">
        <f aca="false">$B$11*(($A$1068)*$C1020/$B$12*$B$7+(1-$A$1068)*$D1020/$B$12*$C$7)</f>
        <v>0</v>
      </c>
      <c r="BQ1020" s="31" t="n">
        <f aca="false">$B$11*(($A$1069)*$C1020/$B$12*$B$7+(1-$A$1069)*$D1020/$B$12*$C$7)</f>
        <v>0</v>
      </c>
      <c r="BR1020" s="31" t="n">
        <f aca="false">$B$11*(($A$1070)*$C1020/$B$12*$B$7+(1-$A$1070)*$D1020/$B$12*$C$7)</f>
        <v>0</v>
      </c>
      <c r="BS1020" s="31" t="n">
        <f aca="false">$B$11*(($A$1071)*$C1020/$B$12*$B$7+(1-$A$1071)*$D1020/$B$12*$C$7)</f>
        <v>0</v>
      </c>
      <c r="BT1020" s="31" t="n">
        <f aca="false">$B$11*(($A$1072)*$C1020/$B$12*$B$7+(1-$A$1072)*$D1020/$B$12*$C$7)</f>
        <v>0</v>
      </c>
      <c r="BU1020" s="31" t="n">
        <f aca="false">$B$11*(($A$1073)*$C1020/$B$12*$B$7+(1-$A$1073)*$D1020/$B$12*$C$7)</f>
        <v>0</v>
      </c>
      <c r="BV1020" s="31" t="n">
        <f aca="false">$B$11*(($A$1074)*$C1020/$B$12*$B$7+(1-$A$1074)*$D1020/$B$12*$C$7)</f>
        <v>0</v>
      </c>
      <c r="BW1020" s="31" t="n">
        <f aca="false">$B$11*(($A$1075)*$C1020/$B$12*$B$7+(1-$A$1075)*$D1020/$B$12*$C$7)</f>
        <v>0</v>
      </c>
      <c r="BX1020" s="31" t="n">
        <f aca="false">$B$11*(($A$1076)*$C1020/$B$12*$B$7+(1-$A$1076)*$D1020/$B$12*$C$7)</f>
        <v>0</v>
      </c>
      <c r="BY1020" s="31" t="n">
        <f aca="false">$B$11*(($A$1077)*$C1020/$B$12*$B$7+(1-$A$1077)*$D1020/$B$12*$C$7)</f>
        <v>0</v>
      </c>
      <c r="BZ1020" s="31" t="n">
        <f aca="false">$B$11*(($A$1078)*$C1020/$B$12*$B$7+(1-$A$1078)*$D1020/$B$12*$C$7)</f>
        <v>0</v>
      </c>
      <c r="CA1020" s="31" t="n">
        <f aca="false">$B$11*(($A$1079)*$C1020/$B$12*$B$7+(1-$A$1079)*$D1020/$B$12*$C$7)</f>
        <v>0</v>
      </c>
      <c r="CB1020" s="31" t="n">
        <f aca="false">$B$11*(($A$1080)*$C1020/$B$12*$B$7+(1-$A$1080)*$D1020/$B$12*$C$7)</f>
        <v>0</v>
      </c>
      <c r="CC1020" s="31" t="n">
        <f aca="false">$B$11*(($A$1081)*$C1020/$B$12*$B$7+(1-$A$1081)*$D1020/$B$12*$C$7)</f>
        <v>0</v>
      </c>
    </row>
    <row r="1021" customFormat="false" ht="15" hidden="false" customHeight="false" outlineLevel="0" collapsed="false">
      <c r="A1021" s="21" t="n">
        <v>997</v>
      </c>
      <c r="B1021" s="27" t="n">
        <v>0.547982080460477</v>
      </c>
      <c r="C1021" s="9" t="n">
        <f aca="false">SUM(AM1021:AV1021)</f>
        <v>0</v>
      </c>
      <c r="D1021" s="9" t="n">
        <f aca="false">SUM(AW1021:BF1021)</f>
        <v>0</v>
      </c>
      <c r="E1021" s="24" t="n">
        <f aca="false">(1-C1021/$B$12)*$B$8-C1021/$B$12*$B$7</f>
        <v>0.05</v>
      </c>
      <c r="F1021" s="24" t="n">
        <f aca="false">(1-D1021/$B$12)*$C$8-D1021/$B$12*$C$7</f>
        <v>0.09</v>
      </c>
      <c r="G1021" s="47" t="n">
        <f aca="false">$B$11*($B$10*C1021/$B$12*$B$7+(1-$B$10)*D1021/$B$12*$C$7)</f>
        <v>0</v>
      </c>
      <c r="H1021" s="24" t="n">
        <f aca="false">$B$10*E1021+(1-$B$10)*F1021</f>
        <v>0.07</v>
      </c>
      <c r="I1021" s="21"/>
      <c r="J1021" s="21"/>
      <c r="K1021" s="21"/>
      <c r="L1021" s="21"/>
      <c r="M1021" s="21"/>
      <c r="N1021" s="21"/>
      <c r="O1021" s="21"/>
      <c r="P1021" s="21"/>
      <c r="Q1021" s="21"/>
      <c r="R1021" s="27" t="n">
        <v>-0.208782779750531</v>
      </c>
      <c r="S1021" s="27" t="n">
        <v>-0.382723528107342</v>
      </c>
      <c r="T1021" s="27" t="n">
        <v>0.266266233852104</v>
      </c>
      <c r="U1021" s="27" t="n">
        <v>0.680213010411016</v>
      </c>
      <c r="V1021" s="27" t="n">
        <v>-0.552530271945437</v>
      </c>
      <c r="W1021" s="27" t="n">
        <v>0.0512503579043627</v>
      </c>
      <c r="X1021" s="27" t="n">
        <v>-0.776923682617999</v>
      </c>
      <c r="Y1021" s="27" t="n">
        <v>-0.760695442842752</v>
      </c>
      <c r="Z1021" s="27" t="n">
        <v>1.10617455614139</v>
      </c>
      <c r="AA1021" s="27" t="n">
        <v>-0.194884517562177</v>
      </c>
      <c r="AB1021" s="27" t="n">
        <v>-0.189218686561409</v>
      </c>
      <c r="AC1021" s="27" t="n">
        <v>0.254303166045721</v>
      </c>
      <c r="AD1021" s="27" t="n">
        <v>1.26947724116544</v>
      </c>
      <c r="AE1021" s="27" t="n">
        <v>-0.940331719647037</v>
      </c>
      <c r="AF1021" s="27" t="n">
        <v>-0.339365622049582</v>
      </c>
      <c r="AG1021" s="27" t="n">
        <v>-0.666363899432008</v>
      </c>
      <c r="AH1021" s="27" t="n">
        <v>1.1520775742945</v>
      </c>
      <c r="AI1021" s="27" t="n">
        <v>-0.569708141590427</v>
      </c>
      <c r="AJ1021" s="27" t="n">
        <v>0.853398011185943</v>
      </c>
      <c r="AK1021" s="27" t="n">
        <v>0.080700159773634</v>
      </c>
      <c r="AL1021" s="21"/>
      <c r="AM1021" s="31" t="n">
        <f aca="false">IF(SQRT($B$9)*$B1021+SQRT(1-$B$9)*R1021&lt;_xlfn.NORM.S.INV($B$6),1,0)</f>
        <v>0</v>
      </c>
      <c r="AN1021" s="31" t="n">
        <f aca="false">IF(SQRT($B$9)*$B1021+SQRT(1-$B$9)*S1021&lt;_xlfn.NORM.S.INV($B$6),1,0)</f>
        <v>0</v>
      </c>
      <c r="AO1021" s="31" t="n">
        <f aca="false">IF(SQRT($B$9)*$B1021+SQRT(1-$B$9)*T1021&lt;_xlfn.NORM.S.INV($B$6),1,0)</f>
        <v>0</v>
      </c>
      <c r="AP1021" s="31" t="n">
        <f aca="false">IF(SQRT($B$9)*$B1021+SQRT(1-$B$9)*U1021&lt;_xlfn.NORM.S.INV($B$6),1,0)</f>
        <v>0</v>
      </c>
      <c r="AQ1021" s="31" t="n">
        <f aca="false">IF(SQRT($B$9)*$B1021+SQRT(1-$B$9)*V1021&lt;_xlfn.NORM.S.INV($B$6),1,0)</f>
        <v>0</v>
      </c>
      <c r="AR1021" s="31" t="n">
        <f aca="false">IF(SQRT($B$9)*$B1021+SQRT(1-$B$9)*W1021&lt;_xlfn.NORM.S.INV($B$6),1,0)</f>
        <v>0</v>
      </c>
      <c r="AS1021" s="31" t="n">
        <f aca="false">IF(SQRT($B$9)*$B1021+SQRT(1-$B$9)*X1021&lt;_xlfn.NORM.S.INV($B$6),1,0)</f>
        <v>0</v>
      </c>
      <c r="AT1021" s="31" t="n">
        <f aca="false">IF(SQRT($B$9)*$B1021+SQRT(1-$B$9)*Y1021&lt;_xlfn.NORM.S.INV($B$6),1,0)</f>
        <v>0</v>
      </c>
      <c r="AU1021" s="31" t="n">
        <f aca="false">IF(SQRT($B$9)*$B1021+SQRT(1-$B$9)*Z1021&lt;_xlfn.NORM.S.INV($B$6),1,0)</f>
        <v>0</v>
      </c>
      <c r="AV1021" s="31" t="n">
        <f aca="false">IF(SQRT($B$9)*$B1021+SQRT(1-$B$9)*AA1021&lt;_xlfn.NORM.S.INV($B$6),1,0)</f>
        <v>0</v>
      </c>
      <c r="AW1021" s="31" t="n">
        <f aca="false">IF(SQRT($C$9)*$B1021+SQRT(1-$C$9)*AB1021&lt;_xlfn.NORM.S.INV($C$6),1,0)</f>
        <v>0</v>
      </c>
      <c r="AX1021" s="31" t="n">
        <f aca="false">IF(SQRT($C$9)*$B1021+SQRT(1-$C$9)*AC1021&lt;_xlfn.NORM.S.INV($C$6),1,0)</f>
        <v>0</v>
      </c>
      <c r="AY1021" s="31" t="n">
        <f aca="false">IF(SQRT($C$9)*$B1021+SQRT(1-$C$9)*AD1021&lt;_xlfn.NORM.S.INV($C$6),1,0)</f>
        <v>0</v>
      </c>
      <c r="AZ1021" s="31" t="n">
        <f aca="false">IF(SQRT($C$9)*$B1021+SQRT(1-$C$9)*AE1021&lt;_xlfn.NORM.S.INV($C$6),1,0)</f>
        <v>0</v>
      </c>
      <c r="BA1021" s="31" t="n">
        <f aca="false">IF(SQRT($C$9)*$B1021+SQRT(1-$C$9)*AF1021&lt;_xlfn.NORM.S.INV($C$6),1,0)</f>
        <v>0</v>
      </c>
      <c r="BB1021" s="31" t="n">
        <f aca="false">IF(SQRT($C$9)*$B1021+SQRT(1-$C$9)*AG1021&lt;_xlfn.NORM.S.INV($C$6),1,0)</f>
        <v>0</v>
      </c>
      <c r="BC1021" s="31" t="n">
        <f aca="false">IF(SQRT($C$9)*$B1021+SQRT(1-$C$9)*AH1021&lt;_xlfn.NORM.S.INV($C$6),1,0)</f>
        <v>0</v>
      </c>
      <c r="BD1021" s="31" t="n">
        <f aca="false">IF(SQRT($C$9)*$B1021+SQRT(1-$C$9)*AI1021&lt;_xlfn.NORM.S.INV($C$6),1,0)</f>
        <v>0</v>
      </c>
      <c r="BE1021" s="31" t="n">
        <f aca="false">IF(SQRT($C$9)*$B1021+SQRT(1-$C$9)*AJ1021&lt;_xlfn.NORM.S.INV($C$6),1,0)</f>
        <v>0</v>
      </c>
      <c r="BF1021" s="31" t="n">
        <f aca="false">IF(SQRT($C$9)*$B1021+SQRT(1-$C$9)*AK1021&lt;_xlfn.NORM.S.INV($C$6),1,0)</f>
        <v>0</v>
      </c>
      <c r="BG1021" s="21"/>
      <c r="BH1021" s="21"/>
      <c r="BI1021" s="31" t="n">
        <f aca="false">$B$11*(($A$1061)*$C1021/$B$12*$B$7+(1-$A$1061)*$D1021/$B$12*$C$7)</f>
        <v>0</v>
      </c>
      <c r="BJ1021" s="31" t="n">
        <f aca="false">$B$11*(($A$1062)*$C1021/$B$12*$B$7+(1-$A$1062)*$D1021/$B$12*$C$7)</f>
        <v>0</v>
      </c>
      <c r="BK1021" s="31" t="n">
        <f aca="false">$B$11*(($A$1063)*$C1021/$B$12*$B$7+(1-$A$1063)*$D1021/$B$12*$C$7)</f>
        <v>0</v>
      </c>
      <c r="BL1021" s="31" t="n">
        <f aca="false">$B$11*(($A$1064)*$C1021/$B$12*$B$7+(1-$A$1064)*$D1021/$B$12*$C$7)</f>
        <v>0</v>
      </c>
      <c r="BM1021" s="31" t="n">
        <f aca="false">$B$11*(($A$1065)*$C1021/$B$12*$B$7+(1-$A$1065)*$D1021/$B$12*$C$7)</f>
        <v>0</v>
      </c>
      <c r="BN1021" s="31" t="n">
        <f aca="false">$B$11*(($A$1066)*$C1021/$B$12*$B$7+(1-$A$1066)*$D1021/$B$12*$C$7)</f>
        <v>0</v>
      </c>
      <c r="BO1021" s="31" t="n">
        <f aca="false">$B$11*(($A$1067)*$C1021/$B$12*$B$7+(1-$A$1067)*$D1021/$B$12*$C$7)</f>
        <v>0</v>
      </c>
      <c r="BP1021" s="31" t="n">
        <f aca="false">$B$11*(($A$1068)*$C1021/$B$12*$B$7+(1-$A$1068)*$D1021/$B$12*$C$7)</f>
        <v>0</v>
      </c>
      <c r="BQ1021" s="31" t="n">
        <f aca="false">$B$11*(($A$1069)*$C1021/$B$12*$B$7+(1-$A$1069)*$D1021/$B$12*$C$7)</f>
        <v>0</v>
      </c>
      <c r="BR1021" s="31" t="n">
        <f aca="false">$B$11*(($A$1070)*$C1021/$B$12*$B$7+(1-$A$1070)*$D1021/$B$12*$C$7)</f>
        <v>0</v>
      </c>
      <c r="BS1021" s="31" t="n">
        <f aca="false">$B$11*(($A$1071)*$C1021/$B$12*$B$7+(1-$A$1071)*$D1021/$B$12*$C$7)</f>
        <v>0</v>
      </c>
      <c r="BT1021" s="31" t="n">
        <f aca="false">$B$11*(($A$1072)*$C1021/$B$12*$B$7+(1-$A$1072)*$D1021/$B$12*$C$7)</f>
        <v>0</v>
      </c>
      <c r="BU1021" s="31" t="n">
        <f aca="false">$B$11*(($A$1073)*$C1021/$B$12*$B$7+(1-$A$1073)*$D1021/$B$12*$C$7)</f>
        <v>0</v>
      </c>
      <c r="BV1021" s="31" t="n">
        <f aca="false">$B$11*(($A$1074)*$C1021/$B$12*$B$7+(1-$A$1074)*$D1021/$B$12*$C$7)</f>
        <v>0</v>
      </c>
      <c r="BW1021" s="31" t="n">
        <f aca="false">$B$11*(($A$1075)*$C1021/$B$12*$B$7+(1-$A$1075)*$D1021/$B$12*$C$7)</f>
        <v>0</v>
      </c>
      <c r="BX1021" s="31" t="n">
        <f aca="false">$B$11*(($A$1076)*$C1021/$B$12*$B$7+(1-$A$1076)*$D1021/$B$12*$C$7)</f>
        <v>0</v>
      </c>
      <c r="BY1021" s="31" t="n">
        <f aca="false">$B$11*(($A$1077)*$C1021/$B$12*$B$7+(1-$A$1077)*$D1021/$B$12*$C$7)</f>
        <v>0</v>
      </c>
      <c r="BZ1021" s="31" t="n">
        <f aca="false">$B$11*(($A$1078)*$C1021/$B$12*$B$7+(1-$A$1078)*$D1021/$B$12*$C$7)</f>
        <v>0</v>
      </c>
      <c r="CA1021" s="31" t="n">
        <f aca="false">$B$11*(($A$1079)*$C1021/$B$12*$B$7+(1-$A$1079)*$D1021/$B$12*$C$7)</f>
        <v>0</v>
      </c>
      <c r="CB1021" s="31" t="n">
        <f aca="false">$B$11*(($A$1080)*$C1021/$B$12*$B$7+(1-$A$1080)*$D1021/$B$12*$C$7)</f>
        <v>0</v>
      </c>
      <c r="CC1021" s="31" t="n">
        <f aca="false">$B$11*(($A$1081)*$C1021/$B$12*$B$7+(1-$A$1081)*$D1021/$B$12*$C$7)</f>
        <v>0</v>
      </c>
    </row>
    <row r="1022" customFormat="false" ht="15" hidden="false" customHeight="false" outlineLevel="0" collapsed="false">
      <c r="A1022" s="21" t="n">
        <v>998</v>
      </c>
      <c r="B1022" s="27" t="n">
        <v>-0.695637954516889</v>
      </c>
      <c r="C1022" s="9" t="n">
        <f aca="false">SUM(AM1022:AV1022)</f>
        <v>1</v>
      </c>
      <c r="D1022" s="9" t="n">
        <f aca="false">SUM(AW1022:BF1022)</f>
        <v>0</v>
      </c>
      <c r="E1022" s="24" t="n">
        <f aca="false">(1-C1022/$B$12)*$B$8-C1022/$B$12*$B$7</f>
        <v>0.005</v>
      </c>
      <c r="F1022" s="24" t="n">
        <f aca="false">(1-D1022/$B$12)*$C$8-D1022/$B$12*$C$7</f>
        <v>0.09</v>
      </c>
      <c r="G1022" s="47" t="n">
        <f aca="false">$B$11*($B$10*C1022/$B$12*$B$7+(1-$B$10)*D1022/$B$12*$C$7)</f>
        <v>200</v>
      </c>
      <c r="H1022" s="24" t="n">
        <f aca="false">$B$10*E1022+(1-$B$10)*F1022</f>
        <v>0.0475</v>
      </c>
      <c r="I1022" s="21"/>
      <c r="J1022" s="21"/>
      <c r="K1022" s="21"/>
      <c r="L1022" s="21"/>
      <c r="M1022" s="21"/>
      <c r="N1022" s="21"/>
      <c r="O1022" s="21"/>
      <c r="P1022" s="21"/>
      <c r="Q1022" s="21"/>
      <c r="R1022" s="27" t="n">
        <v>0.586497403942273</v>
      </c>
      <c r="S1022" s="27" t="n">
        <v>-2.61658855174393</v>
      </c>
      <c r="T1022" s="27" t="n">
        <v>-0.0895724044872585</v>
      </c>
      <c r="U1022" s="27" t="n">
        <v>1.17258279959372</v>
      </c>
      <c r="V1022" s="27" t="n">
        <v>1.16161482817439</v>
      </c>
      <c r="W1022" s="27" t="n">
        <v>1.53267855043212</v>
      </c>
      <c r="X1022" s="27" t="n">
        <v>0.788935134456577</v>
      </c>
      <c r="Y1022" s="27" t="n">
        <v>-1.30707194422226</v>
      </c>
      <c r="Z1022" s="27" t="n">
        <v>0.806556229261041</v>
      </c>
      <c r="AA1022" s="27" t="n">
        <v>1.11331932954881</v>
      </c>
      <c r="AB1022" s="27" t="n">
        <v>-1.2758242216082</v>
      </c>
      <c r="AC1022" s="27" t="n">
        <v>-0.815881081688393</v>
      </c>
      <c r="AD1022" s="27" t="n">
        <v>2.18776567502166</v>
      </c>
      <c r="AE1022" s="27" t="n">
        <v>-0.685529631045151</v>
      </c>
      <c r="AF1022" s="27" t="n">
        <v>0.780462308124054</v>
      </c>
      <c r="AG1022" s="27" t="n">
        <v>-0.0471441802953189</v>
      </c>
      <c r="AH1022" s="27" t="n">
        <v>0.592569278575771</v>
      </c>
      <c r="AI1022" s="27" t="n">
        <v>0.311138775422058</v>
      </c>
      <c r="AJ1022" s="27" t="n">
        <v>-1.19589136858624</v>
      </c>
      <c r="AK1022" s="27" t="n">
        <v>-0.640364807627522</v>
      </c>
      <c r="AL1022" s="21"/>
      <c r="AM1022" s="31" t="n">
        <f aca="false">IF(SQRT($B$9)*$B1022+SQRT(1-$B$9)*R1022&lt;_xlfn.NORM.S.INV($B$6),1,0)</f>
        <v>0</v>
      </c>
      <c r="AN1022" s="31" t="n">
        <f aca="false">IF(SQRT($B$9)*$B1022+SQRT(1-$B$9)*S1022&lt;_xlfn.NORM.S.INV($B$6),1,0)</f>
        <v>1</v>
      </c>
      <c r="AO1022" s="31" t="n">
        <f aca="false">IF(SQRT($B$9)*$B1022+SQRT(1-$B$9)*T1022&lt;_xlfn.NORM.S.INV($B$6),1,0)</f>
        <v>0</v>
      </c>
      <c r="AP1022" s="31" t="n">
        <f aca="false">IF(SQRT($B$9)*$B1022+SQRT(1-$B$9)*U1022&lt;_xlfn.NORM.S.INV($B$6),1,0)</f>
        <v>0</v>
      </c>
      <c r="AQ1022" s="31" t="n">
        <f aca="false">IF(SQRT($B$9)*$B1022+SQRT(1-$B$9)*V1022&lt;_xlfn.NORM.S.INV($B$6),1,0)</f>
        <v>0</v>
      </c>
      <c r="AR1022" s="31" t="n">
        <f aca="false">IF(SQRT($B$9)*$B1022+SQRT(1-$B$9)*W1022&lt;_xlfn.NORM.S.INV($B$6),1,0)</f>
        <v>0</v>
      </c>
      <c r="AS1022" s="31" t="n">
        <f aca="false">IF(SQRT($B$9)*$B1022+SQRT(1-$B$9)*X1022&lt;_xlfn.NORM.S.INV($B$6),1,0)</f>
        <v>0</v>
      </c>
      <c r="AT1022" s="31" t="n">
        <f aca="false">IF(SQRT($B$9)*$B1022+SQRT(1-$B$9)*Y1022&lt;_xlfn.NORM.S.INV($B$6),1,0)</f>
        <v>0</v>
      </c>
      <c r="AU1022" s="31" t="n">
        <f aca="false">IF(SQRT($B$9)*$B1022+SQRT(1-$B$9)*Z1022&lt;_xlfn.NORM.S.INV($B$6),1,0)</f>
        <v>0</v>
      </c>
      <c r="AV1022" s="31" t="n">
        <f aca="false">IF(SQRT($B$9)*$B1022+SQRT(1-$B$9)*AA1022&lt;_xlfn.NORM.S.INV($B$6),1,0)</f>
        <v>0</v>
      </c>
      <c r="AW1022" s="31" t="n">
        <f aca="false">IF(SQRT($C$9)*$B1022+SQRT(1-$C$9)*AB1022&lt;_xlfn.NORM.S.INV($C$6),1,0)</f>
        <v>0</v>
      </c>
      <c r="AX1022" s="31" t="n">
        <f aca="false">IF(SQRT($C$9)*$B1022+SQRT(1-$C$9)*AC1022&lt;_xlfn.NORM.S.INV($C$6),1,0)</f>
        <v>0</v>
      </c>
      <c r="AY1022" s="31" t="n">
        <f aca="false">IF(SQRT($C$9)*$B1022+SQRT(1-$C$9)*AD1022&lt;_xlfn.NORM.S.INV($C$6),1,0)</f>
        <v>0</v>
      </c>
      <c r="AZ1022" s="31" t="n">
        <f aca="false">IF(SQRT($C$9)*$B1022+SQRT(1-$C$9)*AE1022&lt;_xlfn.NORM.S.INV($C$6),1,0)</f>
        <v>0</v>
      </c>
      <c r="BA1022" s="31" t="n">
        <f aca="false">IF(SQRT($C$9)*$B1022+SQRT(1-$C$9)*AF1022&lt;_xlfn.NORM.S.INV($C$6),1,0)</f>
        <v>0</v>
      </c>
      <c r="BB1022" s="31" t="n">
        <f aca="false">IF(SQRT($C$9)*$B1022+SQRT(1-$C$9)*AG1022&lt;_xlfn.NORM.S.INV($C$6),1,0)</f>
        <v>0</v>
      </c>
      <c r="BC1022" s="31" t="n">
        <f aca="false">IF(SQRT($C$9)*$B1022+SQRT(1-$C$9)*AH1022&lt;_xlfn.NORM.S.INV($C$6),1,0)</f>
        <v>0</v>
      </c>
      <c r="BD1022" s="31" t="n">
        <f aca="false">IF(SQRT($C$9)*$B1022+SQRT(1-$C$9)*AI1022&lt;_xlfn.NORM.S.INV($C$6),1,0)</f>
        <v>0</v>
      </c>
      <c r="BE1022" s="31" t="n">
        <f aca="false">IF(SQRT($C$9)*$B1022+SQRT(1-$C$9)*AJ1022&lt;_xlfn.NORM.S.INV($C$6),1,0)</f>
        <v>0</v>
      </c>
      <c r="BF1022" s="31" t="n">
        <f aca="false">IF(SQRT($C$9)*$B1022+SQRT(1-$C$9)*AK1022&lt;_xlfn.NORM.S.INV($C$6),1,0)</f>
        <v>0</v>
      </c>
      <c r="BG1022" s="21"/>
      <c r="BH1022" s="21"/>
      <c r="BI1022" s="31" t="n">
        <f aca="false">$B$11*(($A$1061)*$C1022/$B$12*$B$7+(1-$A$1061)*$D1022/$B$12*$C$7)</f>
        <v>0</v>
      </c>
      <c r="BJ1022" s="31" t="n">
        <f aca="false">$B$11*(($A$1062)*$C1022/$B$12*$B$7+(1-$A$1062)*$D1022/$B$12*$C$7)</f>
        <v>20</v>
      </c>
      <c r="BK1022" s="31" t="n">
        <f aca="false">$B$11*(($A$1063)*$C1022/$B$12*$B$7+(1-$A$1063)*$D1022/$B$12*$C$7)</f>
        <v>40</v>
      </c>
      <c r="BL1022" s="31" t="n">
        <f aca="false">$B$11*(($A$1064)*$C1022/$B$12*$B$7+(1-$A$1064)*$D1022/$B$12*$C$7)</f>
        <v>60</v>
      </c>
      <c r="BM1022" s="31" t="n">
        <f aca="false">$B$11*(($A$1065)*$C1022/$B$12*$B$7+(1-$A$1065)*$D1022/$B$12*$C$7)</f>
        <v>80</v>
      </c>
      <c r="BN1022" s="31" t="n">
        <f aca="false">$B$11*(($A$1066)*$C1022/$B$12*$B$7+(1-$A$1066)*$D1022/$B$12*$C$7)</f>
        <v>100</v>
      </c>
      <c r="BO1022" s="31" t="n">
        <f aca="false">$B$11*(($A$1067)*$C1022/$B$12*$B$7+(1-$A$1067)*$D1022/$B$12*$C$7)</f>
        <v>120</v>
      </c>
      <c r="BP1022" s="31" t="n">
        <f aca="false">$B$11*(($A$1068)*$C1022/$B$12*$B$7+(1-$A$1068)*$D1022/$B$12*$C$7)</f>
        <v>140</v>
      </c>
      <c r="BQ1022" s="31" t="n">
        <f aca="false">$B$11*(($A$1069)*$C1022/$B$12*$B$7+(1-$A$1069)*$D1022/$B$12*$C$7)</f>
        <v>160</v>
      </c>
      <c r="BR1022" s="31" t="n">
        <f aca="false">$B$11*(($A$1070)*$C1022/$B$12*$B$7+(1-$A$1070)*$D1022/$B$12*$C$7)</f>
        <v>180</v>
      </c>
      <c r="BS1022" s="31" t="n">
        <f aca="false">$B$11*(($A$1071)*$C1022/$B$12*$B$7+(1-$A$1071)*$D1022/$B$12*$C$7)</f>
        <v>200</v>
      </c>
      <c r="BT1022" s="31" t="n">
        <f aca="false">$B$11*(($A$1072)*$C1022/$B$12*$B$7+(1-$A$1072)*$D1022/$B$12*$C$7)</f>
        <v>220</v>
      </c>
      <c r="BU1022" s="31" t="n">
        <f aca="false">$B$11*(($A$1073)*$C1022/$B$12*$B$7+(1-$A$1073)*$D1022/$B$12*$C$7)</f>
        <v>240</v>
      </c>
      <c r="BV1022" s="31" t="n">
        <f aca="false">$B$11*(($A$1074)*$C1022/$B$12*$B$7+(1-$A$1074)*$D1022/$B$12*$C$7)</f>
        <v>260</v>
      </c>
      <c r="BW1022" s="31" t="n">
        <f aca="false">$B$11*(($A$1075)*$C1022/$B$12*$B$7+(1-$A$1075)*$D1022/$B$12*$C$7)</f>
        <v>280</v>
      </c>
      <c r="BX1022" s="31" t="n">
        <f aca="false">$B$11*(($A$1076)*$C1022/$B$12*$B$7+(1-$A$1076)*$D1022/$B$12*$C$7)</f>
        <v>300</v>
      </c>
      <c r="BY1022" s="31" t="n">
        <f aca="false">$B$11*(($A$1077)*$C1022/$B$12*$B$7+(1-$A$1077)*$D1022/$B$12*$C$7)</f>
        <v>320</v>
      </c>
      <c r="BZ1022" s="31" t="n">
        <f aca="false">$B$11*(($A$1078)*$C1022/$B$12*$B$7+(1-$A$1078)*$D1022/$B$12*$C$7)</f>
        <v>340</v>
      </c>
      <c r="CA1022" s="31" t="n">
        <f aca="false">$B$11*(($A$1079)*$C1022/$B$12*$B$7+(1-$A$1079)*$D1022/$B$12*$C$7)</f>
        <v>360</v>
      </c>
      <c r="CB1022" s="31" t="n">
        <f aca="false">$B$11*(($A$1080)*$C1022/$B$12*$B$7+(1-$A$1080)*$D1022/$B$12*$C$7)</f>
        <v>380</v>
      </c>
      <c r="CC1022" s="31" t="n">
        <f aca="false">$B$11*(($A$1081)*$C1022/$B$12*$B$7+(1-$A$1081)*$D1022/$B$12*$C$7)</f>
        <v>400</v>
      </c>
    </row>
    <row r="1023" customFormat="false" ht="15" hidden="false" customHeight="false" outlineLevel="0" collapsed="false">
      <c r="A1023" s="21" t="n">
        <v>999</v>
      </c>
      <c r="B1023" s="27" t="n">
        <v>0.304678326550189</v>
      </c>
      <c r="C1023" s="9" t="n">
        <f aca="false">SUM(AM1023:AV1023)</f>
        <v>0</v>
      </c>
      <c r="D1023" s="9" t="n">
        <f aca="false">SUM(AW1023:BF1023)</f>
        <v>0</v>
      </c>
      <c r="E1023" s="24" t="n">
        <f aca="false">(1-C1023/$B$12)*$B$8-C1023/$B$12*$B$7</f>
        <v>0.05</v>
      </c>
      <c r="F1023" s="24" t="n">
        <f aca="false">(1-D1023/$B$12)*$C$8-D1023/$B$12*$C$7</f>
        <v>0.09</v>
      </c>
      <c r="G1023" s="47" t="n">
        <f aca="false">$B$11*($B$10*C1023/$B$12*$B$7+(1-$B$10)*D1023/$B$12*$C$7)</f>
        <v>0</v>
      </c>
      <c r="H1023" s="24" t="n">
        <f aca="false">$B$10*E1023+(1-$B$10)*F1023</f>
        <v>0.07</v>
      </c>
      <c r="I1023" s="21"/>
      <c r="J1023" s="21"/>
      <c r="K1023" s="21"/>
      <c r="L1023" s="21"/>
      <c r="M1023" s="21"/>
      <c r="N1023" s="21"/>
      <c r="O1023" s="21"/>
      <c r="P1023" s="21"/>
      <c r="Q1023" s="21"/>
      <c r="R1023" s="27" t="n">
        <v>0.679241420692253</v>
      </c>
      <c r="S1023" s="27" t="n">
        <v>0.828998150063545</v>
      </c>
      <c r="T1023" s="27" t="n">
        <v>-0.440820903584469</v>
      </c>
      <c r="U1023" s="27" t="n">
        <v>-0.949959719174624</v>
      </c>
      <c r="V1023" s="27" t="n">
        <v>0.263055633853227</v>
      </c>
      <c r="W1023" s="27" t="n">
        <v>-0.610441497157969</v>
      </c>
      <c r="X1023" s="27" t="n">
        <v>0.675976029140726</v>
      </c>
      <c r="Y1023" s="27" t="n">
        <v>-1.08152821383422</v>
      </c>
      <c r="Z1023" s="27" t="n">
        <v>0.596788227279034</v>
      </c>
      <c r="AA1023" s="27" t="n">
        <v>-0.811872821034419</v>
      </c>
      <c r="AB1023" s="27" t="n">
        <v>1.892473847745</v>
      </c>
      <c r="AC1023" s="27" t="n">
        <v>0.655885039005081</v>
      </c>
      <c r="AD1023" s="27" t="n">
        <v>-0.565019803669787</v>
      </c>
      <c r="AE1023" s="27" t="n">
        <v>-0.027352919834841</v>
      </c>
      <c r="AF1023" s="27" t="n">
        <v>0.722841628757314</v>
      </c>
      <c r="AG1023" s="27" t="n">
        <v>0.377689804004517</v>
      </c>
      <c r="AH1023" s="27" t="n">
        <v>-0.169786516021824</v>
      </c>
      <c r="AI1023" s="27" t="n">
        <v>-0.784607330135043</v>
      </c>
      <c r="AJ1023" s="27" t="n">
        <v>-1.85370219435871</v>
      </c>
      <c r="AK1023" s="27" t="n">
        <v>0.145172353303494</v>
      </c>
      <c r="AL1023" s="21"/>
      <c r="AM1023" s="31" t="n">
        <f aca="false">IF(SQRT($B$9)*$B1023+SQRT(1-$B$9)*R1023&lt;_xlfn.NORM.S.INV($B$6),1,0)</f>
        <v>0</v>
      </c>
      <c r="AN1023" s="31" t="n">
        <f aca="false">IF(SQRT($B$9)*$B1023+SQRT(1-$B$9)*S1023&lt;_xlfn.NORM.S.INV($B$6),1,0)</f>
        <v>0</v>
      </c>
      <c r="AO1023" s="31" t="n">
        <f aca="false">IF(SQRT($B$9)*$B1023+SQRT(1-$B$9)*T1023&lt;_xlfn.NORM.S.INV($B$6),1,0)</f>
        <v>0</v>
      </c>
      <c r="AP1023" s="31" t="n">
        <f aca="false">IF(SQRT($B$9)*$B1023+SQRT(1-$B$9)*U1023&lt;_xlfn.NORM.S.INV($B$6),1,0)</f>
        <v>0</v>
      </c>
      <c r="AQ1023" s="31" t="n">
        <f aca="false">IF(SQRT($B$9)*$B1023+SQRT(1-$B$9)*V1023&lt;_xlfn.NORM.S.INV($B$6),1,0)</f>
        <v>0</v>
      </c>
      <c r="AR1023" s="31" t="n">
        <f aca="false">IF(SQRT($B$9)*$B1023+SQRT(1-$B$9)*W1023&lt;_xlfn.NORM.S.INV($B$6),1,0)</f>
        <v>0</v>
      </c>
      <c r="AS1023" s="31" t="n">
        <f aca="false">IF(SQRT($B$9)*$B1023+SQRT(1-$B$9)*X1023&lt;_xlfn.NORM.S.INV($B$6),1,0)</f>
        <v>0</v>
      </c>
      <c r="AT1023" s="31" t="n">
        <f aca="false">IF(SQRT($B$9)*$B1023+SQRT(1-$B$9)*Y1023&lt;_xlfn.NORM.S.INV($B$6),1,0)</f>
        <v>0</v>
      </c>
      <c r="AU1023" s="31" t="n">
        <f aca="false">IF(SQRT($B$9)*$B1023+SQRT(1-$B$9)*Z1023&lt;_xlfn.NORM.S.INV($B$6),1,0)</f>
        <v>0</v>
      </c>
      <c r="AV1023" s="31" t="n">
        <f aca="false">IF(SQRT($B$9)*$B1023+SQRT(1-$B$9)*AA1023&lt;_xlfn.NORM.S.INV($B$6),1,0)</f>
        <v>0</v>
      </c>
      <c r="AW1023" s="31" t="n">
        <f aca="false">IF(SQRT($C$9)*$B1023+SQRT(1-$C$9)*AB1023&lt;_xlfn.NORM.S.INV($C$6),1,0)</f>
        <v>0</v>
      </c>
      <c r="AX1023" s="31" t="n">
        <f aca="false">IF(SQRT($C$9)*$B1023+SQRT(1-$C$9)*AC1023&lt;_xlfn.NORM.S.INV($C$6),1,0)</f>
        <v>0</v>
      </c>
      <c r="AY1023" s="31" t="n">
        <f aca="false">IF(SQRT($C$9)*$B1023+SQRT(1-$C$9)*AD1023&lt;_xlfn.NORM.S.INV($C$6),1,0)</f>
        <v>0</v>
      </c>
      <c r="AZ1023" s="31" t="n">
        <f aca="false">IF(SQRT($C$9)*$B1023+SQRT(1-$C$9)*AE1023&lt;_xlfn.NORM.S.INV($C$6),1,0)</f>
        <v>0</v>
      </c>
      <c r="BA1023" s="31" t="n">
        <f aca="false">IF(SQRT($C$9)*$B1023+SQRT(1-$C$9)*AF1023&lt;_xlfn.NORM.S.INV($C$6),1,0)</f>
        <v>0</v>
      </c>
      <c r="BB1023" s="31" t="n">
        <f aca="false">IF(SQRT($C$9)*$B1023+SQRT(1-$C$9)*AG1023&lt;_xlfn.NORM.S.INV($C$6),1,0)</f>
        <v>0</v>
      </c>
      <c r="BC1023" s="31" t="n">
        <f aca="false">IF(SQRT($C$9)*$B1023+SQRT(1-$C$9)*AH1023&lt;_xlfn.NORM.S.INV($C$6),1,0)</f>
        <v>0</v>
      </c>
      <c r="BD1023" s="31" t="n">
        <f aca="false">IF(SQRT($C$9)*$B1023+SQRT(1-$C$9)*AI1023&lt;_xlfn.NORM.S.INV($C$6),1,0)</f>
        <v>0</v>
      </c>
      <c r="BE1023" s="31" t="n">
        <f aca="false">IF(SQRT($C$9)*$B1023+SQRT(1-$C$9)*AJ1023&lt;_xlfn.NORM.S.INV($C$6),1,0)</f>
        <v>0</v>
      </c>
      <c r="BF1023" s="31" t="n">
        <f aca="false">IF(SQRT($C$9)*$B1023+SQRT(1-$C$9)*AK1023&lt;_xlfn.NORM.S.INV($C$6),1,0)</f>
        <v>0</v>
      </c>
      <c r="BG1023" s="21"/>
      <c r="BH1023" s="21"/>
      <c r="BI1023" s="31" t="n">
        <f aca="false">$B$11*(($A$1061)*$C1023/$B$12*$B$7+(1-$A$1061)*$D1023/$B$12*$C$7)</f>
        <v>0</v>
      </c>
      <c r="BJ1023" s="31" t="n">
        <f aca="false">$B$11*(($A$1062)*$C1023/$B$12*$B$7+(1-$A$1062)*$D1023/$B$12*$C$7)</f>
        <v>0</v>
      </c>
      <c r="BK1023" s="31" t="n">
        <f aca="false">$B$11*(($A$1063)*$C1023/$B$12*$B$7+(1-$A$1063)*$D1023/$B$12*$C$7)</f>
        <v>0</v>
      </c>
      <c r="BL1023" s="31" t="n">
        <f aca="false">$B$11*(($A$1064)*$C1023/$B$12*$B$7+(1-$A$1064)*$D1023/$B$12*$C$7)</f>
        <v>0</v>
      </c>
      <c r="BM1023" s="31" t="n">
        <f aca="false">$B$11*(($A$1065)*$C1023/$B$12*$B$7+(1-$A$1065)*$D1023/$B$12*$C$7)</f>
        <v>0</v>
      </c>
      <c r="BN1023" s="31" t="n">
        <f aca="false">$B$11*(($A$1066)*$C1023/$B$12*$B$7+(1-$A$1066)*$D1023/$B$12*$C$7)</f>
        <v>0</v>
      </c>
      <c r="BO1023" s="31" t="n">
        <f aca="false">$B$11*(($A$1067)*$C1023/$B$12*$B$7+(1-$A$1067)*$D1023/$B$12*$C$7)</f>
        <v>0</v>
      </c>
      <c r="BP1023" s="31" t="n">
        <f aca="false">$B$11*(($A$1068)*$C1023/$B$12*$B$7+(1-$A$1068)*$D1023/$B$12*$C$7)</f>
        <v>0</v>
      </c>
      <c r="BQ1023" s="31" t="n">
        <f aca="false">$B$11*(($A$1069)*$C1023/$B$12*$B$7+(1-$A$1069)*$D1023/$B$12*$C$7)</f>
        <v>0</v>
      </c>
      <c r="BR1023" s="31" t="n">
        <f aca="false">$B$11*(($A$1070)*$C1023/$B$12*$B$7+(1-$A$1070)*$D1023/$B$12*$C$7)</f>
        <v>0</v>
      </c>
      <c r="BS1023" s="31" t="n">
        <f aca="false">$B$11*(($A$1071)*$C1023/$B$12*$B$7+(1-$A$1071)*$D1023/$B$12*$C$7)</f>
        <v>0</v>
      </c>
      <c r="BT1023" s="31" t="n">
        <f aca="false">$B$11*(($A$1072)*$C1023/$B$12*$B$7+(1-$A$1072)*$D1023/$B$12*$C$7)</f>
        <v>0</v>
      </c>
      <c r="BU1023" s="31" t="n">
        <f aca="false">$B$11*(($A$1073)*$C1023/$B$12*$B$7+(1-$A$1073)*$D1023/$B$12*$C$7)</f>
        <v>0</v>
      </c>
      <c r="BV1023" s="31" t="n">
        <f aca="false">$B$11*(($A$1074)*$C1023/$B$12*$B$7+(1-$A$1074)*$D1023/$B$12*$C$7)</f>
        <v>0</v>
      </c>
      <c r="BW1023" s="31" t="n">
        <f aca="false">$B$11*(($A$1075)*$C1023/$B$12*$B$7+(1-$A$1075)*$D1023/$B$12*$C$7)</f>
        <v>0</v>
      </c>
      <c r="BX1023" s="31" t="n">
        <f aca="false">$B$11*(($A$1076)*$C1023/$B$12*$B$7+(1-$A$1076)*$D1023/$B$12*$C$7)</f>
        <v>0</v>
      </c>
      <c r="BY1023" s="31" t="n">
        <f aca="false">$B$11*(($A$1077)*$C1023/$B$12*$B$7+(1-$A$1077)*$D1023/$B$12*$C$7)</f>
        <v>0</v>
      </c>
      <c r="BZ1023" s="31" t="n">
        <f aca="false">$B$11*(($A$1078)*$C1023/$B$12*$B$7+(1-$A$1078)*$D1023/$B$12*$C$7)</f>
        <v>0</v>
      </c>
      <c r="CA1023" s="31" t="n">
        <f aca="false">$B$11*(($A$1079)*$C1023/$B$12*$B$7+(1-$A$1079)*$D1023/$B$12*$C$7)</f>
        <v>0</v>
      </c>
      <c r="CB1023" s="31" t="n">
        <f aca="false">$B$11*(($A$1080)*$C1023/$B$12*$B$7+(1-$A$1080)*$D1023/$B$12*$C$7)</f>
        <v>0</v>
      </c>
      <c r="CC1023" s="31" t="n">
        <f aca="false">$B$11*(($A$1081)*$C1023/$B$12*$B$7+(1-$A$1081)*$D1023/$B$12*$C$7)</f>
        <v>0</v>
      </c>
    </row>
    <row r="1024" customFormat="false" ht="15" hidden="false" customHeight="false" outlineLevel="0" collapsed="false">
      <c r="A1024" s="21" t="n">
        <v>1000</v>
      </c>
      <c r="B1024" s="27" t="n">
        <v>0.60433405276119</v>
      </c>
      <c r="C1024" s="9" t="n">
        <f aca="false">SUM(AM1024:AV1024)</f>
        <v>0</v>
      </c>
      <c r="D1024" s="9" t="n">
        <f aca="false">SUM(AW1024:BF1024)</f>
        <v>1</v>
      </c>
      <c r="E1024" s="24" t="n">
        <f aca="false">(1-C1024/$B$12)*$B$8-C1024/$B$12*$B$7</f>
        <v>0.05</v>
      </c>
      <c r="F1024" s="24" t="n">
        <f aca="false">(1-D1024/$B$12)*$C$8-D1024/$B$12*$C$7</f>
        <v>0.021</v>
      </c>
      <c r="G1024" s="47" t="n">
        <f aca="false">$B$11*($B$10*C1024/$B$12*$B$7+(1-$B$10)*D1024/$B$12*$C$7)</f>
        <v>300</v>
      </c>
      <c r="H1024" s="24" t="n">
        <f aca="false">$B$10*E1024+(1-$B$10)*F1024</f>
        <v>0.0355</v>
      </c>
      <c r="I1024" s="21"/>
      <c r="J1024" s="21"/>
      <c r="K1024" s="21"/>
      <c r="L1024" s="21"/>
      <c r="M1024" s="21"/>
      <c r="N1024" s="21"/>
      <c r="O1024" s="21"/>
      <c r="P1024" s="21"/>
      <c r="Q1024" s="21"/>
      <c r="R1024" s="27" t="n">
        <v>-1.79600154841464</v>
      </c>
      <c r="S1024" s="27" t="n">
        <v>-0.625783749207258</v>
      </c>
      <c r="T1024" s="27" t="n">
        <v>0.750860242511544</v>
      </c>
      <c r="U1024" s="27" t="n">
        <v>0.717227926327097</v>
      </c>
      <c r="V1024" s="27" t="n">
        <v>1.14820207555724</v>
      </c>
      <c r="W1024" s="27" t="n">
        <v>-0.168132411340177</v>
      </c>
      <c r="X1024" s="27" t="n">
        <v>0.614272044964211</v>
      </c>
      <c r="Y1024" s="27" t="n">
        <v>-0.455660400577922</v>
      </c>
      <c r="Z1024" s="27" t="n">
        <v>-0.00644578737697474</v>
      </c>
      <c r="AA1024" s="27" t="n">
        <v>1.42485443485678</v>
      </c>
      <c r="AB1024" s="27" t="n">
        <v>-0.29517577651191</v>
      </c>
      <c r="AC1024" s="27" t="n">
        <v>0.751415408931761</v>
      </c>
      <c r="AD1024" s="27" t="n">
        <v>-0.298239772547033</v>
      </c>
      <c r="AE1024" s="27" t="n">
        <v>-0.409084727655048</v>
      </c>
      <c r="AF1024" s="27" t="n">
        <v>-3.1017538584278</v>
      </c>
      <c r="AG1024" s="27" t="n">
        <v>-0.835432395169945</v>
      </c>
      <c r="AH1024" s="27" t="n">
        <v>0.845146063977557</v>
      </c>
      <c r="AI1024" s="27" t="n">
        <v>-0.335537856688507</v>
      </c>
      <c r="AJ1024" s="27" t="n">
        <v>0.907583999894487</v>
      </c>
      <c r="AK1024" s="27" t="n">
        <v>-0.420096318955112</v>
      </c>
      <c r="AL1024" s="21"/>
      <c r="AM1024" s="31" t="n">
        <f aca="false">IF(SQRT($B$9)*$B1024+SQRT(1-$B$9)*R1024&lt;_xlfn.NORM.S.INV($B$6),1,0)</f>
        <v>0</v>
      </c>
      <c r="AN1024" s="31" t="n">
        <f aca="false">IF(SQRT($B$9)*$B1024+SQRT(1-$B$9)*S1024&lt;_xlfn.NORM.S.INV($B$6),1,0)</f>
        <v>0</v>
      </c>
      <c r="AO1024" s="31" t="n">
        <f aca="false">IF(SQRT($B$9)*$B1024+SQRT(1-$B$9)*T1024&lt;_xlfn.NORM.S.INV($B$6),1,0)</f>
        <v>0</v>
      </c>
      <c r="AP1024" s="31" t="n">
        <f aca="false">IF(SQRT($B$9)*$B1024+SQRT(1-$B$9)*U1024&lt;_xlfn.NORM.S.INV($B$6),1,0)</f>
        <v>0</v>
      </c>
      <c r="AQ1024" s="31" t="n">
        <f aca="false">IF(SQRT($B$9)*$B1024+SQRT(1-$B$9)*V1024&lt;_xlfn.NORM.S.INV($B$6),1,0)</f>
        <v>0</v>
      </c>
      <c r="AR1024" s="31" t="n">
        <f aca="false">IF(SQRT($B$9)*$B1024+SQRT(1-$B$9)*W1024&lt;_xlfn.NORM.S.INV($B$6),1,0)</f>
        <v>0</v>
      </c>
      <c r="AS1024" s="31" t="n">
        <f aca="false">IF(SQRT($B$9)*$B1024+SQRT(1-$B$9)*X1024&lt;_xlfn.NORM.S.INV($B$6),1,0)</f>
        <v>0</v>
      </c>
      <c r="AT1024" s="31" t="n">
        <f aca="false">IF(SQRT($B$9)*$B1024+SQRT(1-$B$9)*Y1024&lt;_xlfn.NORM.S.INV($B$6),1,0)</f>
        <v>0</v>
      </c>
      <c r="AU1024" s="31" t="n">
        <f aca="false">IF(SQRT($B$9)*$B1024+SQRT(1-$B$9)*Z1024&lt;_xlfn.NORM.S.INV($B$6),1,0)</f>
        <v>0</v>
      </c>
      <c r="AV1024" s="31" t="n">
        <f aca="false">IF(SQRT($B$9)*$B1024+SQRT(1-$B$9)*AA1024&lt;_xlfn.NORM.S.INV($B$6),1,0)</f>
        <v>0</v>
      </c>
      <c r="AW1024" s="31" t="n">
        <f aca="false">IF(SQRT($C$9)*$B1024+SQRT(1-$C$9)*AB1024&lt;_xlfn.NORM.S.INV($C$6),1,0)</f>
        <v>0</v>
      </c>
      <c r="AX1024" s="31" t="n">
        <f aca="false">IF(SQRT($C$9)*$B1024+SQRT(1-$C$9)*AC1024&lt;_xlfn.NORM.S.INV($C$6),1,0)</f>
        <v>0</v>
      </c>
      <c r="AY1024" s="31" t="n">
        <f aca="false">IF(SQRT($C$9)*$B1024+SQRT(1-$C$9)*AD1024&lt;_xlfn.NORM.S.INV($C$6),1,0)</f>
        <v>0</v>
      </c>
      <c r="AZ1024" s="31" t="n">
        <f aca="false">IF(SQRT($C$9)*$B1024+SQRT(1-$C$9)*AE1024&lt;_xlfn.NORM.S.INV($C$6),1,0)</f>
        <v>0</v>
      </c>
      <c r="BA1024" s="31" t="n">
        <f aca="false">IF(SQRT($C$9)*$B1024+SQRT(1-$C$9)*AF1024&lt;_xlfn.NORM.S.INV($C$6),1,0)</f>
        <v>1</v>
      </c>
      <c r="BB1024" s="31" t="n">
        <f aca="false">IF(SQRT($C$9)*$B1024+SQRT(1-$C$9)*AG1024&lt;_xlfn.NORM.S.INV($C$6),1,0)</f>
        <v>0</v>
      </c>
      <c r="BC1024" s="31" t="n">
        <f aca="false">IF(SQRT($C$9)*$B1024+SQRT(1-$C$9)*AH1024&lt;_xlfn.NORM.S.INV($C$6),1,0)</f>
        <v>0</v>
      </c>
      <c r="BD1024" s="31" t="n">
        <f aca="false">IF(SQRT($C$9)*$B1024+SQRT(1-$C$9)*AI1024&lt;_xlfn.NORM.S.INV($C$6),1,0)</f>
        <v>0</v>
      </c>
      <c r="BE1024" s="31" t="n">
        <f aca="false">IF(SQRT($C$9)*$B1024+SQRT(1-$C$9)*AJ1024&lt;_xlfn.NORM.S.INV($C$6),1,0)</f>
        <v>0</v>
      </c>
      <c r="BF1024" s="31" t="n">
        <f aca="false">IF(SQRT($C$9)*$B1024+SQRT(1-$C$9)*AK1024&lt;_xlfn.NORM.S.INV($C$6),1,0)</f>
        <v>0</v>
      </c>
      <c r="BG1024" s="21"/>
      <c r="BH1024" s="21"/>
      <c r="BI1024" s="31" t="n">
        <f aca="false">$B$11*(($A$1061)*$C1024/$B$12*$B$7+(1-$A$1061)*$D1024/$B$12*$C$7)</f>
        <v>600</v>
      </c>
      <c r="BJ1024" s="31" t="n">
        <f aca="false">$B$11*(($A$1062)*$C1024/$B$12*$B$7+(1-$A$1062)*$D1024/$B$12*$C$7)</f>
        <v>570</v>
      </c>
      <c r="BK1024" s="31" t="n">
        <f aca="false">$B$11*(($A$1063)*$C1024/$B$12*$B$7+(1-$A$1063)*$D1024/$B$12*$C$7)</f>
        <v>540</v>
      </c>
      <c r="BL1024" s="31" t="n">
        <f aca="false">$B$11*(($A$1064)*$C1024/$B$12*$B$7+(1-$A$1064)*$D1024/$B$12*$C$7)</f>
        <v>510</v>
      </c>
      <c r="BM1024" s="31" t="n">
        <f aca="false">$B$11*(($A$1065)*$C1024/$B$12*$B$7+(1-$A$1065)*$D1024/$B$12*$C$7)</f>
        <v>480</v>
      </c>
      <c r="BN1024" s="31" t="n">
        <f aca="false">$B$11*(($A$1066)*$C1024/$B$12*$B$7+(1-$A$1066)*$D1024/$B$12*$C$7)</f>
        <v>450</v>
      </c>
      <c r="BO1024" s="31" t="n">
        <f aca="false">$B$11*(($A$1067)*$C1024/$B$12*$B$7+(1-$A$1067)*$D1024/$B$12*$C$7)</f>
        <v>420</v>
      </c>
      <c r="BP1024" s="31" t="n">
        <f aca="false">$B$11*(($A$1068)*$C1024/$B$12*$B$7+(1-$A$1068)*$D1024/$B$12*$C$7)</f>
        <v>390</v>
      </c>
      <c r="BQ1024" s="31" t="n">
        <f aca="false">$B$11*(($A$1069)*$C1024/$B$12*$B$7+(1-$A$1069)*$D1024/$B$12*$C$7)</f>
        <v>360</v>
      </c>
      <c r="BR1024" s="31" t="n">
        <f aca="false">$B$11*(($A$1070)*$C1024/$B$12*$B$7+(1-$A$1070)*$D1024/$B$12*$C$7)</f>
        <v>330</v>
      </c>
      <c r="BS1024" s="31" t="n">
        <f aca="false">$B$11*(($A$1071)*$C1024/$B$12*$B$7+(1-$A$1071)*$D1024/$B$12*$C$7)</f>
        <v>300</v>
      </c>
      <c r="BT1024" s="31" t="n">
        <f aca="false">$B$11*(($A$1072)*$C1024/$B$12*$B$7+(1-$A$1072)*$D1024/$B$12*$C$7)</f>
        <v>270</v>
      </c>
      <c r="BU1024" s="31" t="n">
        <f aca="false">$B$11*(($A$1073)*$C1024/$B$12*$B$7+(1-$A$1073)*$D1024/$B$12*$C$7)</f>
        <v>240</v>
      </c>
      <c r="BV1024" s="31" t="n">
        <f aca="false">$B$11*(($A$1074)*$C1024/$B$12*$B$7+(1-$A$1074)*$D1024/$B$12*$C$7)</f>
        <v>210</v>
      </c>
      <c r="BW1024" s="31" t="n">
        <f aca="false">$B$11*(($A$1075)*$C1024/$B$12*$B$7+(1-$A$1075)*$D1024/$B$12*$C$7)</f>
        <v>180</v>
      </c>
      <c r="BX1024" s="31" t="n">
        <f aca="false">$B$11*(($A$1076)*$C1024/$B$12*$B$7+(1-$A$1076)*$D1024/$B$12*$C$7)</f>
        <v>150</v>
      </c>
      <c r="BY1024" s="31" t="n">
        <f aca="false">$B$11*(($A$1077)*$C1024/$B$12*$B$7+(1-$A$1077)*$D1024/$B$12*$C$7)</f>
        <v>120</v>
      </c>
      <c r="BZ1024" s="31" t="n">
        <f aca="false">$B$11*(($A$1078)*$C1024/$B$12*$B$7+(1-$A$1078)*$D1024/$B$12*$C$7)</f>
        <v>90</v>
      </c>
      <c r="CA1024" s="31" t="n">
        <f aca="false">$B$11*(($A$1079)*$C1024/$B$12*$B$7+(1-$A$1079)*$D1024/$B$12*$C$7)</f>
        <v>60</v>
      </c>
      <c r="CB1024" s="31" t="n">
        <f aca="false">$B$11*(($A$1080)*$C1024/$B$12*$B$7+(1-$A$1080)*$D1024/$B$12*$C$7)</f>
        <v>30</v>
      </c>
      <c r="CC1024" s="31" t="n">
        <f aca="false">$B$11*(($A$1081)*$C1024/$B$12*$B$7+(1-$A$1081)*$D1024/$B$12*$C$7)</f>
        <v>0</v>
      </c>
    </row>
    <row r="1025" customFormat="false" ht="15" hidden="false" customHeight="false" outlineLevel="0" collapsed="false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  <c r="BQ1025" s="21"/>
      <c r="BR1025" s="21"/>
      <c r="BS1025" s="21"/>
      <c r="BT1025" s="21"/>
      <c r="BU1025" s="21"/>
      <c r="BV1025" s="21"/>
      <c r="BW1025" s="21"/>
      <c r="BX1025" s="21"/>
      <c r="BY1025" s="21"/>
      <c r="BZ1025" s="21"/>
      <c r="CA1025" s="21"/>
      <c r="CB1025" s="21"/>
      <c r="CC1025" s="21"/>
    </row>
    <row r="1026" customFormat="false" ht="15" hidden="false" customHeight="false" outlineLevel="0" collapsed="false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  <c r="BQ1026" s="21"/>
      <c r="BR1026" s="21"/>
      <c r="BS1026" s="21"/>
      <c r="BT1026" s="21"/>
      <c r="BU1026" s="21"/>
      <c r="BV1026" s="21"/>
      <c r="BW1026" s="21"/>
      <c r="BX1026" s="21"/>
      <c r="BY1026" s="21"/>
      <c r="BZ1026" s="21"/>
      <c r="CA1026" s="21"/>
      <c r="CB1026" s="21"/>
      <c r="CC1026" s="21"/>
    </row>
    <row r="1027" customFormat="false" ht="15" hidden="false" customHeight="false" outlineLevel="0" collapsed="false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  <c r="BQ1027" s="21"/>
      <c r="BR1027" s="21"/>
      <c r="BS1027" s="21"/>
      <c r="BT1027" s="21"/>
      <c r="BU1027" s="21"/>
      <c r="BV1027" s="21"/>
      <c r="BW1027" s="21"/>
      <c r="BX1027" s="21"/>
      <c r="BY1027" s="21"/>
      <c r="BZ1027" s="21"/>
      <c r="CA1027" s="21"/>
      <c r="CB1027" s="21"/>
      <c r="CC1027" s="21"/>
    </row>
    <row r="1028" customFormat="false" ht="15" hidden="false" customHeight="false" outlineLevel="0" collapsed="false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  <c r="BQ1028" s="21"/>
      <c r="BR1028" s="21"/>
      <c r="BS1028" s="21"/>
      <c r="BT1028" s="21"/>
      <c r="BU1028" s="21"/>
      <c r="BV1028" s="21"/>
      <c r="BW1028" s="21"/>
      <c r="BX1028" s="21"/>
      <c r="BY1028" s="21"/>
      <c r="BZ1028" s="21"/>
      <c r="CA1028" s="21"/>
      <c r="CB1028" s="21"/>
      <c r="CC1028" s="21"/>
    </row>
    <row r="1029" customFormat="false" ht="15" hidden="false" customHeight="false" outlineLevel="0" collapsed="false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  <c r="BQ1029" s="21"/>
      <c r="BR1029" s="21"/>
      <c r="BS1029" s="21"/>
      <c r="BT1029" s="21"/>
      <c r="BU1029" s="21"/>
      <c r="BV1029" s="21"/>
      <c r="BW1029" s="21"/>
      <c r="BX1029" s="21"/>
      <c r="BY1029" s="21"/>
      <c r="BZ1029" s="21"/>
      <c r="CA1029" s="21"/>
      <c r="CB1029" s="21"/>
      <c r="CC1029" s="21"/>
    </row>
    <row r="1030" customFormat="false" ht="15" hidden="false" customHeight="false" outlineLevel="0" collapsed="false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  <c r="BQ1030" s="21"/>
      <c r="BR1030" s="21"/>
      <c r="BS1030" s="21"/>
      <c r="BT1030" s="21"/>
      <c r="BU1030" s="21"/>
      <c r="BV1030" s="21"/>
      <c r="BW1030" s="21"/>
      <c r="BX1030" s="21"/>
      <c r="BY1030" s="21"/>
      <c r="BZ1030" s="21"/>
      <c r="CA1030" s="21"/>
      <c r="CB1030" s="21"/>
      <c r="CC1030" s="21"/>
    </row>
    <row r="1031" customFormat="false" ht="15" hidden="false" customHeight="false" outlineLevel="0" collapsed="false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  <c r="BQ1031" s="21"/>
      <c r="BR1031" s="21"/>
      <c r="BS1031" s="21"/>
      <c r="BT1031" s="21"/>
      <c r="BU1031" s="21"/>
      <c r="BV1031" s="21"/>
      <c r="BW1031" s="21"/>
      <c r="BX1031" s="21"/>
      <c r="BY1031" s="21"/>
      <c r="BZ1031" s="21"/>
      <c r="CA1031" s="21"/>
      <c r="CB1031" s="21"/>
      <c r="CC1031" s="21"/>
    </row>
    <row r="1032" customFormat="false" ht="15" hidden="false" customHeight="false" outlineLevel="0" collapsed="false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  <c r="BQ1032" s="21"/>
      <c r="BR1032" s="21"/>
      <c r="BS1032" s="21"/>
      <c r="BT1032" s="21"/>
      <c r="BU1032" s="21"/>
      <c r="BV1032" s="21"/>
      <c r="BW1032" s="21"/>
      <c r="BX1032" s="21"/>
      <c r="BY1032" s="21"/>
      <c r="BZ1032" s="21"/>
      <c r="CA1032" s="21"/>
      <c r="CB1032" s="21"/>
      <c r="CC1032" s="21"/>
    </row>
    <row r="1033" customFormat="false" ht="15" hidden="false" customHeight="false" outlineLevel="0" collapsed="false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  <c r="BQ1033" s="21"/>
      <c r="BR1033" s="21"/>
      <c r="BS1033" s="21"/>
      <c r="BT1033" s="21"/>
      <c r="BU1033" s="21"/>
      <c r="BV1033" s="21"/>
      <c r="BW1033" s="21"/>
      <c r="BX1033" s="21"/>
      <c r="BY1033" s="21"/>
      <c r="BZ1033" s="21"/>
      <c r="CA1033" s="21"/>
      <c r="CB1033" s="21"/>
      <c r="CC1033" s="21"/>
    </row>
    <row r="1034" customFormat="false" ht="15" hidden="false" customHeight="false" outlineLevel="0" collapsed="false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  <c r="BQ1034" s="21"/>
      <c r="BR1034" s="21"/>
      <c r="BS1034" s="21"/>
      <c r="BT1034" s="21"/>
      <c r="BU1034" s="21"/>
      <c r="BV1034" s="21"/>
      <c r="BW1034" s="21"/>
      <c r="BX1034" s="21"/>
      <c r="BY1034" s="21"/>
      <c r="BZ1034" s="21"/>
      <c r="CA1034" s="21"/>
      <c r="CB1034" s="21"/>
      <c r="CC1034" s="21"/>
    </row>
    <row r="1035" customFormat="false" ht="15" hidden="false" customHeight="false" outlineLevel="0" collapsed="false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  <c r="BQ1035" s="21"/>
      <c r="BR1035" s="21"/>
      <c r="BS1035" s="21"/>
      <c r="BT1035" s="21"/>
      <c r="BU1035" s="21"/>
      <c r="BV1035" s="21"/>
      <c r="BW1035" s="21"/>
      <c r="BX1035" s="21"/>
      <c r="BY1035" s="21"/>
      <c r="BZ1035" s="21"/>
      <c r="CA1035" s="21"/>
      <c r="CB1035" s="21"/>
      <c r="CC1035" s="21"/>
    </row>
    <row r="1036" customFormat="false" ht="15" hidden="false" customHeight="false" outlineLevel="0" collapsed="false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  <c r="BQ1036" s="21"/>
      <c r="BR1036" s="21"/>
      <c r="BS1036" s="21"/>
      <c r="BT1036" s="21"/>
      <c r="BU1036" s="21"/>
      <c r="BV1036" s="21"/>
      <c r="BW1036" s="21"/>
      <c r="BX1036" s="21"/>
      <c r="BY1036" s="21"/>
      <c r="BZ1036" s="21"/>
      <c r="CA1036" s="21"/>
      <c r="CB1036" s="21"/>
      <c r="CC1036" s="21"/>
    </row>
    <row r="1037" customFormat="false" ht="15" hidden="false" customHeight="false" outlineLevel="0" collapsed="false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  <c r="BQ1037" s="21"/>
      <c r="BR1037" s="21"/>
      <c r="BS1037" s="21"/>
      <c r="BT1037" s="21"/>
      <c r="BU1037" s="21"/>
      <c r="BV1037" s="21"/>
      <c r="BW1037" s="21"/>
      <c r="BX1037" s="21"/>
      <c r="BY1037" s="21"/>
      <c r="BZ1037" s="21"/>
      <c r="CA1037" s="21"/>
      <c r="CB1037" s="21"/>
      <c r="CC1037" s="21"/>
    </row>
    <row r="1038" customFormat="false" ht="15" hidden="false" customHeight="false" outlineLevel="0" collapsed="false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  <c r="BQ1038" s="21"/>
      <c r="BR1038" s="21"/>
      <c r="BS1038" s="21"/>
      <c r="BT1038" s="21"/>
      <c r="BU1038" s="21"/>
      <c r="BV1038" s="21"/>
      <c r="BW1038" s="21"/>
      <c r="BX1038" s="21"/>
      <c r="BY1038" s="21"/>
      <c r="BZ1038" s="21"/>
      <c r="CA1038" s="21"/>
      <c r="CB1038" s="21"/>
      <c r="CC1038" s="21"/>
    </row>
    <row r="1039" customFormat="false" ht="15" hidden="false" customHeight="false" outlineLevel="0" collapsed="false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  <c r="BQ1039" s="21"/>
      <c r="BR1039" s="21"/>
      <c r="BS1039" s="21"/>
      <c r="BT1039" s="21"/>
      <c r="BU1039" s="21"/>
      <c r="BV1039" s="21"/>
      <c r="BW1039" s="21"/>
      <c r="BX1039" s="21"/>
      <c r="BY1039" s="21"/>
      <c r="BZ1039" s="21"/>
      <c r="CA1039" s="21"/>
      <c r="CB1039" s="21"/>
      <c r="CC1039" s="21"/>
    </row>
    <row r="1040" customFormat="false" ht="15" hidden="false" customHeight="false" outlineLevel="0" collapsed="false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  <c r="BQ1040" s="21"/>
      <c r="BR1040" s="21"/>
      <c r="BS1040" s="21"/>
      <c r="BT1040" s="21"/>
      <c r="BU1040" s="21"/>
      <c r="BV1040" s="21"/>
      <c r="BW1040" s="21"/>
      <c r="BX1040" s="21"/>
      <c r="BY1040" s="21"/>
      <c r="BZ1040" s="21"/>
      <c r="CA1040" s="21"/>
      <c r="CB1040" s="21"/>
      <c r="CC1040" s="21"/>
    </row>
    <row r="1041" customFormat="false" ht="28" hidden="false" customHeight="true" outlineLevel="0" collapsed="false">
      <c r="A1041" s="7" t="s">
        <v>296</v>
      </c>
      <c r="B1041" s="7" t="s">
        <v>227</v>
      </c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  <c r="BQ1041" s="21"/>
      <c r="BR1041" s="21"/>
      <c r="BS1041" s="21"/>
      <c r="BT1041" s="21"/>
      <c r="BU1041" s="21"/>
      <c r="BV1041" s="21"/>
      <c r="BW1041" s="21"/>
      <c r="BX1041" s="21"/>
      <c r="BY1041" s="21"/>
      <c r="BZ1041" s="21"/>
      <c r="CA1041" s="21"/>
      <c r="CB1041" s="21"/>
      <c r="CC1041" s="21"/>
    </row>
    <row r="1042" customFormat="false" ht="15" hidden="false" customHeight="false" outlineLevel="0" collapsed="false">
      <c r="A1042" s="21" t="n">
        <v>1</v>
      </c>
      <c r="B1042" s="31" t="n">
        <f aca="false">LARGE($G$25:$G$1024,A1042)</f>
        <v>1800</v>
      </c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  <c r="BQ1042" s="21"/>
      <c r="BR1042" s="21"/>
      <c r="BS1042" s="21"/>
      <c r="BT1042" s="21"/>
      <c r="BU1042" s="21"/>
      <c r="BV1042" s="21"/>
      <c r="BW1042" s="21"/>
      <c r="BX1042" s="21"/>
      <c r="BY1042" s="21"/>
      <c r="BZ1042" s="21"/>
      <c r="CA1042" s="21"/>
      <c r="CB1042" s="21"/>
      <c r="CC1042" s="21"/>
    </row>
    <row r="1043" customFormat="false" ht="15" hidden="false" customHeight="false" outlineLevel="0" collapsed="false">
      <c r="A1043" s="21" t="n">
        <v>2</v>
      </c>
      <c r="B1043" s="31" t="n">
        <f aca="false">LARGE($G$25:$G$1024,A1043)</f>
        <v>1800</v>
      </c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  <c r="BQ1043" s="21"/>
      <c r="BR1043" s="21"/>
      <c r="BS1043" s="21"/>
      <c r="BT1043" s="21"/>
      <c r="BU1043" s="21"/>
      <c r="BV1043" s="21"/>
      <c r="BW1043" s="21"/>
      <c r="BX1043" s="21"/>
      <c r="BY1043" s="21"/>
      <c r="BZ1043" s="21"/>
      <c r="CA1043" s="21"/>
      <c r="CB1043" s="21"/>
      <c r="CC1043" s="21"/>
    </row>
    <row r="1044" customFormat="false" ht="15" hidden="false" customHeight="false" outlineLevel="0" collapsed="false">
      <c r="A1044" s="21" t="n">
        <v>3</v>
      </c>
      <c r="B1044" s="31" t="n">
        <f aca="false">LARGE($G$25:$G$1024,A1044)</f>
        <v>1600</v>
      </c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  <c r="BQ1044" s="21"/>
      <c r="BR1044" s="21"/>
      <c r="BS1044" s="21"/>
      <c r="BT1044" s="21"/>
      <c r="BU1044" s="21"/>
      <c r="BV1044" s="21"/>
      <c r="BW1044" s="21"/>
      <c r="BX1044" s="21"/>
      <c r="BY1044" s="21"/>
      <c r="BZ1044" s="21"/>
      <c r="CA1044" s="21"/>
      <c r="CB1044" s="21"/>
      <c r="CC1044" s="21"/>
    </row>
    <row r="1045" customFormat="false" ht="15" hidden="false" customHeight="false" outlineLevel="0" collapsed="false">
      <c r="A1045" s="21" t="n">
        <v>4</v>
      </c>
      <c r="B1045" s="31" t="n">
        <f aca="false">LARGE($G$25:$G$1024,A1045)</f>
        <v>1400</v>
      </c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  <c r="BQ1045" s="21"/>
      <c r="BR1045" s="21"/>
      <c r="BS1045" s="21"/>
      <c r="BT1045" s="21"/>
      <c r="BU1045" s="21"/>
      <c r="BV1045" s="21"/>
      <c r="BW1045" s="21"/>
      <c r="BX1045" s="21"/>
      <c r="BY1045" s="21"/>
      <c r="BZ1045" s="21"/>
      <c r="CA1045" s="21"/>
      <c r="CB1045" s="21"/>
      <c r="CC1045" s="21"/>
    </row>
    <row r="1046" customFormat="false" ht="15" hidden="false" customHeight="false" outlineLevel="0" collapsed="false">
      <c r="A1046" s="21" t="n">
        <v>5</v>
      </c>
      <c r="B1046" s="31" t="n">
        <f aca="false">LARGE($G$25:$G$1024,A1046)</f>
        <v>1400</v>
      </c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  <c r="BQ1046" s="21"/>
      <c r="BR1046" s="21"/>
      <c r="BS1046" s="21"/>
      <c r="BT1046" s="21"/>
      <c r="BU1046" s="21"/>
      <c r="BV1046" s="21"/>
      <c r="BW1046" s="21"/>
      <c r="BX1046" s="21"/>
      <c r="BY1046" s="21"/>
      <c r="BZ1046" s="21"/>
      <c r="CA1046" s="21"/>
      <c r="CB1046" s="21"/>
      <c r="CC1046" s="21"/>
    </row>
    <row r="1047" customFormat="false" ht="15" hidden="false" customHeight="false" outlineLevel="0" collapsed="false">
      <c r="A1047" s="21" t="n">
        <v>6</v>
      </c>
      <c r="B1047" s="31" t="n">
        <f aca="false">LARGE($G$25:$G$1024,A1047)</f>
        <v>1400</v>
      </c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21"/>
      <c r="BS1047" s="21"/>
      <c r="BT1047" s="21"/>
      <c r="BU1047" s="21"/>
      <c r="BV1047" s="21"/>
      <c r="BW1047" s="21"/>
      <c r="BX1047" s="21"/>
      <c r="BY1047" s="21"/>
      <c r="BZ1047" s="21"/>
      <c r="CA1047" s="21"/>
      <c r="CB1047" s="21"/>
      <c r="CC1047" s="21"/>
    </row>
    <row r="1048" customFormat="false" ht="15" hidden="false" customHeight="false" outlineLevel="0" collapsed="false">
      <c r="A1048" s="21" t="n">
        <v>7</v>
      </c>
      <c r="B1048" s="31" t="n">
        <f aca="false">LARGE($G$25:$G$1024,A1048)</f>
        <v>1400</v>
      </c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  <c r="BQ1048" s="21"/>
      <c r="BR1048" s="21"/>
      <c r="BS1048" s="21"/>
      <c r="BT1048" s="21"/>
      <c r="BU1048" s="21"/>
      <c r="BV1048" s="21"/>
      <c r="BW1048" s="21"/>
      <c r="BX1048" s="21"/>
      <c r="BY1048" s="21"/>
      <c r="BZ1048" s="21"/>
      <c r="CA1048" s="21"/>
      <c r="CB1048" s="21"/>
      <c r="CC1048" s="21"/>
    </row>
    <row r="1049" customFormat="false" ht="15" hidden="false" customHeight="false" outlineLevel="0" collapsed="false">
      <c r="A1049" s="21" t="n">
        <v>8</v>
      </c>
      <c r="B1049" s="31" t="n">
        <f aca="false">LARGE($G$25:$G$1024,A1049)</f>
        <v>1300</v>
      </c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  <c r="BQ1049" s="21"/>
      <c r="BR1049" s="21"/>
      <c r="BS1049" s="21"/>
      <c r="BT1049" s="21"/>
      <c r="BU1049" s="21"/>
      <c r="BV1049" s="21"/>
      <c r="BW1049" s="21"/>
      <c r="BX1049" s="21"/>
      <c r="BY1049" s="21"/>
      <c r="BZ1049" s="21"/>
      <c r="CA1049" s="21"/>
      <c r="CB1049" s="21"/>
      <c r="CC1049" s="21"/>
    </row>
    <row r="1050" customFormat="false" ht="15" hidden="false" customHeight="false" outlineLevel="0" collapsed="false">
      <c r="A1050" s="21" t="n">
        <v>9</v>
      </c>
      <c r="B1050" s="31" t="n">
        <f aca="false">LARGE($G$25:$G$1024,A1050)</f>
        <v>1200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  <c r="BQ1050" s="21"/>
      <c r="BR1050" s="21"/>
      <c r="BS1050" s="21"/>
      <c r="BT1050" s="21"/>
      <c r="BU1050" s="21"/>
      <c r="BV1050" s="21"/>
      <c r="BW1050" s="21"/>
      <c r="BX1050" s="21"/>
      <c r="BY1050" s="21"/>
      <c r="BZ1050" s="21"/>
      <c r="CA1050" s="21"/>
      <c r="CB1050" s="21"/>
      <c r="CC1050" s="21"/>
    </row>
    <row r="1051" customFormat="false" ht="15" hidden="false" customHeight="false" outlineLevel="0" collapsed="false">
      <c r="A1051" s="21" t="n">
        <v>10</v>
      </c>
      <c r="B1051" s="31" t="n">
        <f aca="false">LARGE($G$25:$G$1024,A1051)</f>
        <v>1200</v>
      </c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  <c r="BQ1051" s="21"/>
      <c r="BR1051" s="21"/>
      <c r="BS1051" s="21"/>
      <c r="BT1051" s="21"/>
      <c r="BU1051" s="21"/>
      <c r="BV1051" s="21"/>
      <c r="BW1051" s="21"/>
      <c r="BX1051" s="21"/>
      <c r="BY1051" s="21"/>
      <c r="BZ1051" s="21"/>
      <c r="CA1051" s="21"/>
      <c r="CB1051" s="21"/>
      <c r="CC1051" s="21"/>
    </row>
    <row r="1052" customFormat="false" ht="15" hidden="false" customHeight="false" outlineLevel="0" collapsed="false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  <c r="BQ1052" s="21"/>
      <c r="BR1052" s="21"/>
      <c r="BS1052" s="21"/>
      <c r="BT1052" s="21"/>
      <c r="BU1052" s="21"/>
      <c r="BV1052" s="21"/>
      <c r="BW1052" s="21"/>
      <c r="BX1052" s="21"/>
      <c r="BY1052" s="21"/>
      <c r="BZ1052" s="21"/>
      <c r="CA1052" s="21"/>
      <c r="CB1052" s="21"/>
      <c r="CC1052" s="21"/>
    </row>
    <row r="1053" customFormat="false" ht="15" hidden="false" customHeight="false" outlineLevel="0" collapsed="false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  <c r="BQ1053" s="21"/>
      <c r="BR1053" s="21"/>
      <c r="BS1053" s="21"/>
      <c r="BT1053" s="21"/>
      <c r="BU1053" s="21"/>
      <c r="BV1053" s="21"/>
      <c r="BW1053" s="21"/>
      <c r="BX1053" s="21"/>
      <c r="BY1053" s="21"/>
      <c r="BZ1053" s="21"/>
      <c r="CA1053" s="21"/>
      <c r="CB1053" s="21"/>
      <c r="CC1053" s="21"/>
    </row>
    <row r="1054" customFormat="false" ht="15" hidden="false" customHeight="false" outlineLevel="0" collapsed="false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  <c r="BQ1054" s="21"/>
      <c r="BR1054" s="21"/>
      <c r="BS1054" s="21"/>
      <c r="BT1054" s="21"/>
      <c r="BU1054" s="21"/>
      <c r="BV1054" s="21"/>
      <c r="BW1054" s="21"/>
      <c r="BX1054" s="21"/>
      <c r="BY1054" s="21"/>
      <c r="BZ1054" s="21"/>
      <c r="CA1054" s="21"/>
      <c r="CB1054" s="21"/>
      <c r="CC1054" s="21"/>
    </row>
    <row r="1055" customFormat="false" ht="15" hidden="false" customHeight="false" outlineLevel="0" collapsed="false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  <c r="BQ1055" s="21"/>
      <c r="BR1055" s="21"/>
      <c r="BS1055" s="21"/>
      <c r="BT1055" s="21"/>
      <c r="BU1055" s="21"/>
      <c r="BV1055" s="21"/>
      <c r="BW1055" s="21"/>
      <c r="BX1055" s="21"/>
      <c r="BY1055" s="21"/>
      <c r="BZ1055" s="21"/>
      <c r="CA1055" s="21"/>
      <c r="CB1055" s="21"/>
      <c r="CC1055" s="21"/>
    </row>
    <row r="1056" customFormat="false" ht="15" hidden="false" customHeight="false" outlineLevel="0" collapsed="false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  <c r="BQ1056" s="21"/>
      <c r="BR1056" s="21"/>
      <c r="BS1056" s="21"/>
      <c r="BT1056" s="21"/>
      <c r="BU1056" s="21"/>
      <c r="BV1056" s="21"/>
      <c r="BW1056" s="21"/>
      <c r="BX1056" s="21"/>
      <c r="BY1056" s="21"/>
      <c r="BZ1056" s="21"/>
      <c r="CA1056" s="21"/>
      <c r="CB1056" s="21"/>
      <c r="CC1056" s="21"/>
    </row>
    <row r="1057" customFormat="false" ht="15" hidden="false" customHeight="false" outlineLevel="0" collapsed="false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  <c r="BQ1057" s="21"/>
      <c r="BR1057" s="21"/>
      <c r="BS1057" s="21"/>
      <c r="BT1057" s="21"/>
      <c r="BU1057" s="21"/>
      <c r="BV1057" s="21"/>
      <c r="BW1057" s="21"/>
      <c r="BX1057" s="21"/>
      <c r="BY1057" s="21"/>
      <c r="BZ1057" s="21"/>
      <c r="CA1057" s="21"/>
      <c r="CB1057" s="21"/>
      <c r="CC1057" s="21"/>
    </row>
    <row r="1058" customFormat="false" ht="15" hidden="false" customHeight="false" outlineLevel="0" collapsed="false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  <c r="BQ1058" s="21"/>
      <c r="BR1058" s="21"/>
      <c r="BS1058" s="21"/>
      <c r="BT1058" s="21"/>
      <c r="BU1058" s="21"/>
      <c r="BV1058" s="21"/>
      <c r="BW1058" s="21"/>
      <c r="BX1058" s="21"/>
      <c r="BY1058" s="21"/>
      <c r="BZ1058" s="21"/>
      <c r="CA1058" s="21"/>
      <c r="CB1058" s="21"/>
      <c r="CC1058" s="21"/>
    </row>
    <row r="1059" customFormat="false" ht="15" hidden="false" customHeight="false" outlineLevel="0" collapsed="false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  <c r="BQ1059" s="21"/>
      <c r="BR1059" s="21"/>
      <c r="BS1059" s="21"/>
      <c r="BT1059" s="21"/>
      <c r="BU1059" s="21"/>
      <c r="BV1059" s="21"/>
      <c r="BW1059" s="21"/>
      <c r="BX1059" s="21"/>
      <c r="BY1059" s="21"/>
      <c r="BZ1059" s="21"/>
      <c r="CA1059" s="21"/>
      <c r="CB1059" s="21"/>
      <c r="CC1059" s="21"/>
    </row>
    <row r="1060" customFormat="false" ht="28" hidden="false" customHeight="true" outlineLevel="0" collapsed="false">
      <c r="A1060" s="17" t="s">
        <v>123</v>
      </c>
      <c r="B1060" s="7" t="s">
        <v>297</v>
      </c>
      <c r="C1060" s="7" t="s">
        <v>298</v>
      </c>
      <c r="D1060" s="7" t="s">
        <v>299</v>
      </c>
      <c r="E1060" s="7" t="s">
        <v>300</v>
      </c>
      <c r="F1060" s="7" t="s">
        <v>301</v>
      </c>
      <c r="G1060" s="7" t="s">
        <v>302</v>
      </c>
      <c r="H1060" s="7" t="s">
        <v>303</v>
      </c>
      <c r="I1060" s="7" t="s">
        <v>304</v>
      </c>
      <c r="J1060" s="7"/>
      <c r="K1060" s="7" t="s">
        <v>305</v>
      </c>
      <c r="L1060" s="7" t="s">
        <v>306</v>
      </c>
      <c r="M1060" s="7" t="s">
        <v>307</v>
      </c>
      <c r="N1060" s="7" t="s">
        <v>308</v>
      </c>
      <c r="O1060" s="7" t="s">
        <v>309</v>
      </c>
      <c r="P1060" s="50" t="s">
        <v>310</v>
      </c>
      <c r="Q1060" s="21" t="s">
        <v>311</v>
      </c>
      <c r="R1060" s="21"/>
      <c r="S1060" s="21"/>
      <c r="T1060" s="21"/>
      <c r="U1060" s="21"/>
      <c r="V1060" s="21"/>
      <c r="W1060" s="21"/>
      <c r="X1060" s="50" t="s">
        <v>312</v>
      </c>
      <c r="Y1060" s="50" t="s">
        <v>313</v>
      </c>
      <c r="Z1060" s="21"/>
      <c r="AA1060" s="50" t="s">
        <v>314</v>
      </c>
      <c r="AB1060" s="50" t="s">
        <v>313</v>
      </c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 t="s">
        <v>315</v>
      </c>
      <c r="BJ1060" s="21" t="s">
        <v>316</v>
      </c>
      <c r="BK1060" s="21" t="s">
        <v>317</v>
      </c>
      <c r="BL1060" s="21" t="s">
        <v>318</v>
      </c>
      <c r="BM1060" s="21" t="s">
        <v>319</v>
      </c>
      <c r="BN1060" s="21" t="s">
        <v>320</v>
      </c>
      <c r="BO1060" s="21" t="s">
        <v>321</v>
      </c>
      <c r="BP1060" s="21" t="s">
        <v>322</v>
      </c>
      <c r="BQ1060" s="21" t="s">
        <v>323</v>
      </c>
      <c r="BR1060" s="21" t="s">
        <v>324</v>
      </c>
      <c r="BS1060" s="21" t="s">
        <v>325</v>
      </c>
      <c r="BT1060" s="21" t="s">
        <v>326</v>
      </c>
      <c r="BU1060" s="21" t="s">
        <v>327</v>
      </c>
      <c r="BV1060" s="21" t="s">
        <v>328</v>
      </c>
      <c r="BW1060" s="21" t="s">
        <v>329</v>
      </c>
      <c r="BX1060" s="21" t="s">
        <v>330</v>
      </c>
      <c r="BY1060" s="21" t="s">
        <v>331</v>
      </c>
      <c r="BZ1060" s="21" t="s">
        <v>332</v>
      </c>
      <c r="CA1060" s="21" t="s">
        <v>333</v>
      </c>
      <c r="CB1060" s="21" t="s">
        <v>334</v>
      </c>
      <c r="CC1060" s="21" t="s">
        <v>335</v>
      </c>
    </row>
    <row r="1061" customFormat="false" ht="15" hidden="false" customHeight="false" outlineLevel="0" collapsed="false">
      <c r="A1061" s="29" t="n">
        <v>0</v>
      </c>
      <c r="B1061" s="30" t="n">
        <f aca="false">A1061*((1-$B$6)*$B$8-$B$6*$B$7)+(1-A1061)*((1-$C$6)*$C$8-$C$6*$C$7)</f>
        <v>0.0555</v>
      </c>
      <c r="C1061" s="30" t="n">
        <f aca="false">A1061*AVERAGE($E$25:$E$1024)+(1-A1061)*AVERAGE($F$25:$F$1024)</f>
        <v>0.053568</v>
      </c>
      <c r="D1061" s="30" t="n">
        <f aca="false">SQRT(A1061^2*_xlfn.VAR.S($E$25:$E$1024)+(1-A1061)^2*_xlfn.VAR.S($F$25:$F$1024)+2*A1061*(1-A1061)*_xlfn.COVARIANCE.S($E$25:$E$1024,$F$25:$F$1024))</f>
        <v>0.0599931876012478</v>
      </c>
      <c r="E1061" s="51" t="n">
        <f aca="false">AVERAGE(F1061:O1061)</f>
        <v>2400</v>
      </c>
      <c r="F1061" s="51" t="n">
        <f aca="false">LARGE(BI$25:BI$1024,1)</f>
        <v>2400</v>
      </c>
      <c r="G1061" s="51" t="n">
        <f aca="false">LARGE(BI$25:BI$1024,2)</f>
        <v>2400</v>
      </c>
      <c r="H1061" s="51" t="n">
        <f aca="false">LARGE(BI$25:BI$1024,3)</f>
        <v>2400</v>
      </c>
      <c r="I1061" s="51" t="n">
        <f aca="false">LARGE(BI$25:BI$1024,4)</f>
        <v>2400</v>
      </c>
      <c r="J1061" s="51" t="n">
        <f aca="false">LARGE(BI$25:BI$1024,5)</f>
        <v>2400</v>
      </c>
      <c r="K1061" s="51" t="n">
        <f aca="false">LARGE(BI$25:BI$1024,6)</f>
        <v>2400</v>
      </c>
      <c r="L1061" s="51" t="n">
        <f aca="false">LARGE(BI$25:BI$1024,7)</f>
        <v>2400</v>
      </c>
      <c r="M1061" s="51" t="n">
        <f aca="false">LARGE(BI$25:BI$1024,8)</f>
        <v>2400</v>
      </c>
      <c r="N1061" s="51" t="n">
        <f aca="false">LARGE(BI$25:BI$1024,9)</f>
        <v>2400</v>
      </c>
      <c r="O1061" s="51" t="n">
        <f aca="false">LARGE(BI$25:BI$1024,10)</f>
        <v>2400</v>
      </c>
      <c r="P1061" s="31" t="str">
        <f aca="false">IF(COUNTIFS($D$1061:$D$1081,"&lt;="&amp;D1061,$B$1061:$B$1081,"&gt;"&amp;B1061)+COUNTIFS($D$1061:$D$1081,"&lt;"&amp;D1061,$B$1061:$B$1081,"&gt;="&amp;B1061)=0,"효율","지배됨")</f>
        <v>효율</v>
      </c>
      <c r="Q1061" s="31" t="str">
        <f aca="false">IF(COUNTIFS($E$1061:$E$1081,"&lt;="&amp;E1061,$B$1061:$B$1081,"&gt;"&amp;B1061)+COUNTIFS($E$1061:$E$1081,"&lt;"&amp;E1061,$B$1061:$B$1081,"&gt;="&amp;B1061)=0,"효율","지배됨")</f>
        <v>효율</v>
      </c>
      <c r="R1061" s="21"/>
      <c r="S1061" s="21"/>
      <c r="T1061" s="21"/>
      <c r="U1061" s="21"/>
      <c r="V1061" s="21"/>
      <c r="W1061" s="21"/>
      <c r="X1061" s="30" t="n">
        <f aca="false">IF(P1061="효율",D1061,NA())</f>
        <v>0.0599931876012478</v>
      </c>
      <c r="Y1061" s="30" t="n">
        <f aca="false">IF(P1061="효율",B1061,NA())</f>
        <v>0.0555</v>
      </c>
      <c r="Z1061" s="21"/>
      <c r="AA1061" s="51" t="n">
        <f aca="false">IF(Q1061="효율",E1061,NA())</f>
        <v>2400</v>
      </c>
      <c r="AB1061" s="30" t="n">
        <f aca="false">IF(Q1061="효율",B1061,NA())</f>
        <v>0.0555</v>
      </c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  <c r="BQ1061" s="21"/>
      <c r="BR1061" s="21"/>
      <c r="BS1061" s="21"/>
      <c r="BT1061" s="21"/>
      <c r="BU1061" s="21"/>
      <c r="BV1061" s="21"/>
      <c r="BW1061" s="21"/>
      <c r="BX1061" s="21"/>
      <c r="BY1061" s="21"/>
      <c r="BZ1061" s="21"/>
      <c r="CA1061" s="21"/>
      <c r="CB1061" s="21"/>
      <c r="CC1061" s="21"/>
    </row>
    <row r="1062" customFormat="false" ht="15" hidden="false" customHeight="false" outlineLevel="0" collapsed="false">
      <c r="A1062" s="29" t="n">
        <v>0.05</v>
      </c>
      <c r="B1062" s="30" t="n">
        <f aca="false">A1062*((1-$B$6)*$B$8-$B$6*$B$7)+(1-A1062)*((1-$C$6)*$C$8-$C$6*$C$7)</f>
        <v>0.055</v>
      </c>
      <c r="C1062" s="30" t="n">
        <f aca="false">A1062*AVERAGE($E$25:$E$1024)+(1-A1062)*AVERAGE($F$25:$F$1024)</f>
        <v>0.0531331</v>
      </c>
      <c r="D1062" s="30" t="n">
        <f aca="false">SQRT(A1062^2*_xlfn.VAR.S($E$25:$E$1024)+(1-A1062)^2*_xlfn.VAR.S($F$25:$F$1024)+2*A1062*(1-A1062)*_xlfn.COVARIANCE.S($E$25:$E$1024,$F$25:$F$1024))</f>
        <v>0.0571906470894015</v>
      </c>
      <c r="E1062" s="51" t="n">
        <f aca="false">AVERAGE(F1062:O1062)</f>
        <v>2304</v>
      </c>
      <c r="F1062" s="51" t="n">
        <f aca="false">LARGE(BJ$25:BJ$1024,1)</f>
        <v>2340</v>
      </c>
      <c r="G1062" s="51" t="n">
        <f aca="false">LARGE(BJ$25:BJ$1024,2)</f>
        <v>2340</v>
      </c>
      <c r="H1062" s="51" t="n">
        <f aca="false">LARGE(BJ$25:BJ$1024,3)</f>
        <v>2320</v>
      </c>
      <c r="I1062" s="51" t="n">
        <f aca="false">LARGE(BJ$25:BJ$1024,4)</f>
        <v>2300</v>
      </c>
      <c r="J1062" s="51" t="n">
        <f aca="false">LARGE(BJ$25:BJ$1024,5)</f>
        <v>2300</v>
      </c>
      <c r="K1062" s="51" t="n">
        <f aca="false">LARGE(BJ$25:BJ$1024,6)</f>
        <v>2300</v>
      </c>
      <c r="L1062" s="51" t="n">
        <f aca="false">LARGE(BJ$25:BJ$1024,7)</f>
        <v>2300</v>
      </c>
      <c r="M1062" s="51" t="n">
        <f aca="false">LARGE(BJ$25:BJ$1024,8)</f>
        <v>2280</v>
      </c>
      <c r="N1062" s="51" t="n">
        <f aca="false">LARGE(BJ$25:BJ$1024,9)</f>
        <v>2280</v>
      </c>
      <c r="O1062" s="51" t="n">
        <f aca="false">LARGE(BJ$25:BJ$1024,10)</f>
        <v>2280</v>
      </c>
      <c r="P1062" s="31" t="str">
        <f aca="false">IF(COUNTIFS($D$1061:$D$1081,"&lt;="&amp;D1062,$B$1061:$B$1081,"&gt;"&amp;B1062)+COUNTIFS($D$1061:$D$1081,"&lt;"&amp;D1062,$B$1061:$B$1081,"&gt;="&amp;B1062)=0,"효율","지배됨")</f>
        <v>효율</v>
      </c>
      <c r="Q1062" s="31" t="str">
        <f aca="false">IF(COUNTIFS($E$1061:$E$1081,"&lt;="&amp;E1062,$B$1061:$B$1081,"&gt;"&amp;B1062)+COUNTIFS($E$1061:$E$1081,"&lt;"&amp;E1062,$B$1061:$B$1081,"&gt;="&amp;B1062)=0,"효율","지배됨")</f>
        <v>효율</v>
      </c>
      <c r="R1062" s="21"/>
      <c r="S1062" s="21"/>
      <c r="T1062" s="21"/>
      <c r="U1062" s="21"/>
      <c r="V1062" s="21"/>
      <c r="W1062" s="21"/>
      <c r="X1062" s="30" t="n">
        <f aca="false">IF(P1062="효율",D1062,NA())</f>
        <v>0.0571906470894015</v>
      </c>
      <c r="Y1062" s="30" t="n">
        <f aca="false">IF(P1062="효율",B1062,NA())</f>
        <v>0.055</v>
      </c>
      <c r="Z1062" s="21"/>
      <c r="AA1062" s="51" t="n">
        <f aca="false">IF(Q1062="효율",E1062,NA())</f>
        <v>2304</v>
      </c>
      <c r="AB1062" s="30" t="n">
        <f aca="false">IF(Q1062="효율",B1062,NA())</f>
        <v>0.055</v>
      </c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  <c r="BQ1062" s="21"/>
      <c r="BR1062" s="21"/>
      <c r="BS1062" s="21"/>
      <c r="BT1062" s="21"/>
      <c r="BU1062" s="21"/>
      <c r="BV1062" s="21"/>
      <c r="BW1062" s="21"/>
      <c r="BX1062" s="21"/>
      <c r="BY1062" s="21"/>
      <c r="BZ1062" s="21"/>
      <c r="CA1062" s="21"/>
      <c r="CB1062" s="21"/>
      <c r="CC1062" s="21"/>
    </row>
    <row r="1063" customFormat="false" ht="15" hidden="false" customHeight="false" outlineLevel="0" collapsed="false">
      <c r="A1063" s="29" t="n">
        <v>0.1</v>
      </c>
      <c r="B1063" s="30" t="n">
        <f aca="false">A1063*((1-$B$6)*$B$8-$B$6*$B$7)+(1-A1063)*((1-$C$6)*$C$8-$C$6*$C$7)</f>
        <v>0.0545</v>
      </c>
      <c r="C1063" s="30" t="n">
        <f aca="false">A1063*AVERAGE($E$25:$E$1024)+(1-A1063)*AVERAGE($F$25:$F$1024)</f>
        <v>0.0526982</v>
      </c>
      <c r="D1063" s="30" t="n">
        <f aca="false">SQRT(A1063^2*_xlfn.VAR.S($E$25:$E$1024)+(1-A1063)^2*_xlfn.VAR.S($F$25:$F$1024)+2*A1063*(1-A1063)*_xlfn.COVARIANCE.S($E$25:$E$1024,$F$25:$F$1024))</f>
        <v>0.0544011823897732</v>
      </c>
      <c r="E1063" s="51" t="n">
        <f aca="false">AVERAGE(F1063:O1063)</f>
        <v>2208</v>
      </c>
      <c r="F1063" s="51" t="n">
        <f aca="false">LARGE(BK$25:BK$1024,1)</f>
        <v>2280</v>
      </c>
      <c r="G1063" s="51" t="n">
        <f aca="false">LARGE(BK$25:BK$1024,2)</f>
        <v>2280</v>
      </c>
      <c r="H1063" s="51" t="n">
        <f aca="false">LARGE(BK$25:BK$1024,3)</f>
        <v>2240</v>
      </c>
      <c r="I1063" s="51" t="n">
        <f aca="false">LARGE(BK$25:BK$1024,4)</f>
        <v>2200</v>
      </c>
      <c r="J1063" s="51" t="n">
        <f aca="false">LARGE(BK$25:BK$1024,5)</f>
        <v>2200</v>
      </c>
      <c r="K1063" s="51" t="n">
        <f aca="false">LARGE(BK$25:BK$1024,6)</f>
        <v>2200</v>
      </c>
      <c r="L1063" s="51" t="n">
        <f aca="false">LARGE(BK$25:BK$1024,7)</f>
        <v>2200</v>
      </c>
      <c r="M1063" s="51" t="n">
        <f aca="false">LARGE(BK$25:BK$1024,8)</f>
        <v>2160</v>
      </c>
      <c r="N1063" s="51" t="n">
        <f aca="false">LARGE(BK$25:BK$1024,9)</f>
        <v>2160</v>
      </c>
      <c r="O1063" s="51" t="n">
        <f aca="false">LARGE(BK$25:BK$1024,10)</f>
        <v>2160</v>
      </c>
      <c r="P1063" s="31" t="str">
        <f aca="false">IF(COUNTIFS($D$1061:$D$1081,"&lt;="&amp;D1063,$B$1061:$B$1081,"&gt;"&amp;B1063)+COUNTIFS($D$1061:$D$1081,"&lt;"&amp;D1063,$B$1061:$B$1081,"&gt;="&amp;B1063)=0,"효율","지배됨")</f>
        <v>효율</v>
      </c>
      <c r="Q1063" s="31" t="str">
        <f aca="false">IF(COUNTIFS($E$1061:$E$1081,"&lt;="&amp;E1063,$B$1061:$B$1081,"&gt;"&amp;B1063)+COUNTIFS($E$1061:$E$1081,"&lt;"&amp;E1063,$B$1061:$B$1081,"&gt;="&amp;B1063)=0,"효율","지배됨")</f>
        <v>효율</v>
      </c>
      <c r="R1063" s="21"/>
      <c r="S1063" s="21"/>
      <c r="T1063" s="21"/>
      <c r="U1063" s="21"/>
      <c r="V1063" s="21"/>
      <c r="W1063" s="21"/>
      <c r="X1063" s="30" t="n">
        <f aca="false">IF(P1063="효율",D1063,NA())</f>
        <v>0.0544011823897732</v>
      </c>
      <c r="Y1063" s="30" t="n">
        <f aca="false">IF(P1063="효율",B1063,NA())</f>
        <v>0.0545</v>
      </c>
      <c r="Z1063" s="21"/>
      <c r="AA1063" s="51" t="n">
        <f aca="false">IF(Q1063="효율",E1063,NA())</f>
        <v>2208</v>
      </c>
      <c r="AB1063" s="30" t="n">
        <f aca="false">IF(Q1063="효율",B1063,NA())</f>
        <v>0.0545</v>
      </c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  <c r="BQ1063" s="21"/>
      <c r="BR1063" s="21"/>
      <c r="BS1063" s="21"/>
      <c r="BT1063" s="21"/>
      <c r="BU1063" s="21"/>
      <c r="BV1063" s="21"/>
      <c r="BW1063" s="21"/>
      <c r="BX1063" s="21"/>
      <c r="BY1063" s="21"/>
      <c r="BZ1063" s="21"/>
      <c r="CA1063" s="21"/>
      <c r="CB1063" s="21"/>
      <c r="CC1063" s="21"/>
    </row>
    <row r="1064" customFormat="false" ht="15" hidden="false" customHeight="false" outlineLevel="0" collapsed="false">
      <c r="A1064" s="29" t="n">
        <v>0.15</v>
      </c>
      <c r="B1064" s="30" t="n">
        <f aca="false">A1064*((1-$B$6)*$B$8-$B$6*$B$7)+(1-A1064)*((1-$C$6)*$C$8-$C$6*$C$7)</f>
        <v>0.054</v>
      </c>
      <c r="C1064" s="30" t="n">
        <f aca="false">A1064*AVERAGE($E$25:$E$1024)+(1-A1064)*AVERAGE($F$25:$F$1024)</f>
        <v>0.0522633</v>
      </c>
      <c r="D1064" s="30" t="n">
        <f aca="false">SQRT(A1064^2*_xlfn.VAR.S($E$25:$E$1024)+(1-A1064)^2*_xlfn.VAR.S($F$25:$F$1024)+2*A1064*(1-A1064)*_xlfn.COVARIANCE.S($E$25:$E$1024,$F$25:$F$1024))</f>
        <v>0.0516269130518301</v>
      </c>
      <c r="E1064" s="51" t="n">
        <f aca="false">AVERAGE(F1064:O1064)</f>
        <v>2112</v>
      </c>
      <c r="F1064" s="51" t="n">
        <f aca="false">LARGE(BL$25:BL$1024,1)</f>
        <v>2220</v>
      </c>
      <c r="G1064" s="51" t="n">
        <f aca="false">LARGE(BL$25:BL$1024,2)</f>
        <v>2220</v>
      </c>
      <c r="H1064" s="51" t="n">
        <f aca="false">LARGE(BL$25:BL$1024,3)</f>
        <v>2160</v>
      </c>
      <c r="I1064" s="51" t="n">
        <f aca="false">LARGE(BL$25:BL$1024,4)</f>
        <v>2100</v>
      </c>
      <c r="J1064" s="51" t="n">
        <f aca="false">LARGE(BL$25:BL$1024,5)</f>
        <v>2100</v>
      </c>
      <c r="K1064" s="51" t="n">
        <f aca="false">LARGE(BL$25:BL$1024,6)</f>
        <v>2100</v>
      </c>
      <c r="L1064" s="51" t="n">
        <f aca="false">LARGE(BL$25:BL$1024,7)</f>
        <v>2100</v>
      </c>
      <c r="M1064" s="51" t="n">
        <f aca="false">LARGE(BL$25:BL$1024,8)</f>
        <v>2040</v>
      </c>
      <c r="N1064" s="51" t="n">
        <f aca="false">LARGE(BL$25:BL$1024,9)</f>
        <v>2040</v>
      </c>
      <c r="O1064" s="51" t="n">
        <f aca="false">LARGE(BL$25:BL$1024,10)</f>
        <v>2040</v>
      </c>
      <c r="P1064" s="31" t="str">
        <f aca="false">IF(COUNTIFS($D$1061:$D$1081,"&lt;="&amp;D1064,$B$1061:$B$1081,"&gt;"&amp;B1064)+COUNTIFS($D$1061:$D$1081,"&lt;"&amp;D1064,$B$1061:$B$1081,"&gt;="&amp;B1064)=0,"효율","지배됨")</f>
        <v>효율</v>
      </c>
      <c r="Q1064" s="31" t="str">
        <f aca="false">IF(COUNTIFS($E$1061:$E$1081,"&lt;="&amp;E1064,$B$1061:$B$1081,"&gt;"&amp;B1064)+COUNTIFS($E$1061:$E$1081,"&lt;"&amp;E1064,$B$1061:$B$1081,"&gt;="&amp;B1064)=0,"효율","지배됨")</f>
        <v>효율</v>
      </c>
      <c r="R1064" s="21"/>
      <c r="S1064" s="21"/>
      <c r="T1064" s="21"/>
      <c r="U1064" s="21"/>
      <c r="V1064" s="21"/>
      <c r="W1064" s="21"/>
      <c r="X1064" s="30" t="n">
        <f aca="false">IF(P1064="효율",D1064,NA())</f>
        <v>0.0516269130518301</v>
      </c>
      <c r="Y1064" s="30" t="n">
        <f aca="false">IF(P1064="효율",B1064,NA())</f>
        <v>0.054</v>
      </c>
      <c r="Z1064" s="21"/>
      <c r="AA1064" s="51" t="n">
        <f aca="false">IF(Q1064="효율",E1064,NA())</f>
        <v>2112</v>
      </c>
      <c r="AB1064" s="30" t="n">
        <f aca="false">IF(Q1064="효율",B1064,NA())</f>
        <v>0.054</v>
      </c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  <c r="BQ1064" s="21"/>
      <c r="BR1064" s="21"/>
      <c r="BS1064" s="21"/>
      <c r="BT1064" s="21"/>
      <c r="BU1064" s="21"/>
      <c r="BV1064" s="21"/>
      <c r="BW1064" s="21"/>
      <c r="BX1064" s="21"/>
      <c r="BY1064" s="21"/>
      <c r="BZ1064" s="21"/>
      <c r="CA1064" s="21"/>
      <c r="CB1064" s="21"/>
      <c r="CC1064" s="21"/>
    </row>
    <row r="1065" customFormat="false" ht="15" hidden="false" customHeight="false" outlineLevel="0" collapsed="false">
      <c r="A1065" s="29" t="n">
        <v>0.2</v>
      </c>
      <c r="B1065" s="30" t="n">
        <f aca="false">A1065*((1-$B$6)*$B$8-$B$6*$B$7)+(1-A1065)*((1-$C$6)*$C$8-$C$6*$C$7)</f>
        <v>0.0535</v>
      </c>
      <c r="C1065" s="30" t="n">
        <f aca="false">A1065*AVERAGE($E$25:$E$1024)+(1-A1065)*AVERAGE($F$25:$F$1024)</f>
        <v>0.0518284</v>
      </c>
      <c r="D1065" s="30" t="n">
        <f aca="false">SQRT(A1065^2*_xlfn.VAR.S($E$25:$E$1024)+(1-A1065)^2*_xlfn.VAR.S($F$25:$F$1024)+2*A1065*(1-A1065)*_xlfn.COVARIANCE.S($E$25:$E$1024,$F$25:$F$1024))</f>
        <v>0.0488704269683829</v>
      </c>
      <c r="E1065" s="51" t="n">
        <f aca="false">AVERAGE(F1065:O1065)</f>
        <v>2016</v>
      </c>
      <c r="F1065" s="51" t="n">
        <f aca="false">LARGE(BM$25:BM$1024,1)</f>
        <v>2160</v>
      </c>
      <c r="G1065" s="51" t="n">
        <f aca="false">LARGE(BM$25:BM$1024,2)</f>
        <v>2160</v>
      </c>
      <c r="H1065" s="51" t="n">
        <f aca="false">LARGE(BM$25:BM$1024,3)</f>
        <v>2080</v>
      </c>
      <c r="I1065" s="51" t="n">
        <f aca="false">LARGE(BM$25:BM$1024,4)</f>
        <v>2000</v>
      </c>
      <c r="J1065" s="51" t="n">
        <f aca="false">LARGE(BM$25:BM$1024,5)</f>
        <v>2000</v>
      </c>
      <c r="K1065" s="51" t="n">
        <f aca="false">LARGE(BM$25:BM$1024,6)</f>
        <v>2000</v>
      </c>
      <c r="L1065" s="51" t="n">
        <f aca="false">LARGE(BM$25:BM$1024,7)</f>
        <v>2000</v>
      </c>
      <c r="M1065" s="51" t="n">
        <f aca="false">LARGE(BM$25:BM$1024,8)</f>
        <v>1920</v>
      </c>
      <c r="N1065" s="51" t="n">
        <f aca="false">LARGE(BM$25:BM$1024,9)</f>
        <v>1920</v>
      </c>
      <c r="O1065" s="51" t="n">
        <f aca="false">LARGE(BM$25:BM$1024,10)</f>
        <v>1920</v>
      </c>
      <c r="P1065" s="31" t="str">
        <f aca="false">IF(COUNTIFS($D$1061:$D$1081,"&lt;="&amp;D1065,$B$1061:$B$1081,"&gt;"&amp;B1065)+COUNTIFS($D$1061:$D$1081,"&lt;"&amp;D1065,$B$1061:$B$1081,"&gt;="&amp;B1065)=0,"효율","지배됨")</f>
        <v>효율</v>
      </c>
      <c r="Q1065" s="31" t="str">
        <f aca="false">IF(COUNTIFS($E$1061:$E$1081,"&lt;="&amp;E1065,$B$1061:$B$1081,"&gt;"&amp;B1065)+COUNTIFS($E$1061:$E$1081,"&lt;"&amp;E1065,$B$1061:$B$1081,"&gt;="&amp;B1065)=0,"효율","지배됨")</f>
        <v>효율</v>
      </c>
      <c r="R1065" s="21"/>
      <c r="S1065" s="21"/>
      <c r="T1065" s="21"/>
      <c r="U1065" s="21"/>
      <c r="V1065" s="21"/>
      <c r="W1065" s="21"/>
      <c r="X1065" s="30" t="n">
        <f aca="false">IF(P1065="효율",D1065,NA())</f>
        <v>0.0488704269683829</v>
      </c>
      <c r="Y1065" s="30" t="n">
        <f aca="false">IF(P1065="효율",B1065,NA())</f>
        <v>0.0535</v>
      </c>
      <c r="Z1065" s="21"/>
      <c r="AA1065" s="51" t="n">
        <f aca="false">IF(Q1065="효율",E1065,NA())</f>
        <v>2016</v>
      </c>
      <c r="AB1065" s="30" t="n">
        <f aca="false">IF(Q1065="효율",B1065,NA())</f>
        <v>0.0535</v>
      </c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  <c r="BQ1065" s="21"/>
      <c r="BR1065" s="21"/>
      <c r="BS1065" s="21"/>
      <c r="BT1065" s="21"/>
      <c r="BU1065" s="21"/>
      <c r="BV1065" s="21"/>
      <c r="BW1065" s="21"/>
      <c r="BX1065" s="21"/>
      <c r="BY1065" s="21"/>
      <c r="BZ1065" s="21"/>
      <c r="CA1065" s="21"/>
      <c r="CB1065" s="21"/>
      <c r="CC1065" s="21"/>
    </row>
    <row r="1066" customFormat="false" ht="15" hidden="false" customHeight="false" outlineLevel="0" collapsed="false">
      <c r="A1066" s="29" t="n">
        <v>0.25</v>
      </c>
      <c r="B1066" s="30" t="n">
        <f aca="false">A1066*((1-$B$6)*$B$8-$B$6*$B$7)+(1-A1066)*((1-$C$6)*$C$8-$C$6*$C$7)</f>
        <v>0.053</v>
      </c>
      <c r="C1066" s="30" t="n">
        <f aca="false">A1066*AVERAGE($E$25:$E$1024)+(1-A1066)*AVERAGE($F$25:$F$1024)</f>
        <v>0.0513935</v>
      </c>
      <c r="D1066" s="30" t="n">
        <f aca="false">SQRT(A1066^2*_xlfn.VAR.S($E$25:$E$1024)+(1-A1066)^2*_xlfn.VAR.S($F$25:$F$1024)+2*A1066*(1-A1066)*_xlfn.COVARIANCE.S($E$25:$E$1024,$F$25:$F$1024))</f>
        <v>0.046134911811315</v>
      </c>
      <c r="E1066" s="51" t="n">
        <f aca="false">AVERAGE(F1066:O1066)</f>
        <v>1920</v>
      </c>
      <c r="F1066" s="51" t="n">
        <f aca="false">LARGE(BN$25:BN$1024,1)</f>
        <v>2100</v>
      </c>
      <c r="G1066" s="51" t="n">
        <f aca="false">LARGE(BN$25:BN$1024,2)</f>
        <v>2100</v>
      </c>
      <c r="H1066" s="51" t="n">
        <f aca="false">LARGE(BN$25:BN$1024,3)</f>
        <v>2000</v>
      </c>
      <c r="I1066" s="51" t="n">
        <f aca="false">LARGE(BN$25:BN$1024,4)</f>
        <v>1900</v>
      </c>
      <c r="J1066" s="51" t="n">
        <f aca="false">LARGE(BN$25:BN$1024,5)</f>
        <v>1900</v>
      </c>
      <c r="K1066" s="51" t="n">
        <f aca="false">LARGE(BN$25:BN$1024,6)</f>
        <v>1900</v>
      </c>
      <c r="L1066" s="51" t="n">
        <f aca="false">LARGE(BN$25:BN$1024,7)</f>
        <v>1900</v>
      </c>
      <c r="M1066" s="51" t="n">
        <f aca="false">LARGE(BN$25:BN$1024,8)</f>
        <v>1800</v>
      </c>
      <c r="N1066" s="51" t="n">
        <f aca="false">LARGE(BN$25:BN$1024,9)</f>
        <v>1800</v>
      </c>
      <c r="O1066" s="51" t="n">
        <f aca="false">LARGE(BN$25:BN$1024,10)</f>
        <v>1800</v>
      </c>
      <c r="P1066" s="31" t="str">
        <f aca="false">IF(COUNTIFS($D$1061:$D$1081,"&lt;="&amp;D1066,$B$1061:$B$1081,"&gt;"&amp;B1066)+COUNTIFS($D$1061:$D$1081,"&lt;"&amp;D1066,$B$1061:$B$1081,"&gt;="&amp;B1066)=0,"효율","지배됨")</f>
        <v>효율</v>
      </c>
      <c r="Q1066" s="31" t="str">
        <f aca="false">IF(COUNTIFS($E$1061:$E$1081,"&lt;="&amp;E1066,$B$1061:$B$1081,"&gt;"&amp;B1066)+COUNTIFS($E$1061:$E$1081,"&lt;"&amp;E1066,$B$1061:$B$1081,"&gt;="&amp;B1066)=0,"효율","지배됨")</f>
        <v>효율</v>
      </c>
      <c r="R1066" s="21"/>
      <c r="S1066" s="21"/>
      <c r="T1066" s="21"/>
      <c r="U1066" s="21"/>
      <c r="V1066" s="21"/>
      <c r="W1066" s="21"/>
      <c r="X1066" s="30" t="n">
        <f aca="false">IF(P1066="효율",D1066,NA())</f>
        <v>0.046134911811315</v>
      </c>
      <c r="Y1066" s="30" t="n">
        <f aca="false">IF(P1066="효율",B1066,NA())</f>
        <v>0.053</v>
      </c>
      <c r="Z1066" s="21"/>
      <c r="AA1066" s="51" t="n">
        <f aca="false">IF(Q1066="효율",E1066,NA())</f>
        <v>1920</v>
      </c>
      <c r="AB1066" s="30" t="n">
        <f aca="false">IF(Q1066="효율",B1066,NA())</f>
        <v>0.053</v>
      </c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  <c r="BQ1066" s="21"/>
      <c r="BR1066" s="21"/>
      <c r="BS1066" s="21"/>
      <c r="BT1066" s="21"/>
      <c r="BU1066" s="21"/>
      <c r="BV1066" s="21"/>
      <c r="BW1066" s="21"/>
      <c r="BX1066" s="21"/>
      <c r="BY1066" s="21"/>
      <c r="BZ1066" s="21"/>
      <c r="CA1066" s="21"/>
      <c r="CB1066" s="21"/>
      <c r="CC1066" s="21"/>
    </row>
    <row r="1067" customFormat="false" ht="15" hidden="false" customHeight="false" outlineLevel="0" collapsed="false">
      <c r="A1067" s="29" t="n">
        <v>0.3</v>
      </c>
      <c r="B1067" s="30" t="n">
        <f aca="false">A1067*((1-$B$6)*$B$8-$B$6*$B$7)+(1-A1067)*((1-$C$6)*$C$8-$C$6*$C$7)</f>
        <v>0.0525</v>
      </c>
      <c r="C1067" s="30" t="n">
        <f aca="false">A1067*AVERAGE($E$25:$E$1024)+(1-A1067)*AVERAGE($F$25:$F$1024)</f>
        <v>0.0509586</v>
      </c>
      <c r="D1067" s="30" t="n">
        <f aca="false">SQRT(A1067^2*_xlfn.VAR.S($E$25:$E$1024)+(1-A1067)^2*_xlfn.VAR.S($F$25:$F$1024)+2*A1067*(1-A1067)*_xlfn.COVARIANCE.S($E$25:$E$1024,$F$25:$F$1024))</f>
        <v>0.0434243309511907</v>
      </c>
      <c r="E1067" s="51" t="n">
        <f aca="false">AVERAGE(F1067:O1067)</f>
        <v>1824</v>
      </c>
      <c r="F1067" s="51" t="n">
        <f aca="false">LARGE(BO$25:BO$1024,1)</f>
        <v>2040</v>
      </c>
      <c r="G1067" s="51" t="n">
        <f aca="false">LARGE(BO$25:BO$1024,2)</f>
        <v>2040</v>
      </c>
      <c r="H1067" s="51" t="n">
        <f aca="false">LARGE(BO$25:BO$1024,3)</f>
        <v>1920</v>
      </c>
      <c r="I1067" s="51" t="n">
        <f aca="false">LARGE(BO$25:BO$1024,4)</f>
        <v>1800</v>
      </c>
      <c r="J1067" s="51" t="n">
        <f aca="false">LARGE(BO$25:BO$1024,5)</f>
        <v>1800</v>
      </c>
      <c r="K1067" s="51" t="n">
        <f aca="false">LARGE(BO$25:BO$1024,6)</f>
        <v>1800</v>
      </c>
      <c r="L1067" s="51" t="n">
        <f aca="false">LARGE(BO$25:BO$1024,7)</f>
        <v>1800</v>
      </c>
      <c r="M1067" s="51" t="n">
        <f aca="false">LARGE(BO$25:BO$1024,8)</f>
        <v>1680</v>
      </c>
      <c r="N1067" s="51" t="n">
        <f aca="false">LARGE(BO$25:BO$1024,9)</f>
        <v>1680</v>
      </c>
      <c r="O1067" s="51" t="n">
        <f aca="false">LARGE(BO$25:BO$1024,10)</f>
        <v>1680</v>
      </c>
      <c r="P1067" s="31" t="str">
        <f aca="false">IF(COUNTIFS($D$1061:$D$1081,"&lt;="&amp;D1067,$B$1061:$B$1081,"&gt;"&amp;B1067)+COUNTIFS($D$1061:$D$1081,"&lt;"&amp;D1067,$B$1061:$B$1081,"&gt;="&amp;B1067)=0,"효율","지배됨")</f>
        <v>효율</v>
      </c>
      <c r="Q1067" s="31" t="str">
        <f aca="false">IF(COUNTIFS($E$1061:$E$1081,"&lt;="&amp;E1067,$B$1061:$B$1081,"&gt;"&amp;B1067)+COUNTIFS($E$1061:$E$1081,"&lt;"&amp;E1067,$B$1061:$B$1081,"&gt;="&amp;B1067)=0,"효율","지배됨")</f>
        <v>효율</v>
      </c>
      <c r="R1067" s="21"/>
      <c r="S1067" s="21"/>
      <c r="T1067" s="21"/>
      <c r="U1067" s="21"/>
      <c r="V1067" s="21"/>
      <c r="W1067" s="21"/>
      <c r="X1067" s="30" t="n">
        <f aca="false">IF(P1067="효율",D1067,NA())</f>
        <v>0.0434243309511907</v>
      </c>
      <c r="Y1067" s="30" t="n">
        <f aca="false">IF(P1067="효율",B1067,NA())</f>
        <v>0.0525</v>
      </c>
      <c r="Z1067" s="21"/>
      <c r="AA1067" s="51" t="n">
        <f aca="false">IF(Q1067="효율",E1067,NA())</f>
        <v>1824</v>
      </c>
      <c r="AB1067" s="30" t="n">
        <f aca="false">IF(Q1067="효율",B1067,NA())</f>
        <v>0.0525</v>
      </c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  <c r="BQ1067" s="21"/>
      <c r="BR1067" s="21"/>
      <c r="BS1067" s="21"/>
      <c r="BT1067" s="21"/>
      <c r="BU1067" s="21"/>
      <c r="BV1067" s="21"/>
      <c r="BW1067" s="21"/>
      <c r="BX1067" s="21"/>
      <c r="BY1067" s="21"/>
      <c r="BZ1067" s="21"/>
      <c r="CA1067" s="21"/>
      <c r="CB1067" s="21"/>
      <c r="CC1067" s="21"/>
    </row>
    <row r="1068" customFormat="false" ht="15" hidden="false" customHeight="false" outlineLevel="0" collapsed="false">
      <c r="A1068" s="29" t="n">
        <v>0.35</v>
      </c>
      <c r="B1068" s="30" t="n">
        <f aca="false">A1068*((1-$B$6)*$B$8-$B$6*$B$7)+(1-A1068)*((1-$C$6)*$C$8-$C$6*$C$7)</f>
        <v>0.052</v>
      </c>
      <c r="C1068" s="30" t="n">
        <f aca="false">A1068*AVERAGE($E$25:$E$1024)+(1-A1068)*AVERAGE($F$25:$F$1024)</f>
        <v>0.0505237</v>
      </c>
      <c r="D1068" s="30" t="n">
        <f aca="false">SQRT(A1068^2*_xlfn.VAR.S($E$25:$E$1024)+(1-A1068)^2*_xlfn.VAR.S($F$25:$F$1024)+2*A1068*(1-A1068)*_xlfn.COVARIANCE.S($E$25:$E$1024,$F$25:$F$1024))</f>
        <v>0.0407436611540276</v>
      </c>
      <c r="E1068" s="51" t="n">
        <f aca="false">AVERAGE(F1068:O1068)</f>
        <v>1728</v>
      </c>
      <c r="F1068" s="51" t="n">
        <f aca="false">LARGE(BP$25:BP$1024,1)</f>
        <v>1980</v>
      </c>
      <c r="G1068" s="51" t="n">
        <f aca="false">LARGE(BP$25:BP$1024,2)</f>
        <v>1980</v>
      </c>
      <c r="H1068" s="51" t="n">
        <f aca="false">LARGE(BP$25:BP$1024,3)</f>
        <v>1840</v>
      </c>
      <c r="I1068" s="51" t="n">
        <f aca="false">LARGE(BP$25:BP$1024,4)</f>
        <v>1700</v>
      </c>
      <c r="J1068" s="51" t="n">
        <f aca="false">LARGE(BP$25:BP$1024,5)</f>
        <v>1700</v>
      </c>
      <c r="K1068" s="51" t="n">
        <f aca="false">LARGE(BP$25:BP$1024,6)</f>
        <v>1700</v>
      </c>
      <c r="L1068" s="51" t="n">
        <f aca="false">LARGE(BP$25:BP$1024,7)</f>
        <v>1700</v>
      </c>
      <c r="M1068" s="51" t="n">
        <f aca="false">LARGE(BP$25:BP$1024,8)</f>
        <v>1560</v>
      </c>
      <c r="N1068" s="51" t="n">
        <f aca="false">LARGE(BP$25:BP$1024,9)</f>
        <v>1560</v>
      </c>
      <c r="O1068" s="51" t="n">
        <f aca="false">LARGE(BP$25:BP$1024,10)</f>
        <v>1560</v>
      </c>
      <c r="P1068" s="31" t="str">
        <f aca="false">IF(COUNTIFS($D$1061:$D$1081,"&lt;="&amp;D1068,$B$1061:$B$1081,"&gt;"&amp;B1068)+COUNTIFS($D$1061:$D$1081,"&lt;"&amp;D1068,$B$1061:$B$1081,"&gt;="&amp;B1068)=0,"효율","지배됨")</f>
        <v>효율</v>
      </c>
      <c r="Q1068" s="31" t="str">
        <f aca="false">IF(COUNTIFS($E$1061:$E$1081,"&lt;="&amp;E1068,$B$1061:$B$1081,"&gt;"&amp;B1068)+COUNTIFS($E$1061:$E$1081,"&lt;"&amp;E1068,$B$1061:$B$1081,"&gt;="&amp;B1068)=0,"효율","지배됨")</f>
        <v>효율</v>
      </c>
      <c r="R1068" s="21"/>
      <c r="S1068" s="21"/>
      <c r="T1068" s="21"/>
      <c r="U1068" s="21"/>
      <c r="V1068" s="21"/>
      <c r="W1068" s="21"/>
      <c r="X1068" s="30" t="n">
        <f aca="false">IF(P1068="효율",D1068,NA())</f>
        <v>0.0407436611540276</v>
      </c>
      <c r="Y1068" s="30" t="n">
        <f aca="false">IF(P1068="효율",B1068,NA())</f>
        <v>0.052</v>
      </c>
      <c r="Z1068" s="21"/>
      <c r="AA1068" s="51" t="n">
        <f aca="false">IF(Q1068="효율",E1068,NA())</f>
        <v>1728</v>
      </c>
      <c r="AB1068" s="30" t="n">
        <f aca="false">IF(Q1068="효율",B1068,NA())</f>
        <v>0.052</v>
      </c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  <c r="BQ1068" s="21"/>
      <c r="BR1068" s="21"/>
      <c r="BS1068" s="21"/>
      <c r="BT1068" s="21"/>
      <c r="BU1068" s="21"/>
      <c r="BV1068" s="21"/>
      <c r="BW1068" s="21"/>
      <c r="BX1068" s="21"/>
      <c r="BY1068" s="21"/>
      <c r="BZ1068" s="21"/>
      <c r="CA1068" s="21"/>
      <c r="CB1068" s="21"/>
      <c r="CC1068" s="21"/>
    </row>
    <row r="1069" customFormat="false" ht="15" hidden="false" customHeight="false" outlineLevel="0" collapsed="false">
      <c r="A1069" s="29" t="n">
        <v>0.4</v>
      </c>
      <c r="B1069" s="30" t="n">
        <f aca="false">A1069*((1-$B$6)*$B$8-$B$6*$B$7)+(1-A1069)*((1-$C$6)*$C$8-$C$6*$C$7)</f>
        <v>0.0515</v>
      </c>
      <c r="C1069" s="30" t="n">
        <f aca="false">A1069*AVERAGE($E$25:$E$1024)+(1-A1069)*AVERAGE($F$25:$F$1024)</f>
        <v>0.0500888</v>
      </c>
      <c r="D1069" s="30" t="n">
        <f aca="false">SQRT(A1069^2*_xlfn.VAR.S($E$25:$E$1024)+(1-A1069)^2*_xlfn.VAR.S($F$25:$F$1024)+2*A1069*(1-A1069)*_xlfn.COVARIANCE.S($E$25:$E$1024,$F$25:$F$1024))</f>
        <v>0.038099216591222</v>
      </c>
      <c r="E1069" s="51" t="n">
        <f aca="false">AVERAGE(F1069:O1069)</f>
        <v>1632</v>
      </c>
      <c r="F1069" s="51" t="n">
        <f aca="false">LARGE(BQ$25:BQ$1024,1)</f>
        <v>1920</v>
      </c>
      <c r="G1069" s="51" t="n">
        <f aca="false">LARGE(BQ$25:BQ$1024,2)</f>
        <v>1920</v>
      </c>
      <c r="H1069" s="51" t="n">
        <f aca="false">LARGE(BQ$25:BQ$1024,3)</f>
        <v>1760</v>
      </c>
      <c r="I1069" s="51" t="n">
        <f aca="false">LARGE(BQ$25:BQ$1024,4)</f>
        <v>1600</v>
      </c>
      <c r="J1069" s="51" t="n">
        <f aca="false">LARGE(BQ$25:BQ$1024,5)</f>
        <v>1600</v>
      </c>
      <c r="K1069" s="51" t="n">
        <f aca="false">LARGE(BQ$25:BQ$1024,6)</f>
        <v>1600</v>
      </c>
      <c r="L1069" s="51" t="n">
        <f aca="false">LARGE(BQ$25:BQ$1024,7)</f>
        <v>1600</v>
      </c>
      <c r="M1069" s="51" t="n">
        <f aca="false">LARGE(BQ$25:BQ$1024,8)</f>
        <v>1440</v>
      </c>
      <c r="N1069" s="51" t="n">
        <f aca="false">LARGE(BQ$25:BQ$1024,9)</f>
        <v>1440</v>
      </c>
      <c r="O1069" s="51" t="n">
        <f aca="false">LARGE(BQ$25:BQ$1024,10)</f>
        <v>1440</v>
      </c>
      <c r="P1069" s="31" t="str">
        <f aca="false">IF(COUNTIFS($D$1061:$D$1081,"&lt;="&amp;D1069,$B$1061:$B$1081,"&gt;"&amp;B1069)+COUNTIFS($D$1061:$D$1081,"&lt;"&amp;D1069,$B$1061:$B$1081,"&gt;="&amp;B1069)=0,"효율","지배됨")</f>
        <v>효율</v>
      </c>
      <c r="Q1069" s="31" t="str">
        <f aca="false">IF(COUNTIFS($E$1061:$E$1081,"&lt;="&amp;E1069,$B$1061:$B$1081,"&gt;"&amp;B1069)+COUNTIFS($E$1061:$E$1081,"&lt;"&amp;E1069,$B$1061:$B$1081,"&gt;="&amp;B1069)=0,"효율","지배됨")</f>
        <v>효율</v>
      </c>
      <c r="R1069" s="21"/>
      <c r="S1069" s="21"/>
      <c r="T1069" s="21"/>
      <c r="U1069" s="21"/>
      <c r="V1069" s="21"/>
      <c r="W1069" s="21"/>
      <c r="X1069" s="30" t="n">
        <f aca="false">IF(P1069="효율",D1069,NA())</f>
        <v>0.038099216591222</v>
      </c>
      <c r="Y1069" s="30" t="n">
        <f aca="false">IF(P1069="효율",B1069,NA())</f>
        <v>0.0515</v>
      </c>
      <c r="Z1069" s="21"/>
      <c r="AA1069" s="51" t="n">
        <f aca="false">IF(Q1069="효율",E1069,NA())</f>
        <v>1632</v>
      </c>
      <c r="AB1069" s="30" t="n">
        <f aca="false">IF(Q1069="효율",B1069,NA())</f>
        <v>0.0515</v>
      </c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  <c r="BQ1069" s="21"/>
      <c r="BR1069" s="21"/>
      <c r="BS1069" s="21"/>
      <c r="BT1069" s="21"/>
      <c r="BU1069" s="21"/>
      <c r="BV1069" s="21"/>
      <c r="BW1069" s="21"/>
      <c r="BX1069" s="21"/>
      <c r="BY1069" s="21"/>
      <c r="BZ1069" s="21"/>
      <c r="CA1069" s="21"/>
      <c r="CB1069" s="21"/>
      <c r="CC1069" s="21"/>
    </row>
    <row r="1070" customFormat="false" ht="15" hidden="false" customHeight="false" outlineLevel="0" collapsed="false">
      <c r="A1070" s="29" t="n">
        <v>0.45</v>
      </c>
      <c r="B1070" s="30" t="n">
        <f aca="false">A1070*((1-$B$6)*$B$8-$B$6*$B$7)+(1-A1070)*((1-$C$6)*$C$8-$C$6*$C$7)</f>
        <v>0.051</v>
      </c>
      <c r="C1070" s="30" t="n">
        <f aca="false">A1070*AVERAGE($E$25:$E$1024)+(1-A1070)*AVERAGE($F$25:$F$1024)</f>
        <v>0.0496539</v>
      </c>
      <c r="D1070" s="30" t="n">
        <f aca="false">SQRT(A1070^2*_xlfn.VAR.S($E$25:$E$1024)+(1-A1070)^2*_xlfn.VAR.S($F$25:$F$1024)+2*A1070*(1-A1070)*_xlfn.COVARIANCE.S($E$25:$E$1024,$F$25:$F$1024))</f>
        <v>0.0354990937975948</v>
      </c>
      <c r="E1070" s="51" t="n">
        <f aca="false">AVERAGE(F1070:O1070)</f>
        <v>1539</v>
      </c>
      <c r="F1070" s="51" t="n">
        <f aca="false">LARGE(BR$25:BR$1024,1)</f>
        <v>1860</v>
      </c>
      <c r="G1070" s="51" t="n">
        <f aca="false">LARGE(BR$25:BR$1024,2)</f>
        <v>1860</v>
      </c>
      <c r="H1070" s="51" t="n">
        <f aca="false">LARGE(BR$25:BR$1024,3)</f>
        <v>1680</v>
      </c>
      <c r="I1070" s="51" t="n">
        <f aca="false">LARGE(BR$25:BR$1024,4)</f>
        <v>1500</v>
      </c>
      <c r="J1070" s="51" t="n">
        <f aca="false">LARGE(BR$25:BR$1024,5)</f>
        <v>1500</v>
      </c>
      <c r="K1070" s="51" t="n">
        <f aca="false">LARGE(BR$25:BR$1024,6)</f>
        <v>1500</v>
      </c>
      <c r="L1070" s="51" t="n">
        <f aca="false">LARGE(BR$25:BR$1024,7)</f>
        <v>1500</v>
      </c>
      <c r="M1070" s="51" t="n">
        <f aca="false">LARGE(BR$25:BR$1024,8)</f>
        <v>1350</v>
      </c>
      <c r="N1070" s="51" t="n">
        <f aca="false">LARGE(BR$25:BR$1024,9)</f>
        <v>1320</v>
      </c>
      <c r="O1070" s="51" t="n">
        <f aca="false">LARGE(BR$25:BR$1024,10)</f>
        <v>1320</v>
      </c>
      <c r="P1070" s="31" t="str">
        <f aca="false">IF(COUNTIFS($D$1061:$D$1081,"&lt;="&amp;D1070,$B$1061:$B$1081,"&gt;"&amp;B1070)+COUNTIFS($D$1061:$D$1081,"&lt;"&amp;D1070,$B$1061:$B$1081,"&gt;="&amp;B1070)=0,"효율","지배됨")</f>
        <v>효율</v>
      </c>
      <c r="Q1070" s="31" t="str">
        <f aca="false">IF(COUNTIFS($E$1061:$E$1081,"&lt;="&amp;E1070,$B$1061:$B$1081,"&gt;"&amp;B1070)+COUNTIFS($E$1061:$E$1081,"&lt;"&amp;E1070,$B$1061:$B$1081,"&gt;="&amp;B1070)=0,"효율","지배됨")</f>
        <v>효율</v>
      </c>
      <c r="R1070" s="21"/>
      <c r="S1070" s="21"/>
      <c r="T1070" s="21"/>
      <c r="U1070" s="21"/>
      <c r="V1070" s="21"/>
      <c r="W1070" s="21"/>
      <c r="X1070" s="30" t="n">
        <f aca="false">IF(P1070="효율",D1070,NA())</f>
        <v>0.0354990937975948</v>
      </c>
      <c r="Y1070" s="30" t="n">
        <f aca="false">IF(P1070="효율",B1070,NA())</f>
        <v>0.051</v>
      </c>
      <c r="Z1070" s="21"/>
      <c r="AA1070" s="51" t="n">
        <f aca="false">IF(Q1070="효율",E1070,NA())</f>
        <v>1539</v>
      </c>
      <c r="AB1070" s="30" t="n">
        <f aca="false">IF(Q1070="효율",B1070,NA())</f>
        <v>0.051</v>
      </c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  <c r="BQ1070" s="21"/>
      <c r="BR1070" s="21"/>
      <c r="BS1070" s="21"/>
      <c r="BT1070" s="21"/>
      <c r="BU1070" s="21"/>
      <c r="BV1070" s="21"/>
      <c r="BW1070" s="21"/>
      <c r="BX1070" s="21"/>
      <c r="BY1070" s="21"/>
      <c r="BZ1070" s="21"/>
      <c r="CA1070" s="21"/>
      <c r="CB1070" s="21"/>
      <c r="CC1070" s="21"/>
    </row>
    <row r="1071" customFormat="false" ht="15" hidden="false" customHeight="false" outlineLevel="0" collapsed="false">
      <c r="A1071" s="29" t="n">
        <v>0.5</v>
      </c>
      <c r="B1071" s="30" t="n">
        <f aca="false">A1071*((1-$B$6)*$B$8-$B$6*$B$7)+(1-A1071)*((1-$C$6)*$C$8-$C$6*$C$7)</f>
        <v>0.0505</v>
      </c>
      <c r="C1071" s="30" t="n">
        <f aca="false">A1071*AVERAGE($E$25:$E$1024)+(1-A1071)*AVERAGE($F$25:$F$1024)</f>
        <v>0.049219</v>
      </c>
      <c r="D1071" s="30" t="n">
        <f aca="false">SQRT(A1071^2*_xlfn.VAR.S($E$25:$E$1024)+(1-A1071)^2*_xlfn.VAR.S($F$25:$F$1024)+2*A1071*(1-A1071)*_xlfn.COVARIANCE.S($E$25:$E$1024,$F$25:$F$1024))</f>
        <v>0.0329537856852741</v>
      </c>
      <c r="E1071" s="51" t="n">
        <f aca="false">AVERAGE(F1071:O1071)</f>
        <v>1450</v>
      </c>
      <c r="F1071" s="51" t="n">
        <f aca="false">LARGE(BS$25:BS$1024,1)</f>
        <v>1800</v>
      </c>
      <c r="G1071" s="51" t="n">
        <f aca="false">LARGE(BS$25:BS$1024,2)</f>
        <v>1800</v>
      </c>
      <c r="H1071" s="51" t="n">
        <f aca="false">LARGE(BS$25:BS$1024,3)</f>
        <v>1600</v>
      </c>
      <c r="I1071" s="51" t="n">
        <f aca="false">LARGE(BS$25:BS$1024,4)</f>
        <v>1400</v>
      </c>
      <c r="J1071" s="51" t="n">
        <f aca="false">LARGE(BS$25:BS$1024,5)</f>
        <v>1400</v>
      </c>
      <c r="K1071" s="51" t="n">
        <f aca="false">LARGE(BS$25:BS$1024,6)</f>
        <v>1400</v>
      </c>
      <c r="L1071" s="51" t="n">
        <f aca="false">LARGE(BS$25:BS$1024,7)</f>
        <v>1400</v>
      </c>
      <c r="M1071" s="51" t="n">
        <f aca="false">LARGE(BS$25:BS$1024,8)</f>
        <v>1300</v>
      </c>
      <c r="N1071" s="51" t="n">
        <f aca="false">LARGE(BS$25:BS$1024,9)</f>
        <v>1200</v>
      </c>
      <c r="O1071" s="51" t="n">
        <f aca="false">LARGE(BS$25:BS$1024,10)</f>
        <v>1200</v>
      </c>
      <c r="P1071" s="31" t="str">
        <f aca="false">IF(COUNTIFS($D$1061:$D$1081,"&lt;="&amp;D1071,$B$1061:$B$1081,"&gt;"&amp;B1071)+COUNTIFS($D$1061:$D$1081,"&lt;"&amp;D1071,$B$1061:$B$1081,"&gt;="&amp;B1071)=0,"효율","지배됨")</f>
        <v>효율</v>
      </c>
      <c r="Q1071" s="31" t="str">
        <f aca="false">IF(COUNTIFS($E$1061:$E$1081,"&lt;="&amp;E1071,$B$1061:$B$1081,"&gt;"&amp;B1071)+COUNTIFS($E$1061:$E$1081,"&lt;"&amp;E1071,$B$1061:$B$1081,"&gt;="&amp;B1071)=0,"효율","지배됨")</f>
        <v>효율</v>
      </c>
      <c r="R1071" s="21"/>
      <c r="S1071" s="21"/>
      <c r="T1071" s="21"/>
      <c r="U1071" s="21"/>
      <c r="V1071" s="21"/>
      <c r="W1071" s="21"/>
      <c r="X1071" s="30" t="n">
        <f aca="false">IF(P1071="효율",D1071,NA())</f>
        <v>0.0329537856852741</v>
      </c>
      <c r="Y1071" s="30" t="n">
        <f aca="false">IF(P1071="효율",B1071,NA())</f>
        <v>0.0505</v>
      </c>
      <c r="Z1071" s="21"/>
      <c r="AA1071" s="51" t="n">
        <f aca="false">IF(Q1071="효율",E1071,NA())</f>
        <v>1450</v>
      </c>
      <c r="AB1071" s="30" t="n">
        <f aca="false">IF(Q1071="효율",B1071,NA())</f>
        <v>0.0505</v>
      </c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  <c r="BQ1071" s="21"/>
      <c r="BR1071" s="21"/>
      <c r="BS1071" s="21"/>
      <c r="BT1071" s="21"/>
      <c r="BU1071" s="21"/>
      <c r="BV1071" s="21"/>
      <c r="BW1071" s="21"/>
      <c r="BX1071" s="21"/>
      <c r="BY1071" s="21"/>
      <c r="BZ1071" s="21"/>
      <c r="CA1071" s="21"/>
      <c r="CB1071" s="21"/>
      <c r="CC1071" s="21"/>
    </row>
    <row r="1072" customFormat="false" ht="15" hidden="false" customHeight="false" outlineLevel="0" collapsed="false">
      <c r="A1072" s="29" t="n">
        <v>0.55</v>
      </c>
      <c r="B1072" s="30" t="n">
        <f aca="false">A1072*((1-$B$6)*$B$8-$B$6*$B$7)+(1-A1072)*((1-$C$6)*$C$8-$C$6*$C$7)</f>
        <v>0.05</v>
      </c>
      <c r="C1072" s="30" t="n">
        <f aca="false">A1072*AVERAGE($E$25:$E$1024)+(1-A1072)*AVERAGE($F$25:$F$1024)</f>
        <v>0.0487841</v>
      </c>
      <c r="D1072" s="30" t="n">
        <f aca="false">SQRT(A1072^2*_xlfn.VAR.S($E$25:$E$1024)+(1-A1072)^2*_xlfn.VAR.S($F$25:$F$1024)+2*A1072*(1-A1072)*_xlfn.COVARIANCE.S($E$25:$E$1024,$F$25:$F$1024))</f>
        <v>0.030477028997041</v>
      </c>
      <c r="E1072" s="51" t="n">
        <f aca="false">AVERAGE(F1072:O1072)</f>
        <v>1361</v>
      </c>
      <c r="F1072" s="51" t="n">
        <f aca="false">LARGE(BT$25:BT$1024,1)</f>
        <v>1740</v>
      </c>
      <c r="G1072" s="51" t="n">
        <f aca="false">LARGE(BT$25:BT$1024,2)</f>
        <v>1740</v>
      </c>
      <c r="H1072" s="51" t="n">
        <f aca="false">LARGE(BT$25:BT$1024,3)</f>
        <v>1520</v>
      </c>
      <c r="I1072" s="51" t="n">
        <f aca="false">LARGE(BT$25:BT$1024,4)</f>
        <v>1300</v>
      </c>
      <c r="J1072" s="51" t="n">
        <f aca="false">LARGE(BT$25:BT$1024,5)</f>
        <v>1300</v>
      </c>
      <c r="K1072" s="51" t="n">
        <f aca="false">LARGE(BT$25:BT$1024,6)</f>
        <v>1300</v>
      </c>
      <c r="L1072" s="51" t="n">
        <f aca="false">LARGE(BT$25:BT$1024,7)</f>
        <v>1300</v>
      </c>
      <c r="M1072" s="51" t="n">
        <f aca="false">LARGE(BT$25:BT$1024,8)</f>
        <v>1250</v>
      </c>
      <c r="N1072" s="51" t="n">
        <f aca="false">LARGE(BT$25:BT$1024,9)</f>
        <v>1080</v>
      </c>
      <c r="O1072" s="51" t="n">
        <f aca="false">LARGE(BT$25:BT$1024,10)</f>
        <v>1080</v>
      </c>
      <c r="P1072" s="31" t="str">
        <f aca="false">IF(COUNTIFS($D$1061:$D$1081,"&lt;="&amp;D1072,$B$1061:$B$1081,"&gt;"&amp;B1072)+COUNTIFS($D$1061:$D$1081,"&lt;"&amp;D1072,$B$1061:$B$1081,"&gt;="&amp;B1072)=0,"효율","지배됨")</f>
        <v>효율</v>
      </c>
      <c r="Q1072" s="31" t="str">
        <f aca="false">IF(COUNTIFS($E$1061:$E$1081,"&lt;="&amp;E1072,$B$1061:$B$1081,"&gt;"&amp;B1072)+COUNTIFS($E$1061:$E$1081,"&lt;"&amp;E1072,$B$1061:$B$1081,"&gt;="&amp;B1072)=0,"효율","지배됨")</f>
        <v>효율</v>
      </c>
      <c r="R1072" s="21"/>
      <c r="S1072" s="21"/>
      <c r="T1072" s="21"/>
      <c r="U1072" s="21"/>
      <c r="V1072" s="21"/>
      <c r="W1072" s="21"/>
      <c r="X1072" s="30" t="n">
        <f aca="false">IF(P1072="효율",D1072,NA())</f>
        <v>0.030477028997041</v>
      </c>
      <c r="Y1072" s="30" t="n">
        <f aca="false">IF(P1072="효율",B1072,NA())</f>
        <v>0.05</v>
      </c>
      <c r="Z1072" s="21"/>
      <c r="AA1072" s="51" t="n">
        <f aca="false">IF(Q1072="효율",E1072,NA())</f>
        <v>1361</v>
      </c>
      <c r="AB1072" s="30" t="n">
        <f aca="false">IF(Q1072="효율",B1072,NA())</f>
        <v>0.05</v>
      </c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  <c r="BQ1072" s="21"/>
      <c r="BR1072" s="21"/>
      <c r="BS1072" s="21"/>
      <c r="BT1072" s="21"/>
      <c r="BU1072" s="21"/>
      <c r="BV1072" s="21"/>
      <c r="BW1072" s="21"/>
      <c r="BX1072" s="21"/>
      <c r="BY1072" s="21"/>
      <c r="BZ1072" s="21"/>
      <c r="CA1072" s="21"/>
      <c r="CB1072" s="21"/>
      <c r="CC1072" s="21"/>
    </row>
    <row r="1073" customFormat="false" ht="15" hidden="false" customHeight="false" outlineLevel="0" collapsed="false">
      <c r="A1073" s="29" t="n">
        <v>0.6</v>
      </c>
      <c r="B1073" s="30" t="n">
        <f aca="false">A1073*((1-$B$6)*$B$8-$B$6*$B$7)+(1-A1073)*((1-$C$6)*$C$8-$C$6*$C$7)</f>
        <v>0.0495</v>
      </c>
      <c r="C1073" s="30" t="n">
        <f aca="false">A1073*AVERAGE($E$25:$E$1024)+(1-A1073)*AVERAGE($F$25:$F$1024)</f>
        <v>0.0483492</v>
      </c>
      <c r="D1073" s="30" t="n">
        <f aca="false">SQRT(A1073^2*_xlfn.VAR.S($E$25:$E$1024)+(1-A1073)^2*_xlfn.VAR.S($F$25:$F$1024)+2*A1073*(1-A1073)*_xlfn.COVARIANCE.S($E$25:$E$1024,$F$25:$F$1024))</f>
        <v>0.0280869645376094</v>
      </c>
      <c r="E1073" s="51" t="n">
        <f aca="false">AVERAGE(F1073:O1073)</f>
        <v>1272</v>
      </c>
      <c r="F1073" s="51" t="n">
        <f aca="false">LARGE(BU$25:BU$1024,1)</f>
        <v>1680</v>
      </c>
      <c r="G1073" s="51" t="n">
        <f aca="false">LARGE(BU$25:BU$1024,2)</f>
        <v>1680</v>
      </c>
      <c r="H1073" s="51" t="n">
        <f aca="false">LARGE(BU$25:BU$1024,3)</f>
        <v>1440</v>
      </c>
      <c r="I1073" s="51" t="n">
        <f aca="false">LARGE(BU$25:BU$1024,4)</f>
        <v>1200</v>
      </c>
      <c r="J1073" s="51" t="n">
        <f aca="false">LARGE(BU$25:BU$1024,5)</f>
        <v>1200</v>
      </c>
      <c r="K1073" s="51" t="n">
        <f aca="false">LARGE(BU$25:BU$1024,6)</f>
        <v>1200</v>
      </c>
      <c r="L1073" s="51" t="n">
        <f aca="false">LARGE(BU$25:BU$1024,7)</f>
        <v>1200</v>
      </c>
      <c r="M1073" s="51" t="n">
        <f aca="false">LARGE(BU$25:BU$1024,8)</f>
        <v>1200</v>
      </c>
      <c r="N1073" s="51" t="n">
        <f aca="false">LARGE(BU$25:BU$1024,9)</f>
        <v>960</v>
      </c>
      <c r="O1073" s="51" t="n">
        <f aca="false">LARGE(BU$25:BU$1024,10)</f>
        <v>960</v>
      </c>
      <c r="P1073" s="31" t="str">
        <f aca="false">IF(COUNTIFS($D$1061:$D$1081,"&lt;="&amp;D1073,$B$1061:$B$1081,"&gt;"&amp;B1073)+COUNTIFS($D$1061:$D$1081,"&lt;"&amp;D1073,$B$1061:$B$1081,"&gt;="&amp;B1073)=0,"효율","지배됨")</f>
        <v>효율</v>
      </c>
      <c r="Q1073" s="31" t="str">
        <f aca="false">IF(COUNTIFS($E$1061:$E$1081,"&lt;="&amp;E1073,$B$1061:$B$1081,"&gt;"&amp;B1073)+COUNTIFS($E$1061:$E$1081,"&lt;"&amp;E1073,$B$1061:$B$1081,"&gt;="&amp;B1073)=0,"효율","지배됨")</f>
        <v>효율</v>
      </c>
      <c r="R1073" s="21"/>
      <c r="S1073" s="21"/>
      <c r="T1073" s="21"/>
      <c r="U1073" s="21"/>
      <c r="V1073" s="21"/>
      <c r="W1073" s="21"/>
      <c r="X1073" s="30" t="n">
        <f aca="false">IF(P1073="효율",D1073,NA())</f>
        <v>0.0280869645376094</v>
      </c>
      <c r="Y1073" s="30" t="n">
        <f aca="false">IF(P1073="효율",B1073,NA())</f>
        <v>0.0495</v>
      </c>
      <c r="Z1073" s="21"/>
      <c r="AA1073" s="51" t="n">
        <f aca="false">IF(Q1073="효율",E1073,NA())</f>
        <v>1272</v>
      </c>
      <c r="AB1073" s="30" t="n">
        <f aca="false">IF(Q1073="효율",B1073,NA())</f>
        <v>0.0495</v>
      </c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  <c r="BQ1073" s="21"/>
      <c r="BR1073" s="21"/>
      <c r="BS1073" s="21"/>
      <c r="BT1073" s="21"/>
      <c r="BU1073" s="21"/>
      <c r="BV1073" s="21"/>
      <c r="BW1073" s="21"/>
      <c r="BX1073" s="21"/>
      <c r="BY1073" s="21"/>
      <c r="BZ1073" s="21"/>
      <c r="CA1073" s="21"/>
      <c r="CB1073" s="21"/>
      <c r="CC1073" s="21"/>
    </row>
    <row r="1074" customFormat="false" ht="15" hidden="false" customHeight="false" outlineLevel="0" collapsed="false">
      <c r="A1074" s="29" t="n">
        <v>0.65</v>
      </c>
      <c r="B1074" s="30" t="n">
        <f aca="false">A1074*((1-$B$6)*$B$8-$B$6*$B$7)+(1-A1074)*((1-$C$6)*$C$8-$C$6*$C$7)</f>
        <v>0.049</v>
      </c>
      <c r="C1074" s="30" t="n">
        <f aca="false">A1074*AVERAGE($E$25:$E$1024)+(1-A1074)*AVERAGE($F$25:$F$1024)</f>
        <v>0.0479143</v>
      </c>
      <c r="D1074" s="30" t="n">
        <f aca="false">SQRT(A1074^2*_xlfn.VAR.S($E$25:$E$1024)+(1-A1074)^2*_xlfn.VAR.S($F$25:$F$1024)+2*A1074*(1-A1074)*_xlfn.COVARIANCE.S($E$25:$E$1024,$F$25:$F$1024))</f>
        <v>0.0258076894033994</v>
      </c>
      <c r="E1074" s="51" t="n">
        <f aca="false">AVERAGE(F1074:O1074)</f>
        <v>1213</v>
      </c>
      <c r="F1074" s="51" t="n">
        <f aca="false">LARGE(BV$25:BV$1024,1)</f>
        <v>1620</v>
      </c>
      <c r="G1074" s="51" t="n">
        <f aca="false">LARGE(BV$25:BV$1024,2)</f>
        <v>1620</v>
      </c>
      <c r="H1074" s="51" t="n">
        <f aca="false">LARGE(BV$25:BV$1024,3)</f>
        <v>1360</v>
      </c>
      <c r="I1074" s="51" t="n">
        <f aca="false">LARGE(BV$25:BV$1024,4)</f>
        <v>1150</v>
      </c>
      <c r="J1074" s="51" t="n">
        <f aca="false">LARGE(BV$25:BV$1024,5)</f>
        <v>1100</v>
      </c>
      <c r="K1074" s="51" t="n">
        <f aca="false">LARGE(BV$25:BV$1024,6)</f>
        <v>1100</v>
      </c>
      <c r="L1074" s="51" t="n">
        <f aca="false">LARGE(BV$25:BV$1024,7)</f>
        <v>1100</v>
      </c>
      <c r="M1074" s="51" t="n">
        <f aca="false">LARGE(BV$25:BV$1024,8)</f>
        <v>1100</v>
      </c>
      <c r="N1074" s="51" t="n">
        <f aca="false">LARGE(BV$25:BV$1024,9)</f>
        <v>990</v>
      </c>
      <c r="O1074" s="51" t="n">
        <f aca="false">LARGE(BV$25:BV$1024,10)</f>
        <v>990</v>
      </c>
      <c r="P1074" s="31" t="str">
        <f aca="false">IF(COUNTIFS($D$1061:$D$1081,"&lt;="&amp;D1074,$B$1061:$B$1081,"&gt;"&amp;B1074)+COUNTIFS($D$1061:$D$1081,"&lt;"&amp;D1074,$B$1061:$B$1081,"&gt;="&amp;B1074)=0,"효율","지배됨")</f>
        <v>효율</v>
      </c>
      <c r="Q1074" s="31" t="str">
        <f aca="false">IF(COUNTIFS($E$1061:$E$1081,"&lt;="&amp;E1074,$B$1061:$B$1081,"&gt;"&amp;B1074)+COUNTIFS($E$1061:$E$1081,"&lt;"&amp;E1074,$B$1061:$B$1081,"&gt;="&amp;B1074)=0,"효율","지배됨")</f>
        <v>효율</v>
      </c>
      <c r="R1074" s="21"/>
      <c r="S1074" s="21"/>
      <c r="T1074" s="21"/>
      <c r="U1074" s="21"/>
      <c r="V1074" s="21"/>
      <c r="W1074" s="21"/>
      <c r="X1074" s="30" t="n">
        <f aca="false">IF(P1074="효율",D1074,NA())</f>
        <v>0.0258076894033994</v>
      </c>
      <c r="Y1074" s="30" t="n">
        <f aca="false">IF(P1074="효율",B1074,NA())</f>
        <v>0.049</v>
      </c>
      <c r="Z1074" s="21"/>
      <c r="AA1074" s="51" t="n">
        <f aca="false">IF(Q1074="효율",E1074,NA())</f>
        <v>1213</v>
      </c>
      <c r="AB1074" s="30" t="n">
        <f aca="false">IF(Q1074="효율",B1074,NA())</f>
        <v>0.049</v>
      </c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  <c r="BQ1074" s="21"/>
      <c r="BR1074" s="21"/>
      <c r="BS1074" s="21"/>
      <c r="BT1074" s="21"/>
      <c r="BU1074" s="21"/>
      <c r="BV1074" s="21"/>
      <c r="BW1074" s="21"/>
      <c r="BX1074" s="21"/>
      <c r="BY1074" s="21"/>
      <c r="BZ1074" s="21"/>
      <c r="CA1074" s="21"/>
      <c r="CB1074" s="21"/>
      <c r="CC1074" s="21"/>
    </row>
    <row r="1075" customFormat="false" ht="15" hidden="false" customHeight="false" outlineLevel="0" collapsed="false">
      <c r="A1075" s="29" t="n">
        <v>0.7</v>
      </c>
      <c r="B1075" s="30" t="n">
        <f aca="false">A1075*((1-$B$6)*$B$8-$B$6*$B$7)+(1-A1075)*((1-$C$6)*$C$8-$C$6*$C$7)</f>
        <v>0.0485</v>
      </c>
      <c r="C1075" s="30" t="n">
        <f aca="false">A1075*AVERAGE($E$25:$E$1024)+(1-A1075)*AVERAGE($F$25:$F$1024)</f>
        <v>0.0474794</v>
      </c>
      <c r="D1075" s="30" t="n">
        <f aca="false">SQRT(A1075^2*_xlfn.VAR.S($E$25:$E$1024)+(1-A1075)^2*_xlfn.VAR.S($F$25:$F$1024)+2*A1075*(1-A1075)*_xlfn.COVARIANCE.S($E$25:$E$1024,$F$25:$F$1024))</f>
        <v>0.0236712285845644</v>
      </c>
      <c r="E1075" s="51" t="n">
        <f aca="false">AVERAGE(F1075:O1075)</f>
        <v>1154</v>
      </c>
      <c r="F1075" s="51" t="n">
        <f aca="false">LARGE(BW$25:BW$1024,1)</f>
        <v>1560</v>
      </c>
      <c r="G1075" s="51" t="n">
        <f aca="false">LARGE(BW$25:BW$1024,2)</f>
        <v>1560</v>
      </c>
      <c r="H1075" s="51" t="n">
        <f aca="false">LARGE(BW$25:BW$1024,3)</f>
        <v>1280</v>
      </c>
      <c r="I1075" s="51" t="n">
        <f aca="false">LARGE(BW$25:BW$1024,4)</f>
        <v>1100</v>
      </c>
      <c r="J1075" s="51" t="n">
        <f aca="false">LARGE(BW$25:BW$1024,5)</f>
        <v>1020</v>
      </c>
      <c r="K1075" s="51" t="n">
        <f aca="false">LARGE(BW$25:BW$1024,6)</f>
        <v>1020</v>
      </c>
      <c r="L1075" s="51" t="n">
        <f aca="false">LARGE(BW$25:BW$1024,7)</f>
        <v>1000</v>
      </c>
      <c r="M1075" s="51" t="n">
        <f aca="false">LARGE(BW$25:BW$1024,8)</f>
        <v>1000</v>
      </c>
      <c r="N1075" s="51" t="n">
        <f aca="false">LARGE(BW$25:BW$1024,9)</f>
        <v>1000</v>
      </c>
      <c r="O1075" s="51" t="n">
        <f aca="false">LARGE(BW$25:BW$1024,10)</f>
        <v>1000</v>
      </c>
      <c r="P1075" s="31" t="str">
        <f aca="false">IF(COUNTIFS($D$1061:$D$1081,"&lt;="&amp;D1075,$B$1061:$B$1081,"&gt;"&amp;B1075)+COUNTIFS($D$1061:$D$1081,"&lt;"&amp;D1075,$B$1061:$B$1081,"&gt;="&amp;B1075)=0,"효율","지배됨")</f>
        <v>효율</v>
      </c>
      <c r="Q1075" s="31" t="str">
        <f aca="false">IF(COUNTIFS($E$1061:$E$1081,"&lt;="&amp;E1075,$B$1061:$B$1081,"&gt;"&amp;B1075)+COUNTIFS($E$1061:$E$1081,"&lt;"&amp;E1075,$B$1061:$B$1081,"&gt;="&amp;B1075)=0,"효율","지배됨")</f>
        <v>효율</v>
      </c>
      <c r="R1075" s="21"/>
      <c r="S1075" s="21"/>
      <c r="T1075" s="21"/>
      <c r="U1075" s="21"/>
      <c r="V1075" s="21"/>
      <c r="W1075" s="21"/>
      <c r="X1075" s="30" t="n">
        <f aca="false">IF(P1075="효율",D1075,NA())</f>
        <v>0.0236712285845644</v>
      </c>
      <c r="Y1075" s="30" t="n">
        <f aca="false">IF(P1075="효율",B1075,NA())</f>
        <v>0.0485</v>
      </c>
      <c r="Z1075" s="21"/>
      <c r="AA1075" s="51" t="n">
        <f aca="false">IF(Q1075="효율",E1075,NA())</f>
        <v>1154</v>
      </c>
      <c r="AB1075" s="30" t="n">
        <f aca="false">IF(Q1075="효율",B1075,NA())</f>
        <v>0.0485</v>
      </c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  <c r="BQ1075" s="21"/>
      <c r="BR1075" s="21"/>
      <c r="BS1075" s="21"/>
      <c r="BT1075" s="21"/>
      <c r="BU1075" s="21"/>
      <c r="BV1075" s="21"/>
      <c r="BW1075" s="21"/>
      <c r="BX1075" s="21"/>
      <c r="BY1075" s="21"/>
      <c r="BZ1075" s="21"/>
      <c r="CA1075" s="21"/>
      <c r="CB1075" s="21"/>
      <c r="CC1075" s="21"/>
    </row>
    <row r="1076" customFormat="false" ht="15" hidden="false" customHeight="false" outlineLevel="0" collapsed="false">
      <c r="A1076" s="29" t="n">
        <v>0.75</v>
      </c>
      <c r="B1076" s="30" t="n">
        <f aca="false">A1076*((1-$B$6)*$B$8-$B$6*$B$7)+(1-A1076)*((1-$C$6)*$C$8-$C$6*$C$7)</f>
        <v>0.048</v>
      </c>
      <c r="C1076" s="30" t="n">
        <f aca="false">A1076*AVERAGE($E$25:$E$1024)+(1-A1076)*AVERAGE($F$25:$F$1024)</f>
        <v>0.0470445</v>
      </c>
      <c r="D1076" s="30" t="n">
        <f aca="false">SQRT(A1076^2*_xlfn.VAR.S($E$25:$E$1024)+(1-A1076)^2*_xlfn.VAR.S($F$25:$F$1024)+2*A1076*(1-A1076)*_xlfn.COVARIANCE.S($E$25:$E$1024,$F$25:$F$1024))</f>
        <v>0.02171976675791</v>
      </c>
      <c r="E1076" s="51" t="n">
        <f aca="false">AVERAGE(F1076:O1076)</f>
        <v>1095</v>
      </c>
      <c r="F1076" s="51" t="n">
        <f aca="false">LARGE(BX$25:BX$1024,1)</f>
        <v>1500</v>
      </c>
      <c r="G1076" s="51" t="n">
        <f aca="false">LARGE(BX$25:BX$1024,2)</f>
        <v>1500</v>
      </c>
      <c r="H1076" s="51" t="n">
        <f aca="false">LARGE(BX$25:BX$1024,3)</f>
        <v>1200</v>
      </c>
      <c r="I1076" s="51" t="n">
        <f aca="false">LARGE(BX$25:BX$1024,4)</f>
        <v>1050</v>
      </c>
      <c r="J1076" s="51" t="n">
        <f aca="false">LARGE(BX$25:BX$1024,5)</f>
        <v>1050</v>
      </c>
      <c r="K1076" s="51" t="n">
        <f aca="false">LARGE(BX$25:BX$1024,6)</f>
        <v>1050</v>
      </c>
      <c r="L1076" s="51" t="n">
        <f aca="false">LARGE(BX$25:BX$1024,7)</f>
        <v>900</v>
      </c>
      <c r="M1076" s="51" t="n">
        <f aca="false">LARGE(BX$25:BX$1024,8)</f>
        <v>900</v>
      </c>
      <c r="N1076" s="51" t="n">
        <f aca="false">LARGE(BX$25:BX$1024,9)</f>
        <v>900</v>
      </c>
      <c r="O1076" s="51" t="n">
        <f aca="false">LARGE(BX$25:BX$1024,10)</f>
        <v>900</v>
      </c>
      <c r="P1076" s="31" t="str">
        <f aca="false">IF(COUNTIFS($D$1061:$D$1081,"&lt;="&amp;D1076,$B$1061:$B$1081,"&gt;"&amp;B1076)+COUNTIFS($D$1061:$D$1081,"&lt;"&amp;D1076,$B$1061:$B$1081,"&gt;="&amp;B1076)=0,"효율","지배됨")</f>
        <v>효율</v>
      </c>
      <c r="Q1076" s="31" t="str">
        <f aca="false">IF(COUNTIFS($E$1061:$E$1081,"&lt;="&amp;E1076,$B$1061:$B$1081,"&gt;"&amp;B1076)+COUNTIFS($E$1061:$E$1081,"&lt;"&amp;E1076,$B$1061:$B$1081,"&gt;="&amp;B1076)=0,"효율","지배됨")</f>
        <v>효율</v>
      </c>
      <c r="R1076" s="21"/>
      <c r="S1076" s="21"/>
      <c r="T1076" s="21"/>
      <c r="U1076" s="21"/>
      <c r="V1076" s="21"/>
      <c r="W1076" s="21"/>
      <c r="X1076" s="30" t="n">
        <f aca="false">IF(P1076="효율",D1076,NA())</f>
        <v>0.02171976675791</v>
      </c>
      <c r="Y1076" s="30" t="n">
        <f aca="false">IF(P1076="효율",B1076,NA())</f>
        <v>0.048</v>
      </c>
      <c r="Z1076" s="21"/>
      <c r="AA1076" s="51" t="n">
        <f aca="false">IF(Q1076="효율",E1076,NA())</f>
        <v>1095</v>
      </c>
      <c r="AB1076" s="30" t="n">
        <f aca="false">IF(Q1076="효율",B1076,NA())</f>
        <v>0.048</v>
      </c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  <c r="BQ1076" s="21"/>
      <c r="BR1076" s="21"/>
      <c r="BS1076" s="21"/>
      <c r="BT1076" s="21"/>
      <c r="BU1076" s="21"/>
      <c r="BV1076" s="21"/>
      <c r="BW1076" s="21"/>
      <c r="BX1076" s="21"/>
      <c r="BY1076" s="21"/>
      <c r="BZ1076" s="21"/>
      <c r="CA1076" s="21"/>
      <c r="CB1076" s="21"/>
      <c r="CC1076" s="21"/>
    </row>
    <row r="1077" customFormat="false" ht="15" hidden="false" customHeight="false" outlineLevel="0" collapsed="false">
      <c r="A1077" s="29" t="n">
        <v>0.8</v>
      </c>
      <c r="B1077" s="30" t="n">
        <f aca="false">A1077*((1-$B$6)*$B$8-$B$6*$B$7)+(1-A1077)*((1-$C$6)*$C$8-$C$6*$C$7)</f>
        <v>0.0475</v>
      </c>
      <c r="C1077" s="30" t="n">
        <f aca="false">A1077*AVERAGE($E$25:$E$1024)+(1-A1077)*AVERAGE($F$25:$F$1024)</f>
        <v>0.0466096</v>
      </c>
      <c r="D1077" s="30" t="n">
        <f aca="false">SQRT(A1077^2*_xlfn.VAR.S($E$25:$E$1024)+(1-A1077)^2*_xlfn.VAR.S($F$25:$F$1024)+2*A1077*(1-A1077)*_xlfn.COVARIANCE.S($E$25:$E$1024,$F$25:$F$1024))</f>
        <v>0.0200075097972807</v>
      </c>
      <c r="E1077" s="51" t="n">
        <f aca="false">AVERAGE(F1077:O1077)</f>
        <v>1052</v>
      </c>
      <c r="F1077" s="51" t="n">
        <f aca="false">LARGE(BY$25:BY$1024,1)</f>
        <v>1440</v>
      </c>
      <c r="G1077" s="51" t="n">
        <f aca="false">LARGE(BY$25:BY$1024,2)</f>
        <v>1440</v>
      </c>
      <c r="H1077" s="51" t="n">
        <f aca="false">LARGE(BY$25:BY$1024,3)</f>
        <v>1120</v>
      </c>
      <c r="I1077" s="51" t="n">
        <f aca="false">LARGE(BY$25:BY$1024,4)</f>
        <v>1080</v>
      </c>
      <c r="J1077" s="51" t="n">
        <f aca="false">LARGE(BY$25:BY$1024,5)</f>
        <v>1080</v>
      </c>
      <c r="K1077" s="51" t="n">
        <f aca="false">LARGE(BY$25:BY$1024,6)</f>
        <v>1000</v>
      </c>
      <c r="L1077" s="51" t="n">
        <f aca="false">LARGE(BY$25:BY$1024,7)</f>
        <v>880</v>
      </c>
      <c r="M1077" s="51" t="n">
        <f aca="false">LARGE(BY$25:BY$1024,8)</f>
        <v>880</v>
      </c>
      <c r="N1077" s="51" t="n">
        <f aca="false">LARGE(BY$25:BY$1024,9)</f>
        <v>800</v>
      </c>
      <c r="O1077" s="51" t="n">
        <f aca="false">LARGE(BY$25:BY$1024,10)</f>
        <v>800</v>
      </c>
      <c r="P1077" s="31" t="str">
        <f aca="false">IF(COUNTIFS($D$1061:$D$1081,"&lt;="&amp;D1077,$B$1061:$B$1081,"&gt;"&amp;B1077)+COUNTIFS($D$1061:$D$1081,"&lt;"&amp;D1077,$B$1061:$B$1081,"&gt;="&amp;B1077)=0,"효율","지배됨")</f>
        <v>효율</v>
      </c>
      <c r="Q1077" s="31" t="str">
        <f aca="false">IF(COUNTIFS($E$1061:$E$1081,"&lt;="&amp;E1077,$B$1061:$B$1081,"&gt;"&amp;B1077)+COUNTIFS($E$1061:$E$1081,"&lt;"&amp;E1077,$B$1061:$B$1081,"&gt;="&amp;B1077)=0,"효율","지배됨")</f>
        <v>효율</v>
      </c>
      <c r="R1077" s="21"/>
      <c r="S1077" s="21"/>
      <c r="T1077" s="21"/>
      <c r="U1077" s="21"/>
      <c r="V1077" s="21"/>
      <c r="W1077" s="21"/>
      <c r="X1077" s="30" t="n">
        <f aca="false">IF(P1077="효율",D1077,NA())</f>
        <v>0.0200075097972807</v>
      </c>
      <c r="Y1077" s="30" t="n">
        <f aca="false">IF(P1077="효율",B1077,NA())</f>
        <v>0.0475</v>
      </c>
      <c r="Z1077" s="21"/>
      <c r="AA1077" s="51" t="n">
        <f aca="false">IF(Q1077="효율",E1077,NA())</f>
        <v>1052</v>
      </c>
      <c r="AB1077" s="30" t="n">
        <f aca="false">IF(Q1077="효율",B1077,NA())</f>
        <v>0.0475</v>
      </c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21"/>
      <c r="BS1077" s="21"/>
      <c r="BT1077" s="21"/>
      <c r="BU1077" s="21"/>
      <c r="BV1077" s="21"/>
      <c r="BW1077" s="21"/>
      <c r="BX1077" s="21"/>
      <c r="BY1077" s="21"/>
      <c r="BZ1077" s="21"/>
      <c r="CA1077" s="21"/>
      <c r="CB1077" s="21"/>
      <c r="CC1077" s="21"/>
    </row>
    <row r="1078" customFormat="false" ht="15" hidden="false" customHeight="false" outlineLevel="0" collapsed="false">
      <c r="A1078" s="29" t="n">
        <v>0.85</v>
      </c>
      <c r="B1078" s="30" t="n">
        <f aca="false">A1078*((1-$B$6)*$B$8-$B$6*$B$7)+(1-A1078)*((1-$C$6)*$C$8-$C$6*$C$7)</f>
        <v>0.047</v>
      </c>
      <c r="C1078" s="30" t="n">
        <f aca="false">A1078*AVERAGE($E$25:$E$1024)+(1-A1078)*AVERAGE($F$25:$F$1024)</f>
        <v>0.0461747</v>
      </c>
      <c r="D1078" s="30" t="n">
        <f aca="false">SQRT(A1078^2*_xlfn.VAR.S($E$25:$E$1024)+(1-A1078)^2*_xlfn.VAR.S($F$25:$F$1024)+2*A1078*(1-A1078)*_xlfn.COVARIANCE.S($E$25:$E$1024,$F$25:$F$1024))</f>
        <v>0.0186006344922293</v>
      </c>
      <c r="E1078" s="51" t="n">
        <f aca="false">AVERAGE(F1078:O1078)</f>
        <v>1023</v>
      </c>
      <c r="F1078" s="51" t="n">
        <f aca="false">LARGE(BZ$25:BZ$1024,1)</f>
        <v>1380</v>
      </c>
      <c r="G1078" s="51" t="n">
        <f aca="false">LARGE(BZ$25:BZ$1024,2)</f>
        <v>1380</v>
      </c>
      <c r="H1078" s="51" t="n">
        <f aca="false">LARGE(BZ$25:BZ$1024,3)</f>
        <v>1110</v>
      </c>
      <c r="I1078" s="51" t="n">
        <f aca="false">LARGE(BZ$25:BZ$1024,4)</f>
        <v>1110</v>
      </c>
      <c r="J1078" s="51" t="n">
        <f aca="false">LARGE(BZ$25:BZ$1024,5)</f>
        <v>1040</v>
      </c>
      <c r="K1078" s="51" t="n">
        <f aca="false">LARGE(BZ$25:BZ$1024,6)</f>
        <v>950</v>
      </c>
      <c r="L1078" s="51" t="n">
        <f aca="false">LARGE(BZ$25:BZ$1024,7)</f>
        <v>860</v>
      </c>
      <c r="M1078" s="51" t="n">
        <f aca="false">LARGE(BZ$25:BZ$1024,8)</f>
        <v>860</v>
      </c>
      <c r="N1078" s="51" t="n">
        <f aca="false">LARGE(BZ$25:BZ$1024,9)</f>
        <v>770</v>
      </c>
      <c r="O1078" s="51" t="n">
        <f aca="false">LARGE(BZ$25:BZ$1024,10)</f>
        <v>770</v>
      </c>
      <c r="P1078" s="31" t="str">
        <f aca="false">IF(COUNTIFS($D$1061:$D$1081,"&lt;="&amp;D1078,$B$1061:$B$1081,"&gt;"&amp;B1078)+COUNTIFS($D$1061:$D$1081,"&lt;"&amp;D1078,$B$1061:$B$1081,"&gt;="&amp;B1078)=0,"효율","지배됨")</f>
        <v>효율</v>
      </c>
      <c r="Q1078" s="31" t="str">
        <f aca="false">IF(COUNTIFS($E$1061:$E$1081,"&lt;="&amp;E1078,$B$1061:$B$1081,"&gt;"&amp;B1078)+COUNTIFS($E$1061:$E$1081,"&lt;"&amp;E1078,$B$1061:$B$1081,"&gt;="&amp;B1078)=0,"효율","지배됨")</f>
        <v>효율</v>
      </c>
      <c r="R1078" s="21"/>
      <c r="S1078" s="21"/>
      <c r="T1078" s="21"/>
      <c r="U1078" s="21"/>
      <c r="V1078" s="21"/>
      <c r="W1078" s="21"/>
      <c r="X1078" s="30" t="n">
        <f aca="false">IF(P1078="효율",D1078,NA())</f>
        <v>0.0186006344922293</v>
      </c>
      <c r="Y1078" s="30" t="n">
        <f aca="false">IF(P1078="효율",B1078,NA())</f>
        <v>0.047</v>
      </c>
      <c r="Z1078" s="21"/>
      <c r="AA1078" s="51" t="n">
        <f aca="false">IF(Q1078="효율",E1078,NA())</f>
        <v>1023</v>
      </c>
      <c r="AB1078" s="30" t="n">
        <f aca="false">IF(Q1078="효율",B1078,NA())</f>
        <v>0.047</v>
      </c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  <c r="BQ1078" s="21"/>
      <c r="BR1078" s="21"/>
      <c r="BS1078" s="21"/>
      <c r="BT1078" s="21"/>
      <c r="BU1078" s="21"/>
      <c r="BV1078" s="21"/>
      <c r="BW1078" s="21"/>
      <c r="BX1078" s="21"/>
      <c r="BY1078" s="21"/>
      <c r="BZ1078" s="21"/>
      <c r="CA1078" s="21"/>
      <c r="CB1078" s="21"/>
      <c r="CC1078" s="21"/>
    </row>
    <row r="1079" customFormat="false" ht="15" hidden="false" customHeight="false" outlineLevel="0" collapsed="false">
      <c r="A1079" s="29" t="n">
        <v>0.9</v>
      </c>
      <c r="B1079" s="30" t="n">
        <f aca="false">A1079*((1-$B$6)*$B$8-$B$6*$B$7)+(1-A1079)*((1-$C$6)*$C$8-$C$6*$C$7)</f>
        <v>0.0465</v>
      </c>
      <c r="C1079" s="30" t="n">
        <f aca="false">A1079*AVERAGE($E$25:$E$1024)+(1-A1079)*AVERAGE($F$25:$F$1024)</f>
        <v>0.0457398</v>
      </c>
      <c r="D1079" s="30" t="n">
        <f aca="false">SQRT(A1079^2*_xlfn.VAR.S($E$25:$E$1024)+(1-A1079)^2*_xlfn.VAR.S($F$25:$F$1024)+2*A1079*(1-A1079)*_xlfn.COVARIANCE.S($E$25:$E$1024,$F$25:$F$1024))</f>
        <v>0.0175726416253701</v>
      </c>
      <c r="E1079" s="51" t="n">
        <f aca="false">AVERAGE(F1079:O1079)</f>
        <v>1002</v>
      </c>
      <c r="F1079" s="51" t="n">
        <f aca="false">LARGE(CA$25:CA$1024,1)</f>
        <v>1320</v>
      </c>
      <c r="G1079" s="51" t="n">
        <f aca="false">LARGE(CA$25:CA$1024,2)</f>
        <v>1320</v>
      </c>
      <c r="H1079" s="51" t="n">
        <f aca="false">LARGE(CA$25:CA$1024,3)</f>
        <v>1140</v>
      </c>
      <c r="I1079" s="51" t="n">
        <f aca="false">LARGE(CA$25:CA$1024,4)</f>
        <v>1140</v>
      </c>
      <c r="J1079" s="51" t="n">
        <f aca="false">LARGE(CA$25:CA$1024,5)</f>
        <v>960</v>
      </c>
      <c r="K1079" s="51" t="n">
        <f aca="false">LARGE(CA$25:CA$1024,6)</f>
        <v>900</v>
      </c>
      <c r="L1079" s="51" t="n">
        <f aca="false">LARGE(CA$25:CA$1024,7)</f>
        <v>840</v>
      </c>
      <c r="M1079" s="51" t="n">
        <f aca="false">LARGE(CA$25:CA$1024,8)</f>
        <v>840</v>
      </c>
      <c r="N1079" s="51" t="n">
        <f aca="false">LARGE(CA$25:CA$1024,9)</f>
        <v>780</v>
      </c>
      <c r="O1079" s="51" t="n">
        <f aca="false">LARGE(CA$25:CA$1024,10)</f>
        <v>780</v>
      </c>
      <c r="P1079" s="31" t="str">
        <f aca="false">IF(COUNTIFS($D$1061:$D$1081,"&lt;="&amp;D1079,$B$1061:$B$1081,"&gt;"&amp;B1079)+COUNTIFS($D$1061:$D$1081,"&lt;"&amp;D1079,$B$1061:$B$1081,"&gt;="&amp;B1079)=0,"효율","지배됨")</f>
        <v>효율</v>
      </c>
      <c r="Q1079" s="31" t="str">
        <f aca="false">IF(COUNTIFS($E$1061:$E$1081,"&lt;="&amp;E1079,$B$1061:$B$1081,"&gt;"&amp;B1079)+COUNTIFS($E$1061:$E$1081,"&lt;"&amp;E1079,$B$1061:$B$1081,"&gt;="&amp;B1079)=0,"효율","지배됨")</f>
        <v>효율</v>
      </c>
      <c r="R1079" s="21"/>
      <c r="S1079" s="21"/>
      <c r="T1079" s="21"/>
      <c r="U1079" s="21"/>
      <c r="V1079" s="21"/>
      <c r="W1079" s="21"/>
      <c r="X1079" s="30" t="n">
        <f aca="false">IF(P1079="효율",D1079,NA())</f>
        <v>0.0175726416253701</v>
      </c>
      <c r="Y1079" s="30" t="n">
        <f aca="false">IF(P1079="효율",B1079,NA())</f>
        <v>0.0465</v>
      </c>
      <c r="Z1079" s="21"/>
      <c r="AA1079" s="51" t="n">
        <f aca="false">IF(Q1079="효율",E1079,NA())</f>
        <v>1002</v>
      </c>
      <c r="AB1079" s="30" t="n">
        <f aca="false">IF(Q1079="효율",B1079,NA())</f>
        <v>0.0465</v>
      </c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  <c r="BQ1079" s="21"/>
      <c r="BR1079" s="21"/>
      <c r="BS1079" s="21"/>
      <c r="BT1079" s="21"/>
      <c r="BU1079" s="21"/>
      <c r="BV1079" s="21"/>
      <c r="BW1079" s="21"/>
      <c r="BX1079" s="21"/>
      <c r="BY1079" s="21"/>
      <c r="BZ1079" s="21"/>
      <c r="CA1079" s="21"/>
      <c r="CB1079" s="21"/>
      <c r="CC1079" s="21"/>
    </row>
    <row r="1080" customFormat="false" ht="15" hidden="false" customHeight="false" outlineLevel="0" collapsed="false">
      <c r="A1080" s="29" t="n">
        <v>0.95</v>
      </c>
      <c r="B1080" s="30" t="n">
        <f aca="false">A1080*((1-$B$6)*$B$8-$B$6*$B$7)+(1-A1080)*((1-$C$6)*$C$8-$C$6*$C$7)</f>
        <v>0.046</v>
      </c>
      <c r="C1080" s="30" t="n">
        <f aca="false">A1080*AVERAGE($E$25:$E$1024)+(1-A1080)*AVERAGE($F$25:$F$1024)</f>
        <v>0.0453049</v>
      </c>
      <c r="D1080" s="30" t="n">
        <f aca="false">SQRT(A1080^2*_xlfn.VAR.S($E$25:$E$1024)+(1-A1080)^2*_xlfn.VAR.S($F$25:$F$1024)+2*A1080*(1-A1080)*_xlfn.COVARIANCE.S($E$25:$E$1024,$F$25:$F$1024))</f>
        <v>0.0169924347528194</v>
      </c>
      <c r="E1080" s="51" t="n">
        <f aca="false">AVERAGE(F1080:O1080)</f>
        <v>981</v>
      </c>
      <c r="F1080" s="51" t="n">
        <f aca="false">LARGE(CB$25:CB$1024,1)</f>
        <v>1260</v>
      </c>
      <c r="G1080" s="51" t="n">
        <f aca="false">LARGE(CB$25:CB$1024,2)</f>
        <v>1260</v>
      </c>
      <c r="H1080" s="51" t="n">
        <f aca="false">LARGE(CB$25:CB$1024,3)</f>
        <v>1170</v>
      </c>
      <c r="I1080" s="51" t="n">
        <f aca="false">LARGE(CB$25:CB$1024,4)</f>
        <v>1170</v>
      </c>
      <c r="J1080" s="51" t="n">
        <f aca="false">LARGE(CB$25:CB$1024,5)</f>
        <v>880</v>
      </c>
      <c r="K1080" s="51" t="n">
        <f aca="false">LARGE(CB$25:CB$1024,6)</f>
        <v>850</v>
      </c>
      <c r="L1080" s="51" t="n">
        <f aca="false">LARGE(CB$25:CB$1024,7)</f>
        <v>820</v>
      </c>
      <c r="M1080" s="51" t="n">
        <f aca="false">LARGE(CB$25:CB$1024,8)</f>
        <v>820</v>
      </c>
      <c r="N1080" s="51" t="n">
        <f aca="false">LARGE(CB$25:CB$1024,9)</f>
        <v>790</v>
      </c>
      <c r="O1080" s="51" t="n">
        <f aca="false">LARGE(CB$25:CB$1024,10)</f>
        <v>790</v>
      </c>
      <c r="P1080" s="31" t="str">
        <f aca="false">IF(COUNTIFS($D$1061:$D$1081,"&lt;="&amp;D1080,$B$1061:$B$1081,"&gt;"&amp;B1080)+COUNTIFS($D$1061:$D$1081,"&lt;"&amp;D1080,$B$1061:$B$1081,"&gt;="&amp;B1080)=0,"효율","지배됨")</f>
        <v>효율</v>
      </c>
      <c r="Q1080" s="31" t="str">
        <f aca="false">IF(COUNTIFS($E$1061:$E$1081,"&lt;="&amp;E1080,$B$1061:$B$1081,"&gt;"&amp;B1080)+COUNTIFS($E$1061:$E$1081,"&lt;"&amp;E1080,$B$1061:$B$1081,"&gt;="&amp;B1080)=0,"효율","지배됨")</f>
        <v>효율</v>
      </c>
      <c r="R1080" s="21"/>
      <c r="S1080" s="21"/>
      <c r="T1080" s="21"/>
      <c r="U1080" s="21"/>
      <c r="V1080" s="21"/>
      <c r="W1080" s="21"/>
      <c r="X1080" s="30" t="n">
        <f aca="false">IF(P1080="효율",D1080,NA())</f>
        <v>0.0169924347528194</v>
      </c>
      <c r="Y1080" s="30" t="n">
        <f aca="false">IF(P1080="효율",B1080,NA())</f>
        <v>0.046</v>
      </c>
      <c r="Z1080" s="21"/>
      <c r="AA1080" s="51" t="n">
        <f aca="false">IF(Q1080="효율",E1080,NA())</f>
        <v>981</v>
      </c>
      <c r="AB1080" s="30" t="n">
        <f aca="false">IF(Q1080="효율",B1080,NA())</f>
        <v>0.046</v>
      </c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  <c r="BQ1080" s="21"/>
      <c r="BR1080" s="21"/>
      <c r="BS1080" s="21"/>
      <c r="BT1080" s="21"/>
      <c r="BU1080" s="21"/>
      <c r="BV1080" s="21"/>
      <c r="BW1080" s="21"/>
      <c r="BX1080" s="21"/>
      <c r="BY1080" s="21"/>
      <c r="BZ1080" s="21"/>
      <c r="CA1080" s="21"/>
      <c r="CB1080" s="21"/>
      <c r="CC1080" s="21"/>
    </row>
    <row r="1081" customFormat="false" ht="15" hidden="false" customHeight="false" outlineLevel="0" collapsed="false">
      <c r="A1081" s="29" t="n">
        <v>1</v>
      </c>
      <c r="B1081" s="30" t="n">
        <f aca="false">A1081*((1-$B$6)*$B$8-$B$6*$B$7)+(1-A1081)*((1-$C$6)*$C$8-$C$6*$C$7)</f>
        <v>0.0455</v>
      </c>
      <c r="C1081" s="30" t="n">
        <f aca="false">A1081*AVERAGE($E$25:$E$1024)+(1-A1081)*AVERAGE($F$25:$F$1024)</f>
        <v>0.04487</v>
      </c>
      <c r="D1081" s="30" t="n">
        <f aca="false">SQRT(A1081^2*_xlfn.VAR.S($E$25:$E$1024)+(1-A1081)^2*_xlfn.VAR.S($F$25:$F$1024)+2*A1081*(1-A1081)*_xlfn.COVARIANCE.S($E$25:$E$1024,$F$25:$F$1024))</f>
        <v>0.0169061799031867</v>
      </c>
      <c r="E1081" s="51" t="n">
        <f aca="false">AVERAGE(F1081:O1081)</f>
        <v>960</v>
      </c>
      <c r="F1081" s="51" t="n">
        <f aca="false">LARGE(CC$25:CC$1024,1)</f>
        <v>1200</v>
      </c>
      <c r="G1081" s="51" t="n">
        <f aca="false">LARGE(CC$25:CC$1024,2)</f>
        <v>1200</v>
      </c>
      <c r="H1081" s="51" t="n">
        <f aca="false">LARGE(CC$25:CC$1024,3)</f>
        <v>1200</v>
      </c>
      <c r="I1081" s="51" t="n">
        <f aca="false">LARGE(CC$25:CC$1024,4)</f>
        <v>1200</v>
      </c>
      <c r="J1081" s="51" t="n">
        <f aca="false">LARGE(CC$25:CC$1024,5)</f>
        <v>800</v>
      </c>
      <c r="K1081" s="51" t="n">
        <f aca="false">LARGE(CC$25:CC$1024,6)</f>
        <v>800</v>
      </c>
      <c r="L1081" s="51" t="n">
        <f aca="false">LARGE(CC$25:CC$1024,7)</f>
        <v>800</v>
      </c>
      <c r="M1081" s="51" t="n">
        <f aca="false">LARGE(CC$25:CC$1024,8)</f>
        <v>800</v>
      </c>
      <c r="N1081" s="51" t="n">
        <f aca="false">LARGE(CC$25:CC$1024,9)</f>
        <v>800</v>
      </c>
      <c r="O1081" s="51" t="n">
        <f aca="false">LARGE(CC$25:CC$1024,10)</f>
        <v>800</v>
      </c>
      <c r="P1081" s="31" t="str">
        <f aca="false">IF(COUNTIFS($D$1061:$D$1081,"&lt;="&amp;D1081,$B$1061:$B$1081,"&gt;"&amp;B1081)+COUNTIFS($D$1061:$D$1081,"&lt;"&amp;D1081,$B$1061:$B$1081,"&gt;="&amp;B1081)=0,"효율","지배됨")</f>
        <v>효율</v>
      </c>
      <c r="Q1081" s="31" t="str">
        <f aca="false">IF(COUNTIFS($E$1061:$E$1081,"&lt;="&amp;E1081,$B$1061:$B$1081,"&gt;"&amp;B1081)+COUNTIFS($E$1061:$E$1081,"&lt;"&amp;E1081,$B$1061:$B$1081,"&gt;="&amp;B1081)=0,"효율","지배됨")</f>
        <v>효율</v>
      </c>
      <c r="R1081" s="21"/>
      <c r="S1081" s="21"/>
      <c r="T1081" s="21"/>
      <c r="U1081" s="21"/>
      <c r="V1081" s="21"/>
      <c r="W1081" s="21"/>
      <c r="X1081" s="30" t="n">
        <f aca="false">IF(P1081="효율",D1081,NA())</f>
        <v>0.0169061799031867</v>
      </c>
      <c r="Y1081" s="30" t="n">
        <f aca="false">IF(P1081="효율",B1081,NA())</f>
        <v>0.0455</v>
      </c>
      <c r="Z1081" s="21"/>
      <c r="AA1081" s="51" t="n">
        <f aca="false">IF(Q1081="효율",E1081,NA())</f>
        <v>960</v>
      </c>
      <c r="AB1081" s="30" t="n">
        <f aca="false">IF(Q1081="효율",B1081,NA())</f>
        <v>0.0455</v>
      </c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  <c r="BQ1081" s="21"/>
      <c r="BR1081" s="21"/>
      <c r="BS1081" s="21"/>
      <c r="BT1081" s="21"/>
      <c r="BU1081" s="21"/>
      <c r="BV1081" s="21"/>
      <c r="BW1081" s="21"/>
      <c r="BX1081" s="21"/>
      <c r="BY1081" s="21"/>
      <c r="BZ1081" s="21"/>
      <c r="CA1081" s="21"/>
      <c r="CB1081" s="21"/>
      <c r="CC1081" s="21"/>
    </row>
  </sheetData>
  <mergeCells count="21">
    <mergeCell ref="A2:H2"/>
    <mergeCell ref="J2:P3"/>
    <mergeCell ref="A3:H3"/>
    <mergeCell ref="J5:P6"/>
    <mergeCell ref="K7:P7"/>
    <mergeCell ref="J8:J9"/>
    <mergeCell ref="K8:P9"/>
    <mergeCell ref="J11:P12"/>
    <mergeCell ref="K13:P13"/>
    <mergeCell ref="J14:J15"/>
    <mergeCell ref="K14:P15"/>
    <mergeCell ref="J17:P18"/>
    <mergeCell ref="K19:P19"/>
    <mergeCell ref="J20:J21"/>
    <mergeCell ref="K20:P21"/>
    <mergeCell ref="A21:H23"/>
    <mergeCell ref="J23:P24"/>
    <mergeCell ref="K25:P25"/>
    <mergeCell ref="J26:J27"/>
    <mergeCell ref="K26:P27"/>
    <mergeCell ref="J29:P30"/>
  </mergeCells>
  <dataValidations count="1">
    <dataValidation allowBlank="false" errorStyle="stop" operator="between" showDropDown="false" showErrorMessage="false" showInputMessage="false" sqref="B6:C7 B9:C9 B10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2026-10-12T05:15:51Z</dcterms:modified>
  <cp:revision>1</cp:revision>
  <dc:subject/>
  <dc:title/>
</cp:coreProperties>
</file>